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コアリング" sheetId="1" state="visible" r:id="rId1"/>
    <sheet xmlns:r="http://schemas.openxmlformats.org/officeDocument/2006/relationships" name="スコアリング基準" sheetId="2" state="visible" r:id="rId2"/>
    <sheet xmlns:r="http://schemas.openxmlformats.org/officeDocument/2006/relationships" name="実績DB" sheetId="3" state="visible" r:id="rId3"/>
  </sheets>
  <definedNames>
    <definedName name="_xlnm._FilterDatabase" localSheetId="0" hidden="1">'スコアリング'!$A$2:$AA$6073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E0CC"/>
        </patternFill>
      </fill>
    </dxf>
    <dxf>
      <fill>
        <patternFill patternType="solid">
          <fgColor rgb="00FFF2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7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  <col width="10" customWidth="1" min="10" max="10"/>
    <col width="10" customWidth="1" min="11" max="11"/>
    <col width="10" customWidth="1" min="12" max="12"/>
    <col width="12" customWidth="1" min="13" max="13"/>
    <col width="13" customWidth="1" min="14" max="14"/>
    <col width="16" customWidth="1" min="15" max="15"/>
    <col width="9" customWidth="1" min="16" max="16"/>
    <col width="22" customWidth="1" min="17" max="17"/>
    <col width="7" customWidth="1" min="18" max="18"/>
    <col width="11" customWidth="1" min="19" max="19"/>
    <col width="10" customWidth="1" min="20" max="20"/>
    <col width="10" customWidth="1" min="21" max="21"/>
    <col width="9" customWidth="1" min="22" max="22"/>
    <col width="10" customWidth="1" min="23" max="23"/>
    <col width="10" customWidth="1" min="24" max="24"/>
    <col width="12" customWidth="1" min="25" max="25"/>
    <col width="9" customWidth="1" min="26" max="26"/>
    <col width="40" customWidth="1" min="27" max="27"/>
  </cols>
  <sheetData>
    <row r="1">
      <c r="A1" s="1" t="inlineStr">
        <is>
          <t>全国変電所スコアリング（高圧2MW BESS）　黄色=ランクS/A ／ 橙=ゲート該当（上位系0かつN-1不可の警告。ランクは通常算出）</t>
        </is>
      </c>
    </row>
    <row r="2">
      <c r="A2" s="2" t="inlineStr">
        <is>
          <t>No.</t>
        </is>
      </c>
      <c r="B2" s="2" t="inlineStr">
        <is>
          <t>エリア</t>
        </is>
      </c>
      <c r="C2" s="2" t="inlineStr">
        <is>
          <t>変電所名</t>
        </is>
      </c>
      <c r="D2" s="2" t="inlineStr">
        <is>
          <t>都道府県</t>
        </is>
      </c>
      <c r="E2" s="2" t="inlineStr">
        <is>
          <t>最大電圧kV</t>
        </is>
      </c>
      <c r="F2" s="2" t="inlineStr">
        <is>
          <t>二次電圧kV</t>
        </is>
      </c>
      <c r="G2" s="2" t="inlineStr">
        <is>
          <t>緯度</t>
        </is>
      </c>
      <c r="H2" s="2" t="inlineStr">
        <is>
          <t>経度</t>
        </is>
      </c>
      <c r="I2" s="2" t="inlineStr">
        <is>
          <t>座標精度</t>
        </is>
      </c>
      <c r="J2" s="2" t="inlineStr">
        <is>
          <t>設備容量MW</t>
        </is>
      </c>
      <c r="K2" s="2" t="inlineStr">
        <is>
          <t>運用容量MW</t>
        </is>
      </c>
      <c r="L2" s="2" t="inlineStr">
        <is>
          <t>予想潮流MW</t>
        </is>
      </c>
      <c r="M2" s="2" t="inlineStr">
        <is>
          <t>空容量_当該MW</t>
        </is>
      </c>
      <c r="N2" s="2" t="inlineStr">
        <is>
          <t>空容量_上位系MW</t>
        </is>
      </c>
      <c r="O2" s="2" t="inlineStr">
        <is>
          <t>N-1電制</t>
        </is>
      </c>
      <c r="P2" s="2" t="inlineStr">
        <is>
          <t>出力制御</t>
        </is>
      </c>
      <c r="Q2" s="2" t="inlineStr">
        <is>
          <t>所在地(参考)</t>
        </is>
      </c>
      <c r="R2" s="2" t="inlineStr">
        <is>
          <t>ゲート</t>
        </is>
      </c>
      <c r="S2" s="2" t="inlineStr">
        <is>
          <t>S1空容量(35)</t>
        </is>
      </c>
      <c r="T2" s="2" t="inlineStr">
        <is>
          <t>S2 N-1(10)</t>
        </is>
      </c>
      <c r="U2" s="2" t="inlineStr">
        <is>
          <t>S3潮流(15)</t>
        </is>
      </c>
      <c r="V2" s="2" t="inlineStr">
        <is>
          <t>S4出制(5)</t>
        </is>
      </c>
      <c r="W2" s="2" t="inlineStr">
        <is>
          <t>S5配変(10)</t>
        </is>
      </c>
      <c r="X2" s="2" t="inlineStr">
        <is>
          <t>S6エリア(5)</t>
        </is>
      </c>
      <c r="Y2" s="2" t="inlineStr">
        <is>
          <t>系統スコア(80)</t>
        </is>
      </c>
      <c r="Z2" s="2" t="inlineStr">
        <is>
          <t>ランク</t>
        </is>
      </c>
      <c r="AA2" s="2" t="inlineStr">
        <is>
          <t>実績メモ</t>
        </is>
      </c>
    </row>
    <row r="3">
      <c r="A3" t="n">
        <v>1</v>
      </c>
      <c r="B3" t="inlineStr">
        <is>
          <t>北海道</t>
        </is>
      </c>
      <c r="C3" t="inlineStr">
        <is>
          <t>今別変換所</t>
        </is>
      </c>
      <c r="D3" t="inlineStr">
        <is>
          <t>青森県</t>
        </is>
      </c>
      <c r="E3" t="n">
        <v>275</v>
      </c>
      <c r="G3" s="3" t="n">
        <v>41.133403</v>
      </c>
      <c r="H3" s="3" t="n">
        <v>140.513805</v>
      </c>
      <c r="I3" t="inlineStr">
        <is>
          <t>OSM実測</t>
        </is>
      </c>
      <c r="R3" s="4">
        <f>IF(COUNT($M3:$N3)=0,"",IF(AND(IF($N3&lt;&gt;"",$N3,$M3)&lt;=0,$O3&lt;&gt;"可"),"警告",""))</f>
        <v/>
      </c>
      <c r="S3" s="4">
        <f>IF(COUNT($M3:$N3)=0,0,IF(IF($N3&lt;&gt;"",$N3,$M3)&gt;=スコアリング基準!$B$20,スコアリング基準!$C$20,IF(IF($N3&lt;&gt;"",$N3,$M3)&gt;=スコアリング基準!$B$21,スコアリング基準!$C$21,IF(IF($N3&lt;&gt;"",$N3,$M3)&gt;0,スコアリング基準!$C$22,0))))</f>
        <v/>
      </c>
      <c r="T3" s="4">
        <f>IF($O3="可",スコアリング基準!$C$23,0)</f>
        <v/>
      </c>
      <c r="U3" s="4">
        <f>IF(OR(COUNT($K3:$L3)&lt;2,$K3=0),0,IF(ABS($L3)/$K3&lt;=スコアリング基準!$B$24,スコアリング基準!$C$24,IF(ABS($L3)/$K3&lt;=スコアリング基準!$B$25,スコアリング基準!$C$25,IF(ABS($L3)/$K3&lt;=スコアリング基準!$B$26,スコアリング基準!$C$26,0))))</f>
        <v/>
      </c>
      <c r="V3" s="4">
        <f>IF($P3="なし",スコアリング基準!$C$27,0)</f>
        <v/>
      </c>
      <c r="W3" s="4">
        <f>IF($F3="",0,IF(ISNUMBER($F3),IF($F3&lt;=スコアリング基準!$B$28,スコアリング基準!$C$28,スコアリング基準!$C$29),0))</f>
        <v/>
      </c>
      <c r="X3" s="4">
        <f>IFERROR(VLOOKUP($B3,スコアリング基準!$A$36:$B$46,2,FALSE),0)</f>
        <v/>
      </c>
      <c r="Y3" s="4">
        <f>SUM($S3:$X3)</f>
        <v/>
      </c>
      <c r="Z3" s="4">
        <f>IF(COUNT($M3:$N3)=0,"データ無",IF($Y3&gt;=スコアリング基準!$B$30,"S",IF($Y3&gt;=スコアリング基準!$B$31,"A",IF($Y3&gt;=スコアリング基準!$B$32,"B","C"))))</f>
        <v/>
      </c>
      <c r="AA3">
        <f>IFERROR(INDEX(実績DB!$I$3:$I$104,MATCH($B3&amp;$C3,実績DB!$J$3:$J$104,0)),"")</f>
        <v/>
      </c>
    </row>
    <row r="4">
      <c r="A4" t="n">
        <v>2</v>
      </c>
      <c r="B4" t="inlineStr">
        <is>
          <t>北海道</t>
        </is>
      </c>
      <c r="C4" t="inlineStr">
        <is>
          <t>北斗変換所</t>
        </is>
      </c>
      <c r="D4" t="inlineStr">
        <is>
          <t>北海道</t>
        </is>
      </c>
      <c r="E4" t="n">
        <v>275</v>
      </c>
      <c r="G4" s="3" t="n">
        <v>41.916295</v>
      </c>
      <c r="H4" s="3" t="n">
        <v>140.58525</v>
      </c>
      <c r="I4" t="inlineStr">
        <is>
          <t>OSM実測</t>
        </is>
      </c>
      <c r="R4" s="4">
        <f>IF(COUNT($M4:$N4)=0,"",IF(AND(IF($N4&lt;&gt;"",$N4,$M4)&lt;=0,$O4&lt;&gt;"可"),"警告",""))</f>
        <v/>
      </c>
      <c r="S4" s="4">
        <f>IF(COUNT($M4:$N4)=0,0,IF(IF($N4&lt;&gt;"",$N4,$M4)&gt;=スコアリング基準!$B$20,スコアリング基準!$C$20,IF(IF($N4&lt;&gt;"",$N4,$M4)&gt;=スコアリング基準!$B$21,スコアリング基準!$C$21,IF(IF($N4&lt;&gt;"",$N4,$M4)&gt;0,スコアリング基準!$C$22,0))))</f>
        <v/>
      </c>
      <c r="T4" s="4">
        <f>IF($O4="可",スコアリング基準!$C$23,0)</f>
        <v/>
      </c>
      <c r="U4" s="4">
        <f>IF(OR(COUNT($K4:$L4)&lt;2,$K4=0),0,IF(ABS($L4)/$K4&lt;=スコアリング基準!$B$24,スコアリング基準!$C$24,IF(ABS($L4)/$K4&lt;=スコアリング基準!$B$25,スコアリング基準!$C$25,IF(ABS($L4)/$K4&lt;=スコアリング基準!$B$26,スコアリング基準!$C$26,0))))</f>
        <v/>
      </c>
      <c r="V4" s="4">
        <f>IF($P4="なし",スコアリング基準!$C$27,0)</f>
        <v/>
      </c>
      <c r="W4" s="4">
        <f>IF($F4="",0,IF(ISNUMBER($F4),IF($F4&lt;=スコアリング基準!$B$28,スコアリング基準!$C$28,スコアリング基準!$C$29),0))</f>
        <v/>
      </c>
      <c r="X4" s="4">
        <f>IFERROR(VLOOKUP($B4,スコアリング基準!$A$36:$B$46,2,FALSE),0)</f>
        <v/>
      </c>
      <c r="Y4" s="4">
        <f>SUM($S4:$X4)</f>
        <v/>
      </c>
      <c r="Z4" s="4">
        <f>IF(COUNT($M4:$N4)=0,"データ無",IF($Y4&gt;=スコアリング基準!$B$30,"S",IF($Y4&gt;=スコアリング基準!$B$31,"A",IF($Y4&gt;=スコアリング基準!$B$32,"B","C"))))</f>
        <v/>
      </c>
      <c r="AA4">
        <f>IFERROR(INDEX(実績DB!$I$3:$I$104,MATCH($B4&amp;$C4,実績DB!$J$3:$J$104,0)),"")</f>
        <v/>
      </c>
    </row>
    <row r="5">
      <c r="A5" t="n">
        <v>3</v>
      </c>
      <c r="B5" t="inlineStr">
        <is>
          <t>北海道</t>
        </is>
      </c>
      <c r="C5" t="inlineStr">
        <is>
          <t>北新得変電所</t>
        </is>
      </c>
      <c r="D5" t="inlineStr">
        <is>
          <t>北海道</t>
        </is>
      </c>
      <c r="E5" t="n">
        <v>275</v>
      </c>
      <c r="F5" t="n">
        <v>187</v>
      </c>
      <c r="G5" s="3" t="n">
        <v>43.164147</v>
      </c>
      <c r="H5" s="3" t="n">
        <v>142.90436</v>
      </c>
      <c r="I5" t="inlineStr">
        <is>
          <t>OSM実測</t>
        </is>
      </c>
      <c r="J5" t="n">
        <v>900</v>
      </c>
      <c r="K5" t="n">
        <v>450</v>
      </c>
      <c r="L5" t="n">
        <v>-503</v>
      </c>
      <c r="O5" t="inlineStr">
        <is>
          <t>不可 #1</t>
        </is>
      </c>
      <c r="P5" t="inlineStr">
        <is>
          <t>有り</t>
        </is>
      </c>
      <c r="Q5" t="inlineStr">
        <is>
          <t>北海道新得町</t>
        </is>
      </c>
      <c r="R5" s="4">
        <f>IF(COUNT($M5:$N5)=0,"",IF(AND(IF($N5&lt;&gt;"",$N5,$M5)&lt;=0,$O5&lt;&gt;"可"),"警告",""))</f>
        <v/>
      </c>
      <c r="S5" s="4">
        <f>IF(COUNT($M5:$N5)=0,0,IF(IF($N5&lt;&gt;"",$N5,$M5)&gt;=スコアリング基準!$B$20,スコアリング基準!$C$20,IF(IF($N5&lt;&gt;"",$N5,$M5)&gt;=スコアリング基準!$B$21,スコアリング基準!$C$21,IF(IF($N5&lt;&gt;"",$N5,$M5)&gt;0,スコアリング基準!$C$22,0))))</f>
        <v/>
      </c>
      <c r="T5" s="4">
        <f>IF($O5="可",スコアリング基準!$C$23,0)</f>
        <v/>
      </c>
      <c r="U5" s="4">
        <f>IF(OR(COUNT($K5:$L5)&lt;2,$K5=0),0,IF(ABS($L5)/$K5&lt;=スコアリング基準!$B$24,スコアリング基準!$C$24,IF(ABS($L5)/$K5&lt;=スコアリング基準!$B$25,スコアリング基準!$C$25,IF(ABS($L5)/$K5&lt;=スコアリング基準!$B$26,スコアリング基準!$C$26,0))))</f>
        <v/>
      </c>
      <c r="V5" s="4">
        <f>IF($P5="なし",スコアリング基準!$C$27,0)</f>
        <v/>
      </c>
      <c r="W5" s="4">
        <f>IF($F5="",0,IF(ISNUMBER($F5),IF($F5&lt;=スコアリング基準!$B$28,スコアリング基準!$C$28,スコアリング基準!$C$29),0))</f>
        <v/>
      </c>
      <c r="X5" s="4">
        <f>IFERROR(VLOOKUP($B5,スコアリング基準!$A$36:$B$46,2,FALSE),0)</f>
        <v/>
      </c>
      <c r="Y5" s="4">
        <f>SUM($S5:$X5)</f>
        <v/>
      </c>
      <c r="Z5" s="4">
        <f>IF(COUNT($M5:$N5)=0,"データ無",IF($Y5&gt;=スコアリング基準!$B$30,"S",IF($Y5&gt;=スコアリング基準!$B$31,"A",IF($Y5&gt;=スコアリング基準!$B$32,"B","C"))))</f>
        <v/>
      </c>
      <c r="AA5">
        <f>IFERROR(INDEX(実績DB!$I$3:$I$104,MATCH($B5&amp;$C5,実績DB!$J$3:$J$104,0)),"")</f>
        <v/>
      </c>
    </row>
    <row r="6">
      <c r="A6" t="n">
        <v>4</v>
      </c>
      <c r="B6" t="inlineStr">
        <is>
          <t>北海道</t>
        </is>
      </c>
      <c r="C6" t="inlineStr">
        <is>
          <t>北海道電力(株) 大野変電所</t>
        </is>
      </c>
      <c r="D6" t="inlineStr">
        <is>
          <t>北海道</t>
        </is>
      </c>
      <c r="E6" t="n">
        <v>275</v>
      </c>
      <c r="G6" s="3" t="n">
        <v>41.888382</v>
      </c>
      <c r="H6" s="3" t="n">
        <v>140.607353</v>
      </c>
      <c r="I6" t="inlineStr">
        <is>
          <t>OSM実測</t>
        </is>
      </c>
      <c r="J6" t="n">
        <v>900</v>
      </c>
      <c r="K6" t="n">
        <v>450</v>
      </c>
      <c r="L6" t="n">
        <v>-536</v>
      </c>
      <c r="O6" t="inlineStr">
        <is>
          <t>不可 #1</t>
        </is>
      </c>
      <c r="P6" t="inlineStr">
        <is>
          <t>有り</t>
        </is>
      </c>
      <c r="R6" s="4">
        <f>IF(COUNT($M6:$N6)=0,"",IF(AND(IF($N6&lt;&gt;"",$N6,$M6)&lt;=0,$O6&lt;&gt;"可"),"警告",""))</f>
        <v/>
      </c>
      <c r="S6" s="4">
        <f>IF(COUNT($M6:$N6)=0,0,IF(IF($N6&lt;&gt;"",$N6,$M6)&gt;=スコアリング基準!$B$20,スコアリング基準!$C$20,IF(IF($N6&lt;&gt;"",$N6,$M6)&gt;=スコアリング基準!$B$21,スコアリング基準!$C$21,IF(IF($N6&lt;&gt;"",$N6,$M6)&gt;0,スコアリング基準!$C$22,0))))</f>
        <v/>
      </c>
      <c r="T6" s="4">
        <f>IF($O6="可",スコアリング基準!$C$23,0)</f>
        <v/>
      </c>
      <c r="U6" s="4">
        <f>IF(OR(COUNT($K6:$L6)&lt;2,$K6=0),0,IF(ABS($L6)/$K6&lt;=スコアリング基準!$B$24,スコアリング基準!$C$24,IF(ABS($L6)/$K6&lt;=スコアリング基準!$B$25,スコアリング基準!$C$25,IF(ABS($L6)/$K6&lt;=スコアリング基準!$B$26,スコアリング基準!$C$26,0))))</f>
        <v/>
      </c>
      <c r="V6" s="4">
        <f>IF($P6="なし",スコアリング基準!$C$27,0)</f>
        <v/>
      </c>
      <c r="W6" s="4">
        <f>IF($F6="",0,IF(ISNUMBER($F6),IF($F6&lt;=スコアリング基準!$B$28,スコアリング基準!$C$28,スコアリング基準!$C$29),0))</f>
        <v/>
      </c>
      <c r="X6" s="4">
        <f>IFERROR(VLOOKUP($B6,スコアリング基準!$A$36:$B$46,2,FALSE),0)</f>
        <v/>
      </c>
      <c r="Y6" s="4">
        <f>SUM($S6:$X6)</f>
        <v/>
      </c>
      <c r="Z6" s="4">
        <f>IF(COUNT($M6:$N6)=0,"データ無",IF($Y6&gt;=スコアリング基準!$B$30,"S",IF($Y6&gt;=スコアリング基準!$B$31,"A",IF($Y6&gt;=スコアリング基準!$B$32,"B","C"))))</f>
        <v/>
      </c>
      <c r="AA6">
        <f>IFERROR(INDEX(実績DB!$I$3:$I$104,MATCH($B6&amp;$C6,実績DB!$J$3:$J$104,0)),"")</f>
        <v/>
      </c>
    </row>
    <row r="7">
      <c r="A7" t="n">
        <v>5</v>
      </c>
      <c r="B7" t="inlineStr">
        <is>
          <t>北海道</t>
        </is>
      </c>
      <c r="C7" t="inlineStr">
        <is>
          <t>南早来変電所①</t>
        </is>
      </c>
      <c r="D7" t="inlineStr">
        <is>
          <t>北海道</t>
        </is>
      </c>
      <c r="E7" t="n">
        <v>275</v>
      </c>
      <c r="F7" t="n">
        <v>187</v>
      </c>
      <c r="G7" s="3" t="n">
        <v>42.714326</v>
      </c>
      <c r="H7" s="3" t="n">
        <v>141.780528</v>
      </c>
      <c r="I7" t="inlineStr">
        <is>
          <t>OSM実測(名称一致)</t>
        </is>
      </c>
      <c r="J7" t="n">
        <v>1200</v>
      </c>
      <c r="K7" t="n">
        <v>600</v>
      </c>
      <c r="L7" t="n">
        <v>638</v>
      </c>
      <c r="O7" t="inlineStr">
        <is>
          <t>不可 #1</t>
        </is>
      </c>
      <c r="P7" t="inlineStr">
        <is>
          <t>有り</t>
        </is>
      </c>
      <c r="Q7" t="inlineStr">
        <is>
          <t>北海道安平町</t>
        </is>
      </c>
      <c r="R7" s="4">
        <f>IF(COUNT($M7:$N7)=0,"",IF(AND(IF($N7&lt;&gt;"",$N7,$M7)&lt;=0,$O7&lt;&gt;"可"),"警告",""))</f>
        <v/>
      </c>
      <c r="S7" s="4">
        <f>IF(COUNT($M7:$N7)=0,0,IF(IF($N7&lt;&gt;"",$N7,$M7)&gt;=スコアリング基準!$B$20,スコアリング基準!$C$20,IF(IF($N7&lt;&gt;"",$N7,$M7)&gt;=スコアリング基準!$B$21,スコアリング基準!$C$21,IF(IF($N7&lt;&gt;"",$N7,$M7)&gt;0,スコアリング基準!$C$22,0))))</f>
        <v/>
      </c>
      <c r="T7" s="4">
        <f>IF($O7="可",スコアリング基準!$C$23,0)</f>
        <v/>
      </c>
      <c r="U7" s="4">
        <f>IF(OR(COUNT($K7:$L7)&lt;2,$K7=0),0,IF(ABS($L7)/$K7&lt;=スコアリング基準!$B$24,スコアリング基準!$C$24,IF(ABS($L7)/$K7&lt;=スコアリング基準!$B$25,スコアリング基準!$C$25,IF(ABS($L7)/$K7&lt;=スコアリング基準!$B$26,スコアリング基準!$C$26,0))))</f>
        <v/>
      </c>
      <c r="V7" s="4">
        <f>IF($P7="なし",スコアリング基準!$C$27,0)</f>
        <v/>
      </c>
      <c r="W7" s="4">
        <f>IF($F7="",0,IF(ISNUMBER($F7),IF($F7&lt;=スコアリング基準!$B$28,スコアリング基準!$C$28,スコアリング基準!$C$29),0))</f>
        <v/>
      </c>
      <c r="X7" s="4">
        <f>IFERROR(VLOOKUP($B7,スコアリング基準!$A$36:$B$46,2,FALSE),0)</f>
        <v/>
      </c>
      <c r="Y7" s="4">
        <f>SUM($S7:$X7)</f>
        <v/>
      </c>
      <c r="Z7" s="4">
        <f>IF(COUNT($M7:$N7)=0,"データ無",IF($Y7&gt;=スコアリング基準!$B$30,"S",IF($Y7&gt;=スコアリング基準!$B$31,"A",IF($Y7&gt;=スコアリング基準!$B$32,"B","C"))))</f>
        <v/>
      </c>
      <c r="AA7">
        <f>IFERROR(INDEX(実績DB!$I$3:$I$104,MATCH($B7&amp;$C7,実績DB!$J$3:$J$104,0)),"")</f>
        <v/>
      </c>
    </row>
    <row r="8">
      <c r="A8" t="n">
        <v>6</v>
      </c>
      <c r="B8" t="inlineStr">
        <is>
          <t>北海道</t>
        </is>
      </c>
      <c r="C8" t="inlineStr">
        <is>
          <t>大野変電所①</t>
        </is>
      </c>
      <c r="D8" t="inlineStr">
        <is>
          <t>北海道</t>
        </is>
      </c>
      <c r="E8" t="n">
        <v>275</v>
      </c>
      <c r="F8" t="n">
        <v>187</v>
      </c>
      <c r="G8" s="3" t="n">
        <v>41.888382</v>
      </c>
      <c r="H8" s="3" t="n">
        <v>140.607353</v>
      </c>
      <c r="I8" t="inlineStr">
        <is>
          <t>OSM実測(名称一致)</t>
        </is>
      </c>
      <c r="J8" t="n">
        <v>900</v>
      </c>
      <c r="K8" t="n">
        <v>450</v>
      </c>
      <c r="L8" t="n">
        <v>-536</v>
      </c>
      <c r="O8" t="inlineStr">
        <is>
          <t>不可 #1</t>
        </is>
      </c>
      <c r="P8" t="inlineStr">
        <is>
          <t>有り</t>
        </is>
      </c>
      <c r="Q8" t="inlineStr">
        <is>
          <t>北海道北斗市</t>
        </is>
      </c>
      <c r="R8" s="4">
        <f>IF(COUNT($M8:$N8)=0,"",IF(AND(IF($N8&lt;&gt;"",$N8,$M8)&lt;=0,$O8&lt;&gt;"可"),"警告",""))</f>
        <v/>
      </c>
      <c r="S8" s="4">
        <f>IF(COUNT($M8:$N8)=0,0,IF(IF($N8&lt;&gt;"",$N8,$M8)&gt;=スコアリング基準!$B$20,スコアリング基準!$C$20,IF(IF($N8&lt;&gt;"",$N8,$M8)&gt;=スコアリング基準!$B$21,スコアリング基準!$C$21,IF(IF($N8&lt;&gt;"",$N8,$M8)&gt;0,スコアリング基準!$C$22,0))))</f>
        <v/>
      </c>
      <c r="T8" s="4">
        <f>IF($O8="可",スコアリング基準!$C$23,0)</f>
        <v/>
      </c>
      <c r="U8" s="4">
        <f>IF(OR(COUNT($K8:$L8)&lt;2,$K8=0),0,IF(ABS($L8)/$K8&lt;=スコアリング基準!$B$24,スコアリング基準!$C$24,IF(ABS($L8)/$K8&lt;=スコアリング基準!$B$25,スコアリング基準!$C$25,IF(ABS($L8)/$K8&lt;=スコアリング基準!$B$26,スコアリング基準!$C$26,0))))</f>
        <v/>
      </c>
      <c r="V8" s="4">
        <f>IF($P8="なし",スコアリング基準!$C$27,0)</f>
        <v/>
      </c>
      <c r="W8" s="4">
        <f>IF($F8="",0,IF(ISNUMBER($F8),IF($F8&lt;=スコアリング基準!$B$28,スコアリング基準!$C$28,スコアリング基準!$C$29),0))</f>
        <v/>
      </c>
      <c r="X8" s="4">
        <f>IFERROR(VLOOKUP($B8,スコアリング基準!$A$36:$B$46,2,FALSE),0)</f>
        <v/>
      </c>
      <c r="Y8" s="4">
        <f>SUM($S8:$X8)</f>
        <v/>
      </c>
      <c r="Z8" s="4">
        <f>IF(COUNT($M8:$N8)=0,"データ無",IF($Y8&gt;=スコアリング基準!$B$30,"S",IF($Y8&gt;=スコアリング基準!$B$31,"A",IF($Y8&gt;=スコアリング基準!$B$32,"B","C"))))</f>
        <v/>
      </c>
      <c r="AA8">
        <f>IFERROR(INDEX(実績DB!$I$3:$I$104,MATCH($B8&amp;$C8,実績DB!$J$3:$J$104,0)),"")</f>
        <v/>
      </c>
    </row>
    <row r="9">
      <c r="A9" t="n">
        <v>7</v>
      </c>
      <c r="B9" t="inlineStr">
        <is>
          <t>北海道</t>
        </is>
      </c>
      <c r="C9" t="inlineStr">
        <is>
          <t>泊変電所</t>
        </is>
      </c>
      <c r="D9" t="inlineStr">
        <is>
          <t>北海道</t>
        </is>
      </c>
      <c r="E9" t="n">
        <v>275</v>
      </c>
      <c r="G9" s="3" t="n">
        <v>43.039555</v>
      </c>
      <c r="H9" s="3" t="n">
        <v>140.516228</v>
      </c>
      <c r="I9" t="inlineStr">
        <is>
          <t>OSM実測</t>
        </is>
      </c>
      <c r="R9" s="4">
        <f>IF(COUNT($M9:$N9)=0,"",IF(AND(IF($N9&lt;&gt;"",$N9,$M9)&lt;=0,$O9&lt;&gt;"可"),"警告",""))</f>
        <v/>
      </c>
      <c r="S9" s="4">
        <f>IF(COUNT($M9:$N9)=0,0,IF(IF($N9&lt;&gt;"",$N9,$M9)&gt;=スコアリング基準!$B$20,スコアリング基準!$C$20,IF(IF($N9&lt;&gt;"",$N9,$M9)&gt;=スコアリング基準!$B$21,スコアリング基準!$C$21,IF(IF($N9&lt;&gt;"",$N9,$M9)&gt;0,スコアリング基準!$C$22,0))))</f>
        <v/>
      </c>
      <c r="T9" s="4">
        <f>IF($O9="可",スコアリング基準!$C$23,0)</f>
        <v/>
      </c>
      <c r="U9" s="4">
        <f>IF(OR(COUNT($K9:$L9)&lt;2,$K9=0),0,IF(ABS($L9)/$K9&lt;=スコアリング基準!$B$24,スコアリング基準!$C$24,IF(ABS($L9)/$K9&lt;=スコアリング基準!$B$25,スコアリング基準!$C$25,IF(ABS($L9)/$K9&lt;=スコアリング基準!$B$26,スコアリング基準!$C$26,0))))</f>
        <v/>
      </c>
      <c r="V9" s="4">
        <f>IF($P9="なし",スコアリング基準!$C$27,0)</f>
        <v/>
      </c>
      <c r="W9" s="4">
        <f>IF($F9="",0,IF(ISNUMBER($F9),IF($F9&lt;=スコアリング基準!$B$28,スコアリング基準!$C$28,スコアリング基準!$C$29),0))</f>
        <v/>
      </c>
      <c r="X9" s="4">
        <f>IFERROR(VLOOKUP($B9,スコアリング基準!$A$36:$B$46,2,FALSE),0)</f>
        <v/>
      </c>
      <c r="Y9" s="4">
        <f>SUM($S9:$X9)</f>
        <v/>
      </c>
      <c r="Z9" s="4">
        <f>IF(COUNT($M9:$N9)=0,"データ無",IF($Y9&gt;=スコアリング基準!$B$30,"S",IF($Y9&gt;=スコアリング基準!$B$31,"A",IF($Y9&gt;=スコアリング基準!$B$32,"B","C"))))</f>
        <v/>
      </c>
      <c r="AA9">
        <f>IFERROR(INDEX(実績DB!$I$3:$I$104,MATCH($B9&amp;$C9,実績DB!$J$3:$J$104,0)),"")</f>
        <v/>
      </c>
    </row>
    <row r="10">
      <c r="A10" t="n">
        <v>8</v>
      </c>
      <c r="B10" t="inlineStr">
        <is>
          <t>北海道</t>
        </is>
      </c>
      <c r="C10" t="inlineStr">
        <is>
          <t>石狩湾新港発電所</t>
        </is>
      </c>
      <c r="D10" t="inlineStr">
        <is>
          <t>北海道</t>
        </is>
      </c>
      <c r="E10" t="n">
        <v>275</v>
      </c>
      <c r="G10" s="3" t="n">
        <v>43.191869</v>
      </c>
      <c r="H10" s="3" t="n">
        <v>141.276639</v>
      </c>
      <c r="I10" t="inlineStr">
        <is>
          <t>OSM実測</t>
        </is>
      </c>
      <c r="R10" s="4">
        <f>IF(COUNT($M10:$N10)=0,"",IF(AND(IF($N10&lt;&gt;"",$N10,$M10)&lt;=0,$O10&lt;&gt;"可"),"警告",""))</f>
        <v/>
      </c>
      <c r="S10" s="4">
        <f>IF(COUNT($M10:$N10)=0,0,IF(IF($N10&lt;&gt;"",$N10,$M10)&gt;=スコアリング基準!$B$20,スコアリング基準!$C$20,IF(IF($N10&lt;&gt;"",$N10,$M10)&gt;=スコアリング基準!$B$21,スコアリング基準!$C$21,IF(IF($N10&lt;&gt;"",$N10,$M10)&gt;0,スコアリング基準!$C$22,0))))</f>
        <v/>
      </c>
      <c r="T10" s="4">
        <f>IF($O10="可",スコアリング基準!$C$23,0)</f>
        <v/>
      </c>
      <c r="U10" s="4">
        <f>IF(OR(COUNT($K10:$L10)&lt;2,$K10=0),0,IF(ABS($L10)/$K10&lt;=スコアリング基準!$B$24,スコアリング基準!$C$24,IF(ABS($L10)/$K10&lt;=スコアリング基準!$B$25,スコアリング基準!$C$25,IF(ABS($L10)/$K10&lt;=スコアリング基準!$B$26,スコアリング基準!$C$26,0))))</f>
        <v/>
      </c>
      <c r="V10" s="4">
        <f>IF($P10="なし",スコアリング基準!$C$27,0)</f>
        <v/>
      </c>
      <c r="W10" s="4">
        <f>IF($F10="",0,IF(ISNUMBER($F10),IF($F10&lt;=スコアリング基準!$B$28,スコアリング基準!$C$28,スコアリング基準!$C$29),0))</f>
        <v/>
      </c>
      <c r="X10" s="4">
        <f>IFERROR(VLOOKUP($B10,スコアリング基準!$A$36:$B$46,2,FALSE),0)</f>
        <v/>
      </c>
      <c r="Y10" s="4">
        <f>SUM($S10:$X10)</f>
        <v/>
      </c>
      <c r="Z10" s="4">
        <f>IF(COUNT($M10:$N10)=0,"データ無",IF($Y10&gt;=スコアリング基準!$B$30,"S",IF($Y10&gt;=スコアリング基準!$B$31,"A",IF($Y10&gt;=スコアリング基準!$B$32,"B","C"))))</f>
        <v/>
      </c>
      <c r="AA10">
        <f>IFERROR(INDEX(実績DB!$I$3:$I$104,MATCH($B10&amp;$C10,実績DB!$J$3:$J$104,0)),"")</f>
        <v/>
      </c>
    </row>
    <row r="11">
      <c r="A11" t="n">
        <v>9</v>
      </c>
      <c r="B11" t="inlineStr">
        <is>
          <t>北海道</t>
        </is>
      </c>
      <c r="C11" t="inlineStr">
        <is>
          <t>西双葉開閉所</t>
        </is>
      </c>
      <c r="D11" t="inlineStr">
        <is>
          <t>北海道</t>
        </is>
      </c>
      <c r="E11" t="n">
        <v>275</v>
      </c>
      <c r="G11" s="3" t="n">
        <v>42.749341</v>
      </c>
      <c r="H11" s="3" t="n">
        <v>141.035325</v>
      </c>
      <c r="I11" t="inlineStr">
        <is>
          <t>OSM実測</t>
        </is>
      </c>
      <c r="R11" s="4">
        <f>IF(COUNT($M11:$N11)=0,"",IF(AND(IF($N11&lt;&gt;"",$N11,$M11)&lt;=0,$O11&lt;&gt;"可"),"警告",""))</f>
        <v/>
      </c>
      <c r="S11" s="4">
        <f>IF(COUNT($M11:$N11)=0,0,IF(IF($N11&lt;&gt;"",$N11,$M11)&gt;=スコアリング基準!$B$20,スコアリング基準!$C$20,IF(IF($N11&lt;&gt;"",$N11,$M11)&gt;=スコアリング基準!$B$21,スコアリング基準!$C$21,IF(IF($N11&lt;&gt;"",$N11,$M11)&gt;0,スコアリング基準!$C$22,0))))</f>
        <v/>
      </c>
      <c r="T11" s="4">
        <f>IF($O11="可",スコアリング基準!$C$23,0)</f>
        <v/>
      </c>
      <c r="U11" s="4">
        <f>IF(OR(COUNT($K11:$L11)&lt;2,$K11=0),0,IF(ABS($L11)/$K11&lt;=スコアリング基準!$B$24,スコアリング基準!$C$24,IF(ABS($L11)/$K11&lt;=スコアリング基準!$B$25,スコアリング基準!$C$25,IF(ABS($L11)/$K11&lt;=スコアリング基準!$B$26,スコアリング基準!$C$26,0))))</f>
        <v/>
      </c>
      <c r="V11" s="4">
        <f>IF($P11="なし",スコアリング基準!$C$27,0)</f>
        <v/>
      </c>
      <c r="W11" s="4">
        <f>IF($F11="",0,IF(ISNUMBER($F11),IF($F11&lt;=スコアリング基準!$B$28,スコアリング基準!$C$28,スコアリング基準!$C$29),0))</f>
        <v/>
      </c>
      <c r="X11" s="4">
        <f>IFERROR(VLOOKUP($B11,スコアリング基準!$A$36:$B$46,2,FALSE),0)</f>
        <v/>
      </c>
      <c r="Y11" s="4">
        <f>SUM($S11:$X11)</f>
        <v/>
      </c>
      <c r="Z11" s="4">
        <f>IF(COUNT($M11:$N11)=0,"データ無",IF($Y11&gt;=スコアリング基準!$B$30,"S",IF($Y11&gt;=スコアリング基準!$B$31,"A",IF($Y11&gt;=スコアリング基準!$B$32,"B","C"))))</f>
        <v/>
      </c>
      <c r="AA11">
        <f>IFERROR(INDEX(実績DB!$I$3:$I$104,MATCH($B11&amp;$C11,実績DB!$J$3:$J$104,0)),"")</f>
        <v/>
      </c>
    </row>
    <row r="12">
      <c r="A12" t="n">
        <v>10</v>
      </c>
      <c r="B12" t="inlineStr">
        <is>
          <t>北海道</t>
        </is>
      </c>
      <c r="C12" t="inlineStr">
        <is>
          <t>西当別変電所</t>
        </is>
      </c>
      <c r="D12" t="inlineStr">
        <is>
          <t>北海道</t>
        </is>
      </c>
      <c r="E12" t="n">
        <v>275</v>
      </c>
      <c r="F12" t="n">
        <v>187</v>
      </c>
      <c r="G12" s="3" t="n">
        <v>43.234251</v>
      </c>
      <c r="H12" s="3" t="n">
        <v>141.45127</v>
      </c>
      <c r="I12" t="inlineStr">
        <is>
          <t>OSM実測</t>
        </is>
      </c>
      <c r="J12" t="n">
        <v>1800</v>
      </c>
      <c r="K12" t="n">
        <v>1200</v>
      </c>
      <c r="L12" t="n">
        <v>1177</v>
      </c>
      <c r="O12" t="inlineStr">
        <is>
          <t>不可 #1</t>
        </is>
      </c>
      <c r="P12" t="inlineStr">
        <is>
          <t>なし</t>
        </is>
      </c>
      <c r="Q12" t="inlineStr">
        <is>
          <t>北海道当別町</t>
        </is>
      </c>
      <c r="R12" s="4">
        <f>IF(COUNT($M12:$N12)=0,"",IF(AND(IF($N12&lt;&gt;"",$N12,$M12)&lt;=0,$O12&lt;&gt;"可"),"警告",""))</f>
        <v/>
      </c>
      <c r="S12" s="4">
        <f>IF(COUNT($M12:$N12)=0,0,IF(IF($N12&lt;&gt;"",$N12,$M12)&gt;=スコアリング基準!$B$20,スコアリング基準!$C$20,IF(IF($N12&lt;&gt;"",$N12,$M12)&gt;=スコアリング基準!$B$21,スコアリング基準!$C$21,IF(IF($N12&lt;&gt;"",$N12,$M12)&gt;0,スコアリング基準!$C$22,0))))</f>
        <v/>
      </c>
      <c r="T12" s="4">
        <f>IF($O12="可",スコアリング基準!$C$23,0)</f>
        <v/>
      </c>
      <c r="U12" s="4">
        <f>IF(OR(COUNT($K12:$L12)&lt;2,$K12=0),0,IF(ABS($L12)/$K12&lt;=スコアリング基準!$B$24,スコアリング基準!$C$24,IF(ABS($L12)/$K12&lt;=スコアリング基準!$B$25,スコアリング基準!$C$25,IF(ABS($L12)/$K12&lt;=スコアリング基準!$B$26,スコアリング基準!$C$26,0))))</f>
        <v/>
      </c>
      <c r="V12" s="4">
        <f>IF($P12="なし",スコアリング基準!$C$27,0)</f>
        <v/>
      </c>
      <c r="W12" s="4">
        <f>IF($F12="",0,IF(ISNUMBER($F12),IF($F12&lt;=スコアリング基準!$B$28,スコアリング基準!$C$28,スコアリング基準!$C$29),0))</f>
        <v/>
      </c>
      <c r="X12" s="4">
        <f>IFERROR(VLOOKUP($B12,スコアリング基準!$A$36:$B$46,2,FALSE),0)</f>
        <v/>
      </c>
      <c r="Y12" s="4">
        <f>SUM($S12:$X12)</f>
        <v/>
      </c>
      <c r="Z12" s="4">
        <f>IF(COUNT($M12:$N12)=0,"データ無",IF($Y12&gt;=スコアリング基準!$B$30,"S",IF($Y12&gt;=スコアリング基準!$B$31,"A",IF($Y12&gt;=スコアリング基準!$B$32,"B","C"))))</f>
        <v/>
      </c>
      <c r="AA12">
        <f>IFERROR(INDEX(実績DB!$I$3:$I$104,MATCH($B12&amp;$C12,実績DB!$J$3:$J$104,0)),"")</f>
        <v/>
      </c>
    </row>
    <row r="13">
      <c r="A13" t="n">
        <v>11</v>
      </c>
      <c r="B13" t="inlineStr">
        <is>
          <t>北海道</t>
        </is>
      </c>
      <c r="C13" t="inlineStr">
        <is>
          <t>西野変電所</t>
        </is>
      </c>
      <c r="D13" t="inlineStr">
        <is>
          <t>北海道</t>
        </is>
      </c>
      <c r="E13" t="n">
        <v>275</v>
      </c>
      <c r="F13" t="n">
        <v>187</v>
      </c>
      <c r="G13" s="3" t="n">
        <v>43.05722</v>
      </c>
      <c r="H13" s="3" t="n">
        <v>141.222552</v>
      </c>
      <c r="I13" t="inlineStr">
        <is>
          <t>OSM実測</t>
        </is>
      </c>
      <c r="J13" t="n">
        <v>1800</v>
      </c>
      <c r="K13" t="n">
        <v>1200</v>
      </c>
      <c r="L13" t="n">
        <v>1022</v>
      </c>
      <c r="O13" t="inlineStr">
        <is>
          <t>不可 #1</t>
        </is>
      </c>
      <c r="P13" t="inlineStr">
        <is>
          <t>なし</t>
        </is>
      </c>
      <c r="Q13" t="inlineStr">
        <is>
          <t>北海道札幌市西区</t>
        </is>
      </c>
      <c r="R13" s="4">
        <f>IF(COUNT($M13:$N13)=0,"",IF(AND(IF($N13&lt;&gt;"",$N13,$M13)&lt;=0,$O13&lt;&gt;"可"),"警告",""))</f>
        <v/>
      </c>
      <c r="S13" s="4">
        <f>IF(COUNT($M13:$N13)=0,0,IF(IF($N13&lt;&gt;"",$N13,$M13)&gt;=スコアリング基準!$B$20,スコアリング基準!$C$20,IF(IF($N13&lt;&gt;"",$N13,$M13)&gt;=スコアリング基準!$B$21,スコアリング基準!$C$21,IF(IF($N13&lt;&gt;"",$N13,$M13)&gt;0,スコアリング基準!$C$22,0))))</f>
        <v/>
      </c>
      <c r="T13" s="4">
        <f>IF($O13="可",スコアリング基準!$C$23,0)</f>
        <v/>
      </c>
      <c r="U13" s="4">
        <f>IF(OR(COUNT($K13:$L13)&lt;2,$K13=0),0,IF(ABS($L13)/$K13&lt;=スコアリング基準!$B$24,スコアリング基準!$C$24,IF(ABS($L13)/$K13&lt;=スコアリング基準!$B$25,スコアリング基準!$C$25,IF(ABS($L13)/$K13&lt;=スコアリング基準!$B$26,スコアリング基準!$C$26,0))))</f>
        <v/>
      </c>
      <c r="V13" s="4">
        <f>IF($P13="なし",スコアリング基準!$C$27,0)</f>
        <v/>
      </c>
      <c r="W13" s="4">
        <f>IF($F13="",0,IF(ISNUMBER($F13),IF($F13&lt;=スコアリング基準!$B$28,スコアリング基準!$C$28,スコアリング基準!$C$29),0))</f>
        <v/>
      </c>
      <c r="X13" s="4">
        <f>IFERROR(VLOOKUP($B13,スコアリング基準!$A$36:$B$46,2,FALSE),0)</f>
        <v/>
      </c>
      <c r="Y13" s="4">
        <f>SUM($S13:$X13)</f>
        <v/>
      </c>
      <c r="Z13" s="4">
        <f>IF(COUNT($M13:$N13)=0,"データ無",IF($Y13&gt;=スコアリング基準!$B$30,"S",IF($Y13&gt;=スコアリング基準!$B$31,"A",IF($Y13&gt;=スコアリング基準!$B$32,"B","C"))))</f>
        <v/>
      </c>
      <c r="AA13">
        <f>IFERROR(INDEX(実績DB!$I$3:$I$104,MATCH($B13&amp;$C13,実績DB!$J$3:$J$104,0)),"")</f>
        <v/>
      </c>
    </row>
    <row r="14">
      <c r="A14" t="n">
        <v>12</v>
      </c>
      <c r="B14" t="inlineStr">
        <is>
          <t>北海道</t>
        </is>
      </c>
      <c r="C14" t="inlineStr">
        <is>
          <t>吉岡ケーブルヘッド</t>
        </is>
      </c>
      <c r="D14" t="inlineStr">
        <is>
          <t>北海道</t>
        </is>
      </c>
      <c r="E14" t="n">
        <v>250</v>
      </c>
      <c r="G14" s="3" t="n">
        <v>41.441719</v>
      </c>
      <c r="H14" s="3" t="n">
        <v>140.234659</v>
      </c>
      <c r="I14" t="inlineStr">
        <is>
          <t>OSM実測</t>
        </is>
      </c>
      <c r="R14" s="4">
        <f>IF(COUNT($M14:$N14)=0,"",IF(AND(IF($N14&lt;&gt;"",$N14,$M14)&lt;=0,$O14&lt;&gt;"可"),"警告",""))</f>
        <v/>
      </c>
      <c r="S14" s="4">
        <f>IF(COUNT($M14:$N14)=0,0,IF(IF($N14&lt;&gt;"",$N14,$M14)&gt;=スコアリング基準!$B$20,スコアリング基準!$C$20,IF(IF($N14&lt;&gt;"",$N14,$M14)&gt;=スコアリング基準!$B$21,スコアリング基準!$C$21,IF(IF($N14&lt;&gt;"",$N14,$M14)&gt;0,スコアリング基準!$C$22,0))))</f>
        <v/>
      </c>
      <c r="T14" s="4">
        <f>IF($O14="可",スコアリング基準!$C$23,0)</f>
        <v/>
      </c>
      <c r="U14" s="4">
        <f>IF(OR(COUNT($K14:$L14)&lt;2,$K14=0),0,IF(ABS($L14)/$K14&lt;=スコアリング基準!$B$24,スコアリング基準!$C$24,IF(ABS($L14)/$K14&lt;=スコアリング基準!$B$25,スコアリング基準!$C$25,IF(ABS($L14)/$K14&lt;=スコアリング基準!$B$26,スコアリング基準!$C$26,0))))</f>
        <v/>
      </c>
      <c r="V14" s="4">
        <f>IF($P14="なし",スコアリング基準!$C$27,0)</f>
        <v/>
      </c>
      <c r="W14" s="4">
        <f>IF($F14="",0,IF(ISNUMBER($F14),IF($F14&lt;=スコアリング基準!$B$28,スコアリング基準!$C$28,スコアリング基準!$C$29),0))</f>
        <v/>
      </c>
      <c r="X14" s="4">
        <f>IFERROR(VLOOKUP($B14,スコアリング基準!$A$36:$B$46,2,FALSE),0)</f>
        <v/>
      </c>
      <c r="Y14" s="4">
        <f>SUM($S14:$X14)</f>
        <v/>
      </c>
      <c r="Z14" s="4">
        <f>IF(COUNT($M14:$N14)=0,"データ無",IF($Y14&gt;=スコアリング基準!$B$30,"S",IF($Y14&gt;=スコアリング基準!$B$31,"A",IF($Y14&gt;=スコアリング基準!$B$32,"B","C"))))</f>
        <v/>
      </c>
      <c r="AA14">
        <f>IFERROR(INDEX(実績DB!$I$3:$I$104,MATCH($B14&amp;$C14,実績DB!$J$3:$J$104,0)),"")</f>
        <v/>
      </c>
    </row>
    <row r="15">
      <c r="A15" t="n">
        <v>13</v>
      </c>
      <c r="B15" t="inlineStr">
        <is>
          <t>北海道</t>
        </is>
      </c>
      <c r="C15" t="inlineStr">
        <is>
          <t>竜飛ケーブルヘッド</t>
        </is>
      </c>
      <c r="D15" t="inlineStr">
        <is>
          <t>青森県</t>
        </is>
      </c>
      <c r="E15" t="n">
        <v>250</v>
      </c>
      <c r="G15" s="3" t="n">
        <v>41.252366</v>
      </c>
      <c r="H15" s="3" t="n">
        <v>140.346577</v>
      </c>
      <c r="I15" t="inlineStr">
        <is>
          <t>OSM実測</t>
        </is>
      </c>
      <c r="R15" s="4">
        <f>IF(COUNT($M15:$N15)=0,"",IF(AND(IF($N15&lt;&gt;"",$N15,$M15)&lt;=0,$O15&lt;&gt;"可"),"警告",""))</f>
        <v/>
      </c>
      <c r="S15" s="4">
        <f>IF(COUNT($M15:$N15)=0,0,IF(IF($N15&lt;&gt;"",$N15,$M15)&gt;=スコアリング基準!$B$20,スコアリング基準!$C$20,IF(IF($N15&lt;&gt;"",$N15,$M15)&gt;=スコアリング基準!$B$21,スコアリング基準!$C$21,IF(IF($N15&lt;&gt;"",$N15,$M15)&gt;0,スコアリング基準!$C$22,0))))</f>
        <v/>
      </c>
      <c r="T15" s="4">
        <f>IF($O15="可",スコアリング基準!$C$23,0)</f>
        <v/>
      </c>
      <c r="U15" s="4">
        <f>IF(OR(COUNT($K15:$L15)&lt;2,$K15=0),0,IF(ABS($L15)/$K15&lt;=スコアリング基準!$B$24,スコアリング基準!$C$24,IF(ABS($L15)/$K15&lt;=スコアリング基準!$B$25,スコアリング基準!$C$25,IF(ABS($L15)/$K15&lt;=スコアリング基準!$B$26,スコアリング基準!$C$26,0))))</f>
        <v/>
      </c>
      <c r="V15" s="4">
        <f>IF($P15="なし",スコアリング基準!$C$27,0)</f>
        <v/>
      </c>
      <c r="W15" s="4">
        <f>IF($F15="",0,IF(ISNUMBER($F15),IF($F15&lt;=スコアリング基準!$B$28,スコアリング基準!$C$28,スコアリング基準!$C$29),0))</f>
        <v/>
      </c>
      <c r="X15" s="4">
        <f>IFERROR(VLOOKUP($B15,スコアリング基準!$A$36:$B$46,2,FALSE),0)</f>
        <v/>
      </c>
      <c r="Y15" s="4">
        <f>SUM($S15:$X15)</f>
        <v/>
      </c>
      <c r="Z15" s="4">
        <f>IF(COUNT($M15:$N15)=0,"データ無",IF($Y15&gt;=スコアリング基準!$B$30,"S",IF($Y15&gt;=スコアリング基準!$B$31,"A",IF($Y15&gt;=スコアリング基準!$B$32,"B","C"))))</f>
        <v/>
      </c>
      <c r="AA15">
        <f>IFERROR(INDEX(実績DB!$I$3:$I$104,MATCH($B15&amp;$C15,実績DB!$J$3:$J$104,0)),"")</f>
        <v/>
      </c>
    </row>
    <row r="16">
      <c r="A16" t="n">
        <v>14</v>
      </c>
      <c r="B16" t="inlineStr">
        <is>
          <t>北海道</t>
        </is>
      </c>
      <c r="C16" t="inlineStr">
        <is>
          <t>七飯発電所</t>
        </is>
      </c>
      <c r="D16" t="inlineStr">
        <is>
          <t>北海道</t>
        </is>
      </c>
      <c r="E16" t="n">
        <v>187</v>
      </c>
      <c r="G16" s="3" t="n">
        <v>41.931997</v>
      </c>
      <c r="H16" s="3" t="n">
        <v>140.654521</v>
      </c>
      <c r="I16" t="inlineStr">
        <is>
          <t>OSM実測</t>
        </is>
      </c>
      <c r="R16" s="4">
        <f>IF(COUNT($M16:$N16)=0,"",IF(AND(IF($N16&lt;&gt;"",$N16,$M16)&lt;=0,$O16&lt;&gt;"可"),"警告",""))</f>
        <v/>
      </c>
      <c r="S16" s="4">
        <f>IF(COUNT($M16:$N16)=0,0,IF(IF($N16&lt;&gt;"",$N16,$M16)&gt;=スコアリング基準!$B$20,スコアリング基準!$C$20,IF(IF($N16&lt;&gt;"",$N16,$M16)&gt;=スコアリング基準!$B$21,スコアリング基準!$C$21,IF(IF($N16&lt;&gt;"",$N16,$M16)&gt;0,スコアリング基準!$C$22,0))))</f>
        <v/>
      </c>
      <c r="T16" s="4">
        <f>IF($O16="可",スコアリング基準!$C$23,0)</f>
        <v/>
      </c>
      <c r="U16" s="4">
        <f>IF(OR(COUNT($K16:$L16)&lt;2,$K16=0),0,IF(ABS($L16)/$K16&lt;=スコアリング基準!$B$24,スコアリング基準!$C$24,IF(ABS($L16)/$K16&lt;=スコアリング基準!$B$25,スコアリング基準!$C$25,IF(ABS($L16)/$K16&lt;=スコアリング基準!$B$26,スコアリング基準!$C$26,0))))</f>
        <v/>
      </c>
      <c r="V16" s="4">
        <f>IF($P16="なし",スコアリング基準!$C$27,0)</f>
        <v/>
      </c>
      <c r="W16" s="4">
        <f>IF($F16="",0,IF(ISNUMBER($F16),IF($F16&lt;=スコアリング基準!$B$28,スコアリング基準!$C$28,スコアリング基準!$C$29),0))</f>
        <v/>
      </c>
      <c r="X16" s="4">
        <f>IFERROR(VLOOKUP($B16,スコアリング基準!$A$36:$B$46,2,FALSE),0)</f>
        <v/>
      </c>
      <c r="Y16" s="4">
        <f>SUM($S16:$X16)</f>
        <v/>
      </c>
      <c r="Z16" s="4">
        <f>IF(COUNT($M16:$N16)=0,"データ無",IF($Y16&gt;=スコアリング基準!$B$30,"S",IF($Y16&gt;=スコアリング基準!$B$31,"A",IF($Y16&gt;=スコアリング基準!$B$32,"B","C"))))</f>
        <v/>
      </c>
      <c r="AA16">
        <f>IFERROR(INDEX(実績DB!$I$3:$I$104,MATCH($B16&amp;$C16,実績DB!$J$3:$J$104,0)),"")</f>
        <v/>
      </c>
    </row>
    <row r="17">
      <c r="A17" t="n">
        <v>15</v>
      </c>
      <c r="B17" t="inlineStr">
        <is>
          <t>北海道</t>
        </is>
      </c>
      <c r="C17" t="inlineStr">
        <is>
          <t>北七飯変電所</t>
        </is>
      </c>
      <c r="D17" t="inlineStr">
        <is>
          <t>北海道</t>
        </is>
      </c>
      <c r="E17" t="n">
        <v>187</v>
      </c>
      <c r="F17" t="n">
        <v>66</v>
      </c>
      <c r="G17" s="3" t="n">
        <v>41.932291</v>
      </c>
      <c r="H17" s="3" t="n">
        <v>140.657107</v>
      </c>
      <c r="I17" t="inlineStr">
        <is>
          <t>OSM実測(名称一致)</t>
        </is>
      </c>
      <c r="J17" t="n">
        <v>300</v>
      </c>
      <c r="K17" t="n">
        <v>195</v>
      </c>
      <c r="L17" t="n">
        <v>-184</v>
      </c>
      <c r="O17" t="inlineStr">
        <is>
          <t>不可 #1</t>
        </is>
      </c>
      <c r="P17" t="inlineStr">
        <is>
          <t>有り</t>
        </is>
      </c>
      <c r="Q17" t="inlineStr">
        <is>
          <t>北海道七飯町</t>
        </is>
      </c>
      <c r="R17" s="4">
        <f>IF(COUNT($M17:$N17)=0,"",IF(AND(IF($N17&lt;&gt;"",$N17,$M17)&lt;=0,$O17&lt;&gt;"可"),"警告",""))</f>
        <v/>
      </c>
      <c r="S17" s="4">
        <f>IF(COUNT($M17:$N17)=0,0,IF(IF($N17&lt;&gt;"",$N17,$M17)&gt;=スコアリング基準!$B$20,スコアリング基準!$C$20,IF(IF($N17&lt;&gt;"",$N17,$M17)&gt;=スコアリング基準!$B$21,スコアリング基準!$C$21,IF(IF($N17&lt;&gt;"",$N17,$M17)&gt;0,スコアリング基準!$C$22,0))))</f>
        <v/>
      </c>
      <c r="T17" s="4">
        <f>IF($O17="可",スコアリング基準!$C$23,0)</f>
        <v/>
      </c>
      <c r="U17" s="4">
        <f>IF(OR(COUNT($K17:$L17)&lt;2,$K17=0),0,IF(ABS($L17)/$K17&lt;=スコアリング基準!$B$24,スコアリング基準!$C$24,IF(ABS($L17)/$K17&lt;=スコアリング基準!$B$25,スコアリング基準!$C$25,IF(ABS($L17)/$K17&lt;=スコアリング基準!$B$26,スコアリング基準!$C$26,0))))</f>
        <v/>
      </c>
      <c r="V17" s="4">
        <f>IF($P17="なし",スコアリング基準!$C$27,0)</f>
        <v/>
      </c>
      <c r="W17" s="4">
        <f>IF($F17="",0,IF(ISNUMBER($F17),IF($F17&lt;=スコアリング基準!$B$28,スコアリング基準!$C$28,スコアリング基準!$C$29),0))</f>
        <v/>
      </c>
      <c r="X17" s="4">
        <f>IFERROR(VLOOKUP($B17,スコアリング基準!$A$36:$B$46,2,FALSE),0)</f>
        <v/>
      </c>
      <c r="Y17" s="4">
        <f>SUM($S17:$X17)</f>
        <v/>
      </c>
      <c r="Z17" s="4">
        <f>IF(COUNT($M17:$N17)=0,"データ無",IF($Y17&gt;=スコアリング基準!$B$30,"S",IF($Y17&gt;=スコアリング基準!$B$31,"A",IF($Y17&gt;=スコアリング基準!$B$32,"B","C"))))</f>
        <v/>
      </c>
      <c r="AA17">
        <f>IFERROR(INDEX(実績DB!$I$3:$I$104,MATCH($B17&amp;$C17,実績DB!$J$3:$J$104,0)),"")</f>
        <v/>
      </c>
    </row>
    <row r="18">
      <c r="A18" t="n">
        <v>16</v>
      </c>
      <c r="B18" t="inlineStr">
        <is>
          <t>北海道</t>
        </is>
      </c>
      <c r="C18" t="inlineStr">
        <is>
          <t>北江別変電所</t>
        </is>
      </c>
      <c r="D18" t="inlineStr">
        <is>
          <t>北海道</t>
        </is>
      </c>
      <c r="E18" t="n">
        <v>187</v>
      </c>
      <c r="F18" t="n">
        <v>66</v>
      </c>
      <c r="G18" s="3" t="n">
        <v>43.120728</v>
      </c>
      <c r="H18" s="3" t="n">
        <v>141.534525</v>
      </c>
      <c r="I18" t="inlineStr">
        <is>
          <t>OSM実測</t>
        </is>
      </c>
      <c r="J18" t="n">
        <v>350</v>
      </c>
      <c r="K18" t="n">
        <v>197</v>
      </c>
      <c r="L18" t="n">
        <v>-263</v>
      </c>
      <c r="O18" t="inlineStr">
        <is>
          <t>可</t>
        </is>
      </c>
      <c r="P18" t="inlineStr">
        <is>
          <t>有り</t>
        </is>
      </c>
      <c r="Q18" t="inlineStr">
        <is>
          <t>北海道江別市</t>
        </is>
      </c>
      <c r="R18" s="4">
        <f>IF(COUNT($M18:$N18)=0,"",IF(AND(IF($N18&lt;&gt;"",$N18,$M18)&lt;=0,$O18&lt;&gt;"可"),"警告",""))</f>
        <v/>
      </c>
      <c r="S18" s="4">
        <f>IF(COUNT($M18:$N18)=0,0,IF(IF($N18&lt;&gt;"",$N18,$M18)&gt;=スコアリング基準!$B$20,スコアリング基準!$C$20,IF(IF($N18&lt;&gt;"",$N18,$M18)&gt;=スコアリング基準!$B$21,スコアリング基準!$C$21,IF(IF($N18&lt;&gt;"",$N18,$M18)&gt;0,スコアリング基準!$C$22,0))))</f>
        <v/>
      </c>
      <c r="T18" s="4">
        <f>IF($O18="可",スコアリング基準!$C$23,0)</f>
        <v/>
      </c>
      <c r="U18" s="4">
        <f>IF(OR(COUNT($K18:$L18)&lt;2,$K18=0),0,IF(ABS($L18)/$K18&lt;=スコアリング基準!$B$24,スコアリング基準!$C$24,IF(ABS($L18)/$K18&lt;=スコアリング基準!$B$25,スコアリング基準!$C$25,IF(ABS($L18)/$K18&lt;=スコアリング基準!$B$26,スコアリング基準!$C$26,0))))</f>
        <v/>
      </c>
      <c r="V18" s="4">
        <f>IF($P18="なし",スコアリング基準!$C$27,0)</f>
        <v/>
      </c>
      <c r="W18" s="4">
        <f>IF($F18="",0,IF(ISNUMBER($F18),IF($F18&lt;=スコアリング基準!$B$28,スコアリング基準!$C$28,スコアリング基準!$C$29),0))</f>
        <v/>
      </c>
      <c r="X18" s="4">
        <f>IFERROR(VLOOKUP($B18,スコアリング基準!$A$36:$B$46,2,FALSE),0)</f>
        <v/>
      </c>
      <c r="Y18" s="4">
        <f>SUM($S18:$X18)</f>
        <v/>
      </c>
      <c r="Z18" s="4">
        <f>IF(COUNT($M18:$N18)=0,"データ無",IF($Y18&gt;=スコアリング基準!$B$30,"S",IF($Y18&gt;=スコアリング基準!$B$31,"A",IF($Y18&gt;=スコアリング基準!$B$32,"B","C"))))</f>
        <v/>
      </c>
      <c r="AA18">
        <f>IFERROR(INDEX(実績DB!$I$3:$I$104,MATCH($B18&amp;$C18,実績DB!$J$3:$J$104,0)),"")</f>
        <v/>
      </c>
    </row>
    <row r="19">
      <c r="A19" t="n">
        <v>17</v>
      </c>
      <c r="B19" t="inlineStr">
        <is>
          <t>北海道</t>
        </is>
      </c>
      <c r="C19" t="inlineStr">
        <is>
          <t>北海道北部風力送電㈱ 北豊富変電所</t>
        </is>
      </c>
      <c r="D19" t="inlineStr">
        <is>
          <t>北海道</t>
        </is>
      </c>
      <c r="E19" t="n">
        <v>187</v>
      </c>
      <c r="G19" s="3" t="n">
        <v>45.196211</v>
      </c>
      <c r="H19" s="3" t="n">
        <v>141.795381</v>
      </c>
      <c r="I19" t="inlineStr">
        <is>
          <t>OSM実測</t>
        </is>
      </c>
      <c r="R19" s="4">
        <f>IF(COUNT($M19:$N19)=0,"",IF(AND(IF($N19&lt;&gt;"",$N19,$M19)&lt;=0,$O19&lt;&gt;"可"),"警告",""))</f>
        <v/>
      </c>
      <c r="S19" s="4">
        <f>IF(COUNT($M19:$N19)=0,0,IF(IF($N19&lt;&gt;"",$N19,$M19)&gt;=スコアリング基準!$B$20,スコアリング基準!$C$20,IF(IF($N19&lt;&gt;"",$N19,$M19)&gt;=スコアリング基準!$B$21,スコアリング基準!$C$21,IF(IF($N19&lt;&gt;"",$N19,$M19)&gt;0,スコアリング基準!$C$22,0))))</f>
        <v/>
      </c>
      <c r="T19" s="4">
        <f>IF($O19="可",スコアリング基準!$C$23,0)</f>
        <v/>
      </c>
      <c r="U19" s="4">
        <f>IF(OR(COUNT($K19:$L19)&lt;2,$K19=0),0,IF(ABS($L19)/$K19&lt;=スコアリング基準!$B$24,スコアリング基準!$C$24,IF(ABS($L19)/$K19&lt;=スコアリング基準!$B$25,スコアリング基準!$C$25,IF(ABS($L19)/$K19&lt;=スコアリング基準!$B$26,スコアリング基準!$C$26,0))))</f>
        <v/>
      </c>
      <c r="V19" s="4">
        <f>IF($P19="なし",スコアリング基準!$C$27,0)</f>
        <v/>
      </c>
      <c r="W19" s="4">
        <f>IF($F19="",0,IF(ISNUMBER($F19),IF($F19&lt;=スコアリング基準!$B$28,スコアリング基準!$C$28,スコアリング基準!$C$29),0))</f>
        <v/>
      </c>
      <c r="X19" s="4">
        <f>IFERROR(VLOOKUP($B19,スコアリング基準!$A$36:$B$46,2,FALSE),0)</f>
        <v/>
      </c>
      <c r="Y19" s="4">
        <f>SUM($S19:$X19)</f>
        <v/>
      </c>
      <c r="Z19" s="4">
        <f>IF(COUNT($M19:$N19)=0,"データ無",IF($Y19&gt;=スコアリング基準!$B$30,"S",IF($Y19&gt;=スコアリング基準!$B$31,"A",IF($Y19&gt;=スコアリング基準!$B$32,"B","C"))))</f>
        <v/>
      </c>
      <c r="AA19">
        <f>IFERROR(INDEX(実績DB!$I$3:$I$104,MATCH($B19&amp;$C19,実績DB!$J$3:$J$104,0)),"")</f>
        <v/>
      </c>
    </row>
    <row r="20">
      <c r="A20" t="n">
        <v>18</v>
      </c>
      <c r="B20" t="inlineStr">
        <is>
          <t>北海道</t>
        </is>
      </c>
      <c r="C20" t="inlineStr">
        <is>
          <t>北海道電力 総合研究所</t>
        </is>
      </c>
      <c r="D20" t="inlineStr">
        <is>
          <t>北海道</t>
        </is>
      </c>
      <c r="E20" t="n">
        <v>187</v>
      </c>
      <c r="G20" s="3" t="n">
        <v>43.120027</v>
      </c>
      <c r="H20" s="3" t="n">
        <v>141.537497</v>
      </c>
      <c r="I20" t="inlineStr">
        <is>
          <t>OSM実測</t>
        </is>
      </c>
      <c r="R20" s="4">
        <f>IF(COUNT($M20:$N20)=0,"",IF(AND(IF($N20&lt;&gt;"",$N20,$M20)&lt;=0,$O20&lt;&gt;"可"),"警告",""))</f>
        <v/>
      </c>
      <c r="S20" s="4">
        <f>IF(COUNT($M20:$N20)=0,0,IF(IF($N20&lt;&gt;"",$N20,$M20)&gt;=スコアリング基準!$B$20,スコアリング基準!$C$20,IF(IF($N20&lt;&gt;"",$N20,$M20)&gt;=スコアリング基準!$B$21,スコアリング基準!$C$21,IF(IF($N20&lt;&gt;"",$N20,$M20)&gt;0,スコアリング基準!$C$22,0))))</f>
        <v/>
      </c>
      <c r="T20" s="4">
        <f>IF($O20="可",スコアリング基準!$C$23,0)</f>
        <v/>
      </c>
      <c r="U20" s="4">
        <f>IF(OR(COUNT($K20:$L20)&lt;2,$K20=0),0,IF(ABS($L20)/$K20&lt;=スコアリング基準!$B$24,スコアリング基準!$C$24,IF(ABS($L20)/$K20&lt;=スコアリング基準!$B$25,スコアリング基準!$C$25,IF(ABS($L20)/$K20&lt;=スコアリング基準!$B$26,スコアリング基準!$C$26,0))))</f>
        <v/>
      </c>
      <c r="V20" s="4">
        <f>IF($P20="なし",スコアリング基準!$C$27,0)</f>
        <v/>
      </c>
      <c r="W20" s="4">
        <f>IF($F20="",0,IF(ISNUMBER($F20),IF($F20&lt;=スコアリング基準!$B$28,スコアリング基準!$C$28,スコアリング基準!$C$29),0))</f>
        <v/>
      </c>
      <c r="X20" s="4">
        <f>IFERROR(VLOOKUP($B20,スコアリング基準!$A$36:$B$46,2,FALSE),0)</f>
        <v/>
      </c>
      <c r="Y20" s="4">
        <f>SUM($S20:$X20)</f>
        <v/>
      </c>
      <c r="Z20" s="4">
        <f>IF(COUNT($M20:$N20)=0,"データ無",IF($Y20&gt;=スコアリング基準!$B$30,"S",IF($Y20&gt;=スコアリング基準!$B$31,"A",IF($Y20&gt;=スコアリング基準!$B$32,"B","C"))))</f>
        <v/>
      </c>
      <c r="AA20">
        <f>IFERROR(INDEX(実績DB!$I$3:$I$104,MATCH($B20&amp;$C20,実績DB!$J$3:$J$104,0)),"")</f>
        <v/>
      </c>
    </row>
    <row r="21">
      <c r="A21" t="n">
        <v>19</v>
      </c>
      <c r="B21" t="inlineStr">
        <is>
          <t>北海道</t>
        </is>
      </c>
      <c r="C21" t="inlineStr">
        <is>
          <t>北芽室変電所</t>
        </is>
      </c>
      <c r="D21" t="inlineStr">
        <is>
          <t>北海道</t>
        </is>
      </c>
      <c r="E21" t="n">
        <v>187</v>
      </c>
      <c r="F21" t="n">
        <v>66</v>
      </c>
      <c r="G21" s="3" t="n">
        <v>42.92133</v>
      </c>
      <c r="H21" s="3" t="n">
        <v>143.033577</v>
      </c>
      <c r="I21" t="inlineStr">
        <is>
          <t>OSM実測</t>
        </is>
      </c>
      <c r="J21" t="n">
        <v>310</v>
      </c>
      <c r="K21" t="n">
        <v>158</v>
      </c>
      <c r="L21" t="n">
        <v>-185</v>
      </c>
      <c r="O21" t="inlineStr">
        <is>
          <t>可</t>
        </is>
      </c>
      <c r="P21" t="inlineStr">
        <is>
          <t>有り</t>
        </is>
      </c>
      <c r="Q21" t="inlineStr">
        <is>
          <t>北海道芽室町</t>
        </is>
      </c>
      <c r="R21" s="4">
        <f>IF(COUNT($M21:$N21)=0,"",IF(AND(IF($N21&lt;&gt;"",$N21,$M21)&lt;=0,$O21&lt;&gt;"可"),"警告",""))</f>
        <v/>
      </c>
      <c r="S21" s="4">
        <f>IF(COUNT($M21:$N21)=0,0,IF(IF($N21&lt;&gt;"",$N21,$M21)&gt;=スコアリング基準!$B$20,スコアリング基準!$C$20,IF(IF($N21&lt;&gt;"",$N21,$M21)&gt;=スコアリング基準!$B$21,スコアリング基準!$C$21,IF(IF($N21&lt;&gt;"",$N21,$M21)&gt;0,スコアリング基準!$C$22,0))))</f>
        <v/>
      </c>
      <c r="T21" s="4">
        <f>IF($O21="可",スコアリング基準!$C$23,0)</f>
        <v/>
      </c>
      <c r="U21" s="4">
        <f>IF(OR(COUNT($K21:$L21)&lt;2,$K21=0),0,IF(ABS($L21)/$K21&lt;=スコアリング基準!$B$24,スコアリング基準!$C$24,IF(ABS($L21)/$K21&lt;=スコアリング基準!$B$25,スコアリング基準!$C$25,IF(ABS($L21)/$K21&lt;=スコアリング基準!$B$26,スコアリング基準!$C$26,0))))</f>
        <v/>
      </c>
      <c r="V21" s="4">
        <f>IF($P21="なし",スコアリング基準!$C$27,0)</f>
        <v/>
      </c>
      <c r="W21" s="4">
        <f>IF($F21="",0,IF(ISNUMBER($F21),IF($F21&lt;=スコアリング基準!$B$28,スコアリング基準!$C$28,スコアリング基準!$C$29),0))</f>
        <v/>
      </c>
      <c r="X21" s="4">
        <f>IFERROR(VLOOKUP($B21,スコアリング基準!$A$36:$B$46,2,FALSE),0)</f>
        <v/>
      </c>
      <c r="Y21" s="4">
        <f>SUM($S21:$X21)</f>
        <v/>
      </c>
      <c r="Z21" s="4">
        <f>IF(COUNT($M21:$N21)=0,"データ無",IF($Y21&gt;=スコアリング基準!$B$30,"S",IF($Y21&gt;=スコアリング基準!$B$31,"A",IF($Y21&gt;=スコアリング基準!$B$32,"B","C"))))</f>
        <v/>
      </c>
      <c r="AA21">
        <f>IFERROR(INDEX(実績DB!$I$3:$I$104,MATCH($B21&amp;$C21,実績DB!$J$3:$J$104,0)),"")</f>
        <v/>
      </c>
    </row>
    <row r="22">
      <c r="A22" t="n">
        <v>20</v>
      </c>
      <c r="B22" t="inlineStr">
        <is>
          <t>北海道</t>
        </is>
      </c>
      <c r="C22" t="inlineStr">
        <is>
          <t>北静内変電所</t>
        </is>
      </c>
      <c r="D22" t="inlineStr">
        <is>
          <t>北海道</t>
        </is>
      </c>
      <c r="E22" t="n">
        <v>187</v>
      </c>
      <c r="F22" t="n">
        <v>66</v>
      </c>
      <c r="G22" s="3" t="n">
        <v>42.35</v>
      </c>
      <c r="H22" s="3" t="n">
        <v>142.37</v>
      </c>
      <c r="I22" t="inlineStr">
        <is>
          <t>推定</t>
        </is>
      </c>
      <c r="J22" t="n">
        <v>120</v>
      </c>
      <c r="K22" t="n">
        <v>60</v>
      </c>
      <c r="L22" t="n">
        <v>-152</v>
      </c>
      <c r="O22" t="inlineStr">
        <is>
          <t>不可 #5</t>
        </is>
      </c>
      <c r="P22" t="inlineStr">
        <is>
          <t>有り</t>
        </is>
      </c>
      <c r="Q22" t="inlineStr">
        <is>
          <t>北海道新ひだか町静内</t>
        </is>
      </c>
      <c r="R22" s="4">
        <f>IF(COUNT($M22:$N22)=0,"",IF(AND(IF($N22&lt;&gt;"",$N22,$M22)&lt;=0,$O22&lt;&gt;"可"),"警告",""))</f>
        <v/>
      </c>
      <c r="S22" s="4">
        <f>IF(COUNT($M22:$N22)=0,0,IF(IF($N22&lt;&gt;"",$N22,$M22)&gt;=スコアリング基準!$B$20,スコアリング基準!$C$20,IF(IF($N22&lt;&gt;"",$N22,$M22)&gt;=スコアリング基準!$B$21,スコアリング基準!$C$21,IF(IF($N22&lt;&gt;"",$N22,$M22)&gt;0,スコアリング基準!$C$22,0))))</f>
        <v/>
      </c>
      <c r="T22" s="4">
        <f>IF($O22="可",スコアリング基準!$C$23,0)</f>
        <v/>
      </c>
      <c r="U22" s="4">
        <f>IF(OR(COUNT($K22:$L22)&lt;2,$K22=0),0,IF(ABS($L22)/$K22&lt;=スコアリング基準!$B$24,スコアリング基準!$C$24,IF(ABS($L22)/$K22&lt;=スコアリング基準!$B$25,スコアリング基準!$C$25,IF(ABS($L22)/$K22&lt;=スコアリング基準!$B$26,スコアリング基準!$C$26,0))))</f>
        <v/>
      </c>
      <c r="V22" s="4">
        <f>IF($P22="なし",スコアリング基準!$C$27,0)</f>
        <v/>
      </c>
      <c r="W22" s="4">
        <f>IF($F22="",0,IF(ISNUMBER($F22),IF($F22&lt;=スコアリング基準!$B$28,スコアリング基準!$C$28,スコアリング基準!$C$29),0))</f>
        <v/>
      </c>
      <c r="X22" s="4">
        <f>IFERROR(VLOOKUP($B22,スコアリング基準!$A$36:$B$46,2,FALSE),0)</f>
        <v/>
      </c>
      <c r="Y22" s="4">
        <f>SUM($S22:$X22)</f>
        <v/>
      </c>
      <c r="Z22" s="4">
        <f>IF(COUNT($M22:$N22)=0,"データ無",IF($Y22&gt;=スコアリング基準!$B$30,"S",IF($Y22&gt;=スコアリング基準!$B$31,"A",IF($Y22&gt;=スコアリング基準!$B$32,"B","C"))))</f>
        <v/>
      </c>
      <c r="AA22">
        <f>IFERROR(INDEX(実績DB!$I$3:$I$104,MATCH($B22&amp;$C22,実績DB!$J$3:$J$104,0)),"")</f>
        <v/>
      </c>
    </row>
    <row r="23">
      <c r="A23" t="n">
        <v>21</v>
      </c>
      <c r="B23" t="inlineStr">
        <is>
          <t>北海道</t>
        </is>
      </c>
      <c r="C23" t="inlineStr">
        <is>
          <t>南九条変電所</t>
        </is>
      </c>
      <c r="D23" t="inlineStr">
        <is>
          <t>北海道</t>
        </is>
      </c>
      <c r="E23" t="n">
        <v>187</v>
      </c>
      <c r="F23" t="n">
        <v>66</v>
      </c>
      <c r="G23" s="3" t="n">
        <v>43.046</v>
      </c>
      <c r="H23" s="3" t="n">
        <v>141.37</v>
      </c>
      <c r="I23" t="inlineStr">
        <is>
          <t>推定</t>
        </is>
      </c>
      <c r="J23" t="n">
        <v>450</v>
      </c>
      <c r="K23" t="n">
        <v>299</v>
      </c>
      <c r="L23" t="n">
        <v>121</v>
      </c>
      <c r="O23" t="inlineStr">
        <is>
          <t>可</t>
        </is>
      </c>
      <c r="P23" t="inlineStr">
        <is>
          <t>なし</t>
        </is>
      </c>
      <c r="Q23" t="inlineStr">
        <is>
          <t>北海道札幌市豊平区</t>
        </is>
      </c>
      <c r="R23" s="4">
        <f>IF(COUNT($M23:$N23)=0,"",IF(AND(IF($N23&lt;&gt;"",$N23,$M23)&lt;=0,$O23&lt;&gt;"可"),"警告",""))</f>
        <v/>
      </c>
      <c r="S23" s="4">
        <f>IF(COUNT($M23:$N23)=0,0,IF(IF($N23&lt;&gt;"",$N23,$M23)&gt;=スコアリング基準!$B$20,スコアリング基準!$C$20,IF(IF($N23&lt;&gt;"",$N23,$M23)&gt;=スコアリング基準!$B$21,スコアリング基準!$C$21,IF(IF($N23&lt;&gt;"",$N23,$M23)&gt;0,スコアリング基準!$C$22,0))))</f>
        <v/>
      </c>
      <c r="T23" s="4">
        <f>IF($O23="可",スコアリング基準!$C$23,0)</f>
        <v/>
      </c>
      <c r="U23" s="4">
        <f>IF(OR(COUNT($K23:$L23)&lt;2,$K23=0),0,IF(ABS($L23)/$K23&lt;=スコアリング基準!$B$24,スコアリング基準!$C$24,IF(ABS($L23)/$K23&lt;=スコアリング基準!$B$25,スコアリング基準!$C$25,IF(ABS($L23)/$K23&lt;=スコアリング基準!$B$26,スコアリング基準!$C$26,0))))</f>
        <v/>
      </c>
      <c r="V23" s="4">
        <f>IF($P23="なし",スコアリング基準!$C$27,0)</f>
        <v/>
      </c>
      <c r="W23" s="4">
        <f>IF($F23="",0,IF(ISNUMBER($F23),IF($F23&lt;=スコアリング基準!$B$28,スコアリング基準!$C$28,スコアリング基準!$C$29),0))</f>
        <v/>
      </c>
      <c r="X23" s="4">
        <f>IFERROR(VLOOKUP($B23,スコアリング基準!$A$36:$B$46,2,FALSE),0)</f>
        <v/>
      </c>
      <c r="Y23" s="4">
        <f>SUM($S23:$X23)</f>
        <v/>
      </c>
      <c r="Z23" s="4">
        <f>IF(COUNT($M23:$N23)=0,"データ無",IF($Y23&gt;=スコアリング基準!$B$30,"S",IF($Y23&gt;=スコアリング基準!$B$31,"A",IF($Y23&gt;=スコアリング基準!$B$32,"B","C"))))</f>
        <v/>
      </c>
      <c r="AA23">
        <f>IFERROR(INDEX(実績DB!$I$3:$I$104,MATCH($B23&amp;$C23,実績DB!$J$3:$J$104,0)),"")</f>
        <v/>
      </c>
    </row>
    <row r="24">
      <c r="A24" t="n">
        <v>22</v>
      </c>
      <c r="B24" t="inlineStr">
        <is>
          <t>北海道</t>
        </is>
      </c>
      <c r="C24" t="inlineStr">
        <is>
          <t>南札幌変電所</t>
        </is>
      </c>
      <c r="D24" t="inlineStr">
        <is>
          <t>北海道</t>
        </is>
      </c>
      <c r="E24" t="n">
        <v>187</v>
      </c>
      <c r="F24" t="n">
        <v>66</v>
      </c>
      <c r="G24" s="3" t="n">
        <v>43.022335</v>
      </c>
      <c r="H24" s="3" t="n">
        <v>141.418529</v>
      </c>
      <c r="I24" t="inlineStr">
        <is>
          <t>OSM実測(名称一致)</t>
        </is>
      </c>
      <c r="J24" t="n">
        <v>600</v>
      </c>
      <c r="K24" t="n">
        <v>389</v>
      </c>
      <c r="L24" t="n">
        <v>10</v>
      </c>
      <c r="O24" t="inlineStr">
        <is>
          <t>可</t>
        </is>
      </c>
      <c r="P24" t="inlineStr">
        <is>
          <t>なし</t>
        </is>
      </c>
      <c r="Q24" t="inlineStr">
        <is>
          <t>北海道札幌市南区</t>
        </is>
      </c>
      <c r="R24" s="4">
        <f>IF(COUNT($M24:$N24)=0,"",IF(AND(IF($N24&lt;&gt;"",$N24,$M24)&lt;=0,$O24&lt;&gt;"可"),"警告",""))</f>
        <v/>
      </c>
      <c r="S24" s="4">
        <f>IF(COUNT($M24:$N24)=0,0,IF(IF($N24&lt;&gt;"",$N24,$M24)&gt;=スコアリング基準!$B$20,スコアリング基準!$C$20,IF(IF($N24&lt;&gt;"",$N24,$M24)&gt;=スコアリング基準!$B$21,スコアリング基準!$C$21,IF(IF($N24&lt;&gt;"",$N24,$M24)&gt;0,スコアリング基準!$C$22,0))))</f>
        <v/>
      </c>
      <c r="T24" s="4">
        <f>IF($O24="可",スコアリング基準!$C$23,0)</f>
        <v/>
      </c>
      <c r="U24" s="4">
        <f>IF(OR(COUNT($K24:$L24)&lt;2,$K24=0),0,IF(ABS($L24)/$K24&lt;=スコアリング基準!$B$24,スコアリング基準!$C$24,IF(ABS($L24)/$K24&lt;=スコアリング基準!$B$25,スコアリング基準!$C$25,IF(ABS($L24)/$K24&lt;=スコアリング基準!$B$26,スコアリング基準!$C$26,0))))</f>
        <v/>
      </c>
      <c r="V24" s="4">
        <f>IF($P24="なし",スコアリング基準!$C$27,0)</f>
        <v/>
      </c>
      <c r="W24" s="4">
        <f>IF($F24="",0,IF(ISNUMBER($F24),IF($F24&lt;=スコアリング基準!$B$28,スコアリング基準!$C$28,スコアリング基準!$C$29),0))</f>
        <v/>
      </c>
      <c r="X24" s="4">
        <f>IFERROR(VLOOKUP($B24,スコアリング基準!$A$36:$B$46,2,FALSE),0)</f>
        <v/>
      </c>
      <c r="Y24" s="4">
        <f>SUM($S24:$X24)</f>
        <v/>
      </c>
      <c r="Z24" s="4">
        <f>IF(COUNT($M24:$N24)=0,"データ無",IF($Y24&gt;=スコアリング基準!$B$30,"S",IF($Y24&gt;=スコアリング基準!$B$31,"A",IF($Y24&gt;=スコアリング基準!$B$32,"B","C"))))</f>
        <v/>
      </c>
      <c r="AA24">
        <f>IFERROR(INDEX(実績DB!$I$3:$I$104,MATCH($B24&amp;$C24,実績DB!$J$3:$J$104,0)),"")</f>
        <v/>
      </c>
    </row>
    <row r="25">
      <c r="A25" t="n">
        <v>23</v>
      </c>
      <c r="B25" t="inlineStr">
        <is>
          <t>北海道</t>
        </is>
      </c>
      <c r="C25" t="inlineStr">
        <is>
          <t>双葉開閉所</t>
        </is>
      </c>
      <c r="D25" t="inlineStr">
        <is>
          <t>北海道</t>
        </is>
      </c>
      <c r="E25" t="n">
        <v>187</v>
      </c>
      <c r="G25" s="3" t="n">
        <v>42.743148</v>
      </c>
      <c r="H25" s="3" t="n">
        <v>141.03404</v>
      </c>
      <c r="I25" t="inlineStr">
        <is>
          <t>OSM実測</t>
        </is>
      </c>
      <c r="R25" s="4">
        <f>IF(COUNT($M25:$N25)=0,"",IF(AND(IF($N25&lt;&gt;"",$N25,$M25)&lt;=0,$O25&lt;&gt;"可"),"警告",""))</f>
        <v/>
      </c>
      <c r="S25" s="4">
        <f>IF(COUNT($M25:$N25)=0,0,IF(IF($N25&lt;&gt;"",$N25,$M25)&gt;=スコアリング基準!$B$20,スコアリング基準!$C$20,IF(IF($N25&lt;&gt;"",$N25,$M25)&gt;=スコアリング基準!$B$21,スコアリング基準!$C$21,IF(IF($N25&lt;&gt;"",$N25,$M25)&gt;0,スコアリング基準!$C$22,0))))</f>
        <v/>
      </c>
      <c r="T25" s="4">
        <f>IF($O25="可",スコアリング基準!$C$23,0)</f>
        <v/>
      </c>
      <c r="U25" s="4">
        <f>IF(OR(COUNT($K25:$L25)&lt;2,$K25=0),0,IF(ABS($L25)/$K25&lt;=スコアリング基準!$B$24,スコアリング基準!$C$24,IF(ABS($L25)/$K25&lt;=スコアリング基準!$B$25,スコアリング基準!$C$25,IF(ABS($L25)/$K25&lt;=スコアリング基準!$B$26,スコアリング基準!$C$26,0))))</f>
        <v/>
      </c>
      <c r="V25" s="4">
        <f>IF($P25="なし",スコアリング基準!$C$27,0)</f>
        <v/>
      </c>
      <c r="W25" s="4">
        <f>IF($F25="",0,IF(ISNUMBER($F25),IF($F25&lt;=スコアリング基準!$B$28,スコアリング基準!$C$28,スコアリング基準!$C$29),0))</f>
        <v/>
      </c>
      <c r="X25" s="4">
        <f>IFERROR(VLOOKUP($B25,スコアリング基準!$A$36:$B$46,2,FALSE),0)</f>
        <v/>
      </c>
      <c r="Y25" s="4">
        <f>SUM($S25:$X25)</f>
        <v/>
      </c>
      <c r="Z25" s="4">
        <f>IF(COUNT($M25:$N25)=0,"データ無",IF($Y25&gt;=スコアリング基準!$B$30,"S",IF($Y25&gt;=スコアリング基準!$B$31,"A",IF($Y25&gt;=スコアリング基準!$B$32,"B","C"))))</f>
        <v/>
      </c>
      <c r="AA25">
        <f>IFERROR(INDEX(実績DB!$I$3:$I$104,MATCH($B25&amp;$C25,実績DB!$J$3:$J$104,0)),"")</f>
        <v/>
      </c>
    </row>
    <row r="26">
      <c r="A26" t="n">
        <v>24</v>
      </c>
      <c r="B26" t="inlineStr">
        <is>
          <t>北海道</t>
        </is>
      </c>
      <c r="C26" t="inlineStr">
        <is>
          <t>女満別変電所</t>
        </is>
      </c>
      <c r="D26" t="inlineStr">
        <is>
          <t>北海道</t>
        </is>
      </c>
      <c r="E26" t="n">
        <v>187</v>
      </c>
      <c r="F26" t="n">
        <v>66</v>
      </c>
      <c r="G26" s="3" t="n">
        <v>43.832103</v>
      </c>
      <c r="H26" s="3" t="n">
        <v>144.216914</v>
      </c>
      <c r="I26" t="inlineStr">
        <is>
          <t>OSM実測(名称一致)</t>
        </is>
      </c>
      <c r="J26" t="n">
        <v>200</v>
      </c>
      <c r="K26" t="n">
        <v>100</v>
      </c>
      <c r="L26" t="n">
        <v>-179</v>
      </c>
      <c r="O26" t="inlineStr">
        <is>
          <t>可</t>
        </is>
      </c>
      <c r="P26" t="inlineStr">
        <is>
          <t>有り</t>
        </is>
      </c>
      <c r="Q26" t="inlineStr">
        <is>
          <t>北海道大空町女満別</t>
        </is>
      </c>
      <c r="R26" s="4">
        <f>IF(COUNT($M26:$N26)=0,"",IF(AND(IF($N26&lt;&gt;"",$N26,$M26)&lt;=0,$O26&lt;&gt;"可"),"警告",""))</f>
        <v/>
      </c>
      <c r="S26" s="4">
        <f>IF(COUNT($M26:$N26)=0,0,IF(IF($N26&lt;&gt;"",$N26,$M26)&gt;=スコアリング基準!$B$20,スコアリング基準!$C$20,IF(IF($N26&lt;&gt;"",$N26,$M26)&gt;=スコアリング基準!$B$21,スコアリング基準!$C$21,IF(IF($N26&lt;&gt;"",$N26,$M26)&gt;0,スコアリング基準!$C$22,0))))</f>
        <v/>
      </c>
      <c r="T26" s="4">
        <f>IF($O26="可",スコアリング基準!$C$23,0)</f>
        <v/>
      </c>
      <c r="U26" s="4">
        <f>IF(OR(COUNT($K26:$L26)&lt;2,$K26=0),0,IF(ABS($L26)/$K26&lt;=スコアリング基準!$B$24,スコアリング基準!$C$24,IF(ABS($L26)/$K26&lt;=スコアリング基準!$B$25,スコアリング基準!$C$25,IF(ABS($L26)/$K26&lt;=スコアリング基準!$B$26,スコアリング基準!$C$26,0))))</f>
        <v/>
      </c>
      <c r="V26" s="4">
        <f>IF($P26="なし",スコアリング基準!$C$27,0)</f>
        <v/>
      </c>
      <c r="W26" s="4">
        <f>IF($F26="",0,IF(ISNUMBER($F26),IF($F26&lt;=スコアリング基準!$B$28,スコアリング基準!$C$28,スコアリング基準!$C$29),0))</f>
        <v/>
      </c>
      <c r="X26" s="4">
        <f>IFERROR(VLOOKUP($B26,スコアリング基準!$A$36:$B$46,2,FALSE),0)</f>
        <v/>
      </c>
      <c r="Y26" s="4">
        <f>SUM($S26:$X26)</f>
        <v/>
      </c>
      <c r="Z26" s="4">
        <f>IF(COUNT($M26:$N26)=0,"データ無",IF($Y26&gt;=スコアリング基準!$B$30,"S",IF($Y26&gt;=スコアリング基準!$B$31,"A",IF($Y26&gt;=スコアリング基準!$B$32,"B","C"))))</f>
        <v/>
      </c>
      <c r="AA26">
        <f>IFERROR(INDEX(実績DB!$I$3:$I$104,MATCH($B26&amp;$C26,実績DB!$J$3:$J$104,0)),"")</f>
        <v/>
      </c>
    </row>
    <row r="27">
      <c r="A27" t="n">
        <v>25</v>
      </c>
      <c r="B27" t="inlineStr">
        <is>
          <t>北海道</t>
        </is>
      </c>
      <c r="C27" t="inlineStr">
        <is>
          <t>宇円別変電所</t>
        </is>
      </c>
      <c r="D27" t="inlineStr">
        <is>
          <t>北海道</t>
        </is>
      </c>
      <c r="E27" t="n">
        <v>187</v>
      </c>
      <c r="F27" t="n">
        <v>66</v>
      </c>
      <c r="G27" s="3" t="n">
        <v>43.077642</v>
      </c>
      <c r="H27" s="3" t="n">
        <v>144.155207</v>
      </c>
      <c r="I27" t="inlineStr">
        <is>
          <t>OSM実測</t>
        </is>
      </c>
      <c r="J27" t="n">
        <v>275</v>
      </c>
      <c r="K27" t="n">
        <v>153</v>
      </c>
      <c r="L27" t="n">
        <v>-418</v>
      </c>
      <c r="O27" t="inlineStr">
        <is>
          <t>可</t>
        </is>
      </c>
      <c r="P27" t="inlineStr">
        <is>
          <t>有り</t>
        </is>
      </c>
      <c r="Q27" t="inlineStr">
        <is>
          <t>北海道釧路市（標茶近郊）</t>
        </is>
      </c>
      <c r="R27" s="4">
        <f>IF(COUNT($M27:$N27)=0,"",IF(AND(IF($N27&lt;&gt;"",$N27,$M27)&lt;=0,$O27&lt;&gt;"可"),"警告",""))</f>
        <v/>
      </c>
      <c r="S27" s="4">
        <f>IF(COUNT($M27:$N27)=0,0,IF(IF($N27&lt;&gt;"",$N27,$M27)&gt;=スコアリング基準!$B$20,スコアリング基準!$C$20,IF(IF($N27&lt;&gt;"",$N27,$M27)&gt;=スコアリング基準!$B$21,スコアリング基準!$C$21,IF(IF($N27&lt;&gt;"",$N27,$M27)&gt;0,スコアリング基準!$C$22,0))))</f>
        <v/>
      </c>
      <c r="T27" s="4">
        <f>IF($O27="可",スコアリング基準!$C$23,0)</f>
        <v/>
      </c>
      <c r="U27" s="4">
        <f>IF(OR(COUNT($K27:$L27)&lt;2,$K27=0),0,IF(ABS($L27)/$K27&lt;=スコアリング基準!$B$24,スコアリング基準!$C$24,IF(ABS($L27)/$K27&lt;=スコアリング基準!$B$25,スコアリング基準!$C$25,IF(ABS($L27)/$K27&lt;=スコアリング基準!$B$26,スコアリング基準!$C$26,0))))</f>
        <v/>
      </c>
      <c r="V27" s="4">
        <f>IF($P27="なし",スコアリング基準!$C$27,0)</f>
        <v/>
      </c>
      <c r="W27" s="4">
        <f>IF($F27="",0,IF(ISNUMBER($F27),IF($F27&lt;=スコアリング基準!$B$28,スコアリング基準!$C$28,スコアリング基準!$C$29),0))</f>
        <v/>
      </c>
      <c r="X27" s="4">
        <f>IFERROR(VLOOKUP($B27,スコアリング基準!$A$36:$B$46,2,FALSE),0)</f>
        <v/>
      </c>
      <c r="Y27" s="4">
        <f>SUM($S27:$X27)</f>
        <v/>
      </c>
      <c r="Z27" s="4">
        <f>IF(COUNT($M27:$N27)=0,"データ無",IF($Y27&gt;=スコアリング基準!$B$30,"S",IF($Y27&gt;=スコアリング基準!$B$31,"A",IF($Y27&gt;=スコアリング基準!$B$32,"B","C"))))</f>
        <v/>
      </c>
      <c r="AA27">
        <f>IFERROR(INDEX(実績DB!$I$3:$I$104,MATCH($B27&amp;$C27,実績DB!$J$3:$J$104,0)),"")</f>
        <v/>
      </c>
    </row>
    <row r="28">
      <c r="A28" t="n">
        <v>26</v>
      </c>
      <c r="B28" t="inlineStr">
        <is>
          <t>北海道</t>
        </is>
      </c>
      <c r="C28" t="inlineStr">
        <is>
          <t>室蘭変電所</t>
        </is>
      </c>
      <c r="D28" t="inlineStr">
        <is>
          <t>北海道</t>
        </is>
      </c>
      <c r="E28" t="n">
        <v>187</v>
      </c>
      <c r="F28" t="n">
        <v>66</v>
      </c>
      <c r="G28" s="3" t="n">
        <v>42.372421</v>
      </c>
      <c r="H28" s="3" t="n">
        <v>141.033069</v>
      </c>
      <c r="I28" t="inlineStr">
        <is>
          <t>OSM実測</t>
        </is>
      </c>
      <c r="J28" t="n">
        <v>300</v>
      </c>
      <c r="K28" t="n">
        <v>150</v>
      </c>
      <c r="L28" t="n">
        <v>-268</v>
      </c>
      <c r="O28" t="inlineStr">
        <is>
          <t>可</t>
        </is>
      </c>
      <c r="P28" t="inlineStr">
        <is>
          <t>有り</t>
        </is>
      </c>
      <c r="Q28" t="inlineStr">
        <is>
          <t>北海道室蘭市</t>
        </is>
      </c>
      <c r="R28" s="4">
        <f>IF(COUNT($M28:$N28)=0,"",IF(AND(IF($N28&lt;&gt;"",$N28,$M28)&lt;=0,$O28&lt;&gt;"可"),"警告",""))</f>
        <v/>
      </c>
      <c r="S28" s="4">
        <f>IF(COUNT($M28:$N28)=0,0,IF(IF($N28&lt;&gt;"",$N28,$M28)&gt;=スコアリング基準!$B$20,スコアリング基準!$C$20,IF(IF($N28&lt;&gt;"",$N28,$M28)&gt;=スコアリング基準!$B$21,スコアリング基準!$C$21,IF(IF($N28&lt;&gt;"",$N28,$M28)&gt;0,スコアリング基準!$C$22,0))))</f>
        <v/>
      </c>
      <c r="T28" s="4">
        <f>IF($O28="可",スコアリング基準!$C$23,0)</f>
        <v/>
      </c>
      <c r="U28" s="4">
        <f>IF(OR(COUNT($K28:$L28)&lt;2,$K28=0),0,IF(ABS($L28)/$K28&lt;=スコアリング基準!$B$24,スコアリング基準!$C$24,IF(ABS($L28)/$K28&lt;=スコアリング基準!$B$25,スコアリング基準!$C$25,IF(ABS($L28)/$K28&lt;=スコアリング基準!$B$26,スコアリング基準!$C$26,0))))</f>
        <v/>
      </c>
      <c r="V28" s="4">
        <f>IF($P28="なし",スコアリング基準!$C$27,0)</f>
        <v/>
      </c>
      <c r="W28" s="4">
        <f>IF($F28="",0,IF(ISNUMBER($F28),IF($F28&lt;=スコアリング基準!$B$28,スコアリング基準!$C$28,スコアリング基準!$C$29),0))</f>
        <v/>
      </c>
      <c r="X28" s="4">
        <f>IFERROR(VLOOKUP($B28,スコアリング基準!$A$36:$B$46,2,FALSE),0)</f>
        <v/>
      </c>
      <c r="Y28" s="4">
        <f>SUM($S28:$X28)</f>
        <v/>
      </c>
      <c r="Z28" s="4">
        <f>IF(COUNT($M28:$N28)=0,"データ無",IF($Y28&gt;=スコアリング基準!$B$30,"S",IF($Y28&gt;=スコアリング基準!$B$31,"A",IF($Y28&gt;=スコアリング基準!$B$32,"B","C"))))</f>
        <v/>
      </c>
      <c r="AA28">
        <f>IFERROR(INDEX(実績DB!$I$3:$I$104,MATCH($B28&amp;$C28,実績DB!$J$3:$J$104,0)),"")</f>
        <v/>
      </c>
    </row>
    <row r="29">
      <c r="A29" t="n">
        <v>27</v>
      </c>
      <c r="B29" t="inlineStr">
        <is>
          <t>北海道</t>
        </is>
      </c>
      <c r="C29" t="inlineStr">
        <is>
          <t>岩清水開閉所</t>
        </is>
      </c>
      <c r="D29" t="inlineStr">
        <is>
          <t>北海道</t>
        </is>
      </c>
      <c r="E29" t="n">
        <v>187</v>
      </c>
      <c r="G29" s="3" t="n">
        <v>42.510487</v>
      </c>
      <c r="H29" s="3" t="n">
        <v>142.517812</v>
      </c>
      <c r="I29" t="inlineStr">
        <is>
          <t>OSM実測</t>
        </is>
      </c>
      <c r="R29" s="4">
        <f>IF(COUNT($M29:$N29)=0,"",IF(AND(IF($N29&lt;&gt;"",$N29,$M29)&lt;=0,$O29&lt;&gt;"可"),"警告",""))</f>
        <v/>
      </c>
      <c r="S29" s="4">
        <f>IF(COUNT($M29:$N29)=0,0,IF(IF($N29&lt;&gt;"",$N29,$M29)&gt;=スコアリング基準!$B$20,スコアリング基準!$C$20,IF(IF($N29&lt;&gt;"",$N29,$M29)&gt;=スコアリング基準!$B$21,スコアリング基準!$C$21,IF(IF($N29&lt;&gt;"",$N29,$M29)&gt;0,スコアリング基準!$C$22,0))))</f>
        <v/>
      </c>
      <c r="T29" s="4">
        <f>IF($O29="可",スコアリング基準!$C$23,0)</f>
        <v/>
      </c>
      <c r="U29" s="4">
        <f>IF(OR(COUNT($K29:$L29)&lt;2,$K29=0),0,IF(ABS($L29)/$K29&lt;=スコアリング基準!$B$24,スコアリング基準!$C$24,IF(ABS($L29)/$K29&lt;=スコアリング基準!$B$25,スコアリング基準!$C$25,IF(ABS($L29)/$K29&lt;=スコアリング基準!$B$26,スコアリング基準!$C$26,0))))</f>
        <v/>
      </c>
      <c r="V29" s="4">
        <f>IF($P29="なし",スコアリング基準!$C$27,0)</f>
        <v/>
      </c>
      <c r="W29" s="4">
        <f>IF($F29="",0,IF(ISNUMBER($F29),IF($F29&lt;=スコアリング基準!$B$28,スコアリング基準!$C$28,スコアリング基準!$C$29),0))</f>
        <v/>
      </c>
      <c r="X29" s="4">
        <f>IFERROR(VLOOKUP($B29,スコアリング基準!$A$36:$B$46,2,FALSE),0)</f>
        <v/>
      </c>
      <c r="Y29" s="4">
        <f>SUM($S29:$X29)</f>
        <v/>
      </c>
      <c r="Z29" s="4">
        <f>IF(COUNT($M29:$N29)=0,"データ無",IF($Y29&gt;=スコアリング基準!$B$30,"S",IF($Y29&gt;=スコアリング基準!$B$31,"A",IF($Y29&gt;=スコアリング基準!$B$32,"B","C"))))</f>
        <v/>
      </c>
      <c r="AA29">
        <f>IFERROR(INDEX(実績DB!$I$3:$I$104,MATCH($B29&amp;$C29,実績DB!$J$3:$J$104,0)),"")</f>
        <v/>
      </c>
    </row>
    <row r="30">
      <c r="A30" t="n">
        <v>28</v>
      </c>
      <c r="B30" t="inlineStr">
        <is>
          <t>北海道</t>
        </is>
      </c>
      <c r="C30" t="inlineStr">
        <is>
          <t>恵庭変電所</t>
        </is>
      </c>
      <c r="D30" t="inlineStr">
        <is>
          <t>北海道</t>
        </is>
      </c>
      <c r="E30" t="n">
        <v>187</v>
      </c>
      <c r="F30" t="n">
        <v>66</v>
      </c>
      <c r="G30" s="3" t="n">
        <v>42.931477</v>
      </c>
      <c r="H30" s="3" t="n">
        <v>141.601954</v>
      </c>
      <c r="I30" t="inlineStr">
        <is>
          <t>OSM実測(名称一致)</t>
        </is>
      </c>
      <c r="J30" t="n">
        <v>500</v>
      </c>
      <c r="K30" t="n">
        <v>299</v>
      </c>
      <c r="L30" t="n">
        <v>-249</v>
      </c>
      <c r="O30" t="inlineStr">
        <is>
          <t>可</t>
        </is>
      </c>
      <c r="P30" t="inlineStr">
        <is>
          <t>なし</t>
        </is>
      </c>
      <c r="Q30" t="inlineStr">
        <is>
          <t>北海道恵庭市</t>
        </is>
      </c>
      <c r="R30" s="4">
        <f>IF(COUNT($M30:$N30)=0,"",IF(AND(IF($N30&lt;&gt;"",$N30,$M30)&lt;=0,$O30&lt;&gt;"可"),"警告",""))</f>
        <v/>
      </c>
      <c r="S30" s="4">
        <f>IF(COUNT($M30:$N30)=0,0,IF(IF($N30&lt;&gt;"",$N30,$M30)&gt;=スコアリング基準!$B$20,スコアリング基準!$C$20,IF(IF($N30&lt;&gt;"",$N30,$M30)&gt;=スコアリング基準!$B$21,スコアリング基準!$C$21,IF(IF($N30&lt;&gt;"",$N30,$M30)&gt;0,スコアリング基準!$C$22,0))))</f>
        <v/>
      </c>
      <c r="T30" s="4">
        <f>IF($O30="可",スコアリング基準!$C$23,0)</f>
        <v/>
      </c>
      <c r="U30" s="4">
        <f>IF(OR(COUNT($K30:$L30)&lt;2,$K30=0),0,IF(ABS($L30)/$K30&lt;=スコアリング基準!$B$24,スコアリング基準!$C$24,IF(ABS($L30)/$K30&lt;=スコアリング基準!$B$25,スコアリング基準!$C$25,IF(ABS($L30)/$K30&lt;=スコアリング基準!$B$26,スコアリング基準!$C$26,0))))</f>
        <v/>
      </c>
      <c r="V30" s="4">
        <f>IF($P30="なし",スコアリング基準!$C$27,0)</f>
        <v/>
      </c>
      <c r="W30" s="4">
        <f>IF($F30="",0,IF(ISNUMBER($F30),IF($F30&lt;=スコアリング基準!$B$28,スコアリング基準!$C$28,スコアリング基準!$C$29),0))</f>
        <v/>
      </c>
      <c r="X30" s="4">
        <f>IFERROR(VLOOKUP($B30,スコアリング基準!$A$36:$B$46,2,FALSE),0)</f>
        <v/>
      </c>
      <c r="Y30" s="4">
        <f>SUM($S30:$X30)</f>
        <v/>
      </c>
      <c r="Z30" s="4">
        <f>IF(COUNT($M30:$N30)=0,"データ無",IF($Y30&gt;=スコアリング基準!$B$30,"S",IF($Y30&gt;=スコアリング基準!$B$31,"A",IF($Y30&gt;=スコアリング基準!$B$32,"B","C"))))</f>
        <v/>
      </c>
      <c r="AA30">
        <f>IFERROR(INDEX(実績DB!$I$3:$I$104,MATCH($B30&amp;$C30,実績DB!$J$3:$J$104,0)),"")</f>
        <v/>
      </c>
    </row>
    <row r="31">
      <c r="A31" t="n">
        <v>29</v>
      </c>
      <c r="B31" t="inlineStr">
        <is>
          <t>北海道</t>
        </is>
      </c>
      <c r="C31" t="inlineStr">
        <is>
          <t>新冠開閉所</t>
        </is>
      </c>
      <c r="D31" t="inlineStr">
        <is>
          <t>北海道</t>
        </is>
      </c>
      <c r="E31" t="n">
        <v>187</v>
      </c>
      <c r="G31" s="3" t="n">
        <v>42.599765</v>
      </c>
      <c r="H31" s="3" t="n">
        <v>142.547857</v>
      </c>
      <c r="I31" t="inlineStr">
        <is>
          <t>OSM実測</t>
        </is>
      </c>
      <c r="R31" s="4">
        <f>IF(COUNT($M31:$N31)=0,"",IF(AND(IF($N31&lt;&gt;"",$N31,$M31)&lt;=0,$O31&lt;&gt;"可"),"警告",""))</f>
        <v/>
      </c>
      <c r="S31" s="4">
        <f>IF(COUNT($M31:$N31)=0,0,IF(IF($N31&lt;&gt;"",$N31,$M31)&gt;=スコアリング基準!$B$20,スコアリング基準!$C$20,IF(IF($N31&lt;&gt;"",$N31,$M31)&gt;=スコアリング基準!$B$21,スコアリング基準!$C$21,IF(IF($N31&lt;&gt;"",$N31,$M31)&gt;0,スコアリング基準!$C$22,0))))</f>
        <v/>
      </c>
      <c r="T31" s="4">
        <f>IF($O31="可",スコアリング基準!$C$23,0)</f>
        <v/>
      </c>
      <c r="U31" s="4">
        <f>IF(OR(COUNT($K31:$L31)&lt;2,$K31=0),0,IF(ABS($L31)/$K31&lt;=スコアリング基準!$B$24,スコアリング基準!$C$24,IF(ABS($L31)/$K31&lt;=スコアリング基準!$B$25,スコアリング基準!$C$25,IF(ABS($L31)/$K31&lt;=スコアリング基準!$B$26,スコアリング基準!$C$26,0))))</f>
        <v/>
      </c>
      <c r="V31" s="4">
        <f>IF($P31="なし",スコアリング基準!$C$27,0)</f>
        <v/>
      </c>
      <c r="W31" s="4">
        <f>IF($F31="",0,IF(ISNUMBER($F31),IF($F31&lt;=スコアリング基準!$B$28,スコアリング基準!$C$28,スコアリング基準!$C$29),0))</f>
        <v/>
      </c>
      <c r="X31" s="4">
        <f>IFERROR(VLOOKUP($B31,スコアリング基準!$A$36:$B$46,2,FALSE),0)</f>
        <v/>
      </c>
      <c r="Y31" s="4">
        <f>SUM($S31:$X31)</f>
        <v/>
      </c>
      <c r="Z31" s="4">
        <f>IF(COUNT($M31:$N31)=0,"データ無",IF($Y31&gt;=スコアリング基準!$B$30,"S",IF($Y31&gt;=スコアリング基準!$B$31,"A",IF($Y31&gt;=スコアリング基準!$B$32,"B","C"))))</f>
        <v/>
      </c>
      <c r="AA31">
        <f>IFERROR(INDEX(実績DB!$I$3:$I$104,MATCH($B31&amp;$C31,実績DB!$J$3:$J$104,0)),"")</f>
        <v/>
      </c>
    </row>
    <row r="32">
      <c r="A32" t="n">
        <v>30</v>
      </c>
      <c r="B32" t="inlineStr">
        <is>
          <t>北海道</t>
        </is>
      </c>
      <c r="C32" t="inlineStr">
        <is>
          <t>旭川変電所</t>
        </is>
      </c>
      <c r="D32" t="inlineStr">
        <is>
          <t>北海道</t>
        </is>
      </c>
      <c r="E32" t="n">
        <v>187</v>
      </c>
      <c r="F32" t="n">
        <v>66</v>
      </c>
      <c r="G32" s="3" t="n">
        <v>43.753355</v>
      </c>
      <c r="H32" s="3" t="n">
        <v>142.38782</v>
      </c>
      <c r="I32" t="inlineStr">
        <is>
          <t>OSM実測(名称一致)</t>
        </is>
      </c>
      <c r="J32" t="n">
        <v>300</v>
      </c>
      <c r="K32" t="n">
        <v>150</v>
      </c>
      <c r="L32" t="n">
        <v>-60</v>
      </c>
      <c r="O32" t="inlineStr">
        <is>
          <t>可</t>
        </is>
      </c>
      <c r="P32" t="inlineStr">
        <is>
          <t>有り</t>
        </is>
      </c>
      <c r="Q32" t="inlineStr">
        <is>
          <t>北海道旭川市</t>
        </is>
      </c>
      <c r="R32" s="4">
        <f>IF(COUNT($M32:$N32)=0,"",IF(AND(IF($N32&lt;&gt;"",$N32,$M32)&lt;=0,$O32&lt;&gt;"可"),"警告",""))</f>
        <v/>
      </c>
      <c r="S32" s="4">
        <f>IF(COUNT($M32:$N32)=0,0,IF(IF($N32&lt;&gt;"",$N32,$M32)&gt;=スコアリング基準!$B$20,スコアリング基準!$C$20,IF(IF($N32&lt;&gt;"",$N32,$M32)&gt;=スコアリング基準!$B$21,スコアリング基準!$C$21,IF(IF($N32&lt;&gt;"",$N32,$M32)&gt;0,スコアリング基準!$C$22,0))))</f>
        <v/>
      </c>
      <c r="T32" s="4">
        <f>IF($O32="可",スコアリング基準!$C$23,0)</f>
        <v/>
      </c>
      <c r="U32" s="4">
        <f>IF(OR(COUNT($K32:$L32)&lt;2,$K32=0),0,IF(ABS($L32)/$K32&lt;=スコアリング基準!$B$24,スコアリング基準!$C$24,IF(ABS($L32)/$K32&lt;=スコアリング基準!$B$25,スコアリング基準!$C$25,IF(ABS($L32)/$K32&lt;=スコアリング基準!$B$26,スコアリング基準!$C$26,0))))</f>
        <v/>
      </c>
      <c r="V32" s="4">
        <f>IF($P32="なし",スコアリング基準!$C$27,0)</f>
        <v/>
      </c>
      <c r="W32" s="4">
        <f>IF($F32="",0,IF(ISNUMBER($F32),IF($F32&lt;=スコアリング基準!$B$28,スコアリング基準!$C$28,スコアリング基準!$C$29),0))</f>
        <v/>
      </c>
      <c r="X32" s="4">
        <f>IFERROR(VLOOKUP($B32,スコアリング基準!$A$36:$B$46,2,FALSE),0)</f>
        <v/>
      </c>
      <c r="Y32" s="4">
        <f>SUM($S32:$X32)</f>
        <v/>
      </c>
      <c r="Z32" s="4">
        <f>IF(COUNT($M32:$N32)=0,"データ無",IF($Y32&gt;=スコアリング基準!$B$30,"S",IF($Y32&gt;=スコアリング基準!$B$31,"A",IF($Y32&gt;=スコアリング基準!$B$32,"B","C"))))</f>
        <v/>
      </c>
      <c r="AA32">
        <f>IFERROR(INDEX(実績DB!$I$3:$I$104,MATCH($B32&amp;$C32,実績DB!$J$3:$J$104,0)),"")</f>
        <v/>
      </c>
    </row>
    <row r="33">
      <c r="A33" t="n">
        <v>31</v>
      </c>
      <c r="B33" t="inlineStr">
        <is>
          <t>北海道</t>
        </is>
      </c>
      <c r="C33" t="inlineStr">
        <is>
          <t>旭川嵐山開閉所</t>
        </is>
      </c>
      <c r="D33" t="inlineStr">
        <is>
          <t>北海道</t>
        </is>
      </c>
      <c r="E33" t="n">
        <v>187</v>
      </c>
      <c r="G33" s="3" t="n">
        <v>43.815396</v>
      </c>
      <c r="H33" s="3" t="n">
        <v>142.280548</v>
      </c>
      <c r="I33" t="inlineStr">
        <is>
          <t>OSM実測</t>
        </is>
      </c>
      <c r="R33" s="4">
        <f>IF(COUNT($M33:$N33)=0,"",IF(AND(IF($N33&lt;&gt;"",$N33,$M33)&lt;=0,$O33&lt;&gt;"可"),"警告",""))</f>
        <v/>
      </c>
      <c r="S33" s="4">
        <f>IF(COUNT($M33:$N33)=0,0,IF(IF($N33&lt;&gt;"",$N33,$M33)&gt;=スコアリング基準!$B$20,スコアリング基準!$C$20,IF(IF($N33&lt;&gt;"",$N33,$M33)&gt;=スコアリング基準!$B$21,スコアリング基準!$C$21,IF(IF($N33&lt;&gt;"",$N33,$M33)&gt;0,スコアリング基準!$C$22,0))))</f>
        <v/>
      </c>
      <c r="T33" s="4">
        <f>IF($O33="可",スコアリング基準!$C$23,0)</f>
        <v/>
      </c>
      <c r="U33" s="4">
        <f>IF(OR(COUNT($K33:$L33)&lt;2,$K33=0),0,IF(ABS($L33)/$K33&lt;=スコアリング基準!$B$24,スコアリング基準!$C$24,IF(ABS($L33)/$K33&lt;=スコアリング基準!$B$25,スコアリング基準!$C$25,IF(ABS($L33)/$K33&lt;=スコアリング基準!$B$26,スコアリング基準!$C$26,0))))</f>
        <v/>
      </c>
      <c r="V33" s="4">
        <f>IF($P33="なし",スコアリング基準!$C$27,0)</f>
        <v/>
      </c>
      <c r="W33" s="4">
        <f>IF($F33="",0,IF(ISNUMBER($F33),IF($F33&lt;=スコアリング基準!$B$28,スコアリング基準!$C$28,スコアリング基準!$C$29),0))</f>
        <v/>
      </c>
      <c r="X33" s="4">
        <f>IFERROR(VLOOKUP($B33,スコアリング基準!$A$36:$B$46,2,FALSE),0)</f>
        <v/>
      </c>
      <c r="Y33" s="4">
        <f>SUM($S33:$X33)</f>
        <v/>
      </c>
      <c r="Z33" s="4">
        <f>IF(COUNT($M33:$N33)=0,"データ無",IF($Y33&gt;=スコアリング基準!$B$30,"S",IF($Y33&gt;=スコアリング基準!$B$31,"A",IF($Y33&gt;=スコアリング基準!$B$32,"B","C"))))</f>
        <v/>
      </c>
      <c r="AA33">
        <f>IFERROR(INDEX(実績DB!$I$3:$I$104,MATCH($B33&amp;$C33,実績DB!$J$3:$J$104,0)),"")</f>
        <v/>
      </c>
    </row>
    <row r="34">
      <c r="A34" t="n">
        <v>32</v>
      </c>
      <c r="B34" t="inlineStr">
        <is>
          <t>北海道</t>
        </is>
      </c>
      <c r="C34" t="inlineStr">
        <is>
          <t>東苫小牧変電所</t>
        </is>
      </c>
      <c r="D34" t="inlineStr">
        <is>
          <t>北海道</t>
        </is>
      </c>
      <c r="E34" t="n">
        <v>187</v>
      </c>
      <c r="F34" t="n">
        <v>66</v>
      </c>
      <c r="G34" s="3" t="n">
        <v>42.65</v>
      </c>
      <c r="H34" s="3" t="n">
        <v>141.62</v>
      </c>
      <c r="I34" t="inlineStr">
        <is>
          <t>推定</t>
        </is>
      </c>
      <c r="J34" t="n">
        <v>200</v>
      </c>
      <c r="K34" t="n">
        <v>100</v>
      </c>
      <c r="L34" t="n">
        <v>-108</v>
      </c>
      <c r="O34" t="inlineStr">
        <is>
          <t>不可 #1</t>
        </is>
      </c>
      <c r="P34" t="inlineStr">
        <is>
          <t>有り</t>
        </is>
      </c>
      <c r="Q34" t="inlineStr">
        <is>
          <t>北海道苫小牧市東部</t>
        </is>
      </c>
      <c r="R34" s="4">
        <f>IF(COUNT($M34:$N34)=0,"",IF(AND(IF($N34&lt;&gt;"",$N34,$M34)&lt;=0,$O34&lt;&gt;"可"),"警告",""))</f>
        <v/>
      </c>
      <c r="S34" s="4">
        <f>IF(COUNT($M34:$N34)=0,0,IF(IF($N34&lt;&gt;"",$N34,$M34)&gt;=スコアリング基準!$B$20,スコアリング基準!$C$20,IF(IF($N34&lt;&gt;"",$N34,$M34)&gt;=スコアリング基準!$B$21,スコアリング基準!$C$21,IF(IF($N34&lt;&gt;"",$N34,$M34)&gt;0,スコアリング基準!$C$22,0))))</f>
        <v/>
      </c>
      <c r="T34" s="4">
        <f>IF($O34="可",スコアリング基準!$C$23,0)</f>
        <v/>
      </c>
      <c r="U34" s="4">
        <f>IF(OR(COUNT($K34:$L34)&lt;2,$K34=0),0,IF(ABS($L34)/$K34&lt;=スコアリング基準!$B$24,スコアリング基準!$C$24,IF(ABS($L34)/$K34&lt;=スコアリング基準!$B$25,スコアリング基準!$C$25,IF(ABS($L34)/$K34&lt;=スコアリング基準!$B$26,スコアリング基準!$C$26,0))))</f>
        <v/>
      </c>
      <c r="V34" s="4">
        <f>IF($P34="なし",スコアリング基準!$C$27,0)</f>
        <v/>
      </c>
      <c r="W34" s="4">
        <f>IF($F34="",0,IF(ISNUMBER($F34),IF($F34&lt;=スコアリング基準!$B$28,スコアリング基準!$C$28,スコアリング基準!$C$29),0))</f>
        <v/>
      </c>
      <c r="X34" s="4">
        <f>IFERROR(VLOOKUP($B34,スコアリング基準!$A$36:$B$46,2,FALSE),0)</f>
        <v/>
      </c>
      <c r="Y34" s="4">
        <f>SUM($S34:$X34)</f>
        <v/>
      </c>
      <c r="Z34" s="4">
        <f>IF(COUNT($M34:$N34)=0,"データ無",IF($Y34&gt;=スコアリング基準!$B$30,"S",IF($Y34&gt;=スコアリング基準!$B$31,"A",IF($Y34&gt;=スコアリング基準!$B$32,"B","C"))))</f>
        <v/>
      </c>
      <c r="AA34">
        <f>IFERROR(INDEX(実績DB!$I$3:$I$104,MATCH($B34&amp;$C34,実績DB!$J$3:$J$104,0)),"")</f>
        <v/>
      </c>
    </row>
    <row r="35">
      <c r="A35" t="n">
        <v>33</v>
      </c>
      <c r="B35" t="inlineStr">
        <is>
          <t>北海道</t>
        </is>
      </c>
      <c r="C35" t="inlineStr">
        <is>
          <t>東釧路変電所</t>
        </is>
      </c>
      <c r="D35" t="inlineStr">
        <is>
          <t>北海道</t>
        </is>
      </c>
      <c r="E35" t="n">
        <v>187</v>
      </c>
      <c r="F35" t="n">
        <v>66</v>
      </c>
      <c r="G35" s="3" t="n">
        <v>43.010707</v>
      </c>
      <c r="H35" s="3" t="n">
        <v>144.446546</v>
      </c>
      <c r="I35" t="inlineStr">
        <is>
          <t>OSM実測</t>
        </is>
      </c>
      <c r="J35" t="n">
        <v>300</v>
      </c>
      <c r="K35" t="n">
        <v>198</v>
      </c>
      <c r="L35" t="n">
        <v>-474</v>
      </c>
      <c r="O35" t="inlineStr">
        <is>
          <t>可</t>
        </is>
      </c>
      <c r="P35" t="inlineStr">
        <is>
          <t>有り</t>
        </is>
      </c>
      <c r="Q35" t="inlineStr">
        <is>
          <t>北海道釧路市東部</t>
        </is>
      </c>
      <c r="R35" s="4">
        <f>IF(COUNT($M35:$N35)=0,"",IF(AND(IF($N35&lt;&gt;"",$N35,$M35)&lt;=0,$O35&lt;&gt;"可"),"警告",""))</f>
        <v/>
      </c>
      <c r="S35" s="4">
        <f>IF(COUNT($M35:$N35)=0,0,IF(IF($N35&lt;&gt;"",$N35,$M35)&gt;=スコアリング基準!$B$20,スコアリング基準!$C$20,IF(IF($N35&lt;&gt;"",$N35,$M35)&gt;=スコアリング基準!$B$21,スコアリング基準!$C$21,IF(IF($N35&lt;&gt;"",$N35,$M35)&gt;0,スコアリング基準!$C$22,0))))</f>
        <v/>
      </c>
      <c r="T35" s="4">
        <f>IF($O35="可",スコアリング基準!$C$23,0)</f>
        <v/>
      </c>
      <c r="U35" s="4">
        <f>IF(OR(COUNT($K35:$L35)&lt;2,$K35=0),0,IF(ABS($L35)/$K35&lt;=スコアリング基準!$B$24,スコアリング基準!$C$24,IF(ABS($L35)/$K35&lt;=スコアリング基準!$B$25,スコアリング基準!$C$25,IF(ABS($L35)/$K35&lt;=スコアリング基準!$B$26,スコアリング基準!$C$26,0))))</f>
        <v/>
      </c>
      <c r="V35" s="4">
        <f>IF($P35="なし",スコアリング基準!$C$27,0)</f>
        <v/>
      </c>
      <c r="W35" s="4">
        <f>IF($F35="",0,IF(ISNUMBER($F35),IF($F35&lt;=スコアリング基準!$B$28,スコアリング基準!$C$28,スコアリング基準!$C$29),0))</f>
        <v/>
      </c>
      <c r="X35" s="4">
        <f>IFERROR(VLOOKUP($B35,スコアリング基準!$A$36:$B$46,2,FALSE),0)</f>
        <v/>
      </c>
      <c r="Y35" s="4">
        <f>SUM($S35:$X35)</f>
        <v/>
      </c>
      <c r="Z35" s="4">
        <f>IF(COUNT($M35:$N35)=0,"データ無",IF($Y35&gt;=スコアリング基準!$B$30,"S",IF($Y35&gt;=スコアリング基準!$B$31,"A",IF($Y35&gt;=スコアリング基準!$B$32,"B","C"))))</f>
        <v/>
      </c>
      <c r="AA35">
        <f>IFERROR(INDEX(実績DB!$I$3:$I$104,MATCH($B35&amp;$C35,実績DB!$J$3:$J$104,0)),"")</f>
        <v/>
      </c>
    </row>
    <row r="36">
      <c r="A36" t="n">
        <v>34</v>
      </c>
      <c r="B36" t="inlineStr">
        <is>
          <t>北海道</t>
        </is>
      </c>
      <c r="C36" t="inlineStr">
        <is>
          <t>留辺蘂変電所</t>
        </is>
      </c>
      <c r="D36" t="inlineStr">
        <is>
          <t>北海道</t>
        </is>
      </c>
      <c r="E36" t="n">
        <v>187</v>
      </c>
      <c r="F36" t="n">
        <v>66</v>
      </c>
      <c r="G36" s="3" t="n">
        <v>43.77543</v>
      </c>
      <c r="H36" s="3" t="n">
        <v>143.600528</v>
      </c>
      <c r="I36" t="inlineStr">
        <is>
          <t>OSM実測</t>
        </is>
      </c>
      <c r="J36" t="n">
        <v>300</v>
      </c>
      <c r="K36" t="n">
        <v>198</v>
      </c>
      <c r="L36" t="n">
        <v>-331</v>
      </c>
      <c r="O36" t="inlineStr">
        <is>
          <t>可</t>
        </is>
      </c>
      <c r="P36" t="inlineStr">
        <is>
          <t>有り</t>
        </is>
      </c>
      <c r="Q36" t="inlineStr">
        <is>
          <t>北海道北見市留辺蘂</t>
        </is>
      </c>
      <c r="R36" s="4">
        <f>IF(COUNT($M36:$N36)=0,"",IF(AND(IF($N36&lt;&gt;"",$N36,$M36)&lt;=0,$O36&lt;&gt;"可"),"警告",""))</f>
        <v/>
      </c>
      <c r="S36" s="4">
        <f>IF(COUNT($M36:$N36)=0,0,IF(IF($N36&lt;&gt;"",$N36,$M36)&gt;=スコアリング基準!$B$20,スコアリング基準!$C$20,IF(IF($N36&lt;&gt;"",$N36,$M36)&gt;=スコアリング基準!$B$21,スコアリング基準!$C$21,IF(IF($N36&lt;&gt;"",$N36,$M36)&gt;0,スコアリング基準!$C$22,0))))</f>
        <v/>
      </c>
      <c r="T36" s="4">
        <f>IF($O36="可",スコアリング基準!$C$23,0)</f>
        <v/>
      </c>
      <c r="U36" s="4">
        <f>IF(OR(COUNT($K36:$L36)&lt;2,$K36=0),0,IF(ABS($L36)/$K36&lt;=スコアリング基準!$B$24,スコアリング基準!$C$24,IF(ABS($L36)/$K36&lt;=スコアリング基準!$B$25,スコアリング基準!$C$25,IF(ABS($L36)/$K36&lt;=スコアリング基準!$B$26,スコアリング基準!$C$26,0))))</f>
        <v/>
      </c>
      <c r="V36" s="4">
        <f>IF($P36="なし",スコアリング基準!$C$27,0)</f>
        <v/>
      </c>
      <c r="W36" s="4">
        <f>IF($F36="",0,IF(ISNUMBER($F36),IF($F36&lt;=スコアリング基準!$B$28,スコアリング基準!$C$28,スコアリング基準!$C$29),0))</f>
        <v/>
      </c>
      <c r="X36" s="4">
        <f>IFERROR(VLOOKUP($B36,スコアリング基準!$A$36:$B$46,2,FALSE),0)</f>
        <v/>
      </c>
      <c r="Y36" s="4">
        <f>SUM($S36:$X36)</f>
        <v/>
      </c>
      <c r="Z36" s="4">
        <f>IF(COUNT($M36:$N36)=0,"データ無",IF($Y36&gt;=スコアリング基準!$B$30,"S",IF($Y36&gt;=スコアリング基準!$B$31,"A",IF($Y36&gt;=スコアリング基準!$B$32,"B","C"))))</f>
        <v/>
      </c>
      <c r="AA36">
        <f>IFERROR(INDEX(実績DB!$I$3:$I$104,MATCH($B36&amp;$C36,実績DB!$J$3:$J$104,0)),"")</f>
        <v/>
      </c>
    </row>
    <row r="37">
      <c r="A37" t="n">
        <v>35</v>
      </c>
      <c r="B37" t="inlineStr">
        <is>
          <t>北海道</t>
        </is>
      </c>
      <c r="C37" t="inlineStr">
        <is>
          <t>篠路変電所</t>
        </is>
      </c>
      <c r="D37" t="inlineStr">
        <is>
          <t>北海道</t>
        </is>
      </c>
      <c r="E37" t="n">
        <v>187</v>
      </c>
      <c r="F37" t="n">
        <v>66</v>
      </c>
      <c r="G37" s="3" t="n">
        <v>43.138575</v>
      </c>
      <c r="H37" s="3" t="n">
        <v>141.374433</v>
      </c>
      <c r="I37" t="inlineStr">
        <is>
          <t>OSM実測(名称一致)</t>
        </is>
      </c>
      <c r="J37" t="n">
        <v>400</v>
      </c>
      <c r="K37" t="n">
        <v>200</v>
      </c>
      <c r="L37" t="n">
        <v>82</v>
      </c>
      <c r="O37" t="inlineStr">
        <is>
          <t>可</t>
        </is>
      </c>
      <c r="P37" t="inlineStr">
        <is>
          <t>なし</t>
        </is>
      </c>
      <c r="Q37" t="inlineStr">
        <is>
          <t>北海道札幌市北区</t>
        </is>
      </c>
      <c r="R37" s="4">
        <f>IF(COUNT($M37:$N37)=0,"",IF(AND(IF($N37&lt;&gt;"",$N37,$M37)&lt;=0,$O37&lt;&gt;"可"),"警告",""))</f>
        <v/>
      </c>
      <c r="S37" s="4">
        <f>IF(COUNT($M37:$N37)=0,0,IF(IF($N37&lt;&gt;"",$N37,$M37)&gt;=スコアリング基準!$B$20,スコアリング基準!$C$20,IF(IF($N37&lt;&gt;"",$N37,$M37)&gt;=スコアリング基準!$B$21,スコアリング基準!$C$21,IF(IF($N37&lt;&gt;"",$N37,$M37)&gt;0,スコアリング基準!$C$22,0))))</f>
        <v/>
      </c>
      <c r="T37" s="4">
        <f>IF($O37="可",スコアリング基準!$C$23,0)</f>
        <v/>
      </c>
      <c r="U37" s="4">
        <f>IF(OR(COUNT($K37:$L37)&lt;2,$K37=0),0,IF(ABS($L37)/$K37&lt;=スコアリング基準!$B$24,スコアリング基準!$C$24,IF(ABS($L37)/$K37&lt;=スコアリング基準!$B$25,スコアリング基準!$C$25,IF(ABS($L37)/$K37&lt;=スコアリング基準!$B$26,スコアリング基準!$C$26,0))))</f>
        <v/>
      </c>
      <c r="V37" s="4">
        <f>IF($P37="なし",スコアリング基準!$C$27,0)</f>
        <v/>
      </c>
      <c r="W37" s="4">
        <f>IF($F37="",0,IF(ISNUMBER($F37),IF($F37&lt;=スコアリング基準!$B$28,スコアリング基準!$C$28,スコアリング基準!$C$29),0))</f>
        <v/>
      </c>
      <c r="X37" s="4">
        <f>IFERROR(VLOOKUP($B37,スコアリング基準!$A$36:$B$46,2,FALSE),0)</f>
        <v/>
      </c>
      <c r="Y37" s="4">
        <f>SUM($S37:$X37)</f>
        <v/>
      </c>
      <c r="Z37" s="4">
        <f>IF(COUNT($M37:$N37)=0,"データ無",IF($Y37&gt;=スコアリング基準!$B$30,"S",IF($Y37&gt;=スコアリング基準!$B$31,"A",IF($Y37&gt;=スコアリング基準!$B$32,"B","C"))))</f>
        <v/>
      </c>
      <c r="AA37">
        <f>IFERROR(INDEX(実績DB!$I$3:$I$104,MATCH($B37&amp;$C37,実績DB!$J$3:$J$104,0)),"")</f>
        <v/>
      </c>
    </row>
    <row r="38">
      <c r="A38" t="n">
        <v>36</v>
      </c>
      <c r="B38" t="inlineStr">
        <is>
          <t>北海道</t>
        </is>
      </c>
      <c r="C38" t="inlineStr">
        <is>
          <t>苗穂変電所</t>
        </is>
      </c>
      <c r="D38" t="inlineStr">
        <is>
          <t>北海道</t>
        </is>
      </c>
      <c r="E38" t="n">
        <v>187</v>
      </c>
      <c r="F38" t="n">
        <v>66</v>
      </c>
      <c r="G38" s="3" t="n">
        <v>43.092594</v>
      </c>
      <c r="H38" s="3" t="n">
        <v>141.40321</v>
      </c>
      <c r="I38" t="inlineStr">
        <is>
          <t>OSM実測</t>
        </is>
      </c>
      <c r="J38" t="n">
        <v>600</v>
      </c>
      <c r="K38" t="n">
        <v>398</v>
      </c>
      <c r="L38" t="n">
        <v>81</v>
      </c>
      <c r="O38" t="inlineStr">
        <is>
          <t>可</t>
        </is>
      </c>
      <c r="P38" t="inlineStr">
        <is>
          <t>なし</t>
        </is>
      </c>
      <c r="Q38" t="inlineStr">
        <is>
          <t>北海道札幌市東区</t>
        </is>
      </c>
      <c r="R38" s="4">
        <f>IF(COUNT($M38:$N38)=0,"",IF(AND(IF($N38&lt;&gt;"",$N38,$M38)&lt;=0,$O38&lt;&gt;"可"),"警告",""))</f>
        <v/>
      </c>
      <c r="S38" s="4">
        <f>IF(COUNT($M38:$N38)=0,0,IF(IF($N38&lt;&gt;"",$N38,$M38)&gt;=スコアリング基準!$B$20,スコアリング基準!$C$20,IF(IF($N38&lt;&gt;"",$N38,$M38)&gt;=スコアリング基準!$B$21,スコアリング基準!$C$21,IF(IF($N38&lt;&gt;"",$N38,$M38)&gt;0,スコアリング基準!$C$22,0))))</f>
        <v/>
      </c>
      <c r="T38" s="4">
        <f>IF($O38="可",スコアリング基準!$C$23,0)</f>
        <v/>
      </c>
      <c r="U38" s="4">
        <f>IF(OR(COUNT($K38:$L38)&lt;2,$K38=0),0,IF(ABS($L38)/$K38&lt;=スコアリング基準!$B$24,スコアリング基準!$C$24,IF(ABS($L38)/$K38&lt;=スコアリング基準!$B$25,スコアリング基準!$C$25,IF(ABS($L38)/$K38&lt;=スコアリング基準!$B$26,スコアリング基準!$C$26,0))))</f>
        <v/>
      </c>
      <c r="V38" s="4">
        <f>IF($P38="なし",スコアリング基準!$C$27,0)</f>
        <v/>
      </c>
      <c r="W38" s="4">
        <f>IF($F38="",0,IF(ISNUMBER($F38),IF($F38&lt;=スコアリング基準!$B$28,スコアリング基準!$C$28,スコアリング基準!$C$29),0))</f>
        <v/>
      </c>
      <c r="X38" s="4">
        <f>IFERROR(VLOOKUP($B38,スコアリング基準!$A$36:$B$46,2,FALSE),0)</f>
        <v/>
      </c>
      <c r="Y38" s="4">
        <f>SUM($S38:$X38)</f>
        <v/>
      </c>
      <c r="Z38" s="4">
        <f>IF(COUNT($M38:$N38)=0,"データ無",IF($Y38&gt;=スコアリング基準!$B$30,"S",IF($Y38&gt;=スコアリング基準!$B$31,"A",IF($Y38&gt;=スコアリング基準!$B$32,"B","C"))))</f>
        <v/>
      </c>
      <c r="AA38">
        <f>IFERROR(INDEX(実績DB!$I$3:$I$104,MATCH($B38&amp;$C38,実績DB!$J$3:$J$104,0)),"")</f>
        <v/>
      </c>
    </row>
    <row r="39">
      <c r="A39" t="n">
        <v>37</v>
      </c>
      <c r="B39" t="inlineStr">
        <is>
          <t>北海道</t>
        </is>
      </c>
      <c r="C39" t="inlineStr">
        <is>
          <t>苫小牧変電所</t>
        </is>
      </c>
      <c r="D39" t="inlineStr">
        <is>
          <t>北海道</t>
        </is>
      </c>
      <c r="E39" t="n">
        <v>187</v>
      </c>
      <c r="F39" t="n">
        <v>66</v>
      </c>
      <c r="G39" s="3" t="n">
        <v>42.634946</v>
      </c>
      <c r="H39" s="3" t="n">
        <v>141.556645</v>
      </c>
      <c r="I39" t="inlineStr">
        <is>
          <t>OSM実測</t>
        </is>
      </c>
      <c r="J39" t="n">
        <v>350</v>
      </c>
      <c r="K39" t="n">
        <v>199</v>
      </c>
      <c r="L39" t="n">
        <v>-305</v>
      </c>
      <c r="O39" t="inlineStr">
        <is>
          <t>可</t>
        </is>
      </c>
      <c r="P39" t="inlineStr">
        <is>
          <t>有り</t>
        </is>
      </c>
      <c r="Q39" t="inlineStr">
        <is>
          <t>北海道苫小牧市</t>
        </is>
      </c>
      <c r="R39" s="4">
        <f>IF(COUNT($M39:$N39)=0,"",IF(AND(IF($N39&lt;&gt;"",$N39,$M39)&lt;=0,$O39&lt;&gt;"可"),"警告",""))</f>
        <v/>
      </c>
      <c r="S39" s="4">
        <f>IF(COUNT($M39:$N39)=0,0,IF(IF($N39&lt;&gt;"",$N39,$M39)&gt;=スコアリング基準!$B$20,スコアリング基準!$C$20,IF(IF($N39&lt;&gt;"",$N39,$M39)&gt;=スコアリング基準!$B$21,スコアリング基準!$C$21,IF(IF($N39&lt;&gt;"",$N39,$M39)&gt;0,スコアリング基準!$C$22,0))))</f>
        <v/>
      </c>
      <c r="T39" s="4">
        <f>IF($O39="可",スコアリング基準!$C$23,0)</f>
        <v/>
      </c>
      <c r="U39" s="4">
        <f>IF(OR(COUNT($K39:$L39)&lt;2,$K39=0),0,IF(ABS($L39)/$K39&lt;=スコアリング基準!$B$24,スコアリング基準!$C$24,IF(ABS($L39)/$K39&lt;=スコアリング基準!$B$25,スコアリング基準!$C$25,IF(ABS($L39)/$K39&lt;=スコアリング基準!$B$26,スコアリング基準!$C$26,0))))</f>
        <v/>
      </c>
      <c r="V39" s="4">
        <f>IF($P39="なし",スコアリング基準!$C$27,0)</f>
        <v/>
      </c>
      <c r="W39" s="4">
        <f>IF($F39="",0,IF(ISNUMBER($F39),IF($F39&lt;=スコアリング基準!$B$28,スコアリング基準!$C$28,スコアリング基準!$C$29),0))</f>
        <v/>
      </c>
      <c r="X39" s="4">
        <f>IFERROR(VLOOKUP($B39,スコアリング基準!$A$36:$B$46,2,FALSE),0)</f>
        <v/>
      </c>
      <c r="Y39" s="4">
        <f>SUM($S39:$X39)</f>
        <v/>
      </c>
      <c r="Z39" s="4">
        <f>IF(COUNT($M39:$N39)=0,"データ無",IF($Y39&gt;=スコアリング基準!$B$30,"S",IF($Y39&gt;=スコアリング基準!$B$31,"A",IF($Y39&gt;=スコアリング基準!$B$32,"B","C"))))</f>
        <v/>
      </c>
      <c r="AA39">
        <f>IFERROR(INDEX(実績DB!$I$3:$I$104,MATCH($B39&amp;$C39,実績DB!$J$3:$J$104,0)),"")</f>
        <v/>
      </c>
    </row>
    <row r="40">
      <c r="A40" t="n">
        <v>38</v>
      </c>
      <c r="B40" t="inlineStr">
        <is>
          <t>北海道</t>
        </is>
      </c>
      <c r="C40" t="inlineStr">
        <is>
          <t>西中川変電所</t>
        </is>
      </c>
      <c r="D40" t="inlineStr">
        <is>
          <t>北海道</t>
        </is>
      </c>
      <c r="E40" t="n">
        <v>187</v>
      </c>
      <c r="F40" t="n">
        <v>100</v>
      </c>
      <c r="G40" s="3" t="n">
        <v>44.831234</v>
      </c>
      <c r="H40" s="3" t="n">
        <v>142.034212</v>
      </c>
      <c r="I40" t="inlineStr">
        <is>
          <t>OSM実測(名称一致)</t>
        </is>
      </c>
      <c r="J40" t="n">
        <v>200</v>
      </c>
      <c r="K40" t="n">
        <v>100</v>
      </c>
      <c r="L40" t="n">
        <v>-160</v>
      </c>
      <c r="O40" t="inlineStr">
        <is>
          <t>不可 #3、#5</t>
        </is>
      </c>
      <c r="P40" t="inlineStr">
        <is>
          <t>有り</t>
        </is>
      </c>
      <c r="Q40" t="inlineStr">
        <is>
          <t>北海道中川町</t>
        </is>
      </c>
      <c r="R40" s="4">
        <f>IF(COUNT($M40:$N40)=0,"",IF(AND(IF($N40&lt;&gt;"",$N40,$M40)&lt;=0,$O40&lt;&gt;"可"),"警告",""))</f>
        <v/>
      </c>
      <c r="S40" s="4">
        <f>IF(COUNT($M40:$N40)=0,0,IF(IF($N40&lt;&gt;"",$N40,$M40)&gt;=スコアリング基準!$B$20,スコアリング基準!$C$20,IF(IF($N40&lt;&gt;"",$N40,$M40)&gt;=スコアリング基準!$B$21,スコアリング基準!$C$21,IF(IF($N40&lt;&gt;"",$N40,$M40)&gt;0,スコアリング基準!$C$22,0))))</f>
        <v/>
      </c>
      <c r="T40" s="4">
        <f>IF($O40="可",スコアリング基準!$C$23,0)</f>
        <v/>
      </c>
      <c r="U40" s="4">
        <f>IF(OR(COUNT($K40:$L40)&lt;2,$K40=0),0,IF(ABS($L40)/$K40&lt;=スコアリング基準!$B$24,スコアリング基準!$C$24,IF(ABS($L40)/$K40&lt;=スコアリング基準!$B$25,スコアリング基準!$C$25,IF(ABS($L40)/$K40&lt;=スコアリング基準!$B$26,スコアリング基準!$C$26,0))))</f>
        <v/>
      </c>
      <c r="V40" s="4">
        <f>IF($P40="なし",スコアリング基準!$C$27,0)</f>
        <v/>
      </c>
      <c r="W40" s="4">
        <f>IF($F40="",0,IF(ISNUMBER($F40),IF($F40&lt;=スコアリング基準!$B$28,スコアリング基準!$C$28,スコアリング基準!$C$29),0))</f>
        <v/>
      </c>
      <c r="X40" s="4">
        <f>IFERROR(VLOOKUP($B40,スコアリング基準!$A$36:$B$46,2,FALSE),0)</f>
        <v/>
      </c>
      <c r="Y40" s="4">
        <f>SUM($S40:$X40)</f>
        <v/>
      </c>
      <c r="Z40" s="4">
        <f>IF(COUNT($M40:$N40)=0,"データ無",IF($Y40&gt;=スコアリング基準!$B$30,"S",IF($Y40&gt;=スコアリング基準!$B$31,"A",IF($Y40&gt;=スコアリング基準!$B$32,"B","C"))))</f>
        <v/>
      </c>
      <c r="AA40">
        <f>IFERROR(INDEX(実績DB!$I$3:$I$104,MATCH($B40&amp;$C40,実績DB!$J$3:$J$104,0)),"")</f>
        <v/>
      </c>
    </row>
    <row r="41">
      <c r="A41" t="n">
        <v>39</v>
      </c>
      <c r="B41" t="inlineStr">
        <is>
          <t>北海道</t>
        </is>
      </c>
      <c r="C41" t="inlineStr">
        <is>
          <t>西伊達変電所</t>
        </is>
      </c>
      <c r="D41" t="inlineStr">
        <is>
          <t>北海道</t>
        </is>
      </c>
      <c r="E41" t="n">
        <v>187</v>
      </c>
      <c r="F41" t="n">
        <v>66</v>
      </c>
      <c r="G41" s="3" t="n">
        <v>42.48</v>
      </c>
      <c r="H41" s="3" t="n">
        <v>140.87</v>
      </c>
      <c r="I41" t="inlineStr">
        <is>
          <t>推定</t>
        </is>
      </c>
      <c r="J41" t="n">
        <v>60</v>
      </c>
      <c r="K41" t="n">
        <v>60</v>
      </c>
      <c r="L41" t="n">
        <v>-126</v>
      </c>
      <c r="O41" t="inlineStr">
        <is>
          <t>不可 #2</t>
        </is>
      </c>
      <c r="P41" t="inlineStr">
        <is>
          <t>有り</t>
        </is>
      </c>
      <c r="Q41" t="inlineStr">
        <is>
          <t>北海道伊達市</t>
        </is>
      </c>
      <c r="R41" s="4">
        <f>IF(COUNT($M41:$N41)=0,"",IF(AND(IF($N41&lt;&gt;"",$N41,$M41)&lt;=0,$O41&lt;&gt;"可"),"警告",""))</f>
        <v/>
      </c>
      <c r="S41" s="4">
        <f>IF(COUNT($M41:$N41)=0,0,IF(IF($N41&lt;&gt;"",$N41,$M41)&gt;=スコアリング基準!$B$20,スコアリング基準!$C$20,IF(IF($N41&lt;&gt;"",$N41,$M41)&gt;=スコアリング基準!$B$21,スコアリング基準!$C$21,IF(IF($N41&lt;&gt;"",$N41,$M41)&gt;0,スコアリング基準!$C$22,0))))</f>
        <v/>
      </c>
      <c r="T41" s="4">
        <f>IF($O41="可",スコアリング基準!$C$23,0)</f>
        <v/>
      </c>
      <c r="U41" s="4">
        <f>IF(OR(COUNT($K41:$L41)&lt;2,$K41=0),0,IF(ABS($L41)/$K41&lt;=スコアリング基準!$B$24,スコアリング基準!$C$24,IF(ABS($L41)/$K41&lt;=スコアリング基準!$B$25,スコアリング基準!$C$25,IF(ABS($L41)/$K41&lt;=スコアリング基準!$B$26,スコアリング基準!$C$26,0))))</f>
        <v/>
      </c>
      <c r="V41" s="4">
        <f>IF($P41="なし",スコアリング基準!$C$27,0)</f>
        <v/>
      </c>
      <c r="W41" s="4">
        <f>IF($F41="",0,IF(ISNUMBER($F41),IF($F41&lt;=スコアリング基準!$B$28,スコアリング基準!$C$28,スコアリング基準!$C$29),0))</f>
        <v/>
      </c>
      <c r="X41" s="4">
        <f>IFERROR(VLOOKUP($B41,スコアリング基準!$A$36:$B$46,2,FALSE),0)</f>
        <v/>
      </c>
      <c r="Y41" s="4">
        <f>SUM($S41:$X41)</f>
        <v/>
      </c>
      <c r="Z41" s="4">
        <f>IF(COUNT($M41:$N41)=0,"データ無",IF($Y41&gt;=スコアリング基準!$B$30,"S",IF($Y41&gt;=スコアリング基準!$B$31,"A",IF($Y41&gt;=スコアリング基準!$B$32,"B","C"))))</f>
        <v/>
      </c>
      <c r="AA41">
        <f>IFERROR(INDEX(実績DB!$I$3:$I$104,MATCH($B41&amp;$C41,実績DB!$J$3:$J$104,0)),"")</f>
        <v/>
      </c>
    </row>
    <row r="42">
      <c r="A42" t="n">
        <v>40</v>
      </c>
      <c r="B42" t="inlineStr">
        <is>
          <t>北海道</t>
        </is>
      </c>
      <c r="C42" t="inlineStr">
        <is>
          <t>西名寄変電所</t>
        </is>
      </c>
      <c r="D42" t="inlineStr">
        <is>
          <t>北海道</t>
        </is>
      </c>
      <c r="E42" t="n">
        <v>187</v>
      </c>
      <c r="F42" t="n">
        <v>66</v>
      </c>
      <c r="G42" s="3" t="n">
        <v>44.344949</v>
      </c>
      <c r="H42" s="3" t="n">
        <v>142.418581</v>
      </c>
      <c r="I42" t="inlineStr">
        <is>
          <t>OSM実測</t>
        </is>
      </c>
      <c r="J42" t="n">
        <v>200</v>
      </c>
      <c r="K42" t="n">
        <v>100</v>
      </c>
      <c r="L42" t="n">
        <v>-233</v>
      </c>
      <c r="O42" t="inlineStr">
        <is>
          <t>不可 #3、#5</t>
        </is>
      </c>
      <c r="P42" t="inlineStr">
        <is>
          <t>有り</t>
        </is>
      </c>
      <c r="Q42" t="inlineStr">
        <is>
          <t>北海道名寄市</t>
        </is>
      </c>
      <c r="R42" s="4">
        <f>IF(COUNT($M42:$N42)=0,"",IF(AND(IF($N42&lt;&gt;"",$N42,$M42)&lt;=0,$O42&lt;&gt;"可"),"警告",""))</f>
        <v/>
      </c>
      <c r="S42" s="4">
        <f>IF(COUNT($M42:$N42)=0,0,IF(IF($N42&lt;&gt;"",$N42,$M42)&gt;=スコアリング基準!$B$20,スコアリング基準!$C$20,IF(IF($N42&lt;&gt;"",$N42,$M42)&gt;=スコアリング基準!$B$21,スコアリング基準!$C$21,IF(IF($N42&lt;&gt;"",$N42,$M42)&gt;0,スコアリング基準!$C$22,0))))</f>
        <v/>
      </c>
      <c r="T42" s="4">
        <f>IF($O42="可",スコアリング基準!$C$23,0)</f>
        <v/>
      </c>
      <c r="U42" s="4">
        <f>IF(OR(COUNT($K42:$L42)&lt;2,$K42=0),0,IF(ABS($L42)/$K42&lt;=スコアリング基準!$B$24,スコアリング基準!$C$24,IF(ABS($L42)/$K42&lt;=スコアリング基準!$B$25,スコアリング基準!$C$25,IF(ABS($L42)/$K42&lt;=スコアリング基準!$B$26,スコアリング基準!$C$26,0))))</f>
        <v/>
      </c>
      <c r="V42" s="4">
        <f>IF($P42="なし",スコアリング基準!$C$27,0)</f>
        <v/>
      </c>
      <c r="W42" s="4">
        <f>IF($F42="",0,IF(ISNUMBER($F42),IF($F42&lt;=スコアリング基準!$B$28,スコアリング基準!$C$28,スコアリング基準!$C$29),0))</f>
        <v/>
      </c>
      <c r="X42" s="4">
        <f>IFERROR(VLOOKUP($B42,スコアリング基準!$A$36:$B$46,2,FALSE),0)</f>
        <v/>
      </c>
      <c r="Y42" s="4">
        <f>SUM($S42:$X42)</f>
        <v/>
      </c>
      <c r="Z42" s="4">
        <f>IF(COUNT($M42:$N42)=0,"データ無",IF($Y42&gt;=スコアリング基準!$B$30,"S",IF($Y42&gt;=スコアリング基準!$B$31,"A",IF($Y42&gt;=スコアリング基準!$B$32,"B","C"))))</f>
        <v/>
      </c>
      <c r="AA42">
        <f>IFERROR(INDEX(実績DB!$I$3:$I$104,MATCH($B42&amp;$C42,実績DB!$J$3:$J$104,0)),"")</f>
        <v/>
      </c>
    </row>
    <row r="43">
      <c r="A43" t="n">
        <v>41</v>
      </c>
      <c r="B43" t="inlineStr">
        <is>
          <t>北海道</t>
        </is>
      </c>
      <c r="C43" t="inlineStr">
        <is>
          <t>西室蘭開閉所</t>
        </is>
      </c>
      <c r="D43" t="inlineStr">
        <is>
          <t>北海道</t>
        </is>
      </c>
      <c r="E43" t="n">
        <v>187</v>
      </c>
      <c r="G43" s="3" t="n">
        <v>42.401664</v>
      </c>
      <c r="H43" s="3" t="n">
        <v>140.994498</v>
      </c>
      <c r="I43" t="inlineStr">
        <is>
          <t>OSM実測</t>
        </is>
      </c>
      <c r="R43" s="4">
        <f>IF(COUNT($M43:$N43)=0,"",IF(AND(IF($N43&lt;&gt;"",$N43,$M43)&lt;=0,$O43&lt;&gt;"可"),"警告",""))</f>
        <v/>
      </c>
      <c r="S43" s="4">
        <f>IF(COUNT($M43:$N43)=0,0,IF(IF($N43&lt;&gt;"",$N43,$M43)&gt;=スコアリング基準!$B$20,スコアリング基準!$C$20,IF(IF($N43&lt;&gt;"",$N43,$M43)&gt;=スコアリング基準!$B$21,スコアリング基準!$C$21,IF(IF($N43&lt;&gt;"",$N43,$M43)&gt;0,スコアリング基準!$C$22,0))))</f>
        <v/>
      </c>
      <c r="T43" s="4">
        <f>IF($O43="可",スコアリング基準!$C$23,0)</f>
        <v/>
      </c>
      <c r="U43" s="4">
        <f>IF(OR(COUNT($K43:$L43)&lt;2,$K43=0),0,IF(ABS($L43)/$K43&lt;=スコアリング基準!$B$24,スコアリング基準!$C$24,IF(ABS($L43)/$K43&lt;=スコアリング基準!$B$25,スコアリング基準!$C$25,IF(ABS($L43)/$K43&lt;=スコアリング基準!$B$26,スコアリング基準!$C$26,0))))</f>
        <v/>
      </c>
      <c r="V43" s="4">
        <f>IF($P43="なし",スコアリング基準!$C$27,0)</f>
        <v/>
      </c>
      <c r="W43" s="4">
        <f>IF($F43="",0,IF(ISNUMBER($F43),IF($F43&lt;=スコアリング基準!$B$28,スコアリング基準!$C$28,スコアリング基準!$C$29),0))</f>
        <v/>
      </c>
      <c r="X43" s="4">
        <f>IFERROR(VLOOKUP($B43,スコアリング基準!$A$36:$B$46,2,FALSE),0)</f>
        <v/>
      </c>
      <c r="Y43" s="4">
        <f>SUM($S43:$X43)</f>
        <v/>
      </c>
      <c r="Z43" s="4">
        <f>IF(COUNT($M43:$N43)=0,"データ無",IF($Y43&gt;=スコアリング基準!$B$30,"S",IF($Y43&gt;=スコアリング基準!$B$31,"A",IF($Y43&gt;=スコアリング基準!$B$32,"B","C"))))</f>
        <v/>
      </c>
      <c r="AA43">
        <f>IFERROR(INDEX(実績DB!$I$3:$I$104,MATCH($B43&amp;$C43,実績DB!$J$3:$J$104,0)),"")</f>
        <v/>
      </c>
    </row>
    <row r="44">
      <c r="A44" t="n">
        <v>42</v>
      </c>
      <c r="B44" t="inlineStr">
        <is>
          <t>北海道</t>
        </is>
      </c>
      <c r="C44" t="inlineStr">
        <is>
          <t>西小樽変電所</t>
        </is>
      </c>
      <c r="D44" t="inlineStr">
        <is>
          <t>北海道</t>
        </is>
      </c>
      <c r="E44" t="n">
        <v>187</v>
      </c>
      <c r="F44" t="n">
        <v>66</v>
      </c>
      <c r="G44" s="3" t="n">
        <v>43.204883</v>
      </c>
      <c r="H44" s="3" t="n">
        <v>140.956895</v>
      </c>
      <c r="I44" t="inlineStr">
        <is>
          <t>OSM実測(名称一致)</t>
        </is>
      </c>
      <c r="J44" t="n">
        <v>350</v>
      </c>
      <c r="K44" t="n">
        <v>198</v>
      </c>
      <c r="L44" t="n">
        <v>-174</v>
      </c>
      <c r="O44" t="inlineStr">
        <is>
          <t>可</t>
        </is>
      </c>
      <c r="P44" t="inlineStr">
        <is>
          <t>なし</t>
        </is>
      </c>
      <c r="Q44" t="inlineStr">
        <is>
          <t>北海道小樽市</t>
        </is>
      </c>
      <c r="R44" s="4">
        <f>IF(COUNT($M44:$N44)=0,"",IF(AND(IF($N44&lt;&gt;"",$N44,$M44)&lt;=0,$O44&lt;&gt;"可"),"警告",""))</f>
        <v/>
      </c>
      <c r="S44" s="4">
        <f>IF(COUNT($M44:$N44)=0,0,IF(IF($N44&lt;&gt;"",$N44,$M44)&gt;=スコアリング基準!$B$20,スコアリング基準!$C$20,IF(IF($N44&lt;&gt;"",$N44,$M44)&gt;=スコアリング基準!$B$21,スコアリング基準!$C$21,IF(IF($N44&lt;&gt;"",$N44,$M44)&gt;0,スコアリング基準!$C$22,0))))</f>
        <v/>
      </c>
      <c r="T44" s="4">
        <f>IF($O44="可",スコアリング基準!$C$23,0)</f>
        <v/>
      </c>
      <c r="U44" s="4">
        <f>IF(OR(COUNT($K44:$L44)&lt;2,$K44=0),0,IF(ABS($L44)/$K44&lt;=スコアリング基準!$B$24,スコアリング基準!$C$24,IF(ABS($L44)/$K44&lt;=スコアリング基準!$B$25,スコアリング基準!$C$25,IF(ABS($L44)/$K44&lt;=スコアリング基準!$B$26,スコアリング基準!$C$26,0))))</f>
        <v/>
      </c>
      <c r="V44" s="4">
        <f>IF($P44="なし",スコアリング基準!$C$27,0)</f>
        <v/>
      </c>
      <c r="W44" s="4">
        <f>IF($F44="",0,IF(ISNUMBER($F44),IF($F44&lt;=スコアリング基準!$B$28,スコアリング基準!$C$28,スコアリング基準!$C$29),0))</f>
        <v/>
      </c>
      <c r="X44" s="4">
        <f>IFERROR(VLOOKUP($B44,スコアリング基準!$A$36:$B$46,2,FALSE),0)</f>
        <v/>
      </c>
      <c r="Y44" s="4">
        <f>SUM($S44:$X44)</f>
        <v/>
      </c>
      <c r="Z44" s="4">
        <f>IF(COUNT($M44:$N44)=0,"データ無",IF($Y44&gt;=スコアリング基準!$B$30,"S",IF($Y44&gt;=スコアリング基準!$B$31,"A",IF($Y44&gt;=スコアリング基準!$B$32,"B","C"))))</f>
        <v/>
      </c>
      <c r="AA44">
        <f>IFERROR(INDEX(実績DB!$I$3:$I$104,MATCH($B44&amp;$C44,実績DB!$J$3:$J$104,0)),"")</f>
        <v/>
      </c>
    </row>
    <row r="45">
      <c r="A45" t="n">
        <v>43</v>
      </c>
      <c r="B45" t="inlineStr">
        <is>
          <t>北海道</t>
        </is>
      </c>
      <c r="C45" t="inlineStr">
        <is>
          <t>西旭川変電所</t>
        </is>
      </c>
      <c r="D45" t="inlineStr">
        <is>
          <t>北海道</t>
        </is>
      </c>
      <c r="E45" t="n">
        <v>187</v>
      </c>
      <c r="F45" t="n">
        <v>66</v>
      </c>
      <c r="G45" s="3" t="n">
        <v>43.806071</v>
      </c>
      <c r="H45" s="3" t="n">
        <v>142.322768</v>
      </c>
      <c r="I45" t="inlineStr">
        <is>
          <t>OSM実測</t>
        </is>
      </c>
      <c r="J45" t="n">
        <v>300</v>
      </c>
      <c r="K45" t="n">
        <v>195</v>
      </c>
      <c r="L45" t="n">
        <v>41</v>
      </c>
      <c r="O45" t="inlineStr">
        <is>
          <t>可</t>
        </is>
      </c>
      <c r="P45" t="inlineStr">
        <is>
          <t>有り</t>
        </is>
      </c>
      <c r="Q45" t="inlineStr">
        <is>
          <t>北海道旭川市</t>
        </is>
      </c>
      <c r="R45" s="4">
        <f>IF(COUNT($M45:$N45)=0,"",IF(AND(IF($N45&lt;&gt;"",$N45,$M45)&lt;=0,$O45&lt;&gt;"可"),"警告",""))</f>
        <v/>
      </c>
      <c r="S45" s="4">
        <f>IF(COUNT($M45:$N45)=0,0,IF(IF($N45&lt;&gt;"",$N45,$M45)&gt;=スコアリング基準!$B$20,スコアリング基準!$C$20,IF(IF($N45&lt;&gt;"",$N45,$M45)&gt;=スコアリング基準!$B$21,スコアリング基準!$C$21,IF(IF($N45&lt;&gt;"",$N45,$M45)&gt;0,スコアリング基準!$C$22,0))))</f>
        <v/>
      </c>
      <c r="T45" s="4">
        <f>IF($O45="可",スコアリング基準!$C$23,0)</f>
        <v/>
      </c>
      <c r="U45" s="4">
        <f>IF(OR(COUNT($K45:$L45)&lt;2,$K45=0),0,IF(ABS($L45)/$K45&lt;=スコアリング基準!$B$24,スコアリング基準!$C$24,IF(ABS($L45)/$K45&lt;=スコアリング基準!$B$25,スコアリング基準!$C$25,IF(ABS($L45)/$K45&lt;=スコアリング基準!$B$26,スコアリング基準!$C$26,0))))</f>
        <v/>
      </c>
      <c r="V45" s="4">
        <f>IF($P45="なし",スコアリング基準!$C$27,0)</f>
        <v/>
      </c>
      <c r="W45" s="4">
        <f>IF($F45="",0,IF(ISNUMBER($F45),IF($F45&lt;=スコアリング基準!$B$28,スコアリング基準!$C$28,スコアリング基準!$C$29),0))</f>
        <v/>
      </c>
      <c r="X45" s="4">
        <f>IFERROR(VLOOKUP($B45,スコアリング基準!$A$36:$B$46,2,FALSE),0)</f>
        <v/>
      </c>
      <c r="Y45" s="4">
        <f>SUM($S45:$X45)</f>
        <v/>
      </c>
      <c r="Z45" s="4">
        <f>IF(COUNT($M45:$N45)=0,"データ無",IF($Y45&gt;=スコアリング基準!$B$30,"S",IF($Y45&gt;=スコアリング基準!$B$31,"A",IF($Y45&gt;=スコアリング基準!$B$32,"B","C"))))</f>
        <v/>
      </c>
      <c r="AA45">
        <f>IFERROR(INDEX(実績DB!$I$3:$I$104,MATCH($B45&amp;$C45,実績DB!$J$3:$J$104,0)),"")</f>
        <v/>
      </c>
    </row>
    <row r="46">
      <c r="A46" t="n">
        <v>44</v>
      </c>
      <c r="B46" t="inlineStr">
        <is>
          <t>北海道</t>
        </is>
      </c>
      <c r="C46" t="inlineStr">
        <is>
          <t>西春別変電所</t>
        </is>
      </c>
      <c r="D46" t="inlineStr">
        <is>
          <t>北海道</t>
        </is>
      </c>
      <c r="E46" t="n">
        <v>187</v>
      </c>
      <c r="F46" t="n">
        <v>66</v>
      </c>
      <c r="G46" s="3" t="n">
        <v>43.396661</v>
      </c>
      <c r="H46" s="3" t="n">
        <v>144.806813</v>
      </c>
      <c r="I46" t="inlineStr">
        <is>
          <t>OSM実測</t>
        </is>
      </c>
      <c r="J46" t="n">
        <v>200</v>
      </c>
      <c r="K46" t="n">
        <v>100</v>
      </c>
      <c r="L46" t="n">
        <v>-307</v>
      </c>
      <c r="O46" t="inlineStr">
        <is>
          <t>可</t>
        </is>
      </c>
      <c r="P46" t="inlineStr">
        <is>
          <t>有り</t>
        </is>
      </c>
      <c r="Q46" t="inlineStr">
        <is>
          <t>北海道別海町</t>
        </is>
      </c>
      <c r="R46" s="4">
        <f>IF(COUNT($M46:$N46)=0,"",IF(AND(IF($N46&lt;&gt;"",$N46,$M46)&lt;=0,$O46&lt;&gt;"可"),"警告",""))</f>
        <v/>
      </c>
      <c r="S46" s="4">
        <f>IF(COUNT($M46:$N46)=0,0,IF(IF($N46&lt;&gt;"",$N46,$M46)&gt;=スコアリング基準!$B$20,スコアリング基準!$C$20,IF(IF($N46&lt;&gt;"",$N46,$M46)&gt;=スコアリング基準!$B$21,スコアリング基準!$C$21,IF(IF($N46&lt;&gt;"",$N46,$M46)&gt;0,スコアリング基準!$C$22,0))))</f>
        <v/>
      </c>
      <c r="T46" s="4">
        <f>IF($O46="可",スコアリング基準!$C$23,0)</f>
        <v/>
      </c>
      <c r="U46" s="4">
        <f>IF(OR(COUNT($K46:$L46)&lt;2,$K46=0),0,IF(ABS($L46)/$K46&lt;=スコアリング基準!$B$24,スコアリング基準!$C$24,IF(ABS($L46)/$K46&lt;=スコアリング基準!$B$25,スコアリング基準!$C$25,IF(ABS($L46)/$K46&lt;=スコアリング基準!$B$26,スコアリング基準!$C$26,0))))</f>
        <v/>
      </c>
      <c r="V46" s="4">
        <f>IF($P46="なし",スコアリング基準!$C$27,0)</f>
        <v/>
      </c>
      <c r="W46" s="4">
        <f>IF($F46="",0,IF(ISNUMBER($F46),IF($F46&lt;=スコアリング基準!$B$28,スコアリング基準!$C$28,スコアリング基準!$C$29),0))</f>
        <v/>
      </c>
      <c r="X46" s="4">
        <f>IFERROR(VLOOKUP($B46,スコアリング基準!$A$36:$B$46,2,FALSE),0)</f>
        <v/>
      </c>
      <c r="Y46" s="4">
        <f>SUM($S46:$X46)</f>
        <v/>
      </c>
      <c r="Z46" s="4">
        <f>IF(COUNT($M46:$N46)=0,"データ無",IF($Y46&gt;=スコアリング基準!$B$30,"S",IF($Y46&gt;=スコアリング基準!$B$31,"A",IF($Y46&gt;=スコアリング基準!$B$32,"B","C"))))</f>
        <v/>
      </c>
      <c r="AA46">
        <f>IFERROR(INDEX(実績DB!$I$3:$I$104,MATCH($B46&amp;$C46,実績DB!$J$3:$J$104,0)),"")</f>
        <v/>
      </c>
    </row>
    <row r="47">
      <c r="A47" t="n">
        <v>45</v>
      </c>
      <c r="B47" t="inlineStr">
        <is>
          <t>北海道</t>
        </is>
      </c>
      <c r="C47" t="inlineStr">
        <is>
          <t>西札幌変電所</t>
        </is>
      </c>
      <c r="D47" t="inlineStr">
        <is>
          <t>北海道</t>
        </is>
      </c>
      <c r="E47" t="n">
        <v>187</v>
      </c>
      <c r="F47" t="n">
        <v>66</v>
      </c>
      <c r="G47" s="3" t="n">
        <v>43.121399</v>
      </c>
      <c r="H47" s="3" t="n">
        <v>141.283448</v>
      </c>
      <c r="I47" t="inlineStr">
        <is>
          <t>OSM実測</t>
        </is>
      </c>
      <c r="J47" t="n">
        <v>800</v>
      </c>
      <c r="K47" t="n">
        <v>575</v>
      </c>
      <c r="L47" t="n">
        <v>-486</v>
      </c>
      <c r="O47" t="inlineStr">
        <is>
          <t>可</t>
        </is>
      </c>
      <c r="P47" t="inlineStr">
        <is>
          <t>なし</t>
        </is>
      </c>
      <c r="Q47" t="inlineStr">
        <is>
          <t>北海道札幌市西区</t>
        </is>
      </c>
      <c r="R47" s="4">
        <f>IF(COUNT($M47:$N47)=0,"",IF(AND(IF($N47&lt;&gt;"",$N47,$M47)&lt;=0,$O47&lt;&gt;"可"),"警告",""))</f>
        <v/>
      </c>
      <c r="S47" s="4">
        <f>IF(COUNT($M47:$N47)=0,0,IF(IF($N47&lt;&gt;"",$N47,$M47)&gt;=スコアリング基準!$B$20,スコアリング基準!$C$20,IF(IF($N47&lt;&gt;"",$N47,$M47)&gt;=スコアリング基準!$B$21,スコアリング基準!$C$21,IF(IF($N47&lt;&gt;"",$N47,$M47)&gt;0,スコアリング基準!$C$22,0))))</f>
        <v/>
      </c>
      <c r="T47" s="4">
        <f>IF($O47="可",スコアリング基準!$C$23,0)</f>
        <v/>
      </c>
      <c r="U47" s="4">
        <f>IF(OR(COUNT($K47:$L47)&lt;2,$K47=0),0,IF(ABS($L47)/$K47&lt;=スコアリング基準!$B$24,スコアリング基準!$C$24,IF(ABS($L47)/$K47&lt;=スコアリング基準!$B$25,スコアリング基準!$C$25,IF(ABS($L47)/$K47&lt;=スコアリング基準!$B$26,スコアリング基準!$C$26,0))))</f>
        <v/>
      </c>
      <c r="V47" s="4">
        <f>IF($P47="なし",スコアリング基準!$C$27,0)</f>
        <v/>
      </c>
      <c r="W47" s="4">
        <f>IF($F47="",0,IF(ISNUMBER($F47),IF($F47&lt;=スコアリング基準!$B$28,スコアリング基準!$C$28,スコアリング基準!$C$29),0))</f>
        <v/>
      </c>
      <c r="X47" s="4">
        <f>IFERROR(VLOOKUP($B47,スコアリング基準!$A$36:$B$46,2,FALSE),0)</f>
        <v/>
      </c>
      <c r="Y47" s="4">
        <f>SUM($S47:$X47)</f>
        <v/>
      </c>
      <c r="Z47" s="4">
        <f>IF(COUNT($M47:$N47)=0,"データ無",IF($Y47&gt;=スコアリング基準!$B$30,"S",IF($Y47&gt;=スコアリング基準!$B$31,"A",IF($Y47&gt;=スコアリング基準!$B$32,"B","C"))))</f>
        <v/>
      </c>
      <c r="AA47">
        <f>IFERROR(INDEX(実績DB!$I$3:$I$104,MATCH($B47&amp;$C47,実績DB!$J$3:$J$104,0)),"")</f>
        <v/>
      </c>
    </row>
    <row r="48">
      <c r="A48" t="n">
        <v>46</v>
      </c>
      <c r="B48" t="inlineStr">
        <is>
          <t>北海道</t>
        </is>
      </c>
      <c r="C48" t="inlineStr">
        <is>
          <t>西滝川変電所</t>
        </is>
      </c>
      <c r="D48" t="inlineStr">
        <is>
          <t>北海道</t>
        </is>
      </c>
      <c r="E48" t="n">
        <v>187</v>
      </c>
      <c r="F48" t="n">
        <v>66</v>
      </c>
      <c r="G48" s="3" t="n">
        <v>43.56</v>
      </c>
      <c r="H48" s="3" t="n">
        <v>141.95</v>
      </c>
      <c r="I48" t="inlineStr">
        <is>
          <t>推定</t>
        </is>
      </c>
      <c r="J48" t="n">
        <v>300</v>
      </c>
      <c r="K48" t="n">
        <v>150</v>
      </c>
      <c r="L48" t="n">
        <v>-357</v>
      </c>
      <c r="O48" t="inlineStr">
        <is>
          <t>可</t>
        </is>
      </c>
      <c r="P48" t="inlineStr">
        <is>
          <t>有り</t>
        </is>
      </c>
      <c r="Q48" t="inlineStr">
        <is>
          <t>北海道滝川市</t>
        </is>
      </c>
      <c r="R48" s="4">
        <f>IF(COUNT($M48:$N48)=0,"",IF(AND(IF($N48&lt;&gt;"",$N48,$M48)&lt;=0,$O48&lt;&gt;"可"),"警告",""))</f>
        <v/>
      </c>
      <c r="S48" s="4">
        <f>IF(COUNT($M48:$N48)=0,0,IF(IF($N48&lt;&gt;"",$N48,$M48)&gt;=スコアリング基準!$B$20,スコアリング基準!$C$20,IF(IF($N48&lt;&gt;"",$N48,$M48)&gt;=スコアリング基準!$B$21,スコアリング基準!$C$21,IF(IF($N48&lt;&gt;"",$N48,$M48)&gt;0,スコアリング基準!$C$22,0))))</f>
        <v/>
      </c>
      <c r="T48" s="4">
        <f>IF($O48="可",スコアリング基準!$C$23,0)</f>
        <v/>
      </c>
      <c r="U48" s="4">
        <f>IF(OR(COUNT($K48:$L48)&lt;2,$K48=0),0,IF(ABS($L48)/$K48&lt;=スコアリング基準!$B$24,スコアリング基準!$C$24,IF(ABS($L48)/$K48&lt;=スコアリング基準!$B$25,スコアリング基準!$C$25,IF(ABS($L48)/$K48&lt;=スコアリング基準!$B$26,スコアリング基準!$C$26,0))))</f>
        <v/>
      </c>
      <c r="V48" s="4">
        <f>IF($P48="なし",スコアリング基準!$C$27,0)</f>
        <v/>
      </c>
      <c r="W48" s="4">
        <f>IF($F48="",0,IF(ISNUMBER($F48),IF($F48&lt;=スコアリング基準!$B$28,スコアリング基準!$C$28,スコアリング基準!$C$29),0))</f>
        <v/>
      </c>
      <c r="X48" s="4">
        <f>IFERROR(VLOOKUP($B48,スコアリング基準!$A$36:$B$46,2,FALSE),0)</f>
        <v/>
      </c>
      <c r="Y48" s="4">
        <f>SUM($S48:$X48)</f>
        <v/>
      </c>
      <c r="Z48" s="4">
        <f>IF(COUNT($M48:$N48)=0,"データ無",IF($Y48&gt;=スコアリング基準!$B$30,"S",IF($Y48&gt;=スコアリング基準!$B$31,"A",IF($Y48&gt;=スコアリング基準!$B$32,"B","C"))))</f>
        <v/>
      </c>
      <c r="AA48">
        <f>IFERROR(INDEX(実績DB!$I$3:$I$104,MATCH($B48&amp;$C48,実績DB!$J$3:$J$104,0)),"")</f>
        <v/>
      </c>
    </row>
    <row r="49">
      <c r="A49" t="n">
        <v>47</v>
      </c>
      <c r="B49" t="inlineStr">
        <is>
          <t>北海道</t>
        </is>
      </c>
      <c r="C49" t="inlineStr">
        <is>
          <t>西音更変電所</t>
        </is>
      </c>
      <c r="D49" t="inlineStr">
        <is>
          <t>北海道</t>
        </is>
      </c>
      <c r="E49" t="n">
        <v>187</v>
      </c>
      <c r="F49" t="n">
        <v>66</v>
      </c>
      <c r="G49" s="3" t="n">
        <v>42.976073</v>
      </c>
      <c r="H49" s="3" t="n">
        <v>143.151867</v>
      </c>
      <c r="I49" t="inlineStr">
        <is>
          <t>OSM実測</t>
        </is>
      </c>
      <c r="J49" t="n">
        <v>300</v>
      </c>
      <c r="K49" t="n">
        <v>199</v>
      </c>
      <c r="L49" t="n">
        <v>-194</v>
      </c>
      <c r="O49" t="inlineStr">
        <is>
          <t>可</t>
        </is>
      </c>
      <c r="P49" t="inlineStr">
        <is>
          <t>有り</t>
        </is>
      </c>
      <c r="Q49" t="inlineStr">
        <is>
          <t>北海道音更町</t>
        </is>
      </c>
      <c r="R49" s="4">
        <f>IF(COUNT($M49:$N49)=0,"",IF(AND(IF($N49&lt;&gt;"",$N49,$M49)&lt;=0,$O49&lt;&gt;"可"),"警告",""))</f>
        <v/>
      </c>
      <c r="S49" s="4">
        <f>IF(COUNT($M49:$N49)=0,0,IF(IF($N49&lt;&gt;"",$N49,$M49)&gt;=スコアリング基準!$B$20,スコアリング基準!$C$20,IF(IF($N49&lt;&gt;"",$N49,$M49)&gt;=スコアリング基準!$B$21,スコアリング基準!$C$21,IF(IF($N49&lt;&gt;"",$N49,$M49)&gt;0,スコアリング基準!$C$22,0))))</f>
        <v/>
      </c>
      <c r="T49" s="4">
        <f>IF($O49="可",スコアリング基準!$C$23,0)</f>
        <v/>
      </c>
      <c r="U49" s="4">
        <f>IF(OR(COUNT($K49:$L49)&lt;2,$K49=0),0,IF(ABS($L49)/$K49&lt;=スコアリング基準!$B$24,スコアリング基準!$C$24,IF(ABS($L49)/$K49&lt;=スコアリング基準!$B$25,スコアリング基準!$C$25,IF(ABS($L49)/$K49&lt;=スコアリング基準!$B$26,スコアリング基準!$C$26,0))))</f>
        <v/>
      </c>
      <c r="V49" s="4">
        <f>IF($P49="なし",スコアリング基準!$C$27,0)</f>
        <v/>
      </c>
      <c r="W49" s="4">
        <f>IF($F49="",0,IF(ISNUMBER($F49),IF($F49&lt;=スコアリング基準!$B$28,スコアリング基準!$C$28,スコアリング基準!$C$29),0))</f>
        <v/>
      </c>
      <c r="X49" s="4">
        <f>IFERROR(VLOOKUP($B49,スコアリング基準!$A$36:$B$46,2,FALSE),0)</f>
        <v/>
      </c>
      <c r="Y49" s="4">
        <f>SUM($S49:$X49)</f>
        <v/>
      </c>
      <c r="Z49" s="4">
        <f>IF(COUNT($M49:$N49)=0,"データ無",IF($Y49&gt;=スコアリング基準!$B$30,"S",IF($Y49&gt;=スコアリング基準!$B$31,"A",IF($Y49&gt;=スコアリング基準!$B$32,"B","C"))))</f>
        <v/>
      </c>
      <c r="AA49">
        <f>IFERROR(INDEX(実績DB!$I$3:$I$104,MATCH($B49&amp;$C49,実績DB!$J$3:$J$104,0)),"")</f>
        <v/>
      </c>
    </row>
    <row r="50">
      <c r="A50" t="n">
        <v>48</v>
      </c>
      <c r="B50" t="inlineStr">
        <is>
          <t>北海道</t>
        </is>
      </c>
      <c r="C50" t="inlineStr">
        <is>
          <t>電源開発株式会社北地域制御所</t>
        </is>
      </c>
      <c r="D50" t="inlineStr">
        <is>
          <t>北海道</t>
        </is>
      </c>
      <c r="E50" t="n">
        <v>187</v>
      </c>
      <c r="G50" s="3" t="n">
        <v>41.931989</v>
      </c>
      <c r="H50" s="3" t="n">
        <v>140.663661</v>
      </c>
      <c r="I50" t="inlineStr">
        <is>
          <t>OSM実測</t>
        </is>
      </c>
      <c r="R50" s="4">
        <f>IF(COUNT($M50:$N50)=0,"",IF(AND(IF($N50&lt;&gt;"",$N50,$M50)&lt;=0,$O50&lt;&gt;"可"),"警告",""))</f>
        <v/>
      </c>
      <c r="S50" s="4">
        <f>IF(COUNT($M50:$N50)=0,0,IF(IF($N50&lt;&gt;"",$N50,$M50)&gt;=スコアリング基準!$B$20,スコアリング基準!$C$20,IF(IF($N50&lt;&gt;"",$N50,$M50)&gt;=スコアリング基準!$B$21,スコアリング基準!$C$21,IF(IF($N50&lt;&gt;"",$N50,$M50)&gt;0,スコアリング基準!$C$22,0))))</f>
        <v/>
      </c>
      <c r="T50" s="4">
        <f>IF($O50="可",スコアリング基準!$C$23,0)</f>
        <v/>
      </c>
      <c r="U50" s="4">
        <f>IF(OR(COUNT($K50:$L50)&lt;2,$K50=0),0,IF(ABS($L50)/$K50&lt;=スコアリング基準!$B$24,スコアリング基準!$C$24,IF(ABS($L50)/$K50&lt;=スコアリング基準!$B$25,スコアリング基準!$C$25,IF(ABS($L50)/$K50&lt;=スコアリング基準!$B$26,スコアリング基準!$C$26,0))))</f>
        <v/>
      </c>
      <c r="V50" s="4">
        <f>IF($P50="なし",スコアリング基準!$C$27,0)</f>
        <v/>
      </c>
      <c r="W50" s="4">
        <f>IF($F50="",0,IF(ISNUMBER($F50),IF($F50&lt;=スコアリング基準!$B$28,スコアリング基準!$C$28,スコアリング基準!$C$29),0))</f>
        <v/>
      </c>
      <c r="X50" s="4">
        <f>IFERROR(VLOOKUP($B50,スコアリング基準!$A$36:$B$46,2,FALSE),0)</f>
        <v/>
      </c>
      <c r="Y50" s="4">
        <f>SUM($S50:$X50)</f>
        <v/>
      </c>
      <c r="Z50" s="4">
        <f>IF(COUNT($M50:$N50)=0,"データ無",IF($Y50&gt;=スコアリング基準!$B$30,"S",IF($Y50&gt;=スコアリング基準!$B$31,"A",IF($Y50&gt;=スコアリング基準!$B$32,"B","C"))))</f>
        <v/>
      </c>
      <c r="AA50">
        <f>IFERROR(INDEX(実績DB!$I$3:$I$104,MATCH($B50&amp;$C50,実績DB!$J$3:$J$104,0)),"")</f>
        <v/>
      </c>
    </row>
    <row r="51">
      <c r="A51" t="n">
        <v>49</v>
      </c>
      <c r="B51" t="inlineStr">
        <is>
          <t>北海道</t>
        </is>
      </c>
      <c r="C51" t="inlineStr">
        <is>
          <t>愛別変電所</t>
        </is>
      </c>
      <c r="D51" t="inlineStr">
        <is>
          <t>北海道</t>
        </is>
      </c>
      <c r="E51" t="n">
        <v>110</v>
      </c>
      <c r="G51" s="3" t="n">
        <v>43.884237</v>
      </c>
      <c r="H51" s="3" t="n">
        <v>142.659297</v>
      </c>
      <c r="I51" t="inlineStr">
        <is>
          <t>OSM実測</t>
        </is>
      </c>
      <c r="J51" t="n">
        <v>6</v>
      </c>
      <c r="K51" t="n">
        <v>6</v>
      </c>
      <c r="L51" t="n">
        <v>-6</v>
      </c>
      <c r="O51" t="inlineStr">
        <is>
          <t>不可 #2</t>
        </is>
      </c>
      <c r="P51" t="inlineStr">
        <is>
          <t>有り</t>
        </is>
      </c>
      <c r="R51" s="4">
        <f>IF(COUNT($M51:$N51)=0,"",IF(AND(IF($N51&lt;&gt;"",$N51,$M51)&lt;=0,$O51&lt;&gt;"可"),"警告",""))</f>
        <v/>
      </c>
      <c r="S51" s="4">
        <f>IF(COUNT($M51:$N51)=0,0,IF(IF($N51&lt;&gt;"",$N51,$M51)&gt;=スコアリング基準!$B$20,スコアリング基準!$C$20,IF(IF($N51&lt;&gt;"",$N51,$M51)&gt;=スコアリング基準!$B$21,スコアリング基準!$C$21,IF(IF($N51&lt;&gt;"",$N51,$M51)&gt;0,スコアリング基準!$C$22,0))))</f>
        <v/>
      </c>
      <c r="T51" s="4">
        <f>IF($O51="可",スコアリング基準!$C$23,0)</f>
        <v/>
      </c>
      <c r="U51" s="4">
        <f>IF(OR(COUNT($K51:$L51)&lt;2,$K51=0),0,IF(ABS($L51)/$K51&lt;=スコアリング基準!$B$24,スコアリング基準!$C$24,IF(ABS($L51)/$K51&lt;=スコアリング基準!$B$25,スコアリング基準!$C$25,IF(ABS($L51)/$K51&lt;=スコアリング基準!$B$26,スコアリング基準!$C$26,0))))</f>
        <v/>
      </c>
      <c r="V51" s="4">
        <f>IF($P51="なし",スコアリング基準!$C$27,0)</f>
        <v/>
      </c>
      <c r="W51" s="4">
        <f>IF($F51="",0,IF(ISNUMBER($F51),IF($F51&lt;=スコアリング基準!$B$28,スコアリング基準!$C$28,スコアリング基準!$C$29),0))</f>
        <v/>
      </c>
      <c r="X51" s="4">
        <f>IFERROR(VLOOKUP($B51,スコアリング基準!$A$36:$B$46,2,FALSE),0)</f>
        <v/>
      </c>
      <c r="Y51" s="4">
        <f>SUM($S51:$X51)</f>
        <v/>
      </c>
      <c r="Z51" s="4">
        <f>IF(COUNT($M51:$N51)=0,"データ無",IF($Y51&gt;=スコアリング基準!$B$30,"S",IF($Y51&gt;=スコアリング基準!$B$31,"A",IF($Y51&gt;=スコアリング基準!$B$32,"B","C"))))</f>
        <v/>
      </c>
      <c r="AA51">
        <f>IFERROR(INDEX(実績DB!$I$3:$I$104,MATCH($B51&amp;$C51,実績DB!$J$3:$J$104,0)),"")</f>
        <v/>
      </c>
    </row>
    <row r="52">
      <c r="A52" t="n">
        <v>50</v>
      </c>
      <c r="B52" t="inlineStr">
        <is>
          <t>北海道</t>
        </is>
      </c>
      <c r="C52" t="inlineStr">
        <is>
          <t>中川変電所</t>
        </is>
      </c>
      <c r="D52" t="inlineStr">
        <is>
          <t>北海道</t>
        </is>
      </c>
      <c r="E52" t="n">
        <v>100</v>
      </c>
      <c r="G52" s="3" t="n">
        <v>44.842159</v>
      </c>
      <c r="H52" s="3" t="n">
        <v>142.081844</v>
      </c>
      <c r="I52" t="inlineStr">
        <is>
          <t>OSM実測</t>
        </is>
      </c>
      <c r="J52" t="n">
        <v>6</v>
      </c>
      <c r="K52" t="n">
        <v>6</v>
      </c>
      <c r="M52" t="n">
        <v>6</v>
      </c>
      <c r="N52" t="n">
        <v>0</v>
      </c>
      <c r="O52" t="inlineStr">
        <is>
          <t>不可 #3</t>
        </is>
      </c>
      <c r="P52" t="inlineStr">
        <is>
          <t>有り</t>
        </is>
      </c>
      <c r="R52" s="4">
        <f>IF(COUNT($M52:$N52)=0,"",IF(AND(IF($N52&lt;&gt;"",$N52,$M52)&lt;=0,$O52&lt;&gt;"可"),"警告",""))</f>
        <v/>
      </c>
      <c r="S52" s="4">
        <f>IF(COUNT($M52:$N52)=0,0,IF(IF($N52&lt;&gt;"",$N52,$M52)&gt;=スコアリング基準!$B$20,スコアリング基準!$C$20,IF(IF($N52&lt;&gt;"",$N52,$M52)&gt;=スコアリング基準!$B$21,スコアリング基準!$C$21,IF(IF($N52&lt;&gt;"",$N52,$M52)&gt;0,スコアリング基準!$C$22,0))))</f>
        <v/>
      </c>
      <c r="T52" s="4">
        <f>IF($O52="可",スコアリング基準!$C$23,0)</f>
        <v/>
      </c>
      <c r="U52" s="4">
        <f>IF(OR(COUNT($K52:$L52)&lt;2,$K52=0),0,IF(ABS($L52)/$K52&lt;=スコアリング基準!$B$24,スコアリング基準!$C$24,IF(ABS($L52)/$K52&lt;=スコアリング基準!$B$25,スコアリング基準!$C$25,IF(ABS($L52)/$K52&lt;=スコアリング基準!$B$26,スコアリング基準!$C$26,0))))</f>
        <v/>
      </c>
      <c r="V52" s="4">
        <f>IF($P52="なし",スコアリング基準!$C$27,0)</f>
        <v/>
      </c>
      <c r="W52" s="4">
        <f>IF($F52="",0,IF(ISNUMBER($F52),IF($F52&lt;=スコアリング基準!$B$28,スコアリング基準!$C$28,スコアリング基準!$C$29),0))</f>
        <v/>
      </c>
      <c r="X52" s="4">
        <f>IFERROR(VLOOKUP($B52,スコアリング基準!$A$36:$B$46,2,FALSE),0)</f>
        <v/>
      </c>
      <c r="Y52" s="4">
        <f>SUM($S52:$X52)</f>
        <v/>
      </c>
      <c r="Z52" s="4">
        <f>IF(COUNT($M52:$N52)=0,"データ無",IF($Y52&gt;=スコアリング基準!$B$30,"S",IF($Y52&gt;=スコアリング基準!$B$31,"A",IF($Y52&gt;=スコアリング基準!$B$32,"B","C"))))</f>
        <v/>
      </c>
      <c r="AA52">
        <f>IFERROR(INDEX(実績DB!$I$3:$I$104,MATCH($B52&amp;$C52,実績DB!$J$3:$J$104,0)),"")</f>
        <v/>
      </c>
    </row>
    <row r="53">
      <c r="A53" t="n">
        <v>51</v>
      </c>
      <c r="B53" t="inlineStr">
        <is>
          <t>北海道</t>
        </is>
      </c>
      <c r="C53" t="inlineStr">
        <is>
          <t>名寄変電所</t>
        </is>
      </c>
      <c r="D53" t="inlineStr">
        <is>
          <t>北海道</t>
        </is>
      </c>
      <c r="E53" t="n">
        <v>100</v>
      </c>
      <c r="G53" s="3" t="n">
        <v>44.339286</v>
      </c>
      <c r="H53" s="3" t="n">
        <v>142.456262</v>
      </c>
      <c r="I53" t="inlineStr">
        <is>
          <t>OSM実測</t>
        </is>
      </c>
      <c r="R53" s="4">
        <f>IF(COUNT($M53:$N53)=0,"",IF(AND(IF($N53&lt;&gt;"",$N53,$M53)&lt;=0,$O53&lt;&gt;"可"),"警告",""))</f>
        <v/>
      </c>
      <c r="S53" s="4">
        <f>IF(COUNT($M53:$N53)=0,0,IF(IF($N53&lt;&gt;"",$N53,$M53)&gt;=スコアリング基準!$B$20,スコアリング基準!$C$20,IF(IF($N53&lt;&gt;"",$N53,$M53)&gt;=スコアリング基準!$B$21,スコアリング基準!$C$21,IF(IF($N53&lt;&gt;"",$N53,$M53)&gt;0,スコアリング基準!$C$22,0))))</f>
        <v/>
      </c>
      <c r="T53" s="4">
        <f>IF($O53="可",スコアリング基準!$C$23,0)</f>
        <v/>
      </c>
      <c r="U53" s="4">
        <f>IF(OR(COUNT($K53:$L53)&lt;2,$K53=0),0,IF(ABS($L53)/$K53&lt;=スコアリング基準!$B$24,スコアリング基準!$C$24,IF(ABS($L53)/$K53&lt;=スコアリング基準!$B$25,スコアリング基準!$C$25,IF(ABS($L53)/$K53&lt;=スコアリング基準!$B$26,スコアリング基準!$C$26,0))))</f>
        <v/>
      </c>
      <c r="V53" s="4">
        <f>IF($P53="なし",スコアリング基準!$C$27,0)</f>
        <v/>
      </c>
      <c r="W53" s="4">
        <f>IF($F53="",0,IF(ISNUMBER($F53),IF($F53&lt;=スコアリング基準!$B$28,スコアリング基準!$C$28,スコアリング基準!$C$29),0))</f>
        <v/>
      </c>
      <c r="X53" s="4">
        <f>IFERROR(VLOOKUP($B53,スコアリング基準!$A$36:$B$46,2,FALSE),0)</f>
        <v/>
      </c>
      <c r="Y53" s="4">
        <f>SUM($S53:$X53)</f>
        <v/>
      </c>
      <c r="Z53" s="4">
        <f>IF(COUNT($M53:$N53)=0,"データ無",IF($Y53&gt;=スコアリング基準!$B$30,"S",IF($Y53&gt;=スコアリング基準!$B$31,"A",IF($Y53&gt;=スコアリング基準!$B$32,"B","C"))))</f>
        <v/>
      </c>
      <c r="AA53">
        <f>IFERROR(INDEX(実績DB!$I$3:$I$104,MATCH($B53&amp;$C53,実績DB!$J$3:$J$104,0)),"")</f>
        <v/>
      </c>
    </row>
    <row r="54">
      <c r="A54" t="n">
        <v>52</v>
      </c>
      <c r="B54" t="inlineStr">
        <is>
          <t>北海道</t>
        </is>
      </c>
      <c r="C54" t="inlineStr">
        <is>
          <t>咲来変電所</t>
        </is>
      </c>
      <c r="D54" t="inlineStr">
        <is>
          <t>北海道</t>
        </is>
      </c>
      <c r="E54" t="n">
        <v>100</v>
      </c>
      <c r="G54" s="3" t="n">
        <v>44.695273</v>
      </c>
      <c r="H54" s="3" t="n">
        <v>142.27716</v>
      </c>
      <c r="I54" t="inlineStr">
        <is>
          <t>OSM実測</t>
        </is>
      </c>
      <c r="J54" t="n">
        <v>2</v>
      </c>
      <c r="K54" t="n">
        <v>2</v>
      </c>
      <c r="M54" t="n">
        <v>2</v>
      </c>
      <c r="N54" t="n">
        <v>0</v>
      </c>
      <c r="O54" t="inlineStr">
        <is>
          <t>不可 #3</t>
        </is>
      </c>
      <c r="P54" t="inlineStr">
        <is>
          <t>有り</t>
        </is>
      </c>
      <c r="R54" s="4">
        <f>IF(COUNT($M54:$N54)=0,"",IF(AND(IF($N54&lt;&gt;"",$N54,$M54)&lt;=0,$O54&lt;&gt;"可"),"警告",""))</f>
        <v/>
      </c>
      <c r="S54" s="4">
        <f>IF(COUNT($M54:$N54)=0,0,IF(IF($N54&lt;&gt;"",$N54,$M54)&gt;=スコアリング基準!$B$20,スコアリング基準!$C$20,IF(IF($N54&lt;&gt;"",$N54,$M54)&gt;=スコアリング基準!$B$21,スコアリング基準!$C$21,IF(IF($N54&lt;&gt;"",$N54,$M54)&gt;0,スコアリング基準!$C$22,0))))</f>
        <v/>
      </c>
      <c r="T54" s="4">
        <f>IF($O54="可",スコアリング基準!$C$23,0)</f>
        <v/>
      </c>
      <c r="U54" s="4">
        <f>IF(OR(COUNT($K54:$L54)&lt;2,$K54=0),0,IF(ABS($L54)/$K54&lt;=スコアリング基準!$B$24,スコアリング基準!$C$24,IF(ABS($L54)/$K54&lt;=スコアリング基準!$B$25,スコアリング基準!$C$25,IF(ABS($L54)/$K54&lt;=スコアリング基準!$B$26,スコアリング基準!$C$26,0))))</f>
        <v/>
      </c>
      <c r="V54" s="4">
        <f>IF($P54="なし",スコアリング基準!$C$27,0)</f>
        <v/>
      </c>
      <c r="W54" s="4">
        <f>IF($F54="",0,IF(ISNUMBER($F54),IF($F54&lt;=スコアリング基準!$B$28,スコアリング基準!$C$28,スコアリング基準!$C$29),0))</f>
        <v/>
      </c>
      <c r="X54" s="4">
        <f>IFERROR(VLOOKUP($B54,スコアリング基準!$A$36:$B$46,2,FALSE),0)</f>
        <v/>
      </c>
      <c r="Y54" s="4">
        <f>SUM($S54:$X54)</f>
        <v/>
      </c>
      <c r="Z54" s="4">
        <f>IF(COUNT($M54:$N54)=0,"データ無",IF($Y54&gt;=スコアリング基準!$B$30,"S",IF($Y54&gt;=スコアリング基準!$B$31,"A",IF($Y54&gt;=スコアリング基準!$B$32,"B","C"))))</f>
        <v/>
      </c>
      <c r="AA54">
        <f>IFERROR(INDEX(実績DB!$I$3:$I$104,MATCH($B54&amp;$C54,実績DB!$J$3:$J$104,0)),"")</f>
        <v/>
      </c>
    </row>
    <row r="55">
      <c r="A55" t="n">
        <v>53</v>
      </c>
      <c r="B55" t="inlineStr">
        <is>
          <t>北海道</t>
        </is>
      </c>
      <c r="C55" t="inlineStr">
        <is>
          <t>声問変電所</t>
        </is>
      </c>
      <c r="D55" t="inlineStr">
        <is>
          <t>北海道</t>
        </is>
      </c>
      <c r="E55" t="n">
        <v>100</v>
      </c>
      <c r="G55" s="3" t="n">
        <v>45.387028</v>
      </c>
      <c r="H55" s="3" t="n">
        <v>141.724909</v>
      </c>
      <c r="I55" t="inlineStr">
        <is>
          <t>OSM実測</t>
        </is>
      </c>
      <c r="J55" t="n">
        <v>15</v>
      </c>
      <c r="K55" t="n">
        <v>15</v>
      </c>
      <c r="M55" t="n">
        <v>15</v>
      </c>
      <c r="N55" t="n">
        <v>0</v>
      </c>
      <c r="O55" t="inlineStr">
        <is>
          <t>不可 #3</t>
        </is>
      </c>
      <c r="P55" t="inlineStr">
        <is>
          <t>有り</t>
        </is>
      </c>
      <c r="R55" s="4">
        <f>IF(COUNT($M55:$N55)=0,"",IF(AND(IF($N55&lt;&gt;"",$N55,$M55)&lt;=0,$O55&lt;&gt;"可"),"警告",""))</f>
        <v/>
      </c>
      <c r="S55" s="4">
        <f>IF(COUNT($M55:$N55)=0,0,IF(IF($N55&lt;&gt;"",$N55,$M55)&gt;=スコアリング基準!$B$20,スコアリング基準!$C$20,IF(IF($N55&lt;&gt;"",$N55,$M55)&gt;=スコアリング基準!$B$21,スコアリング基準!$C$21,IF(IF($N55&lt;&gt;"",$N55,$M55)&gt;0,スコアリング基準!$C$22,0))))</f>
        <v/>
      </c>
      <c r="T55" s="4">
        <f>IF($O55="可",スコアリング基準!$C$23,0)</f>
        <v/>
      </c>
      <c r="U55" s="4">
        <f>IF(OR(COUNT($K55:$L55)&lt;2,$K55=0),0,IF(ABS($L55)/$K55&lt;=スコアリング基準!$B$24,スコアリング基準!$C$24,IF(ABS($L55)/$K55&lt;=スコアリング基準!$B$25,スコアリング基準!$C$25,IF(ABS($L55)/$K55&lt;=スコアリング基準!$B$26,スコアリング基準!$C$26,0))))</f>
        <v/>
      </c>
      <c r="V55" s="4">
        <f>IF($P55="なし",スコアリング基準!$C$27,0)</f>
        <v/>
      </c>
      <c r="W55" s="4">
        <f>IF($F55="",0,IF(ISNUMBER($F55),IF($F55&lt;=スコアリング基準!$B$28,スコアリング基準!$C$28,スコアリング基準!$C$29),0))</f>
        <v/>
      </c>
      <c r="X55" s="4">
        <f>IFERROR(VLOOKUP($B55,スコアリング基準!$A$36:$B$46,2,FALSE),0)</f>
        <v/>
      </c>
      <c r="Y55" s="4">
        <f>SUM($S55:$X55)</f>
        <v/>
      </c>
      <c r="Z55" s="4">
        <f>IF(COUNT($M55:$N55)=0,"データ無",IF($Y55&gt;=スコアリング基準!$B$30,"S",IF($Y55&gt;=スコアリング基準!$B$31,"A",IF($Y55&gt;=スコアリング基準!$B$32,"B","C"))))</f>
        <v/>
      </c>
      <c r="AA55">
        <f>IFERROR(INDEX(実績DB!$I$3:$I$104,MATCH($B55&amp;$C55,実績DB!$J$3:$J$104,0)),"")</f>
        <v/>
      </c>
    </row>
    <row r="56">
      <c r="A56" t="n">
        <v>54</v>
      </c>
      <c r="B56" t="inlineStr">
        <is>
          <t>北海道</t>
        </is>
      </c>
      <c r="C56" t="inlineStr">
        <is>
          <t>小頓別変電所</t>
        </is>
      </c>
      <c r="D56" t="inlineStr">
        <is>
          <t>北海道</t>
        </is>
      </c>
      <c r="E56" t="n">
        <v>100</v>
      </c>
      <c r="G56" s="3" t="n">
        <v>44.829139</v>
      </c>
      <c r="H56" s="3" t="n">
        <v>142.298472</v>
      </c>
      <c r="I56" t="inlineStr">
        <is>
          <t>OSM実測</t>
        </is>
      </c>
      <c r="J56" t="n">
        <v>30</v>
      </c>
      <c r="K56" t="n">
        <v>30</v>
      </c>
      <c r="L56" t="n">
        <v>-9</v>
      </c>
      <c r="O56" t="inlineStr">
        <is>
          <t>不可 #2</t>
        </is>
      </c>
      <c r="P56" t="inlineStr">
        <is>
          <t>有り</t>
        </is>
      </c>
      <c r="R56" s="4">
        <f>IF(COUNT($M56:$N56)=0,"",IF(AND(IF($N56&lt;&gt;"",$N56,$M56)&lt;=0,$O56&lt;&gt;"可"),"警告",""))</f>
        <v/>
      </c>
      <c r="S56" s="4">
        <f>IF(COUNT($M56:$N56)=0,0,IF(IF($N56&lt;&gt;"",$N56,$M56)&gt;=スコアリング基準!$B$20,スコアリング基準!$C$20,IF(IF($N56&lt;&gt;"",$N56,$M56)&gt;=スコアリング基準!$B$21,スコアリング基準!$C$21,IF(IF($N56&lt;&gt;"",$N56,$M56)&gt;0,スコアリング基準!$C$22,0))))</f>
        <v/>
      </c>
      <c r="T56" s="4">
        <f>IF($O56="可",スコアリング基準!$C$23,0)</f>
        <v/>
      </c>
      <c r="U56" s="4">
        <f>IF(OR(COUNT($K56:$L56)&lt;2,$K56=0),0,IF(ABS($L56)/$K56&lt;=スコアリング基準!$B$24,スコアリング基準!$C$24,IF(ABS($L56)/$K56&lt;=スコアリング基準!$B$25,スコアリング基準!$C$25,IF(ABS($L56)/$K56&lt;=スコアリング基準!$B$26,スコアリング基準!$C$26,0))))</f>
        <v/>
      </c>
      <c r="V56" s="4">
        <f>IF($P56="なし",スコアリング基準!$C$27,0)</f>
        <v/>
      </c>
      <c r="W56" s="4">
        <f>IF($F56="",0,IF(ISNUMBER($F56),IF($F56&lt;=スコアリング基準!$B$28,スコアリング基準!$C$28,スコアリング基準!$C$29),0))</f>
        <v/>
      </c>
      <c r="X56" s="4">
        <f>IFERROR(VLOOKUP($B56,スコアリング基準!$A$36:$B$46,2,FALSE),0)</f>
        <v/>
      </c>
      <c r="Y56" s="4">
        <f>SUM($S56:$X56)</f>
        <v/>
      </c>
      <c r="Z56" s="4">
        <f>IF(COUNT($M56:$N56)=0,"データ無",IF($Y56&gt;=スコアリング基準!$B$30,"S",IF($Y56&gt;=スコアリング基準!$B$31,"A",IF($Y56&gt;=スコアリング基準!$B$32,"B","C"))))</f>
        <v/>
      </c>
      <c r="AA56">
        <f>IFERROR(INDEX(実績DB!$I$3:$I$104,MATCH($B56&amp;$C56,実績DB!$J$3:$J$104,0)),"")</f>
        <v/>
      </c>
    </row>
    <row r="57">
      <c r="A57" t="n">
        <v>55</v>
      </c>
      <c r="B57" t="inlineStr">
        <is>
          <t>北海道</t>
        </is>
      </c>
      <c r="C57" t="inlineStr">
        <is>
          <t>幌延変電所</t>
        </is>
      </c>
      <c r="D57" t="inlineStr">
        <is>
          <t>北海道</t>
        </is>
      </c>
      <c r="E57" t="n">
        <v>100</v>
      </c>
      <c r="G57" s="3" t="n">
        <v>45.017456</v>
      </c>
      <c r="H57" s="3" t="n">
        <v>141.853106</v>
      </c>
      <c r="I57" t="inlineStr">
        <is>
          <t>OSM実測</t>
        </is>
      </c>
      <c r="R57" s="4">
        <f>IF(COUNT($M57:$N57)=0,"",IF(AND(IF($N57&lt;&gt;"",$N57,$M57)&lt;=0,$O57&lt;&gt;"可"),"警告",""))</f>
        <v/>
      </c>
      <c r="S57" s="4">
        <f>IF(COUNT($M57:$N57)=0,0,IF(IF($N57&lt;&gt;"",$N57,$M57)&gt;=スコアリング基準!$B$20,スコアリング基準!$C$20,IF(IF($N57&lt;&gt;"",$N57,$M57)&gt;=スコアリング基準!$B$21,スコアリング基準!$C$21,IF(IF($N57&lt;&gt;"",$N57,$M57)&gt;0,スコアリング基準!$C$22,0))))</f>
        <v/>
      </c>
      <c r="T57" s="4">
        <f>IF($O57="可",スコアリング基準!$C$23,0)</f>
        <v/>
      </c>
      <c r="U57" s="4">
        <f>IF(OR(COUNT($K57:$L57)&lt;2,$K57=0),0,IF(ABS($L57)/$K57&lt;=スコアリング基準!$B$24,スコアリング基準!$C$24,IF(ABS($L57)/$K57&lt;=スコアリング基準!$B$25,スコアリング基準!$C$25,IF(ABS($L57)/$K57&lt;=スコアリング基準!$B$26,スコアリング基準!$C$26,0))))</f>
        <v/>
      </c>
      <c r="V57" s="4">
        <f>IF($P57="なし",スコアリング基準!$C$27,0)</f>
        <v/>
      </c>
      <c r="W57" s="4">
        <f>IF($F57="",0,IF(ISNUMBER($F57),IF($F57&lt;=スコアリング基準!$B$28,スコアリング基準!$C$28,スコアリング基準!$C$29),0))</f>
        <v/>
      </c>
      <c r="X57" s="4">
        <f>IFERROR(VLOOKUP($B57,スコアリング基準!$A$36:$B$46,2,FALSE),0)</f>
        <v/>
      </c>
      <c r="Y57" s="4">
        <f>SUM($S57:$X57)</f>
        <v/>
      </c>
      <c r="Z57" s="4">
        <f>IF(COUNT($M57:$N57)=0,"データ無",IF($Y57&gt;=スコアリング基準!$B$30,"S",IF($Y57&gt;=スコアリング基準!$B$31,"A",IF($Y57&gt;=スコアリング基準!$B$32,"B","C"))))</f>
        <v/>
      </c>
      <c r="AA57">
        <f>IFERROR(INDEX(実績DB!$I$3:$I$104,MATCH($B57&amp;$C57,実績DB!$J$3:$J$104,0)),"")</f>
        <v/>
      </c>
    </row>
    <row r="58">
      <c r="A58" t="n">
        <v>56</v>
      </c>
      <c r="B58" t="inlineStr">
        <is>
          <t>北海道</t>
        </is>
      </c>
      <c r="C58" t="inlineStr">
        <is>
          <t>稚内変電所</t>
        </is>
      </c>
      <c r="D58" t="inlineStr">
        <is>
          <t>北海道</t>
        </is>
      </c>
      <c r="E58" t="n">
        <v>100</v>
      </c>
      <c r="G58" s="3" t="n">
        <v>45.398285</v>
      </c>
      <c r="H58" s="3" t="n">
        <v>141.680432</v>
      </c>
      <c r="I58" t="inlineStr">
        <is>
          <t>OSM実測</t>
        </is>
      </c>
      <c r="J58" t="n">
        <v>30</v>
      </c>
      <c r="K58" t="n">
        <v>15</v>
      </c>
      <c r="M58" t="n">
        <v>15</v>
      </c>
      <c r="N58" t="n">
        <v>0</v>
      </c>
      <c r="O58" t="inlineStr">
        <is>
          <t>不可 #3</t>
        </is>
      </c>
      <c r="P58" t="inlineStr">
        <is>
          <t>有り</t>
        </is>
      </c>
      <c r="R58" s="4">
        <f>IF(COUNT($M58:$N58)=0,"",IF(AND(IF($N58&lt;&gt;"",$N58,$M58)&lt;=0,$O58&lt;&gt;"可"),"警告",""))</f>
        <v/>
      </c>
      <c r="S58" s="4">
        <f>IF(COUNT($M58:$N58)=0,0,IF(IF($N58&lt;&gt;"",$N58,$M58)&gt;=スコアリング基準!$B$20,スコアリング基準!$C$20,IF(IF($N58&lt;&gt;"",$N58,$M58)&gt;=スコアリング基準!$B$21,スコアリング基準!$C$21,IF(IF($N58&lt;&gt;"",$N58,$M58)&gt;0,スコアリング基準!$C$22,0))))</f>
        <v/>
      </c>
      <c r="T58" s="4">
        <f>IF($O58="可",スコアリング基準!$C$23,0)</f>
        <v/>
      </c>
      <c r="U58" s="4">
        <f>IF(OR(COUNT($K58:$L58)&lt;2,$K58=0),0,IF(ABS($L58)/$K58&lt;=スコアリング基準!$B$24,スコアリング基準!$C$24,IF(ABS($L58)/$K58&lt;=スコアリング基準!$B$25,スコアリング基準!$C$25,IF(ABS($L58)/$K58&lt;=スコアリング基準!$B$26,スコアリング基準!$C$26,0))))</f>
        <v/>
      </c>
      <c r="V58" s="4">
        <f>IF($P58="なし",スコアリング基準!$C$27,0)</f>
        <v/>
      </c>
      <c r="W58" s="4">
        <f>IF($F58="",0,IF(ISNUMBER($F58),IF($F58&lt;=スコアリング基準!$B$28,スコアリング基準!$C$28,スコアリング基準!$C$29),0))</f>
        <v/>
      </c>
      <c r="X58" s="4">
        <f>IFERROR(VLOOKUP($B58,スコアリング基準!$A$36:$B$46,2,FALSE),0)</f>
        <v/>
      </c>
      <c r="Y58" s="4">
        <f>SUM($S58:$X58)</f>
        <v/>
      </c>
      <c r="Z58" s="4">
        <f>IF(COUNT($M58:$N58)=0,"データ無",IF($Y58&gt;=スコアリング基準!$B$30,"S",IF($Y58&gt;=スコアリング基準!$B$31,"A",IF($Y58&gt;=スコアリング基準!$B$32,"B","C"))))</f>
        <v/>
      </c>
      <c r="AA58">
        <f>IFERROR(INDEX(実績DB!$I$3:$I$104,MATCH($B58&amp;$C58,実績DB!$J$3:$J$104,0)),"")</f>
        <v/>
      </c>
    </row>
    <row r="59">
      <c r="A59" t="n">
        <v>57</v>
      </c>
      <c r="B59" t="inlineStr">
        <is>
          <t>北海道</t>
        </is>
      </c>
      <c r="C59" t="inlineStr">
        <is>
          <t>稚内西変電所</t>
        </is>
      </c>
      <c r="D59" t="inlineStr">
        <is>
          <t>北海道</t>
        </is>
      </c>
      <c r="E59" t="n">
        <v>100</v>
      </c>
      <c r="G59" s="3" t="n">
        <v>45.384149</v>
      </c>
      <c r="H59" s="3" t="n">
        <v>141.668097</v>
      </c>
      <c r="I59" t="inlineStr">
        <is>
          <t>OSM実測</t>
        </is>
      </c>
      <c r="R59" s="4">
        <f>IF(COUNT($M59:$N59)=0,"",IF(AND(IF($N59&lt;&gt;"",$N59,$M59)&lt;=0,$O59&lt;&gt;"可"),"警告",""))</f>
        <v/>
      </c>
      <c r="S59" s="4">
        <f>IF(COUNT($M59:$N59)=0,0,IF(IF($N59&lt;&gt;"",$N59,$M59)&gt;=スコアリング基準!$B$20,スコアリング基準!$C$20,IF(IF($N59&lt;&gt;"",$N59,$M59)&gt;=スコアリング基準!$B$21,スコアリング基準!$C$21,IF(IF($N59&lt;&gt;"",$N59,$M59)&gt;0,スコアリング基準!$C$22,0))))</f>
        <v/>
      </c>
      <c r="T59" s="4">
        <f>IF($O59="可",スコアリング基準!$C$23,0)</f>
        <v/>
      </c>
      <c r="U59" s="4">
        <f>IF(OR(COUNT($K59:$L59)&lt;2,$K59=0),0,IF(ABS($L59)/$K59&lt;=スコアリング基準!$B$24,スコアリング基準!$C$24,IF(ABS($L59)/$K59&lt;=スコアリング基準!$B$25,スコアリング基準!$C$25,IF(ABS($L59)/$K59&lt;=スコアリング基準!$B$26,スコアリング基準!$C$26,0))))</f>
        <v/>
      </c>
      <c r="V59" s="4">
        <f>IF($P59="なし",スコアリング基準!$C$27,0)</f>
        <v/>
      </c>
      <c r="W59" s="4">
        <f>IF($F59="",0,IF(ISNUMBER($F59),IF($F59&lt;=スコアリング基準!$B$28,スコアリング基準!$C$28,スコアリング基準!$C$29),0))</f>
        <v/>
      </c>
      <c r="X59" s="4">
        <f>IFERROR(VLOOKUP($B59,スコアリング基準!$A$36:$B$46,2,FALSE),0)</f>
        <v/>
      </c>
      <c r="Y59" s="4">
        <f>SUM($S59:$X59)</f>
        <v/>
      </c>
      <c r="Z59" s="4">
        <f>IF(COUNT($M59:$N59)=0,"データ無",IF($Y59&gt;=スコアリング基準!$B$30,"S",IF($Y59&gt;=スコアリング基準!$B$31,"A",IF($Y59&gt;=スコアリング基準!$B$32,"B","C"))))</f>
        <v/>
      </c>
      <c r="AA59">
        <f>IFERROR(INDEX(実績DB!$I$3:$I$104,MATCH($B59&amp;$C59,実績DB!$J$3:$J$104,0)),"")</f>
        <v/>
      </c>
    </row>
    <row r="60">
      <c r="A60" t="n">
        <v>58</v>
      </c>
      <c r="B60" t="inlineStr">
        <is>
          <t>北海道</t>
        </is>
      </c>
      <c r="C60" t="inlineStr">
        <is>
          <t>開源開閉所</t>
        </is>
      </c>
      <c r="D60" t="inlineStr">
        <is>
          <t>北海道</t>
        </is>
      </c>
      <c r="E60" t="n">
        <v>100</v>
      </c>
      <c r="G60" s="3" t="n">
        <v>45.252221</v>
      </c>
      <c r="H60" s="3" t="n">
        <v>141.753205</v>
      </c>
      <c r="I60" t="inlineStr">
        <is>
          <t>OSM実測</t>
        </is>
      </c>
      <c r="R60" s="4">
        <f>IF(COUNT($M60:$N60)=0,"",IF(AND(IF($N60&lt;&gt;"",$N60,$M60)&lt;=0,$O60&lt;&gt;"可"),"警告",""))</f>
        <v/>
      </c>
      <c r="S60" s="4">
        <f>IF(COUNT($M60:$N60)=0,0,IF(IF($N60&lt;&gt;"",$N60,$M60)&gt;=スコアリング基準!$B$20,スコアリング基準!$C$20,IF(IF($N60&lt;&gt;"",$N60,$M60)&gt;=スコアリング基準!$B$21,スコアリング基準!$C$21,IF(IF($N60&lt;&gt;"",$N60,$M60)&gt;0,スコアリング基準!$C$22,0))))</f>
        <v/>
      </c>
      <c r="T60" s="4">
        <f>IF($O60="可",スコアリング基準!$C$23,0)</f>
        <v/>
      </c>
      <c r="U60" s="4">
        <f>IF(OR(COUNT($K60:$L60)&lt;2,$K60=0),0,IF(ABS($L60)/$K60&lt;=スコアリング基準!$B$24,スコアリング基準!$C$24,IF(ABS($L60)/$K60&lt;=スコアリング基準!$B$25,スコアリング基準!$C$25,IF(ABS($L60)/$K60&lt;=スコアリング基準!$B$26,スコアリング基準!$C$26,0))))</f>
        <v/>
      </c>
      <c r="V60" s="4">
        <f>IF($P60="なし",スコアリング基準!$C$27,0)</f>
        <v/>
      </c>
      <c r="W60" s="4">
        <f>IF($F60="",0,IF(ISNUMBER($F60),IF($F60&lt;=スコアリング基準!$B$28,スコアリング基準!$C$28,スコアリング基準!$C$29),0))</f>
        <v/>
      </c>
      <c r="X60" s="4">
        <f>IFERROR(VLOOKUP($B60,スコアリング基準!$A$36:$B$46,2,FALSE),0)</f>
        <v/>
      </c>
      <c r="Y60" s="4">
        <f>SUM($S60:$X60)</f>
        <v/>
      </c>
      <c r="Z60" s="4">
        <f>IF(COUNT($M60:$N60)=0,"データ無",IF($Y60&gt;=スコアリング基準!$B$30,"S",IF($Y60&gt;=スコアリング基準!$B$31,"A",IF($Y60&gt;=スコアリング基準!$B$32,"B","C"))))</f>
        <v/>
      </c>
      <c r="AA60">
        <f>IFERROR(INDEX(実績DB!$I$3:$I$104,MATCH($B60&amp;$C60,実績DB!$J$3:$J$104,0)),"")</f>
        <v/>
      </c>
    </row>
    <row r="61">
      <c r="A61" t="n">
        <v>59</v>
      </c>
      <c r="B61" t="inlineStr">
        <is>
          <t>北海道</t>
        </is>
      </c>
      <c r="C61" t="inlineStr">
        <is>
          <t>Chatsu Substation</t>
        </is>
      </c>
      <c r="D61" t="inlineStr">
        <is>
          <t>北海道</t>
        </is>
      </c>
      <c r="E61" t="n">
        <v>66</v>
      </c>
      <c r="G61" s="3" t="n">
        <v>42.320193</v>
      </c>
      <c r="H61" s="3" t="n">
        <v>140.994882</v>
      </c>
      <c r="I61" t="inlineStr">
        <is>
          <t>OSM実測</t>
        </is>
      </c>
      <c r="R61" s="4">
        <f>IF(COUNT($M61:$N61)=0,"",IF(AND(IF($N61&lt;&gt;"",$N61,$M61)&lt;=0,$O61&lt;&gt;"可"),"警告",""))</f>
        <v/>
      </c>
      <c r="S61" s="4">
        <f>IF(COUNT($M61:$N61)=0,0,IF(IF($N61&lt;&gt;"",$N61,$M61)&gt;=スコアリング基準!$B$20,スコアリング基準!$C$20,IF(IF($N61&lt;&gt;"",$N61,$M61)&gt;=スコアリング基準!$B$21,スコアリング基準!$C$21,IF(IF($N61&lt;&gt;"",$N61,$M61)&gt;0,スコアリング基準!$C$22,0))))</f>
        <v/>
      </c>
      <c r="T61" s="4">
        <f>IF($O61="可",スコアリング基準!$C$23,0)</f>
        <v/>
      </c>
      <c r="U61" s="4">
        <f>IF(OR(COUNT($K61:$L61)&lt;2,$K61=0),0,IF(ABS($L61)/$K61&lt;=スコアリング基準!$B$24,スコアリング基準!$C$24,IF(ABS($L61)/$K61&lt;=スコアリング基準!$B$25,スコアリング基準!$C$25,IF(ABS($L61)/$K61&lt;=スコアリング基準!$B$26,スコアリング基準!$C$26,0))))</f>
        <v/>
      </c>
      <c r="V61" s="4">
        <f>IF($P61="なし",スコアリング基準!$C$27,0)</f>
        <v/>
      </c>
      <c r="W61" s="4">
        <f>IF($F61="",0,IF(ISNUMBER($F61),IF($F61&lt;=スコアリング基準!$B$28,スコアリング基準!$C$28,スコアリング基準!$C$29),0))</f>
        <v/>
      </c>
      <c r="X61" s="4">
        <f>IFERROR(VLOOKUP($B61,スコアリング基準!$A$36:$B$46,2,FALSE),0)</f>
        <v/>
      </c>
      <c r="Y61" s="4">
        <f>SUM($S61:$X61)</f>
        <v/>
      </c>
      <c r="Z61" s="4">
        <f>IF(COUNT($M61:$N61)=0,"データ無",IF($Y61&gt;=スコアリング基準!$B$30,"S",IF($Y61&gt;=スコアリング基準!$B$31,"A",IF($Y61&gt;=スコアリング基準!$B$32,"B","C"))))</f>
        <v/>
      </c>
      <c r="AA61">
        <f>IFERROR(INDEX(実績DB!$I$3:$I$104,MATCH($B61&amp;$C61,実績DB!$J$3:$J$104,0)),"")</f>
        <v/>
      </c>
    </row>
    <row r="62">
      <c r="A62" t="n">
        <v>60</v>
      </c>
      <c r="B62" t="inlineStr">
        <is>
          <t>北海道</t>
        </is>
      </c>
      <c r="C62" t="inlineStr">
        <is>
          <t>Takeura substation</t>
        </is>
      </c>
      <c r="D62" t="inlineStr">
        <is>
          <t>北海道</t>
        </is>
      </c>
      <c r="E62" t="n">
        <v>66</v>
      </c>
      <c r="G62" s="3" t="n">
        <v>42.507788</v>
      </c>
      <c r="H62" s="3" t="n">
        <v>141.27604</v>
      </c>
      <c r="I62" t="inlineStr">
        <is>
          <t>OSM実測</t>
        </is>
      </c>
      <c r="R62" s="4">
        <f>IF(COUNT($M62:$N62)=0,"",IF(AND(IF($N62&lt;&gt;"",$N62,$M62)&lt;=0,$O62&lt;&gt;"可"),"警告",""))</f>
        <v/>
      </c>
      <c r="S62" s="4">
        <f>IF(COUNT($M62:$N62)=0,0,IF(IF($N62&lt;&gt;"",$N62,$M62)&gt;=スコアリング基準!$B$20,スコアリング基準!$C$20,IF(IF($N62&lt;&gt;"",$N62,$M62)&gt;=スコアリング基準!$B$21,スコアリング基準!$C$21,IF(IF($N62&lt;&gt;"",$N62,$M62)&gt;0,スコアリング基準!$C$22,0))))</f>
        <v/>
      </c>
      <c r="T62" s="4">
        <f>IF($O62="可",スコアリング基準!$C$23,0)</f>
        <v/>
      </c>
      <c r="U62" s="4">
        <f>IF(OR(COUNT($K62:$L62)&lt;2,$K62=0),0,IF(ABS($L62)/$K62&lt;=スコアリング基準!$B$24,スコアリング基準!$C$24,IF(ABS($L62)/$K62&lt;=スコアリング基準!$B$25,スコアリング基準!$C$25,IF(ABS($L62)/$K62&lt;=スコアリング基準!$B$26,スコアリング基準!$C$26,0))))</f>
        <v/>
      </c>
      <c r="V62" s="4">
        <f>IF($P62="なし",スコアリング基準!$C$27,0)</f>
        <v/>
      </c>
      <c r="W62" s="4">
        <f>IF($F62="",0,IF(ISNUMBER($F62),IF($F62&lt;=スコアリング基準!$B$28,スコアリング基準!$C$28,スコアリング基準!$C$29),0))</f>
        <v/>
      </c>
      <c r="X62" s="4">
        <f>IFERROR(VLOOKUP($B62,スコアリング基準!$A$36:$B$46,2,FALSE),0)</f>
        <v/>
      </c>
      <c r="Y62" s="4">
        <f>SUM($S62:$X62)</f>
        <v/>
      </c>
      <c r="Z62" s="4">
        <f>IF(COUNT($M62:$N62)=0,"データ無",IF($Y62&gt;=スコアリング基準!$B$30,"S",IF($Y62&gt;=スコアリング基準!$B$31,"A",IF($Y62&gt;=スコアリング基準!$B$32,"B","C"))))</f>
        <v/>
      </c>
      <c r="AA62">
        <f>IFERROR(INDEX(実績DB!$I$3:$I$104,MATCH($B62&amp;$C62,実績DB!$J$3:$J$104,0)),"")</f>
        <v/>
      </c>
    </row>
    <row r="63">
      <c r="A63" t="n">
        <v>61</v>
      </c>
      <c r="B63" t="inlineStr">
        <is>
          <t>北海道</t>
        </is>
      </c>
      <c r="C63" t="inlineStr">
        <is>
          <t>ニセコ変電所</t>
        </is>
      </c>
      <c r="D63" t="inlineStr">
        <is>
          <t>北海道</t>
        </is>
      </c>
      <c r="E63" t="n">
        <v>66</v>
      </c>
      <c r="F63" t="n">
        <v>6.6</v>
      </c>
      <c r="G63" s="3" t="n">
        <v>42.822703</v>
      </c>
      <c r="H63" s="3" t="n">
        <v>140.682299</v>
      </c>
      <c r="I63" t="inlineStr">
        <is>
          <t>OSM実測</t>
        </is>
      </c>
      <c r="J63" t="n">
        <v>25</v>
      </c>
      <c r="K63" t="n">
        <v>10</v>
      </c>
      <c r="M63" t="n">
        <v>10</v>
      </c>
      <c r="N63" t="n">
        <v>10</v>
      </c>
      <c r="O63" t="inlineStr">
        <is>
          <t>不可 #3</t>
        </is>
      </c>
      <c r="P63" t="inlineStr">
        <is>
          <t>なし</t>
        </is>
      </c>
      <c r="R63" s="4">
        <f>IF(COUNT($M63:$N63)=0,"",IF(AND(IF($N63&lt;&gt;"",$N63,$M63)&lt;=0,$O63&lt;&gt;"可"),"警告",""))</f>
        <v/>
      </c>
      <c r="S63" s="4">
        <f>IF(COUNT($M63:$N63)=0,0,IF(IF($N63&lt;&gt;"",$N63,$M63)&gt;=スコアリング基準!$B$20,スコアリング基準!$C$20,IF(IF($N63&lt;&gt;"",$N63,$M63)&gt;=スコアリング基準!$B$21,スコアリング基準!$C$21,IF(IF($N63&lt;&gt;"",$N63,$M63)&gt;0,スコアリング基準!$C$22,0))))</f>
        <v/>
      </c>
      <c r="T63" s="4">
        <f>IF($O63="可",スコアリング基準!$C$23,0)</f>
        <v/>
      </c>
      <c r="U63" s="4">
        <f>IF(OR(COUNT($K63:$L63)&lt;2,$K63=0),0,IF(ABS($L63)/$K63&lt;=スコアリング基準!$B$24,スコアリング基準!$C$24,IF(ABS($L63)/$K63&lt;=スコアリング基準!$B$25,スコアリング基準!$C$25,IF(ABS($L63)/$K63&lt;=スコアリング基準!$B$26,スコアリング基準!$C$26,0))))</f>
        <v/>
      </c>
      <c r="V63" s="4">
        <f>IF($P63="なし",スコアリング基準!$C$27,0)</f>
        <v/>
      </c>
      <c r="W63" s="4">
        <f>IF($F63="",0,IF(ISNUMBER($F63),IF($F63&lt;=スコアリング基準!$B$28,スコアリング基準!$C$28,スコアリング基準!$C$29),0))</f>
        <v/>
      </c>
      <c r="X63" s="4">
        <f>IFERROR(VLOOKUP($B63,スコアリング基準!$A$36:$B$46,2,FALSE),0)</f>
        <v/>
      </c>
      <c r="Y63" s="4">
        <f>SUM($S63:$X63)</f>
        <v/>
      </c>
      <c r="Z63" s="4">
        <f>IF(COUNT($M63:$N63)=0,"データ無",IF($Y63&gt;=スコアリング基準!$B$30,"S",IF($Y63&gt;=スコアリング基準!$B$31,"A",IF($Y63&gt;=スコアリング基準!$B$32,"B","C"))))</f>
        <v/>
      </c>
      <c r="AA63">
        <f>IFERROR(INDEX(実績DB!$I$3:$I$104,MATCH($B63&amp;$C63,実績DB!$J$3:$J$104,0)),"")</f>
        <v/>
      </c>
    </row>
    <row r="64">
      <c r="A64" t="n">
        <v>62</v>
      </c>
      <c r="B64" t="inlineStr">
        <is>
          <t>北海道</t>
        </is>
      </c>
      <c r="C64" t="inlineStr">
        <is>
          <t>ピリカ変電所</t>
        </is>
      </c>
      <c r="D64" t="inlineStr">
        <is>
          <t>北海道</t>
        </is>
      </c>
      <c r="E64" t="n">
        <v>66</v>
      </c>
      <c r="F64" t="n">
        <v>6.6</v>
      </c>
      <c r="G64" s="3" t="n">
        <v>42.36</v>
      </c>
      <c r="H64" s="3" t="n">
        <v>140.03</v>
      </c>
      <c r="I64" t="inlineStr">
        <is>
          <t>推定</t>
        </is>
      </c>
      <c r="J64" t="n">
        <v>1.5</v>
      </c>
      <c r="K64" t="n">
        <v>1.5</v>
      </c>
      <c r="M64" t="n">
        <v>1</v>
      </c>
      <c r="N64" t="n">
        <v>0</v>
      </c>
      <c r="O64" t="inlineStr">
        <is>
          <t>不可 #3</t>
        </is>
      </c>
      <c r="P64" t="inlineStr">
        <is>
          <t>有り</t>
        </is>
      </c>
      <c r="R64" s="4">
        <f>IF(COUNT($M64:$N64)=0,"",IF(AND(IF($N64&lt;&gt;"",$N64,$M64)&lt;=0,$O64&lt;&gt;"可"),"警告",""))</f>
        <v/>
      </c>
      <c r="S64" s="4">
        <f>IF(COUNT($M64:$N64)=0,0,IF(IF($N64&lt;&gt;"",$N64,$M64)&gt;=スコアリング基準!$B$20,スコアリング基準!$C$20,IF(IF($N64&lt;&gt;"",$N64,$M64)&gt;=スコアリング基準!$B$21,スコアリング基準!$C$21,IF(IF($N64&lt;&gt;"",$N64,$M64)&gt;0,スコアリング基準!$C$22,0))))</f>
        <v/>
      </c>
      <c r="T64" s="4">
        <f>IF($O64="可",スコアリング基準!$C$23,0)</f>
        <v/>
      </c>
      <c r="U64" s="4">
        <f>IF(OR(COUNT($K64:$L64)&lt;2,$K64=0),0,IF(ABS($L64)/$K64&lt;=スコアリング基準!$B$24,スコアリング基準!$C$24,IF(ABS($L64)/$K64&lt;=スコアリング基準!$B$25,スコアリング基準!$C$25,IF(ABS($L64)/$K64&lt;=スコアリング基準!$B$26,スコアリング基準!$C$26,0))))</f>
        <v/>
      </c>
      <c r="V64" s="4">
        <f>IF($P64="なし",スコアリング基準!$C$27,0)</f>
        <v/>
      </c>
      <c r="W64" s="4">
        <f>IF($F64="",0,IF(ISNUMBER($F64),IF($F64&lt;=スコアリング基準!$B$28,スコアリング基準!$C$28,スコアリング基準!$C$29),0))</f>
        <v/>
      </c>
      <c r="X64" s="4">
        <f>IFERROR(VLOOKUP($B64,スコアリング基準!$A$36:$B$46,2,FALSE),0)</f>
        <v/>
      </c>
      <c r="Y64" s="4">
        <f>SUM($S64:$X64)</f>
        <v/>
      </c>
      <c r="Z64" s="4">
        <f>IF(COUNT($M64:$N64)=0,"データ無",IF($Y64&gt;=スコアリング基準!$B$30,"S",IF($Y64&gt;=スコアリング基準!$B$31,"A",IF($Y64&gt;=スコアリング基準!$B$32,"B","C"))))</f>
        <v/>
      </c>
      <c r="AA64">
        <f>IFERROR(INDEX(実績DB!$I$3:$I$104,MATCH($B64&amp;$C64,実績DB!$J$3:$J$104,0)),"")</f>
        <v/>
      </c>
    </row>
    <row r="65">
      <c r="A65" t="n">
        <v>63</v>
      </c>
      <c r="B65" t="inlineStr">
        <is>
          <t>北海道</t>
        </is>
      </c>
      <c r="C65" t="inlineStr">
        <is>
          <t>ピリカ発電所</t>
        </is>
      </c>
      <c r="D65" t="inlineStr">
        <is>
          <t>北海道</t>
        </is>
      </c>
      <c r="E65" t="n">
        <v>66</v>
      </c>
      <c r="G65" s="3" t="n">
        <v>42.47073</v>
      </c>
      <c r="H65" s="3" t="n">
        <v>140.195442</v>
      </c>
      <c r="I65" t="inlineStr">
        <is>
          <t>OSM実測</t>
        </is>
      </c>
      <c r="R65" s="4">
        <f>IF(COUNT($M65:$N65)=0,"",IF(AND(IF($N65&lt;&gt;"",$N65,$M65)&lt;=0,$O65&lt;&gt;"可"),"警告",""))</f>
        <v/>
      </c>
      <c r="S65" s="4">
        <f>IF(COUNT($M65:$N65)=0,0,IF(IF($N65&lt;&gt;"",$N65,$M65)&gt;=スコアリング基準!$B$20,スコアリング基準!$C$20,IF(IF($N65&lt;&gt;"",$N65,$M65)&gt;=スコアリング基準!$B$21,スコアリング基準!$C$21,IF(IF($N65&lt;&gt;"",$N65,$M65)&gt;0,スコアリング基準!$C$22,0))))</f>
        <v/>
      </c>
      <c r="T65" s="4">
        <f>IF($O65="可",スコアリング基準!$C$23,0)</f>
        <v/>
      </c>
      <c r="U65" s="4">
        <f>IF(OR(COUNT($K65:$L65)&lt;2,$K65=0),0,IF(ABS($L65)/$K65&lt;=スコアリング基準!$B$24,スコアリング基準!$C$24,IF(ABS($L65)/$K65&lt;=スコアリング基準!$B$25,スコアリング基準!$C$25,IF(ABS($L65)/$K65&lt;=スコアリング基準!$B$26,スコアリング基準!$C$26,0))))</f>
        <v/>
      </c>
      <c r="V65" s="4">
        <f>IF($P65="なし",スコアリング基準!$C$27,0)</f>
        <v/>
      </c>
      <c r="W65" s="4">
        <f>IF($F65="",0,IF(ISNUMBER($F65),IF($F65&lt;=スコアリング基準!$B$28,スコアリング基準!$C$28,スコアリング基準!$C$29),0))</f>
        <v/>
      </c>
      <c r="X65" s="4">
        <f>IFERROR(VLOOKUP($B65,スコアリング基準!$A$36:$B$46,2,FALSE),0)</f>
        <v/>
      </c>
      <c r="Y65" s="4">
        <f>SUM($S65:$X65)</f>
        <v/>
      </c>
      <c r="Z65" s="4">
        <f>IF(COUNT($M65:$N65)=0,"データ無",IF($Y65&gt;=スコアリング基準!$B$30,"S",IF($Y65&gt;=スコアリング基準!$B$31,"A",IF($Y65&gt;=スコアリング基準!$B$32,"B","C"))))</f>
        <v/>
      </c>
      <c r="AA65">
        <f>IFERROR(INDEX(実績DB!$I$3:$I$104,MATCH($B65&amp;$C65,実績DB!$J$3:$J$104,0)),"")</f>
        <v/>
      </c>
    </row>
    <row r="66">
      <c r="A66" t="n">
        <v>64</v>
      </c>
      <c r="B66" t="inlineStr">
        <is>
          <t>北海道</t>
        </is>
      </c>
      <c r="C66" t="inlineStr">
        <is>
          <t>七条変電所</t>
        </is>
      </c>
      <c r="D66" t="inlineStr">
        <is>
          <t>北海道</t>
        </is>
      </c>
      <c r="E66" t="n">
        <v>66</v>
      </c>
      <c r="F66" t="n">
        <v>6.6</v>
      </c>
      <c r="G66" s="3" t="n">
        <v>43.77</v>
      </c>
      <c r="H66" s="3" t="n">
        <v>142.4</v>
      </c>
      <c r="I66" t="inlineStr">
        <is>
          <t>推定</t>
        </is>
      </c>
      <c r="J66" t="n">
        <v>40</v>
      </c>
      <c r="K66" t="n">
        <v>20</v>
      </c>
      <c r="M66" t="n">
        <v>20</v>
      </c>
      <c r="N66" t="n">
        <v>0</v>
      </c>
      <c r="O66" t="inlineStr">
        <is>
          <t>不可 #3</t>
        </is>
      </c>
      <c r="P66" t="inlineStr">
        <is>
          <t>有り</t>
        </is>
      </c>
      <c r="R66" s="4">
        <f>IF(COUNT($M66:$N66)=0,"",IF(AND(IF($N66&lt;&gt;"",$N66,$M66)&lt;=0,$O66&lt;&gt;"可"),"警告",""))</f>
        <v/>
      </c>
      <c r="S66" s="4">
        <f>IF(COUNT($M66:$N66)=0,0,IF(IF($N66&lt;&gt;"",$N66,$M66)&gt;=スコアリング基準!$B$20,スコアリング基準!$C$20,IF(IF($N66&lt;&gt;"",$N66,$M66)&gt;=スコアリング基準!$B$21,スコアリング基準!$C$21,IF(IF($N66&lt;&gt;"",$N66,$M66)&gt;0,スコアリング基準!$C$22,0))))</f>
        <v/>
      </c>
      <c r="T66" s="4">
        <f>IF($O66="可",スコアリング基準!$C$23,0)</f>
        <v/>
      </c>
      <c r="U66" s="4">
        <f>IF(OR(COUNT($K66:$L66)&lt;2,$K66=0),0,IF(ABS($L66)/$K66&lt;=スコアリング基準!$B$24,スコアリング基準!$C$24,IF(ABS($L66)/$K66&lt;=スコアリング基準!$B$25,スコアリング基準!$C$25,IF(ABS($L66)/$K66&lt;=スコアリング基準!$B$26,スコアリング基準!$C$26,0))))</f>
        <v/>
      </c>
      <c r="V66" s="4">
        <f>IF($P66="なし",スコアリング基準!$C$27,0)</f>
        <v/>
      </c>
      <c r="W66" s="4">
        <f>IF($F66="",0,IF(ISNUMBER($F66),IF($F66&lt;=スコアリング基準!$B$28,スコアリング基準!$C$28,スコアリング基準!$C$29),0))</f>
        <v/>
      </c>
      <c r="X66" s="4">
        <f>IFERROR(VLOOKUP($B66,スコアリング基準!$A$36:$B$46,2,FALSE),0)</f>
        <v/>
      </c>
      <c r="Y66" s="4">
        <f>SUM($S66:$X66)</f>
        <v/>
      </c>
      <c r="Z66" s="4">
        <f>IF(COUNT($M66:$N66)=0,"データ無",IF($Y66&gt;=スコアリング基準!$B$30,"S",IF($Y66&gt;=スコアリング基準!$B$31,"A",IF($Y66&gt;=スコアリング基準!$B$32,"B","C"))))</f>
        <v/>
      </c>
      <c r="AA66">
        <f>IFERROR(INDEX(実績DB!$I$3:$I$104,MATCH($B66&amp;$C66,実績DB!$J$3:$J$104,0)),"")</f>
        <v/>
      </c>
    </row>
    <row r="67">
      <c r="A67" t="n">
        <v>65</v>
      </c>
      <c r="B67" t="inlineStr">
        <is>
          <t>北海道</t>
        </is>
      </c>
      <c r="C67" t="inlineStr">
        <is>
          <t>七重浜変電所</t>
        </is>
      </c>
      <c r="D67" t="inlineStr">
        <is>
          <t>北海道</t>
        </is>
      </c>
      <c r="E67" t="n">
        <v>66</v>
      </c>
      <c r="F67" t="n">
        <v>6.6</v>
      </c>
      <c r="G67" s="3" t="n">
        <v>41.85</v>
      </c>
      <c r="H67" s="3" t="n">
        <v>140.68</v>
      </c>
      <c r="I67" t="inlineStr">
        <is>
          <t>推定</t>
        </is>
      </c>
      <c r="J67" t="n">
        <v>40</v>
      </c>
      <c r="K67" t="n">
        <v>20</v>
      </c>
      <c r="M67" t="n">
        <v>10</v>
      </c>
      <c r="N67" t="n">
        <v>0</v>
      </c>
      <c r="O67" t="inlineStr">
        <is>
          <t>不可 #3</t>
        </is>
      </c>
      <c r="P67" t="inlineStr">
        <is>
          <t>有り</t>
        </is>
      </c>
      <c r="R67" s="4">
        <f>IF(COUNT($M67:$N67)=0,"",IF(AND(IF($N67&lt;&gt;"",$N67,$M67)&lt;=0,$O67&lt;&gt;"可"),"警告",""))</f>
        <v/>
      </c>
      <c r="S67" s="4">
        <f>IF(COUNT($M67:$N67)=0,0,IF(IF($N67&lt;&gt;"",$N67,$M67)&gt;=スコアリング基準!$B$20,スコアリング基準!$C$20,IF(IF($N67&lt;&gt;"",$N67,$M67)&gt;=スコアリング基準!$B$21,スコアリング基準!$C$21,IF(IF($N67&lt;&gt;"",$N67,$M67)&gt;0,スコアリング基準!$C$22,0))))</f>
        <v/>
      </c>
      <c r="T67" s="4">
        <f>IF($O67="可",スコアリング基準!$C$23,0)</f>
        <v/>
      </c>
      <c r="U67" s="4">
        <f>IF(OR(COUNT($K67:$L67)&lt;2,$K67=0),0,IF(ABS($L67)/$K67&lt;=スコアリング基準!$B$24,スコアリング基準!$C$24,IF(ABS($L67)/$K67&lt;=スコアリング基準!$B$25,スコアリング基準!$C$25,IF(ABS($L67)/$K67&lt;=スコアリング基準!$B$26,スコアリング基準!$C$26,0))))</f>
        <v/>
      </c>
      <c r="V67" s="4">
        <f>IF($P67="なし",スコアリング基準!$C$27,0)</f>
        <v/>
      </c>
      <c r="W67" s="4">
        <f>IF($F67="",0,IF(ISNUMBER($F67),IF($F67&lt;=スコアリング基準!$B$28,スコアリング基準!$C$28,スコアリング基準!$C$29),0))</f>
        <v/>
      </c>
      <c r="X67" s="4">
        <f>IFERROR(VLOOKUP($B67,スコアリング基準!$A$36:$B$46,2,FALSE),0)</f>
        <v/>
      </c>
      <c r="Y67" s="4">
        <f>SUM($S67:$X67)</f>
        <v/>
      </c>
      <c r="Z67" s="4">
        <f>IF(COUNT($M67:$N67)=0,"データ無",IF($Y67&gt;=スコアリング基準!$B$30,"S",IF($Y67&gt;=スコアリング基準!$B$31,"A",IF($Y67&gt;=スコアリング基準!$B$32,"B","C"))))</f>
        <v/>
      </c>
      <c r="AA67">
        <f>IFERROR(INDEX(実績DB!$I$3:$I$104,MATCH($B67&amp;$C67,実績DB!$J$3:$J$104,0)),"")</f>
        <v/>
      </c>
    </row>
    <row r="68">
      <c r="A68" t="n">
        <v>66</v>
      </c>
      <c r="B68" t="inlineStr">
        <is>
          <t>北海道</t>
        </is>
      </c>
      <c r="C68" t="inlineStr">
        <is>
          <t>七飯変電所</t>
        </is>
      </c>
      <c r="D68" t="inlineStr">
        <is>
          <t>北海道</t>
        </is>
      </c>
      <c r="E68" t="n">
        <v>66</v>
      </c>
      <c r="F68" t="n">
        <v>6.6</v>
      </c>
      <c r="G68" s="3" t="n">
        <v>41.92</v>
      </c>
      <c r="H68" s="3" t="n">
        <v>140.67</v>
      </c>
      <c r="I68" t="inlineStr">
        <is>
          <t>推定</t>
        </is>
      </c>
      <c r="J68" t="n">
        <v>20</v>
      </c>
      <c r="K68" t="n">
        <v>10</v>
      </c>
      <c r="M68" t="n">
        <v>4</v>
      </c>
      <c r="N68" t="n">
        <v>0</v>
      </c>
      <c r="O68" t="inlineStr">
        <is>
          <t>不可 #3</t>
        </is>
      </c>
      <c r="P68" t="inlineStr">
        <is>
          <t>有り</t>
        </is>
      </c>
      <c r="R68" s="4">
        <f>IF(COUNT($M68:$N68)=0,"",IF(AND(IF($N68&lt;&gt;"",$N68,$M68)&lt;=0,$O68&lt;&gt;"可"),"警告",""))</f>
        <v/>
      </c>
      <c r="S68" s="4">
        <f>IF(COUNT($M68:$N68)=0,0,IF(IF($N68&lt;&gt;"",$N68,$M68)&gt;=スコアリング基準!$B$20,スコアリング基準!$C$20,IF(IF($N68&lt;&gt;"",$N68,$M68)&gt;=スコアリング基準!$B$21,スコアリング基準!$C$21,IF(IF($N68&lt;&gt;"",$N68,$M68)&gt;0,スコアリング基準!$C$22,0))))</f>
        <v/>
      </c>
      <c r="T68" s="4">
        <f>IF($O68="可",スコアリング基準!$C$23,0)</f>
        <v/>
      </c>
      <c r="U68" s="4">
        <f>IF(OR(COUNT($K68:$L68)&lt;2,$K68=0),0,IF(ABS($L68)/$K68&lt;=スコアリング基準!$B$24,スコアリング基準!$C$24,IF(ABS($L68)/$K68&lt;=スコアリング基準!$B$25,スコアリング基準!$C$25,IF(ABS($L68)/$K68&lt;=スコアリング基準!$B$26,スコアリング基準!$C$26,0))))</f>
        <v/>
      </c>
      <c r="V68" s="4">
        <f>IF($P68="なし",スコアリング基準!$C$27,0)</f>
        <v/>
      </c>
      <c r="W68" s="4">
        <f>IF($F68="",0,IF(ISNUMBER($F68),IF($F68&lt;=スコアリング基準!$B$28,スコアリング基準!$C$28,スコアリング基準!$C$29),0))</f>
        <v/>
      </c>
      <c r="X68" s="4">
        <f>IFERROR(VLOOKUP($B68,スコアリング基準!$A$36:$B$46,2,FALSE),0)</f>
        <v/>
      </c>
      <c r="Y68" s="4">
        <f>SUM($S68:$X68)</f>
        <v/>
      </c>
      <c r="Z68" s="4">
        <f>IF(COUNT($M68:$N68)=0,"データ無",IF($Y68&gt;=スコアリング基準!$B$30,"S",IF($Y68&gt;=スコアリング基準!$B$31,"A",IF($Y68&gt;=スコアリング基準!$B$32,"B","C"))))</f>
        <v/>
      </c>
      <c r="AA68">
        <f>IFERROR(INDEX(実績DB!$I$3:$I$104,MATCH($B68&amp;$C68,実績DB!$J$3:$J$104,0)),"")</f>
        <v/>
      </c>
    </row>
    <row r="69">
      <c r="A69" t="n">
        <v>67</v>
      </c>
      <c r="B69" t="inlineStr">
        <is>
          <t>北海道</t>
        </is>
      </c>
      <c r="C69" t="inlineStr">
        <is>
          <t>三川変電所</t>
        </is>
      </c>
      <c r="D69" t="inlineStr">
        <is>
          <t>北海道</t>
        </is>
      </c>
      <c r="E69" t="n">
        <v>66</v>
      </c>
      <c r="F69" t="n">
        <v>6.6</v>
      </c>
      <c r="G69" s="3" t="n">
        <v>42.950943</v>
      </c>
      <c r="H69" s="3" t="n">
        <v>141.800171</v>
      </c>
      <c r="I69" t="inlineStr">
        <is>
          <t>OSM実測</t>
        </is>
      </c>
      <c r="J69" t="n">
        <v>16</v>
      </c>
      <c r="K69" t="n">
        <v>6</v>
      </c>
      <c r="M69" t="n">
        <v>2</v>
      </c>
      <c r="N69" t="n">
        <v>0</v>
      </c>
      <c r="O69" t="inlineStr">
        <is>
          <t>不可 #3</t>
        </is>
      </c>
      <c r="P69" t="inlineStr">
        <is>
          <t>有り</t>
        </is>
      </c>
      <c r="R69" s="4">
        <f>IF(COUNT($M69:$N69)=0,"",IF(AND(IF($N69&lt;&gt;"",$N69,$M69)&lt;=0,$O69&lt;&gt;"可"),"警告",""))</f>
        <v/>
      </c>
      <c r="S69" s="4">
        <f>IF(COUNT($M69:$N69)=0,0,IF(IF($N69&lt;&gt;"",$N69,$M69)&gt;=スコアリング基準!$B$20,スコアリング基準!$C$20,IF(IF($N69&lt;&gt;"",$N69,$M69)&gt;=スコアリング基準!$B$21,スコアリング基準!$C$21,IF(IF($N69&lt;&gt;"",$N69,$M69)&gt;0,スコアリング基準!$C$22,0))))</f>
        <v/>
      </c>
      <c r="T69" s="4">
        <f>IF($O69="可",スコアリング基準!$C$23,0)</f>
        <v/>
      </c>
      <c r="U69" s="4">
        <f>IF(OR(COUNT($K69:$L69)&lt;2,$K69=0),0,IF(ABS($L69)/$K69&lt;=スコアリング基準!$B$24,スコアリング基準!$C$24,IF(ABS($L69)/$K69&lt;=スコアリング基準!$B$25,スコアリング基準!$C$25,IF(ABS($L69)/$K69&lt;=スコアリング基準!$B$26,スコアリング基準!$C$26,0))))</f>
        <v/>
      </c>
      <c r="V69" s="4">
        <f>IF($P69="なし",スコアリング基準!$C$27,0)</f>
        <v/>
      </c>
      <c r="W69" s="4">
        <f>IF($F69="",0,IF(ISNUMBER($F69),IF($F69&lt;=スコアリング基準!$B$28,スコアリング基準!$C$28,スコアリング基準!$C$29),0))</f>
        <v/>
      </c>
      <c r="X69" s="4">
        <f>IFERROR(VLOOKUP($B69,スコアリング基準!$A$36:$B$46,2,FALSE),0)</f>
        <v/>
      </c>
      <c r="Y69" s="4">
        <f>SUM($S69:$X69)</f>
        <v/>
      </c>
      <c r="Z69" s="4">
        <f>IF(COUNT($M69:$N69)=0,"データ無",IF($Y69&gt;=スコアリング基準!$B$30,"S",IF($Y69&gt;=スコアリング基準!$B$31,"A",IF($Y69&gt;=スコアリング基準!$B$32,"B","C"))))</f>
        <v/>
      </c>
      <c r="AA69">
        <f>IFERROR(INDEX(実績DB!$I$3:$I$104,MATCH($B69&amp;$C69,実績DB!$J$3:$J$104,0)),"")</f>
        <v/>
      </c>
    </row>
    <row r="70">
      <c r="A70" t="n">
        <v>68</v>
      </c>
      <c r="B70" t="inlineStr">
        <is>
          <t>北海道</t>
        </is>
      </c>
      <c r="C70" t="inlineStr">
        <is>
          <t>上ノ国変電所</t>
        </is>
      </c>
      <c r="D70" t="inlineStr">
        <is>
          <t>北海道</t>
        </is>
      </c>
      <c r="E70" t="n">
        <v>66</v>
      </c>
      <c r="F70" t="n">
        <v>6.6</v>
      </c>
      <c r="G70" s="3" t="n">
        <v>41.814301</v>
      </c>
      <c r="H70" s="3" t="n">
        <v>140.1265</v>
      </c>
      <c r="I70" t="inlineStr">
        <is>
          <t>OSM実測(名称一致)</t>
        </is>
      </c>
      <c r="J70" t="n">
        <v>10</v>
      </c>
      <c r="K70" t="n">
        <v>10</v>
      </c>
      <c r="M70" t="n">
        <v>6</v>
      </c>
      <c r="N70" t="n">
        <v>0</v>
      </c>
      <c r="O70" t="inlineStr">
        <is>
          <t>不可 #3</t>
        </is>
      </c>
      <c r="P70" t="inlineStr">
        <is>
          <t>有り</t>
        </is>
      </c>
      <c r="R70" s="4">
        <f>IF(COUNT($M70:$N70)=0,"",IF(AND(IF($N70&lt;&gt;"",$N70,$M70)&lt;=0,$O70&lt;&gt;"可"),"警告",""))</f>
        <v/>
      </c>
      <c r="S70" s="4">
        <f>IF(COUNT($M70:$N70)=0,0,IF(IF($N70&lt;&gt;"",$N70,$M70)&gt;=スコアリング基準!$B$20,スコアリング基準!$C$20,IF(IF($N70&lt;&gt;"",$N70,$M70)&gt;=スコアリング基準!$B$21,スコアリング基準!$C$21,IF(IF($N70&lt;&gt;"",$N70,$M70)&gt;0,スコアリング基準!$C$22,0))))</f>
        <v/>
      </c>
      <c r="T70" s="4">
        <f>IF($O70="可",スコアリング基準!$C$23,0)</f>
        <v/>
      </c>
      <c r="U70" s="4">
        <f>IF(OR(COUNT($K70:$L70)&lt;2,$K70=0),0,IF(ABS($L70)/$K70&lt;=スコアリング基準!$B$24,スコアリング基準!$C$24,IF(ABS($L70)/$K70&lt;=スコアリング基準!$B$25,スコアリング基準!$C$25,IF(ABS($L70)/$K70&lt;=スコアリング基準!$B$26,スコアリング基準!$C$26,0))))</f>
        <v/>
      </c>
      <c r="V70" s="4">
        <f>IF($P70="なし",スコアリング基準!$C$27,0)</f>
        <v/>
      </c>
      <c r="W70" s="4">
        <f>IF($F70="",0,IF(ISNUMBER($F70),IF($F70&lt;=スコアリング基準!$B$28,スコアリング基準!$C$28,スコアリング基準!$C$29),0))</f>
        <v/>
      </c>
      <c r="X70" s="4">
        <f>IFERROR(VLOOKUP($B70,スコアリング基準!$A$36:$B$46,2,FALSE),0)</f>
        <v/>
      </c>
      <c r="Y70" s="4">
        <f>SUM($S70:$X70)</f>
        <v/>
      </c>
      <c r="Z70" s="4">
        <f>IF(COUNT($M70:$N70)=0,"データ無",IF($Y70&gt;=スコアリング基準!$B$30,"S",IF($Y70&gt;=スコアリング基準!$B$31,"A",IF($Y70&gt;=スコアリング基準!$B$32,"B","C"))))</f>
        <v/>
      </c>
      <c r="AA70">
        <f>IFERROR(INDEX(実績DB!$I$3:$I$104,MATCH($B70&amp;$C70,実績DB!$J$3:$J$104,0)),"")</f>
        <v/>
      </c>
    </row>
    <row r="71">
      <c r="A71" t="n">
        <v>69</v>
      </c>
      <c r="B71" t="inlineStr">
        <is>
          <t>北海道</t>
        </is>
      </c>
      <c r="C71" t="inlineStr">
        <is>
          <t>上富良野変電所</t>
        </is>
      </c>
      <c r="D71" t="inlineStr">
        <is>
          <t>北海道</t>
        </is>
      </c>
      <c r="E71" t="n">
        <v>66</v>
      </c>
      <c r="F71" t="n">
        <v>6.6</v>
      </c>
      <c r="G71" s="3" t="n">
        <v>43.45</v>
      </c>
      <c r="H71" s="3" t="n">
        <v>142.47</v>
      </c>
      <c r="I71" t="inlineStr">
        <is>
          <t>推定</t>
        </is>
      </c>
      <c r="J71" t="n">
        <v>20</v>
      </c>
      <c r="K71" t="n">
        <v>10</v>
      </c>
      <c r="M71" t="n">
        <v>10</v>
      </c>
      <c r="N71" t="n">
        <v>0</v>
      </c>
      <c r="O71" t="inlineStr">
        <is>
          <t>不可 #3</t>
        </is>
      </c>
      <c r="P71" t="inlineStr">
        <is>
          <t>有り</t>
        </is>
      </c>
      <c r="R71" s="4">
        <f>IF(COUNT($M71:$N71)=0,"",IF(AND(IF($N71&lt;&gt;"",$N71,$M71)&lt;=0,$O71&lt;&gt;"可"),"警告",""))</f>
        <v/>
      </c>
      <c r="S71" s="4">
        <f>IF(COUNT($M71:$N71)=0,0,IF(IF($N71&lt;&gt;"",$N71,$M71)&gt;=スコアリング基準!$B$20,スコアリング基準!$C$20,IF(IF($N71&lt;&gt;"",$N71,$M71)&gt;=スコアリング基準!$B$21,スコアリング基準!$C$21,IF(IF($N71&lt;&gt;"",$N71,$M71)&gt;0,スコアリング基準!$C$22,0))))</f>
        <v/>
      </c>
      <c r="T71" s="4">
        <f>IF($O71="可",スコアリング基準!$C$23,0)</f>
        <v/>
      </c>
      <c r="U71" s="4">
        <f>IF(OR(COUNT($K71:$L71)&lt;2,$K71=0),0,IF(ABS($L71)/$K71&lt;=スコアリング基準!$B$24,スコアリング基準!$C$24,IF(ABS($L71)/$K71&lt;=スコアリング基準!$B$25,スコアリング基準!$C$25,IF(ABS($L71)/$K71&lt;=スコアリング基準!$B$26,スコアリング基準!$C$26,0))))</f>
        <v/>
      </c>
      <c r="V71" s="4">
        <f>IF($P71="なし",スコアリング基準!$C$27,0)</f>
        <v/>
      </c>
      <c r="W71" s="4">
        <f>IF($F71="",0,IF(ISNUMBER($F71),IF($F71&lt;=スコアリング基準!$B$28,スコアリング基準!$C$28,スコアリング基準!$C$29),0))</f>
        <v/>
      </c>
      <c r="X71" s="4">
        <f>IFERROR(VLOOKUP($B71,スコアリング基準!$A$36:$B$46,2,FALSE),0)</f>
        <v/>
      </c>
      <c r="Y71" s="4">
        <f>SUM($S71:$X71)</f>
        <v/>
      </c>
      <c r="Z71" s="4">
        <f>IF(COUNT($M71:$N71)=0,"データ無",IF($Y71&gt;=スコアリング基準!$B$30,"S",IF($Y71&gt;=スコアリング基準!$B$31,"A",IF($Y71&gt;=スコアリング基準!$B$32,"B","C"))))</f>
        <v/>
      </c>
      <c r="AA71">
        <f>IFERROR(INDEX(実績DB!$I$3:$I$104,MATCH($B71&amp;$C71,実績DB!$J$3:$J$104,0)),"")</f>
        <v/>
      </c>
    </row>
    <row r="72">
      <c r="A72" t="n">
        <v>70</v>
      </c>
      <c r="B72" t="inlineStr">
        <is>
          <t>北海道</t>
        </is>
      </c>
      <c r="C72" t="inlineStr">
        <is>
          <t>上岩松変電所</t>
        </is>
      </c>
      <c r="D72" t="inlineStr">
        <is>
          <t>北海道</t>
        </is>
      </c>
      <c r="E72" t="n">
        <v>66</v>
      </c>
      <c r="F72" t="n">
        <v>11</v>
      </c>
      <c r="G72" s="3" t="n">
        <v>43.18</v>
      </c>
      <c r="H72" s="3" t="n">
        <v>142.91</v>
      </c>
      <c r="I72" t="inlineStr">
        <is>
          <t>推定</t>
        </is>
      </c>
      <c r="J72" t="n">
        <v>1</v>
      </c>
      <c r="K72" t="n">
        <v>1</v>
      </c>
      <c r="O72" t="inlineStr">
        <is>
          <t>不可</t>
        </is>
      </c>
      <c r="P72" t="inlineStr">
        <is>
          <t>有り</t>
        </is>
      </c>
      <c r="R72" s="4">
        <f>IF(COUNT($M72:$N72)=0,"",IF(AND(IF($N72&lt;&gt;"",$N72,$M72)&lt;=0,$O72&lt;&gt;"可"),"警告",""))</f>
        <v/>
      </c>
      <c r="S72" s="4">
        <f>IF(COUNT($M72:$N72)=0,0,IF(IF($N72&lt;&gt;"",$N72,$M72)&gt;=スコアリング基準!$B$20,スコアリング基準!$C$20,IF(IF($N72&lt;&gt;"",$N72,$M72)&gt;=スコアリング基準!$B$21,スコアリング基準!$C$21,IF(IF($N72&lt;&gt;"",$N72,$M72)&gt;0,スコアリング基準!$C$22,0))))</f>
        <v/>
      </c>
      <c r="T72" s="4">
        <f>IF($O72="可",スコアリング基準!$C$23,0)</f>
        <v/>
      </c>
      <c r="U72" s="4">
        <f>IF(OR(COUNT($K72:$L72)&lt;2,$K72=0),0,IF(ABS($L72)/$K72&lt;=スコアリング基準!$B$24,スコアリング基準!$C$24,IF(ABS($L72)/$K72&lt;=スコアリング基準!$B$25,スコアリング基準!$C$25,IF(ABS($L72)/$K72&lt;=スコアリング基準!$B$26,スコアリング基準!$C$26,0))))</f>
        <v/>
      </c>
      <c r="V72" s="4">
        <f>IF($P72="なし",スコアリング基準!$C$27,0)</f>
        <v/>
      </c>
      <c r="W72" s="4">
        <f>IF($F72="",0,IF(ISNUMBER($F72),IF($F72&lt;=スコアリング基準!$B$28,スコアリング基準!$C$28,スコアリング基準!$C$29),0))</f>
        <v/>
      </c>
      <c r="X72" s="4">
        <f>IFERROR(VLOOKUP($B72,スコアリング基準!$A$36:$B$46,2,FALSE),0)</f>
        <v/>
      </c>
      <c r="Y72" s="4">
        <f>SUM($S72:$X72)</f>
        <v/>
      </c>
      <c r="Z72" s="4">
        <f>IF(COUNT($M72:$N72)=0,"データ無",IF($Y72&gt;=スコアリング基準!$B$30,"S",IF($Y72&gt;=スコアリング基準!$B$31,"A",IF($Y72&gt;=スコアリング基準!$B$32,"B","C"))))</f>
        <v/>
      </c>
      <c r="AA72">
        <f>IFERROR(INDEX(実績DB!$I$3:$I$104,MATCH($B72&amp;$C72,実績DB!$J$3:$J$104,0)),"")</f>
        <v/>
      </c>
    </row>
    <row r="73">
      <c r="A73" t="n">
        <v>71</v>
      </c>
      <c r="B73" t="inlineStr">
        <is>
          <t>北海道</t>
        </is>
      </c>
      <c r="C73" t="inlineStr">
        <is>
          <t>上江別変電所</t>
        </is>
      </c>
      <c r="D73" t="inlineStr">
        <is>
          <t>北海道</t>
        </is>
      </c>
      <c r="E73" t="n">
        <v>66</v>
      </c>
      <c r="F73" t="n">
        <v>6.6</v>
      </c>
      <c r="G73" s="3" t="n">
        <v>43.090103</v>
      </c>
      <c r="H73" s="3" t="n">
        <v>141.552286</v>
      </c>
      <c r="I73" t="inlineStr">
        <is>
          <t>OSM実測</t>
        </is>
      </c>
      <c r="J73" t="n">
        <v>40</v>
      </c>
      <c r="K73" t="n">
        <v>20</v>
      </c>
      <c r="M73" t="n">
        <v>19</v>
      </c>
      <c r="N73" t="n">
        <v>0</v>
      </c>
      <c r="O73" t="inlineStr">
        <is>
          <t>不可 #3</t>
        </is>
      </c>
      <c r="P73" t="inlineStr">
        <is>
          <t>有り</t>
        </is>
      </c>
      <c r="R73" s="4">
        <f>IF(COUNT($M73:$N73)=0,"",IF(AND(IF($N73&lt;&gt;"",$N73,$M73)&lt;=0,$O73&lt;&gt;"可"),"警告",""))</f>
        <v/>
      </c>
      <c r="S73" s="4">
        <f>IF(COUNT($M73:$N73)=0,0,IF(IF($N73&lt;&gt;"",$N73,$M73)&gt;=スコアリング基準!$B$20,スコアリング基準!$C$20,IF(IF($N73&lt;&gt;"",$N73,$M73)&gt;=スコアリング基準!$B$21,スコアリング基準!$C$21,IF(IF($N73&lt;&gt;"",$N73,$M73)&gt;0,スコアリング基準!$C$22,0))))</f>
        <v/>
      </c>
      <c r="T73" s="4">
        <f>IF($O73="可",スコアリング基準!$C$23,0)</f>
        <v/>
      </c>
      <c r="U73" s="4">
        <f>IF(OR(COUNT($K73:$L73)&lt;2,$K73=0),0,IF(ABS($L73)/$K73&lt;=スコアリング基準!$B$24,スコアリング基準!$C$24,IF(ABS($L73)/$K73&lt;=スコアリング基準!$B$25,スコアリング基準!$C$25,IF(ABS($L73)/$K73&lt;=スコアリング基準!$B$26,スコアリング基準!$C$26,0))))</f>
        <v/>
      </c>
      <c r="V73" s="4">
        <f>IF($P73="なし",スコアリング基準!$C$27,0)</f>
        <v/>
      </c>
      <c r="W73" s="4">
        <f>IF($F73="",0,IF(ISNUMBER($F73),IF($F73&lt;=スコアリング基準!$B$28,スコアリング基準!$C$28,スコアリング基準!$C$29),0))</f>
        <v/>
      </c>
      <c r="X73" s="4">
        <f>IFERROR(VLOOKUP($B73,スコアリング基準!$A$36:$B$46,2,FALSE),0)</f>
        <v/>
      </c>
      <c r="Y73" s="4">
        <f>SUM($S73:$X73)</f>
        <v/>
      </c>
      <c r="Z73" s="4">
        <f>IF(COUNT($M73:$N73)=0,"データ無",IF($Y73&gt;=スコアリング基準!$B$30,"S",IF($Y73&gt;=スコアリング基準!$B$31,"A",IF($Y73&gt;=スコアリング基準!$B$32,"B","C"))))</f>
        <v/>
      </c>
      <c r="AA73">
        <f>IFERROR(INDEX(実績DB!$I$3:$I$104,MATCH($B73&amp;$C73,実績DB!$J$3:$J$104,0)),"")</f>
        <v/>
      </c>
    </row>
    <row r="74">
      <c r="A74" t="n">
        <v>72</v>
      </c>
      <c r="B74" t="inlineStr">
        <is>
          <t>北海道</t>
        </is>
      </c>
      <c r="C74" t="inlineStr">
        <is>
          <t>上渚滑変電所</t>
        </is>
      </c>
      <c r="D74" t="inlineStr">
        <is>
          <t>北海道</t>
        </is>
      </c>
      <c r="E74" t="n">
        <v>66</v>
      </c>
      <c r="F74" t="n">
        <v>6.6</v>
      </c>
      <c r="G74" s="3" t="n">
        <v>44.244219</v>
      </c>
      <c r="H74" s="3" t="n">
        <v>143.268763</v>
      </c>
      <c r="I74" t="inlineStr">
        <is>
          <t>OSM実測</t>
        </is>
      </c>
      <c r="J74" t="n">
        <v>3</v>
      </c>
      <c r="K74" t="n">
        <v>3</v>
      </c>
      <c r="M74" t="n">
        <v>0</v>
      </c>
      <c r="N74" t="n">
        <v>0</v>
      </c>
      <c r="O74" t="inlineStr">
        <is>
          <t>不可 #3</t>
        </is>
      </c>
      <c r="P74" t="inlineStr">
        <is>
          <t>有り</t>
        </is>
      </c>
      <c r="R74" s="4">
        <f>IF(COUNT($M74:$N74)=0,"",IF(AND(IF($N74&lt;&gt;"",$N74,$M74)&lt;=0,$O74&lt;&gt;"可"),"警告",""))</f>
        <v/>
      </c>
      <c r="S74" s="4">
        <f>IF(COUNT($M74:$N74)=0,0,IF(IF($N74&lt;&gt;"",$N74,$M74)&gt;=スコアリング基準!$B$20,スコアリング基準!$C$20,IF(IF($N74&lt;&gt;"",$N74,$M74)&gt;=スコアリング基準!$B$21,スコアリング基準!$C$21,IF(IF($N74&lt;&gt;"",$N74,$M74)&gt;0,スコアリング基準!$C$22,0))))</f>
        <v/>
      </c>
      <c r="T74" s="4">
        <f>IF($O74="可",スコアリング基準!$C$23,0)</f>
        <v/>
      </c>
      <c r="U74" s="4">
        <f>IF(OR(COUNT($K74:$L74)&lt;2,$K74=0),0,IF(ABS($L74)/$K74&lt;=スコアリング基準!$B$24,スコアリング基準!$C$24,IF(ABS($L74)/$K74&lt;=スコアリング基準!$B$25,スコアリング基準!$C$25,IF(ABS($L74)/$K74&lt;=スコアリング基準!$B$26,スコアリング基準!$C$26,0))))</f>
        <v/>
      </c>
      <c r="V74" s="4">
        <f>IF($P74="なし",スコアリング基準!$C$27,0)</f>
        <v/>
      </c>
      <c r="W74" s="4">
        <f>IF($F74="",0,IF(ISNUMBER($F74),IF($F74&lt;=スコアリング基準!$B$28,スコアリング基準!$C$28,スコアリング基準!$C$29),0))</f>
        <v/>
      </c>
      <c r="X74" s="4">
        <f>IFERROR(VLOOKUP($B74,スコアリング基準!$A$36:$B$46,2,FALSE),0)</f>
        <v/>
      </c>
      <c r="Y74" s="4">
        <f>SUM($S74:$X74)</f>
        <v/>
      </c>
      <c r="Z74" s="4">
        <f>IF(COUNT($M74:$N74)=0,"データ無",IF($Y74&gt;=スコアリング基準!$B$30,"S",IF($Y74&gt;=スコアリング基準!$B$31,"A",IF($Y74&gt;=スコアリング基準!$B$32,"B","C"))))</f>
        <v/>
      </c>
      <c r="AA74">
        <f>IFERROR(INDEX(実績DB!$I$3:$I$104,MATCH($B74&amp;$C74,実績DB!$J$3:$J$104,0)),"")</f>
        <v/>
      </c>
    </row>
    <row r="75">
      <c r="A75" t="n">
        <v>73</v>
      </c>
      <c r="B75" t="inlineStr">
        <is>
          <t>北海道</t>
        </is>
      </c>
      <c r="C75" t="inlineStr">
        <is>
          <t>上磯変電所</t>
        </is>
      </c>
      <c r="D75" t="inlineStr">
        <is>
          <t>北海道</t>
        </is>
      </c>
      <c r="E75" t="n">
        <v>66</v>
      </c>
      <c r="F75" t="n">
        <v>33</v>
      </c>
      <c r="G75" s="3" t="n">
        <v>41.818608</v>
      </c>
      <c r="H75" s="3" t="n">
        <v>140.613898</v>
      </c>
      <c r="I75" t="inlineStr">
        <is>
          <t>OSM実測(名称一致)</t>
        </is>
      </c>
      <c r="J75" t="n">
        <v>6</v>
      </c>
      <c r="K75" t="n">
        <v>6</v>
      </c>
      <c r="L75" t="n">
        <v>-6</v>
      </c>
      <c r="O75" t="inlineStr">
        <is>
          <t>不可 #2</t>
        </is>
      </c>
      <c r="P75" t="inlineStr">
        <is>
          <t>有り</t>
        </is>
      </c>
      <c r="R75" s="4">
        <f>IF(COUNT($M75:$N75)=0,"",IF(AND(IF($N75&lt;&gt;"",$N75,$M75)&lt;=0,$O75&lt;&gt;"可"),"警告",""))</f>
        <v/>
      </c>
      <c r="S75" s="4">
        <f>IF(COUNT($M75:$N75)=0,0,IF(IF($N75&lt;&gt;"",$N75,$M75)&gt;=スコアリング基準!$B$20,スコアリング基準!$C$20,IF(IF($N75&lt;&gt;"",$N75,$M75)&gt;=スコアリング基準!$B$21,スコアリング基準!$C$21,IF(IF($N75&lt;&gt;"",$N75,$M75)&gt;0,スコアリング基準!$C$22,0))))</f>
        <v/>
      </c>
      <c r="T75" s="4">
        <f>IF($O75="可",スコアリング基準!$C$23,0)</f>
        <v/>
      </c>
      <c r="U75" s="4">
        <f>IF(OR(COUNT($K75:$L75)&lt;2,$K75=0),0,IF(ABS($L75)/$K75&lt;=スコアリング基準!$B$24,スコアリング基準!$C$24,IF(ABS($L75)/$K75&lt;=スコアリング基準!$B$25,スコアリング基準!$C$25,IF(ABS($L75)/$K75&lt;=スコアリング基準!$B$26,スコアリング基準!$C$26,0))))</f>
        <v/>
      </c>
      <c r="V75" s="4">
        <f>IF($P75="なし",スコアリング基準!$C$27,0)</f>
        <v/>
      </c>
      <c r="W75" s="4">
        <f>IF($F75="",0,IF(ISNUMBER($F75),IF($F75&lt;=スコアリング基準!$B$28,スコアリング基準!$C$28,スコアリング基準!$C$29),0))</f>
        <v/>
      </c>
      <c r="X75" s="4">
        <f>IFERROR(VLOOKUP($B75,スコアリング基準!$A$36:$B$46,2,FALSE),0)</f>
        <v/>
      </c>
      <c r="Y75" s="4">
        <f>SUM($S75:$X75)</f>
        <v/>
      </c>
      <c r="Z75" s="4">
        <f>IF(COUNT($M75:$N75)=0,"データ無",IF($Y75&gt;=スコアリング基準!$B$30,"S",IF($Y75&gt;=スコアリング基準!$B$31,"A",IF($Y75&gt;=スコアリング基準!$B$32,"B","C"))))</f>
        <v/>
      </c>
      <c r="AA75">
        <f>IFERROR(INDEX(実績DB!$I$3:$I$104,MATCH($B75&amp;$C75,実績DB!$J$3:$J$104,0)),"")</f>
        <v/>
      </c>
    </row>
    <row r="76">
      <c r="A76" t="n">
        <v>74</v>
      </c>
      <c r="B76" t="inlineStr">
        <is>
          <t>北海道</t>
        </is>
      </c>
      <c r="C76" t="inlineStr">
        <is>
          <t>上興部変電所</t>
        </is>
      </c>
      <c r="D76" t="inlineStr">
        <is>
          <t>北海道</t>
        </is>
      </c>
      <c r="E76" t="n">
        <v>66</v>
      </c>
      <c r="F76" t="n">
        <v>6.6</v>
      </c>
      <c r="G76" s="3" t="n">
        <v>44.341994</v>
      </c>
      <c r="H76" s="3" t="n">
        <v>142.870713</v>
      </c>
      <c r="I76" t="inlineStr">
        <is>
          <t>OSM実測</t>
        </is>
      </c>
      <c r="J76" t="n">
        <v>3</v>
      </c>
      <c r="K76" t="n">
        <v>3</v>
      </c>
      <c r="M76" t="n">
        <v>2</v>
      </c>
      <c r="N76" t="n">
        <v>0</v>
      </c>
      <c r="O76" t="inlineStr">
        <is>
          <t>不可 #3</t>
        </is>
      </c>
      <c r="P76" t="inlineStr">
        <is>
          <t>有り</t>
        </is>
      </c>
      <c r="R76" s="4">
        <f>IF(COUNT($M76:$N76)=0,"",IF(AND(IF($N76&lt;&gt;"",$N76,$M76)&lt;=0,$O76&lt;&gt;"可"),"警告",""))</f>
        <v/>
      </c>
      <c r="S76" s="4">
        <f>IF(COUNT($M76:$N76)=0,0,IF(IF($N76&lt;&gt;"",$N76,$M76)&gt;=スコアリング基準!$B$20,スコアリング基準!$C$20,IF(IF($N76&lt;&gt;"",$N76,$M76)&gt;=スコアリング基準!$B$21,スコアリング基準!$C$21,IF(IF($N76&lt;&gt;"",$N76,$M76)&gt;0,スコアリング基準!$C$22,0))))</f>
        <v/>
      </c>
      <c r="T76" s="4">
        <f>IF($O76="可",スコアリング基準!$C$23,0)</f>
        <v/>
      </c>
      <c r="U76" s="4">
        <f>IF(OR(COUNT($K76:$L76)&lt;2,$K76=0),0,IF(ABS($L76)/$K76&lt;=スコアリング基準!$B$24,スコアリング基準!$C$24,IF(ABS($L76)/$K76&lt;=スコアリング基準!$B$25,スコアリング基準!$C$25,IF(ABS($L76)/$K76&lt;=スコアリング基準!$B$26,スコアリング基準!$C$26,0))))</f>
        <v/>
      </c>
      <c r="V76" s="4">
        <f>IF($P76="なし",スコアリング基準!$C$27,0)</f>
        <v/>
      </c>
      <c r="W76" s="4">
        <f>IF($F76="",0,IF(ISNUMBER($F76),IF($F76&lt;=スコアリング基準!$B$28,スコアリング基準!$C$28,スコアリング基準!$C$29),0))</f>
        <v/>
      </c>
      <c r="X76" s="4">
        <f>IFERROR(VLOOKUP($B76,スコアリング基準!$A$36:$B$46,2,FALSE),0)</f>
        <v/>
      </c>
      <c r="Y76" s="4">
        <f>SUM($S76:$X76)</f>
        <v/>
      </c>
      <c r="Z76" s="4">
        <f>IF(COUNT($M76:$N76)=0,"データ無",IF($Y76&gt;=スコアリング基準!$B$30,"S",IF($Y76&gt;=スコアリング基準!$B$31,"A",IF($Y76&gt;=スコアリング基準!$B$32,"B","C"))))</f>
        <v/>
      </c>
      <c r="AA76">
        <f>IFERROR(INDEX(実績DB!$I$3:$I$104,MATCH($B76&amp;$C76,実績DB!$J$3:$J$104,0)),"")</f>
        <v/>
      </c>
    </row>
    <row r="77">
      <c r="A77" t="n">
        <v>75</v>
      </c>
      <c r="B77" t="inlineStr">
        <is>
          <t>北海道</t>
        </is>
      </c>
      <c r="C77" t="inlineStr">
        <is>
          <t>上長都変電所</t>
        </is>
      </c>
      <c r="D77" t="inlineStr">
        <is>
          <t>北海道</t>
        </is>
      </c>
      <c r="E77" t="n">
        <v>66</v>
      </c>
      <c r="F77" t="n">
        <v>6.6</v>
      </c>
      <c r="G77" s="3" t="n">
        <v>42.84</v>
      </c>
      <c r="H77" s="3" t="n">
        <v>141.57</v>
      </c>
      <c r="I77" t="inlineStr">
        <is>
          <t>推定</t>
        </is>
      </c>
      <c r="J77" t="n">
        <v>35</v>
      </c>
      <c r="K77" t="n">
        <v>15</v>
      </c>
      <c r="M77" t="n">
        <v>9</v>
      </c>
      <c r="N77" t="n">
        <v>0</v>
      </c>
      <c r="O77" t="inlineStr">
        <is>
          <t>不可 #3</t>
        </is>
      </c>
      <c r="P77" t="inlineStr">
        <is>
          <t>有り</t>
        </is>
      </c>
      <c r="R77" s="4">
        <f>IF(COUNT($M77:$N77)=0,"",IF(AND(IF($N77&lt;&gt;"",$N77,$M77)&lt;=0,$O77&lt;&gt;"可"),"警告",""))</f>
        <v/>
      </c>
      <c r="S77" s="4">
        <f>IF(COUNT($M77:$N77)=0,0,IF(IF($N77&lt;&gt;"",$N77,$M77)&gt;=スコアリング基準!$B$20,スコアリング基準!$C$20,IF(IF($N77&lt;&gt;"",$N77,$M77)&gt;=スコアリング基準!$B$21,スコアリング基準!$C$21,IF(IF($N77&lt;&gt;"",$N77,$M77)&gt;0,スコアリング基準!$C$22,0))))</f>
        <v/>
      </c>
      <c r="T77" s="4">
        <f>IF($O77="可",スコアリング基準!$C$23,0)</f>
        <v/>
      </c>
      <c r="U77" s="4">
        <f>IF(OR(COUNT($K77:$L77)&lt;2,$K77=0),0,IF(ABS($L77)/$K77&lt;=スコアリング基準!$B$24,スコアリング基準!$C$24,IF(ABS($L77)/$K77&lt;=スコアリング基準!$B$25,スコアリング基準!$C$25,IF(ABS($L77)/$K77&lt;=スコアリング基準!$B$26,スコアリング基準!$C$26,0))))</f>
        <v/>
      </c>
      <c r="V77" s="4">
        <f>IF($P77="なし",スコアリング基準!$C$27,0)</f>
        <v/>
      </c>
      <c r="W77" s="4">
        <f>IF($F77="",0,IF(ISNUMBER($F77),IF($F77&lt;=スコアリング基準!$B$28,スコアリング基準!$C$28,スコアリング基準!$C$29),0))</f>
        <v/>
      </c>
      <c r="X77" s="4">
        <f>IFERROR(VLOOKUP($B77,スコアリング基準!$A$36:$B$46,2,FALSE),0)</f>
        <v/>
      </c>
      <c r="Y77" s="4">
        <f>SUM($S77:$X77)</f>
        <v/>
      </c>
      <c r="Z77" s="4">
        <f>IF(COUNT($M77:$N77)=0,"データ無",IF($Y77&gt;=スコアリング基準!$B$30,"S",IF($Y77&gt;=スコアリング基準!$B$31,"A",IF($Y77&gt;=スコアリング基準!$B$32,"B","C"))))</f>
        <v/>
      </c>
      <c r="AA77">
        <f>IFERROR(INDEX(実績DB!$I$3:$I$104,MATCH($B77&amp;$C77,実績DB!$J$3:$J$104,0)),"")</f>
        <v/>
      </c>
    </row>
    <row r="78">
      <c r="A78" t="n">
        <v>76</v>
      </c>
      <c r="B78" t="inlineStr">
        <is>
          <t>北海道</t>
        </is>
      </c>
      <c r="C78" t="inlineStr">
        <is>
          <t>下川変電所</t>
        </is>
      </c>
      <c r="D78" t="inlineStr">
        <is>
          <t>北海道</t>
        </is>
      </c>
      <c r="E78" t="n">
        <v>66</v>
      </c>
      <c r="F78" t="n">
        <v>6.6</v>
      </c>
      <c r="G78" s="3" t="n">
        <v>44.301496</v>
      </c>
      <c r="H78" s="3" t="n">
        <v>142.624407</v>
      </c>
      <c r="I78" t="inlineStr">
        <is>
          <t>OSM実測(名称一致)</t>
        </is>
      </c>
      <c r="J78" t="n">
        <v>10</v>
      </c>
      <c r="K78" t="n">
        <v>10</v>
      </c>
      <c r="M78" t="n">
        <v>8</v>
      </c>
      <c r="N78" t="n">
        <v>0</v>
      </c>
      <c r="O78" t="inlineStr">
        <is>
          <t>不可 #3</t>
        </is>
      </c>
      <c r="P78" t="inlineStr">
        <is>
          <t>有り</t>
        </is>
      </c>
      <c r="R78" s="4">
        <f>IF(COUNT($M78:$N78)=0,"",IF(AND(IF($N78&lt;&gt;"",$N78,$M78)&lt;=0,$O78&lt;&gt;"可"),"警告",""))</f>
        <v/>
      </c>
      <c r="S78" s="4">
        <f>IF(COUNT($M78:$N78)=0,0,IF(IF($N78&lt;&gt;"",$N78,$M78)&gt;=スコアリング基準!$B$20,スコアリング基準!$C$20,IF(IF($N78&lt;&gt;"",$N78,$M78)&gt;=スコアリング基準!$B$21,スコアリング基準!$C$21,IF(IF($N78&lt;&gt;"",$N78,$M78)&gt;0,スコアリング基準!$C$22,0))))</f>
        <v/>
      </c>
      <c r="T78" s="4">
        <f>IF($O78="可",スコアリング基準!$C$23,0)</f>
        <v/>
      </c>
      <c r="U78" s="4">
        <f>IF(OR(COUNT($K78:$L78)&lt;2,$K78=0),0,IF(ABS($L78)/$K78&lt;=スコアリング基準!$B$24,スコアリング基準!$C$24,IF(ABS($L78)/$K78&lt;=スコアリング基準!$B$25,スコアリング基準!$C$25,IF(ABS($L78)/$K78&lt;=スコアリング基準!$B$26,スコアリング基準!$C$26,0))))</f>
        <v/>
      </c>
      <c r="V78" s="4">
        <f>IF($P78="なし",スコアリング基準!$C$27,0)</f>
        <v/>
      </c>
      <c r="W78" s="4">
        <f>IF($F78="",0,IF(ISNUMBER($F78),IF($F78&lt;=スコアリング基準!$B$28,スコアリング基準!$C$28,スコアリング基準!$C$29),0))</f>
        <v/>
      </c>
      <c r="X78" s="4">
        <f>IFERROR(VLOOKUP($B78,スコアリング基準!$A$36:$B$46,2,FALSE),0)</f>
        <v/>
      </c>
      <c r="Y78" s="4">
        <f>SUM($S78:$X78)</f>
        <v/>
      </c>
      <c r="Z78" s="4">
        <f>IF(COUNT($M78:$N78)=0,"データ無",IF($Y78&gt;=スコアリング基準!$B$30,"S",IF($Y78&gt;=スコアリング基準!$B$31,"A",IF($Y78&gt;=スコアリング基準!$B$32,"B","C"))))</f>
        <v/>
      </c>
      <c r="AA78">
        <f>IFERROR(INDEX(実績DB!$I$3:$I$104,MATCH($B78&amp;$C78,実績DB!$J$3:$J$104,0)),"")</f>
        <v/>
      </c>
    </row>
    <row r="79">
      <c r="A79" t="n">
        <v>77</v>
      </c>
      <c r="B79" t="inlineStr">
        <is>
          <t>北海道</t>
        </is>
      </c>
      <c r="C79" t="inlineStr">
        <is>
          <t>中の橋変電所</t>
        </is>
      </c>
      <c r="D79" t="inlineStr">
        <is>
          <t>北海道</t>
        </is>
      </c>
      <c r="E79" t="n">
        <v>66</v>
      </c>
      <c r="F79" t="n">
        <v>6.6</v>
      </c>
      <c r="G79" s="3" t="n">
        <v>41.78669</v>
      </c>
      <c r="H79" s="3" t="n">
        <v>140.741568</v>
      </c>
      <c r="I79" t="inlineStr">
        <is>
          <t>OSM実測(名称一致)</t>
        </is>
      </c>
      <c r="J79" t="n">
        <v>50</v>
      </c>
      <c r="K79" t="n">
        <v>30</v>
      </c>
      <c r="M79" t="n">
        <v>15</v>
      </c>
      <c r="N79" t="n">
        <v>0</v>
      </c>
      <c r="O79" t="inlineStr">
        <is>
          <t>不可 #3</t>
        </is>
      </c>
      <c r="P79" t="inlineStr">
        <is>
          <t>有り</t>
        </is>
      </c>
      <c r="R79" s="4">
        <f>IF(COUNT($M79:$N79)=0,"",IF(AND(IF($N79&lt;&gt;"",$N79,$M79)&lt;=0,$O79&lt;&gt;"可"),"警告",""))</f>
        <v/>
      </c>
      <c r="S79" s="4">
        <f>IF(COUNT($M79:$N79)=0,0,IF(IF($N79&lt;&gt;"",$N79,$M79)&gt;=スコアリング基準!$B$20,スコアリング基準!$C$20,IF(IF($N79&lt;&gt;"",$N79,$M79)&gt;=スコアリング基準!$B$21,スコアリング基準!$C$21,IF(IF($N79&lt;&gt;"",$N79,$M79)&gt;0,スコアリング基準!$C$22,0))))</f>
        <v/>
      </c>
      <c r="T79" s="4">
        <f>IF($O79="可",スコアリング基準!$C$23,0)</f>
        <v/>
      </c>
      <c r="U79" s="4">
        <f>IF(OR(COUNT($K79:$L79)&lt;2,$K79=0),0,IF(ABS($L79)/$K79&lt;=スコアリング基準!$B$24,スコアリング基準!$C$24,IF(ABS($L79)/$K79&lt;=スコアリング基準!$B$25,スコアリング基準!$C$25,IF(ABS($L79)/$K79&lt;=スコアリング基準!$B$26,スコアリング基準!$C$26,0))))</f>
        <v/>
      </c>
      <c r="V79" s="4">
        <f>IF($P79="なし",スコアリング基準!$C$27,0)</f>
        <v/>
      </c>
      <c r="W79" s="4">
        <f>IF($F79="",0,IF(ISNUMBER($F79),IF($F79&lt;=スコアリング基準!$B$28,スコアリング基準!$C$28,スコアリング基準!$C$29),0))</f>
        <v/>
      </c>
      <c r="X79" s="4">
        <f>IFERROR(VLOOKUP($B79,スコアリング基準!$A$36:$B$46,2,FALSE),0)</f>
        <v/>
      </c>
      <c r="Y79" s="4">
        <f>SUM($S79:$X79)</f>
        <v/>
      </c>
      <c r="Z79" s="4">
        <f>IF(COUNT($M79:$N79)=0,"データ無",IF($Y79&gt;=スコアリング基準!$B$30,"S",IF($Y79&gt;=スコアリング基準!$B$31,"A",IF($Y79&gt;=スコアリング基準!$B$32,"B","C"))))</f>
        <v/>
      </c>
      <c r="AA79">
        <f>IFERROR(INDEX(実績DB!$I$3:$I$104,MATCH($B79&amp;$C79,実績DB!$J$3:$J$104,0)),"")</f>
        <v/>
      </c>
    </row>
    <row r="80">
      <c r="A80" t="n">
        <v>78</v>
      </c>
      <c r="B80" t="inlineStr">
        <is>
          <t>北海道</t>
        </is>
      </c>
      <c r="C80" t="inlineStr">
        <is>
          <t>中士幌変電所</t>
        </is>
      </c>
      <c r="D80" t="inlineStr">
        <is>
          <t>北海道</t>
        </is>
      </c>
      <c r="E80" t="n">
        <v>66</v>
      </c>
      <c r="F80" t="n">
        <v>6.6</v>
      </c>
      <c r="G80" s="3" t="n">
        <v>43.098432</v>
      </c>
      <c r="H80" s="3" t="n">
        <v>143.223972</v>
      </c>
      <c r="I80" t="inlineStr">
        <is>
          <t>OSM実測</t>
        </is>
      </c>
      <c r="J80" t="n">
        <v>10</v>
      </c>
      <c r="K80" t="n">
        <v>10</v>
      </c>
      <c r="M80" t="n">
        <v>7</v>
      </c>
      <c r="N80" t="n">
        <v>0</v>
      </c>
      <c r="O80" t="inlineStr">
        <is>
          <t>不可 #3</t>
        </is>
      </c>
      <c r="P80" t="inlineStr">
        <is>
          <t>有り</t>
        </is>
      </c>
      <c r="R80" s="4">
        <f>IF(COUNT($M80:$N80)=0,"",IF(AND(IF($N80&lt;&gt;"",$N80,$M80)&lt;=0,$O80&lt;&gt;"可"),"警告",""))</f>
        <v/>
      </c>
      <c r="S80" s="4">
        <f>IF(COUNT($M80:$N80)=0,0,IF(IF($N80&lt;&gt;"",$N80,$M80)&gt;=スコアリング基準!$B$20,スコアリング基準!$C$20,IF(IF($N80&lt;&gt;"",$N80,$M80)&gt;=スコアリング基準!$B$21,スコアリング基準!$C$21,IF(IF($N80&lt;&gt;"",$N80,$M80)&gt;0,スコアリング基準!$C$22,0))))</f>
        <v/>
      </c>
      <c r="T80" s="4">
        <f>IF($O80="可",スコアリング基準!$C$23,0)</f>
        <v/>
      </c>
      <c r="U80" s="4">
        <f>IF(OR(COUNT($K80:$L80)&lt;2,$K80=0),0,IF(ABS($L80)/$K80&lt;=スコアリング基準!$B$24,スコアリング基準!$C$24,IF(ABS($L80)/$K80&lt;=スコアリング基準!$B$25,スコアリング基準!$C$25,IF(ABS($L80)/$K80&lt;=スコアリング基準!$B$26,スコアリング基準!$C$26,0))))</f>
        <v/>
      </c>
      <c r="V80" s="4">
        <f>IF($P80="なし",スコアリング基準!$C$27,0)</f>
        <v/>
      </c>
      <c r="W80" s="4">
        <f>IF($F80="",0,IF(ISNUMBER($F80),IF($F80&lt;=スコアリング基準!$B$28,スコアリング基準!$C$28,スコアリング基準!$C$29),0))</f>
        <v/>
      </c>
      <c r="X80" s="4">
        <f>IFERROR(VLOOKUP($B80,スコアリング基準!$A$36:$B$46,2,FALSE),0)</f>
        <v/>
      </c>
      <c r="Y80" s="4">
        <f>SUM($S80:$X80)</f>
        <v/>
      </c>
      <c r="Z80" s="4">
        <f>IF(COUNT($M80:$N80)=0,"データ無",IF($Y80&gt;=スコアリング基準!$B$30,"S",IF($Y80&gt;=スコアリング基準!$B$31,"A",IF($Y80&gt;=スコアリング基準!$B$32,"B","C"))))</f>
        <v/>
      </c>
      <c r="AA80">
        <f>IFERROR(INDEX(実績DB!$I$3:$I$104,MATCH($B80&amp;$C80,実績DB!$J$3:$J$104,0)),"")</f>
        <v/>
      </c>
    </row>
    <row r="81">
      <c r="A81" t="n">
        <v>79</v>
      </c>
      <c r="B81" t="inlineStr">
        <is>
          <t>北海道</t>
        </is>
      </c>
      <c r="C81" t="inlineStr">
        <is>
          <t>中札内変電所</t>
        </is>
      </c>
      <c r="D81" t="inlineStr">
        <is>
          <t>北海道</t>
        </is>
      </c>
      <c r="E81" t="n">
        <v>66</v>
      </c>
      <c r="F81" t="n">
        <v>33</v>
      </c>
      <c r="G81" s="3" t="n">
        <v>42.700804</v>
      </c>
      <c r="H81" s="3" t="n">
        <v>143.129021</v>
      </c>
      <c r="I81" t="inlineStr">
        <is>
          <t>OSM実測</t>
        </is>
      </c>
      <c r="J81" t="n">
        <v>35</v>
      </c>
      <c r="K81" t="n">
        <v>20</v>
      </c>
      <c r="O81" t="inlineStr">
        <is>
          <t>不可</t>
        </is>
      </c>
      <c r="P81" t="inlineStr">
        <is>
          <t>有り</t>
        </is>
      </c>
      <c r="R81" s="4">
        <f>IF(COUNT($M81:$N81)=0,"",IF(AND(IF($N81&lt;&gt;"",$N81,$M81)&lt;=0,$O81&lt;&gt;"可"),"警告",""))</f>
        <v/>
      </c>
      <c r="S81" s="4">
        <f>IF(COUNT($M81:$N81)=0,0,IF(IF($N81&lt;&gt;"",$N81,$M81)&gt;=スコアリング基準!$B$20,スコアリング基準!$C$20,IF(IF($N81&lt;&gt;"",$N81,$M81)&gt;=スコアリング基準!$B$21,スコアリング基準!$C$21,IF(IF($N81&lt;&gt;"",$N81,$M81)&gt;0,スコアリング基準!$C$22,0))))</f>
        <v/>
      </c>
      <c r="T81" s="4">
        <f>IF($O81="可",スコアリング基準!$C$23,0)</f>
        <v/>
      </c>
      <c r="U81" s="4">
        <f>IF(OR(COUNT($K81:$L81)&lt;2,$K81=0),0,IF(ABS($L81)/$K81&lt;=スコアリング基準!$B$24,スコアリング基準!$C$24,IF(ABS($L81)/$K81&lt;=スコアリング基準!$B$25,スコアリング基準!$C$25,IF(ABS($L81)/$K81&lt;=スコアリング基準!$B$26,スコアリング基準!$C$26,0))))</f>
        <v/>
      </c>
      <c r="V81" s="4">
        <f>IF($P81="なし",スコアリング基準!$C$27,0)</f>
        <v/>
      </c>
      <c r="W81" s="4">
        <f>IF($F81="",0,IF(ISNUMBER($F81),IF($F81&lt;=スコアリング基準!$B$28,スコアリング基準!$C$28,スコアリング基準!$C$29),0))</f>
        <v/>
      </c>
      <c r="X81" s="4">
        <f>IFERROR(VLOOKUP($B81,スコアリング基準!$A$36:$B$46,2,FALSE),0)</f>
        <v/>
      </c>
      <c r="Y81" s="4">
        <f>SUM($S81:$X81)</f>
        <v/>
      </c>
      <c r="Z81" s="4">
        <f>IF(COUNT($M81:$N81)=0,"データ無",IF($Y81&gt;=スコアリング基準!$B$30,"S",IF($Y81&gt;=スコアリング基準!$B$31,"A",IF($Y81&gt;=スコアリング基準!$B$32,"B","C"))))</f>
        <v/>
      </c>
      <c r="AA81">
        <f>IFERROR(INDEX(実績DB!$I$3:$I$104,MATCH($B81&amp;$C81,実績DB!$J$3:$J$104,0)),"")</f>
        <v/>
      </c>
    </row>
    <row r="82">
      <c r="A82" t="n">
        <v>80</v>
      </c>
      <c r="B82" t="inlineStr">
        <is>
          <t>北海道</t>
        </is>
      </c>
      <c r="C82" t="inlineStr">
        <is>
          <t>中標津変電所</t>
        </is>
      </c>
      <c r="D82" t="inlineStr">
        <is>
          <t>北海道</t>
        </is>
      </c>
      <c r="E82" t="n">
        <v>66</v>
      </c>
      <c r="F82" t="n">
        <v>6.6</v>
      </c>
      <c r="G82" s="3" t="n">
        <v>43.55</v>
      </c>
      <c r="H82" s="3" t="n">
        <v>144.96</v>
      </c>
      <c r="I82" t="inlineStr">
        <is>
          <t>推定</t>
        </is>
      </c>
      <c r="J82" t="n">
        <v>35</v>
      </c>
      <c r="K82" t="n">
        <v>20</v>
      </c>
      <c r="M82" t="n">
        <v>1</v>
      </c>
      <c r="N82" t="n">
        <v>0</v>
      </c>
      <c r="O82" t="inlineStr">
        <is>
          <t>不可 #3</t>
        </is>
      </c>
      <c r="P82" t="inlineStr">
        <is>
          <t>有り</t>
        </is>
      </c>
      <c r="R82" s="4">
        <f>IF(COUNT($M82:$N82)=0,"",IF(AND(IF($N82&lt;&gt;"",$N82,$M82)&lt;=0,$O82&lt;&gt;"可"),"警告",""))</f>
        <v/>
      </c>
      <c r="S82" s="4">
        <f>IF(COUNT($M82:$N82)=0,0,IF(IF($N82&lt;&gt;"",$N82,$M82)&gt;=スコアリング基準!$B$20,スコアリング基準!$C$20,IF(IF($N82&lt;&gt;"",$N82,$M82)&gt;=スコアリング基準!$B$21,スコアリング基準!$C$21,IF(IF($N82&lt;&gt;"",$N82,$M82)&gt;0,スコアリング基準!$C$22,0))))</f>
        <v/>
      </c>
      <c r="T82" s="4">
        <f>IF($O82="可",スコアリング基準!$C$23,0)</f>
        <v/>
      </c>
      <c r="U82" s="4">
        <f>IF(OR(COUNT($K82:$L82)&lt;2,$K82=0),0,IF(ABS($L82)/$K82&lt;=スコアリング基準!$B$24,スコアリング基準!$C$24,IF(ABS($L82)/$K82&lt;=スコアリング基準!$B$25,スコアリング基準!$C$25,IF(ABS($L82)/$K82&lt;=スコアリング基準!$B$26,スコアリング基準!$C$26,0))))</f>
        <v/>
      </c>
      <c r="V82" s="4">
        <f>IF($P82="なし",スコアリング基準!$C$27,0)</f>
        <v/>
      </c>
      <c r="W82" s="4">
        <f>IF($F82="",0,IF(ISNUMBER($F82),IF($F82&lt;=スコアリング基準!$B$28,スコアリング基準!$C$28,スコアリング基準!$C$29),0))</f>
        <v/>
      </c>
      <c r="X82" s="4">
        <f>IFERROR(VLOOKUP($B82,スコアリング基準!$A$36:$B$46,2,FALSE),0)</f>
        <v/>
      </c>
      <c r="Y82" s="4">
        <f>SUM($S82:$X82)</f>
        <v/>
      </c>
      <c r="Z82" s="4">
        <f>IF(COUNT($M82:$N82)=0,"データ無",IF($Y82&gt;=スコアリング基準!$B$30,"S",IF($Y82&gt;=スコアリング基準!$B$31,"A",IF($Y82&gt;=スコアリング基準!$B$32,"B","C"))))</f>
        <v/>
      </c>
      <c r="AA82">
        <f>IFERROR(INDEX(実績DB!$I$3:$I$104,MATCH($B82&amp;$C82,実績DB!$J$3:$J$104,0)),"")</f>
        <v/>
      </c>
    </row>
    <row r="83">
      <c r="A83" t="n">
        <v>81</v>
      </c>
      <c r="B83" t="inlineStr">
        <is>
          <t>北海道</t>
        </is>
      </c>
      <c r="C83" t="inlineStr">
        <is>
          <t>中湧別変電所</t>
        </is>
      </c>
      <c r="D83" t="inlineStr">
        <is>
          <t>北海道</t>
        </is>
      </c>
      <c r="E83" t="n">
        <v>66</v>
      </c>
      <c r="F83" t="n">
        <v>6.6</v>
      </c>
      <c r="G83" s="3" t="n">
        <v>44.193914</v>
      </c>
      <c r="H83" s="3" t="n">
        <v>143.59883</v>
      </c>
      <c r="I83" t="inlineStr">
        <is>
          <t>OSM実測</t>
        </is>
      </c>
      <c r="J83" t="n">
        <v>16</v>
      </c>
      <c r="K83" t="n">
        <v>6</v>
      </c>
      <c r="M83" t="n">
        <v>0</v>
      </c>
      <c r="N83" t="n">
        <v>0</v>
      </c>
      <c r="O83" t="inlineStr">
        <is>
          <t>不可 #3</t>
        </is>
      </c>
      <c r="P83" t="inlineStr">
        <is>
          <t>有り</t>
        </is>
      </c>
      <c r="R83" s="4">
        <f>IF(COUNT($M83:$N83)=0,"",IF(AND(IF($N83&lt;&gt;"",$N83,$M83)&lt;=0,$O83&lt;&gt;"可"),"警告",""))</f>
        <v/>
      </c>
      <c r="S83" s="4">
        <f>IF(COUNT($M83:$N83)=0,0,IF(IF($N83&lt;&gt;"",$N83,$M83)&gt;=スコアリング基準!$B$20,スコアリング基準!$C$20,IF(IF($N83&lt;&gt;"",$N83,$M83)&gt;=スコアリング基準!$B$21,スコアリング基準!$C$21,IF(IF($N83&lt;&gt;"",$N83,$M83)&gt;0,スコアリング基準!$C$22,0))))</f>
        <v/>
      </c>
      <c r="T83" s="4">
        <f>IF($O83="可",スコアリング基準!$C$23,0)</f>
        <v/>
      </c>
      <c r="U83" s="4">
        <f>IF(OR(COUNT($K83:$L83)&lt;2,$K83=0),0,IF(ABS($L83)/$K83&lt;=スコアリング基準!$B$24,スコアリング基準!$C$24,IF(ABS($L83)/$K83&lt;=スコアリング基準!$B$25,スコアリング基準!$C$25,IF(ABS($L83)/$K83&lt;=スコアリング基準!$B$26,スコアリング基準!$C$26,0))))</f>
        <v/>
      </c>
      <c r="V83" s="4">
        <f>IF($P83="なし",スコアリング基準!$C$27,0)</f>
        <v/>
      </c>
      <c r="W83" s="4">
        <f>IF($F83="",0,IF(ISNUMBER($F83),IF($F83&lt;=スコアリング基準!$B$28,スコアリング基準!$C$28,スコアリング基準!$C$29),0))</f>
        <v/>
      </c>
      <c r="X83" s="4">
        <f>IFERROR(VLOOKUP($B83,スコアリング基準!$A$36:$B$46,2,FALSE),0)</f>
        <v/>
      </c>
      <c r="Y83" s="4">
        <f>SUM($S83:$X83)</f>
        <v/>
      </c>
      <c r="Z83" s="4">
        <f>IF(COUNT($M83:$N83)=0,"データ無",IF($Y83&gt;=スコアリング基準!$B$30,"S",IF($Y83&gt;=スコアリング基準!$B$31,"A",IF($Y83&gt;=スコアリング基準!$B$32,"B","C"))))</f>
        <v/>
      </c>
      <c r="AA83">
        <f>IFERROR(INDEX(実績DB!$I$3:$I$104,MATCH($B83&amp;$C83,実績DB!$J$3:$J$104,0)),"")</f>
        <v/>
      </c>
    </row>
    <row r="84">
      <c r="A84" t="n">
        <v>82</v>
      </c>
      <c r="B84" t="inlineStr">
        <is>
          <t>北海道</t>
        </is>
      </c>
      <c r="C84" t="inlineStr">
        <is>
          <t>中頓別変電所</t>
        </is>
      </c>
      <c r="D84" t="inlineStr">
        <is>
          <t>北海道</t>
        </is>
      </c>
      <c r="E84" t="n">
        <v>66</v>
      </c>
      <c r="F84" t="n">
        <v>6.6</v>
      </c>
      <c r="G84" s="3" t="n">
        <v>44.970261</v>
      </c>
      <c r="H84" s="3" t="n">
        <v>142.299914</v>
      </c>
      <c r="I84" t="inlineStr">
        <is>
          <t>OSM実測(名称一致)</t>
        </is>
      </c>
      <c r="J84" t="n">
        <v>6</v>
      </c>
      <c r="K84" t="n">
        <v>6</v>
      </c>
      <c r="M84" t="n">
        <v>5</v>
      </c>
      <c r="N84" t="n">
        <v>0</v>
      </c>
      <c r="O84" t="inlineStr">
        <is>
          <t>不可 #3</t>
        </is>
      </c>
      <c r="P84" t="inlineStr">
        <is>
          <t>有り</t>
        </is>
      </c>
      <c r="R84" s="4">
        <f>IF(COUNT($M84:$N84)=0,"",IF(AND(IF($N84&lt;&gt;"",$N84,$M84)&lt;=0,$O84&lt;&gt;"可"),"警告",""))</f>
        <v/>
      </c>
      <c r="S84" s="4">
        <f>IF(COUNT($M84:$N84)=0,0,IF(IF($N84&lt;&gt;"",$N84,$M84)&gt;=スコアリング基準!$B$20,スコアリング基準!$C$20,IF(IF($N84&lt;&gt;"",$N84,$M84)&gt;=スコアリング基準!$B$21,スコアリング基準!$C$21,IF(IF($N84&lt;&gt;"",$N84,$M84)&gt;0,スコアリング基準!$C$22,0))))</f>
        <v/>
      </c>
      <c r="T84" s="4">
        <f>IF($O84="可",スコアリング基準!$C$23,0)</f>
        <v/>
      </c>
      <c r="U84" s="4">
        <f>IF(OR(COUNT($K84:$L84)&lt;2,$K84=0),0,IF(ABS($L84)/$K84&lt;=スコアリング基準!$B$24,スコアリング基準!$C$24,IF(ABS($L84)/$K84&lt;=スコアリング基準!$B$25,スコアリング基準!$C$25,IF(ABS($L84)/$K84&lt;=スコアリング基準!$B$26,スコアリング基準!$C$26,0))))</f>
        <v/>
      </c>
      <c r="V84" s="4">
        <f>IF($P84="なし",スコアリング基準!$C$27,0)</f>
        <v/>
      </c>
      <c r="W84" s="4">
        <f>IF($F84="",0,IF(ISNUMBER($F84),IF($F84&lt;=スコアリング基準!$B$28,スコアリング基準!$C$28,スコアリング基準!$C$29),0))</f>
        <v/>
      </c>
      <c r="X84" s="4">
        <f>IFERROR(VLOOKUP($B84,スコアリング基準!$A$36:$B$46,2,FALSE),0)</f>
        <v/>
      </c>
      <c r="Y84" s="4">
        <f>SUM($S84:$X84)</f>
        <v/>
      </c>
      <c r="Z84" s="4">
        <f>IF(COUNT($M84:$N84)=0,"データ無",IF($Y84&gt;=スコアリング基準!$B$30,"S",IF($Y84&gt;=スコアリング基準!$B$31,"A",IF($Y84&gt;=スコアリング基準!$B$32,"B","C"))))</f>
        <v/>
      </c>
      <c r="AA84">
        <f>IFERROR(INDEX(実績DB!$I$3:$I$104,MATCH($B84&amp;$C84,実績DB!$J$3:$J$104,0)),"")</f>
        <v/>
      </c>
    </row>
    <row r="85">
      <c r="A85" t="n">
        <v>83</v>
      </c>
      <c r="B85" t="inlineStr">
        <is>
          <t>北海道</t>
        </is>
      </c>
      <c r="C85" t="inlineStr">
        <is>
          <t>丸瀬布変電所</t>
        </is>
      </c>
      <c r="D85" t="inlineStr">
        <is>
          <t>北海道</t>
        </is>
      </c>
      <c r="E85" t="n">
        <v>66</v>
      </c>
      <c r="F85" t="n">
        <v>6.6</v>
      </c>
      <c r="G85" s="3" t="n">
        <v>43.99</v>
      </c>
      <c r="H85" s="3" t="n">
        <v>143.36</v>
      </c>
      <c r="I85" t="inlineStr">
        <is>
          <t>推定</t>
        </is>
      </c>
      <c r="J85" t="n">
        <v>3</v>
      </c>
      <c r="K85" t="n">
        <v>3</v>
      </c>
      <c r="M85" t="n">
        <v>0</v>
      </c>
      <c r="N85" t="n">
        <v>0</v>
      </c>
      <c r="O85" t="inlineStr">
        <is>
          <t>不可 #3</t>
        </is>
      </c>
      <c r="P85" t="inlineStr">
        <is>
          <t>有り</t>
        </is>
      </c>
      <c r="R85" s="4">
        <f>IF(COUNT($M85:$N85)=0,"",IF(AND(IF($N85&lt;&gt;"",$N85,$M85)&lt;=0,$O85&lt;&gt;"可"),"警告",""))</f>
        <v/>
      </c>
      <c r="S85" s="4">
        <f>IF(COUNT($M85:$N85)=0,0,IF(IF($N85&lt;&gt;"",$N85,$M85)&gt;=スコアリング基準!$B$20,スコアリング基準!$C$20,IF(IF($N85&lt;&gt;"",$N85,$M85)&gt;=スコアリング基準!$B$21,スコアリング基準!$C$21,IF(IF($N85&lt;&gt;"",$N85,$M85)&gt;0,スコアリング基準!$C$22,0))))</f>
        <v/>
      </c>
      <c r="T85" s="4">
        <f>IF($O85="可",スコアリング基準!$C$23,0)</f>
        <v/>
      </c>
      <c r="U85" s="4">
        <f>IF(OR(COUNT($K85:$L85)&lt;2,$K85=0),0,IF(ABS($L85)/$K85&lt;=スコアリング基準!$B$24,スコアリング基準!$C$24,IF(ABS($L85)/$K85&lt;=スコアリング基準!$B$25,スコアリング基準!$C$25,IF(ABS($L85)/$K85&lt;=スコアリング基準!$B$26,スコアリング基準!$C$26,0))))</f>
        <v/>
      </c>
      <c r="V85" s="4">
        <f>IF($P85="なし",スコアリング基準!$C$27,0)</f>
        <v/>
      </c>
      <c r="W85" s="4">
        <f>IF($F85="",0,IF(ISNUMBER($F85),IF($F85&lt;=スコアリング基準!$B$28,スコアリング基準!$C$28,スコアリング基準!$C$29),0))</f>
        <v/>
      </c>
      <c r="X85" s="4">
        <f>IFERROR(VLOOKUP($B85,スコアリング基準!$A$36:$B$46,2,FALSE),0)</f>
        <v/>
      </c>
      <c r="Y85" s="4">
        <f>SUM($S85:$X85)</f>
        <v/>
      </c>
      <c r="Z85" s="4">
        <f>IF(COUNT($M85:$N85)=0,"データ無",IF($Y85&gt;=スコアリング基準!$B$30,"S",IF($Y85&gt;=スコアリング基準!$B$31,"A",IF($Y85&gt;=スコアリング基準!$B$32,"B","C"))))</f>
        <v/>
      </c>
      <c r="AA85">
        <f>IFERROR(INDEX(実績DB!$I$3:$I$104,MATCH($B85&amp;$C85,実績DB!$J$3:$J$104,0)),"")</f>
        <v/>
      </c>
    </row>
    <row r="86">
      <c r="A86" t="n">
        <v>84</v>
      </c>
      <c r="B86" t="inlineStr">
        <is>
          <t>北海道</t>
        </is>
      </c>
      <c r="C86" t="inlineStr">
        <is>
          <t>久保内変電所</t>
        </is>
      </c>
      <c r="D86" t="inlineStr">
        <is>
          <t>北海道</t>
        </is>
      </c>
      <c r="E86" t="n">
        <v>66</v>
      </c>
      <c r="F86" t="n">
        <v>6.6</v>
      </c>
      <c r="G86" s="3" t="n">
        <v>42.579291</v>
      </c>
      <c r="H86" s="3" t="n">
        <v>140.974398</v>
      </c>
      <c r="I86" t="inlineStr">
        <is>
          <t>OSM実測</t>
        </is>
      </c>
      <c r="J86" t="n">
        <v>6</v>
      </c>
      <c r="K86" t="n">
        <v>6</v>
      </c>
      <c r="M86" t="n">
        <v>5</v>
      </c>
      <c r="N86" t="n">
        <v>0</v>
      </c>
      <c r="O86" t="inlineStr">
        <is>
          <t>不可 #3</t>
        </is>
      </c>
      <c r="P86" t="inlineStr">
        <is>
          <t>有り</t>
        </is>
      </c>
      <c r="R86" s="4">
        <f>IF(COUNT($M86:$N86)=0,"",IF(AND(IF($N86&lt;&gt;"",$N86,$M86)&lt;=0,$O86&lt;&gt;"可"),"警告",""))</f>
        <v/>
      </c>
      <c r="S86" s="4">
        <f>IF(COUNT($M86:$N86)=0,0,IF(IF($N86&lt;&gt;"",$N86,$M86)&gt;=スコアリング基準!$B$20,スコアリング基準!$C$20,IF(IF($N86&lt;&gt;"",$N86,$M86)&gt;=スコアリング基準!$B$21,スコアリング基準!$C$21,IF(IF($N86&lt;&gt;"",$N86,$M86)&gt;0,スコアリング基準!$C$22,0))))</f>
        <v/>
      </c>
      <c r="T86" s="4">
        <f>IF($O86="可",スコアリング基準!$C$23,0)</f>
        <v/>
      </c>
      <c r="U86" s="4">
        <f>IF(OR(COUNT($K86:$L86)&lt;2,$K86=0),0,IF(ABS($L86)/$K86&lt;=スコアリング基準!$B$24,スコアリング基準!$C$24,IF(ABS($L86)/$K86&lt;=スコアリング基準!$B$25,スコアリング基準!$C$25,IF(ABS($L86)/$K86&lt;=スコアリング基準!$B$26,スコアリング基準!$C$26,0))))</f>
        <v/>
      </c>
      <c r="V86" s="4">
        <f>IF($P86="なし",スコアリング基準!$C$27,0)</f>
        <v/>
      </c>
      <c r="W86" s="4">
        <f>IF($F86="",0,IF(ISNUMBER($F86),IF($F86&lt;=スコアリング基準!$B$28,スコアリング基準!$C$28,スコアリング基準!$C$29),0))</f>
        <v/>
      </c>
      <c r="X86" s="4">
        <f>IFERROR(VLOOKUP($B86,スコアリング基準!$A$36:$B$46,2,FALSE),0)</f>
        <v/>
      </c>
      <c r="Y86" s="4">
        <f>SUM($S86:$X86)</f>
        <v/>
      </c>
      <c r="Z86" s="4">
        <f>IF(COUNT($M86:$N86)=0,"データ無",IF($Y86&gt;=スコアリング基準!$B$30,"S",IF($Y86&gt;=スコアリング基準!$B$31,"A",IF($Y86&gt;=スコアリング基準!$B$32,"B","C"))))</f>
        <v/>
      </c>
      <c r="AA86">
        <f>IFERROR(INDEX(実績DB!$I$3:$I$104,MATCH($B86&amp;$C86,実績DB!$J$3:$J$104,0)),"")</f>
        <v/>
      </c>
    </row>
    <row r="87">
      <c r="A87" t="n">
        <v>85</v>
      </c>
      <c r="B87" t="inlineStr">
        <is>
          <t>北海道</t>
        </is>
      </c>
      <c r="C87" t="inlineStr">
        <is>
          <t>二の坂変電所</t>
        </is>
      </c>
      <c r="D87" t="inlineStr">
        <is>
          <t>北海道</t>
        </is>
      </c>
      <c r="E87" t="n">
        <v>66</v>
      </c>
      <c r="F87" t="n">
        <v>6.6</v>
      </c>
      <c r="G87" s="3" t="n">
        <v>43.54</v>
      </c>
      <c r="H87" s="3" t="n">
        <v>141.87</v>
      </c>
      <c r="I87" t="inlineStr">
        <is>
          <t>推定</t>
        </is>
      </c>
      <c r="J87" t="n">
        <v>16</v>
      </c>
      <c r="K87" t="n">
        <v>6</v>
      </c>
      <c r="M87" t="n">
        <v>1</v>
      </c>
      <c r="N87" t="n">
        <v>0</v>
      </c>
      <c r="O87" t="inlineStr">
        <is>
          <t>不可 #3</t>
        </is>
      </c>
      <c r="P87" t="inlineStr">
        <is>
          <t>有り</t>
        </is>
      </c>
      <c r="R87" s="4">
        <f>IF(COUNT($M87:$N87)=0,"",IF(AND(IF($N87&lt;&gt;"",$N87,$M87)&lt;=0,$O87&lt;&gt;"可"),"警告",""))</f>
        <v/>
      </c>
      <c r="S87" s="4">
        <f>IF(COUNT($M87:$N87)=0,0,IF(IF($N87&lt;&gt;"",$N87,$M87)&gt;=スコアリング基準!$B$20,スコアリング基準!$C$20,IF(IF($N87&lt;&gt;"",$N87,$M87)&gt;=スコアリング基準!$B$21,スコアリング基準!$C$21,IF(IF($N87&lt;&gt;"",$N87,$M87)&gt;0,スコアリング基準!$C$22,0))))</f>
        <v/>
      </c>
      <c r="T87" s="4">
        <f>IF($O87="可",スコアリング基準!$C$23,0)</f>
        <v/>
      </c>
      <c r="U87" s="4">
        <f>IF(OR(COUNT($K87:$L87)&lt;2,$K87=0),0,IF(ABS($L87)/$K87&lt;=スコアリング基準!$B$24,スコアリング基準!$C$24,IF(ABS($L87)/$K87&lt;=スコアリング基準!$B$25,スコアリング基準!$C$25,IF(ABS($L87)/$K87&lt;=スコアリング基準!$B$26,スコアリング基準!$C$26,0))))</f>
        <v/>
      </c>
      <c r="V87" s="4">
        <f>IF($P87="なし",スコアリング基準!$C$27,0)</f>
        <v/>
      </c>
      <c r="W87" s="4">
        <f>IF($F87="",0,IF(ISNUMBER($F87),IF($F87&lt;=スコアリング基準!$B$28,スコアリング基準!$C$28,スコアリング基準!$C$29),0))</f>
        <v/>
      </c>
      <c r="X87" s="4">
        <f>IFERROR(VLOOKUP($B87,スコアリング基準!$A$36:$B$46,2,FALSE),0)</f>
        <v/>
      </c>
      <c r="Y87" s="4">
        <f>SUM($S87:$X87)</f>
        <v/>
      </c>
      <c r="Z87" s="4">
        <f>IF(COUNT($M87:$N87)=0,"データ無",IF($Y87&gt;=スコアリング基準!$B$30,"S",IF($Y87&gt;=スコアリング基準!$B$31,"A",IF($Y87&gt;=スコアリング基準!$B$32,"B","C"))))</f>
        <v/>
      </c>
      <c r="AA87">
        <f>IFERROR(INDEX(実績DB!$I$3:$I$104,MATCH($B87&amp;$C87,実績DB!$J$3:$J$104,0)),"")</f>
        <v/>
      </c>
    </row>
    <row r="88">
      <c r="A88" t="n">
        <v>86</v>
      </c>
      <c r="B88" t="inlineStr">
        <is>
          <t>北海道</t>
        </is>
      </c>
      <c r="C88" t="inlineStr">
        <is>
          <t>二十四軒変電所</t>
        </is>
      </c>
      <c r="D88" t="inlineStr">
        <is>
          <t>北海道</t>
        </is>
      </c>
      <c r="E88" t="n">
        <v>66</v>
      </c>
      <c r="G88" s="3" t="n">
        <v>43.077414</v>
      </c>
      <c r="H88" s="3" t="n">
        <v>141.315258</v>
      </c>
      <c r="I88" t="inlineStr">
        <is>
          <t>OSM実測</t>
        </is>
      </c>
      <c r="J88" t="n">
        <v>40</v>
      </c>
      <c r="K88" t="n">
        <v>20</v>
      </c>
      <c r="M88" t="n">
        <v>20</v>
      </c>
      <c r="N88" t="n">
        <v>20</v>
      </c>
      <c r="O88" t="inlineStr">
        <is>
          <t>不可 #2</t>
        </is>
      </c>
      <c r="P88" t="inlineStr">
        <is>
          <t>なし</t>
        </is>
      </c>
      <c r="R88" s="4">
        <f>IF(COUNT($M88:$N88)=0,"",IF(AND(IF($N88&lt;&gt;"",$N88,$M88)&lt;=0,$O88&lt;&gt;"可"),"警告",""))</f>
        <v/>
      </c>
      <c r="S88" s="4">
        <f>IF(COUNT($M88:$N88)=0,0,IF(IF($N88&lt;&gt;"",$N88,$M88)&gt;=スコアリング基準!$B$20,スコアリング基準!$C$20,IF(IF($N88&lt;&gt;"",$N88,$M88)&gt;=スコアリング基準!$B$21,スコアリング基準!$C$21,IF(IF($N88&lt;&gt;"",$N88,$M88)&gt;0,スコアリング基準!$C$22,0))))</f>
        <v/>
      </c>
      <c r="T88" s="4">
        <f>IF($O88="可",スコアリング基準!$C$23,0)</f>
        <v/>
      </c>
      <c r="U88" s="4">
        <f>IF(OR(COUNT($K88:$L88)&lt;2,$K88=0),0,IF(ABS($L88)/$K88&lt;=スコアリング基準!$B$24,スコアリング基準!$C$24,IF(ABS($L88)/$K88&lt;=スコアリング基準!$B$25,スコアリング基準!$C$25,IF(ABS($L88)/$K88&lt;=スコアリング基準!$B$26,スコアリング基準!$C$26,0))))</f>
        <v/>
      </c>
      <c r="V88" s="4">
        <f>IF($P88="なし",スコアリング基準!$C$27,0)</f>
        <v/>
      </c>
      <c r="W88" s="4">
        <f>IF($F88="",0,IF(ISNUMBER($F88),IF($F88&lt;=スコアリング基準!$B$28,スコアリング基準!$C$28,スコアリング基準!$C$29),0))</f>
        <v/>
      </c>
      <c r="X88" s="4">
        <f>IFERROR(VLOOKUP($B88,スコアリング基準!$A$36:$B$46,2,FALSE),0)</f>
        <v/>
      </c>
      <c r="Y88" s="4">
        <f>SUM($S88:$X88)</f>
        <v/>
      </c>
      <c r="Z88" s="4">
        <f>IF(COUNT($M88:$N88)=0,"データ無",IF($Y88&gt;=スコアリング基準!$B$30,"S",IF($Y88&gt;=スコアリング基準!$B$31,"A",IF($Y88&gt;=スコアリング基準!$B$32,"B","C"))))</f>
        <v/>
      </c>
      <c r="AA88">
        <f>IFERROR(INDEX(実績DB!$I$3:$I$104,MATCH($B88&amp;$C88,実績DB!$J$3:$J$104,0)),"")</f>
        <v/>
      </c>
    </row>
    <row r="89">
      <c r="A89" t="n">
        <v>87</v>
      </c>
      <c r="B89" t="inlineStr">
        <is>
          <t>北海道</t>
        </is>
      </c>
      <c r="C89" t="inlineStr">
        <is>
          <t>今金変電所</t>
        </is>
      </c>
      <c r="D89" t="inlineStr">
        <is>
          <t>北海道</t>
        </is>
      </c>
      <c r="E89" t="n">
        <v>66</v>
      </c>
      <c r="F89" t="n">
        <v>6.6</v>
      </c>
      <c r="G89" s="3" t="n">
        <v>42.424906</v>
      </c>
      <c r="H89" s="3" t="n">
        <v>140.010033</v>
      </c>
      <c r="I89" t="inlineStr">
        <is>
          <t>OSM実測</t>
        </is>
      </c>
      <c r="J89" t="n">
        <v>6</v>
      </c>
      <c r="K89" t="n">
        <v>6</v>
      </c>
      <c r="M89" t="n">
        <v>6</v>
      </c>
      <c r="N89" t="n">
        <v>0</v>
      </c>
      <c r="O89" t="inlineStr">
        <is>
          <t>不可 #3</t>
        </is>
      </c>
      <c r="P89" t="inlineStr">
        <is>
          <t>有り</t>
        </is>
      </c>
      <c r="R89" s="4">
        <f>IF(COUNT($M89:$N89)=0,"",IF(AND(IF($N89&lt;&gt;"",$N89,$M89)&lt;=0,$O89&lt;&gt;"可"),"警告",""))</f>
        <v/>
      </c>
      <c r="S89" s="4">
        <f>IF(COUNT($M89:$N89)=0,0,IF(IF($N89&lt;&gt;"",$N89,$M89)&gt;=スコアリング基準!$B$20,スコアリング基準!$C$20,IF(IF($N89&lt;&gt;"",$N89,$M89)&gt;=スコアリング基準!$B$21,スコアリング基準!$C$21,IF(IF($N89&lt;&gt;"",$N89,$M89)&gt;0,スコアリング基準!$C$22,0))))</f>
        <v/>
      </c>
      <c r="T89" s="4">
        <f>IF($O89="可",スコアリング基準!$C$23,0)</f>
        <v/>
      </c>
      <c r="U89" s="4">
        <f>IF(OR(COUNT($K89:$L89)&lt;2,$K89=0),0,IF(ABS($L89)/$K89&lt;=スコアリング基準!$B$24,スコアリング基準!$C$24,IF(ABS($L89)/$K89&lt;=スコアリング基準!$B$25,スコアリング基準!$C$25,IF(ABS($L89)/$K89&lt;=スコアリング基準!$B$26,スコアリング基準!$C$26,0))))</f>
        <v/>
      </c>
      <c r="V89" s="4">
        <f>IF($P89="なし",スコアリング基準!$C$27,0)</f>
        <v/>
      </c>
      <c r="W89" s="4">
        <f>IF($F89="",0,IF(ISNUMBER($F89),IF($F89&lt;=スコアリング基準!$B$28,スコアリング基準!$C$28,スコアリング基準!$C$29),0))</f>
        <v/>
      </c>
      <c r="X89" s="4">
        <f>IFERROR(VLOOKUP($B89,スコアリング基準!$A$36:$B$46,2,FALSE),0)</f>
        <v/>
      </c>
      <c r="Y89" s="4">
        <f>SUM($S89:$X89)</f>
        <v/>
      </c>
      <c r="Z89" s="4">
        <f>IF(COUNT($M89:$N89)=0,"データ無",IF($Y89&gt;=スコアリング基準!$B$30,"S",IF($Y89&gt;=スコアリング基準!$B$31,"A",IF($Y89&gt;=スコアリング基準!$B$32,"B","C"))))</f>
        <v/>
      </c>
      <c r="AA89">
        <f>IFERROR(INDEX(実績DB!$I$3:$I$104,MATCH($B89&amp;$C89,実績DB!$J$3:$J$104,0)),"")</f>
        <v/>
      </c>
    </row>
    <row r="90">
      <c r="A90" t="n">
        <v>88</v>
      </c>
      <c r="B90" t="inlineStr">
        <is>
          <t>北海道</t>
        </is>
      </c>
      <c r="C90" t="inlineStr">
        <is>
          <t>伊達北黄金 変電所</t>
        </is>
      </c>
      <c r="D90" t="inlineStr">
        <is>
          <t>北海道</t>
        </is>
      </c>
      <c r="E90" t="n">
        <v>66</v>
      </c>
      <c r="G90" s="3" t="n">
        <v>42.411829</v>
      </c>
      <c r="H90" s="3" t="n">
        <v>140.9428</v>
      </c>
      <c r="I90" t="inlineStr">
        <is>
          <t>OSM実測</t>
        </is>
      </c>
      <c r="R90" s="4">
        <f>IF(COUNT($M90:$N90)=0,"",IF(AND(IF($N90&lt;&gt;"",$N90,$M90)&lt;=0,$O90&lt;&gt;"可"),"警告",""))</f>
        <v/>
      </c>
      <c r="S90" s="4">
        <f>IF(COUNT($M90:$N90)=0,0,IF(IF($N90&lt;&gt;"",$N90,$M90)&gt;=スコアリング基準!$B$20,スコアリング基準!$C$20,IF(IF($N90&lt;&gt;"",$N90,$M90)&gt;=スコアリング基準!$B$21,スコアリング基準!$C$21,IF(IF($N90&lt;&gt;"",$N90,$M90)&gt;0,スコアリング基準!$C$22,0))))</f>
        <v/>
      </c>
      <c r="T90" s="4">
        <f>IF($O90="可",スコアリング基準!$C$23,0)</f>
        <v/>
      </c>
      <c r="U90" s="4">
        <f>IF(OR(COUNT($K90:$L90)&lt;2,$K90=0),0,IF(ABS($L90)/$K90&lt;=スコアリング基準!$B$24,スコアリング基準!$C$24,IF(ABS($L90)/$K90&lt;=スコアリング基準!$B$25,スコアリング基準!$C$25,IF(ABS($L90)/$K90&lt;=スコアリング基準!$B$26,スコアリング基準!$C$26,0))))</f>
        <v/>
      </c>
      <c r="V90" s="4">
        <f>IF($P90="なし",スコアリング基準!$C$27,0)</f>
        <v/>
      </c>
      <c r="W90" s="4">
        <f>IF($F90="",0,IF(ISNUMBER($F90),IF($F90&lt;=スコアリング基準!$B$28,スコアリング基準!$C$28,スコアリング基準!$C$29),0))</f>
        <v/>
      </c>
      <c r="X90" s="4">
        <f>IFERROR(VLOOKUP($B90,スコアリング基準!$A$36:$B$46,2,FALSE),0)</f>
        <v/>
      </c>
      <c r="Y90" s="4">
        <f>SUM($S90:$X90)</f>
        <v/>
      </c>
      <c r="Z90" s="4">
        <f>IF(COUNT($M90:$N90)=0,"データ無",IF($Y90&gt;=スコアリング基準!$B$30,"S",IF($Y90&gt;=スコアリング基準!$B$31,"A",IF($Y90&gt;=スコアリング基準!$B$32,"B","C"))))</f>
        <v/>
      </c>
      <c r="AA90">
        <f>IFERROR(INDEX(実績DB!$I$3:$I$104,MATCH($B90&amp;$C90,実績DB!$J$3:$J$104,0)),"")</f>
        <v/>
      </c>
    </row>
    <row r="91">
      <c r="A91" t="n">
        <v>89</v>
      </c>
      <c r="B91" t="inlineStr">
        <is>
          <t>北海道</t>
        </is>
      </c>
      <c r="C91" t="inlineStr">
        <is>
          <t>伊達変電所</t>
        </is>
      </c>
      <c r="D91" t="inlineStr">
        <is>
          <t>北海道</t>
        </is>
      </c>
      <c r="E91" t="n">
        <v>66</v>
      </c>
      <c r="F91" t="n">
        <v>6.6</v>
      </c>
      <c r="G91" s="3" t="n">
        <v>42.48499</v>
      </c>
      <c r="H91" s="3" t="n">
        <v>140.876131</v>
      </c>
      <c r="I91" t="inlineStr">
        <is>
          <t>OSM実測</t>
        </is>
      </c>
      <c r="J91" t="n">
        <v>25</v>
      </c>
      <c r="K91" t="n">
        <v>10</v>
      </c>
      <c r="M91" t="n">
        <v>9</v>
      </c>
      <c r="N91" t="n">
        <v>0</v>
      </c>
      <c r="O91" t="inlineStr">
        <is>
          <t>不可 #3</t>
        </is>
      </c>
      <c r="P91" t="inlineStr">
        <is>
          <t>有り</t>
        </is>
      </c>
      <c r="R91" s="4">
        <f>IF(COUNT($M91:$N91)=0,"",IF(AND(IF($N91&lt;&gt;"",$N91,$M91)&lt;=0,$O91&lt;&gt;"可"),"警告",""))</f>
        <v/>
      </c>
      <c r="S91" s="4">
        <f>IF(COUNT($M91:$N91)=0,0,IF(IF($N91&lt;&gt;"",$N91,$M91)&gt;=スコアリング基準!$B$20,スコアリング基準!$C$20,IF(IF($N91&lt;&gt;"",$N91,$M91)&gt;=スコアリング基準!$B$21,スコアリング基準!$C$21,IF(IF($N91&lt;&gt;"",$N91,$M91)&gt;0,スコアリング基準!$C$22,0))))</f>
        <v/>
      </c>
      <c r="T91" s="4">
        <f>IF($O91="可",スコアリング基準!$C$23,0)</f>
        <v/>
      </c>
      <c r="U91" s="4">
        <f>IF(OR(COUNT($K91:$L91)&lt;2,$K91=0),0,IF(ABS($L91)/$K91&lt;=スコアリング基準!$B$24,スコアリング基準!$C$24,IF(ABS($L91)/$K91&lt;=スコアリング基準!$B$25,スコアリング基準!$C$25,IF(ABS($L91)/$K91&lt;=スコアリング基準!$B$26,スコアリング基準!$C$26,0))))</f>
        <v/>
      </c>
      <c r="V91" s="4">
        <f>IF($P91="なし",スコアリング基準!$C$27,0)</f>
        <v/>
      </c>
      <c r="W91" s="4">
        <f>IF($F91="",0,IF(ISNUMBER($F91),IF($F91&lt;=スコアリング基準!$B$28,スコアリング基準!$C$28,スコアリング基準!$C$29),0))</f>
        <v/>
      </c>
      <c r="X91" s="4">
        <f>IFERROR(VLOOKUP($B91,スコアリング基準!$A$36:$B$46,2,FALSE),0)</f>
        <v/>
      </c>
      <c r="Y91" s="4">
        <f>SUM($S91:$X91)</f>
        <v/>
      </c>
      <c r="Z91" s="4">
        <f>IF(COUNT($M91:$N91)=0,"データ無",IF($Y91&gt;=スコアリング基準!$B$30,"S",IF($Y91&gt;=スコアリング基準!$B$31,"A",IF($Y91&gt;=スコアリング基準!$B$32,"B","C"))))</f>
        <v/>
      </c>
      <c r="AA91">
        <f>IFERROR(INDEX(実績DB!$I$3:$I$104,MATCH($B91&amp;$C91,実績DB!$J$3:$J$104,0)),"")</f>
        <v/>
      </c>
    </row>
    <row r="92">
      <c r="A92" t="n">
        <v>90</v>
      </c>
      <c r="B92" t="inlineStr">
        <is>
          <t>北海道</t>
        </is>
      </c>
      <c r="C92" t="inlineStr">
        <is>
          <t>佐呂間変電所</t>
        </is>
      </c>
      <c r="D92" t="inlineStr">
        <is>
          <t>北海道</t>
        </is>
      </c>
      <c r="E92" t="n">
        <v>66</v>
      </c>
      <c r="F92" t="n">
        <v>6.6</v>
      </c>
      <c r="G92" s="3" t="n">
        <v>44.01158</v>
      </c>
      <c r="H92" s="3" t="n">
        <v>143.765915</v>
      </c>
      <c r="I92" t="inlineStr">
        <is>
          <t>OSM実測</t>
        </is>
      </c>
      <c r="J92" t="n">
        <v>10</v>
      </c>
      <c r="K92" t="n">
        <v>10</v>
      </c>
      <c r="M92" t="n">
        <v>5</v>
      </c>
      <c r="N92" t="n">
        <v>0</v>
      </c>
      <c r="O92" t="inlineStr">
        <is>
          <t>不可 #3</t>
        </is>
      </c>
      <c r="P92" t="inlineStr">
        <is>
          <t>有り</t>
        </is>
      </c>
      <c r="R92" s="4">
        <f>IF(COUNT($M92:$N92)=0,"",IF(AND(IF($N92&lt;&gt;"",$N92,$M92)&lt;=0,$O92&lt;&gt;"可"),"警告",""))</f>
        <v/>
      </c>
      <c r="S92" s="4">
        <f>IF(COUNT($M92:$N92)=0,0,IF(IF($N92&lt;&gt;"",$N92,$M92)&gt;=スコアリング基準!$B$20,スコアリング基準!$C$20,IF(IF($N92&lt;&gt;"",$N92,$M92)&gt;=スコアリング基準!$B$21,スコアリング基準!$C$21,IF(IF($N92&lt;&gt;"",$N92,$M92)&gt;0,スコアリング基準!$C$22,0))))</f>
        <v/>
      </c>
      <c r="T92" s="4">
        <f>IF($O92="可",スコアリング基準!$C$23,0)</f>
        <v/>
      </c>
      <c r="U92" s="4">
        <f>IF(OR(COUNT($K92:$L92)&lt;2,$K92=0),0,IF(ABS($L92)/$K92&lt;=スコアリング基準!$B$24,スコアリング基準!$C$24,IF(ABS($L92)/$K92&lt;=スコアリング基準!$B$25,スコアリング基準!$C$25,IF(ABS($L92)/$K92&lt;=スコアリング基準!$B$26,スコアリング基準!$C$26,0))))</f>
        <v/>
      </c>
      <c r="V92" s="4">
        <f>IF($P92="なし",スコアリング基準!$C$27,0)</f>
        <v/>
      </c>
      <c r="W92" s="4">
        <f>IF($F92="",0,IF(ISNUMBER($F92),IF($F92&lt;=スコアリング基準!$B$28,スコアリング基準!$C$28,スコアリング基準!$C$29),0))</f>
        <v/>
      </c>
      <c r="X92" s="4">
        <f>IFERROR(VLOOKUP($B92,スコアリング基準!$A$36:$B$46,2,FALSE),0)</f>
        <v/>
      </c>
      <c r="Y92" s="4">
        <f>SUM($S92:$X92)</f>
        <v/>
      </c>
      <c r="Z92" s="4">
        <f>IF(COUNT($M92:$N92)=0,"データ無",IF($Y92&gt;=スコアリング基準!$B$30,"S",IF($Y92&gt;=スコアリング基準!$B$31,"A",IF($Y92&gt;=スコアリング基準!$B$32,"B","C"))))</f>
        <v/>
      </c>
      <c r="AA92">
        <f>IFERROR(INDEX(実績DB!$I$3:$I$104,MATCH($B92&amp;$C92,実績DB!$J$3:$J$104,0)),"")</f>
        <v/>
      </c>
    </row>
    <row r="93">
      <c r="A93" t="n">
        <v>91</v>
      </c>
      <c r="B93" t="inlineStr">
        <is>
          <t>北海道</t>
        </is>
      </c>
      <c r="C93" t="inlineStr">
        <is>
          <t>余市</t>
        </is>
      </c>
      <c r="D93" t="inlineStr">
        <is>
          <t>北海道</t>
        </is>
      </c>
      <c r="E93" t="n">
        <v>66</v>
      </c>
      <c r="G93" s="3" t="n">
        <v>43.190907</v>
      </c>
      <c r="H93" s="3" t="n">
        <v>140.800916</v>
      </c>
      <c r="I93" t="inlineStr">
        <is>
          <t>OSM実測</t>
        </is>
      </c>
      <c r="R93" s="4">
        <f>IF(COUNT($M93:$N93)=0,"",IF(AND(IF($N93&lt;&gt;"",$N93,$M93)&lt;=0,$O93&lt;&gt;"可"),"警告",""))</f>
        <v/>
      </c>
      <c r="S93" s="4">
        <f>IF(COUNT($M93:$N93)=0,0,IF(IF($N93&lt;&gt;"",$N93,$M93)&gt;=スコアリング基準!$B$20,スコアリング基準!$C$20,IF(IF($N93&lt;&gt;"",$N93,$M93)&gt;=スコアリング基準!$B$21,スコアリング基準!$C$21,IF(IF($N93&lt;&gt;"",$N93,$M93)&gt;0,スコアリング基準!$C$22,0))))</f>
        <v/>
      </c>
      <c r="T93" s="4">
        <f>IF($O93="可",スコアリング基準!$C$23,0)</f>
        <v/>
      </c>
      <c r="U93" s="4">
        <f>IF(OR(COUNT($K93:$L93)&lt;2,$K93=0),0,IF(ABS($L93)/$K93&lt;=スコアリング基準!$B$24,スコアリング基準!$C$24,IF(ABS($L93)/$K93&lt;=スコアリング基準!$B$25,スコアリング基準!$C$25,IF(ABS($L93)/$K93&lt;=スコアリング基準!$B$26,スコアリング基準!$C$26,0))))</f>
        <v/>
      </c>
      <c r="V93" s="4">
        <f>IF($P93="なし",スコアリング基準!$C$27,0)</f>
        <v/>
      </c>
      <c r="W93" s="4">
        <f>IF($F93="",0,IF(ISNUMBER($F93),IF($F93&lt;=スコアリング基準!$B$28,スコアリング基準!$C$28,スコアリング基準!$C$29),0))</f>
        <v/>
      </c>
      <c r="X93" s="4">
        <f>IFERROR(VLOOKUP($B93,スコアリング基準!$A$36:$B$46,2,FALSE),0)</f>
        <v/>
      </c>
      <c r="Y93" s="4">
        <f>SUM($S93:$X93)</f>
        <v/>
      </c>
      <c r="Z93" s="4">
        <f>IF(COUNT($M93:$N93)=0,"データ無",IF($Y93&gt;=スコアリング基準!$B$30,"S",IF($Y93&gt;=スコアリング基準!$B$31,"A",IF($Y93&gt;=スコアリング基準!$B$32,"B","C"))))</f>
        <v/>
      </c>
      <c r="AA93">
        <f>IFERROR(INDEX(実績DB!$I$3:$I$104,MATCH($B93&amp;$C93,実績DB!$J$3:$J$104,0)),"")</f>
        <v/>
      </c>
    </row>
    <row r="94">
      <c r="A94" t="n">
        <v>92</v>
      </c>
      <c r="B94" t="inlineStr">
        <is>
          <t>北海道</t>
        </is>
      </c>
      <c r="C94" t="inlineStr">
        <is>
          <t>余市変電所</t>
        </is>
      </c>
      <c r="D94" t="inlineStr">
        <is>
          <t>北海道</t>
        </is>
      </c>
      <c r="E94" t="n">
        <v>66</v>
      </c>
      <c r="F94" t="n">
        <v>6.6</v>
      </c>
      <c r="G94" s="3" t="n">
        <v>43.190907</v>
      </c>
      <c r="H94" s="3" t="n">
        <v>140.800916</v>
      </c>
      <c r="I94" t="inlineStr">
        <is>
          <t>OSM実測(名称一致)</t>
        </is>
      </c>
      <c r="J94" t="n">
        <v>30</v>
      </c>
      <c r="K94" t="n">
        <v>20</v>
      </c>
      <c r="M94" t="n">
        <v>9</v>
      </c>
      <c r="N94" t="n">
        <v>0</v>
      </c>
      <c r="O94" t="inlineStr">
        <is>
          <t>不可 #3</t>
        </is>
      </c>
      <c r="P94" t="inlineStr">
        <is>
          <t>有り</t>
        </is>
      </c>
      <c r="R94" s="4">
        <f>IF(COUNT($M94:$N94)=0,"",IF(AND(IF($N94&lt;&gt;"",$N94,$M94)&lt;=0,$O94&lt;&gt;"可"),"警告",""))</f>
        <v/>
      </c>
      <c r="S94" s="4">
        <f>IF(COUNT($M94:$N94)=0,0,IF(IF($N94&lt;&gt;"",$N94,$M94)&gt;=スコアリング基準!$B$20,スコアリング基準!$C$20,IF(IF($N94&lt;&gt;"",$N94,$M94)&gt;=スコアリング基準!$B$21,スコアリング基準!$C$21,IF(IF($N94&lt;&gt;"",$N94,$M94)&gt;0,スコアリング基準!$C$22,0))))</f>
        <v/>
      </c>
      <c r="T94" s="4">
        <f>IF($O94="可",スコアリング基準!$C$23,0)</f>
        <v/>
      </c>
      <c r="U94" s="4">
        <f>IF(OR(COUNT($K94:$L94)&lt;2,$K94=0),0,IF(ABS($L94)/$K94&lt;=スコアリング基準!$B$24,スコアリング基準!$C$24,IF(ABS($L94)/$K94&lt;=スコアリング基準!$B$25,スコアリング基準!$C$25,IF(ABS($L94)/$K94&lt;=スコアリング基準!$B$26,スコアリング基準!$C$26,0))))</f>
        <v/>
      </c>
      <c r="V94" s="4">
        <f>IF($P94="なし",スコアリング基準!$C$27,0)</f>
        <v/>
      </c>
      <c r="W94" s="4">
        <f>IF($F94="",0,IF(ISNUMBER($F94),IF($F94&lt;=スコアリング基準!$B$28,スコアリング基準!$C$28,スコアリング基準!$C$29),0))</f>
        <v/>
      </c>
      <c r="X94" s="4">
        <f>IFERROR(VLOOKUP($B94,スコアリング基準!$A$36:$B$46,2,FALSE),0)</f>
        <v/>
      </c>
      <c r="Y94" s="4">
        <f>SUM($S94:$X94)</f>
        <v/>
      </c>
      <c r="Z94" s="4">
        <f>IF(COUNT($M94:$N94)=0,"データ無",IF($Y94&gt;=スコアリング基準!$B$30,"S",IF($Y94&gt;=スコアリング基準!$B$31,"A",IF($Y94&gt;=スコアリング基準!$B$32,"B","C"))))</f>
        <v/>
      </c>
      <c r="AA94">
        <f>IFERROR(INDEX(実績DB!$I$3:$I$104,MATCH($B94&amp;$C94,実績DB!$J$3:$J$104,0)),"")</f>
        <v/>
      </c>
    </row>
    <row r="95">
      <c r="A95" t="n">
        <v>93</v>
      </c>
      <c r="B95" t="inlineStr">
        <is>
          <t>北海道</t>
        </is>
      </c>
      <c r="C95" t="inlineStr">
        <is>
          <t>作開変電所</t>
        </is>
      </c>
      <c r="D95" t="inlineStr">
        <is>
          <t>北海道</t>
        </is>
      </c>
      <c r="E95" t="n">
        <v>66</v>
      </c>
      <c r="F95" t="n">
        <v>33</v>
      </c>
      <c r="G95" s="3" t="n">
        <v>42.751965</v>
      </c>
      <c r="H95" s="3" t="n">
        <v>140.296209</v>
      </c>
      <c r="I95" t="inlineStr">
        <is>
          <t>OSM実測</t>
        </is>
      </c>
      <c r="J95" t="n">
        <v>6</v>
      </c>
      <c r="K95" t="n">
        <v>6</v>
      </c>
      <c r="L95" t="n">
        <v>-7</v>
      </c>
      <c r="O95" t="inlineStr">
        <is>
          <t>不可 #2</t>
        </is>
      </c>
      <c r="P95" t="inlineStr">
        <is>
          <t>有り</t>
        </is>
      </c>
      <c r="R95" s="4">
        <f>IF(COUNT($M95:$N95)=0,"",IF(AND(IF($N95&lt;&gt;"",$N95,$M95)&lt;=0,$O95&lt;&gt;"可"),"警告",""))</f>
        <v/>
      </c>
      <c r="S95" s="4">
        <f>IF(COUNT($M95:$N95)=0,0,IF(IF($N95&lt;&gt;"",$N95,$M95)&gt;=スコアリング基準!$B$20,スコアリング基準!$C$20,IF(IF($N95&lt;&gt;"",$N95,$M95)&gt;=スコアリング基準!$B$21,スコアリング基準!$C$21,IF(IF($N95&lt;&gt;"",$N95,$M95)&gt;0,スコアリング基準!$C$22,0))))</f>
        <v/>
      </c>
      <c r="T95" s="4">
        <f>IF($O95="可",スコアリング基準!$C$23,0)</f>
        <v/>
      </c>
      <c r="U95" s="4">
        <f>IF(OR(COUNT($K95:$L95)&lt;2,$K95=0),0,IF(ABS($L95)/$K95&lt;=スコアリング基準!$B$24,スコアリング基準!$C$24,IF(ABS($L95)/$K95&lt;=スコアリング基準!$B$25,スコアリング基準!$C$25,IF(ABS($L95)/$K95&lt;=スコアリング基準!$B$26,スコアリング基準!$C$26,0))))</f>
        <v/>
      </c>
      <c r="V95" s="4">
        <f>IF($P95="なし",スコアリング基準!$C$27,0)</f>
        <v/>
      </c>
      <c r="W95" s="4">
        <f>IF($F95="",0,IF(ISNUMBER($F95),IF($F95&lt;=スコアリング基準!$B$28,スコアリング基準!$C$28,スコアリング基準!$C$29),0))</f>
        <v/>
      </c>
      <c r="X95" s="4">
        <f>IFERROR(VLOOKUP($B95,スコアリング基準!$A$36:$B$46,2,FALSE),0)</f>
        <v/>
      </c>
      <c r="Y95" s="4">
        <f>SUM($S95:$X95)</f>
        <v/>
      </c>
      <c r="Z95" s="4">
        <f>IF(COUNT($M95:$N95)=0,"データ無",IF($Y95&gt;=スコアリング基準!$B$30,"S",IF($Y95&gt;=スコアリング基準!$B$31,"A",IF($Y95&gt;=スコアリング基準!$B$32,"B","C"))))</f>
        <v/>
      </c>
      <c r="AA95">
        <f>IFERROR(INDEX(実績DB!$I$3:$I$104,MATCH($B95&amp;$C95,実績DB!$J$3:$J$104,0)),"")</f>
        <v/>
      </c>
    </row>
    <row r="96">
      <c r="A96" t="n">
        <v>94</v>
      </c>
      <c r="B96" t="inlineStr">
        <is>
          <t>北海道</t>
        </is>
      </c>
      <c r="C96" t="inlineStr">
        <is>
          <t>作開開閉器柱</t>
        </is>
      </c>
      <c r="D96" t="inlineStr">
        <is>
          <t>北海道</t>
        </is>
      </c>
      <c r="E96" t="n">
        <v>66</v>
      </c>
      <c r="G96" s="3" t="n">
        <v>42.633888</v>
      </c>
      <c r="H96" s="3" t="n">
        <v>140.449838</v>
      </c>
      <c r="I96" t="inlineStr">
        <is>
          <t>OSM実測</t>
        </is>
      </c>
      <c r="R96" s="4">
        <f>IF(COUNT($M96:$N96)=0,"",IF(AND(IF($N96&lt;&gt;"",$N96,$M96)&lt;=0,$O96&lt;&gt;"可"),"警告",""))</f>
        <v/>
      </c>
      <c r="S96" s="4">
        <f>IF(COUNT($M96:$N96)=0,0,IF(IF($N96&lt;&gt;"",$N96,$M96)&gt;=スコアリング基準!$B$20,スコアリング基準!$C$20,IF(IF($N96&lt;&gt;"",$N96,$M96)&gt;=スコアリング基準!$B$21,スコアリング基準!$C$21,IF(IF($N96&lt;&gt;"",$N96,$M96)&gt;0,スコアリング基準!$C$22,0))))</f>
        <v/>
      </c>
      <c r="T96" s="4">
        <f>IF($O96="可",スコアリング基準!$C$23,0)</f>
        <v/>
      </c>
      <c r="U96" s="4">
        <f>IF(OR(COUNT($K96:$L96)&lt;2,$K96=0),0,IF(ABS($L96)/$K96&lt;=スコアリング基準!$B$24,スコアリング基準!$C$24,IF(ABS($L96)/$K96&lt;=スコアリング基準!$B$25,スコアリング基準!$C$25,IF(ABS($L96)/$K96&lt;=スコアリング基準!$B$26,スコアリング基準!$C$26,0))))</f>
        <v/>
      </c>
      <c r="V96" s="4">
        <f>IF($P96="なし",スコアリング基準!$C$27,0)</f>
        <v/>
      </c>
      <c r="W96" s="4">
        <f>IF($F96="",0,IF(ISNUMBER($F96),IF($F96&lt;=スコアリング基準!$B$28,スコアリング基準!$C$28,スコアリング基準!$C$29),0))</f>
        <v/>
      </c>
      <c r="X96" s="4">
        <f>IFERROR(VLOOKUP($B96,スコアリング基準!$A$36:$B$46,2,FALSE),0)</f>
        <v/>
      </c>
      <c r="Y96" s="4">
        <f>SUM($S96:$X96)</f>
        <v/>
      </c>
      <c r="Z96" s="4">
        <f>IF(COUNT($M96:$N96)=0,"データ無",IF($Y96&gt;=スコアリング基準!$B$30,"S",IF($Y96&gt;=スコアリング基準!$B$31,"A",IF($Y96&gt;=スコアリング基準!$B$32,"B","C"))))</f>
        <v/>
      </c>
      <c r="AA96">
        <f>IFERROR(INDEX(実績DB!$I$3:$I$104,MATCH($B96&amp;$C96,実績DB!$J$3:$J$104,0)),"")</f>
        <v/>
      </c>
    </row>
    <row r="97">
      <c r="A97" t="n">
        <v>95</v>
      </c>
      <c r="B97" t="inlineStr">
        <is>
          <t>北海道</t>
        </is>
      </c>
      <c r="C97" t="inlineStr">
        <is>
          <t>倶知安変電所</t>
        </is>
      </c>
      <c r="D97" t="inlineStr">
        <is>
          <t>北海道</t>
        </is>
      </c>
      <c r="E97" t="n">
        <v>66</v>
      </c>
      <c r="F97" t="n">
        <v>6.6</v>
      </c>
      <c r="G97" s="3" t="n">
        <v>42.897564</v>
      </c>
      <c r="H97" s="3" t="n">
        <v>140.746689</v>
      </c>
      <c r="I97" t="inlineStr">
        <is>
          <t>OSM実測</t>
        </is>
      </c>
      <c r="J97" t="n">
        <v>27</v>
      </c>
      <c r="K97" t="n">
        <v>12</v>
      </c>
      <c r="M97" t="n">
        <v>6</v>
      </c>
      <c r="N97" t="n">
        <v>6</v>
      </c>
      <c r="O97" t="inlineStr">
        <is>
          <t>不可 #3</t>
        </is>
      </c>
      <c r="P97" t="inlineStr">
        <is>
          <t>なし</t>
        </is>
      </c>
      <c r="R97" s="4">
        <f>IF(COUNT($M97:$N97)=0,"",IF(AND(IF($N97&lt;&gt;"",$N97,$M97)&lt;=0,$O97&lt;&gt;"可"),"警告",""))</f>
        <v/>
      </c>
      <c r="S97" s="4">
        <f>IF(COUNT($M97:$N97)=0,0,IF(IF($N97&lt;&gt;"",$N97,$M97)&gt;=スコアリング基準!$B$20,スコアリング基準!$C$20,IF(IF($N97&lt;&gt;"",$N97,$M97)&gt;=スコアリング基準!$B$21,スコアリング基準!$C$21,IF(IF($N97&lt;&gt;"",$N97,$M97)&gt;0,スコアリング基準!$C$22,0))))</f>
        <v/>
      </c>
      <c r="T97" s="4">
        <f>IF($O97="可",スコアリング基準!$C$23,0)</f>
        <v/>
      </c>
      <c r="U97" s="4">
        <f>IF(OR(COUNT($K97:$L97)&lt;2,$K97=0),0,IF(ABS($L97)/$K97&lt;=スコアリング基準!$B$24,スコアリング基準!$C$24,IF(ABS($L97)/$K97&lt;=スコアリング基準!$B$25,スコアリング基準!$C$25,IF(ABS($L97)/$K97&lt;=スコアリング基準!$B$26,スコアリング基準!$C$26,0))))</f>
        <v/>
      </c>
      <c r="V97" s="4">
        <f>IF($P97="なし",スコアリング基準!$C$27,0)</f>
        <v/>
      </c>
      <c r="W97" s="4">
        <f>IF($F97="",0,IF(ISNUMBER($F97),IF($F97&lt;=スコアリング基準!$B$28,スコアリング基準!$C$28,スコアリング基準!$C$29),0))</f>
        <v/>
      </c>
      <c r="X97" s="4">
        <f>IFERROR(VLOOKUP($B97,スコアリング基準!$A$36:$B$46,2,FALSE),0)</f>
        <v/>
      </c>
      <c r="Y97" s="4">
        <f>SUM($S97:$X97)</f>
        <v/>
      </c>
      <c r="Z97" s="4">
        <f>IF(COUNT($M97:$N97)=0,"データ無",IF($Y97&gt;=スコアリング基準!$B$30,"S",IF($Y97&gt;=スコアリング基準!$B$31,"A",IF($Y97&gt;=スコアリング基準!$B$32,"B","C"))))</f>
        <v/>
      </c>
      <c r="AA97">
        <f>IFERROR(INDEX(実績DB!$I$3:$I$104,MATCH($B97&amp;$C97,実績DB!$J$3:$J$104,0)),"")</f>
        <v/>
      </c>
    </row>
    <row r="98">
      <c r="A98" t="n">
        <v>96</v>
      </c>
      <c r="B98" t="inlineStr">
        <is>
          <t>北海道</t>
        </is>
      </c>
      <c r="C98" t="inlineStr">
        <is>
          <t>八雲変電所</t>
        </is>
      </c>
      <c r="D98" t="inlineStr">
        <is>
          <t>北海道</t>
        </is>
      </c>
      <c r="E98" t="n">
        <v>66</v>
      </c>
      <c r="F98" t="n">
        <v>33</v>
      </c>
      <c r="G98" s="3" t="n">
        <v>42.260098</v>
      </c>
      <c r="H98" s="3" t="n">
        <v>140.273186</v>
      </c>
      <c r="I98" t="inlineStr">
        <is>
          <t>OSM実測</t>
        </is>
      </c>
      <c r="J98" t="n">
        <v>20</v>
      </c>
      <c r="K98" t="n">
        <v>20</v>
      </c>
      <c r="L98" t="n">
        <v>-12</v>
      </c>
      <c r="O98" t="inlineStr">
        <is>
          <t>不可 #2</t>
        </is>
      </c>
      <c r="P98" t="inlineStr">
        <is>
          <t>有り</t>
        </is>
      </c>
      <c r="R98" s="4">
        <f>IF(COUNT($M98:$N98)=0,"",IF(AND(IF($N98&lt;&gt;"",$N98,$M98)&lt;=0,$O98&lt;&gt;"可"),"警告",""))</f>
        <v/>
      </c>
      <c r="S98" s="4">
        <f>IF(COUNT($M98:$N98)=0,0,IF(IF($N98&lt;&gt;"",$N98,$M98)&gt;=スコアリング基準!$B$20,スコアリング基準!$C$20,IF(IF($N98&lt;&gt;"",$N98,$M98)&gt;=スコアリング基準!$B$21,スコアリング基準!$C$21,IF(IF($N98&lt;&gt;"",$N98,$M98)&gt;0,スコアリング基準!$C$22,0))))</f>
        <v/>
      </c>
      <c r="T98" s="4">
        <f>IF($O98="可",スコアリング基準!$C$23,0)</f>
        <v/>
      </c>
      <c r="U98" s="4">
        <f>IF(OR(COUNT($K98:$L98)&lt;2,$K98=0),0,IF(ABS($L98)/$K98&lt;=スコアリング基準!$B$24,スコアリング基準!$C$24,IF(ABS($L98)/$K98&lt;=スコアリング基準!$B$25,スコアリング基準!$C$25,IF(ABS($L98)/$K98&lt;=スコアリング基準!$B$26,スコアリング基準!$C$26,0))))</f>
        <v/>
      </c>
      <c r="V98" s="4">
        <f>IF($P98="なし",スコアリング基準!$C$27,0)</f>
        <v/>
      </c>
      <c r="W98" s="4">
        <f>IF($F98="",0,IF(ISNUMBER($F98),IF($F98&lt;=スコアリング基準!$B$28,スコアリング基準!$C$28,スコアリング基準!$C$29),0))</f>
        <v/>
      </c>
      <c r="X98" s="4">
        <f>IFERROR(VLOOKUP($B98,スコアリング基準!$A$36:$B$46,2,FALSE),0)</f>
        <v/>
      </c>
      <c r="Y98" s="4">
        <f>SUM($S98:$X98)</f>
        <v/>
      </c>
      <c r="Z98" s="4">
        <f>IF(COUNT($M98:$N98)=0,"データ無",IF($Y98&gt;=スコアリング基準!$B$30,"S",IF($Y98&gt;=スコアリング基準!$B$31,"A",IF($Y98&gt;=スコアリング基準!$B$32,"B","C"))))</f>
        <v/>
      </c>
      <c r="AA98">
        <f>IFERROR(INDEX(実績DB!$I$3:$I$104,MATCH($B98&amp;$C98,実績DB!$J$3:$J$104,0)),"")</f>
        <v/>
      </c>
    </row>
    <row r="99">
      <c r="A99" t="n">
        <v>97</v>
      </c>
      <c r="B99" t="inlineStr">
        <is>
          <t>北海道</t>
        </is>
      </c>
      <c r="C99" t="inlineStr">
        <is>
          <t>円山変電所</t>
        </is>
      </c>
      <c r="D99" t="inlineStr">
        <is>
          <t>北海道</t>
        </is>
      </c>
      <c r="E99" t="n">
        <v>66</v>
      </c>
      <c r="F99" t="n">
        <v>6.6</v>
      </c>
      <c r="G99" s="3" t="n">
        <v>43.051181</v>
      </c>
      <c r="H99" s="3" t="n">
        <v>141.328812</v>
      </c>
      <c r="I99" t="inlineStr">
        <is>
          <t>OSM実測</t>
        </is>
      </c>
      <c r="J99" t="n">
        <v>60</v>
      </c>
      <c r="K99" t="n">
        <v>40</v>
      </c>
      <c r="M99" t="n">
        <v>20</v>
      </c>
      <c r="N99" t="n">
        <v>20</v>
      </c>
      <c r="O99" t="inlineStr">
        <is>
          <t>不可 #1</t>
        </is>
      </c>
      <c r="P99" t="inlineStr">
        <is>
          <t>なし</t>
        </is>
      </c>
      <c r="R99" s="4">
        <f>IF(COUNT($M99:$N99)=0,"",IF(AND(IF($N99&lt;&gt;"",$N99,$M99)&lt;=0,$O99&lt;&gt;"可"),"警告",""))</f>
        <v/>
      </c>
      <c r="S99" s="4">
        <f>IF(COUNT($M99:$N99)=0,0,IF(IF($N99&lt;&gt;"",$N99,$M99)&gt;=スコアリング基準!$B$20,スコアリング基準!$C$20,IF(IF($N99&lt;&gt;"",$N99,$M99)&gt;=スコアリング基準!$B$21,スコアリング基準!$C$21,IF(IF($N99&lt;&gt;"",$N99,$M99)&gt;0,スコアリング基準!$C$22,0))))</f>
        <v/>
      </c>
      <c r="T99" s="4">
        <f>IF($O99="可",スコアリング基準!$C$23,0)</f>
        <v/>
      </c>
      <c r="U99" s="4">
        <f>IF(OR(COUNT($K99:$L99)&lt;2,$K99=0),0,IF(ABS($L99)/$K99&lt;=スコアリング基準!$B$24,スコアリング基準!$C$24,IF(ABS($L99)/$K99&lt;=スコアリング基準!$B$25,スコアリング基準!$C$25,IF(ABS($L99)/$K99&lt;=スコアリング基準!$B$26,スコアリング基準!$C$26,0))))</f>
        <v/>
      </c>
      <c r="V99" s="4">
        <f>IF($P99="なし",スコアリング基準!$C$27,0)</f>
        <v/>
      </c>
      <c r="W99" s="4">
        <f>IF($F99="",0,IF(ISNUMBER($F99),IF($F99&lt;=スコアリング基準!$B$28,スコアリング基準!$C$28,スコアリング基準!$C$29),0))</f>
        <v/>
      </c>
      <c r="X99" s="4">
        <f>IFERROR(VLOOKUP($B99,スコアリング基準!$A$36:$B$46,2,FALSE),0)</f>
        <v/>
      </c>
      <c r="Y99" s="4">
        <f>SUM($S99:$X99)</f>
        <v/>
      </c>
      <c r="Z99" s="4">
        <f>IF(COUNT($M99:$N99)=0,"データ無",IF($Y99&gt;=スコアリング基準!$B$30,"S",IF($Y99&gt;=スコアリング基準!$B$31,"A",IF($Y99&gt;=スコアリング基準!$B$32,"B","C"))))</f>
        <v/>
      </c>
      <c r="AA99">
        <f>IFERROR(INDEX(実績DB!$I$3:$I$104,MATCH($B99&amp;$C99,実績DB!$J$3:$J$104,0)),"")</f>
        <v/>
      </c>
    </row>
    <row r="100">
      <c r="A100" t="n">
        <v>98</v>
      </c>
      <c r="B100" t="inlineStr">
        <is>
          <t>北海道</t>
        </is>
      </c>
      <c r="C100" t="inlineStr">
        <is>
          <t>函館変電所</t>
        </is>
      </c>
      <c r="D100" t="inlineStr">
        <is>
          <t>北海道</t>
        </is>
      </c>
      <c r="E100" t="n">
        <v>66</v>
      </c>
      <c r="F100" t="n">
        <v>6.6</v>
      </c>
      <c r="G100" s="3" t="n">
        <v>41.801116</v>
      </c>
      <c r="H100" s="3" t="n">
        <v>140.74666</v>
      </c>
      <c r="I100" t="inlineStr">
        <is>
          <t>OSM実測(名称一致)</t>
        </is>
      </c>
      <c r="J100" t="n">
        <v>50</v>
      </c>
      <c r="K100" t="n">
        <v>30</v>
      </c>
      <c r="M100" t="n">
        <v>15</v>
      </c>
      <c r="N100" t="n">
        <v>0</v>
      </c>
      <c r="O100" t="inlineStr">
        <is>
          <t>不可 #3</t>
        </is>
      </c>
      <c r="P100" t="inlineStr">
        <is>
          <t>有り</t>
        </is>
      </c>
      <c r="R100" s="4">
        <f>IF(COUNT($M100:$N100)=0,"",IF(AND(IF($N100&lt;&gt;"",$N100,$M100)&lt;=0,$O100&lt;&gt;"可"),"警告",""))</f>
        <v/>
      </c>
      <c r="S100" s="4">
        <f>IF(COUNT($M100:$N100)=0,0,IF(IF($N100&lt;&gt;"",$N100,$M100)&gt;=スコアリング基準!$B$20,スコアリング基準!$C$20,IF(IF($N100&lt;&gt;"",$N100,$M100)&gt;=スコアリング基準!$B$21,スコアリング基準!$C$21,IF(IF($N100&lt;&gt;"",$N100,$M100)&gt;0,スコアリング基準!$C$22,0))))</f>
        <v/>
      </c>
      <c r="T100" s="4">
        <f>IF($O100="可",スコアリング基準!$C$23,0)</f>
        <v/>
      </c>
      <c r="U100" s="4">
        <f>IF(OR(COUNT($K100:$L100)&lt;2,$K100=0),0,IF(ABS($L100)/$K100&lt;=スコアリング基準!$B$24,スコアリング基準!$C$24,IF(ABS($L100)/$K100&lt;=スコアリング基準!$B$25,スコアリング基準!$C$25,IF(ABS($L100)/$K100&lt;=スコアリング基準!$B$26,スコアリング基準!$C$26,0))))</f>
        <v/>
      </c>
      <c r="V100" s="4">
        <f>IF($P100="なし",スコアリング基準!$C$27,0)</f>
        <v/>
      </c>
      <c r="W100" s="4">
        <f>IF($F100="",0,IF(ISNUMBER($F100),IF($F100&lt;=スコアリング基準!$B$28,スコアリング基準!$C$28,スコアリング基準!$C$29),0))</f>
        <v/>
      </c>
      <c r="X100" s="4">
        <f>IFERROR(VLOOKUP($B100,スコアリング基準!$A$36:$B$46,2,FALSE),0)</f>
        <v/>
      </c>
      <c r="Y100" s="4">
        <f>SUM($S100:$X100)</f>
        <v/>
      </c>
      <c r="Z100" s="4">
        <f>IF(COUNT($M100:$N100)=0,"データ無",IF($Y100&gt;=スコアリング基準!$B$30,"S",IF($Y100&gt;=スコアリング基準!$B$31,"A",IF($Y100&gt;=スコアリング基準!$B$32,"B","C"))))</f>
        <v/>
      </c>
      <c r="AA100">
        <f>IFERROR(INDEX(実績DB!$I$3:$I$104,MATCH($B100&amp;$C100,実績DB!$J$3:$J$104,0)),"")</f>
        <v/>
      </c>
    </row>
    <row r="101">
      <c r="A101" t="n">
        <v>99</v>
      </c>
      <c r="B101" t="inlineStr">
        <is>
          <t>北海道</t>
        </is>
      </c>
      <c r="C101" t="inlineStr">
        <is>
          <t>別保変電所</t>
        </is>
      </c>
      <c r="D101" t="inlineStr">
        <is>
          <t>北海道</t>
        </is>
      </c>
      <c r="E101" t="n">
        <v>66</v>
      </c>
      <c r="F101" t="n">
        <v>6.6</v>
      </c>
      <c r="G101" s="3" t="n">
        <v>43.006244</v>
      </c>
      <c r="H101" s="3" t="n">
        <v>144.427145</v>
      </c>
      <c r="I101" t="inlineStr">
        <is>
          <t>OSM実測</t>
        </is>
      </c>
      <c r="J101" t="n">
        <v>20</v>
      </c>
      <c r="K101" t="n">
        <v>10</v>
      </c>
      <c r="M101" t="n">
        <v>2</v>
      </c>
      <c r="N101" t="n">
        <v>0</v>
      </c>
      <c r="O101" t="inlineStr">
        <is>
          <t>不可 #2</t>
        </is>
      </c>
      <c r="P101" t="inlineStr">
        <is>
          <t>有り</t>
        </is>
      </c>
      <c r="R101" s="4">
        <f>IF(COUNT($M101:$N101)=0,"",IF(AND(IF($N101&lt;&gt;"",$N101,$M101)&lt;=0,$O101&lt;&gt;"可"),"警告",""))</f>
        <v/>
      </c>
      <c r="S101" s="4">
        <f>IF(COUNT($M101:$N101)=0,0,IF(IF($N101&lt;&gt;"",$N101,$M101)&gt;=スコアリング基準!$B$20,スコアリング基準!$C$20,IF(IF($N101&lt;&gt;"",$N101,$M101)&gt;=スコアリング基準!$B$21,スコアリング基準!$C$21,IF(IF($N101&lt;&gt;"",$N101,$M101)&gt;0,スコアリング基準!$C$22,0))))</f>
        <v/>
      </c>
      <c r="T101" s="4">
        <f>IF($O101="可",スコアリング基準!$C$23,0)</f>
        <v/>
      </c>
      <c r="U101" s="4">
        <f>IF(OR(COUNT($K101:$L101)&lt;2,$K101=0),0,IF(ABS($L101)/$K101&lt;=スコアリング基準!$B$24,スコアリング基準!$C$24,IF(ABS($L101)/$K101&lt;=スコアリング基準!$B$25,スコアリング基準!$C$25,IF(ABS($L101)/$K101&lt;=スコアリング基準!$B$26,スコアリング基準!$C$26,0))))</f>
        <v/>
      </c>
      <c r="V101" s="4">
        <f>IF($P101="なし",スコアリング基準!$C$27,0)</f>
        <v/>
      </c>
      <c r="W101" s="4">
        <f>IF($F101="",0,IF(ISNUMBER($F101),IF($F101&lt;=スコアリング基準!$B$28,スコアリング基準!$C$28,スコアリング基準!$C$29),0))</f>
        <v/>
      </c>
      <c r="X101" s="4">
        <f>IFERROR(VLOOKUP($B101,スコアリング基準!$A$36:$B$46,2,FALSE),0)</f>
        <v/>
      </c>
      <c r="Y101" s="4">
        <f>SUM($S101:$X101)</f>
        <v/>
      </c>
      <c r="Z101" s="4">
        <f>IF(COUNT($M101:$N101)=0,"データ無",IF($Y101&gt;=スコアリング基準!$B$30,"S",IF($Y101&gt;=スコアリング基準!$B$31,"A",IF($Y101&gt;=スコアリング基準!$B$32,"B","C"))))</f>
        <v/>
      </c>
      <c r="AA101">
        <f>IFERROR(INDEX(実績DB!$I$3:$I$104,MATCH($B101&amp;$C101,実績DB!$J$3:$J$104,0)),"")</f>
        <v/>
      </c>
    </row>
    <row r="102">
      <c r="A102" t="n">
        <v>100</v>
      </c>
      <c r="B102" t="inlineStr">
        <is>
          <t>北海道</t>
        </is>
      </c>
      <c r="C102" t="inlineStr">
        <is>
          <t>別海変電所</t>
        </is>
      </c>
      <c r="D102" t="inlineStr">
        <is>
          <t>北海道</t>
        </is>
      </c>
      <c r="E102" t="n">
        <v>66</v>
      </c>
      <c r="F102" t="n">
        <v>6.6</v>
      </c>
      <c r="G102" s="3" t="n">
        <v>43.4</v>
      </c>
      <c r="H102" s="3" t="n">
        <v>145.09</v>
      </c>
      <c r="I102" t="inlineStr">
        <is>
          <t>推定</t>
        </is>
      </c>
      <c r="J102" t="n">
        <v>20</v>
      </c>
      <c r="K102" t="n">
        <v>10</v>
      </c>
      <c r="M102" t="n">
        <v>5</v>
      </c>
      <c r="N102" t="n">
        <v>0</v>
      </c>
      <c r="O102" t="inlineStr">
        <is>
          <t>不可 #3</t>
        </is>
      </c>
      <c r="P102" t="inlineStr">
        <is>
          <t>有り</t>
        </is>
      </c>
      <c r="R102" s="4">
        <f>IF(COUNT($M102:$N102)=0,"",IF(AND(IF($N102&lt;&gt;"",$N102,$M102)&lt;=0,$O102&lt;&gt;"可"),"警告",""))</f>
        <v/>
      </c>
      <c r="S102" s="4">
        <f>IF(COUNT($M102:$N102)=0,0,IF(IF($N102&lt;&gt;"",$N102,$M102)&gt;=スコアリング基準!$B$20,スコアリング基準!$C$20,IF(IF($N102&lt;&gt;"",$N102,$M102)&gt;=スコアリング基準!$B$21,スコアリング基準!$C$21,IF(IF($N102&lt;&gt;"",$N102,$M102)&gt;0,スコアリング基準!$C$22,0))))</f>
        <v/>
      </c>
      <c r="T102" s="4">
        <f>IF($O102="可",スコアリング基準!$C$23,0)</f>
        <v/>
      </c>
      <c r="U102" s="4">
        <f>IF(OR(COUNT($K102:$L102)&lt;2,$K102=0),0,IF(ABS($L102)/$K102&lt;=スコアリング基準!$B$24,スコアリング基準!$C$24,IF(ABS($L102)/$K102&lt;=スコアリング基準!$B$25,スコアリング基準!$C$25,IF(ABS($L102)/$K102&lt;=スコアリング基準!$B$26,スコアリング基準!$C$26,0))))</f>
        <v/>
      </c>
      <c r="V102" s="4">
        <f>IF($P102="なし",スコアリング基準!$C$27,0)</f>
        <v/>
      </c>
      <c r="W102" s="4">
        <f>IF($F102="",0,IF(ISNUMBER($F102),IF($F102&lt;=スコアリング基準!$B$28,スコアリング基準!$C$28,スコアリング基準!$C$29),0))</f>
        <v/>
      </c>
      <c r="X102" s="4">
        <f>IFERROR(VLOOKUP($B102,スコアリング基準!$A$36:$B$46,2,FALSE),0)</f>
        <v/>
      </c>
      <c r="Y102" s="4">
        <f>SUM($S102:$X102)</f>
        <v/>
      </c>
      <c r="Z102" s="4">
        <f>IF(COUNT($M102:$N102)=0,"データ無",IF($Y102&gt;=スコアリング基準!$B$30,"S",IF($Y102&gt;=スコアリング基準!$B$31,"A",IF($Y102&gt;=スコアリング基準!$B$32,"B","C"))))</f>
        <v/>
      </c>
      <c r="AA102">
        <f>IFERROR(INDEX(実績DB!$I$3:$I$104,MATCH($B102&amp;$C102,実績DB!$J$3:$J$104,0)),"")</f>
        <v/>
      </c>
    </row>
    <row r="103">
      <c r="A103" t="n">
        <v>101</v>
      </c>
      <c r="B103" t="inlineStr">
        <is>
          <t>北海道</t>
        </is>
      </c>
      <c r="C103" t="inlineStr">
        <is>
          <t>前田変電所</t>
        </is>
      </c>
      <c r="D103" t="inlineStr">
        <is>
          <t>北海道</t>
        </is>
      </c>
      <c r="E103" t="n">
        <v>66</v>
      </c>
      <c r="G103" s="3" t="n">
        <v>43.125165</v>
      </c>
      <c r="H103" s="3" t="n">
        <v>141.242226</v>
      </c>
      <c r="I103" t="inlineStr">
        <is>
          <t>OSM実測</t>
        </is>
      </c>
      <c r="J103" t="n">
        <v>60</v>
      </c>
      <c r="K103" t="n">
        <v>40</v>
      </c>
      <c r="M103" t="n">
        <v>19</v>
      </c>
      <c r="N103" t="n">
        <v>19</v>
      </c>
      <c r="O103" t="inlineStr">
        <is>
          <t>不可 #2</t>
        </is>
      </c>
      <c r="P103" t="inlineStr">
        <is>
          <t>なし</t>
        </is>
      </c>
      <c r="R103" s="4">
        <f>IF(COUNT($M103:$N103)=0,"",IF(AND(IF($N103&lt;&gt;"",$N103,$M103)&lt;=0,$O103&lt;&gt;"可"),"警告",""))</f>
        <v/>
      </c>
      <c r="S103" s="4">
        <f>IF(COUNT($M103:$N103)=0,0,IF(IF($N103&lt;&gt;"",$N103,$M103)&gt;=スコアリング基準!$B$20,スコアリング基準!$C$20,IF(IF($N103&lt;&gt;"",$N103,$M103)&gt;=スコアリング基準!$B$21,スコアリング基準!$C$21,IF(IF($N103&lt;&gt;"",$N103,$M103)&gt;0,スコアリング基準!$C$22,0))))</f>
        <v/>
      </c>
      <c r="T103" s="4">
        <f>IF($O103="可",スコアリング基準!$C$23,0)</f>
        <v/>
      </c>
      <c r="U103" s="4">
        <f>IF(OR(COUNT($K103:$L103)&lt;2,$K103=0),0,IF(ABS($L103)/$K103&lt;=スコアリング基準!$B$24,スコアリング基準!$C$24,IF(ABS($L103)/$K103&lt;=スコアリング基準!$B$25,スコアリング基準!$C$25,IF(ABS($L103)/$K103&lt;=スコアリング基準!$B$26,スコアリング基準!$C$26,0))))</f>
        <v/>
      </c>
      <c r="V103" s="4">
        <f>IF($P103="なし",スコアリング基準!$C$27,0)</f>
        <v/>
      </c>
      <c r="W103" s="4">
        <f>IF($F103="",0,IF(ISNUMBER($F103),IF($F103&lt;=スコアリング基準!$B$28,スコアリング基準!$C$28,スコアリング基準!$C$29),0))</f>
        <v/>
      </c>
      <c r="X103" s="4">
        <f>IFERROR(VLOOKUP($B103,スコアリング基準!$A$36:$B$46,2,FALSE),0)</f>
        <v/>
      </c>
      <c r="Y103" s="4">
        <f>SUM($S103:$X103)</f>
        <v/>
      </c>
      <c r="Z103" s="4">
        <f>IF(COUNT($M103:$N103)=0,"データ無",IF($Y103&gt;=スコアリング基準!$B$30,"S",IF($Y103&gt;=スコアリング基準!$B$31,"A",IF($Y103&gt;=スコアリング基準!$B$32,"B","C"))))</f>
        <v/>
      </c>
      <c r="AA103">
        <f>IFERROR(INDEX(実績DB!$I$3:$I$104,MATCH($B103&amp;$C103,実績DB!$J$3:$J$104,0)),"")</f>
        <v/>
      </c>
    </row>
    <row r="104">
      <c r="A104" t="n">
        <v>102</v>
      </c>
      <c r="B104" t="inlineStr">
        <is>
          <t>北海道</t>
        </is>
      </c>
      <c r="C104" t="inlineStr">
        <is>
          <t>剣淵変電所</t>
        </is>
      </c>
      <c r="D104" t="inlineStr">
        <is>
          <t>北海道</t>
        </is>
      </c>
      <c r="E104" t="n">
        <v>66</v>
      </c>
      <c r="F104" t="n">
        <v>6.6</v>
      </c>
      <c r="G104" s="3" t="n">
        <v>44.06</v>
      </c>
      <c r="H104" s="3" t="n">
        <v>142.48</v>
      </c>
      <c r="I104" t="inlineStr">
        <is>
          <t>推定</t>
        </is>
      </c>
      <c r="J104" t="n">
        <v>12</v>
      </c>
      <c r="K104" t="n">
        <v>6</v>
      </c>
      <c r="M104" t="n">
        <v>4</v>
      </c>
      <c r="N104" t="n">
        <v>0</v>
      </c>
      <c r="O104" t="inlineStr">
        <is>
          <t>不可 #3</t>
        </is>
      </c>
      <c r="P104" t="inlineStr">
        <is>
          <t>有り</t>
        </is>
      </c>
      <c r="R104" s="4">
        <f>IF(COUNT($M104:$N104)=0,"",IF(AND(IF($N104&lt;&gt;"",$N104,$M104)&lt;=0,$O104&lt;&gt;"可"),"警告",""))</f>
        <v/>
      </c>
      <c r="S104" s="4">
        <f>IF(COUNT($M104:$N104)=0,0,IF(IF($N104&lt;&gt;"",$N104,$M104)&gt;=スコアリング基準!$B$20,スコアリング基準!$C$20,IF(IF($N104&lt;&gt;"",$N104,$M104)&gt;=スコアリング基準!$B$21,スコアリング基準!$C$21,IF(IF($N104&lt;&gt;"",$N104,$M104)&gt;0,スコアリング基準!$C$22,0))))</f>
        <v/>
      </c>
      <c r="T104" s="4">
        <f>IF($O104="可",スコアリング基準!$C$23,0)</f>
        <v/>
      </c>
      <c r="U104" s="4">
        <f>IF(OR(COUNT($K104:$L104)&lt;2,$K104=0),0,IF(ABS($L104)/$K104&lt;=スコアリング基準!$B$24,スコアリング基準!$C$24,IF(ABS($L104)/$K104&lt;=スコアリング基準!$B$25,スコアリング基準!$C$25,IF(ABS($L104)/$K104&lt;=スコアリング基準!$B$26,スコアリング基準!$C$26,0))))</f>
        <v/>
      </c>
      <c r="V104" s="4">
        <f>IF($P104="なし",スコアリング基準!$C$27,0)</f>
        <v/>
      </c>
      <c r="W104" s="4">
        <f>IF($F104="",0,IF(ISNUMBER($F104),IF($F104&lt;=スコアリング基準!$B$28,スコアリング基準!$C$28,スコアリング基準!$C$29),0))</f>
        <v/>
      </c>
      <c r="X104" s="4">
        <f>IFERROR(VLOOKUP($B104,スコアリング基準!$A$36:$B$46,2,FALSE),0)</f>
        <v/>
      </c>
      <c r="Y104" s="4">
        <f>SUM($S104:$X104)</f>
        <v/>
      </c>
      <c r="Z104" s="4">
        <f>IF(COUNT($M104:$N104)=0,"データ無",IF($Y104&gt;=スコアリング基準!$B$30,"S",IF($Y104&gt;=スコアリング基準!$B$31,"A",IF($Y104&gt;=スコアリング基準!$B$32,"B","C"))))</f>
        <v/>
      </c>
      <c r="AA104">
        <f>IFERROR(INDEX(実績DB!$I$3:$I$104,MATCH($B104&amp;$C104,実績DB!$J$3:$J$104,0)),"")</f>
        <v/>
      </c>
    </row>
    <row r="105">
      <c r="A105" t="n">
        <v>103</v>
      </c>
      <c r="B105" t="inlineStr">
        <is>
          <t>北海道</t>
        </is>
      </c>
      <c r="C105" t="inlineStr">
        <is>
          <t>勇払変電所</t>
        </is>
      </c>
      <c r="D105" t="inlineStr">
        <is>
          <t>北海道</t>
        </is>
      </c>
      <c r="E105" t="n">
        <v>66</v>
      </c>
      <c r="F105" t="n">
        <v>6.6</v>
      </c>
      <c r="G105" s="3" t="n">
        <v>42.659349</v>
      </c>
      <c r="H105" s="3" t="n">
        <v>141.666669</v>
      </c>
      <c r="I105" t="inlineStr">
        <is>
          <t>OSM実測</t>
        </is>
      </c>
      <c r="J105" t="n">
        <v>30</v>
      </c>
      <c r="K105" t="n">
        <v>20</v>
      </c>
      <c r="M105" t="n">
        <v>5</v>
      </c>
      <c r="N105" t="n">
        <v>0</v>
      </c>
      <c r="O105" t="inlineStr">
        <is>
          <t>不可 #3</t>
        </is>
      </c>
      <c r="P105" t="inlineStr">
        <is>
          <t>有り</t>
        </is>
      </c>
      <c r="R105" s="4">
        <f>IF(COUNT($M105:$N105)=0,"",IF(AND(IF($N105&lt;&gt;"",$N105,$M105)&lt;=0,$O105&lt;&gt;"可"),"警告",""))</f>
        <v/>
      </c>
      <c r="S105" s="4">
        <f>IF(COUNT($M105:$N105)=0,0,IF(IF($N105&lt;&gt;"",$N105,$M105)&gt;=スコアリング基準!$B$20,スコアリング基準!$C$20,IF(IF($N105&lt;&gt;"",$N105,$M105)&gt;=スコアリング基準!$B$21,スコアリング基準!$C$21,IF(IF($N105&lt;&gt;"",$N105,$M105)&gt;0,スコアリング基準!$C$22,0))))</f>
        <v/>
      </c>
      <c r="T105" s="4">
        <f>IF($O105="可",スコアリング基準!$C$23,0)</f>
        <v/>
      </c>
      <c r="U105" s="4">
        <f>IF(OR(COUNT($K105:$L105)&lt;2,$K105=0),0,IF(ABS($L105)/$K105&lt;=スコアリング基準!$B$24,スコアリング基準!$C$24,IF(ABS($L105)/$K105&lt;=スコアリング基準!$B$25,スコアリング基準!$C$25,IF(ABS($L105)/$K105&lt;=スコアリング基準!$B$26,スコアリング基準!$C$26,0))))</f>
        <v/>
      </c>
      <c r="V105" s="4">
        <f>IF($P105="なし",スコアリング基準!$C$27,0)</f>
        <v/>
      </c>
      <c r="W105" s="4">
        <f>IF($F105="",0,IF(ISNUMBER($F105),IF($F105&lt;=スコアリング基準!$B$28,スコアリング基準!$C$28,スコアリング基準!$C$29),0))</f>
        <v/>
      </c>
      <c r="X105" s="4">
        <f>IFERROR(VLOOKUP($B105,スコアリング基準!$A$36:$B$46,2,FALSE),0)</f>
        <v/>
      </c>
      <c r="Y105" s="4">
        <f>SUM($S105:$X105)</f>
        <v/>
      </c>
      <c r="Z105" s="4">
        <f>IF(COUNT($M105:$N105)=0,"データ無",IF($Y105&gt;=スコアリング基準!$B$30,"S",IF($Y105&gt;=スコアリング基準!$B$31,"A",IF($Y105&gt;=スコアリング基準!$B$32,"B","C"))))</f>
        <v/>
      </c>
      <c r="AA105">
        <f>IFERROR(INDEX(実績DB!$I$3:$I$104,MATCH($B105&amp;$C105,実績DB!$J$3:$J$104,0)),"")</f>
        <v/>
      </c>
    </row>
    <row r="106">
      <c r="A106" t="n">
        <v>104</v>
      </c>
      <c r="B106" t="inlineStr">
        <is>
          <t>北海道</t>
        </is>
      </c>
      <c r="C106" t="inlineStr">
        <is>
          <t>北の峰変電所</t>
        </is>
      </c>
      <c r="D106" t="inlineStr">
        <is>
          <t>北海道</t>
        </is>
      </c>
      <c r="E106" t="n">
        <v>66</v>
      </c>
      <c r="F106" t="n">
        <v>6.6</v>
      </c>
      <c r="G106" s="3" t="n">
        <v>43.333119</v>
      </c>
      <c r="H106" s="3" t="n">
        <v>142.369054</v>
      </c>
      <c r="I106" t="inlineStr">
        <is>
          <t>OSM実測</t>
        </is>
      </c>
      <c r="J106" t="n">
        <v>12</v>
      </c>
      <c r="K106" t="n">
        <v>6</v>
      </c>
      <c r="M106" t="n">
        <v>6</v>
      </c>
      <c r="N106" t="n">
        <v>0</v>
      </c>
      <c r="O106" t="inlineStr">
        <is>
          <t>不可 #3</t>
        </is>
      </c>
      <c r="P106" t="inlineStr">
        <is>
          <t>有り</t>
        </is>
      </c>
      <c r="R106" s="4">
        <f>IF(COUNT($M106:$N106)=0,"",IF(AND(IF($N106&lt;&gt;"",$N106,$M106)&lt;=0,$O106&lt;&gt;"可"),"警告",""))</f>
        <v/>
      </c>
      <c r="S106" s="4">
        <f>IF(COUNT($M106:$N106)=0,0,IF(IF($N106&lt;&gt;"",$N106,$M106)&gt;=スコアリング基準!$B$20,スコアリング基準!$C$20,IF(IF($N106&lt;&gt;"",$N106,$M106)&gt;=スコアリング基準!$B$21,スコアリング基準!$C$21,IF(IF($N106&lt;&gt;"",$N106,$M106)&gt;0,スコアリング基準!$C$22,0))))</f>
        <v/>
      </c>
      <c r="T106" s="4">
        <f>IF($O106="可",スコアリング基準!$C$23,0)</f>
        <v/>
      </c>
      <c r="U106" s="4">
        <f>IF(OR(COUNT($K106:$L106)&lt;2,$K106=0),0,IF(ABS($L106)/$K106&lt;=スコアリング基準!$B$24,スコアリング基準!$C$24,IF(ABS($L106)/$K106&lt;=スコアリング基準!$B$25,スコアリング基準!$C$25,IF(ABS($L106)/$K106&lt;=スコアリング基準!$B$26,スコアリング基準!$C$26,0))))</f>
        <v/>
      </c>
      <c r="V106" s="4">
        <f>IF($P106="なし",スコアリング基準!$C$27,0)</f>
        <v/>
      </c>
      <c r="W106" s="4">
        <f>IF($F106="",0,IF(ISNUMBER($F106),IF($F106&lt;=スコアリング基準!$B$28,スコアリング基準!$C$28,スコアリング基準!$C$29),0))</f>
        <v/>
      </c>
      <c r="X106" s="4">
        <f>IFERROR(VLOOKUP($B106,スコアリング基準!$A$36:$B$46,2,FALSE),0)</f>
        <v/>
      </c>
      <c r="Y106" s="4">
        <f>SUM($S106:$X106)</f>
        <v/>
      </c>
      <c r="Z106" s="4">
        <f>IF(COUNT($M106:$N106)=0,"データ無",IF($Y106&gt;=スコアリング基準!$B$30,"S",IF($Y106&gt;=スコアリング基準!$B$31,"A",IF($Y106&gt;=スコアリング基準!$B$32,"B","C"))))</f>
        <v/>
      </c>
      <c r="AA106">
        <f>IFERROR(INDEX(実績DB!$I$3:$I$104,MATCH($B106&amp;$C106,実績DB!$J$3:$J$104,0)),"")</f>
        <v/>
      </c>
    </row>
    <row r="107">
      <c r="A107" t="n">
        <v>105</v>
      </c>
      <c r="B107" t="inlineStr">
        <is>
          <t>北海道</t>
        </is>
      </c>
      <c r="C107" t="inlineStr">
        <is>
          <t>北広島変電所</t>
        </is>
      </c>
      <c r="D107" t="inlineStr">
        <is>
          <t>北海道</t>
        </is>
      </c>
      <c r="E107" t="n">
        <v>66</v>
      </c>
      <c r="F107" t="n">
        <v>6.6</v>
      </c>
      <c r="G107" s="3" t="n">
        <v>42.993702</v>
      </c>
      <c r="H107" s="3" t="n">
        <v>141.576022</v>
      </c>
      <c r="I107" t="inlineStr">
        <is>
          <t>OSM実測(名称一致)</t>
        </is>
      </c>
      <c r="J107" t="n">
        <v>20</v>
      </c>
      <c r="K107" t="n">
        <v>10</v>
      </c>
      <c r="M107" t="n">
        <v>5</v>
      </c>
      <c r="N107" t="n">
        <v>5</v>
      </c>
      <c r="O107" t="inlineStr">
        <is>
          <t>不可 #3</t>
        </is>
      </c>
      <c r="P107" t="inlineStr">
        <is>
          <t>なし</t>
        </is>
      </c>
      <c r="R107" s="4">
        <f>IF(COUNT($M107:$N107)=0,"",IF(AND(IF($N107&lt;&gt;"",$N107,$M107)&lt;=0,$O107&lt;&gt;"可"),"警告",""))</f>
        <v/>
      </c>
      <c r="S107" s="4">
        <f>IF(COUNT($M107:$N107)=0,0,IF(IF($N107&lt;&gt;"",$N107,$M107)&gt;=スコアリング基準!$B$20,スコアリング基準!$C$20,IF(IF($N107&lt;&gt;"",$N107,$M107)&gt;=スコアリング基準!$B$21,スコアリング基準!$C$21,IF(IF($N107&lt;&gt;"",$N107,$M107)&gt;0,スコアリング基準!$C$22,0))))</f>
        <v/>
      </c>
      <c r="T107" s="4">
        <f>IF($O107="可",スコアリング基準!$C$23,0)</f>
        <v/>
      </c>
      <c r="U107" s="4">
        <f>IF(OR(COUNT($K107:$L107)&lt;2,$K107=0),0,IF(ABS($L107)/$K107&lt;=スコアリング基準!$B$24,スコアリング基準!$C$24,IF(ABS($L107)/$K107&lt;=スコアリング基準!$B$25,スコアリング基準!$C$25,IF(ABS($L107)/$K107&lt;=スコアリング基準!$B$26,スコアリング基準!$C$26,0))))</f>
        <v/>
      </c>
      <c r="V107" s="4">
        <f>IF($P107="なし",スコアリング基準!$C$27,0)</f>
        <v/>
      </c>
      <c r="W107" s="4">
        <f>IF($F107="",0,IF(ISNUMBER($F107),IF($F107&lt;=スコアリング基準!$B$28,スコアリング基準!$C$28,スコアリング基準!$C$29),0))</f>
        <v/>
      </c>
      <c r="X107" s="4">
        <f>IFERROR(VLOOKUP($B107,スコアリング基準!$A$36:$B$46,2,FALSE),0)</f>
        <v/>
      </c>
      <c r="Y107" s="4">
        <f>SUM($S107:$X107)</f>
        <v/>
      </c>
      <c r="Z107" s="4">
        <f>IF(COUNT($M107:$N107)=0,"データ無",IF($Y107&gt;=スコアリング基準!$B$30,"S",IF($Y107&gt;=スコアリング基準!$B$31,"A",IF($Y107&gt;=スコアリング基準!$B$32,"B","C"))))</f>
        <v/>
      </c>
      <c r="AA107">
        <f>IFERROR(INDEX(実績DB!$I$3:$I$104,MATCH($B107&amp;$C107,実績DB!$J$3:$J$104,0)),"")</f>
        <v/>
      </c>
    </row>
    <row r="108">
      <c r="A108" t="n">
        <v>106</v>
      </c>
      <c r="B108" t="inlineStr">
        <is>
          <t>北海道</t>
        </is>
      </c>
      <c r="C108" t="inlineStr">
        <is>
          <t>北村変電所</t>
        </is>
      </c>
      <c r="D108" t="inlineStr">
        <is>
          <t>北海道</t>
        </is>
      </c>
      <c r="E108" t="n">
        <v>66</v>
      </c>
      <c r="F108" t="n">
        <v>6.6</v>
      </c>
      <c r="G108" s="3" t="n">
        <v>43.26</v>
      </c>
      <c r="H108" s="3" t="n">
        <v>141.68</v>
      </c>
      <c r="I108" t="inlineStr">
        <is>
          <t>推定</t>
        </is>
      </c>
      <c r="J108" t="n">
        <v>16</v>
      </c>
      <c r="K108" t="n">
        <v>6</v>
      </c>
      <c r="M108" t="n">
        <v>2</v>
      </c>
      <c r="N108" t="n">
        <v>0</v>
      </c>
      <c r="O108" t="inlineStr">
        <is>
          <t>不可 #3</t>
        </is>
      </c>
      <c r="P108" t="inlineStr">
        <is>
          <t>有り</t>
        </is>
      </c>
      <c r="R108" s="4">
        <f>IF(COUNT($M108:$N108)=0,"",IF(AND(IF($N108&lt;&gt;"",$N108,$M108)&lt;=0,$O108&lt;&gt;"可"),"警告",""))</f>
        <v/>
      </c>
      <c r="S108" s="4">
        <f>IF(COUNT($M108:$N108)=0,0,IF(IF($N108&lt;&gt;"",$N108,$M108)&gt;=スコアリング基準!$B$20,スコアリング基準!$C$20,IF(IF($N108&lt;&gt;"",$N108,$M108)&gt;=スコアリング基準!$B$21,スコアリング基準!$C$21,IF(IF($N108&lt;&gt;"",$N108,$M108)&gt;0,スコアリング基準!$C$22,0))))</f>
        <v/>
      </c>
      <c r="T108" s="4">
        <f>IF($O108="可",スコアリング基準!$C$23,0)</f>
        <v/>
      </c>
      <c r="U108" s="4">
        <f>IF(OR(COUNT($K108:$L108)&lt;2,$K108=0),0,IF(ABS($L108)/$K108&lt;=スコアリング基準!$B$24,スコアリング基準!$C$24,IF(ABS($L108)/$K108&lt;=スコアリング基準!$B$25,スコアリング基準!$C$25,IF(ABS($L108)/$K108&lt;=スコアリング基準!$B$26,スコアリング基準!$C$26,0))))</f>
        <v/>
      </c>
      <c r="V108" s="4">
        <f>IF($P108="なし",スコアリング基準!$C$27,0)</f>
        <v/>
      </c>
      <c r="W108" s="4">
        <f>IF($F108="",0,IF(ISNUMBER($F108),IF($F108&lt;=スコアリング基準!$B$28,スコアリング基準!$C$28,スコアリング基準!$C$29),0))</f>
        <v/>
      </c>
      <c r="X108" s="4">
        <f>IFERROR(VLOOKUP($B108,スコアリング基準!$A$36:$B$46,2,FALSE),0)</f>
        <v/>
      </c>
      <c r="Y108" s="4">
        <f>SUM($S108:$X108)</f>
        <v/>
      </c>
      <c r="Z108" s="4">
        <f>IF(COUNT($M108:$N108)=0,"データ無",IF($Y108&gt;=スコアリング基準!$B$30,"S",IF($Y108&gt;=スコアリング基準!$B$31,"A",IF($Y108&gt;=スコアリング基準!$B$32,"B","C"))))</f>
        <v/>
      </c>
      <c r="AA108">
        <f>IFERROR(INDEX(実績DB!$I$3:$I$104,MATCH($B108&amp;$C108,実績DB!$J$3:$J$104,0)),"")</f>
        <v/>
      </c>
    </row>
    <row r="109">
      <c r="A109" t="n">
        <v>107</v>
      </c>
      <c r="B109" t="inlineStr">
        <is>
          <t>北海道</t>
        </is>
      </c>
      <c r="C109" t="inlineStr">
        <is>
          <t>北桧山変電所</t>
        </is>
      </c>
      <c r="D109" t="inlineStr">
        <is>
          <t>北海道</t>
        </is>
      </c>
      <c r="E109" t="n">
        <v>66</v>
      </c>
      <c r="F109" t="n">
        <v>6.6</v>
      </c>
      <c r="G109" s="3" t="n">
        <v>42.405597</v>
      </c>
      <c r="H109" s="3" t="n">
        <v>139.884235</v>
      </c>
      <c r="I109" t="inlineStr">
        <is>
          <t>OSM実測</t>
        </is>
      </c>
      <c r="J109" t="n">
        <v>12</v>
      </c>
      <c r="K109" t="n">
        <v>6</v>
      </c>
      <c r="M109" t="n">
        <v>3</v>
      </c>
      <c r="N109" t="n">
        <v>0</v>
      </c>
      <c r="O109" t="inlineStr">
        <is>
          <t>不可 #3</t>
        </is>
      </c>
      <c r="P109" t="inlineStr">
        <is>
          <t>有り</t>
        </is>
      </c>
      <c r="R109" s="4">
        <f>IF(COUNT($M109:$N109)=0,"",IF(AND(IF($N109&lt;&gt;"",$N109,$M109)&lt;=0,$O109&lt;&gt;"可"),"警告",""))</f>
        <v/>
      </c>
      <c r="S109" s="4">
        <f>IF(COUNT($M109:$N109)=0,0,IF(IF($N109&lt;&gt;"",$N109,$M109)&gt;=スコアリング基準!$B$20,スコアリング基準!$C$20,IF(IF($N109&lt;&gt;"",$N109,$M109)&gt;=スコアリング基準!$B$21,スコアリング基準!$C$21,IF(IF($N109&lt;&gt;"",$N109,$M109)&gt;0,スコアリング基準!$C$22,0))))</f>
        <v/>
      </c>
      <c r="T109" s="4">
        <f>IF($O109="可",スコアリング基準!$C$23,0)</f>
        <v/>
      </c>
      <c r="U109" s="4">
        <f>IF(OR(COUNT($K109:$L109)&lt;2,$K109=0),0,IF(ABS($L109)/$K109&lt;=スコアリング基準!$B$24,スコアリング基準!$C$24,IF(ABS($L109)/$K109&lt;=スコアリング基準!$B$25,スコアリング基準!$C$25,IF(ABS($L109)/$K109&lt;=スコアリング基準!$B$26,スコアリング基準!$C$26,0))))</f>
        <v/>
      </c>
      <c r="V109" s="4">
        <f>IF($P109="なし",スコアリング基準!$C$27,0)</f>
        <v/>
      </c>
      <c r="W109" s="4">
        <f>IF($F109="",0,IF(ISNUMBER($F109),IF($F109&lt;=スコアリング基準!$B$28,スコアリング基準!$C$28,スコアリング基準!$C$29),0))</f>
        <v/>
      </c>
      <c r="X109" s="4">
        <f>IFERROR(VLOOKUP($B109,スコアリング基準!$A$36:$B$46,2,FALSE),0)</f>
        <v/>
      </c>
      <c r="Y109" s="4">
        <f>SUM($S109:$X109)</f>
        <v/>
      </c>
      <c r="Z109" s="4">
        <f>IF(COUNT($M109:$N109)=0,"データ無",IF($Y109&gt;=スコアリング基準!$B$30,"S",IF($Y109&gt;=スコアリング基準!$B$31,"A",IF($Y109&gt;=スコアリング基準!$B$32,"B","C"))))</f>
        <v/>
      </c>
      <c r="AA109">
        <f>IFERROR(INDEX(実績DB!$I$3:$I$104,MATCH($B109&amp;$C109,実績DB!$J$3:$J$104,0)),"")</f>
        <v/>
      </c>
    </row>
    <row r="110">
      <c r="A110" t="n">
        <v>108</v>
      </c>
      <c r="B110" t="inlineStr">
        <is>
          <t>北海道</t>
        </is>
      </c>
      <c r="C110" t="inlineStr">
        <is>
          <t>北海道電力 大通変電所</t>
        </is>
      </c>
      <c r="D110" t="inlineStr">
        <is>
          <t>北海道</t>
        </is>
      </c>
      <c r="E110" t="n">
        <v>66</v>
      </c>
      <c r="G110" s="3" t="n">
        <v>43.060372</v>
      </c>
      <c r="H110" s="3" t="n">
        <v>141.344634</v>
      </c>
      <c r="I110" t="inlineStr">
        <is>
          <t>OSM実測</t>
        </is>
      </c>
      <c r="J110" t="n">
        <v>90</v>
      </c>
      <c r="K110" t="n">
        <v>60</v>
      </c>
      <c r="M110" t="n">
        <v>30</v>
      </c>
      <c r="N110" t="n">
        <v>30</v>
      </c>
      <c r="O110" t="inlineStr">
        <is>
          <t>不可 #1</t>
        </is>
      </c>
      <c r="P110" t="inlineStr">
        <is>
          <t>なし</t>
        </is>
      </c>
      <c r="R110" s="4">
        <f>IF(COUNT($M110:$N110)=0,"",IF(AND(IF($N110&lt;&gt;"",$N110,$M110)&lt;=0,$O110&lt;&gt;"可"),"警告",""))</f>
        <v/>
      </c>
      <c r="S110" s="4">
        <f>IF(COUNT($M110:$N110)=0,0,IF(IF($N110&lt;&gt;"",$N110,$M110)&gt;=スコアリング基準!$B$20,スコアリング基準!$C$20,IF(IF($N110&lt;&gt;"",$N110,$M110)&gt;=スコアリング基準!$B$21,スコアリング基準!$C$21,IF(IF($N110&lt;&gt;"",$N110,$M110)&gt;0,スコアリング基準!$C$22,0))))</f>
        <v/>
      </c>
      <c r="T110" s="4">
        <f>IF($O110="可",スコアリング基準!$C$23,0)</f>
        <v/>
      </c>
      <c r="U110" s="4">
        <f>IF(OR(COUNT($K110:$L110)&lt;2,$K110=0),0,IF(ABS($L110)/$K110&lt;=スコアリング基準!$B$24,スコアリング基準!$C$24,IF(ABS($L110)/$K110&lt;=スコアリング基準!$B$25,スコアリング基準!$C$25,IF(ABS($L110)/$K110&lt;=スコアリング基準!$B$26,スコアリング基準!$C$26,0))))</f>
        <v/>
      </c>
      <c r="V110" s="4">
        <f>IF($P110="なし",スコアリング基準!$C$27,0)</f>
        <v/>
      </c>
      <c r="W110" s="4">
        <f>IF($F110="",0,IF(ISNUMBER($F110),IF($F110&lt;=スコアリング基準!$B$28,スコアリング基準!$C$28,スコアリング基準!$C$29),0))</f>
        <v/>
      </c>
      <c r="X110" s="4">
        <f>IFERROR(VLOOKUP($B110,スコアリング基準!$A$36:$B$46,2,FALSE),0)</f>
        <v/>
      </c>
      <c r="Y110" s="4">
        <f>SUM($S110:$X110)</f>
        <v/>
      </c>
      <c r="Z110" s="4">
        <f>IF(COUNT($M110:$N110)=0,"データ無",IF($Y110&gt;=スコアリング基準!$B$30,"S",IF($Y110&gt;=スコアリング基準!$B$31,"A",IF($Y110&gt;=スコアリング基準!$B$32,"B","C"))))</f>
        <v/>
      </c>
      <c r="AA110">
        <f>IFERROR(INDEX(実績DB!$I$3:$I$104,MATCH($B110&amp;$C110,実績DB!$J$3:$J$104,0)),"")</f>
        <v/>
      </c>
    </row>
    <row r="111">
      <c r="A111" t="n">
        <v>109</v>
      </c>
      <c r="B111" t="inlineStr">
        <is>
          <t>北海道</t>
        </is>
      </c>
      <c r="C111" t="inlineStr">
        <is>
          <t>北見変電所</t>
        </is>
      </c>
      <c r="D111" t="inlineStr">
        <is>
          <t>北海道</t>
        </is>
      </c>
      <c r="E111" t="n">
        <v>66</v>
      </c>
      <c r="F111" t="n">
        <v>6.6</v>
      </c>
      <c r="G111" s="3" t="n">
        <v>43.798548</v>
      </c>
      <c r="H111" s="3" t="n">
        <v>143.873332</v>
      </c>
      <c r="I111" t="inlineStr">
        <is>
          <t>OSM実測</t>
        </is>
      </c>
      <c r="J111" t="n">
        <v>40</v>
      </c>
      <c r="K111" t="n">
        <v>25</v>
      </c>
      <c r="M111" t="n">
        <v>10</v>
      </c>
      <c r="N111" t="n">
        <v>0</v>
      </c>
      <c r="O111" t="inlineStr">
        <is>
          <t>不可 #3</t>
        </is>
      </c>
      <c r="P111" t="inlineStr">
        <is>
          <t>有り</t>
        </is>
      </c>
      <c r="R111" s="4">
        <f>IF(COUNT($M111:$N111)=0,"",IF(AND(IF($N111&lt;&gt;"",$N111,$M111)&lt;=0,$O111&lt;&gt;"可"),"警告",""))</f>
        <v/>
      </c>
      <c r="S111" s="4">
        <f>IF(COUNT($M111:$N111)=0,0,IF(IF($N111&lt;&gt;"",$N111,$M111)&gt;=スコアリング基準!$B$20,スコアリング基準!$C$20,IF(IF($N111&lt;&gt;"",$N111,$M111)&gt;=スコアリング基準!$B$21,スコアリング基準!$C$21,IF(IF($N111&lt;&gt;"",$N111,$M111)&gt;0,スコアリング基準!$C$22,0))))</f>
        <v/>
      </c>
      <c r="T111" s="4">
        <f>IF($O111="可",スコアリング基準!$C$23,0)</f>
        <v/>
      </c>
      <c r="U111" s="4">
        <f>IF(OR(COUNT($K111:$L111)&lt;2,$K111=0),0,IF(ABS($L111)/$K111&lt;=スコアリング基準!$B$24,スコアリング基準!$C$24,IF(ABS($L111)/$K111&lt;=スコアリング基準!$B$25,スコアリング基準!$C$25,IF(ABS($L111)/$K111&lt;=スコアリング基準!$B$26,スコアリング基準!$C$26,0))))</f>
        <v/>
      </c>
      <c r="V111" s="4">
        <f>IF($P111="なし",スコアリング基準!$C$27,0)</f>
        <v/>
      </c>
      <c r="W111" s="4">
        <f>IF($F111="",0,IF(ISNUMBER($F111),IF($F111&lt;=スコアリング基準!$B$28,スコアリング基準!$C$28,スコアリング基準!$C$29),0))</f>
        <v/>
      </c>
      <c r="X111" s="4">
        <f>IFERROR(VLOOKUP($B111,スコアリング基準!$A$36:$B$46,2,FALSE),0)</f>
        <v/>
      </c>
      <c r="Y111" s="4">
        <f>SUM($S111:$X111)</f>
        <v/>
      </c>
      <c r="Z111" s="4">
        <f>IF(COUNT($M111:$N111)=0,"データ無",IF($Y111&gt;=スコアリング基準!$B$30,"S",IF($Y111&gt;=スコアリング基準!$B$31,"A",IF($Y111&gt;=スコアリング基準!$B$32,"B","C"))))</f>
        <v/>
      </c>
      <c r="AA111">
        <f>IFERROR(INDEX(実績DB!$I$3:$I$104,MATCH($B111&amp;$C111,実績DB!$J$3:$J$104,0)),"")</f>
        <v/>
      </c>
    </row>
    <row r="112">
      <c r="A112" t="n">
        <v>110</v>
      </c>
      <c r="B112" t="inlineStr">
        <is>
          <t>北海道</t>
        </is>
      </c>
      <c r="C112" t="inlineStr">
        <is>
          <t>北見西変電所</t>
        </is>
      </c>
      <c r="D112" t="inlineStr">
        <is>
          <t>北海道</t>
        </is>
      </c>
      <c r="E112" t="n">
        <v>66</v>
      </c>
      <c r="F112" t="n">
        <v>6.6</v>
      </c>
      <c r="G112" s="3" t="n">
        <v>43.8</v>
      </c>
      <c r="H112" s="3" t="n">
        <v>143.82</v>
      </c>
      <c r="I112" t="inlineStr">
        <is>
          <t>推定</t>
        </is>
      </c>
      <c r="J112" t="n">
        <v>20</v>
      </c>
      <c r="K112" t="n">
        <v>10</v>
      </c>
      <c r="M112" t="n">
        <v>4</v>
      </c>
      <c r="N112" t="n">
        <v>0</v>
      </c>
      <c r="O112" t="inlineStr">
        <is>
          <t>不可 #3</t>
        </is>
      </c>
      <c r="P112" t="inlineStr">
        <is>
          <t>有り</t>
        </is>
      </c>
      <c r="R112" s="4">
        <f>IF(COUNT($M112:$N112)=0,"",IF(AND(IF($N112&lt;&gt;"",$N112,$M112)&lt;=0,$O112&lt;&gt;"可"),"警告",""))</f>
        <v/>
      </c>
      <c r="S112" s="4">
        <f>IF(COUNT($M112:$N112)=0,0,IF(IF($N112&lt;&gt;"",$N112,$M112)&gt;=スコアリング基準!$B$20,スコアリング基準!$C$20,IF(IF($N112&lt;&gt;"",$N112,$M112)&gt;=スコアリング基準!$B$21,スコアリング基準!$C$21,IF(IF($N112&lt;&gt;"",$N112,$M112)&gt;0,スコアリング基準!$C$22,0))))</f>
        <v/>
      </c>
      <c r="T112" s="4">
        <f>IF($O112="可",スコアリング基準!$C$23,0)</f>
        <v/>
      </c>
      <c r="U112" s="4">
        <f>IF(OR(COUNT($K112:$L112)&lt;2,$K112=0),0,IF(ABS($L112)/$K112&lt;=スコアリング基準!$B$24,スコアリング基準!$C$24,IF(ABS($L112)/$K112&lt;=スコアリング基準!$B$25,スコアリング基準!$C$25,IF(ABS($L112)/$K112&lt;=スコアリング基準!$B$26,スコアリング基準!$C$26,0))))</f>
        <v/>
      </c>
      <c r="V112" s="4">
        <f>IF($P112="なし",スコアリング基準!$C$27,0)</f>
        <v/>
      </c>
      <c r="W112" s="4">
        <f>IF($F112="",0,IF(ISNUMBER($F112),IF($F112&lt;=スコアリング基準!$B$28,スコアリング基準!$C$28,スコアリング基準!$C$29),0))</f>
        <v/>
      </c>
      <c r="X112" s="4">
        <f>IFERROR(VLOOKUP($B112,スコアリング基準!$A$36:$B$46,2,FALSE),0)</f>
        <v/>
      </c>
      <c r="Y112" s="4">
        <f>SUM($S112:$X112)</f>
        <v/>
      </c>
      <c r="Z112" s="4">
        <f>IF(COUNT($M112:$N112)=0,"データ無",IF($Y112&gt;=スコアリング基準!$B$30,"S",IF($Y112&gt;=スコアリング基準!$B$31,"A",IF($Y112&gt;=スコアリング基準!$B$32,"B","C"))))</f>
        <v/>
      </c>
      <c r="AA112">
        <f>IFERROR(INDEX(実績DB!$I$3:$I$104,MATCH($B112&amp;$C112,実績DB!$J$3:$J$104,0)),"")</f>
        <v/>
      </c>
    </row>
    <row r="113">
      <c r="A113" t="n">
        <v>111</v>
      </c>
      <c r="B113" t="inlineStr">
        <is>
          <t>北海道</t>
        </is>
      </c>
      <c r="C113" t="inlineStr">
        <is>
          <t>千歳変電所</t>
        </is>
      </c>
      <c r="D113" t="inlineStr">
        <is>
          <t>北海道</t>
        </is>
      </c>
      <c r="E113" t="n">
        <v>66</v>
      </c>
      <c r="F113" t="n">
        <v>6.6</v>
      </c>
      <c r="G113" s="3" t="n">
        <v>42.833235</v>
      </c>
      <c r="H113" s="3" t="n">
        <v>141.636399</v>
      </c>
      <c r="I113" t="inlineStr">
        <is>
          <t>OSM実測(名称一致)</t>
        </is>
      </c>
      <c r="J113" t="n">
        <v>55</v>
      </c>
      <c r="K113" t="n">
        <v>35</v>
      </c>
      <c r="M113" t="n">
        <v>15</v>
      </c>
      <c r="N113" t="n">
        <v>0</v>
      </c>
      <c r="O113" t="inlineStr">
        <is>
          <t>不可 #3</t>
        </is>
      </c>
      <c r="P113" t="inlineStr">
        <is>
          <t>有り</t>
        </is>
      </c>
      <c r="R113" s="4">
        <f>IF(COUNT($M113:$N113)=0,"",IF(AND(IF($N113&lt;&gt;"",$N113,$M113)&lt;=0,$O113&lt;&gt;"可"),"警告",""))</f>
        <v/>
      </c>
      <c r="S113" s="4">
        <f>IF(COUNT($M113:$N113)=0,0,IF(IF($N113&lt;&gt;"",$N113,$M113)&gt;=スコアリング基準!$B$20,スコアリング基準!$C$20,IF(IF($N113&lt;&gt;"",$N113,$M113)&gt;=スコアリング基準!$B$21,スコアリング基準!$C$21,IF(IF($N113&lt;&gt;"",$N113,$M113)&gt;0,スコアリング基準!$C$22,0))))</f>
        <v/>
      </c>
      <c r="T113" s="4">
        <f>IF($O113="可",スコアリング基準!$C$23,0)</f>
        <v/>
      </c>
      <c r="U113" s="4">
        <f>IF(OR(COUNT($K113:$L113)&lt;2,$K113=0),0,IF(ABS($L113)/$K113&lt;=スコアリング基準!$B$24,スコアリング基準!$C$24,IF(ABS($L113)/$K113&lt;=スコアリング基準!$B$25,スコアリング基準!$C$25,IF(ABS($L113)/$K113&lt;=スコアリング基準!$B$26,スコアリング基準!$C$26,0))))</f>
        <v/>
      </c>
      <c r="V113" s="4">
        <f>IF($P113="なし",スコアリング基準!$C$27,0)</f>
        <v/>
      </c>
      <c r="W113" s="4">
        <f>IF($F113="",0,IF(ISNUMBER($F113),IF($F113&lt;=スコアリング基準!$B$28,スコアリング基準!$C$28,スコアリング基準!$C$29),0))</f>
        <v/>
      </c>
      <c r="X113" s="4">
        <f>IFERROR(VLOOKUP($B113,スコアリング基準!$A$36:$B$46,2,FALSE),0)</f>
        <v/>
      </c>
      <c r="Y113" s="4">
        <f>SUM($S113:$X113)</f>
        <v/>
      </c>
      <c r="Z113" s="4">
        <f>IF(COUNT($M113:$N113)=0,"データ無",IF($Y113&gt;=スコアリング基準!$B$30,"S",IF($Y113&gt;=スコアリング基準!$B$31,"A",IF($Y113&gt;=スコアリング基準!$B$32,"B","C"))))</f>
        <v/>
      </c>
      <c r="AA113">
        <f>IFERROR(INDEX(実績DB!$I$3:$I$104,MATCH($B113&amp;$C113,実績DB!$J$3:$J$104,0)),"")</f>
        <v/>
      </c>
    </row>
    <row r="114">
      <c r="A114" t="n">
        <v>112</v>
      </c>
      <c r="B114" t="inlineStr">
        <is>
          <t>北海道</t>
        </is>
      </c>
      <c r="C114" t="inlineStr">
        <is>
          <t>南清水沢変電所</t>
        </is>
      </c>
      <c r="D114" t="inlineStr">
        <is>
          <t>北海道</t>
        </is>
      </c>
      <c r="E114" t="n">
        <v>66</v>
      </c>
      <c r="F114" t="n">
        <v>6.6</v>
      </c>
      <c r="G114" s="3" t="n">
        <v>43.04</v>
      </c>
      <c r="H114" s="3" t="n">
        <v>141.97</v>
      </c>
      <c r="I114" t="inlineStr">
        <is>
          <t>推定</t>
        </is>
      </c>
      <c r="J114" t="n">
        <v>20</v>
      </c>
      <c r="K114" t="n">
        <v>10</v>
      </c>
      <c r="M114" t="n">
        <v>8</v>
      </c>
      <c r="N114" t="n">
        <v>0</v>
      </c>
      <c r="O114" t="inlineStr">
        <is>
          <t>不可 #3</t>
        </is>
      </c>
      <c r="P114" t="inlineStr">
        <is>
          <t>有り</t>
        </is>
      </c>
      <c r="R114" s="4">
        <f>IF(COUNT($M114:$N114)=0,"",IF(AND(IF($N114&lt;&gt;"",$N114,$M114)&lt;=0,$O114&lt;&gt;"可"),"警告",""))</f>
        <v/>
      </c>
      <c r="S114" s="4">
        <f>IF(COUNT($M114:$N114)=0,0,IF(IF($N114&lt;&gt;"",$N114,$M114)&gt;=スコアリング基準!$B$20,スコアリング基準!$C$20,IF(IF($N114&lt;&gt;"",$N114,$M114)&gt;=スコアリング基準!$B$21,スコアリング基準!$C$21,IF(IF($N114&lt;&gt;"",$N114,$M114)&gt;0,スコアリング基準!$C$22,0))))</f>
        <v/>
      </c>
      <c r="T114" s="4">
        <f>IF($O114="可",スコアリング基準!$C$23,0)</f>
        <v/>
      </c>
      <c r="U114" s="4">
        <f>IF(OR(COUNT($K114:$L114)&lt;2,$K114=0),0,IF(ABS($L114)/$K114&lt;=スコアリング基準!$B$24,スコアリング基準!$C$24,IF(ABS($L114)/$K114&lt;=スコアリング基準!$B$25,スコアリング基準!$C$25,IF(ABS($L114)/$K114&lt;=スコアリング基準!$B$26,スコアリング基準!$C$26,0))))</f>
        <v/>
      </c>
      <c r="V114" s="4">
        <f>IF($P114="なし",スコアリング基準!$C$27,0)</f>
        <v/>
      </c>
      <c r="W114" s="4">
        <f>IF($F114="",0,IF(ISNUMBER($F114),IF($F114&lt;=スコアリング基準!$B$28,スコアリング基準!$C$28,スコアリング基準!$C$29),0))</f>
        <v/>
      </c>
      <c r="X114" s="4">
        <f>IFERROR(VLOOKUP($B114,スコアリング基準!$A$36:$B$46,2,FALSE),0)</f>
        <v/>
      </c>
      <c r="Y114" s="4">
        <f>SUM($S114:$X114)</f>
        <v/>
      </c>
      <c r="Z114" s="4">
        <f>IF(COUNT($M114:$N114)=0,"データ無",IF($Y114&gt;=スコアリング基準!$B$30,"S",IF($Y114&gt;=スコアリング基準!$B$31,"A",IF($Y114&gt;=スコアリング基準!$B$32,"B","C"))))</f>
        <v/>
      </c>
      <c r="AA114">
        <f>IFERROR(INDEX(実績DB!$I$3:$I$104,MATCH($B114&amp;$C114,実績DB!$J$3:$J$104,0)),"")</f>
        <v/>
      </c>
    </row>
    <row r="115">
      <c r="A115" t="n">
        <v>113</v>
      </c>
      <c r="B115" t="inlineStr">
        <is>
          <t>北海道</t>
        </is>
      </c>
      <c r="C115" t="inlineStr">
        <is>
          <t>南町変電所</t>
        </is>
      </c>
      <c r="D115" t="inlineStr">
        <is>
          <t>北海道</t>
        </is>
      </c>
      <c r="E115" t="n">
        <v>66</v>
      </c>
      <c r="F115" t="n">
        <v>6.6</v>
      </c>
      <c r="G115" s="3" t="n">
        <v>43.53</v>
      </c>
      <c r="H115" s="3" t="n">
        <v>141.94</v>
      </c>
      <c r="I115" t="inlineStr">
        <is>
          <t>推定</t>
        </is>
      </c>
      <c r="J115" t="n">
        <v>30</v>
      </c>
      <c r="K115" t="n">
        <v>15</v>
      </c>
      <c r="M115" t="n">
        <v>15</v>
      </c>
      <c r="N115" t="n">
        <v>0</v>
      </c>
      <c r="O115" t="inlineStr">
        <is>
          <t>不可 #3</t>
        </is>
      </c>
      <c r="P115" t="inlineStr">
        <is>
          <t>有り</t>
        </is>
      </c>
      <c r="R115" s="4">
        <f>IF(COUNT($M115:$N115)=0,"",IF(AND(IF($N115&lt;&gt;"",$N115,$M115)&lt;=0,$O115&lt;&gt;"可"),"警告",""))</f>
        <v/>
      </c>
      <c r="S115" s="4">
        <f>IF(COUNT($M115:$N115)=0,0,IF(IF($N115&lt;&gt;"",$N115,$M115)&gt;=スコアリング基準!$B$20,スコアリング基準!$C$20,IF(IF($N115&lt;&gt;"",$N115,$M115)&gt;=スコアリング基準!$B$21,スコアリング基準!$C$21,IF(IF($N115&lt;&gt;"",$N115,$M115)&gt;0,スコアリング基準!$C$22,0))))</f>
        <v/>
      </c>
      <c r="T115" s="4">
        <f>IF($O115="可",スコアリング基準!$C$23,0)</f>
        <v/>
      </c>
      <c r="U115" s="4">
        <f>IF(OR(COUNT($K115:$L115)&lt;2,$K115=0),0,IF(ABS($L115)/$K115&lt;=スコアリング基準!$B$24,スコアリング基準!$C$24,IF(ABS($L115)/$K115&lt;=スコアリング基準!$B$25,スコアリング基準!$C$25,IF(ABS($L115)/$K115&lt;=スコアリング基準!$B$26,スコアリング基準!$C$26,0))))</f>
        <v/>
      </c>
      <c r="V115" s="4">
        <f>IF($P115="なし",スコアリング基準!$C$27,0)</f>
        <v/>
      </c>
      <c r="W115" s="4">
        <f>IF($F115="",0,IF(ISNUMBER($F115),IF($F115&lt;=スコアリング基準!$B$28,スコアリング基準!$C$28,スコアリング基準!$C$29),0))</f>
        <v/>
      </c>
      <c r="X115" s="4">
        <f>IFERROR(VLOOKUP($B115,スコアリング基準!$A$36:$B$46,2,FALSE),0)</f>
        <v/>
      </c>
      <c r="Y115" s="4">
        <f>SUM($S115:$X115)</f>
        <v/>
      </c>
      <c r="Z115" s="4">
        <f>IF(COUNT($M115:$N115)=0,"データ無",IF($Y115&gt;=スコアリング基準!$B$30,"S",IF($Y115&gt;=スコアリング基準!$B$31,"A",IF($Y115&gt;=スコアリング基準!$B$32,"B","C"))))</f>
        <v/>
      </c>
      <c r="AA115">
        <f>IFERROR(INDEX(実績DB!$I$3:$I$104,MATCH($B115&amp;$C115,実績DB!$J$3:$J$104,0)),"")</f>
        <v/>
      </c>
    </row>
    <row r="116">
      <c r="A116" t="n">
        <v>114</v>
      </c>
      <c r="B116" t="inlineStr">
        <is>
          <t>北海道</t>
        </is>
      </c>
      <c r="C116" t="inlineStr">
        <is>
          <t>南郷変電所</t>
        </is>
      </c>
      <c r="D116" t="inlineStr">
        <is>
          <t>北海道</t>
        </is>
      </c>
      <c r="E116" t="n">
        <v>66</v>
      </c>
      <c r="F116" t="n">
        <v>6.6</v>
      </c>
      <c r="G116" s="3" t="n">
        <v>42.896784</v>
      </c>
      <c r="H116" s="3" t="n">
        <v>143.207604</v>
      </c>
      <c r="I116" t="inlineStr">
        <is>
          <t>OSM実測</t>
        </is>
      </c>
      <c r="J116" t="n">
        <v>30</v>
      </c>
      <c r="K116" t="n">
        <v>15</v>
      </c>
      <c r="M116" t="n">
        <v>15</v>
      </c>
      <c r="N116" t="n">
        <v>0</v>
      </c>
      <c r="O116" t="inlineStr">
        <is>
          <t>不可 #3</t>
        </is>
      </c>
      <c r="P116" t="inlineStr">
        <is>
          <t>有り</t>
        </is>
      </c>
      <c r="R116" s="4">
        <f>IF(COUNT($M116:$N116)=0,"",IF(AND(IF($N116&lt;&gt;"",$N116,$M116)&lt;=0,$O116&lt;&gt;"可"),"警告",""))</f>
        <v/>
      </c>
      <c r="S116" s="4">
        <f>IF(COUNT($M116:$N116)=0,0,IF(IF($N116&lt;&gt;"",$N116,$M116)&gt;=スコアリング基準!$B$20,スコアリング基準!$C$20,IF(IF($N116&lt;&gt;"",$N116,$M116)&gt;=スコアリング基準!$B$21,スコアリング基準!$C$21,IF(IF($N116&lt;&gt;"",$N116,$M116)&gt;0,スコアリング基準!$C$22,0))))</f>
        <v/>
      </c>
      <c r="T116" s="4">
        <f>IF($O116="可",スコアリング基準!$C$23,0)</f>
        <v/>
      </c>
      <c r="U116" s="4">
        <f>IF(OR(COUNT($K116:$L116)&lt;2,$K116=0),0,IF(ABS($L116)/$K116&lt;=スコアリング基準!$B$24,スコアリング基準!$C$24,IF(ABS($L116)/$K116&lt;=スコアリング基準!$B$25,スコアリング基準!$C$25,IF(ABS($L116)/$K116&lt;=スコアリング基準!$B$26,スコアリング基準!$C$26,0))))</f>
        <v/>
      </c>
      <c r="V116" s="4">
        <f>IF($P116="なし",スコアリング基準!$C$27,0)</f>
        <v/>
      </c>
      <c r="W116" s="4">
        <f>IF($F116="",0,IF(ISNUMBER($F116),IF($F116&lt;=スコアリング基準!$B$28,スコアリング基準!$C$28,スコアリング基準!$C$29),0))</f>
        <v/>
      </c>
      <c r="X116" s="4">
        <f>IFERROR(VLOOKUP($B116,スコアリング基準!$A$36:$B$46,2,FALSE),0)</f>
        <v/>
      </c>
      <c r="Y116" s="4">
        <f>SUM($S116:$X116)</f>
        <v/>
      </c>
      <c r="Z116" s="4">
        <f>IF(COUNT($M116:$N116)=0,"データ無",IF($Y116&gt;=スコアリング基準!$B$30,"S",IF($Y116&gt;=スコアリング基準!$B$31,"A",IF($Y116&gt;=スコアリング基準!$B$32,"B","C"))))</f>
        <v/>
      </c>
      <c r="AA116">
        <f>IFERROR(INDEX(実績DB!$I$3:$I$104,MATCH($B116&amp;$C116,実績DB!$J$3:$J$104,0)),"")</f>
        <v/>
      </c>
    </row>
    <row r="117">
      <c r="A117" t="n">
        <v>115</v>
      </c>
      <c r="B117" t="inlineStr">
        <is>
          <t>北海道</t>
        </is>
      </c>
      <c r="C117" t="inlineStr">
        <is>
          <t>占冠変電所</t>
        </is>
      </c>
      <c r="D117" t="inlineStr">
        <is>
          <t>北海道</t>
        </is>
      </c>
      <c r="E117" t="n">
        <v>66</v>
      </c>
      <c r="F117" t="n">
        <v>6.6</v>
      </c>
      <c r="G117" s="3" t="n">
        <v>42.974689</v>
      </c>
      <c r="H117" s="3" t="n">
        <v>142.413328</v>
      </c>
      <c r="I117" t="inlineStr">
        <is>
          <t>OSM実測</t>
        </is>
      </c>
      <c r="J117" t="n">
        <v>6</v>
      </c>
      <c r="K117" t="n">
        <v>6</v>
      </c>
      <c r="M117" t="n">
        <v>6</v>
      </c>
      <c r="N117" t="n">
        <v>0</v>
      </c>
      <c r="O117" t="inlineStr">
        <is>
          <t>不可 #3</t>
        </is>
      </c>
      <c r="P117" t="inlineStr">
        <is>
          <t>有り</t>
        </is>
      </c>
      <c r="R117" s="4">
        <f>IF(COUNT($M117:$N117)=0,"",IF(AND(IF($N117&lt;&gt;"",$N117,$M117)&lt;=0,$O117&lt;&gt;"可"),"警告",""))</f>
        <v/>
      </c>
      <c r="S117" s="4">
        <f>IF(COUNT($M117:$N117)=0,0,IF(IF($N117&lt;&gt;"",$N117,$M117)&gt;=スコアリング基準!$B$20,スコアリング基準!$C$20,IF(IF($N117&lt;&gt;"",$N117,$M117)&gt;=スコアリング基準!$B$21,スコアリング基準!$C$21,IF(IF($N117&lt;&gt;"",$N117,$M117)&gt;0,スコアリング基準!$C$22,0))))</f>
        <v/>
      </c>
      <c r="T117" s="4">
        <f>IF($O117="可",スコアリング基準!$C$23,0)</f>
        <v/>
      </c>
      <c r="U117" s="4">
        <f>IF(OR(COUNT($K117:$L117)&lt;2,$K117=0),0,IF(ABS($L117)/$K117&lt;=スコアリング基準!$B$24,スコアリング基準!$C$24,IF(ABS($L117)/$K117&lt;=スコアリング基準!$B$25,スコアリング基準!$C$25,IF(ABS($L117)/$K117&lt;=スコアリング基準!$B$26,スコアリング基準!$C$26,0))))</f>
        <v/>
      </c>
      <c r="V117" s="4">
        <f>IF($P117="なし",スコアリング基準!$C$27,0)</f>
        <v/>
      </c>
      <c r="W117" s="4">
        <f>IF($F117="",0,IF(ISNUMBER($F117),IF($F117&lt;=スコアリング基準!$B$28,スコアリング基準!$C$28,スコアリング基準!$C$29),0))</f>
        <v/>
      </c>
      <c r="X117" s="4">
        <f>IFERROR(VLOOKUP($B117,スコアリング基準!$A$36:$B$46,2,FALSE),0)</f>
        <v/>
      </c>
      <c r="Y117" s="4">
        <f>SUM($S117:$X117)</f>
        <v/>
      </c>
      <c r="Z117" s="4">
        <f>IF(COUNT($M117:$N117)=0,"データ無",IF($Y117&gt;=スコアリング基準!$B$30,"S",IF($Y117&gt;=スコアリング基準!$B$31,"A",IF($Y117&gt;=スコアリング基準!$B$32,"B","C"))))</f>
        <v/>
      </c>
      <c r="AA117">
        <f>IFERROR(INDEX(実績DB!$I$3:$I$104,MATCH($B117&amp;$C117,実績DB!$J$3:$J$104,0)),"")</f>
        <v/>
      </c>
    </row>
    <row r="118">
      <c r="A118" t="n">
        <v>116</v>
      </c>
      <c r="B118" t="inlineStr">
        <is>
          <t>北海道</t>
        </is>
      </c>
      <c r="C118" t="inlineStr">
        <is>
          <t>厚別変電所</t>
        </is>
      </c>
      <c r="D118" t="inlineStr">
        <is>
          <t>北海道</t>
        </is>
      </c>
      <c r="E118" t="n">
        <v>66</v>
      </c>
      <c r="F118" t="n">
        <v>6.6</v>
      </c>
      <c r="G118" s="3" t="n">
        <v>43.04</v>
      </c>
      <c r="H118" s="3" t="n">
        <v>141.5</v>
      </c>
      <c r="I118" t="inlineStr">
        <is>
          <t>推定</t>
        </is>
      </c>
      <c r="J118" t="n">
        <v>50</v>
      </c>
      <c r="K118" t="n">
        <v>30</v>
      </c>
      <c r="M118" t="n">
        <v>15</v>
      </c>
      <c r="N118" t="n">
        <v>15</v>
      </c>
      <c r="O118" t="inlineStr">
        <is>
          <t>不可 #3</t>
        </is>
      </c>
      <c r="P118" t="inlineStr">
        <is>
          <t>なし</t>
        </is>
      </c>
      <c r="R118" s="4">
        <f>IF(COUNT($M118:$N118)=0,"",IF(AND(IF($N118&lt;&gt;"",$N118,$M118)&lt;=0,$O118&lt;&gt;"可"),"警告",""))</f>
        <v/>
      </c>
      <c r="S118" s="4">
        <f>IF(COUNT($M118:$N118)=0,0,IF(IF($N118&lt;&gt;"",$N118,$M118)&gt;=スコアリング基準!$B$20,スコアリング基準!$C$20,IF(IF($N118&lt;&gt;"",$N118,$M118)&gt;=スコアリング基準!$B$21,スコアリング基準!$C$21,IF(IF($N118&lt;&gt;"",$N118,$M118)&gt;0,スコアリング基準!$C$22,0))))</f>
        <v/>
      </c>
      <c r="T118" s="4">
        <f>IF($O118="可",スコアリング基準!$C$23,0)</f>
        <v/>
      </c>
      <c r="U118" s="4">
        <f>IF(OR(COUNT($K118:$L118)&lt;2,$K118=0),0,IF(ABS($L118)/$K118&lt;=スコアリング基準!$B$24,スコアリング基準!$C$24,IF(ABS($L118)/$K118&lt;=スコアリング基準!$B$25,スコアリング基準!$C$25,IF(ABS($L118)/$K118&lt;=スコアリング基準!$B$26,スコアリング基準!$C$26,0))))</f>
        <v/>
      </c>
      <c r="V118" s="4">
        <f>IF($P118="なし",スコアリング基準!$C$27,0)</f>
        <v/>
      </c>
      <c r="W118" s="4">
        <f>IF($F118="",0,IF(ISNUMBER($F118),IF($F118&lt;=スコアリング基準!$B$28,スコアリング基準!$C$28,スコアリング基準!$C$29),0))</f>
        <v/>
      </c>
      <c r="X118" s="4">
        <f>IFERROR(VLOOKUP($B118,スコアリング基準!$A$36:$B$46,2,FALSE),0)</f>
        <v/>
      </c>
      <c r="Y118" s="4">
        <f>SUM($S118:$X118)</f>
        <v/>
      </c>
      <c r="Z118" s="4">
        <f>IF(COUNT($M118:$N118)=0,"データ無",IF($Y118&gt;=スコアリング基準!$B$30,"S",IF($Y118&gt;=スコアリング基準!$B$31,"A",IF($Y118&gt;=スコアリング基準!$B$32,"B","C"))))</f>
        <v/>
      </c>
      <c r="AA118">
        <f>IFERROR(INDEX(実績DB!$I$3:$I$104,MATCH($B118&amp;$C118,実績DB!$J$3:$J$104,0)),"")</f>
        <v/>
      </c>
    </row>
    <row r="119">
      <c r="A119" t="n">
        <v>117</v>
      </c>
      <c r="B119" t="inlineStr">
        <is>
          <t>北海道</t>
        </is>
      </c>
      <c r="C119" t="inlineStr">
        <is>
          <t>厚岸変電所</t>
        </is>
      </c>
      <c r="D119" t="inlineStr">
        <is>
          <t>北海道</t>
        </is>
      </c>
      <c r="E119" t="n">
        <v>66</v>
      </c>
      <c r="F119" t="n">
        <v>6.6</v>
      </c>
      <c r="G119" s="3" t="n">
        <v>43.061359</v>
      </c>
      <c r="H119" s="3" t="n">
        <v>144.811033</v>
      </c>
      <c r="I119" t="inlineStr">
        <is>
          <t>OSM実測</t>
        </is>
      </c>
      <c r="J119" t="n">
        <v>20</v>
      </c>
      <c r="K119" t="n">
        <v>10</v>
      </c>
      <c r="M119" t="n">
        <v>5</v>
      </c>
      <c r="N119" t="n">
        <v>0</v>
      </c>
      <c r="O119" t="inlineStr">
        <is>
          <t>不可 #2</t>
        </is>
      </c>
      <c r="P119" t="inlineStr">
        <is>
          <t>有り</t>
        </is>
      </c>
      <c r="R119" s="4">
        <f>IF(COUNT($M119:$N119)=0,"",IF(AND(IF($N119&lt;&gt;"",$N119,$M119)&lt;=0,$O119&lt;&gt;"可"),"警告",""))</f>
        <v/>
      </c>
      <c r="S119" s="4">
        <f>IF(COUNT($M119:$N119)=0,0,IF(IF($N119&lt;&gt;"",$N119,$M119)&gt;=スコアリング基準!$B$20,スコアリング基準!$C$20,IF(IF($N119&lt;&gt;"",$N119,$M119)&gt;=スコアリング基準!$B$21,スコアリング基準!$C$21,IF(IF($N119&lt;&gt;"",$N119,$M119)&gt;0,スコアリング基準!$C$22,0))))</f>
        <v/>
      </c>
      <c r="T119" s="4">
        <f>IF($O119="可",スコアリング基準!$C$23,0)</f>
        <v/>
      </c>
      <c r="U119" s="4">
        <f>IF(OR(COUNT($K119:$L119)&lt;2,$K119=0),0,IF(ABS($L119)/$K119&lt;=スコアリング基準!$B$24,スコアリング基準!$C$24,IF(ABS($L119)/$K119&lt;=スコアリング基準!$B$25,スコアリング基準!$C$25,IF(ABS($L119)/$K119&lt;=スコアリング基準!$B$26,スコアリング基準!$C$26,0))))</f>
        <v/>
      </c>
      <c r="V119" s="4">
        <f>IF($P119="なし",スコアリング基準!$C$27,0)</f>
        <v/>
      </c>
      <c r="W119" s="4">
        <f>IF($F119="",0,IF(ISNUMBER($F119),IF($F119&lt;=スコアリング基準!$B$28,スコアリング基準!$C$28,スコアリング基準!$C$29),0))</f>
        <v/>
      </c>
      <c r="X119" s="4">
        <f>IFERROR(VLOOKUP($B119,スコアリング基準!$A$36:$B$46,2,FALSE),0)</f>
        <v/>
      </c>
      <c r="Y119" s="4">
        <f>SUM($S119:$X119)</f>
        <v/>
      </c>
      <c r="Z119" s="4">
        <f>IF(COUNT($M119:$N119)=0,"データ無",IF($Y119&gt;=スコアリング基準!$B$30,"S",IF($Y119&gt;=スコアリング基準!$B$31,"A",IF($Y119&gt;=スコアリング基準!$B$32,"B","C"))))</f>
        <v/>
      </c>
      <c r="AA119">
        <f>IFERROR(INDEX(実績DB!$I$3:$I$104,MATCH($B119&amp;$C119,実績DB!$J$3:$J$104,0)),"")</f>
        <v/>
      </c>
    </row>
    <row r="120">
      <c r="A120" t="n">
        <v>118</v>
      </c>
      <c r="B120" t="inlineStr">
        <is>
          <t>北海道</t>
        </is>
      </c>
      <c r="C120" t="inlineStr">
        <is>
          <t>厚床変電所</t>
        </is>
      </c>
      <c r="D120" t="inlineStr">
        <is>
          <t>北海道</t>
        </is>
      </c>
      <c r="E120" t="n">
        <v>66</v>
      </c>
      <c r="F120" t="n">
        <v>6.6</v>
      </c>
      <c r="G120" s="3" t="n">
        <v>43.2332</v>
      </c>
      <c r="H120" s="3" t="n">
        <v>145.249358</v>
      </c>
      <c r="I120" t="inlineStr">
        <is>
          <t>OSM実測</t>
        </is>
      </c>
      <c r="J120" t="n">
        <v>10</v>
      </c>
      <c r="K120" t="n">
        <v>10</v>
      </c>
      <c r="M120" t="n">
        <v>6</v>
      </c>
      <c r="N120" t="n">
        <v>0</v>
      </c>
      <c r="O120" t="inlineStr">
        <is>
          <t>不可 #3</t>
        </is>
      </c>
      <c r="P120" t="inlineStr">
        <is>
          <t>有り</t>
        </is>
      </c>
      <c r="R120" s="4">
        <f>IF(COUNT($M120:$N120)=0,"",IF(AND(IF($N120&lt;&gt;"",$N120,$M120)&lt;=0,$O120&lt;&gt;"可"),"警告",""))</f>
        <v/>
      </c>
      <c r="S120" s="4">
        <f>IF(COUNT($M120:$N120)=0,0,IF(IF($N120&lt;&gt;"",$N120,$M120)&gt;=スコアリング基準!$B$20,スコアリング基準!$C$20,IF(IF($N120&lt;&gt;"",$N120,$M120)&gt;=スコアリング基準!$B$21,スコアリング基準!$C$21,IF(IF($N120&lt;&gt;"",$N120,$M120)&gt;0,スコアリング基準!$C$22,0))))</f>
        <v/>
      </c>
      <c r="T120" s="4">
        <f>IF($O120="可",スコアリング基準!$C$23,0)</f>
        <v/>
      </c>
      <c r="U120" s="4">
        <f>IF(OR(COUNT($K120:$L120)&lt;2,$K120=0),0,IF(ABS($L120)/$K120&lt;=スコアリング基準!$B$24,スコアリング基準!$C$24,IF(ABS($L120)/$K120&lt;=スコアリング基準!$B$25,スコアリング基準!$C$25,IF(ABS($L120)/$K120&lt;=スコアリング基準!$B$26,スコアリング基準!$C$26,0))))</f>
        <v/>
      </c>
      <c r="V120" s="4">
        <f>IF($P120="なし",スコアリング基準!$C$27,0)</f>
        <v/>
      </c>
      <c r="W120" s="4">
        <f>IF($F120="",0,IF(ISNUMBER($F120),IF($F120&lt;=スコアリング基準!$B$28,スコアリング基準!$C$28,スコアリング基準!$C$29),0))</f>
        <v/>
      </c>
      <c r="X120" s="4">
        <f>IFERROR(VLOOKUP($B120,スコアリング基準!$A$36:$B$46,2,FALSE),0)</f>
        <v/>
      </c>
      <c r="Y120" s="4">
        <f>SUM($S120:$X120)</f>
        <v/>
      </c>
      <c r="Z120" s="4">
        <f>IF(COUNT($M120:$N120)=0,"データ無",IF($Y120&gt;=スコアリング基準!$B$30,"S",IF($Y120&gt;=スコアリング基準!$B$31,"A",IF($Y120&gt;=スコアリング基準!$B$32,"B","C"))))</f>
        <v/>
      </c>
      <c r="AA120">
        <f>IFERROR(INDEX(実績DB!$I$3:$I$104,MATCH($B120&amp;$C120,実績DB!$J$3:$J$104,0)),"")</f>
        <v/>
      </c>
    </row>
    <row r="121">
      <c r="A121" t="n">
        <v>119</v>
      </c>
      <c r="B121" t="inlineStr">
        <is>
          <t>北海道</t>
        </is>
      </c>
      <c r="C121" t="inlineStr">
        <is>
          <t>厚沢部変電所</t>
        </is>
      </c>
      <c r="D121" t="inlineStr">
        <is>
          <t>北海道</t>
        </is>
      </c>
      <c r="E121" t="n">
        <v>66</v>
      </c>
      <c r="F121" t="n">
        <v>6.6</v>
      </c>
      <c r="G121" s="3" t="n">
        <v>41.938524</v>
      </c>
      <c r="H121" s="3" t="n">
        <v>140.322605</v>
      </c>
      <c r="I121" t="inlineStr">
        <is>
          <t>OSM実測(名称一致)</t>
        </is>
      </c>
      <c r="J121" t="n">
        <v>6</v>
      </c>
      <c r="K121" t="n">
        <v>6</v>
      </c>
      <c r="M121" t="n">
        <v>6</v>
      </c>
      <c r="N121" t="n">
        <v>0</v>
      </c>
      <c r="O121" t="inlineStr">
        <is>
          <t>不可 #3</t>
        </is>
      </c>
      <c r="P121" t="inlineStr">
        <is>
          <t>有り</t>
        </is>
      </c>
      <c r="R121" s="4">
        <f>IF(COUNT($M121:$N121)=0,"",IF(AND(IF($N121&lt;&gt;"",$N121,$M121)&lt;=0,$O121&lt;&gt;"可"),"警告",""))</f>
        <v/>
      </c>
      <c r="S121" s="4">
        <f>IF(COUNT($M121:$N121)=0,0,IF(IF($N121&lt;&gt;"",$N121,$M121)&gt;=スコアリング基準!$B$20,スコアリング基準!$C$20,IF(IF($N121&lt;&gt;"",$N121,$M121)&gt;=スコアリング基準!$B$21,スコアリング基準!$C$21,IF(IF($N121&lt;&gt;"",$N121,$M121)&gt;0,スコアリング基準!$C$22,0))))</f>
        <v/>
      </c>
      <c r="T121" s="4">
        <f>IF($O121="可",スコアリング基準!$C$23,0)</f>
        <v/>
      </c>
      <c r="U121" s="4">
        <f>IF(OR(COUNT($K121:$L121)&lt;2,$K121=0),0,IF(ABS($L121)/$K121&lt;=スコアリング基準!$B$24,スコアリング基準!$C$24,IF(ABS($L121)/$K121&lt;=スコアリング基準!$B$25,スコアリング基準!$C$25,IF(ABS($L121)/$K121&lt;=スコアリング基準!$B$26,スコアリング基準!$C$26,0))))</f>
        <v/>
      </c>
      <c r="V121" s="4">
        <f>IF($P121="なし",スコアリング基準!$C$27,0)</f>
        <v/>
      </c>
      <c r="W121" s="4">
        <f>IF($F121="",0,IF(ISNUMBER($F121),IF($F121&lt;=スコアリング基準!$B$28,スコアリング基準!$C$28,スコアリング基準!$C$29),0))</f>
        <v/>
      </c>
      <c r="X121" s="4">
        <f>IFERROR(VLOOKUP($B121,スコアリング基準!$A$36:$B$46,2,FALSE),0)</f>
        <v/>
      </c>
      <c r="Y121" s="4">
        <f>SUM($S121:$X121)</f>
        <v/>
      </c>
      <c r="Z121" s="4">
        <f>IF(COUNT($M121:$N121)=0,"データ無",IF($Y121&gt;=スコアリング基準!$B$30,"S",IF($Y121&gt;=スコアリング基準!$B$31,"A",IF($Y121&gt;=スコアリング基準!$B$32,"B","C"))))</f>
        <v/>
      </c>
      <c r="AA121">
        <f>IFERROR(INDEX(実績DB!$I$3:$I$104,MATCH($B121&amp;$C121,実績DB!$J$3:$J$104,0)),"")</f>
        <v/>
      </c>
    </row>
    <row r="122">
      <c r="A122" t="n">
        <v>120</v>
      </c>
      <c r="B122" t="inlineStr">
        <is>
          <t>北海道</t>
        </is>
      </c>
      <c r="C122" t="inlineStr">
        <is>
          <t>厚田変電所</t>
        </is>
      </c>
      <c r="D122" t="inlineStr">
        <is>
          <t>北海道</t>
        </is>
      </c>
      <c r="E122" t="n">
        <v>66</v>
      </c>
      <c r="F122" t="n">
        <v>6.6</v>
      </c>
      <c r="G122" s="3" t="n">
        <v>43.394845</v>
      </c>
      <c r="H122" s="3" t="n">
        <v>141.436773</v>
      </c>
      <c r="I122" t="inlineStr">
        <is>
          <t>OSM実測</t>
        </is>
      </c>
      <c r="J122" t="n">
        <v>3</v>
      </c>
      <c r="K122" t="n">
        <v>3</v>
      </c>
      <c r="M122" t="n">
        <v>2</v>
      </c>
      <c r="N122" t="n">
        <v>0</v>
      </c>
      <c r="O122" t="inlineStr">
        <is>
          <t>不可 #3</t>
        </is>
      </c>
      <c r="P122" t="inlineStr">
        <is>
          <t>有り</t>
        </is>
      </c>
      <c r="R122" s="4">
        <f>IF(COUNT($M122:$N122)=0,"",IF(AND(IF($N122&lt;&gt;"",$N122,$M122)&lt;=0,$O122&lt;&gt;"可"),"警告",""))</f>
        <v/>
      </c>
      <c r="S122" s="4">
        <f>IF(COUNT($M122:$N122)=0,0,IF(IF($N122&lt;&gt;"",$N122,$M122)&gt;=スコアリング基準!$B$20,スコアリング基準!$C$20,IF(IF($N122&lt;&gt;"",$N122,$M122)&gt;=スコアリング基準!$B$21,スコアリング基準!$C$21,IF(IF($N122&lt;&gt;"",$N122,$M122)&gt;0,スコアリング基準!$C$22,0))))</f>
        <v/>
      </c>
      <c r="T122" s="4">
        <f>IF($O122="可",スコアリング基準!$C$23,0)</f>
        <v/>
      </c>
      <c r="U122" s="4">
        <f>IF(OR(COUNT($K122:$L122)&lt;2,$K122=0),0,IF(ABS($L122)/$K122&lt;=スコアリング基準!$B$24,スコアリング基準!$C$24,IF(ABS($L122)/$K122&lt;=スコアリング基準!$B$25,スコアリング基準!$C$25,IF(ABS($L122)/$K122&lt;=スコアリング基準!$B$26,スコアリング基準!$C$26,0))))</f>
        <v/>
      </c>
      <c r="V122" s="4">
        <f>IF($P122="なし",スコアリング基準!$C$27,0)</f>
        <v/>
      </c>
      <c r="W122" s="4">
        <f>IF($F122="",0,IF(ISNUMBER($F122),IF($F122&lt;=スコアリング基準!$B$28,スコアリング基準!$C$28,スコアリング基準!$C$29),0))</f>
        <v/>
      </c>
      <c r="X122" s="4">
        <f>IFERROR(VLOOKUP($B122,スコアリング基準!$A$36:$B$46,2,FALSE),0)</f>
        <v/>
      </c>
      <c r="Y122" s="4">
        <f>SUM($S122:$X122)</f>
        <v/>
      </c>
      <c r="Z122" s="4">
        <f>IF(COUNT($M122:$N122)=0,"データ無",IF($Y122&gt;=スコアリング基準!$B$30,"S",IF($Y122&gt;=スコアリング基準!$B$31,"A",IF($Y122&gt;=スコアリング基準!$B$32,"B","C"))))</f>
        <v/>
      </c>
      <c r="AA122">
        <f>IFERROR(INDEX(実績DB!$I$3:$I$104,MATCH($B122&amp;$C122,実績DB!$J$3:$J$104,0)),"")</f>
        <v/>
      </c>
    </row>
    <row r="123">
      <c r="A123" t="n">
        <v>121</v>
      </c>
      <c r="B123" t="inlineStr">
        <is>
          <t>北海道</t>
        </is>
      </c>
      <c r="C123" t="inlineStr">
        <is>
          <t>厚真変電所</t>
        </is>
      </c>
      <c r="D123" t="inlineStr">
        <is>
          <t>北海道</t>
        </is>
      </c>
      <c r="E123" t="n">
        <v>66</v>
      </c>
      <c r="F123" t="n">
        <v>6.6</v>
      </c>
      <c r="G123" s="3" t="n">
        <v>42.707593</v>
      </c>
      <c r="H123" s="3" t="n">
        <v>141.883312</v>
      </c>
      <c r="I123" t="inlineStr">
        <is>
          <t>OSM実測</t>
        </is>
      </c>
      <c r="J123" t="n">
        <v>10</v>
      </c>
      <c r="K123" t="n">
        <v>10</v>
      </c>
      <c r="M123" t="n">
        <v>0</v>
      </c>
      <c r="N123" t="n">
        <v>0</v>
      </c>
      <c r="O123" t="inlineStr">
        <is>
          <t>不可 #3</t>
        </is>
      </c>
      <c r="P123" t="inlineStr">
        <is>
          <t>有り</t>
        </is>
      </c>
      <c r="R123" s="4">
        <f>IF(COUNT($M123:$N123)=0,"",IF(AND(IF($N123&lt;&gt;"",$N123,$M123)&lt;=0,$O123&lt;&gt;"可"),"警告",""))</f>
        <v/>
      </c>
      <c r="S123" s="4">
        <f>IF(COUNT($M123:$N123)=0,0,IF(IF($N123&lt;&gt;"",$N123,$M123)&gt;=スコアリング基準!$B$20,スコアリング基準!$C$20,IF(IF($N123&lt;&gt;"",$N123,$M123)&gt;=スコアリング基準!$B$21,スコアリング基準!$C$21,IF(IF($N123&lt;&gt;"",$N123,$M123)&gt;0,スコアリング基準!$C$22,0))))</f>
        <v/>
      </c>
      <c r="T123" s="4">
        <f>IF($O123="可",スコアリング基準!$C$23,0)</f>
        <v/>
      </c>
      <c r="U123" s="4">
        <f>IF(OR(COUNT($K123:$L123)&lt;2,$K123=0),0,IF(ABS($L123)/$K123&lt;=スコアリング基準!$B$24,スコアリング基準!$C$24,IF(ABS($L123)/$K123&lt;=スコアリング基準!$B$25,スコアリング基準!$C$25,IF(ABS($L123)/$K123&lt;=スコアリング基準!$B$26,スコアリング基準!$C$26,0))))</f>
        <v/>
      </c>
      <c r="V123" s="4">
        <f>IF($P123="なし",スコアリング基準!$C$27,0)</f>
        <v/>
      </c>
      <c r="W123" s="4">
        <f>IF($F123="",0,IF(ISNUMBER($F123),IF($F123&lt;=スコアリング基準!$B$28,スコアリング基準!$C$28,スコアリング基準!$C$29),0))</f>
        <v/>
      </c>
      <c r="X123" s="4">
        <f>IFERROR(VLOOKUP($B123,スコアリング基準!$A$36:$B$46,2,FALSE),0)</f>
        <v/>
      </c>
      <c r="Y123" s="4">
        <f>SUM($S123:$X123)</f>
        <v/>
      </c>
      <c r="Z123" s="4">
        <f>IF(COUNT($M123:$N123)=0,"データ無",IF($Y123&gt;=スコアリング基準!$B$30,"S",IF($Y123&gt;=スコアリング基準!$B$31,"A",IF($Y123&gt;=スコアリング基準!$B$32,"B","C"))))</f>
        <v/>
      </c>
      <c r="AA123">
        <f>IFERROR(INDEX(実績DB!$I$3:$I$104,MATCH($B123&amp;$C123,実績DB!$J$3:$J$104,0)),"")</f>
        <v/>
      </c>
    </row>
    <row r="124">
      <c r="A124" t="n">
        <v>122</v>
      </c>
      <c r="B124" t="inlineStr">
        <is>
          <t>北海道</t>
        </is>
      </c>
      <c r="C124" t="inlineStr">
        <is>
          <t>厚賀変電所</t>
        </is>
      </c>
      <c r="D124" t="inlineStr">
        <is>
          <t>北海道</t>
        </is>
      </c>
      <c r="E124" t="n">
        <v>66</v>
      </c>
      <c r="F124" t="n">
        <v>6.6</v>
      </c>
      <c r="G124" s="3" t="n">
        <v>42.427695</v>
      </c>
      <c r="H124" s="3" t="n">
        <v>142.237609</v>
      </c>
      <c r="I124" t="inlineStr">
        <is>
          <t>OSM実測</t>
        </is>
      </c>
      <c r="J124" t="n">
        <v>10</v>
      </c>
      <c r="K124" t="n">
        <v>10</v>
      </c>
      <c r="M124" t="n">
        <v>6</v>
      </c>
      <c r="N124" t="n">
        <v>0</v>
      </c>
      <c r="O124" t="inlineStr">
        <is>
          <t>不可 #3</t>
        </is>
      </c>
      <c r="P124" t="inlineStr">
        <is>
          <t>有り</t>
        </is>
      </c>
      <c r="R124" s="4">
        <f>IF(COUNT($M124:$N124)=0,"",IF(AND(IF($N124&lt;&gt;"",$N124,$M124)&lt;=0,$O124&lt;&gt;"可"),"警告",""))</f>
        <v/>
      </c>
      <c r="S124" s="4">
        <f>IF(COUNT($M124:$N124)=0,0,IF(IF($N124&lt;&gt;"",$N124,$M124)&gt;=スコアリング基準!$B$20,スコアリング基準!$C$20,IF(IF($N124&lt;&gt;"",$N124,$M124)&gt;=スコアリング基準!$B$21,スコアリング基準!$C$21,IF(IF($N124&lt;&gt;"",$N124,$M124)&gt;0,スコアリング基準!$C$22,0))))</f>
        <v/>
      </c>
      <c r="T124" s="4">
        <f>IF($O124="可",スコアリング基準!$C$23,0)</f>
        <v/>
      </c>
      <c r="U124" s="4">
        <f>IF(OR(COUNT($K124:$L124)&lt;2,$K124=0),0,IF(ABS($L124)/$K124&lt;=スコアリング基準!$B$24,スコアリング基準!$C$24,IF(ABS($L124)/$K124&lt;=スコアリング基準!$B$25,スコアリング基準!$C$25,IF(ABS($L124)/$K124&lt;=スコアリング基準!$B$26,スコアリング基準!$C$26,0))))</f>
        <v/>
      </c>
      <c r="V124" s="4">
        <f>IF($P124="なし",スコアリング基準!$C$27,0)</f>
        <v/>
      </c>
      <c r="W124" s="4">
        <f>IF($F124="",0,IF(ISNUMBER($F124),IF($F124&lt;=スコアリング基準!$B$28,スコアリング基準!$C$28,スコアリング基準!$C$29),0))</f>
        <v/>
      </c>
      <c r="X124" s="4">
        <f>IFERROR(VLOOKUP($B124,スコアリング基準!$A$36:$B$46,2,FALSE),0)</f>
        <v/>
      </c>
      <c r="Y124" s="4">
        <f>SUM($S124:$X124)</f>
        <v/>
      </c>
      <c r="Z124" s="4">
        <f>IF(COUNT($M124:$N124)=0,"データ無",IF($Y124&gt;=スコアリング基準!$B$30,"S",IF($Y124&gt;=スコアリング基準!$B$31,"A",IF($Y124&gt;=スコアリング基準!$B$32,"B","C"))))</f>
        <v/>
      </c>
      <c r="AA124">
        <f>IFERROR(INDEX(実績DB!$I$3:$I$104,MATCH($B124&amp;$C124,実績DB!$J$3:$J$104,0)),"")</f>
        <v/>
      </c>
    </row>
    <row r="125">
      <c r="A125" t="n">
        <v>123</v>
      </c>
      <c r="B125" t="inlineStr">
        <is>
          <t>北海道</t>
        </is>
      </c>
      <c r="C125" t="inlineStr">
        <is>
          <t>古平変電所</t>
        </is>
      </c>
      <c r="D125" t="inlineStr">
        <is>
          <t>北海道</t>
        </is>
      </c>
      <c r="E125" t="n">
        <v>66</v>
      </c>
      <c r="F125" t="n">
        <v>6.6</v>
      </c>
      <c r="G125" s="3" t="n">
        <v>43.24</v>
      </c>
      <c r="H125" s="3" t="n">
        <v>140.6</v>
      </c>
      <c r="I125" t="inlineStr">
        <is>
          <t>推定</t>
        </is>
      </c>
      <c r="J125" t="n">
        <v>12</v>
      </c>
      <c r="K125" t="n">
        <v>6</v>
      </c>
      <c r="M125" t="n">
        <v>5</v>
      </c>
      <c r="N125" t="n">
        <v>0</v>
      </c>
      <c r="O125" t="inlineStr">
        <is>
          <t>不可 #3</t>
        </is>
      </c>
      <c r="P125" t="inlineStr">
        <is>
          <t>有り</t>
        </is>
      </c>
      <c r="R125" s="4">
        <f>IF(COUNT($M125:$N125)=0,"",IF(AND(IF($N125&lt;&gt;"",$N125,$M125)&lt;=0,$O125&lt;&gt;"可"),"警告",""))</f>
        <v/>
      </c>
      <c r="S125" s="4">
        <f>IF(COUNT($M125:$N125)=0,0,IF(IF($N125&lt;&gt;"",$N125,$M125)&gt;=スコアリング基準!$B$20,スコアリング基準!$C$20,IF(IF($N125&lt;&gt;"",$N125,$M125)&gt;=スコアリング基準!$B$21,スコアリング基準!$C$21,IF(IF($N125&lt;&gt;"",$N125,$M125)&gt;0,スコアリング基準!$C$22,0))))</f>
        <v/>
      </c>
      <c r="T125" s="4">
        <f>IF($O125="可",スコアリング基準!$C$23,0)</f>
        <v/>
      </c>
      <c r="U125" s="4">
        <f>IF(OR(COUNT($K125:$L125)&lt;2,$K125=0),0,IF(ABS($L125)/$K125&lt;=スコアリング基準!$B$24,スコアリング基準!$C$24,IF(ABS($L125)/$K125&lt;=スコアリング基準!$B$25,スコアリング基準!$C$25,IF(ABS($L125)/$K125&lt;=スコアリング基準!$B$26,スコアリング基準!$C$26,0))))</f>
        <v/>
      </c>
      <c r="V125" s="4">
        <f>IF($P125="なし",スコアリング基準!$C$27,0)</f>
        <v/>
      </c>
      <c r="W125" s="4">
        <f>IF($F125="",0,IF(ISNUMBER($F125),IF($F125&lt;=スコアリング基準!$B$28,スコアリング基準!$C$28,スコアリング基準!$C$29),0))</f>
        <v/>
      </c>
      <c r="X125" s="4">
        <f>IFERROR(VLOOKUP($B125,スコアリング基準!$A$36:$B$46,2,FALSE),0)</f>
        <v/>
      </c>
      <c r="Y125" s="4">
        <f>SUM($S125:$X125)</f>
        <v/>
      </c>
      <c r="Z125" s="4">
        <f>IF(COUNT($M125:$N125)=0,"データ無",IF($Y125&gt;=スコアリング基準!$B$30,"S",IF($Y125&gt;=スコアリング基準!$B$31,"A",IF($Y125&gt;=スコアリング基準!$B$32,"B","C"))))</f>
        <v/>
      </c>
      <c r="AA125">
        <f>IFERROR(INDEX(実績DB!$I$3:$I$104,MATCH($B125&amp;$C125,実績DB!$J$3:$J$104,0)),"")</f>
        <v/>
      </c>
    </row>
    <row r="126">
      <c r="A126" t="n">
        <v>124</v>
      </c>
      <c r="B126" t="inlineStr">
        <is>
          <t>北海道</t>
        </is>
      </c>
      <c r="C126" t="inlineStr">
        <is>
          <t>右左府変電所</t>
        </is>
      </c>
      <c r="D126" t="inlineStr">
        <is>
          <t>北海道</t>
        </is>
      </c>
      <c r="E126" t="n">
        <v>66</v>
      </c>
      <c r="F126" t="n">
        <v>6.6</v>
      </c>
      <c r="G126" s="3" t="n">
        <v>42.892801</v>
      </c>
      <c r="H126" s="3" t="n">
        <v>142.467125</v>
      </c>
      <c r="I126" t="inlineStr">
        <is>
          <t>OSM実測</t>
        </is>
      </c>
      <c r="J126" t="n">
        <v>6</v>
      </c>
      <c r="K126" t="n">
        <v>3</v>
      </c>
      <c r="M126" t="n">
        <v>2</v>
      </c>
      <c r="N126" t="n">
        <v>0</v>
      </c>
      <c r="O126" t="inlineStr">
        <is>
          <t>不可 #3</t>
        </is>
      </c>
      <c r="P126" t="inlineStr">
        <is>
          <t>有り</t>
        </is>
      </c>
      <c r="R126" s="4">
        <f>IF(COUNT($M126:$N126)=0,"",IF(AND(IF($N126&lt;&gt;"",$N126,$M126)&lt;=0,$O126&lt;&gt;"可"),"警告",""))</f>
        <v/>
      </c>
      <c r="S126" s="4">
        <f>IF(COUNT($M126:$N126)=0,0,IF(IF($N126&lt;&gt;"",$N126,$M126)&gt;=スコアリング基準!$B$20,スコアリング基準!$C$20,IF(IF($N126&lt;&gt;"",$N126,$M126)&gt;=スコアリング基準!$B$21,スコアリング基準!$C$21,IF(IF($N126&lt;&gt;"",$N126,$M126)&gt;0,スコアリング基準!$C$22,0))))</f>
        <v/>
      </c>
      <c r="T126" s="4">
        <f>IF($O126="可",スコアリング基準!$C$23,0)</f>
        <v/>
      </c>
      <c r="U126" s="4">
        <f>IF(OR(COUNT($K126:$L126)&lt;2,$K126=0),0,IF(ABS($L126)/$K126&lt;=スコアリング基準!$B$24,スコアリング基準!$C$24,IF(ABS($L126)/$K126&lt;=スコアリング基準!$B$25,スコアリング基準!$C$25,IF(ABS($L126)/$K126&lt;=スコアリング基準!$B$26,スコアリング基準!$C$26,0))))</f>
        <v/>
      </c>
      <c r="V126" s="4">
        <f>IF($P126="なし",スコアリング基準!$C$27,0)</f>
        <v/>
      </c>
      <c r="W126" s="4">
        <f>IF($F126="",0,IF(ISNUMBER($F126),IF($F126&lt;=スコアリング基準!$B$28,スコアリング基準!$C$28,スコアリング基準!$C$29),0))</f>
        <v/>
      </c>
      <c r="X126" s="4">
        <f>IFERROR(VLOOKUP($B126,スコアリング基準!$A$36:$B$46,2,FALSE),0)</f>
        <v/>
      </c>
      <c r="Y126" s="4">
        <f>SUM($S126:$X126)</f>
        <v/>
      </c>
      <c r="Z126" s="4">
        <f>IF(COUNT($M126:$N126)=0,"データ無",IF($Y126&gt;=スコアリング基準!$B$30,"S",IF($Y126&gt;=スコアリング基準!$B$31,"A",IF($Y126&gt;=スコアリング基準!$B$32,"B","C"))))</f>
        <v/>
      </c>
      <c r="AA126">
        <f>IFERROR(INDEX(実績DB!$I$3:$I$104,MATCH($B126&amp;$C126,実績DB!$J$3:$J$104,0)),"")</f>
        <v/>
      </c>
    </row>
    <row r="127">
      <c r="A127" t="n">
        <v>125</v>
      </c>
      <c r="B127" t="inlineStr">
        <is>
          <t>北海道</t>
        </is>
      </c>
      <c r="C127" t="inlineStr">
        <is>
          <t>国富変電所</t>
        </is>
      </c>
      <c r="D127" t="inlineStr">
        <is>
          <t>北海道</t>
        </is>
      </c>
      <c r="E127" t="n">
        <v>66</v>
      </c>
      <c r="F127" t="n">
        <v>6.6</v>
      </c>
      <c r="G127" s="3" t="n">
        <v>42.98507</v>
      </c>
      <c r="H127" s="3" t="n">
        <v>140.656859</v>
      </c>
      <c r="I127" t="inlineStr">
        <is>
          <t>OSM実測</t>
        </is>
      </c>
      <c r="J127" t="n">
        <v>10</v>
      </c>
      <c r="K127" t="n">
        <v>10</v>
      </c>
      <c r="M127" t="n">
        <v>10</v>
      </c>
      <c r="N127" t="n">
        <v>10</v>
      </c>
      <c r="O127" t="inlineStr">
        <is>
          <t>不可 #3</t>
        </is>
      </c>
      <c r="P127" t="inlineStr">
        <is>
          <t>なし</t>
        </is>
      </c>
      <c r="R127" s="4">
        <f>IF(COUNT($M127:$N127)=0,"",IF(AND(IF($N127&lt;&gt;"",$N127,$M127)&lt;=0,$O127&lt;&gt;"可"),"警告",""))</f>
        <v/>
      </c>
      <c r="S127" s="4">
        <f>IF(COUNT($M127:$N127)=0,0,IF(IF($N127&lt;&gt;"",$N127,$M127)&gt;=スコアリング基準!$B$20,スコアリング基準!$C$20,IF(IF($N127&lt;&gt;"",$N127,$M127)&gt;=スコアリング基準!$B$21,スコアリング基準!$C$21,IF(IF($N127&lt;&gt;"",$N127,$M127)&gt;0,スコアリング基準!$C$22,0))))</f>
        <v/>
      </c>
      <c r="T127" s="4">
        <f>IF($O127="可",スコアリング基準!$C$23,0)</f>
        <v/>
      </c>
      <c r="U127" s="4">
        <f>IF(OR(COUNT($K127:$L127)&lt;2,$K127=0),0,IF(ABS($L127)/$K127&lt;=スコアリング基準!$B$24,スコアリング基準!$C$24,IF(ABS($L127)/$K127&lt;=スコアリング基準!$B$25,スコアリング基準!$C$25,IF(ABS($L127)/$K127&lt;=スコアリング基準!$B$26,スコアリング基準!$C$26,0))))</f>
        <v/>
      </c>
      <c r="V127" s="4">
        <f>IF($P127="なし",スコアリング基準!$C$27,0)</f>
        <v/>
      </c>
      <c r="W127" s="4">
        <f>IF($F127="",0,IF(ISNUMBER($F127),IF($F127&lt;=スコアリング基準!$B$28,スコアリング基準!$C$28,スコアリング基準!$C$29),0))</f>
        <v/>
      </c>
      <c r="X127" s="4">
        <f>IFERROR(VLOOKUP($B127,スコアリング基準!$A$36:$B$46,2,FALSE),0)</f>
        <v/>
      </c>
      <c r="Y127" s="4">
        <f>SUM($S127:$X127)</f>
        <v/>
      </c>
      <c r="Z127" s="4">
        <f>IF(COUNT($M127:$N127)=0,"データ無",IF($Y127&gt;=スコアリング基準!$B$30,"S",IF($Y127&gt;=スコアリング基準!$B$31,"A",IF($Y127&gt;=スコアリング基準!$B$32,"B","C"))))</f>
        <v/>
      </c>
      <c r="AA127">
        <f>IFERROR(INDEX(実績DB!$I$3:$I$104,MATCH($B127&amp;$C127,実績DB!$J$3:$J$104,0)),"")</f>
        <v/>
      </c>
    </row>
    <row r="128">
      <c r="A128" t="n">
        <v>126</v>
      </c>
      <c r="B128" t="inlineStr">
        <is>
          <t>北海道</t>
        </is>
      </c>
      <c r="C128" t="inlineStr">
        <is>
          <t>増毛変電所</t>
        </is>
      </c>
      <c r="D128" t="inlineStr">
        <is>
          <t>北海道</t>
        </is>
      </c>
      <c r="E128" t="n">
        <v>66</v>
      </c>
      <c r="F128" t="n">
        <v>6.6</v>
      </c>
      <c r="G128" s="3" t="n">
        <v>43.87</v>
      </c>
      <c r="H128" s="3" t="n">
        <v>141.53</v>
      </c>
      <c r="I128" t="inlineStr">
        <is>
          <t>推定</t>
        </is>
      </c>
      <c r="J128" t="n">
        <v>6</v>
      </c>
      <c r="K128" t="n">
        <v>6</v>
      </c>
      <c r="M128" t="n">
        <v>6</v>
      </c>
      <c r="N128" t="n">
        <v>0</v>
      </c>
      <c r="O128" t="inlineStr">
        <is>
          <t>不可 #3</t>
        </is>
      </c>
      <c r="P128" t="inlineStr">
        <is>
          <t>有り</t>
        </is>
      </c>
      <c r="R128" s="4">
        <f>IF(COUNT($M128:$N128)=0,"",IF(AND(IF($N128&lt;&gt;"",$N128,$M128)&lt;=0,$O128&lt;&gt;"可"),"警告",""))</f>
        <v/>
      </c>
      <c r="S128" s="4">
        <f>IF(COUNT($M128:$N128)=0,0,IF(IF($N128&lt;&gt;"",$N128,$M128)&gt;=スコアリング基準!$B$20,スコアリング基準!$C$20,IF(IF($N128&lt;&gt;"",$N128,$M128)&gt;=スコアリング基準!$B$21,スコアリング基準!$C$21,IF(IF($N128&lt;&gt;"",$N128,$M128)&gt;0,スコアリング基準!$C$22,0))))</f>
        <v/>
      </c>
      <c r="T128" s="4">
        <f>IF($O128="可",スコアリング基準!$C$23,0)</f>
        <v/>
      </c>
      <c r="U128" s="4">
        <f>IF(OR(COUNT($K128:$L128)&lt;2,$K128=0),0,IF(ABS($L128)/$K128&lt;=スコアリング基準!$B$24,スコアリング基準!$C$24,IF(ABS($L128)/$K128&lt;=スコアリング基準!$B$25,スコアリング基準!$C$25,IF(ABS($L128)/$K128&lt;=スコアリング基準!$B$26,スコアリング基準!$C$26,0))))</f>
        <v/>
      </c>
      <c r="V128" s="4">
        <f>IF($P128="なし",スコアリング基準!$C$27,0)</f>
        <v/>
      </c>
      <c r="W128" s="4">
        <f>IF($F128="",0,IF(ISNUMBER($F128),IF($F128&lt;=スコアリング基準!$B$28,スコアリング基準!$C$28,スコアリング基準!$C$29),0))</f>
        <v/>
      </c>
      <c r="X128" s="4">
        <f>IFERROR(VLOOKUP($B128,スコアリング基準!$A$36:$B$46,2,FALSE),0)</f>
        <v/>
      </c>
      <c r="Y128" s="4">
        <f>SUM($S128:$X128)</f>
        <v/>
      </c>
      <c r="Z128" s="4">
        <f>IF(COUNT($M128:$N128)=0,"データ無",IF($Y128&gt;=スコアリング基準!$B$30,"S",IF($Y128&gt;=スコアリング基準!$B$31,"A",IF($Y128&gt;=スコアリング基準!$B$32,"B","C"))))</f>
        <v/>
      </c>
      <c r="AA128">
        <f>IFERROR(INDEX(実績DB!$I$3:$I$104,MATCH($B128&amp;$C128,実績DB!$J$3:$J$104,0)),"")</f>
        <v/>
      </c>
    </row>
    <row r="129">
      <c r="A129" t="n">
        <v>127</v>
      </c>
      <c r="B129" t="inlineStr">
        <is>
          <t>北海道</t>
        </is>
      </c>
      <c r="C129" t="inlineStr">
        <is>
          <t>士別変電所</t>
        </is>
      </c>
      <c r="D129" t="inlineStr">
        <is>
          <t>北海道</t>
        </is>
      </c>
      <c r="E129" t="n">
        <v>66</v>
      </c>
      <c r="F129" t="n">
        <v>6.6</v>
      </c>
      <c r="G129" s="3" t="n">
        <v>44.17</v>
      </c>
      <c r="H129" s="3" t="n">
        <v>142.41</v>
      </c>
      <c r="I129" t="inlineStr">
        <is>
          <t>推定</t>
        </is>
      </c>
      <c r="J129" t="n">
        <v>30</v>
      </c>
      <c r="K129" t="n">
        <v>15</v>
      </c>
      <c r="M129" t="n">
        <v>15</v>
      </c>
      <c r="N129" t="n">
        <v>0</v>
      </c>
      <c r="O129" t="inlineStr">
        <is>
          <t>不可 #3</t>
        </is>
      </c>
      <c r="P129" t="inlineStr">
        <is>
          <t>有り</t>
        </is>
      </c>
      <c r="R129" s="4">
        <f>IF(COUNT($M129:$N129)=0,"",IF(AND(IF($N129&lt;&gt;"",$N129,$M129)&lt;=0,$O129&lt;&gt;"可"),"警告",""))</f>
        <v/>
      </c>
      <c r="S129" s="4">
        <f>IF(COUNT($M129:$N129)=0,0,IF(IF($N129&lt;&gt;"",$N129,$M129)&gt;=スコアリング基準!$B$20,スコアリング基準!$C$20,IF(IF($N129&lt;&gt;"",$N129,$M129)&gt;=スコアリング基準!$B$21,スコアリング基準!$C$21,IF(IF($N129&lt;&gt;"",$N129,$M129)&gt;0,スコアリング基準!$C$22,0))))</f>
        <v/>
      </c>
      <c r="T129" s="4">
        <f>IF($O129="可",スコアリング基準!$C$23,0)</f>
        <v/>
      </c>
      <c r="U129" s="4">
        <f>IF(OR(COUNT($K129:$L129)&lt;2,$K129=0),0,IF(ABS($L129)/$K129&lt;=スコアリング基準!$B$24,スコアリング基準!$C$24,IF(ABS($L129)/$K129&lt;=スコアリング基準!$B$25,スコアリング基準!$C$25,IF(ABS($L129)/$K129&lt;=スコアリング基準!$B$26,スコアリング基準!$C$26,0))))</f>
        <v/>
      </c>
      <c r="V129" s="4">
        <f>IF($P129="なし",スコアリング基準!$C$27,0)</f>
        <v/>
      </c>
      <c r="W129" s="4">
        <f>IF($F129="",0,IF(ISNUMBER($F129),IF($F129&lt;=スコアリング基準!$B$28,スコアリング基準!$C$28,スコアリング基準!$C$29),0))</f>
        <v/>
      </c>
      <c r="X129" s="4">
        <f>IFERROR(VLOOKUP($B129,スコアリング基準!$A$36:$B$46,2,FALSE),0)</f>
        <v/>
      </c>
      <c r="Y129" s="4">
        <f>SUM($S129:$X129)</f>
        <v/>
      </c>
      <c r="Z129" s="4">
        <f>IF(COUNT($M129:$N129)=0,"データ無",IF($Y129&gt;=スコアリング基準!$B$30,"S",IF($Y129&gt;=スコアリング基準!$B$31,"A",IF($Y129&gt;=スコアリング基準!$B$32,"B","C"))))</f>
        <v/>
      </c>
      <c r="AA129">
        <f>IFERROR(INDEX(実績DB!$I$3:$I$104,MATCH($B129&amp;$C129,実績DB!$J$3:$J$104,0)),"")</f>
        <v/>
      </c>
    </row>
    <row r="130">
      <c r="A130" t="n">
        <v>128</v>
      </c>
      <c r="B130" t="inlineStr">
        <is>
          <t>北海道</t>
        </is>
      </c>
      <c r="C130" t="inlineStr">
        <is>
          <t>士幌変電所</t>
        </is>
      </c>
      <c r="D130" t="inlineStr">
        <is>
          <t>北海道</t>
        </is>
      </c>
      <c r="E130" t="n">
        <v>66</v>
      </c>
      <c r="F130" t="n">
        <v>6.6</v>
      </c>
      <c r="G130" s="3" t="n">
        <v>43.170304</v>
      </c>
      <c r="H130" s="3" t="n">
        <v>143.243106</v>
      </c>
      <c r="I130" t="inlineStr">
        <is>
          <t>OSM実測</t>
        </is>
      </c>
      <c r="J130" t="n">
        <v>25</v>
      </c>
      <c r="K130" t="n">
        <v>10</v>
      </c>
      <c r="M130" t="n">
        <v>5</v>
      </c>
      <c r="N130" t="n">
        <v>0</v>
      </c>
      <c r="O130" t="inlineStr">
        <is>
          <t>不可 #3</t>
        </is>
      </c>
      <c r="P130" t="inlineStr">
        <is>
          <t>有り</t>
        </is>
      </c>
      <c r="R130" s="4">
        <f>IF(COUNT($M130:$N130)=0,"",IF(AND(IF($N130&lt;&gt;"",$N130,$M130)&lt;=0,$O130&lt;&gt;"可"),"警告",""))</f>
        <v/>
      </c>
      <c r="S130" s="4">
        <f>IF(COUNT($M130:$N130)=0,0,IF(IF($N130&lt;&gt;"",$N130,$M130)&gt;=スコアリング基準!$B$20,スコアリング基準!$C$20,IF(IF($N130&lt;&gt;"",$N130,$M130)&gt;=スコアリング基準!$B$21,スコアリング基準!$C$21,IF(IF($N130&lt;&gt;"",$N130,$M130)&gt;0,スコアリング基準!$C$22,0))))</f>
        <v/>
      </c>
      <c r="T130" s="4">
        <f>IF($O130="可",スコアリング基準!$C$23,0)</f>
        <v/>
      </c>
      <c r="U130" s="4">
        <f>IF(OR(COUNT($K130:$L130)&lt;2,$K130=0),0,IF(ABS($L130)/$K130&lt;=スコアリング基準!$B$24,スコアリング基準!$C$24,IF(ABS($L130)/$K130&lt;=スコアリング基準!$B$25,スコアリング基準!$C$25,IF(ABS($L130)/$K130&lt;=スコアリング基準!$B$26,スコアリング基準!$C$26,0))))</f>
        <v/>
      </c>
      <c r="V130" s="4">
        <f>IF($P130="なし",スコアリング基準!$C$27,0)</f>
        <v/>
      </c>
      <c r="W130" s="4">
        <f>IF($F130="",0,IF(ISNUMBER($F130),IF($F130&lt;=スコアリング基準!$B$28,スコアリング基準!$C$28,スコアリング基準!$C$29),0))</f>
        <v/>
      </c>
      <c r="X130" s="4">
        <f>IFERROR(VLOOKUP($B130,スコアリング基準!$A$36:$B$46,2,FALSE),0)</f>
        <v/>
      </c>
      <c r="Y130" s="4">
        <f>SUM($S130:$X130)</f>
        <v/>
      </c>
      <c r="Z130" s="4">
        <f>IF(COUNT($M130:$N130)=0,"データ無",IF($Y130&gt;=スコアリング基準!$B$30,"S",IF($Y130&gt;=スコアリング基準!$B$31,"A",IF($Y130&gt;=スコアリング基準!$B$32,"B","C"))))</f>
        <v/>
      </c>
      <c r="AA130">
        <f>IFERROR(INDEX(実績DB!$I$3:$I$104,MATCH($B130&amp;$C130,実績DB!$J$3:$J$104,0)),"")</f>
        <v/>
      </c>
    </row>
    <row r="131">
      <c r="A131" t="n">
        <v>129</v>
      </c>
      <c r="B131" t="inlineStr">
        <is>
          <t>北海道</t>
        </is>
      </c>
      <c r="C131" t="inlineStr">
        <is>
          <t>壮瞥変電所</t>
        </is>
      </c>
      <c r="D131" t="inlineStr">
        <is>
          <t>北海道</t>
        </is>
      </c>
      <c r="E131" t="n">
        <v>66</v>
      </c>
      <c r="F131" t="n">
        <v>6.6</v>
      </c>
      <c r="G131" s="3" t="n">
        <v>42.560273</v>
      </c>
      <c r="H131" s="3" t="n">
        <v>140.887548</v>
      </c>
      <c r="I131" t="inlineStr">
        <is>
          <t>OSM実測</t>
        </is>
      </c>
      <c r="J131" t="n">
        <v>10</v>
      </c>
      <c r="K131" t="n">
        <v>10</v>
      </c>
      <c r="M131" t="n">
        <v>10</v>
      </c>
      <c r="N131" t="n">
        <v>0</v>
      </c>
      <c r="O131" t="inlineStr">
        <is>
          <t>不可 #3</t>
        </is>
      </c>
      <c r="P131" t="inlineStr">
        <is>
          <t>有り</t>
        </is>
      </c>
      <c r="R131" s="4">
        <f>IF(COUNT($M131:$N131)=0,"",IF(AND(IF($N131&lt;&gt;"",$N131,$M131)&lt;=0,$O131&lt;&gt;"可"),"警告",""))</f>
        <v/>
      </c>
      <c r="S131" s="4">
        <f>IF(COUNT($M131:$N131)=0,0,IF(IF($N131&lt;&gt;"",$N131,$M131)&gt;=スコアリング基準!$B$20,スコアリング基準!$C$20,IF(IF($N131&lt;&gt;"",$N131,$M131)&gt;=スコアリング基準!$B$21,スコアリング基準!$C$21,IF(IF($N131&lt;&gt;"",$N131,$M131)&gt;0,スコアリング基準!$C$22,0))))</f>
        <v/>
      </c>
      <c r="T131" s="4">
        <f>IF($O131="可",スコアリング基準!$C$23,0)</f>
        <v/>
      </c>
      <c r="U131" s="4">
        <f>IF(OR(COUNT($K131:$L131)&lt;2,$K131=0),0,IF(ABS($L131)/$K131&lt;=スコアリング基準!$B$24,スコアリング基準!$C$24,IF(ABS($L131)/$K131&lt;=スコアリング基準!$B$25,スコアリング基準!$C$25,IF(ABS($L131)/$K131&lt;=スコアリング基準!$B$26,スコアリング基準!$C$26,0))))</f>
        <v/>
      </c>
      <c r="V131" s="4">
        <f>IF($P131="なし",スコアリング基準!$C$27,0)</f>
        <v/>
      </c>
      <c r="W131" s="4">
        <f>IF($F131="",0,IF(ISNUMBER($F131),IF($F131&lt;=スコアリング基準!$B$28,スコアリング基準!$C$28,スコアリング基準!$C$29),0))</f>
        <v/>
      </c>
      <c r="X131" s="4">
        <f>IFERROR(VLOOKUP($B131,スコアリング基準!$A$36:$B$46,2,FALSE),0)</f>
        <v/>
      </c>
      <c r="Y131" s="4">
        <f>SUM($S131:$X131)</f>
        <v/>
      </c>
      <c r="Z131" s="4">
        <f>IF(COUNT($M131:$N131)=0,"データ無",IF($Y131&gt;=スコアリング基準!$B$30,"S",IF($Y131&gt;=スコアリング基準!$B$31,"A",IF($Y131&gt;=スコアリング基準!$B$32,"B","C"))))</f>
        <v/>
      </c>
      <c r="AA131">
        <f>IFERROR(INDEX(実績DB!$I$3:$I$104,MATCH($B131&amp;$C131,実績DB!$J$3:$J$104,0)),"")</f>
        <v/>
      </c>
    </row>
    <row r="132">
      <c r="A132" t="n">
        <v>130</v>
      </c>
      <c r="B132" t="inlineStr">
        <is>
          <t>北海道</t>
        </is>
      </c>
      <c r="C132" t="inlineStr">
        <is>
          <t>夕張変電所</t>
        </is>
      </c>
      <c r="D132" t="inlineStr">
        <is>
          <t>北海道</t>
        </is>
      </c>
      <c r="E132" t="n">
        <v>66</v>
      </c>
      <c r="F132" t="n">
        <v>6.6</v>
      </c>
      <c r="G132" s="3" t="n">
        <v>43.030825</v>
      </c>
      <c r="H132" s="3" t="n">
        <v>141.964257</v>
      </c>
      <c r="I132" t="inlineStr">
        <is>
          <t>OSM実測</t>
        </is>
      </c>
      <c r="J132" t="n">
        <v>6</v>
      </c>
      <c r="K132" t="n">
        <v>6</v>
      </c>
      <c r="M132" t="n">
        <v>6</v>
      </c>
      <c r="N132" t="n">
        <v>0</v>
      </c>
      <c r="O132" t="inlineStr">
        <is>
          <t>不可 #3</t>
        </is>
      </c>
      <c r="P132" t="inlineStr">
        <is>
          <t>有り</t>
        </is>
      </c>
      <c r="R132" s="4">
        <f>IF(COUNT($M132:$N132)=0,"",IF(AND(IF($N132&lt;&gt;"",$N132,$M132)&lt;=0,$O132&lt;&gt;"可"),"警告",""))</f>
        <v/>
      </c>
      <c r="S132" s="4">
        <f>IF(COUNT($M132:$N132)=0,0,IF(IF($N132&lt;&gt;"",$N132,$M132)&gt;=スコアリング基準!$B$20,スコアリング基準!$C$20,IF(IF($N132&lt;&gt;"",$N132,$M132)&gt;=スコアリング基準!$B$21,スコアリング基準!$C$21,IF(IF($N132&lt;&gt;"",$N132,$M132)&gt;0,スコアリング基準!$C$22,0))))</f>
        <v/>
      </c>
      <c r="T132" s="4">
        <f>IF($O132="可",スコアリング基準!$C$23,0)</f>
        <v/>
      </c>
      <c r="U132" s="4">
        <f>IF(OR(COUNT($K132:$L132)&lt;2,$K132=0),0,IF(ABS($L132)/$K132&lt;=スコアリング基準!$B$24,スコアリング基準!$C$24,IF(ABS($L132)/$K132&lt;=スコアリング基準!$B$25,スコアリング基準!$C$25,IF(ABS($L132)/$K132&lt;=スコアリング基準!$B$26,スコアリング基準!$C$26,0))))</f>
        <v/>
      </c>
      <c r="V132" s="4">
        <f>IF($P132="なし",スコアリング基準!$C$27,0)</f>
        <v/>
      </c>
      <c r="W132" s="4">
        <f>IF($F132="",0,IF(ISNUMBER($F132),IF($F132&lt;=スコアリング基準!$B$28,スコアリング基準!$C$28,スコアリング基準!$C$29),0))</f>
        <v/>
      </c>
      <c r="X132" s="4">
        <f>IFERROR(VLOOKUP($B132,スコアリング基準!$A$36:$B$46,2,FALSE),0)</f>
        <v/>
      </c>
      <c r="Y132" s="4">
        <f>SUM($S132:$X132)</f>
        <v/>
      </c>
      <c r="Z132" s="4">
        <f>IF(COUNT($M132:$N132)=0,"データ無",IF($Y132&gt;=スコアリング基準!$B$30,"S",IF($Y132&gt;=スコアリング基準!$B$31,"A",IF($Y132&gt;=スコアリング基準!$B$32,"B","C"))))</f>
        <v/>
      </c>
      <c r="AA132">
        <f>IFERROR(INDEX(実績DB!$I$3:$I$104,MATCH($B132&amp;$C132,実績DB!$J$3:$J$104,0)),"")</f>
        <v/>
      </c>
    </row>
    <row r="133">
      <c r="A133" t="n">
        <v>131</v>
      </c>
      <c r="B133" t="inlineStr">
        <is>
          <t>北海道</t>
        </is>
      </c>
      <c r="C133" t="inlineStr">
        <is>
          <t>多度志変電所</t>
        </is>
      </c>
      <c r="D133" t="inlineStr">
        <is>
          <t>北海道</t>
        </is>
      </c>
      <c r="E133" t="n">
        <v>66</v>
      </c>
      <c r="F133" t="n">
        <v>6.6</v>
      </c>
      <c r="G133" s="3" t="n">
        <v>43.9</v>
      </c>
      <c r="H133" s="3" t="n">
        <v>142.14</v>
      </c>
      <c r="I133" t="inlineStr">
        <is>
          <t>推定</t>
        </is>
      </c>
      <c r="J133" t="n">
        <v>6</v>
      </c>
      <c r="K133" t="n">
        <v>6</v>
      </c>
      <c r="M133" t="n">
        <v>6</v>
      </c>
      <c r="N133" t="n">
        <v>0</v>
      </c>
      <c r="O133" t="inlineStr">
        <is>
          <t>不可 #3</t>
        </is>
      </c>
      <c r="P133" t="inlineStr">
        <is>
          <t>有り</t>
        </is>
      </c>
      <c r="R133" s="4">
        <f>IF(COUNT($M133:$N133)=0,"",IF(AND(IF($N133&lt;&gt;"",$N133,$M133)&lt;=0,$O133&lt;&gt;"可"),"警告",""))</f>
        <v/>
      </c>
      <c r="S133" s="4">
        <f>IF(COUNT($M133:$N133)=0,0,IF(IF($N133&lt;&gt;"",$N133,$M133)&gt;=スコアリング基準!$B$20,スコアリング基準!$C$20,IF(IF($N133&lt;&gt;"",$N133,$M133)&gt;=スコアリング基準!$B$21,スコアリング基準!$C$21,IF(IF($N133&lt;&gt;"",$N133,$M133)&gt;0,スコアリング基準!$C$22,0))))</f>
        <v/>
      </c>
      <c r="T133" s="4">
        <f>IF($O133="可",スコアリング基準!$C$23,0)</f>
        <v/>
      </c>
      <c r="U133" s="4">
        <f>IF(OR(COUNT($K133:$L133)&lt;2,$K133=0),0,IF(ABS($L133)/$K133&lt;=スコアリング基準!$B$24,スコアリング基準!$C$24,IF(ABS($L133)/$K133&lt;=スコアリング基準!$B$25,スコアリング基準!$C$25,IF(ABS($L133)/$K133&lt;=スコアリング基準!$B$26,スコアリング基準!$C$26,0))))</f>
        <v/>
      </c>
      <c r="V133" s="4">
        <f>IF($P133="なし",スコアリング基準!$C$27,0)</f>
        <v/>
      </c>
      <c r="W133" s="4">
        <f>IF($F133="",0,IF(ISNUMBER($F133),IF($F133&lt;=スコアリング基準!$B$28,スコアリング基準!$C$28,スコアリング基準!$C$29),0))</f>
        <v/>
      </c>
      <c r="X133" s="4">
        <f>IFERROR(VLOOKUP($B133,スコアリング基準!$A$36:$B$46,2,FALSE),0)</f>
        <v/>
      </c>
      <c r="Y133" s="4">
        <f>SUM($S133:$X133)</f>
        <v/>
      </c>
      <c r="Z133" s="4">
        <f>IF(COUNT($M133:$N133)=0,"データ無",IF($Y133&gt;=スコアリング基準!$B$30,"S",IF($Y133&gt;=スコアリング基準!$B$31,"A",IF($Y133&gt;=スコアリング基準!$B$32,"B","C"))))</f>
        <v/>
      </c>
      <c r="AA133">
        <f>IFERROR(INDEX(実績DB!$I$3:$I$104,MATCH($B133&amp;$C133,実績DB!$J$3:$J$104,0)),"")</f>
        <v/>
      </c>
    </row>
    <row r="134">
      <c r="A134" t="n">
        <v>132</v>
      </c>
      <c r="B134" t="inlineStr">
        <is>
          <t>北海道</t>
        </is>
      </c>
      <c r="C134" t="inlineStr">
        <is>
          <t>大岸変電所</t>
        </is>
      </c>
      <c r="D134" t="inlineStr">
        <is>
          <t>北海道</t>
        </is>
      </c>
      <c r="E134" t="n">
        <v>66</v>
      </c>
      <c r="F134" t="n">
        <v>6.6</v>
      </c>
      <c r="G134" s="3" t="n">
        <v>42.606298</v>
      </c>
      <c r="H134" s="3" t="n">
        <v>140.630723</v>
      </c>
      <c r="I134" t="inlineStr">
        <is>
          <t>OSM実測</t>
        </is>
      </c>
      <c r="J134" t="n">
        <v>6</v>
      </c>
      <c r="K134" t="n">
        <v>6</v>
      </c>
      <c r="M134" t="n">
        <v>6</v>
      </c>
      <c r="N134" t="n">
        <v>0</v>
      </c>
      <c r="O134" t="inlineStr">
        <is>
          <t>不可 #3</t>
        </is>
      </c>
      <c r="P134" t="inlineStr">
        <is>
          <t>有り</t>
        </is>
      </c>
      <c r="R134" s="4">
        <f>IF(COUNT($M134:$N134)=0,"",IF(AND(IF($N134&lt;&gt;"",$N134,$M134)&lt;=0,$O134&lt;&gt;"可"),"警告",""))</f>
        <v/>
      </c>
      <c r="S134" s="4">
        <f>IF(COUNT($M134:$N134)=0,0,IF(IF($N134&lt;&gt;"",$N134,$M134)&gt;=スコアリング基準!$B$20,スコアリング基準!$C$20,IF(IF($N134&lt;&gt;"",$N134,$M134)&gt;=スコアリング基準!$B$21,スコアリング基準!$C$21,IF(IF($N134&lt;&gt;"",$N134,$M134)&gt;0,スコアリング基準!$C$22,0))))</f>
        <v/>
      </c>
      <c r="T134" s="4">
        <f>IF($O134="可",スコアリング基準!$C$23,0)</f>
        <v/>
      </c>
      <c r="U134" s="4">
        <f>IF(OR(COUNT($K134:$L134)&lt;2,$K134=0),0,IF(ABS($L134)/$K134&lt;=スコアリング基準!$B$24,スコアリング基準!$C$24,IF(ABS($L134)/$K134&lt;=スコアリング基準!$B$25,スコアリング基準!$C$25,IF(ABS($L134)/$K134&lt;=スコアリング基準!$B$26,スコアリング基準!$C$26,0))))</f>
        <v/>
      </c>
      <c r="V134" s="4">
        <f>IF($P134="なし",スコアリング基準!$C$27,0)</f>
        <v/>
      </c>
      <c r="W134" s="4">
        <f>IF($F134="",0,IF(ISNUMBER($F134),IF($F134&lt;=スコアリング基準!$B$28,スコアリング基準!$C$28,スコアリング基準!$C$29),0))</f>
        <v/>
      </c>
      <c r="X134" s="4">
        <f>IFERROR(VLOOKUP($B134,スコアリング基準!$A$36:$B$46,2,FALSE),0)</f>
        <v/>
      </c>
      <c r="Y134" s="4">
        <f>SUM($S134:$X134)</f>
        <v/>
      </c>
      <c r="Z134" s="4">
        <f>IF(COUNT($M134:$N134)=0,"データ無",IF($Y134&gt;=スコアリング基準!$B$30,"S",IF($Y134&gt;=スコアリング基準!$B$31,"A",IF($Y134&gt;=スコアリング基準!$B$32,"B","C"))))</f>
        <v/>
      </c>
      <c r="AA134">
        <f>IFERROR(INDEX(実績DB!$I$3:$I$104,MATCH($B134&amp;$C134,実績DB!$J$3:$J$104,0)),"")</f>
        <v/>
      </c>
    </row>
    <row r="135">
      <c r="A135" t="n">
        <v>133</v>
      </c>
      <c r="B135" t="inlineStr">
        <is>
          <t>北海道</t>
        </is>
      </c>
      <c r="C135" t="inlineStr">
        <is>
          <t>大曲変電所</t>
        </is>
      </c>
      <c r="D135" t="inlineStr">
        <is>
          <t>北海道</t>
        </is>
      </c>
      <c r="E135" t="n">
        <v>66</v>
      </c>
      <c r="F135" t="n">
        <v>33</v>
      </c>
      <c r="G135" s="3" t="n">
        <v>43.06</v>
      </c>
      <c r="H135" s="3" t="n">
        <v>141.56</v>
      </c>
      <c r="I135" t="inlineStr">
        <is>
          <t>推定</t>
        </is>
      </c>
      <c r="J135" t="n">
        <v>15</v>
      </c>
      <c r="K135" t="n">
        <v>15</v>
      </c>
      <c r="L135" t="n">
        <v>1</v>
      </c>
      <c r="O135" t="inlineStr">
        <is>
          <t>不可 #2</t>
        </is>
      </c>
      <c r="P135" t="inlineStr">
        <is>
          <t>なし</t>
        </is>
      </c>
      <c r="R135" s="4">
        <f>IF(COUNT($M135:$N135)=0,"",IF(AND(IF($N135&lt;&gt;"",$N135,$M135)&lt;=0,$O135&lt;&gt;"可"),"警告",""))</f>
        <v/>
      </c>
      <c r="S135" s="4">
        <f>IF(COUNT($M135:$N135)=0,0,IF(IF($N135&lt;&gt;"",$N135,$M135)&gt;=スコアリング基準!$B$20,スコアリング基準!$C$20,IF(IF($N135&lt;&gt;"",$N135,$M135)&gt;=スコアリング基準!$B$21,スコアリング基準!$C$21,IF(IF($N135&lt;&gt;"",$N135,$M135)&gt;0,スコアリング基準!$C$22,0))))</f>
        <v/>
      </c>
      <c r="T135" s="4">
        <f>IF($O135="可",スコアリング基準!$C$23,0)</f>
        <v/>
      </c>
      <c r="U135" s="4">
        <f>IF(OR(COUNT($K135:$L135)&lt;2,$K135=0),0,IF(ABS($L135)/$K135&lt;=スコアリング基準!$B$24,スコアリング基準!$C$24,IF(ABS($L135)/$K135&lt;=スコアリング基準!$B$25,スコアリング基準!$C$25,IF(ABS($L135)/$K135&lt;=スコアリング基準!$B$26,スコアリング基準!$C$26,0))))</f>
        <v/>
      </c>
      <c r="V135" s="4">
        <f>IF($P135="なし",スコアリング基準!$C$27,0)</f>
        <v/>
      </c>
      <c r="W135" s="4">
        <f>IF($F135="",0,IF(ISNUMBER($F135),IF($F135&lt;=スコアリング基準!$B$28,スコアリング基準!$C$28,スコアリング基準!$C$29),0))</f>
        <v/>
      </c>
      <c r="X135" s="4">
        <f>IFERROR(VLOOKUP($B135,スコアリング基準!$A$36:$B$46,2,FALSE),0)</f>
        <v/>
      </c>
      <c r="Y135" s="4">
        <f>SUM($S135:$X135)</f>
        <v/>
      </c>
      <c r="Z135" s="4">
        <f>IF(COUNT($M135:$N135)=0,"データ無",IF($Y135&gt;=スコアリング基準!$B$30,"S",IF($Y135&gt;=スコアリング基準!$B$31,"A",IF($Y135&gt;=スコアリング基準!$B$32,"B","C"))))</f>
        <v/>
      </c>
      <c r="AA135">
        <f>IFERROR(INDEX(実績DB!$I$3:$I$104,MATCH($B135&amp;$C135,実績DB!$J$3:$J$104,0)),"")</f>
        <v/>
      </c>
    </row>
    <row r="136">
      <c r="A136" t="n">
        <v>134</v>
      </c>
      <c r="B136" t="inlineStr">
        <is>
          <t>北海道</t>
        </is>
      </c>
      <c r="C136" t="inlineStr">
        <is>
          <t>大樹変電所</t>
        </is>
      </c>
      <c r="D136" t="inlineStr">
        <is>
          <t>北海道</t>
        </is>
      </c>
      <c r="E136" t="n">
        <v>66</v>
      </c>
      <c r="F136" t="n">
        <v>6.6</v>
      </c>
      <c r="G136" s="3" t="n">
        <v>42.499429</v>
      </c>
      <c r="H136" s="3" t="n">
        <v>143.27267</v>
      </c>
      <c r="I136" t="inlineStr">
        <is>
          <t>OSM実測</t>
        </is>
      </c>
      <c r="J136" t="n">
        <v>20</v>
      </c>
      <c r="K136" t="n">
        <v>10</v>
      </c>
      <c r="M136" t="n">
        <v>2</v>
      </c>
      <c r="N136" t="n">
        <v>0</v>
      </c>
      <c r="O136" t="inlineStr">
        <is>
          <t>不可 #3</t>
        </is>
      </c>
      <c r="P136" t="inlineStr">
        <is>
          <t>有り</t>
        </is>
      </c>
      <c r="R136" s="4">
        <f>IF(COUNT($M136:$N136)=0,"",IF(AND(IF($N136&lt;&gt;"",$N136,$M136)&lt;=0,$O136&lt;&gt;"可"),"警告",""))</f>
        <v/>
      </c>
      <c r="S136" s="4">
        <f>IF(COUNT($M136:$N136)=0,0,IF(IF($N136&lt;&gt;"",$N136,$M136)&gt;=スコアリング基準!$B$20,スコアリング基準!$C$20,IF(IF($N136&lt;&gt;"",$N136,$M136)&gt;=スコアリング基準!$B$21,スコアリング基準!$C$21,IF(IF($N136&lt;&gt;"",$N136,$M136)&gt;0,スコアリング基準!$C$22,0))))</f>
        <v/>
      </c>
      <c r="T136" s="4">
        <f>IF($O136="可",スコアリング基準!$C$23,0)</f>
        <v/>
      </c>
      <c r="U136" s="4">
        <f>IF(OR(COUNT($K136:$L136)&lt;2,$K136=0),0,IF(ABS($L136)/$K136&lt;=スコアリング基準!$B$24,スコアリング基準!$C$24,IF(ABS($L136)/$K136&lt;=スコアリング基準!$B$25,スコアリング基準!$C$25,IF(ABS($L136)/$K136&lt;=スコアリング基準!$B$26,スコアリング基準!$C$26,0))))</f>
        <v/>
      </c>
      <c r="V136" s="4">
        <f>IF($P136="なし",スコアリング基準!$C$27,0)</f>
        <v/>
      </c>
      <c r="W136" s="4">
        <f>IF($F136="",0,IF(ISNUMBER($F136),IF($F136&lt;=スコアリング基準!$B$28,スコアリング基準!$C$28,スコアリング基準!$C$29),0))</f>
        <v/>
      </c>
      <c r="X136" s="4">
        <f>IFERROR(VLOOKUP($B136,スコアリング基準!$A$36:$B$46,2,FALSE),0)</f>
        <v/>
      </c>
      <c r="Y136" s="4">
        <f>SUM($S136:$X136)</f>
        <v/>
      </c>
      <c r="Z136" s="4">
        <f>IF(COUNT($M136:$N136)=0,"データ無",IF($Y136&gt;=スコアリング基準!$B$30,"S",IF($Y136&gt;=スコアリング基準!$B$31,"A",IF($Y136&gt;=スコアリング基準!$B$32,"B","C"))))</f>
        <v/>
      </c>
      <c r="AA136">
        <f>IFERROR(INDEX(実績DB!$I$3:$I$104,MATCH($B136&amp;$C136,実績DB!$J$3:$J$104,0)),"")</f>
        <v/>
      </c>
    </row>
    <row r="137">
      <c r="A137" t="n">
        <v>135</v>
      </c>
      <c r="B137" t="inlineStr">
        <is>
          <t>北海道</t>
        </is>
      </c>
      <c r="C137" t="inlineStr">
        <is>
          <t>大谷地変電所</t>
        </is>
      </c>
      <c r="D137" t="inlineStr">
        <is>
          <t>北海道</t>
        </is>
      </c>
      <c r="E137" t="n">
        <v>66</v>
      </c>
      <c r="F137" t="n">
        <v>6.6</v>
      </c>
      <c r="G137" s="3" t="n">
        <v>43.04</v>
      </c>
      <c r="H137" s="3" t="n">
        <v>141.46</v>
      </c>
      <c r="I137" t="inlineStr">
        <is>
          <t>推定</t>
        </is>
      </c>
      <c r="J137" t="n">
        <v>60</v>
      </c>
      <c r="K137" t="n">
        <v>40</v>
      </c>
      <c r="M137" t="n">
        <v>20</v>
      </c>
      <c r="N137" t="n">
        <v>20</v>
      </c>
      <c r="O137" t="inlineStr">
        <is>
          <t>不可 #3</t>
        </is>
      </c>
      <c r="P137" t="inlineStr">
        <is>
          <t>なし</t>
        </is>
      </c>
      <c r="R137" s="4">
        <f>IF(COUNT($M137:$N137)=0,"",IF(AND(IF($N137&lt;&gt;"",$N137,$M137)&lt;=0,$O137&lt;&gt;"可"),"警告",""))</f>
        <v/>
      </c>
      <c r="S137" s="4">
        <f>IF(COUNT($M137:$N137)=0,0,IF(IF($N137&lt;&gt;"",$N137,$M137)&gt;=スコアリング基準!$B$20,スコアリング基準!$C$20,IF(IF($N137&lt;&gt;"",$N137,$M137)&gt;=スコアリング基準!$B$21,スコアリング基準!$C$21,IF(IF($N137&lt;&gt;"",$N137,$M137)&gt;0,スコアリング基準!$C$22,0))))</f>
        <v/>
      </c>
      <c r="T137" s="4">
        <f>IF($O137="可",スコアリング基準!$C$23,0)</f>
        <v/>
      </c>
      <c r="U137" s="4">
        <f>IF(OR(COUNT($K137:$L137)&lt;2,$K137=0),0,IF(ABS($L137)/$K137&lt;=スコアリング基準!$B$24,スコアリング基準!$C$24,IF(ABS($L137)/$K137&lt;=スコアリング基準!$B$25,スコアリング基準!$C$25,IF(ABS($L137)/$K137&lt;=スコアリング基準!$B$26,スコアリング基準!$C$26,0))))</f>
        <v/>
      </c>
      <c r="V137" s="4">
        <f>IF($P137="なし",スコアリング基準!$C$27,0)</f>
        <v/>
      </c>
      <c r="W137" s="4">
        <f>IF($F137="",0,IF(ISNUMBER($F137),IF($F137&lt;=スコアリング基準!$B$28,スコアリング基準!$C$28,スコアリング基準!$C$29),0))</f>
        <v/>
      </c>
      <c r="X137" s="4">
        <f>IFERROR(VLOOKUP($B137,スコアリング基準!$A$36:$B$46,2,FALSE),0)</f>
        <v/>
      </c>
      <c r="Y137" s="4">
        <f>SUM($S137:$X137)</f>
        <v/>
      </c>
      <c r="Z137" s="4">
        <f>IF(COUNT($M137:$N137)=0,"データ無",IF($Y137&gt;=スコアリング基準!$B$30,"S",IF($Y137&gt;=スコアリング基準!$B$31,"A",IF($Y137&gt;=スコアリング基準!$B$32,"B","C"))))</f>
        <v/>
      </c>
      <c r="AA137">
        <f>IFERROR(INDEX(実績DB!$I$3:$I$104,MATCH($B137&amp;$C137,実績DB!$J$3:$J$104,0)),"")</f>
        <v/>
      </c>
    </row>
    <row r="138">
      <c r="A138" t="n">
        <v>136</v>
      </c>
      <c r="B138" t="inlineStr">
        <is>
          <t>北海道</t>
        </is>
      </c>
      <c r="C138" t="inlineStr">
        <is>
          <t>大通変電所</t>
        </is>
      </c>
      <c r="D138" t="inlineStr">
        <is>
          <t>北海道</t>
        </is>
      </c>
      <c r="E138" t="n">
        <v>66</v>
      </c>
      <c r="F138" t="n">
        <v>6.6</v>
      </c>
      <c r="G138" s="3" t="n">
        <v>43.060372</v>
      </c>
      <c r="H138" s="3" t="n">
        <v>141.344634</v>
      </c>
      <c r="I138" t="inlineStr">
        <is>
          <t>OSM実測</t>
        </is>
      </c>
      <c r="J138" t="n">
        <v>90</v>
      </c>
      <c r="K138" t="n">
        <v>60</v>
      </c>
      <c r="M138" t="n">
        <v>30</v>
      </c>
      <c r="N138" t="n">
        <v>30</v>
      </c>
      <c r="O138" t="inlineStr">
        <is>
          <t>不可 #1</t>
        </is>
      </c>
      <c r="P138" t="inlineStr">
        <is>
          <t>なし</t>
        </is>
      </c>
      <c r="R138" s="4">
        <f>IF(COUNT($M138:$N138)=0,"",IF(AND(IF($N138&lt;&gt;"",$N138,$M138)&lt;=0,$O138&lt;&gt;"可"),"警告",""))</f>
        <v/>
      </c>
      <c r="S138" s="4">
        <f>IF(COUNT($M138:$N138)=0,0,IF(IF($N138&lt;&gt;"",$N138,$M138)&gt;=スコアリング基準!$B$20,スコアリング基準!$C$20,IF(IF($N138&lt;&gt;"",$N138,$M138)&gt;=スコアリング基準!$B$21,スコアリング基準!$C$21,IF(IF($N138&lt;&gt;"",$N138,$M138)&gt;0,スコアリング基準!$C$22,0))))</f>
        <v/>
      </c>
      <c r="T138" s="4">
        <f>IF($O138="可",スコアリング基準!$C$23,0)</f>
        <v/>
      </c>
      <c r="U138" s="4">
        <f>IF(OR(COUNT($K138:$L138)&lt;2,$K138=0),0,IF(ABS($L138)/$K138&lt;=スコアリング基準!$B$24,スコアリング基準!$C$24,IF(ABS($L138)/$K138&lt;=スコアリング基準!$B$25,スコアリング基準!$C$25,IF(ABS($L138)/$K138&lt;=スコアリング基準!$B$26,スコアリング基準!$C$26,0))))</f>
        <v/>
      </c>
      <c r="V138" s="4">
        <f>IF($P138="なし",スコアリング基準!$C$27,0)</f>
        <v/>
      </c>
      <c r="W138" s="4">
        <f>IF($F138="",0,IF(ISNUMBER($F138),IF($F138&lt;=スコアリング基準!$B$28,スコアリング基準!$C$28,スコアリング基準!$C$29),0))</f>
        <v/>
      </c>
      <c r="X138" s="4">
        <f>IFERROR(VLOOKUP($B138,スコアリング基準!$A$36:$B$46,2,FALSE),0)</f>
        <v/>
      </c>
      <c r="Y138" s="4">
        <f>SUM($S138:$X138)</f>
        <v/>
      </c>
      <c r="Z138" s="4">
        <f>IF(COUNT($M138:$N138)=0,"データ無",IF($Y138&gt;=スコアリング基準!$B$30,"S",IF($Y138&gt;=スコアリング基準!$B$31,"A",IF($Y138&gt;=スコアリング基準!$B$32,"B","C"))))</f>
        <v/>
      </c>
      <c r="AA138">
        <f>IFERROR(INDEX(実績DB!$I$3:$I$104,MATCH($B138&amp;$C138,実績DB!$J$3:$J$104,0)),"")</f>
        <v/>
      </c>
    </row>
    <row r="139">
      <c r="A139" t="n">
        <v>137</v>
      </c>
      <c r="B139" t="inlineStr">
        <is>
          <t>北海道</t>
        </is>
      </c>
      <c r="C139" t="inlineStr">
        <is>
          <t>大麻変電所</t>
        </is>
      </c>
      <c r="D139" t="inlineStr">
        <is>
          <t>北海道</t>
        </is>
      </c>
      <c r="E139" t="n">
        <v>66</v>
      </c>
      <c r="F139" t="n">
        <v>6.6</v>
      </c>
      <c r="G139" s="3" t="n">
        <v>43.066191</v>
      </c>
      <c r="H139" s="3" t="n">
        <v>141.47972</v>
      </c>
      <c r="I139" t="inlineStr">
        <is>
          <t>OSM実測(名称一致)</t>
        </is>
      </c>
      <c r="J139" t="n">
        <v>60</v>
      </c>
      <c r="K139" t="n">
        <v>40</v>
      </c>
      <c r="M139" t="n">
        <v>20</v>
      </c>
      <c r="N139" t="n">
        <v>0</v>
      </c>
      <c r="O139" t="inlineStr">
        <is>
          <t>不可 #3</t>
        </is>
      </c>
      <c r="P139" t="inlineStr">
        <is>
          <t>有り</t>
        </is>
      </c>
      <c r="R139" s="4">
        <f>IF(COUNT($M139:$N139)=0,"",IF(AND(IF($N139&lt;&gt;"",$N139,$M139)&lt;=0,$O139&lt;&gt;"可"),"警告",""))</f>
        <v/>
      </c>
      <c r="S139" s="4">
        <f>IF(COUNT($M139:$N139)=0,0,IF(IF($N139&lt;&gt;"",$N139,$M139)&gt;=スコアリング基準!$B$20,スコアリング基準!$C$20,IF(IF($N139&lt;&gt;"",$N139,$M139)&gt;=スコアリング基準!$B$21,スコアリング基準!$C$21,IF(IF($N139&lt;&gt;"",$N139,$M139)&gt;0,スコアリング基準!$C$22,0))))</f>
        <v/>
      </c>
      <c r="T139" s="4">
        <f>IF($O139="可",スコアリング基準!$C$23,0)</f>
        <v/>
      </c>
      <c r="U139" s="4">
        <f>IF(OR(COUNT($K139:$L139)&lt;2,$K139=0),0,IF(ABS($L139)/$K139&lt;=スコアリング基準!$B$24,スコアリング基準!$C$24,IF(ABS($L139)/$K139&lt;=スコアリング基準!$B$25,スコアリング基準!$C$25,IF(ABS($L139)/$K139&lt;=スコアリング基準!$B$26,スコアリング基準!$C$26,0))))</f>
        <v/>
      </c>
      <c r="V139" s="4">
        <f>IF($P139="なし",スコアリング基準!$C$27,0)</f>
        <v/>
      </c>
      <c r="W139" s="4">
        <f>IF($F139="",0,IF(ISNUMBER($F139),IF($F139&lt;=スコアリング基準!$B$28,スコアリング基準!$C$28,スコアリング基準!$C$29),0))</f>
        <v/>
      </c>
      <c r="X139" s="4">
        <f>IFERROR(VLOOKUP($B139,スコアリング基準!$A$36:$B$46,2,FALSE),0)</f>
        <v/>
      </c>
      <c r="Y139" s="4">
        <f>SUM($S139:$X139)</f>
        <v/>
      </c>
      <c r="Z139" s="4">
        <f>IF(COUNT($M139:$N139)=0,"データ無",IF($Y139&gt;=スコアリング基準!$B$30,"S",IF($Y139&gt;=スコアリング基準!$B$31,"A",IF($Y139&gt;=スコアリング基準!$B$32,"B","C"))))</f>
        <v/>
      </c>
      <c r="AA139">
        <f>IFERROR(INDEX(実績DB!$I$3:$I$104,MATCH($B139&amp;$C139,実績DB!$J$3:$J$104,0)),"")</f>
        <v/>
      </c>
    </row>
    <row r="140">
      <c r="A140" t="n">
        <v>138</v>
      </c>
      <c r="B140" t="inlineStr">
        <is>
          <t>北海道</t>
        </is>
      </c>
      <c r="C140" t="inlineStr">
        <is>
          <t>太平洋興発変電所</t>
        </is>
      </c>
      <c r="D140" t="inlineStr">
        <is>
          <t>北海道</t>
        </is>
      </c>
      <c r="E140" t="n">
        <v>66</v>
      </c>
      <c r="G140" s="3" t="n">
        <v>42.961273</v>
      </c>
      <c r="H140" s="3" t="n">
        <v>144.408833</v>
      </c>
      <c r="I140" t="inlineStr">
        <is>
          <t>OSM実測</t>
        </is>
      </c>
      <c r="R140" s="4">
        <f>IF(COUNT($M140:$N140)=0,"",IF(AND(IF($N140&lt;&gt;"",$N140,$M140)&lt;=0,$O140&lt;&gt;"可"),"警告",""))</f>
        <v/>
      </c>
      <c r="S140" s="4">
        <f>IF(COUNT($M140:$N140)=0,0,IF(IF($N140&lt;&gt;"",$N140,$M140)&gt;=スコアリング基準!$B$20,スコアリング基準!$C$20,IF(IF($N140&lt;&gt;"",$N140,$M140)&gt;=スコアリング基準!$B$21,スコアリング基準!$C$21,IF(IF($N140&lt;&gt;"",$N140,$M140)&gt;0,スコアリング基準!$C$22,0))))</f>
        <v/>
      </c>
      <c r="T140" s="4">
        <f>IF($O140="可",スコアリング基準!$C$23,0)</f>
        <v/>
      </c>
      <c r="U140" s="4">
        <f>IF(OR(COUNT($K140:$L140)&lt;2,$K140=0),0,IF(ABS($L140)/$K140&lt;=スコアリング基準!$B$24,スコアリング基準!$C$24,IF(ABS($L140)/$K140&lt;=スコアリング基準!$B$25,スコアリング基準!$C$25,IF(ABS($L140)/$K140&lt;=スコアリング基準!$B$26,スコアリング基準!$C$26,0))))</f>
        <v/>
      </c>
      <c r="V140" s="4">
        <f>IF($P140="なし",スコアリング基準!$C$27,0)</f>
        <v/>
      </c>
      <c r="W140" s="4">
        <f>IF($F140="",0,IF(ISNUMBER($F140),IF($F140&lt;=スコアリング基準!$B$28,スコアリング基準!$C$28,スコアリング基準!$C$29),0))</f>
        <v/>
      </c>
      <c r="X140" s="4">
        <f>IFERROR(VLOOKUP($B140,スコアリング基準!$A$36:$B$46,2,FALSE),0)</f>
        <v/>
      </c>
      <c r="Y140" s="4">
        <f>SUM($S140:$X140)</f>
        <v/>
      </c>
      <c r="Z140" s="4">
        <f>IF(COUNT($M140:$N140)=0,"データ無",IF($Y140&gt;=スコアリング基準!$B$30,"S",IF($Y140&gt;=スコアリング基準!$B$31,"A",IF($Y140&gt;=スコアリング基準!$B$32,"B","C"))))</f>
        <v/>
      </c>
      <c r="AA140">
        <f>IFERROR(INDEX(実績DB!$I$3:$I$104,MATCH($B140&amp;$C140,実績DB!$J$3:$J$104,0)),"")</f>
        <v/>
      </c>
    </row>
    <row r="141">
      <c r="A141" t="n">
        <v>139</v>
      </c>
      <c r="B141" t="inlineStr">
        <is>
          <t>北海道</t>
        </is>
      </c>
      <c r="C141" t="inlineStr">
        <is>
          <t>奈井江変電所</t>
        </is>
      </c>
      <c r="D141" t="inlineStr">
        <is>
          <t>北海道</t>
        </is>
      </c>
      <c r="E141" t="n">
        <v>66</v>
      </c>
      <c r="F141" t="n">
        <v>6.6</v>
      </c>
      <c r="G141" s="3" t="n">
        <v>43.416745</v>
      </c>
      <c r="H141" s="3" t="n">
        <v>141.889775</v>
      </c>
      <c r="I141" t="inlineStr">
        <is>
          <t>OSM実測</t>
        </is>
      </c>
      <c r="J141" t="n">
        <v>20</v>
      </c>
      <c r="K141" t="n">
        <v>10</v>
      </c>
      <c r="M141" t="n">
        <v>2</v>
      </c>
      <c r="N141" t="n">
        <v>0</v>
      </c>
      <c r="O141" t="inlineStr">
        <is>
          <t>不可 #3</t>
        </is>
      </c>
      <c r="P141" t="inlineStr">
        <is>
          <t>有り</t>
        </is>
      </c>
      <c r="R141" s="4">
        <f>IF(COUNT($M141:$N141)=0,"",IF(AND(IF($N141&lt;&gt;"",$N141,$M141)&lt;=0,$O141&lt;&gt;"可"),"警告",""))</f>
        <v/>
      </c>
      <c r="S141" s="4">
        <f>IF(COUNT($M141:$N141)=0,0,IF(IF($N141&lt;&gt;"",$N141,$M141)&gt;=スコアリング基準!$B$20,スコアリング基準!$C$20,IF(IF($N141&lt;&gt;"",$N141,$M141)&gt;=スコアリング基準!$B$21,スコアリング基準!$C$21,IF(IF($N141&lt;&gt;"",$N141,$M141)&gt;0,スコアリング基準!$C$22,0))))</f>
        <v/>
      </c>
      <c r="T141" s="4">
        <f>IF($O141="可",スコアリング基準!$C$23,0)</f>
        <v/>
      </c>
      <c r="U141" s="4">
        <f>IF(OR(COUNT($K141:$L141)&lt;2,$K141=0),0,IF(ABS($L141)/$K141&lt;=スコアリング基準!$B$24,スコアリング基準!$C$24,IF(ABS($L141)/$K141&lt;=スコアリング基準!$B$25,スコアリング基準!$C$25,IF(ABS($L141)/$K141&lt;=スコアリング基準!$B$26,スコアリング基準!$C$26,0))))</f>
        <v/>
      </c>
      <c r="V141" s="4">
        <f>IF($P141="なし",スコアリング基準!$C$27,0)</f>
        <v/>
      </c>
      <c r="W141" s="4">
        <f>IF($F141="",0,IF(ISNUMBER($F141),IF($F141&lt;=スコアリング基準!$B$28,スコアリング基準!$C$28,スコアリング基準!$C$29),0))</f>
        <v/>
      </c>
      <c r="X141" s="4">
        <f>IFERROR(VLOOKUP($B141,スコアリング基準!$A$36:$B$46,2,FALSE),0)</f>
        <v/>
      </c>
      <c r="Y141" s="4">
        <f>SUM($S141:$X141)</f>
        <v/>
      </c>
      <c r="Z141" s="4">
        <f>IF(COUNT($M141:$N141)=0,"データ無",IF($Y141&gt;=スコアリング基準!$B$30,"S",IF($Y141&gt;=スコアリング基準!$B$31,"A",IF($Y141&gt;=スコアリング基準!$B$32,"B","C"))))</f>
        <v/>
      </c>
      <c r="AA141">
        <f>IFERROR(INDEX(実績DB!$I$3:$I$104,MATCH($B141&amp;$C141,実績DB!$J$3:$J$104,0)),"")</f>
        <v/>
      </c>
    </row>
    <row r="142">
      <c r="A142" t="n">
        <v>140</v>
      </c>
      <c r="B142" t="inlineStr">
        <is>
          <t>北海道</t>
        </is>
      </c>
      <c r="C142" t="inlineStr">
        <is>
          <t>妹背牛変電所</t>
        </is>
      </c>
      <c r="D142" t="inlineStr">
        <is>
          <t>北海道</t>
        </is>
      </c>
      <c r="E142" t="n">
        <v>66</v>
      </c>
      <c r="F142" t="n">
        <v>6.6</v>
      </c>
      <c r="G142" s="3" t="n">
        <v>43.69</v>
      </c>
      <c r="H142" s="3" t="n">
        <v>141.87</v>
      </c>
      <c r="I142" t="inlineStr">
        <is>
          <t>推定</t>
        </is>
      </c>
      <c r="J142" t="n">
        <v>16</v>
      </c>
      <c r="K142" t="n">
        <v>6</v>
      </c>
      <c r="M142" t="n">
        <v>6</v>
      </c>
      <c r="N142" t="n">
        <v>0</v>
      </c>
      <c r="O142" t="inlineStr">
        <is>
          <t>不可 #3</t>
        </is>
      </c>
      <c r="P142" t="inlineStr">
        <is>
          <t>有り</t>
        </is>
      </c>
      <c r="R142" s="4">
        <f>IF(COUNT($M142:$N142)=0,"",IF(AND(IF($N142&lt;&gt;"",$N142,$M142)&lt;=0,$O142&lt;&gt;"可"),"警告",""))</f>
        <v/>
      </c>
      <c r="S142" s="4">
        <f>IF(COUNT($M142:$N142)=0,0,IF(IF($N142&lt;&gt;"",$N142,$M142)&gt;=スコアリング基準!$B$20,スコアリング基準!$C$20,IF(IF($N142&lt;&gt;"",$N142,$M142)&gt;=スコアリング基準!$B$21,スコアリング基準!$C$21,IF(IF($N142&lt;&gt;"",$N142,$M142)&gt;0,スコアリング基準!$C$22,0))))</f>
        <v/>
      </c>
      <c r="T142" s="4">
        <f>IF($O142="可",スコアリング基準!$C$23,0)</f>
        <v/>
      </c>
      <c r="U142" s="4">
        <f>IF(OR(COUNT($K142:$L142)&lt;2,$K142=0),0,IF(ABS($L142)/$K142&lt;=スコアリング基準!$B$24,スコアリング基準!$C$24,IF(ABS($L142)/$K142&lt;=スコアリング基準!$B$25,スコアリング基準!$C$25,IF(ABS($L142)/$K142&lt;=スコアリング基準!$B$26,スコアリング基準!$C$26,0))))</f>
        <v/>
      </c>
      <c r="V142" s="4">
        <f>IF($P142="なし",スコアリング基準!$C$27,0)</f>
        <v/>
      </c>
      <c r="W142" s="4">
        <f>IF($F142="",0,IF(ISNUMBER($F142),IF($F142&lt;=スコアリング基準!$B$28,スコアリング基準!$C$28,スコアリング基準!$C$29),0))</f>
        <v/>
      </c>
      <c r="X142" s="4">
        <f>IFERROR(VLOOKUP($B142,スコアリング基準!$A$36:$B$46,2,FALSE),0)</f>
        <v/>
      </c>
      <c r="Y142" s="4">
        <f>SUM($S142:$X142)</f>
        <v/>
      </c>
      <c r="Z142" s="4">
        <f>IF(COUNT($M142:$N142)=0,"データ無",IF($Y142&gt;=スコアリング基準!$B$30,"S",IF($Y142&gt;=スコアリング基準!$B$31,"A",IF($Y142&gt;=スコアリング基準!$B$32,"B","C"))))</f>
        <v/>
      </c>
      <c r="AA142">
        <f>IFERROR(INDEX(実績DB!$I$3:$I$104,MATCH($B142&amp;$C142,実績DB!$J$3:$J$104,0)),"")</f>
        <v/>
      </c>
    </row>
    <row r="143">
      <c r="A143" t="n">
        <v>141</v>
      </c>
      <c r="B143" t="inlineStr">
        <is>
          <t>北海道</t>
        </is>
      </c>
      <c r="C143" t="inlineStr">
        <is>
          <t>学田変電所</t>
        </is>
      </c>
      <c r="D143" t="inlineStr">
        <is>
          <t>北海道</t>
        </is>
      </c>
      <c r="E143" t="n">
        <v>66</v>
      </c>
      <c r="F143" t="n">
        <v>6.6</v>
      </c>
      <c r="G143" s="3" t="n">
        <v>44.073274</v>
      </c>
      <c r="H143" s="3" t="n">
        <v>143.525252</v>
      </c>
      <c r="I143" t="inlineStr">
        <is>
          <t>OSM実測</t>
        </is>
      </c>
      <c r="J143" t="n">
        <v>6</v>
      </c>
      <c r="K143" t="n">
        <v>6</v>
      </c>
      <c r="M143" t="n">
        <v>5</v>
      </c>
      <c r="N143" t="n">
        <v>0</v>
      </c>
      <c r="O143" t="inlineStr">
        <is>
          <t>不可 #3</t>
        </is>
      </c>
      <c r="P143" t="inlineStr">
        <is>
          <t>有り</t>
        </is>
      </c>
      <c r="R143" s="4">
        <f>IF(COUNT($M143:$N143)=0,"",IF(AND(IF($N143&lt;&gt;"",$N143,$M143)&lt;=0,$O143&lt;&gt;"可"),"警告",""))</f>
        <v/>
      </c>
      <c r="S143" s="4">
        <f>IF(COUNT($M143:$N143)=0,0,IF(IF($N143&lt;&gt;"",$N143,$M143)&gt;=スコアリング基準!$B$20,スコアリング基準!$C$20,IF(IF($N143&lt;&gt;"",$N143,$M143)&gt;=スコアリング基準!$B$21,スコアリング基準!$C$21,IF(IF($N143&lt;&gt;"",$N143,$M143)&gt;0,スコアリング基準!$C$22,0))))</f>
        <v/>
      </c>
      <c r="T143" s="4">
        <f>IF($O143="可",スコアリング基準!$C$23,0)</f>
        <v/>
      </c>
      <c r="U143" s="4">
        <f>IF(OR(COUNT($K143:$L143)&lt;2,$K143=0),0,IF(ABS($L143)/$K143&lt;=スコアリング基準!$B$24,スコアリング基準!$C$24,IF(ABS($L143)/$K143&lt;=スコアリング基準!$B$25,スコアリング基準!$C$25,IF(ABS($L143)/$K143&lt;=スコアリング基準!$B$26,スコアリング基準!$C$26,0))))</f>
        <v/>
      </c>
      <c r="V143" s="4">
        <f>IF($P143="なし",スコアリング基準!$C$27,0)</f>
        <v/>
      </c>
      <c r="W143" s="4">
        <f>IF($F143="",0,IF(ISNUMBER($F143),IF($F143&lt;=スコアリング基準!$B$28,スコアリング基準!$C$28,スコアリング基準!$C$29),0))</f>
        <v/>
      </c>
      <c r="X143" s="4">
        <f>IFERROR(VLOOKUP($B143,スコアリング基準!$A$36:$B$46,2,FALSE),0)</f>
        <v/>
      </c>
      <c r="Y143" s="4">
        <f>SUM($S143:$X143)</f>
        <v/>
      </c>
      <c r="Z143" s="4">
        <f>IF(COUNT($M143:$N143)=0,"データ無",IF($Y143&gt;=スコアリング基準!$B$30,"S",IF($Y143&gt;=スコアリング基準!$B$31,"A",IF($Y143&gt;=スコアリング基準!$B$32,"B","C"))))</f>
        <v/>
      </c>
      <c r="AA143">
        <f>IFERROR(INDEX(実績DB!$I$3:$I$104,MATCH($B143&amp;$C143,実績DB!$J$3:$J$104,0)),"")</f>
        <v/>
      </c>
    </row>
    <row r="144">
      <c r="A144" t="n">
        <v>142</v>
      </c>
      <c r="B144" t="inlineStr">
        <is>
          <t>北海道</t>
        </is>
      </c>
      <c r="C144" t="inlineStr">
        <is>
          <t>宇登呂変電所</t>
        </is>
      </c>
      <c r="D144" t="inlineStr">
        <is>
          <t>北海道</t>
        </is>
      </c>
      <c r="E144" t="n">
        <v>66</v>
      </c>
      <c r="F144" t="n">
        <v>6.6</v>
      </c>
      <c r="G144" s="3" t="n">
        <v>44.06391</v>
      </c>
      <c r="H144" s="3" t="n">
        <v>144.996028</v>
      </c>
      <c r="I144" t="inlineStr">
        <is>
          <t>OSM実測(名称一致)</t>
        </is>
      </c>
      <c r="J144" t="n">
        <v>6</v>
      </c>
      <c r="K144" t="n">
        <v>6</v>
      </c>
      <c r="M144" t="n">
        <v>6</v>
      </c>
      <c r="N144" t="n">
        <v>0</v>
      </c>
      <c r="O144" t="inlineStr">
        <is>
          <t>不可 #3</t>
        </is>
      </c>
      <c r="P144" t="inlineStr">
        <is>
          <t>有り</t>
        </is>
      </c>
      <c r="R144" s="4">
        <f>IF(COUNT($M144:$N144)=0,"",IF(AND(IF($N144&lt;&gt;"",$N144,$M144)&lt;=0,$O144&lt;&gt;"可"),"警告",""))</f>
        <v/>
      </c>
      <c r="S144" s="4">
        <f>IF(COUNT($M144:$N144)=0,0,IF(IF($N144&lt;&gt;"",$N144,$M144)&gt;=スコアリング基準!$B$20,スコアリング基準!$C$20,IF(IF($N144&lt;&gt;"",$N144,$M144)&gt;=スコアリング基準!$B$21,スコアリング基準!$C$21,IF(IF($N144&lt;&gt;"",$N144,$M144)&gt;0,スコアリング基準!$C$22,0))))</f>
        <v/>
      </c>
      <c r="T144" s="4">
        <f>IF($O144="可",スコアリング基準!$C$23,0)</f>
        <v/>
      </c>
      <c r="U144" s="4">
        <f>IF(OR(COUNT($K144:$L144)&lt;2,$K144=0),0,IF(ABS($L144)/$K144&lt;=スコアリング基準!$B$24,スコアリング基準!$C$24,IF(ABS($L144)/$K144&lt;=スコアリング基準!$B$25,スコアリング基準!$C$25,IF(ABS($L144)/$K144&lt;=スコアリング基準!$B$26,スコアリング基準!$C$26,0))))</f>
        <v/>
      </c>
      <c r="V144" s="4">
        <f>IF($P144="なし",スコアリング基準!$C$27,0)</f>
        <v/>
      </c>
      <c r="W144" s="4">
        <f>IF($F144="",0,IF(ISNUMBER($F144),IF($F144&lt;=スコアリング基準!$B$28,スコアリング基準!$C$28,スコアリング基準!$C$29),0))</f>
        <v/>
      </c>
      <c r="X144" s="4">
        <f>IFERROR(VLOOKUP($B144,スコアリング基準!$A$36:$B$46,2,FALSE),0)</f>
        <v/>
      </c>
      <c r="Y144" s="4">
        <f>SUM($S144:$X144)</f>
        <v/>
      </c>
      <c r="Z144" s="4">
        <f>IF(COUNT($M144:$N144)=0,"データ無",IF($Y144&gt;=スコアリング基準!$B$30,"S",IF($Y144&gt;=スコアリング基準!$B$31,"A",IF($Y144&gt;=スコアリング基準!$B$32,"B","C"))))</f>
        <v/>
      </c>
      <c r="AA144">
        <f>IFERROR(INDEX(実績DB!$I$3:$I$104,MATCH($B144&amp;$C144,実績DB!$J$3:$J$104,0)),"")</f>
        <v/>
      </c>
    </row>
    <row r="145">
      <c r="A145" t="n">
        <v>143</v>
      </c>
      <c r="B145" t="inlineStr">
        <is>
          <t>北海道</t>
        </is>
      </c>
      <c r="C145" t="inlineStr">
        <is>
          <t>安足間変電所</t>
        </is>
      </c>
      <c r="D145" t="inlineStr">
        <is>
          <t>北海道</t>
        </is>
      </c>
      <c r="E145" t="n">
        <v>66</v>
      </c>
      <c r="F145" t="n">
        <v>6.6</v>
      </c>
      <c r="G145" s="3" t="n">
        <v>43.840681</v>
      </c>
      <c r="H145" s="3" t="n">
        <v>142.708975</v>
      </c>
      <c r="I145" t="inlineStr">
        <is>
          <t>OSM実測</t>
        </is>
      </c>
      <c r="J145" t="n">
        <v>10</v>
      </c>
      <c r="K145" t="n">
        <v>10</v>
      </c>
      <c r="M145" t="n">
        <v>10</v>
      </c>
      <c r="N145" t="n">
        <v>0</v>
      </c>
      <c r="O145" t="inlineStr">
        <is>
          <t>不可 #3</t>
        </is>
      </c>
      <c r="P145" t="inlineStr">
        <is>
          <t>有り</t>
        </is>
      </c>
      <c r="R145" s="4">
        <f>IF(COUNT($M145:$N145)=0,"",IF(AND(IF($N145&lt;&gt;"",$N145,$M145)&lt;=0,$O145&lt;&gt;"可"),"警告",""))</f>
        <v/>
      </c>
      <c r="S145" s="4">
        <f>IF(COUNT($M145:$N145)=0,0,IF(IF($N145&lt;&gt;"",$N145,$M145)&gt;=スコアリング基準!$B$20,スコアリング基準!$C$20,IF(IF($N145&lt;&gt;"",$N145,$M145)&gt;=スコアリング基準!$B$21,スコアリング基準!$C$21,IF(IF($N145&lt;&gt;"",$N145,$M145)&gt;0,スコアリング基準!$C$22,0))))</f>
        <v/>
      </c>
      <c r="T145" s="4">
        <f>IF($O145="可",スコアリング基準!$C$23,0)</f>
        <v/>
      </c>
      <c r="U145" s="4">
        <f>IF(OR(COUNT($K145:$L145)&lt;2,$K145=0),0,IF(ABS($L145)/$K145&lt;=スコアリング基準!$B$24,スコアリング基準!$C$24,IF(ABS($L145)/$K145&lt;=スコアリング基準!$B$25,スコアリング基準!$C$25,IF(ABS($L145)/$K145&lt;=スコアリング基準!$B$26,スコアリング基準!$C$26,0))))</f>
        <v/>
      </c>
      <c r="V145" s="4">
        <f>IF($P145="なし",スコアリング基準!$C$27,0)</f>
        <v/>
      </c>
      <c r="W145" s="4">
        <f>IF($F145="",0,IF(ISNUMBER($F145),IF($F145&lt;=スコアリング基準!$B$28,スコアリング基準!$C$28,スコアリング基準!$C$29),0))</f>
        <v/>
      </c>
      <c r="X145" s="4">
        <f>IFERROR(VLOOKUP($B145,スコアリング基準!$A$36:$B$46,2,FALSE),0)</f>
        <v/>
      </c>
      <c r="Y145" s="4">
        <f>SUM($S145:$X145)</f>
        <v/>
      </c>
      <c r="Z145" s="4">
        <f>IF(COUNT($M145:$N145)=0,"データ無",IF($Y145&gt;=スコアリング基準!$B$30,"S",IF($Y145&gt;=スコアリング基準!$B$31,"A",IF($Y145&gt;=スコアリング基準!$B$32,"B","C"))))</f>
        <v/>
      </c>
      <c r="AA145">
        <f>IFERROR(INDEX(実績DB!$I$3:$I$104,MATCH($B145&amp;$C145,実績DB!$J$3:$J$104,0)),"")</f>
        <v/>
      </c>
    </row>
    <row r="146">
      <c r="A146" t="n">
        <v>144</v>
      </c>
      <c r="B146" t="inlineStr">
        <is>
          <t>北海道</t>
        </is>
      </c>
      <c r="C146" t="inlineStr">
        <is>
          <t>室蘭中央変電所</t>
        </is>
      </c>
      <c r="D146" t="inlineStr">
        <is>
          <t>北海道</t>
        </is>
      </c>
      <c r="E146" t="n">
        <v>66</v>
      </c>
      <c r="F146" t="n">
        <v>6.6</v>
      </c>
      <c r="G146" s="3" t="n">
        <v>42.37</v>
      </c>
      <c r="H146" s="3" t="n">
        <v>141</v>
      </c>
      <c r="I146" t="inlineStr">
        <is>
          <t>推定</t>
        </is>
      </c>
      <c r="J146" t="n">
        <v>20</v>
      </c>
      <c r="K146" t="n">
        <v>10</v>
      </c>
      <c r="M146" t="n">
        <v>10</v>
      </c>
      <c r="N146" t="n">
        <v>0</v>
      </c>
      <c r="O146" t="inlineStr">
        <is>
          <t>不可 #2</t>
        </is>
      </c>
      <c r="P146" t="inlineStr">
        <is>
          <t>有り</t>
        </is>
      </c>
      <c r="R146" s="4">
        <f>IF(COUNT($M146:$N146)=0,"",IF(AND(IF($N146&lt;&gt;"",$N146,$M146)&lt;=0,$O146&lt;&gt;"可"),"警告",""))</f>
        <v/>
      </c>
      <c r="S146" s="4">
        <f>IF(COUNT($M146:$N146)=0,0,IF(IF($N146&lt;&gt;"",$N146,$M146)&gt;=スコアリング基準!$B$20,スコアリング基準!$C$20,IF(IF($N146&lt;&gt;"",$N146,$M146)&gt;=スコアリング基準!$B$21,スコアリング基準!$C$21,IF(IF($N146&lt;&gt;"",$N146,$M146)&gt;0,スコアリング基準!$C$22,0))))</f>
        <v/>
      </c>
      <c r="T146" s="4">
        <f>IF($O146="可",スコアリング基準!$C$23,0)</f>
        <v/>
      </c>
      <c r="U146" s="4">
        <f>IF(OR(COUNT($K146:$L146)&lt;2,$K146=0),0,IF(ABS($L146)/$K146&lt;=スコアリング基準!$B$24,スコアリング基準!$C$24,IF(ABS($L146)/$K146&lt;=スコアリング基準!$B$25,スコアリング基準!$C$25,IF(ABS($L146)/$K146&lt;=スコアリング基準!$B$26,スコアリング基準!$C$26,0))))</f>
        <v/>
      </c>
      <c r="V146" s="4">
        <f>IF($P146="なし",スコアリング基準!$C$27,0)</f>
        <v/>
      </c>
      <c r="W146" s="4">
        <f>IF($F146="",0,IF(ISNUMBER($F146),IF($F146&lt;=スコアリング基準!$B$28,スコアリング基準!$C$28,スコアリング基準!$C$29),0))</f>
        <v/>
      </c>
      <c r="X146" s="4">
        <f>IFERROR(VLOOKUP($B146,スコアリング基準!$A$36:$B$46,2,FALSE),0)</f>
        <v/>
      </c>
      <c r="Y146" s="4">
        <f>SUM($S146:$X146)</f>
        <v/>
      </c>
      <c r="Z146" s="4">
        <f>IF(COUNT($M146:$N146)=0,"データ無",IF($Y146&gt;=スコアリング基準!$B$30,"S",IF($Y146&gt;=スコアリング基準!$B$31,"A",IF($Y146&gt;=スコアリング基準!$B$32,"B","C"))))</f>
        <v/>
      </c>
      <c r="AA146">
        <f>IFERROR(INDEX(実績DB!$I$3:$I$104,MATCH($B146&amp;$C146,実績DB!$J$3:$J$104,0)),"")</f>
        <v/>
      </c>
    </row>
    <row r="147">
      <c r="A147" t="n">
        <v>145</v>
      </c>
      <c r="B147" t="inlineStr">
        <is>
          <t>北海道</t>
        </is>
      </c>
      <c r="C147" t="inlineStr">
        <is>
          <t>宮の沢変電所</t>
        </is>
      </c>
      <c r="D147" t="inlineStr">
        <is>
          <t>北海道</t>
        </is>
      </c>
      <c r="E147" t="n">
        <v>66</v>
      </c>
      <c r="G147" s="3" t="n">
        <v>43.100653</v>
      </c>
      <c r="H147" s="3" t="n">
        <v>141.274807</v>
      </c>
      <c r="I147" t="inlineStr">
        <is>
          <t>OSM実測</t>
        </is>
      </c>
      <c r="J147" t="n">
        <v>55</v>
      </c>
      <c r="K147" t="n">
        <v>35</v>
      </c>
      <c r="M147" t="n">
        <v>15</v>
      </c>
      <c r="N147" t="n">
        <v>15</v>
      </c>
      <c r="O147" t="inlineStr">
        <is>
          <t>不可 #2</t>
        </is>
      </c>
      <c r="P147" t="inlineStr">
        <is>
          <t>なし</t>
        </is>
      </c>
      <c r="R147" s="4">
        <f>IF(COUNT($M147:$N147)=0,"",IF(AND(IF($N147&lt;&gt;"",$N147,$M147)&lt;=0,$O147&lt;&gt;"可"),"警告",""))</f>
        <v/>
      </c>
      <c r="S147" s="4">
        <f>IF(COUNT($M147:$N147)=0,0,IF(IF($N147&lt;&gt;"",$N147,$M147)&gt;=スコアリング基準!$B$20,スコアリング基準!$C$20,IF(IF($N147&lt;&gt;"",$N147,$M147)&gt;=スコアリング基準!$B$21,スコアリング基準!$C$21,IF(IF($N147&lt;&gt;"",$N147,$M147)&gt;0,スコアリング基準!$C$22,0))))</f>
        <v/>
      </c>
      <c r="T147" s="4">
        <f>IF($O147="可",スコアリング基準!$C$23,0)</f>
        <v/>
      </c>
      <c r="U147" s="4">
        <f>IF(OR(COUNT($K147:$L147)&lt;2,$K147=0),0,IF(ABS($L147)/$K147&lt;=スコアリング基準!$B$24,スコアリング基準!$C$24,IF(ABS($L147)/$K147&lt;=スコアリング基準!$B$25,スコアリング基準!$C$25,IF(ABS($L147)/$K147&lt;=スコアリング基準!$B$26,スコアリング基準!$C$26,0))))</f>
        <v/>
      </c>
      <c r="V147" s="4">
        <f>IF($P147="なし",スコアリング基準!$C$27,0)</f>
        <v/>
      </c>
      <c r="W147" s="4">
        <f>IF($F147="",0,IF(ISNUMBER($F147),IF($F147&lt;=スコアリング基準!$B$28,スコアリング基準!$C$28,スコアリング基準!$C$29),0))</f>
        <v/>
      </c>
      <c r="X147" s="4">
        <f>IFERROR(VLOOKUP($B147,スコアリング基準!$A$36:$B$46,2,FALSE),0)</f>
        <v/>
      </c>
      <c r="Y147" s="4">
        <f>SUM($S147:$X147)</f>
        <v/>
      </c>
      <c r="Z147" s="4">
        <f>IF(COUNT($M147:$N147)=0,"データ無",IF($Y147&gt;=スコアリング基準!$B$30,"S",IF($Y147&gt;=スコアリング基準!$B$31,"A",IF($Y147&gt;=スコアリング基準!$B$32,"B","C"))))</f>
        <v/>
      </c>
      <c r="AA147">
        <f>IFERROR(INDEX(実績DB!$I$3:$I$104,MATCH($B147&amp;$C147,実績DB!$J$3:$J$104,0)),"")</f>
        <v/>
      </c>
    </row>
    <row r="148">
      <c r="A148" t="n">
        <v>146</v>
      </c>
      <c r="B148" t="inlineStr">
        <is>
          <t>北海道</t>
        </is>
      </c>
      <c r="C148" t="inlineStr">
        <is>
          <t>富岡変電所</t>
        </is>
      </c>
      <c r="D148" t="inlineStr">
        <is>
          <t>北海道</t>
        </is>
      </c>
      <c r="E148" t="n">
        <v>66</v>
      </c>
      <c r="F148" t="n">
        <v>6.6</v>
      </c>
      <c r="G148" s="3" t="n">
        <v>43.19274</v>
      </c>
      <c r="H148" s="3" t="n">
        <v>140.986806</v>
      </c>
      <c r="I148" t="inlineStr">
        <is>
          <t>OSM実測</t>
        </is>
      </c>
      <c r="J148" t="n">
        <v>30</v>
      </c>
      <c r="K148" t="n">
        <v>15</v>
      </c>
      <c r="M148" t="n">
        <v>15</v>
      </c>
      <c r="N148" t="n">
        <v>15</v>
      </c>
      <c r="O148" t="inlineStr">
        <is>
          <t>不可 #3</t>
        </is>
      </c>
      <c r="P148" t="inlineStr">
        <is>
          <t>なし</t>
        </is>
      </c>
      <c r="R148" s="4">
        <f>IF(COUNT($M148:$N148)=0,"",IF(AND(IF($N148&lt;&gt;"",$N148,$M148)&lt;=0,$O148&lt;&gt;"可"),"警告",""))</f>
        <v/>
      </c>
      <c r="S148" s="4">
        <f>IF(COUNT($M148:$N148)=0,0,IF(IF($N148&lt;&gt;"",$N148,$M148)&gt;=スコアリング基準!$B$20,スコアリング基準!$C$20,IF(IF($N148&lt;&gt;"",$N148,$M148)&gt;=スコアリング基準!$B$21,スコアリング基準!$C$21,IF(IF($N148&lt;&gt;"",$N148,$M148)&gt;0,スコアリング基準!$C$22,0))))</f>
        <v/>
      </c>
      <c r="T148" s="4">
        <f>IF($O148="可",スコアリング基準!$C$23,0)</f>
        <v/>
      </c>
      <c r="U148" s="4">
        <f>IF(OR(COUNT($K148:$L148)&lt;2,$K148=0),0,IF(ABS($L148)/$K148&lt;=スコアリング基準!$B$24,スコアリング基準!$C$24,IF(ABS($L148)/$K148&lt;=スコアリング基準!$B$25,スコアリング基準!$C$25,IF(ABS($L148)/$K148&lt;=スコアリング基準!$B$26,スコアリング基準!$C$26,0))))</f>
        <v/>
      </c>
      <c r="V148" s="4">
        <f>IF($P148="なし",スコアリング基準!$C$27,0)</f>
        <v/>
      </c>
      <c r="W148" s="4">
        <f>IF($F148="",0,IF(ISNUMBER($F148),IF($F148&lt;=スコアリング基準!$B$28,スコアリング基準!$C$28,スコアリング基準!$C$29),0))</f>
        <v/>
      </c>
      <c r="X148" s="4">
        <f>IFERROR(VLOOKUP($B148,スコアリング基準!$A$36:$B$46,2,FALSE),0)</f>
        <v/>
      </c>
      <c r="Y148" s="4">
        <f>SUM($S148:$X148)</f>
        <v/>
      </c>
      <c r="Z148" s="4">
        <f>IF(COUNT($M148:$N148)=0,"データ無",IF($Y148&gt;=スコアリング基準!$B$30,"S",IF($Y148&gt;=スコアリング基準!$B$31,"A",IF($Y148&gt;=スコアリング基準!$B$32,"B","C"))))</f>
        <v/>
      </c>
      <c r="AA148">
        <f>IFERROR(INDEX(実績DB!$I$3:$I$104,MATCH($B148&amp;$C148,実績DB!$J$3:$J$104,0)),"")</f>
        <v/>
      </c>
    </row>
    <row r="149">
      <c r="A149" t="n">
        <v>147</v>
      </c>
      <c r="B149" t="inlineStr">
        <is>
          <t>北海道</t>
        </is>
      </c>
      <c r="C149" t="inlineStr">
        <is>
          <t>富川変電所</t>
        </is>
      </c>
      <c r="D149" t="inlineStr">
        <is>
          <t>北海道</t>
        </is>
      </c>
      <c r="E149" t="n">
        <v>66</v>
      </c>
      <c r="F149" t="n">
        <v>6.6</v>
      </c>
      <c r="G149" s="3" t="n">
        <v>42.523311</v>
      </c>
      <c r="H149" s="3" t="n">
        <v>142.033927</v>
      </c>
      <c r="I149" t="inlineStr">
        <is>
          <t>OSM実測</t>
        </is>
      </c>
      <c r="J149" t="n">
        <v>20</v>
      </c>
      <c r="K149" t="n">
        <v>10</v>
      </c>
      <c r="M149" t="n">
        <v>3</v>
      </c>
      <c r="N149" t="n">
        <v>0</v>
      </c>
      <c r="O149" t="inlineStr">
        <is>
          <t>不可 #3</t>
        </is>
      </c>
      <c r="P149" t="inlineStr">
        <is>
          <t>有り</t>
        </is>
      </c>
      <c r="R149" s="4">
        <f>IF(COUNT($M149:$N149)=0,"",IF(AND(IF($N149&lt;&gt;"",$N149,$M149)&lt;=0,$O149&lt;&gt;"可"),"警告",""))</f>
        <v/>
      </c>
      <c r="S149" s="4">
        <f>IF(COUNT($M149:$N149)=0,0,IF(IF($N149&lt;&gt;"",$N149,$M149)&gt;=スコアリング基準!$B$20,スコアリング基準!$C$20,IF(IF($N149&lt;&gt;"",$N149,$M149)&gt;=スコアリング基準!$B$21,スコアリング基準!$C$21,IF(IF($N149&lt;&gt;"",$N149,$M149)&gt;0,スコアリング基準!$C$22,0))))</f>
        <v/>
      </c>
      <c r="T149" s="4">
        <f>IF($O149="可",スコアリング基準!$C$23,0)</f>
        <v/>
      </c>
      <c r="U149" s="4">
        <f>IF(OR(COUNT($K149:$L149)&lt;2,$K149=0),0,IF(ABS($L149)/$K149&lt;=スコアリング基準!$B$24,スコアリング基準!$C$24,IF(ABS($L149)/$K149&lt;=スコアリング基準!$B$25,スコアリング基準!$C$25,IF(ABS($L149)/$K149&lt;=スコアリング基準!$B$26,スコアリング基準!$C$26,0))))</f>
        <v/>
      </c>
      <c r="V149" s="4">
        <f>IF($P149="なし",スコアリング基準!$C$27,0)</f>
        <v/>
      </c>
      <c r="W149" s="4">
        <f>IF($F149="",0,IF(ISNUMBER($F149),IF($F149&lt;=スコアリング基準!$B$28,スコアリング基準!$C$28,スコアリング基準!$C$29),0))</f>
        <v/>
      </c>
      <c r="X149" s="4">
        <f>IFERROR(VLOOKUP($B149,スコアリング基準!$A$36:$B$46,2,FALSE),0)</f>
        <v/>
      </c>
      <c r="Y149" s="4">
        <f>SUM($S149:$X149)</f>
        <v/>
      </c>
      <c r="Z149" s="4">
        <f>IF(COUNT($M149:$N149)=0,"データ無",IF($Y149&gt;=スコアリング基準!$B$30,"S",IF($Y149&gt;=スコアリング基準!$B$31,"A",IF($Y149&gt;=スコアリング基準!$B$32,"B","C"))))</f>
        <v/>
      </c>
      <c r="AA149">
        <f>IFERROR(INDEX(実績DB!$I$3:$I$104,MATCH($B149&amp;$C149,実績DB!$J$3:$J$104,0)),"")</f>
        <v/>
      </c>
    </row>
    <row r="150">
      <c r="A150" t="n">
        <v>148</v>
      </c>
      <c r="B150" t="inlineStr">
        <is>
          <t>北海道</t>
        </is>
      </c>
      <c r="C150" t="inlineStr">
        <is>
          <t>富良野変電所</t>
        </is>
      </c>
      <c r="D150" t="inlineStr">
        <is>
          <t>北海道</t>
        </is>
      </c>
      <c r="E150" t="n">
        <v>66</v>
      </c>
      <c r="F150" t="n">
        <v>6.6</v>
      </c>
      <c r="G150" s="3" t="n">
        <v>43.349437</v>
      </c>
      <c r="H150" s="3" t="n">
        <v>142.383051</v>
      </c>
      <c r="I150" t="inlineStr">
        <is>
          <t>OSM実測</t>
        </is>
      </c>
      <c r="J150" t="n">
        <v>30</v>
      </c>
      <c r="K150" t="n">
        <v>10</v>
      </c>
      <c r="M150" t="n">
        <v>10</v>
      </c>
      <c r="N150" t="n">
        <v>0</v>
      </c>
      <c r="O150" t="inlineStr">
        <is>
          <t>不可 #3</t>
        </is>
      </c>
      <c r="P150" t="inlineStr">
        <is>
          <t>有り</t>
        </is>
      </c>
      <c r="R150" s="4">
        <f>IF(COUNT($M150:$N150)=0,"",IF(AND(IF($N150&lt;&gt;"",$N150,$M150)&lt;=0,$O150&lt;&gt;"可"),"警告",""))</f>
        <v/>
      </c>
      <c r="S150" s="4">
        <f>IF(COUNT($M150:$N150)=0,0,IF(IF($N150&lt;&gt;"",$N150,$M150)&gt;=スコアリング基準!$B$20,スコアリング基準!$C$20,IF(IF($N150&lt;&gt;"",$N150,$M150)&gt;=スコアリング基準!$B$21,スコアリング基準!$C$21,IF(IF($N150&lt;&gt;"",$N150,$M150)&gt;0,スコアリング基準!$C$22,0))))</f>
        <v/>
      </c>
      <c r="T150" s="4">
        <f>IF($O150="可",スコアリング基準!$C$23,0)</f>
        <v/>
      </c>
      <c r="U150" s="4">
        <f>IF(OR(COUNT($K150:$L150)&lt;2,$K150=0),0,IF(ABS($L150)/$K150&lt;=スコアリング基準!$B$24,スコアリング基準!$C$24,IF(ABS($L150)/$K150&lt;=スコアリング基準!$B$25,スコアリング基準!$C$25,IF(ABS($L150)/$K150&lt;=スコアリング基準!$B$26,スコアリング基準!$C$26,0))))</f>
        <v/>
      </c>
      <c r="V150" s="4">
        <f>IF($P150="なし",スコアリング基準!$C$27,0)</f>
        <v/>
      </c>
      <c r="W150" s="4">
        <f>IF($F150="",0,IF(ISNUMBER($F150),IF($F150&lt;=スコアリング基準!$B$28,スコアリング基準!$C$28,スコアリング基準!$C$29),0))</f>
        <v/>
      </c>
      <c r="X150" s="4">
        <f>IFERROR(VLOOKUP($B150,スコアリング基準!$A$36:$B$46,2,FALSE),0)</f>
        <v/>
      </c>
      <c r="Y150" s="4">
        <f>SUM($S150:$X150)</f>
        <v/>
      </c>
      <c r="Z150" s="4">
        <f>IF(COUNT($M150:$N150)=0,"データ無",IF($Y150&gt;=スコアリング基準!$B$30,"S",IF($Y150&gt;=スコアリング基準!$B$31,"A",IF($Y150&gt;=スコアリング基準!$B$32,"B","C"))))</f>
        <v/>
      </c>
      <c r="AA150">
        <f>IFERROR(INDEX(実績DB!$I$3:$I$104,MATCH($B150&amp;$C150,実績DB!$J$3:$J$104,0)),"")</f>
        <v/>
      </c>
    </row>
    <row r="151">
      <c r="A151" t="n">
        <v>149</v>
      </c>
      <c r="B151" t="inlineStr">
        <is>
          <t>北海道</t>
        </is>
      </c>
      <c r="C151" t="inlineStr">
        <is>
          <t>寒別変電所</t>
        </is>
      </c>
      <c r="D151" t="inlineStr">
        <is>
          <t>北海道</t>
        </is>
      </c>
      <c r="E151" t="n">
        <v>66</v>
      </c>
      <c r="F151" t="n">
        <v>6.6</v>
      </c>
      <c r="G151" s="3" t="n">
        <v>42.878871</v>
      </c>
      <c r="H151" s="3" t="n">
        <v>140.851665</v>
      </c>
      <c r="I151" t="inlineStr">
        <is>
          <t>OSM実測</t>
        </is>
      </c>
      <c r="J151" t="n">
        <v>12</v>
      </c>
      <c r="K151" t="n">
        <v>6</v>
      </c>
      <c r="M151" t="n">
        <v>6</v>
      </c>
      <c r="N151" t="n">
        <v>6</v>
      </c>
      <c r="O151" t="inlineStr">
        <is>
          <t>不可 #3</t>
        </is>
      </c>
      <c r="P151" t="inlineStr">
        <is>
          <t>なし</t>
        </is>
      </c>
      <c r="R151" s="4">
        <f>IF(COUNT($M151:$N151)=0,"",IF(AND(IF($N151&lt;&gt;"",$N151,$M151)&lt;=0,$O151&lt;&gt;"可"),"警告",""))</f>
        <v/>
      </c>
      <c r="S151" s="4">
        <f>IF(COUNT($M151:$N151)=0,0,IF(IF($N151&lt;&gt;"",$N151,$M151)&gt;=スコアリング基準!$B$20,スコアリング基準!$C$20,IF(IF($N151&lt;&gt;"",$N151,$M151)&gt;=スコアリング基準!$B$21,スコアリング基準!$C$21,IF(IF($N151&lt;&gt;"",$N151,$M151)&gt;0,スコアリング基準!$C$22,0))))</f>
        <v/>
      </c>
      <c r="T151" s="4">
        <f>IF($O151="可",スコアリング基準!$C$23,0)</f>
        <v/>
      </c>
      <c r="U151" s="4">
        <f>IF(OR(COUNT($K151:$L151)&lt;2,$K151=0),0,IF(ABS($L151)/$K151&lt;=スコアリング基準!$B$24,スコアリング基準!$C$24,IF(ABS($L151)/$K151&lt;=スコアリング基準!$B$25,スコアリング基準!$C$25,IF(ABS($L151)/$K151&lt;=スコアリング基準!$B$26,スコアリング基準!$C$26,0))))</f>
        <v/>
      </c>
      <c r="V151" s="4">
        <f>IF($P151="なし",スコアリング基準!$C$27,0)</f>
        <v/>
      </c>
      <c r="W151" s="4">
        <f>IF($F151="",0,IF(ISNUMBER($F151),IF($F151&lt;=スコアリング基準!$B$28,スコアリング基準!$C$28,スコアリング基準!$C$29),0))</f>
        <v/>
      </c>
      <c r="X151" s="4">
        <f>IFERROR(VLOOKUP($B151,スコアリング基準!$A$36:$B$46,2,FALSE),0)</f>
        <v/>
      </c>
      <c r="Y151" s="4">
        <f>SUM($S151:$X151)</f>
        <v/>
      </c>
      <c r="Z151" s="4">
        <f>IF(COUNT($M151:$N151)=0,"データ無",IF($Y151&gt;=スコアリング基準!$B$30,"S",IF($Y151&gt;=スコアリング基準!$B$31,"A",IF($Y151&gt;=スコアリング基準!$B$32,"B","C"))))</f>
        <v/>
      </c>
      <c r="AA151">
        <f>IFERROR(INDEX(実績DB!$I$3:$I$104,MATCH($B151&amp;$C151,実績DB!$J$3:$J$104,0)),"")</f>
        <v/>
      </c>
    </row>
    <row r="152">
      <c r="A152" t="n">
        <v>150</v>
      </c>
      <c r="B152" t="inlineStr">
        <is>
          <t>北海道</t>
        </is>
      </c>
      <c r="C152" t="inlineStr">
        <is>
          <t>小平変電所</t>
        </is>
      </c>
      <c r="D152" t="inlineStr">
        <is>
          <t>北海道</t>
        </is>
      </c>
      <c r="E152" t="n">
        <v>66</v>
      </c>
      <c r="F152" t="n">
        <v>6.6</v>
      </c>
      <c r="G152" s="3" t="n">
        <v>44.016188</v>
      </c>
      <c r="H152" s="3" t="n">
        <v>141.66913</v>
      </c>
      <c r="I152" t="inlineStr">
        <is>
          <t>OSM実測(名称一致)</t>
        </is>
      </c>
      <c r="J152" t="n">
        <v>6</v>
      </c>
      <c r="K152" t="n">
        <v>6</v>
      </c>
      <c r="M152" t="n">
        <v>6</v>
      </c>
      <c r="N152" t="n">
        <v>0</v>
      </c>
      <c r="O152" t="inlineStr">
        <is>
          <t>不可 #3</t>
        </is>
      </c>
      <c r="P152" t="inlineStr">
        <is>
          <t>有り</t>
        </is>
      </c>
      <c r="R152" s="4">
        <f>IF(COUNT($M152:$N152)=0,"",IF(AND(IF($N152&lt;&gt;"",$N152,$M152)&lt;=0,$O152&lt;&gt;"可"),"警告",""))</f>
        <v/>
      </c>
      <c r="S152" s="4">
        <f>IF(COUNT($M152:$N152)=0,0,IF(IF($N152&lt;&gt;"",$N152,$M152)&gt;=スコアリング基準!$B$20,スコアリング基準!$C$20,IF(IF($N152&lt;&gt;"",$N152,$M152)&gt;=スコアリング基準!$B$21,スコアリング基準!$C$21,IF(IF($N152&lt;&gt;"",$N152,$M152)&gt;0,スコアリング基準!$C$22,0))))</f>
        <v/>
      </c>
      <c r="T152" s="4">
        <f>IF($O152="可",スコアリング基準!$C$23,0)</f>
        <v/>
      </c>
      <c r="U152" s="4">
        <f>IF(OR(COUNT($K152:$L152)&lt;2,$K152=0),0,IF(ABS($L152)/$K152&lt;=スコアリング基準!$B$24,スコアリング基準!$C$24,IF(ABS($L152)/$K152&lt;=スコアリング基準!$B$25,スコアリング基準!$C$25,IF(ABS($L152)/$K152&lt;=スコアリング基準!$B$26,スコアリング基準!$C$26,0))))</f>
        <v/>
      </c>
      <c r="V152" s="4">
        <f>IF($P152="なし",スコアリング基準!$C$27,0)</f>
        <v/>
      </c>
      <c r="W152" s="4">
        <f>IF($F152="",0,IF(ISNUMBER($F152),IF($F152&lt;=スコアリング基準!$B$28,スコアリング基準!$C$28,スコアリング基準!$C$29),0))</f>
        <v/>
      </c>
      <c r="X152" s="4">
        <f>IFERROR(VLOOKUP($B152,スコアリング基準!$A$36:$B$46,2,FALSE),0)</f>
        <v/>
      </c>
      <c r="Y152" s="4">
        <f>SUM($S152:$X152)</f>
        <v/>
      </c>
      <c r="Z152" s="4">
        <f>IF(COUNT($M152:$N152)=0,"データ無",IF($Y152&gt;=スコアリング基準!$B$30,"S",IF($Y152&gt;=スコアリング基準!$B$31,"A",IF($Y152&gt;=スコアリング基準!$B$32,"B","C"))))</f>
        <v/>
      </c>
      <c r="AA152">
        <f>IFERROR(INDEX(実績DB!$I$3:$I$104,MATCH($B152&amp;$C152,実績DB!$J$3:$J$104,0)),"")</f>
        <v/>
      </c>
    </row>
    <row r="153">
      <c r="A153" t="n">
        <v>151</v>
      </c>
      <c r="B153" t="inlineStr">
        <is>
          <t>北海道</t>
        </is>
      </c>
      <c r="C153" t="inlineStr">
        <is>
          <t>小樽変電所</t>
        </is>
      </c>
      <c r="D153" t="inlineStr">
        <is>
          <t>北海道</t>
        </is>
      </c>
      <c r="E153" t="n">
        <v>66</v>
      </c>
      <c r="F153" t="n">
        <v>6.6</v>
      </c>
      <c r="G153" s="3" t="n">
        <v>43.178087</v>
      </c>
      <c r="H153" s="3" t="n">
        <v>141.023152</v>
      </c>
      <c r="I153" t="inlineStr">
        <is>
          <t>OSM実測</t>
        </is>
      </c>
      <c r="J153" t="n">
        <v>40</v>
      </c>
      <c r="K153" t="n">
        <v>25</v>
      </c>
      <c r="M153" t="n">
        <v>10</v>
      </c>
      <c r="N153" t="n">
        <v>10</v>
      </c>
      <c r="O153" t="inlineStr">
        <is>
          <t>不可 #3</t>
        </is>
      </c>
      <c r="P153" t="inlineStr">
        <is>
          <t>なし</t>
        </is>
      </c>
      <c r="R153" s="4">
        <f>IF(COUNT($M153:$N153)=0,"",IF(AND(IF($N153&lt;&gt;"",$N153,$M153)&lt;=0,$O153&lt;&gt;"可"),"警告",""))</f>
        <v/>
      </c>
      <c r="S153" s="4">
        <f>IF(COUNT($M153:$N153)=0,0,IF(IF($N153&lt;&gt;"",$N153,$M153)&gt;=スコアリング基準!$B$20,スコアリング基準!$C$20,IF(IF($N153&lt;&gt;"",$N153,$M153)&gt;=スコアリング基準!$B$21,スコアリング基準!$C$21,IF(IF($N153&lt;&gt;"",$N153,$M153)&gt;0,スコアリング基準!$C$22,0))))</f>
        <v/>
      </c>
      <c r="T153" s="4">
        <f>IF($O153="可",スコアリング基準!$C$23,0)</f>
        <v/>
      </c>
      <c r="U153" s="4">
        <f>IF(OR(COUNT($K153:$L153)&lt;2,$K153=0),0,IF(ABS($L153)/$K153&lt;=スコアリング基準!$B$24,スコアリング基準!$C$24,IF(ABS($L153)/$K153&lt;=スコアリング基準!$B$25,スコアリング基準!$C$25,IF(ABS($L153)/$K153&lt;=スコアリング基準!$B$26,スコアリング基準!$C$26,0))))</f>
        <v/>
      </c>
      <c r="V153" s="4">
        <f>IF($P153="なし",スコアリング基準!$C$27,0)</f>
        <v/>
      </c>
      <c r="W153" s="4">
        <f>IF($F153="",0,IF(ISNUMBER($F153),IF($F153&lt;=スコアリング基準!$B$28,スコアリング基準!$C$28,スコアリング基準!$C$29),0))</f>
        <v/>
      </c>
      <c r="X153" s="4">
        <f>IFERROR(VLOOKUP($B153,スコアリング基準!$A$36:$B$46,2,FALSE),0)</f>
        <v/>
      </c>
      <c r="Y153" s="4">
        <f>SUM($S153:$X153)</f>
        <v/>
      </c>
      <c r="Z153" s="4">
        <f>IF(COUNT($M153:$N153)=0,"データ無",IF($Y153&gt;=スコアリング基準!$B$30,"S",IF($Y153&gt;=スコアリング基準!$B$31,"A",IF($Y153&gt;=スコアリング基準!$B$32,"B","C"))))</f>
        <v/>
      </c>
      <c r="AA153">
        <f>IFERROR(INDEX(実績DB!$I$3:$I$104,MATCH($B153&amp;$C153,実績DB!$J$3:$J$104,0)),"")</f>
        <v/>
      </c>
    </row>
    <row r="154">
      <c r="A154" t="n">
        <v>152</v>
      </c>
      <c r="B154" t="inlineStr">
        <is>
          <t>北海道</t>
        </is>
      </c>
      <c r="C154" t="inlineStr">
        <is>
          <t>小清水変電所</t>
        </is>
      </c>
      <c r="D154" t="inlineStr">
        <is>
          <t>北海道</t>
        </is>
      </c>
      <c r="E154" t="n">
        <v>66</v>
      </c>
      <c r="F154" t="n">
        <v>6.6</v>
      </c>
      <c r="G154" s="3" t="n">
        <v>43.861108</v>
      </c>
      <c r="H154" s="3" t="n">
        <v>144.459998</v>
      </c>
      <c r="I154" t="inlineStr">
        <is>
          <t>OSM実測(名称一致)</t>
        </is>
      </c>
      <c r="J154" t="n">
        <v>10</v>
      </c>
      <c r="K154" t="n">
        <v>10</v>
      </c>
      <c r="M154" t="n">
        <v>3</v>
      </c>
      <c r="N154" t="n">
        <v>0</v>
      </c>
      <c r="O154" t="inlineStr">
        <is>
          <t>不可 #3</t>
        </is>
      </c>
      <c r="P154" t="inlineStr">
        <is>
          <t>有り</t>
        </is>
      </c>
      <c r="R154" s="4">
        <f>IF(COUNT($M154:$N154)=0,"",IF(AND(IF($N154&lt;&gt;"",$N154,$M154)&lt;=0,$O154&lt;&gt;"可"),"警告",""))</f>
        <v/>
      </c>
      <c r="S154" s="4">
        <f>IF(COUNT($M154:$N154)=0,0,IF(IF($N154&lt;&gt;"",$N154,$M154)&gt;=スコアリング基準!$B$20,スコアリング基準!$C$20,IF(IF($N154&lt;&gt;"",$N154,$M154)&gt;=スコアリング基準!$B$21,スコアリング基準!$C$21,IF(IF($N154&lt;&gt;"",$N154,$M154)&gt;0,スコアリング基準!$C$22,0))))</f>
        <v/>
      </c>
      <c r="T154" s="4">
        <f>IF($O154="可",スコアリング基準!$C$23,0)</f>
        <v/>
      </c>
      <c r="U154" s="4">
        <f>IF(OR(COUNT($K154:$L154)&lt;2,$K154=0),0,IF(ABS($L154)/$K154&lt;=スコアリング基準!$B$24,スコアリング基準!$C$24,IF(ABS($L154)/$K154&lt;=スコアリング基準!$B$25,スコアリング基準!$C$25,IF(ABS($L154)/$K154&lt;=スコアリング基準!$B$26,スコアリング基準!$C$26,0))))</f>
        <v/>
      </c>
      <c r="V154" s="4">
        <f>IF($P154="なし",スコアリング基準!$C$27,0)</f>
        <v/>
      </c>
      <c r="W154" s="4">
        <f>IF($F154="",0,IF(ISNUMBER($F154),IF($F154&lt;=スコアリング基準!$B$28,スコアリング基準!$C$28,スコアリング基準!$C$29),0))</f>
        <v/>
      </c>
      <c r="X154" s="4">
        <f>IFERROR(VLOOKUP($B154,スコアリング基準!$A$36:$B$46,2,FALSE),0)</f>
        <v/>
      </c>
      <c r="Y154" s="4">
        <f>SUM($S154:$X154)</f>
        <v/>
      </c>
      <c r="Z154" s="4">
        <f>IF(COUNT($M154:$N154)=0,"データ無",IF($Y154&gt;=スコアリング基準!$B$30,"S",IF($Y154&gt;=スコアリング基準!$B$31,"A",IF($Y154&gt;=スコアリング基準!$B$32,"B","C"))))</f>
        <v/>
      </c>
      <c r="AA154">
        <f>IFERROR(INDEX(実績DB!$I$3:$I$104,MATCH($B154&amp;$C154,実績DB!$J$3:$J$104,0)),"")</f>
        <v/>
      </c>
    </row>
    <row r="155">
      <c r="A155" t="n">
        <v>153</v>
      </c>
      <c r="B155" t="inlineStr">
        <is>
          <t>北海道</t>
        </is>
      </c>
      <c r="C155" t="inlineStr">
        <is>
          <t>尻苗変電所</t>
        </is>
      </c>
      <c r="D155" t="inlineStr">
        <is>
          <t>北海道</t>
        </is>
      </c>
      <c r="E155" t="n">
        <v>66</v>
      </c>
      <c r="F155" t="n">
        <v>6.6</v>
      </c>
      <c r="G155" s="3" t="n">
        <v>43.492931</v>
      </c>
      <c r="H155" s="3" t="n">
        <v>141.378645</v>
      </c>
      <c r="I155" t="inlineStr">
        <is>
          <t>OSM実測</t>
        </is>
      </c>
      <c r="J155" t="n">
        <v>3</v>
      </c>
      <c r="K155" t="n">
        <v>3</v>
      </c>
      <c r="M155" t="n">
        <v>3</v>
      </c>
      <c r="N155" t="n">
        <v>0</v>
      </c>
      <c r="O155" t="inlineStr">
        <is>
          <t>不可 #3</t>
        </is>
      </c>
      <c r="P155" t="inlineStr">
        <is>
          <t>有り</t>
        </is>
      </c>
      <c r="R155" s="4">
        <f>IF(COUNT($M155:$N155)=0,"",IF(AND(IF($N155&lt;&gt;"",$N155,$M155)&lt;=0,$O155&lt;&gt;"可"),"警告",""))</f>
        <v/>
      </c>
      <c r="S155" s="4">
        <f>IF(COUNT($M155:$N155)=0,0,IF(IF($N155&lt;&gt;"",$N155,$M155)&gt;=スコアリング基準!$B$20,スコアリング基準!$C$20,IF(IF($N155&lt;&gt;"",$N155,$M155)&gt;=スコアリング基準!$B$21,スコアリング基準!$C$21,IF(IF($N155&lt;&gt;"",$N155,$M155)&gt;0,スコアリング基準!$C$22,0))))</f>
        <v/>
      </c>
      <c r="T155" s="4">
        <f>IF($O155="可",スコアリング基準!$C$23,0)</f>
        <v/>
      </c>
      <c r="U155" s="4">
        <f>IF(OR(COUNT($K155:$L155)&lt;2,$K155=0),0,IF(ABS($L155)/$K155&lt;=スコアリング基準!$B$24,スコアリング基準!$C$24,IF(ABS($L155)/$K155&lt;=スコアリング基準!$B$25,スコアリング基準!$C$25,IF(ABS($L155)/$K155&lt;=スコアリング基準!$B$26,スコアリング基準!$C$26,0))))</f>
        <v/>
      </c>
      <c r="V155" s="4">
        <f>IF($P155="なし",スコアリング基準!$C$27,0)</f>
        <v/>
      </c>
      <c r="W155" s="4">
        <f>IF($F155="",0,IF(ISNUMBER($F155),IF($F155&lt;=スコアリング基準!$B$28,スコアリング基準!$C$28,スコアリング基準!$C$29),0))</f>
        <v/>
      </c>
      <c r="X155" s="4">
        <f>IFERROR(VLOOKUP($B155,スコアリング基準!$A$36:$B$46,2,FALSE),0)</f>
        <v/>
      </c>
      <c r="Y155" s="4">
        <f>SUM($S155:$X155)</f>
        <v/>
      </c>
      <c r="Z155" s="4">
        <f>IF(COUNT($M155:$N155)=0,"データ無",IF($Y155&gt;=スコアリング基準!$B$30,"S",IF($Y155&gt;=スコアリング基準!$B$31,"A",IF($Y155&gt;=スコアリング基準!$B$32,"B","C"))))</f>
        <v/>
      </c>
      <c r="AA155">
        <f>IFERROR(INDEX(実績DB!$I$3:$I$104,MATCH($B155&amp;$C155,実績DB!$J$3:$J$104,0)),"")</f>
        <v/>
      </c>
    </row>
    <row r="156">
      <c r="A156" t="n">
        <v>154</v>
      </c>
      <c r="B156" t="inlineStr">
        <is>
          <t>北海道</t>
        </is>
      </c>
      <c r="C156" t="inlineStr">
        <is>
          <t>尾幌変電所</t>
        </is>
      </c>
      <c r="D156" t="inlineStr">
        <is>
          <t>北海道</t>
        </is>
      </c>
      <c r="E156" t="n">
        <v>66</v>
      </c>
      <c r="F156" t="n">
        <v>6.6</v>
      </c>
      <c r="G156" s="3" t="n">
        <v>43.07</v>
      </c>
      <c r="H156" s="3" t="n">
        <v>144.96</v>
      </c>
      <c r="I156" t="inlineStr">
        <is>
          <t>推定</t>
        </is>
      </c>
      <c r="J156" t="n">
        <v>10</v>
      </c>
      <c r="K156" t="n">
        <v>10</v>
      </c>
      <c r="M156" t="n">
        <v>1</v>
      </c>
      <c r="N156" t="n">
        <v>0</v>
      </c>
      <c r="O156" t="inlineStr">
        <is>
          <t>不可 #2</t>
        </is>
      </c>
      <c r="P156" t="inlineStr">
        <is>
          <t>有り</t>
        </is>
      </c>
      <c r="R156" s="4">
        <f>IF(COUNT($M156:$N156)=0,"",IF(AND(IF($N156&lt;&gt;"",$N156,$M156)&lt;=0,$O156&lt;&gt;"可"),"警告",""))</f>
        <v/>
      </c>
      <c r="S156" s="4">
        <f>IF(COUNT($M156:$N156)=0,0,IF(IF($N156&lt;&gt;"",$N156,$M156)&gt;=スコアリング基準!$B$20,スコアリング基準!$C$20,IF(IF($N156&lt;&gt;"",$N156,$M156)&gt;=スコアリング基準!$B$21,スコアリング基準!$C$21,IF(IF($N156&lt;&gt;"",$N156,$M156)&gt;0,スコアリング基準!$C$22,0))))</f>
        <v/>
      </c>
      <c r="T156" s="4">
        <f>IF($O156="可",スコアリング基準!$C$23,0)</f>
        <v/>
      </c>
      <c r="U156" s="4">
        <f>IF(OR(COUNT($K156:$L156)&lt;2,$K156=0),0,IF(ABS($L156)/$K156&lt;=スコアリング基準!$B$24,スコアリング基準!$C$24,IF(ABS($L156)/$K156&lt;=スコアリング基準!$B$25,スコアリング基準!$C$25,IF(ABS($L156)/$K156&lt;=スコアリング基準!$B$26,スコアリング基準!$C$26,0))))</f>
        <v/>
      </c>
      <c r="V156" s="4">
        <f>IF($P156="なし",スコアリング基準!$C$27,0)</f>
        <v/>
      </c>
      <c r="W156" s="4">
        <f>IF($F156="",0,IF(ISNUMBER($F156),IF($F156&lt;=スコアリング基準!$B$28,スコアリング基準!$C$28,スコアリング基準!$C$29),0))</f>
        <v/>
      </c>
      <c r="X156" s="4">
        <f>IFERROR(VLOOKUP($B156,スコアリング基準!$A$36:$B$46,2,FALSE),0)</f>
        <v/>
      </c>
      <c r="Y156" s="4">
        <f>SUM($S156:$X156)</f>
        <v/>
      </c>
      <c r="Z156" s="4">
        <f>IF(COUNT($M156:$N156)=0,"データ無",IF($Y156&gt;=スコアリング基準!$B$30,"S",IF($Y156&gt;=スコアリング基準!$B$31,"A",IF($Y156&gt;=スコアリング基準!$B$32,"B","C"))))</f>
        <v/>
      </c>
      <c r="AA156">
        <f>IFERROR(INDEX(実績DB!$I$3:$I$104,MATCH($B156&amp;$C156,実績DB!$J$3:$J$104,0)),"")</f>
        <v/>
      </c>
    </row>
    <row r="157">
      <c r="A157" t="n">
        <v>155</v>
      </c>
      <c r="B157" t="inlineStr">
        <is>
          <t>北海道</t>
        </is>
      </c>
      <c r="C157" t="inlineStr">
        <is>
          <t>屯田変電所</t>
        </is>
      </c>
      <c r="D157" t="inlineStr">
        <is>
          <t>北海道</t>
        </is>
      </c>
      <c r="E157" t="n">
        <v>66</v>
      </c>
      <c r="F157" t="n">
        <v>6.6</v>
      </c>
      <c r="G157" s="3" t="n">
        <v>43.12</v>
      </c>
      <c r="H157" s="3" t="n">
        <v>141.33</v>
      </c>
      <c r="I157" t="inlineStr">
        <is>
          <t>推定</t>
        </is>
      </c>
      <c r="J157" t="n">
        <v>40</v>
      </c>
      <c r="K157" t="n">
        <v>20</v>
      </c>
      <c r="M157" t="n">
        <v>20</v>
      </c>
      <c r="N157" t="n">
        <v>0</v>
      </c>
      <c r="O157" t="inlineStr">
        <is>
          <t>不可 #2</t>
        </is>
      </c>
      <c r="P157" t="inlineStr">
        <is>
          <t>なし</t>
        </is>
      </c>
      <c r="R157" s="4">
        <f>IF(COUNT($M157:$N157)=0,"",IF(AND(IF($N157&lt;&gt;"",$N157,$M157)&lt;=0,$O157&lt;&gt;"可"),"警告",""))</f>
        <v/>
      </c>
      <c r="S157" s="4">
        <f>IF(COUNT($M157:$N157)=0,0,IF(IF($N157&lt;&gt;"",$N157,$M157)&gt;=スコアリング基準!$B$20,スコアリング基準!$C$20,IF(IF($N157&lt;&gt;"",$N157,$M157)&gt;=スコアリング基準!$B$21,スコアリング基準!$C$21,IF(IF($N157&lt;&gt;"",$N157,$M157)&gt;0,スコアリング基準!$C$22,0))))</f>
        <v/>
      </c>
      <c r="T157" s="4">
        <f>IF($O157="可",スコアリング基準!$C$23,0)</f>
        <v/>
      </c>
      <c r="U157" s="4">
        <f>IF(OR(COUNT($K157:$L157)&lt;2,$K157=0),0,IF(ABS($L157)/$K157&lt;=スコアリング基準!$B$24,スコアリング基準!$C$24,IF(ABS($L157)/$K157&lt;=スコアリング基準!$B$25,スコアリング基準!$C$25,IF(ABS($L157)/$K157&lt;=スコアリング基準!$B$26,スコアリング基準!$C$26,0))))</f>
        <v/>
      </c>
      <c r="V157" s="4">
        <f>IF($P157="なし",スコアリング基準!$C$27,0)</f>
        <v/>
      </c>
      <c r="W157" s="4">
        <f>IF($F157="",0,IF(ISNUMBER($F157),IF($F157&lt;=スコアリング基準!$B$28,スコアリング基準!$C$28,スコアリング基準!$C$29),0))</f>
        <v/>
      </c>
      <c r="X157" s="4">
        <f>IFERROR(VLOOKUP($B157,スコアリング基準!$A$36:$B$46,2,FALSE),0)</f>
        <v/>
      </c>
      <c r="Y157" s="4">
        <f>SUM($S157:$X157)</f>
        <v/>
      </c>
      <c r="Z157" s="4">
        <f>IF(COUNT($M157:$N157)=0,"データ無",IF($Y157&gt;=スコアリング基準!$B$30,"S",IF($Y157&gt;=スコアリング基準!$B$31,"A",IF($Y157&gt;=スコアリング基準!$B$32,"B","C"))))</f>
        <v/>
      </c>
      <c r="AA157">
        <f>IFERROR(INDEX(実績DB!$I$3:$I$104,MATCH($B157&amp;$C157,実績DB!$J$3:$J$104,0)),"")</f>
        <v/>
      </c>
    </row>
    <row r="158">
      <c r="A158" t="n">
        <v>156</v>
      </c>
      <c r="B158" t="inlineStr">
        <is>
          <t>北海道</t>
        </is>
      </c>
      <c r="C158" t="inlineStr">
        <is>
          <t>山田変電所</t>
        </is>
      </c>
      <c r="D158" t="inlineStr">
        <is>
          <t>北海道</t>
        </is>
      </c>
      <c r="E158" t="n">
        <v>66</v>
      </c>
      <c r="F158" t="n">
        <v>6.6</v>
      </c>
      <c r="G158" s="3" t="n">
        <v>42.86993</v>
      </c>
      <c r="H158" s="3" t="n">
        <v>140.724569</v>
      </c>
      <c r="I158" t="inlineStr">
        <is>
          <t>OSM実測</t>
        </is>
      </c>
      <c r="J158" t="n">
        <v>15</v>
      </c>
      <c r="K158" t="n">
        <v>15</v>
      </c>
      <c r="M158" t="n">
        <v>15</v>
      </c>
      <c r="N158" t="n">
        <v>15</v>
      </c>
      <c r="O158" t="inlineStr">
        <is>
          <t>不可 #3</t>
        </is>
      </c>
      <c r="P158" t="inlineStr">
        <is>
          <t>なし</t>
        </is>
      </c>
      <c r="R158" s="4">
        <f>IF(COUNT($M158:$N158)=0,"",IF(AND(IF($N158&lt;&gt;"",$N158,$M158)&lt;=0,$O158&lt;&gt;"可"),"警告",""))</f>
        <v/>
      </c>
      <c r="S158" s="4">
        <f>IF(COUNT($M158:$N158)=0,0,IF(IF($N158&lt;&gt;"",$N158,$M158)&gt;=スコアリング基準!$B$20,スコアリング基準!$C$20,IF(IF($N158&lt;&gt;"",$N158,$M158)&gt;=スコアリング基準!$B$21,スコアリング基準!$C$21,IF(IF($N158&lt;&gt;"",$N158,$M158)&gt;0,スコアリング基準!$C$22,0))))</f>
        <v/>
      </c>
      <c r="T158" s="4">
        <f>IF($O158="可",スコアリング基準!$C$23,0)</f>
        <v/>
      </c>
      <c r="U158" s="4">
        <f>IF(OR(COUNT($K158:$L158)&lt;2,$K158=0),0,IF(ABS($L158)/$K158&lt;=スコアリング基準!$B$24,スコアリング基準!$C$24,IF(ABS($L158)/$K158&lt;=スコアリング基準!$B$25,スコアリング基準!$C$25,IF(ABS($L158)/$K158&lt;=スコアリング基準!$B$26,スコアリング基準!$C$26,0))))</f>
        <v/>
      </c>
      <c r="V158" s="4">
        <f>IF($P158="なし",スコアリング基準!$C$27,0)</f>
        <v/>
      </c>
      <c r="W158" s="4">
        <f>IF($F158="",0,IF(ISNUMBER($F158),IF($F158&lt;=スコアリング基準!$B$28,スコアリング基準!$C$28,スコアリング基準!$C$29),0))</f>
        <v/>
      </c>
      <c r="X158" s="4">
        <f>IFERROR(VLOOKUP($B158,スコアリング基準!$A$36:$B$46,2,FALSE),0)</f>
        <v/>
      </c>
      <c r="Y158" s="4">
        <f>SUM($S158:$X158)</f>
        <v/>
      </c>
      <c r="Z158" s="4">
        <f>IF(COUNT($M158:$N158)=0,"データ無",IF($Y158&gt;=スコアリング基準!$B$30,"S",IF($Y158&gt;=スコアリング基準!$B$31,"A",IF($Y158&gt;=スコアリング基準!$B$32,"B","C"))))</f>
        <v/>
      </c>
      <c r="AA158">
        <f>IFERROR(INDEX(実績DB!$I$3:$I$104,MATCH($B158&amp;$C158,実績DB!$J$3:$J$104,0)),"")</f>
        <v/>
      </c>
    </row>
    <row r="159">
      <c r="A159" t="n">
        <v>157</v>
      </c>
      <c r="B159" t="inlineStr">
        <is>
          <t>北海道</t>
        </is>
      </c>
      <c r="C159" t="inlineStr">
        <is>
          <t>山部変電所</t>
        </is>
      </c>
      <c r="D159" t="inlineStr">
        <is>
          <t>北海道</t>
        </is>
      </c>
      <c r="E159" t="n">
        <v>66</v>
      </c>
      <c r="F159" t="n">
        <v>6.6</v>
      </c>
      <c r="G159" s="3" t="n">
        <v>43.256386</v>
      </c>
      <c r="H159" s="3" t="n">
        <v>142.382622</v>
      </c>
      <c r="I159" t="inlineStr">
        <is>
          <t>OSM実測</t>
        </is>
      </c>
      <c r="J159" t="n">
        <v>6</v>
      </c>
      <c r="K159" t="n">
        <v>6</v>
      </c>
      <c r="M159" t="n">
        <v>4</v>
      </c>
      <c r="N159" t="n">
        <v>0</v>
      </c>
      <c r="O159" t="inlineStr">
        <is>
          <t>不可 #3</t>
        </is>
      </c>
      <c r="P159" t="inlineStr">
        <is>
          <t>有り</t>
        </is>
      </c>
      <c r="R159" s="4">
        <f>IF(COUNT($M159:$N159)=0,"",IF(AND(IF($N159&lt;&gt;"",$N159,$M159)&lt;=0,$O159&lt;&gt;"可"),"警告",""))</f>
        <v/>
      </c>
      <c r="S159" s="4">
        <f>IF(COUNT($M159:$N159)=0,0,IF(IF($N159&lt;&gt;"",$N159,$M159)&gt;=スコアリング基準!$B$20,スコアリング基準!$C$20,IF(IF($N159&lt;&gt;"",$N159,$M159)&gt;=スコアリング基準!$B$21,スコアリング基準!$C$21,IF(IF($N159&lt;&gt;"",$N159,$M159)&gt;0,スコアリング基準!$C$22,0))))</f>
        <v/>
      </c>
      <c r="T159" s="4">
        <f>IF($O159="可",スコアリング基準!$C$23,0)</f>
        <v/>
      </c>
      <c r="U159" s="4">
        <f>IF(OR(COUNT($K159:$L159)&lt;2,$K159=0),0,IF(ABS($L159)/$K159&lt;=スコアリング基準!$B$24,スコアリング基準!$C$24,IF(ABS($L159)/$K159&lt;=スコアリング基準!$B$25,スコアリング基準!$C$25,IF(ABS($L159)/$K159&lt;=スコアリング基準!$B$26,スコアリング基準!$C$26,0))))</f>
        <v/>
      </c>
      <c r="V159" s="4">
        <f>IF($P159="なし",スコアリング基準!$C$27,0)</f>
        <v/>
      </c>
      <c r="W159" s="4">
        <f>IF($F159="",0,IF(ISNUMBER($F159),IF($F159&lt;=スコアリング基準!$B$28,スコアリング基準!$C$28,スコアリング基準!$C$29),0))</f>
        <v/>
      </c>
      <c r="X159" s="4">
        <f>IFERROR(VLOOKUP($B159,スコアリング基準!$A$36:$B$46,2,FALSE),0)</f>
        <v/>
      </c>
      <c r="Y159" s="4">
        <f>SUM($S159:$X159)</f>
        <v/>
      </c>
      <c r="Z159" s="4">
        <f>IF(COUNT($M159:$N159)=0,"データ無",IF($Y159&gt;=スコアリング基準!$B$30,"S",IF($Y159&gt;=スコアリング基準!$B$31,"A",IF($Y159&gt;=スコアリング基準!$B$32,"B","C"))))</f>
        <v/>
      </c>
      <c r="AA159">
        <f>IFERROR(INDEX(実績DB!$I$3:$I$104,MATCH($B159&amp;$C159,実績DB!$J$3:$J$104,0)),"")</f>
        <v/>
      </c>
    </row>
    <row r="160">
      <c r="A160" t="n">
        <v>158</v>
      </c>
      <c r="B160" t="inlineStr">
        <is>
          <t>北海道</t>
        </is>
      </c>
      <c r="C160" t="inlineStr">
        <is>
          <t>岩内変電所</t>
        </is>
      </c>
      <c r="D160" t="inlineStr">
        <is>
          <t>北海道</t>
        </is>
      </c>
      <c r="E160" t="n">
        <v>66</v>
      </c>
      <c r="F160" t="n">
        <v>6.6</v>
      </c>
      <c r="G160" s="3" t="n">
        <v>42.989015</v>
      </c>
      <c r="H160" s="3" t="n">
        <v>140.528328</v>
      </c>
      <c r="I160" t="inlineStr">
        <is>
          <t>OSM実測</t>
        </is>
      </c>
      <c r="J160" t="n">
        <v>26</v>
      </c>
      <c r="K160" t="n">
        <v>16</v>
      </c>
      <c r="M160" t="n">
        <v>6</v>
      </c>
      <c r="N160" t="n">
        <v>6</v>
      </c>
      <c r="O160" t="inlineStr">
        <is>
          <t>不可 #3</t>
        </is>
      </c>
      <c r="P160" t="inlineStr">
        <is>
          <t>なし</t>
        </is>
      </c>
      <c r="R160" s="4">
        <f>IF(COUNT($M160:$N160)=0,"",IF(AND(IF($N160&lt;&gt;"",$N160,$M160)&lt;=0,$O160&lt;&gt;"可"),"警告",""))</f>
        <v/>
      </c>
      <c r="S160" s="4">
        <f>IF(COUNT($M160:$N160)=0,0,IF(IF($N160&lt;&gt;"",$N160,$M160)&gt;=スコアリング基準!$B$20,スコアリング基準!$C$20,IF(IF($N160&lt;&gt;"",$N160,$M160)&gt;=スコアリング基準!$B$21,スコアリング基準!$C$21,IF(IF($N160&lt;&gt;"",$N160,$M160)&gt;0,スコアリング基準!$C$22,0))))</f>
        <v/>
      </c>
      <c r="T160" s="4">
        <f>IF($O160="可",スコアリング基準!$C$23,0)</f>
        <v/>
      </c>
      <c r="U160" s="4">
        <f>IF(OR(COUNT($K160:$L160)&lt;2,$K160=0),0,IF(ABS($L160)/$K160&lt;=スコアリング基準!$B$24,スコアリング基準!$C$24,IF(ABS($L160)/$K160&lt;=スコアリング基準!$B$25,スコアリング基準!$C$25,IF(ABS($L160)/$K160&lt;=スコアリング基準!$B$26,スコアリング基準!$C$26,0))))</f>
        <v/>
      </c>
      <c r="V160" s="4">
        <f>IF($P160="なし",スコアリング基準!$C$27,0)</f>
        <v/>
      </c>
      <c r="W160" s="4">
        <f>IF($F160="",0,IF(ISNUMBER($F160),IF($F160&lt;=スコアリング基準!$B$28,スコアリング基準!$C$28,スコアリング基準!$C$29),0))</f>
        <v/>
      </c>
      <c r="X160" s="4">
        <f>IFERROR(VLOOKUP($B160,スコアリング基準!$A$36:$B$46,2,FALSE),0)</f>
        <v/>
      </c>
      <c r="Y160" s="4">
        <f>SUM($S160:$X160)</f>
        <v/>
      </c>
      <c r="Z160" s="4">
        <f>IF(COUNT($M160:$N160)=0,"データ無",IF($Y160&gt;=スコアリング基準!$B$30,"S",IF($Y160&gt;=スコアリング基準!$B$31,"A",IF($Y160&gt;=スコアリング基準!$B$32,"B","C"))))</f>
        <v/>
      </c>
      <c r="AA160">
        <f>IFERROR(INDEX(実績DB!$I$3:$I$104,MATCH($B160&amp;$C160,実績DB!$J$3:$J$104,0)),"")</f>
        <v/>
      </c>
    </row>
    <row r="161">
      <c r="A161" t="n">
        <v>159</v>
      </c>
      <c r="B161" t="inlineStr">
        <is>
          <t>北海道</t>
        </is>
      </c>
      <c r="C161" t="inlineStr">
        <is>
          <t>岩知志変電所</t>
        </is>
      </c>
      <c r="D161" t="inlineStr">
        <is>
          <t>北海道</t>
        </is>
      </c>
      <c r="E161" t="n">
        <v>66</v>
      </c>
      <c r="F161" t="n">
        <v>6.6</v>
      </c>
      <c r="G161" s="3" t="n">
        <v>42.760452</v>
      </c>
      <c r="H161" s="3" t="n">
        <v>142.371573</v>
      </c>
      <c r="I161" t="inlineStr">
        <is>
          <t>OSM実測</t>
        </is>
      </c>
      <c r="J161" t="n">
        <v>3</v>
      </c>
      <c r="K161" t="n">
        <v>3</v>
      </c>
      <c r="M161" t="n">
        <v>3</v>
      </c>
      <c r="N161" t="n">
        <v>0</v>
      </c>
      <c r="O161" t="inlineStr">
        <is>
          <t>不可 #3</t>
        </is>
      </c>
      <c r="P161" t="inlineStr">
        <is>
          <t>有り</t>
        </is>
      </c>
      <c r="R161" s="4">
        <f>IF(COUNT($M161:$N161)=0,"",IF(AND(IF($N161&lt;&gt;"",$N161,$M161)&lt;=0,$O161&lt;&gt;"可"),"警告",""))</f>
        <v/>
      </c>
      <c r="S161" s="4">
        <f>IF(COUNT($M161:$N161)=0,0,IF(IF($N161&lt;&gt;"",$N161,$M161)&gt;=スコアリング基準!$B$20,スコアリング基準!$C$20,IF(IF($N161&lt;&gt;"",$N161,$M161)&gt;=スコアリング基準!$B$21,スコアリング基準!$C$21,IF(IF($N161&lt;&gt;"",$N161,$M161)&gt;0,スコアリング基準!$C$22,0))))</f>
        <v/>
      </c>
      <c r="T161" s="4">
        <f>IF($O161="可",スコアリング基準!$C$23,0)</f>
        <v/>
      </c>
      <c r="U161" s="4">
        <f>IF(OR(COUNT($K161:$L161)&lt;2,$K161=0),0,IF(ABS($L161)/$K161&lt;=スコアリング基準!$B$24,スコアリング基準!$C$24,IF(ABS($L161)/$K161&lt;=スコアリング基準!$B$25,スコアリング基準!$C$25,IF(ABS($L161)/$K161&lt;=スコアリング基準!$B$26,スコアリング基準!$C$26,0))))</f>
        <v/>
      </c>
      <c r="V161" s="4">
        <f>IF($P161="なし",スコアリング基準!$C$27,0)</f>
        <v/>
      </c>
      <c r="W161" s="4">
        <f>IF($F161="",0,IF(ISNUMBER($F161),IF($F161&lt;=スコアリング基準!$B$28,スコアリング基準!$C$28,スコアリング基準!$C$29),0))</f>
        <v/>
      </c>
      <c r="X161" s="4">
        <f>IFERROR(VLOOKUP($B161,スコアリング基準!$A$36:$B$46,2,FALSE),0)</f>
        <v/>
      </c>
      <c r="Y161" s="4">
        <f>SUM($S161:$X161)</f>
        <v/>
      </c>
      <c r="Z161" s="4">
        <f>IF(COUNT($M161:$N161)=0,"データ無",IF($Y161&gt;=スコアリング基準!$B$30,"S",IF($Y161&gt;=スコアリング基準!$B$31,"A",IF($Y161&gt;=スコアリング基準!$B$32,"B","C"))))</f>
        <v/>
      </c>
      <c r="AA161">
        <f>IFERROR(INDEX(実績DB!$I$3:$I$104,MATCH($B161&amp;$C161,実績DB!$J$3:$J$104,0)),"")</f>
        <v/>
      </c>
    </row>
    <row r="162">
      <c r="A162" t="n">
        <v>160</v>
      </c>
      <c r="B162" t="inlineStr">
        <is>
          <t>北海道</t>
        </is>
      </c>
      <c r="C162" t="inlineStr">
        <is>
          <t>岩見沢変電所</t>
        </is>
      </c>
      <c r="D162" t="inlineStr">
        <is>
          <t>北海道</t>
        </is>
      </c>
      <c r="E162" t="n">
        <v>66</v>
      </c>
      <c r="F162" t="n">
        <v>6.6</v>
      </c>
      <c r="G162" s="3" t="n">
        <v>43.206995</v>
      </c>
      <c r="H162" s="3" t="n">
        <v>141.748612</v>
      </c>
      <c r="I162" t="inlineStr">
        <is>
          <t>OSM実測</t>
        </is>
      </c>
      <c r="J162" t="n">
        <v>35</v>
      </c>
      <c r="K162" t="n">
        <v>20</v>
      </c>
      <c r="M162" t="n">
        <v>9</v>
      </c>
      <c r="N162" t="n">
        <v>0</v>
      </c>
      <c r="O162" t="inlineStr">
        <is>
          <t>不可 #3</t>
        </is>
      </c>
      <c r="P162" t="inlineStr">
        <is>
          <t>有り</t>
        </is>
      </c>
      <c r="R162" s="4">
        <f>IF(COUNT($M162:$N162)=0,"",IF(AND(IF($N162&lt;&gt;"",$N162,$M162)&lt;=0,$O162&lt;&gt;"可"),"警告",""))</f>
        <v/>
      </c>
      <c r="S162" s="4">
        <f>IF(COUNT($M162:$N162)=0,0,IF(IF($N162&lt;&gt;"",$N162,$M162)&gt;=スコアリング基準!$B$20,スコアリング基準!$C$20,IF(IF($N162&lt;&gt;"",$N162,$M162)&gt;=スコアリング基準!$B$21,スコアリング基準!$C$21,IF(IF($N162&lt;&gt;"",$N162,$M162)&gt;0,スコアリング基準!$C$22,0))))</f>
        <v/>
      </c>
      <c r="T162" s="4">
        <f>IF($O162="可",スコアリング基準!$C$23,0)</f>
        <v/>
      </c>
      <c r="U162" s="4">
        <f>IF(OR(COUNT($K162:$L162)&lt;2,$K162=0),0,IF(ABS($L162)/$K162&lt;=スコアリング基準!$B$24,スコアリング基準!$C$24,IF(ABS($L162)/$K162&lt;=スコアリング基準!$B$25,スコアリング基準!$C$25,IF(ABS($L162)/$K162&lt;=スコアリング基準!$B$26,スコアリング基準!$C$26,0))))</f>
        <v/>
      </c>
      <c r="V162" s="4">
        <f>IF($P162="なし",スコアリング基準!$C$27,0)</f>
        <v/>
      </c>
      <c r="W162" s="4">
        <f>IF($F162="",0,IF(ISNUMBER($F162),IF($F162&lt;=スコアリング基準!$B$28,スコアリング基準!$C$28,スコアリング基準!$C$29),0))</f>
        <v/>
      </c>
      <c r="X162" s="4">
        <f>IFERROR(VLOOKUP($B162,スコアリング基準!$A$36:$B$46,2,FALSE),0)</f>
        <v/>
      </c>
      <c r="Y162" s="4">
        <f>SUM($S162:$X162)</f>
        <v/>
      </c>
      <c r="Z162" s="4">
        <f>IF(COUNT($M162:$N162)=0,"データ無",IF($Y162&gt;=スコアリング基準!$B$30,"S",IF($Y162&gt;=スコアリング基準!$B$31,"A",IF($Y162&gt;=スコアリング基準!$B$32,"B","C"))))</f>
        <v/>
      </c>
      <c r="AA162">
        <f>IFERROR(INDEX(実績DB!$I$3:$I$104,MATCH($B162&amp;$C162,実績DB!$J$3:$J$104,0)),"")</f>
        <v/>
      </c>
    </row>
    <row r="163">
      <c r="A163" t="n">
        <v>161</v>
      </c>
      <c r="B163" t="inlineStr">
        <is>
          <t>北海道</t>
        </is>
      </c>
      <c r="C163" t="inlineStr">
        <is>
          <t>峰延変電所</t>
        </is>
      </c>
      <c r="D163" t="inlineStr">
        <is>
          <t>北海道</t>
        </is>
      </c>
      <c r="E163" t="n">
        <v>66</v>
      </c>
      <c r="G163" s="3" t="n">
        <v>43.260563</v>
      </c>
      <c r="H163" s="3" t="n">
        <v>141.826047</v>
      </c>
      <c r="I163" t="inlineStr">
        <is>
          <t>OSM実測</t>
        </is>
      </c>
      <c r="R163" s="4">
        <f>IF(COUNT($M163:$N163)=0,"",IF(AND(IF($N163&lt;&gt;"",$N163,$M163)&lt;=0,$O163&lt;&gt;"可"),"警告",""))</f>
        <v/>
      </c>
      <c r="S163" s="4">
        <f>IF(COUNT($M163:$N163)=0,0,IF(IF($N163&lt;&gt;"",$N163,$M163)&gt;=スコアリング基準!$B$20,スコアリング基準!$C$20,IF(IF($N163&lt;&gt;"",$N163,$M163)&gt;=スコアリング基準!$B$21,スコアリング基準!$C$21,IF(IF($N163&lt;&gt;"",$N163,$M163)&gt;0,スコアリング基準!$C$22,0))))</f>
        <v/>
      </c>
      <c r="T163" s="4">
        <f>IF($O163="可",スコアリング基準!$C$23,0)</f>
        <v/>
      </c>
      <c r="U163" s="4">
        <f>IF(OR(COUNT($K163:$L163)&lt;2,$K163=0),0,IF(ABS($L163)/$K163&lt;=スコアリング基準!$B$24,スコアリング基準!$C$24,IF(ABS($L163)/$K163&lt;=スコアリング基準!$B$25,スコアリング基準!$C$25,IF(ABS($L163)/$K163&lt;=スコアリング基準!$B$26,スコアリング基準!$C$26,0))))</f>
        <v/>
      </c>
      <c r="V163" s="4">
        <f>IF($P163="なし",スコアリング基準!$C$27,0)</f>
        <v/>
      </c>
      <c r="W163" s="4">
        <f>IF($F163="",0,IF(ISNUMBER($F163),IF($F163&lt;=スコアリング基準!$B$28,スコアリング基準!$C$28,スコアリング基準!$C$29),0))</f>
        <v/>
      </c>
      <c r="X163" s="4">
        <f>IFERROR(VLOOKUP($B163,スコアリング基準!$A$36:$B$46,2,FALSE),0)</f>
        <v/>
      </c>
      <c r="Y163" s="4">
        <f>SUM($S163:$X163)</f>
        <v/>
      </c>
      <c r="Z163" s="4">
        <f>IF(COUNT($M163:$N163)=0,"データ無",IF($Y163&gt;=スコアリング基準!$B$30,"S",IF($Y163&gt;=スコアリング基準!$B$31,"A",IF($Y163&gt;=スコアリング基準!$B$32,"B","C"))))</f>
        <v/>
      </c>
      <c r="AA163">
        <f>IFERROR(INDEX(実績DB!$I$3:$I$104,MATCH($B163&amp;$C163,実績DB!$J$3:$J$104,0)),"")</f>
        <v/>
      </c>
    </row>
    <row r="164">
      <c r="A164" t="n">
        <v>162</v>
      </c>
      <c r="B164" t="inlineStr">
        <is>
          <t>北海道</t>
        </is>
      </c>
      <c r="C164" t="inlineStr">
        <is>
          <t>峰浜変電所</t>
        </is>
      </c>
      <c r="D164" t="inlineStr">
        <is>
          <t>北海道</t>
        </is>
      </c>
      <c r="E164" t="n">
        <v>66</v>
      </c>
      <c r="F164" t="n">
        <v>6.6</v>
      </c>
      <c r="G164" s="3" t="n">
        <v>43.85</v>
      </c>
      <c r="H164" s="3" t="n">
        <v>145.15</v>
      </c>
      <c r="I164" t="inlineStr">
        <is>
          <t>推定</t>
        </is>
      </c>
      <c r="J164" t="n">
        <v>3</v>
      </c>
      <c r="K164" t="n">
        <v>3</v>
      </c>
      <c r="M164" t="n">
        <v>3</v>
      </c>
      <c r="N164" t="n">
        <v>0</v>
      </c>
      <c r="O164" t="inlineStr">
        <is>
          <t>不可 #3</t>
        </is>
      </c>
      <c r="P164" t="inlineStr">
        <is>
          <t>有り</t>
        </is>
      </c>
      <c r="R164" s="4">
        <f>IF(COUNT($M164:$N164)=0,"",IF(AND(IF($N164&lt;&gt;"",$N164,$M164)&lt;=0,$O164&lt;&gt;"可"),"警告",""))</f>
        <v/>
      </c>
      <c r="S164" s="4">
        <f>IF(COUNT($M164:$N164)=0,0,IF(IF($N164&lt;&gt;"",$N164,$M164)&gt;=スコアリング基準!$B$20,スコアリング基準!$C$20,IF(IF($N164&lt;&gt;"",$N164,$M164)&gt;=スコアリング基準!$B$21,スコアリング基準!$C$21,IF(IF($N164&lt;&gt;"",$N164,$M164)&gt;0,スコアリング基準!$C$22,0))))</f>
        <v/>
      </c>
      <c r="T164" s="4">
        <f>IF($O164="可",スコアリング基準!$C$23,0)</f>
        <v/>
      </c>
      <c r="U164" s="4">
        <f>IF(OR(COUNT($K164:$L164)&lt;2,$K164=0),0,IF(ABS($L164)/$K164&lt;=スコアリング基準!$B$24,スコアリング基準!$C$24,IF(ABS($L164)/$K164&lt;=スコアリング基準!$B$25,スコアリング基準!$C$25,IF(ABS($L164)/$K164&lt;=スコアリング基準!$B$26,スコアリング基準!$C$26,0))))</f>
        <v/>
      </c>
      <c r="V164" s="4">
        <f>IF($P164="なし",スコアリング基準!$C$27,0)</f>
        <v/>
      </c>
      <c r="W164" s="4">
        <f>IF($F164="",0,IF(ISNUMBER($F164),IF($F164&lt;=スコアリング基準!$B$28,スコアリング基準!$C$28,スコアリング基準!$C$29),0))</f>
        <v/>
      </c>
      <c r="X164" s="4">
        <f>IFERROR(VLOOKUP($B164,スコアリング基準!$A$36:$B$46,2,FALSE),0)</f>
        <v/>
      </c>
      <c r="Y164" s="4">
        <f>SUM($S164:$X164)</f>
        <v/>
      </c>
      <c r="Z164" s="4">
        <f>IF(COUNT($M164:$N164)=0,"データ無",IF($Y164&gt;=スコアリング基準!$B$30,"S",IF($Y164&gt;=スコアリング基準!$B$31,"A",IF($Y164&gt;=スコアリング基準!$B$32,"B","C"))))</f>
        <v/>
      </c>
      <c r="AA164">
        <f>IFERROR(INDEX(実績DB!$I$3:$I$104,MATCH($B164&amp;$C164,実績DB!$J$3:$J$104,0)),"")</f>
        <v/>
      </c>
    </row>
    <row r="165">
      <c r="A165" t="n">
        <v>163</v>
      </c>
      <c r="B165" t="inlineStr">
        <is>
          <t>北海道</t>
        </is>
      </c>
      <c r="C165" t="inlineStr">
        <is>
          <t>島松変電所</t>
        </is>
      </c>
      <c r="D165" t="inlineStr">
        <is>
          <t>北海道</t>
        </is>
      </c>
      <c r="E165" t="n">
        <v>66</v>
      </c>
      <c r="F165" t="n">
        <v>33</v>
      </c>
      <c r="G165" s="3" t="n">
        <v>42.915394</v>
      </c>
      <c r="H165" s="3" t="n">
        <v>141.582034</v>
      </c>
      <c r="I165" t="inlineStr">
        <is>
          <t>OSM実測(名称一致)</t>
        </is>
      </c>
      <c r="J165" t="n">
        <v>15</v>
      </c>
      <c r="K165" t="n">
        <v>15</v>
      </c>
      <c r="L165" t="n">
        <v>-1</v>
      </c>
      <c r="O165" t="inlineStr">
        <is>
          <t>不可 #2</t>
        </is>
      </c>
      <c r="P165" t="inlineStr">
        <is>
          <t>なし</t>
        </is>
      </c>
      <c r="R165" s="4">
        <f>IF(COUNT($M165:$N165)=0,"",IF(AND(IF($N165&lt;&gt;"",$N165,$M165)&lt;=0,$O165&lt;&gt;"可"),"警告",""))</f>
        <v/>
      </c>
      <c r="S165" s="4">
        <f>IF(COUNT($M165:$N165)=0,0,IF(IF($N165&lt;&gt;"",$N165,$M165)&gt;=スコアリング基準!$B$20,スコアリング基準!$C$20,IF(IF($N165&lt;&gt;"",$N165,$M165)&gt;=スコアリング基準!$B$21,スコアリング基準!$C$21,IF(IF($N165&lt;&gt;"",$N165,$M165)&gt;0,スコアリング基準!$C$22,0))))</f>
        <v/>
      </c>
      <c r="T165" s="4">
        <f>IF($O165="可",スコアリング基準!$C$23,0)</f>
        <v/>
      </c>
      <c r="U165" s="4">
        <f>IF(OR(COUNT($K165:$L165)&lt;2,$K165=0),0,IF(ABS($L165)/$K165&lt;=スコアリング基準!$B$24,スコアリング基準!$C$24,IF(ABS($L165)/$K165&lt;=スコアリング基準!$B$25,スコアリング基準!$C$25,IF(ABS($L165)/$K165&lt;=スコアリング基準!$B$26,スコアリング基準!$C$26,0))))</f>
        <v/>
      </c>
      <c r="V165" s="4">
        <f>IF($P165="なし",スコアリング基準!$C$27,0)</f>
        <v/>
      </c>
      <c r="W165" s="4">
        <f>IF($F165="",0,IF(ISNUMBER($F165),IF($F165&lt;=スコアリング基準!$B$28,スコアリング基準!$C$28,スコアリング基準!$C$29),0))</f>
        <v/>
      </c>
      <c r="X165" s="4">
        <f>IFERROR(VLOOKUP($B165,スコアリング基準!$A$36:$B$46,2,FALSE),0)</f>
        <v/>
      </c>
      <c r="Y165" s="4">
        <f>SUM($S165:$X165)</f>
        <v/>
      </c>
      <c r="Z165" s="4">
        <f>IF(COUNT($M165:$N165)=0,"データ無",IF($Y165&gt;=スコアリング基準!$B$30,"S",IF($Y165&gt;=スコアリング基準!$B$31,"A",IF($Y165&gt;=スコアリング基準!$B$32,"B","C"))))</f>
        <v/>
      </c>
      <c r="AA165">
        <f>IFERROR(INDEX(実績DB!$I$3:$I$104,MATCH($B165&amp;$C165,実績DB!$J$3:$J$104,0)),"")</f>
        <v/>
      </c>
    </row>
    <row r="166">
      <c r="A166" t="n">
        <v>164</v>
      </c>
      <c r="B166" t="inlineStr">
        <is>
          <t>北海道</t>
        </is>
      </c>
      <c r="C166" t="inlineStr">
        <is>
          <t>川沿変電所</t>
        </is>
      </c>
      <c r="D166" t="inlineStr">
        <is>
          <t>北海道</t>
        </is>
      </c>
      <c r="E166" t="n">
        <v>66</v>
      </c>
      <c r="F166" t="n">
        <v>6.6</v>
      </c>
      <c r="G166" s="3" t="n">
        <v>43.04</v>
      </c>
      <c r="H166" s="3" t="n">
        <v>141.31</v>
      </c>
      <c r="I166" t="inlineStr">
        <is>
          <t>推定</t>
        </is>
      </c>
      <c r="J166" t="n">
        <v>30</v>
      </c>
      <c r="K166" t="n">
        <v>15</v>
      </c>
      <c r="M166" t="n">
        <v>15</v>
      </c>
      <c r="N166" t="n">
        <v>0</v>
      </c>
      <c r="O166" t="inlineStr">
        <is>
          <t>不可 #3</t>
        </is>
      </c>
      <c r="P166" t="inlineStr">
        <is>
          <t>有り</t>
        </is>
      </c>
      <c r="R166" s="4">
        <f>IF(COUNT($M166:$N166)=0,"",IF(AND(IF($N166&lt;&gt;"",$N166,$M166)&lt;=0,$O166&lt;&gt;"可"),"警告",""))</f>
        <v/>
      </c>
      <c r="S166" s="4">
        <f>IF(COUNT($M166:$N166)=0,0,IF(IF($N166&lt;&gt;"",$N166,$M166)&gt;=スコアリング基準!$B$20,スコアリング基準!$C$20,IF(IF($N166&lt;&gt;"",$N166,$M166)&gt;=スコアリング基準!$B$21,スコアリング基準!$C$21,IF(IF($N166&lt;&gt;"",$N166,$M166)&gt;0,スコアリング基準!$C$22,0))))</f>
        <v/>
      </c>
      <c r="T166" s="4">
        <f>IF($O166="可",スコアリング基準!$C$23,0)</f>
        <v/>
      </c>
      <c r="U166" s="4">
        <f>IF(OR(COUNT($K166:$L166)&lt;2,$K166=0),0,IF(ABS($L166)/$K166&lt;=スコアリング基準!$B$24,スコアリング基準!$C$24,IF(ABS($L166)/$K166&lt;=スコアリング基準!$B$25,スコアリング基準!$C$25,IF(ABS($L166)/$K166&lt;=スコアリング基準!$B$26,スコアリング基準!$C$26,0))))</f>
        <v/>
      </c>
      <c r="V166" s="4">
        <f>IF($P166="なし",スコアリング基準!$C$27,0)</f>
        <v/>
      </c>
      <c r="W166" s="4">
        <f>IF($F166="",0,IF(ISNUMBER($F166),IF($F166&lt;=スコアリング基準!$B$28,スコアリング基準!$C$28,スコアリング基準!$C$29),0))</f>
        <v/>
      </c>
      <c r="X166" s="4">
        <f>IFERROR(VLOOKUP($B166,スコアリング基準!$A$36:$B$46,2,FALSE),0)</f>
        <v/>
      </c>
      <c r="Y166" s="4">
        <f>SUM($S166:$X166)</f>
        <v/>
      </c>
      <c r="Z166" s="4">
        <f>IF(COUNT($M166:$N166)=0,"データ無",IF($Y166&gt;=スコアリング基準!$B$30,"S",IF($Y166&gt;=スコアリング基準!$B$31,"A",IF($Y166&gt;=スコアリング基準!$B$32,"B","C"))))</f>
        <v/>
      </c>
      <c r="AA166">
        <f>IFERROR(INDEX(実績DB!$I$3:$I$104,MATCH($B166&amp;$C166,実績DB!$J$3:$J$104,0)),"")</f>
        <v/>
      </c>
    </row>
    <row r="167">
      <c r="A167" t="n">
        <v>165</v>
      </c>
      <c r="B167" t="inlineStr">
        <is>
          <t>北海道</t>
        </is>
      </c>
      <c r="C167" t="inlineStr">
        <is>
          <t>川西変電所</t>
        </is>
      </c>
      <c r="D167" t="inlineStr">
        <is>
          <t>北海道</t>
        </is>
      </c>
      <c r="E167" t="n">
        <v>66</v>
      </c>
      <c r="F167" t="n">
        <v>6.6</v>
      </c>
      <c r="G167" s="3" t="n">
        <v>42.852967</v>
      </c>
      <c r="H167" s="3" t="n">
        <v>143.189943</v>
      </c>
      <c r="I167" t="inlineStr">
        <is>
          <t>OSM実測</t>
        </is>
      </c>
      <c r="J167" t="n">
        <v>20</v>
      </c>
      <c r="K167" t="n">
        <v>10</v>
      </c>
      <c r="M167" t="n">
        <v>4</v>
      </c>
      <c r="N167" t="n">
        <v>0</v>
      </c>
      <c r="O167" t="inlineStr">
        <is>
          <t>不可 #3</t>
        </is>
      </c>
      <c r="P167" t="inlineStr">
        <is>
          <t>有り</t>
        </is>
      </c>
      <c r="R167" s="4">
        <f>IF(COUNT($M167:$N167)=0,"",IF(AND(IF($N167&lt;&gt;"",$N167,$M167)&lt;=0,$O167&lt;&gt;"可"),"警告",""))</f>
        <v/>
      </c>
      <c r="S167" s="4">
        <f>IF(COUNT($M167:$N167)=0,0,IF(IF($N167&lt;&gt;"",$N167,$M167)&gt;=スコアリング基準!$B$20,スコアリング基準!$C$20,IF(IF($N167&lt;&gt;"",$N167,$M167)&gt;=スコアリング基準!$B$21,スコアリング基準!$C$21,IF(IF($N167&lt;&gt;"",$N167,$M167)&gt;0,スコアリング基準!$C$22,0))))</f>
        <v/>
      </c>
      <c r="T167" s="4">
        <f>IF($O167="可",スコアリング基準!$C$23,0)</f>
        <v/>
      </c>
      <c r="U167" s="4">
        <f>IF(OR(COUNT($K167:$L167)&lt;2,$K167=0),0,IF(ABS($L167)/$K167&lt;=スコアリング基準!$B$24,スコアリング基準!$C$24,IF(ABS($L167)/$K167&lt;=スコアリング基準!$B$25,スコアリング基準!$C$25,IF(ABS($L167)/$K167&lt;=スコアリング基準!$B$26,スコアリング基準!$C$26,0))))</f>
        <v/>
      </c>
      <c r="V167" s="4">
        <f>IF($P167="なし",スコアリング基準!$C$27,0)</f>
        <v/>
      </c>
      <c r="W167" s="4">
        <f>IF($F167="",0,IF(ISNUMBER($F167),IF($F167&lt;=スコアリング基準!$B$28,スコアリング基準!$C$28,スコアリング基準!$C$29),0))</f>
        <v/>
      </c>
      <c r="X167" s="4">
        <f>IFERROR(VLOOKUP($B167,スコアリング基準!$A$36:$B$46,2,FALSE),0)</f>
        <v/>
      </c>
      <c r="Y167" s="4">
        <f>SUM($S167:$X167)</f>
        <v/>
      </c>
      <c r="Z167" s="4">
        <f>IF(COUNT($M167:$N167)=0,"データ無",IF($Y167&gt;=スコアリング基準!$B$30,"S",IF($Y167&gt;=スコアリング基準!$B$31,"A",IF($Y167&gt;=スコアリング基準!$B$32,"B","C"))))</f>
        <v/>
      </c>
      <c r="AA167">
        <f>IFERROR(INDEX(実績DB!$I$3:$I$104,MATCH($B167&amp;$C167,実績DB!$J$3:$J$104,0)),"")</f>
        <v/>
      </c>
    </row>
    <row r="168">
      <c r="A168" t="n">
        <v>166</v>
      </c>
      <c r="B168" t="inlineStr">
        <is>
          <t>北海道</t>
        </is>
      </c>
      <c r="C168" t="inlineStr">
        <is>
          <t>帯広中央変電所</t>
        </is>
      </c>
      <c r="D168" t="inlineStr">
        <is>
          <t>北海道</t>
        </is>
      </c>
      <c r="E168" t="n">
        <v>66</v>
      </c>
      <c r="F168" t="n">
        <v>6.6</v>
      </c>
      <c r="G168" s="3" t="n">
        <v>42.92</v>
      </c>
      <c r="H168" s="3" t="n">
        <v>143.2</v>
      </c>
      <c r="I168" t="inlineStr">
        <is>
          <t>推定</t>
        </is>
      </c>
      <c r="J168" t="n">
        <v>60</v>
      </c>
      <c r="K168" t="n">
        <v>40</v>
      </c>
      <c r="M168" t="n">
        <v>20</v>
      </c>
      <c r="N168" t="n">
        <v>0</v>
      </c>
      <c r="O168" t="inlineStr">
        <is>
          <t>不可 #3</t>
        </is>
      </c>
      <c r="P168" t="inlineStr">
        <is>
          <t>有り</t>
        </is>
      </c>
      <c r="R168" s="4">
        <f>IF(COUNT($M168:$N168)=0,"",IF(AND(IF($N168&lt;&gt;"",$N168,$M168)&lt;=0,$O168&lt;&gt;"可"),"警告",""))</f>
        <v/>
      </c>
      <c r="S168" s="4">
        <f>IF(COUNT($M168:$N168)=0,0,IF(IF($N168&lt;&gt;"",$N168,$M168)&gt;=スコアリング基準!$B$20,スコアリング基準!$C$20,IF(IF($N168&lt;&gt;"",$N168,$M168)&gt;=スコアリング基準!$B$21,スコアリング基準!$C$21,IF(IF($N168&lt;&gt;"",$N168,$M168)&gt;0,スコアリング基準!$C$22,0))))</f>
        <v/>
      </c>
      <c r="T168" s="4">
        <f>IF($O168="可",スコアリング基準!$C$23,0)</f>
        <v/>
      </c>
      <c r="U168" s="4">
        <f>IF(OR(COUNT($K168:$L168)&lt;2,$K168=0),0,IF(ABS($L168)/$K168&lt;=スコアリング基準!$B$24,スコアリング基準!$C$24,IF(ABS($L168)/$K168&lt;=スコアリング基準!$B$25,スコアリング基準!$C$25,IF(ABS($L168)/$K168&lt;=スコアリング基準!$B$26,スコアリング基準!$C$26,0))))</f>
        <v/>
      </c>
      <c r="V168" s="4">
        <f>IF($P168="なし",スコアリング基準!$C$27,0)</f>
        <v/>
      </c>
      <c r="W168" s="4">
        <f>IF($F168="",0,IF(ISNUMBER($F168),IF($F168&lt;=スコアリング基準!$B$28,スコアリング基準!$C$28,スコアリング基準!$C$29),0))</f>
        <v/>
      </c>
      <c r="X168" s="4">
        <f>IFERROR(VLOOKUP($B168,スコアリング基準!$A$36:$B$46,2,FALSE),0)</f>
        <v/>
      </c>
      <c r="Y168" s="4">
        <f>SUM($S168:$X168)</f>
        <v/>
      </c>
      <c r="Z168" s="4">
        <f>IF(COUNT($M168:$N168)=0,"データ無",IF($Y168&gt;=スコアリング基準!$B$30,"S",IF($Y168&gt;=スコアリング基準!$B$31,"A",IF($Y168&gt;=スコアリング基準!$B$32,"B","C"))))</f>
        <v/>
      </c>
      <c r="AA168">
        <f>IFERROR(INDEX(実績DB!$I$3:$I$104,MATCH($B168&amp;$C168,実績DB!$J$3:$J$104,0)),"")</f>
        <v/>
      </c>
    </row>
    <row r="169">
      <c r="A169" t="n">
        <v>167</v>
      </c>
      <c r="B169" t="inlineStr">
        <is>
          <t>北海道</t>
        </is>
      </c>
      <c r="C169" t="inlineStr">
        <is>
          <t>帯広変電所</t>
        </is>
      </c>
      <c r="D169" t="inlineStr">
        <is>
          <t>北海道</t>
        </is>
      </c>
      <c r="E169" t="n">
        <v>66</v>
      </c>
      <c r="F169" t="n">
        <v>6.6</v>
      </c>
      <c r="G169" s="3" t="n">
        <v>42.92</v>
      </c>
      <c r="H169" s="3" t="n">
        <v>143.19</v>
      </c>
      <c r="I169" t="inlineStr">
        <is>
          <t>推定</t>
        </is>
      </c>
      <c r="J169" t="n">
        <v>45</v>
      </c>
      <c r="K169" t="n">
        <v>30</v>
      </c>
      <c r="M169" t="n">
        <v>15</v>
      </c>
      <c r="N169" t="n">
        <v>0</v>
      </c>
      <c r="O169" t="inlineStr">
        <is>
          <t>不可 #3</t>
        </is>
      </c>
      <c r="P169" t="inlineStr">
        <is>
          <t>有り</t>
        </is>
      </c>
      <c r="R169" s="4">
        <f>IF(COUNT($M169:$N169)=0,"",IF(AND(IF($N169&lt;&gt;"",$N169,$M169)&lt;=0,$O169&lt;&gt;"可"),"警告",""))</f>
        <v/>
      </c>
      <c r="S169" s="4">
        <f>IF(COUNT($M169:$N169)=0,0,IF(IF($N169&lt;&gt;"",$N169,$M169)&gt;=スコアリング基準!$B$20,スコアリング基準!$C$20,IF(IF($N169&lt;&gt;"",$N169,$M169)&gt;=スコアリング基準!$B$21,スコアリング基準!$C$21,IF(IF($N169&lt;&gt;"",$N169,$M169)&gt;0,スコアリング基準!$C$22,0))))</f>
        <v/>
      </c>
      <c r="T169" s="4">
        <f>IF($O169="可",スコアリング基準!$C$23,0)</f>
        <v/>
      </c>
      <c r="U169" s="4">
        <f>IF(OR(COUNT($K169:$L169)&lt;2,$K169=0),0,IF(ABS($L169)/$K169&lt;=スコアリング基準!$B$24,スコアリング基準!$C$24,IF(ABS($L169)/$K169&lt;=スコアリング基準!$B$25,スコアリング基準!$C$25,IF(ABS($L169)/$K169&lt;=スコアリング基準!$B$26,スコアリング基準!$C$26,0))))</f>
        <v/>
      </c>
      <c r="V169" s="4">
        <f>IF($P169="なし",スコアリング基準!$C$27,0)</f>
        <v/>
      </c>
      <c r="W169" s="4">
        <f>IF($F169="",0,IF(ISNUMBER($F169),IF($F169&lt;=スコアリング基準!$B$28,スコアリング基準!$C$28,スコアリング基準!$C$29),0))</f>
        <v/>
      </c>
      <c r="X169" s="4">
        <f>IFERROR(VLOOKUP($B169,スコアリング基準!$A$36:$B$46,2,FALSE),0)</f>
        <v/>
      </c>
      <c r="Y169" s="4">
        <f>SUM($S169:$X169)</f>
        <v/>
      </c>
      <c r="Z169" s="4">
        <f>IF(COUNT($M169:$N169)=0,"データ無",IF($Y169&gt;=スコアリング基準!$B$30,"S",IF($Y169&gt;=スコアリング基準!$B$31,"A",IF($Y169&gt;=スコアリング基準!$B$32,"B","C"))))</f>
        <v/>
      </c>
      <c r="AA169">
        <f>IFERROR(INDEX(実績DB!$I$3:$I$104,MATCH($B169&amp;$C169,実績DB!$J$3:$J$104,0)),"")</f>
        <v/>
      </c>
    </row>
    <row r="170">
      <c r="A170" t="n">
        <v>168</v>
      </c>
      <c r="B170" t="inlineStr">
        <is>
          <t>北海道</t>
        </is>
      </c>
      <c r="C170" t="inlineStr">
        <is>
          <t>常呂変電所</t>
        </is>
      </c>
      <c r="D170" t="inlineStr">
        <is>
          <t>北海道</t>
        </is>
      </c>
      <c r="E170" t="n">
        <v>66</v>
      </c>
      <c r="F170" t="n">
        <v>6.6</v>
      </c>
      <c r="G170" s="3" t="n">
        <v>44.10859</v>
      </c>
      <c r="H170" s="3" t="n">
        <v>144.062631</v>
      </c>
      <c r="I170" t="inlineStr">
        <is>
          <t>OSM実測</t>
        </is>
      </c>
      <c r="J170" t="n">
        <v>16</v>
      </c>
      <c r="K170" t="n">
        <v>6</v>
      </c>
      <c r="M170" t="n">
        <v>4</v>
      </c>
      <c r="N170" t="n">
        <v>0</v>
      </c>
      <c r="O170" t="inlineStr">
        <is>
          <t>不可 #3</t>
        </is>
      </c>
      <c r="P170" t="inlineStr">
        <is>
          <t>有り</t>
        </is>
      </c>
      <c r="R170" s="4">
        <f>IF(COUNT($M170:$N170)=0,"",IF(AND(IF($N170&lt;&gt;"",$N170,$M170)&lt;=0,$O170&lt;&gt;"可"),"警告",""))</f>
        <v/>
      </c>
      <c r="S170" s="4">
        <f>IF(COUNT($M170:$N170)=0,0,IF(IF($N170&lt;&gt;"",$N170,$M170)&gt;=スコアリング基準!$B$20,スコアリング基準!$C$20,IF(IF($N170&lt;&gt;"",$N170,$M170)&gt;=スコアリング基準!$B$21,スコアリング基準!$C$21,IF(IF($N170&lt;&gt;"",$N170,$M170)&gt;0,スコアリング基準!$C$22,0))))</f>
        <v/>
      </c>
      <c r="T170" s="4">
        <f>IF($O170="可",スコアリング基準!$C$23,0)</f>
        <v/>
      </c>
      <c r="U170" s="4">
        <f>IF(OR(COUNT($K170:$L170)&lt;2,$K170=0),0,IF(ABS($L170)/$K170&lt;=スコアリング基準!$B$24,スコアリング基準!$C$24,IF(ABS($L170)/$K170&lt;=スコアリング基準!$B$25,スコアリング基準!$C$25,IF(ABS($L170)/$K170&lt;=スコアリング基準!$B$26,スコアリング基準!$C$26,0))))</f>
        <v/>
      </c>
      <c r="V170" s="4">
        <f>IF($P170="なし",スコアリング基準!$C$27,0)</f>
        <v/>
      </c>
      <c r="W170" s="4">
        <f>IF($F170="",0,IF(ISNUMBER($F170),IF($F170&lt;=スコアリング基準!$B$28,スコアリング基準!$C$28,スコアリング基準!$C$29),0))</f>
        <v/>
      </c>
      <c r="X170" s="4">
        <f>IFERROR(VLOOKUP($B170,スコアリング基準!$A$36:$B$46,2,FALSE),0)</f>
        <v/>
      </c>
      <c r="Y170" s="4">
        <f>SUM($S170:$X170)</f>
        <v/>
      </c>
      <c r="Z170" s="4">
        <f>IF(COUNT($M170:$N170)=0,"データ無",IF($Y170&gt;=スコアリング基準!$B$30,"S",IF($Y170&gt;=スコアリング基準!$B$31,"A",IF($Y170&gt;=スコアリング基準!$B$32,"B","C"))))</f>
        <v/>
      </c>
      <c r="AA170">
        <f>IFERROR(INDEX(実績DB!$I$3:$I$104,MATCH($B170&amp;$C170,実績DB!$J$3:$J$104,0)),"")</f>
        <v/>
      </c>
    </row>
    <row r="171">
      <c r="A171" t="n">
        <v>169</v>
      </c>
      <c r="B171" t="inlineStr">
        <is>
          <t>北海道</t>
        </is>
      </c>
      <c r="C171" t="inlineStr">
        <is>
          <t>幌別変電所</t>
        </is>
      </c>
      <c r="D171" t="inlineStr">
        <is>
          <t>北海道</t>
        </is>
      </c>
      <c r="E171" t="n">
        <v>66</v>
      </c>
      <c r="F171" t="n">
        <v>6.6</v>
      </c>
      <c r="G171" s="3" t="n">
        <v>42.421099</v>
      </c>
      <c r="H171" s="3" t="n">
        <v>141.113172</v>
      </c>
      <c r="I171" t="inlineStr">
        <is>
          <t>OSM実測</t>
        </is>
      </c>
      <c r="J171" t="n">
        <v>20</v>
      </c>
      <c r="K171" t="n">
        <v>10</v>
      </c>
      <c r="M171" t="n">
        <v>7</v>
      </c>
      <c r="N171" t="n">
        <v>0</v>
      </c>
      <c r="O171" t="inlineStr">
        <is>
          <t>不可 #2</t>
        </is>
      </c>
      <c r="P171" t="inlineStr">
        <is>
          <t>有り</t>
        </is>
      </c>
      <c r="R171" s="4">
        <f>IF(COUNT($M171:$N171)=0,"",IF(AND(IF($N171&lt;&gt;"",$N171,$M171)&lt;=0,$O171&lt;&gt;"可"),"警告",""))</f>
        <v/>
      </c>
      <c r="S171" s="4">
        <f>IF(COUNT($M171:$N171)=0,0,IF(IF($N171&lt;&gt;"",$N171,$M171)&gt;=スコアリング基準!$B$20,スコアリング基準!$C$20,IF(IF($N171&lt;&gt;"",$N171,$M171)&gt;=スコアリング基準!$B$21,スコアリング基準!$C$21,IF(IF($N171&lt;&gt;"",$N171,$M171)&gt;0,スコアリング基準!$C$22,0))))</f>
        <v/>
      </c>
      <c r="T171" s="4">
        <f>IF($O171="可",スコアリング基準!$C$23,0)</f>
        <v/>
      </c>
      <c r="U171" s="4">
        <f>IF(OR(COUNT($K171:$L171)&lt;2,$K171=0),0,IF(ABS($L171)/$K171&lt;=スコアリング基準!$B$24,スコアリング基準!$C$24,IF(ABS($L171)/$K171&lt;=スコアリング基準!$B$25,スコアリング基準!$C$25,IF(ABS($L171)/$K171&lt;=スコアリング基準!$B$26,スコアリング基準!$C$26,0))))</f>
        <v/>
      </c>
      <c r="V171" s="4">
        <f>IF($P171="なし",スコアリング基準!$C$27,0)</f>
        <v/>
      </c>
      <c r="W171" s="4">
        <f>IF($F171="",0,IF(ISNUMBER($F171),IF($F171&lt;=スコアリング基準!$B$28,スコアリング基準!$C$28,スコアリング基準!$C$29),0))</f>
        <v/>
      </c>
      <c r="X171" s="4">
        <f>IFERROR(VLOOKUP($B171,スコアリング基準!$A$36:$B$46,2,FALSE),0)</f>
        <v/>
      </c>
      <c r="Y171" s="4">
        <f>SUM($S171:$X171)</f>
        <v/>
      </c>
      <c r="Z171" s="4">
        <f>IF(COUNT($M171:$N171)=0,"データ無",IF($Y171&gt;=スコアリング基準!$B$30,"S",IF($Y171&gt;=スコアリング基準!$B$31,"A",IF($Y171&gt;=スコアリング基準!$B$32,"B","C"))))</f>
        <v/>
      </c>
      <c r="AA171">
        <f>IFERROR(INDEX(実績DB!$I$3:$I$104,MATCH($B171&amp;$C171,実績DB!$J$3:$J$104,0)),"")</f>
        <v/>
      </c>
    </row>
    <row r="172">
      <c r="A172" t="n">
        <v>170</v>
      </c>
      <c r="B172" t="inlineStr">
        <is>
          <t>北海道</t>
        </is>
      </c>
      <c r="C172" t="inlineStr">
        <is>
          <t>幌加内変電所</t>
        </is>
      </c>
      <c r="D172" t="inlineStr">
        <is>
          <t>北海道</t>
        </is>
      </c>
      <c r="E172" t="n">
        <v>66</v>
      </c>
      <c r="F172" t="n">
        <v>6.6</v>
      </c>
      <c r="G172" s="3" t="n">
        <v>44.35</v>
      </c>
      <c r="H172" s="3" t="n">
        <v>142.16</v>
      </c>
      <c r="I172" t="inlineStr">
        <is>
          <t>推定</t>
        </is>
      </c>
      <c r="J172" t="n">
        <v>6</v>
      </c>
      <c r="K172" t="n">
        <v>6</v>
      </c>
      <c r="M172" t="n">
        <v>6</v>
      </c>
      <c r="N172" t="n">
        <v>0</v>
      </c>
      <c r="O172" t="inlineStr">
        <is>
          <t>不可 #3</t>
        </is>
      </c>
      <c r="P172" t="inlineStr">
        <is>
          <t>有り</t>
        </is>
      </c>
      <c r="R172" s="4">
        <f>IF(COUNT($M172:$N172)=0,"",IF(AND(IF($N172&lt;&gt;"",$N172,$M172)&lt;=0,$O172&lt;&gt;"可"),"警告",""))</f>
        <v/>
      </c>
      <c r="S172" s="4">
        <f>IF(COUNT($M172:$N172)=0,0,IF(IF($N172&lt;&gt;"",$N172,$M172)&gt;=スコアリング基準!$B$20,スコアリング基準!$C$20,IF(IF($N172&lt;&gt;"",$N172,$M172)&gt;=スコアリング基準!$B$21,スコアリング基準!$C$21,IF(IF($N172&lt;&gt;"",$N172,$M172)&gt;0,スコアリング基準!$C$22,0))))</f>
        <v/>
      </c>
      <c r="T172" s="4">
        <f>IF($O172="可",スコアリング基準!$C$23,0)</f>
        <v/>
      </c>
      <c r="U172" s="4">
        <f>IF(OR(COUNT($K172:$L172)&lt;2,$K172=0),0,IF(ABS($L172)/$K172&lt;=スコアリング基準!$B$24,スコアリング基準!$C$24,IF(ABS($L172)/$K172&lt;=スコアリング基準!$B$25,スコアリング基準!$C$25,IF(ABS($L172)/$K172&lt;=スコアリング基準!$B$26,スコアリング基準!$C$26,0))))</f>
        <v/>
      </c>
      <c r="V172" s="4">
        <f>IF($P172="なし",スコアリング基準!$C$27,0)</f>
        <v/>
      </c>
      <c r="W172" s="4">
        <f>IF($F172="",0,IF(ISNUMBER($F172),IF($F172&lt;=スコアリング基準!$B$28,スコアリング基準!$C$28,スコアリング基準!$C$29),0))</f>
        <v/>
      </c>
      <c r="X172" s="4">
        <f>IFERROR(VLOOKUP($B172,スコアリング基準!$A$36:$B$46,2,FALSE),0)</f>
        <v/>
      </c>
      <c r="Y172" s="4">
        <f>SUM($S172:$X172)</f>
        <v/>
      </c>
      <c r="Z172" s="4">
        <f>IF(COUNT($M172:$N172)=0,"データ無",IF($Y172&gt;=スコアリング基準!$B$30,"S",IF($Y172&gt;=スコアリング基準!$B$31,"A",IF($Y172&gt;=スコアリング基準!$B$32,"B","C"))))</f>
        <v/>
      </c>
      <c r="AA172">
        <f>IFERROR(INDEX(実績DB!$I$3:$I$104,MATCH($B172&amp;$C172,実績DB!$J$3:$J$104,0)),"")</f>
        <v/>
      </c>
    </row>
    <row r="173">
      <c r="A173" t="n">
        <v>171</v>
      </c>
      <c r="B173" t="inlineStr">
        <is>
          <t>北海道</t>
        </is>
      </c>
      <c r="C173" t="inlineStr">
        <is>
          <t>幌向変電所</t>
        </is>
      </c>
      <c r="D173" t="inlineStr">
        <is>
          <t>北海道</t>
        </is>
      </c>
      <c r="E173" t="n">
        <v>66</v>
      </c>
      <c r="F173" t="n">
        <v>6.6</v>
      </c>
      <c r="G173" s="3" t="n">
        <v>43.153365</v>
      </c>
      <c r="H173" s="3" t="n">
        <v>141.64536</v>
      </c>
      <c r="I173" t="inlineStr">
        <is>
          <t>OSM実測</t>
        </is>
      </c>
      <c r="J173" t="n">
        <v>20</v>
      </c>
      <c r="K173" t="n">
        <v>10</v>
      </c>
      <c r="M173" t="n">
        <v>5</v>
      </c>
      <c r="N173" t="n">
        <v>0</v>
      </c>
      <c r="O173" t="inlineStr">
        <is>
          <t>不可 #3</t>
        </is>
      </c>
      <c r="P173" t="inlineStr">
        <is>
          <t>有り</t>
        </is>
      </c>
      <c r="R173" s="4">
        <f>IF(COUNT($M173:$N173)=0,"",IF(AND(IF($N173&lt;&gt;"",$N173,$M173)&lt;=0,$O173&lt;&gt;"可"),"警告",""))</f>
        <v/>
      </c>
      <c r="S173" s="4">
        <f>IF(COUNT($M173:$N173)=0,0,IF(IF($N173&lt;&gt;"",$N173,$M173)&gt;=スコアリング基準!$B$20,スコアリング基準!$C$20,IF(IF($N173&lt;&gt;"",$N173,$M173)&gt;=スコアリング基準!$B$21,スコアリング基準!$C$21,IF(IF($N173&lt;&gt;"",$N173,$M173)&gt;0,スコアリング基準!$C$22,0))))</f>
        <v/>
      </c>
      <c r="T173" s="4">
        <f>IF($O173="可",スコアリング基準!$C$23,0)</f>
        <v/>
      </c>
      <c r="U173" s="4">
        <f>IF(OR(COUNT($K173:$L173)&lt;2,$K173=0),0,IF(ABS($L173)/$K173&lt;=スコアリング基準!$B$24,スコアリング基準!$C$24,IF(ABS($L173)/$K173&lt;=スコアリング基準!$B$25,スコアリング基準!$C$25,IF(ABS($L173)/$K173&lt;=スコアリング基準!$B$26,スコアリング基準!$C$26,0))))</f>
        <v/>
      </c>
      <c r="V173" s="4">
        <f>IF($P173="なし",スコアリング基準!$C$27,0)</f>
        <v/>
      </c>
      <c r="W173" s="4">
        <f>IF($F173="",0,IF(ISNUMBER($F173),IF($F173&lt;=スコアリング基準!$B$28,スコアリング基準!$C$28,スコアリング基準!$C$29),0))</f>
        <v/>
      </c>
      <c r="X173" s="4">
        <f>IFERROR(VLOOKUP($B173,スコアリング基準!$A$36:$B$46,2,FALSE),0)</f>
        <v/>
      </c>
      <c r="Y173" s="4">
        <f>SUM($S173:$X173)</f>
        <v/>
      </c>
      <c r="Z173" s="4">
        <f>IF(COUNT($M173:$N173)=0,"データ無",IF($Y173&gt;=スコアリング基準!$B$30,"S",IF($Y173&gt;=スコアリング基準!$B$31,"A",IF($Y173&gt;=スコアリング基準!$B$32,"B","C"))))</f>
        <v/>
      </c>
      <c r="AA173">
        <f>IFERROR(INDEX(実績DB!$I$3:$I$104,MATCH($B173&amp;$C173,実績DB!$J$3:$J$104,0)),"")</f>
        <v/>
      </c>
    </row>
    <row r="174">
      <c r="A174" t="n">
        <v>172</v>
      </c>
      <c r="B174" t="inlineStr">
        <is>
          <t>北海道</t>
        </is>
      </c>
      <c r="C174" t="inlineStr">
        <is>
          <t>幌満変電所</t>
        </is>
      </c>
      <c r="D174" t="inlineStr">
        <is>
          <t>北海道</t>
        </is>
      </c>
      <c r="E174" t="n">
        <v>66</v>
      </c>
      <c r="F174" t="n">
        <v>33</v>
      </c>
      <c r="G174" s="3" t="n">
        <v>42.078752</v>
      </c>
      <c r="H174" s="3" t="n">
        <v>143.035634</v>
      </c>
      <c r="I174" t="inlineStr">
        <is>
          <t>OSM実測</t>
        </is>
      </c>
      <c r="J174" t="n">
        <v>20</v>
      </c>
      <c r="K174" t="n">
        <v>20</v>
      </c>
      <c r="L174" t="n">
        <v>-18</v>
      </c>
      <c r="O174" t="inlineStr">
        <is>
          <t>不可 #2</t>
        </is>
      </c>
      <c r="P174" t="inlineStr">
        <is>
          <t>有り</t>
        </is>
      </c>
      <c r="R174" s="4">
        <f>IF(COUNT($M174:$N174)=0,"",IF(AND(IF($N174&lt;&gt;"",$N174,$M174)&lt;=0,$O174&lt;&gt;"可"),"警告",""))</f>
        <v/>
      </c>
      <c r="S174" s="4">
        <f>IF(COUNT($M174:$N174)=0,0,IF(IF($N174&lt;&gt;"",$N174,$M174)&gt;=スコアリング基準!$B$20,スコアリング基準!$C$20,IF(IF($N174&lt;&gt;"",$N174,$M174)&gt;=スコアリング基準!$B$21,スコアリング基準!$C$21,IF(IF($N174&lt;&gt;"",$N174,$M174)&gt;0,スコアリング基準!$C$22,0))))</f>
        <v/>
      </c>
      <c r="T174" s="4">
        <f>IF($O174="可",スコアリング基準!$C$23,0)</f>
        <v/>
      </c>
      <c r="U174" s="4">
        <f>IF(OR(COUNT($K174:$L174)&lt;2,$K174=0),0,IF(ABS($L174)/$K174&lt;=スコアリング基準!$B$24,スコアリング基準!$C$24,IF(ABS($L174)/$K174&lt;=スコアリング基準!$B$25,スコアリング基準!$C$25,IF(ABS($L174)/$K174&lt;=スコアリング基準!$B$26,スコアリング基準!$C$26,0))))</f>
        <v/>
      </c>
      <c r="V174" s="4">
        <f>IF($P174="なし",スコアリング基準!$C$27,0)</f>
        <v/>
      </c>
      <c r="W174" s="4">
        <f>IF($F174="",0,IF(ISNUMBER($F174),IF($F174&lt;=スコアリング基準!$B$28,スコアリング基準!$C$28,スコアリング基準!$C$29),0))</f>
        <v/>
      </c>
      <c r="X174" s="4">
        <f>IFERROR(VLOOKUP($B174,スコアリング基準!$A$36:$B$46,2,FALSE),0)</f>
        <v/>
      </c>
      <c r="Y174" s="4">
        <f>SUM($S174:$X174)</f>
        <v/>
      </c>
      <c r="Z174" s="4">
        <f>IF(COUNT($M174:$N174)=0,"データ無",IF($Y174&gt;=スコアリング基準!$B$30,"S",IF($Y174&gt;=スコアリング基準!$B$31,"A",IF($Y174&gt;=スコアリング基準!$B$32,"B","C"))))</f>
        <v/>
      </c>
      <c r="AA174">
        <f>IFERROR(INDEX(実績DB!$I$3:$I$104,MATCH($B174&amp;$C174,実績DB!$J$3:$J$104,0)),"")</f>
        <v/>
      </c>
    </row>
    <row r="175">
      <c r="A175" t="n">
        <v>173</v>
      </c>
      <c r="B175" t="inlineStr">
        <is>
          <t>北海道</t>
        </is>
      </c>
      <c r="C175" t="inlineStr">
        <is>
          <t>幕別変電所</t>
        </is>
      </c>
      <c r="D175" t="inlineStr">
        <is>
          <t>北海道</t>
        </is>
      </c>
      <c r="E175" t="n">
        <v>66</v>
      </c>
      <c r="F175" t="n">
        <v>6.6</v>
      </c>
      <c r="G175" s="3" t="n">
        <v>42.911117</v>
      </c>
      <c r="H175" s="3" t="n">
        <v>143.360053</v>
      </c>
      <c r="I175" t="inlineStr">
        <is>
          <t>OSM実測</t>
        </is>
      </c>
      <c r="J175" t="n">
        <v>20</v>
      </c>
      <c r="K175" t="n">
        <v>10</v>
      </c>
      <c r="M175" t="n">
        <v>4</v>
      </c>
      <c r="N175" t="n">
        <v>0</v>
      </c>
      <c r="O175" t="inlineStr">
        <is>
          <t>不可 #3</t>
        </is>
      </c>
      <c r="P175" t="inlineStr">
        <is>
          <t>有り</t>
        </is>
      </c>
      <c r="R175" s="4">
        <f>IF(COUNT($M175:$N175)=0,"",IF(AND(IF($N175&lt;&gt;"",$N175,$M175)&lt;=0,$O175&lt;&gt;"可"),"警告",""))</f>
        <v/>
      </c>
      <c r="S175" s="4">
        <f>IF(COUNT($M175:$N175)=0,0,IF(IF($N175&lt;&gt;"",$N175,$M175)&gt;=スコアリング基準!$B$20,スコアリング基準!$C$20,IF(IF($N175&lt;&gt;"",$N175,$M175)&gt;=スコアリング基準!$B$21,スコアリング基準!$C$21,IF(IF($N175&lt;&gt;"",$N175,$M175)&gt;0,スコアリング基準!$C$22,0))))</f>
        <v/>
      </c>
      <c r="T175" s="4">
        <f>IF($O175="可",スコアリング基準!$C$23,0)</f>
        <v/>
      </c>
      <c r="U175" s="4">
        <f>IF(OR(COUNT($K175:$L175)&lt;2,$K175=0),0,IF(ABS($L175)/$K175&lt;=スコアリング基準!$B$24,スコアリング基準!$C$24,IF(ABS($L175)/$K175&lt;=スコアリング基準!$B$25,スコアリング基準!$C$25,IF(ABS($L175)/$K175&lt;=スコアリング基準!$B$26,スコアリング基準!$C$26,0))))</f>
        <v/>
      </c>
      <c r="V175" s="4">
        <f>IF($P175="なし",スコアリング基準!$C$27,0)</f>
        <v/>
      </c>
      <c r="W175" s="4">
        <f>IF($F175="",0,IF(ISNUMBER($F175),IF($F175&lt;=スコアリング基準!$B$28,スコアリング基準!$C$28,スコアリング基準!$C$29),0))</f>
        <v/>
      </c>
      <c r="X175" s="4">
        <f>IFERROR(VLOOKUP($B175,スコアリング基準!$A$36:$B$46,2,FALSE),0)</f>
        <v/>
      </c>
      <c r="Y175" s="4">
        <f>SUM($S175:$X175)</f>
        <v/>
      </c>
      <c r="Z175" s="4">
        <f>IF(COUNT($M175:$N175)=0,"データ無",IF($Y175&gt;=スコアリング基準!$B$30,"S",IF($Y175&gt;=スコアリング基準!$B$31,"A",IF($Y175&gt;=スコアリング基準!$B$32,"B","C"))))</f>
        <v/>
      </c>
      <c r="AA175">
        <f>IFERROR(INDEX(実績DB!$I$3:$I$104,MATCH($B175&amp;$C175,実績DB!$J$3:$J$104,0)),"")</f>
        <v/>
      </c>
    </row>
    <row r="176">
      <c r="A176" t="n">
        <v>174</v>
      </c>
      <c r="B176" t="inlineStr">
        <is>
          <t>北海道</t>
        </is>
      </c>
      <c r="C176" t="inlineStr">
        <is>
          <t>平取変電所</t>
        </is>
      </c>
      <c r="D176" t="inlineStr">
        <is>
          <t>北海道</t>
        </is>
      </c>
      <c r="E176" t="n">
        <v>66</v>
      </c>
      <c r="F176" t="n">
        <v>6.6</v>
      </c>
      <c r="G176" s="3" t="n">
        <v>42.726103</v>
      </c>
      <c r="H176" s="3" t="n">
        <v>142.29126</v>
      </c>
      <c r="I176" t="inlineStr">
        <is>
          <t>OSM実測</t>
        </is>
      </c>
      <c r="J176" t="n">
        <v>6</v>
      </c>
      <c r="K176" t="n">
        <v>6</v>
      </c>
      <c r="M176" t="n">
        <v>4</v>
      </c>
      <c r="N176" t="n">
        <v>0</v>
      </c>
      <c r="O176" t="inlineStr">
        <is>
          <t>不可 #3</t>
        </is>
      </c>
      <c r="P176" t="inlineStr">
        <is>
          <t>有り</t>
        </is>
      </c>
      <c r="R176" s="4">
        <f>IF(COUNT($M176:$N176)=0,"",IF(AND(IF($N176&lt;&gt;"",$N176,$M176)&lt;=0,$O176&lt;&gt;"可"),"警告",""))</f>
        <v/>
      </c>
      <c r="S176" s="4">
        <f>IF(COUNT($M176:$N176)=0,0,IF(IF($N176&lt;&gt;"",$N176,$M176)&gt;=スコアリング基準!$B$20,スコアリング基準!$C$20,IF(IF($N176&lt;&gt;"",$N176,$M176)&gt;=スコアリング基準!$B$21,スコアリング基準!$C$21,IF(IF($N176&lt;&gt;"",$N176,$M176)&gt;0,スコアリング基準!$C$22,0))))</f>
        <v/>
      </c>
      <c r="T176" s="4">
        <f>IF($O176="可",スコアリング基準!$C$23,0)</f>
        <v/>
      </c>
      <c r="U176" s="4">
        <f>IF(OR(COUNT($K176:$L176)&lt;2,$K176=0),0,IF(ABS($L176)/$K176&lt;=スコアリング基準!$B$24,スコアリング基準!$C$24,IF(ABS($L176)/$K176&lt;=スコアリング基準!$B$25,スコアリング基準!$C$25,IF(ABS($L176)/$K176&lt;=スコアリング基準!$B$26,スコアリング基準!$C$26,0))))</f>
        <v/>
      </c>
      <c r="V176" s="4">
        <f>IF($P176="なし",スコアリング基準!$C$27,0)</f>
        <v/>
      </c>
      <c r="W176" s="4">
        <f>IF($F176="",0,IF(ISNUMBER($F176),IF($F176&lt;=スコアリング基準!$B$28,スコアリング基準!$C$28,スコアリング基準!$C$29),0))</f>
        <v/>
      </c>
      <c r="X176" s="4">
        <f>IFERROR(VLOOKUP($B176,スコアリング基準!$A$36:$B$46,2,FALSE),0)</f>
        <v/>
      </c>
      <c r="Y176" s="4">
        <f>SUM($S176:$X176)</f>
        <v/>
      </c>
      <c r="Z176" s="4">
        <f>IF(COUNT($M176:$N176)=0,"データ無",IF($Y176&gt;=スコアリング基準!$B$30,"S",IF($Y176&gt;=スコアリング基準!$B$31,"A",IF($Y176&gt;=スコアリング基準!$B$32,"B","C"))))</f>
        <v/>
      </c>
      <c r="AA176">
        <f>IFERROR(INDEX(実績DB!$I$3:$I$104,MATCH($B176&amp;$C176,実績DB!$J$3:$J$104,0)),"")</f>
        <v/>
      </c>
    </row>
    <row r="177">
      <c r="A177" t="n">
        <v>175</v>
      </c>
      <c r="B177" t="inlineStr">
        <is>
          <t>北海道</t>
        </is>
      </c>
      <c r="C177" t="inlineStr">
        <is>
          <t>平岡変電所</t>
        </is>
      </c>
      <c r="D177" t="inlineStr">
        <is>
          <t>北海道</t>
        </is>
      </c>
      <c r="E177" t="n">
        <v>66</v>
      </c>
      <c r="F177" t="n">
        <v>6.6</v>
      </c>
      <c r="G177" s="3" t="n">
        <v>42.99</v>
      </c>
      <c r="H177" s="3" t="n">
        <v>141.47</v>
      </c>
      <c r="I177" t="inlineStr">
        <is>
          <t>推定</t>
        </is>
      </c>
      <c r="J177" t="n">
        <v>55</v>
      </c>
      <c r="K177" t="n">
        <v>35</v>
      </c>
      <c r="M177" t="n">
        <v>15</v>
      </c>
      <c r="N177" t="n">
        <v>15</v>
      </c>
      <c r="O177" t="inlineStr">
        <is>
          <t>不可 #3</t>
        </is>
      </c>
      <c r="P177" t="inlineStr">
        <is>
          <t>なし</t>
        </is>
      </c>
      <c r="R177" s="4">
        <f>IF(COUNT($M177:$N177)=0,"",IF(AND(IF($N177&lt;&gt;"",$N177,$M177)&lt;=0,$O177&lt;&gt;"可"),"警告",""))</f>
        <v/>
      </c>
      <c r="S177" s="4">
        <f>IF(COUNT($M177:$N177)=0,0,IF(IF($N177&lt;&gt;"",$N177,$M177)&gt;=スコアリング基準!$B$20,スコアリング基準!$C$20,IF(IF($N177&lt;&gt;"",$N177,$M177)&gt;=スコアリング基準!$B$21,スコアリング基準!$C$21,IF(IF($N177&lt;&gt;"",$N177,$M177)&gt;0,スコアリング基準!$C$22,0))))</f>
        <v/>
      </c>
      <c r="T177" s="4">
        <f>IF($O177="可",スコアリング基準!$C$23,0)</f>
        <v/>
      </c>
      <c r="U177" s="4">
        <f>IF(OR(COUNT($K177:$L177)&lt;2,$K177=0),0,IF(ABS($L177)/$K177&lt;=スコアリング基準!$B$24,スコアリング基準!$C$24,IF(ABS($L177)/$K177&lt;=スコアリング基準!$B$25,スコアリング基準!$C$25,IF(ABS($L177)/$K177&lt;=スコアリング基準!$B$26,スコアリング基準!$C$26,0))))</f>
        <v/>
      </c>
      <c r="V177" s="4">
        <f>IF($P177="なし",スコアリング基準!$C$27,0)</f>
        <v/>
      </c>
      <c r="W177" s="4">
        <f>IF($F177="",0,IF(ISNUMBER($F177),IF($F177&lt;=スコアリング基準!$B$28,スコアリング基準!$C$28,スコアリング基準!$C$29),0))</f>
        <v/>
      </c>
      <c r="X177" s="4">
        <f>IFERROR(VLOOKUP($B177,スコアリング基準!$A$36:$B$46,2,FALSE),0)</f>
        <v/>
      </c>
      <c r="Y177" s="4">
        <f>SUM($S177:$X177)</f>
        <v/>
      </c>
      <c r="Z177" s="4">
        <f>IF(COUNT($M177:$N177)=0,"データ無",IF($Y177&gt;=スコアリング基準!$B$30,"S",IF($Y177&gt;=スコアリング基準!$B$31,"A",IF($Y177&gt;=スコアリング基準!$B$32,"B","C"))))</f>
        <v/>
      </c>
      <c r="AA177">
        <f>IFERROR(INDEX(実績DB!$I$3:$I$104,MATCH($B177&amp;$C177,実績DB!$J$3:$J$104,0)),"")</f>
        <v/>
      </c>
    </row>
    <row r="178">
      <c r="A178" t="n">
        <v>176</v>
      </c>
      <c r="B178" t="inlineStr">
        <is>
          <t>北海道</t>
        </is>
      </c>
      <c r="C178" t="inlineStr">
        <is>
          <t>幾春別変電所</t>
        </is>
      </c>
      <c r="D178" t="inlineStr">
        <is>
          <t>北海道</t>
        </is>
      </c>
      <c r="E178" t="n">
        <v>66</v>
      </c>
      <c r="F178" t="n">
        <v>6.6</v>
      </c>
      <c r="G178" s="3" t="n">
        <v>43.33</v>
      </c>
      <c r="H178" s="3" t="n">
        <v>141.99</v>
      </c>
      <c r="I178" t="inlineStr">
        <is>
          <t>推定</t>
        </is>
      </c>
      <c r="J178" t="n">
        <v>16</v>
      </c>
      <c r="K178" t="n">
        <v>6</v>
      </c>
      <c r="M178" t="n">
        <v>4</v>
      </c>
      <c r="N178" t="n">
        <v>0</v>
      </c>
      <c r="O178" t="inlineStr">
        <is>
          <t>不可 #3</t>
        </is>
      </c>
      <c r="P178" t="inlineStr">
        <is>
          <t>有り</t>
        </is>
      </c>
      <c r="R178" s="4">
        <f>IF(COUNT($M178:$N178)=0,"",IF(AND(IF($N178&lt;&gt;"",$N178,$M178)&lt;=0,$O178&lt;&gt;"可"),"警告",""))</f>
        <v/>
      </c>
      <c r="S178" s="4">
        <f>IF(COUNT($M178:$N178)=0,0,IF(IF($N178&lt;&gt;"",$N178,$M178)&gt;=スコアリング基準!$B$20,スコアリング基準!$C$20,IF(IF($N178&lt;&gt;"",$N178,$M178)&gt;=スコアリング基準!$B$21,スコアリング基準!$C$21,IF(IF($N178&lt;&gt;"",$N178,$M178)&gt;0,スコアリング基準!$C$22,0))))</f>
        <v/>
      </c>
      <c r="T178" s="4">
        <f>IF($O178="可",スコアリング基準!$C$23,0)</f>
        <v/>
      </c>
      <c r="U178" s="4">
        <f>IF(OR(COUNT($K178:$L178)&lt;2,$K178=0),0,IF(ABS($L178)/$K178&lt;=スコアリング基準!$B$24,スコアリング基準!$C$24,IF(ABS($L178)/$K178&lt;=スコアリング基準!$B$25,スコアリング基準!$C$25,IF(ABS($L178)/$K178&lt;=スコアリング基準!$B$26,スコアリング基準!$C$26,0))))</f>
        <v/>
      </c>
      <c r="V178" s="4">
        <f>IF($P178="なし",スコアリング基準!$C$27,0)</f>
        <v/>
      </c>
      <c r="W178" s="4">
        <f>IF($F178="",0,IF(ISNUMBER($F178),IF($F178&lt;=スコアリング基準!$B$28,スコアリング基準!$C$28,スコアリング基準!$C$29),0))</f>
        <v/>
      </c>
      <c r="X178" s="4">
        <f>IFERROR(VLOOKUP($B178,スコアリング基準!$A$36:$B$46,2,FALSE),0)</f>
        <v/>
      </c>
      <c r="Y178" s="4">
        <f>SUM($S178:$X178)</f>
        <v/>
      </c>
      <c r="Z178" s="4">
        <f>IF(COUNT($M178:$N178)=0,"データ無",IF($Y178&gt;=スコアリング基準!$B$30,"S",IF($Y178&gt;=スコアリング基準!$B$31,"A",IF($Y178&gt;=スコアリング基準!$B$32,"B","C"))))</f>
        <v/>
      </c>
      <c r="AA178">
        <f>IFERROR(INDEX(実績DB!$I$3:$I$104,MATCH($B178&amp;$C178,実績DB!$J$3:$J$104,0)),"")</f>
        <v/>
      </c>
    </row>
    <row r="179">
      <c r="A179" t="n">
        <v>177</v>
      </c>
      <c r="B179" t="inlineStr">
        <is>
          <t>北海道</t>
        </is>
      </c>
      <c r="C179" t="inlineStr">
        <is>
          <t>広尾変電所</t>
        </is>
      </c>
      <c r="D179" t="inlineStr">
        <is>
          <t>北海道</t>
        </is>
      </c>
      <c r="E179" t="n">
        <v>66</v>
      </c>
      <c r="F179" t="n">
        <v>6.6</v>
      </c>
      <c r="G179" s="3" t="n">
        <v>42.294748</v>
      </c>
      <c r="H179" s="3" t="n">
        <v>143.305146</v>
      </c>
      <c r="I179" t="inlineStr">
        <is>
          <t>OSM実測</t>
        </is>
      </c>
      <c r="J179" t="n">
        <v>20</v>
      </c>
      <c r="K179" t="n">
        <v>10</v>
      </c>
      <c r="M179" t="n">
        <v>2</v>
      </c>
      <c r="N179" t="n">
        <v>0</v>
      </c>
      <c r="O179" t="inlineStr">
        <is>
          <t>不可 #3</t>
        </is>
      </c>
      <c r="P179" t="inlineStr">
        <is>
          <t>有り</t>
        </is>
      </c>
      <c r="R179" s="4">
        <f>IF(COUNT($M179:$N179)=0,"",IF(AND(IF($N179&lt;&gt;"",$N179,$M179)&lt;=0,$O179&lt;&gt;"可"),"警告",""))</f>
        <v/>
      </c>
      <c r="S179" s="4">
        <f>IF(COUNT($M179:$N179)=0,0,IF(IF($N179&lt;&gt;"",$N179,$M179)&gt;=スコアリング基準!$B$20,スコアリング基準!$C$20,IF(IF($N179&lt;&gt;"",$N179,$M179)&gt;=スコアリング基準!$B$21,スコアリング基準!$C$21,IF(IF($N179&lt;&gt;"",$N179,$M179)&gt;0,スコアリング基準!$C$22,0))))</f>
        <v/>
      </c>
      <c r="T179" s="4">
        <f>IF($O179="可",スコアリング基準!$C$23,0)</f>
        <v/>
      </c>
      <c r="U179" s="4">
        <f>IF(OR(COUNT($K179:$L179)&lt;2,$K179=0),0,IF(ABS($L179)/$K179&lt;=スコアリング基準!$B$24,スコアリング基準!$C$24,IF(ABS($L179)/$K179&lt;=スコアリング基準!$B$25,スコアリング基準!$C$25,IF(ABS($L179)/$K179&lt;=スコアリング基準!$B$26,スコアリング基準!$C$26,0))))</f>
        <v/>
      </c>
      <c r="V179" s="4">
        <f>IF($P179="なし",スコアリング基準!$C$27,0)</f>
        <v/>
      </c>
      <c r="W179" s="4">
        <f>IF($F179="",0,IF(ISNUMBER($F179),IF($F179&lt;=スコアリング基準!$B$28,スコアリング基準!$C$28,スコアリング基準!$C$29),0))</f>
        <v/>
      </c>
      <c r="X179" s="4">
        <f>IFERROR(VLOOKUP($B179,スコアリング基準!$A$36:$B$46,2,FALSE),0)</f>
        <v/>
      </c>
      <c r="Y179" s="4">
        <f>SUM($S179:$X179)</f>
        <v/>
      </c>
      <c r="Z179" s="4">
        <f>IF(COUNT($M179:$N179)=0,"データ無",IF($Y179&gt;=スコアリング基準!$B$30,"S",IF($Y179&gt;=スコアリング基準!$B$31,"A",IF($Y179&gt;=スコアリング基準!$B$32,"B","C"))))</f>
        <v/>
      </c>
      <c r="AA179">
        <f>IFERROR(INDEX(実績DB!$I$3:$I$104,MATCH($B179&amp;$C179,実績DB!$J$3:$J$104,0)),"")</f>
        <v/>
      </c>
    </row>
    <row r="180">
      <c r="A180" t="n">
        <v>178</v>
      </c>
      <c r="B180" t="inlineStr">
        <is>
          <t>北海道</t>
        </is>
      </c>
      <c r="C180" t="inlineStr">
        <is>
          <t>広陽変電所</t>
        </is>
      </c>
      <c r="D180" t="inlineStr">
        <is>
          <t>北海道</t>
        </is>
      </c>
      <c r="E180" t="n">
        <v>66</v>
      </c>
      <c r="F180" t="n">
        <v>6.6</v>
      </c>
      <c r="G180" s="3" t="n">
        <v>42.91</v>
      </c>
      <c r="H180" s="3" t="n">
        <v>143.22</v>
      </c>
      <c r="I180" t="inlineStr">
        <is>
          <t>推定</t>
        </is>
      </c>
      <c r="J180" t="n">
        <v>50</v>
      </c>
      <c r="K180" t="n">
        <v>30</v>
      </c>
      <c r="M180" t="n">
        <v>15</v>
      </c>
      <c r="N180" t="n">
        <v>0</v>
      </c>
      <c r="O180" t="inlineStr">
        <is>
          <t>不可 #3</t>
        </is>
      </c>
      <c r="P180" t="inlineStr">
        <is>
          <t>有り</t>
        </is>
      </c>
      <c r="R180" s="4">
        <f>IF(COUNT($M180:$N180)=0,"",IF(AND(IF($N180&lt;&gt;"",$N180,$M180)&lt;=0,$O180&lt;&gt;"可"),"警告",""))</f>
        <v/>
      </c>
      <c r="S180" s="4">
        <f>IF(COUNT($M180:$N180)=0,0,IF(IF($N180&lt;&gt;"",$N180,$M180)&gt;=スコアリング基準!$B$20,スコアリング基準!$C$20,IF(IF($N180&lt;&gt;"",$N180,$M180)&gt;=スコアリング基準!$B$21,スコアリング基準!$C$21,IF(IF($N180&lt;&gt;"",$N180,$M180)&gt;0,スコアリング基準!$C$22,0))))</f>
        <v/>
      </c>
      <c r="T180" s="4">
        <f>IF($O180="可",スコアリング基準!$C$23,0)</f>
        <v/>
      </c>
      <c r="U180" s="4">
        <f>IF(OR(COUNT($K180:$L180)&lt;2,$K180=0),0,IF(ABS($L180)/$K180&lt;=スコアリング基準!$B$24,スコアリング基準!$C$24,IF(ABS($L180)/$K180&lt;=スコアリング基準!$B$25,スコアリング基準!$C$25,IF(ABS($L180)/$K180&lt;=スコアリング基準!$B$26,スコアリング基準!$C$26,0))))</f>
        <v/>
      </c>
      <c r="V180" s="4">
        <f>IF($P180="なし",スコアリング基準!$C$27,0)</f>
        <v/>
      </c>
      <c r="W180" s="4">
        <f>IF($F180="",0,IF(ISNUMBER($F180),IF($F180&lt;=スコアリング基準!$B$28,スコアリング基準!$C$28,スコアリング基準!$C$29),0))</f>
        <v/>
      </c>
      <c r="X180" s="4">
        <f>IFERROR(VLOOKUP($B180,スコアリング基準!$A$36:$B$46,2,FALSE),0)</f>
        <v/>
      </c>
      <c r="Y180" s="4">
        <f>SUM($S180:$X180)</f>
        <v/>
      </c>
      <c r="Z180" s="4">
        <f>IF(COUNT($M180:$N180)=0,"データ無",IF($Y180&gt;=スコアリング基準!$B$30,"S",IF($Y180&gt;=スコアリング基準!$B$31,"A",IF($Y180&gt;=スコアリング基準!$B$32,"B","C"))))</f>
        <v/>
      </c>
      <c r="AA180">
        <f>IFERROR(INDEX(実績DB!$I$3:$I$104,MATCH($B180&amp;$C180,実績DB!$J$3:$J$104,0)),"")</f>
        <v/>
      </c>
    </row>
    <row r="181">
      <c r="A181" t="n">
        <v>179</v>
      </c>
      <c r="B181" t="inlineStr">
        <is>
          <t>北海道</t>
        </is>
      </c>
      <c r="C181" t="inlineStr">
        <is>
          <t>庶路変電所</t>
        </is>
      </c>
      <c r="D181" t="inlineStr">
        <is>
          <t>北海道</t>
        </is>
      </c>
      <c r="E181" t="n">
        <v>66</v>
      </c>
      <c r="F181" t="n">
        <v>6.6</v>
      </c>
      <c r="G181" s="3" t="n">
        <v>42.986503</v>
      </c>
      <c r="H181" s="3" t="n">
        <v>144.128497</v>
      </c>
      <c r="I181" t="inlineStr">
        <is>
          <t>OSM実測</t>
        </is>
      </c>
      <c r="J181" t="n">
        <v>10</v>
      </c>
      <c r="K181" t="n">
        <v>10</v>
      </c>
      <c r="M181" t="n">
        <v>0</v>
      </c>
      <c r="N181" t="n">
        <v>0</v>
      </c>
      <c r="O181" t="inlineStr">
        <is>
          <t>不可 #2</t>
        </is>
      </c>
      <c r="P181" t="inlineStr">
        <is>
          <t>有り</t>
        </is>
      </c>
      <c r="R181" s="4">
        <f>IF(COUNT($M181:$N181)=0,"",IF(AND(IF($N181&lt;&gt;"",$N181,$M181)&lt;=0,$O181&lt;&gt;"可"),"警告",""))</f>
        <v/>
      </c>
      <c r="S181" s="4">
        <f>IF(COUNT($M181:$N181)=0,0,IF(IF($N181&lt;&gt;"",$N181,$M181)&gt;=スコアリング基準!$B$20,スコアリング基準!$C$20,IF(IF($N181&lt;&gt;"",$N181,$M181)&gt;=スコアリング基準!$B$21,スコアリング基準!$C$21,IF(IF($N181&lt;&gt;"",$N181,$M181)&gt;0,スコアリング基準!$C$22,0))))</f>
        <v/>
      </c>
      <c r="T181" s="4">
        <f>IF($O181="可",スコアリング基準!$C$23,0)</f>
        <v/>
      </c>
      <c r="U181" s="4">
        <f>IF(OR(COUNT($K181:$L181)&lt;2,$K181=0),0,IF(ABS($L181)/$K181&lt;=スコアリング基準!$B$24,スコアリング基準!$C$24,IF(ABS($L181)/$K181&lt;=スコアリング基準!$B$25,スコアリング基準!$C$25,IF(ABS($L181)/$K181&lt;=スコアリング基準!$B$26,スコアリング基準!$C$26,0))))</f>
        <v/>
      </c>
      <c r="V181" s="4">
        <f>IF($P181="なし",スコアリング基準!$C$27,0)</f>
        <v/>
      </c>
      <c r="W181" s="4">
        <f>IF($F181="",0,IF(ISNUMBER($F181),IF($F181&lt;=スコアリング基準!$B$28,スコアリング基準!$C$28,スコアリング基準!$C$29),0))</f>
        <v/>
      </c>
      <c r="X181" s="4">
        <f>IFERROR(VLOOKUP($B181,スコアリング基準!$A$36:$B$46,2,FALSE),0)</f>
        <v/>
      </c>
      <c r="Y181" s="4">
        <f>SUM($S181:$X181)</f>
        <v/>
      </c>
      <c r="Z181" s="4">
        <f>IF(COUNT($M181:$N181)=0,"データ無",IF($Y181&gt;=スコアリング基準!$B$30,"S",IF($Y181&gt;=スコアリング基準!$B$31,"A",IF($Y181&gt;=スコアリング基準!$B$32,"B","C"))))</f>
        <v/>
      </c>
      <c r="AA181">
        <f>IFERROR(INDEX(実績DB!$I$3:$I$104,MATCH($B181&amp;$C181,実績DB!$J$3:$J$104,0)),"")</f>
        <v/>
      </c>
    </row>
    <row r="182">
      <c r="A182" t="n">
        <v>180</v>
      </c>
      <c r="B182" t="inlineStr">
        <is>
          <t>北海道</t>
        </is>
      </c>
      <c r="C182" t="inlineStr">
        <is>
          <t>弁天変電所</t>
        </is>
      </c>
      <c r="D182" t="inlineStr">
        <is>
          <t>北海道</t>
        </is>
      </c>
      <c r="E182" t="n">
        <v>66</v>
      </c>
      <c r="F182" t="n">
        <v>6.6</v>
      </c>
      <c r="G182" s="3" t="n">
        <v>42.646129</v>
      </c>
      <c r="H182" s="3" t="n">
        <v>141.801635</v>
      </c>
      <c r="I182" t="inlineStr">
        <is>
          <t>OSM実測(名称一致)</t>
        </is>
      </c>
      <c r="J182" t="n">
        <v>15</v>
      </c>
      <c r="K182" t="n">
        <v>15</v>
      </c>
      <c r="M182" t="n">
        <v>10</v>
      </c>
      <c r="N182" t="n">
        <v>0</v>
      </c>
      <c r="O182" t="inlineStr">
        <is>
          <t>不可 #3</t>
        </is>
      </c>
      <c r="P182" t="inlineStr">
        <is>
          <t>有り</t>
        </is>
      </c>
      <c r="R182" s="4">
        <f>IF(COUNT($M182:$N182)=0,"",IF(AND(IF($N182&lt;&gt;"",$N182,$M182)&lt;=0,$O182&lt;&gt;"可"),"警告",""))</f>
        <v/>
      </c>
      <c r="S182" s="4">
        <f>IF(COUNT($M182:$N182)=0,0,IF(IF($N182&lt;&gt;"",$N182,$M182)&gt;=スコアリング基準!$B$20,スコアリング基準!$C$20,IF(IF($N182&lt;&gt;"",$N182,$M182)&gt;=スコアリング基準!$B$21,スコアリング基準!$C$21,IF(IF($N182&lt;&gt;"",$N182,$M182)&gt;0,スコアリング基準!$C$22,0))))</f>
        <v/>
      </c>
      <c r="T182" s="4">
        <f>IF($O182="可",スコアリング基準!$C$23,0)</f>
        <v/>
      </c>
      <c r="U182" s="4">
        <f>IF(OR(COUNT($K182:$L182)&lt;2,$K182=0),0,IF(ABS($L182)/$K182&lt;=スコアリング基準!$B$24,スコアリング基準!$C$24,IF(ABS($L182)/$K182&lt;=スコアリング基準!$B$25,スコアリング基準!$C$25,IF(ABS($L182)/$K182&lt;=スコアリング基準!$B$26,スコアリング基準!$C$26,0))))</f>
        <v/>
      </c>
      <c r="V182" s="4">
        <f>IF($P182="なし",スコアリング基準!$C$27,0)</f>
        <v/>
      </c>
      <c r="W182" s="4">
        <f>IF($F182="",0,IF(ISNUMBER($F182),IF($F182&lt;=スコアリング基準!$B$28,スコアリング基準!$C$28,スコアリング基準!$C$29),0))</f>
        <v/>
      </c>
      <c r="X182" s="4">
        <f>IFERROR(VLOOKUP($B182,スコアリング基準!$A$36:$B$46,2,FALSE),0)</f>
        <v/>
      </c>
      <c r="Y182" s="4">
        <f>SUM($S182:$X182)</f>
        <v/>
      </c>
      <c r="Z182" s="4">
        <f>IF(COUNT($M182:$N182)=0,"データ無",IF($Y182&gt;=スコアリング基準!$B$30,"S",IF($Y182&gt;=スコアリング基準!$B$31,"A",IF($Y182&gt;=スコアリング基準!$B$32,"B","C"))))</f>
        <v/>
      </c>
      <c r="AA182">
        <f>IFERROR(INDEX(実績DB!$I$3:$I$104,MATCH($B182&amp;$C182,実績DB!$J$3:$J$104,0)),"")</f>
        <v/>
      </c>
    </row>
    <row r="183">
      <c r="A183" t="n">
        <v>181</v>
      </c>
      <c r="B183" t="inlineStr">
        <is>
          <t>北海道</t>
        </is>
      </c>
      <c r="C183" t="inlineStr">
        <is>
          <t>弟子屈変電所</t>
        </is>
      </c>
      <c r="D183" t="inlineStr">
        <is>
          <t>北海道</t>
        </is>
      </c>
      <c r="E183" t="n">
        <v>66</v>
      </c>
      <c r="F183" t="n">
        <v>6.6</v>
      </c>
      <c r="G183" s="3" t="n">
        <v>43.478477</v>
      </c>
      <c r="H183" s="3" t="n">
        <v>144.466082</v>
      </c>
      <c r="I183" t="inlineStr">
        <is>
          <t>OSM実測(名称一致)</t>
        </is>
      </c>
      <c r="J183" t="n">
        <v>20</v>
      </c>
      <c r="K183" t="n">
        <v>10</v>
      </c>
      <c r="M183" t="n">
        <v>2</v>
      </c>
      <c r="N183" t="n">
        <v>0</v>
      </c>
      <c r="O183" t="inlineStr">
        <is>
          <t>不可 #3</t>
        </is>
      </c>
      <c r="P183" t="inlineStr">
        <is>
          <t>有り</t>
        </is>
      </c>
      <c r="R183" s="4">
        <f>IF(COUNT($M183:$N183)=0,"",IF(AND(IF($N183&lt;&gt;"",$N183,$M183)&lt;=0,$O183&lt;&gt;"可"),"警告",""))</f>
        <v/>
      </c>
      <c r="S183" s="4">
        <f>IF(COUNT($M183:$N183)=0,0,IF(IF($N183&lt;&gt;"",$N183,$M183)&gt;=スコアリング基準!$B$20,スコアリング基準!$C$20,IF(IF($N183&lt;&gt;"",$N183,$M183)&gt;=スコアリング基準!$B$21,スコアリング基準!$C$21,IF(IF($N183&lt;&gt;"",$N183,$M183)&gt;0,スコアリング基準!$C$22,0))))</f>
        <v/>
      </c>
      <c r="T183" s="4">
        <f>IF($O183="可",スコアリング基準!$C$23,0)</f>
        <v/>
      </c>
      <c r="U183" s="4">
        <f>IF(OR(COUNT($K183:$L183)&lt;2,$K183=0),0,IF(ABS($L183)/$K183&lt;=スコアリング基準!$B$24,スコアリング基準!$C$24,IF(ABS($L183)/$K183&lt;=スコアリング基準!$B$25,スコアリング基準!$C$25,IF(ABS($L183)/$K183&lt;=スコアリング基準!$B$26,スコアリング基準!$C$26,0))))</f>
        <v/>
      </c>
      <c r="V183" s="4">
        <f>IF($P183="なし",スコアリング基準!$C$27,0)</f>
        <v/>
      </c>
      <c r="W183" s="4">
        <f>IF($F183="",0,IF(ISNUMBER($F183),IF($F183&lt;=スコアリング基準!$B$28,スコアリング基準!$C$28,スコアリング基準!$C$29),0))</f>
        <v/>
      </c>
      <c r="X183" s="4">
        <f>IFERROR(VLOOKUP($B183,スコアリング基準!$A$36:$B$46,2,FALSE),0)</f>
        <v/>
      </c>
      <c r="Y183" s="4">
        <f>SUM($S183:$X183)</f>
        <v/>
      </c>
      <c r="Z183" s="4">
        <f>IF(COUNT($M183:$N183)=0,"データ無",IF($Y183&gt;=スコアリング基準!$B$30,"S",IF($Y183&gt;=スコアリング基準!$B$31,"A",IF($Y183&gt;=スコアリング基準!$B$32,"B","C"))))</f>
        <v/>
      </c>
      <c r="AA183">
        <f>IFERROR(INDEX(実績DB!$I$3:$I$104,MATCH($B183&amp;$C183,実績DB!$J$3:$J$104,0)),"")</f>
        <v/>
      </c>
    </row>
    <row r="184">
      <c r="A184" t="n">
        <v>182</v>
      </c>
      <c r="B184" t="inlineStr">
        <is>
          <t>北海道</t>
        </is>
      </c>
      <c r="C184" t="inlineStr">
        <is>
          <t>当別変電所</t>
        </is>
      </c>
      <c r="D184" t="inlineStr">
        <is>
          <t>北海道</t>
        </is>
      </c>
      <c r="E184" t="n">
        <v>66</v>
      </c>
      <c r="F184" t="n">
        <v>6.6</v>
      </c>
      <c r="G184" s="3" t="n">
        <v>43.211951</v>
      </c>
      <c r="H184" s="3" t="n">
        <v>141.520278</v>
      </c>
      <c r="I184" t="inlineStr">
        <is>
          <t>OSM実測</t>
        </is>
      </c>
      <c r="J184" t="n">
        <v>20</v>
      </c>
      <c r="K184" t="n">
        <v>10</v>
      </c>
      <c r="M184" t="n">
        <v>6</v>
      </c>
      <c r="N184" t="n">
        <v>0</v>
      </c>
      <c r="O184" t="inlineStr">
        <is>
          <t>不可 #3</t>
        </is>
      </c>
      <c r="P184" t="inlineStr">
        <is>
          <t>有り</t>
        </is>
      </c>
      <c r="R184" s="4">
        <f>IF(COUNT($M184:$N184)=0,"",IF(AND(IF($N184&lt;&gt;"",$N184,$M184)&lt;=0,$O184&lt;&gt;"可"),"警告",""))</f>
        <v/>
      </c>
      <c r="S184" s="4">
        <f>IF(COUNT($M184:$N184)=0,0,IF(IF($N184&lt;&gt;"",$N184,$M184)&gt;=スコアリング基準!$B$20,スコアリング基準!$C$20,IF(IF($N184&lt;&gt;"",$N184,$M184)&gt;=スコアリング基準!$B$21,スコアリング基準!$C$21,IF(IF($N184&lt;&gt;"",$N184,$M184)&gt;0,スコアリング基準!$C$22,0))))</f>
        <v/>
      </c>
      <c r="T184" s="4">
        <f>IF($O184="可",スコアリング基準!$C$23,0)</f>
        <v/>
      </c>
      <c r="U184" s="4">
        <f>IF(OR(COUNT($K184:$L184)&lt;2,$K184=0),0,IF(ABS($L184)/$K184&lt;=スコアリング基準!$B$24,スコアリング基準!$C$24,IF(ABS($L184)/$K184&lt;=スコアリング基準!$B$25,スコアリング基準!$C$25,IF(ABS($L184)/$K184&lt;=スコアリング基準!$B$26,スコアリング基準!$C$26,0))))</f>
        <v/>
      </c>
      <c r="V184" s="4">
        <f>IF($P184="なし",スコアリング基準!$C$27,0)</f>
        <v/>
      </c>
      <c r="W184" s="4">
        <f>IF($F184="",0,IF(ISNUMBER($F184),IF($F184&lt;=スコアリング基準!$B$28,スコアリング基準!$C$28,スコアリング基準!$C$29),0))</f>
        <v/>
      </c>
      <c r="X184" s="4">
        <f>IFERROR(VLOOKUP($B184,スコアリング基準!$A$36:$B$46,2,FALSE),0)</f>
        <v/>
      </c>
      <c r="Y184" s="4">
        <f>SUM($S184:$X184)</f>
        <v/>
      </c>
      <c r="Z184" s="4">
        <f>IF(COUNT($M184:$N184)=0,"データ無",IF($Y184&gt;=スコアリング基準!$B$30,"S",IF($Y184&gt;=スコアリング基準!$B$31,"A",IF($Y184&gt;=スコアリング基準!$B$32,"B","C"))))</f>
        <v/>
      </c>
      <c r="AA184">
        <f>IFERROR(INDEX(実績DB!$I$3:$I$104,MATCH($B184&amp;$C184,実績DB!$J$3:$J$104,0)),"")</f>
        <v/>
      </c>
    </row>
    <row r="185">
      <c r="A185" t="n">
        <v>183</v>
      </c>
      <c r="B185" t="inlineStr">
        <is>
          <t>北海道</t>
        </is>
      </c>
      <c r="C185" t="inlineStr">
        <is>
          <t>当麻変電所</t>
        </is>
      </c>
      <c r="D185" t="inlineStr">
        <is>
          <t>北海道</t>
        </is>
      </c>
      <c r="E185" t="n">
        <v>66</v>
      </c>
      <c r="F185" t="n">
        <v>6.6</v>
      </c>
      <c r="G185" s="3" t="n">
        <v>43.840922</v>
      </c>
      <c r="H185" s="3" t="n">
        <v>142.521441</v>
      </c>
      <c r="I185" t="inlineStr">
        <is>
          <t>OSM実測</t>
        </is>
      </c>
      <c r="J185" t="n">
        <v>20</v>
      </c>
      <c r="K185" t="n">
        <v>10</v>
      </c>
      <c r="M185" t="n">
        <v>8</v>
      </c>
      <c r="N185" t="n">
        <v>0</v>
      </c>
      <c r="O185" t="inlineStr">
        <is>
          <t>不可 #3</t>
        </is>
      </c>
      <c r="P185" t="inlineStr">
        <is>
          <t>有り</t>
        </is>
      </c>
      <c r="R185" s="4">
        <f>IF(COUNT($M185:$N185)=0,"",IF(AND(IF($N185&lt;&gt;"",$N185,$M185)&lt;=0,$O185&lt;&gt;"可"),"警告",""))</f>
        <v/>
      </c>
      <c r="S185" s="4">
        <f>IF(COUNT($M185:$N185)=0,0,IF(IF($N185&lt;&gt;"",$N185,$M185)&gt;=スコアリング基準!$B$20,スコアリング基準!$C$20,IF(IF($N185&lt;&gt;"",$N185,$M185)&gt;=スコアリング基準!$B$21,スコアリング基準!$C$21,IF(IF($N185&lt;&gt;"",$N185,$M185)&gt;0,スコアリング基準!$C$22,0))))</f>
        <v/>
      </c>
      <c r="T185" s="4">
        <f>IF($O185="可",スコアリング基準!$C$23,0)</f>
        <v/>
      </c>
      <c r="U185" s="4">
        <f>IF(OR(COUNT($K185:$L185)&lt;2,$K185=0),0,IF(ABS($L185)/$K185&lt;=スコアリング基準!$B$24,スコアリング基準!$C$24,IF(ABS($L185)/$K185&lt;=スコアリング基準!$B$25,スコアリング基準!$C$25,IF(ABS($L185)/$K185&lt;=スコアリング基準!$B$26,スコアリング基準!$C$26,0))))</f>
        <v/>
      </c>
      <c r="V185" s="4">
        <f>IF($P185="なし",スコアリング基準!$C$27,0)</f>
        <v/>
      </c>
      <c r="W185" s="4">
        <f>IF($F185="",0,IF(ISNUMBER($F185),IF($F185&lt;=スコアリング基準!$B$28,スコアリング基準!$C$28,スコアリング基準!$C$29),0))</f>
        <v/>
      </c>
      <c r="X185" s="4">
        <f>IFERROR(VLOOKUP($B185,スコアリング基準!$A$36:$B$46,2,FALSE),0)</f>
        <v/>
      </c>
      <c r="Y185" s="4">
        <f>SUM($S185:$X185)</f>
        <v/>
      </c>
      <c r="Z185" s="4">
        <f>IF(COUNT($M185:$N185)=0,"データ無",IF($Y185&gt;=スコアリング基準!$B$30,"S",IF($Y185&gt;=スコアリング基準!$B$31,"A",IF($Y185&gt;=スコアリング基準!$B$32,"B","C"))))</f>
        <v/>
      </c>
      <c r="AA185">
        <f>IFERROR(INDEX(実績DB!$I$3:$I$104,MATCH($B185&amp;$C185,実績DB!$J$3:$J$104,0)),"")</f>
        <v/>
      </c>
    </row>
    <row r="186">
      <c r="A186" t="n">
        <v>184</v>
      </c>
      <c r="B186" t="inlineStr">
        <is>
          <t>北海道</t>
        </is>
      </c>
      <c r="C186" t="inlineStr">
        <is>
          <t>御崎変電所</t>
        </is>
      </c>
      <c r="D186" t="inlineStr">
        <is>
          <t>北海道</t>
        </is>
      </c>
      <c r="E186" t="n">
        <v>66</v>
      </c>
      <c r="F186" t="n">
        <v>6.6</v>
      </c>
      <c r="G186" s="3" t="n">
        <v>42.327336</v>
      </c>
      <c r="H186" s="3" t="n">
        <v>141.001037</v>
      </c>
      <c r="I186" t="inlineStr">
        <is>
          <t>OSM実測</t>
        </is>
      </c>
      <c r="J186" t="n">
        <v>20</v>
      </c>
      <c r="K186" t="n">
        <v>10</v>
      </c>
      <c r="M186" t="n">
        <v>9</v>
      </c>
      <c r="N186" t="n">
        <v>0</v>
      </c>
      <c r="O186" t="inlineStr">
        <is>
          <t>不可 #2</t>
        </is>
      </c>
      <c r="P186" t="inlineStr">
        <is>
          <t>有り</t>
        </is>
      </c>
      <c r="R186" s="4">
        <f>IF(COUNT($M186:$N186)=0,"",IF(AND(IF($N186&lt;&gt;"",$N186,$M186)&lt;=0,$O186&lt;&gt;"可"),"警告",""))</f>
        <v/>
      </c>
      <c r="S186" s="4">
        <f>IF(COUNT($M186:$N186)=0,0,IF(IF($N186&lt;&gt;"",$N186,$M186)&gt;=スコアリング基準!$B$20,スコアリング基準!$C$20,IF(IF($N186&lt;&gt;"",$N186,$M186)&gt;=スコアリング基準!$B$21,スコアリング基準!$C$21,IF(IF($N186&lt;&gt;"",$N186,$M186)&gt;0,スコアリング基準!$C$22,0))))</f>
        <v/>
      </c>
      <c r="T186" s="4">
        <f>IF($O186="可",スコアリング基準!$C$23,0)</f>
        <v/>
      </c>
      <c r="U186" s="4">
        <f>IF(OR(COUNT($K186:$L186)&lt;2,$K186=0),0,IF(ABS($L186)/$K186&lt;=スコアリング基準!$B$24,スコアリング基準!$C$24,IF(ABS($L186)/$K186&lt;=スコアリング基準!$B$25,スコアリング基準!$C$25,IF(ABS($L186)/$K186&lt;=スコアリング基準!$B$26,スコアリング基準!$C$26,0))))</f>
        <v/>
      </c>
      <c r="V186" s="4">
        <f>IF($P186="なし",スコアリング基準!$C$27,0)</f>
        <v/>
      </c>
      <c r="W186" s="4">
        <f>IF($F186="",0,IF(ISNUMBER($F186),IF($F186&lt;=スコアリング基準!$B$28,スコアリング基準!$C$28,スコアリング基準!$C$29),0))</f>
        <v/>
      </c>
      <c r="X186" s="4">
        <f>IFERROR(VLOOKUP($B186,スコアリング基準!$A$36:$B$46,2,FALSE),0)</f>
        <v/>
      </c>
      <c r="Y186" s="4">
        <f>SUM($S186:$X186)</f>
        <v/>
      </c>
      <c r="Z186" s="4">
        <f>IF(COUNT($M186:$N186)=0,"データ無",IF($Y186&gt;=スコアリング基準!$B$30,"S",IF($Y186&gt;=スコアリング基準!$B$31,"A",IF($Y186&gt;=スコアリング基準!$B$32,"B","C"))))</f>
        <v/>
      </c>
      <c r="AA186">
        <f>IFERROR(INDEX(実績DB!$I$3:$I$104,MATCH($B186&amp;$C186,実績DB!$J$3:$J$104,0)),"")</f>
        <v/>
      </c>
    </row>
    <row r="187">
      <c r="A187" t="n">
        <v>185</v>
      </c>
      <c r="B187" t="inlineStr">
        <is>
          <t>北海道</t>
        </is>
      </c>
      <c r="C187" t="inlineStr">
        <is>
          <t>御影変電所</t>
        </is>
      </c>
      <c r="D187" t="inlineStr">
        <is>
          <t>北海道</t>
        </is>
      </c>
      <c r="E187" t="n">
        <v>66</v>
      </c>
      <c r="F187" t="n">
        <v>6.6</v>
      </c>
      <c r="G187" s="3" t="n">
        <v>43.04</v>
      </c>
      <c r="H187" s="3" t="n">
        <v>143.05</v>
      </c>
      <c r="I187" t="inlineStr">
        <is>
          <t>推定</t>
        </is>
      </c>
      <c r="J187" t="n">
        <v>6</v>
      </c>
      <c r="K187" t="n">
        <v>6</v>
      </c>
      <c r="M187" t="n">
        <v>0</v>
      </c>
      <c r="N187" t="n">
        <v>0</v>
      </c>
      <c r="O187" t="inlineStr">
        <is>
          <t>不可 #3</t>
        </is>
      </c>
      <c r="P187" t="inlineStr">
        <is>
          <t>有り</t>
        </is>
      </c>
      <c r="R187" s="4">
        <f>IF(COUNT($M187:$N187)=0,"",IF(AND(IF($N187&lt;&gt;"",$N187,$M187)&lt;=0,$O187&lt;&gt;"可"),"警告",""))</f>
        <v/>
      </c>
      <c r="S187" s="4">
        <f>IF(COUNT($M187:$N187)=0,0,IF(IF($N187&lt;&gt;"",$N187,$M187)&gt;=スコアリング基準!$B$20,スコアリング基準!$C$20,IF(IF($N187&lt;&gt;"",$N187,$M187)&gt;=スコアリング基準!$B$21,スコアリング基準!$C$21,IF(IF($N187&lt;&gt;"",$N187,$M187)&gt;0,スコアリング基準!$C$22,0))))</f>
        <v/>
      </c>
      <c r="T187" s="4">
        <f>IF($O187="可",スコアリング基準!$C$23,0)</f>
        <v/>
      </c>
      <c r="U187" s="4">
        <f>IF(OR(COUNT($K187:$L187)&lt;2,$K187=0),0,IF(ABS($L187)/$K187&lt;=スコアリング基準!$B$24,スコアリング基準!$C$24,IF(ABS($L187)/$K187&lt;=スコアリング基準!$B$25,スコアリング基準!$C$25,IF(ABS($L187)/$K187&lt;=スコアリング基準!$B$26,スコアリング基準!$C$26,0))))</f>
        <v/>
      </c>
      <c r="V187" s="4">
        <f>IF($P187="なし",スコアリング基準!$C$27,0)</f>
        <v/>
      </c>
      <c r="W187" s="4">
        <f>IF($F187="",0,IF(ISNUMBER($F187),IF($F187&lt;=スコアリング基準!$B$28,スコアリング基準!$C$28,スコアリング基準!$C$29),0))</f>
        <v/>
      </c>
      <c r="X187" s="4">
        <f>IFERROR(VLOOKUP($B187,スコアリング基準!$A$36:$B$46,2,FALSE),0)</f>
        <v/>
      </c>
      <c r="Y187" s="4">
        <f>SUM($S187:$X187)</f>
        <v/>
      </c>
      <c r="Z187" s="4">
        <f>IF(COUNT($M187:$N187)=0,"データ無",IF($Y187&gt;=スコアリング基準!$B$30,"S",IF($Y187&gt;=スコアリング基準!$B$31,"A",IF($Y187&gt;=スコアリング基準!$B$32,"B","C"))))</f>
        <v/>
      </c>
      <c r="AA187">
        <f>IFERROR(INDEX(実績DB!$I$3:$I$104,MATCH($B187&amp;$C187,実績DB!$J$3:$J$104,0)),"")</f>
        <v/>
      </c>
    </row>
    <row r="188">
      <c r="A188" t="n">
        <v>186</v>
      </c>
      <c r="B188" t="inlineStr">
        <is>
          <t>北海道</t>
        </is>
      </c>
      <c r="C188" t="inlineStr">
        <is>
          <t>忠別川変電所</t>
        </is>
      </c>
      <c r="D188" t="inlineStr">
        <is>
          <t>北海道</t>
        </is>
      </c>
      <c r="E188" t="n">
        <v>66</v>
      </c>
      <c r="F188" t="n">
        <v>6.6</v>
      </c>
      <c r="G188" s="3" t="n">
        <v>43.74</v>
      </c>
      <c r="H188" s="3" t="n">
        <v>142.45</v>
      </c>
      <c r="I188" t="inlineStr">
        <is>
          <t>推定</t>
        </is>
      </c>
      <c r="J188" t="n">
        <v>10</v>
      </c>
      <c r="K188" t="n">
        <v>10</v>
      </c>
      <c r="M188" t="n">
        <v>8</v>
      </c>
      <c r="N188" t="n">
        <v>0</v>
      </c>
      <c r="O188" t="inlineStr">
        <is>
          <t>不可 #3</t>
        </is>
      </c>
      <c r="P188" t="inlineStr">
        <is>
          <t>有り</t>
        </is>
      </c>
      <c r="R188" s="4">
        <f>IF(COUNT($M188:$N188)=0,"",IF(AND(IF($N188&lt;&gt;"",$N188,$M188)&lt;=0,$O188&lt;&gt;"可"),"警告",""))</f>
        <v/>
      </c>
      <c r="S188" s="4">
        <f>IF(COUNT($M188:$N188)=0,0,IF(IF($N188&lt;&gt;"",$N188,$M188)&gt;=スコアリング基準!$B$20,スコアリング基準!$C$20,IF(IF($N188&lt;&gt;"",$N188,$M188)&gt;=スコアリング基準!$B$21,スコアリング基準!$C$21,IF(IF($N188&lt;&gt;"",$N188,$M188)&gt;0,スコアリング基準!$C$22,0))))</f>
        <v/>
      </c>
      <c r="T188" s="4">
        <f>IF($O188="可",スコアリング基準!$C$23,0)</f>
        <v/>
      </c>
      <c r="U188" s="4">
        <f>IF(OR(COUNT($K188:$L188)&lt;2,$K188=0),0,IF(ABS($L188)/$K188&lt;=スコアリング基準!$B$24,スコアリング基準!$C$24,IF(ABS($L188)/$K188&lt;=スコアリング基準!$B$25,スコアリング基準!$C$25,IF(ABS($L188)/$K188&lt;=スコアリング基準!$B$26,スコアリング基準!$C$26,0))))</f>
        <v/>
      </c>
      <c r="V188" s="4">
        <f>IF($P188="なし",スコアリング基準!$C$27,0)</f>
        <v/>
      </c>
      <c r="W188" s="4">
        <f>IF($F188="",0,IF(ISNUMBER($F188),IF($F188&lt;=スコアリング基準!$B$28,スコアリング基準!$C$28,スコアリング基準!$C$29),0))</f>
        <v/>
      </c>
      <c r="X188" s="4">
        <f>IFERROR(VLOOKUP($B188,スコアリング基準!$A$36:$B$46,2,FALSE),0)</f>
        <v/>
      </c>
      <c r="Y188" s="4">
        <f>SUM($S188:$X188)</f>
        <v/>
      </c>
      <c r="Z188" s="4">
        <f>IF(COUNT($M188:$N188)=0,"データ無",IF($Y188&gt;=スコアリング基準!$B$30,"S",IF($Y188&gt;=スコアリング基準!$B$31,"A",IF($Y188&gt;=スコアリング基準!$B$32,"B","C"))))</f>
        <v/>
      </c>
      <c r="AA188">
        <f>IFERROR(INDEX(実績DB!$I$3:$I$104,MATCH($B188&amp;$C188,実績DB!$J$3:$J$104,0)),"")</f>
        <v/>
      </c>
    </row>
    <row r="189">
      <c r="A189" t="n">
        <v>187</v>
      </c>
      <c r="B189" t="inlineStr">
        <is>
          <t>北海道</t>
        </is>
      </c>
      <c r="C189" t="inlineStr">
        <is>
          <t>忠和変電所</t>
        </is>
      </c>
      <c r="D189" t="inlineStr">
        <is>
          <t>北海道</t>
        </is>
      </c>
      <c r="E189" t="n">
        <v>66</v>
      </c>
      <c r="F189" t="n">
        <v>6.6</v>
      </c>
      <c r="G189" s="3" t="n">
        <v>43.79</v>
      </c>
      <c r="H189" s="3" t="n">
        <v>142.34</v>
      </c>
      <c r="I189" t="inlineStr">
        <is>
          <t>推定</t>
        </is>
      </c>
      <c r="J189" t="n">
        <v>20</v>
      </c>
      <c r="K189" t="n">
        <v>10</v>
      </c>
      <c r="M189" t="n">
        <v>9</v>
      </c>
      <c r="N189" t="n">
        <v>0</v>
      </c>
      <c r="O189" t="inlineStr">
        <is>
          <t>不可 #1</t>
        </is>
      </c>
      <c r="P189" t="inlineStr">
        <is>
          <t>なし</t>
        </is>
      </c>
      <c r="R189" s="4">
        <f>IF(COUNT($M189:$N189)=0,"",IF(AND(IF($N189&lt;&gt;"",$N189,$M189)&lt;=0,$O189&lt;&gt;"可"),"警告",""))</f>
        <v/>
      </c>
      <c r="S189" s="4">
        <f>IF(COUNT($M189:$N189)=0,0,IF(IF($N189&lt;&gt;"",$N189,$M189)&gt;=スコアリング基準!$B$20,スコアリング基準!$C$20,IF(IF($N189&lt;&gt;"",$N189,$M189)&gt;=スコアリング基準!$B$21,スコアリング基準!$C$21,IF(IF($N189&lt;&gt;"",$N189,$M189)&gt;0,スコアリング基準!$C$22,0))))</f>
        <v/>
      </c>
      <c r="T189" s="4">
        <f>IF($O189="可",スコアリング基準!$C$23,0)</f>
        <v/>
      </c>
      <c r="U189" s="4">
        <f>IF(OR(COUNT($K189:$L189)&lt;2,$K189=0),0,IF(ABS($L189)/$K189&lt;=スコアリング基準!$B$24,スコアリング基準!$C$24,IF(ABS($L189)/$K189&lt;=スコアリング基準!$B$25,スコアリング基準!$C$25,IF(ABS($L189)/$K189&lt;=スコアリング基準!$B$26,スコアリング基準!$C$26,0))))</f>
        <v/>
      </c>
      <c r="V189" s="4">
        <f>IF($P189="なし",スコアリング基準!$C$27,0)</f>
        <v/>
      </c>
      <c r="W189" s="4">
        <f>IF($F189="",0,IF(ISNUMBER($F189),IF($F189&lt;=スコアリング基準!$B$28,スコアリング基準!$C$28,スコアリング基準!$C$29),0))</f>
        <v/>
      </c>
      <c r="X189" s="4">
        <f>IFERROR(VLOOKUP($B189,スコアリング基準!$A$36:$B$46,2,FALSE),0)</f>
        <v/>
      </c>
      <c r="Y189" s="4">
        <f>SUM($S189:$X189)</f>
        <v/>
      </c>
      <c r="Z189" s="4">
        <f>IF(COUNT($M189:$N189)=0,"データ無",IF($Y189&gt;=スコアリング基準!$B$30,"S",IF($Y189&gt;=スコアリング基準!$B$31,"A",IF($Y189&gt;=スコアリング基準!$B$32,"B","C"))))</f>
        <v/>
      </c>
      <c r="AA189">
        <f>IFERROR(INDEX(実績DB!$I$3:$I$104,MATCH($B189&amp;$C189,実績DB!$J$3:$J$104,0)),"")</f>
        <v/>
      </c>
    </row>
    <row r="190">
      <c r="A190" t="n">
        <v>188</v>
      </c>
      <c r="B190" t="inlineStr">
        <is>
          <t>北海道</t>
        </is>
      </c>
      <c r="C190" t="inlineStr">
        <is>
          <t>恵南変電所</t>
        </is>
      </c>
      <c r="D190" t="inlineStr">
        <is>
          <t>北海道</t>
        </is>
      </c>
      <c r="E190" t="n">
        <v>66</v>
      </c>
      <c r="F190" t="n">
        <v>6.6</v>
      </c>
      <c r="G190" s="3" t="n">
        <v>42.866753</v>
      </c>
      <c r="H190" s="3" t="n">
        <v>141.604797</v>
      </c>
      <c r="I190" t="inlineStr">
        <is>
          <t>OSM実測</t>
        </is>
      </c>
      <c r="J190" t="n">
        <v>50</v>
      </c>
      <c r="K190" t="n">
        <v>30</v>
      </c>
      <c r="M190" t="n">
        <v>15</v>
      </c>
      <c r="N190" t="n">
        <v>0</v>
      </c>
      <c r="O190" t="inlineStr">
        <is>
          <t>不可 #3</t>
        </is>
      </c>
      <c r="P190" t="inlineStr">
        <is>
          <t>有り</t>
        </is>
      </c>
      <c r="R190" s="4">
        <f>IF(COUNT($M190:$N190)=0,"",IF(AND(IF($N190&lt;&gt;"",$N190,$M190)&lt;=0,$O190&lt;&gt;"可"),"警告",""))</f>
        <v/>
      </c>
      <c r="S190" s="4">
        <f>IF(COUNT($M190:$N190)=0,0,IF(IF($N190&lt;&gt;"",$N190,$M190)&gt;=スコアリング基準!$B$20,スコアリング基準!$C$20,IF(IF($N190&lt;&gt;"",$N190,$M190)&gt;=スコアリング基準!$B$21,スコアリング基準!$C$21,IF(IF($N190&lt;&gt;"",$N190,$M190)&gt;0,スコアリング基準!$C$22,0))))</f>
        <v/>
      </c>
      <c r="T190" s="4">
        <f>IF($O190="可",スコアリング基準!$C$23,0)</f>
        <v/>
      </c>
      <c r="U190" s="4">
        <f>IF(OR(COUNT($K190:$L190)&lt;2,$K190=0),0,IF(ABS($L190)/$K190&lt;=スコアリング基準!$B$24,スコアリング基準!$C$24,IF(ABS($L190)/$K190&lt;=スコアリング基準!$B$25,スコアリング基準!$C$25,IF(ABS($L190)/$K190&lt;=スコアリング基準!$B$26,スコアリング基準!$C$26,0))))</f>
        <v/>
      </c>
      <c r="V190" s="4">
        <f>IF($P190="なし",スコアリング基準!$C$27,0)</f>
        <v/>
      </c>
      <c r="W190" s="4">
        <f>IF($F190="",0,IF(ISNUMBER($F190),IF($F190&lt;=スコアリング基準!$B$28,スコアリング基準!$C$28,スコアリング基準!$C$29),0))</f>
        <v/>
      </c>
      <c r="X190" s="4">
        <f>IFERROR(VLOOKUP($B190,スコアリング基準!$A$36:$B$46,2,FALSE),0)</f>
        <v/>
      </c>
      <c r="Y190" s="4">
        <f>SUM($S190:$X190)</f>
        <v/>
      </c>
      <c r="Z190" s="4">
        <f>IF(COUNT($M190:$N190)=0,"データ無",IF($Y190&gt;=スコアリング基準!$B$30,"S",IF($Y190&gt;=スコアリング基準!$B$31,"A",IF($Y190&gt;=スコアリング基準!$B$32,"B","C"))))</f>
        <v/>
      </c>
      <c r="AA190">
        <f>IFERROR(INDEX(実績DB!$I$3:$I$104,MATCH($B190&amp;$C190,実績DB!$J$3:$J$104,0)),"")</f>
        <v/>
      </c>
    </row>
    <row r="191">
      <c r="A191" t="n">
        <v>189</v>
      </c>
      <c r="B191" t="inlineStr">
        <is>
          <t>北海道</t>
        </is>
      </c>
      <c r="C191" t="inlineStr">
        <is>
          <t>恵山変電所</t>
        </is>
      </c>
      <c r="D191" t="inlineStr">
        <is>
          <t>北海道</t>
        </is>
      </c>
      <c r="E191" t="n">
        <v>66</v>
      </c>
      <c r="F191" t="n">
        <v>6.6</v>
      </c>
      <c r="G191" s="3" t="n">
        <v>41.801373</v>
      </c>
      <c r="H191" s="3" t="n">
        <v>141.10254</v>
      </c>
      <c r="I191" t="inlineStr">
        <is>
          <t>OSM実測(名称一致)</t>
        </is>
      </c>
      <c r="J191" t="n">
        <v>6</v>
      </c>
      <c r="K191" t="n">
        <v>6</v>
      </c>
      <c r="M191" t="n">
        <v>4</v>
      </c>
      <c r="N191" t="n">
        <v>0</v>
      </c>
      <c r="O191" t="inlineStr">
        <is>
          <t>不可 #3</t>
        </is>
      </c>
      <c r="P191" t="inlineStr">
        <is>
          <t>有り</t>
        </is>
      </c>
      <c r="R191" s="4">
        <f>IF(COUNT($M191:$N191)=0,"",IF(AND(IF($N191&lt;&gt;"",$N191,$M191)&lt;=0,$O191&lt;&gt;"可"),"警告",""))</f>
        <v/>
      </c>
      <c r="S191" s="4">
        <f>IF(COUNT($M191:$N191)=0,0,IF(IF($N191&lt;&gt;"",$N191,$M191)&gt;=スコアリング基準!$B$20,スコアリング基準!$C$20,IF(IF($N191&lt;&gt;"",$N191,$M191)&gt;=スコアリング基準!$B$21,スコアリング基準!$C$21,IF(IF($N191&lt;&gt;"",$N191,$M191)&gt;0,スコアリング基準!$C$22,0))))</f>
        <v/>
      </c>
      <c r="T191" s="4">
        <f>IF($O191="可",スコアリング基準!$C$23,0)</f>
        <v/>
      </c>
      <c r="U191" s="4">
        <f>IF(OR(COUNT($K191:$L191)&lt;2,$K191=0),0,IF(ABS($L191)/$K191&lt;=スコアリング基準!$B$24,スコアリング基準!$C$24,IF(ABS($L191)/$K191&lt;=スコアリング基準!$B$25,スコアリング基準!$C$25,IF(ABS($L191)/$K191&lt;=スコアリング基準!$B$26,スコアリング基準!$C$26,0))))</f>
        <v/>
      </c>
      <c r="V191" s="4">
        <f>IF($P191="なし",スコアリング基準!$C$27,0)</f>
        <v/>
      </c>
      <c r="W191" s="4">
        <f>IF($F191="",0,IF(ISNUMBER($F191),IF($F191&lt;=スコアリング基準!$B$28,スコアリング基準!$C$28,スコアリング基準!$C$29),0))</f>
        <v/>
      </c>
      <c r="X191" s="4">
        <f>IFERROR(VLOOKUP($B191,スコアリング基準!$A$36:$B$46,2,FALSE),0)</f>
        <v/>
      </c>
      <c r="Y191" s="4">
        <f>SUM($S191:$X191)</f>
        <v/>
      </c>
      <c r="Z191" s="4">
        <f>IF(COUNT($M191:$N191)=0,"データ無",IF($Y191&gt;=スコアリング基準!$B$30,"S",IF($Y191&gt;=スコアリング基準!$B$31,"A",IF($Y191&gt;=スコアリング基準!$B$32,"B","C"))))</f>
        <v/>
      </c>
      <c r="AA191">
        <f>IFERROR(INDEX(実績DB!$I$3:$I$104,MATCH($B191&amp;$C191,実績DB!$J$3:$J$104,0)),"")</f>
        <v/>
      </c>
    </row>
    <row r="192">
      <c r="A192" t="n">
        <v>190</v>
      </c>
      <c r="B192" t="inlineStr">
        <is>
          <t>北海道</t>
        </is>
      </c>
      <c r="C192" t="inlineStr">
        <is>
          <t>愛国変電所</t>
        </is>
      </c>
      <c r="D192" t="inlineStr">
        <is>
          <t>北海道</t>
        </is>
      </c>
      <c r="E192" t="n">
        <v>66</v>
      </c>
      <c r="F192" t="n">
        <v>6.6</v>
      </c>
      <c r="G192" s="3" t="n">
        <v>42.98</v>
      </c>
      <c r="H192" s="3" t="n">
        <v>144.36</v>
      </c>
      <c r="I192" t="inlineStr">
        <is>
          <t>推定</t>
        </is>
      </c>
      <c r="J192" t="n">
        <v>30</v>
      </c>
      <c r="K192" t="n">
        <v>15</v>
      </c>
      <c r="M192" t="n">
        <v>14</v>
      </c>
      <c r="N192" t="n">
        <v>0</v>
      </c>
      <c r="O192" t="inlineStr">
        <is>
          <t>不可 #2</t>
        </is>
      </c>
      <c r="P192" t="inlineStr">
        <is>
          <t>有り</t>
        </is>
      </c>
      <c r="R192" s="4">
        <f>IF(COUNT($M192:$N192)=0,"",IF(AND(IF($N192&lt;&gt;"",$N192,$M192)&lt;=0,$O192&lt;&gt;"可"),"警告",""))</f>
        <v/>
      </c>
      <c r="S192" s="4">
        <f>IF(COUNT($M192:$N192)=0,0,IF(IF($N192&lt;&gt;"",$N192,$M192)&gt;=スコアリング基準!$B$20,スコアリング基準!$C$20,IF(IF($N192&lt;&gt;"",$N192,$M192)&gt;=スコアリング基準!$B$21,スコアリング基準!$C$21,IF(IF($N192&lt;&gt;"",$N192,$M192)&gt;0,スコアリング基準!$C$22,0))))</f>
        <v/>
      </c>
      <c r="T192" s="4">
        <f>IF($O192="可",スコアリング基準!$C$23,0)</f>
        <v/>
      </c>
      <c r="U192" s="4">
        <f>IF(OR(COUNT($K192:$L192)&lt;2,$K192=0),0,IF(ABS($L192)/$K192&lt;=スコアリング基準!$B$24,スコアリング基準!$C$24,IF(ABS($L192)/$K192&lt;=スコアリング基準!$B$25,スコアリング基準!$C$25,IF(ABS($L192)/$K192&lt;=スコアリング基準!$B$26,スコアリング基準!$C$26,0))))</f>
        <v/>
      </c>
      <c r="V192" s="4">
        <f>IF($P192="なし",スコアリング基準!$C$27,0)</f>
        <v/>
      </c>
      <c r="W192" s="4">
        <f>IF($F192="",0,IF(ISNUMBER($F192),IF($F192&lt;=スコアリング基準!$B$28,スコアリング基準!$C$28,スコアリング基準!$C$29),0))</f>
        <v/>
      </c>
      <c r="X192" s="4">
        <f>IFERROR(VLOOKUP($B192,スコアリング基準!$A$36:$B$46,2,FALSE),0)</f>
        <v/>
      </c>
      <c r="Y192" s="4">
        <f>SUM($S192:$X192)</f>
        <v/>
      </c>
      <c r="Z192" s="4">
        <f>IF(COUNT($M192:$N192)=0,"データ無",IF($Y192&gt;=スコアリング基準!$B$30,"S",IF($Y192&gt;=スコアリング基準!$B$31,"A",IF($Y192&gt;=スコアリング基準!$B$32,"B","C"))))</f>
        <v/>
      </c>
      <c r="AA192">
        <f>IFERROR(INDEX(実績DB!$I$3:$I$104,MATCH($B192&amp;$C192,実績DB!$J$3:$J$104,0)),"")</f>
        <v/>
      </c>
    </row>
    <row r="193">
      <c r="A193" t="n">
        <v>191</v>
      </c>
      <c r="B193" t="inlineStr">
        <is>
          <t>北海道</t>
        </is>
      </c>
      <c r="C193" t="inlineStr">
        <is>
          <t>戸井変電所</t>
        </is>
      </c>
      <c r="D193" t="inlineStr">
        <is>
          <t>北海道</t>
        </is>
      </c>
      <c r="E193" t="n">
        <v>66</v>
      </c>
      <c r="F193" t="n">
        <v>6.6</v>
      </c>
      <c r="G193" s="3" t="n">
        <v>41.725584</v>
      </c>
      <c r="H193" s="3" t="n">
        <v>141.008546</v>
      </c>
      <c r="I193" t="inlineStr">
        <is>
          <t>OSM実測(名称一致)</t>
        </is>
      </c>
      <c r="J193" t="n">
        <v>6</v>
      </c>
      <c r="K193" t="n">
        <v>6</v>
      </c>
      <c r="M193" t="n">
        <v>4</v>
      </c>
      <c r="N193" t="n">
        <v>0</v>
      </c>
      <c r="O193" t="inlineStr">
        <is>
          <t>不可 #3</t>
        </is>
      </c>
      <c r="P193" t="inlineStr">
        <is>
          <t>有り</t>
        </is>
      </c>
      <c r="R193" s="4">
        <f>IF(COUNT($M193:$N193)=0,"",IF(AND(IF($N193&lt;&gt;"",$N193,$M193)&lt;=0,$O193&lt;&gt;"可"),"警告",""))</f>
        <v/>
      </c>
      <c r="S193" s="4">
        <f>IF(COUNT($M193:$N193)=0,0,IF(IF($N193&lt;&gt;"",$N193,$M193)&gt;=スコアリング基準!$B$20,スコアリング基準!$C$20,IF(IF($N193&lt;&gt;"",$N193,$M193)&gt;=スコアリング基準!$B$21,スコアリング基準!$C$21,IF(IF($N193&lt;&gt;"",$N193,$M193)&gt;0,スコアリング基準!$C$22,0))))</f>
        <v/>
      </c>
      <c r="T193" s="4">
        <f>IF($O193="可",スコアリング基準!$C$23,0)</f>
        <v/>
      </c>
      <c r="U193" s="4">
        <f>IF(OR(COUNT($K193:$L193)&lt;2,$K193=0),0,IF(ABS($L193)/$K193&lt;=スコアリング基準!$B$24,スコアリング基準!$C$24,IF(ABS($L193)/$K193&lt;=スコアリング基準!$B$25,スコアリング基準!$C$25,IF(ABS($L193)/$K193&lt;=スコアリング基準!$B$26,スコアリング基準!$C$26,0))))</f>
        <v/>
      </c>
      <c r="V193" s="4">
        <f>IF($P193="なし",スコアリング基準!$C$27,0)</f>
        <v/>
      </c>
      <c r="W193" s="4">
        <f>IF($F193="",0,IF(ISNUMBER($F193),IF($F193&lt;=スコアリング基準!$B$28,スコアリング基準!$C$28,スコアリング基準!$C$29),0))</f>
        <v/>
      </c>
      <c r="X193" s="4">
        <f>IFERROR(VLOOKUP($B193,スコアリング基準!$A$36:$B$46,2,FALSE),0)</f>
        <v/>
      </c>
      <c r="Y193" s="4">
        <f>SUM($S193:$X193)</f>
        <v/>
      </c>
      <c r="Z193" s="4">
        <f>IF(COUNT($M193:$N193)=0,"データ無",IF($Y193&gt;=スコアリング基準!$B$30,"S",IF($Y193&gt;=スコアリング基準!$B$31,"A",IF($Y193&gt;=スコアリング基準!$B$32,"B","C"))))</f>
        <v/>
      </c>
      <c r="AA193">
        <f>IFERROR(INDEX(実績DB!$I$3:$I$104,MATCH($B193&amp;$C193,実績DB!$J$3:$J$104,0)),"")</f>
        <v/>
      </c>
    </row>
    <row r="194">
      <c r="A194" t="n">
        <v>192</v>
      </c>
      <c r="B194" t="inlineStr">
        <is>
          <t>北海道</t>
        </is>
      </c>
      <c r="C194" t="inlineStr">
        <is>
          <t>手稲変電所</t>
        </is>
      </c>
      <c r="D194" t="inlineStr">
        <is>
          <t>北海道</t>
        </is>
      </c>
      <c r="E194" t="n">
        <v>66</v>
      </c>
      <c r="F194" t="n">
        <v>6.6</v>
      </c>
      <c r="G194" s="3" t="n">
        <v>43.130702</v>
      </c>
      <c r="H194" s="3" t="n">
        <v>141.20453</v>
      </c>
      <c r="I194" t="inlineStr">
        <is>
          <t>OSM実測</t>
        </is>
      </c>
      <c r="J194" t="n">
        <v>40</v>
      </c>
      <c r="K194" t="n">
        <v>20</v>
      </c>
      <c r="M194" t="n">
        <v>20</v>
      </c>
      <c r="N194" t="n">
        <v>20</v>
      </c>
      <c r="O194" t="inlineStr">
        <is>
          <t>不可 #2</t>
        </is>
      </c>
      <c r="P194" t="inlineStr">
        <is>
          <t>なし</t>
        </is>
      </c>
      <c r="R194" s="4">
        <f>IF(COUNT($M194:$N194)=0,"",IF(AND(IF($N194&lt;&gt;"",$N194,$M194)&lt;=0,$O194&lt;&gt;"可"),"警告",""))</f>
        <v/>
      </c>
      <c r="S194" s="4">
        <f>IF(COUNT($M194:$N194)=0,0,IF(IF($N194&lt;&gt;"",$N194,$M194)&gt;=スコアリング基準!$B$20,スコアリング基準!$C$20,IF(IF($N194&lt;&gt;"",$N194,$M194)&gt;=スコアリング基準!$B$21,スコアリング基準!$C$21,IF(IF($N194&lt;&gt;"",$N194,$M194)&gt;0,スコアリング基準!$C$22,0))))</f>
        <v/>
      </c>
      <c r="T194" s="4">
        <f>IF($O194="可",スコアリング基準!$C$23,0)</f>
        <v/>
      </c>
      <c r="U194" s="4">
        <f>IF(OR(COUNT($K194:$L194)&lt;2,$K194=0),0,IF(ABS($L194)/$K194&lt;=スコアリング基準!$B$24,スコアリング基準!$C$24,IF(ABS($L194)/$K194&lt;=スコアリング基準!$B$25,スコアリング基準!$C$25,IF(ABS($L194)/$K194&lt;=スコアリング基準!$B$26,スコアリング基準!$C$26,0))))</f>
        <v/>
      </c>
      <c r="V194" s="4">
        <f>IF($P194="なし",スコアリング基準!$C$27,0)</f>
        <v/>
      </c>
      <c r="W194" s="4">
        <f>IF($F194="",0,IF(ISNUMBER($F194),IF($F194&lt;=スコアリング基準!$B$28,スコアリング基準!$C$28,スコアリング基準!$C$29),0))</f>
        <v/>
      </c>
      <c r="X194" s="4">
        <f>IFERROR(VLOOKUP($B194,スコアリング基準!$A$36:$B$46,2,FALSE),0)</f>
        <v/>
      </c>
      <c r="Y194" s="4">
        <f>SUM($S194:$X194)</f>
        <v/>
      </c>
      <c r="Z194" s="4">
        <f>IF(COUNT($M194:$N194)=0,"データ無",IF($Y194&gt;=スコアリング基準!$B$30,"S",IF($Y194&gt;=スコアリング基準!$B$31,"A",IF($Y194&gt;=スコアリング基準!$B$32,"B","C"))))</f>
        <v/>
      </c>
      <c r="AA194">
        <f>IFERROR(INDEX(実績DB!$I$3:$I$104,MATCH($B194&amp;$C194,実績DB!$J$3:$J$104,0)),"")</f>
        <v/>
      </c>
    </row>
    <row r="195">
      <c r="A195" t="n">
        <v>193</v>
      </c>
      <c r="B195" t="inlineStr">
        <is>
          <t>北海道</t>
        </is>
      </c>
      <c r="C195" t="inlineStr">
        <is>
          <t>拓北変電所</t>
        </is>
      </c>
      <c r="D195" t="inlineStr">
        <is>
          <t>北海道</t>
        </is>
      </c>
      <c r="E195" t="n">
        <v>66</v>
      </c>
      <c r="F195" t="n">
        <v>6.6</v>
      </c>
      <c r="G195" s="3" t="n">
        <v>43.13</v>
      </c>
      <c r="H195" s="3" t="n">
        <v>141.36</v>
      </c>
      <c r="I195" t="inlineStr">
        <is>
          <t>推定</t>
        </is>
      </c>
      <c r="J195" t="n">
        <v>40</v>
      </c>
      <c r="K195" t="n">
        <v>20</v>
      </c>
      <c r="M195" t="n">
        <v>17</v>
      </c>
      <c r="N195" t="n">
        <v>0</v>
      </c>
      <c r="O195" t="inlineStr">
        <is>
          <t>不可 #3</t>
        </is>
      </c>
      <c r="P195" t="inlineStr">
        <is>
          <t>有り</t>
        </is>
      </c>
      <c r="R195" s="4">
        <f>IF(COUNT($M195:$N195)=0,"",IF(AND(IF($N195&lt;&gt;"",$N195,$M195)&lt;=0,$O195&lt;&gt;"可"),"警告",""))</f>
        <v/>
      </c>
      <c r="S195" s="4">
        <f>IF(COUNT($M195:$N195)=0,0,IF(IF($N195&lt;&gt;"",$N195,$M195)&gt;=スコアリング基準!$B$20,スコアリング基準!$C$20,IF(IF($N195&lt;&gt;"",$N195,$M195)&gt;=スコアリング基準!$B$21,スコアリング基準!$C$21,IF(IF($N195&lt;&gt;"",$N195,$M195)&gt;0,スコアリング基準!$C$22,0))))</f>
        <v/>
      </c>
      <c r="T195" s="4">
        <f>IF($O195="可",スコアリング基準!$C$23,0)</f>
        <v/>
      </c>
      <c r="U195" s="4">
        <f>IF(OR(COUNT($K195:$L195)&lt;2,$K195=0),0,IF(ABS($L195)/$K195&lt;=スコアリング基準!$B$24,スコアリング基準!$C$24,IF(ABS($L195)/$K195&lt;=スコアリング基準!$B$25,スコアリング基準!$C$25,IF(ABS($L195)/$K195&lt;=スコアリング基準!$B$26,スコアリング基準!$C$26,0))))</f>
        <v/>
      </c>
      <c r="V195" s="4">
        <f>IF($P195="なし",スコアリング基準!$C$27,0)</f>
        <v/>
      </c>
      <c r="W195" s="4">
        <f>IF($F195="",0,IF(ISNUMBER($F195),IF($F195&lt;=スコアリング基準!$B$28,スコアリング基準!$C$28,スコアリング基準!$C$29),0))</f>
        <v/>
      </c>
      <c r="X195" s="4">
        <f>IFERROR(VLOOKUP($B195,スコアリング基準!$A$36:$B$46,2,FALSE),0)</f>
        <v/>
      </c>
      <c r="Y195" s="4">
        <f>SUM($S195:$X195)</f>
        <v/>
      </c>
      <c r="Z195" s="4">
        <f>IF(COUNT($M195:$N195)=0,"データ無",IF($Y195&gt;=スコアリング基準!$B$30,"S",IF($Y195&gt;=スコアリング基準!$B$31,"A",IF($Y195&gt;=スコアリング基準!$B$32,"B","C"))))</f>
        <v/>
      </c>
      <c r="AA195">
        <f>IFERROR(INDEX(実績DB!$I$3:$I$104,MATCH($B195&amp;$C195,実績DB!$J$3:$J$104,0)),"")</f>
        <v/>
      </c>
    </row>
    <row r="196">
      <c r="A196" t="n">
        <v>194</v>
      </c>
      <c r="B196" t="inlineStr">
        <is>
          <t>北海道</t>
        </is>
      </c>
      <c r="C196" t="inlineStr">
        <is>
          <t>振内変電所</t>
        </is>
      </c>
      <c r="D196" t="inlineStr">
        <is>
          <t>北海道</t>
        </is>
      </c>
      <c r="E196" t="n">
        <v>66</v>
      </c>
      <c r="F196" t="n">
        <v>6.6</v>
      </c>
      <c r="G196" s="3" t="n">
        <v>42.67</v>
      </c>
      <c r="H196" s="3" t="n">
        <v>142.14</v>
      </c>
      <c r="I196" t="inlineStr">
        <is>
          <t>推定</t>
        </is>
      </c>
      <c r="J196" t="n">
        <v>3</v>
      </c>
      <c r="K196" t="n">
        <v>3</v>
      </c>
      <c r="M196" t="n">
        <v>0</v>
      </c>
      <c r="N196" t="n">
        <v>0</v>
      </c>
      <c r="O196" t="inlineStr">
        <is>
          <t>不可 #3</t>
        </is>
      </c>
      <c r="P196" t="inlineStr">
        <is>
          <t>有り</t>
        </is>
      </c>
      <c r="R196" s="4">
        <f>IF(COUNT($M196:$N196)=0,"",IF(AND(IF($N196&lt;&gt;"",$N196,$M196)&lt;=0,$O196&lt;&gt;"可"),"警告",""))</f>
        <v/>
      </c>
      <c r="S196" s="4">
        <f>IF(COUNT($M196:$N196)=0,0,IF(IF($N196&lt;&gt;"",$N196,$M196)&gt;=スコアリング基準!$B$20,スコアリング基準!$C$20,IF(IF($N196&lt;&gt;"",$N196,$M196)&gt;=スコアリング基準!$B$21,スコアリング基準!$C$21,IF(IF($N196&lt;&gt;"",$N196,$M196)&gt;0,スコアリング基準!$C$22,0))))</f>
        <v/>
      </c>
      <c r="T196" s="4">
        <f>IF($O196="可",スコアリング基準!$C$23,0)</f>
        <v/>
      </c>
      <c r="U196" s="4">
        <f>IF(OR(COUNT($K196:$L196)&lt;2,$K196=0),0,IF(ABS($L196)/$K196&lt;=スコアリング基準!$B$24,スコアリング基準!$C$24,IF(ABS($L196)/$K196&lt;=スコアリング基準!$B$25,スコアリング基準!$C$25,IF(ABS($L196)/$K196&lt;=スコアリング基準!$B$26,スコアリング基準!$C$26,0))))</f>
        <v/>
      </c>
      <c r="V196" s="4">
        <f>IF($P196="なし",スコアリング基準!$C$27,0)</f>
        <v/>
      </c>
      <c r="W196" s="4">
        <f>IF($F196="",0,IF(ISNUMBER($F196),IF($F196&lt;=スコアリング基準!$B$28,スコアリング基準!$C$28,スコアリング基準!$C$29),0))</f>
        <v/>
      </c>
      <c r="X196" s="4">
        <f>IFERROR(VLOOKUP($B196,スコアリング基準!$A$36:$B$46,2,FALSE),0)</f>
        <v/>
      </c>
      <c r="Y196" s="4">
        <f>SUM($S196:$X196)</f>
        <v/>
      </c>
      <c r="Z196" s="4">
        <f>IF(COUNT($M196:$N196)=0,"データ無",IF($Y196&gt;=スコアリング基準!$B$30,"S",IF($Y196&gt;=スコアリング基準!$B$31,"A",IF($Y196&gt;=スコアリング基準!$B$32,"B","C"))))</f>
        <v/>
      </c>
      <c r="AA196">
        <f>IFERROR(INDEX(実績DB!$I$3:$I$104,MATCH($B196&amp;$C196,実績DB!$J$3:$J$104,0)),"")</f>
        <v/>
      </c>
    </row>
    <row r="197">
      <c r="A197" t="n">
        <v>195</v>
      </c>
      <c r="B197" t="inlineStr">
        <is>
          <t>北海道</t>
        </is>
      </c>
      <c r="C197" t="inlineStr">
        <is>
          <t>文珠変電所</t>
        </is>
      </c>
      <c r="D197" t="inlineStr">
        <is>
          <t>北海道</t>
        </is>
      </c>
      <c r="E197" t="n">
        <v>66</v>
      </c>
      <c r="F197" t="n">
        <v>6.6</v>
      </c>
      <c r="G197" s="3" t="n">
        <v>43.47</v>
      </c>
      <c r="H197" s="3" t="n">
        <v>142.27</v>
      </c>
      <c r="I197" t="inlineStr">
        <is>
          <t>推定</t>
        </is>
      </c>
      <c r="J197" t="n">
        <v>10</v>
      </c>
      <c r="K197" t="n">
        <v>10</v>
      </c>
      <c r="M197" t="n">
        <v>8</v>
      </c>
      <c r="N197" t="n">
        <v>0</v>
      </c>
      <c r="O197" t="inlineStr">
        <is>
          <t>不可 #3</t>
        </is>
      </c>
      <c r="P197" t="inlineStr">
        <is>
          <t>有り</t>
        </is>
      </c>
      <c r="R197" s="4">
        <f>IF(COUNT($M197:$N197)=0,"",IF(AND(IF($N197&lt;&gt;"",$N197,$M197)&lt;=0,$O197&lt;&gt;"可"),"警告",""))</f>
        <v/>
      </c>
      <c r="S197" s="4">
        <f>IF(COUNT($M197:$N197)=0,0,IF(IF($N197&lt;&gt;"",$N197,$M197)&gt;=スコアリング基準!$B$20,スコアリング基準!$C$20,IF(IF($N197&lt;&gt;"",$N197,$M197)&gt;=スコアリング基準!$B$21,スコアリング基準!$C$21,IF(IF($N197&lt;&gt;"",$N197,$M197)&gt;0,スコアリング基準!$C$22,0))))</f>
        <v/>
      </c>
      <c r="T197" s="4">
        <f>IF($O197="可",スコアリング基準!$C$23,0)</f>
        <v/>
      </c>
      <c r="U197" s="4">
        <f>IF(OR(COUNT($K197:$L197)&lt;2,$K197=0),0,IF(ABS($L197)/$K197&lt;=スコアリング基準!$B$24,スコアリング基準!$C$24,IF(ABS($L197)/$K197&lt;=スコアリング基準!$B$25,スコアリング基準!$C$25,IF(ABS($L197)/$K197&lt;=スコアリング基準!$B$26,スコアリング基準!$C$26,0))))</f>
        <v/>
      </c>
      <c r="V197" s="4">
        <f>IF($P197="なし",スコアリング基準!$C$27,0)</f>
        <v/>
      </c>
      <c r="W197" s="4">
        <f>IF($F197="",0,IF(ISNUMBER($F197),IF($F197&lt;=スコアリング基準!$B$28,スコアリング基準!$C$28,スコアリング基準!$C$29),0))</f>
        <v/>
      </c>
      <c r="X197" s="4">
        <f>IFERROR(VLOOKUP($B197,スコアリング基準!$A$36:$B$46,2,FALSE),0)</f>
        <v/>
      </c>
      <c r="Y197" s="4">
        <f>SUM($S197:$X197)</f>
        <v/>
      </c>
      <c r="Z197" s="4">
        <f>IF(COUNT($M197:$N197)=0,"データ無",IF($Y197&gt;=スコアリング基準!$B$30,"S",IF($Y197&gt;=スコアリング基準!$B$31,"A",IF($Y197&gt;=スコアリング基準!$B$32,"B","C"))))</f>
        <v/>
      </c>
      <c r="AA197">
        <f>IFERROR(INDEX(実績DB!$I$3:$I$104,MATCH($B197&amp;$C197,実績DB!$J$3:$J$104,0)),"")</f>
        <v/>
      </c>
    </row>
    <row r="198">
      <c r="A198" t="n">
        <v>196</v>
      </c>
      <c r="B198" t="inlineStr">
        <is>
          <t>北海道</t>
        </is>
      </c>
      <c r="C198" t="inlineStr">
        <is>
          <t>斜里変電所</t>
        </is>
      </c>
      <c r="D198" t="inlineStr">
        <is>
          <t>北海道</t>
        </is>
      </c>
      <c r="E198" t="n">
        <v>66</v>
      </c>
      <c r="F198" t="n">
        <v>33</v>
      </c>
      <c r="G198" s="3" t="n">
        <v>43.91</v>
      </c>
      <c r="H198" s="3" t="n">
        <v>144.67</v>
      </c>
      <c r="I198" t="inlineStr">
        <is>
          <t>推定</t>
        </is>
      </c>
      <c r="J198" t="n">
        <v>20</v>
      </c>
      <c r="K198" t="n">
        <v>10</v>
      </c>
      <c r="L198" t="n">
        <v>-5</v>
      </c>
      <c r="O198" t="inlineStr">
        <is>
          <t>可</t>
        </is>
      </c>
      <c r="P198" t="inlineStr">
        <is>
          <t>有り</t>
        </is>
      </c>
      <c r="R198" s="4">
        <f>IF(COUNT($M198:$N198)=0,"",IF(AND(IF($N198&lt;&gt;"",$N198,$M198)&lt;=0,$O198&lt;&gt;"可"),"警告",""))</f>
        <v/>
      </c>
      <c r="S198" s="4">
        <f>IF(COUNT($M198:$N198)=0,0,IF(IF($N198&lt;&gt;"",$N198,$M198)&gt;=スコアリング基準!$B$20,スコアリング基準!$C$20,IF(IF($N198&lt;&gt;"",$N198,$M198)&gt;=スコアリング基準!$B$21,スコアリング基準!$C$21,IF(IF($N198&lt;&gt;"",$N198,$M198)&gt;0,スコアリング基準!$C$22,0))))</f>
        <v/>
      </c>
      <c r="T198" s="4">
        <f>IF($O198="可",スコアリング基準!$C$23,0)</f>
        <v/>
      </c>
      <c r="U198" s="4">
        <f>IF(OR(COUNT($K198:$L198)&lt;2,$K198=0),0,IF(ABS($L198)/$K198&lt;=スコアリング基準!$B$24,スコアリング基準!$C$24,IF(ABS($L198)/$K198&lt;=スコアリング基準!$B$25,スコアリング基準!$C$25,IF(ABS($L198)/$K198&lt;=スコアリング基準!$B$26,スコアリング基準!$C$26,0))))</f>
        <v/>
      </c>
      <c r="V198" s="4">
        <f>IF($P198="なし",スコアリング基準!$C$27,0)</f>
        <v/>
      </c>
      <c r="W198" s="4">
        <f>IF($F198="",0,IF(ISNUMBER($F198),IF($F198&lt;=スコアリング基準!$B$28,スコアリング基準!$C$28,スコアリング基準!$C$29),0))</f>
        <v/>
      </c>
      <c r="X198" s="4">
        <f>IFERROR(VLOOKUP($B198,スコアリング基準!$A$36:$B$46,2,FALSE),0)</f>
        <v/>
      </c>
      <c r="Y198" s="4">
        <f>SUM($S198:$X198)</f>
        <v/>
      </c>
      <c r="Z198" s="4">
        <f>IF(COUNT($M198:$N198)=0,"データ無",IF($Y198&gt;=スコアリング基準!$B$30,"S",IF($Y198&gt;=スコアリング基準!$B$31,"A",IF($Y198&gt;=スコアリング基準!$B$32,"B","C"))))</f>
        <v/>
      </c>
      <c r="AA198">
        <f>IFERROR(INDEX(実績DB!$I$3:$I$104,MATCH($B198&amp;$C198,実績DB!$J$3:$J$104,0)),"")</f>
        <v/>
      </c>
    </row>
    <row r="199">
      <c r="A199" t="n">
        <v>197</v>
      </c>
      <c r="B199" t="inlineStr">
        <is>
          <t>北海道</t>
        </is>
      </c>
      <c r="C199" t="inlineStr">
        <is>
          <t>新光変電所</t>
        </is>
      </c>
      <c r="D199" t="inlineStr">
        <is>
          <t>北海道</t>
        </is>
      </c>
      <c r="E199" t="n">
        <v>66</v>
      </c>
      <c r="F199" t="n">
        <v>6.6</v>
      </c>
      <c r="G199" s="3" t="n">
        <v>43.166713</v>
      </c>
      <c r="H199" s="3" t="n">
        <v>141.052306</v>
      </c>
      <c r="I199" t="inlineStr">
        <is>
          <t>OSM実測</t>
        </is>
      </c>
      <c r="J199" t="n">
        <v>20</v>
      </c>
      <c r="K199" t="n">
        <v>10</v>
      </c>
      <c r="M199" t="n">
        <v>10</v>
      </c>
      <c r="N199" t="n">
        <v>10</v>
      </c>
      <c r="O199" t="inlineStr">
        <is>
          <t>不可 #3</t>
        </is>
      </c>
      <c r="P199" t="inlineStr">
        <is>
          <t>なし</t>
        </is>
      </c>
      <c r="R199" s="4">
        <f>IF(COUNT($M199:$N199)=0,"",IF(AND(IF($N199&lt;&gt;"",$N199,$M199)&lt;=0,$O199&lt;&gt;"可"),"警告",""))</f>
        <v/>
      </c>
      <c r="S199" s="4">
        <f>IF(COUNT($M199:$N199)=0,0,IF(IF($N199&lt;&gt;"",$N199,$M199)&gt;=スコアリング基準!$B$20,スコアリング基準!$C$20,IF(IF($N199&lt;&gt;"",$N199,$M199)&gt;=スコアリング基準!$B$21,スコアリング基準!$C$21,IF(IF($N199&lt;&gt;"",$N199,$M199)&gt;0,スコアリング基準!$C$22,0))))</f>
        <v/>
      </c>
      <c r="T199" s="4">
        <f>IF($O199="可",スコアリング基準!$C$23,0)</f>
        <v/>
      </c>
      <c r="U199" s="4">
        <f>IF(OR(COUNT($K199:$L199)&lt;2,$K199=0),0,IF(ABS($L199)/$K199&lt;=スコアリング基準!$B$24,スコアリング基準!$C$24,IF(ABS($L199)/$K199&lt;=スコアリング基準!$B$25,スコアリング基準!$C$25,IF(ABS($L199)/$K199&lt;=スコアリング基準!$B$26,スコアリング基準!$C$26,0))))</f>
        <v/>
      </c>
      <c r="V199" s="4">
        <f>IF($P199="なし",スコアリング基準!$C$27,0)</f>
        <v/>
      </c>
      <c r="W199" s="4">
        <f>IF($F199="",0,IF(ISNUMBER($F199),IF($F199&lt;=スコアリング基準!$B$28,スコアリング基準!$C$28,スコアリング基準!$C$29),0))</f>
        <v/>
      </c>
      <c r="X199" s="4">
        <f>IFERROR(VLOOKUP($B199,スコアリング基準!$A$36:$B$46,2,FALSE),0)</f>
        <v/>
      </c>
      <c r="Y199" s="4">
        <f>SUM($S199:$X199)</f>
        <v/>
      </c>
      <c r="Z199" s="4">
        <f>IF(COUNT($M199:$N199)=0,"データ無",IF($Y199&gt;=スコアリング基準!$B$30,"S",IF($Y199&gt;=スコアリング基準!$B$31,"A",IF($Y199&gt;=スコアリング基準!$B$32,"B","C"))))</f>
        <v/>
      </c>
      <c r="AA199">
        <f>IFERROR(INDEX(実績DB!$I$3:$I$104,MATCH($B199&amp;$C199,実績DB!$J$3:$J$104,0)),"")</f>
        <v/>
      </c>
    </row>
    <row r="200">
      <c r="A200" t="n">
        <v>198</v>
      </c>
      <c r="B200" t="inlineStr">
        <is>
          <t>北海道</t>
        </is>
      </c>
      <c r="C200" t="inlineStr">
        <is>
          <t>新十津川変電所</t>
        </is>
      </c>
      <c r="D200" t="inlineStr">
        <is>
          <t>北海道</t>
        </is>
      </c>
      <c r="E200" t="n">
        <v>66</v>
      </c>
      <c r="F200" t="n">
        <v>6.6</v>
      </c>
      <c r="G200" s="3" t="n">
        <v>43.54</v>
      </c>
      <c r="H200" s="3" t="n">
        <v>141.83</v>
      </c>
      <c r="I200" t="inlineStr">
        <is>
          <t>推定</t>
        </is>
      </c>
      <c r="J200" t="n">
        <v>12</v>
      </c>
      <c r="K200" t="n">
        <v>6</v>
      </c>
      <c r="M200" t="n">
        <v>4</v>
      </c>
      <c r="N200" t="n">
        <v>0</v>
      </c>
      <c r="O200" t="inlineStr">
        <is>
          <t>不可 #3</t>
        </is>
      </c>
      <c r="P200" t="inlineStr">
        <is>
          <t>有り</t>
        </is>
      </c>
      <c r="R200" s="4">
        <f>IF(COUNT($M200:$N200)=0,"",IF(AND(IF($N200&lt;&gt;"",$N200,$M200)&lt;=0,$O200&lt;&gt;"可"),"警告",""))</f>
        <v/>
      </c>
      <c r="S200" s="4">
        <f>IF(COUNT($M200:$N200)=0,0,IF(IF($N200&lt;&gt;"",$N200,$M200)&gt;=スコアリング基準!$B$20,スコアリング基準!$C$20,IF(IF($N200&lt;&gt;"",$N200,$M200)&gt;=スコアリング基準!$B$21,スコアリング基準!$C$21,IF(IF($N200&lt;&gt;"",$N200,$M200)&gt;0,スコアリング基準!$C$22,0))))</f>
        <v/>
      </c>
      <c r="T200" s="4">
        <f>IF($O200="可",スコアリング基準!$C$23,0)</f>
        <v/>
      </c>
      <c r="U200" s="4">
        <f>IF(OR(COUNT($K200:$L200)&lt;2,$K200=0),0,IF(ABS($L200)/$K200&lt;=スコアリング基準!$B$24,スコアリング基準!$C$24,IF(ABS($L200)/$K200&lt;=スコアリング基準!$B$25,スコアリング基準!$C$25,IF(ABS($L200)/$K200&lt;=スコアリング基準!$B$26,スコアリング基準!$C$26,0))))</f>
        <v/>
      </c>
      <c r="V200" s="4">
        <f>IF($P200="なし",スコアリング基準!$C$27,0)</f>
        <v/>
      </c>
      <c r="W200" s="4">
        <f>IF($F200="",0,IF(ISNUMBER($F200),IF($F200&lt;=スコアリング基準!$B$28,スコアリング基準!$C$28,スコアリング基準!$C$29),0))</f>
        <v/>
      </c>
      <c r="X200" s="4">
        <f>IFERROR(VLOOKUP($B200,スコアリング基準!$A$36:$B$46,2,FALSE),0)</f>
        <v/>
      </c>
      <c r="Y200" s="4">
        <f>SUM($S200:$X200)</f>
        <v/>
      </c>
      <c r="Z200" s="4">
        <f>IF(COUNT($M200:$N200)=0,"データ無",IF($Y200&gt;=スコアリング基準!$B$30,"S",IF($Y200&gt;=スコアリング基準!$B$31,"A",IF($Y200&gt;=スコアリング基準!$B$32,"B","C"))))</f>
        <v/>
      </c>
      <c r="AA200">
        <f>IFERROR(INDEX(実績DB!$I$3:$I$104,MATCH($B200&amp;$C200,実績DB!$J$3:$J$104,0)),"")</f>
        <v/>
      </c>
    </row>
    <row r="201">
      <c r="A201" t="n">
        <v>199</v>
      </c>
      <c r="B201" t="inlineStr">
        <is>
          <t>北海道</t>
        </is>
      </c>
      <c r="C201" t="inlineStr">
        <is>
          <t>新岩松変電所</t>
        </is>
      </c>
      <c r="D201" t="inlineStr">
        <is>
          <t>北海道</t>
        </is>
      </c>
      <c r="E201" t="n">
        <v>66</v>
      </c>
      <c r="F201" t="n">
        <v>33</v>
      </c>
      <c r="G201" s="3" t="n">
        <v>43.182187</v>
      </c>
      <c r="H201" s="3" t="n">
        <v>142.9249</v>
      </c>
      <c r="I201" t="inlineStr">
        <is>
          <t>OSM実測</t>
        </is>
      </c>
      <c r="J201" t="n">
        <v>15</v>
      </c>
      <c r="K201" t="n">
        <v>15</v>
      </c>
      <c r="L201" t="n">
        <v>0</v>
      </c>
      <c r="O201" t="inlineStr">
        <is>
          <t>不可 #2</t>
        </is>
      </c>
      <c r="P201" t="inlineStr">
        <is>
          <t>有り</t>
        </is>
      </c>
      <c r="R201" s="4">
        <f>IF(COUNT($M201:$N201)=0,"",IF(AND(IF($N201&lt;&gt;"",$N201,$M201)&lt;=0,$O201&lt;&gt;"可"),"警告",""))</f>
        <v/>
      </c>
      <c r="S201" s="4">
        <f>IF(COUNT($M201:$N201)=0,0,IF(IF($N201&lt;&gt;"",$N201,$M201)&gt;=スコアリング基準!$B$20,スコアリング基準!$C$20,IF(IF($N201&lt;&gt;"",$N201,$M201)&gt;=スコアリング基準!$B$21,スコアリング基準!$C$21,IF(IF($N201&lt;&gt;"",$N201,$M201)&gt;0,スコアリング基準!$C$22,0))))</f>
        <v/>
      </c>
      <c r="T201" s="4">
        <f>IF($O201="可",スコアリング基準!$C$23,0)</f>
        <v/>
      </c>
      <c r="U201" s="4">
        <f>IF(OR(COUNT($K201:$L201)&lt;2,$K201=0),0,IF(ABS($L201)/$K201&lt;=スコアリング基準!$B$24,スコアリング基準!$C$24,IF(ABS($L201)/$K201&lt;=スコアリング基準!$B$25,スコアリング基準!$C$25,IF(ABS($L201)/$K201&lt;=スコアリング基準!$B$26,スコアリング基準!$C$26,0))))</f>
        <v/>
      </c>
      <c r="V201" s="4">
        <f>IF($P201="なし",スコアリング基準!$C$27,0)</f>
        <v/>
      </c>
      <c r="W201" s="4">
        <f>IF($F201="",0,IF(ISNUMBER($F201),IF($F201&lt;=スコアリング基準!$B$28,スコアリング基準!$C$28,スコアリング基準!$C$29),0))</f>
        <v/>
      </c>
      <c r="X201" s="4">
        <f>IFERROR(VLOOKUP($B201,スコアリング基準!$A$36:$B$46,2,FALSE),0)</f>
        <v/>
      </c>
      <c r="Y201" s="4">
        <f>SUM($S201:$X201)</f>
        <v/>
      </c>
      <c r="Z201" s="4">
        <f>IF(COUNT($M201:$N201)=0,"データ無",IF($Y201&gt;=スコアリング基準!$B$30,"S",IF($Y201&gt;=スコアリング基準!$B$31,"A",IF($Y201&gt;=スコアリング基準!$B$32,"B","C"))))</f>
        <v/>
      </c>
      <c r="AA201">
        <f>IFERROR(INDEX(実績DB!$I$3:$I$104,MATCH($B201&amp;$C201,実績DB!$J$3:$J$104,0)),"")</f>
        <v/>
      </c>
    </row>
    <row r="202">
      <c r="A202" t="n">
        <v>200</v>
      </c>
      <c r="B202" t="inlineStr">
        <is>
          <t>北海道</t>
        </is>
      </c>
      <c r="C202" t="inlineStr">
        <is>
          <t>新得変電所</t>
        </is>
      </c>
      <c r="D202" t="inlineStr">
        <is>
          <t>北海道</t>
        </is>
      </c>
      <c r="E202" t="n">
        <v>66</v>
      </c>
      <c r="F202" t="n">
        <v>6.6</v>
      </c>
      <c r="G202" s="3" t="n">
        <v>43.078494</v>
      </c>
      <c r="H202" s="3" t="n">
        <v>142.839512</v>
      </c>
      <c r="I202" t="inlineStr">
        <is>
          <t>OSM実測</t>
        </is>
      </c>
      <c r="J202" t="n">
        <v>10</v>
      </c>
      <c r="K202" t="n">
        <v>10</v>
      </c>
      <c r="M202" t="n">
        <v>10</v>
      </c>
      <c r="N202" t="n">
        <v>0</v>
      </c>
      <c r="O202" t="inlineStr">
        <is>
          <t>不可 #3</t>
        </is>
      </c>
      <c r="P202" t="inlineStr">
        <is>
          <t>有り</t>
        </is>
      </c>
      <c r="R202" s="4">
        <f>IF(COUNT($M202:$N202)=0,"",IF(AND(IF($N202&lt;&gt;"",$N202,$M202)&lt;=0,$O202&lt;&gt;"可"),"警告",""))</f>
        <v/>
      </c>
      <c r="S202" s="4">
        <f>IF(COUNT($M202:$N202)=0,0,IF(IF($N202&lt;&gt;"",$N202,$M202)&gt;=スコアリング基準!$B$20,スコアリング基準!$C$20,IF(IF($N202&lt;&gt;"",$N202,$M202)&gt;=スコアリング基準!$B$21,スコアリング基準!$C$21,IF(IF($N202&lt;&gt;"",$N202,$M202)&gt;0,スコアリング基準!$C$22,0))))</f>
        <v/>
      </c>
      <c r="T202" s="4">
        <f>IF($O202="可",スコアリング基準!$C$23,0)</f>
        <v/>
      </c>
      <c r="U202" s="4">
        <f>IF(OR(COUNT($K202:$L202)&lt;2,$K202=0),0,IF(ABS($L202)/$K202&lt;=スコアリング基準!$B$24,スコアリング基準!$C$24,IF(ABS($L202)/$K202&lt;=スコアリング基準!$B$25,スコアリング基準!$C$25,IF(ABS($L202)/$K202&lt;=スコアリング基準!$B$26,スコアリング基準!$C$26,0))))</f>
        <v/>
      </c>
      <c r="V202" s="4">
        <f>IF($P202="なし",スコアリング基準!$C$27,0)</f>
        <v/>
      </c>
      <c r="W202" s="4">
        <f>IF($F202="",0,IF(ISNUMBER($F202),IF($F202&lt;=スコアリング基準!$B$28,スコアリング基準!$C$28,スコアリング基準!$C$29),0))</f>
        <v/>
      </c>
      <c r="X202" s="4">
        <f>IFERROR(VLOOKUP($B202,スコアリング基準!$A$36:$B$46,2,FALSE),0)</f>
        <v/>
      </c>
      <c r="Y202" s="4">
        <f>SUM($S202:$X202)</f>
        <v/>
      </c>
      <c r="Z202" s="4">
        <f>IF(COUNT($M202:$N202)=0,"データ無",IF($Y202&gt;=スコアリング基準!$B$30,"S",IF($Y202&gt;=スコアリング基準!$B$31,"A",IF($Y202&gt;=スコアリング基準!$B$32,"B","C"))))</f>
        <v/>
      </c>
      <c r="AA202">
        <f>IFERROR(INDEX(実績DB!$I$3:$I$104,MATCH($B202&amp;$C202,実績DB!$J$3:$J$104,0)),"")</f>
        <v/>
      </c>
    </row>
    <row r="203">
      <c r="A203" t="n">
        <v>201</v>
      </c>
      <c r="B203" t="inlineStr">
        <is>
          <t>北海道</t>
        </is>
      </c>
      <c r="C203" t="inlineStr">
        <is>
          <t>新旭川変電所</t>
        </is>
      </c>
      <c r="D203" t="inlineStr">
        <is>
          <t>北海道</t>
        </is>
      </c>
      <c r="E203" t="n">
        <v>66</v>
      </c>
      <c r="F203" t="n">
        <v>6.6</v>
      </c>
      <c r="G203" s="3" t="n">
        <v>43.77394</v>
      </c>
      <c r="H203" s="3" t="n">
        <v>142.391437</v>
      </c>
      <c r="I203" t="inlineStr">
        <is>
          <t>OSM実測</t>
        </is>
      </c>
      <c r="J203" t="n">
        <v>30</v>
      </c>
      <c r="K203" t="n">
        <v>15</v>
      </c>
      <c r="M203" t="n">
        <v>15</v>
      </c>
      <c r="N203" t="n">
        <v>0</v>
      </c>
      <c r="O203" t="inlineStr">
        <is>
          <t>不可 #3</t>
        </is>
      </c>
      <c r="P203" t="inlineStr">
        <is>
          <t>有り</t>
        </is>
      </c>
      <c r="R203" s="4">
        <f>IF(COUNT($M203:$N203)=0,"",IF(AND(IF($N203&lt;&gt;"",$N203,$M203)&lt;=0,$O203&lt;&gt;"可"),"警告",""))</f>
        <v/>
      </c>
      <c r="S203" s="4">
        <f>IF(COUNT($M203:$N203)=0,0,IF(IF($N203&lt;&gt;"",$N203,$M203)&gt;=スコアリング基準!$B$20,スコアリング基準!$C$20,IF(IF($N203&lt;&gt;"",$N203,$M203)&gt;=スコアリング基準!$B$21,スコアリング基準!$C$21,IF(IF($N203&lt;&gt;"",$N203,$M203)&gt;0,スコアリング基準!$C$22,0))))</f>
        <v/>
      </c>
      <c r="T203" s="4">
        <f>IF($O203="可",スコアリング基準!$C$23,0)</f>
        <v/>
      </c>
      <c r="U203" s="4">
        <f>IF(OR(COUNT($K203:$L203)&lt;2,$K203=0),0,IF(ABS($L203)/$K203&lt;=スコアリング基準!$B$24,スコアリング基準!$C$24,IF(ABS($L203)/$K203&lt;=スコアリング基準!$B$25,スコアリング基準!$C$25,IF(ABS($L203)/$K203&lt;=スコアリング基準!$B$26,スコアリング基準!$C$26,0))))</f>
        <v/>
      </c>
      <c r="V203" s="4">
        <f>IF($P203="なし",スコアリング基準!$C$27,0)</f>
        <v/>
      </c>
      <c r="W203" s="4">
        <f>IF($F203="",0,IF(ISNUMBER($F203),IF($F203&lt;=スコアリング基準!$B$28,スコアリング基準!$C$28,スコアリング基準!$C$29),0))</f>
        <v/>
      </c>
      <c r="X203" s="4">
        <f>IFERROR(VLOOKUP($B203,スコアリング基準!$A$36:$B$46,2,FALSE),0)</f>
        <v/>
      </c>
      <c r="Y203" s="4">
        <f>SUM($S203:$X203)</f>
        <v/>
      </c>
      <c r="Z203" s="4">
        <f>IF(COUNT($M203:$N203)=0,"データ無",IF($Y203&gt;=スコアリング基準!$B$30,"S",IF($Y203&gt;=スコアリング基準!$B$31,"A",IF($Y203&gt;=スコアリング基準!$B$32,"B","C"))))</f>
        <v/>
      </c>
      <c r="AA203">
        <f>IFERROR(INDEX(実績DB!$I$3:$I$104,MATCH($B203&amp;$C203,実績DB!$J$3:$J$104,0)),"")</f>
        <v/>
      </c>
    </row>
    <row r="204">
      <c r="A204" t="n">
        <v>202</v>
      </c>
      <c r="B204" t="inlineStr">
        <is>
          <t>北海道</t>
        </is>
      </c>
      <c r="C204" t="inlineStr">
        <is>
          <t>新星変電所</t>
        </is>
      </c>
      <c r="D204" t="inlineStr">
        <is>
          <t>北海道</t>
        </is>
      </c>
      <c r="E204" t="n">
        <v>66</v>
      </c>
      <c r="F204" t="n">
        <v>6.6</v>
      </c>
      <c r="G204" s="3" t="n">
        <v>43.78</v>
      </c>
      <c r="H204" s="3" t="n">
        <v>142.35</v>
      </c>
      <c r="I204" t="inlineStr">
        <is>
          <t>推定</t>
        </is>
      </c>
      <c r="J204" t="n">
        <v>45</v>
      </c>
      <c r="K204" t="n">
        <v>30</v>
      </c>
      <c r="M204" t="n">
        <v>15</v>
      </c>
      <c r="N204" t="n">
        <v>0</v>
      </c>
      <c r="O204" t="inlineStr">
        <is>
          <t>不可 #1</t>
        </is>
      </c>
      <c r="P204" t="inlineStr">
        <is>
          <t>なし</t>
        </is>
      </c>
      <c r="R204" s="4">
        <f>IF(COUNT($M204:$N204)=0,"",IF(AND(IF($N204&lt;&gt;"",$N204,$M204)&lt;=0,$O204&lt;&gt;"可"),"警告",""))</f>
        <v/>
      </c>
      <c r="S204" s="4">
        <f>IF(COUNT($M204:$N204)=0,0,IF(IF($N204&lt;&gt;"",$N204,$M204)&gt;=スコアリング基準!$B$20,スコアリング基準!$C$20,IF(IF($N204&lt;&gt;"",$N204,$M204)&gt;=スコアリング基準!$B$21,スコアリング基準!$C$21,IF(IF($N204&lt;&gt;"",$N204,$M204)&gt;0,スコアリング基準!$C$22,0))))</f>
        <v/>
      </c>
      <c r="T204" s="4">
        <f>IF($O204="可",スコアリング基準!$C$23,0)</f>
        <v/>
      </c>
      <c r="U204" s="4">
        <f>IF(OR(COUNT($K204:$L204)&lt;2,$K204=0),0,IF(ABS($L204)/$K204&lt;=スコアリング基準!$B$24,スコアリング基準!$C$24,IF(ABS($L204)/$K204&lt;=スコアリング基準!$B$25,スコアリング基準!$C$25,IF(ABS($L204)/$K204&lt;=スコアリング基準!$B$26,スコアリング基準!$C$26,0))))</f>
        <v/>
      </c>
      <c r="V204" s="4">
        <f>IF($P204="なし",スコアリング基準!$C$27,0)</f>
        <v/>
      </c>
      <c r="W204" s="4">
        <f>IF($F204="",0,IF(ISNUMBER($F204),IF($F204&lt;=スコアリング基準!$B$28,スコアリング基準!$C$28,スコアリング基準!$C$29),0))</f>
        <v/>
      </c>
      <c r="X204" s="4">
        <f>IFERROR(VLOOKUP($B204,スコアリング基準!$A$36:$B$46,2,FALSE),0)</f>
        <v/>
      </c>
      <c r="Y204" s="4">
        <f>SUM($S204:$X204)</f>
        <v/>
      </c>
      <c r="Z204" s="4">
        <f>IF(COUNT($M204:$N204)=0,"データ無",IF($Y204&gt;=スコアリング基準!$B$30,"S",IF($Y204&gt;=スコアリング基準!$B$31,"A",IF($Y204&gt;=スコアリング基準!$B$32,"B","C"))))</f>
        <v/>
      </c>
      <c r="AA204">
        <f>IFERROR(INDEX(実績DB!$I$3:$I$104,MATCH($B204&amp;$C204,実績DB!$J$3:$J$104,0)),"")</f>
        <v/>
      </c>
    </row>
    <row r="205">
      <c r="A205" t="n">
        <v>203</v>
      </c>
      <c r="B205" t="inlineStr">
        <is>
          <t>北海道</t>
        </is>
      </c>
      <c r="C205" t="inlineStr">
        <is>
          <t>新琴似変電所</t>
        </is>
      </c>
      <c r="D205" t="inlineStr">
        <is>
          <t>北海道</t>
        </is>
      </c>
      <c r="E205" t="n">
        <v>66</v>
      </c>
      <c r="G205" s="3" t="n">
        <v>43.105485</v>
      </c>
      <c r="H205" s="3" t="n">
        <v>141.324574</v>
      </c>
      <c r="I205" t="inlineStr">
        <is>
          <t>OSM実測</t>
        </is>
      </c>
      <c r="J205" t="n">
        <v>60</v>
      </c>
      <c r="K205" t="n">
        <v>40</v>
      </c>
      <c r="M205" t="n">
        <v>20</v>
      </c>
      <c r="N205" t="n">
        <v>20</v>
      </c>
      <c r="O205" t="inlineStr">
        <is>
          <t>不可 #1</t>
        </is>
      </c>
      <c r="P205" t="inlineStr">
        <is>
          <t>なし</t>
        </is>
      </c>
      <c r="R205" s="4">
        <f>IF(COUNT($M205:$N205)=0,"",IF(AND(IF($N205&lt;&gt;"",$N205,$M205)&lt;=0,$O205&lt;&gt;"可"),"警告",""))</f>
        <v/>
      </c>
      <c r="S205" s="4">
        <f>IF(COUNT($M205:$N205)=0,0,IF(IF($N205&lt;&gt;"",$N205,$M205)&gt;=スコアリング基準!$B$20,スコアリング基準!$C$20,IF(IF($N205&lt;&gt;"",$N205,$M205)&gt;=スコアリング基準!$B$21,スコアリング基準!$C$21,IF(IF($N205&lt;&gt;"",$N205,$M205)&gt;0,スコアリング基準!$C$22,0))))</f>
        <v/>
      </c>
      <c r="T205" s="4">
        <f>IF($O205="可",スコアリング基準!$C$23,0)</f>
        <v/>
      </c>
      <c r="U205" s="4">
        <f>IF(OR(COUNT($K205:$L205)&lt;2,$K205=0),0,IF(ABS($L205)/$K205&lt;=スコアリング基準!$B$24,スコアリング基準!$C$24,IF(ABS($L205)/$K205&lt;=スコアリング基準!$B$25,スコアリング基準!$C$25,IF(ABS($L205)/$K205&lt;=スコアリング基準!$B$26,スコアリング基準!$C$26,0))))</f>
        <v/>
      </c>
      <c r="V205" s="4">
        <f>IF($P205="なし",スコアリング基準!$C$27,0)</f>
        <v/>
      </c>
      <c r="W205" s="4">
        <f>IF($F205="",0,IF(ISNUMBER($F205),IF($F205&lt;=スコアリング基準!$B$28,スコアリング基準!$C$28,スコアリング基準!$C$29),0))</f>
        <v/>
      </c>
      <c r="X205" s="4">
        <f>IFERROR(VLOOKUP($B205,スコアリング基準!$A$36:$B$46,2,FALSE),0)</f>
        <v/>
      </c>
      <c r="Y205" s="4">
        <f>SUM($S205:$X205)</f>
        <v/>
      </c>
      <c r="Z205" s="4">
        <f>IF(COUNT($M205:$N205)=0,"データ無",IF($Y205&gt;=スコアリング基準!$B$30,"S",IF($Y205&gt;=スコアリング基準!$B$31,"A",IF($Y205&gt;=スコアリング基準!$B$32,"B","C"))))</f>
        <v/>
      </c>
      <c r="AA205">
        <f>IFERROR(INDEX(実績DB!$I$3:$I$104,MATCH($B205&amp;$C205,実績DB!$J$3:$J$104,0)),"")</f>
        <v/>
      </c>
    </row>
    <row r="206">
      <c r="A206" t="n">
        <v>204</v>
      </c>
      <c r="B206" t="inlineStr">
        <is>
          <t>北海道</t>
        </is>
      </c>
      <c r="C206" t="inlineStr">
        <is>
          <t>日の出変電所</t>
        </is>
      </c>
      <c r="D206" t="inlineStr">
        <is>
          <t>北海道</t>
        </is>
      </c>
      <c r="E206" t="n">
        <v>66</v>
      </c>
      <c r="F206" t="n">
        <v>6.6</v>
      </c>
      <c r="G206" s="3" t="n">
        <v>42.83</v>
      </c>
      <c r="H206" s="3" t="n">
        <v>141.56</v>
      </c>
      <c r="I206" t="inlineStr">
        <is>
          <t>推定</t>
        </is>
      </c>
      <c r="J206" t="n">
        <v>20</v>
      </c>
      <c r="K206" t="n">
        <v>20</v>
      </c>
      <c r="M206" t="n">
        <v>6</v>
      </c>
      <c r="N206" t="n">
        <v>0</v>
      </c>
      <c r="O206" t="inlineStr">
        <is>
          <t>不可 #3</t>
        </is>
      </c>
      <c r="P206" t="inlineStr">
        <is>
          <t>有り</t>
        </is>
      </c>
      <c r="R206" s="4">
        <f>IF(COUNT($M206:$N206)=0,"",IF(AND(IF($N206&lt;&gt;"",$N206,$M206)&lt;=0,$O206&lt;&gt;"可"),"警告",""))</f>
        <v/>
      </c>
      <c r="S206" s="4">
        <f>IF(COUNT($M206:$N206)=0,0,IF(IF($N206&lt;&gt;"",$N206,$M206)&gt;=スコアリング基準!$B$20,スコアリング基準!$C$20,IF(IF($N206&lt;&gt;"",$N206,$M206)&gt;=スコアリング基準!$B$21,スコアリング基準!$C$21,IF(IF($N206&lt;&gt;"",$N206,$M206)&gt;0,スコアリング基準!$C$22,0))))</f>
        <v/>
      </c>
      <c r="T206" s="4">
        <f>IF($O206="可",スコアリング基準!$C$23,0)</f>
        <v/>
      </c>
      <c r="U206" s="4">
        <f>IF(OR(COUNT($K206:$L206)&lt;2,$K206=0),0,IF(ABS($L206)/$K206&lt;=スコアリング基準!$B$24,スコアリング基準!$C$24,IF(ABS($L206)/$K206&lt;=スコアリング基準!$B$25,スコアリング基準!$C$25,IF(ABS($L206)/$K206&lt;=スコアリング基準!$B$26,スコアリング基準!$C$26,0))))</f>
        <v/>
      </c>
      <c r="V206" s="4">
        <f>IF($P206="なし",スコアリング基準!$C$27,0)</f>
        <v/>
      </c>
      <c r="W206" s="4">
        <f>IF($F206="",0,IF(ISNUMBER($F206),IF($F206&lt;=スコアリング基準!$B$28,スコアリング基準!$C$28,スコアリング基準!$C$29),0))</f>
        <v/>
      </c>
      <c r="X206" s="4">
        <f>IFERROR(VLOOKUP($B206,スコアリング基準!$A$36:$B$46,2,FALSE),0)</f>
        <v/>
      </c>
      <c r="Y206" s="4">
        <f>SUM($S206:$X206)</f>
        <v/>
      </c>
      <c r="Z206" s="4">
        <f>IF(COUNT($M206:$N206)=0,"データ無",IF($Y206&gt;=スコアリング基準!$B$30,"S",IF($Y206&gt;=スコアリング基準!$B$31,"A",IF($Y206&gt;=スコアリング基準!$B$32,"B","C"))))</f>
        <v/>
      </c>
      <c r="AA206">
        <f>IFERROR(INDEX(実績DB!$I$3:$I$104,MATCH($B206&amp;$C206,実績DB!$J$3:$J$104,0)),"")</f>
        <v/>
      </c>
    </row>
    <row r="207">
      <c r="A207" t="n">
        <v>205</v>
      </c>
      <c r="B207" t="inlineStr">
        <is>
          <t>北海道</t>
        </is>
      </c>
      <c r="C207" t="inlineStr">
        <is>
          <t>早来変電所</t>
        </is>
      </c>
      <c r="D207" t="inlineStr">
        <is>
          <t>北海道</t>
        </is>
      </c>
      <c r="E207" t="n">
        <v>66</v>
      </c>
      <c r="F207" t="n">
        <v>6.6</v>
      </c>
      <c r="G207" s="3" t="n">
        <v>42.761288</v>
      </c>
      <c r="H207" s="3" t="n">
        <v>141.812787</v>
      </c>
      <c r="I207" t="inlineStr">
        <is>
          <t>OSM実測</t>
        </is>
      </c>
      <c r="J207" t="n">
        <v>12</v>
      </c>
      <c r="K207" t="n">
        <v>6</v>
      </c>
      <c r="M207" t="n">
        <v>0</v>
      </c>
      <c r="N207" t="n">
        <v>0</v>
      </c>
      <c r="O207" t="inlineStr">
        <is>
          <t>不可 #3</t>
        </is>
      </c>
      <c r="P207" t="inlineStr">
        <is>
          <t>有り</t>
        </is>
      </c>
      <c r="R207" s="4">
        <f>IF(COUNT($M207:$N207)=0,"",IF(AND(IF($N207&lt;&gt;"",$N207,$M207)&lt;=0,$O207&lt;&gt;"可"),"警告",""))</f>
        <v/>
      </c>
      <c r="S207" s="4">
        <f>IF(COUNT($M207:$N207)=0,0,IF(IF($N207&lt;&gt;"",$N207,$M207)&gt;=スコアリング基準!$B$20,スコアリング基準!$C$20,IF(IF($N207&lt;&gt;"",$N207,$M207)&gt;=スコアリング基準!$B$21,スコアリング基準!$C$21,IF(IF($N207&lt;&gt;"",$N207,$M207)&gt;0,スコアリング基準!$C$22,0))))</f>
        <v/>
      </c>
      <c r="T207" s="4">
        <f>IF($O207="可",スコアリング基準!$C$23,0)</f>
        <v/>
      </c>
      <c r="U207" s="4">
        <f>IF(OR(COUNT($K207:$L207)&lt;2,$K207=0),0,IF(ABS($L207)/$K207&lt;=スコアリング基準!$B$24,スコアリング基準!$C$24,IF(ABS($L207)/$K207&lt;=スコアリング基準!$B$25,スコアリング基準!$C$25,IF(ABS($L207)/$K207&lt;=スコアリング基準!$B$26,スコアリング基準!$C$26,0))))</f>
        <v/>
      </c>
      <c r="V207" s="4">
        <f>IF($P207="なし",スコアリング基準!$C$27,0)</f>
        <v/>
      </c>
      <c r="W207" s="4">
        <f>IF($F207="",0,IF(ISNUMBER($F207),IF($F207&lt;=スコアリング基準!$B$28,スコアリング基準!$C$28,スコアリング基準!$C$29),0))</f>
        <v/>
      </c>
      <c r="X207" s="4">
        <f>IFERROR(VLOOKUP($B207,スコアリング基準!$A$36:$B$46,2,FALSE),0)</f>
        <v/>
      </c>
      <c r="Y207" s="4">
        <f>SUM($S207:$X207)</f>
        <v/>
      </c>
      <c r="Z207" s="4">
        <f>IF(COUNT($M207:$N207)=0,"データ無",IF($Y207&gt;=スコアリング基準!$B$30,"S",IF($Y207&gt;=スコアリング基準!$B$31,"A",IF($Y207&gt;=スコアリング基準!$B$32,"B","C"))))</f>
        <v/>
      </c>
      <c r="AA207">
        <f>IFERROR(INDEX(実績DB!$I$3:$I$104,MATCH($B207&amp;$C207,実績DB!$J$3:$J$104,0)),"")</f>
        <v/>
      </c>
    </row>
    <row r="208">
      <c r="A208" t="n">
        <v>206</v>
      </c>
      <c r="B208" t="inlineStr">
        <is>
          <t>北海道</t>
        </is>
      </c>
      <c r="C208" t="inlineStr">
        <is>
          <t>旭川中央変電所</t>
        </is>
      </c>
      <c r="D208" t="inlineStr">
        <is>
          <t>北海道</t>
        </is>
      </c>
      <c r="E208" t="n">
        <v>66</v>
      </c>
      <c r="F208" t="n">
        <v>6.6</v>
      </c>
      <c r="G208" s="3" t="n">
        <v>43.77</v>
      </c>
      <c r="H208" s="3" t="n">
        <v>142.37</v>
      </c>
      <c r="I208" t="inlineStr">
        <is>
          <t>推定</t>
        </is>
      </c>
      <c r="J208" t="n">
        <v>60</v>
      </c>
      <c r="K208" t="n">
        <v>40</v>
      </c>
      <c r="M208" t="n">
        <v>20</v>
      </c>
      <c r="N208" t="n">
        <v>0</v>
      </c>
      <c r="O208" t="inlineStr">
        <is>
          <t>不可 #1</t>
        </is>
      </c>
      <c r="P208" t="inlineStr">
        <is>
          <t>なし</t>
        </is>
      </c>
      <c r="R208" s="4">
        <f>IF(COUNT($M208:$N208)=0,"",IF(AND(IF($N208&lt;&gt;"",$N208,$M208)&lt;=0,$O208&lt;&gt;"可"),"警告",""))</f>
        <v/>
      </c>
      <c r="S208" s="4">
        <f>IF(COUNT($M208:$N208)=0,0,IF(IF($N208&lt;&gt;"",$N208,$M208)&gt;=スコアリング基準!$B$20,スコアリング基準!$C$20,IF(IF($N208&lt;&gt;"",$N208,$M208)&gt;=スコアリング基準!$B$21,スコアリング基準!$C$21,IF(IF($N208&lt;&gt;"",$N208,$M208)&gt;0,スコアリング基準!$C$22,0))))</f>
        <v/>
      </c>
      <c r="T208" s="4">
        <f>IF($O208="可",スコアリング基準!$C$23,0)</f>
        <v/>
      </c>
      <c r="U208" s="4">
        <f>IF(OR(COUNT($K208:$L208)&lt;2,$K208=0),0,IF(ABS($L208)/$K208&lt;=スコアリング基準!$B$24,スコアリング基準!$C$24,IF(ABS($L208)/$K208&lt;=スコアリング基準!$B$25,スコアリング基準!$C$25,IF(ABS($L208)/$K208&lt;=スコアリング基準!$B$26,スコアリング基準!$C$26,0))))</f>
        <v/>
      </c>
      <c r="V208" s="4">
        <f>IF($P208="なし",スコアリング基準!$C$27,0)</f>
        <v/>
      </c>
      <c r="W208" s="4">
        <f>IF($F208="",0,IF(ISNUMBER($F208),IF($F208&lt;=スコアリング基準!$B$28,スコアリング基準!$C$28,スコアリング基準!$C$29),0))</f>
        <v/>
      </c>
      <c r="X208" s="4">
        <f>IFERROR(VLOOKUP($B208,スコアリング基準!$A$36:$B$46,2,FALSE),0)</f>
        <v/>
      </c>
      <c r="Y208" s="4">
        <f>SUM($S208:$X208)</f>
        <v/>
      </c>
      <c r="Z208" s="4">
        <f>IF(COUNT($M208:$N208)=0,"データ無",IF($Y208&gt;=スコアリング基準!$B$30,"S",IF($Y208&gt;=スコアリング基準!$B$31,"A",IF($Y208&gt;=スコアリング基準!$B$32,"B","C"))))</f>
        <v/>
      </c>
      <c r="AA208">
        <f>IFERROR(INDEX(実績DB!$I$3:$I$104,MATCH($B208&amp;$C208,実績DB!$J$3:$J$104,0)),"")</f>
        <v/>
      </c>
    </row>
    <row r="209">
      <c r="A209" t="n">
        <v>207</v>
      </c>
      <c r="B209" t="inlineStr">
        <is>
          <t>北海道</t>
        </is>
      </c>
      <c r="C209" t="inlineStr">
        <is>
          <t>昆布変電所</t>
        </is>
      </c>
      <c r="D209" t="inlineStr">
        <is>
          <t>北海道</t>
        </is>
      </c>
      <c r="E209" t="n">
        <v>66</v>
      </c>
      <c r="F209" t="n">
        <v>6.6</v>
      </c>
      <c r="G209" s="3" t="n">
        <v>42.807473</v>
      </c>
      <c r="H209" s="3" t="n">
        <v>140.58647</v>
      </c>
      <c r="I209" t="inlineStr">
        <is>
          <t>OSM実測</t>
        </is>
      </c>
      <c r="J209" t="n">
        <v>6</v>
      </c>
      <c r="K209" t="n">
        <v>6</v>
      </c>
      <c r="M209" t="n">
        <v>6</v>
      </c>
      <c r="N209" t="n">
        <v>6</v>
      </c>
      <c r="O209" t="inlineStr">
        <is>
          <t>不可 #3</t>
        </is>
      </c>
      <c r="P209" t="inlineStr">
        <is>
          <t>なし</t>
        </is>
      </c>
      <c r="R209" s="4">
        <f>IF(COUNT($M209:$N209)=0,"",IF(AND(IF($N209&lt;&gt;"",$N209,$M209)&lt;=0,$O209&lt;&gt;"可"),"警告",""))</f>
        <v/>
      </c>
      <c r="S209" s="4">
        <f>IF(COUNT($M209:$N209)=0,0,IF(IF($N209&lt;&gt;"",$N209,$M209)&gt;=スコアリング基準!$B$20,スコアリング基準!$C$20,IF(IF($N209&lt;&gt;"",$N209,$M209)&gt;=スコアリング基準!$B$21,スコアリング基準!$C$21,IF(IF($N209&lt;&gt;"",$N209,$M209)&gt;0,スコアリング基準!$C$22,0))))</f>
        <v/>
      </c>
      <c r="T209" s="4">
        <f>IF($O209="可",スコアリング基準!$C$23,0)</f>
        <v/>
      </c>
      <c r="U209" s="4">
        <f>IF(OR(COUNT($K209:$L209)&lt;2,$K209=0),0,IF(ABS($L209)/$K209&lt;=スコアリング基準!$B$24,スコアリング基準!$C$24,IF(ABS($L209)/$K209&lt;=スコアリング基準!$B$25,スコアリング基準!$C$25,IF(ABS($L209)/$K209&lt;=スコアリング基準!$B$26,スコアリング基準!$C$26,0))))</f>
        <v/>
      </c>
      <c r="V209" s="4">
        <f>IF($P209="なし",スコアリング基準!$C$27,0)</f>
        <v/>
      </c>
      <c r="W209" s="4">
        <f>IF($F209="",0,IF(ISNUMBER($F209),IF($F209&lt;=スコアリング基準!$B$28,スコアリング基準!$C$28,スコアリング基準!$C$29),0))</f>
        <v/>
      </c>
      <c r="X209" s="4">
        <f>IFERROR(VLOOKUP($B209,スコアリング基準!$A$36:$B$46,2,FALSE),0)</f>
        <v/>
      </c>
      <c r="Y209" s="4">
        <f>SUM($S209:$X209)</f>
        <v/>
      </c>
      <c r="Z209" s="4">
        <f>IF(COUNT($M209:$N209)=0,"データ無",IF($Y209&gt;=スコアリング基準!$B$30,"S",IF($Y209&gt;=スコアリング基準!$B$31,"A",IF($Y209&gt;=スコアリング基準!$B$32,"B","C"))))</f>
        <v/>
      </c>
      <c r="AA209">
        <f>IFERROR(INDEX(実績DB!$I$3:$I$104,MATCH($B209&amp;$C209,実績DB!$J$3:$J$104,0)),"")</f>
        <v/>
      </c>
    </row>
    <row r="210">
      <c r="A210" t="n">
        <v>208</v>
      </c>
      <c r="B210" t="inlineStr">
        <is>
          <t>北海道</t>
        </is>
      </c>
      <c r="C210" t="inlineStr">
        <is>
          <t>明野変電所</t>
        </is>
      </c>
      <c r="D210" t="inlineStr">
        <is>
          <t>北海道</t>
        </is>
      </c>
      <c r="E210" t="n">
        <v>66</v>
      </c>
      <c r="F210" t="n">
        <v>6.6</v>
      </c>
      <c r="G210" s="3" t="n">
        <v>42.666173</v>
      </c>
      <c r="H210" s="3" t="n">
        <v>141.645263</v>
      </c>
      <c r="I210" t="inlineStr">
        <is>
          <t>OSM実測</t>
        </is>
      </c>
      <c r="J210" t="n">
        <v>30</v>
      </c>
      <c r="K210" t="n">
        <v>20</v>
      </c>
      <c r="M210" t="n">
        <v>9</v>
      </c>
      <c r="N210" t="n">
        <v>0</v>
      </c>
      <c r="O210" t="inlineStr">
        <is>
          <t>不可 #2</t>
        </is>
      </c>
      <c r="P210" t="inlineStr">
        <is>
          <t>有り</t>
        </is>
      </c>
      <c r="R210" s="4">
        <f>IF(COUNT($M210:$N210)=0,"",IF(AND(IF($N210&lt;&gt;"",$N210,$M210)&lt;=0,$O210&lt;&gt;"可"),"警告",""))</f>
        <v/>
      </c>
      <c r="S210" s="4">
        <f>IF(COUNT($M210:$N210)=0,0,IF(IF($N210&lt;&gt;"",$N210,$M210)&gt;=スコアリング基準!$B$20,スコアリング基準!$C$20,IF(IF($N210&lt;&gt;"",$N210,$M210)&gt;=スコアリング基準!$B$21,スコアリング基準!$C$21,IF(IF($N210&lt;&gt;"",$N210,$M210)&gt;0,スコアリング基準!$C$22,0))))</f>
        <v/>
      </c>
      <c r="T210" s="4">
        <f>IF($O210="可",スコアリング基準!$C$23,0)</f>
        <v/>
      </c>
      <c r="U210" s="4">
        <f>IF(OR(COUNT($K210:$L210)&lt;2,$K210=0),0,IF(ABS($L210)/$K210&lt;=スコアリング基準!$B$24,スコアリング基準!$C$24,IF(ABS($L210)/$K210&lt;=スコアリング基準!$B$25,スコアリング基準!$C$25,IF(ABS($L210)/$K210&lt;=スコアリング基準!$B$26,スコアリング基準!$C$26,0))))</f>
        <v/>
      </c>
      <c r="V210" s="4">
        <f>IF($P210="なし",スコアリング基準!$C$27,0)</f>
        <v/>
      </c>
      <c r="W210" s="4">
        <f>IF($F210="",0,IF(ISNUMBER($F210),IF($F210&lt;=スコアリング基準!$B$28,スコアリング基準!$C$28,スコアリング基準!$C$29),0))</f>
        <v/>
      </c>
      <c r="X210" s="4">
        <f>IFERROR(VLOOKUP($B210,スコアリング基準!$A$36:$B$46,2,FALSE),0)</f>
        <v/>
      </c>
      <c r="Y210" s="4">
        <f>SUM($S210:$X210)</f>
        <v/>
      </c>
      <c r="Z210" s="4">
        <f>IF(COUNT($M210:$N210)=0,"データ無",IF($Y210&gt;=スコアリング基準!$B$30,"S",IF($Y210&gt;=スコアリング基準!$B$31,"A",IF($Y210&gt;=スコアリング基準!$B$32,"B","C"))))</f>
        <v/>
      </c>
      <c r="AA210">
        <f>IFERROR(INDEX(実績DB!$I$3:$I$104,MATCH($B210&amp;$C210,実績DB!$J$3:$J$104,0)),"")</f>
        <v/>
      </c>
    </row>
    <row r="211">
      <c r="A211" t="n">
        <v>209</v>
      </c>
      <c r="B211" t="inlineStr">
        <is>
          <t>北海道</t>
        </is>
      </c>
      <c r="C211" t="inlineStr">
        <is>
          <t>星が浦変電所</t>
        </is>
      </c>
      <c r="D211" t="inlineStr">
        <is>
          <t>北海道</t>
        </is>
      </c>
      <c r="E211" t="n">
        <v>66</v>
      </c>
      <c r="F211" t="n">
        <v>6.6</v>
      </c>
      <c r="G211" s="3" t="n">
        <v>43.011619</v>
      </c>
      <c r="H211" s="3" t="n">
        <v>144.313409</v>
      </c>
      <c r="I211" t="inlineStr">
        <is>
          <t>OSM実測</t>
        </is>
      </c>
      <c r="J211" t="n">
        <v>30</v>
      </c>
      <c r="K211" t="n">
        <v>15</v>
      </c>
      <c r="M211" t="n">
        <v>15</v>
      </c>
      <c r="N211" t="n">
        <v>0</v>
      </c>
      <c r="O211" t="inlineStr">
        <is>
          <t>不可 #2</t>
        </is>
      </c>
      <c r="P211" t="inlineStr">
        <is>
          <t>有り</t>
        </is>
      </c>
      <c r="R211" s="4">
        <f>IF(COUNT($M211:$N211)=0,"",IF(AND(IF($N211&lt;&gt;"",$N211,$M211)&lt;=0,$O211&lt;&gt;"可"),"警告",""))</f>
        <v/>
      </c>
      <c r="S211" s="4">
        <f>IF(COUNT($M211:$N211)=0,0,IF(IF($N211&lt;&gt;"",$N211,$M211)&gt;=スコアリング基準!$B$20,スコアリング基準!$C$20,IF(IF($N211&lt;&gt;"",$N211,$M211)&gt;=スコアリング基準!$B$21,スコアリング基準!$C$21,IF(IF($N211&lt;&gt;"",$N211,$M211)&gt;0,スコアリング基準!$C$22,0))))</f>
        <v/>
      </c>
      <c r="T211" s="4">
        <f>IF($O211="可",スコアリング基準!$C$23,0)</f>
        <v/>
      </c>
      <c r="U211" s="4">
        <f>IF(OR(COUNT($K211:$L211)&lt;2,$K211=0),0,IF(ABS($L211)/$K211&lt;=スコアリング基準!$B$24,スコアリング基準!$C$24,IF(ABS($L211)/$K211&lt;=スコアリング基準!$B$25,スコアリング基準!$C$25,IF(ABS($L211)/$K211&lt;=スコアリング基準!$B$26,スコアリング基準!$C$26,0))))</f>
        <v/>
      </c>
      <c r="V211" s="4">
        <f>IF($P211="なし",スコアリング基準!$C$27,0)</f>
        <v/>
      </c>
      <c r="W211" s="4">
        <f>IF($F211="",0,IF(ISNUMBER($F211),IF($F211&lt;=スコアリング基準!$B$28,スコアリング基準!$C$28,スコアリング基準!$C$29),0))</f>
        <v/>
      </c>
      <c r="X211" s="4">
        <f>IFERROR(VLOOKUP($B211,スコアリング基準!$A$36:$B$46,2,FALSE),0)</f>
        <v/>
      </c>
      <c r="Y211" s="4">
        <f>SUM($S211:$X211)</f>
        <v/>
      </c>
      <c r="Z211" s="4">
        <f>IF(COUNT($M211:$N211)=0,"データ無",IF($Y211&gt;=スコアリング基準!$B$30,"S",IF($Y211&gt;=スコアリング基準!$B$31,"A",IF($Y211&gt;=スコアリング基準!$B$32,"B","C"))))</f>
        <v/>
      </c>
      <c r="AA211">
        <f>IFERROR(INDEX(実績DB!$I$3:$I$104,MATCH($B211&amp;$C211,実績DB!$J$3:$J$104,0)),"")</f>
        <v/>
      </c>
    </row>
    <row r="212">
      <c r="A212" t="n">
        <v>210</v>
      </c>
      <c r="B212" t="inlineStr">
        <is>
          <t>北海道</t>
        </is>
      </c>
      <c r="C212" t="inlineStr">
        <is>
          <t>晩翠変電所</t>
        </is>
      </c>
      <c r="D212" t="inlineStr">
        <is>
          <t>北海道</t>
        </is>
      </c>
      <c r="E212" t="n">
        <v>66</v>
      </c>
      <c r="F212" t="n">
        <v>6.6</v>
      </c>
      <c r="G212" s="3" t="n">
        <v>43.061152</v>
      </c>
      <c r="H212" s="3" t="n">
        <v>141.624998</v>
      </c>
      <c r="I212" t="inlineStr">
        <is>
          <t>OSM実測</t>
        </is>
      </c>
      <c r="J212" t="n">
        <v>20</v>
      </c>
      <c r="K212" t="n">
        <v>10</v>
      </c>
      <c r="M212" t="n">
        <v>7</v>
      </c>
      <c r="N212" t="n">
        <v>0</v>
      </c>
      <c r="O212" t="inlineStr">
        <is>
          <t>不可 #3</t>
        </is>
      </c>
      <c r="P212" t="inlineStr">
        <is>
          <t>有り</t>
        </is>
      </c>
      <c r="R212" s="4">
        <f>IF(COUNT($M212:$N212)=0,"",IF(AND(IF($N212&lt;&gt;"",$N212,$M212)&lt;=0,$O212&lt;&gt;"可"),"警告",""))</f>
        <v/>
      </c>
      <c r="S212" s="4">
        <f>IF(COUNT($M212:$N212)=0,0,IF(IF($N212&lt;&gt;"",$N212,$M212)&gt;=スコアリング基準!$B$20,スコアリング基準!$C$20,IF(IF($N212&lt;&gt;"",$N212,$M212)&gt;=スコアリング基準!$B$21,スコアリング基準!$C$21,IF(IF($N212&lt;&gt;"",$N212,$M212)&gt;0,スコアリング基準!$C$22,0))))</f>
        <v/>
      </c>
      <c r="T212" s="4">
        <f>IF($O212="可",スコアリング基準!$C$23,0)</f>
        <v/>
      </c>
      <c r="U212" s="4">
        <f>IF(OR(COUNT($K212:$L212)&lt;2,$K212=0),0,IF(ABS($L212)/$K212&lt;=スコアリング基準!$B$24,スコアリング基準!$C$24,IF(ABS($L212)/$K212&lt;=スコアリング基準!$B$25,スコアリング基準!$C$25,IF(ABS($L212)/$K212&lt;=スコアリング基準!$B$26,スコアリング基準!$C$26,0))))</f>
        <v/>
      </c>
      <c r="V212" s="4">
        <f>IF($P212="なし",スコアリング基準!$C$27,0)</f>
        <v/>
      </c>
      <c r="W212" s="4">
        <f>IF($F212="",0,IF(ISNUMBER($F212),IF($F212&lt;=スコアリング基準!$B$28,スコアリング基準!$C$28,スコアリング基準!$C$29),0))</f>
        <v/>
      </c>
      <c r="X212" s="4">
        <f>IFERROR(VLOOKUP($B212,スコアリング基準!$A$36:$B$46,2,FALSE),0)</f>
        <v/>
      </c>
      <c r="Y212" s="4">
        <f>SUM($S212:$X212)</f>
        <v/>
      </c>
      <c r="Z212" s="4">
        <f>IF(COUNT($M212:$N212)=0,"データ無",IF($Y212&gt;=スコアリング基準!$B$30,"S",IF($Y212&gt;=スコアリング基準!$B$31,"A",IF($Y212&gt;=スコアリング基準!$B$32,"B","C"))))</f>
        <v/>
      </c>
      <c r="AA212">
        <f>IFERROR(INDEX(実績DB!$I$3:$I$104,MATCH($B212&amp;$C212,実績DB!$J$3:$J$104,0)),"")</f>
        <v/>
      </c>
    </row>
    <row r="213">
      <c r="A213" t="n">
        <v>211</v>
      </c>
      <c r="B213" t="inlineStr">
        <is>
          <t>北海道</t>
        </is>
      </c>
      <c r="C213" t="inlineStr">
        <is>
          <t>智恵文変電所</t>
        </is>
      </c>
      <c r="D213" t="inlineStr">
        <is>
          <t>北海道</t>
        </is>
      </c>
      <c r="E213" t="n">
        <v>66</v>
      </c>
      <c r="F213" t="n">
        <v>6.6</v>
      </c>
      <c r="G213" s="3" t="n">
        <v>44.36</v>
      </c>
      <c r="H213" s="3" t="n">
        <v>142.5</v>
      </c>
      <c r="I213" t="inlineStr">
        <is>
          <t>推定</t>
        </is>
      </c>
      <c r="J213" t="n">
        <v>3</v>
      </c>
      <c r="K213" t="n">
        <v>3</v>
      </c>
      <c r="M213" t="n">
        <v>3</v>
      </c>
      <c r="N213" t="n">
        <v>0</v>
      </c>
      <c r="O213" t="inlineStr">
        <is>
          <t>不可 #3</t>
        </is>
      </c>
      <c r="P213" t="inlineStr">
        <is>
          <t>有り</t>
        </is>
      </c>
      <c r="R213" s="4">
        <f>IF(COUNT($M213:$N213)=0,"",IF(AND(IF($N213&lt;&gt;"",$N213,$M213)&lt;=0,$O213&lt;&gt;"可"),"警告",""))</f>
        <v/>
      </c>
      <c r="S213" s="4">
        <f>IF(COUNT($M213:$N213)=0,0,IF(IF($N213&lt;&gt;"",$N213,$M213)&gt;=スコアリング基準!$B$20,スコアリング基準!$C$20,IF(IF($N213&lt;&gt;"",$N213,$M213)&gt;=スコアリング基準!$B$21,スコアリング基準!$C$21,IF(IF($N213&lt;&gt;"",$N213,$M213)&gt;0,スコアリング基準!$C$22,0))))</f>
        <v/>
      </c>
      <c r="T213" s="4">
        <f>IF($O213="可",スコアリング基準!$C$23,0)</f>
        <v/>
      </c>
      <c r="U213" s="4">
        <f>IF(OR(COUNT($K213:$L213)&lt;2,$K213=0),0,IF(ABS($L213)/$K213&lt;=スコアリング基準!$B$24,スコアリング基準!$C$24,IF(ABS($L213)/$K213&lt;=スコアリング基準!$B$25,スコアリング基準!$C$25,IF(ABS($L213)/$K213&lt;=スコアリング基準!$B$26,スコアリング基準!$C$26,0))))</f>
        <v/>
      </c>
      <c r="V213" s="4">
        <f>IF($P213="なし",スコアリング基準!$C$27,0)</f>
        <v/>
      </c>
      <c r="W213" s="4">
        <f>IF($F213="",0,IF(ISNUMBER($F213),IF($F213&lt;=スコアリング基準!$B$28,スコアリング基準!$C$28,スコアリング基準!$C$29),0))</f>
        <v/>
      </c>
      <c r="X213" s="4">
        <f>IFERROR(VLOOKUP($B213,スコアリング基準!$A$36:$B$46,2,FALSE),0)</f>
        <v/>
      </c>
      <c r="Y213" s="4">
        <f>SUM($S213:$X213)</f>
        <v/>
      </c>
      <c r="Z213" s="4">
        <f>IF(COUNT($M213:$N213)=0,"データ無",IF($Y213&gt;=スコアリング基準!$B$30,"S",IF($Y213&gt;=スコアリング基準!$B$31,"A",IF($Y213&gt;=スコアリング基準!$B$32,"B","C"))))</f>
        <v/>
      </c>
      <c r="AA213">
        <f>IFERROR(INDEX(実績DB!$I$3:$I$104,MATCH($B213&amp;$C213,実績DB!$J$3:$J$104,0)),"")</f>
        <v/>
      </c>
    </row>
    <row r="214">
      <c r="A214" t="n">
        <v>212</v>
      </c>
      <c r="B214" t="inlineStr">
        <is>
          <t>北海道</t>
        </is>
      </c>
      <c r="C214" t="inlineStr">
        <is>
          <t>曲渕変電所</t>
        </is>
      </c>
      <c r="D214" t="inlineStr">
        <is>
          <t>北海道</t>
        </is>
      </c>
      <c r="E214" t="n">
        <v>66</v>
      </c>
      <c r="F214" t="n">
        <v>6.6</v>
      </c>
      <c r="G214" s="3" t="n">
        <v>45.259949</v>
      </c>
      <c r="H214" s="3" t="n">
        <v>141.902745</v>
      </c>
      <c r="I214" t="inlineStr">
        <is>
          <t>OSM実測</t>
        </is>
      </c>
      <c r="J214" t="n">
        <v>2</v>
      </c>
      <c r="K214" t="n">
        <v>2</v>
      </c>
      <c r="M214" t="n">
        <v>2</v>
      </c>
      <c r="N214" t="n">
        <v>0</v>
      </c>
      <c r="O214" t="inlineStr">
        <is>
          <t>不可 #3</t>
        </is>
      </c>
      <c r="P214" t="inlineStr">
        <is>
          <t>有り</t>
        </is>
      </c>
      <c r="R214" s="4">
        <f>IF(COUNT($M214:$N214)=0,"",IF(AND(IF($N214&lt;&gt;"",$N214,$M214)&lt;=0,$O214&lt;&gt;"可"),"警告",""))</f>
        <v/>
      </c>
      <c r="S214" s="4">
        <f>IF(COUNT($M214:$N214)=0,0,IF(IF($N214&lt;&gt;"",$N214,$M214)&gt;=スコアリング基準!$B$20,スコアリング基準!$C$20,IF(IF($N214&lt;&gt;"",$N214,$M214)&gt;=スコアリング基準!$B$21,スコアリング基準!$C$21,IF(IF($N214&lt;&gt;"",$N214,$M214)&gt;0,スコアリング基準!$C$22,0))))</f>
        <v/>
      </c>
      <c r="T214" s="4">
        <f>IF($O214="可",スコアリング基準!$C$23,0)</f>
        <v/>
      </c>
      <c r="U214" s="4">
        <f>IF(OR(COUNT($K214:$L214)&lt;2,$K214=0),0,IF(ABS($L214)/$K214&lt;=スコアリング基準!$B$24,スコアリング基準!$C$24,IF(ABS($L214)/$K214&lt;=スコアリング基準!$B$25,スコアリング基準!$C$25,IF(ABS($L214)/$K214&lt;=スコアリング基準!$B$26,スコアリング基準!$C$26,0))))</f>
        <v/>
      </c>
      <c r="V214" s="4">
        <f>IF($P214="なし",スコアリング基準!$C$27,0)</f>
        <v/>
      </c>
      <c r="W214" s="4">
        <f>IF($F214="",0,IF(ISNUMBER($F214),IF($F214&lt;=スコアリング基準!$B$28,スコアリング基準!$C$28,スコアリング基準!$C$29),0))</f>
        <v/>
      </c>
      <c r="X214" s="4">
        <f>IFERROR(VLOOKUP($B214,スコアリング基準!$A$36:$B$46,2,FALSE),0)</f>
        <v/>
      </c>
      <c r="Y214" s="4">
        <f>SUM($S214:$X214)</f>
        <v/>
      </c>
      <c r="Z214" s="4">
        <f>IF(COUNT($M214:$N214)=0,"データ無",IF($Y214&gt;=スコアリング基準!$B$30,"S",IF($Y214&gt;=スコアリング基準!$B$31,"A",IF($Y214&gt;=スコアリング基準!$B$32,"B","C"))))</f>
        <v/>
      </c>
      <c r="AA214">
        <f>IFERROR(INDEX(実績DB!$I$3:$I$104,MATCH($B214&amp;$C214,実績DB!$J$3:$J$104,0)),"")</f>
        <v/>
      </c>
    </row>
    <row r="215">
      <c r="A215" t="n">
        <v>213</v>
      </c>
      <c r="B215" t="inlineStr">
        <is>
          <t>北海道</t>
        </is>
      </c>
      <c r="C215" t="inlineStr">
        <is>
          <t>月寒変電所</t>
        </is>
      </c>
      <c r="D215" t="inlineStr">
        <is>
          <t>北海道</t>
        </is>
      </c>
      <c r="E215" t="n">
        <v>66</v>
      </c>
      <c r="F215" t="n">
        <v>6.6</v>
      </c>
      <c r="G215" s="3" t="n">
        <v>43.032869</v>
      </c>
      <c r="H215" s="3" t="n">
        <v>141.412873</v>
      </c>
      <c r="I215" t="inlineStr">
        <is>
          <t>OSM実測(名称一致)</t>
        </is>
      </c>
      <c r="J215" t="n">
        <v>40</v>
      </c>
      <c r="K215" t="n">
        <v>20</v>
      </c>
      <c r="M215" t="n">
        <v>20</v>
      </c>
      <c r="N215" t="n">
        <v>20</v>
      </c>
      <c r="O215" t="inlineStr">
        <is>
          <t>不可 #3</t>
        </is>
      </c>
      <c r="P215" t="inlineStr">
        <is>
          <t>なし</t>
        </is>
      </c>
      <c r="R215" s="4">
        <f>IF(COUNT($M215:$N215)=0,"",IF(AND(IF($N215&lt;&gt;"",$N215,$M215)&lt;=0,$O215&lt;&gt;"可"),"警告",""))</f>
        <v/>
      </c>
      <c r="S215" s="4">
        <f>IF(COUNT($M215:$N215)=0,0,IF(IF($N215&lt;&gt;"",$N215,$M215)&gt;=スコアリング基準!$B$20,スコアリング基準!$C$20,IF(IF($N215&lt;&gt;"",$N215,$M215)&gt;=スコアリング基準!$B$21,スコアリング基準!$C$21,IF(IF($N215&lt;&gt;"",$N215,$M215)&gt;0,スコアリング基準!$C$22,0))))</f>
        <v/>
      </c>
      <c r="T215" s="4">
        <f>IF($O215="可",スコアリング基準!$C$23,0)</f>
        <v/>
      </c>
      <c r="U215" s="4">
        <f>IF(OR(COUNT($K215:$L215)&lt;2,$K215=0),0,IF(ABS($L215)/$K215&lt;=スコアリング基準!$B$24,スコアリング基準!$C$24,IF(ABS($L215)/$K215&lt;=スコアリング基準!$B$25,スコアリング基準!$C$25,IF(ABS($L215)/$K215&lt;=スコアリング基準!$B$26,スコアリング基準!$C$26,0))))</f>
        <v/>
      </c>
      <c r="V215" s="4">
        <f>IF($P215="なし",スコアリング基準!$C$27,0)</f>
        <v/>
      </c>
      <c r="W215" s="4">
        <f>IF($F215="",0,IF(ISNUMBER($F215),IF($F215&lt;=スコアリング基準!$B$28,スコアリング基準!$C$28,スコアリング基準!$C$29),0))</f>
        <v/>
      </c>
      <c r="X215" s="4">
        <f>IFERROR(VLOOKUP($B215,スコアリング基準!$A$36:$B$46,2,FALSE),0)</f>
        <v/>
      </c>
      <c r="Y215" s="4">
        <f>SUM($S215:$X215)</f>
        <v/>
      </c>
      <c r="Z215" s="4">
        <f>IF(COUNT($M215:$N215)=0,"データ無",IF($Y215&gt;=スコアリング基準!$B$30,"S",IF($Y215&gt;=スコアリング基準!$B$31,"A",IF($Y215&gt;=スコアリング基準!$B$32,"B","C"))))</f>
        <v/>
      </c>
      <c r="AA215">
        <f>IFERROR(INDEX(実績DB!$I$3:$I$104,MATCH($B215&amp;$C215,実績DB!$J$3:$J$104,0)),"")</f>
        <v/>
      </c>
    </row>
    <row r="216">
      <c r="A216" t="n">
        <v>214</v>
      </c>
      <c r="B216" t="inlineStr">
        <is>
          <t>北海道</t>
        </is>
      </c>
      <c r="C216" t="inlineStr">
        <is>
          <t>望来変電所</t>
        </is>
      </c>
      <c r="D216" t="inlineStr">
        <is>
          <t>北海道</t>
        </is>
      </c>
      <c r="E216" t="n">
        <v>66</v>
      </c>
      <c r="F216" t="n">
        <v>6.6</v>
      </c>
      <c r="G216" s="3" t="n">
        <v>43.315694</v>
      </c>
      <c r="H216" s="3" t="n">
        <v>141.417233</v>
      </c>
      <c r="I216" t="inlineStr">
        <is>
          <t>OSM実測</t>
        </is>
      </c>
      <c r="J216" t="n">
        <v>15</v>
      </c>
      <c r="K216" t="n">
        <v>15</v>
      </c>
      <c r="M216" t="n">
        <v>4</v>
      </c>
      <c r="N216" t="n">
        <v>0</v>
      </c>
      <c r="O216" t="inlineStr">
        <is>
          <t>不可 #3</t>
        </is>
      </c>
      <c r="P216" t="inlineStr">
        <is>
          <t>有り</t>
        </is>
      </c>
      <c r="R216" s="4">
        <f>IF(COUNT($M216:$N216)=0,"",IF(AND(IF($N216&lt;&gt;"",$N216,$M216)&lt;=0,$O216&lt;&gt;"可"),"警告",""))</f>
        <v/>
      </c>
      <c r="S216" s="4">
        <f>IF(COUNT($M216:$N216)=0,0,IF(IF($N216&lt;&gt;"",$N216,$M216)&gt;=スコアリング基準!$B$20,スコアリング基準!$C$20,IF(IF($N216&lt;&gt;"",$N216,$M216)&gt;=スコアリング基準!$B$21,スコアリング基準!$C$21,IF(IF($N216&lt;&gt;"",$N216,$M216)&gt;0,スコアリング基準!$C$22,0))))</f>
        <v/>
      </c>
      <c r="T216" s="4">
        <f>IF($O216="可",スコアリング基準!$C$23,0)</f>
        <v/>
      </c>
      <c r="U216" s="4">
        <f>IF(OR(COUNT($K216:$L216)&lt;2,$K216=0),0,IF(ABS($L216)/$K216&lt;=スコアリング基準!$B$24,スコアリング基準!$C$24,IF(ABS($L216)/$K216&lt;=スコアリング基準!$B$25,スコアリング基準!$C$25,IF(ABS($L216)/$K216&lt;=スコアリング基準!$B$26,スコアリング基準!$C$26,0))))</f>
        <v/>
      </c>
      <c r="V216" s="4">
        <f>IF($P216="なし",スコアリング基準!$C$27,0)</f>
        <v/>
      </c>
      <c r="W216" s="4">
        <f>IF($F216="",0,IF(ISNUMBER($F216),IF($F216&lt;=スコアリング基準!$B$28,スコアリング基準!$C$28,スコアリング基準!$C$29),0))</f>
        <v/>
      </c>
      <c r="X216" s="4">
        <f>IFERROR(VLOOKUP($B216,スコアリング基準!$A$36:$B$46,2,FALSE),0)</f>
        <v/>
      </c>
      <c r="Y216" s="4">
        <f>SUM($S216:$X216)</f>
        <v/>
      </c>
      <c r="Z216" s="4">
        <f>IF(COUNT($M216:$N216)=0,"データ無",IF($Y216&gt;=スコアリング基準!$B$30,"S",IF($Y216&gt;=スコアリング基準!$B$31,"A",IF($Y216&gt;=スコアリング基準!$B$32,"B","C"))))</f>
        <v/>
      </c>
      <c r="AA216">
        <f>IFERROR(INDEX(実績DB!$I$3:$I$104,MATCH($B216&amp;$C216,実績DB!$J$3:$J$104,0)),"")</f>
        <v/>
      </c>
    </row>
    <row r="217">
      <c r="A217" t="n">
        <v>215</v>
      </c>
      <c r="B217" t="inlineStr">
        <is>
          <t>北海道</t>
        </is>
      </c>
      <c r="C217" t="inlineStr">
        <is>
          <t>木古内変電所</t>
        </is>
      </c>
      <c r="D217" t="inlineStr">
        <is>
          <t>北海道</t>
        </is>
      </c>
      <c r="E217" t="n">
        <v>66</v>
      </c>
      <c r="F217" t="n">
        <v>6.6</v>
      </c>
      <c r="G217" s="3" t="n">
        <v>41.79</v>
      </c>
      <c r="H217" s="3" t="n">
        <v>140.44</v>
      </c>
      <c r="I217" t="inlineStr">
        <is>
          <t>推定</t>
        </is>
      </c>
      <c r="J217" t="n">
        <v>16</v>
      </c>
      <c r="K217" t="n">
        <v>6</v>
      </c>
      <c r="M217" t="n">
        <v>5</v>
      </c>
      <c r="N217" t="n">
        <v>0</v>
      </c>
      <c r="O217" t="inlineStr">
        <is>
          <t>不可 #3</t>
        </is>
      </c>
      <c r="P217" t="inlineStr">
        <is>
          <t>有り</t>
        </is>
      </c>
      <c r="R217" s="4">
        <f>IF(COUNT($M217:$N217)=0,"",IF(AND(IF($N217&lt;&gt;"",$N217,$M217)&lt;=0,$O217&lt;&gt;"可"),"警告",""))</f>
        <v/>
      </c>
      <c r="S217" s="4">
        <f>IF(COUNT($M217:$N217)=0,0,IF(IF($N217&lt;&gt;"",$N217,$M217)&gt;=スコアリング基準!$B$20,スコアリング基準!$C$20,IF(IF($N217&lt;&gt;"",$N217,$M217)&gt;=スコアリング基準!$B$21,スコアリング基準!$C$21,IF(IF($N217&lt;&gt;"",$N217,$M217)&gt;0,スコアリング基準!$C$22,0))))</f>
        <v/>
      </c>
      <c r="T217" s="4">
        <f>IF($O217="可",スコアリング基準!$C$23,0)</f>
        <v/>
      </c>
      <c r="U217" s="4">
        <f>IF(OR(COUNT($K217:$L217)&lt;2,$K217=0),0,IF(ABS($L217)/$K217&lt;=スコアリング基準!$B$24,スコアリング基準!$C$24,IF(ABS($L217)/$K217&lt;=スコアリング基準!$B$25,スコアリング基準!$C$25,IF(ABS($L217)/$K217&lt;=スコアリング基準!$B$26,スコアリング基準!$C$26,0))))</f>
        <v/>
      </c>
      <c r="V217" s="4">
        <f>IF($P217="なし",スコアリング基準!$C$27,0)</f>
        <v/>
      </c>
      <c r="W217" s="4">
        <f>IF($F217="",0,IF(ISNUMBER($F217),IF($F217&lt;=スコアリング基準!$B$28,スコアリング基準!$C$28,スコアリング基準!$C$29),0))</f>
        <v/>
      </c>
      <c r="X217" s="4">
        <f>IFERROR(VLOOKUP($B217,スコアリング基準!$A$36:$B$46,2,FALSE),0)</f>
        <v/>
      </c>
      <c r="Y217" s="4">
        <f>SUM($S217:$X217)</f>
        <v/>
      </c>
      <c r="Z217" s="4">
        <f>IF(COUNT($M217:$N217)=0,"データ無",IF($Y217&gt;=スコアリング基準!$B$30,"S",IF($Y217&gt;=スコアリング基準!$B$31,"A",IF($Y217&gt;=スコアリング基準!$B$32,"B","C"))))</f>
        <v/>
      </c>
      <c r="AA217">
        <f>IFERROR(INDEX(実績DB!$I$3:$I$104,MATCH($B217&amp;$C217,実績DB!$J$3:$J$104,0)),"")</f>
        <v/>
      </c>
    </row>
    <row r="218">
      <c r="A218" t="n">
        <v>216</v>
      </c>
      <c r="B218" t="inlineStr">
        <is>
          <t>北海道</t>
        </is>
      </c>
      <c r="C218" t="inlineStr">
        <is>
          <t>木野変電所</t>
        </is>
      </c>
      <c r="D218" t="inlineStr">
        <is>
          <t>北海道</t>
        </is>
      </c>
      <c r="E218" t="n">
        <v>66</v>
      </c>
      <c r="F218" t="n">
        <v>6.6</v>
      </c>
      <c r="G218" s="3" t="n">
        <v>42.965557</v>
      </c>
      <c r="H218" s="3" t="n">
        <v>143.208263</v>
      </c>
      <c r="I218" t="inlineStr">
        <is>
          <t>OSM実測</t>
        </is>
      </c>
      <c r="J218" t="n">
        <v>55</v>
      </c>
      <c r="K218" t="n">
        <v>35</v>
      </c>
      <c r="M218" t="n">
        <v>15</v>
      </c>
      <c r="N218" t="n">
        <v>0</v>
      </c>
      <c r="O218" t="inlineStr">
        <is>
          <t>不可 #3</t>
        </is>
      </c>
      <c r="P218" t="inlineStr">
        <is>
          <t>有り</t>
        </is>
      </c>
      <c r="R218" s="4">
        <f>IF(COUNT($M218:$N218)=0,"",IF(AND(IF($N218&lt;&gt;"",$N218,$M218)&lt;=0,$O218&lt;&gt;"可"),"警告",""))</f>
        <v/>
      </c>
      <c r="S218" s="4">
        <f>IF(COUNT($M218:$N218)=0,0,IF(IF($N218&lt;&gt;"",$N218,$M218)&gt;=スコアリング基準!$B$20,スコアリング基準!$C$20,IF(IF($N218&lt;&gt;"",$N218,$M218)&gt;=スコアリング基準!$B$21,スコアリング基準!$C$21,IF(IF($N218&lt;&gt;"",$N218,$M218)&gt;0,スコアリング基準!$C$22,0))))</f>
        <v/>
      </c>
      <c r="T218" s="4">
        <f>IF($O218="可",スコアリング基準!$C$23,0)</f>
        <v/>
      </c>
      <c r="U218" s="4">
        <f>IF(OR(COUNT($K218:$L218)&lt;2,$K218=0),0,IF(ABS($L218)/$K218&lt;=スコアリング基準!$B$24,スコアリング基準!$C$24,IF(ABS($L218)/$K218&lt;=スコアリング基準!$B$25,スコアリング基準!$C$25,IF(ABS($L218)/$K218&lt;=スコアリング基準!$B$26,スコアリング基準!$C$26,0))))</f>
        <v/>
      </c>
      <c r="V218" s="4">
        <f>IF($P218="なし",スコアリング基準!$C$27,0)</f>
        <v/>
      </c>
      <c r="W218" s="4">
        <f>IF($F218="",0,IF(ISNUMBER($F218),IF($F218&lt;=スコアリング基準!$B$28,スコアリング基準!$C$28,スコアリング基準!$C$29),0))</f>
        <v/>
      </c>
      <c r="X218" s="4">
        <f>IFERROR(VLOOKUP($B218,スコアリング基準!$A$36:$B$46,2,FALSE),0)</f>
        <v/>
      </c>
      <c r="Y218" s="4">
        <f>SUM($S218:$X218)</f>
        <v/>
      </c>
      <c r="Z218" s="4">
        <f>IF(COUNT($M218:$N218)=0,"データ無",IF($Y218&gt;=スコアリング基準!$B$30,"S",IF($Y218&gt;=スコアリング基準!$B$31,"A",IF($Y218&gt;=スコアリング基準!$B$32,"B","C"))))</f>
        <v/>
      </c>
      <c r="AA218">
        <f>IFERROR(INDEX(実績DB!$I$3:$I$104,MATCH($B218&amp;$C218,実績DB!$J$3:$J$104,0)),"")</f>
        <v/>
      </c>
    </row>
    <row r="219">
      <c r="A219" t="n">
        <v>217</v>
      </c>
      <c r="B219" t="inlineStr">
        <is>
          <t>北海道</t>
        </is>
      </c>
      <c r="C219" t="inlineStr">
        <is>
          <t>末広変電所</t>
        </is>
      </c>
      <c r="D219" t="inlineStr">
        <is>
          <t>北海道</t>
        </is>
      </c>
      <c r="E219" t="n">
        <v>66</v>
      </c>
      <c r="F219" t="n">
        <v>6.6</v>
      </c>
      <c r="G219" s="3" t="n">
        <v>41.762342</v>
      </c>
      <c r="H219" s="3" t="n">
        <v>140.717576</v>
      </c>
      <c r="I219" t="inlineStr">
        <is>
          <t>OSM実測(名称一致)</t>
        </is>
      </c>
      <c r="J219" t="n">
        <v>20</v>
      </c>
      <c r="K219" t="n">
        <v>10</v>
      </c>
      <c r="M219" t="n">
        <v>10</v>
      </c>
      <c r="N219" t="n">
        <v>0</v>
      </c>
      <c r="O219" t="inlineStr">
        <is>
          <t>不可 #3</t>
        </is>
      </c>
      <c r="P219" t="inlineStr">
        <is>
          <t>有り</t>
        </is>
      </c>
      <c r="R219" s="4">
        <f>IF(COUNT($M219:$N219)=0,"",IF(AND(IF($N219&lt;&gt;"",$N219,$M219)&lt;=0,$O219&lt;&gt;"可"),"警告",""))</f>
        <v/>
      </c>
      <c r="S219" s="4">
        <f>IF(COUNT($M219:$N219)=0,0,IF(IF($N219&lt;&gt;"",$N219,$M219)&gt;=スコアリング基準!$B$20,スコアリング基準!$C$20,IF(IF($N219&lt;&gt;"",$N219,$M219)&gt;=スコアリング基準!$B$21,スコアリング基準!$C$21,IF(IF($N219&lt;&gt;"",$N219,$M219)&gt;0,スコアリング基準!$C$22,0))))</f>
        <v/>
      </c>
      <c r="T219" s="4">
        <f>IF($O219="可",スコアリング基準!$C$23,0)</f>
        <v/>
      </c>
      <c r="U219" s="4">
        <f>IF(OR(COUNT($K219:$L219)&lt;2,$K219=0),0,IF(ABS($L219)/$K219&lt;=スコアリング基準!$B$24,スコアリング基準!$C$24,IF(ABS($L219)/$K219&lt;=スコアリング基準!$B$25,スコアリング基準!$C$25,IF(ABS($L219)/$K219&lt;=スコアリング基準!$B$26,スコアリング基準!$C$26,0))))</f>
        <v/>
      </c>
      <c r="V219" s="4">
        <f>IF($P219="なし",スコアリング基準!$C$27,0)</f>
        <v/>
      </c>
      <c r="W219" s="4">
        <f>IF($F219="",0,IF(ISNUMBER($F219),IF($F219&lt;=スコアリング基準!$B$28,スコアリング基準!$C$28,スコアリング基準!$C$29),0))</f>
        <v/>
      </c>
      <c r="X219" s="4">
        <f>IFERROR(VLOOKUP($B219,スコアリング基準!$A$36:$B$46,2,FALSE),0)</f>
        <v/>
      </c>
      <c r="Y219" s="4">
        <f>SUM($S219:$X219)</f>
        <v/>
      </c>
      <c r="Z219" s="4">
        <f>IF(COUNT($M219:$N219)=0,"データ無",IF($Y219&gt;=スコアリング基準!$B$30,"S",IF($Y219&gt;=スコアリング基準!$B$31,"A",IF($Y219&gt;=スコアリング基準!$B$32,"B","C"))))</f>
        <v/>
      </c>
      <c r="AA219">
        <f>IFERROR(INDEX(実績DB!$I$3:$I$104,MATCH($B219&amp;$C219,実績DB!$J$3:$J$104,0)),"")</f>
        <v/>
      </c>
    </row>
    <row r="220">
      <c r="A220" t="n">
        <v>218</v>
      </c>
      <c r="B220" t="inlineStr">
        <is>
          <t>北海道</t>
        </is>
      </c>
      <c r="C220" t="inlineStr">
        <is>
          <t>本別変電所</t>
        </is>
      </c>
      <c r="D220" t="inlineStr">
        <is>
          <t>北海道</t>
        </is>
      </c>
      <c r="E220" t="n">
        <v>66</v>
      </c>
      <c r="F220" t="n">
        <v>6.6</v>
      </c>
      <c r="G220" s="3" t="n">
        <v>43.04</v>
      </c>
      <c r="H220" s="3" t="n">
        <v>143.63</v>
      </c>
      <c r="I220" t="inlineStr">
        <is>
          <t>推定</t>
        </is>
      </c>
      <c r="J220" t="n">
        <v>12</v>
      </c>
      <c r="K220" t="n">
        <v>6</v>
      </c>
      <c r="M220" t="n">
        <v>4</v>
      </c>
      <c r="N220" t="n">
        <v>0</v>
      </c>
      <c r="O220" t="inlineStr">
        <is>
          <t>不可 #3</t>
        </is>
      </c>
      <c r="P220" t="inlineStr">
        <is>
          <t>有り</t>
        </is>
      </c>
      <c r="R220" s="4">
        <f>IF(COUNT($M220:$N220)=0,"",IF(AND(IF($N220&lt;&gt;"",$N220,$M220)&lt;=0,$O220&lt;&gt;"可"),"警告",""))</f>
        <v/>
      </c>
      <c r="S220" s="4">
        <f>IF(COUNT($M220:$N220)=0,0,IF(IF($N220&lt;&gt;"",$N220,$M220)&gt;=スコアリング基準!$B$20,スコアリング基準!$C$20,IF(IF($N220&lt;&gt;"",$N220,$M220)&gt;=スコアリング基準!$B$21,スコアリング基準!$C$21,IF(IF($N220&lt;&gt;"",$N220,$M220)&gt;0,スコアリング基準!$C$22,0))))</f>
        <v/>
      </c>
      <c r="T220" s="4">
        <f>IF($O220="可",スコアリング基準!$C$23,0)</f>
        <v/>
      </c>
      <c r="U220" s="4">
        <f>IF(OR(COUNT($K220:$L220)&lt;2,$K220=0),0,IF(ABS($L220)/$K220&lt;=スコアリング基準!$B$24,スコアリング基準!$C$24,IF(ABS($L220)/$K220&lt;=スコアリング基準!$B$25,スコアリング基準!$C$25,IF(ABS($L220)/$K220&lt;=スコアリング基準!$B$26,スコアリング基準!$C$26,0))))</f>
        <v/>
      </c>
      <c r="V220" s="4">
        <f>IF($P220="なし",スコアリング基準!$C$27,0)</f>
        <v/>
      </c>
      <c r="W220" s="4">
        <f>IF($F220="",0,IF(ISNUMBER($F220),IF($F220&lt;=スコアリング基準!$B$28,スコアリング基準!$C$28,スコアリング基準!$C$29),0))</f>
        <v/>
      </c>
      <c r="X220" s="4">
        <f>IFERROR(VLOOKUP($B220,スコアリング基準!$A$36:$B$46,2,FALSE),0)</f>
        <v/>
      </c>
      <c r="Y220" s="4">
        <f>SUM($S220:$X220)</f>
        <v/>
      </c>
      <c r="Z220" s="4">
        <f>IF(COUNT($M220:$N220)=0,"データ無",IF($Y220&gt;=スコアリング基準!$B$30,"S",IF($Y220&gt;=スコアリング基準!$B$31,"A",IF($Y220&gt;=スコアリング基準!$B$32,"B","C"))))</f>
        <v/>
      </c>
      <c r="AA220">
        <f>IFERROR(INDEX(実績DB!$I$3:$I$104,MATCH($B220&amp;$C220,実績DB!$J$3:$J$104,0)),"")</f>
        <v/>
      </c>
    </row>
    <row r="221">
      <c r="A221" t="n">
        <v>219</v>
      </c>
      <c r="B221" t="inlineStr">
        <is>
          <t>北海道</t>
        </is>
      </c>
      <c r="C221" t="inlineStr">
        <is>
          <t>本輪西変電所</t>
        </is>
      </c>
      <c r="D221" t="inlineStr">
        <is>
          <t>北海道</t>
        </is>
      </c>
      <c r="E221" t="n">
        <v>66</v>
      </c>
      <c r="F221" t="n">
        <v>6.6</v>
      </c>
      <c r="G221" s="3" t="n">
        <v>42.38</v>
      </c>
      <c r="H221" s="3" t="n">
        <v>141.04</v>
      </c>
      <c r="I221" t="inlineStr">
        <is>
          <t>推定</t>
        </is>
      </c>
      <c r="J221" t="n">
        <v>30</v>
      </c>
      <c r="K221" t="n">
        <v>15</v>
      </c>
      <c r="M221" t="n">
        <v>6</v>
      </c>
      <c r="N221" t="n">
        <v>0</v>
      </c>
      <c r="O221" t="inlineStr">
        <is>
          <t>不可 #2</t>
        </is>
      </c>
      <c r="P221" t="inlineStr">
        <is>
          <t>有り</t>
        </is>
      </c>
      <c r="R221" s="4">
        <f>IF(COUNT($M221:$N221)=0,"",IF(AND(IF($N221&lt;&gt;"",$N221,$M221)&lt;=0,$O221&lt;&gt;"可"),"警告",""))</f>
        <v/>
      </c>
      <c r="S221" s="4">
        <f>IF(COUNT($M221:$N221)=0,0,IF(IF($N221&lt;&gt;"",$N221,$M221)&gt;=スコアリング基準!$B$20,スコアリング基準!$C$20,IF(IF($N221&lt;&gt;"",$N221,$M221)&gt;=スコアリング基準!$B$21,スコアリング基準!$C$21,IF(IF($N221&lt;&gt;"",$N221,$M221)&gt;0,スコアリング基準!$C$22,0))))</f>
        <v/>
      </c>
      <c r="T221" s="4">
        <f>IF($O221="可",スコアリング基準!$C$23,0)</f>
        <v/>
      </c>
      <c r="U221" s="4">
        <f>IF(OR(COUNT($K221:$L221)&lt;2,$K221=0),0,IF(ABS($L221)/$K221&lt;=スコアリング基準!$B$24,スコアリング基準!$C$24,IF(ABS($L221)/$K221&lt;=スコアリング基準!$B$25,スコアリング基準!$C$25,IF(ABS($L221)/$K221&lt;=スコアリング基準!$B$26,スコアリング基準!$C$26,0))))</f>
        <v/>
      </c>
      <c r="V221" s="4">
        <f>IF($P221="なし",スコアリング基準!$C$27,0)</f>
        <v/>
      </c>
      <c r="W221" s="4">
        <f>IF($F221="",0,IF(ISNUMBER($F221),IF($F221&lt;=スコアリング基準!$B$28,スコアリング基準!$C$28,スコアリング基準!$C$29),0))</f>
        <v/>
      </c>
      <c r="X221" s="4">
        <f>IFERROR(VLOOKUP($B221,スコアリング基準!$A$36:$B$46,2,FALSE),0)</f>
        <v/>
      </c>
      <c r="Y221" s="4">
        <f>SUM($S221:$X221)</f>
        <v/>
      </c>
      <c r="Z221" s="4">
        <f>IF(COUNT($M221:$N221)=0,"データ無",IF($Y221&gt;=スコアリング基準!$B$30,"S",IF($Y221&gt;=スコアリング基準!$B$31,"A",IF($Y221&gt;=スコアリング基準!$B$32,"B","C"))))</f>
        <v/>
      </c>
      <c r="AA221">
        <f>IFERROR(INDEX(実績DB!$I$3:$I$104,MATCH($B221&amp;$C221,実績DB!$J$3:$J$104,0)),"")</f>
        <v/>
      </c>
    </row>
    <row r="222">
      <c r="A222" t="n">
        <v>220</v>
      </c>
      <c r="B222" t="inlineStr">
        <is>
          <t>北海道</t>
        </is>
      </c>
      <c r="C222" t="inlineStr">
        <is>
          <t>札内変電所</t>
        </is>
      </c>
      <c r="D222" t="inlineStr">
        <is>
          <t>北海道</t>
        </is>
      </c>
      <c r="E222" t="n">
        <v>66</v>
      </c>
      <c r="F222" t="n">
        <v>6.6</v>
      </c>
      <c r="G222" s="3" t="n">
        <v>42.923513</v>
      </c>
      <c r="H222" s="3" t="n">
        <v>143.270674</v>
      </c>
      <c r="I222" t="inlineStr">
        <is>
          <t>OSM実測</t>
        </is>
      </c>
      <c r="J222" t="n">
        <v>30</v>
      </c>
      <c r="K222" t="n">
        <v>15</v>
      </c>
      <c r="M222" t="n">
        <v>5</v>
      </c>
      <c r="N222" t="n">
        <v>0</v>
      </c>
      <c r="O222" t="inlineStr">
        <is>
          <t>不可 #3</t>
        </is>
      </c>
      <c r="P222" t="inlineStr">
        <is>
          <t>有り</t>
        </is>
      </c>
      <c r="R222" s="4">
        <f>IF(COUNT($M222:$N222)=0,"",IF(AND(IF($N222&lt;&gt;"",$N222,$M222)&lt;=0,$O222&lt;&gt;"可"),"警告",""))</f>
        <v/>
      </c>
      <c r="S222" s="4">
        <f>IF(COUNT($M222:$N222)=0,0,IF(IF($N222&lt;&gt;"",$N222,$M222)&gt;=スコアリング基準!$B$20,スコアリング基準!$C$20,IF(IF($N222&lt;&gt;"",$N222,$M222)&gt;=スコアリング基準!$B$21,スコアリング基準!$C$21,IF(IF($N222&lt;&gt;"",$N222,$M222)&gt;0,スコアリング基準!$C$22,0))))</f>
        <v/>
      </c>
      <c r="T222" s="4">
        <f>IF($O222="可",スコアリング基準!$C$23,0)</f>
        <v/>
      </c>
      <c r="U222" s="4">
        <f>IF(OR(COUNT($K222:$L222)&lt;2,$K222=0),0,IF(ABS($L222)/$K222&lt;=スコアリング基準!$B$24,スコアリング基準!$C$24,IF(ABS($L222)/$K222&lt;=スコアリング基準!$B$25,スコアリング基準!$C$25,IF(ABS($L222)/$K222&lt;=スコアリング基準!$B$26,スコアリング基準!$C$26,0))))</f>
        <v/>
      </c>
      <c r="V222" s="4">
        <f>IF($P222="なし",スコアリング基準!$C$27,0)</f>
        <v/>
      </c>
      <c r="W222" s="4">
        <f>IF($F222="",0,IF(ISNUMBER($F222),IF($F222&lt;=スコアリング基準!$B$28,スコアリング基準!$C$28,スコアリング基準!$C$29),0))</f>
        <v/>
      </c>
      <c r="X222" s="4">
        <f>IFERROR(VLOOKUP($B222,スコアリング基準!$A$36:$B$46,2,FALSE),0)</f>
        <v/>
      </c>
      <c r="Y222" s="4">
        <f>SUM($S222:$X222)</f>
        <v/>
      </c>
      <c r="Z222" s="4">
        <f>IF(COUNT($M222:$N222)=0,"データ無",IF($Y222&gt;=スコアリング基準!$B$30,"S",IF($Y222&gt;=スコアリング基準!$B$31,"A",IF($Y222&gt;=スコアリング基準!$B$32,"B","C"))))</f>
        <v/>
      </c>
      <c r="AA222">
        <f>IFERROR(INDEX(実績DB!$I$3:$I$104,MATCH($B222&amp;$C222,実績DB!$J$3:$J$104,0)),"")</f>
        <v/>
      </c>
    </row>
    <row r="223">
      <c r="A223" t="n">
        <v>221</v>
      </c>
      <c r="B223" t="inlineStr">
        <is>
          <t>北海道</t>
        </is>
      </c>
      <c r="C223" t="inlineStr">
        <is>
          <t>朱鞠内変電所</t>
        </is>
      </c>
      <c r="D223" t="inlineStr">
        <is>
          <t>北海道</t>
        </is>
      </c>
      <c r="E223" t="n">
        <v>66</v>
      </c>
      <c r="F223" t="n">
        <v>6.6</v>
      </c>
      <c r="G223" s="3" t="n">
        <v>44.4</v>
      </c>
      <c r="H223" s="3" t="n">
        <v>142.06</v>
      </c>
      <c r="I223" t="inlineStr">
        <is>
          <t>推定</t>
        </is>
      </c>
      <c r="J223" t="n">
        <v>6</v>
      </c>
      <c r="K223" t="n">
        <v>6</v>
      </c>
      <c r="M223" t="n">
        <v>6</v>
      </c>
      <c r="N223" t="n">
        <v>0</v>
      </c>
      <c r="O223" t="inlineStr">
        <is>
          <t>不可 #3</t>
        </is>
      </c>
      <c r="P223" t="inlineStr">
        <is>
          <t>有り</t>
        </is>
      </c>
      <c r="R223" s="4">
        <f>IF(COUNT($M223:$N223)=0,"",IF(AND(IF($N223&lt;&gt;"",$N223,$M223)&lt;=0,$O223&lt;&gt;"可"),"警告",""))</f>
        <v/>
      </c>
      <c r="S223" s="4">
        <f>IF(COUNT($M223:$N223)=0,0,IF(IF($N223&lt;&gt;"",$N223,$M223)&gt;=スコアリング基準!$B$20,スコアリング基準!$C$20,IF(IF($N223&lt;&gt;"",$N223,$M223)&gt;=スコアリング基準!$B$21,スコアリング基準!$C$21,IF(IF($N223&lt;&gt;"",$N223,$M223)&gt;0,スコアリング基準!$C$22,0))))</f>
        <v/>
      </c>
      <c r="T223" s="4">
        <f>IF($O223="可",スコアリング基準!$C$23,0)</f>
        <v/>
      </c>
      <c r="U223" s="4">
        <f>IF(OR(COUNT($K223:$L223)&lt;2,$K223=0),0,IF(ABS($L223)/$K223&lt;=スコアリング基準!$B$24,スコアリング基準!$C$24,IF(ABS($L223)/$K223&lt;=スコアリング基準!$B$25,スコアリング基準!$C$25,IF(ABS($L223)/$K223&lt;=スコアリング基準!$B$26,スコアリング基準!$C$26,0))))</f>
        <v/>
      </c>
      <c r="V223" s="4">
        <f>IF($P223="なし",スコアリング基準!$C$27,0)</f>
        <v/>
      </c>
      <c r="W223" s="4">
        <f>IF($F223="",0,IF(ISNUMBER($F223),IF($F223&lt;=スコアリング基準!$B$28,スコアリング基準!$C$28,スコアリング基準!$C$29),0))</f>
        <v/>
      </c>
      <c r="X223" s="4">
        <f>IFERROR(VLOOKUP($B223,スコアリング基準!$A$36:$B$46,2,FALSE),0)</f>
        <v/>
      </c>
      <c r="Y223" s="4">
        <f>SUM($S223:$X223)</f>
        <v/>
      </c>
      <c r="Z223" s="4">
        <f>IF(COUNT($M223:$N223)=0,"データ無",IF($Y223&gt;=スコアリング基準!$B$30,"S",IF($Y223&gt;=スコアリング基準!$B$31,"A",IF($Y223&gt;=スコアリング基準!$B$32,"B","C"))))</f>
        <v/>
      </c>
      <c r="AA223">
        <f>IFERROR(INDEX(実績DB!$I$3:$I$104,MATCH($B223&amp;$C223,実績DB!$J$3:$J$104,0)),"")</f>
        <v/>
      </c>
    </row>
    <row r="224">
      <c r="A224" t="n">
        <v>222</v>
      </c>
      <c r="B224" t="inlineStr">
        <is>
          <t>北海道</t>
        </is>
      </c>
      <c r="C224" t="inlineStr">
        <is>
          <t>東光変電所</t>
        </is>
      </c>
      <c r="D224" t="inlineStr">
        <is>
          <t>北海道</t>
        </is>
      </c>
      <c r="E224" t="n">
        <v>66</v>
      </c>
      <c r="F224" t="n">
        <v>6.6</v>
      </c>
      <c r="G224" s="3" t="n">
        <v>43.753664</v>
      </c>
      <c r="H224" s="3" t="n">
        <v>142.415738</v>
      </c>
      <c r="I224" t="inlineStr">
        <is>
          <t>OSM実測</t>
        </is>
      </c>
      <c r="J224" t="n">
        <v>45</v>
      </c>
      <c r="K224" t="n">
        <v>30</v>
      </c>
      <c r="M224" t="n">
        <v>15</v>
      </c>
      <c r="N224" t="n">
        <v>0</v>
      </c>
      <c r="O224" t="inlineStr">
        <is>
          <t>不可 #3</t>
        </is>
      </c>
      <c r="P224" t="inlineStr">
        <is>
          <t>有り</t>
        </is>
      </c>
      <c r="R224" s="4">
        <f>IF(COUNT($M224:$N224)=0,"",IF(AND(IF($N224&lt;&gt;"",$N224,$M224)&lt;=0,$O224&lt;&gt;"可"),"警告",""))</f>
        <v/>
      </c>
      <c r="S224" s="4">
        <f>IF(COUNT($M224:$N224)=0,0,IF(IF($N224&lt;&gt;"",$N224,$M224)&gt;=スコアリング基準!$B$20,スコアリング基準!$C$20,IF(IF($N224&lt;&gt;"",$N224,$M224)&gt;=スコアリング基準!$B$21,スコアリング基準!$C$21,IF(IF($N224&lt;&gt;"",$N224,$M224)&gt;0,スコアリング基準!$C$22,0))))</f>
        <v/>
      </c>
      <c r="T224" s="4">
        <f>IF($O224="可",スコアリング基準!$C$23,0)</f>
        <v/>
      </c>
      <c r="U224" s="4">
        <f>IF(OR(COUNT($K224:$L224)&lt;2,$K224=0),0,IF(ABS($L224)/$K224&lt;=スコアリング基準!$B$24,スコアリング基準!$C$24,IF(ABS($L224)/$K224&lt;=スコアリング基準!$B$25,スコアリング基準!$C$25,IF(ABS($L224)/$K224&lt;=スコアリング基準!$B$26,スコアリング基準!$C$26,0))))</f>
        <v/>
      </c>
      <c r="V224" s="4">
        <f>IF($P224="なし",スコアリング基準!$C$27,0)</f>
        <v/>
      </c>
      <c r="W224" s="4">
        <f>IF($F224="",0,IF(ISNUMBER($F224),IF($F224&lt;=スコアリング基準!$B$28,スコアリング基準!$C$28,スコアリング基準!$C$29),0))</f>
        <v/>
      </c>
      <c r="X224" s="4">
        <f>IFERROR(VLOOKUP($B224,スコアリング基準!$A$36:$B$46,2,FALSE),0)</f>
        <v/>
      </c>
      <c r="Y224" s="4">
        <f>SUM($S224:$X224)</f>
        <v/>
      </c>
      <c r="Z224" s="4">
        <f>IF(COUNT($M224:$N224)=0,"データ無",IF($Y224&gt;=スコアリング基準!$B$30,"S",IF($Y224&gt;=スコアリング基準!$B$31,"A",IF($Y224&gt;=スコアリング基準!$B$32,"B","C"))))</f>
        <v/>
      </c>
      <c r="AA224">
        <f>IFERROR(INDEX(実績DB!$I$3:$I$104,MATCH($B224&amp;$C224,実績DB!$J$3:$J$104,0)),"")</f>
        <v/>
      </c>
    </row>
    <row r="225">
      <c r="A225" t="n">
        <v>223</v>
      </c>
      <c r="B225" t="inlineStr">
        <is>
          <t>北海道</t>
        </is>
      </c>
      <c r="C225" t="inlineStr">
        <is>
          <t>東山変電所</t>
        </is>
      </c>
      <c r="D225" t="inlineStr">
        <is>
          <t>北海道</t>
        </is>
      </c>
      <c r="E225" t="n">
        <v>66</v>
      </c>
      <c r="F225" t="n">
        <v>6.6</v>
      </c>
      <c r="G225" s="3" t="n">
        <v>41.809972</v>
      </c>
      <c r="H225" s="3" t="n">
        <v>140.772983</v>
      </c>
      <c r="I225" t="inlineStr">
        <is>
          <t>OSM実測(名称一致)</t>
        </is>
      </c>
      <c r="J225" t="n">
        <v>30</v>
      </c>
      <c r="K225" t="n">
        <v>15</v>
      </c>
      <c r="M225" t="n">
        <v>12</v>
      </c>
      <c r="N225" t="n">
        <v>0</v>
      </c>
      <c r="O225" t="inlineStr">
        <is>
          <t>不可 #3</t>
        </is>
      </c>
      <c r="P225" t="inlineStr">
        <is>
          <t>有り</t>
        </is>
      </c>
      <c r="R225" s="4">
        <f>IF(COUNT($M225:$N225)=0,"",IF(AND(IF($N225&lt;&gt;"",$N225,$M225)&lt;=0,$O225&lt;&gt;"可"),"警告",""))</f>
        <v/>
      </c>
      <c r="S225" s="4">
        <f>IF(COUNT($M225:$N225)=0,0,IF(IF($N225&lt;&gt;"",$N225,$M225)&gt;=スコアリング基準!$B$20,スコアリング基準!$C$20,IF(IF($N225&lt;&gt;"",$N225,$M225)&gt;=スコアリング基準!$B$21,スコアリング基準!$C$21,IF(IF($N225&lt;&gt;"",$N225,$M225)&gt;0,スコアリング基準!$C$22,0))))</f>
        <v/>
      </c>
      <c r="T225" s="4">
        <f>IF($O225="可",スコアリング基準!$C$23,0)</f>
        <v/>
      </c>
      <c r="U225" s="4">
        <f>IF(OR(COUNT($K225:$L225)&lt;2,$K225=0),0,IF(ABS($L225)/$K225&lt;=スコアリング基準!$B$24,スコアリング基準!$C$24,IF(ABS($L225)/$K225&lt;=スコアリング基準!$B$25,スコアリング基準!$C$25,IF(ABS($L225)/$K225&lt;=スコアリング基準!$B$26,スコアリング基準!$C$26,0))))</f>
        <v/>
      </c>
      <c r="V225" s="4">
        <f>IF($P225="なし",スコアリング基準!$C$27,0)</f>
        <v/>
      </c>
      <c r="W225" s="4">
        <f>IF($F225="",0,IF(ISNUMBER($F225),IF($F225&lt;=スコアリング基準!$B$28,スコアリング基準!$C$28,スコアリング基準!$C$29),0))</f>
        <v/>
      </c>
      <c r="X225" s="4">
        <f>IFERROR(VLOOKUP($B225,スコアリング基準!$A$36:$B$46,2,FALSE),0)</f>
        <v/>
      </c>
      <c r="Y225" s="4">
        <f>SUM($S225:$X225)</f>
        <v/>
      </c>
      <c r="Z225" s="4">
        <f>IF(COUNT($M225:$N225)=0,"データ無",IF($Y225&gt;=スコアリング基準!$B$30,"S",IF($Y225&gt;=スコアリング基準!$B$31,"A",IF($Y225&gt;=スコアリング基準!$B$32,"B","C"))))</f>
        <v/>
      </c>
      <c r="AA225">
        <f>IFERROR(INDEX(実績DB!$I$3:$I$104,MATCH($B225&amp;$C225,実績DB!$J$3:$J$104,0)),"")</f>
        <v/>
      </c>
    </row>
    <row r="226">
      <c r="A226" t="n">
        <v>224</v>
      </c>
      <c r="B226" t="inlineStr">
        <is>
          <t>北海道</t>
        </is>
      </c>
      <c r="C226" t="inlineStr">
        <is>
          <t>東岩見沢変電所</t>
        </is>
      </c>
      <c r="D226" t="inlineStr">
        <is>
          <t>北海道</t>
        </is>
      </c>
      <c r="E226" t="n">
        <v>66</v>
      </c>
      <c r="F226" t="n">
        <v>6.6</v>
      </c>
      <c r="G226" s="3" t="n">
        <v>43.205349</v>
      </c>
      <c r="H226" s="3" t="n">
        <v>141.783338</v>
      </c>
      <c r="I226" t="inlineStr">
        <is>
          <t>OSM実測</t>
        </is>
      </c>
      <c r="J226" t="n">
        <v>30</v>
      </c>
      <c r="K226" t="n">
        <v>20</v>
      </c>
      <c r="M226" t="n">
        <v>6</v>
      </c>
      <c r="N226" t="n">
        <v>0</v>
      </c>
      <c r="O226" t="inlineStr">
        <is>
          <t>不可 #3</t>
        </is>
      </c>
      <c r="P226" t="inlineStr">
        <is>
          <t>有り</t>
        </is>
      </c>
      <c r="R226" s="4">
        <f>IF(COUNT($M226:$N226)=0,"",IF(AND(IF($N226&lt;&gt;"",$N226,$M226)&lt;=0,$O226&lt;&gt;"可"),"警告",""))</f>
        <v/>
      </c>
      <c r="S226" s="4">
        <f>IF(COUNT($M226:$N226)=0,0,IF(IF($N226&lt;&gt;"",$N226,$M226)&gt;=スコアリング基準!$B$20,スコアリング基準!$C$20,IF(IF($N226&lt;&gt;"",$N226,$M226)&gt;=スコアリング基準!$B$21,スコアリング基準!$C$21,IF(IF($N226&lt;&gt;"",$N226,$M226)&gt;0,スコアリング基準!$C$22,0))))</f>
        <v/>
      </c>
      <c r="T226" s="4">
        <f>IF($O226="可",スコアリング基準!$C$23,0)</f>
        <v/>
      </c>
      <c r="U226" s="4">
        <f>IF(OR(COUNT($K226:$L226)&lt;2,$K226=0),0,IF(ABS($L226)/$K226&lt;=スコアリング基準!$B$24,スコアリング基準!$C$24,IF(ABS($L226)/$K226&lt;=スコアリング基準!$B$25,スコアリング基準!$C$25,IF(ABS($L226)/$K226&lt;=スコアリング基準!$B$26,スコアリング基準!$C$26,0))))</f>
        <v/>
      </c>
      <c r="V226" s="4">
        <f>IF($P226="なし",スコアリング基準!$C$27,0)</f>
        <v/>
      </c>
      <c r="W226" s="4">
        <f>IF($F226="",0,IF(ISNUMBER($F226),IF($F226&lt;=スコアリング基準!$B$28,スコアリング基準!$C$28,スコアリング基準!$C$29),0))</f>
        <v/>
      </c>
      <c r="X226" s="4">
        <f>IFERROR(VLOOKUP($B226,スコアリング基準!$A$36:$B$46,2,FALSE),0)</f>
        <v/>
      </c>
      <c r="Y226" s="4">
        <f>SUM($S226:$X226)</f>
        <v/>
      </c>
      <c r="Z226" s="4">
        <f>IF(COUNT($M226:$N226)=0,"データ無",IF($Y226&gt;=スコアリング基準!$B$30,"S",IF($Y226&gt;=スコアリング基準!$B$31,"A",IF($Y226&gt;=スコアリング基準!$B$32,"B","C"))))</f>
        <v/>
      </c>
      <c r="AA226">
        <f>IFERROR(INDEX(実績DB!$I$3:$I$104,MATCH($B226&amp;$C226,実績DB!$J$3:$J$104,0)),"")</f>
        <v/>
      </c>
    </row>
    <row r="227">
      <c r="A227" t="n">
        <v>225</v>
      </c>
      <c r="B227" t="inlineStr">
        <is>
          <t>北海道</t>
        </is>
      </c>
      <c r="C227" t="inlineStr">
        <is>
          <t>東川変電所</t>
        </is>
      </c>
      <c r="D227" t="inlineStr">
        <is>
          <t>北海道</t>
        </is>
      </c>
      <c r="E227" t="n">
        <v>66</v>
      </c>
      <c r="F227" t="n">
        <v>6.6</v>
      </c>
      <c r="G227" s="3" t="n">
        <v>43.70768</v>
      </c>
      <c r="H227" s="3" t="n">
        <v>142.487441</v>
      </c>
      <c r="I227" t="inlineStr">
        <is>
          <t>OSM実測(名称一致)</t>
        </is>
      </c>
      <c r="J227" t="n">
        <v>25</v>
      </c>
      <c r="K227" t="n">
        <v>10</v>
      </c>
      <c r="M227" t="n">
        <v>10</v>
      </c>
      <c r="N227" t="n">
        <v>0</v>
      </c>
      <c r="O227" t="inlineStr">
        <is>
          <t>不可 #3</t>
        </is>
      </c>
      <c r="P227" t="inlineStr">
        <is>
          <t>有り</t>
        </is>
      </c>
      <c r="R227" s="4">
        <f>IF(COUNT($M227:$N227)=0,"",IF(AND(IF($N227&lt;&gt;"",$N227,$M227)&lt;=0,$O227&lt;&gt;"可"),"警告",""))</f>
        <v/>
      </c>
      <c r="S227" s="4">
        <f>IF(COUNT($M227:$N227)=0,0,IF(IF($N227&lt;&gt;"",$N227,$M227)&gt;=スコアリング基準!$B$20,スコアリング基準!$C$20,IF(IF($N227&lt;&gt;"",$N227,$M227)&gt;=スコアリング基準!$B$21,スコアリング基準!$C$21,IF(IF($N227&lt;&gt;"",$N227,$M227)&gt;0,スコアリング基準!$C$22,0))))</f>
        <v/>
      </c>
      <c r="T227" s="4">
        <f>IF($O227="可",スコアリング基準!$C$23,0)</f>
        <v/>
      </c>
      <c r="U227" s="4">
        <f>IF(OR(COUNT($K227:$L227)&lt;2,$K227=0),0,IF(ABS($L227)/$K227&lt;=スコアリング基準!$B$24,スコアリング基準!$C$24,IF(ABS($L227)/$K227&lt;=スコアリング基準!$B$25,スコアリング基準!$C$25,IF(ABS($L227)/$K227&lt;=スコアリング基準!$B$26,スコアリング基準!$C$26,0))))</f>
        <v/>
      </c>
      <c r="V227" s="4">
        <f>IF($P227="なし",スコアリング基準!$C$27,0)</f>
        <v/>
      </c>
      <c r="W227" s="4">
        <f>IF($F227="",0,IF(ISNUMBER($F227),IF($F227&lt;=スコアリング基準!$B$28,スコアリング基準!$C$28,スコアリング基準!$C$29),0))</f>
        <v/>
      </c>
      <c r="X227" s="4">
        <f>IFERROR(VLOOKUP($B227,スコアリング基準!$A$36:$B$46,2,FALSE),0)</f>
        <v/>
      </c>
      <c r="Y227" s="4">
        <f>SUM($S227:$X227)</f>
        <v/>
      </c>
      <c r="Z227" s="4">
        <f>IF(COUNT($M227:$N227)=0,"データ無",IF($Y227&gt;=スコアリング基準!$B$30,"S",IF($Y227&gt;=スコアリング基準!$B$31,"A",IF($Y227&gt;=スコアリング基準!$B$32,"B","C"))))</f>
        <v/>
      </c>
      <c r="AA227">
        <f>IFERROR(INDEX(実績DB!$I$3:$I$104,MATCH($B227&amp;$C227,実績DB!$J$3:$J$104,0)),"")</f>
        <v/>
      </c>
    </row>
    <row r="228">
      <c r="A228" t="n">
        <v>226</v>
      </c>
      <c r="B228" t="inlineStr">
        <is>
          <t>北海道</t>
        </is>
      </c>
      <c r="C228" t="inlineStr">
        <is>
          <t>東札幌変電所</t>
        </is>
      </c>
      <c r="D228" t="inlineStr">
        <is>
          <t>北海道</t>
        </is>
      </c>
      <c r="E228" t="n">
        <v>66</v>
      </c>
      <c r="F228" t="n">
        <v>6.6</v>
      </c>
      <c r="G228" s="3" t="n">
        <v>43.07</v>
      </c>
      <c r="H228" s="3" t="n">
        <v>141.4</v>
      </c>
      <c r="I228" t="inlineStr">
        <is>
          <t>推定</t>
        </is>
      </c>
      <c r="O228" t="inlineStr">
        <is>
          <t>不可</t>
        </is>
      </c>
      <c r="P228" t="inlineStr">
        <is>
          <t>有り</t>
        </is>
      </c>
      <c r="R228" s="4">
        <f>IF(COUNT($M228:$N228)=0,"",IF(AND(IF($N228&lt;&gt;"",$N228,$M228)&lt;=0,$O228&lt;&gt;"可"),"警告",""))</f>
        <v/>
      </c>
      <c r="S228" s="4">
        <f>IF(COUNT($M228:$N228)=0,0,IF(IF($N228&lt;&gt;"",$N228,$M228)&gt;=スコアリング基準!$B$20,スコアリング基準!$C$20,IF(IF($N228&lt;&gt;"",$N228,$M228)&gt;=スコアリング基準!$B$21,スコアリング基準!$C$21,IF(IF($N228&lt;&gt;"",$N228,$M228)&gt;0,スコアリング基準!$C$22,0))))</f>
        <v/>
      </c>
      <c r="T228" s="4">
        <f>IF($O228="可",スコアリング基準!$C$23,0)</f>
        <v/>
      </c>
      <c r="U228" s="4">
        <f>IF(OR(COUNT($K228:$L228)&lt;2,$K228=0),0,IF(ABS($L228)/$K228&lt;=スコアリング基準!$B$24,スコアリング基準!$C$24,IF(ABS($L228)/$K228&lt;=スコアリング基準!$B$25,スコアリング基準!$C$25,IF(ABS($L228)/$K228&lt;=スコアリング基準!$B$26,スコアリング基準!$C$26,0))))</f>
        <v/>
      </c>
      <c r="V228" s="4">
        <f>IF($P228="なし",スコアリング基準!$C$27,0)</f>
        <v/>
      </c>
      <c r="W228" s="4">
        <f>IF($F228="",0,IF(ISNUMBER($F228),IF($F228&lt;=スコアリング基準!$B$28,スコアリング基準!$C$28,スコアリング基準!$C$29),0))</f>
        <v/>
      </c>
      <c r="X228" s="4">
        <f>IFERROR(VLOOKUP($B228,スコアリング基準!$A$36:$B$46,2,FALSE),0)</f>
        <v/>
      </c>
      <c r="Y228" s="4">
        <f>SUM($S228:$X228)</f>
        <v/>
      </c>
      <c r="Z228" s="4">
        <f>IF(COUNT($M228:$N228)=0,"データ無",IF($Y228&gt;=スコアリング基準!$B$30,"S",IF($Y228&gt;=スコアリング基準!$B$31,"A",IF($Y228&gt;=スコアリング基準!$B$32,"B","C"))))</f>
        <v/>
      </c>
      <c r="AA228">
        <f>IFERROR(INDEX(実績DB!$I$3:$I$104,MATCH($B228&amp;$C228,実績DB!$J$3:$J$104,0)),"")</f>
        <v/>
      </c>
    </row>
    <row r="229">
      <c r="A229" t="n">
        <v>227</v>
      </c>
      <c r="B229" t="inlineStr">
        <is>
          <t>北海道</t>
        </is>
      </c>
      <c r="C229" t="inlineStr">
        <is>
          <t>東根室変電所</t>
        </is>
      </c>
      <c r="D229" t="inlineStr">
        <is>
          <t>北海道</t>
        </is>
      </c>
      <c r="E229" t="n">
        <v>66</v>
      </c>
      <c r="F229" t="n">
        <v>6.6</v>
      </c>
      <c r="G229" s="3" t="n">
        <v>43.32</v>
      </c>
      <c r="H229" s="3" t="n">
        <v>145.62</v>
      </c>
      <c r="I229" t="inlineStr">
        <is>
          <t>推定</t>
        </is>
      </c>
      <c r="J229" t="n">
        <v>30</v>
      </c>
      <c r="K229" t="n">
        <v>20</v>
      </c>
      <c r="M229" t="n">
        <v>0</v>
      </c>
      <c r="N229" t="n">
        <v>0</v>
      </c>
      <c r="O229" t="inlineStr">
        <is>
          <t>不可 #3</t>
        </is>
      </c>
      <c r="P229" t="inlineStr">
        <is>
          <t>有り</t>
        </is>
      </c>
      <c r="R229" s="4">
        <f>IF(COUNT($M229:$N229)=0,"",IF(AND(IF($N229&lt;&gt;"",$N229,$M229)&lt;=0,$O229&lt;&gt;"可"),"警告",""))</f>
        <v/>
      </c>
      <c r="S229" s="4">
        <f>IF(COUNT($M229:$N229)=0,0,IF(IF($N229&lt;&gt;"",$N229,$M229)&gt;=スコアリング基準!$B$20,スコアリング基準!$C$20,IF(IF($N229&lt;&gt;"",$N229,$M229)&gt;=スコアリング基準!$B$21,スコアリング基準!$C$21,IF(IF($N229&lt;&gt;"",$N229,$M229)&gt;0,スコアリング基準!$C$22,0))))</f>
        <v/>
      </c>
      <c r="T229" s="4">
        <f>IF($O229="可",スコアリング基準!$C$23,0)</f>
        <v/>
      </c>
      <c r="U229" s="4">
        <f>IF(OR(COUNT($K229:$L229)&lt;2,$K229=0),0,IF(ABS($L229)/$K229&lt;=スコアリング基準!$B$24,スコアリング基準!$C$24,IF(ABS($L229)/$K229&lt;=スコアリング基準!$B$25,スコアリング基準!$C$25,IF(ABS($L229)/$K229&lt;=スコアリング基準!$B$26,スコアリング基準!$C$26,0))))</f>
        <v/>
      </c>
      <c r="V229" s="4">
        <f>IF($P229="なし",スコアリング基準!$C$27,0)</f>
        <v/>
      </c>
      <c r="W229" s="4">
        <f>IF($F229="",0,IF(ISNUMBER($F229),IF($F229&lt;=スコアリング基準!$B$28,スコアリング基準!$C$28,スコアリング基準!$C$29),0))</f>
        <v/>
      </c>
      <c r="X229" s="4">
        <f>IFERROR(VLOOKUP($B229,スコアリング基準!$A$36:$B$46,2,FALSE),0)</f>
        <v/>
      </c>
      <c r="Y229" s="4">
        <f>SUM($S229:$X229)</f>
        <v/>
      </c>
      <c r="Z229" s="4">
        <f>IF(COUNT($M229:$N229)=0,"データ無",IF($Y229&gt;=スコアリング基準!$B$30,"S",IF($Y229&gt;=スコアリング基準!$B$31,"A",IF($Y229&gt;=スコアリング基準!$B$32,"B","C"))))</f>
        <v/>
      </c>
      <c r="AA229">
        <f>IFERROR(INDEX(実績DB!$I$3:$I$104,MATCH($B229&amp;$C229,実績DB!$J$3:$J$104,0)),"")</f>
        <v/>
      </c>
    </row>
    <row r="230">
      <c r="A230" t="n">
        <v>228</v>
      </c>
      <c r="B230" t="inlineStr">
        <is>
          <t>北海道</t>
        </is>
      </c>
      <c r="C230" t="inlineStr">
        <is>
          <t>東町変電所</t>
        </is>
      </c>
      <c r="D230" t="inlineStr">
        <is>
          <t>北海道</t>
        </is>
      </c>
      <c r="E230" t="n">
        <v>66</v>
      </c>
      <c r="F230" t="n">
        <v>6.6</v>
      </c>
      <c r="G230" s="3" t="n">
        <v>42.342067</v>
      </c>
      <c r="H230" s="3" t="n">
        <v>141.026572</v>
      </c>
      <c r="I230" t="inlineStr">
        <is>
          <t>OSM実測(名称一致)</t>
        </is>
      </c>
      <c r="J230" t="n">
        <v>20</v>
      </c>
      <c r="K230" t="n">
        <v>20</v>
      </c>
      <c r="M230" t="n">
        <v>20</v>
      </c>
      <c r="N230" t="n">
        <v>0</v>
      </c>
      <c r="O230" t="inlineStr">
        <is>
          <t>不可 #2</t>
        </is>
      </c>
      <c r="P230" t="inlineStr">
        <is>
          <t>有り</t>
        </is>
      </c>
      <c r="R230" s="4">
        <f>IF(COUNT($M230:$N230)=0,"",IF(AND(IF($N230&lt;&gt;"",$N230,$M230)&lt;=0,$O230&lt;&gt;"可"),"警告",""))</f>
        <v/>
      </c>
      <c r="S230" s="4">
        <f>IF(COUNT($M230:$N230)=0,0,IF(IF($N230&lt;&gt;"",$N230,$M230)&gt;=スコアリング基準!$B$20,スコアリング基準!$C$20,IF(IF($N230&lt;&gt;"",$N230,$M230)&gt;=スコアリング基準!$B$21,スコアリング基準!$C$21,IF(IF($N230&lt;&gt;"",$N230,$M230)&gt;0,スコアリング基準!$C$22,0))))</f>
        <v/>
      </c>
      <c r="T230" s="4">
        <f>IF($O230="可",スコアリング基準!$C$23,0)</f>
        <v/>
      </c>
      <c r="U230" s="4">
        <f>IF(OR(COUNT($K230:$L230)&lt;2,$K230=0),0,IF(ABS($L230)/$K230&lt;=スコアリング基準!$B$24,スコアリング基準!$C$24,IF(ABS($L230)/$K230&lt;=スコアリング基準!$B$25,スコアリング基準!$C$25,IF(ABS($L230)/$K230&lt;=スコアリング基準!$B$26,スコアリング基準!$C$26,0))))</f>
        <v/>
      </c>
      <c r="V230" s="4">
        <f>IF($P230="なし",スコアリング基準!$C$27,0)</f>
        <v/>
      </c>
      <c r="W230" s="4">
        <f>IF($F230="",0,IF(ISNUMBER($F230),IF($F230&lt;=スコアリング基準!$B$28,スコアリング基準!$C$28,スコアリング基準!$C$29),0))</f>
        <v/>
      </c>
      <c r="X230" s="4">
        <f>IFERROR(VLOOKUP($B230,スコアリング基準!$A$36:$B$46,2,FALSE),0)</f>
        <v/>
      </c>
      <c r="Y230" s="4">
        <f>SUM($S230:$X230)</f>
        <v/>
      </c>
      <c r="Z230" s="4">
        <f>IF(COUNT($M230:$N230)=0,"データ無",IF($Y230&gt;=スコアリング基準!$B$30,"S",IF($Y230&gt;=スコアリング基準!$B$31,"A",IF($Y230&gt;=スコアリング基準!$B$32,"B","C"))))</f>
        <v/>
      </c>
      <c r="AA230">
        <f>IFERROR(INDEX(実績DB!$I$3:$I$104,MATCH($B230&amp;$C230,実績DB!$J$3:$J$104,0)),"")</f>
        <v/>
      </c>
    </row>
    <row r="231">
      <c r="A231" t="n">
        <v>229</v>
      </c>
      <c r="B231" t="inlineStr">
        <is>
          <t>北海道</t>
        </is>
      </c>
      <c r="C231" t="inlineStr">
        <is>
          <t>東美園変電所</t>
        </is>
      </c>
      <c r="D231" t="inlineStr">
        <is>
          <t>北海道</t>
        </is>
      </c>
      <c r="E231" t="n">
        <v>66</v>
      </c>
      <c r="F231" t="n">
        <v>6.6</v>
      </c>
      <c r="G231" s="3" t="n">
        <v>43.05</v>
      </c>
      <c r="H231" s="3" t="n">
        <v>141.42</v>
      </c>
      <c r="I231" t="inlineStr">
        <is>
          <t>推定</t>
        </is>
      </c>
      <c r="J231" t="n">
        <v>40</v>
      </c>
      <c r="K231" t="n">
        <v>20</v>
      </c>
      <c r="M231" t="n">
        <v>20</v>
      </c>
      <c r="N231" t="n">
        <v>20</v>
      </c>
      <c r="O231" t="inlineStr">
        <is>
          <t>不可 #3</t>
        </is>
      </c>
      <c r="P231" t="inlineStr">
        <is>
          <t>なし</t>
        </is>
      </c>
      <c r="R231" s="4">
        <f>IF(COUNT($M231:$N231)=0,"",IF(AND(IF($N231&lt;&gt;"",$N231,$M231)&lt;=0,$O231&lt;&gt;"可"),"警告",""))</f>
        <v/>
      </c>
      <c r="S231" s="4">
        <f>IF(COUNT($M231:$N231)=0,0,IF(IF($N231&lt;&gt;"",$N231,$M231)&gt;=スコアリング基準!$B$20,スコアリング基準!$C$20,IF(IF($N231&lt;&gt;"",$N231,$M231)&gt;=スコアリング基準!$B$21,スコアリング基準!$C$21,IF(IF($N231&lt;&gt;"",$N231,$M231)&gt;0,スコアリング基準!$C$22,0))))</f>
        <v/>
      </c>
      <c r="T231" s="4">
        <f>IF($O231="可",スコアリング基準!$C$23,0)</f>
        <v/>
      </c>
      <c r="U231" s="4">
        <f>IF(OR(COUNT($K231:$L231)&lt;2,$K231=0),0,IF(ABS($L231)/$K231&lt;=スコアリング基準!$B$24,スコアリング基準!$C$24,IF(ABS($L231)/$K231&lt;=スコアリング基準!$B$25,スコアリング基準!$C$25,IF(ABS($L231)/$K231&lt;=スコアリング基準!$B$26,スコアリング基準!$C$26,0))))</f>
        <v/>
      </c>
      <c r="V231" s="4">
        <f>IF($P231="なし",スコアリング基準!$C$27,0)</f>
        <v/>
      </c>
      <c r="W231" s="4">
        <f>IF($F231="",0,IF(ISNUMBER($F231),IF($F231&lt;=スコアリング基準!$B$28,スコアリング基準!$C$28,スコアリング基準!$C$29),0))</f>
        <v/>
      </c>
      <c r="X231" s="4">
        <f>IFERROR(VLOOKUP($B231,スコアリング基準!$A$36:$B$46,2,FALSE),0)</f>
        <v/>
      </c>
      <c r="Y231" s="4">
        <f>SUM($S231:$X231)</f>
        <v/>
      </c>
      <c r="Z231" s="4">
        <f>IF(COUNT($M231:$N231)=0,"データ無",IF($Y231&gt;=スコアリング基準!$B$30,"S",IF($Y231&gt;=スコアリング基準!$B$31,"A",IF($Y231&gt;=スコアリング基準!$B$32,"B","C"))))</f>
        <v/>
      </c>
      <c r="AA231">
        <f>IFERROR(INDEX(実績DB!$I$3:$I$104,MATCH($B231&amp;$C231,実績DB!$J$3:$J$104,0)),"")</f>
        <v/>
      </c>
    </row>
    <row r="232">
      <c r="A232" t="n">
        <v>230</v>
      </c>
      <c r="B232" t="inlineStr">
        <is>
          <t>北海道</t>
        </is>
      </c>
      <c r="C232" t="inlineStr">
        <is>
          <t>東藻琴変電所</t>
        </is>
      </c>
      <c r="D232" t="inlineStr">
        <is>
          <t>北海道</t>
        </is>
      </c>
      <c r="E232" t="n">
        <v>66</v>
      </c>
      <c r="F232" t="n">
        <v>6.6</v>
      </c>
      <c r="G232" s="3" t="n">
        <v>43.93</v>
      </c>
      <c r="H232" s="3" t="n">
        <v>144.3</v>
      </c>
      <c r="I232" t="inlineStr">
        <is>
          <t>推定</t>
        </is>
      </c>
      <c r="J232" t="n">
        <v>10</v>
      </c>
      <c r="K232" t="n">
        <v>7</v>
      </c>
      <c r="M232" t="n">
        <v>6</v>
      </c>
      <c r="N232" t="n">
        <v>0</v>
      </c>
      <c r="O232" t="inlineStr">
        <is>
          <t>不可 #3</t>
        </is>
      </c>
      <c r="P232" t="inlineStr">
        <is>
          <t>有り</t>
        </is>
      </c>
      <c r="R232" s="4">
        <f>IF(COUNT($M232:$N232)=0,"",IF(AND(IF($N232&lt;&gt;"",$N232,$M232)&lt;=0,$O232&lt;&gt;"可"),"警告",""))</f>
        <v/>
      </c>
      <c r="S232" s="4">
        <f>IF(COUNT($M232:$N232)=0,0,IF(IF($N232&lt;&gt;"",$N232,$M232)&gt;=スコアリング基準!$B$20,スコアリング基準!$C$20,IF(IF($N232&lt;&gt;"",$N232,$M232)&gt;=スコアリング基準!$B$21,スコアリング基準!$C$21,IF(IF($N232&lt;&gt;"",$N232,$M232)&gt;0,スコアリング基準!$C$22,0))))</f>
        <v/>
      </c>
      <c r="T232" s="4">
        <f>IF($O232="可",スコアリング基準!$C$23,0)</f>
        <v/>
      </c>
      <c r="U232" s="4">
        <f>IF(OR(COUNT($K232:$L232)&lt;2,$K232=0),0,IF(ABS($L232)/$K232&lt;=スコアリング基準!$B$24,スコアリング基準!$C$24,IF(ABS($L232)/$K232&lt;=スコアリング基準!$B$25,スコアリング基準!$C$25,IF(ABS($L232)/$K232&lt;=スコアリング基準!$B$26,スコアリング基準!$C$26,0))))</f>
        <v/>
      </c>
      <c r="V232" s="4">
        <f>IF($P232="なし",スコアリング基準!$C$27,0)</f>
        <v/>
      </c>
      <c r="W232" s="4">
        <f>IF($F232="",0,IF(ISNUMBER($F232),IF($F232&lt;=スコアリング基準!$B$28,スコアリング基準!$C$28,スコアリング基準!$C$29),0))</f>
        <v/>
      </c>
      <c r="X232" s="4">
        <f>IFERROR(VLOOKUP($B232,スコアリング基準!$A$36:$B$46,2,FALSE),0)</f>
        <v/>
      </c>
      <c r="Y232" s="4">
        <f>SUM($S232:$X232)</f>
        <v/>
      </c>
      <c r="Z232" s="4">
        <f>IF(COUNT($M232:$N232)=0,"データ無",IF($Y232&gt;=スコアリング基準!$B$30,"S",IF($Y232&gt;=スコアリング基準!$B$31,"A",IF($Y232&gt;=スコアリング基準!$B$32,"B","C"))))</f>
        <v/>
      </c>
      <c r="AA232">
        <f>IFERROR(INDEX(実績DB!$I$3:$I$104,MATCH($B232&amp;$C232,実績DB!$J$3:$J$104,0)),"")</f>
        <v/>
      </c>
    </row>
    <row r="233">
      <c r="A233" t="n">
        <v>231</v>
      </c>
      <c r="B233" t="inlineStr">
        <is>
          <t>北海道</t>
        </is>
      </c>
      <c r="C233" t="inlineStr">
        <is>
          <t>東雲変電所</t>
        </is>
      </c>
      <c r="D233" t="inlineStr">
        <is>
          <t>北海道</t>
        </is>
      </c>
      <c r="E233" t="n">
        <v>66</v>
      </c>
      <c r="F233" t="n">
        <v>6.6</v>
      </c>
      <c r="G233" s="3" t="n">
        <v>41.770598</v>
      </c>
      <c r="H233" s="3" t="n">
        <v>140.729734</v>
      </c>
      <c r="I233" t="inlineStr">
        <is>
          <t>OSM実測(名称一致)</t>
        </is>
      </c>
      <c r="J233" t="n">
        <v>40</v>
      </c>
      <c r="K233" t="n">
        <v>20</v>
      </c>
      <c r="M233" t="n">
        <v>20</v>
      </c>
      <c r="N233" t="n">
        <v>0</v>
      </c>
      <c r="O233" t="inlineStr">
        <is>
          <t>不可 #3</t>
        </is>
      </c>
      <c r="P233" t="inlineStr">
        <is>
          <t>有り</t>
        </is>
      </c>
      <c r="R233" s="4">
        <f>IF(COUNT($M233:$N233)=0,"",IF(AND(IF($N233&lt;&gt;"",$N233,$M233)&lt;=0,$O233&lt;&gt;"可"),"警告",""))</f>
        <v/>
      </c>
      <c r="S233" s="4">
        <f>IF(COUNT($M233:$N233)=0,0,IF(IF($N233&lt;&gt;"",$N233,$M233)&gt;=スコアリング基準!$B$20,スコアリング基準!$C$20,IF(IF($N233&lt;&gt;"",$N233,$M233)&gt;=スコアリング基準!$B$21,スコアリング基準!$C$21,IF(IF($N233&lt;&gt;"",$N233,$M233)&gt;0,スコアリング基準!$C$22,0))))</f>
        <v/>
      </c>
      <c r="T233" s="4">
        <f>IF($O233="可",スコアリング基準!$C$23,0)</f>
        <v/>
      </c>
      <c r="U233" s="4">
        <f>IF(OR(COUNT($K233:$L233)&lt;2,$K233=0),0,IF(ABS($L233)/$K233&lt;=スコアリング基準!$B$24,スコアリング基準!$C$24,IF(ABS($L233)/$K233&lt;=スコアリング基準!$B$25,スコアリング基準!$C$25,IF(ABS($L233)/$K233&lt;=スコアリング基準!$B$26,スコアリング基準!$C$26,0))))</f>
        <v/>
      </c>
      <c r="V233" s="4">
        <f>IF($P233="なし",スコアリング基準!$C$27,0)</f>
        <v/>
      </c>
      <c r="W233" s="4">
        <f>IF($F233="",0,IF(ISNUMBER($F233),IF($F233&lt;=スコアリング基準!$B$28,スコアリング基準!$C$28,スコアリング基準!$C$29),0))</f>
        <v/>
      </c>
      <c r="X233" s="4">
        <f>IFERROR(VLOOKUP($B233,スコアリング基準!$A$36:$B$46,2,FALSE),0)</f>
        <v/>
      </c>
      <c r="Y233" s="4">
        <f>SUM($S233:$X233)</f>
        <v/>
      </c>
      <c r="Z233" s="4">
        <f>IF(COUNT($M233:$N233)=0,"データ無",IF($Y233&gt;=スコアリング基準!$B$30,"S",IF($Y233&gt;=スコアリング基準!$B$31,"A",IF($Y233&gt;=スコアリング基準!$B$32,"B","C"))))</f>
        <v/>
      </c>
      <c r="AA233">
        <f>IFERROR(INDEX(実績DB!$I$3:$I$104,MATCH($B233&amp;$C233,実績DB!$J$3:$J$104,0)),"")</f>
        <v/>
      </c>
    </row>
    <row r="234">
      <c r="A234" t="n">
        <v>232</v>
      </c>
      <c r="B234" t="inlineStr">
        <is>
          <t>北海道</t>
        </is>
      </c>
      <c r="C234" t="inlineStr">
        <is>
          <t>松前変電所</t>
        </is>
      </c>
      <c r="D234" t="inlineStr">
        <is>
          <t>北海道</t>
        </is>
      </c>
      <c r="E234" t="n">
        <v>66</v>
      </c>
      <c r="F234" t="n">
        <v>6.6</v>
      </c>
      <c r="G234" s="3" t="n">
        <v>41.430137</v>
      </c>
      <c r="H234" s="3" t="n">
        <v>140.074913</v>
      </c>
      <c r="I234" t="inlineStr">
        <is>
          <t>OSM実測(名称一致)</t>
        </is>
      </c>
      <c r="J234" t="n">
        <v>10</v>
      </c>
      <c r="K234" t="n">
        <v>10</v>
      </c>
      <c r="M234" t="n">
        <v>2</v>
      </c>
      <c r="N234" t="n">
        <v>0</v>
      </c>
      <c r="O234" t="inlineStr">
        <is>
          <t>不可 #3</t>
        </is>
      </c>
      <c r="P234" t="inlineStr">
        <is>
          <t>有り</t>
        </is>
      </c>
      <c r="R234" s="4">
        <f>IF(COUNT($M234:$N234)=0,"",IF(AND(IF($N234&lt;&gt;"",$N234,$M234)&lt;=0,$O234&lt;&gt;"可"),"警告",""))</f>
        <v/>
      </c>
      <c r="S234" s="4">
        <f>IF(COUNT($M234:$N234)=0,0,IF(IF($N234&lt;&gt;"",$N234,$M234)&gt;=スコアリング基準!$B$20,スコアリング基準!$C$20,IF(IF($N234&lt;&gt;"",$N234,$M234)&gt;=スコアリング基準!$B$21,スコアリング基準!$C$21,IF(IF($N234&lt;&gt;"",$N234,$M234)&gt;0,スコアリング基準!$C$22,0))))</f>
        <v/>
      </c>
      <c r="T234" s="4">
        <f>IF($O234="可",スコアリング基準!$C$23,0)</f>
        <v/>
      </c>
      <c r="U234" s="4">
        <f>IF(OR(COUNT($K234:$L234)&lt;2,$K234=0),0,IF(ABS($L234)/$K234&lt;=スコアリング基準!$B$24,スコアリング基準!$C$24,IF(ABS($L234)/$K234&lt;=スコアリング基準!$B$25,スコアリング基準!$C$25,IF(ABS($L234)/$K234&lt;=スコアリング基準!$B$26,スコアリング基準!$C$26,0))))</f>
        <v/>
      </c>
      <c r="V234" s="4">
        <f>IF($P234="なし",スコアリング基準!$C$27,0)</f>
        <v/>
      </c>
      <c r="W234" s="4">
        <f>IF($F234="",0,IF(ISNUMBER($F234),IF($F234&lt;=スコアリング基準!$B$28,スコアリング基準!$C$28,スコアリング基準!$C$29),0))</f>
        <v/>
      </c>
      <c r="X234" s="4">
        <f>IFERROR(VLOOKUP($B234,スコアリング基準!$A$36:$B$46,2,FALSE),0)</f>
        <v/>
      </c>
      <c r="Y234" s="4">
        <f>SUM($S234:$X234)</f>
        <v/>
      </c>
      <c r="Z234" s="4">
        <f>IF(COUNT($M234:$N234)=0,"データ無",IF($Y234&gt;=スコアリング基準!$B$30,"S",IF($Y234&gt;=スコアリング基準!$B$31,"A",IF($Y234&gt;=スコアリング基準!$B$32,"B","C"))))</f>
        <v/>
      </c>
      <c r="AA234">
        <f>IFERROR(INDEX(実績DB!$I$3:$I$104,MATCH($B234&amp;$C234,実績DB!$J$3:$J$104,0)),"")</f>
        <v/>
      </c>
    </row>
    <row r="235">
      <c r="A235" t="n">
        <v>233</v>
      </c>
      <c r="B235" t="inlineStr">
        <is>
          <t>北海道</t>
        </is>
      </c>
      <c r="C235" t="inlineStr">
        <is>
          <t>枝幸変電所</t>
        </is>
      </c>
      <c r="D235" t="inlineStr">
        <is>
          <t>北海道</t>
        </is>
      </c>
      <c r="E235" t="n">
        <v>66</v>
      </c>
      <c r="F235" t="n">
        <v>6.6</v>
      </c>
      <c r="G235" s="3" t="n">
        <v>44.92627</v>
      </c>
      <c r="H235" s="3" t="n">
        <v>142.572148</v>
      </c>
      <c r="I235" t="inlineStr">
        <is>
          <t>OSM実測(名称一致)</t>
        </is>
      </c>
      <c r="J235" t="n">
        <v>12</v>
      </c>
      <c r="K235" t="n">
        <v>6</v>
      </c>
      <c r="M235" t="n">
        <v>6</v>
      </c>
      <c r="N235" t="n">
        <v>0</v>
      </c>
      <c r="O235" t="inlineStr">
        <is>
          <t>不可 #3</t>
        </is>
      </c>
      <c r="P235" t="inlineStr">
        <is>
          <t>有り</t>
        </is>
      </c>
      <c r="R235" s="4">
        <f>IF(COUNT($M235:$N235)=0,"",IF(AND(IF($N235&lt;&gt;"",$N235,$M235)&lt;=0,$O235&lt;&gt;"可"),"警告",""))</f>
        <v/>
      </c>
      <c r="S235" s="4">
        <f>IF(COUNT($M235:$N235)=0,0,IF(IF($N235&lt;&gt;"",$N235,$M235)&gt;=スコアリング基準!$B$20,スコアリング基準!$C$20,IF(IF($N235&lt;&gt;"",$N235,$M235)&gt;=スコアリング基準!$B$21,スコアリング基準!$C$21,IF(IF($N235&lt;&gt;"",$N235,$M235)&gt;0,スコアリング基準!$C$22,0))))</f>
        <v/>
      </c>
      <c r="T235" s="4">
        <f>IF($O235="可",スコアリング基準!$C$23,0)</f>
        <v/>
      </c>
      <c r="U235" s="4">
        <f>IF(OR(COUNT($K235:$L235)&lt;2,$K235=0),0,IF(ABS($L235)/$K235&lt;=スコアリング基準!$B$24,スコアリング基準!$C$24,IF(ABS($L235)/$K235&lt;=スコアリング基準!$B$25,スコアリング基準!$C$25,IF(ABS($L235)/$K235&lt;=スコアリング基準!$B$26,スコアリング基準!$C$26,0))))</f>
        <v/>
      </c>
      <c r="V235" s="4">
        <f>IF($P235="なし",スコアリング基準!$C$27,0)</f>
        <v/>
      </c>
      <c r="W235" s="4">
        <f>IF($F235="",0,IF(ISNUMBER($F235),IF($F235&lt;=スコアリング基準!$B$28,スコアリング基準!$C$28,スコアリング基準!$C$29),0))</f>
        <v/>
      </c>
      <c r="X235" s="4">
        <f>IFERROR(VLOOKUP($B235,スコアリング基準!$A$36:$B$46,2,FALSE),0)</f>
        <v/>
      </c>
      <c r="Y235" s="4">
        <f>SUM($S235:$X235)</f>
        <v/>
      </c>
      <c r="Z235" s="4">
        <f>IF(COUNT($M235:$N235)=0,"データ無",IF($Y235&gt;=スコアリング基準!$B$30,"S",IF($Y235&gt;=スコアリング基準!$B$31,"A",IF($Y235&gt;=スコアリング基準!$B$32,"B","C"))))</f>
        <v/>
      </c>
      <c r="AA235">
        <f>IFERROR(INDEX(実績DB!$I$3:$I$104,MATCH($B235&amp;$C235,実績DB!$J$3:$J$104,0)),"")</f>
        <v/>
      </c>
    </row>
    <row r="236">
      <c r="A236" t="n">
        <v>234</v>
      </c>
      <c r="B236" t="inlineStr">
        <is>
          <t>北海道</t>
        </is>
      </c>
      <c r="C236" t="inlineStr">
        <is>
          <t>柏原変電所</t>
        </is>
      </c>
      <c r="D236" t="inlineStr">
        <is>
          <t>北海道</t>
        </is>
      </c>
      <c r="E236" t="n">
        <v>66</v>
      </c>
      <c r="F236" t="n">
        <v>6.6</v>
      </c>
      <c r="G236" s="3" t="n">
        <v>42.7</v>
      </c>
      <c r="H236" s="3" t="n">
        <v>141.96</v>
      </c>
      <c r="I236" t="inlineStr">
        <is>
          <t>推定</t>
        </is>
      </c>
      <c r="J236" t="n">
        <v>30</v>
      </c>
      <c r="K236" t="n">
        <v>15</v>
      </c>
      <c r="M236" t="n">
        <v>0</v>
      </c>
      <c r="N236" t="n">
        <v>0</v>
      </c>
      <c r="O236" t="inlineStr">
        <is>
          <t>不可 #3</t>
        </is>
      </c>
      <c r="P236" t="inlineStr">
        <is>
          <t>有り</t>
        </is>
      </c>
      <c r="R236" s="4">
        <f>IF(COUNT($M236:$N236)=0,"",IF(AND(IF($N236&lt;&gt;"",$N236,$M236)&lt;=0,$O236&lt;&gt;"可"),"警告",""))</f>
        <v/>
      </c>
      <c r="S236" s="4">
        <f>IF(COUNT($M236:$N236)=0,0,IF(IF($N236&lt;&gt;"",$N236,$M236)&gt;=スコアリング基準!$B$20,スコアリング基準!$C$20,IF(IF($N236&lt;&gt;"",$N236,$M236)&gt;=スコアリング基準!$B$21,スコアリング基準!$C$21,IF(IF($N236&lt;&gt;"",$N236,$M236)&gt;0,スコアリング基準!$C$22,0))))</f>
        <v/>
      </c>
      <c r="T236" s="4">
        <f>IF($O236="可",スコアリング基準!$C$23,0)</f>
        <v/>
      </c>
      <c r="U236" s="4">
        <f>IF(OR(COUNT($K236:$L236)&lt;2,$K236=0),0,IF(ABS($L236)/$K236&lt;=スコアリング基準!$B$24,スコアリング基準!$C$24,IF(ABS($L236)/$K236&lt;=スコアリング基準!$B$25,スコアリング基準!$C$25,IF(ABS($L236)/$K236&lt;=スコアリング基準!$B$26,スコアリング基準!$C$26,0))))</f>
        <v/>
      </c>
      <c r="V236" s="4">
        <f>IF($P236="なし",スコアリング基準!$C$27,0)</f>
        <v/>
      </c>
      <c r="W236" s="4">
        <f>IF($F236="",0,IF(ISNUMBER($F236),IF($F236&lt;=スコアリング基準!$B$28,スコアリング基準!$C$28,スコアリング基準!$C$29),0))</f>
        <v/>
      </c>
      <c r="X236" s="4">
        <f>IFERROR(VLOOKUP($B236,スコアリング基準!$A$36:$B$46,2,FALSE),0)</f>
        <v/>
      </c>
      <c r="Y236" s="4">
        <f>SUM($S236:$X236)</f>
        <v/>
      </c>
      <c r="Z236" s="4">
        <f>IF(COUNT($M236:$N236)=0,"データ無",IF($Y236&gt;=スコアリング基準!$B$30,"S",IF($Y236&gt;=スコアリング基準!$B$31,"A",IF($Y236&gt;=スコアリング基準!$B$32,"B","C"))))</f>
        <v/>
      </c>
      <c r="AA236">
        <f>IFERROR(INDEX(実績DB!$I$3:$I$104,MATCH($B236&amp;$C236,実績DB!$J$3:$J$104,0)),"")</f>
        <v/>
      </c>
    </row>
    <row r="237">
      <c r="A237" t="n">
        <v>235</v>
      </c>
      <c r="B237" t="inlineStr">
        <is>
          <t>北海道</t>
        </is>
      </c>
      <c r="C237" t="inlineStr">
        <is>
          <t>柏木変電所</t>
        </is>
      </c>
      <c r="D237" t="inlineStr">
        <is>
          <t>北海道</t>
        </is>
      </c>
      <c r="E237" t="n">
        <v>66</v>
      </c>
      <c r="F237" t="n">
        <v>6.6</v>
      </c>
      <c r="G237" s="3" t="n">
        <v>41.786435</v>
      </c>
      <c r="H237" s="3" t="n">
        <v>140.769533</v>
      </c>
      <c r="I237" t="inlineStr">
        <is>
          <t>OSM実測(名称一致)</t>
        </is>
      </c>
      <c r="J237" t="n">
        <v>40</v>
      </c>
      <c r="K237" t="n">
        <v>20</v>
      </c>
      <c r="M237" t="n">
        <v>20</v>
      </c>
      <c r="N237" t="n">
        <v>0</v>
      </c>
      <c r="O237" t="inlineStr">
        <is>
          <t>不可 #3</t>
        </is>
      </c>
      <c r="P237" t="inlineStr">
        <is>
          <t>有り</t>
        </is>
      </c>
      <c r="R237" s="4">
        <f>IF(COUNT($M237:$N237)=0,"",IF(AND(IF($N237&lt;&gt;"",$N237,$M237)&lt;=0,$O237&lt;&gt;"可"),"警告",""))</f>
        <v/>
      </c>
      <c r="S237" s="4">
        <f>IF(COUNT($M237:$N237)=0,0,IF(IF($N237&lt;&gt;"",$N237,$M237)&gt;=スコアリング基準!$B$20,スコアリング基準!$C$20,IF(IF($N237&lt;&gt;"",$N237,$M237)&gt;=スコアリング基準!$B$21,スコアリング基準!$C$21,IF(IF($N237&lt;&gt;"",$N237,$M237)&gt;0,スコアリング基準!$C$22,0))))</f>
        <v/>
      </c>
      <c r="T237" s="4">
        <f>IF($O237="可",スコアリング基準!$C$23,0)</f>
        <v/>
      </c>
      <c r="U237" s="4">
        <f>IF(OR(COUNT($K237:$L237)&lt;2,$K237=0),0,IF(ABS($L237)/$K237&lt;=スコアリング基準!$B$24,スコアリング基準!$C$24,IF(ABS($L237)/$K237&lt;=スコアリング基準!$B$25,スコアリング基準!$C$25,IF(ABS($L237)/$K237&lt;=スコアリング基準!$B$26,スコアリング基準!$C$26,0))))</f>
        <v/>
      </c>
      <c r="V237" s="4">
        <f>IF($P237="なし",スコアリング基準!$C$27,0)</f>
        <v/>
      </c>
      <c r="W237" s="4">
        <f>IF($F237="",0,IF(ISNUMBER($F237),IF($F237&lt;=スコアリング基準!$B$28,スコアリング基準!$C$28,スコアリング基準!$C$29),0))</f>
        <v/>
      </c>
      <c r="X237" s="4">
        <f>IFERROR(VLOOKUP($B237,スコアリング基準!$A$36:$B$46,2,FALSE),0)</f>
        <v/>
      </c>
      <c r="Y237" s="4">
        <f>SUM($S237:$X237)</f>
        <v/>
      </c>
      <c r="Z237" s="4">
        <f>IF(COUNT($M237:$N237)=0,"データ無",IF($Y237&gt;=スコアリング基準!$B$30,"S",IF($Y237&gt;=スコアリング基準!$B$31,"A",IF($Y237&gt;=スコアリング基準!$B$32,"B","C"))))</f>
        <v/>
      </c>
      <c r="AA237">
        <f>IFERROR(INDEX(実績DB!$I$3:$I$104,MATCH($B237&amp;$C237,実績DB!$J$3:$J$104,0)),"")</f>
        <v/>
      </c>
    </row>
    <row r="238">
      <c r="A238" t="n">
        <v>236</v>
      </c>
      <c r="B238" t="inlineStr">
        <is>
          <t>北海道</t>
        </is>
      </c>
      <c r="C238" t="inlineStr">
        <is>
          <t>栗山変電所</t>
        </is>
      </c>
      <c r="D238" t="inlineStr">
        <is>
          <t>北海道</t>
        </is>
      </c>
      <c r="E238" t="n">
        <v>66</v>
      </c>
      <c r="F238" t="n">
        <v>6.6</v>
      </c>
      <c r="G238" s="3" t="n">
        <v>43.052557</v>
      </c>
      <c r="H238" s="3" t="n">
        <v>141.779836</v>
      </c>
      <c r="I238" t="inlineStr">
        <is>
          <t>OSM実測</t>
        </is>
      </c>
      <c r="J238" t="n">
        <v>20</v>
      </c>
      <c r="K238" t="n">
        <v>10</v>
      </c>
      <c r="M238" t="n">
        <v>6</v>
      </c>
      <c r="N238" t="n">
        <v>0</v>
      </c>
      <c r="O238" t="inlineStr">
        <is>
          <t>不可 #3</t>
        </is>
      </c>
      <c r="P238" t="inlineStr">
        <is>
          <t>有り</t>
        </is>
      </c>
      <c r="R238" s="4">
        <f>IF(COUNT($M238:$N238)=0,"",IF(AND(IF($N238&lt;&gt;"",$N238,$M238)&lt;=0,$O238&lt;&gt;"可"),"警告",""))</f>
        <v/>
      </c>
      <c r="S238" s="4">
        <f>IF(COUNT($M238:$N238)=0,0,IF(IF($N238&lt;&gt;"",$N238,$M238)&gt;=スコアリング基準!$B$20,スコアリング基準!$C$20,IF(IF($N238&lt;&gt;"",$N238,$M238)&gt;=スコアリング基準!$B$21,スコアリング基準!$C$21,IF(IF($N238&lt;&gt;"",$N238,$M238)&gt;0,スコアリング基準!$C$22,0))))</f>
        <v/>
      </c>
      <c r="T238" s="4">
        <f>IF($O238="可",スコアリング基準!$C$23,0)</f>
        <v/>
      </c>
      <c r="U238" s="4">
        <f>IF(OR(COUNT($K238:$L238)&lt;2,$K238=0),0,IF(ABS($L238)/$K238&lt;=スコアリング基準!$B$24,スコアリング基準!$C$24,IF(ABS($L238)/$K238&lt;=スコアリング基準!$B$25,スコアリング基準!$C$25,IF(ABS($L238)/$K238&lt;=スコアリング基準!$B$26,スコアリング基準!$C$26,0))))</f>
        <v/>
      </c>
      <c r="V238" s="4">
        <f>IF($P238="なし",スコアリング基準!$C$27,0)</f>
        <v/>
      </c>
      <c r="W238" s="4">
        <f>IF($F238="",0,IF(ISNUMBER($F238),IF($F238&lt;=スコアリング基準!$B$28,スコアリング基準!$C$28,スコアリング基準!$C$29),0))</f>
        <v/>
      </c>
      <c r="X238" s="4">
        <f>IFERROR(VLOOKUP($B238,スコアリング基準!$A$36:$B$46,2,FALSE),0)</f>
        <v/>
      </c>
      <c r="Y238" s="4">
        <f>SUM($S238:$X238)</f>
        <v/>
      </c>
      <c r="Z238" s="4">
        <f>IF(COUNT($M238:$N238)=0,"データ無",IF($Y238&gt;=スコアリング基準!$B$30,"S",IF($Y238&gt;=スコアリング基準!$B$31,"A",IF($Y238&gt;=スコアリング基準!$B$32,"B","C"))))</f>
        <v/>
      </c>
      <c r="AA238">
        <f>IFERROR(INDEX(実績DB!$I$3:$I$104,MATCH($B238&amp;$C238,実績DB!$J$3:$J$104,0)),"")</f>
        <v/>
      </c>
    </row>
    <row r="239">
      <c r="A239" t="n">
        <v>237</v>
      </c>
      <c r="B239" t="inlineStr">
        <is>
          <t>北海道</t>
        </is>
      </c>
      <c r="C239" t="inlineStr">
        <is>
          <t>根室変電所</t>
        </is>
      </c>
      <c r="D239" t="inlineStr">
        <is>
          <t>北海道</t>
        </is>
      </c>
      <c r="E239" t="n">
        <v>66</v>
      </c>
      <c r="F239" t="n">
        <v>6.6</v>
      </c>
      <c r="G239" s="3" t="n">
        <v>43.33</v>
      </c>
      <c r="H239" s="3" t="n">
        <v>145.58</v>
      </c>
      <c r="I239" t="inlineStr">
        <is>
          <t>推定</t>
        </is>
      </c>
      <c r="J239" t="n">
        <v>20</v>
      </c>
      <c r="K239" t="n">
        <v>10</v>
      </c>
      <c r="M239" t="n">
        <v>2</v>
      </c>
      <c r="N239" t="n">
        <v>0</v>
      </c>
      <c r="O239" t="inlineStr">
        <is>
          <t>不可 #3</t>
        </is>
      </c>
      <c r="P239" t="inlineStr">
        <is>
          <t>有り</t>
        </is>
      </c>
      <c r="R239" s="4">
        <f>IF(COUNT($M239:$N239)=0,"",IF(AND(IF($N239&lt;&gt;"",$N239,$M239)&lt;=0,$O239&lt;&gt;"可"),"警告",""))</f>
        <v/>
      </c>
      <c r="S239" s="4">
        <f>IF(COUNT($M239:$N239)=0,0,IF(IF($N239&lt;&gt;"",$N239,$M239)&gt;=スコアリング基準!$B$20,スコアリング基準!$C$20,IF(IF($N239&lt;&gt;"",$N239,$M239)&gt;=スコアリング基準!$B$21,スコアリング基準!$C$21,IF(IF($N239&lt;&gt;"",$N239,$M239)&gt;0,スコアリング基準!$C$22,0))))</f>
        <v/>
      </c>
      <c r="T239" s="4">
        <f>IF($O239="可",スコアリング基準!$C$23,0)</f>
        <v/>
      </c>
      <c r="U239" s="4">
        <f>IF(OR(COUNT($K239:$L239)&lt;2,$K239=0),0,IF(ABS($L239)/$K239&lt;=スコアリング基準!$B$24,スコアリング基準!$C$24,IF(ABS($L239)/$K239&lt;=スコアリング基準!$B$25,スコアリング基準!$C$25,IF(ABS($L239)/$K239&lt;=スコアリング基準!$B$26,スコアリング基準!$C$26,0))))</f>
        <v/>
      </c>
      <c r="V239" s="4">
        <f>IF($P239="なし",スコアリング基準!$C$27,0)</f>
        <v/>
      </c>
      <c r="W239" s="4">
        <f>IF($F239="",0,IF(ISNUMBER($F239),IF($F239&lt;=スコアリング基準!$B$28,スコアリング基準!$C$28,スコアリング基準!$C$29),0))</f>
        <v/>
      </c>
      <c r="X239" s="4">
        <f>IFERROR(VLOOKUP($B239,スコアリング基準!$A$36:$B$46,2,FALSE),0)</f>
        <v/>
      </c>
      <c r="Y239" s="4">
        <f>SUM($S239:$X239)</f>
        <v/>
      </c>
      <c r="Z239" s="4">
        <f>IF(COUNT($M239:$N239)=0,"データ無",IF($Y239&gt;=スコアリング基準!$B$30,"S",IF($Y239&gt;=スコアリング基準!$B$31,"A",IF($Y239&gt;=スコアリング基準!$B$32,"B","C"))))</f>
        <v/>
      </c>
      <c r="AA239">
        <f>IFERROR(INDEX(実績DB!$I$3:$I$104,MATCH($B239&amp;$C239,実績DB!$J$3:$J$104,0)),"")</f>
        <v/>
      </c>
    </row>
    <row r="240">
      <c r="A240" t="n">
        <v>238</v>
      </c>
      <c r="B240" t="inlineStr">
        <is>
          <t>北海道</t>
        </is>
      </c>
      <c r="C240" t="inlineStr">
        <is>
          <t>桑園変電所</t>
        </is>
      </c>
      <c r="D240" t="inlineStr">
        <is>
          <t>北海道</t>
        </is>
      </c>
      <c r="E240" t="n">
        <v>66</v>
      </c>
      <c r="F240" t="n">
        <v>6.6</v>
      </c>
      <c r="G240" s="3" t="n">
        <v>43.063676</v>
      </c>
      <c r="H240" s="3" t="n">
        <v>141.330824</v>
      </c>
      <c r="I240" t="inlineStr">
        <is>
          <t>OSM実測</t>
        </is>
      </c>
      <c r="J240" t="n">
        <v>70</v>
      </c>
      <c r="K240" t="n">
        <v>40</v>
      </c>
      <c r="M240" t="n">
        <v>20</v>
      </c>
      <c r="N240" t="n">
        <v>20</v>
      </c>
      <c r="O240" t="inlineStr">
        <is>
          <t>不可 #1</t>
        </is>
      </c>
      <c r="P240" t="inlineStr">
        <is>
          <t>なし</t>
        </is>
      </c>
      <c r="R240" s="4">
        <f>IF(COUNT($M240:$N240)=0,"",IF(AND(IF($N240&lt;&gt;"",$N240,$M240)&lt;=0,$O240&lt;&gt;"可"),"警告",""))</f>
        <v/>
      </c>
      <c r="S240" s="4">
        <f>IF(COUNT($M240:$N240)=0,0,IF(IF($N240&lt;&gt;"",$N240,$M240)&gt;=スコアリング基準!$B$20,スコアリング基準!$C$20,IF(IF($N240&lt;&gt;"",$N240,$M240)&gt;=スコアリング基準!$B$21,スコアリング基準!$C$21,IF(IF($N240&lt;&gt;"",$N240,$M240)&gt;0,スコアリング基準!$C$22,0))))</f>
        <v/>
      </c>
      <c r="T240" s="4">
        <f>IF($O240="可",スコアリング基準!$C$23,0)</f>
        <v/>
      </c>
      <c r="U240" s="4">
        <f>IF(OR(COUNT($K240:$L240)&lt;2,$K240=0),0,IF(ABS($L240)/$K240&lt;=スコアリング基準!$B$24,スコアリング基準!$C$24,IF(ABS($L240)/$K240&lt;=スコアリング基準!$B$25,スコアリング基準!$C$25,IF(ABS($L240)/$K240&lt;=スコアリング基準!$B$26,スコアリング基準!$C$26,0))))</f>
        <v/>
      </c>
      <c r="V240" s="4">
        <f>IF($P240="なし",スコアリング基準!$C$27,0)</f>
        <v/>
      </c>
      <c r="W240" s="4">
        <f>IF($F240="",0,IF(ISNUMBER($F240),IF($F240&lt;=スコアリング基準!$B$28,スコアリング基準!$C$28,スコアリング基準!$C$29),0))</f>
        <v/>
      </c>
      <c r="X240" s="4">
        <f>IFERROR(VLOOKUP($B240,スコアリング基準!$A$36:$B$46,2,FALSE),0)</f>
        <v/>
      </c>
      <c r="Y240" s="4">
        <f>SUM($S240:$X240)</f>
        <v/>
      </c>
      <c r="Z240" s="4">
        <f>IF(COUNT($M240:$N240)=0,"データ無",IF($Y240&gt;=スコアリング基準!$B$30,"S",IF($Y240&gt;=スコアリング基準!$B$31,"A",IF($Y240&gt;=スコアリング基準!$B$32,"B","C"))))</f>
        <v/>
      </c>
      <c r="AA240">
        <f>IFERROR(INDEX(実績DB!$I$3:$I$104,MATCH($B240&amp;$C240,実績DB!$J$3:$J$104,0)),"")</f>
        <v/>
      </c>
    </row>
    <row r="241">
      <c r="A241" t="n">
        <v>239</v>
      </c>
      <c r="B241" t="inlineStr">
        <is>
          <t>北海道</t>
        </is>
      </c>
      <c r="C241" t="inlineStr">
        <is>
          <t>桜ヶ岡変電所</t>
        </is>
      </c>
      <c r="D241" t="inlineStr">
        <is>
          <t>北海道</t>
        </is>
      </c>
      <c r="E241" t="n">
        <v>66</v>
      </c>
      <c r="F241" t="n">
        <v>6.6</v>
      </c>
      <c r="G241" s="3" t="n">
        <v>42.967674</v>
      </c>
      <c r="H241" s="3" t="n">
        <v>144.437434</v>
      </c>
      <c r="I241" t="inlineStr">
        <is>
          <t>OSM実測</t>
        </is>
      </c>
      <c r="J241" t="n">
        <v>20</v>
      </c>
      <c r="K241" t="n">
        <v>10</v>
      </c>
      <c r="M241" t="n">
        <v>1</v>
      </c>
      <c r="N241" t="n">
        <v>0</v>
      </c>
      <c r="O241" t="inlineStr">
        <is>
          <t>不可 #2</t>
        </is>
      </c>
      <c r="P241" t="inlineStr">
        <is>
          <t>有り</t>
        </is>
      </c>
      <c r="R241" s="4">
        <f>IF(COUNT($M241:$N241)=0,"",IF(AND(IF($N241&lt;&gt;"",$N241,$M241)&lt;=0,$O241&lt;&gt;"可"),"警告",""))</f>
        <v/>
      </c>
      <c r="S241" s="4">
        <f>IF(COUNT($M241:$N241)=0,0,IF(IF($N241&lt;&gt;"",$N241,$M241)&gt;=スコアリング基準!$B$20,スコアリング基準!$C$20,IF(IF($N241&lt;&gt;"",$N241,$M241)&gt;=スコアリング基準!$B$21,スコアリング基準!$C$21,IF(IF($N241&lt;&gt;"",$N241,$M241)&gt;0,スコアリング基準!$C$22,0))))</f>
        <v/>
      </c>
      <c r="T241" s="4">
        <f>IF($O241="可",スコアリング基準!$C$23,0)</f>
        <v/>
      </c>
      <c r="U241" s="4">
        <f>IF(OR(COUNT($K241:$L241)&lt;2,$K241=0),0,IF(ABS($L241)/$K241&lt;=スコアリング基準!$B$24,スコアリング基準!$C$24,IF(ABS($L241)/$K241&lt;=スコアリング基準!$B$25,スコアリング基準!$C$25,IF(ABS($L241)/$K241&lt;=スコアリング基準!$B$26,スコアリング基準!$C$26,0))))</f>
        <v/>
      </c>
      <c r="V241" s="4">
        <f>IF($P241="なし",スコアリング基準!$C$27,0)</f>
        <v/>
      </c>
      <c r="W241" s="4">
        <f>IF($F241="",0,IF(ISNUMBER($F241),IF($F241&lt;=スコアリング基準!$B$28,スコアリング基準!$C$28,スコアリング基準!$C$29),0))</f>
        <v/>
      </c>
      <c r="X241" s="4">
        <f>IFERROR(VLOOKUP($B241,スコアリング基準!$A$36:$B$46,2,FALSE),0)</f>
        <v/>
      </c>
      <c r="Y241" s="4">
        <f>SUM($S241:$X241)</f>
        <v/>
      </c>
      <c r="Z241" s="4">
        <f>IF(COUNT($M241:$N241)=0,"データ無",IF($Y241&gt;=スコアリング基準!$B$30,"S",IF($Y241&gt;=スコアリング基準!$B$31,"A",IF($Y241&gt;=スコアリング基準!$B$32,"B","C"))))</f>
        <v/>
      </c>
      <c r="AA241">
        <f>IFERROR(INDEX(実績DB!$I$3:$I$104,MATCH($B241&amp;$C241,実績DB!$J$3:$J$104,0)),"")</f>
        <v/>
      </c>
    </row>
    <row r="242">
      <c r="A242" t="n">
        <v>240</v>
      </c>
      <c r="B242" t="inlineStr">
        <is>
          <t>北海道</t>
        </is>
      </c>
      <c r="C242" t="inlineStr">
        <is>
          <t>森変電所</t>
        </is>
      </c>
      <c r="D242" t="inlineStr">
        <is>
          <t>北海道</t>
        </is>
      </c>
      <c r="E242" t="n">
        <v>66</v>
      </c>
      <c r="F242" t="n">
        <v>6.6</v>
      </c>
      <c r="G242" s="3" t="n">
        <v>42.104822</v>
      </c>
      <c r="H242" s="3" t="n">
        <v>140.583429</v>
      </c>
      <c r="I242" t="inlineStr">
        <is>
          <t>OSM実測</t>
        </is>
      </c>
      <c r="J242" t="n">
        <v>30</v>
      </c>
      <c r="K242" t="n">
        <v>20</v>
      </c>
      <c r="M242" t="n">
        <v>8</v>
      </c>
      <c r="N242" t="n">
        <v>0</v>
      </c>
      <c r="O242" t="inlineStr">
        <is>
          <t>不可 #3</t>
        </is>
      </c>
      <c r="P242" t="inlineStr">
        <is>
          <t>有り</t>
        </is>
      </c>
      <c r="R242" s="4">
        <f>IF(COUNT($M242:$N242)=0,"",IF(AND(IF($N242&lt;&gt;"",$N242,$M242)&lt;=0,$O242&lt;&gt;"可"),"警告",""))</f>
        <v/>
      </c>
      <c r="S242" s="4">
        <f>IF(COUNT($M242:$N242)=0,0,IF(IF($N242&lt;&gt;"",$N242,$M242)&gt;=スコアリング基準!$B$20,スコアリング基準!$C$20,IF(IF($N242&lt;&gt;"",$N242,$M242)&gt;=スコアリング基準!$B$21,スコアリング基準!$C$21,IF(IF($N242&lt;&gt;"",$N242,$M242)&gt;0,スコアリング基準!$C$22,0))))</f>
        <v/>
      </c>
      <c r="T242" s="4">
        <f>IF($O242="可",スコアリング基準!$C$23,0)</f>
        <v/>
      </c>
      <c r="U242" s="4">
        <f>IF(OR(COUNT($K242:$L242)&lt;2,$K242=0),0,IF(ABS($L242)/$K242&lt;=スコアリング基準!$B$24,スコアリング基準!$C$24,IF(ABS($L242)/$K242&lt;=スコアリング基準!$B$25,スコアリング基準!$C$25,IF(ABS($L242)/$K242&lt;=スコアリング基準!$B$26,スコアリング基準!$C$26,0))))</f>
        <v/>
      </c>
      <c r="V242" s="4">
        <f>IF($P242="なし",スコアリング基準!$C$27,0)</f>
        <v/>
      </c>
      <c r="W242" s="4">
        <f>IF($F242="",0,IF(ISNUMBER($F242),IF($F242&lt;=スコアリング基準!$B$28,スコアリング基準!$C$28,スコアリング基準!$C$29),0))</f>
        <v/>
      </c>
      <c r="X242" s="4">
        <f>IFERROR(VLOOKUP($B242,スコアリング基準!$A$36:$B$46,2,FALSE),0)</f>
        <v/>
      </c>
      <c r="Y242" s="4">
        <f>SUM($S242:$X242)</f>
        <v/>
      </c>
      <c r="Z242" s="4">
        <f>IF(COUNT($M242:$N242)=0,"データ無",IF($Y242&gt;=スコアリング基準!$B$30,"S",IF($Y242&gt;=スコアリング基準!$B$31,"A",IF($Y242&gt;=スコアリング基準!$B$32,"B","C"))))</f>
        <v/>
      </c>
      <c r="AA242">
        <f>IFERROR(INDEX(実績DB!$I$3:$I$104,MATCH($B242&amp;$C242,実績DB!$J$3:$J$104,0)),"")</f>
        <v/>
      </c>
    </row>
    <row r="243">
      <c r="A243" t="n">
        <v>241</v>
      </c>
      <c r="B243" t="inlineStr">
        <is>
          <t>北海道</t>
        </is>
      </c>
      <c r="C243" t="inlineStr">
        <is>
          <t>標津変電所</t>
        </is>
      </c>
      <c r="D243" t="inlineStr">
        <is>
          <t>北海道</t>
        </is>
      </c>
      <c r="E243" t="n">
        <v>66</v>
      </c>
      <c r="F243" t="n">
        <v>6.6</v>
      </c>
      <c r="G243" s="3" t="n">
        <v>44.01</v>
      </c>
      <c r="H243" s="3" t="n">
        <v>145.06</v>
      </c>
      <c r="I243" t="inlineStr">
        <is>
          <t>推定</t>
        </is>
      </c>
      <c r="J243" t="n">
        <v>16</v>
      </c>
      <c r="K243" t="n">
        <v>6</v>
      </c>
      <c r="M243" t="n">
        <v>4</v>
      </c>
      <c r="N243" t="n">
        <v>0</v>
      </c>
      <c r="O243" t="inlineStr">
        <is>
          <t>不可 #3</t>
        </is>
      </c>
      <c r="P243" t="inlineStr">
        <is>
          <t>有り</t>
        </is>
      </c>
      <c r="R243" s="4">
        <f>IF(COUNT($M243:$N243)=0,"",IF(AND(IF($N243&lt;&gt;"",$N243,$M243)&lt;=0,$O243&lt;&gt;"可"),"警告",""))</f>
        <v/>
      </c>
      <c r="S243" s="4">
        <f>IF(COUNT($M243:$N243)=0,0,IF(IF($N243&lt;&gt;"",$N243,$M243)&gt;=スコアリング基準!$B$20,スコアリング基準!$C$20,IF(IF($N243&lt;&gt;"",$N243,$M243)&gt;=スコアリング基準!$B$21,スコアリング基準!$C$21,IF(IF($N243&lt;&gt;"",$N243,$M243)&gt;0,スコアリング基準!$C$22,0))))</f>
        <v/>
      </c>
      <c r="T243" s="4">
        <f>IF($O243="可",スコアリング基準!$C$23,0)</f>
        <v/>
      </c>
      <c r="U243" s="4">
        <f>IF(OR(COUNT($K243:$L243)&lt;2,$K243=0),0,IF(ABS($L243)/$K243&lt;=スコアリング基準!$B$24,スコアリング基準!$C$24,IF(ABS($L243)/$K243&lt;=スコアリング基準!$B$25,スコアリング基準!$C$25,IF(ABS($L243)/$K243&lt;=スコアリング基準!$B$26,スコアリング基準!$C$26,0))))</f>
        <v/>
      </c>
      <c r="V243" s="4">
        <f>IF($P243="なし",スコアリング基準!$C$27,0)</f>
        <v/>
      </c>
      <c r="W243" s="4">
        <f>IF($F243="",0,IF(ISNUMBER($F243),IF($F243&lt;=スコアリング基準!$B$28,スコアリング基準!$C$28,スコアリング基準!$C$29),0))</f>
        <v/>
      </c>
      <c r="X243" s="4">
        <f>IFERROR(VLOOKUP($B243,スコアリング基準!$A$36:$B$46,2,FALSE),0)</f>
        <v/>
      </c>
      <c r="Y243" s="4">
        <f>SUM($S243:$X243)</f>
        <v/>
      </c>
      <c r="Z243" s="4">
        <f>IF(COUNT($M243:$N243)=0,"データ無",IF($Y243&gt;=スコアリング基準!$B$30,"S",IF($Y243&gt;=スコアリング基準!$B$31,"A",IF($Y243&gt;=スコアリング基準!$B$32,"B","C"))))</f>
        <v/>
      </c>
      <c r="AA243">
        <f>IFERROR(INDEX(実績DB!$I$3:$I$104,MATCH($B243&amp;$C243,実績DB!$J$3:$J$104,0)),"")</f>
        <v/>
      </c>
    </row>
    <row r="244">
      <c r="A244" t="n">
        <v>242</v>
      </c>
      <c r="B244" t="inlineStr">
        <is>
          <t>北海道</t>
        </is>
      </c>
      <c r="C244" t="inlineStr">
        <is>
          <t>樽川変電所</t>
        </is>
      </c>
      <c r="D244" t="inlineStr">
        <is>
          <t>北海道</t>
        </is>
      </c>
      <c r="E244" t="n">
        <v>66</v>
      </c>
      <c r="G244" s="3" t="n">
        <v>43.163336</v>
      </c>
      <c r="H244" s="3" t="n">
        <v>141.272709</v>
      </c>
      <c r="I244" t="inlineStr">
        <is>
          <t>OSM実測</t>
        </is>
      </c>
      <c r="J244" t="n">
        <v>40</v>
      </c>
      <c r="K244" t="n">
        <v>20</v>
      </c>
      <c r="M244" t="n">
        <v>20</v>
      </c>
      <c r="N244" t="n">
        <v>0</v>
      </c>
      <c r="O244" t="inlineStr">
        <is>
          <t>不可 #2</t>
        </is>
      </c>
      <c r="P244" t="inlineStr">
        <is>
          <t>有り</t>
        </is>
      </c>
      <c r="R244" s="4">
        <f>IF(COUNT($M244:$N244)=0,"",IF(AND(IF($N244&lt;&gt;"",$N244,$M244)&lt;=0,$O244&lt;&gt;"可"),"警告",""))</f>
        <v/>
      </c>
      <c r="S244" s="4">
        <f>IF(COUNT($M244:$N244)=0,0,IF(IF($N244&lt;&gt;"",$N244,$M244)&gt;=スコアリング基準!$B$20,スコアリング基準!$C$20,IF(IF($N244&lt;&gt;"",$N244,$M244)&gt;=スコアリング基準!$B$21,スコアリング基準!$C$21,IF(IF($N244&lt;&gt;"",$N244,$M244)&gt;0,スコアリング基準!$C$22,0))))</f>
        <v/>
      </c>
      <c r="T244" s="4">
        <f>IF($O244="可",スコアリング基準!$C$23,0)</f>
        <v/>
      </c>
      <c r="U244" s="4">
        <f>IF(OR(COUNT($K244:$L244)&lt;2,$K244=0),0,IF(ABS($L244)/$K244&lt;=スコアリング基準!$B$24,スコアリング基準!$C$24,IF(ABS($L244)/$K244&lt;=スコアリング基準!$B$25,スコアリング基準!$C$25,IF(ABS($L244)/$K244&lt;=スコアリング基準!$B$26,スコアリング基準!$C$26,0))))</f>
        <v/>
      </c>
      <c r="V244" s="4">
        <f>IF($P244="なし",スコアリング基準!$C$27,0)</f>
        <v/>
      </c>
      <c r="W244" s="4">
        <f>IF($F244="",0,IF(ISNUMBER($F244),IF($F244&lt;=スコアリング基準!$B$28,スコアリング基準!$C$28,スコアリング基準!$C$29),0))</f>
        <v/>
      </c>
      <c r="X244" s="4">
        <f>IFERROR(VLOOKUP($B244,スコアリング基準!$A$36:$B$46,2,FALSE),0)</f>
        <v/>
      </c>
      <c r="Y244" s="4">
        <f>SUM($S244:$X244)</f>
        <v/>
      </c>
      <c r="Z244" s="4">
        <f>IF(COUNT($M244:$N244)=0,"データ無",IF($Y244&gt;=スコアリング基準!$B$30,"S",IF($Y244&gt;=スコアリング基準!$B$31,"A",IF($Y244&gt;=スコアリング基準!$B$32,"B","C"))))</f>
        <v/>
      </c>
      <c r="AA244">
        <f>IFERROR(INDEX(実績DB!$I$3:$I$104,MATCH($B244&amp;$C244,実績DB!$J$3:$J$104,0)),"")</f>
        <v/>
      </c>
    </row>
    <row r="245">
      <c r="A245" t="n">
        <v>243</v>
      </c>
      <c r="B245" t="inlineStr">
        <is>
          <t>北海道</t>
        </is>
      </c>
      <c r="C245" t="inlineStr">
        <is>
          <t>橋北変電所</t>
        </is>
      </c>
      <c r="D245" t="inlineStr">
        <is>
          <t>北海道</t>
        </is>
      </c>
      <c r="E245" t="n">
        <v>66</v>
      </c>
      <c r="F245" t="n">
        <v>6.6</v>
      </c>
      <c r="G245" s="3" t="n">
        <v>42.990387</v>
      </c>
      <c r="H245" s="3" t="n">
        <v>144.388086</v>
      </c>
      <c r="I245" t="inlineStr">
        <is>
          <t>OSM実測</t>
        </is>
      </c>
      <c r="J245" t="n">
        <v>40</v>
      </c>
      <c r="K245" t="n">
        <v>20</v>
      </c>
      <c r="M245" t="n">
        <v>20</v>
      </c>
      <c r="N245" t="n">
        <v>0</v>
      </c>
      <c r="O245" t="inlineStr">
        <is>
          <t>不可 #2</t>
        </is>
      </c>
      <c r="P245" t="inlineStr">
        <is>
          <t>有り</t>
        </is>
      </c>
      <c r="R245" s="4">
        <f>IF(COUNT($M245:$N245)=0,"",IF(AND(IF($N245&lt;&gt;"",$N245,$M245)&lt;=0,$O245&lt;&gt;"可"),"警告",""))</f>
        <v/>
      </c>
      <c r="S245" s="4">
        <f>IF(COUNT($M245:$N245)=0,0,IF(IF($N245&lt;&gt;"",$N245,$M245)&gt;=スコアリング基準!$B$20,スコアリング基準!$C$20,IF(IF($N245&lt;&gt;"",$N245,$M245)&gt;=スコアリング基準!$B$21,スコアリング基準!$C$21,IF(IF($N245&lt;&gt;"",$N245,$M245)&gt;0,スコアリング基準!$C$22,0))))</f>
        <v/>
      </c>
      <c r="T245" s="4">
        <f>IF($O245="可",スコアリング基準!$C$23,0)</f>
        <v/>
      </c>
      <c r="U245" s="4">
        <f>IF(OR(COUNT($K245:$L245)&lt;2,$K245=0),0,IF(ABS($L245)/$K245&lt;=スコアリング基準!$B$24,スコアリング基準!$C$24,IF(ABS($L245)/$K245&lt;=スコアリング基準!$B$25,スコアリング基準!$C$25,IF(ABS($L245)/$K245&lt;=スコアリング基準!$B$26,スコアリング基準!$C$26,0))))</f>
        <v/>
      </c>
      <c r="V245" s="4">
        <f>IF($P245="なし",スコアリング基準!$C$27,0)</f>
        <v/>
      </c>
      <c r="W245" s="4">
        <f>IF($F245="",0,IF(ISNUMBER($F245),IF($F245&lt;=スコアリング基準!$B$28,スコアリング基準!$C$28,スコアリング基準!$C$29),0))</f>
        <v/>
      </c>
      <c r="X245" s="4">
        <f>IFERROR(VLOOKUP($B245,スコアリング基準!$A$36:$B$46,2,FALSE),0)</f>
        <v/>
      </c>
      <c r="Y245" s="4">
        <f>SUM($S245:$X245)</f>
        <v/>
      </c>
      <c r="Z245" s="4">
        <f>IF(COUNT($M245:$N245)=0,"データ無",IF($Y245&gt;=スコアリング基準!$B$30,"S",IF($Y245&gt;=スコアリング基準!$B$31,"A",IF($Y245&gt;=スコアリング基準!$B$32,"B","C"))))</f>
        <v/>
      </c>
      <c r="AA245">
        <f>IFERROR(INDEX(実績DB!$I$3:$I$104,MATCH($B245&amp;$C245,実績DB!$J$3:$J$104,0)),"")</f>
        <v/>
      </c>
    </row>
    <row r="246">
      <c r="A246" t="n">
        <v>244</v>
      </c>
      <c r="B246" t="inlineStr">
        <is>
          <t>北海道</t>
        </is>
      </c>
      <c r="C246" t="inlineStr">
        <is>
          <t>歌登変電所</t>
        </is>
      </c>
      <c r="D246" t="inlineStr">
        <is>
          <t>北海道</t>
        </is>
      </c>
      <c r="E246" t="n">
        <v>66</v>
      </c>
      <c r="F246" t="n">
        <v>6.6</v>
      </c>
      <c r="G246" s="3" t="n">
        <v>44.840224</v>
      </c>
      <c r="H246" s="3" t="n">
        <v>142.470139</v>
      </c>
      <c r="I246" t="inlineStr">
        <is>
          <t>OSM実測(名称一致)</t>
        </is>
      </c>
      <c r="J246" t="n">
        <v>3</v>
      </c>
      <c r="K246" t="n">
        <v>3</v>
      </c>
      <c r="M246" t="n">
        <v>3</v>
      </c>
      <c r="N246" t="n">
        <v>0</v>
      </c>
      <c r="O246" t="inlineStr">
        <is>
          <t>不可 #3</t>
        </is>
      </c>
      <c r="P246" t="inlineStr">
        <is>
          <t>有り</t>
        </is>
      </c>
      <c r="R246" s="4">
        <f>IF(COUNT($M246:$N246)=0,"",IF(AND(IF($N246&lt;&gt;"",$N246,$M246)&lt;=0,$O246&lt;&gt;"可"),"警告",""))</f>
        <v/>
      </c>
      <c r="S246" s="4">
        <f>IF(COUNT($M246:$N246)=0,0,IF(IF($N246&lt;&gt;"",$N246,$M246)&gt;=スコアリング基準!$B$20,スコアリング基準!$C$20,IF(IF($N246&lt;&gt;"",$N246,$M246)&gt;=スコアリング基準!$B$21,スコアリング基準!$C$21,IF(IF($N246&lt;&gt;"",$N246,$M246)&gt;0,スコアリング基準!$C$22,0))))</f>
        <v/>
      </c>
      <c r="T246" s="4">
        <f>IF($O246="可",スコアリング基準!$C$23,0)</f>
        <v/>
      </c>
      <c r="U246" s="4">
        <f>IF(OR(COUNT($K246:$L246)&lt;2,$K246=0),0,IF(ABS($L246)/$K246&lt;=スコアリング基準!$B$24,スコアリング基準!$C$24,IF(ABS($L246)/$K246&lt;=スコアリング基準!$B$25,スコアリング基準!$C$25,IF(ABS($L246)/$K246&lt;=スコアリング基準!$B$26,スコアリング基準!$C$26,0))))</f>
        <v/>
      </c>
      <c r="V246" s="4">
        <f>IF($P246="なし",スコアリング基準!$C$27,0)</f>
        <v/>
      </c>
      <c r="W246" s="4">
        <f>IF($F246="",0,IF(ISNUMBER($F246),IF($F246&lt;=スコアリング基準!$B$28,スコアリング基準!$C$28,スコアリング基準!$C$29),0))</f>
        <v/>
      </c>
      <c r="X246" s="4">
        <f>IFERROR(VLOOKUP($B246,スコアリング基準!$A$36:$B$46,2,FALSE),0)</f>
        <v/>
      </c>
      <c r="Y246" s="4">
        <f>SUM($S246:$X246)</f>
        <v/>
      </c>
      <c r="Z246" s="4">
        <f>IF(COUNT($M246:$N246)=0,"データ無",IF($Y246&gt;=スコアリング基準!$B$30,"S",IF($Y246&gt;=スコアリング基準!$B$31,"A",IF($Y246&gt;=スコアリング基準!$B$32,"B","C"))))</f>
        <v/>
      </c>
      <c r="AA246">
        <f>IFERROR(INDEX(実績DB!$I$3:$I$104,MATCH($B246&amp;$C246,実績DB!$J$3:$J$104,0)),"")</f>
        <v/>
      </c>
    </row>
    <row r="247">
      <c r="A247" t="n">
        <v>245</v>
      </c>
      <c r="B247" t="inlineStr">
        <is>
          <t>北海道</t>
        </is>
      </c>
      <c r="C247" t="inlineStr">
        <is>
          <t>比羅夫変電所</t>
        </is>
      </c>
      <c r="D247" t="inlineStr">
        <is>
          <t>北海道</t>
        </is>
      </c>
      <c r="E247" t="n">
        <v>66</v>
      </c>
      <c r="F247" t="n">
        <v>6.6</v>
      </c>
      <c r="G247" s="3" t="n">
        <v>42.88</v>
      </c>
      <c r="H247" s="3" t="n">
        <v>140.7</v>
      </c>
      <c r="I247" t="inlineStr">
        <is>
          <t>推定</t>
        </is>
      </c>
      <c r="J247" t="n">
        <v>10</v>
      </c>
      <c r="K247" t="n">
        <v>10</v>
      </c>
      <c r="M247" t="n">
        <v>10</v>
      </c>
      <c r="N247" t="n">
        <v>10</v>
      </c>
      <c r="O247" t="inlineStr">
        <is>
          <t>不可 #3</t>
        </is>
      </c>
      <c r="P247" t="inlineStr">
        <is>
          <t>なし</t>
        </is>
      </c>
      <c r="R247" s="4">
        <f>IF(COUNT($M247:$N247)=0,"",IF(AND(IF($N247&lt;&gt;"",$N247,$M247)&lt;=0,$O247&lt;&gt;"可"),"警告",""))</f>
        <v/>
      </c>
      <c r="S247" s="4">
        <f>IF(COUNT($M247:$N247)=0,0,IF(IF($N247&lt;&gt;"",$N247,$M247)&gt;=スコアリング基準!$B$20,スコアリング基準!$C$20,IF(IF($N247&lt;&gt;"",$N247,$M247)&gt;=スコアリング基準!$B$21,スコアリング基準!$C$21,IF(IF($N247&lt;&gt;"",$N247,$M247)&gt;0,スコアリング基準!$C$22,0))))</f>
        <v/>
      </c>
      <c r="T247" s="4">
        <f>IF($O247="可",スコアリング基準!$C$23,0)</f>
        <v/>
      </c>
      <c r="U247" s="4">
        <f>IF(OR(COUNT($K247:$L247)&lt;2,$K247=0),0,IF(ABS($L247)/$K247&lt;=スコアリング基準!$B$24,スコアリング基準!$C$24,IF(ABS($L247)/$K247&lt;=スコアリング基準!$B$25,スコアリング基準!$C$25,IF(ABS($L247)/$K247&lt;=スコアリング基準!$B$26,スコアリング基準!$C$26,0))))</f>
        <v/>
      </c>
      <c r="V247" s="4">
        <f>IF($P247="なし",スコアリング基準!$C$27,0)</f>
        <v/>
      </c>
      <c r="W247" s="4">
        <f>IF($F247="",0,IF(ISNUMBER($F247),IF($F247&lt;=スコアリング基準!$B$28,スコアリング基準!$C$28,スコアリング基準!$C$29),0))</f>
        <v/>
      </c>
      <c r="X247" s="4">
        <f>IFERROR(VLOOKUP($B247,スコアリング基準!$A$36:$B$46,2,FALSE),0)</f>
        <v/>
      </c>
      <c r="Y247" s="4">
        <f>SUM($S247:$X247)</f>
        <v/>
      </c>
      <c r="Z247" s="4">
        <f>IF(COUNT($M247:$N247)=0,"データ無",IF($Y247&gt;=スコアリング基準!$B$30,"S",IF($Y247&gt;=スコアリング基準!$B$31,"A",IF($Y247&gt;=スコアリング基準!$B$32,"B","C"))))</f>
        <v/>
      </c>
      <c r="AA247">
        <f>IFERROR(INDEX(実績DB!$I$3:$I$104,MATCH($B247&amp;$C247,実績DB!$J$3:$J$104,0)),"")</f>
        <v/>
      </c>
    </row>
    <row r="248">
      <c r="A248" t="n">
        <v>246</v>
      </c>
      <c r="B248" t="inlineStr">
        <is>
          <t>北海道</t>
        </is>
      </c>
      <c r="C248" t="inlineStr">
        <is>
          <t>永山変電所</t>
        </is>
      </c>
      <c r="D248" t="inlineStr">
        <is>
          <t>北海道</t>
        </is>
      </c>
      <c r="E248" t="n">
        <v>66</v>
      </c>
      <c r="F248" t="n">
        <v>6.6</v>
      </c>
      <c r="G248" s="3" t="n">
        <v>43.80141</v>
      </c>
      <c r="H248" s="3" t="n">
        <v>142.437699</v>
      </c>
      <c r="I248" t="inlineStr">
        <is>
          <t>OSM実測</t>
        </is>
      </c>
      <c r="J248" t="n">
        <v>25</v>
      </c>
      <c r="K248" t="n">
        <v>10</v>
      </c>
      <c r="M248" t="n">
        <v>10</v>
      </c>
      <c r="N248" t="n">
        <v>0</v>
      </c>
      <c r="O248" t="inlineStr">
        <is>
          <t>不可 #3</t>
        </is>
      </c>
      <c r="P248" t="inlineStr">
        <is>
          <t>有り</t>
        </is>
      </c>
      <c r="R248" s="4">
        <f>IF(COUNT($M248:$N248)=0,"",IF(AND(IF($N248&lt;&gt;"",$N248,$M248)&lt;=0,$O248&lt;&gt;"可"),"警告",""))</f>
        <v/>
      </c>
      <c r="S248" s="4">
        <f>IF(COUNT($M248:$N248)=0,0,IF(IF($N248&lt;&gt;"",$N248,$M248)&gt;=スコアリング基準!$B$20,スコアリング基準!$C$20,IF(IF($N248&lt;&gt;"",$N248,$M248)&gt;=スコアリング基準!$B$21,スコアリング基準!$C$21,IF(IF($N248&lt;&gt;"",$N248,$M248)&gt;0,スコアリング基準!$C$22,0))))</f>
        <v/>
      </c>
      <c r="T248" s="4">
        <f>IF($O248="可",スコアリング基準!$C$23,0)</f>
        <v/>
      </c>
      <c r="U248" s="4">
        <f>IF(OR(COUNT($K248:$L248)&lt;2,$K248=0),0,IF(ABS($L248)/$K248&lt;=スコアリング基準!$B$24,スコアリング基準!$C$24,IF(ABS($L248)/$K248&lt;=スコアリング基準!$B$25,スコアリング基準!$C$25,IF(ABS($L248)/$K248&lt;=スコアリング基準!$B$26,スコアリング基準!$C$26,0))))</f>
        <v/>
      </c>
      <c r="V248" s="4">
        <f>IF($P248="なし",スコアリング基準!$C$27,0)</f>
        <v/>
      </c>
      <c r="W248" s="4">
        <f>IF($F248="",0,IF(ISNUMBER($F248),IF($F248&lt;=スコアリング基準!$B$28,スコアリング基準!$C$28,スコアリング基準!$C$29),0))</f>
        <v/>
      </c>
      <c r="X248" s="4">
        <f>IFERROR(VLOOKUP($B248,スコアリング基準!$A$36:$B$46,2,FALSE),0)</f>
        <v/>
      </c>
      <c r="Y248" s="4">
        <f>SUM($S248:$X248)</f>
        <v/>
      </c>
      <c r="Z248" s="4">
        <f>IF(COUNT($M248:$N248)=0,"データ無",IF($Y248&gt;=スコアリング基準!$B$30,"S",IF($Y248&gt;=スコアリング基準!$B$31,"A",IF($Y248&gt;=スコアリング基準!$B$32,"B","C"))))</f>
        <v/>
      </c>
      <c r="AA248">
        <f>IFERROR(INDEX(実績DB!$I$3:$I$104,MATCH($B248&amp;$C248,実績DB!$J$3:$J$104,0)),"")</f>
        <v/>
      </c>
    </row>
    <row r="249">
      <c r="A249" t="n">
        <v>247</v>
      </c>
      <c r="B249" t="inlineStr">
        <is>
          <t>北海道</t>
        </is>
      </c>
      <c r="C249" t="inlineStr">
        <is>
          <t>江別変電所</t>
        </is>
      </c>
      <c r="D249" t="inlineStr">
        <is>
          <t>北海道</t>
        </is>
      </c>
      <c r="E249" t="n">
        <v>66</v>
      </c>
      <c r="F249" t="n">
        <v>6.6</v>
      </c>
      <c r="G249" s="3" t="n">
        <v>43.121348</v>
      </c>
      <c r="H249" s="3" t="n">
        <v>141.538456</v>
      </c>
      <c r="I249" t="inlineStr">
        <is>
          <t>OSM実測</t>
        </is>
      </c>
      <c r="J249" t="n">
        <v>45</v>
      </c>
      <c r="K249" t="n">
        <v>30</v>
      </c>
      <c r="M249" t="n">
        <v>12</v>
      </c>
      <c r="N249" t="n">
        <v>0</v>
      </c>
      <c r="O249" t="inlineStr">
        <is>
          <t>不可 #3</t>
        </is>
      </c>
      <c r="P249" t="inlineStr">
        <is>
          <t>有り</t>
        </is>
      </c>
      <c r="R249" s="4">
        <f>IF(COUNT($M249:$N249)=0,"",IF(AND(IF($N249&lt;&gt;"",$N249,$M249)&lt;=0,$O249&lt;&gt;"可"),"警告",""))</f>
        <v/>
      </c>
      <c r="S249" s="4">
        <f>IF(COUNT($M249:$N249)=0,0,IF(IF($N249&lt;&gt;"",$N249,$M249)&gt;=スコアリング基準!$B$20,スコアリング基準!$C$20,IF(IF($N249&lt;&gt;"",$N249,$M249)&gt;=スコアリング基準!$B$21,スコアリング基準!$C$21,IF(IF($N249&lt;&gt;"",$N249,$M249)&gt;0,スコアリング基準!$C$22,0))))</f>
        <v/>
      </c>
      <c r="T249" s="4">
        <f>IF($O249="可",スコアリング基準!$C$23,0)</f>
        <v/>
      </c>
      <c r="U249" s="4">
        <f>IF(OR(COUNT($K249:$L249)&lt;2,$K249=0),0,IF(ABS($L249)/$K249&lt;=スコアリング基準!$B$24,スコアリング基準!$C$24,IF(ABS($L249)/$K249&lt;=スコアリング基準!$B$25,スコアリング基準!$C$25,IF(ABS($L249)/$K249&lt;=スコアリング基準!$B$26,スコアリング基準!$C$26,0))))</f>
        <v/>
      </c>
      <c r="V249" s="4">
        <f>IF($P249="なし",スコアリング基準!$C$27,0)</f>
        <v/>
      </c>
      <c r="W249" s="4">
        <f>IF($F249="",0,IF(ISNUMBER($F249),IF($F249&lt;=スコアリング基準!$B$28,スコアリング基準!$C$28,スコアリング基準!$C$29),0))</f>
        <v/>
      </c>
      <c r="X249" s="4">
        <f>IFERROR(VLOOKUP($B249,スコアリング基準!$A$36:$B$46,2,FALSE),0)</f>
        <v/>
      </c>
      <c r="Y249" s="4">
        <f>SUM($S249:$X249)</f>
        <v/>
      </c>
      <c r="Z249" s="4">
        <f>IF(COUNT($M249:$N249)=0,"データ無",IF($Y249&gt;=スコアリング基準!$B$30,"S",IF($Y249&gt;=スコアリング基準!$B$31,"A",IF($Y249&gt;=スコアリング基準!$B$32,"B","C"))))</f>
        <v/>
      </c>
      <c r="AA249">
        <f>IFERROR(INDEX(実績DB!$I$3:$I$104,MATCH($B249&amp;$C249,実績DB!$J$3:$J$104,0)),"")</f>
        <v/>
      </c>
    </row>
    <row r="250">
      <c r="A250" t="n">
        <v>248</v>
      </c>
      <c r="B250" t="inlineStr">
        <is>
          <t>北海道</t>
        </is>
      </c>
      <c r="C250" t="inlineStr">
        <is>
          <t>江卸変電所</t>
        </is>
      </c>
      <c r="D250" t="inlineStr">
        <is>
          <t>北海道</t>
        </is>
      </c>
      <c r="E250" t="n">
        <v>66</v>
      </c>
      <c r="F250" t="n">
        <v>6.6</v>
      </c>
      <c r="G250" s="3" t="n">
        <v>43.81</v>
      </c>
      <c r="H250" s="3" t="n">
        <v>142.47</v>
      </c>
      <c r="I250" t="inlineStr">
        <is>
          <t>推定</t>
        </is>
      </c>
      <c r="J250" t="n">
        <v>4</v>
      </c>
      <c r="K250" t="n">
        <v>4</v>
      </c>
      <c r="M250" t="n">
        <v>4</v>
      </c>
      <c r="N250" t="n">
        <v>0</v>
      </c>
      <c r="O250" t="inlineStr">
        <is>
          <t>不可 #3</t>
        </is>
      </c>
      <c r="P250" t="inlineStr">
        <is>
          <t>有り</t>
        </is>
      </c>
      <c r="R250" s="4">
        <f>IF(COUNT($M250:$N250)=0,"",IF(AND(IF($N250&lt;&gt;"",$N250,$M250)&lt;=0,$O250&lt;&gt;"可"),"警告",""))</f>
        <v/>
      </c>
      <c r="S250" s="4">
        <f>IF(COUNT($M250:$N250)=0,0,IF(IF($N250&lt;&gt;"",$N250,$M250)&gt;=スコアリング基準!$B$20,スコアリング基準!$C$20,IF(IF($N250&lt;&gt;"",$N250,$M250)&gt;=スコアリング基準!$B$21,スコアリング基準!$C$21,IF(IF($N250&lt;&gt;"",$N250,$M250)&gt;0,スコアリング基準!$C$22,0))))</f>
        <v/>
      </c>
      <c r="T250" s="4">
        <f>IF($O250="可",スコアリング基準!$C$23,0)</f>
        <v/>
      </c>
      <c r="U250" s="4">
        <f>IF(OR(COUNT($K250:$L250)&lt;2,$K250=0),0,IF(ABS($L250)/$K250&lt;=スコアリング基準!$B$24,スコアリング基準!$C$24,IF(ABS($L250)/$K250&lt;=スコアリング基準!$B$25,スコアリング基準!$C$25,IF(ABS($L250)/$K250&lt;=スコアリング基準!$B$26,スコアリング基準!$C$26,0))))</f>
        <v/>
      </c>
      <c r="V250" s="4">
        <f>IF($P250="なし",スコアリング基準!$C$27,0)</f>
        <v/>
      </c>
      <c r="W250" s="4">
        <f>IF($F250="",0,IF(ISNUMBER($F250),IF($F250&lt;=スコアリング基準!$B$28,スコアリング基準!$C$28,スコアリング基準!$C$29),0))</f>
        <v/>
      </c>
      <c r="X250" s="4">
        <f>IFERROR(VLOOKUP($B250,スコアリング基準!$A$36:$B$46,2,FALSE),0)</f>
        <v/>
      </c>
      <c r="Y250" s="4">
        <f>SUM($S250:$X250)</f>
        <v/>
      </c>
      <c r="Z250" s="4">
        <f>IF(COUNT($M250:$N250)=0,"データ無",IF($Y250&gt;=スコアリング基準!$B$30,"S",IF($Y250&gt;=スコアリング基準!$B$31,"A",IF($Y250&gt;=スコアリング基準!$B$32,"B","C"))))</f>
        <v/>
      </c>
      <c r="AA250">
        <f>IFERROR(INDEX(実績DB!$I$3:$I$104,MATCH($B250&amp;$C250,実績DB!$J$3:$J$104,0)),"")</f>
        <v/>
      </c>
    </row>
    <row r="251">
      <c r="A251" t="n">
        <v>249</v>
      </c>
      <c r="B251" t="inlineStr">
        <is>
          <t>北海道</t>
        </is>
      </c>
      <c r="C251" t="inlineStr">
        <is>
          <t>江差変電所</t>
        </is>
      </c>
      <c r="D251" t="inlineStr">
        <is>
          <t>北海道</t>
        </is>
      </c>
      <c r="E251" t="n">
        <v>66</v>
      </c>
      <c r="F251" t="n">
        <v>33</v>
      </c>
      <c r="G251" s="3" t="n">
        <v>41.869731</v>
      </c>
      <c r="H251" s="3" t="n">
        <v>140.143142</v>
      </c>
      <c r="I251" t="inlineStr">
        <is>
          <t>OSM実測(名称一致)</t>
        </is>
      </c>
      <c r="J251" t="n">
        <v>10</v>
      </c>
      <c r="K251" t="n">
        <v>10</v>
      </c>
      <c r="L251" t="n">
        <v>-1</v>
      </c>
      <c r="O251" t="inlineStr">
        <is>
          <t>不可 #2</t>
        </is>
      </c>
      <c r="P251" t="inlineStr">
        <is>
          <t>有り</t>
        </is>
      </c>
      <c r="R251" s="4">
        <f>IF(COUNT($M251:$N251)=0,"",IF(AND(IF($N251&lt;&gt;"",$N251,$M251)&lt;=0,$O251&lt;&gt;"可"),"警告",""))</f>
        <v/>
      </c>
      <c r="S251" s="4">
        <f>IF(COUNT($M251:$N251)=0,0,IF(IF($N251&lt;&gt;"",$N251,$M251)&gt;=スコアリング基準!$B$20,スコアリング基準!$C$20,IF(IF($N251&lt;&gt;"",$N251,$M251)&gt;=スコアリング基準!$B$21,スコアリング基準!$C$21,IF(IF($N251&lt;&gt;"",$N251,$M251)&gt;0,スコアリング基準!$C$22,0))))</f>
        <v/>
      </c>
      <c r="T251" s="4">
        <f>IF($O251="可",スコアリング基準!$C$23,0)</f>
        <v/>
      </c>
      <c r="U251" s="4">
        <f>IF(OR(COUNT($K251:$L251)&lt;2,$K251=0),0,IF(ABS($L251)/$K251&lt;=スコアリング基準!$B$24,スコアリング基準!$C$24,IF(ABS($L251)/$K251&lt;=スコアリング基準!$B$25,スコアリング基準!$C$25,IF(ABS($L251)/$K251&lt;=スコアリング基準!$B$26,スコアリング基準!$C$26,0))))</f>
        <v/>
      </c>
      <c r="V251" s="4">
        <f>IF($P251="なし",スコアリング基準!$C$27,0)</f>
        <v/>
      </c>
      <c r="W251" s="4">
        <f>IF($F251="",0,IF(ISNUMBER($F251),IF($F251&lt;=スコアリング基準!$B$28,スコアリング基準!$C$28,スコアリング基準!$C$29),0))</f>
        <v/>
      </c>
      <c r="X251" s="4">
        <f>IFERROR(VLOOKUP($B251,スコアリング基準!$A$36:$B$46,2,FALSE),0)</f>
        <v/>
      </c>
      <c r="Y251" s="4">
        <f>SUM($S251:$X251)</f>
        <v/>
      </c>
      <c r="Z251" s="4">
        <f>IF(COUNT($M251:$N251)=0,"データ無",IF($Y251&gt;=スコアリング基準!$B$30,"S",IF($Y251&gt;=スコアリング基準!$B$31,"A",IF($Y251&gt;=スコアリング基準!$B$32,"B","C"))))</f>
        <v/>
      </c>
      <c r="AA251">
        <f>IFERROR(INDEX(実績DB!$I$3:$I$104,MATCH($B251&amp;$C251,実績DB!$J$3:$J$104,0)),"")</f>
        <v/>
      </c>
    </row>
    <row r="252">
      <c r="A252" t="n">
        <v>250</v>
      </c>
      <c r="B252" t="inlineStr">
        <is>
          <t>北海道</t>
        </is>
      </c>
      <c r="C252" t="inlineStr">
        <is>
          <t>江部乙変電所</t>
        </is>
      </c>
      <c r="D252" t="inlineStr">
        <is>
          <t>北海道</t>
        </is>
      </c>
      <c r="E252" t="n">
        <v>66</v>
      </c>
      <c r="F252" t="n">
        <v>6.6</v>
      </c>
      <c r="G252" s="3" t="n">
        <v>43.66</v>
      </c>
      <c r="H252" s="3" t="n">
        <v>141.79</v>
      </c>
      <c r="I252" t="inlineStr">
        <is>
          <t>推定</t>
        </is>
      </c>
      <c r="J252" t="n">
        <v>10</v>
      </c>
      <c r="K252" t="n">
        <v>10</v>
      </c>
      <c r="M252" t="n">
        <v>8</v>
      </c>
      <c r="N252" t="n">
        <v>0</v>
      </c>
      <c r="O252" t="inlineStr">
        <is>
          <t>不可 #3</t>
        </is>
      </c>
      <c r="P252" t="inlineStr">
        <is>
          <t>有り</t>
        </is>
      </c>
      <c r="R252" s="4">
        <f>IF(COUNT($M252:$N252)=0,"",IF(AND(IF($N252&lt;&gt;"",$N252,$M252)&lt;=0,$O252&lt;&gt;"可"),"警告",""))</f>
        <v/>
      </c>
      <c r="S252" s="4">
        <f>IF(COUNT($M252:$N252)=0,0,IF(IF($N252&lt;&gt;"",$N252,$M252)&gt;=スコアリング基準!$B$20,スコアリング基準!$C$20,IF(IF($N252&lt;&gt;"",$N252,$M252)&gt;=スコアリング基準!$B$21,スコアリング基準!$C$21,IF(IF($N252&lt;&gt;"",$N252,$M252)&gt;0,スコアリング基準!$C$22,0))))</f>
        <v/>
      </c>
      <c r="T252" s="4">
        <f>IF($O252="可",スコアリング基準!$C$23,0)</f>
        <v/>
      </c>
      <c r="U252" s="4">
        <f>IF(OR(COUNT($K252:$L252)&lt;2,$K252=0),0,IF(ABS($L252)/$K252&lt;=スコアリング基準!$B$24,スコアリング基準!$C$24,IF(ABS($L252)/$K252&lt;=スコアリング基準!$B$25,スコアリング基準!$C$25,IF(ABS($L252)/$K252&lt;=スコアリング基準!$B$26,スコアリング基準!$C$26,0))))</f>
        <v/>
      </c>
      <c r="V252" s="4">
        <f>IF($P252="なし",スコアリング基準!$C$27,0)</f>
        <v/>
      </c>
      <c r="W252" s="4">
        <f>IF($F252="",0,IF(ISNUMBER($F252),IF($F252&lt;=スコアリング基準!$B$28,スコアリング基準!$C$28,スコアリング基準!$C$29),0))</f>
        <v/>
      </c>
      <c r="X252" s="4">
        <f>IFERROR(VLOOKUP($B252,スコアリング基準!$A$36:$B$46,2,FALSE),0)</f>
        <v/>
      </c>
      <c r="Y252" s="4">
        <f>SUM($S252:$X252)</f>
        <v/>
      </c>
      <c r="Z252" s="4">
        <f>IF(COUNT($M252:$N252)=0,"データ無",IF($Y252&gt;=スコアリング基準!$B$30,"S",IF($Y252&gt;=スコアリング基準!$B$31,"A",IF($Y252&gt;=スコアリング基準!$B$32,"B","C"))))</f>
        <v/>
      </c>
      <c r="AA252">
        <f>IFERROR(INDEX(実績DB!$I$3:$I$104,MATCH($B252&amp;$C252,実績DB!$J$3:$J$104,0)),"")</f>
        <v/>
      </c>
    </row>
    <row r="253">
      <c r="A253" t="n">
        <v>251</v>
      </c>
      <c r="B253" t="inlineStr">
        <is>
          <t>北海道</t>
        </is>
      </c>
      <c r="C253" t="inlineStr">
        <is>
          <t>池田変電所</t>
        </is>
      </c>
      <c r="D253" t="inlineStr">
        <is>
          <t>北海道</t>
        </is>
      </c>
      <c r="E253" t="n">
        <v>66</v>
      </c>
      <c r="F253" t="n">
        <v>22</v>
      </c>
      <c r="G253" s="3" t="n">
        <v>42.93971</v>
      </c>
      <c r="H253" s="3" t="n">
        <v>143.447432</v>
      </c>
      <c r="I253" t="inlineStr">
        <is>
          <t>OSM実測</t>
        </is>
      </c>
      <c r="J253" t="n">
        <v>12</v>
      </c>
      <c r="K253" t="n">
        <v>12</v>
      </c>
      <c r="L253" t="n">
        <v>-9</v>
      </c>
      <c r="O253" t="inlineStr">
        <is>
          <t>不可 #2</t>
        </is>
      </c>
      <c r="P253" t="inlineStr">
        <is>
          <t>有り</t>
        </is>
      </c>
      <c r="R253" s="4">
        <f>IF(COUNT($M253:$N253)=0,"",IF(AND(IF($N253&lt;&gt;"",$N253,$M253)&lt;=0,$O253&lt;&gt;"可"),"警告",""))</f>
        <v/>
      </c>
      <c r="S253" s="4">
        <f>IF(COUNT($M253:$N253)=0,0,IF(IF($N253&lt;&gt;"",$N253,$M253)&gt;=スコアリング基準!$B$20,スコアリング基準!$C$20,IF(IF($N253&lt;&gt;"",$N253,$M253)&gt;=スコアリング基準!$B$21,スコアリング基準!$C$21,IF(IF($N253&lt;&gt;"",$N253,$M253)&gt;0,スコアリング基準!$C$22,0))))</f>
        <v/>
      </c>
      <c r="T253" s="4">
        <f>IF($O253="可",スコアリング基準!$C$23,0)</f>
        <v/>
      </c>
      <c r="U253" s="4">
        <f>IF(OR(COUNT($K253:$L253)&lt;2,$K253=0),0,IF(ABS($L253)/$K253&lt;=スコアリング基準!$B$24,スコアリング基準!$C$24,IF(ABS($L253)/$K253&lt;=スコアリング基準!$B$25,スコアリング基準!$C$25,IF(ABS($L253)/$K253&lt;=スコアリング基準!$B$26,スコアリング基準!$C$26,0))))</f>
        <v/>
      </c>
      <c r="V253" s="4">
        <f>IF($P253="なし",スコアリング基準!$C$27,0)</f>
        <v/>
      </c>
      <c r="W253" s="4">
        <f>IF($F253="",0,IF(ISNUMBER($F253),IF($F253&lt;=スコアリング基準!$B$28,スコアリング基準!$C$28,スコアリング基準!$C$29),0))</f>
        <v/>
      </c>
      <c r="X253" s="4">
        <f>IFERROR(VLOOKUP($B253,スコアリング基準!$A$36:$B$46,2,FALSE),0)</f>
        <v/>
      </c>
      <c r="Y253" s="4">
        <f>SUM($S253:$X253)</f>
        <v/>
      </c>
      <c r="Z253" s="4">
        <f>IF(COUNT($M253:$N253)=0,"データ無",IF($Y253&gt;=スコアリング基準!$B$30,"S",IF($Y253&gt;=スコアリング基準!$B$31,"A",IF($Y253&gt;=スコアリング基準!$B$32,"B","C"))))</f>
        <v/>
      </c>
      <c r="AA253">
        <f>IFERROR(INDEX(実績DB!$I$3:$I$104,MATCH($B253&amp;$C253,実績DB!$J$3:$J$104,0)),"")</f>
        <v/>
      </c>
    </row>
    <row r="254">
      <c r="A254" t="n">
        <v>252</v>
      </c>
      <c r="B254" t="inlineStr">
        <is>
          <t>北海道</t>
        </is>
      </c>
      <c r="C254" t="inlineStr">
        <is>
          <t>沢木変電所</t>
        </is>
      </c>
      <c r="D254" t="inlineStr">
        <is>
          <t>北海道</t>
        </is>
      </c>
      <c r="E254" t="n">
        <v>66</v>
      </c>
      <c r="F254" t="n">
        <v>6.6</v>
      </c>
      <c r="G254" s="3" t="n">
        <v>44.510251</v>
      </c>
      <c r="H254" s="3" t="n">
        <v>143.0565</v>
      </c>
      <c r="I254" t="inlineStr">
        <is>
          <t>OSM実測</t>
        </is>
      </c>
      <c r="J254" t="n">
        <v>6</v>
      </c>
      <c r="K254" t="n">
        <v>6</v>
      </c>
      <c r="M254" t="n">
        <v>5</v>
      </c>
      <c r="N254" t="n">
        <v>0</v>
      </c>
      <c r="O254" t="inlineStr">
        <is>
          <t>不可 #3</t>
        </is>
      </c>
      <c r="P254" t="inlineStr">
        <is>
          <t>有り</t>
        </is>
      </c>
      <c r="R254" s="4">
        <f>IF(COUNT($M254:$N254)=0,"",IF(AND(IF($N254&lt;&gt;"",$N254,$M254)&lt;=0,$O254&lt;&gt;"可"),"警告",""))</f>
        <v/>
      </c>
      <c r="S254" s="4">
        <f>IF(COUNT($M254:$N254)=0,0,IF(IF($N254&lt;&gt;"",$N254,$M254)&gt;=スコアリング基準!$B$20,スコアリング基準!$C$20,IF(IF($N254&lt;&gt;"",$N254,$M254)&gt;=スコアリング基準!$B$21,スコアリング基準!$C$21,IF(IF($N254&lt;&gt;"",$N254,$M254)&gt;0,スコアリング基準!$C$22,0))))</f>
        <v/>
      </c>
      <c r="T254" s="4">
        <f>IF($O254="可",スコアリング基準!$C$23,0)</f>
        <v/>
      </c>
      <c r="U254" s="4">
        <f>IF(OR(COUNT($K254:$L254)&lt;2,$K254=0),0,IF(ABS($L254)/$K254&lt;=スコアリング基準!$B$24,スコアリング基準!$C$24,IF(ABS($L254)/$K254&lt;=スコアリング基準!$B$25,スコアリング基準!$C$25,IF(ABS($L254)/$K254&lt;=スコアリング基準!$B$26,スコアリング基準!$C$26,0))))</f>
        <v/>
      </c>
      <c r="V254" s="4">
        <f>IF($P254="なし",スコアリング基準!$C$27,0)</f>
        <v/>
      </c>
      <c r="W254" s="4">
        <f>IF($F254="",0,IF(ISNUMBER($F254),IF($F254&lt;=スコアリング基準!$B$28,スコアリング基準!$C$28,スコアリング基準!$C$29),0))</f>
        <v/>
      </c>
      <c r="X254" s="4">
        <f>IFERROR(VLOOKUP($B254,スコアリング基準!$A$36:$B$46,2,FALSE),0)</f>
        <v/>
      </c>
      <c r="Y254" s="4">
        <f>SUM($S254:$X254)</f>
        <v/>
      </c>
      <c r="Z254" s="4">
        <f>IF(COUNT($M254:$N254)=0,"データ無",IF($Y254&gt;=スコアリング基準!$B$30,"S",IF($Y254&gt;=スコアリング基準!$B$31,"A",IF($Y254&gt;=スコアリング基準!$B$32,"B","C"))))</f>
        <v/>
      </c>
      <c r="AA254">
        <f>IFERROR(INDEX(実績DB!$I$3:$I$104,MATCH($B254&amp;$C254,実績DB!$J$3:$J$104,0)),"")</f>
        <v/>
      </c>
    </row>
    <row r="255">
      <c r="A255" t="n">
        <v>253</v>
      </c>
      <c r="B255" t="inlineStr">
        <is>
          <t>北海道</t>
        </is>
      </c>
      <c r="C255" t="inlineStr">
        <is>
          <t>沼ノ端変電所</t>
        </is>
      </c>
      <c r="D255" t="inlineStr">
        <is>
          <t>北海道</t>
        </is>
      </c>
      <c r="E255" t="n">
        <v>66</v>
      </c>
      <c r="F255" t="n">
        <v>6.6</v>
      </c>
      <c r="G255" s="3" t="n">
        <v>42.670629</v>
      </c>
      <c r="H255" s="3" t="n">
        <v>141.661601</v>
      </c>
      <c r="I255" t="inlineStr">
        <is>
          <t>OSM実測</t>
        </is>
      </c>
      <c r="J255" t="n">
        <v>15</v>
      </c>
      <c r="K255" t="n">
        <v>15</v>
      </c>
      <c r="M255" t="n">
        <v>10</v>
      </c>
      <c r="N255" t="n">
        <v>0</v>
      </c>
      <c r="O255" t="inlineStr">
        <is>
          <t>不可 #2</t>
        </is>
      </c>
      <c r="P255" t="inlineStr">
        <is>
          <t>有り</t>
        </is>
      </c>
      <c r="R255" s="4">
        <f>IF(COUNT($M255:$N255)=0,"",IF(AND(IF($N255&lt;&gt;"",$N255,$M255)&lt;=0,$O255&lt;&gt;"可"),"警告",""))</f>
        <v/>
      </c>
      <c r="S255" s="4">
        <f>IF(COUNT($M255:$N255)=0,0,IF(IF($N255&lt;&gt;"",$N255,$M255)&gt;=スコアリング基準!$B$20,スコアリング基準!$C$20,IF(IF($N255&lt;&gt;"",$N255,$M255)&gt;=スコアリング基準!$B$21,スコアリング基準!$C$21,IF(IF($N255&lt;&gt;"",$N255,$M255)&gt;0,スコアリング基準!$C$22,0))))</f>
        <v/>
      </c>
      <c r="T255" s="4">
        <f>IF($O255="可",スコアリング基準!$C$23,0)</f>
        <v/>
      </c>
      <c r="U255" s="4">
        <f>IF(OR(COUNT($K255:$L255)&lt;2,$K255=0),0,IF(ABS($L255)/$K255&lt;=スコアリング基準!$B$24,スコアリング基準!$C$24,IF(ABS($L255)/$K255&lt;=スコアリング基準!$B$25,スコアリング基準!$C$25,IF(ABS($L255)/$K255&lt;=スコアリング基準!$B$26,スコアリング基準!$C$26,0))))</f>
        <v/>
      </c>
      <c r="V255" s="4">
        <f>IF($P255="なし",スコアリング基準!$C$27,0)</f>
        <v/>
      </c>
      <c r="W255" s="4">
        <f>IF($F255="",0,IF(ISNUMBER($F255),IF($F255&lt;=スコアリング基準!$B$28,スコアリング基準!$C$28,スコアリング基準!$C$29),0))</f>
        <v/>
      </c>
      <c r="X255" s="4">
        <f>IFERROR(VLOOKUP($B255,スコアリング基準!$A$36:$B$46,2,FALSE),0)</f>
        <v/>
      </c>
      <c r="Y255" s="4">
        <f>SUM($S255:$X255)</f>
        <v/>
      </c>
      <c r="Z255" s="4">
        <f>IF(COUNT($M255:$N255)=0,"データ無",IF($Y255&gt;=スコアリング基準!$B$30,"S",IF($Y255&gt;=スコアリング基準!$B$31,"A",IF($Y255&gt;=スコアリング基準!$B$32,"B","C"))))</f>
        <v/>
      </c>
      <c r="AA255">
        <f>IFERROR(INDEX(実績DB!$I$3:$I$104,MATCH($B255&amp;$C255,実績DB!$J$3:$J$104,0)),"")</f>
        <v/>
      </c>
    </row>
    <row r="256">
      <c r="A256" t="n">
        <v>254</v>
      </c>
      <c r="B256" t="inlineStr">
        <is>
          <t>北海道</t>
        </is>
      </c>
      <c r="C256" t="inlineStr">
        <is>
          <t>沼田変電所</t>
        </is>
      </c>
      <c r="D256" t="inlineStr">
        <is>
          <t>北海道</t>
        </is>
      </c>
      <c r="E256" t="n">
        <v>66</v>
      </c>
      <c r="F256" t="n">
        <v>22</v>
      </c>
      <c r="G256" s="3" t="n">
        <v>43.87</v>
      </c>
      <c r="H256" s="3" t="n">
        <v>141.88</v>
      </c>
      <c r="I256" t="inlineStr">
        <is>
          <t>推定</t>
        </is>
      </c>
      <c r="J256" t="n">
        <v>6</v>
      </c>
      <c r="K256" t="n">
        <v>6</v>
      </c>
      <c r="L256" t="n">
        <v>1</v>
      </c>
      <c r="O256" t="inlineStr">
        <is>
          <t>不可 #2</t>
        </is>
      </c>
      <c r="P256" t="inlineStr">
        <is>
          <t>有り</t>
        </is>
      </c>
      <c r="R256" s="4">
        <f>IF(COUNT($M256:$N256)=0,"",IF(AND(IF($N256&lt;&gt;"",$N256,$M256)&lt;=0,$O256&lt;&gt;"可"),"警告",""))</f>
        <v/>
      </c>
      <c r="S256" s="4">
        <f>IF(COUNT($M256:$N256)=0,0,IF(IF($N256&lt;&gt;"",$N256,$M256)&gt;=スコアリング基準!$B$20,スコアリング基準!$C$20,IF(IF($N256&lt;&gt;"",$N256,$M256)&gt;=スコアリング基準!$B$21,スコアリング基準!$C$21,IF(IF($N256&lt;&gt;"",$N256,$M256)&gt;0,スコアリング基準!$C$22,0))))</f>
        <v/>
      </c>
      <c r="T256" s="4">
        <f>IF($O256="可",スコアリング基準!$C$23,0)</f>
        <v/>
      </c>
      <c r="U256" s="4">
        <f>IF(OR(COUNT($K256:$L256)&lt;2,$K256=0),0,IF(ABS($L256)/$K256&lt;=スコアリング基準!$B$24,スコアリング基準!$C$24,IF(ABS($L256)/$K256&lt;=スコアリング基準!$B$25,スコアリング基準!$C$25,IF(ABS($L256)/$K256&lt;=スコアリング基準!$B$26,スコアリング基準!$C$26,0))))</f>
        <v/>
      </c>
      <c r="V256" s="4">
        <f>IF($P256="なし",スコアリング基準!$C$27,0)</f>
        <v/>
      </c>
      <c r="W256" s="4">
        <f>IF($F256="",0,IF(ISNUMBER($F256),IF($F256&lt;=スコアリング基準!$B$28,スコアリング基準!$C$28,スコアリング基準!$C$29),0))</f>
        <v/>
      </c>
      <c r="X256" s="4">
        <f>IFERROR(VLOOKUP($B256,スコアリング基準!$A$36:$B$46,2,FALSE),0)</f>
        <v/>
      </c>
      <c r="Y256" s="4">
        <f>SUM($S256:$X256)</f>
        <v/>
      </c>
      <c r="Z256" s="4">
        <f>IF(COUNT($M256:$N256)=0,"データ無",IF($Y256&gt;=スコアリング基準!$B$30,"S",IF($Y256&gt;=スコアリング基準!$B$31,"A",IF($Y256&gt;=スコアリング基準!$B$32,"B","C"))))</f>
        <v/>
      </c>
      <c r="AA256">
        <f>IFERROR(INDEX(実績DB!$I$3:$I$104,MATCH($B256&amp;$C256,実績DB!$J$3:$J$104,0)),"")</f>
        <v/>
      </c>
    </row>
    <row r="257">
      <c r="A257" t="n">
        <v>255</v>
      </c>
      <c r="B257" t="inlineStr">
        <is>
          <t>北海道</t>
        </is>
      </c>
      <c r="C257" t="inlineStr">
        <is>
          <t>泉沢変電所</t>
        </is>
      </c>
      <c r="D257" t="inlineStr">
        <is>
          <t>北海道</t>
        </is>
      </c>
      <c r="E257" t="n">
        <v>66</v>
      </c>
      <c r="F257" t="n">
        <v>6.6</v>
      </c>
      <c r="G257" s="3" t="n">
        <v>42.790312</v>
      </c>
      <c r="H257" s="3" t="n">
        <v>141.613763</v>
      </c>
      <c r="I257" t="inlineStr">
        <is>
          <t>OSM実測(名称一致)</t>
        </is>
      </c>
      <c r="J257" t="n">
        <v>40</v>
      </c>
      <c r="K257" t="n">
        <v>20</v>
      </c>
      <c r="M257" t="n">
        <v>12</v>
      </c>
      <c r="N257" t="n">
        <v>0</v>
      </c>
      <c r="O257" t="inlineStr">
        <is>
          <t>不可 #2</t>
        </is>
      </c>
      <c r="P257" t="inlineStr">
        <is>
          <t>有り</t>
        </is>
      </c>
      <c r="R257" s="4">
        <f>IF(COUNT($M257:$N257)=0,"",IF(AND(IF($N257&lt;&gt;"",$N257,$M257)&lt;=0,$O257&lt;&gt;"可"),"警告",""))</f>
        <v/>
      </c>
      <c r="S257" s="4">
        <f>IF(COUNT($M257:$N257)=0,0,IF(IF($N257&lt;&gt;"",$N257,$M257)&gt;=スコアリング基準!$B$20,スコアリング基準!$C$20,IF(IF($N257&lt;&gt;"",$N257,$M257)&gt;=スコアリング基準!$B$21,スコアリング基準!$C$21,IF(IF($N257&lt;&gt;"",$N257,$M257)&gt;0,スコアリング基準!$C$22,0))))</f>
        <v/>
      </c>
      <c r="T257" s="4">
        <f>IF($O257="可",スコアリング基準!$C$23,0)</f>
        <v/>
      </c>
      <c r="U257" s="4">
        <f>IF(OR(COUNT($K257:$L257)&lt;2,$K257=0),0,IF(ABS($L257)/$K257&lt;=スコアリング基準!$B$24,スコアリング基準!$C$24,IF(ABS($L257)/$K257&lt;=スコアリング基準!$B$25,スコアリング基準!$C$25,IF(ABS($L257)/$K257&lt;=スコアリング基準!$B$26,スコアリング基準!$C$26,0))))</f>
        <v/>
      </c>
      <c r="V257" s="4">
        <f>IF($P257="なし",スコアリング基準!$C$27,0)</f>
        <v/>
      </c>
      <c r="W257" s="4">
        <f>IF($F257="",0,IF(ISNUMBER($F257),IF($F257&lt;=スコアリング基準!$B$28,スコアリング基準!$C$28,スコアリング基準!$C$29),0))</f>
        <v/>
      </c>
      <c r="X257" s="4">
        <f>IFERROR(VLOOKUP($B257,スコアリング基準!$A$36:$B$46,2,FALSE),0)</f>
        <v/>
      </c>
      <c r="Y257" s="4">
        <f>SUM($S257:$X257)</f>
        <v/>
      </c>
      <c r="Z257" s="4">
        <f>IF(COUNT($M257:$N257)=0,"データ無",IF($Y257&gt;=スコアリング基準!$B$30,"S",IF($Y257&gt;=スコアリング基準!$B$31,"A",IF($Y257&gt;=スコアリング基準!$B$32,"B","C"))))</f>
        <v/>
      </c>
      <c r="AA257">
        <f>IFERROR(INDEX(実績DB!$I$3:$I$104,MATCH($B257&amp;$C257,実績DB!$J$3:$J$104,0)),"")</f>
        <v/>
      </c>
    </row>
    <row r="258">
      <c r="A258" t="n">
        <v>256</v>
      </c>
      <c r="B258" t="inlineStr">
        <is>
          <t>北海道</t>
        </is>
      </c>
      <c r="C258" t="inlineStr">
        <is>
          <t>洞爺変電所</t>
        </is>
      </c>
      <c r="D258" t="inlineStr">
        <is>
          <t>北海道</t>
        </is>
      </c>
      <c r="E258" t="n">
        <v>66</v>
      </c>
      <c r="F258" t="n">
        <v>6.6</v>
      </c>
      <c r="G258" s="3" t="n">
        <v>42.587417</v>
      </c>
      <c r="H258" s="3" t="n">
        <v>140.914857</v>
      </c>
      <c r="I258" t="inlineStr">
        <is>
          <t>OSM実測</t>
        </is>
      </c>
      <c r="J258" t="n">
        <v>4.5</v>
      </c>
      <c r="K258" t="n">
        <v>4.5</v>
      </c>
      <c r="M258" t="n">
        <v>4</v>
      </c>
      <c r="N258" t="n">
        <v>0</v>
      </c>
      <c r="O258" t="inlineStr">
        <is>
          <t>不可 #3</t>
        </is>
      </c>
      <c r="P258" t="inlineStr">
        <is>
          <t>有り</t>
        </is>
      </c>
      <c r="R258" s="4">
        <f>IF(COUNT($M258:$N258)=0,"",IF(AND(IF($N258&lt;&gt;"",$N258,$M258)&lt;=0,$O258&lt;&gt;"可"),"警告",""))</f>
        <v/>
      </c>
      <c r="S258" s="4">
        <f>IF(COUNT($M258:$N258)=0,0,IF(IF($N258&lt;&gt;"",$N258,$M258)&gt;=スコアリング基準!$B$20,スコアリング基準!$C$20,IF(IF($N258&lt;&gt;"",$N258,$M258)&gt;=スコアリング基準!$B$21,スコアリング基準!$C$21,IF(IF($N258&lt;&gt;"",$N258,$M258)&gt;0,スコアリング基準!$C$22,0))))</f>
        <v/>
      </c>
      <c r="T258" s="4">
        <f>IF($O258="可",スコアリング基準!$C$23,0)</f>
        <v/>
      </c>
      <c r="U258" s="4">
        <f>IF(OR(COUNT($K258:$L258)&lt;2,$K258=0),0,IF(ABS($L258)/$K258&lt;=スコアリング基準!$B$24,スコアリング基準!$C$24,IF(ABS($L258)/$K258&lt;=スコアリング基準!$B$25,スコアリング基準!$C$25,IF(ABS($L258)/$K258&lt;=スコアリング基準!$B$26,スコアリング基準!$C$26,0))))</f>
        <v/>
      </c>
      <c r="V258" s="4">
        <f>IF($P258="なし",スコアリング基準!$C$27,0)</f>
        <v/>
      </c>
      <c r="W258" s="4">
        <f>IF($F258="",0,IF(ISNUMBER($F258),IF($F258&lt;=スコアリング基準!$B$28,スコアリング基準!$C$28,スコアリング基準!$C$29),0))</f>
        <v/>
      </c>
      <c r="X258" s="4">
        <f>IFERROR(VLOOKUP($B258,スコアリング基準!$A$36:$B$46,2,FALSE),0)</f>
        <v/>
      </c>
      <c r="Y258" s="4">
        <f>SUM($S258:$X258)</f>
        <v/>
      </c>
      <c r="Z258" s="4">
        <f>IF(COUNT($M258:$N258)=0,"データ無",IF($Y258&gt;=スコアリング基準!$B$30,"S",IF($Y258&gt;=スコアリング基準!$B$31,"A",IF($Y258&gt;=スコアリング基準!$B$32,"B","C"))))</f>
        <v/>
      </c>
      <c r="AA258">
        <f>IFERROR(INDEX(実績DB!$I$3:$I$104,MATCH($B258&amp;$C258,実績DB!$J$3:$J$104,0)),"")</f>
        <v/>
      </c>
    </row>
    <row r="259">
      <c r="A259" t="n">
        <v>257</v>
      </c>
      <c r="B259" t="inlineStr">
        <is>
          <t>北海道</t>
        </is>
      </c>
      <c r="C259" t="inlineStr">
        <is>
          <t>津別変電所</t>
        </is>
      </c>
      <c r="D259" t="inlineStr">
        <is>
          <t>北海道</t>
        </is>
      </c>
      <c r="E259" t="n">
        <v>66</v>
      </c>
      <c r="F259" t="n">
        <v>6.6</v>
      </c>
      <c r="G259" s="3" t="n">
        <v>43.710106</v>
      </c>
      <c r="H259" s="3" t="n">
        <v>144.027984</v>
      </c>
      <c r="I259" t="inlineStr">
        <is>
          <t>OSM実測</t>
        </is>
      </c>
      <c r="J259" t="n">
        <v>17</v>
      </c>
      <c r="K259" t="n">
        <v>7</v>
      </c>
      <c r="M259" t="n">
        <v>4</v>
      </c>
      <c r="N259" t="n">
        <v>0</v>
      </c>
      <c r="O259" t="inlineStr">
        <is>
          <t>不可 #3</t>
        </is>
      </c>
      <c r="P259" t="inlineStr">
        <is>
          <t>有り</t>
        </is>
      </c>
      <c r="R259" s="4">
        <f>IF(COUNT($M259:$N259)=0,"",IF(AND(IF($N259&lt;&gt;"",$N259,$M259)&lt;=0,$O259&lt;&gt;"可"),"警告",""))</f>
        <v/>
      </c>
      <c r="S259" s="4">
        <f>IF(COUNT($M259:$N259)=0,0,IF(IF($N259&lt;&gt;"",$N259,$M259)&gt;=スコアリング基準!$B$20,スコアリング基準!$C$20,IF(IF($N259&lt;&gt;"",$N259,$M259)&gt;=スコアリング基準!$B$21,スコアリング基準!$C$21,IF(IF($N259&lt;&gt;"",$N259,$M259)&gt;0,スコアリング基準!$C$22,0))))</f>
        <v/>
      </c>
      <c r="T259" s="4">
        <f>IF($O259="可",スコアリング基準!$C$23,0)</f>
        <v/>
      </c>
      <c r="U259" s="4">
        <f>IF(OR(COUNT($K259:$L259)&lt;2,$K259=0),0,IF(ABS($L259)/$K259&lt;=スコアリング基準!$B$24,スコアリング基準!$C$24,IF(ABS($L259)/$K259&lt;=スコアリング基準!$B$25,スコアリング基準!$C$25,IF(ABS($L259)/$K259&lt;=スコアリング基準!$B$26,スコアリング基準!$C$26,0))))</f>
        <v/>
      </c>
      <c r="V259" s="4">
        <f>IF($P259="なし",スコアリング基準!$C$27,0)</f>
        <v/>
      </c>
      <c r="W259" s="4">
        <f>IF($F259="",0,IF(ISNUMBER($F259),IF($F259&lt;=スコアリング基準!$B$28,スコアリング基準!$C$28,スコアリング基準!$C$29),0))</f>
        <v/>
      </c>
      <c r="X259" s="4">
        <f>IFERROR(VLOOKUP($B259,スコアリング基準!$A$36:$B$46,2,FALSE),0)</f>
        <v/>
      </c>
      <c r="Y259" s="4">
        <f>SUM($S259:$X259)</f>
        <v/>
      </c>
      <c r="Z259" s="4">
        <f>IF(COUNT($M259:$N259)=0,"データ無",IF($Y259&gt;=スコアリング基準!$B$30,"S",IF($Y259&gt;=スコアリング基準!$B$31,"A",IF($Y259&gt;=スコアリング基準!$B$32,"B","C"))))</f>
        <v/>
      </c>
      <c r="AA259">
        <f>IFERROR(INDEX(実績DB!$I$3:$I$104,MATCH($B259&amp;$C259,実績DB!$J$3:$J$104,0)),"")</f>
        <v/>
      </c>
    </row>
    <row r="260">
      <c r="A260" t="n">
        <v>258</v>
      </c>
      <c r="B260" t="inlineStr">
        <is>
          <t>北海道</t>
        </is>
      </c>
      <c r="C260" t="inlineStr">
        <is>
          <t>浜中変電所</t>
        </is>
      </c>
      <c r="D260" t="inlineStr">
        <is>
          <t>北海道</t>
        </is>
      </c>
      <c r="E260" t="n">
        <v>66</v>
      </c>
      <c r="F260" t="n">
        <v>6.6</v>
      </c>
      <c r="G260" s="3" t="n">
        <v>43.157508</v>
      </c>
      <c r="H260" s="3" t="n">
        <v>145.098551</v>
      </c>
      <c r="I260" t="inlineStr">
        <is>
          <t>OSM実測</t>
        </is>
      </c>
      <c r="J260" t="n">
        <v>15</v>
      </c>
      <c r="K260" t="n">
        <v>15</v>
      </c>
      <c r="M260" t="n">
        <v>2</v>
      </c>
      <c r="N260" t="n">
        <v>0</v>
      </c>
      <c r="O260" t="inlineStr">
        <is>
          <t>不可 #2</t>
        </is>
      </c>
      <c r="P260" t="inlineStr">
        <is>
          <t>有り</t>
        </is>
      </c>
      <c r="R260" s="4">
        <f>IF(COUNT($M260:$N260)=0,"",IF(AND(IF($N260&lt;&gt;"",$N260,$M260)&lt;=0,$O260&lt;&gt;"可"),"警告",""))</f>
        <v/>
      </c>
      <c r="S260" s="4">
        <f>IF(COUNT($M260:$N260)=0,0,IF(IF($N260&lt;&gt;"",$N260,$M260)&gt;=スコアリング基準!$B$20,スコアリング基準!$C$20,IF(IF($N260&lt;&gt;"",$N260,$M260)&gt;=スコアリング基準!$B$21,スコアリング基準!$C$21,IF(IF($N260&lt;&gt;"",$N260,$M260)&gt;0,スコアリング基準!$C$22,0))))</f>
        <v/>
      </c>
      <c r="T260" s="4">
        <f>IF($O260="可",スコアリング基準!$C$23,0)</f>
        <v/>
      </c>
      <c r="U260" s="4">
        <f>IF(OR(COUNT($K260:$L260)&lt;2,$K260=0),0,IF(ABS($L260)/$K260&lt;=スコアリング基準!$B$24,スコアリング基準!$C$24,IF(ABS($L260)/$K260&lt;=スコアリング基準!$B$25,スコアリング基準!$C$25,IF(ABS($L260)/$K260&lt;=スコアリング基準!$B$26,スコアリング基準!$C$26,0))))</f>
        <v/>
      </c>
      <c r="V260" s="4">
        <f>IF($P260="なし",スコアリング基準!$C$27,0)</f>
        <v/>
      </c>
      <c r="W260" s="4">
        <f>IF($F260="",0,IF(ISNUMBER($F260),IF($F260&lt;=スコアリング基準!$B$28,スコアリング基準!$C$28,スコアリング基準!$C$29),0))</f>
        <v/>
      </c>
      <c r="X260" s="4">
        <f>IFERROR(VLOOKUP($B260,スコアリング基準!$A$36:$B$46,2,FALSE),0)</f>
        <v/>
      </c>
      <c r="Y260" s="4">
        <f>SUM($S260:$X260)</f>
        <v/>
      </c>
      <c r="Z260" s="4">
        <f>IF(COUNT($M260:$N260)=0,"データ無",IF($Y260&gt;=スコアリング基準!$B$30,"S",IF($Y260&gt;=スコアリング基準!$B$31,"A",IF($Y260&gt;=スコアリング基準!$B$32,"B","C"))))</f>
        <v/>
      </c>
      <c r="AA260">
        <f>IFERROR(INDEX(実績DB!$I$3:$I$104,MATCH($B260&amp;$C260,実績DB!$J$3:$J$104,0)),"")</f>
        <v/>
      </c>
    </row>
    <row r="261">
      <c r="A261" t="n">
        <v>259</v>
      </c>
      <c r="B261" t="inlineStr">
        <is>
          <t>北海道</t>
        </is>
      </c>
      <c r="C261" t="inlineStr">
        <is>
          <t>浜益変電所</t>
        </is>
      </c>
      <c r="D261" t="inlineStr">
        <is>
          <t>北海道</t>
        </is>
      </c>
      <c r="E261" t="n">
        <v>66</v>
      </c>
      <c r="F261" t="n">
        <v>6.6</v>
      </c>
      <c r="G261" s="3" t="n">
        <v>43.57945</v>
      </c>
      <c r="H261" s="3" t="n">
        <v>141.38983</v>
      </c>
      <c r="I261" t="inlineStr">
        <is>
          <t>OSM実測</t>
        </is>
      </c>
      <c r="J261" t="n">
        <v>3</v>
      </c>
      <c r="K261" t="n">
        <v>3</v>
      </c>
      <c r="M261" t="n">
        <v>3</v>
      </c>
      <c r="N261" t="n">
        <v>0</v>
      </c>
      <c r="O261" t="inlineStr">
        <is>
          <t>不可 #3</t>
        </is>
      </c>
      <c r="P261" t="inlineStr">
        <is>
          <t>有り</t>
        </is>
      </c>
      <c r="R261" s="4">
        <f>IF(COUNT($M261:$N261)=0,"",IF(AND(IF($N261&lt;&gt;"",$N261,$M261)&lt;=0,$O261&lt;&gt;"可"),"警告",""))</f>
        <v/>
      </c>
      <c r="S261" s="4">
        <f>IF(COUNT($M261:$N261)=0,0,IF(IF($N261&lt;&gt;"",$N261,$M261)&gt;=スコアリング基準!$B$20,スコアリング基準!$C$20,IF(IF($N261&lt;&gt;"",$N261,$M261)&gt;=スコアリング基準!$B$21,スコアリング基準!$C$21,IF(IF($N261&lt;&gt;"",$N261,$M261)&gt;0,スコアリング基準!$C$22,0))))</f>
        <v/>
      </c>
      <c r="T261" s="4">
        <f>IF($O261="可",スコアリング基準!$C$23,0)</f>
        <v/>
      </c>
      <c r="U261" s="4">
        <f>IF(OR(COUNT($K261:$L261)&lt;2,$K261=0),0,IF(ABS($L261)/$K261&lt;=スコアリング基準!$B$24,スコアリング基準!$C$24,IF(ABS($L261)/$K261&lt;=スコアリング基準!$B$25,スコアリング基準!$C$25,IF(ABS($L261)/$K261&lt;=スコアリング基準!$B$26,スコアリング基準!$C$26,0))))</f>
        <v/>
      </c>
      <c r="V261" s="4">
        <f>IF($P261="なし",スコアリング基準!$C$27,0)</f>
        <v/>
      </c>
      <c r="W261" s="4">
        <f>IF($F261="",0,IF(ISNUMBER($F261),IF($F261&lt;=スコアリング基準!$B$28,スコアリング基準!$C$28,スコアリング基準!$C$29),0))</f>
        <v/>
      </c>
      <c r="X261" s="4">
        <f>IFERROR(VLOOKUP($B261,スコアリング基準!$A$36:$B$46,2,FALSE),0)</f>
        <v/>
      </c>
      <c r="Y261" s="4">
        <f>SUM($S261:$X261)</f>
        <v/>
      </c>
      <c r="Z261" s="4">
        <f>IF(COUNT($M261:$N261)=0,"データ無",IF($Y261&gt;=スコアリング基準!$B$30,"S",IF($Y261&gt;=スコアリング基準!$B$31,"A",IF($Y261&gt;=スコアリング基準!$B$32,"B","C"))))</f>
        <v/>
      </c>
      <c r="AA261">
        <f>IFERROR(INDEX(実績DB!$I$3:$I$104,MATCH($B261&amp;$C261,実績DB!$J$3:$J$104,0)),"")</f>
        <v/>
      </c>
    </row>
    <row r="262">
      <c r="A262" t="n">
        <v>260</v>
      </c>
      <c r="B262" t="inlineStr">
        <is>
          <t>北海道</t>
        </is>
      </c>
      <c r="C262" t="inlineStr">
        <is>
          <t>浜頓別変電所</t>
        </is>
      </c>
      <c r="D262" t="inlineStr">
        <is>
          <t>北海道</t>
        </is>
      </c>
      <c r="E262" t="n">
        <v>66</v>
      </c>
      <c r="F262" t="n">
        <v>6.6</v>
      </c>
      <c r="G262" s="3" t="n">
        <v>45.121363</v>
      </c>
      <c r="H262" s="3" t="n">
        <v>142.358791</v>
      </c>
      <c r="I262" t="inlineStr">
        <is>
          <t>OSM実測(名称一致)</t>
        </is>
      </c>
      <c r="J262" t="n">
        <v>12</v>
      </c>
      <c r="K262" t="n">
        <v>6</v>
      </c>
      <c r="M262" t="n">
        <v>1</v>
      </c>
      <c r="N262" t="n">
        <v>0</v>
      </c>
      <c r="O262" t="inlineStr">
        <is>
          <t>不可 #3</t>
        </is>
      </c>
      <c r="P262" t="inlineStr">
        <is>
          <t>有り</t>
        </is>
      </c>
      <c r="R262" s="4">
        <f>IF(COUNT($M262:$N262)=0,"",IF(AND(IF($N262&lt;&gt;"",$N262,$M262)&lt;=0,$O262&lt;&gt;"可"),"警告",""))</f>
        <v/>
      </c>
      <c r="S262" s="4">
        <f>IF(COUNT($M262:$N262)=0,0,IF(IF($N262&lt;&gt;"",$N262,$M262)&gt;=スコアリング基準!$B$20,スコアリング基準!$C$20,IF(IF($N262&lt;&gt;"",$N262,$M262)&gt;=スコアリング基準!$B$21,スコアリング基準!$C$21,IF(IF($N262&lt;&gt;"",$N262,$M262)&gt;0,スコアリング基準!$C$22,0))))</f>
        <v/>
      </c>
      <c r="T262" s="4">
        <f>IF($O262="可",スコアリング基準!$C$23,0)</f>
        <v/>
      </c>
      <c r="U262" s="4">
        <f>IF(OR(COUNT($K262:$L262)&lt;2,$K262=0),0,IF(ABS($L262)/$K262&lt;=スコアリング基準!$B$24,スコアリング基準!$C$24,IF(ABS($L262)/$K262&lt;=スコアリング基準!$B$25,スコアリング基準!$C$25,IF(ABS($L262)/$K262&lt;=スコアリング基準!$B$26,スコアリング基準!$C$26,0))))</f>
        <v/>
      </c>
      <c r="V262" s="4">
        <f>IF($P262="なし",スコアリング基準!$C$27,0)</f>
        <v/>
      </c>
      <c r="W262" s="4">
        <f>IF($F262="",0,IF(ISNUMBER($F262),IF($F262&lt;=スコアリング基準!$B$28,スコアリング基準!$C$28,スコアリング基準!$C$29),0))</f>
        <v/>
      </c>
      <c r="X262" s="4">
        <f>IFERROR(VLOOKUP($B262,スコアリング基準!$A$36:$B$46,2,FALSE),0)</f>
        <v/>
      </c>
      <c r="Y262" s="4">
        <f>SUM($S262:$X262)</f>
        <v/>
      </c>
      <c r="Z262" s="4">
        <f>IF(COUNT($M262:$N262)=0,"データ無",IF($Y262&gt;=スコアリング基準!$B$30,"S",IF($Y262&gt;=スコアリング基準!$B$31,"A",IF($Y262&gt;=スコアリング基準!$B$32,"B","C"))))</f>
        <v/>
      </c>
      <c r="AA262">
        <f>IFERROR(INDEX(実績DB!$I$3:$I$104,MATCH($B262&amp;$C262,実績DB!$J$3:$J$104,0)),"")</f>
        <v/>
      </c>
    </row>
    <row r="263">
      <c r="A263" t="n">
        <v>261</v>
      </c>
      <c r="B263" t="inlineStr">
        <is>
          <t>北海道</t>
        </is>
      </c>
      <c r="C263" t="inlineStr">
        <is>
          <t>浜頓別開閉所</t>
        </is>
      </c>
      <c r="D263" t="inlineStr">
        <is>
          <t>北海道</t>
        </is>
      </c>
      <c r="E263" t="n">
        <v>66</v>
      </c>
      <c r="G263" s="3" t="n">
        <v>45.099342</v>
      </c>
      <c r="H263" s="3" t="n">
        <v>142.389581</v>
      </c>
      <c r="I263" t="inlineStr">
        <is>
          <t>OSM実測</t>
        </is>
      </c>
      <c r="R263" s="4">
        <f>IF(COUNT($M263:$N263)=0,"",IF(AND(IF($N263&lt;&gt;"",$N263,$M263)&lt;=0,$O263&lt;&gt;"可"),"警告",""))</f>
        <v/>
      </c>
      <c r="S263" s="4">
        <f>IF(COUNT($M263:$N263)=0,0,IF(IF($N263&lt;&gt;"",$N263,$M263)&gt;=スコアリング基準!$B$20,スコアリング基準!$C$20,IF(IF($N263&lt;&gt;"",$N263,$M263)&gt;=スコアリング基準!$B$21,スコアリング基準!$C$21,IF(IF($N263&lt;&gt;"",$N263,$M263)&gt;0,スコアリング基準!$C$22,0))))</f>
        <v/>
      </c>
      <c r="T263" s="4">
        <f>IF($O263="可",スコアリング基準!$C$23,0)</f>
        <v/>
      </c>
      <c r="U263" s="4">
        <f>IF(OR(COUNT($K263:$L263)&lt;2,$K263=0),0,IF(ABS($L263)/$K263&lt;=スコアリング基準!$B$24,スコアリング基準!$C$24,IF(ABS($L263)/$K263&lt;=スコアリング基準!$B$25,スコアリング基準!$C$25,IF(ABS($L263)/$K263&lt;=スコアリング基準!$B$26,スコアリング基準!$C$26,0))))</f>
        <v/>
      </c>
      <c r="V263" s="4">
        <f>IF($P263="なし",スコアリング基準!$C$27,0)</f>
        <v/>
      </c>
      <c r="W263" s="4">
        <f>IF($F263="",0,IF(ISNUMBER($F263),IF($F263&lt;=スコアリング基準!$B$28,スコアリング基準!$C$28,スコアリング基準!$C$29),0))</f>
        <v/>
      </c>
      <c r="X263" s="4">
        <f>IFERROR(VLOOKUP($B263,スコアリング基準!$A$36:$B$46,2,FALSE),0)</f>
        <v/>
      </c>
      <c r="Y263" s="4">
        <f>SUM($S263:$X263)</f>
        <v/>
      </c>
      <c r="Z263" s="4">
        <f>IF(COUNT($M263:$N263)=0,"データ無",IF($Y263&gt;=スコアリング基準!$B$30,"S",IF($Y263&gt;=スコアリング基準!$B$31,"A",IF($Y263&gt;=スコアリング基準!$B$32,"B","C"))))</f>
        <v/>
      </c>
      <c r="AA263">
        <f>IFERROR(INDEX(実績DB!$I$3:$I$104,MATCH($B263&amp;$C263,実績DB!$J$3:$J$104,0)),"")</f>
        <v/>
      </c>
    </row>
    <row r="264">
      <c r="A264" t="n">
        <v>262</v>
      </c>
      <c r="B264" t="inlineStr">
        <is>
          <t>北海道</t>
        </is>
      </c>
      <c r="C264" t="inlineStr">
        <is>
          <t>浦幌変電所</t>
        </is>
      </c>
      <c r="D264" t="inlineStr">
        <is>
          <t>北海道</t>
        </is>
      </c>
      <c r="E264" t="n">
        <v>66</v>
      </c>
      <c r="F264" t="n">
        <v>6.6</v>
      </c>
      <c r="G264" s="3" t="n">
        <v>42.819115</v>
      </c>
      <c r="H264" s="3" t="n">
        <v>143.661042</v>
      </c>
      <c r="I264" t="inlineStr">
        <is>
          <t>OSM実測</t>
        </is>
      </c>
      <c r="J264" t="n">
        <v>10</v>
      </c>
      <c r="K264" t="n">
        <v>10</v>
      </c>
      <c r="M264" t="n">
        <v>0</v>
      </c>
      <c r="N264" t="n">
        <v>0</v>
      </c>
      <c r="O264" t="inlineStr">
        <is>
          <t>不可 #2</t>
        </is>
      </c>
      <c r="P264" t="inlineStr">
        <is>
          <t>有り</t>
        </is>
      </c>
      <c r="R264" s="4">
        <f>IF(COUNT($M264:$N264)=0,"",IF(AND(IF($N264&lt;&gt;"",$N264,$M264)&lt;=0,$O264&lt;&gt;"可"),"警告",""))</f>
        <v/>
      </c>
      <c r="S264" s="4">
        <f>IF(COUNT($M264:$N264)=0,0,IF(IF($N264&lt;&gt;"",$N264,$M264)&gt;=スコアリング基準!$B$20,スコアリング基準!$C$20,IF(IF($N264&lt;&gt;"",$N264,$M264)&gt;=スコアリング基準!$B$21,スコアリング基準!$C$21,IF(IF($N264&lt;&gt;"",$N264,$M264)&gt;0,スコアリング基準!$C$22,0))))</f>
        <v/>
      </c>
      <c r="T264" s="4">
        <f>IF($O264="可",スコアリング基準!$C$23,0)</f>
        <v/>
      </c>
      <c r="U264" s="4">
        <f>IF(OR(COUNT($K264:$L264)&lt;2,$K264=0),0,IF(ABS($L264)/$K264&lt;=スコアリング基準!$B$24,スコアリング基準!$C$24,IF(ABS($L264)/$K264&lt;=スコアリング基準!$B$25,スコアリング基準!$C$25,IF(ABS($L264)/$K264&lt;=スコアリング基準!$B$26,スコアリング基準!$C$26,0))))</f>
        <v/>
      </c>
      <c r="V264" s="4">
        <f>IF($P264="なし",スコアリング基準!$C$27,0)</f>
        <v/>
      </c>
      <c r="W264" s="4">
        <f>IF($F264="",0,IF(ISNUMBER($F264),IF($F264&lt;=スコアリング基準!$B$28,スコアリング基準!$C$28,スコアリング基準!$C$29),0))</f>
        <v/>
      </c>
      <c r="X264" s="4">
        <f>IFERROR(VLOOKUP($B264,スコアリング基準!$A$36:$B$46,2,FALSE),0)</f>
        <v/>
      </c>
      <c r="Y264" s="4">
        <f>SUM($S264:$X264)</f>
        <v/>
      </c>
      <c r="Z264" s="4">
        <f>IF(COUNT($M264:$N264)=0,"データ無",IF($Y264&gt;=スコアリング基準!$B$30,"S",IF($Y264&gt;=スコアリング基準!$B$31,"A",IF($Y264&gt;=スコアリング基準!$B$32,"B","C"))))</f>
        <v/>
      </c>
      <c r="AA264">
        <f>IFERROR(INDEX(実績DB!$I$3:$I$104,MATCH($B264&amp;$C264,実績DB!$J$3:$J$104,0)),"")</f>
        <v/>
      </c>
    </row>
    <row r="265">
      <c r="A265" t="n">
        <v>263</v>
      </c>
      <c r="B265" t="inlineStr">
        <is>
          <t>北海道</t>
        </is>
      </c>
      <c r="C265" t="inlineStr">
        <is>
          <t>浦河変電所</t>
        </is>
      </c>
      <c r="D265" t="inlineStr">
        <is>
          <t>北海道</t>
        </is>
      </c>
      <c r="E265" t="n">
        <v>66</v>
      </c>
      <c r="F265" t="n">
        <v>6.6</v>
      </c>
      <c r="G265" s="3" t="n">
        <v>42.180847</v>
      </c>
      <c r="H265" s="3" t="n">
        <v>142.769197</v>
      </c>
      <c r="I265" t="inlineStr">
        <is>
          <t>OSM実測</t>
        </is>
      </c>
      <c r="J265" t="n">
        <v>18</v>
      </c>
      <c r="K265" t="n">
        <v>12</v>
      </c>
      <c r="M265" t="n">
        <v>5</v>
      </c>
      <c r="N265" t="n">
        <v>0</v>
      </c>
      <c r="O265" t="inlineStr">
        <is>
          <t>不可 #3</t>
        </is>
      </c>
      <c r="P265" t="inlineStr">
        <is>
          <t>有り</t>
        </is>
      </c>
      <c r="R265" s="4">
        <f>IF(COUNT($M265:$N265)=0,"",IF(AND(IF($N265&lt;&gt;"",$N265,$M265)&lt;=0,$O265&lt;&gt;"可"),"警告",""))</f>
        <v/>
      </c>
      <c r="S265" s="4">
        <f>IF(COUNT($M265:$N265)=0,0,IF(IF($N265&lt;&gt;"",$N265,$M265)&gt;=スコアリング基準!$B$20,スコアリング基準!$C$20,IF(IF($N265&lt;&gt;"",$N265,$M265)&gt;=スコアリング基準!$B$21,スコアリング基準!$C$21,IF(IF($N265&lt;&gt;"",$N265,$M265)&gt;0,スコアリング基準!$C$22,0))))</f>
        <v/>
      </c>
      <c r="T265" s="4">
        <f>IF($O265="可",スコアリング基準!$C$23,0)</f>
        <v/>
      </c>
      <c r="U265" s="4">
        <f>IF(OR(COUNT($K265:$L265)&lt;2,$K265=0),0,IF(ABS($L265)/$K265&lt;=スコアリング基準!$B$24,スコアリング基準!$C$24,IF(ABS($L265)/$K265&lt;=スコアリング基準!$B$25,スコアリング基準!$C$25,IF(ABS($L265)/$K265&lt;=スコアリング基準!$B$26,スコアリング基準!$C$26,0))))</f>
        <v/>
      </c>
      <c r="V265" s="4">
        <f>IF($P265="なし",スコアリング基準!$C$27,0)</f>
        <v/>
      </c>
      <c r="W265" s="4">
        <f>IF($F265="",0,IF(ISNUMBER($F265),IF($F265&lt;=スコアリング基準!$B$28,スコアリング基準!$C$28,スコアリング基準!$C$29),0))</f>
        <v/>
      </c>
      <c r="X265" s="4">
        <f>IFERROR(VLOOKUP($B265,スコアリング基準!$A$36:$B$46,2,FALSE),0)</f>
        <v/>
      </c>
      <c r="Y265" s="4">
        <f>SUM($S265:$X265)</f>
        <v/>
      </c>
      <c r="Z265" s="4">
        <f>IF(COUNT($M265:$N265)=0,"データ無",IF($Y265&gt;=スコアリング基準!$B$30,"S",IF($Y265&gt;=スコアリング基準!$B$31,"A",IF($Y265&gt;=スコアリング基準!$B$32,"B","C"))))</f>
        <v/>
      </c>
      <c r="AA265">
        <f>IFERROR(INDEX(実績DB!$I$3:$I$104,MATCH($B265&amp;$C265,実績DB!$J$3:$J$104,0)),"")</f>
        <v/>
      </c>
    </row>
    <row r="266">
      <c r="A266" t="n">
        <v>264</v>
      </c>
      <c r="B266" t="inlineStr">
        <is>
          <t>北海道</t>
        </is>
      </c>
      <c r="C266" t="inlineStr">
        <is>
          <t>深川変電所</t>
        </is>
      </c>
      <c r="D266" t="inlineStr">
        <is>
          <t>北海道</t>
        </is>
      </c>
      <c r="E266" t="n">
        <v>66</v>
      </c>
      <c r="F266" t="n">
        <v>6.6</v>
      </c>
      <c r="G266" s="3" t="n">
        <v>43.72</v>
      </c>
      <c r="H266" s="3" t="n">
        <v>142.06</v>
      </c>
      <c r="I266" t="inlineStr">
        <is>
          <t>推定</t>
        </is>
      </c>
      <c r="J266" t="n">
        <v>30</v>
      </c>
      <c r="K266" t="n">
        <v>20</v>
      </c>
      <c r="M266" t="n">
        <v>10</v>
      </c>
      <c r="N266" t="n">
        <v>0</v>
      </c>
      <c r="O266" t="inlineStr">
        <is>
          <t>不可 #3</t>
        </is>
      </c>
      <c r="P266" t="inlineStr">
        <is>
          <t>有り</t>
        </is>
      </c>
      <c r="R266" s="4">
        <f>IF(COUNT($M266:$N266)=0,"",IF(AND(IF($N266&lt;&gt;"",$N266,$M266)&lt;=0,$O266&lt;&gt;"可"),"警告",""))</f>
        <v/>
      </c>
      <c r="S266" s="4">
        <f>IF(COUNT($M266:$N266)=0,0,IF(IF($N266&lt;&gt;"",$N266,$M266)&gt;=スコアリング基準!$B$20,スコアリング基準!$C$20,IF(IF($N266&lt;&gt;"",$N266,$M266)&gt;=スコアリング基準!$B$21,スコアリング基準!$C$21,IF(IF($N266&lt;&gt;"",$N266,$M266)&gt;0,スコアリング基準!$C$22,0))))</f>
        <v/>
      </c>
      <c r="T266" s="4">
        <f>IF($O266="可",スコアリング基準!$C$23,0)</f>
        <v/>
      </c>
      <c r="U266" s="4">
        <f>IF(OR(COUNT($K266:$L266)&lt;2,$K266=0),0,IF(ABS($L266)/$K266&lt;=スコアリング基準!$B$24,スコアリング基準!$C$24,IF(ABS($L266)/$K266&lt;=スコアリング基準!$B$25,スコアリング基準!$C$25,IF(ABS($L266)/$K266&lt;=スコアリング基準!$B$26,スコアリング基準!$C$26,0))))</f>
        <v/>
      </c>
      <c r="V266" s="4">
        <f>IF($P266="なし",スコアリング基準!$C$27,0)</f>
        <v/>
      </c>
      <c r="W266" s="4">
        <f>IF($F266="",0,IF(ISNUMBER($F266),IF($F266&lt;=スコアリング基準!$B$28,スコアリング基準!$C$28,スコアリング基準!$C$29),0))</f>
        <v/>
      </c>
      <c r="X266" s="4">
        <f>IFERROR(VLOOKUP($B266,スコアリング基準!$A$36:$B$46,2,FALSE),0)</f>
        <v/>
      </c>
      <c r="Y266" s="4">
        <f>SUM($S266:$X266)</f>
        <v/>
      </c>
      <c r="Z266" s="4">
        <f>IF(COUNT($M266:$N266)=0,"データ無",IF($Y266&gt;=スコアリング基準!$B$30,"S",IF($Y266&gt;=スコアリング基準!$B$31,"A",IF($Y266&gt;=スコアリング基準!$B$32,"B","C"))))</f>
        <v/>
      </c>
      <c r="AA266">
        <f>IFERROR(INDEX(実績DB!$I$3:$I$104,MATCH($B266&amp;$C266,実績DB!$J$3:$J$104,0)),"")</f>
        <v/>
      </c>
    </row>
    <row r="267">
      <c r="A267" t="n">
        <v>265</v>
      </c>
      <c r="B267" t="inlineStr">
        <is>
          <t>北海道</t>
        </is>
      </c>
      <c r="C267" t="inlineStr">
        <is>
          <t>清水変電所</t>
        </is>
      </c>
      <c r="D267" t="inlineStr">
        <is>
          <t>北海道</t>
        </is>
      </c>
      <c r="E267" t="n">
        <v>66</v>
      </c>
      <c r="F267" t="n">
        <v>22</v>
      </c>
      <c r="G267" s="3" t="n">
        <v>43.022534</v>
      </c>
      <c r="H267" s="3" t="n">
        <v>142.894678</v>
      </c>
      <c r="I267" t="inlineStr">
        <is>
          <t>OSM実測</t>
        </is>
      </c>
      <c r="J267" t="n">
        <v>9</v>
      </c>
      <c r="K267" t="n">
        <v>9</v>
      </c>
      <c r="L267" t="n">
        <v>0</v>
      </c>
      <c r="O267" t="inlineStr">
        <is>
          <t>不可 #2</t>
        </is>
      </c>
      <c r="P267" t="inlineStr">
        <is>
          <t>有り</t>
        </is>
      </c>
      <c r="R267" s="4">
        <f>IF(COUNT($M267:$N267)=0,"",IF(AND(IF($N267&lt;&gt;"",$N267,$M267)&lt;=0,$O267&lt;&gt;"可"),"警告",""))</f>
        <v/>
      </c>
      <c r="S267" s="4">
        <f>IF(COUNT($M267:$N267)=0,0,IF(IF($N267&lt;&gt;"",$N267,$M267)&gt;=スコアリング基準!$B$20,スコアリング基準!$C$20,IF(IF($N267&lt;&gt;"",$N267,$M267)&gt;=スコアリング基準!$B$21,スコアリング基準!$C$21,IF(IF($N267&lt;&gt;"",$N267,$M267)&gt;0,スコアリング基準!$C$22,0))))</f>
        <v/>
      </c>
      <c r="T267" s="4">
        <f>IF($O267="可",スコアリング基準!$C$23,0)</f>
        <v/>
      </c>
      <c r="U267" s="4">
        <f>IF(OR(COUNT($K267:$L267)&lt;2,$K267=0),0,IF(ABS($L267)/$K267&lt;=スコアリング基準!$B$24,スコアリング基準!$C$24,IF(ABS($L267)/$K267&lt;=スコアリング基準!$B$25,スコアリング基準!$C$25,IF(ABS($L267)/$K267&lt;=スコアリング基準!$B$26,スコアリング基準!$C$26,0))))</f>
        <v/>
      </c>
      <c r="V267" s="4">
        <f>IF($P267="なし",スコアリング基準!$C$27,0)</f>
        <v/>
      </c>
      <c r="W267" s="4">
        <f>IF($F267="",0,IF(ISNUMBER($F267),IF($F267&lt;=スコアリング基準!$B$28,スコアリング基準!$C$28,スコアリング基準!$C$29),0))</f>
        <v/>
      </c>
      <c r="X267" s="4">
        <f>IFERROR(VLOOKUP($B267,スコアリング基準!$A$36:$B$46,2,FALSE),0)</f>
        <v/>
      </c>
      <c r="Y267" s="4">
        <f>SUM($S267:$X267)</f>
        <v/>
      </c>
      <c r="Z267" s="4">
        <f>IF(COUNT($M267:$N267)=0,"データ無",IF($Y267&gt;=スコアリング基準!$B$30,"S",IF($Y267&gt;=スコアリング基準!$B$31,"A",IF($Y267&gt;=スコアリング基準!$B$32,"B","C"))))</f>
        <v/>
      </c>
      <c r="AA267">
        <f>IFERROR(INDEX(実績DB!$I$3:$I$104,MATCH($B267&amp;$C267,実績DB!$J$3:$J$104,0)),"")</f>
        <v/>
      </c>
    </row>
    <row r="268">
      <c r="A268" t="n">
        <v>266</v>
      </c>
      <c r="B268" t="inlineStr">
        <is>
          <t>北海道</t>
        </is>
      </c>
      <c r="C268" t="inlineStr">
        <is>
          <t>清水川変電所</t>
        </is>
      </c>
      <c r="D268" t="inlineStr">
        <is>
          <t>北海道</t>
        </is>
      </c>
      <c r="E268" t="n">
        <v>66</v>
      </c>
      <c r="F268" t="n">
        <v>6.6</v>
      </c>
      <c r="G268" s="3" t="n">
        <v>41.861496</v>
      </c>
      <c r="H268" s="3" t="n">
        <v>140.654041</v>
      </c>
      <c r="I268" t="inlineStr">
        <is>
          <t>OSM実測(名称一致)</t>
        </is>
      </c>
      <c r="J268" t="n">
        <v>20</v>
      </c>
      <c r="K268" t="n">
        <v>10</v>
      </c>
      <c r="M268" t="n">
        <v>6</v>
      </c>
      <c r="N268" t="n">
        <v>0</v>
      </c>
      <c r="O268" t="inlineStr">
        <is>
          <t>不可 #3</t>
        </is>
      </c>
      <c r="P268" t="inlineStr">
        <is>
          <t>有り</t>
        </is>
      </c>
      <c r="R268" s="4">
        <f>IF(COUNT($M268:$N268)=0,"",IF(AND(IF($N268&lt;&gt;"",$N268,$M268)&lt;=0,$O268&lt;&gt;"可"),"警告",""))</f>
        <v/>
      </c>
      <c r="S268" s="4">
        <f>IF(COUNT($M268:$N268)=0,0,IF(IF($N268&lt;&gt;"",$N268,$M268)&gt;=スコアリング基準!$B$20,スコアリング基準!$C$20,IF(IF($N268&lt;&gt;"",$N268,$M268)&gt;=スコアリング基準!$B$21,スコアリング基準!$C$21,IF(IF($N268&lt;&gt;"",$N268,$M268)&gt;0,スコアリング基準!$C$22,0))))</f>
        <v/>
      </c>
      <c r="T268" s="4">
        <f>IF($O268="可",スコアリング基準!$C$23,0)</f>
        <v/>
      </c>
      <c r="U268" s="4">
        <f>IF(OR(COUNT($K268:$L268)&lt;2,$K268=0),0,IF(ABS($L268)/$K268&lt;=スコアリング基準!$B$24,スコアリング基準!$C$24,IF(ABS($L268)/$K268&lt;=スコアリング基準!$B$25,スコアリング基準!$C$25,IF(ABS($L268)/$K268&lt;=スコアリング基準!$B$26,スコアリング基準!$C$26,0))))</f>
        <v/>
      </c>
      <c r="V268" s="4">
        <f>IF($P268="なし",スコアリング基準!$C$27,0)</f>
        <v/>
      </c>
      <c r="W268" s="4">
        <f>IF($F268="",0,IF(ISNUMBER($F268),IF($F268&lt;=スコアリング基準!$B$28,スコアリング基準!$C$28,スコアリング基準!$C$29),0))</f>
        <v/>
      </c>
      <c r="X268" s="4">
        <f>IFERROR(VLOOKUP($B268,スコアリング基準!$A$36:$B$46,2,FALSE),0)</f>
        <v/>
      </c>
      <c r="Y268" s="4">
        <f>SUM($S268:$X268)</f>
        <v/>
      </c>
      <c r="Z268" s="4">
        <f>IF(COUNT($M268:$N268)=0,"データ無",IF($Y268&gt;=スコアリング基準!$B$30,"S",IF($Y268&gt;=スコアリング基準!$B$31,"A",IF($Y268&gt;=スコアリング基準!$B$32,"B","C"))))</f>
        <v/>
      </c>
      <c r="AA268">
        <f>IFERROR(INDEX(実績DB!$I$3:$I$104,MATCH($B268&amp;$C268,実績DB!$J$3:$J$104,0)),"")</f>
        <v/>
      </c>
    </row>
    <row r="269">
      <c r="A269" t="n">
        <v>267</v>
      </c>
      <c r="B269" t="inlineStr">
        <is>
          <t>北海道</t>
        </is>
      </c>
      <c r="C269" t="inlineStr">
        <is>
          <t>清見変電所</t>
        </is>
      </c>
      <c r="D269" t="inlineStr">
        <is>
          <t>北海道</t>
        </is>
      </c>
      <c r="E269" t="n">
        <v>66</v>
      </c>
      <c r="F269" t="n">
        <v>6.6</v>
      </c>
      <c r="G269" s="3" t="n">
        <v>44</v>
      </c>
      <c r="H269" s="3" t="n">
        <v>143.49</v>
      </c>
      <c r="I269" t="inlineStr">
        <is>
          <t>推定</t>
        </is>
      </c>
      <c r="J269" t="n">
        <v>30</v>
      </c>
      <c r="K269" t="n">
        <v>15</v>
      </c>
      <c r="M269" t="n">
        <v>15</v>
      </c>
      <c r="N269" t="n">
        <v>0</v>
      </c>
      <c r="O269" t="inlineStr">
        <is>
          <t>不可 #3</t>
        </is>
      </c>
      <c r="P269" t="inlineStr">
        <is>
          <t>有り</t>
        </is>
      </c>
      <c r="R269" s="4">
        <f>IF(COUNT($M269:$N269)=0,"",IF(AND(IF($N269&lt;&gt;"",$N269,$M269)&lt;=0,$O269&lt;&gt;"可"),"警告",""))</f>
        <v/>
      </c>
      <c r="S269" s="4">
        <f>IF(COUNT($M269:$N269)=0,0,IF(IF($N269&lt;&gt;"",$N269,$M269)&gt;=スコアリング基準!$B$20,スコアリング基準!$C$20,IF(IF($N269&lt;&gt;"",$N269,$M269)&gt;=スコアリング基準!$B$21,スコアリング基準!$C$21,IF(IF($N269&lt;&gt;"",$N269,$M269)&gt;0,スコアリング基準!$C$22,0))))</f>
        <v/>
      </c>
      <c r="T269" s="4">
        <f>IF($O269="可",スコアリング基準!$C$23,0)</f>
        <v/>
      </c>
      <c r="U269" s="4">
        <f>IF(OR(COUNT($K269:$L269)&lt;2,$K269=0),0,IF(ABS($L269)/$K269&lt;=スコアリング基準!$B$24,スコアリング基準!$C$24,IF(ABS($L269)/$K269&lt;=スコアリング基準!$B$25,スコアリング基準!$C$25,IF(ABS($L269)/$K269&lt;=スコアリング基準!$B$26,スコアリング基準!$C$26,0))))</f>
        <v/>
      </c>
      <c r="V269" s="4">
        <f>IF($P269="なし",スコアリング基準!$C$27,0)</f>
        <v/>
      </c>
      <c r="W269" s="4">
        <f>IF($F269="",0,IF(ISNUMBER($F269),IF($F269&lt;=スコアリング基準!$B$28,スコアリング基準!$C$28,スコアリング基準!$C$29),0))</f>
        <v/>
      </c>
      <c r="X269" s="4">
        <f>IFERROR(VLOOKUP($B269,スコアリング基準!$A$36:$B$46,2,FALSE),0)</f>
        <v/>
      </c>
      <c r="Y269" s="4">
        <f>SUM($S269:$X269)</f>
        <v/>
      </c>
      <c r="Z269" s="4">
        <f>IF(COUNT($M269:$N269)=0,"データ無",IF($Y269&gt;=スコアリング基準!$B$30,"S",IF($Y269&gt;=スコアリング基準!$B$31,"A",IF($Y269&gt;=スコアリング基準!$B$32,"B","C"))))</f>
        <v/>
      </c>
      <c r="AA269">
        <f>IFERROR(INDEX(実績DB!$I$3:$I$104,MATCH($B269&amp;$C269,実績DB!$J$3:$J$104,0)),"")</f>
        <v/>
      </c>
    </row>
    <row r="270">
      <c r="A270" t="n">
        <v>268</v>
      </c>
      <c r="B270" t="inlineStr">
        <is>
          <t>北海道</t>
        </is>
      </c>
      <c r="C270" t="inlineStr">
        <is>
          <t>清里変電所</t>
        </is>
      </c>
      <c r="D270" t="inlineStr">
        <is>
          <t>北海道</t>
        </is>
      </c>
      <c r="E270" t="n">
        <v>66</v>
      </c>
      <c r="F270" t="n">
        <v>6.6</v>
      </c>
      <c r="G270" s="3" t="n">
        <v>43.85212</v>
      </c>
      <c r="H270" s="3" t="n">
        <v>144.593002</v>
      </c>
      <c r="I270" t="inlineStr">
        <is>
          <t>OSM実測</t>
        </is>
      </c>
      <c r="J270" t="n">
        <v>20</v>
      </c>
      <c r="K270" t="n">
        <v>10</v>
      </c>
      <c r="M270" t="n">
        <v>6</v>
      </c>
      <c r="N270" t="n">
        <v>0</v>
      </c>
      <c r="O270" t="inlineStr">
        <is>
          <t>不可 #3</t>
        </is>
      </c>
      <c r="P270" t="inlineStr">
        <is>
          <t>有り</t>
        </is>
      </c>
      <c r="R270" s="4">
        <f>IF(COUNT($M270:$N270)=0,"",IF(AND(IF($N270&lt;&gt;"",$N270,$M270)&lt;=0,$O270&lt;&gt;"可"),"警告",""))</f>
        <v/>
      </c>
      <c r="S270" s="4">
        <f>IF(COUNT($M270:$N270)=0,0,IF(IF($N270&lt;&gt;"",$N270,$M270)&gt;=スコアリング基準!$B$20,スコアリング基準!$C$20,IF(IF($N270&lt;&gt;"",$N270,$M270)&gt;=スコアリング基準!$B$21,スコアリング基準!$C$21,IF(IF($N270&lt;&gt;"",$N270,$M270)&gt;0,スコアリング基準!$C$22,0))))</f>
        <v/>
      </c>
      <c r="T270" s="4">
        <f>IF($O270="可",スコアリング基準!$C$23,0)</f>
        <v/>
      </c>
      <c r="U270" s="4">
        <f>IF(OR(COUNT($K270:$L270)&lt;2,$K270=0),0,IF(ABS($L270)/$K270&lt;=スコアリング基準!$B$24,スコアリング基準!$C$24,IF(ABS($L270)/$K270&lt;=スコアリング基準!$B$25,スコアリング基準!$C$25,IF(ABS($L270)/$K270&lt;=スコアリング基準!$B$26,スコアリング基準!$C$26,0))))</f>
        <v/>
      </c>
      <c r="V270" s="4">
        <f>IF($P270="なし",スコアリング基準!$C$27,0)</f>
        <v/>
      </c>
      <c r="W270" s="4">
        <f>IF($F270="",0,IF(ISNUMBER($F270),IF($F270&lt;=スコアリング基準!$B$28,スコアリング基準!$C$28,スコアリング基準!$C$29),0))</f>
        <v/>
      </c>
      <c r="X270" s="4">
        <f>IFERROR(VLOOKUP($B270,スコアリング基準!$A$36:$B$46,2,FALSE),0)</f>
        <v/>
      </c>
      <c r="Y270" s="4">
        <f>SUM($S270:$X270)</f>
        <v/>
      </c>
      <c r="Z270" s="4">
        <f>IF(COUNT($M270:$N270)=0,"データ無",IF($Y270&gt;=スコアリング基準!$B$30,"S",IF($Y270&gt;=スコアリング基準!$B$31,"A",IF($Y270&gt;=スコアリング基準!$B$32,"B","C"))))</f>
        <v/>
      </c>
      <c r="AA270">
        <f>IFERROR(INDEX(実績DB!$I$3:$I$104,MATCH($B270&amp;$C270,実績DB!$J$3:$J$104,0)),"")</f>
        <v/>
      </c>
    </row>
    <row r="271">
      <c r="A271" t="n">
        <v>269</v>
      </c>
      <c r="B271" t="inlineStr">
        <is>
          <t>北海道</t>
        </is>
      </c>
      <c r="C271" t="inlineStr">
        <is>
          <t>渡島当別変電所</t>
        </is>
      </c>
      <c r="D271" t="inlineStr">
        <is>
          <t>北海道</t>
        </is>
      </c>
      <c r="E271" t="n">
        <v>66</v>
      </c>
      <c r="F271" t="n">
        <v>6.6</v>
      </c>
      <c r="G271" s="3" t="n">
        <v>41.54</v>
      </c>
      <c r="H271" s="3" t="n">
        <v>140.47</v>
      </c>
      <c r="I271" t="inlineStr">
        <is>
          <t>推定</t>
        </is>
      </c>
      <c r="J271" t="n">
        <v>6</v>
      </c>
      <c r="K271" t="n">
        <v>6</v>
      </c>
      <c r="M271" t="n">
        <v>1</v>
      </c>
      <c r="N271" t="n">
        <v>0</v>
      </c>
      <c r="O271" t="inlineStr">
        <is>
          <t>不可 #3</t>
        </is>
      </c>
      <c r="P271" t="inlineStr">
        <is>
          <t>有り</t>
        </is>
      </c>
      <c r="R271" s="4">
        <f>IF(COUNT($M271:$N271)=0,"",IF(AND(IF($N271&lt;&gt;"",$N271,$M271)&lt;=0,$O271&lt;&gt;"可"),"警告",""))</f>
        <v/>
      </c>
      <c r="S271" s="4">
        <f>IF(COUNT($M271:$N271)=0,0,IF(IF($N271&lt;&gt;"",$N271,$M271)&gt;=スコアリング基準!$B$20,スコアリング基準!$C$20,IF(IF($N271&lt;&gt;"",$N271,$M271)&gt;=スコアリング基準!$B$21,スコアリング基準!$C$21,IF(IF($N271&lt;&gt;"",$N271,$M271)&gt;0,スコアリング基準!$C$22,0))))</f>
        <v/>
      </c>
      <c r="T271" s="4">
        <f>IF($O271="可",スコアリング基準!$C$23,0)</f>
        <v/>
      </c>
      <c r="U271" s="4">
        <f>IF(OR(COUNT($K271:$L271)&lt;2,$K271=0),0,IF(ABS($L271)/$K271&lt;=スコアリング基準!$B$24,スコアリング基準!$C$24,IF(ABS($L271)/$K271&lt;=スコアリング基準!$B$25,スコアリング基準!$C$25,IF(ABS($L271)/$K271&lt;=スコアリング基準!$B$26,スコアリング基準!$C$26,0))))</f>
        <v/>
      </c>
      <c r="V271" s="4">
        <f>IF($P271="なし",スコアリング基準!$C$27,0)</f>
        <v/>
      </c>
      <c r="W271" s="4">
        <f>IF($F271="",0,IF(ISNUMBER($F271),IF($F271&lt;=スコアリング基準!$B$28,スコアリング基準!$C$28,スコアリング基準!$C$29),0))</f>
        <v/>
      </c>
      <c r="X271" s="4">
        <f>IFERROR(VLOOKUP($B271,スコアリング基準!$A$36:$B$46,2,FALSE),0)</f>
        <v/>
      </c>
      <c r="Y271" s="4">
        <f>SUM($S271:$X271)</f>
        <v/>
      </c>
      <c r="Z271" s="4">
        <f>IF(COUNT($M271:$N271)=0,"データ無",IF($Y271&gt;=スコアリング基準!$B$30,"S",IF($Y271&gt;=スコアリング基準!$B$31,"A",IF($Y271&gt;=スコアリング基準!$B$32,"B","C"))))</f>
        <v/>
      </c>
      <c r="AA271">
        <f>IFERROR(INDEX(実績DB!$I$3:$I$104,MATCH($B271&amp;$C271,実績DB!$J$3:$J$104,0)),"")</f>
        <v/>
      </c>
    </row>
    <row r="272">
      <c r="A272" t="n">
        <v>270</v>
      </c>
      <c r="B272" t="inlineStr">
        <is>
          <t>北海道</t>
        </is>
      </c>
      <c r="C272" t="inlineStr">
        <is>
          <t>港南変電所</t>
        </is>
      </c>
      <c r="D272" t="inlineStr">
        <is>
          <t>北海道</t>
        </is>
      </c>
      <c r="E272" t="n">
        <v>66</v>
      </c>
      <c r="F272" t="n">
        <v>6.6</v>
      </c>
      <c r="G272" s="3" t="n">
        <v>42.641124</v>
      </c>
      <c r="H272" s="3" t="n">
        <v>141.691354</v>
      </c>
      <c r="I272" t="inlineStr">
        <is>
          <t>OSM実測</t>
        </is>
      </c>
      <c r="J272" t="n">
        <v>35</v>
      </c>
      <c r="K272" t="n">
        <v>20</v>
      </c>
      <c r="M272" t="n">
        <v>5</v>
      </c>
      <c r="N272" t="n">
        <v>0</v>
      </c>
      <c r="O272" t="inlineStr">
        <is>
          <t>不可 #3</t>
        </is>
      </c>
      <c r="P272" t="inlineStr">
        <is>
          <t>有り</t>
        </is>
      </c>
      <c r="R272" s="4">
        <f>IF(COUNT($M272:$N272)=0,"",IF(AND(IF($N272&lt;&gt;"",$N272,$M272)&lt;=0,$O272&lt;&gt;"可"),"警告",""))</f>
        <v/>
      </c>
      <c r="S272" s="4">
        <f>IF(COUNT($M272:$N272)=0,0,IF(IF($N272&lt;&gt;"",$N272,$M272)&gt;=スコアリング基準!$B$20,スコアリング基準!$C$20,IF(IF($N272&lt;&gt;"",$N272,$M272)&gt;=スコアリング基準!$B$21,スコアリング基準!$C$21,IF(IF($N272&lt;&gt;"",$N272,$M272)&gt;0,スコアリング基準!$C$22,0))))</f>
        <v/>
      </c>
      <c r="T272" s="4">
        <f>IF($O272="可",スコアリング基準!$C$23,0)</f>
        <v/>
      </c>
      <c r="U272" s="4">
        <f>IF(OR(COUNT($K272:$L272)&lt;2,$K272=0),0,IF(ABS($L272)/$K272&lt;=スコアリング基準!$B$24,スコアリング基準!$C$24,IF(ABS($L272)/$K272&lt;=スコアリング基準!$B$25,スコアリング基準!$C$25,IF(ABS($L272)/$K272&lt;=スコアリング基準!$B$26,スコアリング基準!$C$26,0))))</f>
        <v/>
      </c>
      <c r="V272" s="4">
        <f>IF($P272="なし",スコアリング基準!$C$27,0)</f>
        <v/>
      </c>
      <c r="W272" s="4">
        <f>IF($F272="",0,IF(ISNUMBER($F272),IF($F272&lt;=スコアリング基準!$B$28,スコアリング基準!$C$28,スコアリング基準!$C$29),0))</f>
        <v/>
      </c>
      <c r="X272" s="4">
        <f>IFERROR(VLOOKUP($B272,スコアリング基準!$A$36:$B$46,2,FALSE),0)</f>
        <v/>
      </c>
      <c r="Y272" s="4">
        <f>SUM($S272:$X272)</f>
        <v/>
      </c>
      <c r="Z272" s="4">
        <f>IF(COUNT($M272:$N272)=0,"データ無",IF($Y272&gt;=スコアリング基準!$B$30,"S",IF($Y272&gt;=スコアリング基準!$B$31,"A",IF($Y272&gt;=スコアリング基準!$B$32,"B","C"))))</f>
        <v/>
      </c>
      <c r="AA272">
        <f>IFERROR(INDEX(実績DB!$I$3:$I$104,MATCH($B272&amp;$C272,実績DB!$J$3:$J$104,0)),"")</f>
        <v/>
      </c>
    </row>
    <row r="273">
      <c r="A273" t="n">
        <v>271</v>
      </c>
      <c r="B273" t="inlineStr">
        <is>
          <t>北海道</t>
        </is>
      </c>
      <c r="C273" t="inlineStr">
        <is>
          <t>湖南変電所</t>
        </is>
      </c>
      <c r="D273" t="inlineStr">
        <is>
          <t>北海道</t>
        </is>
      </c>
      <c r="E273" t="n">
        <v>66</v>
      </c>
      <c r="F273" t="n">
        <v>6.6</v>
      </c>
      <c r="G273" s="3" t="n">
        <v>43.78</v>
      </c>
      <c r="H273" s="3" t="n">
        <v>144.29</v>
      </c>
      <c r="I273" t="inlineStr">
        <is>
          <t>推定</t>
        </is>
      </c>
      <c r="J273" t="n">
        <v>16</v>
      </c>
      <c r="K273" t="n">
        <v>6</v>
      </c>
      <c r="M273" t="n">
        <v>4</v>
      </c>
      <c r="N273" t="n">
        <v>0</v>
      </c>
      <c r="O273" t="inlineStr">
        <is>
          <t>不可 #3</t>
        </is>
      </c>
      <c r="P273" t="inlineStr">
        <is>
          <t>有り</t>
        </is>
      </c>
      <c r="R273" s="4">
        <f>IF(COUNT($M273:$N273)=0,"",IF(AND(IF($N273&lt;&gt;"",$N273,$M273)&lt;=0,$O273&lt;&gt;"可"),"警告",""))</f>
        <v/>
      </c>
      <c r="S273" s="4">
        <f>IF(COUNT($M273:$N273)=0,0,IF(IF($N273&lt;&gt;"",$N273,$M273)&gt;=スコアリング基準!$B$20,スコアリング基準!$C$20,IF(IF($N273&lt;&gt;"",$N273,$M273)&gt;=スコアリング基準!$B$21,スコアリング基準!$C$21,IF(IF($N273&lt;&gt;"",$N273,$M273)&gt;0,スコアリング基準!$C$22,0))))</f>
        <v/>
      </c>
      <c r="T273" s="4">
        <f>IF($O273="可",スコアリング基準!$C$23,0)</f>
        <v/>
      </c>
      <c r="U273" s="4">
        <f>IF(OR(COUNT($K273:$L273)&lt;2,$K273=0),0,IF(ABS($L273)/$K273&lt;=スコアリング基準!$B$24,スコアリング基準!$C$24,IF(ABS($L273)/$K273&lt;=スコアリング基準!$B$25,スコアリング基準!$C$25,IF(ABS($L273)/$K273&lt;=スコアリング基準!$B$26,スコアリング基準!$C$26,0))))</f>
        <v/>
      </c>
      <c r="V273" s="4">
        <f>IF($P273="なし",スコアリング基準!$C$27,0)</f>
        <v/>
      </c>
      <c r="W273" s="4">
        <f>IF($F273="",0,IF(ISNUMBER($F273),IF($F273&lt;=スコアリング基準!$B$28,スコアリング基準!$C$28,スコアリング基準!$C$29),0))</f>
        <v/>
      </c>
      <c r="X273" s="4">
        <f>IFERROR(VLOOKUP($B273,スコアリング基準!$A$36:$B$46,2,FALSE),0)</f>
        <v/>
      </c>
      <c r="Y273" s="4">
        <f>SUM($S273:$X273)</f>
        <v/>
      </c>
      <c r="Z273" s="4">
        <f>IF(COUNT($M273:$N273)=0,"データ無",IF($Y273&gt;=スコアリング基準!$B$30,"S",IF($Y273&gt;=スコアリング基準!$B$31,"A",IF($Y273&gt;=スコアリング基準!$B$32,"B","C"))))</f>
        <v/>
      </c>
      <c r="AA273">
        <f>IFERROR(INDEX(実績DB!$I$3:$I$104,MATCH($B273&amp;$C273,実績DB!$J$3:$J$104,0)),"")</f>
        <v/>
      </c>
    </row>
    <row r="274">
      <c r="A274" t="n">
        <v>272</v>
      </c>
      <c r="B274" t="inlineStr">
        <is>
          <t>北海道</t>
        </is>
      </c>
      <c r="C274" t="inlineStr">
        <is>
          <t>湖畔変電所</t>
        </is>
      </c>
      <c r="D274" t="inlineStr">
        <is>
          <t>北海道</t>
        </is>
      </c>
      <c r="E274" t="n">
        <v>66</v>
      </c>
      <c r="F274" t="n">
        <v>6.6</v>
      </c>
      <c r="G274" s="3" t="n">
        <v>43.42</v>
      </c>
      <c r="H274" s="3" t="n">
        <v>144.36</v>
      </c>
      <c r="I274" t="inlineStr">
        <is>
          <t>推定</t>
        </is>
      </c>
      <c r="J274" t="n">
        <v>6</v>
      </c>
      <c r="K274" t="n">
        <v>6</v>
      </c>
      <c r="M274" t="n">
        <v>6</v>
      </c>
      <c r="N274" t="n">
        <v>0</v>
      </c>
      <c r="O274" t="inlineStr">
        <is>
          <t>不可 #3</t>
        </is>
      </c>
      <c r="P274" t="inlineStr">
        <is>
          <t>有り</t>
        </is>
      </c>
      <c r="R274" s="4">
        <f>IF(COUNT($M274:$N274)=0,"",IF(AND(IF($N274&lt;&gt;"",$N274,$M274)&lt;=0,$O274&lt;&gt;"可"),"警告",""))</f>
        <v/>
      </c>
      <c r="S274" s="4">
        <f>IF(COUNT($M274:$N274)=0,0,IF(IF($N274&lt;&gt;"",$N274,$M274)&gt;=スコアリング基準!$B$20,スコアリング基準!$C$20,IF(IF($N274&lt;&gt;"",$N274,$M274)&gt;=スコアリング基準!$B$21,スコアリング基準!$C$21,IF(IF($N274&lt;&gt;"",$N274,$M274)&gt;0,スコアリング基準!$C$22,0))))</f>
        <v/>
      </c>
      <c r="T274" s="4">
        <f>IF($O274="可",スコアリング基準!$C$23,0)</f>
        <v/>
      </c>
      <c r="U274" s="4">
        <f>IF(OR(COUNT($K274:$L274)&lt;2,$K274=0),0,IF(ABS($L274)/$K274&lt;=スコアリング基準!$B$24,スコアリング基準!$C$24,IF(ABS($L274)/$K274&lt;=スコアリング基準!$B$25,スコアリング基準!$C$25,IF(ABS($L274)/$K274&lt;=スコアリング基準!$B$26,スコアリング基準!$C$26,0))))</f>
        <v/>
      </c>
      <c r="V274" s="4">
        <f>IF($P274="なし",スコアリング基準!$C$27,0)</f>
        <v/>
      </c>
      <c r="W274" s="4">
        <f>IF($F274="",0,IF(ISNUMBER($F274),IF($F274&lt;=スコアリング基準!$B$28,スコアリング基準!$C$28,スコアリング基準!$C$29),0))</f>
        <v/>
      </c>
      <c r="X274" s="4">
        <f>IFERROR(VLOOKUP($B274,スコアリング基準!$A$36:$B$46,2,FALSE),0)</f>
        <v/>
      </c>
      <c r="Y274" s="4">
        <f>SUM($S274:$X274)</f>
        <v/>
      </c>
      <c r="Z274" s="4">
        <f>IF(COUNT($M274:$N274)=0,"データ無",IF($Y274&gt;=スコアリング基準!$B$30,"S",IF($Y274&gt;=スコアリング基準!$B$31,"A",IF($Y274&gt;=スコアリング基準!$B$32,"B","C"))))</f>
        <v/>
      </c>
      <c r="AA274">
        <f>IFERROR(INDEX(実績DB!$I$3:$I$104,MATCH($B274&amp;$C274,実績DB!$J$3:$J$104,0)),"")</f>
        <v/>
      </c>
    </row>
    <row r="275">
      <c r="A275" t="n">
        <v>273</v>
      </c>
      <c r="B275" t="inlineStr">
        <is>
          <t>北海道</t>
        </is>
      </c>
      <c r="C275" t="inlineStr">
        <is>
          <t>湯の里変電所</t>
        </is>
      </c>
      <c r="D275" t="inlineStr">
        <is>
          <t>北海道</t>
        </is>
      </c>
      <c r="E275" t="n">
        <v>66</v>
      </c>
      <c r="F275" t="n">
        <v>6.6</v>
      </c>
      <c r="G275" s="3" t="n">
        <v>41.600812</v>
      </c>
      <c r="H275" s="3" t="n">
        <v>140.345418</v>
      </c>
      <c r="I275" t="inlineStr">
        <is>
          <t>OSM実測(名称一致)</t>
        </is>
      </c>
      <c r="J275" t="n">
        <v>6</v>
      </c>
      <c r="K275" t="n">
        <v>6</v>
      </c>
      <c r="M275" t="n">
        <v>3</v>
      </c>
      <c r="N275" t="n">
        <v>0</v>
      </c>
      <c r="O275" t="inlineStr">
        <is>
          <t>不可 #3</t>
        </is>
      </c>
      <c r="P275" t="inlineStr">
        <is>
          <t>有り</t>
        </is>
      </c>
      <c r="R275" s="4">
        <f>IF(COUNT($M275:$N275)=0,"",IF(AND(IF($N275&lt;&gt;"",$N275,$M275)&lt;=0,$O275&lt;&gt;"可"),"警告",""))</f>
        <v/>
      </c>
      <c r="S275" s="4">
        <f>IF(COUNT($M275:$N275)=0,0,IF(IF($N275&lt;&gt;"",$N275,$M275)&gt;=スコアリング基準!$B$20,スコアリング基準!$C$20,IF(IF($N275&lt;&gt;"",$N275,$M275)&gt;=スコアリング基準!$B$21,スコアリング基準!$C$21,IF(IF($N275&lt;&gt;"",$N275,$M275)&gt;0,スコアリング基準!$C$22,0))))</f>
        <v/>
      </c>
      <c r="T275" s="4">
        <f>IF($O275="可",スコアリング基準!$C$23,0)</f>
        <v/>
      </c>
      <c r="U275" s="4">
        <f>IF(OR(COUNT($K275:$L275)&lt;2,$K275=0),0,IF(ABS($L275)/$K275&lt;=スコアリング基準!$B$24,スコアリング基準!$C$24,IF(ABS($L275)/$K275&lt;=スコアリング基準!$B$25,スコアリング基準!$C$25,IF(ABS($L275)/$K275&lt;=スコアリング基準!$B$26,スコアリング基準!$C$26,0))))</f>
        <v/>
      </c>
      <c r="V275" s="4">
        <f>IF($P275="なし",スコアリング基準!$C$27,0)</f>
        <v/>
      </c>
      <c r="W275" s="4">
        <f>IF($F275="",0,IF(ISNUMBER($F275),IF($F275&lt;=スコアリング基準!$B$28,スコアリング基準!$C$28,スコアリング基準!$C$29),0))</f>
        <v/>
      </c>
      <c r="X275" s="4">
        <f>IFERROR(VLOOKUP($B275,スコアリング基準!$A$36:$B$46,2,FALSE),0)</f>
        <v/>
      </c>
      <c r="Y275" s="4">
        <f>SUM($S275:$X275)</f>
        <v/>
      </c>
      <c r="Z275" s="4">
        <f>IF(COUNT($M275:$N275)=0,"データ無",IF($Y275&gt;=スコアリング基準!$B$30,"S",IF($Y275&gt;=スコアリング基準!$B$31,"A",IF($Y275&gt;=スコアリング基準!$B$32,"B","C"))))</f>
        <v/>
      </c>
      <c r="AA275">
        <f>IFERROR(INDEX(実績DB!$I$3:$I$104,MATCH($B275&amp;$C275,実績DB!$J$3:$J$104,0)),"")</f>
        <v/>
      </c>
    </row>
    <row r="276">
      <c r="A276" t="n">
        <v>274</v>
      </c>
      <c r="B276" t="inlineStr">
        <is>
          <t>北海道</t>
        </is>
      </c>
      <c r="C276" t="inlineStr">
        <is>
          <t>湯川変電所</t>
        </is>
      </c>
      <c r="D276" t="inlineStr">
        <is>
          <t>北海道</t>
        </is>
      </c>
      <c r="E276" t="n">
        <v>66</v>
      </c>
      <c r="F276" t="n">
        <v>6.6</v>
      </c>
      <c r="G276" s="3" t="n">
        <v>41.793883</v>
      </c>
      <c r="H276" s="3" t="n">
        <v>140.798357</v>
      </c>
      <c r="I276" t="inlineStr">
        <is>
          <t>OSM実測(名称一致)</t>
        </is>
      </c>
      <c r="J276" t="n">
        <v>30</v>
      </c>
      <c r="K276" t="n">
        <v>15</v>
      </c>
      <c r="M276" t="n">
        <v>12</v>
      </c>
      <c r="N276" t="n">
        <v>0</v>
      </c>
      <c r="O276" t="inlineStr">
        <is>
          <t>不可 #3</t>
        </is>
      </c>
      <c r="P276" t="inlineStr">
        <is>
          <t>有り</t>
        </is>
      </c>
      <c r="R276" s="4">
        <f>IF(COUNT($M276:$N276)=0,"",IF(AND(IF($N276&lt;&gt;"",$N276,$M276)&lt;=0,$O276&lt;&gt;"可"),"警告",""))</f>
        <v/>
      </c>
      <c r="S276" s="4">
        <f>IF(COUNT($M276:$N276)=0,0,IF(IF($N276&lt;&gt;"",$N276,$M276)&gt;=スコアリング基準!$B$20,スコアリング基準!$C$20,IF(IF($N276&lt;&gt;"",$N276,$M276)&gt;=スコアリング基準!$B$21,スコアリング基準!$C$21,IF(IF($N276&lt;&gt;"",$N276,$M276)&gt;0,スコアリング基準!$C$22,0))))</f>
        <v/>
      </c>
      <c r="T276" s="4">
        <f>IF($O276="可",スコアリング基準!$C$23,0)</f>
        <v/>
      </c>
      <c r="U276" s="4">
        <f>IF(OR(COUNT($K276:$L276)&lt;2,$K276=0),0,IF(ABS($L276)/$K276&lt;=スコアリング基準!$B$24,スコアリング基準!$C$24,IF(ABS($L276)/$K276&lt;=スコアリング基準!$B$25,スコアリング基準!$C$25,IF(ABS($L276)/$K276&lt;=スコアリング基準!$B$26,スコアリング基準!$C$26,0))))</f>
        <v/>
      </c>
      <c r="V276" s="4">
        <f>IF($P276="なし",スコアリング基準!$C$27,0)</f>
        <v/>
      </c>
      <c r="W276" s="4">
        <f>IF($F276="",0,IF(ISNUMBER($F276),IF($F276&lt;=スコアリング基準!$B$28,スコアリング基準!$C$28,スコアリング基準!$C$29),0))</f>
        <v/>
      </c>
      <c r="X276" s="4">
        <f>IFERROR(VLOOKUP($B276,スコアリング基準!$A$36:$B$46,2,FALSE),0)</f>
        <v/>
      </c>
      <c r="Y276" s="4">
        <f>SUM($S276:$X276)</f>
        <v/>
      </c>
      <c r="Z276" s="4">
        <f>IF(COUNT($M276:$N276)=0,"データ無",IF($Y276&gt;=スコアリング基準!$B$30,"S",IF($Y276&gt;=スコアリング基準!$B$31,"A",IF($Y276&gt;=スコアリング基準!$B$32,"B","C"))))</f>
        <v/>
      </c>
      <c r="AA276">
        <f>IFERROR(INDEX(実績DB!$I$3:$I$104,MATCH($B276&amp;$C276,実績DB!$J$3:$J$104,0)),"")</f>
        <v/>
      </c>
    </row>
    <row r="277">
      <c r="A277" t="n">
        <v>275</v>
      </c>
      <c r="B277" t="inlineStr">
        <is>
          <t>北海道</t>
        </is>
      </c>
      <c r="C277" t="inlineStr">
        <is>
          <t>滝の上変電所</t>
        </is>
      </c>
      <c r="D277" t="inlineStr">
        <is>
          <t>北海道</t>
        </is>
      </c>
      <c r="E277" t="n">
        <v>66</v>
      </c>
      <c r="F277" t="n">
        <v>6.6</v>
      </c>
      <c r="G277" s="3" t="n">
        <v>44.194739</v>
      </c>
      <c r="H277" s="3" t="n">
        <v>143.07994</v>
      </c>
      <c r="I277" t="inlineStr">
        <is>
          <t>OSM実測</t>
        </is>
      </c>
      <c r="J277" t="n">
        <v>3</v>
      </c>
      <c r="K277" t="n">
        <v>3</v>
      </c>
      <c r="M277" t="n">
        <v>0</v>
      </c>
      <c r="N277" t="n">
        <v>0</v>
      </c>
      <c r="O277" t="inlineStr">
        <is>
          <t>不可 #3</t>
        </is>
      </c>
      <c r="P277" t="inlineStr">
        <is>
          <t>有り</t>
        </is>
      </c>
      <c r="R277" s="4">
        <f>IF(COUNT($M277:$N277)=0,"",IF(AND(IF($N277&lt;&gt;"",$N277,$M277)&lt;=0,$O277&lt;&gt;"可"),"警告",""))</f>
        <v/>
      </c>
      <c r="S277" s="4">
        <f>IF(COUNT($M277:$N277)=0,0,IF(IF($N277&lt;&gt;"",$N277,$M277)&gt;=スコアリング基準!$B$20,スコアリング基準!$C$20,IF(IF($N277&lt;&gt;"",$N277,$M277)&gt;=スコアリング基準!$B$21,スコアリング基準!$C$21,IF(IF($N277&lt;&gt;"",$N277,$M277)&gt;0,スコアリング基準!$C$22,0))))</f>
        <v/>
      </c>
      <c r="T277" s="4">
        <f>IF($O277="可",スコアリング基準!$C$23,0)</f>
        <v/>
      </c>
      <c r="U277" s="4">
        <f>IF(OR(COUNT($K277:$L277)&lt;2,$K277=0),0,IF(ABS($L277)/$K277&lt;=スコアリング基準!$B$24,スコアリング基準!$C$24,IF(ABS($L277)/$K277&lt;=スコアリング基準!$B$25,スコアリング基準!$C$25,IF(ABS($L277)/$K277&lt;=スコアリング基準!$B$26,スコアリング基準!$C$26,0))))</f>
        <v/>
      </c>
      <c r="V277" s="4">
        <f>IF($P277="なし",スコアリング基準!$C$27,0)</f>
        <v/>
      </c>
      <c r="W277" s="4">
        <f>IF($F277="",0,IF(ISNUMBER($F277),IF($F277&lt;=スコアリング基準!$B$28,スコアリング基準!$C$28,スコアリング基準!$C$29),0))</f>
        <v/>
      </c>
      <c r="X277" s="4">
        <f>IFERROR(VLOOKUP($B277,スコアリング基準!$A$36:$B$46,2,FALSE),0)</f>
        <v/>
      </c>
      <c r="Y277" s="4">
        <f>SUM($S277:$X277)</f>
        <v/>
      </c>
      <c r="Z277" s="4">
        <f>IF(COUNT($M277:$N277)=0,"データ無",IF($Y277&gt;=スコアリング基準!$B$30,"S",IF($Y277&gt;=スコアリング基準!$B$31,"A",IF($Y277&gt;=スコアリング基準!$B$32,"B","C"))))</f>
        <v/>
      </c>
      <c r="AA277">
        <f>IFERROR(INDEX(実績DB!$I$3:$I$104,MATCH($B277&amp;$C277,実績DB!$J$3:$J$104,0)),"")</f>
        <v/>
      </c>
    </row>
    <row r="278">
      <c r="A278" t="n">
        <v>276</v>
      </c>
      <c r="B278" t="inlineStr">
        <is>
          <t>北海道</t>
        </is>
      </c>
      <c r="C278" t="inlineStr">
        <is>
          <t>滝川変電所</t>
        </is>
      </c>
      <c r="D278" t="inlineStr">
        <is>
          <t>北海道</t>
        </is>
      </c>
      <c r="E278" t="n">
        <v>66</v>
      </c>
      <c r="F278" t="n">
        <v>6.6</v>
      </c>
      <c r="G278" s="3" t="n">
        <v>43.56</v>
      </c>
      <c r="H278" s="3" t="n">
        <v>141.91</v>
      </c>
      <c r="I278" t="inlineStr">
        <is>
          <t>推定</t>
        </is>
      </c>
      <c r="J278" t="n">
        <v>30</v>
      </c>
      <c r="K278" t="n">
        <v>20</v>
      </c>
      <c r="M278" t="n">
        <v>10</v>
      </c>
      <c r="N278" t="n">
        <v>0</v>
      </c>
      <c r="O278" t="inlineStr">
        <is>
          <t>不可 #3</t>
        </is>
      </c>
      <c r="P278" t="inlineStr">
        <is>
          <t>有り</t>
        </is>
      </c>
      <c r="R278" s="4">
        <f>IF(COUNT($M278:$N278)=0,"",IF(AND(IF($N278&lt;&gt;"",$N278,$M278)&lt;=0,$O278&lt;&gt;"可"),"警告",""))</f>
        <v/>
      </c>
      <c r="S278" s="4">
        <f>IF(COUNT($M278:$N278)=0,0,IF(IF($N278&lt;&gt;"",$N278,$M278)&gt;=スコアリング基準!$B$20,スコアリング基準!$C$20,IF(IF($N278&lt;&gt;"",$N278,$M278)&gt;=スコアリング基準!$B$21,スコアリング基準!$C$21,IF(IF($N278&lt;&gt;"",$N278,$M278)&gt;0,スコアリング基準!$C$22,0))))</f>
        <v/>
      </c>
      <c r="T278" s="4">
        <f>IF($O278="可",スコアリング基準!$C$23,0)</f>
        <v/>
      </c>
      <c r="U278" s="4">
        <f>IF(OR(COUNT($K278:$L278)&lt;2,$K278=0),0,IF(ABS($L278)/$K278&lt;=スコアリング基準!$B$24,スコアリング基準!$C$24,IF(ABS($L278)/$K278&lt;=スコアリング基準!$B$25,スコアリング基準!$C$25,IF(ABS($L278)/$K278&lt;=スコアリング基準!$B$26,スコアリング基準!$C$26,0))))</f>
        <v/>
      </c>
      <c r="V278" s="4">
        <f>IF($P278="なし",スコアリング基準!$C$27,0)</f>
        <v/>
      </c>
      <c r="W278" s="4">
        <f>IF($F278="",0,IF(ISNUMBER($F278),IF($F278&lt;=スコアリング基準!$B$28,スコアリング基準!$C$28,スコアリング基準!$C$29),0))</f>
        <v/>
      </c>
      <c r="X278" s="4">
        <f>IFERROR(VLOOKUP($B278,スコアリング基準!$A$36:$B$46,2,FALSE),0)</f>
        <v/>
      </c>
      <c r="Y278" s="4">
        <f>SUM($S278:$X278)</f>
        <v/>
      </c>
      <c r="Z278" s="4">
        <f>IF(COUNT($M278:$N278)=0,"データ無",IF($Y278&gt;=スコアリング基準!$B$30,"S",IF($Y278&gt;=スコアリング基準!$B$31,"A",IF($Y278&gt;=スコアリング基準!$B$32,"B","C"))))</f>
        <v/>
      </c>
      <c r="AA278">
        <f>IFERROR(INDEX(実績DB!$I$3:$I$104,MATCH($B278&amp;$C278,実績DB!$J$3:$J$104,0)),"")</f>
        <v/>
      </c>
    </row>
    <row r="279">
      <c r="A279" t="n">
        <v>277</v>
      </c>
      <c r="B279" t="inlineStr">
        <is>
          <t>北海道</t>
        </is>
      </c>
      <c r="C279" t="inlineStr">
        <is>
          <t>潮見変電所</t>
        </is>
      </c>
      <c r="D279" t="inlineStr">
        <is>
          <t>北海道</t>
        </is>
      </c>
      <c r="E279" t="n">
        <v>66</v>
      </c>
      <c r="F279" t="n">
        <v>6.6</v>
      </c>
      <c r="G279" s="3" t="n">
        <v>44.06</v>
      </c>
      <c r="H279" s="3" t="n">
        <v>144.2</v>
      </c>
      <c r="I279" t="inlineStr">
        <is>
          <t>推定</t>
        </is>
      </c>
      <c r="J279" t="n">
        <v>20</v>
      </c>
      <c r="K279" t="n">
        <v>10</v>
      </c>
      <c r="M279" t="n">
        <v>8</v>
      </c>
      <c r="N279" t="n">
        <v>0</v>
      </c>
      <c r="O279" t="inlineStr">
        <is>
          <t>不可 #3</t>
        </is>
      </c>
      <c r="P279" t="inlineStr">
        <is>
          <t>有り</t>
        </is>
      </c>
      <c r="R279" s="4">
        <f>IF(COUNT($M279:$N279)=0,"",IF(AND(IF($N279&lt;&gt;"",$N279,$M279)&lt;=0,$O279&lt;&gt;"可"),"警告",""))</f>
        <v/>
      </c>
      <c r="S279" s="4">
        <f>IF(COUNT($M279:$N279)=0,0,IF(IF($N279&lt;&gt;"",$N279,$M279)&gt;=スコアリング基準!$B$20,スコアリング基準!$C$20,IF(IF($N279&lt;&gt;"",$N279,$M279)&gt;=スコアリング基準!$B$21,スコアリング基準!$C$21,IF(IF($N279&lt;&gt;"",$N279,$M279)&gt;0,スコアリング基準!$C$22,0))))</f>
        <v/>
      </c>
      <c r="T279" s="4">
        <f>IF($O279="可",スコアリング基準!$C$23,0)</f>
        <v/>
      </c>
      <c r="U279" s="4">
        <f>IF(OR(COUNT($K279:$L279)&lt;2,$K279=0),0,IF(ABS($L279)/$K279&lt;=スコアリング基準!$B$24,スコアリング基準!$C$24,IF(ABS($L279)/$K279&lt;=スコアリング基準!$B$25,スコアリング基準!$C$25,IF(ABS($L279)/$K279&lt;=スコアリング基準!$B$26,スコアリング基準!$C$26,0))))</f>
        <v/>
      </c>
      <c r="V279" s="4">
        <f>IF($P279="なし",スコアリング基準!$C$27,0)</f>
        <v/>
      </c>
      <c r="W279" s="4">
        <f>IF($F279="",0,IF(ISNUMBER($F279),IF($F279&lt;=スコアリング基準!$B$28,スコアリング基準!$C$28,スコアリング基準!$C$29),0))</f>
        <v/>
      </c>
      <c r="X279" s="4">
        <f>IFERROR(VLOOKUP($B279,スコアリング基準!$A$36:$B$46,2,FALSE),0)</f>
        <v/>
      </c>
      <c r="Y279" s="4">
        <f>SUM($S279:$X279)</f>
        <v/>
      </c>
      <c r="Z279" s="4">
        <f>IF(COUNT($M279:$N279)=0,"データ無",IF($Y279&gt;=スコアリング基準!$B$30,"S",IF($Y279&gt;=スコアリング基準!$B$31,"A",IF($Y279&gt;=スコアリング基準!$B$32,"B","C"))))</f>
        <v/>
      </c>
      <c r="AA279">
        <f>IFERROR(INDEX(実績DB!$I$3:$I$104,MATCH($B279&amp;$C279,実績DB!$J$3:$J$104,0)),"")</f>
        <v/>
      </c>
    </row>
    <row r="280">
      <c r="A280" t="n">
        <v>278</v>
      </c>
      <c r="B280" t="inlineStr">
        <is>
          <t>北海道</t>
        </is>
      </c>
      <c r="C280" t="inlineStr">
        <is>
          <t>澄川変電所</t>
        </is>
      </c>
      <c r="D280" t="inlineStr">
        <is>
          <t>北海道</t>
        </is>
      </c>
      <c r="E280" t="n">
        <v>66</v>
      </c>
      <c r="F280" t="n">
        <v>6.6</v>
      </c>
      <c r="G280" s="3" t="n">
        <v>43.03</v>
      </c>
      <c r="H280" s="3" t="n">
        <v>141.36</v>
      </c>
      <c r="I280" t="inlineStr">
        <is>
          <t>推定</t>
        </is>
      </c>
      <c r="J280" t="n">
        <v>40</v>
      </c>
      <c r="K280" t="n">
        <v>20</v>
      </c>
      <c r="M280" t="n">
        <v>20</v>
      </c>
      <c r="N280" t="n">
        <v>1</v>
      </c>
      <c r="O280" t="inlineStr">
        <is>
          <t>不可 #3</t>
        </is>
      </c>
      <c r="P280" t="inlineStr">
        <is>
          <t>なし</t>
        </is>
      </c>
      <c r="R280" s="4">
        <f>IF(COUNT($M280:$N280)=0,"",IF(AND(IF($N280&lt;&gt;"",$N280,$M280)&lt;=0,$O280&lt;&gt;"可"),"警告",""))</f>
        <v/>
      </c>
      <c r="S280" s="4">
        <f>IF(COUNT($M280:$N280)=0,0,IF(IF($N280&lt;&gt;"",$N280,$M280)&gt;=スコアリング基準!$B$20,スコアリング基準!$C$20,IF(IF($N280&lt;&gt;"",$N280,$M280)&gt;=スコアリング基準!$B$21,スコアリング基準!$C$21,IF(IF($N280&lt;&gt;"",$N280,$M280)&gt;0,スコアリング基準!$C$22,0))))</f>
        <v/>
      </c>
      <c r="T280" s="4">
        <f>IF($O280="可",スコアリング基準!$C$23,0)</f>
        <v/>
      </c>
      <c r="U280" s="4">
        <f>IF(OR(COUNT($K280:$L280)&lt;2,$K280=0),0,IF(ABS($L280)/$K280&lt;=スコアリング基準!$B$24,スコアリング基準!$C$24,IF(ABS($L280)/$K280&lt;=スコアリング基準!$B$25,スコアリング基準!$C$25,IF(ABS($L280)/$K280&lt;=スコアリング基準!$B$26,スコアリング基準!$C$26,0))))</f>
        <v/>
      </c>
      <c r="V280" s="4">
        <f>IF($P280="なし",スコアリング基準!$C$27,0)</f>
        <v/>
      </c>
      <c r="W280" s="4">
        <f>IF($F280="",0,IF(ISNUMBER($F280),IF($F280&lt;=スコアリング基準!$B$28,スコアリング基準!$C$28,スコアリング基準!$C$29),0))</f>
        <v/>
      </c>
      <c r="X280" s="4">
        <f>IFERROR(VLOOKUP($B280,スコアリング基準!$A$36:$B$46,2,FALSE),0)</f>
        <v/>
      </c>
      <c r="Y280" s="4">
        <f>SUM($S280:$X280)</f>
        <v/>
      </c>
      <c r="Z280" s="4">
        <f>IF(COUNT($M280:$N280)=0,"データ無",IF($Y280&gt;=スコアリング基準!$B$30,"S",IF($Y280&gt;=スコアリング基準!$B$31,"A",IF($Y280&gt;=スコアリング基準!$B$32,"B","C"))))</f>
        <v/>
      </c>
      <c r="AA280">
        <f>IFERROR(INDEX(実績DB!$I$3:$I$104,MATCH($B280&amp;$C280,実績DB!$J$3:$J$104,0)),"")</f>
        <v/>
      </c>
    </row>
    <row r="281">
      <c r="A281" t="n">
        <v>279</v>
      </c>
      <c r="B281" t="inlineStr">
        <is>
          <t>北海道</t>
        </is>
      </c>
      <c r="C281" t="inlineStr">
        <is>
          <t>然別第一変電所</t>
        </is>
      </c>
      <c r="D281" t="inlineStr">
        <is>
          <t>北海道</t>
        </is>
      </c>
      <c r="E281" t="n">
        <v>66</v>
      </c>
      <c r="F281" t="n">
        <v>11</v>
      </c>
      <c r="G281" s="3" t="n">
        <v>43.22</v>
      </c>
      <c r="H281" s="3" t="n">
        <v>143.01</v>
      </c>
      <c r="I281" t="inlineStr">
        <is>
          <t>推定</t>
        </is>
      </c>
      <c r="O281" t="inlineStr">
        <is>
          <t>不可</t>
        </is>
      </c>
      <c r="P281" t="inlineStr">
        <is>
          <t>有り</t>
        </is>
      </c>
      <c r="R281" s="4">
        <f>IF(COUNT($M281:$N281)=0,"",IF(AND(IF($N281&lt;&gt;"",$N281,$M281)&lt;=0,$O281&lt;&gt;"可"),"警告",""))</f>
        <v/>
      </c>
      <c r="S281" s="4">
        <f>IF(COUNT($M281:$N281)=0,0,IF(IF($N281&lt;&gt;"",$N281,$M281)&gt;=スコアリング基準!$B$20,スコアリング基準!$C$20,IF(IF($N281&lt;&gt;"",$N281,$M281)&gt;=スコアリング基準!$B$21,スコアリング基準!$C$21,IF(IF($N281&lt;&gt;"",$N281,$M281)&gt;0,スコアリング基準!$C$22,0))))</f>
        <v/>
      </c>
      <c r="T281" s="4">
        <f>IF($O281="可",スコアリング基準!$C$23,0)</f>
        <v/>
      </c>
      <c r="U281" s="4">
        <f>IF(OR(COUNT($K281:$L281)&lt;2,$K281=0),0,IF(ABS($L281)/$K281&lt;=スコアリング基準!$B$24,スコアリング基準!$C$24,IF(ABS($L281)/$K281&lt;=スコアリング基準!$B$25,スコアリング基準!$C$25,IF(ABS($L281)/$K281&lt;=スコアリング基準!$B$26,スコアリング基準!$C$26,0))))</f>
        <v/>
      </c>
      <c r="V281" s="4">
        <f>IF($P281="なし",スコアリング基準!$C$27,0)</f>
        <v/>
      </c>
      <c r="W281" s="4">
        <f>IF($F281="",0,IF(ISNUMBER($F281),IF($F281&lt;=スコアリング基準!$B$28,スコアリング基準!$C$28,スコアリング基準!$C$29),0))</f>
        <v/>
      </c>
      <c r="X281" s="4">
        <f>IFERROR(VLOOKUP($B281,スコアリング基準!$A$36:$B$46,2,FALSE),0)</f>
        <v/>
      </c>
      <c r="Y281" s="4">
        <f>SUM($S281:$X281)</f>
        <v/>
      </c>
      <c r="Z281" s="4">
        <f>IF(COUNT($M281:$N281)=0,"データ無",IF($Y281&gt;=スコアリング基準!$B$30,"S",IF($Y281&gt;=スコアリング基準!$B$31,"A",IF($Y281&gt;=スコアリング基準!$B$32,"B","C"))))</f>
        <v/>
      </c>
      <c r="AA281">
        <f>IFERROR(INDEX(実績DB!$I$3:$I$104,MATCH($B281&amp;$C281,実績DB!$J$3:$J$104,0)),"")</f>
        <v/>
      </c>
    </row>
    <row r="282">
      <c r="A282" t="n">
        <v>280</v>
      </c>
      <c r="B282" t="inlineStr">
        <is>
          <t>北海道</t>
        </is>
      </c>
      <c r="C282" t="inlineStr">
        <is>
          <t>然別第二変電所</t>
        </is>
      </c>
      <c r="D282" t="inlineStr">
        <is>
          <t>北海道</t>
        </is>
      </c>
      <c r="E282" t="n">
        <v>66</v>
      </c>
      <c r="F282" t="n">
        <v>11</v>
      </c>
      <c r="G282" s="3" t="n">
        <v>43.22</v>
      </c>
      <c r="H282" s="3" t="n">
        <v>143.01</v>
      </c>
      <c r="I282" t="inlineStr">
        <is>
          <t>推定</t>
        </is>
      </c>
      <c r="J282" t="n">
        <v>1</v>
      </c>
      <c r="K282" t="n">
        <v>1</v>
      </c>
      <c r="O282" t="inlineStr">
        <is>
          <t>不可</t>
        </is>
      </c>
      <c r="P282" t="inlineStr">
        <is>
          <t>有り</t>
        </is>
      </c>
      <c r="R282" s="4">
        <f>IF(COUNT($M282:$N282)=0,"",IF(AND(IF($N282&lt;&gt;"",$N282,$M282)&lt;=0,$O282&lt;&gt;"可"),"警告",""))</f>
        <v/>
      </c>
      <c r="S282" s="4">
        <f>IF(COUNT($M282:$N282)=0,0,IF(IF($N282&lt;&gt;"",$N282,$M282)&gt;=スコアリング基準!$B$20,スコアリング基準!$C$20,IF(IF($N282&lt;&gt;"",$N282,$M282)&gt;=スコアリング基準!$B$21,スコアリング基準!$C$21,IF(IF($N282&lt;&gt;"",$N282,$M282)&gt;0,スコアリング基準!$C$22,0))))</f>
        <v/>
      </c>
      <c r="T282" s="4">
        <f>IF($O282="可",スコアリング基準!$C$23,0)</f>
        <v/>
      </c>
      <c r="U282" s="4">
        <f>IF(OR(COUNT($K282:$L282)&lt;2,$K282=0),0,IF(ABS($L282)/$K282&lt;=スコアリング基準!$B$24,スコアリング基準!$C$24,IF(ABS($L282)/$K282&lt;=スコアリング基準!$B$25,スコアリング基準!$C$25,IF(ABS($L282)/$K282&lt;=スコアリング基準!$B$26,スコアリング基準!$C$26,0))))</f>
        <v/>
      </c>
      <c r="V282" s="4">
        <f>IF($P282="なし",スコアリング基準!$C$27,0)</f>
        <v/>
      </c>
      <c r="W282" s="4">
        <f>IF($F282="",0,IF(ISNUMBER($F282),IF($F282&lt;=スコアリング基準!$B$28,スコアリング基準!$C$28,スコアリング基準!$C$29),0))</f>
        <v/>
      </c>
      <c r="X282" s="4">
        <f>IFERROR(VLOOKUP($B282,スコアリング基準!$A$36:$B$46,2,FALSE),0)</f>
        <v/>
      </c>
      <c r="Y282" s="4">
        <f>SUM($S282:$X282)</f>
        <v/>
      </c>
      <c r="Z282" s="4">
        <f>IF(COUNT($M282:$N282)=0,"データ無",IF($Y282&gt;=スコアリング基準!$B$30,"S",IF($Y282&gt;=スコアリング基準!$B$31,"A",IF($Y282&gt;=スコアリング基準!$B$32,"B","C"))))</f>
        <v/>
      </c>
      <c r="AA282">
        <f>IFERROR(INDEX(実績DB!$I$3:$I$104,MATCH($B282&amp;$C282,実績DB!$J$3:$J$104,0)),"")</f>
        <v/>
      </c>
    </row>
    <row r="283">
      <c r="A283" t="n">
        <v>281</v>
      </c>
      <c r="B283" t="inlineStr">
        <is>
          <t>北海道</t>
        </is>
      </c>
      <c r="C283" t="inlineStr">
        <is>
          <t>熊石変電所</t>
        </is>
      </c>
      <c r="D283" t="inlineStr">
        <is>
          <t>北海道</t>
        </is>
      </c>
      <c r="E283" t="n">
        <v>66</v>
      </c>
      <c r="F283" t="n">
        <v>6.6</v>
      </c>
      <c r="G283" s="3" t="n">
        <v>42.136652</v>
      </c>
      <c r="H283" s="3" t="n">
        <v>139.932953</v>
      </c>
      <c r="I283" t="inlineStr">
        <is>
          <t>OSM実測</t>
        </is>
      </c>
      <c r="J283" t="n">
        <v>6</v>
      </c>
      <c r="K283" t="n">
        <v>6</v>
      </c>
      <c r="M283" t="n">
        <v>5</v>
      </c>
      <c r="N283" t="n">
        <v>0</v>
      </c>
      <c r="O283" t="inlineStr">
        <is>
          <t>不可 #3</t>
        </is>
      </c>
      <c r="P283" t="inlineStr">
        <is>
          <t>有り</t>
        </is>
      </c>
      <c r="R283" s="4">
        <f>IF(COUNT($M283:$N283)=0,"",IF(AND(IF($N283&lt;&gt;"",$N283,$M283)&lt;=0,$O283&lt;&gt;"可"),"警告",""))</f>
        <v/>
      </c>
      <c r="S283" s="4">
        <f>IF(COUNT($M283:$N283)=0,0,IF(IF($N283&lt;&gt;"",$N283,$M283)&gt;=スコアリング基準!$B$20,スコアリング基準!$C$20,IF(IF($N283&lt;&gt;"",$N283,$M283)&gt;=スコアリング基準!$B$21,スコアリング基準!$C$21,IF(IF($N283&lt;&gt;"",$N283,$M283)&gt;0,スコアリング基準!$C$22,0))))</f>
        <v/>
      </c>
      <c r="T283" s="4">
        <f>IF($O283="可",スコアリング基準!$C$23,0)</f>
        <v/>
      </c>
      <c r="U283" s="4">
        <f>IF(OR(COUNT($K283:$L283)&lt;2,$K283=0),0,IF(ABS($L283)/$K283&lt;=スコアリング基準!$B$24,スコアリング基準!$C$24,IF(ABS($L283)/$K283&lt;=スコアリング基準!$B$25,スコアリング基準!$C$25,IF(ABS($L283)/$K283&lt;=スコアリング基準!$B$26,スコアリング基準!$C$26,0))))</f>
        <v/>
      </c>
      <c r="V283" s="4">
        <f>IF($P283="なし",スコアリング基準!$C$27,0)</f>
        <v/>
      </c>
      <c r="W283" s="4">
        <f>IF($F283="",0,IF(ISNUMBER($F283),IF($F283&lt;=スコアリング基準!$B$28,スコアリング基準!$C$28,スコアリング基準!$C$29),0))</f>
        <v/>
      </c>
      <c r="X283" s="4">
        <f>IFERROR(VLOOKUP($B283,スコアリング基準!$A$36:$B$46,2,FALSE),0)</f>
        <v/>
      </c>
      <c r="Y283" s="4">
        <f>SUM($S283:$X283)</f>
        <v/>
      </c>
      <c r="Z283" s="4">
        <f>IF(COUNT($M283:$N283)=0,"データ無",IF($Y283&gt;=スコアリング基準!$B$30,"S",IF($Y283&gt;=スコアリング基準!$B$31,"A",IF($Y283&gt;=スコアリング基準!$B$32,"B","C"))))</f>
        <v/>
      </c>
      <c r="AA283">
        <f>IFERROR(INDEX(実績DB!$I$3:$I$104,MATCH($B283&amp;$C283,実績DB!$J$3:$J$104,0)),"")</f>
        <v/>
      </c>
    </row>
    <row r="284">
      <c r="A284" t="n">
        <v>282</v>
      </c>
      <c r="B284" t="inlineStr">
        <is>
          <t>北海道</t>
        </is>
      </c>
      <c r="C284" t="inlineStr">
        <is>
          <t>猿払変電所</t>
        </is>
      </c>
      <c r="D284" t="inlineStr">
        <is>
          <t>北海道</t>
        </is>
      </c>
      <c r="E284" t="n">
        <v>66</v>
      </c>
      <c r="F284" t="n">
        <v>6.6</v>
      </c>
      <c r="G284" s="3" t="n">
        <v>45.264058</v>
      </c>
      <c r="H284" s="3" t="n">
        <v>142.197739</v>
      </c>
      <c r="I284" t="inlineStr">
        <is>
          <t>OSM実測(名称一致)</t>
        </is>
      </c>
      <c r="J284" t="n">
        <v>6</v>
      </c>
      <c r="K284" t="n">
        <v>6</v>
      </c>
      <c r="M284" t="n">
        <v>4</v>
      </c>
      <c r="N284" t="n">
        <v>0</v>
      </c>
      <c r="O284" t="inlineStr">
        <is>
          <t>不可 #3</t>
        </is>
      </c>
      <c r="P284" t="inlineStr">
        <is>
          <t>有り</t>
        </is>
      </c>
      <c r="R284" s="4">
        <f>IF(COUNT($M284:$N284)=0,"",IF(AND(IF($N284&lt;&gt;"",$N284,$M284)&lt;=0,$O284&lt;&gt;"可"),"警告",""))</f>
        <v/>
      </c>
      <c r="S284" s="4">
        <f>IF(COUNT($M284:$N284)=0,0,IF(IF($N284&lt;&gt;"",$N284,$M284)&gt;=スコアリング基準!$B$20,スコアリング基準!$C$20,IF(IF($N284&lt;&gt;"",$N284,$M284)&gt;=スコアリング基準!$B$21,スコアリング基準!$C$21,IF(IF($N284&lt;&gt;"",$N284,$M284)&gt;0,スコアリング基準!$C$22,0))))</f>
        <v/>
      </c>
      <c r="T284" s="4">
        <f>IF($O284="可",スコアリング基準!$C$23,0)</f>
        <v/>
      </c>
      <c r="U284" s="4">
        <f>IF(OR(COUNT($K284:$L284)&lt;2,$K284=0),0,IF(ABS($L284)/$K284&lt;=スコアリング基準!$B$24,スコアリング基準!$C$24,IF(ABS($L284)/$K284&lt;=スコアリング基準!$B$25,スコアリング基準!$C$25,IF(ABS($L284)/$K284&lt;=スコアリング基準!$B$26,スコアリング基準!$C$26,0))))</f>
        <v/>
      </c>
      <c r="V284" s="4">
        <f>IF($P284="なし",スコアリング基準!$C$27,0)</f>
        <v/>
      </c>
      <c r="W284" s="4">
        <f>IF($F284="",0,IF(ISNUMBER($F284),IF($F284&lt;=スコアリング基準!$B$28,スコアリング基準!$C$28,スコアリング基準!$C$29),0))</f>
        <v/>
      </c>
      <c r="X284" s="4">
        <f>IFERROR(VLOOKUP($B284,スコアリング基準!$A$36:$B$46,2,FALSE),0)</f>
        <v/>
      </c>
      <c r="Y284" s="4">
        <f>SUM($S284:$X284)</f>
        <v/>
      </c>
      <c r="Z284" s="4">
        <f>IF(COUNT($M284:$N284)=0,"データ無",IF($Y284&gt;=スコアリング基準!$B$30,"S",IF($Y284&gt;=スコアリング基準!$B$31,"A",IF($Y284&gt;=スコアリング基準!$B$32,"B","C"))))</f>
        <v/>
      </c>
      <c r="AA284">
        <f>IFERROR(INDEX(実績DB!$I$3:$I$104,MATCH($B284&amp;$C284,実績DB!$J$3:$J$104,0)),"")</f>
        <v/>
      </c>
    </row>
    <row r="285">
      <c r="A285" t="n">
        <v>283</v>
      </c>
      <c r="B285" t="inlineStr">
        <is>
          <t>北海道</t>
        </is>
      </c>
      <c r="C285" t="inlineStr">
        <is>
          <t>琴似変電所</t>
        </is>
      </c>
      <c r="D285" t="inlineStr">
        <is>
          <t>北海道</t>
        </is>
      </c>
      <c r="E285" t="n">
        <v>66</v>
      </c>
      <c r="F285" t="n">
        <v>6.6</v>
      </c>
      <c r="G285" s="3" t="n">
        <v>43.08802</v>
      </c>
      <c r="H285" s="3" t="n">
        <v>141.300972</v>
      </c>
      <c r="I285" t="inlineStr">
        <is>
          <t>OSM実測</t>
        </is>
      </c>
      <c r="J285" t="n">
        <v>60</v>
      </c>
      <c r="K285" t="n">
        <v>40</v>
      </c>
      <c r="M285" t="n">
        <v>20</v>
      </c>
      <c r="N285" t="n">
        <v>20</v>
      </c>
      <c r="O285" t="inlineStr">
        <is>
          <t>不可 #2</t>
        </is>
      </c>
      <c r="P285" t="inlineStr">
        <is>
          <t>なし</t>
        </is>
      </c>
      <c r="R285" s="4">
        <f>IF(COUNT($M285:$N285)=0,"",IF(AND(IF($N285&lt;&gt;"",$N285,$M285)&lt;=0,$O285&lt;&gt;"可"),"警告",""))</f>
        <v/>
      </c>
      <c r="S285" s="4">
        <f>IF(COUNT($M285:$N285)=0,0,IF(IF($N285&lt;&gt;"",$N285,$M285)&gt;=スコアリング基準!$B$20,スコアリング基準!$C$20,IF(IF($N285&lt;&gt;"",$N285,$M285)&gt;=スコアリング基準!$B$21,スコアリング基準!$C$21,IF(IF($N285&lt;&gt;"",$N285,$M285)&gt;0,スコアリング基準!$C$22,0))))</f>
        <v/>
      </c>
      <c r="T285" s="4">
        <f>IF($O285="可",スコアリング基準!$C$23,0)</f>
        <v/>
      </c>
      <c r="U285" s="4">
        <f>IF(OR(COUNT($K285:$L285)&lt;2,$K285=0),0,IF(ABS($L285)/$K285&lt;=スコアリング基準!$B$24,スコアリング基準!$C$24,IF(ABS($L285)/$K285&lt;=スコアリング基準!$B$25,スコアリング基準!$C$25,IF(ABS($L285)/$K285&lt;=スコアリング基準!$B$26,スコアリング基準!$C$26,0))))</f>
        <v/>
      </c>
      <c r="V285" s="4">
        <f>IF($P285="なし",スコアリング基準!$C$27,0)</f>
        <v/>
      </c>
      <c r="W285" s="4">
        <f>IF($F285="",0,IF(ISNUMBER($F285),IF($F285&lt;=スコアリング基準!$B$28,スコアリング基準!$C$28,スコアリング基準!$C$29),0))</f>
        <v/>
      </c>
      <c r="X285" s="4">
        <f>IFERROR(VLOOKUP($B285,スコアリング基準!$A$36:$B$46,2,FALSE),0)</f>
        <v/>
      </c>
      <c r="Y285" s="4">
        <f>SUM($S285:$X285)</f>
        <v/>
      </c>
      <c r="Z285" s="4">
        <f>IF(COUNT($M285:$N285)=0,"データ無",IF($Y285&gt;=スコアリング基準!$B$30,"S",IF($Y285&gt;=スコアリング基準!$B$31,"A",IF($Y285&gt;=スコアリング基準!$B$32,"B","C"))))</f>
        <v/>
      </c>
      <c r="AA285">
        <f>IFERROR(INDEX(実績DB!$I$3:$I$104,MATCH($B285&amp;$C285,実績DB!$J$3:$J$104,0)),"")</f>
        <v/>
      </c>
    </row>
    <row r="286">
      <c r="A286" t="n">
        <v>284</v>
      </c>
      <c r="B286" t="inlineStr">
        <is>
          <t>北海道</t>
        </is>
      </c>
      <c r="C286" t="inlineStr">
        <is>
          <t>生田原変電所</t>
        </is>
      </c>
      <c r="D286" t="inlineStr">
        <is>
          <t>北海道</t>
        </is>
      </c>
      <c r="E286" t="n">
        <v>66</v>
      </c>
      <c r="F286" t="n">
        <v>6.6</v>
      </c>
      <c r="G286" s="3" t="n">
        <v>43.922338</v>
      </c>
      <c r="H286" s="3" t="n">
        <v>143.530469</v>
      </c>
      <c r="I286" t="inlineStr">
        <is>
          <t>OSM実測</t>
        </is>
      </c>
      <c r="J286" t="n">
        <v>6</v>
      </c>
      <c r="K286" t="n">
        <v>6</v>
      </c>
      <c r="M286" t="n">
        <v>2</v>
      </c>
      <c r="N286" t="n">
        <v>0</v>
      </c>
      <c r="O286" t="inlineStr">
        <is>
          <t>不可 #3</t>
        </is>
      </c>
      <c r="P286" t="inlineStr">
        <is>
          <t>有り</t>
        </is>
      </c>
      <c r="R286" s="4">
        <f>IF(COUNT($M286:$N286)=0,"",IF(AND(IF($N286&lt;&gt;"",$N286,$M286)&lt;=0,$O286&lt;&gt;"可"),"警告",""))</f>
        <v/>
      </c>
      <c r="S286" s="4">
        <f>IF(COUNT($M286:$N286)=0,0,IF(IF($N286&lt;&gt;"",$N286,$M286)&gt;=スコアリング基準!$B$20,スコアリング基準!$C$20,IF(IF($N286&lt;&gt;"",$N286,$M286)&gt;=スコアリング基準!$B$21,スコアリング基準!$C$21,IF(IF($N286&lt;&gt;"",$N286,$M286)&gt;0,スコアリング基準!$C$22,0))))</f>
        <v/>
      </c>
      <c r="T286" s="4">
        <f>IF($O286="可",スコアリング基準!$C$23,0)</f>
        <v/>
      </c>
      <c r="U286" s="4">
        <f>IF(OR(COUNT($K286:$L286)&lt;2,$K286=0),0,IF(ABS($L286)/$K286&lt;=スコアリング基準!$B$24,スコアリング基準!$C$24,IF(ABS($L286)/$K286&lt;=スコアリング基準!$B$25,スコアリング基準!$C$25,IF(ABS($L286)/$K286&lt;=スコアリング基準!$B$26,スコアリング基準!$C$26,0))))</f>
        <v/>
      </c>
      <c r="V286" s="4">
        <f>IF($P286="なし",スコアリング基準!$C$27,0)</f>
        <v/>
      </c>
      <c r="W286" s="4">
        <f>IF($F286="",0,IF(ISNUMBER($F286),IF($F286&lt;=スコアリング基準!$B$28,スコアリング基準!$C$28,スコアリング基準!$C$29),0))</f>
        <v/>
      </c>
      <c r="X286" s="4">
        <f>IFERROR(VLOOKUP($B286,スコアリング基準!$A$36:$B$46,2,FALSE),0)</f>
        <v/>
      </c>
      <c r="Y286" s="4">
        <f>SUM($S286:$X286)</f>
        <v/>
      </c>
      <c r="Z286" s="4">
        <f>IF(COUNT($M286:$N286)=0,"データ無",IF($Y286&gt;=スコアリング基準!$B$30,"S",IF($Y286&gt;=スコアリング基準!$B$31,"A",IF($Y286&gt;=スコアリング基準!$B$32,"B","C"))))</f>
        <v/>
      </c>
      <c r="AA286">
        <f>IFERROR(INDEX(実績DB!$I$3:$I$104,MATCH($B286&amp;$C286,実績DB!$J$3:$J$104,0)),"")</f>
        <v/>
      </c>
    </row>
    <row r="287">
      <c r="A287" t="n">
        <v>285</v>
      </c>
      <c r="B287" t="inlineStr">
        <is>
          <t>北海道</t>
        </is>
      </c>
      <c r="C287" t="inlineStr">
        <is>
          <t>田端変電所</t>
        </is>
      </c>
      <c r="D287" t="inlineStr">
        <is>
          <t>北海道</t>
        </is>
      </c>
      <c r="E287" t="n">
        <v>66</v>
      </c>
      <c r="F287" t="n">
        <v>6.6</v>
      </c>
      <c r="G287" s="3" t="n">
        <v>43.8</v>
      </c>
      <c r="H287" s="3" t="n">
        <v>143.85</v>
      </c>
      <c r="I287" t="inlineStr">
        <is>
          <t>推定</t>
        </is>
      </c>
      <c r="J287" t="n">
        <v>40</v>
      </c>
      <c r="K287" t="n">
        <v>25</v>
      </c>
      <c r="M287" t="n">
        <v>10</v>
      </c>
      <c r="N287" t="n">
        <v>0</v>
      </c>
      <c r="O287" t="inlineStr">
        <is>
          <t>不可 #3</t>
        </is>
      </c>
      <c r="P287" t="inlineStr">
        <is>
          <t>有り</t>
        </is>
      </c>
      <c r="R287" s="4">
        <f>IF(COUNT($M287:$N287)=0,"",IF(AND(IF($N287&lt;&gt;"",$N287,$M287)&lt;=0,$O287&lt;&gt;"可"),"警告",""))</f>
        <v/>
      </c>
      <c r="S287" s="4">
        <f>IF(COUNT($M287:$N287)=0,0,IF(IF($N287&lt;&gt;"",$N287,$M287)&gt;=スコアリング基準!$B$20,スコアリング基準!$C$20,IF(IF($N287&lt;&gt;"",$N287,$M287)&gt;=スコアリング基準!$B$21,スコアリング基準!$C$21,IF(IF($N287&lt;&gt;"",$N287,$M287)&gt;0,スコアリング基準!$C$22,0))))</f>
        <v/>
      </c>
      <c r="T287" s="4">
        <f>IF($O287="可",スコアリング基準!$C$23,0)</f>
        <v/>
      </c>
      <c r="U287" s="4">
        <f>IF(OR(COUNT($K287:$L287)&lt;2,$K287=0),0,IF(ABS($L287)/$K287&lt;=スコアリング基準!$B$24,スコアリング基準!$C$24,IF(ABS($L287)/$K287&lt;=スコアリング基準!$B$25,スコアリング基準!$C$25,IF(ABS($L287)/$K287&lt;=スコアリング基準!$B$26,スコアリング基準!$C$26,0))))</f>
        <v/>
      </c>
      <c r="V287" s="4">
        <f>IF($P287="なし",スコアリング基準!$C$27,0)</f>
        <v/>
      </c>
      <c r="W287" s="4">
        <f>IF($F287="",0,IF(ISNUMBER($F287),IF($F287&lt;=スコアリング基準!$B$28,スコアリング基準!$C$28,スコアリング基準!$C$29),0))</f>
        <v/>
      </c>
      <c r="X287" s="4">
        <f>IFERROR(VLOOKUP($B287,スコアリング基準!$A$36:$B$46,2,FALSE),0)</f>
        <v/>
      </c>
      <c r="Y287" s="4">
        <f>SUM($S287:$X287)</f>
        <v/>
      </c>
      <c r="Z287" s="4">
        <f>IF(COUNT($M287:$N287)=0,"データ無",IF($Y287&gt;=スコアリング基準!$B$30,"S",IF($Y287&gt;=スコアリング基準!$B$31,"A",IF($Y287&gt;=スコアリング基準!$B$32,"B","C"))))</f>
        <v/>
      </c>
      <c r="AA287">
        <f>IFERROR(INDEX(実績DB!$I$3:$I$104,MATCH($B287&amp;$C287,実績DB!$J$3:$J$104,0)),"")</f>
        <v/>
      </c>
    </row>
    <row r="288">
      <c r="A288" t="n">
        <v>286</v>
      </c>
      <c r="B288" t="inlineStr">
        <is>
          <t>北海道</t>
        </is>
      </c>
      <c r="C288" t="inlineStr">
        <is>
          <t>由仁変電所</t>
        </is>
      </c>
      <c r="D288" t="inlineStr">
        <is>
          <t>北海道</t>
        </is>
      </c>
      <c r="E288" t="n">
        <v>66</v>
      </c>
      <c r="F288" t="n">
        <v>6.6</v>
      </c>
      <c r="G288" s="3" t="n">
        <v>43.01048</v>
      </c>
      <c r="H288" s="3" t="n">
        <v>141.777518</v>
      </c>
      <c r="I288" t="inlineStr">
        <is>
          <t>OSM実測</t>
        </is>
      </c>
      <c r="J288" t="n">
        <v>6</v>
      </c>
      <c r="K288" t="n">
        <v>6</v>
      </c>
      <c r="M288" t="n">
        <v>4</v>
      </c>
      <c r="N288" t="n">
        <v>0</v>
      </c>
      <c r="O288" t="inlineStr">
        <is>
          <t>不可 #3</t>
        </is>
      </c>
      <c r="P288" t="inlineStr">
        <is>
          <t>有り</t>
        </is>
      </c>
      <c r="R288" s="4">
        <f>IF(COUNT($M288:$N288)=0,"",IF(AND(IF($N288&lt;&gt;"",$N288,$M288)&lt;=0,$O288&lt;&gt;"可"),"警告",""))</f>
        <v/>
      </c>
      <c r="S288" s="4">
        <f>IF(COUNT($M288:$N288)=0,0,IF(IF($N288&lt;&gt;"",$N288,$M288)&gt;=スコアリング基準!$B$20,スコアリング基準!$C$20,IF(IF($N288&lt;&gt;"",$N288,$M288)&gt;=スコアリング基準!$B$21,スコアリング基準!$C$21,IF(IF($N288&lt;&gt;"",$N288,$M288)&gt;0,スコアリング基準!$C$22,0))))</f>
        <v/>
      </c>
      <c r="T288" s="4">
        <f>IF($O288="可",スコアリング基準!$C$23,0)</f>
        <v/>
      </c>
      <c r="U288" s="4">
        <f>IF(OR(COUNT($K288:$L288)&lt;2,$K288=0),0,IF(ABS($L288)/$K288&lt;=スコアリング基準!$B$24,スコアリング基準!$C$24,IF(ABS($L288)/$K288&lt;=スコアリング基準!$B$25,スコアリング基準!$C$25,IF(ABS($L288)/$K288&lt;=スコアリング基準!$B$26,スコアリング基準!$C$26,0))))</f>
        <v/>
      </c>
      <c r="V288" s="4">
        <f>IF($P288="なし",スコアリング基準!$C$27,0)</f>
        <v/>
      </c>
      <c r="W288" s="4">
        <f>IF($F288="",0,IF(ISNUMBER($F288),IF($F288&lt;=スコアリング基準!$B$28,スコアリング基準!$C$28,スコアリング基準!$C$29),0))</f>
        <v/>
      </c>
      <c r="X288" s="4">
        <f>IFERROR(VLOOKUP($B288,スコアリング基準!$A$36:$B$46,2,FALSE),0)</f>
        <v/>
      </c>
      <c r="Y288" s="4">
        <f>SUM($S288:$X288)</f>
        <v/>
      </c>
      <c r="Z288" s="4">
        <f>IF(COUNT($M288:$N288)=0,"データ無",IF($Y288&gt;=スコアリング基準!$B$30,"S",IF($Y288&gt;=スコアリング基準!$B$31,"A",IF($Y288&gt;=スコアリング基準!$B$32,"B","C"))))</f>
        <v/>
      </c>
      <c r="AA288">
        <f>IFERROR(INDEX(実績DB!$I$3:$I$104,MATCH($B288&amp;$C288,実績DB!$J$3:$J$104,0)),"")</f>
        <v/>
      </c>
    </row>
    <row r="289">
      <c r="A289" t="n">
        <v>287</v>
      </c>
      <c r="B289" t="inlineStr">
        <is>
          <t>北海道</t>
        </is>
      </c>
      <c r="C289" t="inlineStr">
        <is>
          <t>留産変電所</t>
        </is>
      </c>
      <c r="D289" t="inlineStr">
        <is>
          <t>北海道</t>
        </is>
      </c>
      <c r="E289" t="n">
        <v>66</v>
      </c>
      <c r="F289" t="n">
        <v>6.6</v>
      </c>
      <c r="G289" s="3" t="n">
        <v>42.806184</v>
      </c>
      <c r="H289" s="3" t="n">
        <v>140.895072</v>
      </c>
      <c r="I289" t="inlineStr">
        <is>
          <t>OSM実測</t>
        </is>
      </c>
      <c r="J289" t="n">
        <v>12</v>
      </c>
      <c r="K289" t="n">
        <v>6</v>
      </c>
      <c r="M289" t="n">
        <v>6</v>
      </c>
      <c r="N289" t="n">
        <v>6</v>
      </c>
      <c r="O289" t="inlineStr">
        <is>
          <t>不可 #3</t>
        </is>
      </c>
      <c r="P289" t="inlineStr">
        <is>
          <t>なし</t>
        </is>
      </c>
      <c r="R289" s="4">
        <f>IF(COUNT($M289:$N289)=0,"",IF(AND(IF($N289&lt;&gt;"",$N289,$M289)&lt;=0,$O289&lt;&gt;"可"),"警告",""))</f>
        <v/>
      </c>
      <c r="S289" s="4">
        <f>IF(COUNT($M289:$N289)=0,0,IF(IF($N289&lt;&gt;"",$N289,$M289)&gt;=スコアリング基準!$B$20,スコアリング基準!$C$20,IF(IF($N289&lt;&gt;"",$N289,$M289)&gt;=スコアリング基準!$B$21,スコアリング基準!$C$21,IF(IF($N289&lt;&gt;"",$N289,$M289)&gt;0,スコアリング基準!$C$22,0))))</f>
        <v/>
      </c>
      <c r="T289" s="4">
        <f>IF($O289="可",スコアリング基準!$C$23,0)</f>
        <v/>
      </c>
      <c r="U289" s="4">
        <f>IF(OR(COUNT($K289:$L289)&lt;2,$K289=0),0,IF(ABS($L289)/$K289&lt;=スコアリング基準!$B$24,スコアリング基準!$C$24,IF(ABS($L289)/$K289&lt;=スコアリング基準!$B$25,スコアリング基準!$C$25,IF(ABS($L289)/$K289&lt;=スコアリング基準!$B$26,スコアリング基準!$C$26,0))))</f>
        <v/>
      </c>
      <c r="V289" s="4">
        <f>IF($P289="なし",スコアリング基準!$C$27,0)</f>
        <v/>
      </c>
      <c r="W289" s="4">
        <f>IF($F289="",0,IF(ISNUMBER($F289),IF($F289&lt;=スコアリング基準!$B$28,スコアリング基準!$C$28,スコアリング基準!$C$29),0))</f>
        <v/>
      </c>
      <c r="X289" s="4">
        <f>IFERROR(VLOOKUP($B289,スコアリング基準!$A$36:$B$46,2,FALSE),0)</f>
        <v/>
      </c>
      <c r="Y289" s="4">
        <f>SUM($S289:$X289)</f>
        <v/>
      </c>
      <c r="Z289" s="4">
        <f>IF(COUNT($M289:$N289)=0,"データ無",IF($Y289&gt;=スコアリング基準!$B$30,"S",IF($Y289&gt;=スコアリング基準!$B$31,"A",IF($Y289&gt;=スコアリング基準!$B$32,"B","C"))))</f>
        <v/>
      </c>
      <c r="AA289">
        <f>IFERROR(INDEX(実績DB!$I$3:$I$104,MATCH($B289&amp;$C289,実績DB!$J$3:$J$104,0)),"")</f>
        <v/>
      </c>
    </row>
    <row r="290">
      <c r="A290" t="n">
        <v>288</v>
      </c>
      <c r="B290" t="inlineStr">
        <is>
          <t>北海道</t>
        </is>
      </c>
      <c r="C290" t="inlineStr">
        <is>
          <t>留萌変電所</t>
        </is>
      </c>
      <c r="D290" t="inlineStr">
        <is>
          <t>北海道</t>
        </is>
      </c>
      <c r="E290" t="n">
        <v>66</v>
      </c>
      <c r="F290" t="n">
        <v>33</v>
      </c>
      <c r="G290" s="3" t="n">
        <v>43.94</v>
      </c>
      <c r="H290" s="3" t="n">
        <v>141.64</v>
      </c>
      <c r="I290" t="inlineStr">
        <is>
          <t>推定</t>
        </is>
      </c>
      <c r="J290" t="n">
        <v>15</v>
      </c>
      <c r="K290" t="n">
        <v>15</v>
      </c>
      <c r="L290" t="n">
        <v>-3</v>
      </c>
      <c r="O290" t="inlineStr">
        <is>
          <t>不可 #2</t>
        </is>
      </c>
      <c r="P290" t="inlineStr">
        <is>
          <t>有り</t>
        </is>
      </c>
      <c r="R290" s="4">
        <f>IF(COUNT($M290:$N290)=0,"",IF(AND(IF($N290&lt;&gt;"",$N290,$M290)&lt;=0,$O290&lt;&gt;"可"),"警告",""))</f>
        <v/>
      </c>
      <c r="S290" s="4">
        <f>IF(COUNT($M290:$N290)=0,0,IF(IF($N290&lt;&gt;"",$N290,$M290)&gt;=スコアリング基準!$B$20,スコアリング基準!$C$20,IF(IF($N290&lt;&gt;"",$N290,$M290)&gt;=スコアリング基準!$B$21,スコアリング基準!$C$21,IF(IF($N290&lt;&gt;"",$N290,$M290)&gt;0,スコアリング基準!$C$22,0))))</f>
        <v/>
      </c>
      <c r="T290" s="4">
        <f>IF($O290="可",スコアリング基準!$C$23,0)</f>
        <v/>
      </c>
      <c r="U290" s="4">
        <f>IF(OR(COUNT($K290:$L290)&lt;2,$K290=0),0,IF(ABS($L290)/$K290&lt;=スコアリング基準!$B$24,スコアリング基準!$C$24,IF(ABS($L290)/$K290&lt;=スコアリング基準!$B$25,スコアリング基準!$C$25,IF(ABS($L290)/$K290&lt;=スコアリング基準!$B$26,スコアリング基準!$C$26,0))))</f>
        <v/>
      </c>
      <c r="V290" s="4">
        <f>IF($P290="なし",スコアリング基準!$C$27,0)</f>
        <v/>
      </c>
      <c r="W290" s="4">
        <f>IF($F290="",0,IF(ISNUMBER($F290),IF($F290&lt;=スコアリング基準!$B$28,スコアリング基準!$C$28,スコアリング基準!$C$29),0))</f>
        <v/>
      </c>
      <c r="X290" s="4">
        <f>IFERROR(VLOOKUP($B290,スコアリング基準!$A$36:$B$46,2,FALSE),0)</f>
        <v/>
      </c>
      <c r="Y290" s="4">
        <f>SUM($S290:$X290)</f>
        <v/>
      </c>
      <c r="Z290" s="4">
        <f>IF(COUNT($M290:$N290)=0,"データ無",IF($Y290&gt;=スコアリング基準!$B$30,"S",IF($Y290&gt;=スコアリング基準!$B$31,"A",IF($Y290&gt;=スコアリング基準!$B$32,"B","C"))))</f>
        <v/>
      </c>
      <c r="AA290">
        <f>IFERROR(INDEX(実績DB!$I$3:$I$104,MATCH($B290&amp;$C290,実績DB!$J$3:$J$104,0)),"")</f>
        <v/>
      </c>
    </row>
    <row r="291">
      <c r="A291" t="n">
        <v>289</v>
      </c>
      <c r="B291" t="inlineStr">
        <is>
          <t>北海道</t>
        </is>
      </c>
      <c r="C291" t="inlineStr">
        <is>
          <t>発寒変電所</t>
        </is>
      </c>
      <c r="D291" t="inlineStr">
        <is>
          <t>北海道</t>
        </is>
      </c>
      <c r="E291" t="n">
        <v>66</v>
      </c>
      <c r="F291" t="n">
        <v>6.6</v>
      </c>
      <c r="G291" s="3" t="n">
        <v>43.1</v>
      </c>
      <c r="H291" s="3" t="n">
        <v>141.27</v>
      </c>
      <c r="I291" t="inlineStr">
        <is>
          <t>推定</t>
        </is>
      </c>
      <c r="O291" t="inlineStr">
        <is>
          <t>不可</t>
        </is>
      </c>
      <c r="P291" t="inlineStr">
        <is>
          <t>有り</t>
        </is>
      </c>
      <c r="R291" s="4">
        <f>IF(COUNT($M291:$N291)=0,"",IF(AND(IF($N291&lt;&gt;"",$N291,$M291)&lt;=0,$O291&lt;&gt;"可"),"警告",""))</f>
        <v/>
      </c>
      <c r="S291" s="4">
        <f>IF(COUNT($M291:$N291)=0,0,IF(IF($N291&lt;&gt;"",$N291,$M291)&gt;=スコアリング基準!$B$20,スコアリング基準!$C$20,IF(IF($N291&lt;&gt;"",$N291,$M291)&gt;=スコアリング基準!$B$21,スコアリング基準!$C$21,IF(IF($N291&lt;&gt;"",$N291,$M291)&gt;0,スコアリング基準!$C$22,0))))</f>
        <v/>
      </c>
      <c r="T291" s="4">
        <f>IF($O291="可",スコアリング基準!$C$23,0)</f>
        <v/>
      </c>
      <c r="U291" s="4">
        <f>IF(OR(COUNT($K291:$L291)&lt;2,$K291=0),0,IF(ABS($L291)/$K291&lt;=スコアリング基準!$B$24,スコアリング基準!$C$24,IF(ABS($L291)/$K291&lt;=スコアリング基準!$B$25,スコアリング基準!$C$25,IF(ABS($L291)/$K291&lt;=スコアリング基準!$B$26,スコアリング基準!$C$26,0))))</f>
        <v/>
      </c>
      <c r="V291" s="4">
        <f>IF($P291="なし",スコアリング基準!$C$27,0)</f>
        <v/>
      </c>
      <c r="W291" s="4">
        <f>IF($F291="",0,IF(ISNUMBER($F291),IF($F291&lt;=スコアリング基準!$B$28,スコアリング基準!$C$28,スコアリング基準!$C$29),0))</f>
        <v/>
      </c>
      <c r="X291" s="4">
        <f>IFERROR(VLOOKUP($B291,スコアリング基準!$A$36:$B$46,2,FALSE),0)</f>
        <v/>
      </c>
      <c r="Y291" s="4">
        <f>SUM($S291:$X291)</f>
        <v/>
      </c>
      <c r="Z291" s="4">
        <f>IF(COUNT($M291:$N291)=0,"データ無",IF($Y291&gt;=スコアリング基準!$B$30,"S",IF($Y291&gt;=スコアリング基準!$B$31,"A",IF($Y291&gt;=スコアリング基準!$B$32,"B","C"))))</f>
        <v/>
      </c>
      <c r="AA291">
        <f>IFERROR(INDEX(実績DB!$I$3:$I$104,MATCH($B291&amp;$C291,実績DB!$J$3:$J$104,0)),"")</f>
        <v/>
      </c>
    </row>
    <row r="292">
      <c r="A292" t="n">
        <v>290</v>
      </c>
      <c r="B292" t="inlineStr">
        <is>
          <t>北海道</t>
        </is>
      </c>
      <c r="C292" t="inlineStr">
        <is>
          <t>登別変電所</t>
        </is>
      </c>
      <c r="D292" t="inlineStr">
        <is>
          <t>北海道</t>
        </is>
      </c>
      <c r="E292" t="n">
        <v>66</v>
      </c>
      <c r="F292" t="n">
        <v>6.6</v>
      </c>
      <c r="G292" s="3" t="n">
        <v>42.472075</v>
      </c>
      <c r="H292" s="3" t="n">
        <v>141.14709</v>
      </c>
      <c r="I292" t="inlineStr">
        <is>
          <t>OSM実測</t>
        </is>
      </c>
      <c r="J292" t="n">
        <v>20</v>
      </c>
      <c r="K292" t="n">
        <v>10</v>
      </c>
      <c r="M292" t="n">
        <v>1</v>
      </c>
      <c r="N292" t="n">
        <v>0</v>
      </c>
      <c r="O292" t="inlineStr">
        <is>
          <t>不可 #2</t>
        </is>
      </c>
      <c r="P292" t="inlineStr">
        <is>
          <t>有り</t>
        </is>
      </c>
      <c r="R292" s="4">
        <f>IF(COUNT($M292:$N292)=0,"",IF(AND(IF($N292&lt;&gt;"",$N292,$M292)&lt;=0,$O292&lt;&gt;"可"),"警告",""))</f>
        <v/>
      </c>
      <c r="S292" s="4">
        <f>IF(COUNT($M292:$N292)=0,0,IF(IF($N292&lt;&gt;"",$N292,$M292)&gt;=スコアリング基準!$B$20,スコアリング基準!$C$20,IF(IF($N292&lt;&gt;"",$N292,$M292)&gt;=スコアリング基準!$B$21,スコアリング基準!$C$21,IF(IF($N292&lt;&gt;"",$N292,$M292)&gt;0,スコアリング基準!$C$22,0))))</f>
        <v/>
      </c>
      <c r="T292" s="4">
        <f>IF($O292="可",スコアリング基準!$C$23,0)</f>
        <v/>
      </c>
      <c r="U292" s="4">
        <f>IF(OR(COUNT($K292:$L292)&lt;2,$K292=0),0,IF(ABS($L292)/$K292&lt;=スコアリング基準!$B$24,スコアリング基準!$C$24,IF(ABS($L292)/$K292&lt;=スコアリング基準!$B$25,スコアリング基準!$C$25,IF(ABS($L292)/$K292&lt;=スコアリング基準!$B$26,スコアリング基準!$C$26,0))))</f>
        <v/>
      </c>
      <c r="V292" s="4">
        <f>IF($P292="なし",スコアリング基準!$C$27,0)</f>
        <v/>
      </c>
      <c r="W292" s="4">
        <f>IF($F292="",0,IF(ISNUMBER($F292),IF($F292&lt;=スコアリング基準!$B$28,スコアリング基準!$C$28,スコアリング基準!$C$29),0))</f>
        <v/>
      </c>
      <c r="X292" s="4">
        <f>IFERROR(VLOOKUP($B292,スコアリング基準!$A$36:$B$46,2,FALSE),0)</f>
        <v/>
      </c>
      <c r="Y292" s="4">
        <f>SUM($S292:$X292)</f>
        <v/>
      </c>
      <c r="Z292" s="4">
        <f>IF(COUNT($M292:$N292)=0,"データ無",IF($Y292&gt;=スコアリング基準!$B$30,"S",IF($Y292&gt;=スコアリング基準!$B$31,"A",IF($Y292&gt;=スコアリング基準!$B$32,"B","C"))))</f>
        <v/>
      </c>
      <c r="AA292">
        <f>IFERROR(INDEX(実績DB!$I$3:$I$104,MATCH($B292&amp;$C292,実績DB!$J$3:$J$104,0)),"")</f>
        <v/>
      </c>
    </row>
    <row r="293">
      <c r="A293" t="n">
        <v>291</v>
      </c>
      <c r="B293" t="inlineStr">
        <is>
          <t>北海道</t>
        </is>
      </c>
      <c r="C293" t="inlineStr">
        <is>
          <t>登別青葉変電所</t>
        </is>
      </c>
      <c r="D293" t="inlineStr">
        <is>
          <t>北海道</t>
        </is>
      </c>
      <c r="E293" t="n">
        <v>66</v>
      </c>
      <c r="F293" t="n">
        <v>6.6</v>
      </c>
      <c r="G293" s="3" t="n">
        <v>42.394231</v>
      </c>
      <c r="H293" s="3" t="n">
        <v>141.079904</v>
      </c>
      <c r="I293" t="inlineStr">
        <is>
          <t>OSM実測</t>
        </is>
      </c>
      <c r="J293" t="n">
        <v>10</v>
      </c>
      <c r="K293" t="n">
        <v>10</v>
      </c>
      <c r="M293" t="n">
        <v>10</v>
      </c>
      <c r="N293" t="n">
        <v>0</v>
      </c>
      <c r="O293" t="inlineStr">
        <is>
          <t>不可 #2</t>
        </is>
      </c>
      <c r="P293" t="inlineStr">
        <is>
          <t>有り</t>
        </is>
      </c>
      <c r="R293" s="4">
        <f>IF(COUNT($M293:$N293)=0,"",IF(AND(IF($N293&lt;&gt;"",$N293,$M293)&lt;=0,$O293&lt;&gt;"可"),"警告",""))</f>
        <v/>
      </c>
      <c r="S293" s="4">
        <f>IF(COUNT($M293:$N293)=0,0,IF(IF($N293&lt;&gt;"",$N293,$M293)&gt;=スコアリング基準!$B$20,スコアリング基準!$C$20,IF(IF($N293&lt;&gt;"",$N293,$M293)&gt;=スコアリング基準!$B$21,スコアリング基準!$C$21,IF(IF($N293&lt;&gt;"",$N293,$M293)&gt;0,スコアリング基準!$C$22,0))))</f>
        <v/>
      </c>
      <c r="T293" s="4">
        <f>IF($O293="可",スコアリング基準!$C$23,0)</f>
        <v/>
      </c>
      <c r="U293" s="4">
        <f>IF(OR(COUNT($K293:$L293)&lt;2,$K293=0),0,IF(ABS($L293)/$K293&lt;=スコアリング基準!$B$24,スコアリング基準!$C$24,IF(ABS($L293)/$K293&lt;=スコアリング基準!$B$25,スコアリング基準!$C$25,IF(ABS($L293)/$K293&lt;=スコアリング基準!$B$26,スコアリング基準!$C$26,0))))</f>
        <v/>
      </c>
      <c r="V293" s="4">
        <f>IF($P293="なし",スコアリング基準!$C$27,0)</f>
        <v/>
      </c>
      <c r="W293" s="4">
        <f>IF($F293="",0,IF(ISNUMBER($F293),IF($F293&lt;=スコアリング基準!$B$28,スコアリング基準!$C$28,スコアリング基準!$C$29),0))</f>
        <v/>
      </c>
      <c r="X293" s="4">
        <f>IFERROR(VLOOKUP($B293,スコアリング基準!$A$36:$B$46,2,FALSE),0)</f>
        <v/>
      </c>
      <c r="Y293" s="4">
        <f>SUM($S293:$X293)</f>
        <v/>
      </c>
      <c r="Z293" s="4">
        <f>IF(COUNT($M293:$N293)=0,"データ無",IF($Y293&gt;=スコアリング基準!$B$30,"S",IF($Y293&gt;=スコアリング基準!$B$31,"A",IF($Y293&gt;=スコアリング基準!$B$32,"B","C"))))</f>
        <v/>
      </c>
      <c r="AA293">
        <f>IFERROR(INDEX(実績DB!$I$3:$I$104,MATCH($B293&amp;$C293,実績DB!$J$3:$J$104,0)),"")</f>
        <v/>
      </c>
    </row>
    <row r="294">
      <c r="A294" t="n">
        <v>292</v>
      </c>
      <c r="B294" t="inlineStr">
        <is>
          <t>北海道</t>
        </is>
      </c>
      <c r="C294" t="inlineStr">
        <is>
          <t>白滝変電所</t>
        </is>
      </c>
      <c r="D294" t="inlineStr">
        <is>
          <t>北海道</t>
        </is>
      </c>
      <c r="E294" t="n">
        <v>66</v>
      </c>
      <c r="F294" t="n">
        <v>6.6</v>
      </c>
      <c r="G294" s="3" t="n">
        <v>44.15</v>
      </c>
      <c r="H294" s="3" t="n">
        <v>143.09</v>
      </c>
      <c r="I294" t="inlineStr">
        <is>
          <t>推定</t>
        </is>
      </c>
      <c r="J294" t="n">
        <v>3</v>
      </c>
      <c r="K294" t="n">
        <v>3</v>
      </c>
      <c r="M294" t="n">
        <v>1</v>
      </c>
      <c r="N294" t="n">
        <v>0</v>
      </c>
      <c r="O294" t="inlineStr">
        <is>
          <t>不可 #3</t>
        </is>
      </c>
      <c r="P294" t="inlineStr">
        <is>
          <t>有り</t>
        </is>
      </c>
      <c r="R294" s="4">
        <f>IF(COUNT($M294:$N294)=0,"",IF(AND(IF($N294&lt;&gt;"",$N294,$M294)&lt;=0,$O294&lt;&gt;"可"),"警告",""))</f>
        <v/>
      </c>
      <c r="S294" s="4">
        <f>IF(COUNT($M294:$N294)=0,0,IF(IF($N294&lt;&gt;"",$N294,$M294)&gt;=スコアリング基準!$B$20,スコアリング基準!$C$20,IF(IF($N294&lt;&gt;"",$N294,$M294)&gt;=スコアリング基準!$B$21,スコアリング基準!$C$21,IF(IF($N294&lt;&gt;"",$N294,$M294)&gt;0,スコアリング基準!$C$22,0))))</f>
        <v/>
      </c>
      <c r="T294" s="4">
        <f>IF($O294="可",スコアリング基準!$C$23,0)</f>
        <v/>
      </c>
      <c r="U294" s="4">
        <f>IF(OR(COUNT($K294:$L294)&lt;2,$K294=0),0,IF(ABS($L294)/$K294&lt;=スコアリング基準!$B$24,スコアリング基準!$C$24,IF(ABS($L294)/$K294&lt;=スコアリング基準!$B$25,スコアリング基準!$C$25,IF(ABS($L294)/$K294&lt;=スコアリング基準!$B$26,スコアリング基準!$C$26,0))))</f>
        <v/>
      </c>
      <c r="V294" s="4">
        <f>IF($P294="なし",スコアリング基準!$C$27,0)</f>
        <v/>
      </c>
      <c r="W294" s="4">
        <f>IF($F294="",0,IF(ISNUMBER($F294),IF($F294&lt;=スコアリング基準!$B$28,スコアリング基準!$C$28,スコアリング基準!$C$29),0))</f>
        <v/>
      </c>
      <c r="X294" s="4">
        <f>IFERROR(VLOOKUP($B294,スコアリング基準!$A$36:$B$46,2,FALSE),0)</f>
        <v/>
      </c>
      <c r="Y294" s="4">
        <f>SUM($S294:$X294)</f>
        <v/>
      </c>
      <c r="Z294" s="4">
        <f>IF(COUNT($M294:$N294)=0,"データ無",IF($Y294&gt;=スコアリング基準!$B$30,"S",IF($Y294&gt;=スコアリング基準!$B$31,"A",IF($Y294&gt;=スコアリング基準!$B$32,"B","C"))))</f>
        <v/>
      </c>
      <c r="AA294">
        <f>IFERROR(INDEX(実績DB!$I$3:$I$104,MATCH($B294&amp;$C294,実績DB!$J$3:$J$104,0)),"")</f>
        <v/>
      </c>
    </row>
    <row r="295">
      <c r="A295" t="n">
        <v>293</v>
      </c>
      <c r="B295" t="inlineStr">
        <is>
          <t>北海道</t>
        </is>
      </c>
      <c r="C295" t="inlineStr">
        <is>
          <t>白石変電所</t>
        </is>
      </c>
      <c r="D295" t="inlineStr">
        <is>
          <t>北海道</t>
        </is>
      </c>
      <c r="E295" t="n">
        <v>66</v>
      </c>
      <c r="F295" t="n">
        <v>6.6</v>
      </c>
      <c r="G295" s="3" t="n">
        <v>43.05919</v>
      </c>
      <c r="H295" s="3" t="n">
        <v>141.4058</v>
      </c>
      <c r="I295" t="inlineStr">
        <is>
          <t>OSM実測(名称一致)</t>
        </is>
      </c>
      <c r="J295" t="n">
        <v>60</v>
      </c>
      <c r="K295" t="n">
        <v>40</v>
      </c>
      <c r="M295" t="n">
        <v>20</v>
      </c>
      <c r="N295" t="n">
        <v>20</v>
      </c>
      <c r="O295" t="inlineStr">
        <is>
          <t>不可 #1</t>
        </is>
      </c>
      <c r="P295" t="inlineStr">
        <is>
          <t>なし</t>
        </is>
      </c>
      <c r="R295" s="4">
        <f>IF(COUNT($M295:$N295)=0,"",IF(AND(IF($N295&lt;&gt;"",$N295,$M295)&lt;=0,$O295&lt;&gt;"可"),"警告",""))</f>
        <v/>
      </c>
      <c r="S295" s="4">
        <f>IF(COUNT($M295:$N295)=0,0,IF(IF($N295&lt;&gt;"",$N295,$M295)&gt;=スコアリング基準!$B$20,スコアリング基準!$C$20,IF(IF($N295&lt;&gt;"",$N295,$M295)&gt;=スコアリング基準!$B$21,スコアリング基準!$C$21,IF(IF($N295&lt;&gt;"",$N295,$M295)&gt;0,スコアリング基準!$C$22,0))))</f>
        <v/>
      </c>
      <c r="T295" s="4">
        <f>IF($O295="可",スコアリング基準!$C$23,0)</f>
        <v/>
      </c>
      <c r="U295" s="4">
        <f>IF(OR(COUNT($K295:$L295)&lt;2,$K295=0),0,IF(ABS($L295)/$K295&lt;=スコアリング基準!$B$24,スコアリング基準!$C$24,IF(ABS($L295)/$K295&lt;=スコアリング基準!$B$25,スコアリング基準!$C$25,IF(ABS($L295)/$K295&lt;=スコアリング基準!$B$26,スコアリング基準!$C$26,0))))</f>
        <v/>
      </c>
      <c r="V295" s="4">
        <f>IF($P295="なし",スコアリング基準!$C$27,0)</f>
        <v/>
      </c>
      <c r="W295" s="4">
        <f>IF($F295="",0,IF(ISNUMBER($F295),IF($F295&lt;=スコアリング基準!$B$28,スコアリング基準!$C$28,スコアリング基準!$C$29),0))</f>
        <v/>
      </c>
      <c r="X295" s="4">
        <f>IFERROR(VLOOKUP($B295,スコアリング基準!$A$36:$B$46,2,FALSE),0)</f>
        <v/>
      </c>
      <c r="Y295" s="4">
        <f>SUM($S295:$X295)</f>
        <v/>
      </c>
      <c r="Z295" s="4">
        <f>IF(COUNT($M295:$N295)=0,"データ無",IF($Y295&gt;=スコアリング基準!$B$30,"S",IF($Y295&gt;=スコアリング基準!$B$31,"A",IF($Y295&gt;=スコアリング基準!$B$32,"B","C"))))</f>
        <v/>
      </c>
      <c r="AA295">
        <f>IFERROR(INDEX(実績DB!$I$3:$I$104,MATCH($B295&amp;$C295,実績DB!$J$3:$J$104,0)),"")</f>
        <v/>
      </c>
    </row>
    <row r="296">
      <c r="A296" t="n">
        <v>294</v>
      </c>
      <c r="B296" t="inlineStr">
        <is>
          <t>北海道</t>
        </is>
      </c>
      <c r="C296" t="inlineStr">
        <is>
          <t>白糠変電所</t>
        </is>
      </c>
      <c r="D296" t="inlineStr">
        <is>
          <t>北海道</t>
        </is>
      </c>
      <c r="E296" t="n">
        <v>66</v>
      </c>
      <c r="F296" t="n">
        <v>6.6</v>
      </c>
      <c r="G296" s="3" t="n">
        <v>42.975648</v>
      </c>
      <c r="H296" s="3" t="n">
        <v>144.06615</v>
      </c>
      <c r="I296" t="inlineStr">
        <is>
          <t>OSM実測</t>
        </is>
      </c>
      <c r="J296" t="n">
        <v>10</v>
      </c>
      <c r="K296" t="n">
        <v>10</v>
      </c>
      <c r="M296" t="n">
        <v>2</v>
      </c>
      <c r="N296" t="n">
        <v>0</v>
      </c>
      <c r="O296" t="inlineStr">
        <is>
          <t>不可 #2</t>
        </is>
      </c>
      <c r="P296" t="inlineStr">
        <is>
          <t>有り</t>
        </is>
      </c>
      <c r="R296" s="4">
        <f>IF(COUNT($M296:$N296)=0,"",IF(AND(IF($N296&lt;&gt;"",$N296,$M296)&lt;=0,$O296&lt;&gt;"可"),"警告",""))</f>
        <v/>
      </c>
      <c r="S296" s="4">
        <f>IF(COUNT($M296:$N296)=0,0,IF(IF($N296&lt;&gt;"",$N296,$M296)&gt;=スコアリング基準!$B$20,スコアリング基準!$C$20,IF(IF($N296&lt;&gt;"",$N296,$M296)&gt;=スコアリング基準!$B$21,スコアリング基準!$C$21,IF(IF($N296&lt;&gt;"",$N296,$M296)&gt;0,スコアリング基準!$C$22,0))))</f>
        <v/>
      </c>
      <c r="T296" s="4">
        <f>IF($O296="可",スコアリング基準!$C$23,0)</f>
        <v/>
      </c>
      <c r="U296" s="4">
        <f>IF(OR(COUNT($K296:$L296)&lt;2,$K296=0),0,IF(ABS($L296)/$K296&lt;=スコアリング基準!$B$24,スコアリング基準!$C$24,IF(ABS($L296)/$K296&lt;=スコアリング基準!$B$25,スコアリング基準!$C$25,IF(ABS($L296)/$K296&lt;=スコアリング基準!$B$26,スコアリング基準!$C$26,0))))</f>
        <v/>
      </c>
      <c r="V296" s="4">
        <f>IF($P296="なし",スコアリング基準!$C$27,0)</f>
        <v/>
      </c>
      <c r="W296" s="4">
        <f>IF($F296="",0,IF(ISNUMBER($F296),IF($F296&lt;=スコアリング基準!$B$28,スコアリング基準!$C$28,スコアリング基準!$C$29),0))</f>
        <v/>
      </c>
      <c r="X296" s="4">
        <f>IFERROR(VLOOKUP($B296,スコアリング基準!$A$36:$B$46,2,FALSE),0)</f>
        <v/>
      </c>
      <c r="Y296" s="4">
        <f>SUM($S296:$X296)</f>
        <v/>
      </c>
      <c r="Z296" s="4">
        <f>IF(COUNT($M296:$N296)=0,"データ無",IF($Y296&gt;=スコアリング基準!$B$30,"S",IF($Y296&gt;=スコアリング基準!$B$31,"A",IF($Y296&gt;=スコアリング基準!$B$32,"B","C"))))</f>
        <v/>
      </c>
      <c r="AA296">
        <f>IFERROR(INDEX(実績DB!$I$3:$I$104,MATCH($B296&amp;$C296,実績DB!$J$3:$J$104,0)),"")</f>
        <v/>
      </c>
    </row>
    <row r="297">
      <c r="A297" t="n">
        <v>295</v>
      </c>
      <c r="B297" t="inlineStr">
        <is>
          <t>北海道</t>
        </is>
      </c>
      <c r="C297" t="inlineStr">
        <is>
          <t>白老変電所</t>
        </is>
      </c>
      <c r="D297" t="inlineStr">
        <is>
          <t>北海道</t>
        </is>
      </c>
      <c r="E297" t="n">
        <v>66</v>
      </c>
      <c r="F297" t="n">
        <v>6.6</v>
      </c>
      <c r="G297" s="3" t="n">
        <v>42.554842</v>
      </c>
      <c r="H297" s="3" t="n">
        <v>141.344735</v>
      </c>
      <c r="I297" t="inlineStr">
        <is>
          <t>OSM実測</t>
        </is>
      </c>
      <c r="J297" t="n">
        <v>12</v>
      </c>
      <c r="K297" t="n">
        <v>6</v>
      </c>
      <c r="M297" t="n">
        <v>1</v>
      </c>
      <c r="N297" t="n">
        <v>0</v>
      </c>
      <c r="O297" t="inlineStr">
        <is>
          <t>不可 #2</t>
        </is>
      </c>
      <c r="P297" t="inlineStr">
        <is>
          <t>有り</t>
        </is>
      </c>
      <c r="R297" s="4">
        <f>IF(COUNT($M297:$N297)=0,"",IF(AND(IF($N297&lt;&gt;"",$N297,$M297)&lt;=0,$O297&lt;&gt;"可"),"警告",""))</f>
        <v/>
      </c>
      <c r="S297" s="4">
        <f>IF(COUNT($M297:$N297)=0,0,IF(IF($N297&lt;&gt;"",$N297,$M297)&gt;=スコアリング基準!$B$20,スコアリング基準!$C$20,IF(IF($N297&lt;&gt;"",$N297,$M297)&gt;=スコアリング基準!$B$21,スコアリング基準!$C$21,IF(IF($N297&lt;&gt;"",$N297,$M297)&gt;0,スコアリング基準!$C$22,0))))</f>
        <v/>
      </c>
      <c r="T297" s="4">
        <f>IF($O297="可",スコアリング基準!$C$23,0)</f>
        <v/>
      </c>
      <c r="U297" s="4">
        <f>IF(OR(COUNT($K297:$L297)&lt;2,$K297=0),0,IF(ABS($L297)/$K297&lt;=スコアリング基準!$B$24,スコアリング基準!$C$24,IF(ABS($L297)/$K297&lt;=スコアリング基準!$B$25,スコアリング基準!$C$25,IF(ABS($L297)/$K297&lt;=スコアリング基準!$B$26,スコアリング基準!$C$26,0))))</f>
        <v/>
      </c>
      <c r="V297" s="4">
        <f>IF($P297="なし",スコアリング基準!$C$27,0)</f>
        <v/>
      </c>
      <c r="W297" s="4">
        <f>IF($F297="",0,IF(ISNUMBER($F297),IF($F297&lt;=スコアリング基準!$B$28,スコアリング基準!$C$28,スコアリング基準!$C$29),0))</f>
        <v/>
      </c>
      <c r="X297" s="4">
        <f>IFERROR(VLOOKUP($B297,スコアリング基準!$A$36:$B$46,2,FALSE),0)</f>
        <v/>
      </c>
      <c r="Y297" s="4">
        <f>SUM($S297:$X297)</f>
        <v/>
      </c>
      <c r="Z297" s="4">
        <f>IF(COUNT($M297:$N297)=0,"データ無",IF($Y297&gt;=スコアリング基準!$B$30,"S",IF($Y297&gt;=スコアリング基準!$B$31,"A",IF($Y297&gt;=スコアリング基準!$B$32,"B","C"))))</f>
        <v/>
      </c>
      <c r="AA297">
        <f>IFERROR(INDEX(実績DB!$I$3:$I$104,MATCH($B297&amp;$C297,実績DB!$J$3:$J$104,0)),"")</f>
        <v/>
      </c>
    </row>
    <row r="298">
      <c r="A298" t="n">
        <v>296</v>
      </c>
      <c r="B298" t="inlineStr">
        <is>
          <t>北海道</t>
        </is>
      </c>
      <c r="C298" t="inlineStr">
        <is>
          <t>相内変電所</t>
        </is>
      </c>
      <c r="D298" t="inlineStr">
        <is>
          <t>北海道</t>
        </is>
      </c>
      <c r="E298" t="n">
        <v>66</v>
      </c>
      <c r="F298" t="n">
        <v>6.6</v>
      </c>
      <c r="G298" s="3" t="n">
        <v>43.79</v>
      </c>
      <c r="H298" s="3" t="n">
        <v>143.9</v>
      </c>
      <c r="I298" t="inlineStr">
        <is>
          <t>推定</t>
        </is>
      </c>
      <c r="J298" t="n">
        <v>16</v>
      </c>
      <c r="K298" t="n">
        <v>6</v>
      </c>
      <c r="M298" t="n">
        <v>0</v>
      </c>
      <c r="N298" t="n">
        <v>0</v>
      </c>
      <c r="O298" t="inlineStr">
        <is>
          <t>不可 #3</t>
        </is>
      </c>
      <c r="P298" t="inlineStr">
        <is>
          <t>有り</t>
        </is>
      </c>
      <c r="R298" s="4">
        <f>IF(COUNT($M298:$N298)=0,"",IF(AND(IF($N298&lt;&gt;"",$N298,$M298)&lt;=0,$O298&lt;&gt;"可"),"警告",""))</f>
        <v/>
      </c>
      <c r="S298" s="4">
        <f>IF(COUNT($M298:$N298)=0,0,IF(IF($N298&lt;&gt;"",$N298,$M298)&gt;=スコアリング基準!$B$20,スコアリング基準!$C$20,IF(IF($N298&lt;&gt;"",$N298,$M298)&gt;=スコアリング基準!$B$21,スコアリング基準!$C$21,IF(IF($N298&lt;&gt;"",$N298,$M298)&gt;0,スコアリング基準!$C$22,0))))</f>
        <v/>
      </c>
      <c r="T298" s="4">
        <f>IF($O298="可",スコアリング基準!$C$23,0)</f>
        <v/>
      </c>
      <c r="U298" s="4">
        <f>IF(OR(COUNT($K298:$L298)&lt;2,$K298=0),0,IF(ABS($L298)/$K298&lt;=スコアリング基準!$B$24,スコアリング基準!$C$24,IF(ABS($L298)/$K298&lt;=スコアリング基準!$B$25,スコアリング基準!$C$25,IF(ABS($L298)/$K298&lt;=スコアリング基準!$B$26,スコアリング基準!$C$26,0))))</f>
        <v/>
      </c>
      <c r="V298" s="4">
        <f>IF($P298="なし",スコアリング基準!$C$27,0)</f>
        <v/>
      </c>
      <c r="W298" s="4">
        <f>IF($F298="",0,IF(ISNUMBER($F298),IF($F298&lt;=スコアリング基準!$B$28,スコアリング基準!$C$28,スコアリング基準!$C$29),0))</f>
        <v/>
      </c>
      <c r="X298" s="4">
        <f>IFERROR(VLOOKUP($B298,スコアリング基準!$A$36:$B$46,2,FALSE),0)</f>
        <v/>
      </c>
      <c r="Y298" s="4">
        <f>SUM($S298:$X298)</f>
        <v/>
      </c>
      <c r="Z298" s="4">
        <f>IF(COUNT($M298:$N298)=0,"データ無",IF($Y298&gt;=スコアリング基準!$B$30,"S",IF($Y298&gt;=スコアリング基準!$B$31,"A",IF($Y298&gt;=スコアリング基準!$B$32,"B","C"))))</f>
        <v/>
      </c>
      <c r="AA298">
        <f>IFERROR(INDEX(実績DB!$I$3:$I$104,MATCH($B298&amp;$C298,実績DB!$J$3:$J$104,0)),"")</f>
        <v/>
      </c>
    </row>
    <row r="299">
      <c r="A299" t="n">
        <v>297</v>
      </c>
      <c r="B299" t="inlineStr">
        <is>
          <t>北海道</t>
        </is>
      </c>
      <c r="C299" t="inlineStr">
        <is>
          <t>相沼内変電所</t>
        </is>
      </c>
      <c r="D299" t="inlineStr">
        <is>
          <t>北海道</t>
        </is>
      </c>
      <c r="E299" t="n">
        <v>66</v>
      </c>
      <c r="F299" t="n">
        <v>6.6</v>
      </c>
      <c r="G299" s="3" t="n">
        <v>42.069553</v>
      </c>
      <c r="H299" s="3" t="n">
        <v>140.071575</v>
      </c>
      <c r="I299" t="inlineStr">
        <is>
          <t>OSM実測</t>
        </is>
      </c>
      <c r="J299" t="n">
        <v>6</v>
      </c>
      <c r="K299" t="n">
        <v>6</v>
      </c>
      <c r="M299" t="n">
        <v>5</v>
      </c>
      <c r="N299" t="n">
        <v>0</v>
      </c>
      <c r="O299" t="inlineStr">
        <is>
          <t>不可 #3</t>
        </is>
      </c>
      <c r="P299" t="inlineStr">
        <is>
          <t>有り</t>
        </is>
      </c>
      <c r="R299" s="4">
        <f>IF(COUNT($M299:$N299)=0,"",IF(AND(IF($N299&lt;&gt;"",$N299,$M299)&lt;=0,$O299&lt;&gt;"可"),"警告",""))</f>
        <v/>
      </c>
      <c r="S299" s="4">
        <f>IF(COUNT($M299:$N299)=0,0,IF(IF($N299&lt;&gt;"",$N299,$M299)&gt;=スコアリング基準!$B$20,スコアリング基準!$C$20,IF(IF($N299&lt;&gt;"",$N299,$M299)&gt;=スコアリング基準!$B$21,スコアリング基準!$C$21,IF(IF($N299&lt;&gt;"",$N299,$M299)&gt;0,スコアリング基準!$C$22,0))))</f>
        <v/>
      </c>
      <c r="T299" s="4">
        <f>IF($O299="可",スコアリング基準!$C$23,0)</f>
        <v/>
      </c>
      <c r="U299" s="4">
        <f>IF(OR(COUNT($K299:$L299)&lt;2,$K299=0),0,IF(ABS($L299)/$K299&lt;=スコアリング基準!$B$24,スコアリング基準!$C$24,IF(ABS($L299)/$K299&lt;=スコアリング基準!$B$25,スコアリング基準!$C$25,IF(ABS($L299)/$K299&lt;=スコアリング基準!$B$26,スコアリング基準!$C$26,0))))</f>
        <v/>
      </c>
      <c r="V299" s="4">
        <f>IF($P299="なし",スコアリング基準!$C$27,0)</f>
        <v/>
      </c>
      <c r="W299" s="4">
        <f>IF($F299="",0,IF(ISNUMBER($F299),IF($F299&lt;=スコアリング基準!$B$28,スコアリング基準!$C$28,スコアリング基準!$C$29),0))</f>
        <v/>
      </c>
      <c r="X299" s="4">
        <f>IFERROR(VLOOKUP($B299,スコアリング基準!$A$36:$B$46,2,FALSE),0)</f>
        <v/>
      </c>
      <c r="Y299" s="4">
        <f>SUM($S299:$X299)</f>
        <v/>
      </c>
      <c r="Z299" s="4">
        <f>IF(COUNT($M299:$N299)=0,"データ無",IF($Y299&gt;=スコアリング基準!$B$30,"S",IF($Y299&gt;=スコアリング基準!$B$31,"A",IF($Y299&gt;=スコアリング基準!$B$32,"B","C"))))</f>
        <v/>
      </c>
      <c r="AA299">
        <f>IFERROR(INDEX(実績DB!$I$3:$I$104,MATCH($B299&amp;$C299,実績DB!$J$3:$J$104,0)),"")</f>
        <v/>
      </c>
    </row>
    <row r="300">
      <c r="A300" t="n">
        <v>298</v>
      </c>
      <c r="B300" t="inlineStr">
        <is>
          <t>北海道</t>
        </is>
      </c>
      <c r="C300" t="inlineStr">
        <is>
          <t>真駒内変電所</t>
        </is>
      </c>
      <c r="D300" t="inlineStr">
        <is>
          <t>北海道</t>
        </is>
      </c>
      <c r="E300" t="n">
        <v>66</v>
      </c>
      <c r="F300" t="n">
        <v>6.6</v>
      </c>
      <c r="G300" s="3" t="n">
        <v>43.01</v>
      </c>
      <c r="H300" s="3" t="n">
        <v>141.35</v>
      </c>
      <c r="I300" t="inlineStr">
        <is>
          <t>推定</t>
        </is>
      </c>
      <c r="J300" t="n">
        <v>40</v>
      </c>
      <c r="K300" t="n">
        <v>20</v>
      </c>
      <c r="M300" t="n">
        <v>19</v>
      </c>
      <c r="N300" t="n">
        <v>1</v>
      </c>
      <c r="O300" t="inlineStr">
        <is>
          <t>不可 #3</t>
        </is>
      </c>
      <c r="P300" t="inlineStr">
        <is>
          <t>なし</t>
        </is>
      </c>
      <c r="R300" s="4">
        <f>IF(COUNT($M300:$N300)=0,"",IF(AND(IF($N300&lt;&gt;"",$N300,$M300)&lt;=0,$O300&lt;&gt;"可"),"警告",""))</f>
        <v/>
      </c>
      <c r="S300" s="4">
        <f>IF(COUNT($M300:$N300)=0,0,IF(IF($N300&lt;&gt;"",$N300,$M300)&gt;=スコアリング基準!$B$20,スコアリング基準!$C$20,IF(IF($N300&lt;&gt;"",$N300,$M300)&gt;=スコアリング基準!$B$21,スコアリング基準!$C$21,IF(IF($N300&lt;&gt;"",$N300,$M300)&gt;0,スコアリング基準!$C$22,0))))</f>
        <v/>
      </c>
      <c r="T300" s="4">
        <f>IF($O300="可",スコアリング基準!$C$23,0)</f>
        <v/>
      </c>
      <c r="U300" s="4">
        <f>IF(OR(COUNT($K300:$L300)&lt;2,$K300=0),0,IF(ABS($L300)/$K300&lt;=スコアリング基準!$B$24,スコアリング基準!$C$24,IF(ABS($L300)/$K300&lt;=スコアリング基準!$B$25,スコアリング基準!$C$25,IF(ABS($L300)/$K300&lt;=スコアリング基準!$B$26,スコアリング基準!$C$26,0))))</f>
        <v/>
      </c>
      <c r="V300" s="4">
        <f>IF($P300="なし",スコアリング基準!$C$27,0)</f>
        <v/>
      </c>
      <c r="W300" s="4">
        <f>IF($F300="",0,IF(ISNUMBER($F300),IF($F300&lt;=スコアリング基準!$B$28,スコアリング基準!$C$28,スコアリング基準!$C$29),0))</f>
        <v/>
      </c>
      <c r="X300" s="4">
        <f>IFERROR(VLOOKUP($B300,スコアリング基準!$A$36:$B$46,2,FALSE),0)</f>
        <v/>
      </c>
      <c r="Y300" s="4">
        <f>SUM($S300:$X300)</f>
        <v/>
      </c>
      <c r="Z300" s="4">
        <f>IF(COUNT($M300:$N300)=0,"データ無",IF($Y300&gt;=スコアリング基準!$B$30,"S",IF($Y300&gt;=スコアリング基準!$B$31,"A",IF($Y300&gt;=スコアリング基準!$B$32,"B","C"))))</f>
        <v/>
      </c>
      <c r="AA300">
        <f>IFERROR(INDEX(実績DB!$I$3:$I$104,MATCH($B300&amp;$C300,実績DB!$J$3:$J$104,0)),"")</f>
        <v/>
      </c>
    </row>
    <row r="301">
      <c r="A301" t="n">
        <v>299</v>
      </c>
      <c r="B301" t="inlineStr">
        <is>
          <t>北海道</t>
        </is>
      </c>
      <c r="C301" t="inlineStr">
        <is>
          <t>石川変電所</t>
        </is>
      </c>
      <c r="D301" t="inlineStr">
        <is>
          <t>北海道</t>
        </is>
      </c>
      <c r="E301" t="n">
        <v>66</v>
      </c>
      <c r="F301" t="n">
        <v>6.6</v>
      </c>
      <c r="G301" s="3" t="n">
        <v>41.823673</v>
      </c>
      <c r="H301" s="3" t="n">
        <v>140.741922</v>
      </c>
      <c r="I301" t="inlineStr">
        <is>
          <t>OSM実測(名称一致)</t>
        </is>
      </c>
      <c r="J301" t="n">
        <v>30</v>
      </c>
      <c r="K301" t="n">
        <v>15</v>
      </c>
      <c r="M301" t="n">
        <v>15</v>
      </c>
      <c r="N301" t="n">
        <v>0</v>
      </c>
      <c r="O301" t="inlineStr">
        <is>
          <t>不可 #3</t>
        </is>
      </c>
      <c r="P301" t="inlineStr">
        <is>
          <t>有り</t>
        </is>
      </c>
      <c r="R301" s="4">
        <f>IF(COUNT($M301:$N301)=0,"",IF(AND(IF($N301&lt;&gt;"",$N301,$M301)&lt;=0,$O301&lt;&gt;"可"),"警告",""))</f>
        <v/>
      </c>
      <c r="S301" s="4">
        <f>IF(COUNT($M301:$N301)=0,0,IF(IF($N301&lt;&gt;"",$N301,$M301)&gt;=スコアリング基準!$B$20,スコアリング基準!$C$20,IF(IF($N301&lt;&gt;"",$N301,$M301)&gt;=スコアリング基準!$B$21,スコアリング基準!$C$21,IF(IF($N301&lt;&gt;"",$N301,$M301)&gt;0,スコアリング基準!$C$22,0))))</f>
        <v/>
      </c>
      <c r="T301" s="4">
        <f>IF($O301="可",スコアリング基準!$C$23,0)</f>
        <v/>
      </c>
      <c r="U301" s="4">
        <f>IF(OR(COUNT($K301:$L301)&lt;2,$K301=0),0,IF(ABS($L301)/$K301&lt;=スコアリング基準!$B$24,スコアリング基準!$C$24,IF(ABS($L301)/$K301&lt;=スコアリング基準!$B$25,スコアリング基準!$C$25,IF(ABS($L301)/$K301&lt;=スコアリング基準!$B$26,スコアリング基準!$C$26,0))))</f>
        <v/>
      </c>
      <c r="V301" s="4">
        <f>IF($P301="なし",スコアリング基準!$C$27,0)</f>
        <v/>
      </c>
      <c r="W301" s="4">
        <f>IF($F301="",0,IF(ISNUMBER($F301),IF($F301&lt;=スコアリング基準!$B$28,スコアリング基準!$C$28,スコアリング基準!$C$29),0))</f>
        <v/>
      </c>
      <c r="X301" s="4">
        <f>IFERROR(VLOOKUP($B301,スコアリング基準!$A$36:$B$46,2,FALSE),0)</f>
        <v/>
      </c>
      <c r="Y301" s="4">
        <f>SUM($S301:$X301)</f>
        <v/>
      </c>
      <c r="Z301" s="4">
        <f>IF(COUNT($M301:$N301)=0,"データ無",IF($Y301&gt;=スコアリング基準!$B$30,"S",IF($Y301&gt;=スコアリング基準!$B$31,"A",IF($Y301&gt;=スコアリング基準!$B$32,"B","C"))))</f>
        <v/>
      </c>
      <c r="AA301">
        <f>IFERROR(INDEX(実績DB!$I$3:$I$104,MATCH($B301&amp;$C301,実績DB!$J$3:$J$104,0)),"")</f>
        <v/>
      </c>
    </row>
    <row r="302">
      <c r="A302" t="n">
        <v>300</v>
      </c>
      <c r="B302" t="inlineStr">
        <is>
          <t>北海道</t>
        </is>
      </c>
      <c r="C302" t="inlineStr">
        <is>
          <t>石狩変電所</t>
        </is>
      </c>
      <c r="D302" t="inlineStr">
        <is>
          <t>北海道</t>
        </is>
      </c>
      <c r="E302" t="n">
        <v>66</v>
      </c>
      <c r="G302" s="3" t="n">
        <v>43.181117</v>
      </c>
      <c r="H302" s="3" t="n">
        <v>141.300891</v>
      </c>
      <c r="I302" t="inlineStr">
        <is>
          <t>OSM実測</t>
        </is>
      </c>
      <c r="J302" t="n">
        <v>40</v>
      </c>
      <c r="K302" t="n">
        <v>20</v>
      </c>
      <c r="M302" t="n">
        <v>6</v>
      </c>
      <c r="N302" t="n">
        <v>0</v>
      </c>
      <c r="O302" t="inlineStr">
        <is>
          <t>不可 #2</t>
        </is>
      </c>
      <c r="P302" t="inlineStr">
        <is>
          <t>有り</t>
        </is>
      </c>
      <c r="R302" s="4">
        <f>IF(COUNT($M302:$N302)=0,"",IF(AND(IF($N302&lt;&gt;"",$N302,$M302)&lt;=0,$O302&lt;&gt;"可"),"警告",""))</f>
        <v/>
      </c>
      <c r="S302" s="4">
        <f>IF(COUNT($M302:$N302)=0,0,IF(IF($N302&lt;&gt;"",$N302,$M302)&gt;=スコアリング基準!$B$20,スコアリング基準!$C$20,IF(IF($N302&lt;&gt;"",$N302,$M302)&gt;=スコアリング基準!$B$21,スコアリング基準!$C$21,IF(IF($N302&lt;&gt;"",$N302,$M302)&gt;0,スコアリング基準!$C$22,0))))</f>
        <v/>
      </c>
      <c r="T302" s="4">
        <f>IF($O302="可",スコアリング基準!$C$23,0)</f>
        <v/>
      </c>
      <c r="U302" s="4">
        <f>IF(OR(COUNT($K302:$L302)&lt;2,$K302=0),0,IF(ABS($L302)/$K302&lt;=スコアリング基準!$B$24,スコアリング基準!$C$24,IF(ABS($L302)/$K302&lt;=スコアリング基準!$B$25,スコアリング基準!$C$25,IF(ABS($L302)/$K302&lt;=スコアリング基準!$B$26,スコアリング基準!$C$26,0))))</f>
        <v/>
      </c>
      <c r="V302" s="4">
        <f>IF($P302="なし",スコアリング基準!$C$27,0)</f>
        <v/>
      </c>
      <c r="W302" s="4">
        <f>IF($F302="",0,IF(ISNUMBER($F302),IF($F302&lt;=スコアリング基準!$B$28,スコアリング基準!$C$28,スコアリング基準!$C$29),0))</f>
        <v/>
      </c>
      <c r="X302" s="4">
        <f>IFERROR(VLOOKUP($B302,スコアリング基準!$A$36:$B$46,2,FALSE),0)</f>
        <v/>
      </c>
      <c r="Y302" s="4">
        <f>SUM($S302:$X302)</f>
        <v/>
      </c>
      <c r="Z302" s="4">
        <f>IF(COUNT($M302:$N302)=0,"データ無",IF($Y302&gt;=スコアリング基準!$B$30,"S",IF($Y302&gt;=スコアリング基準!$B$31,"A",IF($Y302&gt;=スコアリング基準!$B$32,"B","C"))))</f>
        <v/>
      </c>
      <c r="AA302">
        <f>IFERROR(INDEX(実績DB!$I$3:$I$104,MATCH($B302&amp;$C302,実績DB!$J$3:$J$104,0)),"")</f>
        <v/>
      </c>
    </row>
    <row r="303">
      <c r="A303" t="n">
        <v>301</v>
      </c>
      <c r="B303" t="inlineStr">
        <is>
          <t>北海道</t>
        </is>
      </c>
      <c r="C303" t="inlineStr">
        <is>
          <t>砂川変電所</t>
        </is>
      </c>
      <c r="D303" t="inlineStr">
        <is>
          <t>北海道</t>
        </is>
      </c>
      <c r="E303" t="n">
        <v>66</v>
      </c>
      <c r="F303" t="n">
        <v>6.6</v>
      </c>
      <c r="G303" s="3" t="n">
        <v>43.484443</v>
      </c>
      <c r="H303" s="3" t="n">
        <v>141.925234</v>
      </c>
      <c r="I303" t="inlineStr">
        <is>
          <t>OSM実測</t>
        </is>
      </c>
      <c r="J303" t="n">
        <v>20</v>
      </c>
      <c r="K303" t="n">
        <v>10</v>
      </c>
      <c r="M303" t="n">
        <v>9</v>
      </c>
      <c r="N303" t="n">
        <v>0</v>
      </c>
      <c r="O303" t="inlineStr">
        <is>
          <t>不可 #3</t>
        </is>
      </c>
      <c r="P303" t="inlineStr">
        <is>
          <t>有り</t>
        </is>
      </c>
      <c r="R303" s="4">
        <f>IF(COUNT($M303:$N303)=0,"",IF(AND(IF($N303&lt;&gt;"",$N303,$M303)&lt;=0,$O303&lt;&gt;"可"),"警告",""))</f>
        <v/>
      </c>
      <c r="S303" s="4">
        <f>IF(COUNT($M303:$N303)=0,0,IF(IF($N303&lt;&gt;"",$N303,$M303)&gt;=スコアリング基準!$B$20,スコアリング基準!$C$20,IF(IF($N303&lt;&gt;"",$N303,$M303)&gt;=スコアリング基準!$B$21,スコアリング基準!$C$21,IF(IF($N303&lt;&gt;"",$N303,$M303)&gt;0,スコアリング基準!$C$22,0))))</f>
        <v/>
      </c>
      <c r="T303" s="4">
        <f>IF($O303="可",スコアリング基準!$C$23,0)</f>
        <v/>
      </c>
      <c r="U303" s="4">
        <f>IF(OR(COUNT($K303:$L303)&lt;2,$K303=0),0,IF(ABS($L303)/$K303&lt;=スコアリング基準!$B$24,スコアリング基準!$C$24,IF(ABS($L303)/$K303&lt;=スコアリング基準!$B$25,スコアリング基準!$C$25,IF(ABS($L303)/$K303&lt;=スコアリング基準!$B$26,スコアリング基準!$C$26,0))))</f>
        <v/>
      </c>
      <c r="V303" s="4">
        <f>IF($P303="なし",スコアリング基準!$C$27,0)</f>
        <v/>
      </c>
      <c r="W303" s="4">
        <f>IF($F303="",0,IF(ISNUMBER($F303),IF($F303&lt;=スコアリング基準!$B$28,スコアリング基準!$C$28,スコアリング基準!$C$29),0))</f>
        <v/>
      </c>
      <c r="X303" s="4">
        <f>IFERROR(VLOOKUP($B303,スコアリング基準!$A$36:$B$46,2,FALSE),0)</f>
        <v/>
      </c>
      <c r="Y303" s="4">
        <f>SUM($S303:$X303)</f>
        <v/>
      </c>
      <c r="Z303" s="4">
        <f>IF(COUNT($M303:$N303)=0,"データ無",IF($Y303&gt;=スコアリング基準!$B$30,"S",IF($Y303&gt;=スコアリング基準!$B$31,"A",IF($Y303&gt;=スコアリング基準!$B$32,"B","C"))))</f>
        <v/>
      </c>
      <c r="AA303">
        <f>IFERROR(INDEX(実績DB!$I$3:$I$104,MATCH($B303&amp;$C303,実績DB!$J$3:$J$104,0)),"")</f>
        <v/>
      </c>
    </row>
    <row r="304">
      <c r="A304" t="n">
        <v>302</v>
      </c>
      <c r="B304" t="inlineStr">
        <is>
          <t>北海道</t>
        </is>
      </c>
      <c r="C304" t="inlineStr">
        <is>
          <t>磯分内変電所</t>
        </is>
      </c>
      <c r="D304" t="inlineStr">
        <is>
          <t>北海道</t>
        </is>
      </c>
      <c r="E304" t="n">
        <v>66</v>
      </c>
      <c r="F304" t="n">
        <v>33</v>
      </c>
      <c r="G304" s="3" t="n">
        <v>43.36</v>
      </c>
      <c r="H304" s="3" t="n">
        <v>144.33</v>
      </c>
      <c r="I304" t="inlineStr">
        <is>
          <t>推定</t>
        </is>
      </c>
      <c r="J304" t="n">
        <v>10</v>
      </c>
      <c r="K304" t="n">
        <v>10</v>
      </c>
      <c r="L304" t="n">
        <v>-5</v>
      </c>
      <c r="O304" t="inlineStr">
        <is>
          <t>不可 #2</t>
        </is>
      </c>
      <c r="P304" t="inlineStr">
        <is>
          <t>有り</t>
        </is>
      </c>
      <c r="R304" s="4">
        <f>IF(COUNT($M304:$N304)=0,"",IF(AND(IF($N304&lt;&gt;"",$N304,$M304)&lt;=0,$O304&lt;&gt;"可"),"警告",""))</f>
        <v/>
      </c>
      <c r="S304" s="4">
        <f>IF(COUNT($M304:$N304)=0,0,IF(IF($N304&lt;&gt;"",$N304,$M304)&gt;=スコアリング基準!$B$20,スコアリング基準!$C$20,IF(IF($N304&lt;&gt;"",$N304,$M304)&gt;=スコアリング基準!$B$21,スコアリング基準!$C$21,IF(IF($N304&lt;&gt;"",$N304,$M304)&gt;0,スコアリング基準!$C$22,0))))</f>
        <v/>
      </c>
      <c r="T304" s="4">
        <f>IF($O304="可",スコアリング基準!$C$23,0)</f>
        <v/>
      </c>
      <c r="U304" s="4">
        <f>IF(OR(COUNT($K304:$L304)&lt;2,$K304=0),0,IF(ABS($L304)/$K304&lt;=スコアリング基準!$B$24,スコアリング基準!$C$24,IF(ABS($L304)/$K304&lt;=スコアリング基準!$B$25,スコアリング基準!$C$25,IF(ABS($L304)/$K304&lt;=スコアリング基準!$B$26,スコアリング基準!$C$26,0))))</f>
        <v/>
      </c>
      <c r="V304" s="4">
        <f>IF($P304="なし",スコアリング基準!$C$27,0)</f>
        <v/>
      </c>
      <c r="W304" s="4">
        <f>IF($F304="",0,IF(ISNUMBER($F304),IF($F304&lt;=スコアリング基準!$B$28,スコアリング基準!$C$28,スコアリング基準!$C$29),0))</f>
        <v/>
      </c>
      <c r="X304" s="4">
        <f>IFERROR(VLOOKUP($B304,スコアリング基準!$A$36:$B$46,2,FALSE),0)</f>
        <v/>
      </c>
      <c r="Y304" s="4">
        <f>SUM($S304:$X304)</f>
        <v/>
      </c>
      <c r="Z304" s="4">
        <f>IF(COUNT($M304:$N304)=0,"データ無",IF($Y304&gt;=スコアリング基準!$B$30,"S",IF($Y304&gt;=スコアリング基準!$B$31,"A",IF($Y304&gt;=スコアリング基準!$B$32,"B","C"))))</f>
        <v/>
      </c>
      <c r="AA304">
        <f>IFERROR(INDEX(実績DB!$I$3:$I$104,MATCH($B304&amp;$C304,実績DB!$J$3:$J$104,0)),"")</f>
        <v/>
      </c>
    </row>
    <row r="305">
      <c r="A305" t="n">
        <v>303</v>
      </c>
      <c r="B305" t="inlineStr">
        <is>
          <t>北海道</t>
        </is>
      </c>
      <c r="C305" t="inlineStr">
        <is>
          <t>磯谷川第二変電所</t>
        </is>
      </c>
      <c r="D305" t="inlineStr">
        <is>
          <t>北海道</t>
        </is>
      </c>
      <c r="E305" t="n">
        <v>66</v>
      </c>
      <c r="F305" t="n">
        <v>6.6</v>
      </c>
      <c r="G305" s="3" t="n">
        <v>42.26</v>
      </c>
      <c r="H305" s="3" t="n">
        <v>140.51</v>
      </c>
      <c r="I305" t="inlineStr">
        <is>
          <t>推定</t>
        </is>
      </c>
      <c r="J305" t="n">
        <v>6</v>
      </c>
      <c r="K305" t="n">
        <v>6</v>
      </c>
      <c r="M305" t="n">
        <v>6</v>
      </c>
      <c r="N305" t="n">
        <v>0</v>
      </c>
      <c r="O305" t="inlineStr">
        <is>
          <t>不可 #3</t>
        </is>
      </c>
      <c r="P305" t="inlineStr">
        <is>
          <t>有り</t>
        </is>
      </c>
      <c r="R305" s="4">
        <f>IF(COUNT($M305:$N305)=0,"",IF(AND(IF($N305&lt;&gt;"",$N305,$M305)&lt;=0,$O305&lt;&gt;"可"),"警告",""))</f>
        <v/>
      </c>
      <c r="S305" s="4">
        <f>IF(COUNT($M305:$N305)=0,0,IF(IF($N305&lt;&gt;"",$N305,$M305)&gt;=スコアリング基準!$B$20,スコアリング基準!$C$20,IF(IF($N305&lt;&gt;"",$N305,$M305)&gt;=スコアリング基準!$B$21,スコアリング基準!$C$21,IF(IF($N305&lt;&gt;"",$N305,$M305)&gt;0,スコアリング基準!$C$22,0))))</f>
        <v/>
      </c>
      <c r="T305" s="4">
        <f>IF($O305="可",スコアリング基準!$C$23,0)</f>
        <v/>
      </c>
      <c r="U305" s="4">
        <f>IF(OR(COUNT($K305:$L305)&lt;2,$K305=0),0,IF(ABS($L305)/$K305&lt;=スコアリング基準!$B$24,スコアリング基準!$C$24,IF(ABS($L305)/$K305&lt;=スコアリング基準!$B$25,スコアリング基準!$C$25,IF(ABS($L305)/$K305&lt;=スコアリング基準!$B$26,スコアリング基準!$C$26,0))))</f>
        <v/>
      </c>
      <c r="V305" s="4">
        <f>IF($P305="なし",スコアリング基準!$C$27,0)</f>
        <v/>
      </c>
      <c r="W305" s="4">
        <f>IF($F305="",0,IF(ISNUMBER($F305),IF($F305&lt;=スコアリング基準!$B$28,スコアリング基準!$C$28,スコアリング基準!$C$29),0))</f>
        <v/>
      </c>
      <c r="X305" s="4">
        <f>IFERROR(VLOOKUP($B305,スコアリング基準!$A$36:$B$46,2,FALSE),0)</f>
        <v/>
      </c>
      <c r="Y305" s="4">
        <f>SUM($S305:$X305)</f>
        <v/>
      </c>
      <c r="Z305" s="4">
        <f>IF(COUNT($M305:$N305)=0,"データ無",IF($Y305&gt;=スコアリング基準!$B$30,"S",IF($Y305&gt;=スコアリング基準!$B$31,"A",IF($Y305&gt;=スコアリング基準!$B$32,"B","C"))))</f>
        <v/>
      </c>
      <c r="AA305">
        <f>IFERROR(INDEX(実績DB!$I$3:$I$104,MATCH($B305&amp;$C305,実績DB!$J$3:$J$104,0)),"")</f>
        <v/>
      </c>
    </row>
    <row r="306">
      <c r="A306" t="n">
        <v>304</v>
      </c>
      <c r="B306" t="inlineStr">
        <is>
          <t>北海道</t>
        </is>
      </c>
      <c r="C306" t="inlineStr">
        <is>
          <t>祝津変電所</t>
        </is>
      </c>
      <c r="D306" t="inlineStr">
        <is>
          <t>北海道</t>
        </is>
      </c>
      <c r="E306" t="n">
        <v>66</v>
      </c>
      <c r="F306" t="n">
        <v>6.6</v>
      </c>
      <c r="G306" s="3" t="n">
        <v>42.36</v>
      </c>
      <c r="H306" s="3" t="n">
        <v>140.98</v>
      </c>
      <c r="I306" t="inlineStr">
        <is>
          <t>推定</t>
        </is>
      </c>
      <c r="J306" t="n">
        <v>10</v>
      </c>
      <c r="K306" t="n">
        <v>10</v>
      </c>
      <c r="M306" t="n">
        <v>10</v>
      </c>
      <c r="N306" t="n">
        <v>0</v>
      </c>
      <c r="O306" t="inlineStr">
        <is>
          <t>不可 #2</t>
        </is>
      </c>
      <c r="P306" t="inlineStr">
        <is>
          <t>有り</t>
        </is>
      </c>
      <c r="R306" s="4">
        <f>IF(COUNT($M306:$N306)=0,"",IF(AND(IF($N306&lt;&gt;"",$N306,$M306)&lt;=0,$O306&lt;&gt;"可"),"警告",""))</f>
        <v/>
      </c>
      <c r="S306" s="4">
        <f>IF(COUNT($M306:$N306)=0,0,IF(IF($N306&lt;&gt;"",$N306,$M306)&gt;=スコアリング基準!$B$20,スコアリング基準!$C$20,IF(IF($N306&lt;&gt;"",$N306,$M306)&gt;=スコアリング基準!$B$21,スコアリング基準!$C$21,IF(IF($N306&lt;&gt;"",$N306,$M306)&gt;0,スコアリング基準!$C$22,0))))</f>
        <v/>
      </c>
      <c r="T306" s="4">
        <f>IF($O306="可",スコアリング基準!$C$23,0)</f>
        <v/>
      </c>
      <c r="U306" s="4">
        <f>IF(OR(COUNT($K306:$L306)&lt;2,$K306=0),0,IF(ABS($L306)/$K306&lt;=スコアリング基準!$B$24,スコアリング基準!$C$24,IF(ABS($L306)/$K306&lt;=スコアリング基準!$B$25,スコアリング基準!$C$25,IF(ABS($L306)/$K306&lt;=スコアリング基準!$B$26,スコアリング基準!$C$26,0))))</f>
        <v/>
      </c>
      <c r="V306" s="4">
        <f>IF($P306="なし",スコアリング基準!$C$27,0)</f>
        <v/>
      </c>
      <c r="W306" s="4">
        <f>IF($F306="",0,IF(ISNUMBER($F306),IF($F306&lt;=スコアリング基準!$B$28,スコアリング基準!$C$28,スコアリング基準!$C$29),0))</f>
        <v/>
      </c>
      <c r="X306" s="4">
        <f>IFERROR(VLOOKUP($B306,スコアリング基準!$A$36:$B$46,2,FALSE),0)</f>
        <v/>
      </c>
      <c r="Y306" s="4">
        <f>SUM($S306:$X306)</f>
        <v/>
      </c>
      <c r="Z306" s="4">
        <f>IF(COUNT($M306:$N306)=0,"データ無",IF($Y306&gt;=スコアリング基準!$B$30,"S",IF($Y306&gt;=スコアリング基準!$B$31,"A",IF($Y306&gt;=スコアリング基準!$B$32,"B","C"))))</f>
        <v/>
      </c>
      <c r="AA306">
        <f>IFERROR(INDEX(実績DB!$I$3:$I$104,MATCH($B306&amp;$C306,実績DB!$J$3:$J$104,0)),"")</f>
        <v/>
      </c>
    </row>
    <row r="307">
      <c r="A307" t="n">
        <v>305</v>
      </c>
      <c r="B307" t="inlineStr">
        <is>
          <t>北海道</t>
        </is>
      </c>
      <c r="C307" t="inlineStr">
        <is>
          <t>神居変電所</t>
        </is>
      </c>
      <c r="D307" t="inlineStr">
        <is>
          <t>北海道</t>
        </is>
      </c>
      <c r="E307" t="n">
        <v>66</v>
      </c>
      <c r="F307" t="n">
        <v>6.6</v>
      </c>
      <c r="G307" s="3" t="n">
        <v>43.76</v>
      </c>
      <c r="H307" s="3" t="n">
        <v>142.29</v>
      </c>
      <c r="I307" t="inlineStr">
        <is>
          <t>推定</t>
        </is>
      </c>
      <c r="J307" t="n">
        <v>30</v>
      </c>
      <c r="K307" t="n">
        <v>15</v>
      </c>
      <c r="M307" t="n">
        <v>15</v>
      </c>
      <c r="N307" t="n">
        <v>0</v>
      </c>
      <c r="O307" t="inlineStr">
        <is>
          <t>不可 #3</t>
        </is>
      </c>
      <c r="P307" t="inlineStr">
        <is>
          <t>有り</t>
        </is>
      </c>
      <c r="R307" s="4">
        <f>IF(COUNT($M307:$N307)=0,"",IF(AND(IF($N307&lt;&gt;"",$N307,$M307)&lt;=0,$O307&lt;&gt;"可"),"警告",""))</f>
        <v/>
      </c>
      <c r="S307" s="4">
        <f>IF(COUNT($M307:$N307)=0,0,IF(IF($N307&lt;&gt;"",$N307,$M307)&gt;=スコアリング基準!$B$20,スコアリング基準!$C$20,IF(IF($N307&lt;&gt;"",$N307,$M307)&gt;=スコアリング基準!$B$21,スコアリング基準!$C$21,IF(IF($N307&lt;&gt;"",$N307,$M307)&gt;0,スコアリング基準!$C$22,0))))</f>
        <v/>
      </c>
      <c r="T307" s="4">
        <f>IF($O307="可",スコアリング基準!$C$23,0)</f>
        <v/>
      </c>
      <c r="U307" s="4">
        <f>IF(OR(COUNT($K307:$L307)&lt;2,$K307=0),0,IF(ABS($L307)/$K307&lt;=スコアリング基準!$B$24,スコアリング基準!$C$24,IF(ABS($L307)/$K307&lt;=スコアリング基準!$B$25,スコアリング基準!$C$25,IF(ABS($L307)/$K307&lt;=スコアリング基準!$B$26,スコアリング基準!$C$26,0))))</f>
        <v/>
      </c>
      <c r="V307" s="4">
        <f>IF($P307="なし",スコアリング基準!$C$27,0)</f>
        <v/>
      </c>
      <c r="W307" s="4">
        <f>IF($F307="",0,IF(ISNUMBER($F307),IF($F307&lt;=スコアリング基準!$B$28,スコアリング基準!$C$28,スコアリング基準!$C$29),0))</f>
        <v/>
      </c>
      <c r="X307" s="4">
        <f>IFERROR(VLOOKUP($B307,スコアリング基準!$A$36:$B$46,2,FALSE),0)</f>
        <v/>
      </c>
      <c r="Y307" s="4">
        <f>SUM($S307:$X307)</f>
        <v/>
      </c>
      <c r="Z307" s="4">
        <f>IF(COUNT($M307:$N307)=0,"データ無",IF($Y307&gt;=スコアリング基準!$B$30,"S",IF($Y307&gt;=スコアリング基準!$B$31,"A",IF($Y307&gt;=スコアリング基準!$B$32,"B","C"))))</f>
        <v/>
      </c>
      <c r="AA307">
        <f>IFERROR(INDEX(実績DB!$I$3:$I$104,MATCH($B307&amp;$C307,実績DB!$J$3:$J$104,0)),"")</f>
        <v/>
      </c>
    </row>
    <row r="308">
      <c r="A308" t="n">
        <v>306</v>
      </c>
      <c r="B308" t="inlineStr">
        <is>
          <t>北海道</t>
        </is>
      </c>
      <c r="C308" t="inlineStr">
        <is>
          <t>福島変電所</t>
        </is>
      </c>
      <c r="D308" t="inlineStr">
        <is>
          <t>北海道</t>
        </is>
      </c>
      <c r="E308" t="n">
        <v>66</v>
      </c>
      <c r="F308" t="n">
        <v>6.6</v>
      </c>
      <c r="G308" s="3" t="n">
        <v>41.498559</v>
      </c>
      <c r="H308" s="3" t="n">
        <v>140.251368</v>
      </c>
      <c r="I308" t="inlineStr">
        <is>
          <t>OSM実測(名称一致)</t>
        </is>
      </c>
      <c r="J308" t="n">
        <v>10</v>
      </c>
      <c r="K308" t="n">
        <v>10</v>
      </c>
      <c r="M308" t="n">
        <v>10</v>
      </c>
      <c r="N308" t="n">
        <v>0</v>
      </c>
      <c r="O308" t="inlineStr">
        <is>
          <t>不可 #3</t>
        </is>
      </c>
      <c r="P308" t="inlineStr">
        <is>
          <t>有り</t>
        </is>
      </c>
      <c r="R308" s="4">
        <f>IF(COUNT($M308:$N308)=0,"",IF(AND(IF($N308&lt;&gt;"",$N308,$M308)&lt;=0,$O308&lt;&gt;"可"),"警告",""))</f>
        <v/>
      </c>
      <c r="S308" s="4">
        <f>IF(COUNT($M308:$N308)=0,0,IF(IF($N308&lt;&gt;"",$N308,$M308)&gt;=スコアリング基準!$B$20,スコアリング基準!$C$20,IF(IF($N308&lt;&gt;"",$N308,$M308)&gt;=スコアリング基準!$B$21,スコアリング基準!$C$21,IF(IF($N308&lt;&gt;"",$N308,$M308)&gt;0,スコアリング基準!$C$22,0))))</f>
        <v/>
      </c>
      <c r="T308" s="4">
        <f>IF($O308="可",スコアリング基準!$C$23,0)</f>
        <v/>
      </c>
      <c r="U308" s="4">
        <f>IF(OR(COUNT($K308:$L308)&lt;2,$K308=0),0,IF(ABS($L308)/$K308&lt;=スコアリング基準!$B$24,スコアリング基準!$C$24,IF(ABS($L308)/$K308&lt;=スコアリング基準!$B$25,スコアリング基準!$C$25,IF(ABS($L308)/$K308&lt;=スコアリング基準!$B$26,スコアリング基準!$C$26,0))))</f>
        <v/>
      </c>
      <c r="V308" s="4">
        <f>IF($P308="なし",スコアリング基準!$C$27,0)</f>
        <v/>
      </c>
      <c r="W308" s="4">
        <f>IF($F308="",0,IF(ISNUMBER($F308),IF($F308&lt;=スコアリング基準!$B$28,スコアリング基準!$C$28,スコアリング基準!$C$29),0))</f>
        <v/>
      </c>
      <c r="X308" s="4">
        <f>IFERROR(VLOOKUP($B308,スコアリング基準!$A$36:$B$46,2,FALSE),0)</f>
        <v/>
      </c>
      <c r="Y308" s="4">
        <f>SUM($S308:$X308)</f>
        <v/>
      </c>
      <c r="Z308" s="4">
        <f>IF(COUNT($M308:$N308)=0,"データ無",IF($Y308&gt;=スコアリング基準!$B$30,"S",IF($Y308&gt;=スコアリング基準!$B$31,"A",IF($Y308&gt;=スコアリング基準!$B$32,"B","C"))))</f>
        <v/>
      </c>
      <c r="AA308">
        <f>IFERROR(INDEX(実績DB!$I$3:$I$104,MATCH($B308&amp;$C308,実績DB!$J$3:$J$104,0)),"")</f>
        <v/>
      </c>
    </row>
    <row r="309">
      <c r="A309" t="n">
        <v>307</v>
      </c>
      <c r="B309" t="inlineStr">
        <is>
          <t>北海道</t>
        </is>
      </c>
      <c r="C309" t="inlineStr">
        <is>
          <t>秋月変電所</t>
        </is>
      </c>
      <c r="D309" t="inlineStr">
        <is>
          <t>北海道</t>
        </is>
      </c>
      <c r="E309" t="n">
        <v>66</v>
      </c>
      <c r="F309" t="n">
        <v>6.6</v>
      </c>
      <c r="G309" s="3" t="n">
        <v>43.792349</v>
      </c>
      <c r="H309" s="3" t="n">
        <v>142.399552</v>
      </c>
      <c r="I309" t="inlineStr">
        <is>
          <t>OSM実測</t>
        </is>
      </c>
      <c r="J309" t="n">
        <v>30</v>
      </c>
      <c r="K309" t="n">
        <v>15</v>
      </c>
      <c r="M309" t="n">
        <v>15</v>
      </c>
      <c r="N309" t="n">
        <v>0</v>
      </c>
      <c r="O309" t="inlineStr">
        <is>
          <t>不可 #1</t>
        </is>
      </c>
      <c r="P309" t="inlineStr">
        <is>
          <t>なし</t>
        </is>
      </c>
      <c r="R309" s="4">
        <f>IF(COUNT($M309:$N309)=0,"",IF(AND(IF($N309&lt;&gt;"",$N309,$M309)&lt;=0,$O309&lt;&gt;"可"),"警告",""))</f>
        <v/>
      </c>
      <c r="S309" s="4">
        <f>IF(COUNT($M309:$N309)=0,0,IF(IF($N309&lt;&gt;"",$N309,$M309)&gt;=スコアリング基準!$B$20,スコアリング基準!$C$20,IF(IF($N309&lt;&gt;"",$N309,$M309)&gt;=スコアリング基準!$B$21,スコアリング基準!$C$21,IF(IF($N309&lt;&gt;"",$N309,$M309)&gt;0,スコアリング基準!$C$22,0))))</f>
        <v/>
      </c>
      <c r="T309" s="4">
        <f>IF($O309="可",スコアリング基準!$C$23,0)</f>
        <v/>
      </c>
      <c r="U309" s="4">
        <f>IF(OR(COUNT($K309:$L309)&lt;2,$K309=0),0,IF(ABS($L309)/$K309&lt;=スコアリング基準!$B$24,スコアリング基準!$C$24,IF(ABS($L309)/$K309&lt;=スコアリング基準!$B$25,スコアリング基準!$C$25,IF(ABS($L309)/$K309&lt;=スコアリング基準!$B$26,スコアリング基準!$C$26,0))))</f>
        <v/>
      </c>
      <c r="V309" s="4">
        <f>IF($P309="なし",スコアリング基準!$C$27,0)</f>
        <v/>
      </c>
      <c r="W309" s="4">
        <f>IF($F309="",0,IF(ISNUMBER($F309),IF($F309&lt;=スコアリング基準!$B$28,スコアリング基準!$C$28,スコアリング基準!$C$29),0))</f>
        <v/>
      </c>
      <c r="X309" s="4">
        <f>IFERROR(VLOOKUP($B309,スコアリング基準!$A$36:$B$46,2,FALSE),0)</f>
        <v/>
      </c>
      <c r="Y309" s="4">
        <f>SUM($S309:$X309)</f>
        <v/>
      </c>
      <c r="Z309" s="4">
        <f>IF(COUNT($M309:$N309)=0,"データ無",IF($Y309&gt;=スコアリング基準!$B$30,"S",IF($Y309&gt;=スコアリング基準!$B$31,"A",IF($Y309&gt;=スコアリング基準!$B$32,"B","C"))))</f>
        <v/>
      </c>
      <c r="AA309">
        <f>IFERROR(INDEX(実績DB!$I$3:$I$104,MATCH($B309&amp;$C309,実績DB!$J$3:$J$104,0)),"")</f>
        <v/>
      </c>
    </row>
    <row r="310">
      <c r="A310" t="n">
        <v>308</v>
      </c>
      <c r="B310" t="inlineStr">
        <is>
          <t>北海道</t>
        </is>
      </c>
      <c r="C310" t="inlineStr">
        <is>
          <t>稚内恵北開閉所</t>
        </is>
      </c>
      <c r="D310" t="inlineStr">
        <is>
          <t>北海道</t>
        </is>
      </c>
      <c r="E310" t="n">
        <v>66</v>
      </c>
      <c r="G310" s="3" t="n">
        <v>45.348896</v>
      </c>
      <c r="H310" s="3" t="n">
        <v>141.805048</v>
      </c>
      <c r="I310" t="inlineStr">
        <is>
          <t>OSM実測</t>
        </is>
      </c>
      <c r="R310" s="4">
        <f>IF(COUNT($M310:$N310)=0,"",IF(AND(IF($N310&lt;&gt;"",$N310,$M310)&lt;=0,$O310&lt;&gt;"可"),"警告",""))</f>
        <v/>
      </c>
      <c r="S310" s="4">
        <f>IF(COUNT($M310:$N310)=0,0,IF(IF($N310&lt;&gt;"",$N310,$M310)&gt;=スコアリング基準!$B$20,スコアリング基準!$C$20,IF(IF($N310&lt;&gt;"",$N310,$M310)&gt;=スコアリング基準!$B$21,スコアリング基準!$C$21,IF(IF($N310&lt;&gt;"",$N310,$M310)&gt;0,スコアリング基準!$C$22,0))))</f>
        <v/>
      </c>
      <c r="T310" s="4">
        <f>IF($O310="可",スコアリング基準!$C$23,0)</f>
        <v/>
      </c>
      <c r="U310" s="4">
        <f>IF(OR(COUNT($K310:$L310)&lt;2,$K310=0),0,IF(ABS($L310)/$K310&lt;=スコアリング基準!$B$24,スコアリング基準!$C$24,IF(ABS($L310)/$K310&lt;=スコアリング基準!$B$25,スコアリング基準!$C$25,IF(ABS($L310)/$K310&lt;=スコアリング基準!$B$26,スコアリング基準!$C$26,0))))</f>
        <v/>
      </c>
      <c r="V310" s="4">
        <f>IF($P310="なし",スコアリング基準!$C$27,0)</f>
        <v/>
      </c>
      <c r="W310" s="4">
        <f>IF($F310="",0,IF(ISNUMBER($F310),IF($F310&lt;=スコアリング基準!$B$28,スコアリング基準!$C$28,スコアリング基準!$C$29),0))</f>
        <v/>
      </c>
      <c r="X310" s="4">
        <f>IFERROR(VLOOKUP($B310,スコアリング基準!$A$36:$B$46,2,FALSE),0)</f>
        <v/>
      </c>
      <c r="Y310" s="4">
        <f>SUM($S310:$X310)</f>
        <v/>
      </c>
      <c r="Z310" s="4">
        <f>IF(COUNT($M310:$N310)=0,"データ無",IF($Y310&gt;=スコアリング基準!$B$30,"S",IF($Y310&gt;=スコアリング基準!$B$31,"A",IF($Y310&gt;=スコアリング基準!$B$32,"B","C"))))</f>
        <v/>
      </c>
      <c r="AA310">
        <f>IFERROR(INDEX(実績DB!$I$3:$I$104,MATCH($B310&amp;$C310,実績DB!$J$3:$J$104,0)),"")</f>
        <v/>
      </c>
    </row>
    <row r="311">
      <c r="A311" t="n">
        <v>309</v>
      </c>
      <c r="B311" t="inlineStr">
        <is>
          <t>北海道</t>
        </is>
      </c>
      <c r="C311" t="inlineStr">
        <is>
          <t>稲美変電所</t>
        </is>
      </c>
      <c r="D311" t="inlineStr">
        <is>
          <t>北海道</t>
        </is>
      </c>
      <c r="E311" t="n">
        <v>66</v>
      </c>
      <c r="F311" t="n">
        <v>6.6</v>
      </c>
      <c r="G311" s="3" t="n">
        <v>43.812322</v>
      </c>
      <c r="H311" s="3" t="n">
        <v>144.119677</v>
      </c>
      <c r="I311" t="inlineStr">
        <is>
          <t>OSM実測</t>
        </is>
      </c>
      <c r="J311" t="n">
        <v>20</v>
      </c>
      <c r="K311" t="n">
        <v>10</v>
      </c>
      <c r="M311" t="n">
        <v>8</v>
      </c>
      <c r="N311" t="n">
        <v>0</v>
      </c>
      <c r="O311" t="inlineStr">
        <is>
          <t>不可 #3</t>
        </is>
      </c>
      <c r="P311" t="inlineStr">
        <is>
          <t>有り</t>
        </is>
      </c>
      <c r="R311" s="4">
        <f>IF(COUNT($M311:$N311)=0,"",IF(AND(IF($N311&lt;&gt;"",$N311,$M311)&lt;=0,$O311&lt;&gt;"可"),"警告",""))</f>
        <v/>
      </c>
      <c r="S311" s="4">
        <f>IF(COUNT($M311:$N311)=0,0,IF(IF($N311&lt;&gt;"",$N311,$M311)&gt;=スコアリング基準!$B$20,スコアリング基準!$C$20,IF(IF($N311&lt;&gt;"",$N311,$M311)&gt;=スコアリング基準!$B$21,スコアリング基準!$C$21,IF(IF($N311&lt;&gt;"",$N311,$M311)&gt;0,スコアリング基準!$C$22,0))))</f>
        <v/>
      </c>
      <c r="T311" s="4">
        <f>IF($O311="可",スコアリング基準!$C$23,0)</f>
        <v/>
      </c>
      <c r="U311" s="4">
        <f>IF(OR(COUNT($K311:$L311)&lt;2,$K311=0),0,IF(ABS($L311)/$K311&lt;=スコアリング基準!$B$24,スコアリング基準!$C$24,IF(ABS($L311)/$K311&lt;=スコアリング基準!$B$25,スコアリング基準!$C$25,IF(ABS($L311)/$K311&lt;=スコアリング基準!$B$26,スコアリング基準!$C$26,0))))</f>
        <v/>
      </c>
      <c r="V311" s="4">
        <f>IF($P311="なし",スコアリング基準!$C$27,0)</f>
        <v/>
      </c>
      <c r="W311" s="4">
        <f>IF($F311="",0,IF(ISNUMBER($F311),IF($F311&lt;=スコアリング基準!$B$28,スコアリング基準!$C$28,スコアリング基準!$C$29),0))</f>
        <v/>
      </c>
      <c r="X311" s="4">
        <f>IFERROR(VLOOKUP($B311,スコアリング基準!$A$36:$B$46,2,FALSE),0)</f>
        <v/>
      </c>
      <c r="Y311" s="4">
        <f>SUM($S311:$X311)</f>
        <v/>
      </c>
      <c r="Z311" s="4">
        <f>IF(COUNT($M311:$N311)=0,"データ無",IF($Y311&gt;=スコアリング基準!$B$30,"S",IF($Y311&gt;=スコアリング基準!$B$31,"A",IF($Y311&gt;=スコアリング基準!$B$32,"B","C"))))</f>
        <v/>
      </c>
      <c r="AA311">
        <f>IFERROR(INDEX(実績DB!$I$3:$I$104,MATCH($B311&amp;$C311,実績DB!$J$3:$J$104,0)),"")</f>
        <v/>
      </c>
    </row>
    <row r="312">
      <c r="A312" t="n">
        <v>310</v>
      </c>
      <c r="B312" t="inlineStr">
        <is>
          <t>北海道</t>
        </is>
      </c>
      <c r="C312" t="inlineStr">
        <is>
          <t>穂別変電所</t>
        </is>
      </c>
      <c r="D312" t="inlineStr">
        <is>
          <t>北海道</t>
        </is>
      </c>
      <c r="E312" t="n">
        <v>66</v>
      </c>
      <c r="F312" t="n">
        <v>6.6</v>
      </c>
      <c r="G312" s="3" t="n">
        <v>42.7</v>
      </c>
      <c r="H312" s="3" t="n">
        <v>141.98</v>
      </c>
      <c r="I312" t="inlineStr">
        <is>
          <t>推定</t>
        </is>
      </c>
      <c r="J312" t="n">
        <v>6</v>
      </c>
      <c r="K312" t="n">
        <v>6</v>
      </c>
      <c r="M312" t="n">
        <v>3</v>
      </c>
      <c r="N312" t="n">
        <v>0</v>
      </c>
      <c r="O312" t="inlineStr">
        <is>
          <t>不可 #3</t>
        </is>
      </c>
      <c r="P312" t="inlineStr">
        <is>
          <t>有り</t>
        </is>
      </c>
      <c r="R312" s="4">
        <f>IF(COUNT($M312:$N312)=0,"",IF(AND(IF($N312&lt;&gt;"",$N312,$M312)&lt;=0,$O312&lt;&gt;"可"),"警告",""))</f>
        <v/>
      </c>
      <c r="S312" s="4">
        <f>IF(COUNT($M312:$N312)=0,0,IF(IF($N312&lt;&gt;"",$N312,$M312)&gt;=スコアリング基準!$B$20,スコアリング基準!$C$20,IF(IF($N312&lt;&gt;"",$N312,$M312)&gt;=スコアリング基準!$B$21,スコアリング基準!$C$21,IF(IF($N312&lt;&gt;"",$N312,$M312)&gt;0,スコアリング基準!$C$22,0))))</f>
        <v/>
      </c>
      <c r="T312" s="4">
        <f>IF($O312="可",スコアリング基準!$C$23,0)</f>
        <v/>
      </c>
      <c r="U312" s="4">
        <f>IF(OR(COUNT($K312:$L312)&lt;2,$K312=0),0,IF(ABS($L312)/$K312&lt;=スコアリング基準!$B$24,スコアリング基準!$C$24,IF(ABS($L312)/$K312&lt;=スコアリング基準!$B$25,スコアリング基準!$C$25,IF(ABS($L312)/$K312&lt;=スコアリング基準!$B$26,スコアリング基準!$C$26,0))))</f>
        <v/>
      </c>
      <c r="V312" s="4">
        <f>IF($P312="なし",スコアリング基準!$C$27,0)</f>
        <v/>
      </c>
      <c r="W312" s="4">
        <f>IF($F312="",0,IF(ISNUMBER($F312),IF($F312&lt;=スコアリング基準!$B$28,スコアリング基準!$C$28,スコアリング基準!$C$29),0))</f>
        <v/>
      </c>
      <c r="X312" s="4">
        <f>IFERROR(VLOOKUP($B312,スコアリング基準!$A$36:$B$46,2,FALSE),0)</f>
        <v/>
      </c>
      <c r="Y312" s="4">
        <f>SUM($S312:$X312)</f>
        <v/>
      </c>
      <c r="Z312" s="4">
        <f>IF(COUNT($M312:$N312)=0,"データ無",IF($Y312&gt;=スコアリング基準!$B$30,"S",IF($Y312&gt;=スコアリング基準!$B$31,"A",IF($Y312&gt;=スコアリング基準!$B$32,"B","C"))))</f>
        <v/>
      </c>
      <c r="AA312">
        <f>IFERROR(INDEX(実績DB!$I$3:$I$104,MATCH($B312&amp;$C312,実績DB!$J$3:$J$104,0)),"")</f>
        <v/>
      </c>
    </row>
    <row r="313">
      <c r="A313" t="n">
        <v>311</v>
      </c>
      <c r="B313" t="inlineStr">
        <is>
          <t>北海道</t>
        </is>
      </c>
      <c r="C313" t="inlineStr">
        <is>
          <t>竹浦変電所</t>
        </is>
      </c>
      <c r="D313" t="inlineStr">
        <is>
          <t>北海道</t>
        </is>
      </c>
      <c r="E313" t="n">
        <v>66</v>
      </c>
      <c r="F313" t="n">
        <v>6.6</v>
      </c>
      <c r="G313" s="3" t="n">
        <v>42.52</v>
      </c>
      <c r="H313" s="3" t="n">
        <v>141.28</v>
      </c>
      <c r="I313" t="inlineStr">
        <is>
          <t>推定</t>
        </is>
      </c>
      <c r="J313" t="n">
        <v>18</v>
      </c>
      <c r="K313" t="n">
        <v>6</v>
      </c>
      <c r="M313" t="n">
        <v>1</v>
      </c>
      <c r="N313" t="n">
        <v>0</v>
      </c>
      <c r="O313" t="inlineStr">
        <is>
          <t>不可 #2</t>
        </is>
      </c>
      <c r="P313" t="inlineStr">
        <is>
          <t>有り</t>
        </is>
      </c>
      <c r="R313" s="4">
        <f>IF(COUNT($M313:$N313)=0,"",IF(AND(IF($N313&lt;&gt;"",$N313,$M313)&lt;=0,$O313&lt;&gt;"可"),"警告",""))</f>
        <v/>
      </c>
      <c r="S313" s="4">
        <f>IF(COUNT($M313:$N313)=0,0,IF(IF($N313&lt;&gt;"",$N313,$M313)&gt;=スコアリング基準!$B$20,スコアリング基準!$C$20,IF(IF($N313&lt;&gt;"",$N313,$M313)&gt;=スコアリング基準!$B$21,スコアリング基準!$C$21,IF(IF($N313&lt;&gt;"",$N313,$M313)&gt;0,スコアリング基準!$C$22,0))))</f>
        <v/>
      </c>
      <c r="T313" s="4">
        <f>IF($O313="可",スコアリング基準!$C$23,0)</f>
        <v/>
      </c>
      <c r="U313" s="4">
        <f>IF(OR(COUNT($K313:$L313)&lt;2,$K313=0),0,IF(ABS($L313)/$K313&lt;=スコアリング基準!$B$24,スコアリング基準!$C$24,IF(ABS($L313)/$K313&lt;=スコアリング基準!$B$25,スコアリング基準!$C$25,IF(ABS($L313)/$K313&lt;=スコアリング基準!$B$26,スコアリング基準!$C$26,0))))</f>
        <v/>
      </c>
      <c r="V313" s="4">
        <f>IF($P313="なし",スコアリング基準!$C$27,0)</f>
        <v/>
      </c>
      <c r="W313" s="4">
        <f>IF($F313="",0,IF(ISNUMBER($F313),IF($F313&lt;=スコアリング基準!$B$28,スコアリング基準!$C$28,スコアリング基準!$C$29),0))</f>
        <v/>
      </c>
      <c r="X313" s="4">
        <f>IFERROR(VLOOKUP($B313,スコアリング基準!$A$36:$B$46,2,FALSE),0)</f>
        <v/>
      </c>
      <c r="Y313" s="4">
        <f>SUM($S313:$X313)</f>
        <v/>
      </c>
      <c r="Z313" s="4">
        <f>IF(COUNT($M313:$N313)=0,"データ無",IF($Y313&gt;=スコアリング基準!$B$30,"S",IF($Y313&gt;=スコアリング基準!$B$31,"A",IF($Y313&gt;=スコアリング基準!$B$32,"B","C"))))</f>
        <v/>
      </c>
      <c r="AA313">
        <f>IFERROR(INDEX(実績DB!$I$3:$I$104,MATCH($B313&amp;$C313,実績DB!$J$3:$J$104,0)),"")</f>
        <v/>
      </c>
    </row>
    <row r="314">
      <c r="A314" t="n">
        <v>312</v>
      </c>
      <c r="B314" t="inlineStr">
        <is>
          <t>北海道</t>
        </is>
      </c>
      <c r="C314" t="inlineStr">
        <is>
          <t>紋別変電所</t>
        </is>
      </c>
      <c r="D314" t="inlineStr">
        <is>
          <t>北海道</t>
        </is>
      </c>
      <c r="E314" t="n">
        <v>66</v>
      </c>
      <c r="F314" t="n">
        <v>22</v>
      </c>
      <c r="G314" s="3" t="n">
        <v>44.346537</v>
      </c>
      <c r="H314" s="3" t="n">
        <v>143.348583</v>
      </c>
      <c r="I314" t="inlineStr">
        <is>
          <t>OSM実測</t>
        </is>
      </c>
      <c r="J314" t="n">
        <v>40</v>
      </c>
      <c r="K314" t="n">
        <v>25</v>
      </c>
      <c r="M314" t="n">
        <v>1</v>
      </c>
      <c r="N314" t="n">
        <v>0</v>
      </c>
      <c r="O314" t="inlineStr">
        <is>
          <t>不可 #3</t>
        </is>
      </c>
      <c r="P314" t="inlineStr">
        <is>
          <t>有り</t>
        </is>
      </c>
      <c r="R314" s="4">
        <f>IF(COUNT($M314:$N314)=0,"",IF(AND(IF($N314&lt;&gt;"",$N314,$M314)&lt;=0,$O314&lt;&gt;"可"),"警告",""))</f>
        <v/>
      </c>
      <c r="S314" s="4">
        <f>IF(COUNT($M314:$N314)=0,0,IF(IF($N314&lt;&gt;"",$N314,$M314)&gt;=スコアリング基準!$B$20,スコアリング基準!$C$20,IF(IF($N314&lt;&gt;"",$N314,$M314)&gt;=スコアリング基準!$B$21,スコアリング基準!$C$21,IF(IF($N314&lt;&gt;"",$N314,$M314)&gt;0,スコアリング基準!$C$22,0))))</f>
        <v/>
      </c>
      <c r="T314" s="4">
        <f>IF($O314="可",スコアリング基準!$C$23,0)</f>
        <v/>
      </c>
      <c r="U314" s="4">
        <f>IF(OR(COUNT($K314:$L314)&lt;2,$K314=0),0,IF(ABS($L314)/$K314&lt;=スコアリング基準!$B$24,スコアリング基準!$C$24,IF(ABS($L314)/$K314&lt;=スコアリング基準!$B$25,スコアリング基準!$C$25,IF(ABS($L314)/$K314&lt;=スコアリング基準!$B$26,スコアリング基準!$C$26,0))))</f>
        <v/>
      </c>
      <c r="V314" s="4">
        <f>IF($P314="なし",スコアリング基準!$C$27,0)</f>
        <v/>
      </c>
      <c r="W314" s="4">
        <f>IF($F314="",0,IF(ISNUMBER($F314),IF($F314&lt;=スコアリング基準!$B$28,スコアリング基準!$C$28,スコアリング基準!$C$29),0))</f>
        <v/>
      </c>
      <c r="X314" s="4">
        <f>IFERROR(VLOOKUP($B314,スコアリング基準!$A$36:$B$46,2,FALSE),0)</f>
        <v/>
      </c>
      <c r="Y314" s="4">
        <f>SUM($S314:$X314)</f>
        <v/>
      </c>
      <c r="Z314" s="4">
        <f>IF(COUNT($M314:$N314)=0,"データ無",IF($Y314&gt;=スコアリング基準!$B$30,"S",IF($Y314&gt;=スコアリング基準!$B$31,"A",IF($Y314&gt;=スコアリング基準!$B$32,"B","C"))))</f>
        <v/>
      </c>
      <c r="AA314">
        <f>IFERROR(INDEX(実績DB!$I$3:$I$104,MATCH($B314&amp;$C314,実績DB!$J$3:$J$104,0)),"")</f>
        <v/>
      </c>
    </row>
    <row r="315">
      <c r="A315" t="n">
        <v>313</v>
      </c>
      <c r="B315" t="inlineStr">
        <is>
          <t>北海道</t>
        </is>
      </c>
      <c r="C315" t="inlineStr">
        <is>
          <t>網走変電所</t>
        </is>
      </c>
      <c r="D315" t="inlineStr">
        <is>
          <t>北海道</t>
        </is>
      </c>
      <c r="E315" t="n">
        <v>66</v>
      </c>
      <c r="F315" t="n">
        <v>6.6</v>
      </c>
      <c r="G315" s="3" t="n">
        <v>44.02</v>
      </c>
      <c r="H315" s="3" t="n">
        <v>144.27</v>
      </c>
      <c r="I315" t="inlineStr">
        <is>
          <t>推定</t>
        </is>
      </c>
      <c r="J315" t="n">
        <v>45</v>
      </c>
      <c r="K315" t="n">
        <v>30</v>
      </c>
      <c r="M315" t="n">
        <v>8</v>
      </c>
      <c r="N315" t="n">
        <v>0</v>
      </c>
      <c r="O315" t="inlineStr">
        <is>
          <t>不可 #3</t>
        </is>
      </c>
      <c r="P315" t="inlineStr">
        <is>
          <t>有り</t>
        </is>
      </c>
      <c r="R315" s="4">
        <f>IF(COUNT($M315:$N315)=0,"",IF(AND(IF($N315&lt;&gt;"",$N315,$M315)&lt;=0,$O315&lt;&gt;"可"),"警告",""))</f>
        <v/>
      </c>
      <c r="S315" s="4">
        <f>IF(COUNT($M315:$N315)=0,0,IF(IF($N315&lt;&gt;"",$N315,$M315)&gt;=スコアリング基準!$B$20,スコアリング基準!$C$20,IF(IF($N315&lt;&gt;"",$N315,$M315)&gt;=スコアリング基準!$B$21,スコアリング基準!$C$21,IF(IF($N315&lt;&gt;"",$N315,$M315)&gt;0,スコアリング基準!$C$22,0))))</f>
        <v/>
      </c>
      <c r="T315" s="4">
        <f>IF($O315="可",スコアリング基準!$C$23,0)</f>
        <v/>
      </c>
      <c r="U315" s="4">
        <f>IF(OR(COUNT($K315:$L315)&lt;2,$K315=0),0,IF(ABS($L315)/$K315&lt;=スコアリング基準!$B$24,スコアリング基準!$C$24,IF(ABS($L315)/$K315&lt;=スコアリング基準!$B$25,スコアリング基準!$C$25,IF(ABS($L315)/$K315&lt;=スコアリング基準!$B$26,スコアリング基準!$C$26,0))))</f>
        <v/>
      </c>
      <c r="V315" s="4">
        <f>IF($P315="なし",スコアリング基準!$C$27,0)</f>
        <v/>
      </c>
      <c r="W315" s="4">
        <f>IF($F315="",0,IF(ISNUMBER($F315),IF($F315&lt;=スコアリング基準!$B$28,スコアリング基準!$C$28,スコアリング基準!$C$29),0))</f>
        <v/>
      </c>
      <c r="X315" s="4">
        <f>IFERROR(VLOOKUP($B315,スコアリング基準!$A$36:$B$46,2,FALSE),0)</f>
        <v/>
      </c>
      <c r="Y315" s="4">
        <f>SUM($S315:$X315)</f>
        <v/>
      </c>
      <c r="Z315" s="4">
        <f>IF(COUNT($M315:$N315)=0,"データ無",IF($Y315&gt;=スコアリング基準!$B$30,"S",IF($Y315&gt;=スコアリング基準!$B$31,"A",IF($Y315&gt;=スコアリング基準!$B$32,"B","C"))))</f>
        <v/>
      </c>
      <c r="AA315">
        <f>IFERROR(INDEX(実績DB!$I$3:$I$104,MATCH($B315&amp;$C315,実績DB!$J$3:$J$104,0)),"")</f>
        <v/>
      </c>
    </row>
    <row r="316">
      <c r="A316" t="n">
        <v>314</v>
      </c>
      <c r="B316" t="inlineStr">
        <is>
          <t>北海道</t>
        </is>
      </c>
      <c r="C316" t="inlineStr">
        <is>
          <t>緑町変電所</t>
        </is>
      </c>
      <c r="D316" t="inlineStr">
        <is>
          <t>北海道</t>
        </is>
      </c>
      <c r="E316" t="n">
        <v>66</v>
      </c>
      <c r="F316" t="n">
        <v>6.6</v>
      </c>
      <c r="G316" s="3" t="n">
        <v>42.64</v>
      </c>
      <c r="H316" s="3" t="n">
        <v>141.58</v>
      </c>
      <c r="I316" t="inlineStr">
        <is>
          <t>推定</t>
        </is>
      </c>
      <c r="J316" t="n">
        <v>40</v>
      </c>
      <c r="K316" t="n">
        <v>20</v>
      </c>
      <c r="M316" t="n">
        <v>20</v>
      </c>
      <c r="N316" t="n">
        <v>0</v>
      </c>
      <c r="O316" t="inlineStr">
        <is>
          <t>不可 #2</t>
        </is>
      </c>
      <c r="P316" t="inlineStr">
        <is>
          <t>有り</t>
        </is>
      </c>
      <c r="R316" s="4">
        <f>IF(COUNT($M316:$N316)=0,"",IF(AND(IF($N316&lt;&gt;"",$N316,$M316)&lt;=0,$O316&lt;&gt;"可"),"警告",""))</f>
        <v/>
      </c>
      <c r="S316" s="4">
        <f>IF(COUNT($M316:$N316)=0,0,IF(IF($N316&lt;&gt;"",$N316,$M316)&gt;=スコアリング基準!$B$20,スコアリング基準!$C$20,IF(IF($N316&lt;&gt;"",$N316,$M316)&gt;=スコアリング基準!$B$21,スコアリング基準!$C$21,IF(IF($N316&lt;&gt;"",$N316,$M316)&gt;0,スコアリング基準!$C$22,0))))</f>
        <v/>
      </c>
      <c r="T316" s="4">
        <f>IF($O316="可",スコアリング基準!$C$23,0)</f>
        <v/>
      </c>
      <c r="U316" s="4">
        <f>IF(OR(COUNT($K316:$L316)&lt;2,$K316=0),0,IF(ABS($L316)/$K316&lt;=スコアリング基準!$B$24,スコアリング基準!$C$24,IF(ABS($L316)/$K316&lt;=スコアリング基準!$B$25,スコアリング基準!$C$25,IF(ABS($L316)/$K316&lt;=スコアリング基準!$B$26,スコアリング基準!$C$26,0))))</f>
        <v/>
      </c>
      <c r="V316" s="4">
        <f>IF($P316="なし",スコアリング基準!$C$27,0)</f>
        <v/>
      </c>
      <c r="W316" s="4">
        <f>IF($F316="",0,IF(ISNUMBER($F316),IF($F316&lt;=スコアリング基準!$B$28,スコアリング基準!$C$28,スコアリング基準!$C$29),0))</f>
        <v/>
      </c>
      <c r="X316" s="4">
        <f>IFERROR(VLOOKUP($B316,スコアリング基準!$A$36:$B$46,2,FALSE),0)</f>
        <v/>
      </c>
      <c r="Y316" s="4">
        <f>SUM($S316:$X316)</f>
        <v/>
      </c>
      <c r="Z316" s="4">
        <f>IF(COUNT($M316:$N316)=0,"データ無",IF($Y316&gt;=スコアリング基準!$B$30,"S",IF($Y316&gt;=スコアリング基準!$B$31,"A",IF($Y316&gt;=スコアリング基準!$B$32,"B","C"))))</f>
        <v/>
      </c>
      <c r="AA316">
        <f>IFERROR(INDEX(実績DB!$I$3:$I$104,MATCH($B316&amp;$C316,実績DB!$J$3:$J$104,0)),"")</f>
        <v/>
      </c>
    </row>
    <row r="317">
      <c r="A317" t="n">
        <v>315</v>
      </c>
      <c r="B317" t="inlineStr">
        <is>
          <t>北海道</t>
        </is>
      </c>
      <c r="C317" t="inlineStr">
        <is>
          <t>羅臼変電所</t>
        </is>
      </c>
      <c r="D317" t="inlineStr">
        <is>
          <t>北海道</t>
        </is>
      </c>
      <c r="E317" t="n">
        <v>66</v>
      </c>
      <c r="F317" t="n">
        <v>6.6</v>
      </c>
      <c r="G317" s="3" t="n">
        <v>44.02</v>
      </c>
      <c r="H317" s="3" t="n">
        <v>145.2</v>
      </c>
      <c r="I317" t="inlineStr">
        <is>
          <t>推定</t>
        </is>
      </c>
      <c r="J317" t="n">
        <v>10</v>
      </c>
      <c r="K317" t="n">
        <v>10</v>
      </c>
      <c r="M317" t="n">
        <v>10</v>
      </c>
      <c r="N317" t="n">
        <v>0</v>
      </c>
      <c r="O317" t="inlineStr">
        <is>
          <t>不可 #3</t>
        </is>
      </c>
      <c r="P317" t="inlineStr">
        <is>
          <t>有り</t>
        </is>
      </c>
      <c r="R317" s="4">
        <f>IF(COUNT($M317:$N317)=0,"",IF(AND(IF($N317&lt;&gt;"",$N317,$M317)&lt;=0,$O317&lt;&gt;"可"),"警告",""))</f>
        <v/>
      </c>
      <c r="S317" s="4">
        <f>IF(COUNT($M317:$N317)=0,0,IF(IF($N317&lt;&gt;"",$N317,$M317)&gt;=スコアリング基準!$B$20,スコアリング基準!$C$20,IF(IF($N317&lt;&gt;"",$N317,$M317)&gt;=スコアリング基準!$B$21,スコアリング基準!$C$21,IF(IF($N317&lt;&gt;"",$N317,$M317)&gt;0,スコアリング基準!$C$22,0))))</f>
        <v/>
      </c>
      <c r="T317" s="4">
        <f>IF($O317="可",スコアリング基準!$C$23,0)</f>
        <v/>
      </c>
      <c r="U317" s="4">
        <f>IF(OR(COUNT($K317:$L317)&lt;2,$K317=0),0,IF(ABS($L317)/$K317&lt;=スコアリング基準!$B$24,スコアリング基準!$C$24,IF(ABS($L317)/$K317&lt;=スコアリング基準!$B$25,スコアリング基準!$C$25,IF(ABS($L317)/$K317&lt;=スコアリング基準!$B$26,スコアリング基準!$C$26,0))))</f>
        <v/>
      </c>
      <c r="V317" s="4">
        <f>IF($P317="なし",スコアリング基準!$C$27,0)</f>
        <v/>
      </c>
      <c r="W317" s="4">
        <f>IF($F317="",0,IF(ISNUMBER($F317),IF($F317&lt;=スコアリング基準!$B$28,スコアリング基準!$C$28,スコアリング基準!$C$29),0))</f>
        <v/>
      </c>
      <c r="X317" s="4">
        <f>IFERROR(VLOOKUP($B317,スコアリング基準!$A$36:$B$46,2,FALSE),0)</f>
        <v/>
      </c>
      <c r="Y317" s="4">
        <f>SUM($S317:$X317)</f>
        <v/>
      </c>
      <c r="Z317" s="4">
        <f>IF(COUNT($M317:$N317)=0,"データ無",IF($Y317&gt;=スコアリング基準!$B$30,"S",IF($Y317&gt;=スコアリング基準!$B$31,"A",IF($Y317&gt;=スコアリング基準!$B$32,"B","C"))))</f>
        <v/>
      </c>
      <c r="AA317">
        <f>IFERROR(INDEX(実績DB!$I$3:$I$104,MATCH($B317&amp;$C317,実績DB!$J$3:$J$104,0)),"")</f>
        <v/>
      </c>
    </row>
    <row r="318">
      <c r="A318" t="n">
        <v>316</v>
      </c>
      <c r="B318" t="inlineStr">
        <is>
          <t>北海道</t>
        </is>
      </c>
      <c r="C318" t="inlineStr">
        <is>
          <t>美しが丘変電所</t>
        </is>
      </c>
      <c r="D318" t="inlineStr">
        <is>
          <t>北海道</t>
        </is>
      </c>
      <c r="E318" t="n">
        <v>66</v>
      </c>
      <c r="F318" t="n">
        <v>6.6</v>
      </c>
      <c r="G318" s="3" t="n">
        <v>42.98</v>
      </c>
      <c r="H318" s="3" t="n">
        <v>141.5</v>
      </c>
      <c r="I318" t="inlineStr">
        <is>
          <t>推定</t>
        </is>
      </c>
      <c r="J318" t="n">
        <v>40</v>
      </c>
      <c r="K318" t="n">
        <v>20</v>
      </c>
      <c r="M318" t="n">
        <v>20</v>
      </c>
      <c r="N318" t="n">
        <v>20</v>
      </c>
      <c r="O318" t="inlineStr">
        <is>
          <t>不可 #3</t>
        </is>
      </c>
      <c r="P318" t="inlineStr">
        <is>
          <t>なし</t>
        </is>
      </c>
      <c r="R318" s="4">
        <f>IF(COUNT($M318:$N318)=0,"",IF(AND(IF($N318&lt;&gt;"",$N318,$M318)&lt;=0,$O318&lt;&gt;"可"),"警告",""))</f>
        <v/>
      </c>
      <c r="S318" s="4">
        <f>IF(COUNT($M318:$N318)=0,0,IF(IF($N318&lt;&gt;"",$N318,$M318)&gt;=スコアリング基準!$B$20,スコアリング基準!$C$20,IF(IF($N318&lt;&gt;"",$N318,$M318)&gt;=スコアリング基準!$B$21,スコアリング基準!$C$21,IF(IF($N318&lt;&gt;"",$N318,$M318)&gt;0,スコアリング基準!$C$22,0))))</f>
        <v/>
      </c>
      <c r="T318" s="4">
        <f>IF($O318="可",スコアリング基準!$C$23,0)</f>
        <v/>
      </c>
      <c r="U318" s="4">
        <f>IF(OR(COUNT($K318:$L318)&lt;2,$K318=0),0,IF(ABS($L318)/$K318&lt;=スコアリング基準!$B$24,スコアリング基準!$C$24,IF(ABS($L318)/$K318&lt;=スコアリング基準!$B$25,スコアリング基準!$C$25,IF(ABS($L318)/$K318&lt;=スコアリング基準!$B$26,スコアリング基準!$C$26,0))))</f>
        <v/>
      </c>
      <c r="V318" s="4">
        <f>IF($P318="なし",スコアリング基準!$C$27,0)</f>
        <v/>
      </c>
      <c r="W318" s="4">
        <f>IF($F318="",0,IF(ISNUMBER($F318),IF($F318&lt;=スコアリング基準!$B$28,スコアリング基準!$C$28,スコアリング基準!$C$29),0))</f>
        <v/>
      </c>
      <c r="X318" s="4">
        <f>IFERROR(VLOOKUP($B318,スコアリング基準!$A$36:$B$46,2,FALSE),0)</f>
        <v/>
      </c>
      <c r="Y318" s="4">
        <f>SUM($S318:$X318)</f>
        <v/>
      </c>
      <c r="Z318" s="4">
        <f>IF(COUNT($M318:$N318)=0,"データ無",IF($Y318&gt;=スコアリング基準!$B$30,"S",IF($Y318&gt;=スコアリング基準!$B$31,"A",IF($Y318&gt;=スコアリング基準!$B$32,"B","C"))))</f>
        <v/>
      </c>
      <c r="AA318">
        <f>IFERROR(INDEX(実績DB!$I$3:$I$104,MATCH($B318&amp;$C318,実績DB!$J$3:$J$104,0)),"")</f>
        <v/>
      </c>
    </row>
    <row r="319">
      <c r="A319" t="n">
        <v>317</v>
      </c>
      <c r="B319" t="inlineStr">
        <is>
          <t>北海道</t>
        </is>
      </c>
      <c r="C319" t="inlineStr">
        <is>
          <t>美唄変電所</t>
        </is>
      </c>
      <c r="D319" t="inlineStr">
        <is>
          <t>北海道</t>
        </is>
      </c>
      <c r="E319" t="n">
        <v>66</v>
      </c>
      <c r="F319" t="n">
        <v>6.6</v>
      </c>
      <c r="G319" s="3" t="n">
        <v>43.32753</v>
      </c>
      <c r="H319" s="3" t="n">
        <v>141.872444</v>
      </c>
      <c r="I319" t="inlineStr">
        <is>
          <t>OSM実測</t>
        </is>
      </c>
      <c r="J319" t="n">
        <v>30</v>
      </c>
      <c r="K319" t="n">
        <v>20</v>
      </c>
      <c r="M319" t="n">
        <v>1</v>
      </c>
      <c r="N319" t="n">
        <v>0</v>
      </c>
      <c r="O319" t="inlineStr">
        <is>
          <t>不可 #3</t>
        </is>
      </c>
      <c r="P319" t="inlineStr">
        <is>
          <t>有り</t>
        </is>
      </c>
      <c r="R319" s="4">
        <f>IF(COUNT($M319:$N319)=0,"",IF(AND(IF($N319&lt;&gt;"",$N319,$M319)&lt;=0,$O319&lt;&gt;"可"),"警告",""))</f>
        <v/>
      </c>
      <c r="S319" s="4">
        <f>IF(COUNT($M319:$N319)=0,0,IF(IF($N319&lt;&gt;"",$N319,$M319)&gt;=スコアリング基準!$B$20,スコアリング基準!$C$20,IF(IF($N319&lt;&gt;"",$N319,$M319)&gt;=スコアリング基準!$B$21,スコアリング基準!$C$21,IF(IF($N319&lt;&gt;"",$N319,$M319)&gt;0,スコアリング基準!$C$22,0))))</f>
        <v/>
      </c>
      <c r="T319" s="4">
        <f>IF($O319="可",スコアリング基準!$C$23,0)</f>
        <v/>
      </c>
      <c r="U319" s="4">
        <f>IF(OR(COUNT($K319:$L319)&lt;2,$K319=0),0,IF(ABS($L319)/$K319&lt;=スコアリング基準!$B$24,スコアリング基準!$C$24,IF(ABS($L319)/$K319&lt;=スコアリング基準!$B$25,スコアリング基準!$C$25,IF(ABS($L319)/$K319&lt;=スコアリング基準!$B$26,スコアリング基準!$C$26,0))))</f>
        <v/>
      </c>
      <c r="V319" s="4">
        <f>IF($P319="なし",スコアリング基準!$C$27,0)</f>
        <v/>
      </c>
      <c r="W319" s="4">
        <f>IF($F319="",0,IF(ISNUMBER($F319),IF($F319&lt;=スコアリング基準!$B$28,スコアリング基準!$C$28,スコアリング基準!$C$29),0))</f>
        <v/>
      </c>
      <c r="X319" s="4">
        <f>IFERROR(VLOOKUP($B319,スコアリング基準!$A$36:$B$46,2,FALSE),0)</f>
        <v/>
      </c>
      <c r="Y319" s="4">
        <f>SUM($S319:$X319)</f>
        <v/>
      </c>
      <c r="Z319" s="4">
        <f>IF(COUNT($M319:$N319)=0,"データ無",IF($Y319&gt;=スコアリング基準!$B$30,"S",IF($Y319&gt;=スコアリング基準!$B$31,"A",IF($Y319&gt;=スコアリング基準!$B$32,"B","C"))))</f>
        <v/>
      </c>
      <c r="AA319">
        <f>IFERROR(INDEX(実績DB!$I$3:$I$104,MATCH($B319&amp;$C319,実績DB!$J$3:$J$104,0)),"")</f>
        <v/>
      </c>
    </row>
    <row r="320">
      <c r="A320" t="n">
        <v>318</v>
      </c>
      <c r="B320" t="inlineStr">
        <is>
          <t>北海道</t>
        </is>
      </c>
      <c r="C320" t="inlineStr">
        <is>
          <t>美幌変電所</t>
        </is>
      </c>
      <c r="D320" t="inlineStr">
        <is>
          <t>北海道</t>
        </is>
      </c>
      <c r="E320" t="n">
        <v>66</v>
      </c>
      <c r="F320" t="n">
        <v>6.6</v>
      </c>
      <c r="G320" s="3" t="n">
        <v>43.828003</v>
      </c>
      <c r="H320" s="3" t="n">
        <v>144.13535</v>
      </c>
      <c r="I320" t="inlineStr">
        <is>
          <t>OSM実測</t>
        </is>
      </c>
      <c r="J320" t="n">
        <v>20</v>
      </c>
      <c r="K320" t="n">
        <v>10</v>
      </c>
      <c r="M320" t="n">
        <v>5</v>
      </c>
      <c r="N320" t="n">
        <v>0</v>
      </c>
      <c r="O320" t="inlineStr">
        <is>
          <t>不可 #3</t>
        </is>
      </c>
      <c r="P320" t="inlineStr">
        <is>
          <t>有り</t>
        </is>
      </c>
      <c r="R320" s="4">
        <f>IF(COUNT($M320:$N320)=0,"",IF(AND(IF($N320&lt;&gt;"",$N320,$M320)&lt;=0,$O320&lt;&gt;"可"),"警告",""))</f>
        <v/>
      </c>
      <c r="S320" s="4">
        <f>IF(COUNT($M320:$N320)=0,0,IF(IF($N320&lt;&gt;"",$N320,$M320)&gt;=スコアリング基準!$B$20,スコアリング基準!$C$20,IF(IF($N320&lt;&gt;"",$N320,$M320)&gt;=スコアリング基準!$B$21,スコアリング基準!$C$21,IF(IF($N320&lt;&gt;"",$N320,$M320)&gt;0,スコアリング基準!$C$22,0))))</f>
        <v/>
      </c>
      <c r="T320" s="4">
        <f>IF($O320="可",スコアリング基準!$C$23,0)</f>
        <v/>
      </c>
      <c r="U320" s="4">
        <f>IF(OR(COUNT($K320:$L320)&lt;2,$K320=0),0,IF(ABS($L320)/$K320&lt;=スコアリング基準!$B$24,スコアリング基準!$C$24,IF(ABS($L320)/$K320&lt;=スコアリング基準!$B$25,スコアリング基準!$C$25,IF(ABS($L320)/$K320&lt;=スコアリング基準!$B$26,スコアリング基準!$C$26,0))))</f>
        <v/>
      </c>
      <c r="V320" s="4">
        <f>IF($P320="なし",スコアリング基準!$C$27,0)</f>
        <v/>
      </c>
      <c r="W320" s="4">
        <f>IF($F320="",0,IF(ISNUMBER($F320),IF($F320&lt;=スコアリング基準!$B$28,スコアリング基準!$C$28,スコアリング基準!$C$29),0))</f>
        <v/>
      </c>
      <c r="X320" s="4">
        <f>IFERROR(VLOOKUP($B320,スコアリング基準!$A$36:$B$46,2,FALSE),0)</f>
        <v/>
      </c>
      <c r="Y320" s="4">
        <f>SUM($S320:$X320)</f>
        <v/>
      </c>
      <c r="Z320" s="4">
        <f>IF(COUNT($M320:$N320)=0,"データ無",IF($Y320&gt;=スコアリング基準!$B$30,"S",IF($Y320&gt;=スコアリング基準!$B$31,"A",IF($Y320&gt;=スコアリング基準!$B$32,"B","C"))))</f>
        <v/>
      </c>
      <c r="AA320">
        <f>IFERROR(INDEX(実績DB!$I$3:$I$104,MATCH($B320&amp;$C320,実績DB!$J$3:$J$104,0)),"")</f>
        <v/>
      </c>
    </row>
    <row r="321">
      <c r="A321" t="n">
        <v>319</v>
      </c>
      <c r="B321" t="inlineStr">
        <is>
          <t>北海道</t>
        </is>
      </c>
      <c r="C321" t="inlineStr">
        <is>
          <t>美流渡変電所</t>
        </is>
      </c>
      <c r="D321" t="inlineStr">
        <is>
          <t>北海道</t>
        </is>
      </c>
      <c r="E321" t="n">
        <v>66</v>
      </c>
      <c r="F321" t="n">
        <v>6.6</v>
      </c>
      <c r="G321" s="3" t="n">
        <v>43.166504</v>
      </c>
      <c r="H321" s="3" t="n">
        <v>141.910337</v>
      </c>
      <c r="I321" t="inlineStr">
        <is>
          <t>OSM実測</t>
        </is>
      </c>
      <c r="J321" t="n">
        <v>6</v>
      </c>
      <c r="K321" t="n">
        <v>6</v>
      </c>
      <c r="M321" t="n">
        <v>6</v>
      </c>
      <c r="N321" t="n">
        <v>0</v>
      </c>
      <c r="O321" t="inlineStr">
        <is>
          <t>不可 #3</t>
        </is>
      </c>
      <c r="P321" t="inlineStr">
        <is>
          <t>有り</t>
        </is>
      </c>
      <c r="R321" s="4">
        <f>IF(COUNT($M321:$N321)=0,"",IF(AND(IF($N321&lt;&gt;"",$N321,$M321)&lt;=0,$O321&lt;&gt;"可"),"警告",""))</f>
        <v/>
      </c>
      <c r="S321" s="4">
        <f>IF(COUNT($M321:$N321)=0,0,IF(IF($N321&lt;&gt;"",$N321,$M321)&gt;=スコアリング基準!$B$20,スコアリング基準!$C$20,IF(IF($N321&lt;&gt;"",$N321,$M321)&gt;=スコアリング基準!$B$21,スコアリング基準!$C$21,IF(IF($N321&lt;&gt;"",$N321,$M321)&gt;0,スコアリング基準!$C$22,0))))</f>
        <v/>
      </c>
      <c r="T321" s="4">
        <f>IF($O321="可",スコアリング基準!$C$23,0)</f>
        <v/>
      </c>
      <c r="U321" s="4">
        <f>IF(OR(COUNT($K321:$L321)&lt;2,$K321=0),0,IF(ABS($L321)/$K321&lt;=スコアリング基準!$B$24,スコアリング基準!$C$24,IF(ABS($L321)/$K321&lt;=スコアリング基準!$B$25,スコアリング基準!$C$25,IF(ABS($L321)/$K321&lt;=スコアリング基準!$B$26,スコアリング基準!$C$26,0))))</f>
        <v/>
      </c>
      <c r="V321" s="4">
        <f>IF($P321="なし",スコアリング基準!$C$27,0)</f>
        <v/>
      </c>
      <c r="W321" s="4">
        <f>IF($F321="",0,IF(ISNUMBER($F321),IF($F321&lt;=スコアリング基準!$B$28,スコアリング基準!$C$28,スコアリング基準!$C$29),0))</f>
        <v/>
      </c>
      <c r="X321" s="4">
        <f>IFERROR(VLOOKUP($B321,スコアリング基準!$A$36:$B$46,2,FALSE),0)</f>
        <v/>
      </c>
      <c r="Y321" s="4">
        <f>SUM($S321:$X321)</f>
        <v/>
      </c>
      <c r="Z321" s="4">
        <f>IF(COUNT($M321:$N321)=0,"データ無",IF($Y321&gt;=スコアリング基準!$B$30,"S",IF($Y321&gt;=スコアリング基準!$B$31,"A",IF($Y321&gt;=スコアリング基準!$B$32,"B","C"))))</f>
        <v/>
      </c>
      <c r="AA321">
        <f>IFERROR(INDEX(実績DB!$I$3:$I$104,MATCH($B321&amp;$C321,実績DB!$J$3:$J$104,0)),"")</f>
        <v/>
      </c>
    </row>
    <row r="322">
      <c r="A322" t="n">
        <v>320</v>
      </c>
      <c r="B322" t="inlineStr">
        <is>
          <t>北海道</t>
        </is>
      </c>
      <c r="C322" t="inlineStr">
        <is>
          <t>美深変電所</t>
        </is>
      </c>
      <c r="D322" t="inlineStr">
        <is>
          <t>北海道</t>
        </is>
      </c>
      <c r="E322" t="n">
        <v>66</v>
      </c>
      <c r="F322" t="n">
        <v>6.6</v>
      </c>
      <c r="G322" s="3" t="n">
        <v>44.480844</v>
      </c>
      <c r="H322" s="3" t="n">
        <v>142.354793</v>
      </c>
      <c r="I322" t="inlineStr">
        <is>
          <t>OSM実測</t>
        </is>
      </c>
      <c r="J322" t="n">
        <v>10</v>
      </c>
      <c r="K322" t="n">
        <v>10</v>
      </c>
      <c r="M322" t="n">
        <v>9</v>
      </c>
      <c r="N322" t="n">
        <v>0</v>
      </c>
      <c r="O322" t="inlineStr">
        <is>
          <t>不可 #3</t>
        </is>
      </c>
      <c r="P322" t="inlineStr">
        <is>
          <t>有り</t>
        </is>
      </c>
      <c r="R322" s="4">
        <f>IF(COUNT($M322:$N322)=0,"",IF(AND(IF($N322&lt;&gt;"",$N322,$M322)&lt;=0,$O322&lt;&gt;"可"),"警告",""))</f>
        <v/>
      </c>
      <c r="S322" s="4">
        <f>IF(COUNT($M322:$N322)=0,0,IF(IF($N322&lt;&gt;"",$N322,$M322)&gt;=スコアリング基準!$B$20,スコアリング基準!$C$20,IF(IF($N322&lt;&gt;"",$N322,$M322)&gt;=スコアリング基準!$B$21,スコアリング基準!$C$21,IF(IF($N322&lt;&gt;"",$N322,$M322)&gt;0,スコアリング基準!$C$22,0))))</f>
        <v/>
      </c>
      <c r="T322" s="4">
        <f>IF($O322="可",スコアリング基準!$C$23,0)</f>
        <v/>
      </c>
      <c r="U322" s="4">
        <f>IF(OR(COUNT($K322:$L322)&lt;2,$K322=0),0,IF(ABS($L322)/$K322&lt;=スコアリング基準!$B$24,スコアリング基準!$C$24,IF(ABS($L322)/$K322&lt;=スコアリング基準!$B$25,スコアリング基準!$C$25,IF(ABS($L322)/$K322&lt;=スコアリング基準!$B$26,スコアリング基準!$C$26,0))))</f>
        <v/>
      </c>
      <c r="V322" s="4">
        <f>IF($P322="なし",スコアリング基準!$C$27,0)</f>
        <v/>
      </c>
      <c r="W322" s="4">
        <f>IF($F322="",0,IF(ISNUMBER($F322),IF($F322&lt;=スコアリング基準!$B$28,スコアリング基準!$C$28,スコアリング基準!$C$29),0))</f>
        <v/>
      </c>
      <c r="X322" s="4">
        <f>IFERROR(VLOOKUP($B322,スコアリング基準!$A$36:$B$46,2,FALSE),0)</f>
        <v/>
      </c>
      <c r="Y322" s="4">
        <f>SUM($S322:$X322)</f>
        <v/>
      </c>
      <c r="Z322" s="4">
        <f>IF(COUNT($M322:$N322)=0,"データ無",IF($Y322&gt;=スコアリング基準!$B$30,"S",IF($Y322&gt;=スコアリング基準!$B$31,"A",IF($Y322&gt;=スコアリング基準!$B$32,"B","C"))))</f>
        <v/>
      </c>
      <c r="AA322">
        <f>IFERROR(INDEX(実績DB!$I$3:$I$104,MATCH($B322&amp;$C322,実績DB!$J$3:$J$104,0)),"")</f>
        <v/>
      </c>
    </row>
    <row r="323">
      <c r="A323" t="n">
        <v>321</v>
      </c>
      <c r="B323" t="inlineStr">
        <is>
          <t>北海道</t>
        </is>
      </c>
      <c r="C323" t="inlineStr">
        <is>
          <t>美瑛変電所</t>
        </is>
      </c>
      <c r="D323" t="inlineStr">
        <is>
          <t>北海道</t>
        </is>
      </c>
      <c r="E323" t="n">
        <v>66</v>
      </c>
      <c r="F323" t="n">
        <v>6.6</v>
      </c>
      <c r="G323" s="3" t="n">
        <v>43.59</v>
      </c>
      <c r="H323" s="3" t="n">
        <v>142.46</v>
      </c>
      <c r="I323" t="inlineStr">
        <is>
          <t>推定</t>
        </is>
      </c>
      <c r="J323" t="n">
        <v>20</v>
      </c>
      <c r="K323" t="n">
        <v>10</v>
      </c>
      <c r="M323" t="n">
        <v>10</v>
      </c>
      <c r="N323" t="n">
        <v>0</v>
      </c>
      <c r="O323" t="inlineStr">
        <is>
          <t>不可 #3</t>
        </is>
      </c>
      <c r="P323" t="inlineStr">
        <is>
          <t>有り</t>
        </is>
      </c>
      <c r="R323" s="4">
        <f>IF(COUNT($M323:$N323)=0,"",IF(AND(IF($N323&lt;&gt;"",$N323,$M323)&lt;=0,$O323&lt;&gt;"可"),"警告",""))</f>
        <v/>
      </c>
      <c r="S323" s="4">
        <f>IF(COUNT($M323:$N323)=0,0,IF(IF($N323&lt;&gt;"",$N323,$M323)&gt;=スコアリング基準!$B$20,スコアリング基準!$C$20,IF(IF($N323&lt;&gt;"",$N323,$M323)&gt;=スコアリング基準!$B$21,スコアリング基準!$C$21,IF(IF($N323&lt;&gt;"",$N323,$M323)&gt;0,スコアリング基準!$C$22,0))))</f>
        <v/>
      </c>
      <c r="T323" s="4">
        <f>IF($O323="可",スコアリング基準!$C$23,0)</f>
        <v/>
      </c>
      <c r="U323" s="4">
        <f>IF(OR(COUNT($K323:$L323)&lt;2,$K323=0),0,IF(ABS($L323)/$K323&lt;=スコアリング基準!$B$24,スコアリング基準!$C$24,IF(ABS($L323)/$K323&lt;=スコアリング基準!$B$25,スコアリング基準!$C$25,IF(ABS($L323)/$K323&lt;=スコアリング基準!$B$26,スコアリング基準!$C$26,0))))</f>
        <v/>
      </c>
      <c r="V323" s="4">
        <f>IF($P323="なし",スコアリング基準!$C$27,0)</f>
        <v/>
      </c>
      <c r="W323" s="4">
        <f>IF($F323="",0,IF(ISNUMBER($F323),IF($F323&lt;=スコアリング基準!$B$28,スコアリング基準!$C$28,スコアリング基準!$C$29),0))</f>
        <v/>
      </c>
      <c r="X323" s="4">
        <f>IFERROR(VLOOKUP($B323,スコアリング基準!$A$36:$B$46,2,FALSE),0)</f>
        <v/>
      </c>
      <c r="Y323" s="4">
        <f>SUM($S323:$X323)</f>
        <v/>
      </c>
      <c r="Z323" s="4">
        <f>IF(COUNT($M323:$N323)=0,"データ無",IF($Y323&gt;=スコアリング基準!$B$30,"S",IF($Y323&gt;=スコアリング基準!$B$31,"A",IF($Y323&gt;=スコアリング基準!$B$32,"B","C"))))</f>
        <v/>
      </c>
      <c r="AA323">
        <f>IFERROR(INDEX(実績DB!$I$3:$I$104,MATCH($B323&amp;$C323,実績DB!$J$3:$J$104,0)),"")</f>
        <v/>
      </c>
    </row>
    <row r="324">
      <c r="A324" t="n">
        <v>322</v>
      </c>
      <c r="B324" t="inlineStr">
        <is>
          <t>北海道</t>
        </is>
      </c>
      <c r="C324" t="inlineStr">
        <is>
          <t>羽幌変電所</t>
        </is>
      </c>
      <c r="D324" t="inlineStr">
        <is>
          <t>北海道</t>
        </is>
      </c>
      <c r="E324" t="n">
        <v>66</v>
      </c>
      <c r="F324" t="n">
        <v>6.6</v>
      </c>
      <c r="G324" s="3" t="n">
        <v>44.361029</v>
      </c>
      <c r="H324" s="3" t="n">
        <v>141.71105</v>
      </c>
      <c r="I324" t="inlineStr">
        <is>
          <t>OSM実測</t>
        </is>
      </c>
      <c r="J324" t="n">
        <v>12</v>
      </c>
      <c r="K324" t="n">
        <v>6</v>
      </c>
      <c r="M324" t="n">
        <v>5</v>
      </c>
      <c r="N324" t="n">
        <v>0</v>
      </c>
      <c r="O324" t="inlineStr">
        <is>
          <t>不可 #3</t>
        </is>
      </c>
      <c r="P324" t="inlineStr">
        <is>
          <t>有り</t>
        </is>
      </c>
      <c r="R324" s="4">
        <f>IF(COUNT($M324:$N324)=0,"",IF(AND(IF($N324&lt;&gt;"",$N324,$M324)&lt;=0,$O324&lt;&gt;"可"),"警告",""))</f>
        <v/>
      </c>
      <c r="S324" s="4">
        <f>IF(COUNT($M324:$N324)=0,0,IF(IF($N324&lt;&gt;"",$N324,$M324)&gt;=スコアリング基準!$B$20,スコアリング基準!$C$20,IF(IF($N324&lt;&gt;"",$N324,$M324)&gt;=スコアリング基準!$B$21,スコアリング基準!$C$21,IF(IF($N324&lt;&gt;"",$N324,$M324)&gt;0,スコアリング基準!$C$22,0))))</f>
        <v/>
      </c>
      <c r="T324" s="4">
        <f>IF($O324="可",スコアリング基準!$C$23,0)</f>
        <v/>
      </c>
      <c r="U324" s="4">
        <f>IF(OR(COUNT($K324:$L324)&lt;2,$K324=0),0,IF(ABS($L324)/$K324&lt;=スコアリング基準!$B$24,スコアリング基準!$C$24,IF(ABS($L324)/$K324&lt;=スコアリング基準!$B$25,スコアリング基準!$C$25,IF(ABS($L324)/$K324&lt;=スコアリング基準!$B$26,スコアリング基準!$C$26,0))))</f>
        <v/>
      </c>
      <c r="V324" s="4">
        <f>IF($P324="なし",スコアリング基準!$C$27,0)</f>
        <v/>
      </c>
      <c r="W324" s="4">
        <f>IF($F324="",0,IF(ISNUMBER($F324),IF($F324&lt;=スコアリング基準!$B$28,スコアリング基準!$C$28,スコアリング基準!$C$29),0))</f>
        <v/>
      </c>
      <c r="X324" s="4">
        <f>IFERROR(VLOOKUP($B324,スコアリング基準!$A$36:$B$46,2,FALSE),0)</f>
        <v/>
      </c>
      <c r="Y324" s="4">
        <f>SUM($S324:$X324)</f>
        <v/>
      </c>
      <c r="Z324" s="4">
        <f>IF(COUNT($M324:$N324)=0,"データ無",IF($Y324&gt;=スコアリング基準!$B$30,"S",IF($Y324&gt;=スコアリング基準!$B$31,"A",IF($Y324&gt;=スコアリング基準!$B$32,"B","C"))))</f>
        <v/>
      </c>
      <c r="AA324">
        <f>IFERROR(INDEX(実績DB!$I$3:$I$104,MATCH($B324&amp;$C324,実績DB!$J$3:$J$104,0)),"")</f>
        <v/>
      </c>
    </row>
    <row r="325">
      <c r="A325" t="n">
        <v>323</v>
      </c>
      <c r="B325" t="inlineStr">
        <is>
          <t>北海道</t>
        </is>
      </c>
      <c r="C325" t="inlineStr">
        <is>
          <t>興部変電所</t>
        </is>
      </c>
      <c r="D325" t="inlineStr">
        <is>
          <t>北海道</t>
        </is>
      </c>
      <c r="E325" t="n">
        <v>66</v>
      </c>
      <c r="F325" t="n">
        <v>22</v>
      </c>
      <c r="G325" s="3" t="n">
        <v>44.465907</v>
      </c>
      <c r="H325" s="3" t="n">
        <v>143.111593</v>
      </c>
      <c r="I325" t="inlineStr">
        <is>
          <t>OSM実測(名称一致)</t>
        </is>
      </c>
      <c r="J325" t="n">
        <v>20</v>
      </c>
      <c r="K325" t="n">
        <v>20</v>
      </c>
      <c r="L325" t="n">
        <v>-3</v>
      </c>
      <c r="O325" t="inlineStr">
        <is>
          <t>不可 #2</t>
        </is>
      </c>
      <c r="P325" t="inlineStr">
        <is>
          <t>有り</t>
        </is>
      </c>
      <c r="R325" s="4">
        <f>IF(COUNT($M325:$N325)=0,"",IF(AND(IF($N325&lt;&gt;"",$N325,$M325)&lt;=0,$O325&lt;&gt;"可"),"警告",""))</f>
        <v/>
      </c>
      <c r="S325" s="4">
        <f>IF(COUNT($M325:$N325)=0,0,IF(IF($N325&lt;&gt;"",$N325,$M325)&gt;=スコアリング基準!$B$20,スコアリング基準!$C$20,IF(IF($N325&lt;&gt;"",$N325,$M325)&gt;=スコアリング基準!$B$21,スコアリング基準!$C$21,IF(IF($N325&lt;&gt;"",$N325,$M325)&gt;0,スコアリング基準!$C$22,0))))</f>
        <v/>
      </c>
      <c r="T325" s="4">
        <f>IF($O325="可",スコアリング基準!$C$23,0)</f>
        <v/>
      </c>
      <c r="U325" s="4">
        <f>IF(OR(COUNT($K325:$L325)&lt;2,$K325=0),0,IF(ABS($L325)/$K325&lt;=スコアリング基準!$B$24,スコアリング基準!$C$24,IF(ABS($L325)/$K325&lt;=スコアリング基準!$B$25,スコアリング基準!$C$25,IF(ABS($L325)/$K325&lt;=スコアリング基準!$B$26,スコアリング基準!$C$26,0))))</f>
        <v/>
      </c>
      <c r="V325" s="4">
        <f>IF($P325="なし",スコアリング基準!$C$27,0)</f>
        <v/>
      </c>
      <c r="W325" s="4">
        <f>IF($F325="",0,IF(ISNUMBER($F325),IF($F325&lt;=スコアリング基準!$B$28,スコアリング基準!$C$28,スコアリング基準!$C$29),0))</f>
        <v/>
      </c>
      <c r="X325" s="4">
        <f>IFERROR(VLOOKUP($B325,スコアリング基準!$A$36:$B$46,2,FALSE),0)</f>
        <v/>
      </c>
      <c r="Y325" s="4">
        <f>SUM($S325:$X325)</f>
        <v/>
      </c>
      <c r="Z325" s="4">
        <f>IF(COUNT($M325:$N325)=0,"データ無",IF($Y325&gt;=スコアリング基準!$B$30,"S",IF($Y325&gt;=スコアリング基準!$B$31,"A",IF($Y325&gt;=スコアリング基準!$B$32,"B","C"))))</f>
        <v/>
      </c>
      <c r="AA325">
        <f>IFERROR(INDEX(実績DB!$I$3:$I$104,MATCH($B325&amp;$C325,実績DB!$J$3:$J$104,0)),"")</f>
        <v/>
      </c>
    </row>
    <row r="326">
      <c r="A326" t="n">
        <v>324</v>
      </c>
      <c r="B326" t="inlineStr">
        <is>
          <t>北海道</t>
        </is>
      </c>
      <c r="C326" t="inlineStr">
        <is>
          <t>舌辛変電所</t>
        </is>
      </c>
      <c r="D326" t="inlineStr">
        <is>
          <t>北海道</t>
        </is>
      </c>
      <c r="E326" t="n">
        <v>66</v>
      </c>
      <c r="F326" t="n">
        <v>6.6</v>
      </c>
      <c r="G326" s="3" t="n">
        <v>43</v>
      </c>
      <c r="H326" s="3" t="n">
        <v>143.85</v>
      </c>
      <c r="I326" t="inlineStr">
        <is>
          <t>推定</t>
        </is>
      </c>
      <c r="J326" t="n">
        <v>10</v>
      </c>
      <c r="K326" t="n">
        <v>10</v>
      </c>
      <c r="M326" t="n">
        <v>1</v>
      </c>
      <c r="N326" t="n">
        <v>0</v>
      </c>
      <c r="O326" t="inlineStr">
        <is>
          <t>不可 #2</t>
        </is>
      </c>
      <c r="P326" t="inlineStr">
        <is>
          <t>有り</t>
        </is>
      </c>
      <c r="R326" s="4">
        <f>IF(COUNT($M326:$N326)=0,"",IF(AND(IF($N326&lt;&gt;"",$N326,$M326)&lt;=0,$O326&lt;&gt;"可"),"警告",""))</f>
        <v/>
      </c>
      <c r="S326" s="4">
        <f>IF(COUNT($M326:$N326)=0,0,IF(IF($N326&lt;&gt;"",$N326,$M326)&gt;=スコアリング基準!$B$20,スコアリング基準!$C$20,IF(IF($N326&lt;&gt;"",$N326,$M326)&gt;=スコアリング基準!$B$21,スコアリング基準!$C$21,IF(IF($N326&lt;&gt;"",$N326,$M326)&gt;0,スコアリング基準!$C$22,0))))</f>
        <v/>
      </c>
      <c r="T326" s="4">
        <f>IF($O326="可",スコアリング基準!$C$23,0)</f>
        <v/>
      </c>
      <c r="U326" s="4">
        <f>IF(OR(COUNT($K326:$L326)&lt;2,$K326=0),0,IF(ABS($L326)/$K326&lt;=スコアリング基準!$B$24,スコアリング基準!$C$24,IF(ABS($L326)/$K326&lt;=スコアリング基準!$B$25,スコアリング基準!$C$25,IF(ABS($L326)/$K326&lt;=スコアリング基準!$B$26,スコアリング基準!$C$26,0))))</f>
        <v/>
      </c>
      <c r="V326" s="4">
        <f>IF($P326="なし",スコアリング基準!$C$27,0)</f>
        <v/>
      </c>
      <c r="W326" s="4">
        <f>IF($F326="",0,IF(ISNUMBER($F326),IF($F326&lt;=スコアリング基準!$B$28,スコアリング基準!$C$28,スコアリング基準!$C$29),0))</f>
        <v/>
      </c>
      <c r="X326" s="4">
        <f>IFERROR(VLOOKUP($B326,スコアリング基準!$A$36:$B$46,2,FALSE),0)</f>
        <v/>
      </c>
      <c r="Y326" s="4">
        <f>SUM($S326:$X326)</f>
        <v/>
      </c>
      <c r="Z326" s="4">
        <f>IF(COUNT($M326:$N326)=0,"データ無",IF($Y326&gt;=スコアリング基準!$B$30,"S",IF($Y326&gt;=スコアリング基準!$B$31,"A",IF($Y326&gt;=スコアリング基準!$B$32,"B","C"))))</f>
        <v/>
      </c>
      <c r="AA326">
        <f>IFERROR(INDEX(実績DB!$I$3:$I$104,MATCH($B326&amp;$C326,実績DB!$J$3:$J$104,0)),"")</f>
        <v/>
      </c>
    </row>
    <row r="327">
      <c r="A327" t="n">
        <v>325</v>
      </c>
      <c r="B327" t="inlineStr">
        <is>
          <t>北海道</t>
        </is>
      </c>
      <c r="C327" t="inlineStr">
        <is>
          <t>色内変電所</t>
        </is>
      </c>
      <c r="D327" t="inlineStr">
        <is>
          <t>北海道</t>
        </is>
      </c>
      <c r="E327" t="n">
        <v>66</v>
      </c>
      <c r="F327" t="n">
        <v>6.6</v>
      </c>
      <c r="G327" s="3" t="n">
        <v>43.202693</v>
      </c>
      <c r="H327" s="3" t="n">
        <v>140.998153</v>
      </c>
      <c r="I327" t="inlineStr">
        <is>
          <t>OSM実測(名称一致)</t>
        </is>
      </c>
      <c r="J327" t="n">
        <v>40</v>
      </c>
      <c r="K327" t="n">
        <v>20</v>
      </c>
      <c r="M327" t="n">
        <v>20</v>
      </c>
      <c r="N327" t="n">
        <v>20</v>
      </c>
      <c r="O327" t="inlineStr">
        <is>
          <t>不可 #3</t>
        </is>
      </c>
      <c r="P327" t="inlineStr">
        <is>
          <t>なし</t>
        </is>
      </c>
      <c r="R327" s="4">
        <f>IF(COUNT($M327:$N327)=0,"",IF(AND(IF($N327&lt;&gt;"",$N327,$M327)&lt;=0,$O327&lt;&gt;"可"),"警告",""))</f>
        <v/>
      </c>
      <c r="S327" s="4">
        <f>IF(COUNT($M327:$N327)=0,0,IF(IF($N327&lt;&gt;"",$N327,$M327)&gt;=スコアリング基準!$B$20,スコアリング基準!$C$20,IF(IF($N327&lt;&gt;"",$N327,$M327)&gt;=スコアリング基準!$B$21,スコアリング基準!$C$21,IF(IF($N327&lt;&gt;"",$N327,$M327)&gt;0,スコアリング基準!$C$22,0))))</f>
        <v/>
      </c>
      <c r="T327" s="4">
        <f>IF($O327="可",スコアリング基準!$C$23,0)</f>
        <v/>
      </c>
      <c r="U327" s="4">
        <f>IF(OR(COUNT($K327:$L327)&lt;2,$K327=0),0,IF(ABS($L327)/$K327&lt;=スコアリング基準!$B$24,スコアリング基準!$C$24,IF(ABS($L327)/$K327&lt;=スコアリング基準!$B$25,スコアリング基準!$C$25,IF(ABS($L327)/$K327&lt;=スコアリング基準!$B$26,スコアリング基準!$C$26,0))))</f>
        <v/>
      </c>
      <c r="V327" s="4">
        <f>IF($P327="なし",スコアリング基準!$C$27,0)</f>
        <v/>
      </c>
      <c r="W327" s="4">
        <f>IF($F327="",0,IF(ISNUMBER($F327),IF($F327&lt;=スコアリング基準!$B$28,スコアリング基準!$C$28,スコアリング基準!$C$29),0))</f>
        <v/>
      </c>
      <c r="X327" s="4">
        <f>IFERROR(VLOOKUP($B327,スコアリング基準!$A$36:$B$46,2,FALSE),0)</f>
        <v/>
      </c>
      <c r="Y327" s="4">
        <f>SUM($S327:$X327)</f>
        <v/>
      </c>
      <c r="Z327" s="4">
        <f>IF(COUNT($M327:$N327)=0,"データ無",IF($Y327&gt;=スコアリング基準!$B$30,"S",IF($Y327&gt;=スコアリング基準!$B$31,"A",IF($Y327&gt;=スコアリング基準!$B$32,"B","C"))))</f>
        <v/>
      </c>
      <c r="AA327">
        <f>IFERROR(INDEX(実績DB!$I$3:$I$104,MATCH($B327&amp;$C327,実績DB!$J$3:$J$104,0)),"")</f>
        <v/>
      </c>
    </row>
    <row r="328">
      <c r="A328" t="n">
        <v>326</v>
      </c>
      <c r="B328" t="inlineStr">
        <is>
          <t>北海道</t>
        </is>
      </c>
      <c r="C328" t="inlineStr">
        <is>
          <t>芦別変電所</t>
        </is>
      </c>
      <c r="D328" t="inlineStr">
        <is>
          <t>北海道</t>
        </is>
      </c>
      <c r="E328" t="n">
        <v>66</v>
      </c>
      <c r="F328" t="n">
        <v>6.6</v>
      </c>
      <c r="G328" s="3" t="n">
        <v>43.52</v>
      </c>
      <c r="H328" s="3" t="n">
        <v>142.19</v>
      </c>
      <c r="I328" t="inlineStr">
        <is>
          <t>推定</t>
        </is>
      </c>
      <c r="J328" t="n">
        <v>20</v>
      </c>
      <c r="K328" t="n">
        <v>10</v>
      </c>
      <c r="M328" t="n">
        <v>8</v>
      </c>
      <c r="N328" t="n">
        <v>0</v>
      </c>
      <c r="O328" t="inlineStr">
        <is>
          <t>不可 #3</t>
        </is>
      </c>
      <c r="P328" t="inlineStr">
        <is>
          <t>有り</t>
        </is>
      </c>
      <c r="R328" s="4">
        <f>IF(COUNT($M328:$N328)=0,"",IF(AND(IF($N328&lt;&gt;"",$N328,$M328)&lt;=0,$O328&lt;&gt;"可"),"警告",""))</f>
        <v/>
      </c>
      <c r="S328" s="4">
        <f>IF(COUNT($M328:$N328)=0,0,IF(IF($N328&lt;&gt;"",$N328,$M328)&gt;=スコアリング基準!$B$20,スコアリング基準!$C$20,IF(IF($N328&lt;&gt;"",$N328,$M328)&gt;=スコアリング基準!$B$21,スコアリング基準!$C$21,IF(IF($N328&lt;&gt;"",$N328,$M328)&gt;0,スコアリング基準!$C$22,0))))</f>
        <v/>
      </c>
      <c r="T328" s="4">
        <f>IF($O328="可",スコアリング基準!$C$23,0)</f>
        <v/>
      </c>
      <c r="U328" s="4">
        <f>IF(OR(COUNT($K328:$L328)&lt;2,$K328=0),0,IF(ABS($L328)/$K328&lt;=スコアリング基準!$B$24,スコアリング基準!$C$24,IF(ABS($L328)/$K328&lt;=スコアリング基準!$B$25,スコアリング基準!$C$25,IF(ABS($L328)/$K328&lt;=スコアリング基準!$B$26,スコアリング基準!$C$26,0))))</f>
        <v/>
      </c>
      <c r="V328" s="4">
        <f>IF($P328="なし",スコアリング基準!$C$27,0)</f>
        <v/>
      </c>
      <c r="W328" s="4">
        <f>IF($F328="",0,IF(ISNUMBER($F328),IF($F328&lt;=スコアリング基準!$B$28,スコアリング基準!$C$28,スコアリング基準!$C$29),0))</f>
        <v/>
      </c>
      <c r="X328" s="4">
        <f>IFERROR(VLOOKUP($B328,スコアリング基準!$A$36:$B$46,2,FALSE),0)</f>
        <v/>
      </c>
      <c r="Y328" s="4">
        <f>SUM($S328:$X328)</f>
        <v/>
      </c>
      <c r="Z328" s="4">
        <f>IF(COUNT($M328:$N328)=0,"データ無",IF($Y328&gt;=スコアリング基準!$B$30,"S",IF($Y328&gt;=スコアリング基準!$B$31,"A",IF($Y328&gt;=スコアリング基準!$B$32,"B","C"))))</f>
        <v/>
      </c>
      <c r="AA328">
        <f>IFERROR(INDEX(実績DB!$I$3:$I$104,MATCH($B328&amp;$C328,実績DB!$J$3:$J$104,0)),"")</f>
        <v/>
      </c>
    </row>
    <row r="329">
      <c r="A329" t="n">
        <v>327</v>
      </c>
      <c r="B329" t="inlineStr">
        <is>
          <t>北海道</t>
        </is>
      </c>
      <c r="C329" t="inlineStr">
        <is>
          <t>芦川変電所</t>
        </is>
      </c>
      <c r="D329" t="inlineStr">
        <is>
          <t>北海道</t>
        </is>
      </c>
      <c r="E329" t="n">
        <v>66</v>
      </c>
      <c r="F329" t="n">
        <v>6.6</v>
      </c>
      <c r="G329" s="3" t="n">
        <v>45.202699</v>
      </c>
      <c r="H329" s="3" t="n">
        <v>141.73732</v>
      </c>
      <c r="I329" t="inlineStr">
        <is>
          <t>OSM実測</t>
        </is>
      </c>
      <c r="J329" t="n">
        <v>6</v>
      </c>
      <c r="K329" t="n">
        <v>4</v>
      </c>
      <c r="M329" t="n">
        <v>3</v>
      </c>
      <c r="N329" t="n">
        <v>0</v>
      </c>
      <c r="O329" t="inlineStr">
        <is>
          <t>不可 #3</t>
        </is>
      </c>
      <c r="P329" t="inlineStr">
        <is>
          <t>有り</t>
        </is>
      </c>
      <c r="R329" s="4">
        <f>IF(COUNT($M329:$N329)=0,"",IF(AND(IF($N329&lt;&gt;"",$N329,$M329)&lt;=0,$O329&lt;&gt;"可"),"警告",""))</f>
        <v/>
      </c>
      <c r="S329" s="4">
        <f>IF(COUNT($M329:$N329)=0,0,IF(IF($N329&lt;&gt;"",$N329,$M329)&gt;=スコアリング基準!$B$20,スコアリング基準!$C$20,IF(IF($N329&lt;&gt;"",$N329,$M329)&gt;=スコアリング基準!$B$21,スコアリング基準!$C$21,IF(IF($N329&lt;&gt;"",$N329,$M329)&gt;0,スコアリング基準!$C$22,0))))</f>
        <v/>
      </c>
      <c r="T329" s="4">
        <f>IF($O329="可",スコアリング基準!$C$23,0)</f>
        <v/>
      </c>
      <c r="U329" s="4">
        <f>IF(OR(COUNT($K329:$L329)&lt;2,$K329=0),0,IF(ABS($L329)/$K329&lt;=スコアリング基準!$B$24,スコアリング基準!$C$24,IF(ABS($L329)/$K329&lt;=スコアリング基準!$B$25,スコアリング基準!$C$25,IF(ABS($L329)/$K329&lt;=スコアリング基準!$B$26,スコアリング基準!$C$26,0))))</f>
        <v/>
      </c>
      <c r="V329" s="4">
        <f>IF($P329="なし",スコアリング基準!$C$27,0)</f>
        <v/>
      </c>
      <c r="W329" s="4">
        <f>IF($F329="",0,IF(ISNUMBER($F329),IF($F329&lt;=スコアリング基準!$B$28,スコアリング基準!$C$28,スコアリング基準!$C$29),0))</f>
        <v/>
      </c>
      <c r="X329" s="4">
        <f>IFERROR(VLOOKUP($B329,スコアリング基準!$A$36:$B$46,2,FALSE),0)</f>
        <v/>
      </c>
      <c r="Y329" s="4">
        <f>SUM($S329:$X329)</f>
        <v/>
      </c>
      <c r="Z329" s="4">
        <f>IF(COUNT($M329:$N329)=0,"データ無",IF($Y329&gt;=スコアリング基準!$B$30,"S",IF($Y329&gt;=スコアリング基準!$B$31,"A",IF($Y329&gt;=スコアリング基準!$B$32,"B","C"))))</f>
        <v/>
      </c>
      <c r="AA329">
        <f>IFERROR(INDEX(実績DB!$I$3:$I$104,MATCH($B329&amp;$C329,実績DB!$J$3:$J$104,0)),"")</f>
        <v/>
      </c>
    </row>
    <row r="330">
      <c r="A330" t="n">
        <v>328</v>
      </c>
      <c r="B330" t="inlineStr">
        <is>
          <t>北海道</t>
        </is>
      </c>
      <c r="C330" t="inlineStr">
        <is>
          <t>芽室変電所</t>
        </is>
      </c>
      <c r="D330" t="inlineStr">
        <is>
          <t>北海道</t>
        </is>
      </c>
      <c r="E330" t="n">
        <v>66</v>
      </c>
      <c r="F330" t="n">
        <v>6.6</v>
      </c>
      <c r="G330" s="3" t="n">
        <v>42.914203</v>
      </c>
      <c r="H330" s="3" t="n">
        <v>143.033835</v>
      </c>
      <c r="I330" t="inlineStr">
        <is>
          <t>OSM実測</t>
        </is>
      </c>
      <c r="J330" t="n">
        <v>22</v>
      </c>
      <c r="K330" t="n">
        <v>12</v>
      </c>
      <c r="M330" t="n">
        <v>1</v>
      </c>
      <c r="N330" t="n">
        <v>0</v>
      </c>
      <c r="O330" t="inlineStr">
        <is>
          <t>不可 #3</t>
        </is>
      </c>
      <c r="P330" t="inlineStr">
        <is>
          <t>有り</t>
        </is>
      </c>
      <c r="R330" s="4">
        <f>IF(COUNT($M330:$N330)=0,"",IF(AND(IF($N330&lt;&gt;"",$N330,$M330)&lt;=0,$O330&lt;&gt;"可"),"警告",""))</f>
        <v/>
      </c>
      <c r="S330" s="4">
        <f>IF(COUNT($M330:$N330)=0,0,IF(IF($N330&lt;&gt;"",$N330,$M330)&gt;=スコアリング基準!$B$20,スコアリング基準!$C$20,IF(IF($N330&lt;&gt;"",$N330,$M330)&gt;=スコアリング基準!$B$21,スコアリング基準!$C$21,IF(IF($N330&lt;&gt;"",$N330,$M330)&gt;0,スコアリング基準!$C$22,0))))</f>
        <v/>
      </c>
      <c r="T330" s="4">
        <f>IF($O330="可",スコアリング基準!$C$23,0)</f>
        <v/>
      </c>
      <c r="U330" s="4">
        <f>IF(OR(COUNT($K330:$L330)&lt;2,$K330=0),0,IF(ABS($L330)/$K330&lt;=スコアリング基準!$B$24,スコアリング基準!$C$24,IF(ABS($L330)/$K330&lt;=スコアリング基準!$B$25,スコアリング基準!$C$25,IF(ABS($L330)/$K330&lt;=スコアリング基準!$B$26,スコアリング基準!$C$26,0))))</f>
        <v/>
      </c>
      <c r="V330" s="4">
        <f>IF($P330="なし",スコアリング基準!$C$27,0)</f>
        <v/>
      </c>
      <c r="W330" s="4">
        <f>IF($F330="",0,IF(ISNUMBER($F330),IF($F330&lt;=スコアリング基準!$B$28,スコアリング基準!$C$28,スコアリング基準!$C$29),0))</f>
        <v/>
      </c>
      <c r="X330" s="4">
        <f>IFERROR(VLOOKUP($B330,スコアリング基準!$A$36:$B$46,2,FALSE),0)</f>
        <v/>
      </c>
      <c r="Y330" s="4">
        <f>SUM($S330:$X330)</f>
        <v/>
      </c>
      <c r="Z330" s="4">
        <f>IF(COUNT($M330:$N330)=0,"データ無",IF($Y330&gt;=スコアリング基準!$B$30,"S",IF($Y330&gt;=スコアリング基準!$B$31,"A",IF($Y330&gt;=スコアリング基準!$B$32,"B","C"))))</f>
        <v/>
      </c>
      <c r="AA330">
        <f>IFERROR(INDEX(実績DB!$I$3:$I$104,MATCH($B330&amp;$C330,実績DB!$J$3:$J$104,0)),"")</f>
        <v/>
      </c>
    </row>
    <row r="331">
      <c r="A331" t="n">
        <v>329</v>
      </c>
      <c r="B331" t="inlineStr">
        <is>
          <t>北海道</t>
        </is>
      </c>
      <c r="C331" t="inlineStr">
        <is>
          <t>苫前変電所</t>
        </is>
      </c>
      <c r="D331" t="inlineStr">
        <is>
          <t>北海道</t>
        </is>
      </c>
      <c r="E331" t="n">
        <v>66</v>
      </c>
      <c r="F331" t="n">
        <v>6.6</v>
      </c>
      <c r="G331" s="3" t="n">
        <v>44.306265</v>
      </c>
      <c r="H331" s="3" t="n">
        <v>141.654107</v>
      </c>
      <c r="I331" t="inlineStr">
        <is>
          <t>OSM実測(名称一致)</t>
        </is>
      </c>
      <c r="J331" t="n">
        <v>6</v>
      </c>
      <c r="K331" t="n">
        <v>6</v>
      </c>
      <c r="M331" t="n">
        <v>4</v>
      </c>
      <c r="N331" t="n">
        <v>0</v>
      </c>
      <c r="O331" t="inlineStr">
        <is>
          <t>不可 #3</t>
        </is>
      </c>
      <c r="P331" t="inlineStr">
        <is>
          <t>有り</t>
        </is>
      </c>
      <c r="R331" s="4">
        <f>IF(COUNT($M331:$N331)=0,"",IF(AND(IF($N331&lt;&gt;"",$N331,$M331)&lt;=0,$O331&lt;&gt;"可"),"警告",""))</f>
        <v/>
      </c>
      <c r="S331" s="4">
        <f>IF(COUNT($M331:$N331)=0,0,IF(IF($N331&lt;&gt;"",$N331,$M331)&gt;=スコアリング基準!$B$20,スコアリング基準!$C$20,IF(IF($N331&lt;&gt;"",$N331,$M331)&gt;=スコアリング基準!$B$21,スコアリング基準!$C$21,IF(IF($N331&lt;&gt;"",$N331,$M331)&gt;0,スコアリング基準!$C$22,0))))</f>
        <v/>
      </c>
      <c r="T331" s="4">
        <f>IF($O331="可",スコアリング基準!$C$23,0)</f>
        <v/>
      </c>
      <c r="U331" s="4">
        <f>IF(OR(COUNT($K331:$L331)&lt;2,$K331=0),0,IF(ABS($L331)/$K331&lt;=スコアリング基準!$B$24,スコアリング基準!$C$24,IF(ABS($L331)/$K331&lt;=スコアリング基準!$B$25,スコアリング基準!$C$25,IF(ABS($L331)/$K331&lt;=スコアリング基準!$B$26,スコアリング基準!$C$26,0))))</f>
        <v/>
      </c>
      <c r="V331" s="4">
        <f>IF($P331="なし",スコアリング基準!$C$27,0)</f>
        <v/>
      </c>
      <c r="W331" s="4">
        <f>IF($F331="",0,IF(ISNUMBER($F331),IF($F331&lt;=スコアリング基準!$B$28,スコアリング基準!$C$28,スコアリング基準!$C$29),0))</f>
        <v/>
      </c>
      <c r="X331" s="4">
        <f>IFERROR(VLOOKUP($B331,スコアリング基準!$A$36:$B$46,2,FALSE),0)</f>
        <v/>
      </c>
      <c r="Y331" s="4">
        <f>SUM($S331:$X331)</f>
        <v/>
      </c>
      <c r="Z331" s="4">
        <f>IF(COUNT($M331:$N331)=0,"データ無",IF($Y331&gt;=スコアリング基準!$B$30,"S",IF($Y331&gt;=スコアリング基準!$B$31,"A",IF($Y331&gt;=スコアリング基準!$B$32,"B","C"))))</f>
        <v/>
      </c>
      <c r="AA331">
        <f>IFERROR(INDEX(実績DB!$I$3:$I$104,MATCH($B331&amp;$C331,実績DB!$J$3:$J$104,0)),"")</f>
        <v/>
      </c>
    </row>
    <row r="332">
      <c r="A332" t="n">
        <v>330</v>
      </c>
      <c r="B332" t="inlineStr">
        <is>
          <t>北海道</t>
        </is>
      </c>
      <c r="C332" t="inlineStr">
        <is>
          <t>苫小牧中央変電所</t>
        </is>
      </c>
      <c r="D332" t="inlineStr">
        <is>
          <t>北海道</t>
        </is>
      </c>
      <c r="E332" t="n">
        <v>66</v>
      </c>
      <c r="F332" t="n">
        <v>6.6</v>
      </c>
      <c r="G332" s="3" t="n">
        <v>42.63</v>
      </c>
      <c r="H332" s="3" t="n">
        <v>141.57</v>
      </c>
      <c r="I332" t="inlineStr">
        <is>
          <t>推定</t>
        </is>
      </c>
      <c r="J332" t="n">
        <v>30</v>
      </c>
      <c r="K332" t="n">
        <v>15</v>
      </c>
      <c r="M332" t="n">
        <v>15</v>
      </c>
      <c r="N332" t="n">
        <v>0</v>
      </c>
      <c r="O332" t="inlineStr">
        <is>
          <t>不可 #2</t>
        </is>
      </c>
      <c r="P332" t="inlineStr">
        <is>
          <t>有り</t>
        </is>
      </c>
      <c r="R332" s="4">
        <f>IF(COUNT($M332:$N332)=0,"",IF(AND(IF($N332&lt;&gt;"",$N332,$M332)&lt;=0,$O332&lt;&gt;"可"),"警告",""))</f>
        <v/>
      </c>
      <c r="S332" s="4">
        <f>IF(COUNT($M332:$N332)=0,0,IF(IF($N332&lt;&gt;"",$N332,$M332)&gt;=スコアリング基準!$B$20,スコアリング基準!$C$20,IF(IF($N332&lt;&gt;"",$N332,$M332)&gt;=スコアリング基準!$B$21,スコアリング基準!$C$21,IF(IF($N332&lt;&gt;"",$N332,$M332)&gt;0,スコアリング基準!$C$22,0))))</f>
        <v/>
      </c>
      <c r="T332" s="4">
        <f>IF($O332="可",スコアリング基準!$C$23,0)</f>
        <v/>
      </c>
      <c r="U332" s="4">
        <f>IF(OR(COUNT($K332:$L332)&lt;2,$K332=0),0,IF(ABS($L332)/$K332&lt;=スコアリング基準!$B$24,スコアリング基準!$C$24,IF(ABS($L332)/$K332&lt;=スコアリング基準!$B$25,スコアリング基準!$C$25,IF(ABS($L332)/$K332&lt;=スコアリング基準!$B$26,スコアリング基準!$C$26,0))))</f>
        <v/>
      </c>
      <c r="V332" s="4">
        <f>IF($P332="なし",スコアリング基準!$C$27,0)</f>
        <v/>
      </c>
      <c r="W332" s="4">
        <f>IF($F332="",0,IF(ISNUMBER($F332),IF($F332&lt;=スコアリング基準!$B$28,スコアリング基準!$C$28,スコアリング基準!$C$29),0))</f>
        <v/>
      </c>
      <c r="X332" s="4">
        <f>IFERROR(VLOOKUP($B332,スコアリング基準!$A$36:$B$46,2,FALSE),0)</f>
        <v/>
      </c>
      <c r="Y332" s="4">
        <f>SUM($S332:$X332)</f>
        <v/>
      </c>
      <c r="Z332" s="4">
        <f>IF(COUNT($M332:$N332)=0,"データ無",IF($Y332&gt;=スコアリング基準!$B$30,"S",IF($Y332&gt;=スコアリング基準!$B$31,"A",IF($Y332&gt;=スコアリング基準!$B$32,"B","C"))))</f>
        <v/>
      </c>
      <c r="AA332">
        <f>IFERROR(INDEX(実績DB!$I$3:$I$104,MATCH($B332&amp;$C332,実績DB!$J$3:$J$104,0)),"")</f>
        <v/>
      </c>
    </row>
    <row r="333">
      <c r="A333" t="n">
        <v>331</v>
      </c>
      <c r="B333" t="inlineStr">
        <is>
          <t>北海道</t>
        </is>
      </c>
      <c r="C333" t="inlineStr">
        <is>
          <t>茂尻変電所</t>
        </is>
      </c>
      <c r="D333" t="inlineStr">
        <is>
          <t>北海道</t>
        </is>
      </c>
      <c r="E333" t="n">
        <v>66</v>
      </c>
      <c r="F333" t="n">
        <v>6.6</v>
      </c>
      <c r="G333" s="3" t="n">
        <v>43.539589</v>
      </c>
      <c r="H333" s="3" t="n">
        <v>142.077161</v>
      </c>
      <c r="I333" t="inlineStr">
        <is>
          <t>OSM実測</t>
        </is>
      </c>
      <c r="J333" t="n">
        <v>20</v>
      </c>
      <c r="K333" t="n">
        <v>10</v>
      </c>
      <c r="M333" t="n">
        <v>10</v>
      </c>
      <c r="N333" t="n">
        <v>0</v>
      </c>
      <c r="O333" t="inlineStr">
        <is>
          <t>不可 #3</t>
        </is>
      </c>
      <c r="P333" t="inlineStr">
        <is>
          <t>有り</t>
        </is>
      </c>
      <c r="R333" s="4">
        <f>IF(COUNT($M333:$N333)=0,"",IF(AND(IF($N333&lt;&gt;"",$N333,$M333)&lt;=0,$O333&lt;&gt;"可"),"警告",""))</f>
        <v/>
      </c>
      <c r="S333" s="4">
        <f>IF(COUNT($M333:$N333)=0,0,IF(IF($N333&lt;&gt;"",$N333,$M333)&gt;=スコアリング基準!$B$20,スコアリング基準!$C$20,IF(IF($N333&lt;&gt;"",$N333,$M333)&gt;=スコアリング基準!$B$21,スコアリング基準!$C$21,IF(IF($N333&lt;&gt;"",$N333,$M333)&gt;0,スコアリング基準!$C$22,0))))</f>
        <v/>
      </c>
      <c r="T333" s="4">
        <f>IF($O333="可",スコアリング基準!$C$23,0)</f>
        <v/>
      </c>
      <c r="U333" s="4">
        <f>IF(OR(COUNT($K333:$L333)&lt;2,$K333=0),0,IF(ABS($L333)/$K333&lt;=スコアリング基準!$B$24,スコアリング基準!$C$24,IF(ABS($L333)/$K333&lt;=スコアリング基準!$B$25,スコアリング基準!$C$25,IF(ABS($L333)/$K333&lt;=スコアリング基準!$B$26,スコアリング基準!$C$26,0))))</f>
        <v/>
      </c>
      <c r="V333" s="4">
        <f>IF($P333="なし",スコアリング基準!$C$27,0)</f>
        <v/>
      </c>
      <c r="W333" s="4">
        <f>IF($F333="",0,IF(ISNUMBER($F333),IF($F333&lt;=スコアリング基準!$B$28,スコアリング基準!$C$28,スコアリング基準!$C$29),0))</f>
        <v/>
      </c>
      <c r="X333" s="4">
        <f>IFERROR(VLOOKUP($B333,スコアリング基準!$A$36:$B$46,2,FALSE),0)</f>
        <v/>
      </c>
      <c r="Y333" s="4">
        <f>SUM($S333:$X333)</f>
        <v/>
      </c>
      <c r="Z333" s="4">
        <f>IF(COUNT($M333:$N333)=0,"データ無",IF($Y333&gt;=スコアリング基準!$B$30,"S",IF($Y333&gt;=スコアリング基準!$B$31,"A",IF($Y333&gt;=スコアリング基準!$B$32,"B","C"))))</f>
        <v/>
      </c>
      <c r="AA333">
        <f>IFERROR(INDEX(実績DB!$I$3:$I$104,MATCH($B333&amp;$C333,実績DB!$J$3:$J$104,0)),"")</f>
        <v/>
      </c>
    </row>
    <row r="334">
      <c r="A334" t="n">
        <v>332</v>
      </c>
      <c r="B334" t="inlineStr">
        <is>
          <t>北海道</t>
        </is>
      </c>
      <c r="C334" t="inlineStr">
        <is>
          <t>茅沼変電所</t>
        </is>
      </c>
      <c r="D334" t="inlineStr">
        <is>
          <t>北海道</t>
        </is>
      </c>
      <c r="E334" t="n">
        <v>66</v>
      </c>
      <c r="F334" t="n">
        <v>6.6</v>
      </c>
      <c r="G334" s="3" t="n">
        <v>43.058888</v>
      </c>
      <c r="H334" s="3" t="n">
        <v>140.52129</v>
      </c>
      <c r="I334" t="inlineStr">
        <is>
          <t>OSM実測</t>
        </is>
      </c>
      <c r="J334" t="n">
        <v>12</v>
      </c>
      <c r="K334" t="n">
        <v>6</v>
      </c>
      <c r="M334" t="n">
        <v>6</v>
      </c>
      <c r="N334" t="n">
        <v>6</v>
      </c>
      <c r="O334" t="inlineStr">
        <is>
          <t>不可 #3</t>
        </is>
      </c>
      <c r="P334" t="inlineStr">
        <is>
          <t>なし</t>
        </is>
      </c>
      <c r="R334" s="4">
        <f>IF(COUNT($M334:$N334)=0,"",IF(AND(IF($N334&lt;&gt;"",$N334,$M334)&lt;=0,$O334&lt;&gt;"可"),"警告",""))</f>
        <v/>
      </c>
      <c r="S334" s="4">
        <f>IF(COUNT($M334:$N334)=0,0,IF(IF($N334&lt;&gt;"",$N334,$M334)&gt;=スコアリング基準!$B$20,スコアリング基準!$C$20,IF(IF($N334&lt;&gt;"",$N334,$M334)&gt;=スコアリング基準!$B$21,スコアリング基準!$C$21,IF(IF($N334&lt;&gt;"",$N334,$M334)&gt;0,スコアリング基準!$C$22,0))))</f>
        <v/>
      </c>
      <c r="T334" s="4">
        <f>IF($O334="可",スコアリング基準!$C$23,0)</f>
        <v/>
      </c>
      <c r="U334" s="4">
        <f>IF(OR(COUNT($K334:$L334)&lt;2,$K334=0),0,IF(ABS($L334)/$K334&lt;=スコアリング基準!$B$24,スコアリング基準!$C$24,IF(ABS($L334)/$K334&lt;=スコアリング基準!$B$25,スコアリング基準!$C$25,IF(ABS($L334)/$K334&lt;=スコアリング基準!$B$26,スコアリング基準!$C$26,0))))</f>
        <v/>
      </c>
      <c r="V334" s="4">
        <f>IF($P334="なし",スコアリング基準!$C$27,0)</f>
        <v/>
      </c>
      <c r="W334" s="4">
        <f>IF($F334="",0,IF(ISNUMBER($F334),IF($F334&lt;=スコアリング基準!$B$28,スコアリング基準!$C$28,スコアリング基準!$C$29),0))</f>
        <v/>
      </c>
      <c r="X334" s="4">
        <f>IFERROR(VLOOKUP($B334,スコアリング基準!$A$36:$B$46,2,FALSE),0)</f>
        <v/>
      </c>
      <c r="Y334" s="4">
        <f>SUM($S334:$X334)</f>
        <v/>
      </c>
      <c r="Z334" s="4">
        <f>IF(COUNT($M334:$N334)=0,"データ無",IF($Y334&gt;=スコアリング基準!$B$30,"S",IF($Y334&gt;=スコアリング基準!$B$31,"A",IF($Y334&gt;=スコアリング基準!$B$32,"B","C"))))</f>
        <v/>
      </c>
      <c r="AA334">
        <f>IFERROR(INDEX(実績DB!$I$3:$I$104,MATCH($B334&amp;$C334,実績DB!$J$3:$J$104,0)),"")</f>
        <v/>
      </c>
    </row>
    <row r="335">
      <c r="A335" t="n">
        <v>333</v>
      </c>
      <c r="B335" t="inlineStr">
        <is>
          <t>北海道</t>
        </is>
      </c>
      <c r="C335" t="inlineStr">
        <is>
          <t>茨戸変電所</t>
        </is>
      </c>
      <c r="D335" t="inlineStr">
        <is>
          <t>北海道</t>
        </is>
      </c>
      <c r="E335" t="n">
        <v>66</v>
      </c>
      <c r="G335" s="3" t="n">
        <v>43.156335</v>
      </c>
      <c r="H335" s="3" t="n">
        <v>141.345838</v>
      </c>
      <c r="I335" t="inlineStr">
        <is>
          <t>OSM実測</t>
        </is>
      </c>
      <c r="J335" t="n">
        <v>40</v>
      </c>
      <c r="K335" t="n">
        <v>20</v>
      </c>
      <c r="M335" t="n">
        <v>19</v>
      </c>
      <c r="N335" t="n">
        <v>0</v>
      </c>
      <c r="O335" t="inlineStr">
        <is>
          <t>不可 #2</t>
        </is>
      </c>
      <c r="P335" t="inlineStr">
        <is>
          <t>有り</t>
        </is>
      </c>
      <c r="R335" s="4">
        <f>IF(COUNT($M335:$N335)=0,"",IF(AND(IF($N335&lt;&gt;"",$N335,$M335)&lt;=0,$O335&lt;&gt;"可"),"警告",""))</f>
        <v/>
      </c>
      <c r="S335" s="4">
        <f>IF(COUNT($M335:$N335)=0,0,IF(IF($N335&lt;&gt;"",$N335,$M335)&gt;=スコアリング基準!$B$20,スコアリング基準!$C$20,IF(IF($N335&lt;&gt;"",$N335,$M335)&gt;=スコアリング基準!$B$21,スコアリング基準!$C$21,IF(IF($N335&lt;&gt;"",$N335,$M335)&gt;0,スコアリング基準!$C$22,0))))</f>
        <v/>
      </c>
      <c r="T335" s="4">
        <f>IF($O335="可",スコアリング基準!$C$23,0)</f>
        <v/>
      </c>
      <c r="U335" s="4">
        <f>IF(OR(COUNT($K335:$L335)&lt;2,$K335=0),0,IF(ABS($L335)/$K335&lt;=スコアリング基準!$B$24,スコアリング基準!$C$24,IF(ABS($L335)/$K335&lt;=スコアリング基準!$B$25,スコアリング基準!$C$25,IF(ABS($L335)/$K335&lt;=スコアリング基準!$B$26,スコアリング基準!$C$26,0))))</f>
        <v/>
      </c>
      <c r="V335" s="4">
        <f>IF($P335="なし",スコアリング基準!$C$27,0)</f>
        <v/>
      </c>
      <c r="W335" s="4">
        <f>IF($F335="",0,IF(ISNUMBER($F335),IF($F335&lt;=スコアリング基準!$B$28,スコアリング基準!$C$28,スコアリング基準!$C$29),0))</f>
        <v/>
      </c>
      <c r="X335" s="4">
        <f>IFERROR(VLOOKUP($B335,スコアリング基準!$A$36:$B$46,2,FALSE),0)</f>
        <v/>
      </c>
      <c r="Y335" s="4">
        <f>SUM($S335:$X335)</f>
        <v/>
      </c>
      <c r="Z335" s="4">
        <f>IF(COUNT($M335:$N335)=0,"データ無",IF($Y335&gt;=スコアリング基準!$B$30,"S",IF($Y335&gt;=スコアリング基準!$B$31,"A",IF($Y335&gt;=スコアリング基準!$B$32,"B","C"))))</f>
        <v/>
      </c>
      <c r="AA335">
        <f>IFERROR(INDEX(実績DB!$I$3:$I$104,MATCH($B335&amp;$C335,実績DB!$J$3:$J$104,0)),"")</f>
        <v/>
      </c>
    </row>
    <row r="336">
      <c r="A336" t="n">
        <v>334</v>
      </c>
      <c r="B336" t="inlineStr">
        <is>
          <t>北海道</t>
        </is>
      </c>
      <c r="C336" t="inlineStr">
        <is>
          <t>荷負変電所</t>
        </is>
      </c>
      <c r="D336" t="inlineStr">
        <is>
          <t>北海道</t>
        </is>
      </c>
      <c r="E336" t="n">
        <v>66</v>
      </c>
      <c r="F336" t="n">
        <v>6.6</v>
      </c>
      <c r="G336" s="3" t="n">
        <v>42.677639</v>
      </c>
      <c r="H336" s="3" t="n">
        <v>142.199096</v>
      </c>
      <c r="I336" t="inlineStr">
        <is>
          <t>OSM実測</t>
        </is>
      </c>
      <c r="J336" t="n">
        <v>6</v>
      </c>
      <c r="K336" t="n">
        <v>6</v>
      </c>
      <c r="M336" t="n">
        <v>2</v>
      </c>
      <c r="N336" t="n">
        <v>0</v>
      </c>
      <c r="O336" t="inlineStr">
        <is>
          <t>不可 #3</t>
        </is>
      </c>
      <c r="P336" t="inlineStr">
        <is>
          <t>有り</t>
        </is>
      </c>
      <c r="R336" s="4">
        <f>IF(COUNT($M336:$N336)=0,"",IF(AND(IF($N336&lt;&gt;"",$N336,$M336)&lt;=0,$O336&lt;&gt;"可"),"警告",""))</f>
        <v/>
      </c>
      <c r="S336" s="4">
        <f>IF(COUNT($M336:$N336)=0,0,IF(IF($N336&lt;&gt;"",$N336,$M336)&gt;=スコアリング基準!$B$20,スコアリング基準!$C$20,IF(IF($N336&lt;&gt;"",$N336,$M336)&gt;=スコアリング基準!$B$21,スコアリング基準!$C$21,IF(IF($N336&lt;&gt;"",$N336,$M336)&gt;0,スコアリング基準!$C$22,0))))</f>
        <v/>
      </c>
      <c r="T336" s="4">
        <f>IF($O336="可",スコアリング基準!$C$23,0)</f>
        <v/>
      </c>
      <c r="U336" s="4">
        <f>IF(OR(COUNT($K336:$L336)&lt;2,$K336=0),0,IF(ABS($L336)/$K336&lt;=スコアリング基準!$B$24,スコアリング基準!$C$24,IF(ABS($L336)/$K336&lt;=スコアリング基準!$B$25,スコアリング基準!$C$25,IF(ABS($L336)/$K336&lt;=スコアリング基準!$B$26,スコアリング基準!$C$26,0))))</f>
        <v/>
      </c>
      <c r="V336" s="4">
        <f>IF($P336="なし",スコアリング基準!$C$27,0)</f>
        <v/>
      </c>
      <c r="W336" s="4">
        <f>IF($F336="",0,IF(ISNUMBER($F336),IF($F336&lt;=スコアリング基準!$B$28,スコアリング基準!$C$28,スコアリング基準!$C$29),0))</f>
        <v/>
      </c>
      <c r="X336" s="4">
        <f>IFERROR(VLOOKUP($B336,スコアリング基準!$A$36:$B$46,2,FALSE),0)</f>
        <v/>
      </c>
      <c r="Y336" s="4">
        <f>SUM($S336:$X336)</f>
        <v/>
      </c>
      <c r="Z336" s="4">
        <f>IF(COUNT($M336:$N336)=0,"データ無",IF($Y336&gt;=スコアリング基準!$B$30,"S",IF($Y336&gt;=スコアリング基準!$B$31,"A",IF($Y336&gt;=スコアリング基準!$B$32,"B","C"))))</f>
        <v/>
      </c>
      <c r="AA336">
        <f>IFERROR(INDEX(実績DB!$I$3:$I$104,MATCH($B336&amp;$C336,実績DB!$J$3:$J$104,0)),"")</f>
        <v/>
      </c>
    </row>
    <row r="337">
      <c r="A337" t="n">
        <v>335</v>
      </c>
      <c r="B337" t="inlineStr">
        <is>
          <t>北海道</t>
        </is>
      </c>
      <c r="C337" t="inlineStr">
        <is>
          <t>萩原変電所</t>
        </is>
      </c>
      <c r="D337" t="inlineStr">
        <is>
          <t>北海道</t>
        </is>
      </c>
      <c r="E337" t="n">
        <v>66</v>
      </c>
      <c r="F337" t="n">
        <v>6.6</v>
      </c>
      <c r="G337" s="3" t="n">
        <v>42.458567</v>
      </c>
      <c r="H337" s="3" t="n">
        <v>140.903195</v>
      </c>
      <c r="I337" t="inlineStr">
        <is>
          <t>OSM実測</t>
        </is>
      </c>
      <c r="J337" t="n">
        <v>10</v>
      </c>
      <c r="K337" t="n">
        <v>10</v>
      </c>
      <c r="M337" t="n">
        <v>2</v>
      </c>
      <c r="N337" t="n">
        <v>0</v>
      </c>
      <c r="O337" t="inlineStr">
        <is>
          <t>不可 #3</t>
        </is>
      </c>
      <c r="P337" t="inlineStr">
        <is>
          <t>有り</t>
        </is>
      </c>
      <c r="R337" s="4">
        <f>IF(COUNT($M337:$N337)=0,"",IF(AND(IF($N337&lt;&gt;"",$N337,$M337)&lt;=0,$O337&lt;&gt;"可"),"警告",""))</f>
        <v/>
      </c>
      <c r="S337" s="4">
        <f>IF(COUNT($M337:$N337)=0,0,IF(IF($N337&lt;&gt;"",$N337,$M337)&gt;=スコアリング基準!$B$20,スコアリング基準!$C$20,IF(IF($N337&lt;&gt;"",$N337,$M337)&gt;=スコアリング基準!$B$21,スコアリング基準!$C$21,IF(IF($N337&lt;&gt;"",$N337,$M337)&gt;0,スコアリング基準!$C$22,0))))</f>
        <v/>
      </c>
      <c r="T337" s="4">
        <f>IF($O337="可",スコアリング基準!$C$23,0)</f>
        <v/>
      </c>
      <c r="U337" s="4">
        <f>IF(OR(COUNT($K337:$L337)&lt;2,$K337=0),0,IF(ABS($L337)/$K337&lt;=スコアリング基準!$B$24,スコアリング基準!$C$24,IF(ABS($L337)/$K337&lt;=スコアリング基準!$B$25,スコアリング基準!$C$25,IF(ABS($L337)/$K337&lt;=スコアリング基準!$B$26,スコアリング基準!$C$26,0))))</f>
        <v/>
      </c>
      <c r="V337" s="4">
        <f>IF($P337="なし",スコアリング基準!$C$27,0)</f>
        <v/>
      </c>
      <c r="W337" s="4">
        <f>IF($F337="",0,IF(ISNUMBER($F337),IF($F337&lt;=スコアリング基準!$B$28,スコアリング基準!$C$28,スコアリング基準!$C$29),0))</f>
        <v/>
      </c>
      <c r="X337" s="4">
        <f>IFERROR(VLOOKUP($B337,スコアリング基準!$A$36:$B$46,2,FALSE),0)</f>
        <v/>
      </c>
      <c r="Y337" s="4">
        <f>SUM($S337:$X337)</f>
        <v/>
      </c>
      <c r="Z337" s="4">
        <f>IF(COUNT($M337:$N337)=0,"データ無",IF($Y337&gt;=スコアリング基準!$B$30,"S",IF($Y337&gt;=スコアリング基準!$B$31,"A",IF($Y337&gt;=スコアリング基準!$B$32,"B","C"))))</f>
        <v/>
      </c>
      <c r="AA337">
        <f>IFERROR(INDEX(実績DB!$I$3:$I$104,MATCH($B337&amp;$C337,実績DB!$J$3:$J$104,0)),"")</f>
        <v/>
      </c>
    </row>
    <row r="338">
      <c r="A338" t="n">
        <v>336</v>
      </c>
      <c r="B338" t="inlineStr">
        <is>
          <t>北海道</t>
        </is>
      </c>
      <c r="C338" t="inlineStr">
        <is>
          <t>落部変電所</t>
        </is>
      </c>
      <c r="D338" t="inlineStr">
        <is>
          <t>北海道</t>
        </is>
      </c>
      <c r="E338" t="n">
        <v>66</v>
      </c>
      <c r="F338" t="n">
        <v>6.6</v>
      </c>
      <c r="G338" s="3" t="n">
        <v>42.1</v>
      </c>
      <c r="H338" s="3" t="n">
        <v>140.33</v>
      </c>
      <c r="I338" t="inlineStr">
        <is>
          <t>推定</t>
        </is>
      </c>
      <c r="J338" t="n">
        <v>6</v>
      </c>
      <c r="K338" t="n">
        <v>6</v>
      </c>
      <c r="M338" t="n">
        <v>4</v>
      </c>
      <c r="N338" t="n">
        <v>0</v>
      </c>
      <c r="O338" t="inlineStr">
        <is>
          <t>不可 #3</t>
        </is>
      </c>
      <c r="P338" t="inlineStr">
        <is>
          <t>有り</t>
        </is>
      </c>
      <c r="R338" s="4">
        <f>IF(COUNT($M338:$N338)=0,"",IF(AND(IF($N338&lt;&gt;"",$N338,$M338)&lt;=0,$O338&lt;&gt;"可"),"警告",""))</f>
        <v/>
      </c>
      <c r="S338" s="4">
        <f>IF(COUNT($M338:$N338)=0,0,IF(IF($N338&lt;&gt;"",$N338,$M338)&gt;=スコアリング基準!$B$20,スコアリング基準!$C$20,IF(IF($N338&lt;&gt;"",$N338,$M338)&gt;=スコアリング基準!$B$21,スコアリング基準!$C$21,IF(IF($N338&lt;&gt;"",$N338,$M338)&gt;0,スコアリング基準!$C$22,0))))</f>
        <v/>
      </c>
      <c r="T338" s="4">
        <f>IF($O338="可",スコアリング基準!$C$23,0)</f>
        <v/>
      </c>
      <c r="U338" s="4">
        <f>IF(OR(COUNT($K338:$L338)&lt;2,$K338=0),0,IF(ABS($L338)/$K338&lt;=スコアリング基準!$B$24,スコアリング基準!$C$24,IF(ABS($L338)/$K338&lt;=スコアリング基準!$B$25,スコアリング基準!$C$25,IF(ABS($L338)/$K338&lt;=スコアリング基準!$B$26,スコアリング基準!$C$26,0))))</f>
        <v/>
      </c>
      <c r="V338" s="4">
        <f>IF($P338="なし",スコアリング基準!$C$27,0)</f>
        <v/>
      </c>
      <c r="W338" s="4">
        <f>IF($F338="",0,IF(ISNUMBER($F338),IF($F338&lt;=スコアリング基準!$B$28,スコアリング基準!$C$28,スコアリング基準!$C$29),0))</f>
        <v/>
      </c>
      <c r="X338" s="4">
        <f>IFERROR(VLOOKUP($B338,スコアリング基準!$A$36:$B$46,2,FALSE),0)</f>
        <v/>
      </c>
      <c r="Y338" s="4">
        <f>SUM($S338:$X338)</f>
        <v/>
      </c>
      <c r="Z338" s="4">
        <f>IF(COUNT($M338:$N338)=0,"データ無",IF($Y338&gt;=スコアリング基準!$B$30,"S",IF($Y338&gt;=スコアリング基準!$B$31,"A",IF($Y338&gt;=スコアリング基準!$B$32,"B","C"))))</f>
        <v/>
      </c>
      <c r="AA338">
        <f>IFERROR(INDEX(実績DB!$I$3:$I$104,MATCH($B338&amp;$C338,実績DB!$J$3:$J$104,0)),"")</f>
        <v/>
      </c>
    </row>
    <row r="339">
      <c r="A339" t="n">
        <v>337</v>
      </c>
      <c r="B339" t="inlineStr">
        <is>
          <t>北海道</t>
        </is>
      </c>
      <c r="C339" t="inlineStr">
        <is>
          <t>藤野変電所</t>
        </is>
      </c>
      <c r="D339" t="inlineStr">
        <is>
          <t>北海道</t>
        </is>
      </c>
      <c r="E339" t="n">
        <v>66</v>
      </c>
      <c r="F339" t="n">
        <v>6.6</v>
      </c>
      <c r="G339" s="3" t="n">
        <v>43</v>
      </c>
      <c r="H339" s="3" t="n">
        <v>141.33</v>
      </c>
      <c r="I339" t="inlineStr">
        <is>
          <t>推定</t>
        </is>
      </c>
      <c r="J339" t="n">
        <v>30</v>
      </c>
      <c r="K339" t="n">
        <v>15</v>
      </c>
      <c r="M339" t="n">
        <v>15</v>
      </c>
      <c r="N339" t="n">
        <v>0</v>
      </c>
      <c r="O339" t="inlineStr">
        <is>
          <t>不可 #3</t>
        </is>
      </c>
      <c r="P339" t="inlineStr">
        <is>
          <t>有り</t>
        </is>
      </c>
      <c r="R339" s="4">
        <f>IF(COUNT($M339:$N339)=0,"",IF(AND(IF($N339&lt;&gt;"",$N339,$M339)&lt;=0,$O339&lt;&gt;"可"),"警告",""))</f>
        <v/>
      </c>
      <c r="S339" s="4">
        <f>IF(COUNT($M339:$N339)=0,0,IF(IF($N339&lt;&gt;"",$N339,$M339)&gt;=スコアリング基準!$B$20,スコアリング基準!$C$20,IF(IF($N339&lt;&gt;"",$N339,$M339)&gt;=スコアリング基準!$B$21,スコアリング基準!$C$21,IF(IF($N339&lt;&gt;"",$N339,$M339)&gt;0,スコアリング基準!$C$22,0))))</f>
        <v/>
      </c>
      <c r="T339" s="4">
        <f>IF($O339="可",スコアリング基準!$C$23,0)</f>
        <v/>
      </c>
      <c r="U339" s="4">
        <f>IF(OR(COUNT($K339:$L339)&lt;2,$K339=0),0,IF(ABS($L339)/$K339&lt;=スコアリング基準!$B$24,スコアリング基準!$C$24,IF(ABS($L339)/$K339&lt;=スコアリング基準!$B$25,スコアリング基準!$C$25,IF(ABS($L339)/$K339&lt;=スコアリング基準!$B$26,スコアリング基準!$C$26,0))))</f>
        <v/>
      </c>
      <c r="V339" s="4">
        <f>IF($P339="なし",スコアリング基準!$C$27,0)</f>
        <v/>
      </c>
      <c r="W339" s="4">
        <f>IF($F339="",0,IF(ISNUMBER($F339),IF($F339&lt;=スコアリング基準!$B$28,スコアリング基準!$C$28,スコアリング基準!$C$29),0))</f>
        <v/>
      </c>
      <c r="X339" s="4">
        <f>IFERROR(VLOOKUP($B339,スコアリング基準!$A$36:$B$46,2,FALSE),0)</f>
        <v/>
      </c>
      <c r="Y339" s="4">
        <f>SUM($S339:$X339)</f>
        <v/>
      </c>
      <c r="Z339" s="4">
        <f>IF(COUNT($M339:$N339)=0,"データ無",IF($Y339&gt;=スコアリング基準!$B$30,"S",IF($Y339&gt;=スコアリング基準!$B$31,"A",IF($Y339&gt;=スコアリング基準!$B$32,"B","C"))))</f>
        <v/>
      </c>
      <c r="AA339">
        <f>IFERROR(INDEX(実績DB!$I$3:$I$104,MATCH($B339&amp;$C339,実績DB!$J$3:$J$104,0)),"")</f>
        <v/>
      </c>
    </row>
    <row r="340">
      <c r="A340" t="n">
        <v>338</v>
      </c>
      <c r="B340" t="inlineStr">
        <is>
          <t>北海道</t>
        </is>
      </c>
      <c r="C340" t="inlineStr">
        <is>
          <t>藻岩変電所</t>
        </is>
      </c>
      <c r="D340" t="inlineStr">
        <is>
          <t>北海道</t>
        </is>
      </c>
      <c r="E340" t="n">
        <v>66</v>
      </c>
      <c r="F340" t="n">
        <v>6.6</v>
      </c>
      <c r="G340" s="3" t="n">
        <v>43.03</v>
      </c>
      <c r="H340" s="3" t="n">
        <v>141.32</v>
      </c>
      <c r="I340" t="inlineStr">
        <is>
          <t>推定</t>
        </is>
      </c>
      <c r="J340" t="n">
        <v>40</v>
      </c>
      <c r="K340" t="n">
        <v>20</v>
      </c>
      <c r="M340" t="n">
        <v>20</v>
      </c>
      <c r="N340" t="n">
        <v>0</v>
      </c>
      <c r="O340" t="inlineStr">
        <is>
          <t>不可 #3</t>
        </is>
      </c>
      <c r="P340" t="inlineStr">
        <is>
          <t>有り</t>
        </is>
      </c>
      <c r="R340" s="4">
        <f>IF(COUNT($M340:$N340)=0,"",IF(AND(IF($N340&lt;&gt;"",$N340,$M340)&lt;=0,$O340&lt;&gt;"可"),"警告",""))</f>
        <v/>
      </c>
      <c r="S340" s="4">
        <f>IF(COUNT($M340:$N340)=0,0,IF(IF($N340&lt;&gt;"",$N340,$M340)&gt;=スコアリング基準!$B$20,スコアリング基準!$C$20,IF(IF($N340&lt;&gt;"",$N340,$M340)&gt;=スコアリング基準!$B$21,スコアリング基準!$C$21,IF(IF($N340&lt;&gt;"",$N340,$M340)&gt;0,スコアリング基準!$C$22,0))))</f>
        <v/>
      </c>
      <c r="T340" s="4">
        <f>IF($O340="可",スコアリング基準!$C$23,0)</f>
        <v/>
      </c>
      <c r="U340" s="4">
        <f>IF(OR(COUNT($K340:$L340)&lt;2,$K340=0),0,IF(ABS($L340)/$K340&lt;=スコアリング基準!$B$24,スコアリング基準!$C$24,IF(ABS($L340)/$K340&lt;=スコアリング基準!$B$25,スコアリング基準!$C$25,IF(ABS($L340)/$K340&lt;=スコアリング基準!$B$26,スコアリング基準!$C$26,0))))</f>
        <v/>
      </c>
      <c r="V340" s="4">
        <f>IF($P340="なし",スコアリング基準!$C$27,0)</f>
        <v/>
      </c>
      <c r="W340" s="4">
        <f>IF($F340="",0,IF(ISNUMBER($F340),IF($F340&lt;=スコアリング基準!$B$28,スコアリング基準!$C$28,スコアリング基準!$C$29),0))</f>
        <v/>
      </c>
      <c r="X340" s="4">
        <f>IFERROR(VLOOKUP($B340,スコアリング基準!$A$36:$B$46,2,FALSE),0)</f>
        <v/>
      </c>
      <c r="Y340" s="4">
        <f>SUM($S340:$X340)</f>
        <v/>
      </c>
      <c r="Z340" s="4">
        <f>IF(COUNT($M340:$N340)=0,"データ無",IF($Y340&gt;=スコアリング基準!$B$30,"S",IF($Y340&gt;=スコアリング基準!$B$31,"A",IF($Y340&gt;=スコアリング基準!$B$32,"B","C"))))</f>
        <v/>
      </c>
      <c r="AA340">
        <f>IFERROR(INDEX(実績DB!$I$3:$I$104,MATCH($B340&amp;$C340,実績DB!$J$3:$J$104,0)),"")</f>
        <v/>
      </c>
    </row>
    <row r="341">
      <c r="A341" t="n">
        <v>339</v>
      </c>
      <c r="B341" t="inlineStr">
        <is>
          <t>北海道</t>
        </is>
      </c>
      <c r="C341" t="inlineStr">
        <is>
          <t>蘇牛変電所</t>
        </is>
      </c>
      <c r="D341" t="inlineStr">
        <is>
          <t>北海道</t>
        </is>
      </c>
      <c r="E341" t="n">
        <v>66</v>
      </c>
      <c r="F341" t="n">
        <v>6.6</v>
      </c>
      <c r="G341" s="3" t="n">
        <v>43.39</v>
      </c>
      <c r="H341" s="3" t="n">
        <v>144.56</v>
      </c>
      <c r="I341" t="inlineStr">
        <is>
          <t>推定</t>
        </is>
      </c>
      <c r="J341" t="n">
        <v>10</v>
      </c>
      <c r="K341" t="n">
        <v>10</v>
      </c>
      <c r="M341" t="n">
        <v>1</v>
      </c>
      <c r="N341" t="n">
        <v>0</v>
      </c>
      <c r="O341" t="inlineStr">
        <is>
          <t>不可 #3</t>
        </is>
      </c>
      <c r="P341" t="inlineStr">
        <is>
          <t>有り</t>
        </is>
      </c>
      <c r="R341" s="4">
        <f>IF(COUNT($M341:$N341)=0,"",IF(AND(IF($N341&lt;&gt;"",$N341,$M341)&lt;=0,$O341&lt;&gt;"可"),"警告",""))</f>
        <v/>
      </c>
      <c r="S341" s="4">
        <f>IF(COUNT($M341:$N341)=0,0,IF(IF($N341&lt;&gt;"",$N341,$M341)&gt;=スコアリング基準!$B$20,スコアリング基準!$C$20,IF(IF($N341&lt;&gt;"",$N341,$M341)&gt;=スコアリング基準!$B$21,スコアリング基準!$C$21,IF(IF($N341&lt;&gt;"",$N341,$M341)&gt;0,スコアリング基準!$C$22,0))))</f>
        <v/>
      </c>
      <c r="T341" s="4">
        <f>IF($O341="可",スコアリング基準!$C$23,0)</f>
        <v/>
      </c>
      <c r="U341" s="4">
        <f>IF(OR(COUNT($K341:$L341)&lt;2,$K341=0),0,IF(ABS($L341)/$K341&lt;=スコアリング基準!$B$24,スコアリング基準!$C$24,IF(ABS($L341)/$K341&lt;=スコアリング基準!$B$25,スコアリング基準!$C$25,IF(ABS($L341)/$K341&lt;=スコアリング基準!$B$26,スコアリング基準!$C$26,0))))</f>
        <v/>
      </c>
      <c r="V341" s="4">
        <f>IF($P341="なし",スコアリング基準!$C$27,0)</f>
        <v/>
      </c>
      <c r="W341" s="4">
        <f>IF($F341="",0,IF(ISNUMBER($F341),IF($F341&lt;=スコアリング基準!$B$28,スコアリング基準!$C$28,スコアリング基準!$C$29),0))</f>
        <v/>
      </c>
      <c r="X341" s="4">
        <f>IFERROR(VLOOKUP($B341,スコアリング基準!$A$36:$B$46,2,FALSE),0)</f>
        <v/>
      </c>
      <c r="Y341" s="4">
        <f>SUM($S341:$X341)</f>
        <v/>
      </c>
      <c r="Z341" s="4">
        <f>IF(COUNT($M341:$N341)=0,"データ無",IF($Y341&gt;=スコアリング基準!$B$30,"S",IF($Y341&gt;=スコアリング基準!$B$31,"A",IF($Y341&gt;=スコアリング基準!$B$32,"B","C"))))</f>
        <v/>
      </c>
      <c r="AA341">
        <f>IFERROR(INDEX(実績DB!$I$3:$I$104,MATCH($B341&amp;$C341,実績DB!$J$3:$J$104,0)),"")</f>
        <v/>
      </c>
    </row>
    <row r="342">
      <c r="A342" t="n">
        <v>340</v>
      </c>
      <c r="B342" t="inlineStr">
        <is>
          <t>北海道</t>
        </is>
      </c>
      <c r="C342" t="inlineStr">
        <is>
          <t>蘭越変電所</t>
        </is>
      </c>
      <c r="D342" t="inlineStr">
        <is>
          <t>北海道</t>
        </is>
      </c>
      <c r="E342" t="n">
        <v>66</v>
      </c>
      <c r="F342" t="n">
        <v>6.6</v>
      </c>
      <c r="G342" s="3" t="n">
        <v>42.818639</v>
      </c>
      <c r="H342" s="3" t="n">
        <v>140.550704</v>
      </c>
      <c r="I342" t="inlineStr">
        <is>
          <t>OSM実測</t>
        </is>
      </c>
      <c r="J342" t="n">
        <v>6</v>
      </c>
      <c r="K342" t="n">
        <v>6</v>
      </c>
      <c r="M342" t="n">
        <v>6</v>
      </c>
      <c r="N342" t="n">
        <v>6</v>
      </c>
      <c r="O342" t="inlineStr">
        <is>
          <t>不可 #3</t>
        </is>
      </c>
      <c r="P342" t="inlineStr">
        <is>
          <t>なし</t>
        </is>
      </c>
      <c r="R342" s="4">
        <f>IF(COUNT($M342:$N342)=0,"",IF(AND(IF($N342&lt;&gt;"",$N342,$M342)&lt;=0,$O342&lt;&gt;"可"),"警告",""))</f>
        <v/>
      </c>
      <c r="S342" s="4">
        <f>IF(COUNT($M342:$N342)=0,0,IF(IF($N342&lt;&gt;"",$N342,$M342)&gt;=スコアリング基準!$B$20,スコアリング基準!$C$20,IF(IF($N342&lt;&gt;"",$N342,$M342)&gt;=スコアリング基準!$B$21,スコアリング基準!$C$21,IF(IF($N342&lt;&gt;"",$N342,$M342)&gt;0,スコアリング基準!$C$22,0))))</f>
        <v/>
      </c>
      <c r="T342" s="4">
        <f>IF($O342="可",スコアリング基準!$C$23,0)</f>
        <v/>
      </c>
      <c r="U342" s="4">
        <f>IF(OR(COUNT($K342:$L342)&lt;2,$K342=0),0,IF(ABS($L342)/$K342&lt;=スコアリング基準!$B$24,スコアリング基準!$C$24,IF(ABS($L342)/$K342&lt;=スコアリング基準!$B$25,スコアリング基準!$C$25,IF(ABS($L342)/$K342&lt;=スコアリング基準!$B$26,スコアリング基準!$C$26,0))))</f>
        <v/>
      </c>
      <c r="V342" s="4">
        <f>IF($P342="なし",スコアリング基準!$C$27,0)</f>
        <v/>
      </c>
      <c r="W342" s="4">
        <f>IF($F342="",0,IF(ISNUMBER($F342),IF($F342&lt;=スコアリング基準!$B$28,スコアリング基準!$C$28,スコアリング基準!$C$29),0))</f>
        <v/>
      </c>
      <c r="X342" s="4">
        <f>IFERROR(VLOOKUP($B342,スコアリング基準!$A$36:$B$46,2,FALSE),0)</f>
        <v/>
      </c>
      <c r="Y342" s="4">
        <f>SUM($S342:$X342)</f>
        <v/>
      </c>
      <c r="Z342" s="4">
        <f>IF(COUNT($M342:$N342)=0,"データ無",IF($Y342&gt;=スコアリング基準!$B$30,"S",IF($Y342&gt;=スコアリング基準!$B$31,"A",IF($Y342&gt;=スコアリング基準!$B$32,"B","C"))))</f>
        <v/>
      </c>
      <c r="AA342">
        <f>IFERROR(INDEX(実績DB!$I$3:$I$104,MATCH($B342&amp;$C342,実績DB!$J$3:$J$104,0)),"")</f>
        <v/>
      </c>
    </row>
    <row r="343">
      <c r="A343" t="n">
        <v>341</v>
      </c>
      <c r="B343" t="inlineStr">
        <is>
          <t>北海道</t>
        </is>
      </c>
      <c r="C343" t="inlineStr">
        <is>
          <t>虻田変電所</t>
        </is>
      </c>
      <c r="D343" t="inlineStr">
        <is>
          <t>北海道</t>
        </is>
      </c>
      <c r="E343" t="n">
        <v>66</v>
      </c>
      <c r="F343" t="n">
        <v>6.6</v>
      </c>
      <c r="G343" s="3" t="n">
        <v>42.554096</v>
      </c>
      <c r="H343" s="3" t="n">
        <v>140.758523</v>
      </c>
      <c r="I343" t="inlineStr">
        <is>
          <t>OSM実測</t>
        </is>
      </c>
      <c r="J343" t="n">
        <v>20</v>
      </c>
      <c r="K343" t="n">
        <v>10</v>
      </c>
      <c r="M343" t="n">
        <v>4</v>
      </c>
      <c r="N343" t="n">
        <v>0</v>
      </c>
      <c r="O343" t="inlineStr">
        <is>
          <t>不可 #3</t>
        </is>
      </c>
      <c r="P343" t="inlineStr">
        <is>
          <t>有り</t>
        </is>
      </c>
      <c r="R343" s="4">
        <f>IF(COUNT($M343:$N343)=0,"",IF(AND(IF($N343&lt;&gt;"",$N343,$M343)&lt;=0,$O343&lt;&gt;"可"),"警告",""))</f>
        <v/>
      </c>
      <c r="S343" s="4">
        <f>IF(COUNT($M343:$N343)=0,0,IF(IF($N343&lt;&gt;"",$N343,$M343)&gt;=スコアリング基準!$B$20,スコアリング基準!$C$20,IF(IF($N343&lt;&gt;"",$N343,$M343)&gt;=スコアリング基準!$B$21,スコアリング基準!$C$21,IF(IF($N343&lt;&gt;"",$N343,$M343)&gt;0,スコアリング基準!$C$22,0))))</f>
        <v/>
      </c>
      <c r="T343" s="4">
        <f>IF($O343="可",スコアリング基準!$C$23,0)</f>
        <v/>
      </c>
      <c r="U343" s="4">
        <f>IF(OR(COUNT($K343:$L343)&lt;2,$K343=0),0,IF(ABS($L343)/$K343&lt;=スコアリング基準!$B$24,スコアリング基準!$C$24,IF(ABS($L343)/$K343&lt;=スコアリング基準!$B$25,スコアリング基準!$C$25,IF(ABS($L343)/$K343&lt;=スコアリング基準!$B$26,スコアリング基準!$C$26,0))))</f>
        <v/>
      </c>
      <c r="V343" s="4">
        <f>IF($P343="なし",スコアリング基準!$C$27,0)</f>
        <v/>
      </c>
      <c r="W343" s="4">
        <f>IF($F343="",0,IF(ISNUMBER($F343),IF($F343&lt;=スコアリング基準!$B$28,スコアリング基準!$C$28,スコアリング基準!$C$29),0))</f>
        <v/>
      </c>
      <c r="X343" s="4">
        <f>IFERROR(VLOOKUP($B343,スコアリング基準!$A$36:$B$46,2,FALSE),0)</f>
        <v/>
      </c>
      <c r="Y343" s="4">
        <f>SUM($S343:$X343)</f>
        <v/>
      </c>
      <c r="Z343" s="4">
        <f>IF(COUNT($M343:$N343)=0,"データ無",IF($Y343&gt;=スコアリング基準!$B$30,"S",IF($Y343&gt;=スコアリング基準!$B$31,"A",IF($Y343&gt;=スコアリング基準!$B$32,"B","C"))))</f>
        <v/>
      </c>
      <c r="AA343">
        <f>IFERROR(INDEX(実績DB!$I$3:$I$104,MATCH($B343&amp;$C343,実績DB!$J$3:$J$104,0)),"")</f>
        <v/>
      </c>
    </row>
    <row r="344">
      <c r="A344" t="n">
        <v>342</v>
      </c>
      <c r="B344" t="inlineStr">
        <is>
          <t>北海道</t>
        </is>
      </c>
      <c r="C344" t="inlineStr">
        <is>
          <t>西岡変電所</t>
        </is>
      </c>
      <c r="D344" t="inlineStr">
        <is>
          <t>北海道</t>
        </is>
      </c>
      <c r="E344" t="n">
        <v>66</v>
      </c>
      <c r="F344" t="n">
        <v>6.6</v>
      </c>
      <c r="G344" s="3" t="n">
        <v>43.02</v>
      </c>
      <c r="H344" s="3" t="n">
        <v>141.37</v>
      </c>
      <c r="I344" t="inlineStr">
        <is>
          <t>推定</t>
        </is>
      </c>
      <c r="J344" t="n">
        <v>40</v>
      </c>
      <c r="K344" t="n">
        <v>20</v>
      </c>
      <c r="M344" t="n">
        <v>20</v>
      </c>
      <c r="N344" t="n">
        <v>20</v>
      </c>
      <c r="O344" t="inlineStr">
        <is>
          <t>不可 #3</t>
        </is>
      </c>
      <c r="P344" t="inlineStr">
        <is>
          <t>なし</t>
        </is>
      </c>
      <c r="R344" s="4">
        <f>IF(COUNT($M344:$N344)=0,"",IF(AND(IF($N344&lt;&gt;"",$N344,$M344)&lt;=0,$O344&lt;&gt;"可"),"警告",""))</f>
        <v/>
      </c>
      <c r="S344" s="4">
        <f>IF(COUNT($M344:$N344)=0,0,IF(IF($N344&lt;&gt;"",$N344,$M344)&gt;=スコアリング基準!$B$20,スコアリング基準!$C$20,IF(IF($N344&lt;&gt;"",$N344,$M344)&gt;=スコアリング基準!$B$21,スコアリング基準!$C$21,IF(IF($N344&lt;&gt;"",$N344,$M344)&gt;0,スコアリング基準!$C$22,0))))</f>
        <v/>
      </c>
      <c r="T344" s="4">
        <f>IF($O344="可",スコアリング基準!$C$23,0)</f>
        <v/>
      </c>
      <c r="U344" s="4">
        <f>IF(OR(COUNT($K344:$L344)&lt;2,$K344=0),0,IF(ABS($L344)/$K344&lt;=スコアリング基準!$B$24,スコアリング基準!$C$24,IF(ABS($L344)/$K344&lt;=スコアリング基準!$B$25,スコアリング基準!$C$25,IF(ABS($L344)/$K344&lt;=スコアリング基準!$B$26,スコアリング基準!$C$26,0))))</f>
        <v/>
      </c>
      <c r="V344" s="4">
        <f>IF($P344="なし",スコアリング基準!$C$27,0)</f>
        <v/>
      </c>
      <c r="W344" s="4">
        <f>IF($F344="",0,IF(ISNUMBER($F344),IF($F344&lt;=スコアリング基準!$B$28,スコアリング基準!$C$28,スコアリング基準!$C$29),0))</f>
        <v/>
      </c>
      <c r="X344" s="4">
        <f>IFERROR(VLOOKUP($B344,スコアリング基準!$A$36:$B$46,2,FALSE),0)</f>
        <v/>
      </c>
      <c r="Y344" s="4">
        <f>SUM($S344:$X344)</f>
        <v/>
      </c>
      <c r="Z344" s="4">
        <f>IF(COUNT($M344:$N344)=0,"データ無",IF($Y344&gt;=スコアリング基準!$B$30,"S",IF($Y344&gt;=スコアリング基準!$B$31,"A",IF($Y344&gt;=スコアリング基準!$B$32,"B","C"))))</f>
        <v/>
      </c>
      <c r="AA344">
        <f>IFERROR(INDEX(実績DB!$I$3:$I$104,MATCH($B344&amp;$C344,実績DB!$J$3:$J$104,0)),"")</f>
        <v/>
      </c>
    </row>
    <row r="345">
      <c r="A345" t="n">
        <v>343</v>
      </c>
      <c r="B345" t="inlineStr">
        <is>
          <t>北海道</t>
        </is>
      </c>
      <c r="C345" t="inlineStr">
        <is>
          <t>西帯広変電所</t>
        </is>
      </c>
      <c r="D345" t="inlineStr">
        <is>
          <t>北海道</t>
        </is>
      </c>
      <c r="E345" t="n">
        <v>66</v>
      </c>
      <c r="F345" t="n">
        <v>6.6</v>
      </c>
      <c r="G345" s="3" t="n">
        <v>42.938458</v>
      </c>
      <c r="H345" s="3" t="n">
        <v>143.145813</v>
      </c>
      <c r="I345" t="inlineStr">
        <is>
          <t>OSM実測(名称一致)</t>
        </is>
      </c>
      <c r="J345" t="n">
        <v>30</v>
      </c>
      <c r="K345" t="n">
        <v>15</v>
      </c>
      <c r="M345" t="n">
        <v>15</v>
      </c>
      <c r="N345" t="n">
        <v>0</v>
      </c>
      <c r="O345" t="inlineStr">
        <is>
          <t>不可 #3</t>
        </is>
      </c>
      <c r="P345" t="inlineStr">
        <is>
          <t>有り</t>
        </is>
      </c>
      <c r="R345" s="4">
        <f>IF(COUNT($M345:$N345)=0,"",IF(AND(IF($N345&lt;&gt;"",$N345,$M345)&lt;=0,$O345&lt;&gt;"可"),"警告",""))</f>
        <v/>
      </c>
      <c r="S345" s="4">
        <f>IF(COUNT($M345:$N345)=0,0,IF(IF($N345&lt;&gt;"",$N345,$M345)&gt;=スコアリング基準!$B$20,スコアリング基準!$C$20,IF(IF($N345&lt;&gt;"",$N345,$M345)&gt;=スコアリング基準!$B$21,スコアリング基準!$C$21,IF(IF($N345&lt;&gt;"",$N345,$M345)&gt;0,スコアリング基準!$C$22,0))))</f>
        <v/>
      </c>
      <c r="T345" s="4">
        <f>IF($O345="可",スコアリング基準!$C$23,0)</f>
        <v/>
      </c>
      <c r="U345" s="4">
        <f>IF(OR(COUNT($K345:$L345)&lt;2,$K345=0),0,IF(ABS($L345)/$K345&lt;=スコアリング基準!$B$24,スコアリング基準!$C$24,IF(ABS($L345)/$K345&lt;=スコアリング基準!$B$25,スコアリング基準!$C$25,IF(ABS($L345)/$K345&lt;=スコアリング基準!$B$26,スコアリング基準!$C$26,0))))</f>
        <v/>
      </c>
      <c r="V345" s="4">
        <f>IF($P345="なし",スコアリング基準!$C$27,0)</f>
        <v/>
      </c>
      <c r="W345" s="4">
        <f>IF($F345="",0,IF(ISNUMBER($F345),IF($F345&lt;=スコアリング基準!$B$28,スコアリング基準!$C$28,スコアリング基準!$C$29),0))</f>
        <v/>
      </c>
      <c r="X345" s="4">
        <f>IFERROR(VLOOKUP($B345,スコアリング基準!$A$36:$B$46,2,FALSE),0)</f>
        <v/>
      </c>
      <c r="Y345" s="4">
        <f>SUM($S345:$X345)</f>
        <v/>
      </c>
      <c r="Z345" s="4">
        <f>IF(COUNT($M345:$N345)=0,"データ無",IF($Y345&gt;=スコアリング基準!$B$30,"S",IF($Y345&gt;=スコアリング基準!$B$31,"A",IF($Y345&gt;=スコアリング基準!$B$32,"B","C"))))</f>
        <v/>
      </c>
      <c r="AA345">
        <f>IFERROR(INDEX(実績DB!$I$3:$I$104,MATCH($B345&amp;$C345,実績DB!$J$3:$J$104,0)),"")</f>
        <v/>
      </c>
    </row>
    <row r="346">
      <c r="A346" t="n">
        <v>344</v>
      </c>
      <c r="B346" t="inlineStr">
        <is>
          <t>北海道</t>
        </is>
      </c>
      <c r="C346" t="inlineStr">
        <is>
          <t>計根別変電所</t>
        </is>
      </c>
      <c r="D346" t="inlineStr">
        <is>
          <t>北海道</t>
        </is>
      </c>
      <c r="E346" t="n">
        <v>66</v>
      </c>
      <c r="F346" t="n">
        <v>6.6</v>
      </c>
      <c r="G346" s="3" t="n">
        <v>43.59</v>
      </c>
      <c r="H346" s="3" t="n">
        <v>145.17</v>
      </c>
      <c r="I346" t="inlineStr">
        <is>
          <t>推定</t>
        </is>
      </c>
      <c r="J346" t="n">
        <v>20</v>
      </c>
      <c r="K346" t="n">
        <v>10</v>
      </c>
      <c r="M346" t="n">
        <v>3</v>
      </c>
      <c r="N346" t="n">
        <v>0</v>
      </c>
      <c r="O346" t="inlineStr">
        <is>
          <t>不可 #3</t>
        </is>
      </c>
      <c r="P346" t="inlineStr">
        <is>
          <t>有り</t>
        </is>
      </c>
      <c r="R346" s="4">
        <f>IF(COUNT($M346:$N346)=0,"",IF(AND(IF($N346&lt;&gt;"",$N346,$M346)&lt;=0,$O346&lt;&gt;"可"),"警告",""))</f>
        <v/>
      </c>
      <c r="S346" s="4">
        <f>IF(COUNT($M346:$N346)=0,0,IF(IF($N346&lt;&gt;"",$N346,$M346)&gt;=スコアリング基準!$B$20,スコアリング基準!$C$20,IF(IF($N346&lt;&gt;"",$N346,$M346)&gt;=スコアリング基準!$B$21,スコアリング基準!$C$21,IF(IF($N346&lt;&gt;"",$N346,$M346)&gt;0,スコアリング基準!$C$22,0))))</f>
        <v/>
      </c>
      <c r="T346" s="4">
        <f>IF($O346="可",スコアリング基準!$C$23,0)</f>
        <v/>
      </c>
      <c r="U346" s="4">
        <f>IF(OR(COUNT($K346:$L346)&lt;2,$K346=0),0,IF(ABS($L346)/$K346&lt;=スコアリング基準!$B$24,スコアリング基準!$C$24,IF(ABS($L346)/$K346&lt;=スコアリング基準!$B$25,スコアリング基準!$C$25,IF(ABS($L346)/$K346&lt;=スコアリング基準!$B$26,スコアリング基準!$C$26,0))))</f>
        <v/>
      </c>
      <c r="V346" s="4">
        <f>IF($P346="なし",スコアリング基準!$C$27,0)</f>
        <v/>
      </c>
      <c r="W346" s="4">
        <f>IF($F346="",0,IF(ISNUMBER($F346),IF($F346&lt;=スコアリング基準!$B$28,スコアリング基準!$C$28,スコアリング基準!$C$29),0))</f>
        <v/>
      </c>
      <c r="X346" s="4">
        <f>IFERROR(VLOOKUP($B346,スコアリング基準!$A$36:$B$46,2,FALSE),0)</f>
        <v/>
      </c>
      <c r="Y346" s="4">
        <f>SUM($S346:$X346)</f>
        <v/>
      </c>
      <c r="Z346" s="4">
        <f>IF(COUNT($M346:$N346)=0,"データ無",IF($Y346&gt;=スコアリング基準!$B$30,"S",IF($Y346&gt;=スコアリング基準!$B$31,"A",IF($Y346&gt;=スコアリング基準!$B$32,"B","C"))))</f>
        <v/>
      </c>
      <c r="AA346">
        <f>IFERROR(INDEX(実績DB!$I$3:$I$104,MATCH($B346&amp;$C346,実績DB!$J$3:$J$104,0)),"")</f>
        <v/>
      </c>
    </row>
    <row r="347">
      <c r="A347" t="n">
        <v>345</v>
      </c>
      <c r="B347" t="inlineStr">
        <is>
          <t>北海道</t>
        </is>
      </c>
      <c r="C347" t="inlineStr">
        <is>
          <t>訓子府変電所</t>
        </is>
      </c>
      <c r="D347" t="inlineStr">
        <is>
          <t>北海道</t>
        </is>
      </c>
      <c r="E347" t="n">
        <v>66</v>
      </c>
      <c r="F347" t="n">
        <v>6.6</v>
      </c>
      <c r="G347" s="3" t="n">
        <v>43.74</v>
      </c>
      <c r="H347" s="3" t="n">
        <v>143.73</v>
      </c>
      <c r="I347" t="inlineStr">
        <is>
          <t>推定</t>
        </is>
      </c>
      <c r="J347" t="n">
        <v>10</v>
      </c>
      <c r="K347" t="n">
        <v>10</v>
      </c>
      <c r="M347" t="n">
        <v>5</v>
      </c>
      <c r="N347" t="n">
        <v>0</v>
      </c>
      <c r="O347" t="inlineStr">
        <is>
          <t>不可 #3</t>
        </is>
      </c>
      <c r="P347" t="inlineStr">
        <is>
          <t>有り</t>
        </is>
      </c>
      <c r="R347" s="4">
        <f>IF(COUNT($M347:$N347)=0,"",IF(AND(IF($N347&lt;&gt;"",$N347,$M347)&lt;=0,$O347&lt;&gt;"可"),"警告",""))</f>
        <v/>
      </c>
      <c r="S347" s="4">
        <f>IF(COUNT($M347:$N347)=0,0,IF(IF($N347&lt;&gt;"",$N347,$M347)&gt;=スコアリング基準!$B$20,スコアリング基準!$C$20,IF(IF($N347&lt;&gt;"",$N347,$M347)&gt;=スコアリング基準!$B$21,スコアリング基準!$C$21,IF(IF($N347&lt;&gt;"",$N347,$M347)&gt;0,スコアリング基準!$C$22,0))))</f>
        <v/>
      </c>
      <c r="T347" s="4">
        <f>IF($O347="可",スコアリング基準!$C$23,0)</f>
        <v/>
      </c>
      <c r="U347" s="4">
        <f>IF(OR(COUNT($K347:$L347)&lt;2,$K347=0),0,IF(ABS($L347)/$K347&lt;=スコアリング基準!$B$24,スコアリング基準!$C$24,IF(ABS($L347)/$K347&lt;=スコアリング基準!$B$25,スコアリング基準!$C$25,IF(ABS($L347)/$K347&lt;=スコアリング基準!$B$26,スコアリング基準!$C$26,0))))</f>
        <v/>
      </c>
      <c r="V347" s="4">
        <f>IF($P347="なし",スコアリング基準!$C$27,0)</f>
        <v/>
      </c>
      <c r="W347" s="4">
        <f>IF($F347="",0,IF(ISNUMBER($F347),IF($F347&lt;=スコアリング基準!$B$28,スコアリング基準!$C$28,スコアリング基準!$C$29),0))</f>
        <v/>
      </c>
      <c r="X347" s="4">
        <f>IFERROR(VLOOKUP($B347,スコアリング基準!$A$36:$B$46,2,FALSE),0)</f>
        <v/>
      </c>
      <c r="Y347" s="4">
        <f>SUM($S347:$X347)</f>
        <v/>
      </c>
      <c r="Z347" s="4">
        <f>IF(COUNT($M347:$N347)=0,"データ無",IF($Y347&gt;=スコアリング基準!$B$30,"S",IF($Y347&gt;=スコアリング基準!$B$31,"A",IF($Y347&gt;=スコアリング基準!$B$32,"B","C"))))</f>
        <v/>
      </c>
      <c r="AA347">
        <f>IFERROR(INDEX(実績DB!$I$3:$I$104,MATCH($B347&amp;$C347,実績DB!$J$3:$J$104,0)),"")</f>
        <v/>
      </c>
    </row>
    <row r="348">
      <c r="A348" t="n">
        <v>346</v>
      </c>
      <c r="B348" t="inlineStr">
        <is>
          <t>北海道</t>
        </is>
      </c>
      <c r="C348" t="inlineStr">
        <is>
          <t>豊浦変電所</t>
        </is>
      </c>
      <c r="D348" t="inlineStr">
        <is>
          <t>北海道</t>
        </is>
      </c>
      <c r="E348" t="n">
        <v>66</v>
      </c>
      <c r="F348" t="n">
        <v>6.6</v>
      </c>
      <c r="G348" s="3" t="n">
        <v>42.62</v>
      </c>
      <c r="H348" s="3" t="n">
        <v>140.75</v>
      </c>
      <c r="I348" t="inlineStr">
        <is>
          <t>推定</t>
        </is>
      </c>
      <c r="J348" t="n">
        <v>6</v>
      </c>
      <c r="K348" t="n">
        <v>6</v>
      </c>
      <c r="M348" t="n">
        <v>3</v>
      </c>
      <c r="N348" t="n">
        <v>0</v>
      </c>
      <c r="O348" t="inlineStr">
        <is>
          <t>不可 #3</t>
        </is>
      </c>
      <c r="P348" t="inlineStr">
        <is>
          <t>有り</t>
        </is>
      </c>
      <c r="R348" s="4">
        <f>IF(COUNT($M348:$N348)=0,"",IF(AND(IF($N348&lt;&gt;"",$N348,$M348)&lt;=0,$O348&lt;&gt;"可"),"警告",""))</f>
        <v/>
      </c>
      <c r="S348" s="4">
        <f>IF(COUNT($M348:$N348)=0,0,IF(IF($N348&lt;&gt;"",$N348,$M348)&gt;=スコアリング基準!$B$20,スコアリング基準!$C$20,IF(IF($N348&lt;&gt;"",$N348,$M348)&gt;=スコアリング基準!$B$21,スコアリング基準!$C$21,IF(IF($N348&lt;&gt;"",$N348,$M348)&gt;0,スコアリング基準!$C$22,0))))</f>
        <v/>
      </c>
      <c r="T348" s="4">
        <f>IF($O348="可",スコアリング基準!$C$23,0)</f>
        <v/>
      </c>
      <c r="U348" s="4">
        <f>IF(OR(COUNT($K348:$L348)&lt;2,$K348=0),0,IF(ABS($L348)/$K348&lt;=スコアリング基準!$B$24,スコアリング基準!$C$24,IF(ABS($L348)/$K348&lt;=スコアリング基準!$B$25,スコアリング基準!$C$25,IF(ABS($L348)/$K348&lt;=スコアリング基準!$B$26,スコアリング基準!$C$26,0))))</f>
        <v/>
      </c>
      <c r="V348" s="4">
        <f>IF($P348="なし",スコアリング基準!$C$27,0)</f>
        <v/>
      </c>
      <c r="W348" s="4">
        <f>IF($F348="",0,IF(ISNUMBER($F348),IF($F348&lt;=スコアリング基準!$B$28,スコアリング基準!$C$28,スコアリング基準!$C$29),0))</f>
        <v/>
      </c>
      <c r="X348" s="4">
        <f>IFERROR(VLOOKUP($B348,スコアリング基準!$A$36:$B$46,2,FALSE),0)</f>
        <v/>
      </c>
      <c r="Y348" s="4">
        <f>SUM($S348:$X348)</f>
        <v/>
      </c>
      <c r="Z348" s="4">
        <f>IF(COUNT($M348:$N348)=0,"データ無",IF($Y348&gt;=スコアリング基準!$B$30,"S",IF($Y348&gt;=スコアリング基準!$B$31,"A",IF($Y348&gt;=スコアリング基準!$B$32,"B","C"))))</f>
        <v/>
      </c>
      <c r="AA348">
        <f>IFERROR(INDEX(実績DB!$I$3:$I$104,MATCH($B348&amp;$C348,実績DB!$J$3:$J$104,0)),"")</f>
        <v/>
      </c>
    </row>
    <row r="349">
      <c r="A349" t="n">
        <v>347</v>
      </c>
      <c r="B349" t="inlineStr">
        <is>
          <t>北海道</t>
        </is>
      </c>
      <c r="C349" t="inlineStr">
        <is>
          <t>豊頃変電所</t>
        </is>
      </c>
      <c r="D349" t="inlineStr">
        <is>
          <t>北海道</t>
        </is>
      </c>
      <c r="E349" t="n">
        <v>66</v>
      </c>
      <c r="F349" t="n">
        <v>6.6</v>
      </c>
      <c r="G349" s="3" t="n">
        <v>42.823149</v>
      </c>
      <c r="H349" s="3" t="n">
        <v>143.548039</v>
      </c>
      <c r="I349" t="inlineStr">
        <is>
          <t>OSM実測</t>
        </is>
      </c>
      <c r="J349" t="n">
        <v>10</v>
      </c>
      <c r="K349" t="n">
        <v>10</v>
      </c>
      <c r="M349" t="n">
        <v>0</v>
      </c>
      <c r="N349" t="n">
        <v>0</v>
      </c>
      <c r="O349" t="inlineStr">
        <is>
          <t>不可 #3</t>
        </is>
      </c>
      <c r="P349" t="inlineStr">
        <is>
          <t>有り</t>
        </is>
      </c>
      <c r="R349" s="4">
        <f>IF(COUNT($M349:$N349)=0,"",IF(AND(IF($N349&lt;&gt;"",$N349,$M349)&lt;=0,$O349&lt;&gt;"可"),"警告",""))</f>
        <v/>
      </c>
      <c r="S349" s="4">
        <f>IF(COUNT($M349:$N349)=0,0,IF(IF($N349&lt;&gt;"",$N349,$M349)&gt;=スコアリング基準!$B$20,スコアリング基準!$C$20,IF(IF($N349&lt;&gt;"",$N349,$M349)&gt;=スコアリング基準!$B$21,スコアリング基準!$C$21,IF(IF($N349&lt;&gt;"",$N349,$M349)&gt;0,スコアリング基準!$C$22,0))))</f>
        <v/>
      </c>
      <c r="T349" s="4">
        <f>IF($O349="可",スコアリング基準!$C$23,0)</f>
        <v/>
      </c>
      <c r="U349" s="4">
        <f>IF(OR(COUNT($K349:$L349)&lt;2,$K349=0),0,IF(ABS($L349)/$K349&lt;=スコアリング基準!$B$24,スコアリング基準!$C$24,IF(ABS($L349)/$K349&lt;=スコアリング基準!$B$25,スコアリング基準!$C$25,IF(ABS($L349)/$K349&lt;=スコアリング基準!$B$26,スコアリング基準!$C$26,0))))</f>
        <v/>
      </c>
      <c r="V349" s="4">
        <f>IF($P349="なし",スコアリング基準!$C$27,0)</f>
        <v/>
      </c>
      <c r="W349" s="4">
        <f>IF($F349="",0,IF(ISNUMBER($F349),IF($F349&lt;=スコアリング基準!$B$28,スコアリング基準!$C$28,スコアリング基準!$C$29),0))</f>
        <v/>
      </c>
      <c r="X349" s="4">
        <f>IFERROR(VLOOKUP($B349,スコアリング基準!$A$36:$B$46,2,FALSE),0)</f>
        <v/>
      </c>
      <c r="Y349" s="4">
        <f>SUM($S349:$X349)</f>
        <v/>
      </c>
      <c r="Z349" s="4">
        <f>IF(COUNT($M349:$N349)=0,"データ無",IF($Y349&gt;=スコアリング基準!$B$30,"S",IF($Y349&gt;=スコアリング基準!$B$31,"A",IF($Y349&gt;=スコアリング基準!$B$32,"B","C"))))</f>
        <v/>
      </c>
      <c r="AA349">
        <f>IFERROR(INDEX(実績DB!$I$3:$I$104,MATCH($B349&amp;$C349,実績DB!$J$3:$J$104,0)),"")</f>
        <v/>
      </c>
    </row>
    <row r="350">
      <c r="A350" t="n">
        <v>348</v>
      </c>
      <c r="B350" t="inlineStr">
        <is>
          <t>北海道</t>
        </is>
      </c>
      <c r="C350" t="inlineStr">
        <is>
          <t>足寄変電所</t>
        </is>
      </c>
      <c r="D350" t="inlineStr">
        <is>
          <t>北海道</t>
        </is>
      </c>
      <c r="E350" t="n">
        <v>66</v>
      </c>
      <c r="F350" t="n">
        <v>6.6</v>
      </c>
      <c r="G350" s="3" t="n">
        <v>43.22646</v>
      </c>
      <c r="H350" s="3" t="n">
        <v>143.5467</v>
      </c>
      <c r="I350" t="inlineStr">
        <is>
          <t>OSM実測</t>
        </is>
      </c>
      <c r="J350" t="n">
        <v>12</v>
      </c>
      <c r="K350" t="n">
        <v>6</v>
      </c>
      <c r="M350" t="n">
        <v>1</v>
      </c>
      <c r="N350" t="n">
        <v>0</v>
      </c>
      <c r="O350" t="inlineStr">
        <is>
          <t>不可 #3</t>
        </is>
      </c>
      <c r="P350" t="inlineStr">
        <is>
          <t>有り</t>
        </is>
      </c>
      <c r="R350" s="4">
        <f>IF(COUNT($M350:$N350)=0,"",IF(AND(IF($N350&lt;&gt;"",$N350,$M350)&lt;=0,$O350&lt;&gt;"可"),"警告",""))</f>
        <v/>
      </c>
      <c r="S350" s="4">
        <f>IF(COUNT($M350:$N350)=0,0,IF(IF($N350&lt;&gt;"",$N350,$M350)&gt;=スコアリング基準!$B$20,スコアリング基準!$C$20,IF(IF($N350&lt;&gt;"",$N350,$M350)&gt;=スコアリング基準!$B$21,スコアリング基準!$C$21,IF(IF($N350&lt;&gt;"",$N350,$M350)&gt;0,スコアリング基準!$C$22,0))))</f>
        <v/>
      </c>
      <c r="T350" s="4">
        <f>IF($O350="可",スコアリング基準!$C$23,0)</f>
        <v/>
      </c>
      <c r="U350" s="4">
        <f>IF(OR(COUNT($K350:$L350)&lt;2,$K350=0),0,IF(ABS($L350)/$K350&lt;=スコアリング基準!$B$24,スコアリング基準!$C$24,IF(ABS($L350)/$K350&lt;=スコアリング基準!$B$25,スコアリング基準!$C$25,IF(ABS($L350)/$K350&lt;=スコアリング基準!$B$26,スコアリング基準!$C$26,0))))</f>
        <v/>
      </c>
      <c r="V350" s="4">
        <f>IF($P350="なし",スコアリング基準!$C$27,0)</f>
        <v/>
      </c>
      <c r="W350" s="4">
        <f>IF($F350="",0,IF(ISNUMBER($F350),IF($F350&lt;=スコアリング基準!$B$28,スコアリング基準!$C$28,スコアリング基準!$C$29),0))</f>
        <v/>
      </c>
      <c r="X350" s="4">
        <f>IFERROR(VLOOKUP($B350,スコアリング基準!$A$36:$B$46,2,FALSE),0)</f>
        <v/>
      </c>
      <c r="Y350" s="4">
        <f>SUM($S350:$X350)</f>
        <v/>
      </c>
      <c r="Z350" s="4">
        <f>IF(COUNT($M350:$N350)=0,"データ無",IF($Y350&gt;=スコアリング基準!$B$30,"S",IF($Y350&gt;=スコアリング基準!$B$31,"A",IF($Y350&gt;=スコアリング基準!$B$32,"B","C"))))</f>
        <v/>
      </c>
      <c r="AA350">
        <f>IFERROR(INDEX(実績DB!$I$3:$I$104,MATCH($B350&amp;$C350,実績DB!$J$3:$J$104,0)),"")</f>
        <v/>
      </c>
    </row>
    <row r="351">
      <c r="A351" t="n">
        <v>349</v>
      </c>
      <c r="B351" t="inlineStr">
        <is>
          <t>北海道</t>
        </is>
      </c>
      <c r="C351" t="inlineStr">
        <is>
          <t>軍川変電所</t>
        </is>
      </c>
      <c r="D351" t="inlineStr">
        <is>
          <t>北海道</t>
        </is>
      </c>
      <c r="E351" t="n">
        <v>66</v>
      </c>
      <c r="F351" t="n">
        <v>22</v>
      </c>
      <c r="G351" s="3" t="n">
        <v>41.972375</v>
      </c>
      <c r="H351" s="3" t="n">
        <v>140.707111</v>
      </c>
      <c r="I351" t="inlineStr">
        <is>
          <t>OSM実測(名称一致)</t>
        </is>
      </c>
      <c r="J351" t="n">
        <v>10</v>
      </c>
      <c r="K351" t="n">
        <v>10</v>
      </c>
      <c r="L351" t="n">
        <v>-1</v>
      </c>
      <c r="O351" t="inlineStr">
        <is>
          <t>不可 #2</t>
        </is>
      </c>
      <c r="P351" t="inlineStr">
        <is>
          <t>有り</t>
        </is>
      </c>
      <c r="R351" s="4">
        <f>IF(COUNT($M351:$N351)=0,"",IF(AND(IF($N351&lt;&gt;"",$N351,$M351)&lt;=0,$O351&lt;&gt;"可"),"警告",""))</f>
        <v/>
      </c>
      <c r="S351" s="4">
        <f>IF(COUNT($M351:$N351)=0,0,IF(IF($N351&lt;&gt;"",$N351,$M351)&gt;=スコアリング基準!$B$20,スコアリング基準!$C$20,IF(IF($N351&lt;&gt;"",$N351,$M351)&gt;=スコアリング基準!$B$21,スコアリング基準!$C$21,IF(IF($N351&lt;&gt;"",$N351,$M351)&gt;0,スコアリング基準!$C$22,0))))</f>
        <v/>
      </c>
      <c r="T351" s="4">
        <f>IF($O351="可",スコアリング基準!$C$23,0)</f>
        <v/>
      </c>
      <c r="U351" s="4">
        <f>IF(OR(COUNT($K351:$L351)&lt;2,$K351=0),0,IF(ABS($L351)/$K351&lt;=スコアリング基準!$B$24,スコアリング基準!$C$24,IF(ABS($L351)/$K351&lt;=スコアリング基準!$B$25,スコアリング基準!$C$25,IF(ABS($L351)/$K351&lt;=スコアリング基準!$B$26,スコアリング基準!$C$26,0))))</f>
        <v/>
      </c>
      <c r="V351" s="4">
        <f>IF($P351="なし",スコアリング基準!$C$27,0)</f>
        <v/>
      </c>
      <c r="W351" s="4">
        <f>IF($F351="",0,IF(ISNUMBER($F351),IF($F351&lt;=スコアリング基準!$B$28,スコアリング基準!$C$28,スコアリング基準!$C$29),0))</f>
        <v/>
      </c>
      <c r="X351" s="4">
        <f>IFERROR(VLOOKUP($B351,スコアリング基準!$A$36:$B$46,2,FALSE),0)</f>
        <v/>
      </c>
      <c r="Y351" s="4">
        <f>SUM($S351:$X351)</f>
        <v/>
      </c>
      <c r="Z351" s="4">
        <f>IF(COUNT($M351:$N351)=0,"データ無",IF($Y351&gt;=スコアリング基準!$B$30,"S",IF($Y351&gt;=スコアリング基準!$B$31,"A",IF($Y351&gt;=スコアリング基準!$B$32,"B","C"))))</f>
        <v/>
      </c>
      <c r="AA351">
        <f>IFERROR(INDEX(実績DB!$I$3:$I$104,MATCH($B351&amp;$C351,実績DB!$J$3:$J$104,0)),"")</f>
        <v/>
      </c>
    </row>
    <row r="352">
      <c r="A352" t="n">
        <v>350</v>
      </c>
      <c r="B352" t="inlineStr">
        <is>
          <t>北海道</t>
        </is>
      </c>
      <c r="C352" t="inlineStr">
        <is>
          <t>近文変電所</t>
        </is>
      </c>
      <c r="D352" t="inlineStr">
        <is>
          <t>北海道</t>
        </is>
      </c>
      <c r="E352" t="n">
        <v>66</v>
      </c>
      <c r="F352" t="n">
        <v>6.6</v>
      </c>
      <c r="G352" s="3" t="n">
        <v>43.798857</v>
      </c>
      <c r="H352" s="3" t="n">
        <v>142.346789</v>
      </c>
      <c r="I352" t="inlineStr">
        <is>
          <t>OSM実測(名称一致)</t>
        </is>
      </c>
      <c r="J352" t="n">
        <v>55</v>
      </c>
      <c r="K352" t="n">
        <v>35</v>
      </c>
      <c r="M352" t="n">
        <v>15</v>
      </c>
      <c r="N352" t="n">
        <v>0</v>
      </c>
      <c r="O352" t="inlineStr">
        <is>
          <t>不可 #1</t>
        </is>
      </c>
      <c r="P352" t="inlineStr">
        <is>
          <t>なし</t>
        </is>
      </c>
      <c r="R352" s="4">
        <f>IF(COUNT($M352:$N352)=0,"",IF(AND(IF($N352&lt;&gt;"",$N352,$M352)&lt;=0,$O352&lt;&gt;"可"),"警告",""))</f>
        <v/>
      </c>
      <c r="S352" s="4">
        <f>IF(COUNT($M352:$N352)=0,0,IF(IF($N352&lt;&gt;"",$N352,$M352)&gt;=スコアリング基準!$B$20,スコアリング基準!$C$20,IF(IF($N352&lt;&gt;"",$N352,$M352)&gt;=スコアリング基準!$B$21,スコアリング基準!$C$21,IF(IF($N352&lt;&gt;"",$N352,$M352)&gt;0,スコアリング基準!$C$22,0))))</f>
        <v/>
      </c>
      <c r="T352" s="4">
        <f>IF($O352="可",スコアリング基準!$C$23,0)</f>
        <v/>
      </c>
      <c r="U352" s="4">
        <f>IF(OR(COUNT($K352:$L352)&lt;2,$K352=0),0,IF(ABS($L352)/$K352&lt;=スコアリング基準!$B$24,スコアリング基準!$C$24,IF(ABS($L352)/$K352&lt;=スコアリング基準!$B$25,スコアリング基準!$C$25,IF(ABS($L352)/$K352&lt;=スコアリング基準!$B$26,スコアリング基準!$C$26,0))))</f>
        <v/>
      </c>
      <c r="V352" s="4">
        <f>IF($P352="なし",スコアリング基準!$C$27,0)</f>
        <v/>
      </c>
      <c r="W352" s="4">
        <f>IF($F352="",0,IF(ISNUMBER($F352),IF($F352&lt;=スコアリング基準!$B$28,スコアリング基準!$C$28,スコアリング基準!$C$29),0))</f>
        <v/>
      </c>
      <c r="X352" s="4">
        <f>IFERROR(VLOOKUP($B352,スコアリング基準!$A$36:$B$46,2,FALSE),0)</f>
        <v/>
      </c>
      <c r="Y352" s="4">
        <f>SUM($S352:$X352)</f>
        <v/>
      </c>
      <c r="Z352" s="4">
        <f>IF(COUNT($M352:$N352)=0,"データ無",IF($Y352&gt;=スコアリング基準!$B$30,"S",IF($Y352&gt;=スコアリング基準!$B$31,"A",IF($Y352&gt;=スコアリング基準!$B$32,"B","C"))))</f>
        <v/>
      </c>
      <c r="AA352">
        <f>IFERROR(INDEX(実績DB!$I$3:$I$104,MATCH($B352&amp;$C352,実績DB!$J$3:$J$104,0)),"")</f>
        <v/>
      </c>
    </row>
    <row r="353">
      <c r="A353" t="n">
        <v>351</v>
      </c>
      <c r="B353" t="inlineStr">
        <is>
          <t>北海道</t>
        </is>
      </c>
      <c r="C353" t="inlineStr">
        <is>
          <t>遠軽変電所</t>
        </is>
      </c>
      <c r="D353" t="inlineStr">
        <is>
          <t>北海道</t>
        </is>
      </c>
      <c r="E353" t="n">
        <v>66</v>
      </c>
      <c r="F353" t="n">
        <v>6.6</v>
      </c>
      <c r="G353" s="3" t="n">
        <v>44.023102</v>
      </c>
      <c r="H353" s="3" t="n">
        <v>143.509447</v>
      </c>
      <c r="I353" t="inlineStr">
        <is>
          <t>OSM実測</t>
        </is>
      </c>
      <c r="J353" t="n">
        <v>30</v>
      </c>
      <c r="K353" t="n">
        <v>15</v>
      </c>
      <c r="M353" t="n">
        <v>11</v>
      </c>
      <c r="N353" t="n">
        <v>0</v>
      </c>
      <c r="O353" t="inlineStr">
        <is>
          <t>不可 #3</t>
        </is>
      </c>
      <c r="P353" t="inlineStr">
        <is>
          <t>有り</t>
        </is>
      </c>
      <c r="R353" s="4">
        <f>IF(COUNT($M353:$N353)=0,"",IF(AND(IF($N353&lt;&gt;"",$N353,$M353)&lt;=0,$O353&lt;&gt;"可"),"警告",""))</f>
        <v/>
      </c>
      <c r="S353" s="4">
        <f>IF(COUNT($M353:$N353)=0,0,IF(IF($N353&lt;&gt;"",$N353,$M353)&gt;=スコアリング基準!$B$20,スコアリング基準!$C$20,IF(IF($N353&lt;&gt;"",$N353,$M353)&gt;=スコアリング基準!$B$21,スコアリング基準!$C$21,IF(IF($N353&lt;&gt;"",$N353,$M353)&gt;0,スコアリング基準!$C$22,0))))</f>
        <v/>
      </c>
      <c r="T353" s="4">
        <f>IF($O353="可",スコアリング基準!$C$23,0)</f>
        <v/>
      </c>
      <c r="U353" s="4">
        <f>IF(OR(COUNT($K353:$L353)&lt;2,$K353=0),0,IF(ABS($L353)/$K353&lt;=スコアリング基準!$B$24,スコアリング基準!$C$24,IF(ABS($L353)/$K353&lt;=スコアリング基準!$B$25,スコアリング基準!$C$25,IF(ABS($L353)/$K353&lt;=スコアリング基準!$B$26,スコアリング基準!$C$26,0))))</f>
        <v/>
      </c>
      <c r="V353" s="4">
        <f>IF($P353="なし",スコアリング基準!$C$27,0)</f>
        <v/>
      </c>
      <c r="W353" s="4">
        <f>IF($F353="",0,IF(ISNUMBER($F353),IF($F353&lt;=スコアリング基準!$B$28,スコアリング基準!$C$28,スコアリング基準!$C$29),0))</f>
        <v/>
      </c>
      <c r="X353" s="4">
        <f>IFERROR(VLOOKUP($B353,スコアリング基準!$A$36:$B$46,2,FALSE),0)</f>
        <v/>
      </c>
      <c r="Y353" s="4">
        <f>SUM($S353:$X353)</f>
        <v/>
      </c>
      <c r="Z353" s="4">
        <f>IF(COUNT($M353:$N353)=0,"データ無",IF($Y353&gt;=スコアリング基準!$B$30,"S",IF($Y353&gt;=スコアリング基準!$B$31,"A",IF($Y353&gt;=スコアリング基準!$B$32,"B","C"))))</f>
        <v/>
      </c>
      <c r="AA353">
        <f>IFERROR(INDEX(実績DB!$I$3:$I$104,MATCH($B353&amp;$C353,実績DB!$J$3:$J$104,0)),"")</f>
        <v/>
      </c>
    </row>
    <row r="354">
      <c r="A354" t="n">
        <v>352</v>
      </c>
      <c r="B354" t="inlineStr">
        <is>
          <t>北海道</t>
        </is>
      </c>
      <c r="C354" t="inlineStr">
        <is>
          <t>野幌変電所</t>
        </is>
      </c>
      <c r="D354" t="inlineStr">
        <is>
          <t>北海道</t>
        </is>
      </c>
      <c r="E354" t="n">
        <v>66</v>
      </c>
      <c r="F354" t="n">
        <v>6.6</v>
      </c>
      <c r="G354" s="3" t="n">
        <v>43.08</v>
      </c>
      <c r="H354" s="3" t="n">
        <v>141.62</v>
      </c>
      <c r="I354" t="inlineStr">
        <is>
          <t>推定</t>
        </is>
      </c>
      <c r="J354" t="n">
        <v>30</v>
      </c>
      <c r="K354" t="n">
        <v>15</v>
      </c>
      <c r="M354" t="n">
        <v>15</v>
      </c>
      <c r="N354" t="n">
        <v>0</v>
      </c>
      <c r="O354" t="inlineStr">
        <is>
          <t>不可 #3</t>
        </is>
      </c>
      <c r="P354" t="inlineStr">
        <is>
          <t>有り</t>
        </is>
      </c>
      <c r="R354" s="4">
        <f>IF(COUNT($M354:$N354)=0,"",IF(AND(IF($N354&lt;&gt;"",$N354,$M354)&lt;=0,$O354&lt;&gt;"可"),"警告",""))</f>
        <v/>
      </c>
      <c r="S354" s="4">
        <f>IF(COUNT($M354:$N354)=0,0,IF(IF($N354&lt;&gt;"",$N354,$M354)&gt;=スコアリング基準!$B$20,スコアリング基準!$C$20,IF(IF($N354&lt;&gt;"",$N354,$M354)&gt;=スコアリング基準!$B$21,スコアリング基準!$C$21,IF(IF($N354&lt;&gt;"",$N354,$M354)&gt;0,スコアリング基準!$C$22,0))))</f>
        <v/>
      </c>
      <c r="T354" s="4">
        <f>IF($O354="可",スコアリング基準!$C$23,0)</f>
        <v/>
      </c>
      <c r="U354" s="4">
        <f>IF(OR(COUNT($K354:$L354)&lt;2,$K354=0),0,IF(ABS($L354)/$K354&lt;=スコアリング基準!$B$24,スコアリング基準!$C$24,IF(ABS($L354)/$K354&lt;=スコアリング基準!$B$25,スコアリング基準!$C$25,IF(ABS($L354)/$K354&lt;=スコアリング基準!$B$26,スコアリング基準!$C$26,0))))</f>
        <v/>
      </c>
      <c r="V354" s="4">
        <f>IF($P354="なし",スコアリング基準!$C$27,0)</f>
        <v/>
      </c>
      <c r="W354" s="4">
        <f>IF($F354="",0,IF(ISNUMBER($F354),IF($F354&lt;=スコアリング基準!$B$28,スコアリング基準!$C$28,スコアリング基準!$C$29),0))</f>
        <v/>
      </c>
      <c r="X354" s="4">
        <f>IFERROR(VLOOKUP($B354,スコアリング基準!$A$36:$B$46,2,FALSE),0)</f>
        <v/>
      </c>
      <c r="Y354" s="4">
        <f>SUM($S354:$X354)</f>
        <v/>
      </c>
      <c r="Z354" s="4">
        <f>IF(COUNT($M354:$N354)=0,"データ無",IF($Y354&gt;=スコアリング基準!$B$30,"S",IF($Y354&gt;=スコアリング基準!$B$31,"A",IF($Y354&gt;=スコアリング基準!$B$32,"B","C"))))</f>
        <v/>
      </c>
      <c r="AA354">
        <f>IFERROR(INDEX(実績DB!$I$3:$I$104,MATCH($B354&amp;$C354,実績DB!$J$3:$J$104,0)),"")</f>
        <v/>
      </c>
    </row>
    <row r="355">
      <c r="A355" t="n">
        <v>353</v>
      </c>
      <c r="B355" t="inlineStr">
        <is>
          <t>北海道</t>
        </is>
      </c>
      <c r="C355" t="inlineStr">
        <is>
          <t>野花南変電所</t>
        </is>
      </c>
      <c r="D355" t="inlineStr">
        <is>
          <t>北海道</t>
        </is>
      </c>
      <c r="E355" t="n">
        <v>66</v>
      </c>
      <c r="F355" t="n">
        <v>6.6</v>
      </c>
      <c r="G355" s="3" t="n">
        <v>43.61</v>
      </c>
      <c r="H355" s="3" t="n">
        <v>142.24</v>
      </c>
      <c r="I355" t="inlineStr">
        <is>
          <t>推定</t>
        </is>
      </c>
      <c r="J355" t="n">
        <v>6</v>
      </c>
      <c r="K355" t="n">
        <v>6</v>
      </c>
      <c r="M355" t="n">
        <v>1</v>
      </c>
      <c r="N355" t="n">
        <v>0</v>
      </c>
      <c r="O355" t="inlineStr">
        <is>
          <t>不可 #3</t>
        </is>
      </c>
      <c r="P355" t="inlineStr">
        <is>
          <t>有り</t>
        </is>
      </c>
      <c r="R355" s="4">
        <f>IF(COUNT($M355:$N355)=0,"",IF(AND(IF($N355&lt;&gt;"",$N355,$M355)&lt;=0,$O355&lt;&gt;"可"),"警告",""))</f>
        <v/>
      </c>
      <c r="S355" s="4">
        <f>IF(COUNT($M355:$N355)=0,0,IF(IF($N355&lt;&gt;"",$N355,$M355)&gt;=スコアリング基準!$B$20,スコアリング基準!$C$20,IF(IF($N355&lt;&gt;"",$N355,$M355)&gt;=スコアリング基準!$B$21,スコアリング基準!$C$21,IF(IF($N355&lt;&gt;"",$N355,$M355)&gt;0,スコアリング基準!$C$22,0))))</f>
        <v/>
      </c>
      <c r="T355" s="4">
        <f>IF($O355="可",スコアリング基準!$C$23,0)</f>
        <v/>
      </c>
      <c r="U355" s="4">
        <f>IF(OR(COUNT($K355:$L355)&lt;2,$K355=0),0,IF(ABS($L355)/$K355&lt;=スコアリング基準!$B$24,スコアリング基準!$C$24,IF(ABS($L355)/$K355&lt;=スコアリング基準!$B$25,スコアリング基準!$C$25,IF(ABS($L355)/$K355&lt;=スコアリング基準!$B$26,スコアリング基準!$C$26,0))))</f>
        <v/>
      </c>
      <c r="V355" s="4">
        <f>IF($P355="なし",スコアリング基準!$C$27,0)</f>
        <v/>
      </c>
      <c r="W355" s="4">
        <f>IF($F355="",0,IF(ISNUMBER($F355),IF($F355&lt;=スコアリング基準!$B$28,スコアリング基準!$C$28,スコアリング基準!$C$29),0))</f>
        <v/>
      </c>
      <c r="X355" s="4">
        <f>IFERROR(VLOOKUP($B355,スコアリング基準!$A$36:$B$46,2,FALSE),0)</f>
        <v/>
      </c>
      <c r="Y355" s="4">
        <f>SUM($S355:$X355)</f>
        <v/>
      </c>
      <c r="Z355" s="4">
        <f>IF(COUNT($M355:$N355)=0,"データ無",IF($Y355&gt;=スコアリング基準!$B$30,"S",IF($Y355&gt;=スコアリング基準!$B$31,"A",IF($Y355&gt;=スコアリング基準!$B$32,"B","C"))))</f>
        <v/>
      </c>
      <c r="AA355">
        <f>IFERROR(INDEX(実績DB!$I$3:$I$104,MATCH($B355&amp;$C355,実績DB!$J$3:$J$104,0)),"")</f>
        <v/>
      </c>
    </row>
    <row r="356">
      <c r="A356" t="n">
        <v>354</v>
      </c>
      <c r="B356" t="inlineStr">
        <is>
          <t>北海道</t>
        </is>
      </c>
      <c r="C356" t="inlineStr">
        <is>
          <t>金山変電所</t>
        </is>
      </c>
      <c r="D356" t="inlineStr">
        <is>
          <t>北海道</t>
        </is>
      </c>
      <c r="E356" t="n">
        <v>66</v>
      </c>
      <c r="F356" t="n">
        <v>6.6</v>
      </c>
      <c r="G356" s="3" t="n">
        <v>43.18</v>
      </c>
      <c r="H356" s="3" t="n">
        <v>142.54</v>
      </c>
      <c r="I356" t="inlineStr">
        <is>
          <t>推定</t>
        </is>
      </c>
      <c r="J356" t="n">
        <v>3</v>
      </c>
      <c r="K356" t="n">
        <v>3</v>
      </c>
      <c r="M356" t="n">
        <v>3</v>
      </c>
      <c r="N356" t="n">
        <v>0</v>
      </c>
      <c r="O356" t="inlineStr">
        <is>
          <t>不可 #3</t>
        </is>
      </c>
      <c r="P356" t="inlineStr">
        <is>
          <t>有り</t>
        </is>
      </c>
      <c r="R356" s="4">
        <f>IF(COUNT($M356:$N356)=0,"",IF(AND(IF($N356&lt;&gt;"",$N356,$M356)&lt;=0,$O356&lt;&gt;"可"),"警告",""))</f>
        <v/>
      </c>
      <c r="S356" s="4">
        <f>IF(COUNT($M356:$N356)=0,0,IF(IF($N356&lt;&gt;"",$N356,$M356)&gt;=スコアリング基準!$B$20,スコアリング基準!$C$20,IF(IF($N356&lt;&gt;"",$N356,$M356)&gt;=スコアリング基準!$B$21,スコアリング基準!$C$21,IF(IF($N356&lt;&gt;"",$N356,$M356)&gt;0,スコアリング基準!$C$22,0))))</f>
        <v/>
      </c>
      <c r="T356" s="4">
        <f>IF($O356="可",スコアリング基準!$C$23,0)</f>
        <v/>
      </c>
      <c r="U356" s="4">
        <f>IF(OR(COUNT($K356:$L356)&lt;2,$K356=0),0,IF(ABS($L356)/$K356&lt;=スコアリング基準!$B$24,スコアリング基準!$C$24,IF(ABS($L356)/$K356&lt;=スコアリング基準!$B$25,スコアリング基準!$C$25,IF(ABS($L356)/$K356&lt;=スコアリング基準!$B$26,スコアリング基準!$C$26,0))))</f>
        <v/>
      </c>
      <c r="V356" s="4">
        <f>IF($P356="なし",スコアリング基準!$C$27,0)</f>
        <v/>
      </c>
      <c r="W356" s="4">
        <f>IF($F356="",0,IF(ISNUMBER($F356),IF($F356&lt;=スコアリング基準!$B$28,スコアリング基準!$C$28,スコアリング基準!$C$29),0))</f>
        <v/>
      </c>
      <c r="X356" s="4">
        <f>IFERROR(VLOOKUP($B356,スコアリング基準!$A$36:$B$46,2,FALSE),0)</f>
        <v/>
      </c>
      <c r="Y356" s="4">
        <f>SUM($S356:$X356)</f>
        <v/>
      </c>
      <c r="Z356" s="4">
        <f>IF(COUNT($M356:$N356)=0,"データ無",IF($Y356&gt;=スコアリング基準!$B$30,"S",IF($Y356&gt;=スコアリング基準!$B$31,"A",IF($Y356&gt;=スコアリング基準!$B$32,"B","C"))))</f>
        <v/>
      </c>
      <c r="AA356">
        <f>IFERROR(INDEX(実績DB!$I$3:$I$104,MATCH($B356&amp;$C356,実績DB!$J$3:$J$104,0)),"")</f>
        <v/>
      </c>
    </row>
    <row r="357">
      <c r="A357" t="n">
        <v>355</v>
      </c>
      <c r="B357" t="inlineStr">
        <is>
          <t>北海道</t>
        </is>
      </c>
      <c r="C357" t="inlineStr">
        <is>
          <t>釧白変電所</t>
        </is>
      </c>
      <c r="D357" t="inlineStr">
        <is>
          <t>北海道</t>
        </is>
      </c>
      <c r="E357" t="n">
        <v>66</v>
      </c>
      <c r="F357" t="n">
        <v>6.6</v>
      </c>
      <c r="G357" s="3" t="n">
        <v>43.003749</v>
      </c>
      <c r="H357" s="3" t="n">
        <v>144.218048</v>
      </c>
      <c r="I357" t="inlineStr">
        <is>
          <t>OSM実測</t>
        </is>
      </c>
      <c r="J357" t="n">
        <v>20</v>
      </c>
      <c r="K357" t="n">
        <v>10</v>
      </c>
      <c r="M357" t="n">
        <v>1</v>
      </c>
      <c r="N357" t="n">
        <v>0</v>
      </c>
      <c r="O357" t="inlineStr">
        <is>
          <t>不可 #2</t>
        </is>
      </c>
      <c r="P357" t="inlineStr">
        <is>
          <t>有り</t>
        </is>
      </c>
      <c r="R357" s="4">
        <f>IF(COUNT($M357:$N357)=0,"",IF(AND(IF($N357&lt;&gt;"",$N357,$M357)&lt;=0,$O357&lt;&gt;"可"),"警告",""))</f>
        <v/>
      </c>
      <c r="S357" s="4">
        <f>IF(COUNT($M357:$N357)=0,0,IF(IF($N357&lt;&gt;"",$N357,$M357)&gt;=スコアリング基準!$B$20,スコアリング基準!$C$20,IF(IF($N357&lt;&gt;"",$N357,$M357)&gt;=スコアリング基準!$B$21,スコアリング基準!$C$21,IF(IF($N357&lt;&gt;"",$N357,$M357)&gt;0,スコアリング基準!$C$22,0))))</f>
        <v/>
      </c>
      <c r="T357" s="4">
        <f>IF($O357="可",スコアリング基準!$C$23,0)</f>
        <v/>
      </c>
      <c r="U357" s="4">
        <f>IF(OR(COUNT($K357:$L357)&lt;2,$K357=0),0,IF(ABS($L357)/$K357&lt;=スコアリング基準!$B$24,スコアリング基準!$C$24,IF(ABS($L357)/$K357&lt;=スコアリング基準!$B$25,スコアリング基準!$C$25,IF(ABS($L357)/$K357&lt;=スコアリング基準!$B$26,スコアリング基準!$C$26,0))))</f>
        <v/>
      </c>
      <c r="V357" s="4">
        <f>IF($P357="なし",スコアリング基準!$C$27,0)</f>
        <v/>
      </c>
      <c r="W357" s="4">
        <f>IF($F357="",0,IF(ISNUMBER($F357),IF($F357&lt;=スコアリング基準!$B$28,スコアリング基準!$C$28,スコアリング基準!$C$29),0))</f>
        <v/>
      </c>
      <c r="X357" s="4">
        <f>IFERROR(VLOOKUP($B357,スコアリング基準!$A$36:$B$46,2,FALSE),0)</f>
        <v/>
      </c>
      <c r="Y357" s="4">
        <f>SUM($S357:$X357)</f>
        <v/>
      </c>
      <c r="Z357" s="4">
        <f>IF(COUNT($M357:$N357)=0,"データ無",IF($Y357&gt;=スコアリング基準!$B$30,"S",IF($Y357&gt;=スコアリング基準!$B$31,"A",IF($Y357&gt;=スコアリング基準!$B$32,"B","C"))))</f>
        <v/>
      </c>
      <c r="AA357">
        <f>IFERROR(INDEX(実績DB!$I$3:$I$104,MATCH($B357&amp;$C357,実績DB!$J$3:$J$104,0)),"")</f>
        <v/>
      </c>
    </row>
    <row r="358">
      <c r="A358" t="n">
        <v>356</v>
      </c>
      <c r="B358" t="inlineStr">
        <is>
          <t>北海道</t>
        </is>
      </c>
      <c r="C358" t="inlineStr">
        <is>
          <t>釧路中央変電所</t>
        </is>
      </c>
      <c r="D358" t="inlineStr">
        <is>
          <t>北海道</t>
        </is>
      </c>
      <c r="E358" t="n">
        <v>66</v>
      </c>
      <c r="F358" t="n">
        <v>6.6</v>
      </c>
      <c r="G358" s="3" t="n">
        <v>42.99</v>
      </c>
      <c r="H358" s="3" t="n">
        <v>144.39</v>
      </c>
      <c r="I358" t="inlineStr">
        <is>
          <t>推定</t>
        </is>
      </c>
      <c r="J358" t="n">
        <v>20</v>
      </c>
      <c r="K358" t="n">
        <v>20</v>
      </c>
      <c r="M358" t="n">
        <v>20</v>
      </c>
      <c r="N358" t="n">
        <v>0</v>
      </c>
      <c r="O358" t="inlineStr">
        <is>
          <t>不可 #2</t>
        </is>
      </c>
      <c r="P358" t="inlineStr">
        <is>
          <t>有り</t>
        </is>
      </c>
      <c r="R358" s="4">
        <f>IF(COUNT($M358:$N358)=0,"",IF(AND(IF($N358&lt;&gt;"",$N358,$M358)&lt;=0,$O358&lt;&gt;"可"),"警告",""))</f>
        <v/>
      </c>
      <c r="S358" s="4">
        <f>IF(COUNT($M358:$N358)=0,0,IF(IF($N358&lt;&gt;"",$N358,$M358)&gt;=スコアリング基準!$B$20,スコアリング基準!$C$20,IF(IF($N358&lt;&gt;"",$N358,$M358)&gt;=スコアリング基準!$B$21,スコアリング基準!$C$21,IF(IF($N358&lt;&gt;"",$N358,$M358)&gt;0,スコアリング基準!$C$22,0))))</f>
        <v/>
      </c>
      <c r="T358" s="4">
        <f>IF($O358="可",スコアリング基準!$C$23,0)</f>
        <v/>
      </c>
      <c r="U358" s="4">
        <f>IF(OR(COUNT($K358:$L358)&lt;2,$K358=0),0,IF(ABS($L358)/$K358&lt;=スコアリング基準!$B$24,スコアリング基準!$C$24,IF(ABS($L358)/$K358&lt;=スコアリング基準!$B$25,スコアリング基準!$C$25,IF(ABS($L358)/$K358&lt;=スコアリング基準!$B$26,スコアリング基準!$C$26,0))))</f>
        <v/>
      </c>
      <c r="V358" s="4">
        <f>IF($P358="なし",スコアリング基準!$C$27,0)</f>
        <v/>
      </c>
      <c r="W358" s="4">
        <f>IF($F358="",0,IF(ISNUMBER($F358),IF($F358&lt;=スコアリング基準!$B$28,スコアリング基準!$C$28,スコアリング基準!$C$29),0))</f>
        <v/>
      </c>
      <c r="X358" s="4">
        <f>IFERROR(VLOOKUP($B358,スコアリング基準!$A$36:$B$46,2,FALSE),0)</f>
        <v/>
      </c>
      <c r="Y358" s="4">
        <f>SUM($S358:$X358)</f>
        <v/>
      </c>
      <c r="Z358" s="4">
        <f>IF(COUNT($M358:$N358)=0,"データ無",IF($Y358&gt;=スコアリング基準!$B$30,"S",IF($Y358&gt;=スコアリング基準!$B$31,"A",IF($Y358&gt;=スコアリング基準!$B$32,"B","C"))))</f>
        <v/>
      </c>
      <c r="AA358">
        <f>IFERROR(INDEX(実績DB!$I$3:$I$104,MATCH($B358&amp;$C358,実績DB!$J$3:$J$104,0)),"")</f>
        <v/>
      </c>
    </row>
    <row r="359">
      <c r="A359" t="n">
        <v>357</v>
      </c>
      <c r="B359" t="inlineStr">
        <is>
          <t>北海道</t>
        </is>
      </c>
      <c r="C359" t="inlineStr">
        <is>
          <t>釧路変電所</t>
        </is>
      </c>
      <c r="D359" t="inlineStr">
        <is>
          <t>北海道</t>
        </is>
      </c>
      <c r="E359" t="n">
        <v>66</v>
      </c>
      <c r="F359" t="n">
        <v>6.6</v>
      </c>
      <c r="G359" s="3" t="n">
        <v>42.984471</v>
      </c>
      <c r="H359" s="3" t="n">
        <v>144.413193</v>
      </c>
      <c r="I359" t="inlineStr">
        <is>
          <t>OSM実測</t>
        </is>
      </c>
      <c r="J359" t="n">
        <v>45</v>
      </c>
      <c r="K359" t="n">
        <v>30</v>
      </c>
      <c r="M359" t="n">
        <v>13</v>
      </c>
      <c r="N359" t="n">
        <v>0</v>
      </c>
      <c r="O359" t="inlineStr">
        <is>
          <t>不可 #2</t>
        </is>
      </c>
      <c r="P359" t="inlineStr">
        <is>
          <t>有り</t>
        </is>
      </c>
      <c r="R359" s="4">
        <f>IF(COUNT($M359:$N359)=0,"",IF(AND(IF($N359&lt;&gt;"",$N359,$M359)&lt;=0,$O359&lt;&gt;"可"),"警告",""))</f>
        <v/>
      </c>
      <c r="S359" s="4">
        <f>IF(COUNT($M359:$N359)=0,0,IF(IF($N359&lt;&gt;"",$N359,$M359)&gt;=スコアリング基準!$B$20,スコアリング基準!$C$20,IF(IF($N359&lt;&gt;"",$N359,$M359)&gt;=スコアリング基準!$B$21,スコアリング基準!$C$21,IF(IF($N359&lt;&gt;"",$N359,$M359)&gt;0,スコアリング基準!$C$22,0))))</f>
        <v/>
      </c>
      <c r="T359" s="4">
        <f>IF($O359="可",スコアリング基準!$C$23,0)</f>
        <v/>
      </c>
      <c r="U359" s="4">
        <f>IF(OR(COUNT($K359:$L359)&lt;2,$K359=0),0,IF(ABS($L359)/$K359&lt;=スコアリング基準!$B$24,スコアリング基準!$C$24,IF(ABS($L359)/$K359&lt;=スコアリング基準!$B$25,スコアリング基準!$C$25,IF(ABS($L359)/$K359&lt;=スコアリング基準!$B$26,スコアリング基準!$C$26,0))))</f>
        <v/>
      </c>
      <c r="V359" s="4">
        <f>IF($P359="なし",スコアリング基準!$C$27,0)</f>
        <v/>
      </c>
      <c r="W359" s="4">
        <f>IF($F359="",0,IF(ISNUMBER($F359),IF($F359&lt;=スコアリング基準!$B$28,スコアリング基準!$C$28,スコアリング基準!$C$29),0))</f>
        <v/>
      </c>
      <c r="X359" s="4">
        <f>IFERROR(VLOOKUP($B359,スコアリング基準!$A$36:$B$46,2,FALSE),0)</f>
        <v/>
      </c>
      <c r="Y359" s="4">
        <f>SUM($S359:$X359)</f>
        <v/>
      </c>
      <c r="Z359" s="4">
        <f>IF(COUNT($M359:$N359)=0,"データ無",IF($Y359&gt;=スコアリング基準!$B$30,"S",IF($Y359&gt;=スコアリング基準!$B$31,"A",IF($Y359&gt;=スコアリング基準!$B$32,"B","C"))))</f>
        <v/>
      </c>
      <c r="AA359">
        <f>IFERROR(INDEX(実績DB!$I$3:$I$104,MATCH($B359&amp;$C359,実績DB!$J$3:$J$104,0)),"")</f>
        <v/>
      </c>
    </row>
    <row r="360">
      <c r="A360" t="n">
        <v>358</v>
      </c>
      <c r="B360" t="inlineStr">
        <is>
          <t>北海道</t>
        </is>
      </c>
      <c r="C360" t="inlineStr">
        <is>
          <t>銭亀沢変電所</t>
        </is>
      </c>
      <c r="D360" t="inlineStr">
        <is>
          <t>北海道</t>
        </is>
      </c>
      <c r="E360" t="n">
        <v>66</v>
      </c>
      <c r="F360" t="n">
        <v>33</v>
      </c>
      <c r="G360" s="3" t="n">
        <v>41.77342</v>
      </c>
      <c r="H360" s="3" t="n">
        <v>140.861169</v>
      </c>
      <c r="I360" t="inlineStr">
        <is>
          <t>OSM実測(名称一致)</t>
        </is>
      </c>
      <c r="J360" t="n">
        <v>20</v>
      </c>
      <c r="K360" t="n">
        <v>10</v>
      </c>
      <c r="L360" t="n">
        <v>-8</v>
      </c>
      <c r="O360" t="inlineStr">
        <is>
          <t>可</t>
        </is>
      </c>
      <c r="P360" t="inlineStr">
        <is>
          <t>有り</t>
        </is>
      </c>
      <c r="R360" s="4">
        <f>IF(COUNT($M360:$N360)=0,"",IF(AND(IF($N360&lt;&gt;"",$N360,$M360)&lt;=0,$O360&lt;&gt;"可"),"警告",""))</f>
        <v/>
      </c>
      <c r="S360" s="4">
        <f>IF(COUNT($M360:$N360)=0,0,IF(IF($N360&lt;&gt;"",$N360,$M360)&gt;=スコアリング基準!$B$20,スコアリング基準!$C$20,IF(IF($N360&lt;&gt;"",$N360,$M360)&gt;=スコアリング基準!$B$21,スコアリング基準!$C$21,IF(IF($N360&lt;&gt;"",$N360,$M360)&gt;0,スコアリング基準!$C$22,0))))</f>
        <v/>
      </c>
      <c r="T360" s="4">
        <f>IF($O360="可",スコアリング基準!$C$23,0)</f>
        <v/>
      </c>
      <c r="U360" s="4">
        <f>IF(OR(COUNT($K360:$L360)&lt;2,$K360=0),0,IF(ABS($L360)/$K360&lt;=スコアリング基準!$B$24,スコアリング基準!$C$24,IF(ABS($L360)/$K360&lt;=スコアリング基準!$B$25,スコアリング基準!$C$25,IF(ABS($L360)/$K360&lt;=スコアリング基準!$B$26,スコアリング基準!$C$26,0))))</f>
        <v/>
      </c>
      <c r="V360" s="4">
        <f>IF($P360="なし",スコアリング基準!$C$27,0)</f>
        <v/>
      </c>
      <c r="W360" s="4">
        <f>IF($F360="",0,IF(ISNUMBER($F360),IF($F360&lt;=スコアリング基準!$B$28,スコアリング基準!$C$28,スコアリング基準!$C$29),0))</f>
        <v/>
      </c>
      <c r="X360" s="4">
        <f>IFERROR(VLOOKUP($B360,スコアリング基準!$A$36:$B$46,2,FALSE),0)</f>
        <v/>
      </c>
      <c r="Y360" s="4">
        <f>SUM($S360:$X360)</f>
        <v/>
      </c>
      <c r="Z360" s="4">
        <f>IF(COUNT($M360:$N360)=0,"データ無",IF($Y360&gt;=スコアリング基準!$B$30,"S",IF($Y360&gt;=スコアリング基準!$B$31,"A",IF($Y360&gt;=スコアリング基準!$B$32,"B","C"))))</f>
        <v/>
      </c>
      <c r="AA360">
        <f>IFERROR(INDEX(実績DB!$I$3:$I$104,MATCH($B360&amp;$C360,実績DB!$J$3:$J$104,0)),"")</f>
        <v/>
      </c>
    </row>
    <row r="361">
      <c r="A361" t="n">
        <v>359</v>
      </c>
      <c r="B361" t="inlineStr">
        <is>
          <t>北海道</t>
        </is>
      </c>
      <c r="C361" t="inlineStr">
        <is>
          <t>銭函変電所</t>
        </is>
      </c>
      <c r="D361" t="inlineStr">
        <is>
          <t>北海道</t>
        </is>
      </c>
      <c r="E361" t="n">
        <v>66</v>
      </c>
      <c r="F361" t="n">
        <v>6.6</v>
      </c>
      <c r="G361" s="3" t="n">
        <v>43.14054</v>
      </c>
      <c r="H361" s="3" t="n">
        <v>141.151781</v>
      </c>
      <c r="I361" t="inlineStr">
        <is>
          <t>OSM実測(名称一致)</t>
        </is>
      </c>
      <c r="J361" t="n">
        <v>20</v>
      </c>
      <c r="K361" t="n">
        <v>10</v>
      </c>
      <c r="M361" t="n">
        <v>9</v>
      </c>
      <c r="N361" t="n">
        <v>9</v>
      </c>
      <c r="O361" t="inlineStr">
        <is>
          <t>不可 #3</t>
        </is>
      </c>
      <c r="P361" t="inlineStr">
        <is>
          <t>なし</t>
        </is>
      </c>
      <c r="R361" s="4">
        <f>IF(COUNT($M361:$N361)=0,"",IF(AND(IF($N361&lt;&gt;"",$N361,$M361)&lt;=0,$O361&lt;&gt;"可"),"警告",""))</f>
        <v/>
      </c>
      <c r="S361" s="4">
        <f>IF(COUNT($M361:$N361)=0,0,IF(IF($N361&lt;&gt;"",$N361,$M361)&gt;=スコアリング基準!$B$20,スコアリング基準!$C$20,IF(IF($N361&lt;&gt;"",$N361,$M361)&gt;=スコアリング基準!$B$21,スコアリング基準!$C$21,IF(IF($N361&lt;&gt;"",$N361,$M361)&gt;0,スコアリング基準!$C$22,0))))</f>
        <v/>
      </c>
      <c r="T361" s="4">
        <f>IF($O361="可",スコアリング基準!$C$23,0)</f>
        <v/>
      </c>
      <c r="U361" s="4">
        <f>IF(OR(COUNT($K361:$L361)&lt;2,$K361=0),0,IF(ABS($L361)/$K361&lt;=スコアリング基準!$B$24,スコアリング基準!$C$24,IF(ABS($L361)/$K361&lt;=スコアリング基準!$B$25,スコアリング基準!$C$25,IF(ABS($L361)/$K361&lt;=スコアリング基準!$B$26,スコアリング基準!$C$26,0))))</f>
        <v/>
      </c>
      <c r="V361" s="4">
        <f>IF($P361="なし",スコアリング基準!$C$27,0)</f>
        <v/>
      </c>
      <c r="W361" s="4">
        <f>IF($F361="",0,IF(ISNUMBER($F361),IF($F361&lt;=スコアリング基準!$B$28,スコアリング基準!$C$28,スコアリング基準!$C$29),0))</f>
        <v/>
      </c>
      <c r="X361" s="4">
        <f>IFERROR(VLOOKUP($B361,スコアリング基準!$A$36:$B$46,2,FALSE),0)</f>
        <v/>
      </c>
      <c r="Y361" s="4">
        <f>SUM($S361:$X361)</f>
        <v/>
      </c>
      <c r="Z361" s="4">
        <f>IF(COUNT($M361:$N361)=0,"データ無",IF($Y361&gt;=スコアリング基準!$B$30,"S",IF($Y361&gt;=スコアリング基準!$B$31,"A",IF($Y361&gt;=スコアリング基準!$B$32,"B","C"))))</f>
        <v/>
      </c>
      <c r="AA361">
        <f>IFERROR(INDEX(実績DB!$I$3:$I$104,MATCH($B361&amp;$C361,実績DB!$J$3:$J$104,0)),"")</f>
        <v/>
      </c>
    </row>
    <row r="362">
      <c r="A362" t="n">
        <v>360</v>
      </c>
      <c r="B362" t="inlineStr">
        <is>
          <t>北海道</t>
        </is>
      </c>
      <c r="C362" t="inlineStr">
        <is>
          <t>錦岡変電所</t>
        </is>
      </c>
      <c r="D362" t="inlineStr">
        <is>
          <t>北海道</t>
        </is>
      </c>
      <c r="E362" t="n">
        <v>66</v>
      </c>
      <c r="F362" t="n">
        <v>6.6</v>
      </c>
      <c r="G362" s="3" t="n">
        <v>42.56</v>
      </c>
      <c r="H362" s="3" t="n">
        <v>141.37</v>
      </c>
      <c r="I362" t="inlineStr">
        <is>
          <t>推定</t>
        </is>
      </c>
      <c r="J362" t="n">
        <v>20</v>
      </c>
      <c r="K362" t="n">
        <v>10</v>
      </c>
      <c r="M362" t="n">
        <v>0</v>
      </c>
      <c r="N362" t="n">
        <v>0</v>
      </c>
      <c r="O362" t="inlineStr">
        <is>
          <t>不可 #2</t>
        </is>
      </c>
      <c r="P362" t="inlineStr">
        <is>
          <t>有り</t>
        </is>
      </c>
      <c r="R362" s="4">
        <f>IF(COUNT($M362:$N362)=0,"",IF(AND(IF($N362&lt;&gt;"",$N362,$M362)&lt;=0,$O362&lt;&gt;"可"),"警告",""))</f>
        <v/>
      </c>
      <c r="S362" s="4">
        <f>IF(COUNT($M362:$N362)=0,0,IF(IF($N362&lt;&gt;"",$N362,$M362)&gt;=スコアリング基準!$B$20,スコアリング基準!$C$20,IF(IF($N362&lt;&gt;"",$N362,$M362)&gt;=スコアリング基準!$B$21,スコアリング基準!$C$21,IF(IF($N362&lt;&gt;"",$N362,$M362)&gt;0,スコアリング基準!$C$22,0))))</f>
        <v/>
      </c>
      <c r="T362" s="4">
        <f>IF($O362="可",スコアリング基準!$C$23,0)</f>
        <v/>
      </c>
      <c r="U362" s="4">
        <f>IF(OR(COUNT($K362:$L362)&lt;2,$K362=0),0,IF(ABS($L362)/$K362&lt;=スコアリング基準!$B$24,スコアリング基準!$C$24,IF(ABS($L362)/$K362&lt;=スコアリング基準!$B$25,スコアリング基準!$C$25,IF(ABS($L362)/$K362&lt;=スコアリング基準!$B$26,スコアリング基準!$C$26,0))))</f>
        <v/>
      </c>
      <c r="V362" s="4">
        <f>IF($P362="なし",スコアリング基準!$C$27,0)</f>
        <v/>
      </c>
      <c r="W362" s="4">
        <f>IF($F362="",0,IF(ISNUMBER($F362),IF($F362&lt;=スコアリング基準!$B$28,スコアリング基準!$C$28,スコアリング基準!$C$29),0))</f>
        <v/>
      </c>
      <c r="X362" s="4">
        <f>IFERROR(VLOOKUP($B362,スコアリング基準!$A$36:$B$46,2,FALSE),0)</f>
        <v/>
      </c>
      <c r="Y362" s="4">
        <f>SUM($S362:$X362)</f>
        <v/>
      </c>
      <c r="Z362" s="4">
        <f>IF(COUNT($M362:$N362)=0,"データ無",IF($Y362&gt;=スコアリング基準!$B$30,"S",IF($Y362&gt;=スコアリング基準!$B$31,"A",IF($Y362&gt;=スコアリング基準!$B$32,"B","C"))))</f>
        <v/>
      </c>
      <c r="AA362">
        <f>IFERROR(INDEX(実績DB!$I$3:$I$104,MATCH($B362&amp;$C362,実績DB!$J$3:$J$104,0)),"")</f>
        <v/>
      </c>
    </row>
    <row r="363">
      <c r="A363" t="n">
        <v>361</v>
      </c>
      <c r="B363" t="inlineStr">
        <is>
          <t>北海道</t>
        </is>
      </c>
      <c r="C363" t="inlineStr">
        <is>
          <t>錦橋変電所</t>
        </is>
      </c>
      <c r="D363" t="inlineStr">
        <is>
          <t>北海道</t>
        </is>
      </c>
      <c r="E363" t="n">
        <v>66</v>
      </c>
      <c r="F363" t="n">
        <v>22</v>
      </c>
      <c r="G363" s="3" t="n">
        <v>43.08</v>
      </c>
      <c r="H363" s="3" t="n">
        <v>141.32</v>
      </c>
      <c r="I363" t="inlineStr">
        <is>
          <t>推定</t>
        </is>
      </c>
      <c r="O363" t="inlineStr">
        <is>
          <t>不可</t>
        </is>
      </c>
      <c r="P363" t="inlineStr">
        <is>
          <t>有り</t>
        </is>
      </c>
      <c r="R363" s="4">
        <f>IF(COUNT($M363:$N363)=0,"",IF(AND(IF($N363&lt;&gt;"",$N363,$M363)&lt;=0,$O363&lt;&gt;"可"),"警告",""))</f>
        <v/>
      </c>
      <c r="S363" s="4">
        <f>IF(COUNT($M363:$N363)=0,0,IF(IF($N363&lt;&gt;"",$N363,$M363)&gt;=スコアリング基準!$B$20,スコアリング基準!$C$20,IF(IF($N363&lt;&gt;"",$N363,$M363)&gt;=スコアリング基準!$B$21,スコアリング基準!$C$21,IF(IF($N363&lt;&gt;"",$N363,$M363)&gt;0,スコアリング基準!$C$22,0))))</f>
        <v/>
      </c>
      <c r="T363" s="4">
        <f>IF($O363="可",スコアリング基準!$C$23,0)</f>
        <v/>
      </c>
      <c r="U363" s="4">
        <f>IF(OR(COUNT($K363:$L363)&lt;2,$K363=0),0,IF(ABS($L363)/$K363&lt;=スコアリング基準!$B$24,スコアリング基準!$C$24,IF(ABS($L363)/$K363&lt;=スコアリング基準!$B$25,スコアリング基準!$C$25,IF(ABS($L363)/$K363&lt;=スコアリング基準!$B$26,スコアリング基準!$C$26,0))))</f>
        <v/>
      </c>
      <c r="V363" s="4">
        <f>IF($P363="なし",スコアリング基準!$C$27,0)</f>
        <v/>
      </c>
      <c r="W363" s="4">
        <f>IF($F363="",0,IF(ISNUMBER($F363),IF($F363&lt;=スコアリング基準!$B$28,スコアリング基準!$C$28,スコアリング基準!$C$29),0))</f>
        <v/>
      </c>
      <c r="X363" s="4">
        <f>IFERROR(VLOOKUP($B363,スコアリング基準!$A$36:$B$46,2,FALSE),0)</f>
        <v/>
      </c>
      <c r="Y363" s="4">
        <f>SUM($S363:$X363)</f>
        <v/>
      </c>
      <c r="Z363" s="4">
        <f>IF(COUNT($M363:$N363)=0,"データ無",IF($Y363&gt;=スコアリング基準!$B$30,"S",IF($Y363&gt;=スコアリング基準!$B$31,"A",IF($Y363&gt;=スコアリング基準!$B$32,"B","C"))))</f>
        <v/>
      </c>
      <c r="AA363">
        <f>IFERROR(INDEX(実績DB!$I$3:$I$104,MATCH($B363&amp;$C363,実績DB!$J$3:$J$104,0)),"")</f>
        <v/>
      </c>
    </row>
    <row r="364">
      <c r="A364" t="n">
        <v>362</v>
      </c>
      <c r="B364" t="inlineStr">
        <is>
          <t>北海道</t>
        </is>
      </c>
      <c r="C364" t="inlineStr">
        <is>
          <t>長万部変電所</t>
        </is>
      </c>
      <c r="D364" t="inlineStr">
        <is>
          <t>北海道</t>
        </is>
      </c>
      <c r="E364" t="n">
        <v>66</v>
      </c>
      <c r="F364" t="n">
        <v>6.6</v>
      </c>
      <c r="G364" s="3" t="n">
        <v>42.524261</v>
      </c>
      <c r="H364" s="3" t="n">
        <v>140.373797</v>
      </c>
      <c r="I364" t="inlineStr">
        <is>
          <t>OSM実測</t>
        </is>
      </c>
      <c r="J364" t="n">
        <v>10</v>
      </c>
      <c r="K364" t="n">
        <v>10</v>
      </c>
      <c r="M364" t="n">
        <v>2</v>
      </c>
      <c r="N364" t="n">
        <v>0</v>
      </c>
      <c r="O364" t="inlineStr">
        <is>
          <t>不可 #3</t>
        </is>
      </c>
      <c r="P364" t="inlineStr">
        <is>
          <t>有り</t>
        </is>
      </c>
      <c r="R364" s="4">
        <f>IF(COUNT($M364:$N364)=0,"",IF(AND(IF($N364&lt;&gt;"",$N364,$M364)&lt;=0,$O364&lt;&gt;"可"),"警告",""))</f>
        <v/>
      </c>
      <c r="S364" s="4">
        <f>IF(COUNT($M364:$N364)=0,0,IF(IF($N364&lt;&gt;"",$N364,$M364)&gt;=スコアリング基準!$B$20,スコアリング基準!$C$20,IF(IF($N364&lt;&gt;"",$N364,$M364)&gt;=スコアリング基準!$B$21,スコアリング基準!$C$21,IF(IF($N364&lt;&gt;"",$N364,$M364)&gt;0,スコアリング基準!$C$22,0))))</f>
        <v/>
      </c>
      <c r="T364" s="4">
        <f>IF($O364="可",スコアリング基準!$C$23,0)</f>
        <v/>
      </c>
      <c r="U364" s="4">
        <f>IF(OR(COUNT($K364:$L364)&lt;2,$K364=0),0,IF(ABS($L364)/$K364&lt;=スコアリング基準!$B$24,スコアリング基準!$C$24,IF(ABS($L364)/$K364&lt;=スコアリング基準!$B$25,スコアリング基準!$C$25,IF(ABS($L364)/$K364&lt;=スコアリング基準!$B$26,スコアリング基準!$C$26,0))))</f>
        <v/>
      </c>
      <c r="V364" s="4">
        <f>IF($P364="なし",スコアリング基準!$C$27,0)</f>
        <v/>
      </c>
      <c r="W364" s="4">
        <f>IF($F364="",0,IF(ISNUMBER($F364),IF($F364&lt;=スコアリング基準!$B$28,スコアリング基準!$C$28,スコアリング基準!$C$29),0))</f>
        <v/>
      </c>
      <c r="X364" s="4">
        <f>IFERROR(VLOOKUP($B364,スコアリング基準!$A$36:$B$46,2,FALSE),0)</f>
        <v/>
      </c>
      <c r="Y364" s="4">
        <f>SUM($S364:$X364)</f>
        <v/>
      </c>
      <c r="Z364" s="4">
        <f>IF(COUNT($M364:$N364)=0,"データ無",IF($Y364&gt;=スコアリング基準!$B$30,"S",IF($Y364&gt;=スコアリング基準!$B$31,"A",IF($Y364&gt;=スコアリング基準!$B$32,"B","C"))))</f>
        <v/>
      </c>
      <c r="AA364">
        <f>IFERROR(INDEX(実績DB!$I$3:$I$104,MATCH($B364&amp;$C364,実績DB!$J$3:$J$104,0)),"")</f>
        <v/>
      </c>
    </row>
    <row r="365">
      <c r="A365" t="n">
        <v>363</v>
      </c>
      <c r="B365" t="inlineStr">
        <is>
          <t>北海道</t>
        </is>
      </c>
      <c r="C365" t="inlineStr">
        <is>
          <t>長橋変電所</t>
        </is>
      </c>
      <c r="D365" t="inlineStr">
        <is>
          <t>北海道</t>
        </is>
      </c>
      <c r="E365" t="n">
        <v>66</v>
      </c>
      <c r="F365" t="n">
        <v>6.6</v>
      </c>
      <c r="G365" s="3" t="n">
        <v>43.20658</v>
      </c>
      <c r="H365" s="3" t="n">
        <v>140.98069</v>
      </c>
      <c r="I365" t="inlineStr">
        <is>
          <t>OSM実測</t>
        </is>
      </c>
      <c r="J365" t="n">
        <v>45</v>
      </c>
      <c r="K365" t="n">
        <v>30</v>
      </c>
      <c r="M365" t="n">
        <v>11</v>
      </c>
      <c r="N365" t="n">
        <v>11</v>
      </c>
      <c r="O365" t="inlineStr">
        <is>
          <t>不可 #3</t>
        </is>
      </c>
      <c r="P365" t="inlineStr">
        <is>
          <t>なし</t>
        </is>
      </c>
      <c r="R365" s="4">
        <f>IF(COUNT($M365:$N365)=0,"",IF(AND(IF($N365&lt;&gt;"",$N365,$M365)&lt;=0,$O365&lt;&gt;"可"),"警告",""))</f>
        <v/>
      </c>
      <c r="S365" s="4">
        <f>IF(COUNT($M365:$N365)=0,0,IF(IF($N365&lt;&gt;"",$N365,$M365)&gt;=スコアリング基準!$B$20,スコアリング基準!$C$20,IF(IF($N365&lt;&gt;"",$N365,$M365)&gt;=スコアリング基準!$B$21,スコアリング基準!$C$21,IF(IF($N365&lt;&gt;"",$N365,$M365)&gt;0,スコアリング基準!$C$22,0))))</f>
        <v/>
      </c>
      <c r="T365" s="4">
        <f>IF($O365="可",スコアリング基準!$C$23,0)</f>
        <v/>
      </c>
      <c r="U365" s="4">
        <f>IF(OR(COUNT($K365:$L365)&lt;2,$K365=0),0,IF(ABS($L365)/$K365&lt;=スコアリング基準!$B$24,スコアリング基準!$C$24,IF(ABS($L365)/$K365&lt;=スコアリング基準!$B$25,スコアリング基準!$C$25,IF(ABS($L365)/$K365&lt;=スコアリング基準!$B$26,スコアリング基準!$C$26,0))))</f>
        <v/>
      </c>
      <c r="V365" s="4">
        <f>IF($P365="なし",スコアリング基準!$C$27,0)</f>
        <v/>
      </c>
      <c r="W365" s="4">
        <f>IF($F365="",0,IF(ISNUMBER($F365),IF($F365&lt;=スコアリング基準!$B$28,スコアリング基準!$C$28,スコアリング基準!$C$29),0))</f>
        <v/>
      </c>
      <c r="X365" s="4">
        <f>IFERROR(VLOOKUP($B365,スコアリング基準!$A$36:$B$46,2,FALSE),0)</f>
        <v/>
      </c>
      <c r="Y365" s="4">
        <f>SUM($S365:$X365)</f>
        <v/>
      </c>
      <c r="Z365" s="4">
        <f>IF(COUNT($M365:$N365)=0,"データ無",IF($Y365&gt;=スコアリング基準!$B$30,"S",IF($Y365&gt;=スコアリング基準!$B$31,"A",IF($Y365&gt;=スコアリング基準!$B$32,"B","C"))))</f>
        <v/>
      </c>
      <c r="AA365">
        <f>IFERROR(INDEX(実績DB!$I$3:$I$104,MATCH($B365&amp;$C365,実績DB!$J$3:$J$104,0)),"")</f>
        <v/>
      </c>
    </row>
    <row r="366">
      <c r="A366" t="n">
        <v>364</v>
      </c>
      <c r="B366" t="inlineStr">
        <is>
          <t>北海道</t>
        </is>
      </c>
      <c r="C366" t="inlineStr">
        <is>
          <t>長沼変電所</t>
        </is>
      </c>
      <c r="D366" t="inlineStr">
        <is>
          <t>北海道</t>
        </is>
      </c>
      <c r="E366" t="n">
        <v>66</v>
      </c>
      <c r="F366" t="n">
        <v>6.6</v>
      </c>
      <c r="G366" s="3" t="n">
        <v>43.013109</v>
      </c>
      <c r="H366" s="3" t="n">
        <v>141.69611</v>
      </c>
      <c r="I366" t="inlineStr">
        <is>
          <t>OSM実測</t>
        </is>
      </c>
      <c r="J366" t="n">
        <v>20</v>
      </c>
      <c r="K366" t="n">
        <v>10</v>
      </c>
      <c r="M366" t="n">
        <v>5</v>
      </c>
      <c r="N366" t="n">
        <v>0</v>
      </c>
      <c r="O366" t="inlineStr">
        <is>
          <t>不可 #3</t>
        </is>
      </c>
      <c r="P366" t="inlineStr">
        <is>
          <t>有り</t>
        </is>
      </c>
      <c r="R366" s="4">
        <f>IF(COUNT($M366:$N366)=0,"",IF(AND(IF($N366&lt;&gt;"",$N366,$M366)&lt;=0,$O366&lt;&gt;"可"),"警告",""))</f>
        <v/>
      </c>
      <c r="S366" s="4">
        <f>IF(COUNT($M366:$N366)=0,0,IF(IF($N366&lt;&gt;"",$N366,$M366)&gt;=スコアリング基準!$B$20,スコアリング基準!$C$20,IF(IF($N366&lt;&gt;"",$N366,$M366)&gt;=スコアリング基準!$B$21,スコアリング基準!$C$21,IF(IF($N366&lt;&gt;"",$N366,$M366)&gt;0,スコアリング基準!$C$22,0))))</f>
        <v/>
      </c>
      <c r="T366" s="4">
        <f>IF($O366="可",スコアリング基準!$C$23,0)</f>
        <v/>
      </c>
      <c r="U366" s="4">
        <f>IF(OR(COUNT($K366:$L366)&lt;2,$K366=0),0,IF(ABS($L366)/$K366&lt;=スコアリング基準!$B$24,スコアリング基準!$C$24,IF(ABS($L366)/$K366&lt;=スコアリング基準!$B$25,スコアリング基準!$C$25,IF(ABS($L366)/$K366&lt;=スコアリング基準!$B$26,スコアリング基準!$C$26,0))))</f>
        <v/>
      </c>
      <c r="V366" s="4">
        <f>IF($P366="なし",スコアリング基準!$C$27,0)</f>
        <v/>
      </c>
      <c r="W366" s="4">
        <f>IF($F366="",0,IF(ISNUMBER($F366),IF($F366&lt;=スコアリング基準!$B$28,スコアリング基準!$C$28,スコアリング基準!$C$29),0))</f>
        <v/>
      </c>
      <c r="X366" s="4">
        <f>IFERROR(VLOOKUP($B366,スコアリング基準!$A$36:$B$46,2,FALSE),0)</f>
        <v/>
      </c>
      <c r="Y366" s="4">
        <f>SUM($S366:$X366)</f>
        <v/>
      </c>
      <c r="Z366" s="4">
        <f>IF(COUNT($M366:$N366)=0,"データ無",IF($Y366&gt;=スコアリング基準!$B$30,"S",IF($Y366&gt;=スコアリング基準!$B$31,"A",IF($Y366&gt;=スコアリング基準!$B$32,"B","C"))))</f>
        <v/>
      </c>
      <c r="AA366">
        <f>IFERROR(INDEX(実績DB!$I$3:$I$104,MATCH($B366&amp;$C366,実績DB!$J$3:$J$104,0)),"")</f>
        <v/>
      </c>
    </row>
    <row r="367">
      <c r="A367" t="n">
        <v>365</v>
      </c>
      <c r="B367" t="inlineStr">
        <is>
          <t>北海道</t>
        </is>
      </c>
      <c r="C367" t="inlineStr">
        <is>
          <t>雄武変電所</t>
        </is>
      </c>
      <c r="D367" t="inlineStr">
        <is>
          <t>北海道</t>
        </is>
      </c>
      <c r="E367" t="n">
        <v>66</v>
      </c>
      <c r="F367" t="n">
        <v>6.6</v>
      </c>
      <c r="G367" s="3" t="n">
        <v>44.580066</v>
      </c>
      <c r="H367" s="3" t="n">
        <v>142.959894</v>
      </c>
      <c r="I367" t="inlineStr">
        <is>
          <t>OSM実測</t>
        </is>
      </c>
      <c r="J367" t="n">
        <v>10</v>
      </c>
      <c r="K367" t="n">
        <v>10</v>
      </c>
      <c r="M367" t="n">
        <v>9</v>
      </c>
      <c r="N367" t="n">
        <v>0</v>
      </c>
      <c r="O367" t="inlineStr">
        <is>
          <t>不可 #3</t>
        </is>
      </c>
      <c r="P367" t="inlineStr">
        <is>
          <t>有り</t>
        </is>
      </c>
      <c r="R367" s="4">
        <f>IF(COUNT($M367:$N367)=0,"",IF(AND(IF($N367&lt;&gt;"",$N367,$M367)&lt;=0,$O367&lt;&gt;"可"),"警告",""))</f>
        <v/>
      </c>
      <c r="S367" s="4">
        <f>IF(COUNT($M367:$N367)=0,0,IF(IF($N367&lt;&gt;"",$N367,$M367)&gt;=スコアリング基準!$B$20,スコアリング基準!$C$20,IF(IF($N367&lt;&gt;"",$N367,$M367)&gt;=スコアリング基準!$B$21,スコアリング基準!$C$21,IF(IF($N367&lt;&gt;"",$N367,$M367)&gt;0,スコアリング基準!$C$22,0))))</f>
        <v/>
      </c>
      <c r="T367" s="4">
        <f>IF($O367="可",スコアリング基準!$C$23,0)</f>
        <v/>
      </c>
      <c r="U367" s="4">
        <f>IF(OR(COUNT($K367:$L367)&lt;2,$K367=0),0,IF(ABS($L367)/$K367&lt;=スコアリング基準!$B$24,スコアリング基準!$C$24,IF(ABS($L367)/$K367&lt;=スコアリング基準!$B$25,スコアリング基準!$C$25,IF(ABS($L367)/$K367&lt;=スコアリング基準!$B$26,スコアリング基準!$C$26,0))))</f>
        <v/>
      </c>
      <c r="V367" s="4">
        <f>IF($P367="なし",スコアリング基準!$C$27,0)</f>
        <v/>
      </c>
      <c r="W367" s="4">
        <f>IF($F367="",0,IF(ISNUMBER($F367),IF($F367&lt;=スコアリング基準!$B$28,スコアリング基準!$C$28,スコアリング基準!$C$29),0))</f>
        <v/>
      </c>
      <c r="X367" s="4">
        <f>IFERROR(VLOOKUP($B367,スコアリング基準!$A$36:$B$46,2,FALSE),0)</f>
        <v/>
      </c>
      <c r="Y367" s="4">
        <f>SUM($S367:$X367)</f>
        <v/>
      </c>
      <c r="Z367" s="4">
        <f>IF(COUNT($M367:$N367)=0,"データ無",IF($Y367&gt;=スコアリング基準!$B$30,"S",IF($Y367&gt;=スコアリング基準!$B$31,"A",IF($Y367&gt;=スコアリング基準!$B$32,"B","C"))))</f>
        <v/>
      </c>
      <c r="AA367">
        <f>IFERROR(INDEX(実績DB!$I$3:$I$104,MATCH($B367&amp;$C367,実績DB!$J$3:$J$104,0)),"")</f>
        <v/>
      </c>
    </row>
    <row r="368">
      <c r="A368" t="n">
        <v>366</v>
      </c>
      <c r="B368" t="inlineStr">
        <is>
          <t>北海道</t>
        </is>
      </c>
      <c r="C368" t="inlineStr">
        <is>
          <t>静内変電所</t>
        </is>
      </c>
      <c r="D368" t="inlineStr">
        <is>
          <t>北海道</t>
        </is>
      </c>
      <c r="E368" t="n">
        <v>66</v>
      </c>
      <c r="F368" t="n">
        <v>33</v>
      </c>
      <c r="G368" s="3" t="n">
        <v>42.3476</v>
      </c>
      <c r="H368" s="3" t="n">
        <v>142.372764</v>
      </c>
      <c r="I368" t="inlineStr">
        <is>
          <t>OSM実測</t>
        </is>
      </c>
      <c r="J368" t="n">
        <v>15</v>
      </c>
      <c r="K368" t="n">
        <v>15</v>
      </c>
      <c r="L368" t="n">
        <v>1</v>
      </c>
      <c r="O368" t="inlineStr">
        <is>
          <t>不可 #2</t>
        </is>
      </c>
      <c r="P368" t="inlineStr">
        <is>
          <t>有り</t>
        </is>
      </c>
      <c r="R368" s="4">
        <f>IF(COUNT($M368:$N368)=0,"",IF(AND(IF($N368&lt;&gt;"",$N368,$M368)&lt;=0,$O368&lt;&gt;"可"),"警告",""))</f>
        <v/>
      </c>
      <c r="S368" s="4">
        <f>IF(COUNT($M368:$N368)=0,0,IF(IF($N368&lt;&gt;"",$N368,$M368)&gt;=スコアリング基準!$B$20,スコアリング基準!$C$20,IF(IF($N368&lt;&gt;"",$N368,$M368)&gt;=スコアリング基準!$B$21,スコアリング基準!$C$21,IF(IF($N368&lt;&gt;"",$N368,$M368)&gt;0,スコアリング基準!$C$22,0))))</f>
        <v/>
      </c>
      <c r="T368" s="4">
        <f>IF($O368="可",スコアリング基準!$C$23,0)</f>
        <v/>
      </c>
      <c r="U368" s="4">
        <f>IF(OR(COUNT($K368:$L368)&lt;2,$K368=0),0,IF(ABS($L368)/$K368&lt;=スコアリング基準!$B$24,スコアリング基準!$C$24,IF(ABS($L368)/$K368&lt;=スコアリング基準!$B$25,スコアリング基準!$C$25,IF(ABS($L368)/$K368&lt;=スコアリング基準!$B$26,スコアリング基準!$C$26,0))))</f>
        <v/>
      </c>
      <c r="V368" s="4">
        <f>IF($P368="なし",スコアリング基準!$C$27,0)</f>
        <v/>
      </c>
      <c r="W368" s="4">
        <f>IF($F368="",0,IF(ISNUMBER($F368),IF($F368&lt;=スコアリング基準!$B$28,スコアリング基準!$C$28,スコアリング基準!$C$29),0))</f>
        <v/>
      </c>
      <c r="X368" s="4">
        <f>IFERROR(VLOOKUP($B368,スコアリング基準!$A$36:$B$46,2,FALSE),0)</f>
        <v/>
      </c>
      <c r="Y368" s="4">
        <f>SUM($S368:$X368)</f>
        <v/>
      </c>
      <c r="Z368" s="4">
        <f>IF(COUNT($M368:$N368)=0,"データ無",IF($Y368&gt;=スコアリング基準!$B$30,"S",IF($Y368&gt;=スコアリング基準!$B$31,"A",IF($Y368&gt;=スコアリング基準!$B$32,"B","C"))))</f>
        <v/>
      </c>
      <c r="AA368">
        <f>IFERROR(INDEX(実績DB!$I$3:$I$104,MATCH($B368&amp;$C368,実績DB!$J$3:$J$104,0)),"")</f>
        <v/>
      </c>
    </row>
    <row r="369">
      <c r="A369" t="n">
        <v>367</v>
      </c>
      <c r="B369" t="inlineStr">
        <is>
          <t>北海道</t>
        </is>
      </c>
      <c r="C369" t="inlineStr">
        <is>
          <t>音別変電所</t>
        </is>
      </c>
      <c r="D369" t="inlineStr">
        <is>
          <t>北海道</t>
        </is>
      </c>
      <c r="E369" t="n">
        <v>66</v>
      </c>
      <c r="F369" t="n">
        <v>6.6</v>
      </c>
      <c r="G369" s="3" t="n">
        <v>43.07</v>
      </c>
      <c r="H369" s="3" t="n">
        <v>144</v>
      </c>
      <c r="I369" t="inlineStr">
        <is>
          <t>推定</t>
        </is>
      </c>
      <c r="J369" t="n">
        <v>15</v>
      </c>
      <c r="K369" t="n">
        <v>15</v>
      </c>
      <c r="M369" t="n">
        <v>2</v>
      </c>
      <c r="N369" t="n">
        <v>0</v>
      </c>
      <c r="O369" t="inlineStr">
        <is>
          <t>不可 #2</t>
        </is>
      </c>
      <c r="P369" t="inlineStr">
        <is>
          <t>有り</t>
        </is>
      </c>
      <c r="R369" s="4">
        <f>IF(COUNT($M369:$N369)=0,"",IF(AND(IF($N369&lt;&gt;"",$N369,$M369)&lt;=0,$O369&lt;&gt;"可"),"警告",""))</f>
        <v/>
      </c>
      <c r="S369" s="4">
        <f>IF(COUNT($M369:$N369)=0,0,IF(IF($N369&lt;&gt;"",$N369,$M369)&gt;=スコアリング基準!$B$20,スコアリング基準!$C$20,IF(IF($N369&lt;&gt;"",$N369,$M369)&gt;=スコアリング基準!$B$21,スコアリング基準!$C$21,IF(IF($N369&lt;&gt;"",$N369,$M369)&gt;0,スコアリング基準!$C$22,0))))</f>
        <v/>
      </c>
      <c r="T369" s="4">
        <f>IF($O369="可",スコアリング基準!$C$23,0)</f>
        <v/>
      </c>
      <c r="U369" s="4">
        <f>IF(OR(COUNT($K369:$L369)&lt;2,$K369=0),0,IF(ABS($L369)/$K369&lt;=スコアリング基準!$B$24,スコアリング基準!$C$24,IF(ABS($L369)/$K369&lt;=スコアリング基準!$B$25,スコアリング基準!$C$25,IF(ABS($L369)/$K369&lt;=スコアリング基準!$B$26,スコアリング基準!$C$26,0))))</f>
        <v/>
      </c>
      <c r="V369" s="4">
        <f>IF($P369="なし",スコアリング基準!$C$27,0)</f>
        <v/>
      </c>
      <c r="W369" s="4">
        <f>IF($F369="",0,IF(ISNUMBER($F369),IF($F369&lt;=スコアリング基準!$B$28,スコアリング基準!$C$28,スコアリング基準!$C$29),0))</f>
        <v/>
      </c>
      <c r="X369" s="4">
        <f>IFERROR(VLOOKUP($B369,スコアリング基準!$A$36:$B$46,2,FALSE),0)</f>
        <v/>
      </c>
      <c r="Y369" s="4">
        <f>SUM($S369:$X369)</f>
        <v/>
      </c>
      <c r="Z369" s="4">
        <f>IF(COUNT($M369:$N369)=0,"データ無",IF($Y369&gt;=スコアリング基準!$B$30,"S",IF($Y369&gt;=スコアリング基準!$B$31,"A",IF($Y369&gt;=スコアリング基準!$B$32,"B","C"))))</f>
        <v/>
      </c>
      <c r="AA369">
        <f>IFERROR(INDEX(実績DB!$I$3:$I$104,MATCH($B369&amp;$C369,実績DB!$J$3:$J$104,0)),"")</f>
        <v/>
      </c>
    </row>
    <row r="370">
      <c r="A370" t="n">
        <v>368</v>
      </c>
      <c r="B370" t="inlineStr">
        <is>
          <t>北海道</t>
        </is>
      </c>
      <c r="C370" t="inlineStr">
        <is>
          <t>音更変電所</t>
        </is>
      </c>
      <c r="D370" t="inlineStr">
        <is>
          <t>北海道</t>
        </is>
      </c>
      <c r="E370" t="n">
        <v>66</v>
      </c>
      <c r="F370" t="n">
        <v>6.6</v>
      </c>
      <c r="G370" s="3" t="n">
        <v>42.997371</v>
      </c>
      <c r="H370" s="3" t="n">
        <v>143.195495</v>
      </c>
      <c r="I370" t="inlineStr">
        <is>
          <t>OSM実測</t>
        </is>
      </c>
      <c r="J370" t="n">
        <v>12</v>
      </c>
      <c r="K370" t="n">
        <v>6</v>
      </c>
      <c r="M370" t="n">
        <v>5</v>
      </c>
      <c r="N370" t="n">
        <v>0</v>
      </c>
      <c r="O370" t="inlineStr">
        <is>
          <t>不可 #3</t>
        </is>
      </c>
      <c r="P370" t="inlineStr">
        <is>
          <t>有り</t>
        </is>
      </c>
      <c r="R370" s="4">
        <f>IF(COUNT($M370:$N370)=0,"",IF(AND(IF($N370&lt;&gt;"",$N370,$M370)&lt;=0,$O370&lt;&gt;"可"),"警告",""))</f>
        <v/>
      </c>
      <c r="S370" s="4">
        <f>IF(COUNT($M370:$N370)=0,0,IF(IF($N370&lt;&gt;"",$N370,$M370)&gt;=スコアリング基準!$B$20,スコアリング基準!$C$20,IF(IF($N370&lt;&gt;"",$N370,$M370)&gt;=スコアリング基準!$B$21,スコアリング基準!$C$21,IF(IF($N370&lt;&gt;"",$N370,$M370)&gt;0,スコアリング基準!$C$22,0))))</f>
        <v/>
      </c>
      <c r="T370" s="4">
        <f>IF($O370="可",スコアリング基準!$C$23,0)</f>
        <v/>
      </c>
      <c r="U370" s="4">
        <f>IF(OR(COUNT($K370:$L370)&lt;2,$K370=0),0,IF(ABS($L370)/$K370&lt;=スコアリング基準!$B$24,スコアリング基準!$C$24,IF(ABS($L370)/$K370&lt;=スコアリング基準!$B$25,スコアリング基準!$C$25,IF(ABS($L370)/$K370&lt;=スコアリング基準!$B$26,スコアリング基準!$C$26,0))))</f>
        <v/>
      </c>
      <c r="V370" s="4">
        <f>IF($P370="なし",スコアリング基準!$C$27,0)</f>
        <v/>
      </c>
      <c r="W370" s="4">
        <f>IF($F370="",0,IF(ISNUMBER($F370),IF($F370&lt;=スコアリング基準!$B$28,スコアリング基準!$C$28,スコアリング基準!$C$29),0))</f>
        <v/>
      </c>
      <c r="X370" s="4">
        <f>IFERROR(VLOOKUP($B370,スコアリング基準!$A$36:$B$46,2,FALSE),0)</f>
        <v/>
      </c>
      <c r="Y370" s="4">
        <f>SUM($S370:$X370)</f>
        <v/>
      </c>
      <c r="Z370" s="4">
        <f>IF(COUNT($M370:$N370)=0,"データ無",IF($Y370&gt;=スコアリング基準!$B$30,"S",IF($Y370&gt;=スコアリング基準!$B$31,"A",IF($Y370&gt;=スコアリング基準!$B$32,"B","C"))))</f>
        <v/>
      </c>
      <c r="AA370">
        <f>IFERROR(INDEX(実績DB!$I$3:$I$104,MATCH($B370&amp;$C370,実績DB!$J$3:$J$104,0)),"")</f>
        <v/>
      </c>
    </row>
    <row r="371">
      <c r="A371" t="n">
        <v>369</v>
      </c>
      <c r="B371" t="inlineStr">
        <is>
          <t>北海道</t>
        </is>
      </c>
      <c r="C371" t="inlineStr">
        <is>
          <t>音江変電所</t>
        </is>
      </c>
      <c r="D371" t="inlineStr">
        <is>
          <t>北海道</t>
        </is>
      </c>
      <c r="E371" t="n">
        <v>66</v>
      </c>
      <c r="F371" t="n">
        <v>6.6</v>
      </c>
      <c r="G371" s="3" t="n">
        <v>43.65</v>
      </c>
      <c r="H371" s="3" t="n">
        <v>141.92</v>
      </c>
      <c r="I371" t="inlineStr">
        <is>
          <t>推定</t>
        </is>
      </c>
      <c r="J371" t="n">
        <v>6</v>
      </c>
      <c r="K371" t="n">
        <v>6</v>
      </c>
      <c r="M371" t="n">
        <v>5</v>
      </c>
      <c r="N371" t="n">
        <v>0</v>
      </c>
      <c r="O371" t="inlineStr">
        <is>
          <t>不可 #3</t>
        </is>
      </c>
      <c r="P371" t="inlineStr">
        <is>
          <t>有り</t>
        </is>
      </c>
      <c r="R371" s="4">
        <f>IF(COUNT($M371:$N371)=0,"",IF(AND(IF($N371&lt;&gt;"",$N371,$M371)&lt;=0,$O371&lt;&gt;"可"),"警告",""))</f>
        <v/>
      </c>
      <c r="S371" s="4">
        <f>IF(COUNT($M371:$N371)=0,0,IF(IF($N371&lt;&gt;"",$N371,$M371)&gt;=スコアリング基準!$B$20,スコアリング基準!$C$20,IF(IF($N371&lt;&gt;"",$N371,$M371)&gt;=スコアリング基準!$B$21,スコアリング基準!$C$21,IF(IF($N371&lt;&gt;"",$N371,$M371)&gt;0,スコアリング基準!$C$22,0))))</f>
        <v/>
      </c>
      <c r="T371" s="4">
        <f>IF($O371="可",スコアリング基準!$C$23,0)</f>
        <v/>
      </c>
      <c r="U371" s="4">
        <f>IF(OR(COUNT($K371:$L371)&lt;2,$K371=0),0,IF(ABS($L371)/$K371&lt;=スコアリング基準!$B$24,スコアリング基準!$C$24,IF(ABS($L371)/$K371&lt;=スコアリング基準!$B$25,スコアリング基準!$C$25,IF(ABS($L371)/$K371&lt;=スコアリング基準!$B$26,スコアリング基準!$C$26,0))))</f>
        <v/>
      </c>
      <c r="V371" s="4">
        <f>IF($P371="なし",スコアリング基準!$C$27,0)</f>
        <v/>
      </c>
      <c r="W371" s="4">
        <f>IF($F371="",0,IF(ISNUMBER($F371),IF($F371&lt;=スコアリング基準!$B$28,スコアリング基準!$C$28,スコアリング基準!$C$29),0))</f>
        <v/>
      </c>
      <c r="X371" s="4">
        <f>IFERROR(VLOOKUP($B371,スコアリング基準!$A$36:$B$46,2,FALSE),0)</f>
        <v/>
      </c>
      <c r="Y371" s="4">
        <f>SUM($S371:$X371)</f>
        <v/>
      </c>
      <c r="Z371" s="4">
        <f>IF(COUNT($M371:$N371)=0,"データ無",IF($Y371&gt;=スコアリング基準!$B$30,"S",IF($Y371&gt;=スコアリング基準!$B$31,"A",IF($Y371&gt;=スコアリング基準!$B$32,"B","C"))))</f>
        <v/>
      </c>
      <c r="AA371">
        <f>IFERROR(INDEX(実績DB!$I$3:$I$104,MATCH($B371&amp;$C371,実績DB!$J$3:$J$104,0)),"")</f>
        <v/>
      </c>
    </row>
    <row r="372">
      <c r="A372" t="n">
        <v>370</v>
      </c>
      <c r="B372" t="inlineStr">
        <is>
          <t>北海道</t>
        </is>
      </c>
      <c r="C372" t="inlineStr">
        <is>
          <t>顧客変電所</t>
        </is>
      </c>
      <c r="D372" t="inlineStr">
        <is>
          <t>北海道</t>
        </is>
      </c>
      <c r="E372" t="n">
        <v>66</v>
      </c>
      <c r="G372" s="3" t="n">
        <v>42.99965</v>
      </c>
      <c r="H372" s="3" t="n">
        <v>144.203127</v>
      </c>
      <c r="I372" t="inlineStr">
        <is>
          <t>OSM実測</t>
        </is>
      </c>
      <c r="R372" s="4">
        <f>IF(COUNT($M372:$N372)=0,"",IF(AND(IF($N372&lt;&gt;"",$N372,$M372)&lt;=0,$O372&lt;&gt;"可"),"警告",""))</f>
        <v/>
      </c>
      <c r="S372" s="4">
        <f>IF(COUNT($M372:$N372)=0,0,IF(IF($N372&lt;&gt;"",$N372,$M372)&gt;=スコアリング基準!$B$20,スコアリング基準!$C$20,IF(IF($N372&lt;&gt;"",$N372,$M372)&gt;=スコアリング基準!$B$21,スコアリング基準!$C$21,IF(IF($N372&lt;&gt;"",$N372,$M372)&gt;0,スコアリング基準!$C$22,0))))</f>
        <v/>
      </c>
      <c r="T372" s="4">
        <f>IF($O372="可",スコアリング基準!$C$23,0)</f>
        <v/>
      </c>
      <c r="U372" s="4">
        <f>IF(OR(COUNT($K372:$L372)&lt;2,$K372=0),0,IF(ABS($L372)/$K372&lt;=スコアリング基準!$B$24,スコアリング基準!$C$24,IF(ABS($L372)/$K372&lt;=スコアリング基準!$B$25,スコアリング基準!$C$25,IF(ABS($L372)/$K372&lt;=スコアリング基準!$B$26,スコアリング基準!$C$26,0))))</f>
        <v/>
      </c>
      <c r="V372" s="4">
        <f>IF($P372="なし",スコアリング基準!$C$27,0)</f>
        <v/>
      </c>
      <c r="W372" s="4">
        <f>IF($F372="",0,IF(ISNUMBER($F372),IF($F372&lt;=スコアリング基準!$B$28,スコアリング基準!$C$28,スコアリング基準!$C$29),0))</f>
        <v/>
      </c>
      <c r="X372" s="4">
        <f>IFERROR(VLOOKUP($B372,スコアリング基準!$A$36:$B$46,2,FALSE),0)</f>
        <v/>
      </c>
      <c r="Y372" s="4">
        <f>SUM($S372:$X372)</f>
        <v/>
      </c>
      <c r="Z372" s="4">
        <f>IF(COUNT($M372:$N372)=0,"データ無",IF($Y372&gt;=スコアリング基準!$B$30,"S",IF($Y372&gt;=スコアリング基準!$B$31,"A",IF($Y372&gt;=スコアリング基準!$B$32,"B","C"))))</f>
        <v/>
      </c>
      <c r="AA372">
        <f>IFERROR(INDEX(実績DB!$I$3:$I$104,MATCH($B372&amp;$C372,実績DB!$J$3:$J$104,0)),"")</f>
        <v/>
      </c>
    </row>
    <row r="373">
      <c r="A373" t="n">
        <v>371</v>
      </c>
      <c r="B373" t="inlineStr">
        <is>
          <t>北海道</t>
        </is>
      </c>
      <c r="C373" t="inlineStr">
        <is>
          <t>顧客接続変電所</t>
        </is>
      </c>
      <c r="D373" t="inlineStr">
        <is>
          <t>北海道</t>
        </is>
      </c>
      <c r="E373" t="n">
        <v>66</v>
      </c>
      <c r="G373" s="3" t="n">
        <v>42.844012</v>
      </c>
      <c r="H373" s="3" t="n">
        <v>143.129728</v>
      </c>
      <c r="I373" t="inlineStr">
        <is>
          <t>OSM実測</t>
        </is>
      </c>
      <c r="R373" s="4">
        <f>IF(COUNT($M373:$N373)=0,"",IF(AND(IF($N373&lt;&gt;"",$N373,$M373)&lt;=0,$O373&lt;&gt;"可"),"警告",""))</f>
        <v/>
      </c>
      <c r="S373" s="4">
        <f>IF(COUNT($M373:$N373)=0,0,IF(IF($N373&lt;&gt;"",$N373,$M373)&gt;=スコアリング基準!$B$20,スコアリング基準!$C$20,IF(IF($N373&lt;&gt;"",$N373,$M373)&gt;=スコアリング基準!$B$21,スコアリング基準!$C$21,IF(IF($N373&lt;&gt;"",$N373,$M373)&gt;0,スコアリング基準!$C$22,0))))</f>
        <v/>
      </c>
      <c r="T373" s="4">
        <f>IF($O373="可",スコアリング基準!$C$23,0)</f>
        <v/>
      </c>
      <c r="U373" s="4">
        <f>IF(OR(COUNT($K373:$L373)&lt;2,$K373=0),0,IF(ABS($L373)/$K373&lt;=スコアリング基準!$B$24,スコアリング基準!$C$24,IF(ABS($L373)/$K373&lt;=スコアリング基準!$B$25,スコアリング基準!$C$25,IF(ABS($L373)/$K373&lt;=スコアリング基準!$B$26,スコアリング基準!$C$26,0))))</f>
        <v/>
      </c>
      <c r="V373" s="4">
        <f>IF($P373="なし",スコアリング基準!$C$27,0)</f>
        <v/>
      </c>
      <c r="W373" s="4">
        <f>IF($F373="",0,IF(ISNUMBER($F373),IF($F373&lt;=スコアリング基準!$B$28,スコアリング基準!$C$28,スコアリング基準!$C$29),0))</f>
        <v/>
      </c>
      <c r="X373" s="4">
        <f>IFERROR(VLOOKUP($B373,スコアリング基準!$A$36:$B$46,2,FALSE),0)</f>
        <v/>
      </c>
      <c r="Y373" s="4">
        <f>SUM($S373:$X373)</f>
        <v/>
      </c>
      <c r="Z373" s="4">
        <f>IF(COUNT($M373:$N373)=0,"データ無",IF($Y373&gt;=スコアリング基準!$B$30,"S",IF($Y373&gt;=スコアリング基準!$B$31,"A",IF($Y373&gt;=スコアリング基準!$B$32,"B","C"))))</f>
        <v/>
      </c>
      <c r="AA373">
        <f>IFERROR(INDEX(実績DB!$I$3:$I$104,MATCH($B373&amp;$C373,実績DB!$J$3:$J$104,0)),"")</f>
        <v/>
      </c>
    </row>
    <row r="374">
      <c r="A374" t="n">
        <v>372</v>
      </c>
      <c r="B374" t="inlineStr">
        <is>
          <t>北海道</t>
        </is>
      </c>
      <c r="C374" t="inlineStr">
        <is>
          <t>鬼鹿変電所</t>
        </is>
      </c>
      <c r="D374" t="inlineStr">
        <is>
          <t>北海道</t>
        </is>
      </c>
      <c r="E374" t="n">
        <v>66</v>
      </c>
      <c r="F374" t="n">
        <v>6.6</v>
      </c>
      <c r="G374" s="3" t="n">
        <v>44.11</v>
      </c>
      <c r="H374" s="3" t="n">
        <v>141.87</v>
      </c>
      <c r="I374" t="inlineStr">
        <is>
          <t>推定</t>
        </is>
      </c>
      <c r="J374" t="n">
        <v>3</v>
      </c>
      <c r="K374" t="n">
        <v>3</v>
      </c>
      <c r="M374" t="n">
        <v>3</v>
      </c>
      <c r="N374" t="n">
        <v>0</v>
      </c>
      <c r="O374" t="inlineStr">
        <is>
          <t>不可 #3</t>
        </is>
      </c>
      <c r="P374" t="inlineStr">
        <is>
          <t>有り</t>
        </is>
      </c>
      <c r="R374" s="4">
        <f>IF(COUNT($M374:$N374)=0,"",IF(AND(IF($N374&lt;&gt;"",$N374,$M374)&lt;=0,$O374&lt;&gt;"可"),"警告",""))</f>
        <v/>
      </c>
      <c r="S374" s="4">
        <f>IF(COUNT($M374:$N374)=0,0,IF(IF($N374&lt;&gt;"",$N374,$M374)&gt;=スコアリング基準!$B$20,スコアリング基準!$C$20,IF(IF($N374&lt;&gt;"",$N374,$M374)&gt;=スコアリング基準!$B$21,スコアリング基準!$C$21,IF(IF($N374&lt;&gt;"",$N374,$M374)&gt;0,スコアリング基準!$C$22,0))))</f>
        <v/>
      </c>
      <c r="T374" s="4">
        <f>IF($O374="可",スコアリング基準!$C$23,0)</f>
        <v/>
      </c>
      <c r="U374" s="4">
        <f>IF(OR(COUNT($K374:$L374)&lt;2,$K374=0),0,IF(ABS($L374)/$K374&lt;=スコアリング基準!$B$24,スコアリング基準!$C$24,IF(ABS($L374)/$K374&lt;=スコアリング基準!$B$25,スコアリング基準!$C$25,IF(ABS($L374)/$K374&lt;=スコアリング基準!$B$26,スコアリング基準!$C$26,0))))</f>
        <v/>
      </c>
      <c r="V374" s="4">
        <f>IF($P374="なし",スコアリング基準!$C$27,0)</f>
        <v/>
      </c>
      <c r="W374" s="4">
        <f>IF($F374="",0,IF(ISNUMBER($F374),IF($F374&lt;=スコアリング基準!$B$28,スコアリング基準!$C$28,スコアリング基準!$C$29),0))</f>
        <v/>
      </c>
      <c r="X374" s="4">
        <f>IFERROR(VLOOKUP($B374,スコアリング基準!$A$36:$B$46,2,FALSE),0)</f>
        <v/>
      </c>
      <c r="Y374" s="4">
        <f>SUM($S374:$X374)</f>
        <v/>
      </c>
      <c r="Z374" s="4">
        <f>IF(COUNT($M374:$N374)=0,"データ無",IF($Y374&gt;=スコアリング基準!$B$30,"S",IF($Y374&gt;=スコアリング基準!$B$31,"A",IF($Y374&gt;=スコアリング基準!$B$32,"B","C"))))</f>
        <v/>
      </c>
      <c r="AA374">
        <f>IFERROR(INDEX(実績DB!$I$3:$I$104,MATCH($B374&amp;$C374,実績DB!$J$3:$J$104,0)),"")</f>
        <v/>
      </c>
    </row>
    <row r="375">
      <c r="A375" t="n">
        <v>373</v>
      </c>
      <c r="B375" t="inlineStr">
        <is>
          <t>北海道</t>
        </is>
      </c>
      <c r="C375" t="inlineStr">
        <is>
          <t>鰔川変電所</t>
        </is>
      </c>
      <c r="D375" t="inlineStr">
        <is>
          <t>北海道</t>
        </is>
      </c>
      <c r="E375" t="n">
        <v>66</v>
      </c>
      <c r="F375" t="n">
        <v>33</v>
      </c>
      <c r="G375" s="3" t="n">
        <v>41.933687</v>
      </c>
      <c r="H375" s="3" t="n">
        <v>140.151161</v>
      </c>
      <c r="I375" t="inlineStr">
        <is>
          <t>OSM実測(名称一致)</t>
        </is>
      </c>
      <c r="J375" t="n">
        <v>20</v>
      </c>
      <c r="K375" t="n">
        <v>20</v>
      </c>
      <c r="L375" t="n">
        <v>-4</v>
      </c>
      <c r="O375" t="inlineStr">
        <is>
          <t>不可 #2</t>
        </is>
      </c>
      <c r="P375" t="inlineStr">
        <is>
          <t>有り</t>
        </is>
      </c>
      <c r="R375" s="4">
        <f>IF(COUNT($M375:$N375)=0,"",IF(AND(IF($N375&lt;&gt;"",$N375,$M375)&lt;=0,$O375&lt;&gt;"可"),"警告",""))</f>
        <v/>
      </c>
      <c r="S375" s="4">
        <f>IF(COUNT($M375:$N375)=0,0,IF(IF($N375&lt;&gt;"",$N375,$M375)&gt;=スコアリング基準!$B$20,スコアリング基準!$C$20,IF(IF($N375&lt;&gt;"",$N375,$M375)&gt;=スコアリング基準!$B$21,スコアリング基準!$C$21,IF(IF($N375&lt;&gt;"",$N375,$M375)&gt;0,スコアリング基準!$C$22,0))))</f>
        <v/>
      </c>
      <c r="T375" s="4">
        <f>IF($O375="可",スコアリング基準!$C$23,0)</f>
        <v/>
      </c>
      <c r="U375" s="4">
        <f>IF(OR(COUNT($K375:$L375)&lt;2,$K375=0),0,IF(ABS($L375)/$K375&lt;=スコアリング基準!$B$24,スコアリング基準!$C$24,IF(ABS($L375)/$K375&lt;=スコアリング基準!$B$25,スコアリング基準!$C$25,IF(ABS($L375)/$K375&lt;=スコアリング基準!$B$26,スコアリング基準!$C$26,0))))</f>
        <v/>
      </c>
      <c r="V375" s="4">
        <f>IF($P375="なし",スコアリング基準!$C$27,0)</f>
        <v/>
      </c>
      <c r="W375" s="4">
        <f>IF($F375="",0,IF(ISNUMBER($F375),IF($F375&lt;=スコアリング基準!$B$28,スコアリング基準!$C$28,スコアリング基準!$C$29),0))</f>
        <v/>
      </c>
      <c r="X375" s="4">
        <f>IFERROR(VLOOKUP($B375,スコアリング基準!$A$36:$B$46,2,FALSE),0)</f>
        <v/>
      </c>
      <c r="Y375" s="4">
        <f>SUM($S375:$X375)</f>
        <v/>
      </c>
      <c r="Z375" s="4">
        <f>IF(COUNT($M375:$N375)=0,"データ無",IF($Y375&gt;=スコアリング基準!$B$30,"S",IF($Y375&gt;=スコアリング基準!$B$31,"A",IF($Y375&gt;=スコアリング基準!$B$32,"B","C"))))</f>
        <v/>
      </c>
      <c r="AA375">
        <f>IFERROR(INDEX(実績DB!$I$3:$I$104,MATCH($B375&amp;$C375,実績DB!$J$3:$J$104,0)),"")</f>
        <v/>
      </c>
    </row>
    <row r="376">
      <c r="A376" t="n">
        <v>374</v>
      </c>
      <c r="B376" t="inlineStr">
        <is>
          <t>北海道</t>
        </is>
      </c>
      <c r="C376" t="inlineStr">
        <is>
          <t>鳥取変電所</t>
        </is>
      </c>
      <c r="D376" t="inlineStr">
        <is>
          <t>北海道</t>
        </is>
      </c>
      <c r="E376" t="n">
        <v>66</v>
      </c>
      <c r="F376" t="n">
        <v>6.6</v>
      </c>
      <c r="G376" s="3" t="n">
        <v>43.01534</v>
      </c>
      <c r="H376" s="3" t="n">
        <v>144.351889</v>
      </c>
      <c r="I376" t="inlineStr">
        <is>
          <t>OSM実測</t>
        </is>
      </c>
      <c r="J376" t="n">
        <v>40</v>
      </c>
      <c r="K376" t="n">
        <v>25</v>
      </c>
      <c r="M376" t="n">
        <v>6</v>
      </c>
      <c r="N376" t="n">
        <v>0</v>
      </c>
      <c r="O376" t="inlineStr">
        <is>
          <t>不可 #2</t>
        </is>
      </c>
      <c r="P376" t="inlineStr">
        <is>
          <t>有り</t>
        </is>
      </c>
      <c r="R376" s="4">
        <f>IF(COUNT($M376:$N376)=0,"",IF(AND(IF($N376&lt;&gt;"",$N376,$M376)&lt;=0,$O376&lt;&gt;"可"),"警告",""))</f>
        <v/>
      </c>
      <c r="S376" s="4">
        <f>IF(COUNT($M376:$N376)=0,0,IF(IF($N376&lt;&gt;"",$N376,$M376)&gt;=スコアリング基準!$B$20,スコアリング基準!$C$20,IF(IF($N376&lt;&gt;"",$N376,$M376)&gt;=スコアリング基準!$B$21,スコアリング基準!$C$21,IF(IF($N376&lt;&gt;"",$N376,$M376)&gt;0,スコアリング基準!$C$22,0))))</f>
        <v/>
      </c>
      <c r="T376" s="4">
        <f>IF($O376="可",スコアリング基準!$C$23,0)</f>
        <v/>
      </c>
      <c r="U376" s="4">
        <f>IF(OR(COUNT($K376:$L376)&lt;2,$K376=0),0,IF(ABS($L376)/$K376&lt;=スコアリング基準!$B$24,スコアリング基準!$C$24,IF(ABS($L376)/$K376&lt;=スコアリング基準!$B$25,スコアリング基準!$C$25,IF(ABS($L376)/$K376&lt;=スコアリング基準!$B$26,スコアリング基準!$C$26,0))))</f>
        <v/>
      </c>
      <c r="V376" s="4">
        <f>IF($P376="なし",スコアリング基準!$C$27,0)</f>
        <v/>
      </c>
      <c r="W376" s="4">
        <f>IF($F376="",0,IF(ISNUMBER($F376),IF($F376&lt;=スコアリング基準!$B$28,スコアリング基準!$C$28,スコアリング基準!$C$29),0))</f>
        <v/>
      </c>
      <c r="X376" s="4">
        <f>IFERROR(VLOOKUP($B376,スコアリング基準!$A$36:$B$46,2,FALSE),0)</f>
        <v/>
      </c>
      <c r="Y376" s="4">
        <f>SUM($S376:$X376)</f>
        <v/>
      </c>
      <c r="Z376" s="4">
        <f>IF(COUNT($M376:$N376)=0,"データ無",IF($Y376&gt;=スコアリング基準!$B$30,"S",IF($Y376&gt;=スコアリング基準!$B$31,"A",IF($Y376&gt;=スコアリング基準!$B$32,"B","C"))))</f>
        <v/>
      </c>
      <c r="AA376">
        <f>IFERROR(INDEX(実績DB!$I$3:$I$104,MATCH($B376&amp;$C376,実績DB!$J$3:$J$104,0)),"")</f>
        <v/>
      </c>
    </row>
    <row r="377">
      <c r="A377" t="n">
        <v>375</v>
      </c>
      <c r="B377" t="inlineStr">
        <is>
          <t>北海道</t>
        </is>
      </c>
      <c r="C377" t="inlineStr">
        <is>
          <t>鵡川変電所</t>
        </is>
      </c>
      <c r="D377" t="inlineStr">
        <is>
          <t>北海道</t>
        </is>
      </c>
      <c r="E377" t="n">
        <v>66</v>
      </c>
      <c r="F377" t="n">
        <v>6.6</v>
      </c>
      <c r="G377" s="3" t="n">
        <v>42.581416</v>
      </c>
      <c r="H377" s="3" t="n">
        <v>141.930784</v>
      </c>
      <c r="I377" t="inlineStr">
        <is>
          <t>OSM実測</t>
        </is>
      </c>
      <c r="J377" t="n">
        <v>12</v>
      </c>
      <c r="K377" t="n">
        <v>6</v>
      </c>
      <c r="M377" t="n">
        <v>0</v>
      </c>
      <c r="N377" t="n">
        <v>0</v>
      </c>
      <c r="O377" t="inlineStr">
        <is>
          <t>不可 #3</t>
        </is>
      </c>
      <c r="P377" t="inlineStr">
        <is>
          <t>有り</t>
        </is>
      </c>
      <c r="R377" s="4">
        <f>IF(COUNT($M377:$N377)=0,"",IF(AND(IF($N377&lt;&gt;"",$N377,$M377)&lt;=0,$O377&lt;&gt;"可"),"警告",""))</f>
        <v/>
      </c>
      <c r="S377" s="4">
        <f>IF(COUNT($M377:$N377)=0,0,IF(IF($N377&lt;&gt;"",$N377,$M377)&gt;=スコアリング基準!$B$20,スコアリング基準!$C$20,IF(IF($N377&lt;&gt;"",$N377,$M377)&gt;=スコアリング基準!$B$21,スコアリング基準!$C$21,IF(IF($N377&lt;&gt;"",$N377,$M377)&gt;0,スコアリング基準!$C$22,0))))</f>
        <v/>
      </c>
      <c r="T377" s="4">
        <f>IF($O377="可",スコアリング基準!$C$23,0)</f>
        <v/>
      </c>
      <c r="U377" s="4">
        <f>IF(OR(COUNT($K377:$L377)&lt;2,$K377=0),0,IF(ABS($L377)/$K377&lt;=スコアリング基準!$B$24,スコアリング基準!$C$24,IF(ABS($L377)/$K377&lt;=スコアリング基準!$B$25,スコアリング基準!$C$25,IF(ABS($L377)/$K377&lt;=スコアリング基準!$B$26,スコアリング基準!$C$26,0))))</f>
        <v/>
      </c>
      <c r="V377" s="4">
        <f>IF($P377="なし",スコアリング基準!$C$27,0)</f>
        <v/>
      </c>
      <c r="W377" s="4">
        <f>IF($F377="",0,IF(ISNUMBER($F377),IF($F377&lt;=スコアリング基準!$B$28,スコアリング基準!$C$28,スコアリング基準!$C$29),0))</f>
        <v/>
      </c>
      <c r="X377" s="4">
        <f>IFERROR(VLOOKUP($B377,スコアリング基準!$A$36:$B$46,2,FALSE),0)</f>
        <v/>
      </c>
      <c r="Y377" s="4">
        <f>SUM($S377:$X377)</f>
        <v/>
      </c>
      <c r="Z377" s="4">
        <f>IF(COUNT($M377:$N377)=0,"データ無",IF($Y377&gt;=スコアリング基準!$B$30,"S",IF($Y377&gt;=スコアリング基準!$B$31,"A",IF($Y377&gt;=スコアリング基準!$B$32,"B","C"))))</f>
        <v/>
      </c>
      <c r="AA377">
        <f>IFERROR(INDEX(実績DB!$I$3:$I$104,MATCH($B377&amp;$C377,実績DB!$J$3:$J$104,0)),"")</f>
        <v/>
      </c>
    </row>
    <row r="378">
      <c r="A378" t="n">
        <v>376</v>
      </c>
      <c r="B378" t="inlineStr">
        <is>
          <t>北海道</t>
        </is>
      </c>
      <c r="C378" t="inlineStr">
        <is>
          <t>鶴居変電所</t>
        </is>
      </c>
      <c r="D378" t="inlineStr">
        <is>
          <t>北海道</t>
        </is>
      </c>
      <c r="E378" t="n">
        <v>66</v>
      </c>
      <c r="F378" t="n">
        <v>6.6</v>
      </c>
      <c r="G378" s="3" t="n">
        <v>43.27</v>
      </c>
      <c r="H378" s="3" t="n">
        <v>144.34</v>
      </c>
      <c r="I378" t="inlineStr">
        <is>
          <t>推定</t>
        </is>
      </c>
      <c r="J378" t="n">
        <v>10</v>
      </c>
      <c r="K378" t="n">
        <v>10</v>
      </c>
      <c r="M378" t="n">
        <v>5</v>
      </c>
      <c r="N378" t="n">
        <v>0</v>
      </c>
      <c r="O378" t="inlineStr">
        <is>
          <t>不可 #3</t>
        </is>
      </c>
      <c r="P378" t="inlineStr">
        <is>
          <t>有り</t>
        </is>
      </c>
      <c r="R378" s="4">
        <f>IF(COUNT($M378:$N378)=0,"",IF(AND(IF($N378&lt;&gt;"",$N378,$M378)&lt;=0,$O378&lt;&gt;"可"),"警告",""))</f>
        <v/>
      </c>
      <c r="S378" s="4">
        <f>IF(COUNT($M378:$N378)=0,0,IF(IF($N378&lt;&gt;"",$N378,$M378)&gt;=スコアリング基準!$B$20,スコアリング基準!$C$20,IF(IF($N378&lt;&gt;"",$N378,$M378)&gt;=スコアリング基準!$B$21,スコアリング基準!$C$21,IF(IF($N378&lt;&gt;"",$N378,$M378)&gt;0,スコアリング基準!$C$22,0))))</f>
        <v/>
      </c>
      <c r="T378" s="4">
        <f>IF($O378="可",スコアリング基準!$C$23,0)</f>
        <v/>
      </c>
      <c r="U378" s="4">
        <f>IF(OR(COUNT($K378:$L378)&lt;2,$K378=0),0,IF(ABS($L378)/$K378&lt;=スコアリング基準!$B$24,スコアリング基準!$C$24,IF(ABS($L378)/$K378&lt;=スコアリング基準!$B$25,スコアリング基準!$C$25,IF(ABS($L378)/$K378&lt;=スコアリング基準!$B$26,スコアリング基準!$C$26,0))))</f>
        <v/>
      </c>
      <c r="V378" s="4">
        <f>IF($P378="なし",スコアリング基準!$C$27,0)</f>
        <v/>
      </c>
      <c r="W378" s="4">
        <f>IF($F378="",0,IF(ISNUMBER($F378),IF($F378&lt;=スコアリング基準!$B$28,スコアリング基準!$C$28,スコアリング基準!$C$29),0))</f>
        <v/>
      </c>
      <c r="X378" s="4">
        <f>IFERROR(VLOOKUP($B378,スコアリング基準!$A$36:$B$46,2,FALSE),0)</f>
        <v/>
      </c>
      <c r="Y378" s="4">
        <f>SUM($S378:$X378)</f>
        <v/>
      </c>
      <c r="Z378" s="4">
        <f>IF(COUNT($M378:$N378)=0,"データ無",IF($Y378&gt;=スコアリング基準!$B$30,"S",IF($Y378&gt;=スコアリング基準!$B$31,"A",IF($Y378&gt;=スコアリング基準!$B$32,"B","C"))))</f>
        <v/>
      </c>
      <c r="AA378">
        <f>IFERROR(INDEX(実績DB!$I$3:$I$104,MATCH($B378&amp;$C378,実績DB!$J$3:$J$104,0)),"")</f>
        <v/>
      </c>
    </row>
    <row r="379">
      <c r="A379" t="n">
        <v>377</v>
      </c>
      <c r="B379" t="inlineStr">
        <is>
          <t>北海道</t>
        </is>
      </c>
      <c r="C379" t="inlineStr">
        <is>
          <t>鷲別変電所</t>
        </is>
      </c>
      <c r="D379" t="inlineStr">
        <is>
          <t>北海道</t>
        </is>
      </c>
      <c r="E379" t="n">
        <v>66</v>
      </c>
      <c r="F379" t="n">
        <v>6.6</v>
      </c>
      <c r="G379" s="3" t="n">
        <v>42.42</v>
      </c>
      <c r="H379" s="3" t="n">
        <v>141.07</v>
      </c>
      <c r="I379" t="inlineStr">
        <is>
          <t>推定</t>
        </is>
      </c>
      <c r="J379" t="n">
        <v>30</v>
      </c>
      <c r="K379" t="n">
        <v>15</v>
      </c>
      <c r="M379" t="n">
        <v>15</v>
      </c>
      <c r="N379" t="n">
        <v>0</v>
      </c>
      <c r="O379" t="inlineStr">
        <is>
          <t>不可 #2</t>
        </is>
      </c>
      <c r="P379" t="inlineStr">
        <is>
          <t>有り</t>
        </is>
      </c>
      <c r="R379" s="4">
        <f>IF(COUNT($M379:$N379)=0,"",IF(AND(IF($N379&lt;&gt;"",$N379,$M379)&lt;=0,$O379&lt;&gt;"可"),"警告",""))</f>
        <v/>
      </c>
      <c r="S379" s="4">
        <f>IF(COUNT($M379:$N379)=0,0,IF(IF($N379&lt;&gt;"",$N379,$M379)&gt;=スコアリング基準!$B$20,スコアリング基準!$C$20,IF(IF($N379&lt;&gt;"",$N379,$M379)&gt;=スコアリング基準!$B$21,スコアリング基準!$C$21,IF(IF($N379&lt;&gt;"",$N379,$M379)&gt;0,スコアリング基準!$C$22,0))))</f>
        <v/>
      </c>
      <c r="T379" s="4">
        <f>IF($O379="可",スコアリング基準!$C$23,0)</f>
        <v/>
      </c>
      <c r="U379" s="4">
        <f>IF(OR(COUNT($K379:$L379)&lt;2,$K379=0),0,IF(ABS($L379)/$K379&lt;=スコアリング基準!$B$24,スコアリング基準!$C$24,IF(ABS($L379)/$K379&lt;=スコアリング基準!$B$25,スコアリング基準!$C$25,IF(ABS($L379)/$K379&lt;=スコアリング基準!$B$26,スコアリング基準!$C$26,0))))</f>
        <v/>
      </c>
      <c r="V379" s="4">
        <f>IF($P379="なし",スコアリング基準!$C$27,0)</f>
        <v/>
      </c>
      <c r="W379" s="4">
        <f>IF($F379="",0,IF(ISNUMBER($F379),IF($F379&lt;=スコアリング基準!$B$28,スコアリング基準!$C$28,スコアリング基準!$C$29),0))</f>
        <v/>
      </c>
      <c r="X379" s="4">
        <f>IFERROR(VLOOKUP($B379,スコアリング基準!$A$36:$B$46,2,FALSE),0)</f>
        <v/>
      </c>
      <c r="Y379" s="4">
        <f>SUM($S379:$X379)</f>
        <v/>
      </c>
      <c r="Z379" s="4">
        <f>IF(COUNT($M379:$N379)=0,"データ無",IF($Y379&gt;=スコアリング基準!$B$30,"S",IF($Y379&gt;=スコアリング基準!$B$31,"A",IF($Y379&gt;=スコアリング基準!$B$32,"B","C"))))</f>
        <v/>
      </c>
      <c r="AA379">
        <f>IFERROR(INDEX(実績DB!$I$3:$I$104,MATCH($B379&amp;$C379,実績DB!$J$3:$J$104,0)),"")</f>
        <v/>
      </c>
    </row>
    <row r="380">
      <c r="A380" t="n">
        <v>378</v>
      </c>
      <c r="B380" t="inlineStr">
        <is>
          <t>北海道</t>
        </is>
      </c>
      <c r="C380" t="inlineStr">
        <is>
          <t>鹿越変電所</t>
        </is>
      </c>
      <c r="D380" t="inlineStr">
        <is>
          <t>北海道</t>
        </is>
      </c>
      <c r="E380" t="n">
        <v>66</v>
      </c>
      <c r="F380" t="n">
        <v>6.6</v>
      </c>
      <c r="G380" s="3" t="n">
        <v>43.155553</v>
      </c>
      <c r="H380" s="3" t="n">
        <v>142.513064</v>
      </c>
      <c r="I380" t="inlineStr">
        <is>
          <t>OSM実測</t>
        </is>
      </c>
      <c r="J380" t="n">
        <v>6</v>
      </c>
      <c r="K380" t="n">
        <v>6</v>
      </c>
      <c r="M380" t="n">
        <v>3</v>
      </c>
      <c r="N380" t="n">
        <v>0</v>
      </c>
      <c r="O380" t="inlineStr">
        <is>
          <t>不可 #3</t>
        </is>
      </c>
      <c r="P380" t="inlineStr">
        <is>
          <t>有り</t>
        </is>
      </c>
      <c r="R380" s="4">
        <f>IF(COUNT($M380:$N380)=0,"",IF(AND(IF($N380&lt;&gt;"",$N380,$M380)&lt;=0,$O380&lt;&gt;"可"),"警告",""))</f>
        <v/>
      </c>
      <c r="S380" s="4">
        <f>IF(COUNT($M380:$N380)=0,0,IF(IF($N380&lt;&gt;"",$N380,$M380)&gt;=スコアリング基準!$B$20,スコアリング基準!$C$20,IF(IF($N380&lt;&gt;"",$N380,$M380)&gt;=スコアリング基準!$B$21,スコアリング基準!$C$21,IF(IF($N380&lt;&gt;"",$N380,$M380)&gt;0,スコアリング基準!$C$22,0))))</f>
        <v/>
      </c>
      <c r="T380" s="4">
        <f>IF($O380="可",スコアリング基準!$C$23,0)</f>
        <v/>
      </c>
      <c r="U380" s="4">
        <f>IF(OR(COUNT($K380:$L380)&lt;2,$K380=0),0,IF(ABS($L380)/$K380&lt;=スコアリング基準!$B$24,スコアリング基準!$C$24,IF(ABS($L380)/$K380&lt;=スコアリング基準!$B$25,スコアリング基準!$C$25,IF(ABS($L380)/$K380&lt;=スコアリング基準!$B$26,スコアリング基準!$C$26,0))))</f>
        <v/>
      </c>
      <c r="V380" s="4">
        <f>IF($P380="なし",スコアリング基準!$C$27,0)</f>
        <v/>
      </c>
      <c r="W380" s="4">
        <f>IF($F380="",0,IF(ISNUMBER($F380),IF($F380&lt;=スコアリング基準!$B$28,スコアリング基準!$C$28,スコアリング基準!$C$29),0))</f>
        <v/>
      </c>
      <c r="X380" s="4">
        <f>IFERROR(VLOOKUP($B380,スコアリング基準!$A$36:$B$46,2,FALSE),0)</f>
        <v/>
      </c>
      <c r="Y380" s="4">
        <f>SUM($S380:$X380)</f>
        <v/>
      </c>
      <c r="Z380" s="4">
        <f>IF(COUNT($M380:$N380)=0,"データ無",IF($Y380&gt;=スコアリング基準!$B$30,"S",IF($Y380&gt;=スコアリング基準!$B$31,"A",IF($Y380&gt;=スコアリング基準!$B$32,"B","C"))))</f>
        <v/>
      </c>
      <c r="AA380">
        <f>IFERROR(INDEX(実績DB!$I$3:$I$104,MATCH($B380&amp;$C380,実績DB!$J$3:$J$104,0)),"")</f>
        <v/>
      </c>
    </row>
    <row r="381">
      <c r="A381" t="n">
        <v>379</v>
      </c>
      <c r="B381" t="inlineStr">
        <is>
          <t>北海道</t>
        </is>
      </c>
      <c r="C381" t="inlineStr">
        <is>
          <t>鹿追変電所</t>
        </is>
      </c>
      <c r="D381" t="inlineStr">
        <is>
          <t>北海道</t>
        </is>
      </c>
      <c r="E381" t="n">
        <v>66</v>
      </c>
      <c r="F381" t="n">
        <v>6.6</v>
      </c>
      <c r="G381" s="3" t="n">
        <v>43.099893</v>
      </c>
      <c r="H381" s="3" t="n">
        <v>142.991859</v>
      </c>
      <c r="I381" t="inlineStr">
        <is>
          <t>OSM実測</t>
        </is>
      </c>
      <c r="J381" t="n">
        <v>10</v>
      </c>
      <c r="K381" t="n">
        <v>10</v>
      </c>
      <c r="M381" t="n">
        <v>6</v>
      </c>
      <c r="N381" t="n">
        <v>0</v>
      </c>
      <c r="O381" t="inlineStr">
        <is>
          <t>不可 #3</t>
        </is>
      </c>
      <c r="P381" t="inlineStr">
        <is>
          <t>有り</t>
        </is>
      </c>
      <c r="R381" s="4">
        <f>IF(COUNT($M381:$N381)=0,"",IF(AND(IF($N381&lt;&gt;"",$N381,$M381)&lt;=0,$O381&lt;&gt;"可"),"警告",""))</f>
        <v/>
      </c>
      <c r="S381" s="4">
        <f>IF(COUNT($M381:$N381)=0,0,IF(IF($N381&lt;&gt;"",$N381,$M381)&gt;=スコアリング基準!$B$20,スコアリング基準!$C$20,IF(IF($N381&lt;&gt;"",$N381,$M381)&gt;=スコアリング基準!$B$21,スコアリング基準!$C$21,IF(IF($N381&lt;&gt;"",$N381,$M381)&gt;0,スコアリング基準!$C$22,0))))</f>
        <v/>
      </c>
      <c r="T381" s="4">
        <f>IF($O381="可",スコアリング基準!$C$23,0)</f>
        <v/>
      </c>
      <c r="U381" s="4">
        <f>IF(OR(COUNT($K381:$L381)&lt;2,$K381=0),0,IF(ABS($L381)/$K381&lt;=スコアリング基準!$B$24,スコアリング基準!$C$24,IF(ABS($L381)/$K381&lt;=スコアリング基準!$B$25,スコアリング基準!$C$25,IF(ABS($L381)/$K381&lt;=スコアリング基準!$B$26,スコアリング基準!$C$26,0))))</f>
        <v/>
      </c>
      <c r="V381" s="4">
        <f>IF($P381="なし",スコアリング基準!$C$27,0)</f>
        <v/>
      </c>
      <c r="W381" s="4">
        <f>IF($F381="",0,IF(ISNUMBER($F381),IF($F381&lt;=スコアリング基準!$B$28,スコアリング基準!$C$28,スコアリング基準!$C$29),0))</f>
        <v/>
      </c>
      <c r="X381" s="4">
        <f>IFERROR(VLOOKUP($B381,スコアリング基準!$A$36:$B$46,2,FALSE),0)</f>
        <v/>
      </c>
      <c r="Y381" s="4">
        <f>SUM($S381:$X381)</f>
        <v/>
      </c>
      <c r="Z381" s="4">
        <f>IF(COUNT($M381:$N381)=0,"データ無",IF($Y381&gt;=スコアリング基準!$B$30,"S",IF($Y381&gt;=スコアリング基準!$B$31,"A",IF($Y381&gt;=スコアリング基準!$B$32,"B","C"))))</f>
        <v/>
      </c>
      <c r="AA381">
        <f>IFERROR(INDEX(実績DB!$I$3:$I$104,MATCH($B381&amp;$C381,実績DB!$J$3:$J$104,0)),"")</f>
        <v/>
      </c>
    </row>
    <row r="382">
      <c r="A382" t="n">
        <v>380</v>
      </c>
      <c r="B382" t="inlineStr">
        <is>
          <t>北海道</t>
        </is>
      </c>
      <c r="C382" t="inlineStr">
        <is>
          <t>鹿部変電所</t>
        </is>
      </c>
      <c r="D382" t="inlineStr">
        <is>
          <t>北海道</t>
        </is>
      </c>
      <c r="E382" t="n">
        <v>66</v>
      </c>
      <c r="F382" t="n">
        <v>6.6</v>
      </c>
      <c r="G382" s="3" t="n">
        <v>42.032669</v>
      </c>
      <c r="H382" s="3" t="n">
        <v>140.816917</v>
      </c>
      <c r="I382" t="inlineStr">
        <is>
          <t>OSM実測</t>
        </is>
      </c>
      <c r="J382" t="n">
        <v>6</v>
      </c>
      <c r="K382" t="n">
        <v>6</v>
      </c>
      <c r="M382" t="n">
        <v>6</v>
      </c>
      <c r="N382" t="n">
        <v>0</v>
      </c>
      <c r="O382" t="inlineStr">
        <is>
          <t>不可 #3</t>
        </is>
      </c>
      <c r="P382" t="inlineStr">
        <is>
          <t>有り</t>
        </is>
      </c>
      <c r="R382" s="4">
        <f>IF(COUNT($M382:$N382)=0,"",IF(AND(IF($N382&lt;&gt;"",$N382,$M382)&lt;=0,$O382&lt;&gt;"可"),"警告",""))</f>
        <v/>
      </c>
      <c r="S382" s="4">
        <f>IF(COUNT($M382:$N382)=0,0,IF(IF($N382&lt;&gt;"",$N382,$M382)&gt;=スコアリング基準!$B$20,スコアリング基準!$C$20,IF(IF($N382&lt;&gt;"",$N382,$M382)&gt;=スコアリング基準!$B$21,スコアリング基準!$C$21,IF(IF($N382&lt;&gt;"",$N382,$M382)&gt;0,スコアリング基準!$C$22,0))))</f>
        <v/>
      </c>
      <c r="T382" s="4">
        <f>IF($O382="可",スコアリング基準!$C$23,0)</f>
        <v/>
      </c>
      <c r="U382" s="4">
        <f>IF(OR(COUNT($K382:$L382)&lt;2,$K382=0),0,IF(ABS($L382)/$K382&lt;=スコアリング基準!$B$24,スコアリング基準!$C$24,IF(ABS($L382)/$K382&lt;=スコアリング基準!$B$25,スコアリング基準!$C$25,IF(ABS($L382)/$K382&lt;=スコアリング基準!$B$26,スコアリング基準!$C$26,0))))</f>
        <v/>
      </c>
      <c r="V382" s="4">
        <f>IF($P382="なし",スコアリング基準!$C$27,0)</f>
        <v/>
      </c>
      <c r="W382" s="4">
        <f>IF($F382="",0,IF(ISNUMBER($F382),IF($F382&lt;=スコアリング基準!$B$28,スコアリング基準!$C$28,スコアリング基準!$C$29),0))</f>
        <v/>
      </c>
      <c r="X382" s="4">
        <f>IFERROR(VLOOKUP($B382,スコアリング基準!$A$36:$B$46,2,FALSE),0)</f>
        <v/>
      </c>
      <c r="Y382" s="4">
        <f>SUM($S382:$X382)</f>
        <v/>
      </c>
      <c r="Z382" s="4">
        <f>IF(COUNT($M382:$N382)=0,"データ無",IF($Y382&gt;=スコアリング基準!$B$30,"S",IF($Y382&gt;=スコアリング基準!$B$31,"A",IF($Y382&gt;=スコアリング基準!$B$32,"B","C"))))</f>
        <v/>
      </c>
      <c r="AA382">
        <f>IFERROR(INDEX(実績DB!$I$3:$I$104,MATCH($B382&amp;$C382,実績DB!$J$3:$J$104,0)),"")</f>
        <v/>
      </c>
    </row>
    <row r="383">
      <c r="A383" t="n">
        <v>381</v>
      </c>
      <c r="B383" t="inlineStr">
        <is>
          <t>北海道</t>
        </is>
      </c>
      <c r="C383" t="inlineStr">
        <is>
          <t>麻生変電所</t>
        </is>
      </c>
      <c r="D383" t="inlineStr">
        <is>
          <t>北海道</t>
        </is>
      </c>
      <c r="E383" t="n">
        <v>66</v>
      </c>
      <c r="F383" t="n">
        <v>6.6</v>
      </c>
      <c r="G383" s="3" t="n">
        <v>43.1</v>
      </c>
      <c r="H383" s="3" t="n">
        <v>141.34</v>
      </c>
      <c r="I383" t="inlineStr">
        <is>
          <t>推定</t>
        </is>
      </c>
      <c r="O383" t="inlineStr">
        <is>
          <t>不可</t>
        </is>
      </c>
      <c r="P383" t="inlineStr">
        <is>
          <t>有り</t>
        </is>
      </c>
      <c r="R383" s="4">
        <f>IF(COUNT($M383:$N383)=0,"",IF(AND(IF($N383&lt;&gt;"",$N383,$M383)&lt;=0,$O383&lt;&gt;"可"),"警告",""))</f>
        <v/>
      </c>
      <c r="S383" s="4">
        <f>IF(COUNT($M383:$N383)=0,0,IF(IF($N383&lt;&gt;"",$N383,$M383)&gt;=スコアリング基準!$B$20,スコアリング基準!$C$20,IF(IF($N383&lt;&gt;"",$N383,$M383)&gt;=スコアリング基準!$B$21,スコアリング基準!$C$21,IF(IF($N383&lt;&gt;"",$N383,$M383)&gt;0,スコアリング基準!$C$22,0))))</f>
        <v/>
      </c>
      <c r="T383" s="4">
        <f>IF($O383="可",スコアリング基準!$C$23,0)</f>
        <v/>
      </c>
      <c r="U383" s="4">
        <f>IF(OR(COUNT($K383:$L383)&lt;2,$K383=0),0,IF(ABS($L383)/$K383&lt;=スコアリング基準!$B$24,スコアリング基準!$C$24,IF(ABS($L383)/$K383&lt;=スコアリング基準!$B$25,スコアリング基準!$C$25,IF(ABS($L383)/$K383&lt;=スコアリング基準!$B$26,スコアリング基準!$C$26,0))))</f>
        <v/>
      </c>
      <c r="V383" s="4">
        <f>IF($P383="なし",スコアリング基準!$C$27,0)</f>
        <v/>
      </c>
      <c r="W383" s="4">
        <f>IF($F383="",0,IF(ISNUMBER($F383),IF($F383&lt;=スコアリング基準!$B$28,スコアリング基準!$C$28,スコアリング基準!$C$29),0))</f>
        <v/>
      </c>
      <c r="X383" s="4">
        <f>IFERROR(VLOOKUP($B383,スコアリング基準!$A$36:$B$46,2,FALSE),0)</f>
        <v/>
      </c>
      <c r="Y383" s="4">
        <f>SUM($S383:$X383)</f>
        <v/>
      </c>
      <c r="Z383" s="4">
        <f>IF(COUNT($M383:$N383)=0,"データ無",IF($Y383&gt;=スコアリング基準!$B$30,"S",IF($Y383&gt;=スコアリング基準!$B$31,"A",IF($Y383&gt;=スコアリング基準!$B$32,"B","C"))))</f>
        <v/>
      </c>
      <c r="AA383">
        <f>IFERROR(INDEX(実績DB!$I$3:$I$104,MATCH($B383&amp;$C383,実績DB!$J$3:$J$104,0)),"")</f>
        <v/>
      </c>
    </row>
    <row r="384">
      <c r="A384" t="n">
        <v>382</v>
      </c>
      <c r="B384" t="inlineStr">
        <is>
          <t>北海道</t>
        </is>
      </c>
      <c r="C384" t="inlineStr">
        <is>
          <t>ユーラス浜頓別ウインドファーム特高変電所</t>
        </is>
      </c>
      <c r="D384" t="inlineStr">
        <is>
          <t>北海道</t>
        </is>
      </c>
      <c r="G384" s="3" t="n">
        <v>45.113347</v>
      </c>
      <c r="H384" s="3" t="n">
        <v>142.413311</v>
      </c>
      <c r="I384" t="inlineStr">
        <is>
          <t>OSM実測</t>
        </is>
      </c>
      <c r="R384" s="4">
        <f>IF(COUNT($M384:$N384)=0,"",IF(AND(IF($N384&lt;&gt;"",$N384,$M384)&lt;=0,$O384&lt;&gt;"可"),"警告",""))</f>
        <v/>
      </c>
      <c r="S384" s="4">
        <f>IF(COUNT($M384:$N384)=0,0,IF(IF($N384&lt;&gt;"",$N384,$M384)&gt;=スコアリング基準!$B$20,スコアリング基準!$C$20,IF(IF($N384&lt;&gt;"",$N384,$M384)&gt;=スコアリング基準!$B$21,スコアリング基準!$C$21,IF(IF($N384&lt;&gt;"",$N384,$M384)&gt;0,スコアリング基準!$C$22,0))))</f>
        <v/>
      </c>
      <c r="T384" s="4">
        <f>IF($O384="可",スコアリング基準!$C$23,0)</f>
        <v/>
      </c>
      <c r="U384" s="4">
        <f>IF(OR(COUNT($K384:$L384)&lt;2,$K384=0),0,IF(ABS($L384)/$K384&lt;=スコアリング基準!$B$24,スコアリング基準!$C$24,IF(ABS($L384)/$K384&lt;=スコアリング基準!$B$25,スコアリング基準!$C$25,IF(ABS($L384)/$K384&lt;=スコアリング基準!$B$26,スコアリング基準!$C$26,0))))</f>
        <v/>
      </c>
      <c r="V384" s="4">
        <f>IF($P384="なし",スコアリング基準!$C$27,0)</f>
        <v/>
      </c>
      <c r="W384" s="4">
        <f>IF($F384="",0,IF(ISNUMBER($F384),IF($F384&lt;=スコアリング基準!$B$28,スコアリング基準!$C$28,スコアリング基準!$C$29),0))</f>
        <v/>
      </c>
      <c r="X384" s="4">
        <f>IFERROR(VLOOKUP($B384,スコアリング基準!$A$36:$B$46,2,FALSE),0)</f>
        <v/>
      </c>
      <c r="Y384" s="4">
        <f>SUM($S384:$X384)</f>
        <v/>
      </c>
      <c r="Z384" s="4">
        <f>IF(COUNT($M384:$N384)=0,"データ無",IF($Y384&gt;=スコアリング基準!$B$30,"S",IF($Y384&gt;=スコアリング基準!$B$31,"A",IF($Y384&gt;=スコアリング基準!$B$32,"B","C"))))</f>
        <v/>
      </c>
      <c r="AA384">
        <f>IFERROR(INDEX(実績DB!$I$3:$I$104,MATCH($B384&amp;$C384,実績DB!$J$3:$J$104,0)),"")</f>
        <v/>
      </c>
    </row>
    <row r="385">
      <c r="A385" t="n">
        <v>383</v>
      </c>
      <c r="B385" t="inlineStr">
        <is>
          <t>北海道</t>
        </is>
      </c>
      <c r="C385" t="inlineStr">
        <is>
          <t>五稜郭開閉所</t>
        </is>
      </c>
      <c r="D385" t="inlineStr">
        <is>
          <t>北海道</t>
        </is>
      </c>
      <c r="G385" s="3" t="n">
        <v>41.822586</v>
      </c>
      <c r="H385" s="3" t="n">
        <v>140.729853</v>
      </c>
      <c r="I385" t="inlineStr">
        <is>
          <t>OSM実測</t>
        </is>
      </c>
      <c r="R385" s="4">
        <f>IF(COUNT($M385:$N385)=0,"",IF(AND(IF($N385&lt;&gt;"",$N385,$M385)&lt;=0,$O385&lt;&gt;"可"),"警告",""))</f>
        <v/>
      </c>
      <c r="S385" s="4">
        <f>IF(COUNT($M385:$N385)=0,0,IF(IF($N385&lt;&gt;"",$N385,$M385)&gt;=スコアリング基準!$B$20,スコアリング基準!$C$20,IF(IF($N385&lt;&gt;"",$N385,$M385)&gt;=スコアリング基準!$B$21,スコアリング基準!$C$21,IF(IF($N385&lt;&gt;"",$N385,$M385)&gt;0,スコアリング基準!$C$22,0))))</f>
        <v/>
      </c>
      <c r="T385" s="4">
        <f>IF($O385="可",スコアリング基準!$C$23,0)</f>
        <v/>
      </c>
      <c r="U385" s="4">
        <f>IF(OR(COUNT($K385:$L385)&lt;2,$K385=0),0,IF(ABS($L385)/$K385&lt;=スコアリング基準!$B$24,スコアリング基準!$C$24,IF(ABS($L385)/$K385&lt;=スコアリング基準!$B$25,スコアリング基準!$C$25,IF(ABS($L385)/$K385&lt;=スコアリング基準!$B$26,スコアリング基準!$C$26,0))))</f>
        <v/>
      </c>
      <c r="V385" s="4">
        <f>IF($P385="なし",スコアリング基準!$C$27,0)</f>
        <v/>
      </c>
      <c r="W385" s="4">
        <f>IF($F385="",0,IF(ISNUMBER($F385),IF($F385&lt;=スコアリング基準!$B$28,スコアリング基準!$C$28,スコアリング基準!$C$29),0))</f>
        <v/>
      </c>
      <c r="X385" s="4">
        <f>IFERROR(VLOOKUP($B385,スコアリング基準!$A$36:$B$46,2,FALSE),0)</f>
        <v/>
      </c>
      <c r="Y385" s="4">
        <f>SUM($S385:$X385)</f>
        <v/>
      </c>
      <c r="Z385" s="4">
        <f>IF(COUNT($M385:$N385)=0,"データ無",IF($Y385&gt;=スコアリング基準!$B$30,"S",IF($Y385&gt;=スコアリング基準!$B$31,"A",IF($Y385&gt;=スコアリング基準!$B$32,"B","C"))))</f>
        <v/>
      </c>
      <c r="AA385">
        <f>IFERROR(INDEX(実績DB!$I$3:$I$104,MATCH($B385&amp;$C385,実績DB!$J$3:$J$104,0)),"")</f>
        <v/>
      </c>
    </row>
    <row r="386">
      <c r="A386" t="n">
        <v>384</v>
      </c>
      <c r="B386" t="inlineStr">
        <is>
          <t>北海道</t>
        </is>
      </c>
      <c r="C386" t="inlineStr">
        <is>
          <t>北海道電力</t>
        </is>
      </c>
      <c r="D386" t="inlineStr">
        <is>
          <t>北海道</t>
        </is>
      </c>
      <c r="G386" s="3" t="n">
        <v>43.061494</v>
      </c>
      <c r="H386" s="3" t="n">
        <v>141.357868</v>
      </c>
      <c r="I386" t="inlineStr">
        <is>
          <t>OSM実測</t>
        </is>
      </c>
      <c r="R386" s="4">
        <f>IF(COUNT($M386:$N386)=0,"",IF(AND(IF($N386&lt;&gt;"",$N386,$M386)&lt;=0,$O386&lt;&gt;"可"),"警告",""))</f>
        <v/>
      </c>
      <c r="S386" s="4">
        <f>IF(COUNT($M386:$N386)=0,0,IF(IF($N386&lt;&gt;"",$N386,$M386)&gt;=スコアリング基準!$B$20,スコアリング基準!$C$20,IF(IF($N386&lt;&gt;"",$N386,$M386)&gt;=スコアリング基準!$B$21,スコアリング基準!$C$21,IF(IF($N386&lt;&gt;"",$N386,$M386)&gt;0,スコアリング基準!$C$22,0))))</f>
        <v/>
      </c>
      <c r="T386" s="4">
        <f>IF($O386="可",スコアリング基準!$C$23,0)</f>
        <v/>
      </c>
      <c r="U386" s="4">
        <f>IF(OR(COUNT($K386:$L386)&lt;2,$K386=0),0,IF(ABS($L386)/$K386&lt;=スコアリング基準!$B$24,スコアリング基準!$C$24,IF(ABS($L386)/$K386&lt;=スコアリング基準!$B$25,スコアリング基準!$C$25,IF(ABS($L386)/$K386&lt;=スコアリング基準!$B$26,スコアリング基準!$C$26,0))))</f>
        <v/>
      </c>
      <c r="V386" s="4">
        <f>IF($P386="なし",スコアリング基準!$C$27,0)</f>
        <v/>
      </c>
      <c r="W386" s="4">
        <f>IF($F386="",0,IF(ISNUMBER($F386),IF($F386&lt;=スコアリング基準!$B$28,スコアリング基準!$C$28,スコアリング基準!$C$29),0))</f>
        <v/>
      </c>
      <c r="X386" s="4">
        <f>IFERROR(VLOOKUP($B386,スコアリング基準!$A$36:$B$46,2,FALSE),0)</f>
        <v/>
      </c>
      <c r="Y386" s="4">
        <f>SUM($S386:$X386)</f>
        <v/>
      </c>
      <c r="Z386" s="4">
        <f>IF(COUNT($M386:$N386)=0,"データ無",IF($Y386&gt;=スコアリング基準!$B$30,"S",IF($Y386&gt;=スコアリング基準!$B$31,"A",IF($Y386&gt;=スコアリング基準!$B$32,"B","C"))))</f>
        <v/>
      </c>
      <c r="AA386">
        <f>IFERROR(INDEX(実績DB!$I$3:$I$104,MATCH($B386&amp;$C386,実績DB!$J$3:$J$104,0)),"")</f>
        <v/>
      </c>
    </row>
    <row r="387">
      <c r="A387" t="n">
        <v>385</v>
      </c>
      <c r="B387" t="inlineStr">
        <is>
          <t>北海道</t>
        </is>
      </c>
      <c r="C387" t="inlineStr">
        <is>
          <t>北海道電力 湯の里変電所</t>
        </is>
      </c>
      <c r="D387" t="inlineStr">
        <is>
          <t>北海道</t>
        </is>
      </c>
      <c r="G387" s="3" t="n">
        <v>41.600812</v>
      </c>
      <c r="H387" s="3" t="n">
        <v>140.345418</v>
      </c>
      <c r="I387" t="inlineStr">
        <is>
          <t>OSM実測</t>
        </is>
      </c>
      <c r="J387" t="n">
        <v>6</v>
      </c>
      <c r="K387" t="n">
        <v>6</v>
      </c>
      <c r="M387" t="n">
        <v>3</v>
      </c>
      <c r="N387" t="n">
        <v>0</v>
      </c>
      <c r="O387" t="inlineStr">
        <is>
          <t>不可 #3</t>
        </is>
      </c>
      <c r="P387" t="inlineStr">
        <is>
          <t>有り</t>
        </is>
      </c>
      <c r="R387" s="4">
        <f>IF(COUNT($M387:$N387)=0,"",IF(AND(IF($N387&lt;&gt;"",$N387,$M387)&lt;=0,$O387&lt;&gt;"可"),"警告",""))</f>
        <v/>
      </c>
      <c r="S387" s="4">
        <f>IF(COUNT($M387:$N387)=0,0,IF(IF($N387&lt;&gt;"",$N387,$M387)&gt;=スコアリング基準!$B$20,スコアリング基準!$C$20,IF(IF($N387&lt;&gt;"",$N387,$M387)&gt;=スコアリング基準!$B$21,スコアリング基準!$C$21,IF(IF($N387&lt;&gt;"",$N387,$M387)&gt;0,スコアリング基準!$C$22,0))))</f>
        <v/>
      </c>
      <c r="T387" s="4">
        <f>IF($O387="可",スコアリング基準!$C$23,0)</f>
        <v/>
      </c>
      <c r="U387" s="4">
        <f>IF(OR(COUNT($K387:$L387)&lt;2,$K387=0),0,IF(ABS($L387)/$K387&lt;=スコアリング基準!$B$24,スコアリング基準!$C$24,IF(ABS($L387)/$K387&lt;=スコアリング基準!$B$25,スコアリング基準!$C$25,IF(ABS($L387)/$K387&lt;=スコアリング基準!$B$26,スコアリング基準!$C$26,0))))</f>
        <v/>
      </c>
      <c r="V387" s="4">
        <f>IF($P387="なし",スコアリング基準!$C$27,0)</f>
        <v/>
      </c>
      <c r="W387" s="4">
        <f>IF($F387="",0,IF(ISNUMBER($F387),IF($F387&lt;=スコアリング基準!$B$28,スコアリング基準!$C$28,スコアリング基準!$C$29),0))</f>
        <v/>
      </c>
      <c r="X387" s="4">
        <f>IFERROR(VLOOKUP($B387,スコアリング基準!$A$36:$B$46,2,FALSE),0)</f>
        <v/>
      </c>
      <c r="Y387" s="4">
        <f>SUM($S387:$X387)</f>
        <v/>
      </c>
      <c r="Z387" s="4">
        <f>IF(COUNT($M387:$N387)=0,"データ無",IF($Y387&gt;=スコアリング基準!$B$30,"S",IF($Y387&gt;=スコアリング基準!$B$31,"A",IF($Y387&gt;=スコアリング基準!$B$32,"B","C"))))</f>
        <v/>
      </c>
      <c r="AA387">
        <f>IFERROR(INDEX(実績DB!$I$3:$I$104,MATCH($B387&amp;$C387,実績DB!$J$3:$J$104,0)),"")</f>
        <v/>
      </c>
    </row>
    <row r="388">
      <c r="A388" t="n">
        <v>386</v>
      </c>
      <c r="B388" t="inlineStr">
        <is>
          <t>東北</t>
        </is>
      </c>
      <c r="C388" t="inlineStr">
        <is>
          <t>上北変電所</t>
        </is>
      </c>
      <c r="D388" t="inlineStr">
        <is>
          <t>青森県</t>
        </is>
      </c>
      <c r="E388" t="n">
        <v>500</v>
      </c>
      <c r="G388" s="3" t="n">
        <v>40.783048</v>
      </c>
      <c r="H388" s="3" t="n">
        <v>141.173093</v>
      </c>
      <c r="I388" t="inlineStr">
        <is>
          <t>OSM実測</t>
        </is>
      </c>
      <c r="J388" t="n">
        <v>2470</v>
      </c>
      <c r="K388" t="n">
        <v>1482</v>
      </c>
      <c r="O388" t="inlineStr">
        <is>
          <t>可</t>
        </is>
      </c>
      <c r="P388" t="inlineStr">
        <is>
          <t>有り</t>
        </is>
      </c>
      <c r="R388" s="4">
        <f>IF(COUNT($M388:$N388)=0,"",IF(AND(IF($N388&lt;&gt;"",$N388,$M388)&lt;=0,$O388&lt;&gt;"可"),"警告",""))</f>
        <v/>
      </c>
      <c r="S388" s="4">
        <f>IF(COUNT($M388:$N388)=0,0,IF(IF($N388&lt;&gt;"",$N388,$M388)&gt;=スコアリング基準!$B$20,スコアリング基準!$C$20,IF(IF($N388&lt;&gt;"",$N388,$M388)&gt;=スコアリング基準!$B$21,スコアリング基準!$C$21,IF(IF($N388&lt;&gt;"",$N388,$M388)&gt;0,スコアリング基準!$C$22,0))))</f>
        <v/>
      </c>
      <c r="T388" s="4">
        <f>IF($O388="可",スコアリング基準!$C$23,0)</f>
        <v/>
      </c>
      <c r="U388" s="4">
        <f>IF(OR(COUNT($K388:$L388)&lt;2,$K388=0),0,IF(ABS($L388)/$K388&lt;=スコアリング基準!$B$24,スコアリング基準!$C$24,IF(ABS($L388)/$K388&lt;=スコアリング基準!$B$25,スコアリング基準!$C$25,IF(ABS($L388)/$K388&lt;=スコアリング基準!$B$26,スコアリング基準!$C$26,0))))</f>
        <v/>
      </c>
      <c r="V388" s="4">
        <f>IF($P388="なし",スコアリング基準!$C$27,0)</f>
        <v/>
      </c>
      <c r="W388" s="4">
        <f>IF($F388="",0,IF(ISNUMBER($F388),IF($F388&lt;=スコアリング基準!$B$28,スコアリング基準!$C$28,スコアリング基準!$C$29),0))</f>
        <v/>
      </c>
      <c r="X388" s="4">
        <f>IFERROR(VLOOKUP($B388,スコアリング基準!$A$36:$B$46,2,FALSE),0)</f>
        <v/>
      </c>
      <c r="Y388" s="4">
        <f>SUM($S388:$X388)</f>
        <v/>
      </c>
      <c r="Z388" s="4">
        <f>IF(COUNT($M388:$N388)=0,"データ無",IF($Y388&gt;=スコアリング基準!$B$30,"S",IF($Y388&gt;=スコアリング基準!$B$31,"A",IF($Y388&gt;=スコアリング基準!$B$32,"B","C"))))</f>
        <v/>
      </c>
      <c r="AA388">
        <f>IFERROR(INDEX(実績DB!$I$3:$I$104,MATCH($B388&amp;$C388,実績DB!$J$3:$J$104,0)),"")</f>
        <v/>
      </c>
    </row>
    <row r="389">
      <c r="A389" t="n">
        <v>387</v>
      </c>
      <c r="B389" t="inlineStr">
        <is>
          <t>東北</t>
        </is>
      </c>
      <c r="C389" t="inlineStr">
        <is>
          <t>南相馬変電所</t>
        </is>
      </c>
      <c r="D389" t="inlineStr">
        <is>
          <t>福島県</t>
        </is>
      </c>
      <c r="E389" t="n">
        <v>500</v>
      </c>
      <c r="G389" s="3" t="n">
        <v>37.535506</v>
      </c>
      <c r="H389" s="3" t="n">
        <v>140.949335</v>
      </c>
      <c r="I389" t="inlineStr">
        <is>
          <t>OSM実測</t>
        </is>
      </c>
      <c r="J389" t="n">
        <v>1900</v>
      </c>
      <c r="K389" t="n">
        <v>1140</v>
      </c>
      <c r="O389" t="inlineStr">
        <is>
          <t>可</t>
        </is>
      </c>
      <c r="P389" t="inlineStr">
        <is>
          <t>なし</t>
        </is>
      </c>
      <c r="R389" s="4">
        <f>IF(COUNT($M389:$N389)=0,"",IF(AND(IF($N389&lt;&gt;"",$N389,$M389)&lt;=0,$O389&lt;&gt;"可"),"警告",""))</f>
        <v/>
      </c>
      <c r="S389" s="4">
        <f>IF(COUNT($M389:$N389)=0,0,IF(IF($N389&lt;&gt;"",$N389,$M389)&gt;=スコアリング基準!$B$20,スコアリング基準!$C$20,IF(IF($N389&lt;&gt;"",$N389,$M389)&gt;=スコアリング基準!$B$21,スコアリング基準!$C$21,IF(IF($N389&lt;&gt;"",$N389,$M389)&gt;0,スコアリング基準!$C$22,0))))</f>
        <v/>
      </c>
      <c r="T389" s="4">
        <f>IF($O389="可",スコアリング基準!$C$23,0)</f>
        <v/>
      </c>
      <c r="U389" s="4">
        <f>IF(OR(COUNT($K389:$L389)&lt;2,$K389=0),0,IF(ABS($L389)/$K389&lt;=スコアリング基準!$B$24,スコアリング基準!$C$24,IF(ABS($L389)/$K389&lt;=スコアリング基準!$B$25,スコアリング基準!$C$25,IF(ABS($L389)/$K389&lt;=スコアリング基準!$B$26,スコアリング基準!$C$26,0))))</f>
        <v/>
      </c>
      <c r="V389" s="4">
        <f>IF($P389="なし",スコアリング基準!$C$27,0)</f>
        <v/>
      </c>
      <c r="W389" s="4">
        <f>IF($F389="",0,IF(ISNUMBER($F389),IF($F389&lt;=スコアリング基準!$B$28,スコアリング基準!$C$28,スコアリング基準!$C$29),0))</f>
        <v/>
      </c>
      <c r="X389" s="4">
        <f>IFERROR(VLOOKUP($B389,スコアリング基準!$A$36:$B$46,2,FALSE),0)</f>
        <v/>
      </c>
      <c r="Y389" s="4">
        <f>SUM($S389:$X389)</f>
        <v/>
      </c>
      <c r="Z389" s="4">
        <f>IF(COUNT($M389:$N389)=0,"データ無",IF($Y389&gt;=スコアリング基準!$B$30,"S",IF($Y389&gt;=スコアリング基準!$B$31,"A",IF($Y389&gt;=スコアリング基準!$B$32,"B","C"))))</f>
        <v/>
      </c>
      <c r="AA389">
        <f>IFERROR(INDEX(実績DB!$I$3:$I$104,MATCH($B389&amp;$C389,実績DB!$J$3:$J$104,0)),"")</f>
        <v/>
      </c>
    </row>
    <row r="390">
      <c r="A390" t="n">
        <v>388</v>
      </c>
      <c r="B390" t="inlineStr">
        <is>
          <t>東北</t>
        </is>
      </c>
      <c r="C390" t="inlineStr">
        <is>
          <t>宮城中央変電所</t>
        </is>
      </c>
      <c r="D390" t="inlineStr">
        <is>
          <t>宮城県</t>
        </is>
      </c>
      <c r="E390" t="n">
        <v>500</v>
      </c>
      <c r="G390" s="3" t="n">
        <v>38.35246</v>
      </c>
      <c r="H390" s="3" t="n">
        <v>140.751439</v>
      </c>
      <c r="I390" t="inlineStr">
        <is>
          <t>OSM実測</t>
        </is>
      </c>
      <c r="J390" t="n">
        <v>2375</v>
      </c>
      <c r="K390" t="n">
        <v>1140</v>
      </c>
      <c r="L390" t="n">
        <v>-1136</v>
      </c>
      <c r="O390" t="inlineStr">
        <is>
          <t>不可 #1</t>
        </is>
      </c>
      <c r="P390" t="inlineStr">
        <is>
          <t>有り</t>
        </is>
      </c>
      <c r="R390" s="4">
        <f>IF(COUNT($M390:$N390)=0,"",IF(AND(IF($N390&lt;&gt;"",$N390,$M390)&lt;=0,$O390&lt;&gt;"可"),"警告",""))</f>
        <v/>
      </c>
      <c r="S390" s="4">
        <f>IF(COUNT($M390:$N390)=0,0,IF(IF($N390&lt;&gt;"",$N390,$M390)&gt;=スコアリング基準!$B$20,スコアリング基準!$C$20,IF(IF($N390&lt;&gt;"",$N390,$M390)&gt;=スコアリング基準!$B$21,スコアリング基準!$C$21,IF(IF($N390&lt;&gt;"",$N390,$M390)&gt;0,スコアリング基準!$C$22,0))))</f>
        <v/>
      </c>
      <c r="T390" s="4">
        <f>IF($O390="可",スコアリング基準!$C$23,0)</f>
        <v/>
      </c>
      <c r="U390" s="4">
        <f>IF(OR(COUNT($K390:$L390)&lt;2,$K390=0),0,IF(ABS($L390)/$K390&lt;=スコアリング基準!$B$24,スコアリング基準!$C$24,IF(ABS($L390)/$K390&lt;=スコアリング基準!$B$25,スコアリング基準!$C$25,IF(ABS($L390)/$K390&lt;=スコアリング基準!$B$26,スコアリング基準!$C$26,0))))</f>
        <v/>
      </c>
      <c r="V390" s="4">
        <f>IF($P390="なし",スコアリング基準!$C$27,0)</f>
        <v/>
      </c>
      <c r="W390" s="4">
        <f>IF($F390="",0,IF(ISNUMBER($F390),IF($F390&lt;=スコアリング基準!$B$28,スコアリング基準!$C$28,スコアリング基準!$C$29),0))</f>
        <v/>
      </c>
      <c r="X390" s="4">
        <f>IFERROR(VLOOKUP($B390,スコアリング基準!$A$36:$B$46,2,FALSE),0)</f>
        <v/>
      </c>
      <c r="Y390" s="4">
        <f>SUM($S390:$X390)</f>
        <v/>
      </c>
      <c r="Z390" s="4">
        <f>IF(COUNT($M390:$N390)=0,"データ無",IF($Y390&gt;=スコアリング基準!$B$30,"S",IF($Y390&gt;=スコアリング基準!$B$31,"A",IF($Y390&gt;=スコアリング基準!$B$32,"B","C"))))</f>
        <v/>
      </c>
      <c r="AA390">
        <f>IFERROR(INDEX(実績DB!$I$3:$I$104,MATCH($B390&amp;$C390,実績DB!$J$3:$J$104,0)),"")</f>
        <v/>
      </c>
    </row>
    <row r="391">
      <c r="A391" t="n">
        <v>389</v>
      </c>
      <c r="B391" t="inlineStr">
        <is>
          <t>東北</t>
        </is>
      </c>
      <c r="C391" t="inlineStr">
        <is>
          <t>宮城変電所</t>
        </is>
      </c>
      <c r="D391" t="inlineStr">
        <is>
          <t>宮城県</t>
        </is>
      </c>
      <c r="E391" t="n">
        <v>500</v>
      </c>
      <c r="G391" s="3" t="n">
        <v>38.604826</v>
      </c>
      <c r="H391" s="3" t="n">
        <v>140.84896</v>
      </c>
      <c r="I391" t="inlineStr">
        <is>
          <t>OSM実測</t>
        </is>
      </c>
      <c r="J391" t="n">
        <v>950</v>
      </c>
      <c r="K391" t="n">
        <v>950</v>
      </c>
      <c r="L391" t="n">
        <v>-959</v>
      </c>
      <c r="O391" t="inlineStr">
        <is>
          <t>不可 #1</t>
        </is>
      </c>
      <c r="P391" t="inlineStr">
        <is>
          <t>有り</t>
        </is>
      </c>
      <c r="R391" s="4">
        <f>IF(COUNT($M391:$N391)=0,"",IF(AND(IF($N391&lt;&gt;"",$N391,$M391)&lt;=0,$O391&lt;&gt;"可"),"警告",""))</f>
        <v/>
      </c>
      <c r="S391" s="4">
        <f>IF(COUNT($M391:$N391)=0,0,IF(IF($N391&lt;&gt;"",$N391,$M391)&gt;=スコアリング基準!$B$20,スコアリング基準!$C$20,IF(IF($N391&lt;&gt;"",$N391,$M391)&gt;=スコアリング基準!$B$21,スコアリング基準!$C$21,IF(IF($N391&lt;&gt;"",$N391,$M391)&gt;0,スコアリング基準!$C$22,0))))</f>
        <v/>
      </c>
      <c r="T391" s="4">
        <f>IF($O391="可",スコアリング基準!$C$23,0)</f>
        <v/>
      </c>
      <c r="U391" s="4">
        <f>IF(OR(COUNT($K391:$L391)&lt;2,$K391=0),0,IF(ABS($L391)/$K391&lt;=スコアリング基準!$B$24,スコアリング基準!$C$24,IF(ABS($L391)/$K391&lt;=スコアリング基準!$B$25,スコアリング基準!$C$25,IF(ABS($L391)/$K391&lt;=スコアリング基準!$B$26,スコアリング基準!$C$26,0))))</f>
        <v/>
      </c>
      <c r="V391" s="4">
        <f>IF($P391="なし",スコアリング基準!$C$27,0)</f>
        <v/>
      </c>
      <c r="W391" s="4">
        <f>IF($F391="",0,IF(ISNUMBER($F391),IF($F391&lt;=スコアリング基準!$B$28,スコアリング基準!$C$28,スコアリング基準!$C$29),0))</f>
        <v/>
      </c>
      <c r="X391" s="4">
        <f>IFERROR(VLOOKUP($B391,スコアリング基準!$A$36:$B$46,2,FALSE),0)</f>
        <v/>
      </c>
      <c r="Y391" s="4">
        <f>SUM($S391:$X391)</f>
        <v/>
      </c>
      <c r="Z391" s="4">
        <f>IF(COUNT($M391:$N391)=0,"データ無",IF($Y391&gt;=スコアリング基準!$B$30,"S",IF($Y391&gt;=スコアリング基準!$B$31,"A",IF($Y391&gt;=スコアリング基準!$B$32,"B","C"))))</f>
        <v/>
      </c>
      <c r="AA391">
        <f>IFERROR(INDEX(実績DB!$I$3:$I$104,MATCH($B391&amp;$C391,実績DB!$J$3:$J$104,0)),"")</f>
        <v/>
      </c>
    </row>
    <row r="392">
      <c r="A392" t="n">
        <v>390</v>
      </c>
      <c r="B392" t="inlineStr">
        <is>
          <t>東北</t>
        </is>
      </c>
      <c r="C392" t="inlineStr">
        <is>
          <t>岩手変電所</t>
        </is>
      </c>
      <c r="D392" t="inlineStr">
        <is>
          <t>岩手県</t>
        </is>
      </c>
      <c r="E392" t="n">
        <v>500</v>
      </c>
      <c r="G392" s="3" t="n">
        <v>39.905045</v>
      </c>
      <c r="H392" s="3" t="n">
        <v>141.176126</v>
      </c>
      <c r="I392" t="inlineStr">
        <is>
          <t>OSM実測</t>
        </is>
      </c>
      <c r="J392" t="n">
        <v>950</v>
      </c>
      <c r="K392" t="n">
        <v>950</v>
      </c>
      <c r="L392" t="n">
        <v>-445</v>
      </c>
      <c r="O392" t="inlineStr">
        <is>
          <t>不可 #1</t>
        </is>
      </c>
      <c r="P392" t="inlineStr">
        <is>
          <t>有り</t>
        </is>
      </c>
      <c r="R392" s="4">
        <f>IF(COUNT($M392:$N392)=0,"",IF(AND(IF($N392&lt;&gt;"",$N392,$M392)&lt;=0,$O392&lt;&gt;"可"),"警告",""))</f>
        <v/>
      </c>
      <c r="S392" s="4">
        <f>IF(COUNT($M392:$N392)=0,0,IF(IF($N392&lt;&gt;"",$N392,$M392)&gt;=スコアリング基準!$B$20,スコアリング基準!$C$20,IF(IF($N392&lt;&gt;"",$N392,$M392)&gt;=スコアリング基準!$B$21,スコアリング基準!$C$21,IF(IF($N392&lt;&gt;"",$N392,$M392)&gt;0,スコアリング基準!$C$22,0))))</f>
        <v/>
      </c>
      <c r="T392" s="4">
        <f>IF($O392="可",スコアリング基準!$C$23,0)</f>
        <v/>
      </c>
      <c r="U392" s="4">
        <f>IF(OR(COUNT($K392:$L392)&lt;2,$K392=0),0,IF(ABS($L392)/$K392&lt;=スコアリング基準!$B$24,スコアリング基準!$C$24,IF(ABS($L392)/$K392&lt;=スコアリング基準!$B$25,スコアリング基準!$C$25,IF(ABS($L392)/$K392&lt;=スコアリング基準!$B$26,スコアリング基準!$C$26,0))))</f>
        <v/>
      </c>
      <c r="V392" s="4">
        <f>IF($P392="なし",スコアリング基準!$C$27,0)</f>
        <v/>
      </c>
      <c r="W392" s="4">
        <f>IF($F392="",0,IF(ISNUMBER($F392),IF($F392&lt;=スコアリング基準!$B$28,スコアリング基準!$C$28,スコアリング基準!$C$29),0))</f>
        <v/>
      </c>
      <c r="X392" s="4">
        <f>IFERROR(VLOOKUP($B392,スコアリング基準!$A$36:$B$46,2,FALSE),0)</f>
        <v/>
      </c>
      <c r="Y392" s="4">
        <f>SUM($S392:$X392)</f>
        <v/>
      </c>
      <c r="Z392" s="4">
        <f>IF(COUNT($M392:$N392)=0,"データ無",IF($Y392&gt;=スコアリング基準!$B$30,"S",IF($Y392&gt;=スコアリング基準!$B$31,"A",IF($Y392&gt;=スコアリング基準!$B$32,"B","C"))))</f>
        <v/>
      </c>
      <c r="AA392">
        <f>IFERROR(INDEX(実績DB!$I$3:$I$104,MATCH($B392&amp;$C392,実績DB!$J$3:$J$104,0)),"")</f>
        <v/>
      </c>
    </row>
    <row r="393">
      <c r="A393" t="n">
        <v>391</v>
      </c>
      <c r="B393" t="inlineStr">
        <is>
          <t>東北</t>
        </is>
      </c>
      <c r="C393" t="inlineStr">
        <is>
          <t>西仙台変電所</t>
        </is>
      </c>
      <c r="D393" t="inlineStr">
        <is>
          <t>宮城県</t>
        </is>
      </c>
      <c r="E393" t="n">
        <v>500</v>
      </c>
      <c r="G393" s="3" t="n">
        <v>38.254832</v>
      </c>
      <c r="H393" s="3" t="n">
        <v>140.643524</v>
      </c>
      <c r="I393" t="inlineStr">
        <is>
          <t>OSM実測</t>
        </is>
      </c>
      <c r="J393" t="n">
        <v>1900</v>
      </c>
      <c r="K393" t="n">
        <v>950</v>
      </c>
      <c r="O393" t="inlineStr">
        <is>
          <t>可</t>
        </is>
      </c>
      <c r="P393" t="inlineStr">
        <is>
          <t>有り</t>
        </is>
      </c>
      <c r="R393" s="4">
        <f>IF(COUNT($M393:$N393)=0,"",IF(AND(IF($N393&lt;&gt;"",$N393,$M393)&lt;=0,$O393&lt;&gt;"可"),"警告",""))</f>
        <v/>
      </c>
      <c r="S393" s="4">
        <f>IF(COUNT($M393:$N393)=0,0,IF(IF($N393&lt;&gt;"",$N393,$M393)&gt;=スコアリング基準!$B$20,スコアリング基準!$C$20,IF(IF($N393&lt;&gt;"",$N393,$M393)&gt;=スコアリング基準!$B$21,スコアリング基準!$C$21,IF(IF($N393&lt;&gt;"",$N393,$M393)&gt;0,スコアリング基準!$C$22,0))))</f>
        <v/>
      </c>
      <c r="T393" s="4">
        <f>IF($O393="可",スコアリング基準!$C$23,0)</f>
        <v/>
      </c>
      <c r="U393" s="4">
        <f>IF(OR(COUNT($K393:$L393)&lt;2,$K393=0),0,IF(ABS($L393)/$K393&lt;=スコアリング基準!$B$24,スコアリング基準!$C$24,IF(ABS($L393)/$K393&lt;=スコアリング基準!$B$25,スコアリング基準!$C$25,IF(ABS($L393)/$K393&lt;=スコアリング基準!$B$26,スコアリング基準!$C$26,0))))</f>
        <v/>
      </c>
      <c r="V393" s="4">
        <f>IF($P393="なし",スコアリング基準!$C$27,0)</f>
        <v/>
      </c>
      <c r="W393" s="4">
        <f>IF($F393="",0,IF(ISNUMBER($F393),IF($F393&lt;=スコアリング基準!$B$28,スコアリング基準!$C$28,スコアリング基準!$C$29),0))</f>
        <v/>
      </c>
      <c r="X393" s="4">
        <f>IFERROR(VLOOKUP($B393,スコアリング基準!$A$36:$B$46,2,FALSE),0)</f>
        <v/>
      </c>
      <c r="Y393" s="4">
        <f>SUM($S393:$X393)</f>
        <v/>
      </c>
      <c r="Z393" s="4">
        <f>IF(COUNT($M393:$N393)=0,"データ無",IF($Y393&gt;=スコアリング基準!$B$30,"S",IF($Y393&gt;=スコアリング基準!$B$31,"A",IF($Y393&gt;=スコアリング基準!$B$32,"B","C"))))</f>
        <v/>
      </c>
      <c r="AA393">
        <f>IFERROR(INDEX(実績DB!$I$3:$I$104,MATCH($B393&amp;$C393,実績DB!$J$3:$J$104,0)),"")</f>
        <v/>
      </c>
    </row>
    <row r="394">
      <c r="A394" t="n">
        <v>392</v>
      </c>
      <c r="B394" t="inlineStr">
        <is>
          <t>東北</t>
        </is>
      </c>
      <c r="C394" t="inlineStr">
        <is>
          <t>いわき変電所</t>
        </is>
      </c>
      <c r="D394" t="inlineStr">
        <is>
          <t>福島県</t>
        </is>
      </c>
      <c r="E394" t="n">
        <v>275</v>
      </c>
      <c r="G394" s="3" t="n">
        <v>36.98899</v>
      </c>
      <c r="H394" s="3" t="n">
        <v>140.74786</v>
      </c>
      <c r="I394" t="inlineStr">
        <is>
          <t>OSM実測</t>
        </is>
      </c>
      <c r="J394" t="n">
        <v>855</v>
      </c>
      <c r="K394" t="n">
        <v>669</v>
      </c>
      <c r="L394" t="n">
        <v>-296</v>
      </c>
      <c r="O394" t="inlineStr">
        <is>
          <t>可</t>
        </is>
      </c>
      <c r="P394" t="inlineStr">
        <is>
          <t>有り</t>
        </is>
      </c>
      <c r="R394" s="4">
        <f>IF(COUNT($M394:$N394)=0,"",IF(AND(IF($N394&lt;&gt;"",$N394,$M394)&lt;=0,$O394&lt;&gt;"可"),"警告",""))</f>
        <v/>
      </c>
      <c r="S394" s="4">
        <f>IF(COUNT($M394:$N394)=0,0,IF(IF($N394&lt;&gt;"",$N394,$M394)&gt;=スコアリング基準!$B$20,スコアリング基準!$C$20,IF(IF($N394&lt;&gt;"",$N394,$M394)&gt;=スコアリング基準!$B$21,スコアリング基準!$C$21,IF(IF($N394&lt;&gt;"",$N394,$M394)&gt;0,スコアリング基準!$C$22,0))))</f>
        <v/>
      </c>
      <c r="T394" s="4">
        <f>IF($O394="可",スコアリング基準!$C$23,0)</f>
        <v/>
      </c>
      <c r="U394" s="4">
        <f>IF(OR(COUNT($K394:$L394)&lt;2,$K394=0),0,IF(ABS($L394)/$K394&lt;=スコアリング基準!$B$24,スコアリング基準!$C$24,IF(ABS($L394)/$K394&lt;=スコアリング基準!$B$25,スコアリング基準!$C$25,IF(ABS($L394)/$K394&lt;=スコアリング基準!$B$26,スコアリング基準!$C$26,0))))</f>
        <v/>
      </c>
      <c r="V394" s="4">
        <f>IF($P394="なし",スコアリング基準!$C$27,0)</f>
        <v/>
      </c>
      <c r="W394" s="4">
        <f>IF($F394="",0,IF(ISNUMBER($F394),IF($F394&lt;=スコアリング基準!$B$28,スコアリング基準!$C$28,スコアリング基準!$C$29),0))</f>
        <v/>
      </c>
      <c r="X394" s="4">
        <f>IFERROR(VLOOKUP($B394,スコアリング基準!$A$36:$B$46,2,FALSE),0)</f>
        <v/>
      </c>
      <c r="Y394" s="4">
        <f>SUM($S394:$X394)</f>
        <v/>
      </c>
      <c r="Z394" s="4">
        <f>IF(COUNT($M394:$N394)=0,"データ無",IF($Y394&gt;=スコアリング基準!$B$30,"S",IF($Y394&gt;=スコアリング基準!$B$31,"A",IF($Y394&gt;=スコアリング基準!$B$32,"B","C"))))</f>
        <v/>
      </c>
      <c r="AA394">
        <f>IFERROR(INDEX(実績DB!$I$3:$I$104,MATCH($B394&amp;$C394,実績DB!$J$3:$J$104,0)),"")</f>
        <v/>
      </c>
    </row>
    <row r="395">
      <c r="A395" t="n">
        <v>393</v>
      </c>
      <c r="B395" t="inlineStr">
        <is>
          <t>東北</t>
        </is>
      </c>
      <c r="C395" t="inlineStr">
        <is>
          <t>中越変電所</t>
        </is>
      </c>
      <c r="D395" t="inlineStr">
        <is>
          <t>新潟県</t>
        </is>
      </c>
      <c r="E395" t="n">
        <v>275</v>
      </c>
      <c r="G395" s="3" t="n">
        <v>37.48357</v>
      </c>
      <c r="H395" s="3" t="n">
        <v>139.042064</v>
      </c>
      <c r="I395" t="inlineStr">
        <is>
          <t>OSM実測</t>
        </is>
      </c>
      <c r="J395" t="n">
        <v>1281</v>
      </c>
      <c r="K395" t="n">
        <v>1026</v>
      </c>
      <c r="L395" t="n">
        <v>30</v>
      </c>
      <c r="O395" t="inlineStr">
        <is>
          <t>可</t>
        </is>
      </c>
      <c r="P395" t="inlineStr">
        <is>
          <t>有り</t>
        </is>
      </c>
      <c r="R395" s="4">
        <f>IF(COUNT($M395:$N395)=0,"",IF(AND(IF($N395&lt;&gt;"",$N395,$M395)&lt;=0,$O395&lt;&gt;"可"),"警告",""))</f>
        <v/>
      </c>
      <c r="S395" s="4">
        <f>IF(COUNT($M395:$N395)=0,0,IF(IF($N395&lt;&gt;"",$N395,$M395)&gt;=スコアリング基準!$B$20,スコアリング基準!$C$20,IF(IF($N395&lt;&gt;"",$N395,$M395)&gt;=スコアリング基準!$B$21,スコアリング基準!$C$21,IF(IF($N395&lt;&gt;"",$N395,$M395)&gt;0,スコアリング基準!$C$22,0))))</f>
        <v/>
      </c>
      <c r="T395" s="4">
        <f>IF($O395="可",スコアリング基準!$C$23,0)</f>
        <v/>
      </c>
      <c r="U395" s="4">
        <f>IF(OR(COUNT($K395:$L395)&lt;2,$K395=0),0,IF(ABS($L395)/$K395&lt;=スコアリング基準!$B$24,スコアリング基準!$C$24,IF(ABS($L395)/$K395&lt;=スコアリング基準!$B$25,スコアリング基準!$C$25,IF(ABS($L395)/$K395&lt;=スコアリング基準!$B$26,スコアリング基準!$C$26,0))))</f>
        <v/>
      </c>
      <c r="V395" s="4">
        <f>IF($P395="なし",スコアリング基準!$C$27,0)</f>
        <v/>
      </c>
      <c r="W395" s="4">
        <f>IF($F395="",0,IF(ISNUMBER($F395),IF($F395&lt;=スコアリング基準!$B$28,スコアリング基準!$C$28,スコアリング基準!$C$29),0))</f>
        <v/>
      </c>
      <c r="X395" s="4">
        <f>IFERROR(VLOOKUP($B395,スコアリング基準!$A$36:$B$46,2,FALSE),0)</f>
        <v/>
      </c>
      <c r="Y395" s="4">
        <f>SUM($S395:$X395)</f>
        <v/>
      </c>
      <c r="Z395" s="4">
        <f>IF(COUNT($M395:$N395)=0,"データ無",IF($Y395&gt;=スコアリング基準!$B$30,"S",IF($Y395&gt;=スコアリング基準!$B$31,"A",IF($Y395&gt;=スコアリング基準!$B$32,"B","C"))))</f>
        <v/>
      </c>
      <c r="AA395">
        <f>IFERROR(INDEX(実績DB!$I$3:$I$104,MATCH($B395&amp;$C395,実績DB!$J$3:$J$104,0)),"")</f>
        <v/>
      </c>
    </row>
    <row r="396">
      <c r="A396" t="n">
        <v>394</v>
      </c>
      <c r="B396" t="inlineStr">
        <is>
          <t>東北</t>
        </is>
      </c>
      <c r="C396" t="inlineStr">
        <is>
          <t>五戸変電所</t>
        </is>
      </c>
      <c r="D396" t="inlineStr">
        <is>
          <t>青森県</t>
        </is>
      </c>
      <c r="E396" t="n">
        <v>275</v>
      </c>
      <c r="G396" s="3" t="n">
        <v>40.528275</v>
      </c>
      <c r="H396" s="3" t="n">
        <v>141.357247</v>
      </c>
      <c r="I396" t="inlineStr">
        <is>
          <t>OSM実測</t>
        </is>
      </c>
      <c r="J396" t="n">
        <v>570</v>
      </c>
      <c r="K396" t="n">
        <v>285</v>
      </c>
      <c r="L396" t="n">
        <v>-368</v>
      </c>
      <c r="O396" t="inlineStr">
        <is>
          <t>可</t>
        </is>
      </c>
      <c r="P396" t="inlineStr">
        <is>
          <t>有り</t>
        </is>
      </c>
      <c r="R396" s="4">
        <f>IF(COUNT($M396:$N396)=0,"",IF(AND(IF($N396&lt;&gt;"",$N396,$M396)&lt;=0,$O396&lt;&gt;"可"),"警告",""))</f>
        <v/>
      </c>
      <c r="S396" s="4">
        <f>IF(COUNT($M396:$N396)=0,0,IF(IF($N396&lt;&gt;"",$N396,$M396)&gt;=スコアリング基準!$B$20,スコアリング基準!$C$20,IF(IF($N396&lt;&gt;"",$N396,$M396)&gt;=スコアリング基準!$B$21,スコアリング基準!$C$21,IF(IF($N396&lt;&gt;"",$N396,$M396)&gt;0,スコアリング基準!$C$22,0))))</f>
        <v/>
      </c>
      <c r="T396" s="4">
        <f>IF($O396="可",スコアリング基準!$C$23,0)</f>
        <v/>
      </c>
      <c r="U396" s="4">
        <f>IF(OR(COUNT($K396:$L396)&lt;2,$K396=0),0,IF(ABS($L396)/$K396&lt;=スコアリング基準!$B$24,スコアリング基準!$C$24,IF(ABS($L396)/$K396&lt;=スコアリング基準!$B$25,スコアリング基準!$C$25,IF(ABS($L396)/$K396&lt;=スコアリング基準!$B$26,スコアリング基準!$C$26,0))))</f>
        <v/>
      </c>
      <c r="V396" s="4">
        <f>IF($P396="なし",スコアリング基準!$C$27,0)</f>
        <v/>
      </c>
      <c r="W396" s="4">
        <f>IF($F396="",0,IF(ISNUMBER($F396),IF($F396&lt;=スコアリング基準!$B$28,スコアリング基準!$C$28,スコアリング基準!$C$29),0))</f>
        <v/>
      </c>
      <c r="X396" s="4">
        <f>IFERROR(VLOOKUP($B396,スコアリング基準!$A$36:$B$46,2,FALSE),0)</f>
        <v/>
      </c>
      <c r="Y396" s="4">
        <f>SUM($S396:$X396)</f>
        <v/>
      </c>
      <c r="Z396" s="4">
        <f>IF(COUNT($M396:$N396)=0,"データ無",IF($Y396&gt;=スコアリング基準!$B$30,"S",IF($Y396&gt;=スコアリング基準!$B$31,"A",IF($Y396&gt;=スコアリング基準!$B$32,"B","C"))))</f>
        <v/>
      </c>
      <c r="AA396">
        <f>IFERROR(INDEX(実績DB!$I$3:$I$104,MATCH($B396&amp;$C396,実績DB!$J$3:$J$104,0)),"")</f>
        <v/>
      </c>
    </row>
    <row r="397">
      <c r="A397" t="n">
        <v>395</v>
      </c>
      <c r="B397" t="inlineStr">
        <is>
          <t>東北</t>
        </is>
      </c>
      <c r="C397" t="inlineStr">
        <is>
          <t>仙台変電所</t>
        </is>
      </c>
      <c r="D397" t="inlineStr">
        <is>
          <t>宮城県</t>
        </is>
      </c>
      <c r="E397" t="n">
        <v>275</v>
      </c>
      <c r="G397" s="3" t="n">
        <v>38.319046</v>
      </c>
      <c r="H397" s="3" t="n">
        <v>140.907511</v>
      </c>
      <c r="I397" t="inlineStr">
        <is>
          <t>OSM実測</t>
        </is>
      </c>
      <c r="J397" t="n">
        <v>1138</v>
      </c>
      <c r="K397" t="n">
        <v>807</v>
      </c>
      <c r="L397" t="n">
        <v>-68</v>
      </c>
      <c r="O397" t="inlineStr">
        <is>
          <t>可</t>
        </is>
      </c>
      <c r="P397" t="inlineStr">
        <is>
          <t>有り</t>
        </is>
      </c>
      <c r="R397" s="4">
        <f>IF(COUNT($M397:$N397)=0,"",IF(AND(IF($N397&lt;&gt;"",$N397,$M397)&lt;=0,$O397&lt;&gt;"可"),"警告",""))</f>
        <v/>
      </c>
      <c r="S397" s="4">
        <f>IF(COUNT($M397:$N397)=0,0,IF(IF($N397&lt;&gt;"",$N397,$M397)&gt;=スコアリング基準!$B$20,スコアリング基準!$C$20,IF(IF($N397&lt;&gt;"",$N397,$M397)&gt;=スコアリング基準!$B$21,スコアリング基準!$C$21,IF(IF($N397&lt;&gt;"",$N397,$M397)&gt;0,スコアリング基準!$C$22,0))))</f>
        <v/>
      </c>
      <c r="T397" s="4">
        <f>IF($O397="可",スコアリング基準!$C$23,0)</f>
        <v/>
      </c>
      <c r="U397" s="4">
        <f>IF(OR(COUNT($K397:$L397)&lt;2,$K397=0),0,IF(ABS($L397)/$K397&lt;=スコアリング基準!$B$24,スコアリング基準!$C$24,IF(ABS($L397)/$K397&lt;=スコアリング基準!$B$25,スコアリング基準!$C$25,IF(ABS($L397)/$K397&lt;=スコアリング基準!$B$26,スコアリング基準!$C$26,0))))</f>
        <v/>
      </c>
      <c r="V397" s="4">
        <f>IF($P397="なし",スコアリング基準!$C$27,0)</f>
        <v/>
      </c>
      <c r="W397" s="4">
        <f>IF($F397="",0,IF(ISNUMBER($F397),IF($F397&lt;=スコアリング基準!$B$28,スコアリング基準!$C$28,スコアリング基準!$C$29),0))</f>
        <v/>
      </c>
      <c r="X397" s="4">
        <f>IFERROR(VLOOKUP($B397,スコアリング基準!$A$36:$B$46,2,FALSE),0)</f>
        <v/>
      </c>
      <c r="Y397" s="4">
        <f>SUM($S397:$X397)</f>
        <v/>
      </c>
      <c r="Z397" s="4">
        <f>IF(COUNT($M397:$N397)=0,"データ無",IF($Y397&gt;=スコアリング基準!$B$30,"S",IF($Y397&gt;=スコアリング基準!$B$31,"A",IF($Y397&gt;=スコアリング基準!$B$32,"B","C"))))</f>
        <v/>
      </c>
      <c r="AA397">
        <f>IFERROR(INDEX(実績DB!$I$3:$I$104,MATCH($B397&amp;$C397,実績DB!$J$3:$J$104,0)),"")</f>
        <v/>
      </c>
    </row>
    <row r="398">
      <c r="A398" t="n">
        <v>396</v>
      </c>
      <c r="B398" t="inlineStr">
        <is>
          <t>東北</t>
        </is>
      </c>
      <c r="C398" t="inlineStr">
        <is>
          <t>北新潟変電所</t>
        </is>
      </c>
      <c r="D398" t="inlineStr">
        <is>
          <t>新潟県</t>
        </is>
      </c>
      <c r="E398" t="n">
        <v>275</v>
      </c>
      <c r="G398" s="3" t="n">
        <v>37.980322</v>
      </c>
      <c r="H398" s="3" t="n">
        <v>139.284705</v>
      </c>
      <c r="I398" t="inlineStr">
        <is>
          <t>OSM実測</t>
        </is>
      </c>
      <c r="J398" t="n">
        <v>854</v>
      </c>
      <c r="K398" t="n">
        <v>513</v>
      </c>
      <c r="L398" t="n">
        <v>-379</v>
      </c>
      <c r="O398" t="inlineStr">
        <is>
          <t>可</t>
        </is>
      </c>
      <c r="P398" t="inlineStr">
        <is>
          <t>有り</t>
        </is>
      </c>
      <c r="R398" s="4">
        <f>IF(COUNT($M398:$N398)=0,"",IF(AND(IF($N398&lt;&gt;"",$N398,$M398)&lt;=0,$O398&lt;&gt;"可"),"警告",""))</f>
        <v/>
      </c>
      <c r="S398" s="4">
        <f>IF(COUNT($M398:$N398)=0,0,IF(IF($N398&lt;&gt;"",$N398,$M398)&gt;=スコアリング基準!$B$20,スコアリング基準!$C$20,IF(IF($N398&lt;&gt;"",$N398,$M398)&gt;=スコアリング基準!$B$21,スコアリング基準!$C$21,IF(IF($N398&lt;&gt;"",$N398,$M398)&gt;0,スコアリング基準!$C$22,0))))</f>
        <v/>
      </c>
      <c r="T398" s="4">
        <f>IF($O398="可",スコアリング基準!$C$23,0)</f>
        <v/>
      </c>
      <c r="U398" s="4">
        <f>IF(OR(COUNT($K398:$L398)&lt;2,$K398=0),0,IF(ABS($L398)/$K398&lt;=スコアリング基準!$B$24,スコアリング基準!$C$24,IF(ABS($L398)/$K398&lt;=スコアリング基準!$B$25,スコアリング基準!$C$25,IF(ABS($L398)/$K398&lt;=スコアリング基準!$B$26,スコアリング基準!$C$26,0))))</f>
        <v/>
      </c>
      <c r="V398" s="4">
        <f>IF($P398="なし",スコアリング基準!$C$27,0)</f>
        <v/>
      </c>
      <c r="W398" s="4">
        <f>IF($F398="",0,IF(ISNUMBER($F398),IF($F398&lt;=スコアリング基準!$B$28,スコアリング基準!$C$28,スコアリング基準!$C$29),0))</f>
        <v/>
      </c>
      <c r="X398" s="4">
        <f>IFERROR(VLOOKUP($B398,スコアリング基準!$A$36:$B$46,2,FALSE),0)</f>
        <v/>
      </c>
      <c r="Y398" s="4">
        <f>SUM($S398:$X398)</f>
        <v/>
      </c>
      <c r="Z398" s="4">
        <f>IF(COUNT($M398:$N398)=0,"データ無",IF($Y398&gt;=スコアリング基準!$B$30,"S",IF($Y398&gt;=スコアリング基準!$B$31,"A",IF($Y398&gt;=スコアリング基準!$B$32,"B","C"))))</f>
        <v/>
      </c>
      <c r="AA398">
        <f>IFERROR(INDEX(実績DB!$I$3:$I$104,MATCH($B398&amp;$C398,実績DB!$J$3:$J$104,0)),"")</f>
        <v/>
      </c>
    </row>
    <row r="399">
      <c r="A399" t="n">
        <v>397</v>
      </c>
      <c r="B399" t="inlineStr">
        <is>
          <t>東北</t>
        </is>
      </c>
      <c r="C399" t="inlineStr">
        <is>
          <t>名取変電所</t>
        </is>
      </c>
      <c r="D399" t="inlineStr">
        <is>
          <t>宮城県</t>
        </is>
      </c>
      <c r="E399" t="n">
        <v>275</v>
      </c>
      <c r="G399" s="3" t="n">
        <v>38.164729</v>
      </c>
      <c r="H399" s="3" t="n">
        <v>140.8507</v>
      </c>
      <c r="I399" t="inlineStr">
        <is>
          <t>OSM実測</t>
        </is>
      </c>
      <c r="J399" t="n">
        <v>854</v>
      </c>
      <c r="K399" t="n">
        <v>513</v>
      </c>
      <c r="L399" t="n">
        <v>-123</v>
      </c>
      <c r="O399" t="inlineStr">
        <is>
          <t>可</t>
        </is>
      </c>
      <c r="P399" t="inlineStr">
        <is>
          <t>有り</t>
        </is>
      </c>
      <c r="R399" s="4">
        <f>IF(COUNT($M399:$N399)=0,"",IF(AND(IF($N399&lt;&gt;"",$N399,$M399)&lt;=0,$O399&lt;&gt;"可"),"警告",""))</f>
        <v/>
      </c>
      <c r="S399" s="4">
        <f>IF(COUNT($M399:$N399)=0,0,IF(IF($N399&lt;&gt;"",$N399,$M399)&gt;=スコアリング基準!$B$20,スコアリング基準!$C$20,IF(IF($N399&lt;&gt;"",$N399,$M399)&gt;=スコアリング基準!$B$21,スコアリング基準!$C$21,IF(IF($N399&lt;&gt;"",$N399,$M399)&gt;0,スコアリング基準!$C$22,0))))</f>
        <v/>
      </c>
      <c r="T399" s="4">
        <f>IF($O399="可",スコアリング基準!$C$23,0)</f>
        <v/>
      </c>
      <c r="U399" s="4">
        <f>IF(OR(COUNT($K399:$L399)&lt;2,$K399=0),0,IF(ABS($L399)/$K399&lt;=スコアリング基準!$B$24,スコアリング基準!$C$24,IF(ABS($L399)/$K399&lt;=スコアリング基準!$B$25,スコアリング基準!$C$25,IF(ABS($L399)/$K399&lt;=スコアリング基準!$B$26,スコアリング基準!$C$26,0))))</f>
        <v/>
      </c>
      <c r="V399" s="4">
        <f>IF($P399="なし",スコアリング基準!$C$27,0)</f>
        <v/>
      </c>
      <c r="W399" s="4">
        <f>IF($F399="",0,IF(ISNUMBER($F399),IF($F399&lt;=スコアリング基準!$B$28,スコアリング基準!$C$28,スコアリング基準!$C$29),0))</f>
        <v/>
      </c>
      <c r="X399" s="4">
        <f>IFERROR(VLOOKUP($B399,スコアリング基準!$A$36:$B$46,2,FALSE),0)</f>
        <v/>
      </c>
      <c r="Y399" s="4">
        <f>SUM($S399:$X399)</f>
        <v/>
      </c>
      <c r="Z399" s="4">
        <f>IF(COUNT($M399:$N399)=0,"データ無",IF($Y399&gt;=スコアリング基準!$B$30,"S",IF($Y399&gt;=スコアリング基準!$B$31,"A",IF($Y399&gt;=スコアリング基準!$B$32,"B","C"))))</f>
        <v/>
      </c>
      <c r="AA399">
        <f>IFERROR(INDEX(実績DB!$I$3:$I$104,MATCH($B399&amp;$C399,実績DB!$J$3:$J$104,0)),"")</f>
        <v/>
      </c>
    </row>
    <row r="400">
      <c r="A400" t="n">
        <v>398</v>
      </c>
      <c r="B400" t="inlineStr">
        <is>
          <t>東北</t>
        </is>
      </c>
      <c r="C400" t="inlineStr">
        <is>
          <t>新庄変電所</t>
        </is>
      </c>
      <c r="D400" t="inlineStr">
        <is>
          <t>山形県</t>
        </is>
      </c>
      <c r="E400" t="n">
        <v>275</v>
      </c>
      <c r="G400" s="3" t="n">
        <v>38.701616</v>
      </c>
      <c r="H400" s="3" t="n">
        <v>140.250227</v>
      </c>
      <c r="I400" t="inlineStr">
        <is>
          <t>OSM実測</t>
        </is>
      </c>
      <c r="J400" t="n">
        <v>285</v>
      </c>
      <c r="K400" t="n">
        <v>342</v>
      </c>
      <c r="L400" t="n">
        <v>-614</v>
      </c>
      <c r="O400" t="inlineStr">
        <is>
          <t>不可 #3</t>
        </is>
      </c>
      <c r="P400" t="inlineStr">
        <is>
          <t>有り</t>
        </is>
      </c>
      <c r="R400" s="4">
        <f>IF(COUNT($M400:$N400)=0,"",IF(AND(IF($N400&lt;&gt;"",$N400,$M400)&lt;=0,$O400&lt;&gt;"可"),"警告",""))</f>
        <v/>
      </c>
      <c r="S400" s="4">
        <f>IF(COUNT($M400:$N400)=0,0,IF(IF($N400&lt;&gt;"",$N400,$M400)&gt;=スコアリング基準!$B$20,スコアリング基準!$C$20,IF(IF($N400&lt;&gt;"",$N400,$M400)&gt;=スコアリング基準!$B$21,スコアリング基準!$C$21,IF(IF($N400&lt;&gt;"",$N400,$M400)&gt;0,スコアリング基準!$C$22,0))))</f>
        <v/>
      </c>
      <c r="T400" s="4">
        <f>IF($O400="可",スコアリング基準!$C$23,0)</f>
        <v/>
      </c>
      <c r="U400" s="4">
        <f>IF(OR(COUNT($K400:$L400)&lt;2,$K400=0),0,IF(ABS($L400)/$K400&lt;=スコアリング基準!$B$24,スコアリング基準!$C$24,IF(ABS($L400)/$K400&lt;=スコアリング基準!$B$25,スコアリング基準!$C$25,IF(ABS($L400)/$K400&lt;=スコアリング基準!$B$26,スコアリング基準!$C$26,0))))</f>
        <v/>
      </c>
      <c r="V400" s="4">
        <f>IF($P400="なし",スコアリング基準!$C$27,0)</f>
        <v/>
      </c>
      <c r="W400" s="4">
        <f>IF($F400="",0,IF(ISNUMBER($F400),IF($F400&lt;=スコアリング基準!$B$28,スコアリング基準!$C$28,スコアリング基準!$C$29),0))</f>
        <v/>
      </c>
      <c r="X400" s="4">
        <f>IFERROR(VLOOKUP($B400,スコアリング基準!$A$36:$B$46,2,FALSE),0)</f>
        <v/>
      </c>
      <c r="Y400" s="4">
        <f>SUM($S400:$X400)</f>
        <v/>
      </c>
      <c r="Z400" s="4">
        <f>IF(COUNT($M400:$N400)=0,"データ無",IF($Y400&gt;=スコアリング基準!$B$30,"S",IF($Y400&gt;=スコアリング基準!$B$31,"A",IF($Y400&gt;=スコアリング基準!$B$32,"B","C"))))</f>
        <v/>
      </c>
      <c r="AA400">
        <f>IFERROR(INDEX(実績DB!$I$3:$I$104,MATCH($B400&amp;$C400,実績DB!$J$3:$J$104,0)),"")</f>
        <v/>
      </c>
    </row>
    <row r="401">
      <c r="A401" t="n">
        <v>399</v>
      </c>
      <c r="B401" t="inlineStr">
        <is>
          <t>東北</t>
        </is>
      </c>
      <c r="C401" t="inlineStr">
        <is>
          <t>新湯沢変電所</t>
        </is>
      </c>
      <c r="D401" t="inlineStr">
        <is>
          <t>新潟県</t>
        </is>
      </c>
      <c r="E401" t="n">
        <v>275</v>
      </c>
      <c r="G401" s="3" t="n">
        <v>36.922616</v>
      </c>
      <c r="H401" s="3" t="n">
        <v>138.820746</v>
      </c>
      <c r="I401" t="inlineStr">
        <is>
          <t>OSM実測</t>
        </is>
      </c>
      <c r="R401" s="4">
        <f>IF(COUNT($M401:$N401)=0,"",IF(AND(IF($N401&lt;&gt;"",$N401,$M401)&lt;=0,$O401&lt;&gt;"可"),"警告",""))</f>
        <v/>
      </c>
      <c r="S401" s="4">
        <f>IF(COUNT($M401:$N401)=0,0,IF(IF($N401&lt;&gt;"",$N401,$M401)&gt;=スコアリング基準!$B$20,スコアリング基準!$C$20,IF(IF($N401&lt;&gt;"",$N401,$M401)&gt;=スコアリング基準!$B$21,スコアリング基準!$C$21,IF(IF($N401&lt;&gt;"",$N401,$M401)&gt;0,スコアリング基準!$C$22,0))))</f>
        <v/>
      </c>
      <c r="T401" s="4">
        <f>IF($O401="可",スコアリング基準!$C$23,0)</f>
        <v/>
      </c>
      <c r="U401" s="4">
        <f>IF(OR(COUNT($K401:$L401)&lt;2,$K401=0),0,IF(ABS($L401)/$K401&lt;=スコアリング基準!$B$24,スコアリング基準!$C$24,IF(ABS($L401)/$K401&lt;=スコアリング基準!$B$25,スコアリング基準!$C$25,IF(ABS($L401)/$K401&lt;=スコアリング基準!$B$26,スコアリング基準!$C$26,0))))</f>
        <v/>
      </c>
      <c r="V401" s="4">
        <f>IF($P401="なし",スコアリング基準!$C$27,0)</f>
        <v/>
      </c>
      <c r="W401" s="4">
        <f>IF($F401="",0,IF(ISNUMBER($F401),IF($F401&lt;=スコアリング基準!$B$28,スコアリング基準!$C$28,スコアリング基準!$C$29),0))</f>
        <v/>
      </c>
      <c r="X401" s="4">
        <f>IFERROR(VLOOKUP($B401,スコアリング基準!$A$36:$B$46,2,FALSE),0)</f>
        <v/>
      </c>
      <c r="Y401" s="4">
        <f>SUM($S401:$X401)</f>
        <v/>
      </c>
      <c r="Z401" s="4">
        <f>IF(COUNT($M401:$N401)=0,"データ無",IF($Y401&gt;=スコアリング基準!$B$30,"S",IF($Y401&gt;=スコアリング基準!$B$31,"A",IF($Y401&gt;=スコアリング基準!$B$32,"B","C"))))</f>
        <v/>
      </c>
      <c r="AA401">
        <f>IFERROR(INDEX(実績DB!$I$3:$I$104,MATCH($B401&amp;$C401,実績DB!$J$3:$J$104,0)),"")</f>
        <v/>
      </c>
    </row>
    <row r="402">
      <c r="A402" t="n">
        <v>400</v>
      </c>
      <c r="B402" t="inlineStr">
        <is>
          <t>東北</t>
        </is>
      </c>
      <c r="C402" t="inlineStr">
        <is>
          <t>新潟変電所</t>
        </is>
      </c>
      <c r="D402" t="inlineStr">
        <is>
          <t>新潟県</t>
        </is>
      </c>
      <c r="E402" t="n">
        <v>275</v>
      </c>
      <c r="G402" s="3" t="n">
        <v>37.727638</v>
      </c>
      <c r="H402" s="3" t="n">
        <v>139.245935</v>
      </c>
      <c r="I402" t="inlineStr">
        <is>
          <t>OSM実測</t>
        </is>
      </c>
      <c r="J402" t="n">
        <v>1139</v>
      </c>
      <c r="K402" t="n">
        <v>835</v>
      </c>
      <c r="L402" t="n">
        <v>-560</v>
      </c>
      <c r="O402" t="inlineStr">
        <is>
          <t>可</t>
        </is>
      </c>
      <c r="P402" t="inlineStr">
        <is>
          <t>有り</t>
        </is>
      </c>
      <c r="R402" s="4">
        <f>IF(COUNT($M402:$N402)=0,"",IF(AND(IF($N402&lt;&gt;"",$N402,$M402)&lt;=0,$O402&lt;&gt;"可"),"警告",""))</f>
        <v/>
      </c>
      <c r="S402" s="4">
        <f>IF(COUNT($M402:$N402)=0,0,IF(IF($N402&lt;&gt;"",$N402,$M402)&gt;=スコアリング基準!$B$20,スコアリング基準!$C$20,IF(IF($N402&lt;&gt;"",$N402,$M402)&gt;=スコアリング基準!$B$21,スコアリング基準!$C$21,IF(IF($N402&lt;&gt;"",$N402,$M402)&gt;0,スコアリング基準!$C$22,0))))</f>
        <v/>
      </c>
      <c r="T402" s="4">
        <f>IF($O402="可",スコアリング基準!$C$23,0)</f>
        <v/>
      </c>
      <c r="U402" s="4">
        <f>IF(OR(COUNT($K402:$L402)&lt;2,$K402=0),0,IF(ABS($L402)/$K402&lt;=スコアリング基準!$B$24,スコアリング基準!$C$24,IF(ABS($L402)/$K402&lt;=スコアリング基準!$B$25,スコアリング基準!$C$25,IF(ABS($L402)/$K402&lt;=スコアリング基準!$B$26,スコアリング基準!$C$26,0))))</f>
        <v/>
      </c>
      <c r="V402" s="4">
        <f>IF($P402="なし",スコアリング基準!$C$27,0)</f>
        <v/>
      </c>
      <c r="W402" s="4">
        <f>IF($F402="",0,IF(ISNUMBER($F402),IF($F402&lt;=スコアリング基準!$B$28,スコアリング基準!$C$28,スコアリング基準!$C$29),0))</f>
        <v/>
      </c>
      <c r="X402" s="4">
        <f>IFERROR(VLOOKUP($B402,スコアリング基準!$A$36:$B$46,2,FALSE),0)</f>
        <v/>
      </c>
      <c r="Y402" s="4">
        <f>SUM($S402:$X402)</f>
        <v/>
      </c>
      <c r="Z402" s="4">
        <f>IF(COUNT($M402:$N402)=0,"データ無",IF($Y402&gt;=スコアリング基準!$B$30,"S",IF($Y402&gt;=スコアリング基準!$B$31,"A",IF($Y402&gt;=スコアリング基準!$B$32,"B","C"))))</f>
        <v/>
      </c>
      <c r="AA402">
        <f>IFERROR(INDEX(実績DB!$I$3:$I$104,MATCH($B402&amp;$C402,実績DB!$J$3:$J$104,0)),"")</f>
        <v/>
      </c>
    </row>
    <row r="403">
      <c r="A403" t="n">
        <v>401</v>
      </c>
      <c r="B403" t="inlineStr">
        <is>
          <t>東北</t>
        </is>
      </c>
      <c r="C403" t="inlineStr">
        <is>
          <t>本名変電所</t>
        </is>
      </c>
      <c r="D403" t="inlineStr">
        <is>
          <t>新潟県</t>
        </is>
      </c>
      <c r="E403" t="n">
        <v>275</v>
      </c>
      <c r="G403" s="3" t="n">
        <v>37.440765</v>
      </c>
      <c r="H403" s="3" t="n">
        <v>139.501357</v>
      </c>
      <c r="I403" t="inlineStr">
        <is>
          <t>OSM実測</t>
        </is>
      </c>
      <c r="J403" t="n">
        <v>284</v>
      </c>
      <c r="K403" t="n">
        <v>171</v>
      </c>
      <c r="L403" t="n">
        <v>-221</v>
      </c>
      <c r="O403" t="inlineStr">
        <is>
          <t>可</t>
        </is>
      </c>
      <c r="P403" t="inlineStr">
        <is>
          <t>有り</t>
        </is>
      </c>
      <c r="R403" s="4">
        <f>IF(COUNT($M403:$N403)=0,"",IF(AND(IF($N403&lt;&gt;"",$N403,$M403)&lt;=0,$O403&lt;&gt;"可"),"警告",""))</f>
        <v/>
      </c>
      <c r="S403" s="4">
        <f>IF(COUNT($M403:$N403)=0,0,IF(IF($N403&lt;&gt;"",$N403,$M403)&gt;=スコアリング基準!$B$20,スコアリング基準!$C$20,IF(IF($N403&lt;&gt;"",$N403,$M403)&gt;=スコアリング基準!$B$21,スコアリング基準!$C$21,IF(IF($N403&lt;&gt;"",$N403,$M403)&gt;0,スコアリング基準!$C$22,0))))</f>
        <v/>
      </c>
      <c r="T403" s="4">
        <f>IF($O403="可",スコアリング基準!$C$23,0)</f>
        <v/>
      </c>
      <c r="U403" s="4">
        <f>IF(OR(COUNT($K403:$L403)&lt;2,$K403=0),0,IF(ABS($L403)/$K403&lt;=スコアリング基準!$B$24,スコアリング基準!$C$24,IF(ABS($L403)/$K403&lt;=スコアリング基準!$B$25,スコアリング基準!$C$25,IF(ABS($L403)/$K403&lt;=スコアリング基準!$B$26,スコアリング基準!$C$26,0))))</f>
        <v/>
      </c>
      <c r="V403" s="4">
        <f>IF($P403="なし",スコアリング基準!$C$27,0)</f>
        <v/>
      </c>
      <c r="W403" s="4">
        <f>IF($F403="",0,IF(ISNUMBER($F403),IF($F403&lt;=スコアリング基準!$B$28,スコアリング基準!$C$28,スコアリング基準!$C$29),0))</f>
        <v/>
      </c>
      <c r="X403" s="4">
        <f>IFERROR(VLOOKUP($B403,スコアリング基準!$A$36:$B$46,2,FALSE),0)</f>
        <v/>
      </c>
      <c r="Y403" s="4">
        <f>SUM($S403:$X403)</f>
        <v/>
      </c>
      <c r="Z403" s="4">
        <f>IF(COUNT($M403:$N403)=0,"データ無",IF($Y403&gt;=スコアリング基準!$B$30,"S",IF($Y403&gt;=スコアリング基準!$B$31,"A",IF($Y403&gt;=スコアリング基準!$B$32,"B","C"))))</f>
        <v/>
      </c>
      <c r="AA403">
        <f>IFERROR(INDEX(実績DB!$I$3:$I$104,MATCH($B403&amp;$C403,実績DB!$J$3:$J$104,0)),"")</f>
        <v/>
      </c>
    </row>
    <row r="404">
      <c r="A404" t="n">
        <v>402</v>
      </c>
      <c r="B404" t="inlineStr">
        <is>
          <t>東北</t>
        </is>
      </c>
      <c r="C404" t="inlineStr">
        <is>
          <t>東上越変電所</t>
        </is>
      </c>
      <c r="D404" t="inlineStr">
        <is>
          <t>新潟県</t>
        </is>
      </c>
      <c r="E404" t="n">
        <v>275</v>
      </c>
      <c r="G404" s="3" t="n">
        <v>37.188299</v>
      </c>
      <c r="H404" s="3" t="n">
        <v>138.373356</v>
      </c>
      <c r="I404" t="inlineStr">
        <is>
          <t>OSM実測</t>
        </is>
      </c>
      <c r="J404" t="n">
        <v>570</v>
      </c>
      <c r="K404" t="n">
        <v>342</v>
      </c>
      <c r="L404" t="n">
        <v>0</v>
      </c>
      <c r="O404" t="inlineStr">
        <is>
          <t>可</t>
        </is>
      </c>
      <c r="P404" t="inlineStr">
        <is>
          <t>有り</t>
        </is>
      </c>
      <c r="R404" s="4">
        <f>IF(COUNT($M404:$N404)=0,"",IF(AND(IF($N404&lt;&gt;"",$N404,$M404)&lt;=0,$O404&lt;&gt;"可"),"警告",""))</f>
        <v/>
      </c>
      <c r="S404" s="4">
        <f>IF(COUNT($M404:$N404)=0,0,IF(IF($N404&lt;&gt;"",$N404,$M404)&gt;=スコアリング基準!$B$20,スコアリング基準!$C$20,IF(IF($N404&lt;&gt;"",$N404,$M404)&gt;=スコアリング基準!$B$21,スコアリング基準!$C$21,IF(IF($N404&lt;&gt;"",$N404,$M404)&gt;0,スコアリング基準!$C$22,0))))</f>
        <v/>
      </c>
      <c r="T404" s="4">
        <f>IF($O404="可",スコアリング基準!$C$23,0)</f>
        <v/>
      </c>
      <c r="U404" s="4">
        <f>IF(OR(COUNT($K404:$L404)&lt;2,$K404=0),0,IF(ABS($L404)/$K404&lt;=スコアリング基準!$B$24,スコアリング基準!$C$24,IF(ABS($L404)/$K404&lt;=スコアリング基準!$B$25,スコアリング基準!$C$25,IF(ABS($L404)/$K404&lt;=スコアリング基準!$B$26,スコアリング基準!$C$26,0))))</f>
        <v/>
      </c>
      <c r="V404" s="4">
        <f>IF($P404="なし",スコアリング基準!$C$27,0)</f>
        <v/>
      </c>
      <c r="W404" s="4">
        <f>IF($F404="",0,IF(ISNUMBER($F404),IF($F404&lt;=スコアリング基準!$B$28,スコアリング基準!$C$28,スコアリング基準!$C$29),0))</f>
        <v/>
      </c>
      <c r="X404" s="4">
        <f>IFERROR(VLOOKUP($B404,スコアリング基準!$A$36:$B$46,2,FALSE),0)</f>
        <v/>
      </c>
      <c r="Y404" s="4">
        <f>SUM($S404:$X404)</f>
        <v/>
      </c>
      <c r="Z404" s="4">
        <f>IF(COUNT($M404:$N404)=0,"データ無",IF($Y404&gt;=スコアリング基準!$B$30,"S",IF($Y404&gt;=スコアリング基準!$B$31,"A",IF($Y404&gt;=スコアリング基準!$B$32,"B","C"))))</f>
        <v/>
      </c>
      <c r="AA404">
        <f>IFERROR(INDEX(実績DB!$I$3:$I$104,MATCH($B404&amp;$C404,実績DB!$J$3:$J$104,0)),"")</f>
        <v/>
      </c>
    </row>
    <row r="405">
      <c r="A405" t="n">
        <v>403</v>
      </c>
      <c r="B405" t="inlineStr">
        <is>
          <t>東北</t>
        </is>
      </c>
      <c r="C405" t="inlineStr">
        <is>
          <t>東仙台変電所</t>
        </is>
      </c>
      <c r="D405" t="inlineStr">
        <is>
          <t>宮城県</t>
        </is>
      </c>
      <c r="E405" t="n">
        <v>275</v>
      </c>
      <c r="G405" s="3" t="n">
        <v>38.278191</v>
      </c>
      <c r="H405" s="3" t="n">
        <v>141.041021</v>
      </c>
      <c r="I405" t="inlineStr">
        <is>
          <t>OSM実測</t>
        </is>
      </c>
      <c r="J405" t="n">
        <v>854</v>
      </c>
      <c r="K405" t="n">
        <v>513</v>
      </c>
      <c r="L405" t="n">
        <v>-230</v>
      </c>
      <c r="O405" t="inlineStr">
        <is>
          <t>可</t>
        </is>
      </c>
      <c r="P405" t="inlineStr">
        <is>
          <t>有り</t>
        </is>
      </c>
      <c r="R405" s="4">
        <f>IF(COUNT($M405:$N405)=0,"",IF(AND(IF($N405&lt;&gt;"",$N405,$M405)&lt;=0,$O405&lt;&gt;"可"),"警告",""))</f>
        <v/>
      </c>
      <c r="S405" s="4">
        <f>IF(COUNT($M405:$N405)=0,0,IF(IF($N405&lt;&gt;"",$N405,$M405)&gt;=スコアリング基準!$B$20,スコアリング基準!$C$20,IF(IF($N405&lt;&gt;"",$N405,$M405)&gt;=スコアリング基準!$B$21,スコアリング基準!$C$21,IF(IF($N405&lt;&gt;"",$N405,$M405)&gt;0,スコアリング基準!$C$22,0))))</f>
        <v/>
      </c>
      <c r="T405" s="4">
        <f>IF($O405="可",スコアリング基準!$C$23,0)</f>
        <v/>
      </c>
      <c r="U405" s="4">
        <f>IF(OR(COUNT($K405:$L405)&lt;2,$K405=0),0,IF(ABS($L405)/$K405&lt;=スコアリング基準!$B$24,スコアリング基準!$C$24,IF(ABS($L405)/$K405&lt;=スコアリング基準!$B$25,スコアリング基準!$C$25,IF(ABS($L405)/$K405&lt;=スコアリング基準!$B$26,スコアリング基準!$C$26,0))))</f>
        <v/>
      </c>
      <c r="V405" s="4">
        <f>IF($P405="なし",スコアリング基準!$C$27,0)</f>
        <v/>
      </c>
      <c r="W405" s="4">
        <f>IF($F405="",0,IF(ISNUMBER($F405),IF($F405&lt;=スコアリング基準!$B$28,スコアリング基準!$C$28,スコアリング基準!$C$29),0))</f>
        <v/>
      </c>
      <c r="X405" s="4">
        <f>IFERROR(VLOOKUP($B405,スコアリング基準!$A$36:$B$46,2,FALSE),0)</f>
        <v/>
      </c>
      <c r="Y405" s="4">
        <f>SUM($S405:$X405)</f>
        <v/>
      </c>
      <c r="Z405" s="4">
        <f>IF(COUNT($M405:$N405)=0,"データ無",IF($Y405&gt;=スコアリング基準!$B$30,"S",IF($Y405&gt;=スコアリング基準!$B$31,"A",IF($Y405&gt;=スコアリング基準!$B$32,"B","C"))))</f>
        <v/>
      </c>
      <c r="AA405">
        <f>IFERROR(INDEX(実績DB!$I$3:$I$104,MATCH($B405&amp;$C405,実績DB!$J$3:$J$104,0)),"")</f>
        <v/>
      </c>
    </row>
    <row r="406">
      <c r="A406" t="n">
        <v>404</v>
      </c>
      <c r="B406" t="inlineStr">
        <is>
          <t>東北</t>
        </is>
      </c>
      <c r="C406" t="inlineStr">
        <is>
          <t>東花巻変電所</t>
        </is>
      </c>
      <c r="D406" t="inlineStr">
        <is>
          <t>岩手県</t>
        </is>
      </c>
      <c r="E406" t="n">
        <v>275</v>
      </c>
      <c r="G406" s="3" t="n">
        <v>39.349551</v>
      </c>
      <c r="H406" s="3" t="n">
        <v>141.258696</v>
      </c>
      <c r="I406" t="inlineStr">
        <is>
          <t>OSM実測</t>
        </is>
      </c>
      <c r="J406" t="n">
        <v>570</v>
      </c>
      <c r="K406" t="n">
        <v>342</v>
      </c>
      <c r="O406" t="inlineStr">
        <is>
          <t>－</t>
        </is>
      </c>
      <c r="P406" t="inlineStr">
        <is>
          <t>有り</t>
        </is>
      </c>
      <c r="R406" s="4">
        <f>IF(COUNT($M406:$N406)=0,"",IF(AND(IF($N406&lt;&gt;"",$N406,$M406)&lt;=0,$O406&lt;&gt;"可"),"警告",""))</f>
        <v/>
      </c>
      <c r="S406" s="4">
        <f>IF(COUNT($M406:$N406)=0,0,IF(IF($N406&lt;&gt;"",$N406,$M406)&gt;=スコアリング基準!$B$20,スコアリング基準!$C$20,IF(IF($N406&lt;&gt;"",$N406,$M406)&gt;=スコアリング基準!$B$21,スコアリング基準!$C$21,IF(IF($N406&lt;&gt;"",$N406,$M406)&gt;0,スコアリング基準!$C$22,0))))</f>
        <v/>
      </c>
      <c r="T406" s="4">
        <f>IF($O406="可",スコアリング基準!$C$23,0)</f>
        <v/>
      </c>
      <c r="U406" s="4">
        <f>IF(OR(COUNT($K406:$L406)&lt;2,$K406=0),0,IF(ABS($L406)/$K406&lt;=スコアリング基準!$B$24,スコアリング基準!$C$24,IF(ABS($L406)/$K406&lt;=スコアリング基準!$B$25,スコアリング基準!$C$25,IF(ABS($L406)/$K406&lt;=スコアリング基準!$B$26,スコアリング基準!$C$26,0))))</f>
        <v/>
      </c>
      <c r="V406" s="4">
        <f>IF($P406="なし",スコアリング基準!$C$27,0)</f>
        <v/>
      </c>
      <c r="W406" s="4">
        <f>IF($F406="",0,IF(ISNUMBER($F406),IF($F406&lt;=スコアリング基準!$B$28,スコアリング基準!$C$28,スコアリング基準!$C$29),0))</f>
        <v/>
      </c>
      <c r="X406" s="4">
        <f>IFERROR(VLOOKUP($B406,スコアリング基準!$A$36:$B$46,2,FALSE),0)</f>
        <v/>
      </c>
      <c r="Y406" s="4">
        <f>SUM($S406:$X406)</f>
        <v/>
      </c>
      <c r="Z406" s="4">
        <f>IF(COUNT($M406:$N406)=0,"データ無",IF($Y406&gt;=スコアリング基準!$B$30,"S",IF($Y406&gt;=スコアリング基準!$B$31,"A",IF($Y406&gt;=スコアリング基準!$B$32,"B","C"))))</f>
        <v/>
      </c>
      <c r="AA406">
        <f>IFERROR(INDEX(実績DB!$I$3:$I$104,MATCH($B406&amp;$C406,実績DB!$J$3:$J$104,0)),"")</f>
        <v/>
      </c>
    </row>
    <row r="407">
      <c r="A407" t="n">
        <v>405</v>
      </c>
      <c r="B407" t="inlineStr">
        <is>
          <t>東北</t>
        </is>
      </c>
      <c r="C407" t="inlineStr">
        <is>
          <t>水沢変電所</t>
        </is>
      </c>
      <c r="D407" t="inlineStr">
        <is>
          <t>岩手県</t>
        </is>
      </c>
      <c r="E407" t="n">
        <v>275</v>
      </c>
      <c r="G407" s="3" t="n">
        <v>39.075021</v>
      </c>
      <c r="H407" s="3" t="n">
        <v>141.197404</v>
      </c>
      <c r="I407" t="inlineStr">
        <is>
          <t>OSM実測</t>
        </is>
      </c>
      <c r="J407" t="n">
        <v>570</v>
      </c>
      <c r="K407" t="n">
        <v>342</v>
      </c>
      <c r="L407" t="n">
        <v>-499</v>
      </c>
      <c r="O407" t="inlineStr">
        <is>
          <t>可</t>
        </is>
      </c>
      <c r="P407" t="inlineStr">
        <is>
          <t>有り</t>
        </is>
      </c>
      <c r="R407" s="4">
        <f>IF(COUNT($M407:$N407)=0,"",IF(AND(IF($N407&lt;&gt;"",$N407,$M407)&lt;=0,$O407&lt;&gt;"可"),"警告",""))</f>
        <v/>
      </c>
      <c r="S407" s="4">
        <f>IF(COUNT($M407:$N407)=0,0,IF(IF($N407&lt;&gt;"",$N407,$M407)&gt;=スコアリング基準!$B$20,スコアリング基準!$C$20,IF(IF($N407&lt;&gt;"",$N407,$M407)&gt;=スコアリング基準!$B$21,スコアリング基準!$C$21,IF(IF($N407&lt;&gt;"",$N407,$M407)&gt;0,スコアリング基準!$C$22,0))))</f>
        <v/>
      </c>
      <c r="T407" s="4">
        <f>IF($O407="可",スコアリング基準!$C$23,0)</f>
        <v/>
      </c>
      <c r="U407" s="4">
        <f>IF(OR(COUNT($K407:$L407)&lt;2,$K407=0),0,IF(ABS($L407)/$K407&lt;=スコアリング基準!$B$24,スコアリング基準!$C$24,IF(ABS($L407)/$K407&lt;=スコアリング基準!$B$25,スコアリング基準!$C$25,IF(ABS($L407)/$K407&lt;=スコアリング基準!$B$26,スコアリング基準!$C$26,0))))</f>
        <v/>
      </c>
      <c r="V407" s="4">
        <f>IF($P407="なし",スコアリング基準!$C$27,0)</f>
        <v/>
      </c>
      <c r="W407" s="4">
        <f>IF($F407="",0,IF(ISNUMBER($F407),IF($F407&lt;=スコアリング基準!$B$28,スコアリング基準!$C$28,スコアリング基準!$C$29),0))</f>
        <v/>
      </c>
      <c r="X407" s="4">
        <f>IFERROR(VLOOKUP($B407,スコアリング基準!$A$36:$B$46,2,FALSE),0)</f>
        <v/>
      </c>
      <c r="Y407" s="4">
        <f>SUM($S407:$X407)</f>
        <v/>
      </c>
      <c r="Z407" s="4">
        <f>IF(COUNT($M407:$N407)=0,"データ無",IF($Y407&gt;=スコアリング基準!$B$30,"S",IF($Y407&gt;=スコアリング基準!$B$31,"A",IF($Y407&gt;=スコアリング基準!$B$32,"B","C"))))</f>
        <v/>
      </c>
      <c r="AA407">
        <f>IFERROR(INDEX(実績DB!$I$3:$I$104,MATCH($B407&amp;$C407,実績DB!$J$3:$J$104,0)),"")</f>
        <v/>
      </c>
    </row>
    <row r="408">
      <c r="A408" t="n">
        <v>406</v>
      </c>
      <c r="B408" t="inlineStr">
        <is>
          <t>東北</t>
        </is>
      </c>
      <c r="C408" t="inlineStr">
        <is>
          <t>田子倉発電所</t>
        </is>
      </c>
      <c r="D408" t="inlineStr">
        <is>
          <t>新潟県</t>
        </is>
      </c>
      <c r="E408" t="n">
        <v>275</v>
      </c>
      <c r="G408" s="3" t="n">
        <v>37.314002</v>
      </c>
      <c r="H408" s="3" t="n">
        <v>139.288328</v>
      </c>
      <c r="I408" t="inlineStr">
        <is>
          <t>OSM実測</t>
        </is>
      </c>
      <c r="R408" s="4">
        <f>IF(COUNT($M408:$N408)=0,"",IF(AND(IF($N408&lt;&gt;"",$N408,$M408)&lt;=0,$O408&lt;&gt;"可"),"警告",""))</f>
        <v/>
      </c>
      <c r="S408" s="4">
        <f>IF(COUNT($M408:$N408)=0,0,IF(IF($N408&lt;&gt;"",$N408,$M408)&gt;=スコアリング基準!$B$20,スコアリング基準!$C$20,IF(IF($N408&lt;&gt;"",$N408,$M408)&gt;=スコアリング基準!$B$21,スコアリング基準!$C$21,IF(IF($N408&lt;&gt;"",$N408,$M408)&gt;0,スコアリング基準!$C$22,0))))</f>
        <v/>
      </c>
      <c r="T408" s="4">
        <f>IF($O408="可",スコアリング基準!$C$23,0)</f>
        <v/>
      </c>
      <c r="U408" s="4">
        <f>IF(OR(COUNT($K408:$L408)&lt;2,$K408=0),0,IF(ABS($L408)/$K408&lt;=スコアリング基準!$B$24,スコアリング基準!$C$24,IF(ABS($L408)/$K408&lt;=スコアリング基準!$B$25,スコアリング基準!$C$25,IF(ABS($L408)/$K408&lt;=スコアリング基準!$B$26,スコアリング基準!$C$26,0))))</f>
        <v/>
      </c>
      <c r="V408" s="4">
        <f>IF($P408="なし",スコアリング基準!$C$27,0)</f>
        <v/>
      </c>
      <c r="W408" s="4">
        <f>IF($F408="",0,IF(ISNUMBER($F408),IF($F408&lt;=スコアリング基準!$B$28,スコアリング基準!$C$28,スコアリング基準!$C$29),0))</f>
        <v/>
      </c>
      <c r="X408" s="4">
        <f>IFERROR(VLOOKUP($B408,スコアリング基準!$A$36:$B$46,2,FALSE),0)</f>
        <v/>
      </c>
      <c r="Y408" s="4">
        <f>SUM($S408:$X408)</f>
        <v/>
      </c>
      <c r="Z408" s="4">
        <f>IF(COUNT($M408:$N408)=0,"データ無",IF($Y408&gt;=スコアリング基準!$B$30,"S",IF($Y408&gt;=スコアリング基準!$B$31,"A",IF($Y408&gt;=スコアリング基準!$B$32,"B","C"))))</f>
        <v/>
      </c>
      <c r="AA408">
        <f>IFERROR(INDEX(実績DB!$I$3:$I$104,MATCH($B408&amp;$C408,実績DB!$J$3:$J$104,0)),"")</f>
        <v/>
      </c>
    </row>
    <row r="409">
      <c r="A409" t="n">
        <v>407</v>
      </c>
      <c r="B409" t="inlineStr">
        <is>
          <t>東北</t>
        </is>
      </c>
      <c r="C409" t="inlineStr">
        <is>
          <t>石巻変電所</t>
        </is>
      </c>
      <c r="D409" t="inlineStr">
        <is>
          <t>宮城県</t>
        </is>
      </c>
      <c r="E409" t="n">
        <v>275</v>
      </c>
      <c r="G409" s="3" t="n">
        <v>38.481133</v>
      </c>
      <c r="H409" s="3" t="n">
        <v>141.237786</v>
      </c>
      <c r="I409" t="inlineStr">
        <is>
          <t>OSM実測</t>
        </is>
      </c>
      <c r="J409" t="n">
        <v>855</v>
      </c>
      <c r="K409" t="n">
        <v>570</v>
      </c>
      <c r="L409" t="n">
        <v>-547</v>
      </c>
      <c r="O409" t="inlineStr">
        <is>
          <t>可</t>
        </is>
      </c>
      <c r="P409" t="inlineStr">
        <is>
          <t>有り</t>
        </is>
      </c>
      <c r="R409" s="4">
        <f>IF(COUNT($M409:$N409)=0,"",IF(AND(IF($N409&lt;&gt;"",$N409,$M409)&lt;=0,$O409&lt;&gt;"可"),"警告",""))</f>
        <v/>
      </c>
      <c r="S409" s="4">
        <f>IF(COUNT($M409:$N409)=0,0,IF(IF($N409&lt;&gt;"",$N409,$M409)&gt;=スコアリング基準!$B$20,スコアリング基準!$C$20,IF(IF($N409&lt;&gt;"",$N409,$M409)&gt;=スコアリング基準!$B$21,スコアリング基準!$C$21,IF(IF($N409&lt;&gt;"",$N409,$M409)&gt;0,スコアリング基準!$C$22,0))))</f>
        <v/>
      </c>
      <c r="T409" s="4">
        <f>IF($O409="可",スコアリング基準!$C$23,0)</f>
        <v/>
      </c>
      <c r="U409" s="4">
        <f>IF(OR(COUNT($K409:$L409)&lt;2,$K409=0),0,IF(ABS($L409)/$K409&lt;=スコアリング基準!$B$24,スコアリング基準!$C$24,IF(ABS($L409)/$K409&lt;=スコアリング基準!$B$25,スコアリング基準!$C$25,IF(ABS($L409)/$K409&lt;=スコアリング基準!$B$26,スコアリング基準!$C$26,0))))</f>
        <v/>
      </c>
      <c r="V409" s="4">
        <f>IF($P409="なし",スコアリング基準!$C$27,0)</f>
        <v/>
      </c>
      <c r="W409" s="4">
        <f>IF($F409="",0,IF(ISNUMBER($F409),IF($F409&lt;=スコアリング基準!$B$28,スコアリング基準!$C$28,スコアリング基準!$C$29),0))</f>
        <v/>
      </c>
      <c r="X409" s="4">
        <f>IFERROR(VLOOKUP($B409,スコアリング基準!$A$36:$B$46,2,FALSE),0)</f>
        <v/>
      </c>
      <c r="Y409" s="4">
        <f>SUM($S409:$X409)</f>
        <v/>
      </c>
      <c r="Z409" s="4">
        <f>IF(COUNT($M409:$N409)=0,"データ無",IF($Y409&gt;=スコアリング基準!$B$30,"S",IF($Y409&gt;=スコアリング基準!$B$31,"A",IF($Y409&gt;=スコアリング基準!$B$32,"B","C"))))</f>
        <v/>
      </c>
      <c r="AA409">
        <f>IFERROR(INDEX(実績DB!$I$3:$I$104,MATCH($B409&amp;$C409,実績DB!$J$3:$J$104,0)),"")</f>
        <v/>
      </c>
    </row>
    <row r="410">
      <c r="A410" t="n">
        <v>408</v>
      </c>
      <c r="B410" t="inlineStr">
        <is>
          <t>東北</t>
        </is>
      </c>
      <c r="C410" t="inlineStr">
        <is>
          <t>福島変電所</t>
        </is>
      </c>
      <c r="D410" t="inlineStr">
        <is>
          <t>福島県</t>
        </is>
      </c>
      <c r="E410" t="n">
        <v>275</v>
      </c>
      <c r="G410" s="3" t="n">
        <v>37.676333</v>
      </c>
      <c r="H410" s="3" t="n">
        <v>140.422848</v>
      </c>
      <c r="I410" t="inlineStr">
        <is>
          <t>OSM実測</t>
        </is>
      </c>
      <c r="J410" t="n">
        <v>570</v>
      </c>
      <c r="K410" t="n">
        <v>342</v>
      </c>
      <c r="L410" t="n">
        <v>-240</v>
      </c>
      <c r="O410" t="inlineStr">
        <is>
          <t>可</t>
        </is>
      </c>
      <c r="P410" t="inlineStr">
        <is>
          <t>有り</t>
        </is>
      </c>
      <c r="R410" s="4">
        <f>IF(COUNT($M410:$N410)=0,"",IF(AND(IF($N410&lt;&gt;"",$N410,$M410)&lt;=0,$O410&lt;&gt;"可"),"警告",""))</f>
        <v/>
      </c>
      <c r="S410" s="4">
        <f>IF(COUNT($M410:$N410)=0,0,IF(IF($N410&lt;&gt;"",$N410,$M410)&gt;=スコアリング基準!$B$20,スコアリング基準!$C$20,IF(IF($N410&lt;&gt;"",$N410,$M410)&gt;=スコアリング基準!$B$21,スコアリング基準!$C$21,IF(IF($N410&lt;&gt;"",$N410,$M410)&gt;0,スコアリング基準!$C$22,0))))</f>
        <v/>
      </c>
      <c r="T410" s="4">
        <f>IF($O410="可",スコアリング基準!$C$23,0)</f>
        <v/>
      </c>
      <c r="U410" s="4">
        <f>IF(OR(COUNT($K410:$L410)&lt;2,$K410=0),0,IF(ABS($L410)/$K410&lt;=スコアリング基準!$B$24,スコアリング基準!$C$24,IF(ABS($L410)/$K410&lt;=スコアリング基準!$B$25,スコアリング基準!$C$25,IF(ABS($L410)/$K410&lt;=スコアリング基準!$B$26,スコアリング基準!$C$26,0))))</f>
        <v/>
      </c>
      <c r="V410" s="4">
        <f>IF($P410="なし",スコアリング基準!$C$27,0)</f>
        <v/>
      </c>
      <c r="W410" s="4">
        <f>IF($F410="",0,IF(ISNUMBER($F410),IF($F410&lt;=スコアリング基準!$B$28,スコアリング基準!$C$28,スコアリング基準!$C$29),0))</f>
        <v/>
      </c>
      <c r="X410" s="4">
        <f>IFERROR(VLOOKUP($B410,スコアリング基準!$A$36:$B$46,2,FALSE),0)</f>
        <v/>
      </c>
      <c r="Y410" s="4">
        <f>SUM($S410:$X410)</f>
        <v/>
      </c>
      <c r="Z410" s="4">
        <f>IF(COUNT($M410:$N410)=0,"データ無",IF($Y410&gt;=スコアリング基準!$B$30,"S",IF($Y410&gt;=スコアリング基準!$B$31,"A",IF($Y410&gt;=スコアリング基準!$B$32,"B","C"))))</f>
        <v/>
      </c>
      <c r="AA410">
        <f>IFERROR(INDEX(実績DB!$I$3:$I$104,MATCH($B410&amp;$C410,実績DB!$J$3:$J$104,0)),"")</f>
        <v/>
      </c>
    </row>
    <row r="411">
      <c r="A411" t="n">
        <v>409</v>
      </c>
      <c r="B411" t="inlineStr">
        <is>
          <t>東北</t>
        </is>
      </c>
      <c r="C411" t="inlineStr">
        <is>
          <t>秋田変電所</t>
        </is>
      </c>
      <c r="D411" t="inlineStr">
        <is>
          <t>秋田県</t>
        </is>
      </c>
      <c r="E411" t="n">
        <v>275</v>
      </c>
      <c r="G411" s="3" t="n">
        <v>39.812583</v>
      </c>
      <c r="H411" s="3" t="n">
        <v>140.085839</v>
      </c>
      <c r="I411" t="inlineStr">
        <is>
          <t>OSM実測</t>
        </is>
      </c>
      <c r="J411" t="n">
        <v>1186</v>
      </c>
      <c r="K411" t="n">
        <v>912</v>
      </c>
      <c r="L411" t="n">
        <v>-450</v>
      </c>
      <c r="O411" t="inlineStr">
        <is>
          <t>不可 #1</t>
        </is>
      </c>
      <c r="P411" t="inlineStr">
        <is>
          <t>有り</t>
        </is>
      </c>
      <c r="R411" s="4">
        <f>IF(COUNT($M411:$N411)=0,"",IF(AND(IF($N411&lt;&gt;"",$N411,$M411)&lt;=0,$O411&lt;&gt;"可"),"警告",""))</f>
        <v/>
      </c>
      <c r="S411" s="4">
        <f>IF(COUNT($M411:$N411)=0,0,IF(IF($N411&lt;&gt;"",$N411,$M411)&gt;=スコアリング基準!$B$20,スコアリング基準!$C$20,IF(IF($N411&lt;&gt;"",$N411,$M411)&gt;=スコアリング基準!$B$21,スコアリング基準!$C$21,IF(IF($N411&lt;&gt;"",$N411,$M411)&gt;0,スコアリング基準!$C$22,0))))</f>
        <v/>
      </c>
      <c r="T411" s="4">
        <f>IF($O411="可",スコアリング基準!$C$23,0)</f>
        <v/>
      </c>
      <c r="U411" s="4">
        <f>IF(OR(COUNT($K411:$L411)&lt;2,$K411=0),0,IF(ABS($L411)/$K411&lt;=スコアリング基準!$B$24,スコアリング基準!$C$24,IF(ABS($L411)/$K411&lt;=スコアリング基準!$B$25,スコアリング基準!$C$25,IF(ABS($L411)/$K411&lt;=スコアリング基準!$B$26,スコアリング基準!$C$26,0))))</f>
        <v/>
      </c>
      <c r="V411" s="4">
        <f>IF($P411="なし",スコアリング基準!$C$27,0)</f>
        <v/>
      </c>
      <c r="W411" s="4">
        <f>IF($F411="",0,IF(ISNUMBER($F411),IF($F411&lt;=スコアリング基準!$B$28,スコアリング基準!$C$28,スコアリング基準!$C$29),0))</f>
        <v/>
      </c>
      <c r="X411" s="4">
        <f>IFERROR(VLOOKUP($B411,スコアリング基準!$A$36:$B$46,2,FALSE),0)</f>
        <v/>
      </c>
      <c r="Y411" s="4">
        <f>SUM($S411:$X411)</f>
        <v/>
      </c>
      <c r="Z411" s="4">
        <f>IF(COUNT($M411:$N411)=0,"データ無",IF($Y411&gt;=スコアリング基準!$B$30,"S",IF($Y411&gt;=スコアリング基準!$B$31,"A",IF($Y411&gt;=スコアリング基準!$B$32,"B","C"))))</f>
        <v/>
      </c>
      <c r="AA411">
        <f>IFERROR(INDEX(実績DB!$I$3:$I$104,MATCH($B411&amp;$C411,実績DB!$J$3:$J$104,0)),"")</f>
        <v/>
      </c>
    </row>
    <row r="412">
      <c r="A412" t="n">
        <v>410</v>
      </c>
      <c r="B412" t="inlineStr">
        <is>
          <t>東北</t>
        </is>
      </c>
      <c r="C412" t="inlineStr">
        <is>
          <t>米沢変電所</t>
        </is>
      </c>
      <c r="D412" t="inlineStr">
        <is>
          <t>山形県</t>
        </is>
      </c>
      <c r="E412" t="n">
        <v>275</v>
      </c>
      <c r="G412" s="3" t="n">
        <v>37.858322</v>
      </c>
      <c r="H412" s="3" t="n">
        <v>140.116494</v>
      </c>
      <c r="I412" t="inlineStr">
        <is>
          <t>OSM実測</t>
        </is>
      </c>
      <c r="J412" t="n">
        <v>285</v>
      </c>
      <c r="K412" t="n">
        <v>209</v>
      </c>
      <c r="L412" t="n">
        <v>-141</v>
      </c>
      <c r="O412" t="inlineStr">
        <is>
          <t>可</t>
        </is>
      </c>
      <c r="P412" t="inlineStr">
        <is>
          <t>なし</t>
        </is>
      </c>
      <c r="R412" s="4">
        <f>IF(COUNT($M412:$N412)=0,"",IF(AND(IF($N412&lt;&gt;"",$N412,$M412)&lt;=0,$O412&lt;&gt;"可"),"警告",""))</f>
        <v/>
      </c>
      <c r="S412" s="4">
        <f>IF(COUNT($M412:$N412)=0,0,IF(IF($N412&lt;&gt;"",$N412,$M412)&gt;=スコアリング基準!$B$20,スコアリング基準!$C$20,IF(IF($N412&lt;&gt;"",$N412,$M412)&gt;=スコアリング基準!$B$21,スコアリング基準!$C$21,IF(IF($N412&lt;&gt;"",$N412,$M412)&gt;0,スコアリング基準!$C$22,0))))</f>
        <v/>
      </c>
      <c r="T412" s="4">
        <f>IF($O412="可",スコアリング基準!$C$23,0)</f>
        <v/>
      </c>
      <c r="U412" s="4">
        <f>IF(OR(COUNT($K412:$L412)&lt;2,$K412=0),0,IF(ABS($L412)/$K412&lt;=スコアリング基準!$B$24,スコアリング基準!$C$24,IF(ABS($L412)/$K412&lt;=スコアリング基準!$B$25,スコアリング基準!$C$25,IF(ABS($L412)/$K412&lt;=スコアリング基準!$B$26,スコアリング基準!$C$26,0))))</f>
        <v/>
      </c>
      <c r="V412" s="4">
        <f>IF($P412="なし",スコアリング基準!$C$27,0)</f>
        <v/>
      </c>
      <c r="W412" s="4">
        <f>IF($F412="",0,IF(ISNUMBER($F412),IF($F412&lt;=スコアリング基準!$B$28,スコアリング基準!$C$28,スコアリング基準!$C$29),0))</f>
        <v/>
      </c>
      <c r="X412" s="4">
        <f>IFERROR(VLOOKUP($B412,スコアリング基準!$A$36:$B$46,2,FALSE),0)</f>
        <v/>
      </c>
      <c r="Y412" s="4">
        <f>SUM($S412:$X412)</f>
        <v/>
      </c>
      <c r="Z412" s="4">
        <f>IF(COUNT($M412:$N412)=0,"データ無",IF($Y412&gt;=スコアリング基準!$B$30,"S",IF($Y412&gt;=スコアリング基準!$B$31,"A",IF($Y412&gt;=スコアリング基準!$B$32,"B","C"))))</f>
        <v/>
      </c>
      <c r="AA412">
        <f>IFERROR(INDEX(実績DB!$I$3:$I$104,MATCH($B412&amp;$C412,実績DB!$J$3:$J$104,0)),"")</f>
        <v/>
      </c>
    </row>
    <row r="413">
      <c r="A413" t="n">
        <v>411</v>
      </c>
      <c r="B413" t="inlineStr">
        <is>
          <t>東北</t>
        </is>
      </c>
      <c r="C413" t="inlineStr">
        <is>
          <t>羽後変電所</t>
        </is>
      </c>
      <c r="D413" t="inlineStr">
        <is>
          <t>秋田県</t>
        </is>
      </c>
      <c r="E413" t="n">
        <v>275</v>
      </c>
      <c r="G413" s="3" t="n">
        <v>39.168631</v>
      </c>
      <c r="H413" s="3" t="n">
        <v>140.427033</v>
      </c>
      <c r="I413" t="inlineStr">
        <is>
          <t>OSM実測</t>
        </is>
      </c>
      <c r="J413" t="n">
        <v>285</v>
      </c>
      <c r="K413" t="n">
        <v>209</v>
      </c>
      <c r="L413" t="n">
        <v>-135</v>
      </c>
      <c r="O413" t="inlineStr">
        <is>
          <t>可</t>
        </is>
      </c>
      <c r="P413" t="inlineStr">
        <is>
          <t>有り</t>
        </is>
      </c>
      <c r="R413" s="4">
        <f>IF(COUNT($M413:$N413)=0,"",IF(AND(IF($N413&lt;&gt;"",$N413,$M413)&lt;=0,$O413&lt;&gt;"可"),"警告",""))</f>
        <v/>
      </c>
      <c r="S413" s="4">
        <f>IF(COUNT($M413:$N413)=0,0,IF(IF($N413&lt;&gt;"",$N413,$M413)&gt;=スコアリング基準!$B$20,スコアリング基準!$C$20,IF(IF($N413&lt;&gt;"",$N413,$M413)&gt;=スコアリング基準!$B$21,スコアリング基準!$C$21,IF(IF($N413&lt;&gt;"",$N413,$M413)&gt;0,スコアリング基準!$C$22,0))))</f>
        <v/>
      </c>
      <c r="T413" s="4">
        <f>IF($O413="可",スコアリング基準!$C$23,0)</f>
        <v/>
      </c>
      <c r="U413" s="4">
        <f>IF(OR(COUNT($K413:$L413)&lt;2,$K413=0),0,IF(ABS($L413)/$K413&lt;=スコアリング基準!$B$24,スコアリング基準!$C$24,IF(ABS($L413)/$K413&lt;=スコアリング基準!$B$25,スコアリング基準!$C$25,IF(ABS($L413)/$K413&lt;=スコアリング基準!$B$26,スコアリング基準!$C$26,0))))</f>
        <v/>
      </c>
      <c r="V413" s="4">
        <f>IF($P413="なし",スコアリング基準!$C$27,0)</f>
        <v/>
      </c>
      <c r="W413" s="4">
        <f>IF($F413="",0,IF(ISNUMBER($F413),IF($F413&lt;=スコアリング基準!$B$28,スコアリング基準!$C$28,スコアリング基準!$C$29),0))</f>
        <v/>
      </c>
      <c r="X413" s="4">
        <f>IFERROR(VLOOKUP($B413,スコアリング基準!$A$36:$B$46,2,FALSE),0)</f>
        <v/>
      </c>
      <c r="Y413" s="4">
        <f>SUM($S413:$X413)</f>
        <v/>
      </c>
      <c r="Z413" s="4">
        <f>IF(COUNT($M413:$N413)=0,"データ無",IF($Y413&gt;=スコアリング基準!$B$30,"S",IF($Y413&gt;=スコアリング基準!$B$31,"A",IF($Y413&gt;=スコアリング基準!$B$32,"B","C"))))</f>
        <v/>
      </c>
      <c r="AA413">
        <f>IFERROR(INDEX(実績DB!$I$3:$I$104,MATCH($B413&amp;$C413,実績DB!$J$3:$J$104,0)),"")</f>
        <v/>
      </c>
    </row>
    <row r="414">
      <c r="A414" t="n">
        <v>412</v>
      </c>
      <c r="B414" t="inlineStr">
        <is>
          <t>東北</t>
        </is>
      </c>
      <c r="C414" t="inlineStr">
        <is>
          <t>能代変電所</t>
        </is>
      </c>
      <c r="D414" t="inlineStr">
        <is>
          <t>秋田県</t>
        </is>
      </c>
      <c r="E414" t="n">
        <v>275</v>
      </c>
      <c r="G414" s="3" t="n">
        <v>40.162151</v>
      </c>
      <c r="H414" s="3" t="n">
        <v>140.071809</v>
      </c>
      <c r="I414" t="inlineStr">
        <is>
          <t>OSM実測</t>
        </is>
      </c>
      <c r="J414" t="n">
        <v>285</v>
      </c>
      <c r="K414" t="n">
        <v>228</v>
      </c>
      <c r="L414" t="n">
        <v>-332</v>
      </c>
      <c r="O414" t="inlineStr">
        <is>
          <t>可</t>
        </is>
      </c>
      <c r="P414" t="inlineStr">
        <is>
          <t>有り</t>
        </is>
      </c>
      <c r="R414" s="4">
        <f>IF(COUNT($M414:$N414)=0,"",IF(AND(IF($N414&lt;&gt;"",$N414,$M414)&lt;=0,$O414&lt;&gt;"可"),"警告",""))</f>
        <v/>
      </c>
      <c r="S414" s="4">
        <f>IF(COUNT($M414:$N414)=0,0,IF(IF($N414&lt;&gt;"",$N414,$M414)&gt;=スコアリング基準!$B$20,スコアリング基準!$C$20,IF(IF($N414&lt;&gt;"",$N414,$M414)&gt;=スコアリング基準!$B$21,スコアリング基準!$C$21,IF(IF($N414&lt;&gt;"",$N414,$M414)&gt;0,スコアリング基準!$C$22,0))))</f>
        <v/>
      </c>
      <c r="T414" s="4">
        <f>IF($O414="可",スコアリング基準!$C$23,0)</f>
        <v/>
      </c>
      <c r="U414" s="4">
        <f>IF(OR(COUNT($K414:$L414)&lt;2,$K414=0),0,IF(ABS($L414)/$K414&lt;=スコアリング基準!$B$24,スコアリング基準!$C$24,IF(ABS($L414)/$K414&lt;=スコアリング基準!$B$25,スコアリング基準!$C$25,IF(ABS($L414)/$K414&lt;=スコアリング基準!$B$26,スコアリング基準!$C$26,0))))</f>
        <v/>
      </c>
      <c r="V414" s="4">
        <f>IF($P414="なし",スコアリング基準!$C$27,0)</f>
        <v/>
      </c>
      <c r="W414" s="4">
        <f>IF($F414="",0,IF(ISNUMBER($F414),IF($F414&lt;=スコアリング基準!$B$28,スコアリング基準!$C$28,スコアリング基準!$C$29),0))</f>
        <v/>
      </c>
      <c r="X414" s="4">
        <f>IFERROR(VLOOKUP($B414,スコアリング基準!$A$36:$B$46,2,FALSE),0)</f>
        <v/>
      </c>
      <c r="Y414" s="4">
        <f>SUM($S414:$X414)</f>
        <v/>
      </c>
      <c r="Z414" s="4">
        <f>IF(COUNT($M414:$N414)=0,"データ無",IF($Y414&gt;=スコアリング基準!$B$30,"S",IF($Y414&gt;=スコアリング基準!$B$31,"A",IF($Y414&gt;=スコアリング基準!$B$32,"B","C"))))</f>
        <v/>
      </c>
      <c r="AA414">
        <f>IFERROR(INDEX(実績DB!$I$3:$I$104,MATCH($B414&amp;$C414,実績DB!$J$3:$J$104,0)),"")</f>
        <v/>
      </c>
    </row>
    <row r="415">
      <c r="A415" t="n">
        <v>413</v>
      </c>
      <c r="B415" t="inlineStr">
        <is>
          <t>東北</t>
        </is>
      </c>
      <c r="C415" t="inlineStr">
        <is>
          <t>西山形変電所</t>
        </is>
      </c>
      <c r="D415" t="inlineStr">
        <is>
          <t>山形県</t>
        </is>
      </c>
      <c r="E415" t="n">
        <v>275</v>
      </c>
      <c r="G415" s="3" t="n">
        <v>38.276454</v>
      </c>
      <c r="H415" s="3" t="n">
        <v>140.182283</v>
      </c>
      <c r="I415" t="inlineStr">
        <is>
          <t>OSM実測</t>
        </is>
      </c>
      <c r="J415" t="n">
        <v>570</v>
      </c>
      <c r="K415" t="n">
        <v>342</v>
      </c>
      <c r="L415" t="n">
        <v>-245</v>
      </c>
      <c r="O415" t="inlineStr">
        <is>
          <t>可</t>
        </is>
      </c>
      <c r="P415" t="inlineStr">
        <is>
          <t>有り</t>
        </is>
      </c>
      <c r="R415" s="4">
        <f>IF(COUNT($M415:$N415)=0,"",IF(AND(IF($N415&lt;&gt;"",$N415,$M415)&lt;=0,$O415&lt;&gt;"可"),"警告",""))</f>
        <v/>
      </c>
      <c r="S415" s="4">
        <f>IF(COUNT($M415:$N415)=0,0,IF(IF($N415&lt;&gt;"",$N415,$M415)&gt;=スコアリング基準!$B$20,スコアリング基準!$C$20,IF(IF($N415&lt;&gt;"",$N415,$M415)&gt;=スコアリング基準!$B$21,スコアリング基準!$C$21,IF(IF($N415&lt;&gt;"",$N415,$M415)&gt;0,スコアリング基準!$C$22,0))))</f>
        <v/>
      </c>
      <c r="T415" s="4">
        <f>IF($O415="可",スコアリング基準!$C$23,0)</f>
        <v/>
      </c>
      <c r="U415" s="4">
        <f>IF(OR(COUNT($K415:$L415)&lt;2,$K415=0),0,IF(ABS($L415)/$K415&lt;=スコアリング基準!$B$24,スコアリング基準!$C$24,IF(ABS($L415)/$K415&lt;=スコアリング基準!$B$25,スコアリング基準!$C$25,IF(ABS($L415)/$K415&lt;=スコアリング基準!$B$26,スコアリング基準!$C$26,0))))</f>
        <v/>
      </c>
      <c r="V415" s="4">
        <f>IF($P415="なし",スコアリング基準!$C$27,0)</f>
        <v/>
      </c>
      <c r="W415" s="4">
        <f>IF($F415="",0,IF(ISNUMBER($F415),IF($F415&lt;=スコアリング基準!$B$28,スコアリング基準!$C$28,スコアリング基準!$C$29),0))</f>
        <v/>
      </c>
      <c r="X415" s="4">
        <f>IFERROR(VLOOKUP($B415,スコアリング基準!$A$36:$B$46,2,FALSE),0)</f>
        <v/>
      </c>
      <c r="Y415" s="4">
        <f>SUM($S415:$X415)</f>
        <v/>
      </c>
      <c r="Z415" s="4">
        <f>IF(COUNT($M415:$N415)=0,"データ無",IF($Y415&gt;=スコアリング基準!$B$30,"S",IF($Y415&gt;=スコアリング基準!$B$31,"A",IF($Y415&gt;=スコアリング基準!$B$32,"B","C"))))</f>
        <v/>
      </c>
      <c r="AA415">
        <f>IFERROR(INDEX(実績DB!$I$3:$I$104,MATCH($B415&amp;$C415,実績DB!$J$3:$J$104,0)),"")</f>
        <v/>
      </c>
    </row>
    <row r="416">
      <c r="A416" t="n">
        <v>414</v>
      </c>
      <c r="B416" t="inlineStr">
        <is>
          <t>東北</t>
        </is>
      </c>
      <c r="C416" t="inlineStr">
        <is>
          <t>越後開閉所</t>
        </is>
      </c>
      <c r="D416" t="inlineStr">
        <is>
          <t>新潟県</t>
        </is>
      </c>
      <c r="E416" t="n">
        <v>275</v>
      </c>
      <c r="G416" s="3" t="n">
        <v>37.889514</v>
      </c>
      <c r="H416" s="3" t="n">
        <v>139.411919</v>
      </c>
      <c r="I416" t="inlineStr">
        <is>
          <t>OSM実測</t>
        </is>
      </c>
      <c r="R416" s="4">
        <f>IF(COUNT($M416:$N416)=0,"",IF(AND(IF($N416&lt;&gt;"",$N416,$M416)&lt;=0,$O416&lt;&gt;"可"),"警告",""))</f>
        <v/>
      </c>
      <c r="S416" s="4">
        <f>IF(COUNT($M416:$N416)=0,0,IF(IF($N416&lt;&gt;"",$N416,$M416)&gt;=スコアリング基準!$B$20,スコアリング基準!$C$20,IF(IF($N416&lt;&gt;"",$N416,$M416)&gt;=スコアリング基準!$B$21,スコアリング基準!$C$21,IF(IF($N416&lt;&gt;"",$N416,$M416)&gt;0,スコアリング基準!$C$22,0))))</f>
        <v/>
      </c>
      <c r="T416" s="4">
        <f>IF($O416="可",スコアリング基準!$C$23,0)</f>
        <v/>
      </c>
      <c r="U416" s="4">
        <f>IF(OR(COUNT($K416:$L416)&lt;2,$K416=0),0,IF(ABS($L416)/$K416&lt;=スコアリング基準!$B$24,スコアリング基準!$C$24,IF(ABS($L416)/$K416&lt;=スコアリング基準!$B$25,スコアリング基準!$C$25,IF(ABS($L416)/$K416&lt;=スコアリング基準!$B$26,スコアリング基準!$C$26,0))))</f>
        <v/>
      </c>
      <c r="V416" s="4">
        <f>IF($P416="なし",スコアリング基準!$C$27,0)</f>
        <v/>
      </c>
      <c r="W416" s="4">
        <f>IF($F416="",0,IF(ISNUMBER($F416),IF($F416&lt;=スコアリング基準!$B$28,スコアリング基準!$C$28,スコアリング基準!$C$29),0))</f>
        <v/>
      </c>
      <c r="X416" s="4">
        <f>IFERROR(VLOOKUP($B416,スコアリング基準!$A$36:$B$46,2,FALSE),0)</f>
        <v/>
      </c>
      <c r="Y416" s="4">
        <f>SUM($S416:$X416)</f>
        <v/>
      </c>
      <c r="Z416" s="4">
        <f>IF(COUNT($M416:$N416)=0,"データ無",IF($Y416&gt;=スコアリング基準!$B$30,"S",IF($Y416&gt;=スコアリング基準!$B$31,"A",IF($Y416&gt;=スコアリング基準!$B$32,"B","C"))))</f>
        <v/>
      </c>
      <c r="AA416">
        <f>IFERROR(INDEX(実績DB!$I$3:$I$104,MATCH($B416&amp;$C416,実績DB!$J$3:$J$104,0)),"")</f>
        <v/>
      </c>
    </row>
    <row r="417">
      <c r="A417" t="n">
        <v>415</v>
      </c>
      <c r="B417" t="inlineStr">
        <is>
          <t>東北</t>
        </is>
      </c>
      <c r="C417" t="inlineStr">
        <is>
          <t>雫石開閉所</t>
        </is>
      </c>
      <c r="D417" t="inlineStr">
        <is>
          <t>岩手県</t>
        </is>
      </c>
      <c r="E417" t="n">
        <v>275</v>
      </c>
      <c r="G417" s="3" t="n">
        <v>39.693231</v>
      </c>
      <c r="H417" s="3" t="n">
        <v>140.92851</v>
      </c>
      <c r="I417" t="inlineStr">
        <is>
          <t>OSM実測</t>
        </is>
      </c>
      <c r="J417" t="n">
        <v>28</v>
      </c>
      <c r="K417" t="n">
        <v>28</v>
      </c>
      <c r="L417" t="n">
        <v>-20</v>
      </c>
      <c r="M417" t="n">
        <v>8</v>
      </c>
      <c r="O417" t="inlineStr">
        <is>
          <t>不可 #4</t>
        </is>
      </c>
      <c r="P417" t="inlineStr">
        <is>
          <t>有り</t>
        </is>
      </c>
      <c r="R417" s="4">
        <f>IF(COUNT($M417:$N417)=0,"",IF(AND(IF($N417&lt;&gt;"",$N417,$M417)&lt;=0,$O417&lt;&gt;"可"),"警告",""))</f>
        <v/>
      </c>
      <c r="S417" s="4">
        <f>IF(COUNT($M417:$N417)=0,0,IF(IF($N417&lt;&gt;"",$N417,$M417)&gt;=スコアリング基準!$B$20,スコアリング基準!$C$20,IF(IF($N417&lt;&gt;"",$N417,$M417)&gt;=スコアリング基準!$B$21,スコアリング基準!$C$21,IF(IF($N417&lt;&gt;"",$N417,$M417)&gt;0,スコアリング基準!$C$22,0))))</f>
        <v/>
      </c>
      <c r="T417" s="4">
        <f>IF($O417="可",スコアリング基準!$C$23,0)</f>
        <v/>
      </c>
      <c r="U417" s="4">
        <f>IF(OR(COUNT($K417:$L417)&lt;2,$K417=0),0,IF(ABS($L417)/$K417&lt;=スコアリング基準!$B$24,スコアリング基準!$C$24,IF(ABS($L417)/$K417&lt;=スコアリング基準!$B$25,スコアリング基準!$C$25,IF(ABS($L417)/$K417&lt;=スコアリング基準!$B$26,スコアリング基準!$C$26,0))))</f>
        <v/>
      </c>
      <c r="V417" s="4">
        <f>IF($P417="なし",スコアリング基準!$C$27,0)</f>
        <v/>
      </c>
      <c r="W417" s="4">
        <f>IF($F417="",0,IF(ISNUMBER($F417),IF($F417&lt;=スコアリング基準!$B$28,スコアリング基準!$C$28,スコアリング基準!$C$29),0))</f>
        <v/>
      </c>
      <c r="X417" s="4">
        <f>IFERROR(VLOOKUP($B417,スコアリング基準!$A$36:$B$46,2,FALSE),0)</f>
        <v/>
      </c>
      <c r="Y417" s="4">
        <f>SUM($S417:$X417)</f>
        <v/>
      </c>
      <c r="Z417" s="4">
        <f>IF(COUNT($M417:$N417)=0,"データ無",IF($Y417&gt;=スコアリング基準!$B$30,"S",IF($Y417&gt;=スコアリング基準!$B$31,"A",IF($Y417&gt;=スコアリング基準!$B$32,"B","C"))))</f>
        <v/>
      </c>
      <c r="AA417">
        <f>IFERROR(INDEX(実績DB!$I$3:$I$104,MATCH($B417&amp;$C417,実績DB!$J$3:$J$104,0)),"")</f>
        <v/>
      </c>
    </row>
    <row r="418">
      <c r="A418" t="n">
        <v>416</v>
      </c>
      <c r="B418" t="inlineStr">
        <is>
          <t>東北</t>
        </is>
      </c>
      <c r="C418" t="inlineStr">
        <is>
          <t>青森変電所</t>
        </is>
      </c>
      <c r="D418" t="inlineStr">
        <is>
          <t>青森県</t>
        </is>
      </c>
      <c r="E418" t="n">
        <v>275</v>
      </c>
      <c r="G418" s="3" t="n">
        <v>40.774721</v>
      </c>
      <c r="H418" s="3" t="n">
        <v>140.710601</v>
      </c>
      <c r="I418" t="inlineStr">
        <is>
          <t>OSM実測</t>
        </is>
      </c>
      <c r="J418" t="n">
        <v>570</v>
      </c>
      <c r="K418" t="n">
        <v>342</v>
      </c>
      <c r="L418" t="n">
        <v>-192</v>
      </c>
      <c r="O418" t="inlineStr">
        <is>
          <t>可</t>
        </is>
      </c>
      <c r="P418" t="inlineStr">
        <is>
          <t>有り</t>
        </is>
      </c>
      <c r="R418" s="4">
        <f>IF(COUNT($M418:$N418)=0,"",IF(AND(IF($N418&lt;&gt;"",$N418,$M418)&lt;=0,$O418&lt;&gt;"可"),"警告",""))</f>
        <v/>
      </c>
      <c r="S418" s="4">
        <f>IF(COUNT($M418:$N418)=0,0,IF(IF($N418&lt;&gt;"",$N418,$M418)&gt;=スコアリング基準!$B$20,スコアリング基準!$C$20,IF(IF($N418&lt;&gt;"",$N418,$M418)&gt;=スコアリング基準!$B$21,スコアリング基準!$C$21,IF(IF($N418&lt;&gt;"",$N418,$M418)&gt;0,スコアリング基準!$C$22,0))))</f>
        <v/>
      </c>
      <c r="T418" s="4">
        <f>IF($O418="可",スコアリング基準!$C$23,0)</f>
        <v/>
      </c>
      <c r="U418" s="4">
        <f>IF(OR(COUNT($K418:$L418)&lt;2,$K418=0),0,IF(ABS($L418)/$K418&lt;=スコアリング基準!$B$24,スコアリング基準!$C$24,IF(ABS($L418)/$K418&lt;=スコアリング基準!$B$25,スコアリング基準!$C$25,IF(ABS($L418)/$K418&lt;=スコアリング基準!$B$26,スコアリング基準!$C$26,0))))</f>
        <v/>
      </c>
      <c r="V418" s="4">
        <f>IF($P418="なし",スコアリング基準!$C$27,0)</f>
        <v/>
      </c>
      <c r="W418" s="4">
        <f>IF($F418="",0,IF(ISNUMBER($F418),IF($F418&lt;=スコアリング基準!$B$28,スコアリング基準!$C$28,スコアリング基準!$C$29),0))</f>
        <v/>
      </c>
      <c r="X418" s="4">
        <f>IFERROR(VLOOKUP($B418,スコアリング基準!$A$36:$B$46,2,FALSE),0)</f>
        <v/>
      </c>
      <c r="Y418" s="4">
        <f>SUM($S418:$X418)</f>
        <v/>
      </c>
      <c r="Z418" s="4">
        <f>IF(COUNT($M418:$N418)=0,"データ無",IF($Y418&gt;=スコアリング基準!$B$30,"S",IF($Y418&gt;=スコアリング基準!$B$31,"A",IF($Y418&gt;=スコアリング基準!$B$32,"B","C"))))</f>
        <v/>
      </c>
      <c r="AA418">
        <f>IFERROR(INDEX(実績DB!$I$3:$I$104,MATCH($B418&amp;$C418,実績DB!$J$3:$J$104,0)),"")</f>
        <v/>
      </c>
    </row>
    <row r="419">
      <c r="A419" t="n">
        <v>417</v>
      </c>
      <c r="B419" t="inlineStr">
        <is>
          <t>東北</t>
        </is>
      </c>
      <c r="C419" t="inlineStr">
        <is>
          <t>須賀川変電所</t>
        </is>
      </c>
      <c r="D419" t="inlineStr">
        <is>
          <t>福島県</t>
        </is>
      </c>
      <c r="E419" t="n">
        <v>275</v>
      </c>
      <c r="G419" s="3" t="n">
        <v>37.305448</v>
      </c>
      <c r="H419" s="3" t="n">
        <v>140.426624</v>
      </c>
      <c r="I419" t="inlineStr">
        <is>
          <t>OSM実測</t>
        </is>
      </c>
      <c r="J419" t="n">
        <v>855</v>
      </c>
      <c r="K419" t="n">
        <v>570</v>
      </c>
      <c r="L419" t="n">
        <v>-249</v>
      </c>
      <c r="O419" t="inlineStr">
        <is>
          <t>可</t>
        </is>
      </c>
      <c r="P419" t="inlineStr">
        <is>
          <t>有り</t>
        </is>
      </c>
      <c r="R419" s="4">
        <f>IF(COUNT($M419:$N419)=0,"",IF(AND(IF($N419&lt;&gt;"",$N419,$M419)&lt;=0,$O419&lt;&gt;"可"),"警告",""))</f>
        <v/>
      </c>
      <c r="S419" s="4">
        <f>IF(COUNT($M419:$N419)=0,0,IF(IF($N419&lt;&gt;"",$N419,$M419)&gt;=スコアリング基準!$B$20,スコアリング基準!$C$20,IF(IF($N419&lt;&gt;"",$N419,$M419)&gt;=スコアリング基準!$B$21,スコアリング基準!$C$21,IF(IF($N419&lt;&gt;"",$N419,$M419)&gt;0,スコアリング基準!$C$22,0))))</f>
        <v/>
      </c>
      <c r="T419" s="4">
        <f>IF($O419="可",スコアリング基準!$C$23,0)</f>
        <v/>
      </c>
      <c r="U419" s="4">
        <f>IF(OR(COUNT($K419:$L419)&lt;2,$K419=0),0,IF(ABS($L419)/$K419&lt;=スコアリング基準!$B$24,スコアリング基準!$C$24,IF(ABS($L419)/$K419&lt;=スコアリング基準!$B$25,スコアリング基準!$C$25,IF(ABS($L419)/$K419&lt;=スコアリング基準!$B$26,スコアリング基準!$C$26,0))))</f>
        <v/>
      </c>
      <c r="V419" s="4">
        <f>IF($P419="なし",スコアリング基準!$C$27,0)</f>
        <v/>
      </c>
      <c r="W419" s="4">
        <f>IF($F419="",0,IF(ISNUMBER($F419),IF($F419&lt;=スコアリング基準!$B$28,スコアリング基準!$C$28,スコアリング基準!$C$29),0))</f>
        <v/>
      </c>
      <c r="X419" s="4">
        <f>IFERROR(VLOOKUP($B419,スコアリング基準!$A$36:$B$46,2,FALSE),0)</f>
        <v/>
      </c>
      <c r="Y419" s="4">
        <f>SUM($S419:$X419)</f>
        <v/>
      </c>
      <c r="Z419" s="4">
        <f>IF(COUNT($M419:$N419)=0,"データ無",IF($Y419&gt;=スコアリング基準!$B$30,"S",IF($Y419&gt;=スコアリング基準!$B$31,"A",IF($Y419&gt;=スコアリング基準!$B$32,"B","C"))))</f>
        <v/>
      </c>
      <c r="AA419">
        <f>IFERROR(INDEX(実績DB!$I$3:$I$104,MATCH($B419&amp;$C419,実績DB!$J$3:$J$104,0)),"")</f>
        <v/>
      </c>
    </row>
    <row r="420">
      <c r="A420" t="n">
        <v>418</v>
      </c>
      <c r="B420" t="inlineStr">
        <is>
          <t>東北</t>
        </is>
      </c>
      <c r="C420" t="inlineStr">
        <is>
          <t>一関変電所</t>
        </is>
      </c>
      <c r="D420" t="inlineStr">
        <is>
          <t>岩手県</t>
        </is>
      </c>
      <c r="E420" t="n">
        <v>154</v>
      </c>
      <c r="G420" s="3" t="n">
        <v>38.941206</v>
      </c>
      <c r="H420" s="3" t="n">
        <v>141.097187</v>
      </c>
      <c r="I420" t="inlineStr">
        <is>
          <t>OSM実測</t>
        </is>
      </c>
      <c r="J420" t="n">
        <v>333</v>
      </c>
      <c r="K420" t="n">
        <v>228</v>
      </c>
      <c r="L420" t="n">
        <v>-204</v>
      </c>
      <c r="O420" t="inlineStr">
        <is>
          <t>可</t>
        </is>
      </c>
      <c r="P420" t="inlineStr">
        <is>
          <t>有り</t>
        </is>
      </c>
      <c r="R420" s="4">
        <f>IF(COUNT($M420:$N420)=0,"",IF(AND(IF($N420&lt;&gt;"",$N420,$M420)&lt;=0,$O420&lt;&gt;"可"),"警告",""))</f>
        <v/>
      </c>
      <c r="S420" s="4">
        <f>IF(COUNT($M420:$N420)=0,0,IF(IF($N420&lt;&gt;"",$N420,$M420)&gt;=スコアリング基準!$B$20,スコアリング基準!$C$20,IF(IF($N420&lt;&gt;"",$N420,$M420)&gt;=スコアリング基準!$B$21,スコアリング基準!$C$21,IF(IF($N420&lt;&gt;"",$N420,$M420)&gt;0,スコアリング基準!$C$22,0))))</f>
        <v/>
      </c>
      <c r="T420" s="4">
        <f>IF($O420="可",スコアリング基準!$C$23,0)</f>
        <v/>
      </c>
      <c r="U420" s="4">
        <f>IF(OR(COUNT($K420:$L420)&lt;2,$K420=0),0,IF(ABS($L420)/$K420&lt;=スコアリング基準!$B$24,スコアリング基準!$C$24,IF(ABS($L420)/$K420&lt;=スコアリング基準!$B$25,スコアリング基準!$C$25,IF(ABS($L420)/$K420&lt;=スコアリング基準!$B$26,スコアリング基準!$C$26,0))))</f>
        <v/>
      </c>
      <c r="V420" s="4">
        <f>IF($P420="なし",スコアリング基準!$C$27,0)</f>
        <v/>
      </c>
      <c r="W420" s="4">
        <f>IF($F420="",0,IF(ISNUMBER($F420),IF($F420&lt;=スコアリング基準!$B$28,スコアリング基準!$C$28,スコアリング基準!$C$29),0))</f>
        <v/>
      </c>
      <c r="X420" s="4">
        <f>IFERROR(VLOOKUP($B420,スコアリング基準!$A$36:$B$46,2,FALSE),0)</f>
        <v/>
      </c>
      <c r="Y420" s="4">
        <f>SUM($S420:$X420)</f>
        <v/>
      </c>
      <c r="Z420" s="4">
        <f>IF(COUNT($M420:$N420)=0,"データ無",IF($Y420&gt;=スコアリング基準!$B$30,"S",IF($Y420&gt;=スコアリング基準!$B$31,"A",IF($Y420&gt;=スコアリング基準!$B$32,"B","C"))))</f>
        <v/>
      </c>
      <c r="AA420">
        <f>IFERROR(INDEX(実績DB!$I$3:$I$104,MATCH($B420&amp;$C420,実績DB!$J$3:$J$104,0)),"")</f>
        <v/>
      </c>
    </row>
    <row r="421">
      <c r="A421" t="n">
        <v>419</v>
      </c>
      <c r="B421" t="inlineStr">
        <is>
          <t>東北</t>
        </is>
      </c>
      <c r="C421" t="inlineStr">
        <is>
          <t>三条変電所</t>
        </is>
      </c>
      <c r="D421" t="inlineStr">
        <is>
          <t>新潟県</t>
        </is>
      </c>
      <c r="E421" t="n">
        <v>154</v>
      </c>
      <c r="G421" s="3" t="n">
        <v>37.602406</v>
      </c>
      <c r="H421" s="3" t="n">
        <v>138.966115</v>
      </c>
      <c r="I421" t="inlineStr">
        <is>
          <t>OSM実測</t>
        </is>
      </c>
      <c r="J421" t="n">
        <v>429</v>
      </c>
      <c r="K421" t="n">
        <v>342</v>
      </c>
      <c r="L421" t="n">
        <v>-67</v>
      </c>
      <c r="O421" t="inlineStr">
        <is>
          <t>可</t>
        </is>
      </c>
      <c r="P421" t="inlineStr">
        <is>
          <t>有り</t>
        </is>
      </c>
      <c r="R421" s="4">
        <f>IF(COUNT($M421:$N421)=0,"",IF(AND(IF($N421&lt;&gt;"",$N421,$M421)&lt;=0,$O421&lt;&gt;"可"),"警告",""))</f>
        <v/>
      </c>
      <c r="S421" s="4">
        <f>IF(COUNT($M421:$N421)=0,0,IF(IF($N421&lt;&gt;"",$N421,$M421)&gt;=スコアリング基準!$B$20,スコアリング基準!$C$20,IF(IF($N421&lt;&gt;"",$N421,$M421)&gt;=スコアリング基準!$B$21,スコアリング基準!$C$21,IF(IF($N421&lt;&gt;"",$N421,$M421)&gt;0,スコアリング基準!$C$22,0))))</f>
        <v/>
      </c>
      <c r="T421" s="4">
        <f>IF($O421="可",スコアリング基準!$C$23,0)</f>
        <v/>
      </c>
      <c r="U421" s="4">
        <f>IF(OR(COUNT($K421:$L421)&lt;2,$K421=0),0,IF(ABS($L421)/$K421&lt;=スコアリング基準!$B$24,スコアリング基準!$C$24,IF(ABS($L421)/$K421&lt;=スコアリング基準!$B$25,スコアリング基準!$C$25,IF(ABS($L421)/$K421&lt;=スコアリング基準!$B$26,スコアリング基準!$C$26,0))))</f>
        <v/>
      </c>
      <c r="V421" s="4">
        <f>IF($P421="なし",スコアリング基準!$C$27,0)</f>
        <v/>
      </c>
      <c r="W421" s="4">
        <f>IF($F421="",0,IF(ISNUMBER($F421),IF($F421&lt;=スコアリング基準!$B$28,スコアリング基準!$C$28,スコアリング基準!$C$29),0))</f>
        <v/>
      </c>
      <c r="X421" s="4">
        <f>IFERROR(VLOOKUP($B421,スコアリング基準!$A$36:$B$46,2,FALSE),0)</f>
        <v/>
      </c>
      <c r="Y421" s="4">
        <f>SUM($S421:$X421)</f>
        <v/>
      </c>
      <c r="Z421" s="4">
        <f>IF(COUNT($M421:$N421)=0,"データ無",IF($Y421&gt;=スコアリング基準!$B$30,"S",IF($Y421&gt;=スコアリング基準!$B$31,"A",IF($Y421&gt;=スコアリング基準!$B$32,"B","C"))))</f>
        <v/>
      </c>
      <c r="AA421">
        <f>IFERROR(INDEX(実績DB!$I$3:$I$104,MATCH($B421&amp;$C421,実績DB!$J$3:$J$104,0)),"")</f>
        <v/>
      </c>
    </row>
    <row r="422">
      <c r="A422" t="n">
        <v>420</v>
      </c>
      <c r="B422" t="inlineStr">
        <is>
          <t>東北</t>
        </is>
      </c>
      <c r="C422" t="inlineStr">
        <is>
          <t>上越変電所</t>
        </is>
      </c>
      <c r="D422" t="inlineStr">
        <is>
          <t>新潟県</t>
        </is>
      </c>
      <c r="E422" t="n">
        <v>154</v>
      </c>
      <c r="G422" s="3" t="n">
        <v>37.15321</v>
      </c>
      <c r="H422" s="3" t="n">
        <v>138.275084</v>
      </c>
      <c r="I422" t="inlineStr">
        <is>
          <t>OSM実測</t>
        </is>
      </c>
      <c r="J422" t="n">
        <v>572</v>
      </c>
      <c r="K422" t="n">
        <v>508</v>
      </c>
      <c r="L422" t="n">
        <v>-351</v>
      </c>
      <c r="O422" t="inlineStr">
        <is>
          <t>可</t>
        </is>
      </c>
      <c r="P422" t="inlineStr">
        <is>
          <t>有り</t>
        </is>
      </c>
      <c r="R422" s="4">
        <f>IF(COUNT($M422:$N422)=0,"",IF(AND(IF($N422&lt;&gt;"",$N422,$M422)&lt;=0,$O422&lt;&gt;"可"),"警告",""))</f>
        <v/>
      </c>
      <c r="S422" s="4">
        <f>IF(COUNT($M422:$N422)=0,0,IF(IF($N422&lt;&gt;"",$N422,$M422)&gt;=スコアリング基準!$B$20,スコアリング基準!$C$20,IF(IF($N422&lt;&gt;"",$N422,$M422)&gt;=スコアリング基準!$B$21,スコアリング基準!$C$21,IF(IF($N422&lt;&gt;"",$N422,$M422)&gt;0,スコアリング基準!$C$22,0))))</f>
        <v/>
      </c>
      <c r="T422" s="4">
        <f>IF($O422="可",スコアリング基準!$C$23,0)</f>
        <v/>
      </c>
      <c r="U422" s="4">
        <f>IF(OR(COUNT($K422:$L422)&lt;2,$K422=0),0,IF(ABS($L422)/$K422&lt;=スコアリング基準!$B$24,スコアリング基準!$C$24,IF(ABS($L422)/$K422&lt;=スコアリング基準!$B$25,スコアリング基準!$C$25,IF(ABS($L422)/$K422&lt;=スコアリング基準!$B$26,スコアリング基準!$C$26,0))))</f>
        <v/>
      </c>
      <c r="V422" s="4">
        <f>IF($P422="なし",スコアリング基準!$C$27,0)</f>
        <v/>
      </c>
      <c r="W422" s="4">
        <f>IF($F422="",0,IF(ISNUMBER($F422),IF($F422&lt;=スコアリング基準!$B$28,スコアリング基準!$C$28,スコアリング基準!$C$29),0))</f>
        <v/>
      </c>
      <c r="X422" s="4">
        <f>IFERROR(VLOOKUP($B422,スコアリング基準!$A$36:$B$46,2,FALSE),0)</f>
        <v/>
      </c>
      <c r="Y422" s="4">
        <f>SUM($S422:$X422)</f>
        <v/>
      </c>
      <c r="Z422" s="4">
        <f>IF(COUNT($M422:$N422)=0,"データ無",IF($Y422&gt;=スコアリング基準!$B$30,"S",IF($Y422&gt;=スコアリング基準!$B$31,"A",IF($Y422&gt;=スコアリング基準!$B$32,"B","C"))))</f>
        <v/>
      </c>
      <c r="AA422">
        <f>IFERROR(INDEX(実績DB!$I$3:$I$104,MATCH($B422&amp;$C422,実績DB!$J$3:$J$104,0)),"")</f>
        <v/>
      </c>
    </row>
    <row r="423">
      <c r="A423" t="n">
        <v>421</v>
      </c>
      <c r="B423" t="inlineStr">
        <is>
          <t>東北</t>
        </is>
      </c>
      <c r="C423" t="inlineStr">
        <is>
          <t>下北変電所</t>
        </is>
      </c>
      <c r="D423" t="inlineStr">
        <is>
          <t>青森県</t>
        </is>
      </c>
      <c r="E423" t="n">
        <v>154</v>
      </c>
      <c r="G423" s="3" t="n">
        <v>41.305903</v>
      </c>
      <c r="H423" s="3" t="n">
        <v>141.193705</v>
      </c>
      <c r="I423" t="inlineStr">
        <is>
          <t>OSM実測</t>
        </is>
      </c>
      <c r="J423" t="n">
        <v>190</v>
      </c>
      <c r="K423" t="n">
        <v>114</v>
      </c>
      <c r="L423" t="n">
        <v>-149</v>
      </c>
      <c r="O423" t="inlineStr">
        <is>
          <t>可</t>
        </is>
      </c>
      <c r="P423" t="inlineStr">
        <is>
          <t>有り</t>
        </is>
      </c>
      <c r="R423" s="4">
        <f>IF(COUNT($M423:$N423)=0,"",IF(AND(IF($N423&lt;&gt;"",$N423,$M423)&lt;=0,$O423&lt;&gt;"可"),"警告",""))</f>
        <v/>
      </c>
      <c r="S423" s="4">
        <f>IF(COUNT($M423:$N423)=0,0,IF(IF($N423&lt;&gt;"",$N423,$M423)&gt;=スコアリング基準!$B$20,スコアリング基準!$C$20,IF(IF($N423&lt;&gt;"",$N423,$M423)&gt;=スコアリング基準!$B$21,スコアリング基準!$C$21,IF(IF($N423&lt;&gt;"",$N423,$M423)&gt;0,スコアリング基準!$C$22,0))))</f>
        <v/>
      </c>
      <c r="T423" s="4">
        <f>IF($O423="可",スコアリング基準!$C$23,0)</f>
        <v/>
      </c>
      <c r="U423" s="4">
        <f>IF(OR(COUNT($K423:$L423)&lt;2,$K423=0),0,IF(ABS($L423)/$K423&lt;=スコアリング基準!$B$24,スコアリング基準!$C$24,IF(ABS($L423)/$K423&lt;=スコアリング基準!$B$25,スコアリング基準!$C$25,IF(ABS($L423)/$K423&lt;=スコアリング基準!$B$26,スコアリング基準!$C$26,0))))</f>
        <v/>
      </c>
      <c r="V423" s="4">
        <f>IF($P423="なし",スコアリング基準!$C$27,0)</f>
        <v/>
      </c>
      <c r="W423" s="4">
        <f>IF($F423="",0,IF(ISNUMBER($F423),IF($F423&lt;=スコアリング基準!$B$28,スコアリング基準!$C$28,スコアリング基準!$C$29),0))</f>
        <v/>
      </c>
      <c r="X423" s="4">
        <f>IFERROR(VLOOKUP($B423,スコアリング基準!$A$36:$B$46,2,FALSE),0)</f>
        <v/>
      </c>
      <c r="Y423" s="4">
        <f>SUM($S423:$X423)</f>
        <v/>
      </c>
      <c r="Z423" s="4">
        <f>IF(COUNT($M423:$N423)=0,"データ無",IF($Y423&gt;=スコアリング基準!$B$30,"S",IF($Y423&gt;=スコアリング基準!$B$31,"A",IF($Y423&gt;=スコアリング基準!$B$32,"B","C"))))</f>
        <v/>
      </c>
      <c r="AA423">
        <f>IFERROR(INDEX(実績DB!$I$3:$I$104,MATCH($B423&amp;$C423,実績DB!$J$3:$J$104,0)),"")</f>
        <v/>
      </c>
    </row>
    <row r="424">
      <c r="A424" t="n">
        <v>422</v>
      </c>
      <c r="B424" t="inlineStr">
        <is>
          <t>東北</t>
        </is>
      </c>
      <c r="C424" t="inlineStr">
        <is>
          <t>中山変電所</t>
        </is>
      </c>
      <c r="D424" t="inlineStr">
        <is>
          <t>宮城県</t>
        </is>
      </c>
      <c r="E424" t="n">
        <v>154</v>
      </c>
      <c r="G424" s="3" t="n">
        <v>38.2953</v>
      </c>
      <c r="H424" s="3" t="n">
        <v>140.818547</v>
      </c>
      <c r="I424" t="inlineStr">
        <is>
          <t>OSM実測</t>
        </is>
      </c>
      <c r="J424" t="n">
        <v>57</v>
      </c>
      <c r="K424" t="n">
        <v>57</v>
      </c>
      <c r="L424" t="n">
        <v>-38</v>
      </c>
      <c r="M424" t="n">
        <v>19</v>
      </c>
      <c r="O424" t="inlineStr">
        <is>
          <t>不可 #4</t>
        </is>
      </c>
      <c r="P424" t="inlineStr">
        <is>
          <t>有り</t>
        </is>
      </c>
      <c r="R424" s="4">
        <f>IF(COUNT($M424:$N424)=0,"",IF(AND(IF($N424&lt;&gt;"",$N424,$M424)&lt;=0,$O424&lt;&gt;"可"),"警告",""))</f>
        <v/>
      </c>
      <c r="S424" s="4">
        <f>IF(COUNT($M424:$N424)=0,0,IF(IF($N424&lt;&gt;"",$N424,$M424)&gt;=スコアリング基準!$B$20,スコアリング基準!$C$20,IF(IF($N424&lt;&gt;"",$N424,$M424)&gt;=スコアリング基準!$B$21,スコアリング基準!$C$21,IF(IF($N424&lt;&gt;"",$N424,$M424)&gt;0,スコアリング基準!$C$22,0))))</f>
        <v/>
      </c>
      <c r="T424" s="4">
        <f>IF($O424="可",スコアリング基準!$C$23,0)</f>
        <v/>
      </c>
      <c r="U424" s="4">
        <f>IF(OR(COUNT($K424:$L424)&lt;2,$K424=0),0,IF(ABS($L424)/$K424&lt;=スコアリング基準!$B$24,スコアリング基準!$C$24,IF(ABS($L424)/$K424&lt;=スコアリング基準!$B$25,スコアリング基準!$C$25,IF(ABS($L424)/$K424&lt;=スコアリング基準!$B$26,スコアリング基準!$C$26,0))))</f>
        <v/>
      </c>
      <c r="V424" s="4">
        <f>IF($P424="なし",スコアリング基準!$C$27,0)</f>
        <v/>
      </c>
      <c r="W424" s="4">
        <f>IF($F424="",0,IF(ISNUMBER($F424),IF($F424&lt;=スコアリング基準!$B$28,スコアリング基準!$C$28,スコアリング基準!$C$29),0))</f>
        <v/>
      </c>
      <c r="X424" s="4">
        <f>IFERROR(VLOOKUP($B424,スコアリング基準!$A$36:$B$46,2,FALSE),0)</f>
        <v/>
      </c>
      <c r="Y424" s="4">
        <f>SUM($S424:$X424)</f>
        <v/>
      </c>
      <c r="Z424" s="4">
        <f>IF(COUNT($M424:$N424)=0,"データ無",IF($Y424&gt;=スコアリング基準!$B$30,"S",IF($Y424&gt;=スコアリング基準!$B$31,"A",IF($Y424&gt;=スコアリング基準!$B$32,"B","C"))))</f>
        <v/>
      </c>
      <c r="AA424">
        <f>IFERROR(INDEX(実績DB!$I$3:$I$104,MATCH($B424&amp;$C424,実績DB!$J$3:$J$104,0)),"")</f>
        <v/>
      </c>
    </row>
    <row r="425">
      <c r="A425" t="n">
        <v>423</v>
      </c>
      <c r="B425" t="inlineStr">
        <is>
          <t>東北</t>
        </is>
      </c>
      <c r="C425" t="inlineStr">
        <is>
          <t>中新潟変電所</t>
        </is>
      </c>
      <c r="D425" t="inlineStr">
        <is>
          <t>新潟県</t>
        </is>
      </c>
      <c r="E425" t="n">
        <v>154</v>
      </c>
      <c r="G425" s="3" t="n">
        <v>37.920233</v>
      </c>
      <c r="H425" s="3" t="n">
        <v>139.092183</v>
      </c>
      <c r="I425" t="inlineStr">
        <is>
          <t>OSM実測</t>
        </is>
      </c>
      <c r="J425" t="n">
        <v>381</v>
      </c>
      <c r="K425" t="n">
        <v>285</v>
      </c>
      <c r="L425" t="n">
        <v>33</v>
      </c>
      <c r="O425" t="inlineStr">
        <is>
          <t>可</t>
        </is>
      </c>
      <c r="P425" t="inlineStr">
        <is>
          <t>有り</t>
        </is>
      </c>
      <c r="R425" s="4">
        <f>IF(COUNT($M425:$N425)=0,"",IF(AND(IF($N425&lt;&gt;"",$N425,$M425)&lt;=0,$O425&lt;&gt;"可"),"警告",""))</f>
        <v/>
      </c>
      <c r="S425" s="4">
        <f>IF(COUNT($M425:$N425)=0,0,IF(IF($N425&lt;&gt;"",$N425,$M425)&gt;=スコアリング基準!$B$20,スコアリング基準!$C$20,IF(IF($N425&lt;&gt;"",$N425,$M425)&gt;=スコアリング基準!$B$21,スコアリング基準!$C$21,IF(IF($N425&lt;&gt;"",$N425,$M425)&gt;0,スコアリング基準!$C$22,0))))</f>
        <v/>
      </c>
      <c r="T425" s="4">
        <f>IF($O425="可",スコアリング基準!$C$23,0)</f>
        <v/>
      </c>
      <c r="U425" s="4">
        <f>IF(OR(COUNT($K425:$L425)&lt;2,$K425=0),0,IF(ABS($L425)/$K425&lt;=スコアリング基準!$B$24,スコアリング基準!$C$24,IF(ABS($L425)/$K425&lt;=スコアリング基準!$B$25,スコアリング基準!$C$25,IF(ABS($L425)/$K425&lt;=スコアリング基準!$B$26,スコアリング基準!$C$26,0))))</f>
        <v/>
      </c>
      <c r="V425" s="4">
        <f>IF($P425="なし",スコアリング基準!$C$27,0)</f>
        <v/>
      </c>
      <c r="W425" s="4">
        <f>IF($F425="",0,IF(ISNUMBER($F425),IF($F425&lt;=スコアリング基準!$B$28,スコアリング基準!$C$28,スコアリング基準!$C$29),0))</f>
        <v/>
      </c>
      <c r="X425" s="4">
        <f>IFERROR(VLOOKUP($B425,スコアリング基準!$A$36:$B$46,2,FALSE),0)</f>
        <v/>
      </c>
      <c r="Y425" s="4">
        <f>SUM($S425:$X425)</f>
        <v/>
      </c>
      <c r="Z425" s="4">
        <f>IF(COUNT($M425:$N425)=0,"データ無",IF($Y425&gt;=スコアリング基準!$B$30,"S",IF($Y425&gt;=スコアリング基準!$B$31,"A",IF($Y425&gt;=スコアリング基準!$B$32,"B","C"))))</f>
        <v/>
      </c>
      <c r="AA425">
        <f>IFERROR(INDEX(実績DB!$I$3:$I$104,MATCH($B425&amp;$C425,実績DB!$J$3:$J$104,0)),"")</f>
        <v/>
      </c>
    </row>
    <row r="426">
      <c r="A426" t="n">
        <v>424</v>
      </c>
      <c r="B426" t="inlineStr">
        <is>
          <t>東北</t>
        </is>
      </c>
      <c r="C426" t="inlineStr">
        <is>
          <t>仙台港変電所</t>
        </is>
      </c>
      <c r="D426" t="inlineStr">
        <is>
          <t>宮城県</t>
        </is>
      </c>
      <c r="E426" t="n">
        <v>154</v>
      </c>
      <c r="G426" s="3" t="n">
        <v>38.276702</v>
      </c>
      <c r="H426" s="3" t="n">
        <v>140.99402</v>
      </c>
      <c r="I426" t="inlineStr">
        <is>
          <t>OSM実測</t>
        </is>
      </c>
      <c r="J426" t="n">
        <v>285</v>
      </c>
      <c r="K426" t="n">
        <v>190</v>
      </c>
      <c r="L426" t="n">
        <v>-134</v>
      </c>
      <c r="O426" t="inlineStr">
        <is>
          <t>可</t>
        </is>
      </c>
      <c r="P426" t="inlineStr">
        <is>
          <t>有り</t>
        </is>
      </c>
      <c r="R426" s="4">
        <f>IF(COUNT($M426:$N426)=0,"",IF(AND(IF($N426&lt;&gt;"",$N426,$M426)&lt;=0,$O426&lt;&gt;"可"),"警告",""))</f>
        <v/>
      </c>
      <c r="S426" s="4">
        <f>IF(COUNT($M426:$N426)=0,0,IF(IF($N426&lt;&gt;"",$N426,$M426)&gt;=スコアリング基準!$B$20,スコアリング基準!$C$20,IF(IF($N426&lt;&gt;"",$N426,$M426)&gt;=スコアリング基準!$B$21,スコアリング基準!$C$21,IF(IF($N426&lt;&gt;"",$N426,$M426)&gt;0,スコアリング基準!$C$22,0))))</f>
        <v/>
      </c>
      <c r="T426" s="4">
        <f>IF($O426="可",スコアリング基準!$C$23,0)</f>
        <v/>
      </c>
      <c r="U426" s="4">
        <f>IF(OR(COUNT($K426:$L426)&lt;2,$K426=0),0,IF(ABS($L426)/$K426&lt;=スコアリング基準!$B$24,スコアリング基準!$C$24,IF(ABS($L426)/$K426&lt;=スコアリング基準!$B$25,スコアリング基準!$C$25,IF(ABS($L426)/$K426&lt;=スコアリング基準!$B$26,スコアリング基準!$C$26,0))))</f>
        <v/>
      </c>
      <c r="V426" s="4">
        <f>IF($P426="なし",スコアリング基準!$C$27,0)</f>
        <v/>
      </c>
      <c r="W426" s="4">
        <f>IF($F426="",0,IF(ISNUMBER($F426),IF($F426&lt;=スコアリング基準!$B$28,スコアリング基準!$C$28,スコアリング基準!$C$29),0))</f>
        <v/>
      </c>
      <c r="X426" s="4">
        <f>IFERROR(VLOOKUP($B426,スコアリング基準!$A$36:$B$46,2,FALSE),0)</f>
        <v/>
      </c>
      <c r="Y426" s="4">
        <f>SUM($S426:$X426)</f>
        <v/>
      </c>
      <c r="Z426" s="4">
        <f>IF(COUNT($M426:$N426)=0,"データ無",IF($Y426&gt;=スコアリング基準!$B$30,"S",IF($Y426&gt;=スコアリング基準!$B$31,"A",IF($Y426&gt;=スコアリング基準!$B$32,"B","C"))))</f>
        <v/>
      </c>
      <c r="AA426">
        <f>IFERROR(INDEX(実績DB!$I$3:$I$104,MATCH($B426&amp;$C426,実績DB!$J$3:$J$104,0)),"")</f>
        <v/>
      </c>
    </row>
    <row r="427">
      <c r="A427" t="n">
        <v>425</v>
      </c>
      <c r="B427" t="inlineStr">
        <is>
          <t>東北</t>
        </is>
      </c>
      <c r="C427" t="inlineStr">
        <is>
          <t>会津変電所</t>
        </is>
      </c>
      <c r="D427" t="inlineStr">
        <is>
          <t>福島県</t>
        </is>
      </c>
      <c r="E427" t="n">
        <v>154</v>
      </c>
      <c r="G427" s="3" t="n">
        <v>37.577424</v>
      </c>
      <c r="H427" s="3" t="n">
        <v>139.923292</v>
      </c>
      <c r="I427" t="inlineStr">
        <is>
          <t>OSM実測</t>
        </is>
      </c>
      <c r="J427" t="n">
        <v>285</v>
      </c>
      <c r="K427" t="n">
        <v>203</v>
      </c>
      <c r="L427" t="n">
        <v>-95</v>
      </c>
      <c r="O427" t="inlineStr">
        <is>
          <t>可</t>
        </is>
      </c>
      <c r="P427" t="inlineStr">
        <is>
          <t>有り</t>
        </is>
      </c>
      <c r="R427" s="4">
        <f>IF(COUNT($M427:$N427)=0,"",IF(AND(IF($N427&lt;&gt;"",$N427,$M427)&lt;=0,$O427&lt;&gt;"可"),"警告",""))</f>
        <v/>
      </c>
      <c r="S427" s="4">
        <f>IF(COUNT($M427:$N427)=0,0,IF(IF($N427&lt;&gt;"",$N427,$M427)&gt;=スコアリング基準!$B$20,スコアリング基準!$C$20,IF(IF($N427&lt;&gt;"",$N427,$M427)&gt;=スコアリング基準!$B$21,スコアリング基準!$C$21,IF(IF($N427&lt;&gt;"",$N427,$M427)&gt;0,スコアリング基準!$C$22,0))))</f>
        <v/>
      </c>
      <c r="T427" s="4">
        <f>IF($O427="可",スコアリング基準!$C$23,0)</f>
        <v/>
      </c>
      <c r="U427" s="4">
        <f>IF(OR(COUNT($K427:$L427)&lt;2,$K427=0),0,IF(ABS($L427)/$K427&lt;=スコアリング基準!$B$24,スコアリング基準!$C$24,IF(ABS($L427)/$K427&lt;=スコアリング基準!$B$25,スコアリング基準!$C$25,IF(ABS($L427)/$K427&lt;=スコアリング基準!$B$26,スコアリング基準!$C$26,0))))</f>
        <v/>
      </c>
      <c r="V427" s="4">
        <f>IF($P427="なし",スコアリング基準!$C$27,0)</f>
        <v/>
      </c>
      <c r="W427" s="4">
        <f>IF($F427="",0,IF(ISNUMBER($F427),IF($F427&lt;=スコアリング基準!$B$28,スコアリング基準!$C$28,スコアリング基準!$C$29),0))</f>
        <v/>
      </c>
      <c r="X427" s="4">
        <f>IFERROR(VLOOKUP($B427,スコアリング基準!$A$36:$B$46,2,FALSE),0)</f>
        <v/>
      </c>
      <c r="Y427" s="4">
        <f>SUM($S427:$X427)</f>
        <v/>
      </c>
      <c r="Z427" s="4">
        <f>IF(COUNT($M427:$N427)=0,"データ無",IF($Y427&gt;=スコアリング基準!$B$30,"S",IF($Y427&gt;=スコアリング基準!$B$31,"A",IF($Y427&gt;=スコアリング基準!$B$32,"B","C"))))</f>
        <v/>
      </c>
      <c r="AA427">
        <f>IFERROR(INDEX(実績DB!$I$3:$I$104,MATCH($B427&amp;$C427,実績DB!$J$3:$J$104,0)),"")</f>
        <v/>
      </c>
    </row>
    <row r="428">
      <c r="A428" t="n">
        <v>426</v>
      </c>
      <c r="B428" t="inlineStr">
        <is>
          <t>東北</t>
        </is>
      </c>
      <c r="C428" t="inlineStr">
        <is>
          <t>八幡開閉所</t>
        </is>
      </c>
      <c r="D428" t="inlineStr">
        <is>
          <t>山形県</t>
        </is>
      </c>
      <c r="E428" t="n">
        <v>154</v>
      </c>
      <c r="G428" s="3" t="n">
        <v>38.988989</v>
      </c>
      <c r="H428" s="3" t="n">
        <v>139.972234</v>
      </c>
      <c r="I428" t="inlineStr">
        <is>
          <t>OSM実測</t>
        </is>
      </c>
      <c r="R428" s="4">
        <f>IF(COUNT($M428:$N428)=0,"",IF(AND(IF($N428&lt;&gt;"",$N428,$M428)&lt;=0,$O428&lt;&gt;"可"),"警告",""))</f>
        <v/>
      </c>
      <c r="S428" s="4">
        <f>IF(COUNT($M428:$N428)=0,0,IF(IF($N428&lt;&gt;"",$N428,$M428)&gt;=スコアリング基準!$B$20,スコアリング基準!$C$20,IF(IF($N428&lt;&gt;"",$N428,$M428)&gt;=スコアリング基準!$B$21,スコアリング基準!$C$21,IF(IF($N428&lt;&gt;"",$N428,$M428)&gt;0,スコアリング基準!$C$22,0))))</f>
        <v/>
      </c>
      <c r="T428" s="4">
        <f>IF($O428="可",スコアリング基準!$C$23,0)</f>
        <v/>
      </c>
      <c r="U428" s="4">
        <f>IF(OR(COUNT($K428:$L428)&lt;2,$K428=0),0,IF(ABS($L428)/$K428&lt;=スコアリング基準!$B$24,スコアリング基準!$C$24,IF(ABS($L428)/$K428&lt;=スコアリング基準!$B$25,スコアリング基準!$C$25,IF(ABS($L428)/$K428&lt;=スコアリング基準!$B$26,スコアリング基準!$C$26,0))))</f>
        <v/>
      </c>
      <c r="V428" s="4">
        <f>IF($P428="なし",スコアリング基準!$C$27,0)</f>
        <v/>
      </c>
      <c r="W428" s="4">
        <f>IF($F428="",0,IF(ISNUMBER($F428),IF($F428&lt;=スコアリング基準!$B$28,スコアリング基準!$C$28,スコアリング基準!$C$29),0))</f>
        <v/>
      </c>
      <c r="X428" s="4">
        <f>IFERROR(VLOOKUP($B428,スコアリング基準!$A$36:$B$46,2,FALSE),0)</f>
        <v/>
      </c>
      <c r="Y428" s="4">
        <f>SUM($S428:$X428)</f>
        <v/>
      </c>
      <c r="Z428" s="4">
        <f>IF(COUNT($M428:$N428)=0,"データ無",IF($Y428&gt;=スコアリング基準!$B$30,"S",IF($Y428&gt;=スコアリング基準!$B$31,"A",IF($Y428&gt;=スコアリング基準!$B$32,"B","C"))))</f>
        <v/>
      </c>
      <c r="AA428">
        <f>IFERROR(INDEX(実績DB!$I$3:$I$104,MATCH($B428&amp;$C428,実績DB!$J$3:$J$104,0)),"")</f>
        <v/>
      </c>
    </row>
    <row r="429">
      <c r="A429" t="n">
        <v>427</v>
      </c>
      <c r="B429" t="inlineStr">
        <is>
          <t>東北</t>
        </is>
      </c>
      <c r="C429" t="inlineStr">
        <is>
          <t>八戸変電所</t>
        </is>
      </c>
      <c r="D429" t="inlineStr">
        <is>
          <t>青森県</t>
        </is>
      </c>
      <c r="E429" t="n">
        <v>154</v>
      </c>
      <c r="G429" s="3" t="n">
        <v>40.53469</v>
      </c>
      <c r="H429" s="3" t="n">
        <v>141.497579</v>
      </c>
      <c r="I429" t="inlineStr">
        <is>
          <t>OSM実測</t>
        </is>
      </c>
      <c r="J429" t="n">
        <v>333</v>
      </c>
      <c r="K429" t="n">
        <v>228</v>
      </c>
      <c r="L429" t="n">
        <v>-222</v>
      </c>
      <c r="O429" t="inlineStr">
        <is>
          <t>可</t>
        </is>
      </c>
      <c r="P429" t="inlineStr">
        <is>
          <t>有り</t>
        </is>
      </c>
      <c r="R429" s="4">
        <f>IF(COUNT($M429:$N429)=0,"",IF(AND(IF($N429&lt;&gt;"",$N429,$M429)&lt;=0,$O429&lt;&gt;"可"),"警告",""))</f>
        <v/>
      </c>
      <c r="S429" s="4">
        <f>IF(COUNT($M429:$N429)=0,0,IF(IF($N429&lt;&gt;"",$N429,$M429)&gt;=スコアリング基準!$B$20,スコアリング基準!$C$20,IF(IF($N429&lt;&gt;"",$N429,$M429)&gt;=スコアリング基準!$B$21,スコアリング基準!$C$21,IF(IF($N429&lt;&gt;"",$N429,$M429)&gt;0,スコアリング基準!$C$22,0))))</f>
        <v/>
      </c>
      <c r="T429" s="4">
        <f>IF($O429="可",スコアリング基準!$C$23,0)</f>
        <v/>
      </c>
      <c r="U429" s="4">
        <f>IF(OR(COUNT($K429:$L429)&lt;2,$K429=0),0,IF(ABS($L429)/$K429&lt;=スコアリング基準!$B$24,スコアリング基準!$C$24,IF(ABS($L429)/$K429&lt;=スコアリング基準!$B$25,スコアリング基準!$C$25,IF(ABS($L429)/$K429&lt;=スコアリング基準!$B$26,スコアリング基準!$C$26,0))))</f>
        <v/>
      </c>
      <c r="V429" s="4">
        <f>IF($P429="なし",スコアリング基準!$C$27,0)</f>
        <v/>
      </c>
      <c r="W429" s="4">
        <f>IF($F429="",0,IF(ISNUMBER($F429),IF($F429&lt;=スコアリング基準!$B$28,スコアリング基準!$C$28,スコアリング基準!$C$29),0))</f>
        <v/>
      </c>
      <c r="X429" s="4">
        <f>IFERROR(VLOOKUP($B429,スコアリング基準!$A$36:$B$46,2,FALSE),0)</f>
        <v/>
      </c>
      <c r="Y429" s="4">
        <f>SUM($S429:$X429)</f>
        <v/>
      </c>
      <c r="Z429" s="4">
        <f>IF(COUNT($M429:$N429)=0,"データ無",IF($Y429&gt;=スコアリング基準!$B$30,"S",IF($Y429&gt;=スコアリング基準!$B$31,"A",IF($Y429&gt;=スコアリング基準!$B$32,"B","C"))))</f>
        <v/>
      </c>
      <c r="AA429">
        <f>IFERROR(INDEX(実績DB!$I$3:$I$104,MATCH($B429&amp;$C429,実績DB!$J$3:$J$104,0)),"")</f>
        <v/>
      </c>
    </row>
    <row r="430">
      <c r="A430" t="n">
        <v>428</v>
      </c>
      <c r="B430" t="inlineStr">
        <is>
          <t>東北</t>
        </is>
      </c>
      <c r="C430" t="inlineStr">
        <is>
          <t>六ヶ所変電所</t>
        </is>
      </c>
      <c r="D430" t="inlineStr">
        <is>
          <t>青森県</t>
        </is>
      </c>
      <c r="E430" t="n">
        <v>154</v>
      </c>
      <c r="G430" s="3" t="n">
        <v>40.950984</v>
      </c>
      <c r="H430" s="3" t="n">
        <v>141.299477</v>
      </c>
      <c r="I430" t="inlineStr">
        <is>
          <t>OSM実測</t>
        </is>
      </c>
      <c r="J430" t="n">
        <v>190</v>
      </c>
      <c r="K430" t="n">
        <v>114</v>
      </c>
      <c r="L430" t="n">
        <v>-245</v>
      </c>
      <c r="O430" t="inlineStr">
        <is>
          <t>可</t>
        </is>
      </c>
      <c r="P430" t="inlineStr">
        <is>
          <t>有り</t>
        </is>
      </c>
      <c r="R430" s="4">
        <f>IF(COUNT($M430:$N430)=0,"",IF(AND(IF($N430&lt;&gt;"",$N430,$M430)&lt;=0,$O430&lt;&gt;"可"),"警告",""))</f>
        <v/>
      </c>
      <c r="S430" s="4">
        <f>IF(COUNT($M430:$N430)=0,0,IF(IF($N430&lt;&gt;"",$N430,$M430)&gt;=スコアリング基準!$B$20,スコアリング基準!$C$20,IF(IF($N430&lt;&gt;"",$N430,$M430)&gt;=スコアリング基準!$B$21,スコアリング基準!$C$21,IF(IF($N430&lt;&gt;"",$N430,$M430)&gt;0,スコアリング基準!$C$22,0))))</f>
        <v/>
      </c>
      <c r="T430" s="4">
        <f>IF($O430="可",スコアリング基準!$C$23,0)</f>
        <v/>
      </c>
      <c r="U430" s="4">
        <f>IF(OR(COUNT($K430:$L430)&lt;2,$K430=0),0,IF(ABS($L430)/$K430&lt;=スコアリング基準!$B$24,スコアリング基準!$C$24,IF(ABS($L430)/$K430&lt;=スコアリング基準!$B$25,スコアリング基準!$C$25,IF(ABS($L430)/$K430&lt;=スコアリング基準!$B$26,スコアリング基準!$C$26,0))))</f>
        <v/>
      </c>
      <c r="V430" s="4">
        <f>IF($P430="なし",スコアリング基準!$C$27,0)</f>
        <v/>
      </c>
      <c r="W430" s="4">
        <f>IF($F430="",0,IF(ISNUMBER($F430),IF($F430&lt;=スコアリング基準!$B$28,スコアリング基準!$C$28,スコアリング基準!$C$29),0))</f>
        <v/>
      </c>
      <c r="X430" s="4">
        <f>IFERROR(VLOOKUP($B430,スコアリング基準!$A$36:$B$46,2,FALSE),0)</f>
        <v/>
      </c>
      <c r="Y430" s="4">
        <f>SUM($S430:$X430)</f>
        <v/>
      </c>
      <c r="Z430" s="4">
        <f>IF(COUNT($M430:$N430)=0,"データ無",IF($Y430&gt;=スコアリング基準!$B$30,"S",IF($Y430&gt;=スコアリング基準!$B$31,"A",IF($Y430&gt;=スコアリング基準!$B$32,"B","C"))))</f>
        <v/>
      </c>
      <c r="AA430">
        <f>IFERROR(INDEX(実績DB!$I$3:$I$104,MATCH($B430&amp;$C430,実績DB!$J$3:$J$104,0)),"")</f>
        <v/>
      </c>
    </row>
    <row r="431">
      <c r="A431" t="n">
        <v>429</v>
      </c>
      <c r="B431" t="inlineStr">
        <is>
          <t>東北</t>
        </is>
      </c>
      <c r="C431" t="inlineStr">
        <is>
          <t>六戸変電所</t>
        </is>
      </c>
      <c r="D431" t="inlineStr">
        <is>
          <t>青森県</t>
        </is>
      </c>
      <c r="E431" t="n">
        <v>154</v>
      </c>
      <c r="G431" s="3" t="n">
        <v>40.664929</v>
      </c>
      <c r="H431" s="3" t="n">
        <v>141.31363</v>
      </c>
      <c r="I431" t="inlineStr">
        <is>
          <t>OSM実測</t>
        </is>
      </c>
      <c r="J431" t="n">
        <v>190</v>
      </c>
      <c r="K431" t="n">
        <v>114</v>
      </c>
      <c r="L431" t="n">
        <v>-180</v>
      </c>
      <c r="O431" t="inlineStr">
        <is>
          <t>可</t>
        </is>
      </c>
      <c r="P431" t="inlineStr">
        <is>
          <t>有り</t>
        </is>
      </c>
      <c r="R431" s="4">
        <f>IF(COUNT($M431:$N431)=0,"",IF(AND(IF($N431&lt;&gt;"",$N431,$M431)&lt;=0,$O431&lt;&gt;"可"),"警告",""))</f>
        <v/>
      </c>
      <c r="S431" s="4">
        <f>IF(COUNT($M431:$N431)=0,0,IF(IF($N431&lt;&gt;"",$N431,$M431)&gt;=スコアリング基準!$B$20,スコアリング基準!$C$20,IF(IF($N431&lt;&gt;"",$N431,$M431)&gt;=スコアリング基準!$B$21,スコアリング基準!$C$21,IF(IF($N431&lt;&gt;"",$N431,$M431)&gt;0,スコアリング基準!$C$22,0))))</f>
        <v/>
      </c>
      <c r="T431" s="4">
        <f>IF($O431="可",スコアリング基準!$C$23,0)</f>
        <v/>
      </c>
      <c r="U431" s="4">
        <f>IF(OR(COUNT($K431:$L431)&lt;2,$K431=0),0,IF(ABS($L431)/$K431&lt;=スコアリング基準!$B$24,スコアリング基準!$C$24,IF(ABS($L431)/$K431&lt;=スコアリング基準!$B$25,スコアリング基準!$C$25,IF(ABS($L431)/$K431&lt;=スコアリング基準!$B$26,スコアリング基準!$C$26,0))))</f>
        <v/>
      </c>
      <c r="V431" s="4">
        <f>IF($P431="なし",スコアリング基準!$C$27,0)</f>
        <v/>
      </c>
      <c r="W431" s="4">
        <f>IF($F431="",0,IF(ISNUMBER($F431),IF($F431&lt;=スコアリング基準!$B$28,スコアリング基準!$C$28,スコアリング基準!$C$29),0))</f>
        <v/>
      </c>
      <c r="X431" s="4">
        <f>IFERROR(VLOOKUP($B431,スコアリング基準!$A$36:$B$46,2,FALSE),0)</f>
        <v/>
      </c>
      <c r="Y431" s="4">
        <f>SUM($S431:$X431)</f>
        <v/>
      </c>
      <c r="Z431" s="4">
        <f>IF(COUNT($M431:$N431)=0,"データ無",IF($Y431&gt;=スコアリング基準!$B$30,"S",IF($Y431&gt;=スコアリング基準!$B$31,"A",IF($Y431&gt;=スコアリング基準!$B$32,"B","C"))))</f>
        <v/>
      </c>
      <c r="AA431">
        <f>IFERROR(INDEX(実績DB!$I$3:$I$104,MATCH($B431&amp;$C431,実績DB!$J$3:$J$104,0)),"")</f>
        <v/>
      </c>
    </row>
    <row r="432">
      <c r="A432" t="n">
        <v>430</v>
      </c>
      <c r="B432" t="inlineStr">
        <is>
          <t>東北</t>
        </is>
      </c>
      <c r="C432" t="inlineStr">
        <is>
          <t>北上変電所</t>
        </is>
      </c>
      <c r="D432" t="inlineStr">
        <is>
          <t>岩手県</t>
        </is>
      </c>
      <c r="E432" t="n">
        <v>154</v>
      </c>
      <c r="G432" s="3" t="n">
        <v>39.335518</v>
      </c>
      <c r="H432" s="3" t="n">
        <v>141.06851</v>
      </c>
      <c r="I432" t="inlineStr">
        <is>
          <t>OSM実測</t>
        </is>
      </c>
      <c r="J432" t="n">
        <v>333</v>
      </c>
      <c r="K432" t="n">
        <v>228</v>
      </c>
      <c r="L432" t="n">
        <v>-125</v>
      </c>
      <c r="O432" t="inlineStr">
        <is>
          <t>可</t>
        </is>
      </c>
      <c r="P432" t="inlineStr">
        <is>
          <t>有り</t>
        </is>
      </c>
      <c r="R432" s="4">
        <f>IF(COUNT($M432:$N432)=0,"",IF(AND(IF($N432&lt;&gt;"",$N432,$M432)&lt;=0,$O432&lt;&gt;"可"),"警告",""))</f>
        <v/>
      </c>
      <c r="S432" s="4">
        <f>IF(COUNT($M432:$N432)=0,0,IF(IF($N432&lt;&gt;"",$N432,$M432)&gt;=スコアリング基準!$B$20,スコアリング基準!$C$20,IF(IF($N432&lt;&gt;"",$N432,$M432)&gt;=スコアリング基準!$B$21,スコアリング基準!$C$21,IF(IF($N432&lt;&gt;"",$N432,$M432)&gt;0,スコアリング基準!$C$22,0))))</f>
        <v/>
      </c>
      <c r="T432" s="4">
        <f>IF($O432="可",スコアリング基準!$C$23,0)</f>
        <v/>
      </c>
      <c r="U432" s="4">
        <f>IF(OR(COUNT($K432:$L432)&lt;2,$K432=0),0,IF(ABS($L432)/$K432&lt;=スコアリング基準!$B$24,スコアリング基準!$C$24,IF(ABS($L432)/$K432&lt;=スコアリング基準!$B$25,スコアリング基準!$C$25,IF(ABS($L432)/$K432&lt;=スコアリング基準!$B$26,スコアリング基準!$C$26,0))))</f>
        <v/>
      </c>
      <c r="V432" s="4">
        <f>IF($P432="なし",スコアリング基準!$C$27,0)</f>
        <v/>
      </c>
      <c r="W432" s="4">
        <f>IF($F432="",0,IF(ISNUMBER($F432),IF($F432&lt;=スコアリング基準!$B$28,スコアリング基準!$C$28,スコアリング基準!$C$29),0))</f>
        <v/>
      </c>
      <c r="X432" s="4">
        <f>IFERROR(VLOOKUP($B432,スコアリング基準!$A$36:$B$46,2,FALSE),0)</f>
        <v/>
      </c>
      <c r="Y432" s="4">
        <f>SUM($S432:$X432)</f>
        <v/>
      </c>
      <c r="Z432" s="4">
        <f>IF(COUNT($M432:$N432)=0,"データ無",IF($Y432&gt;=スコアリング基準!$B$30,"S",IF($Y432&gt;=スコアリング基準!$B$31,"A",IF($Y432&gt;=スコアリング基準!$B$32,"B","C"))))</f>
        <v/>
      </c>
      <c r="AA432">
        <f>IFERROR(INDEX(実績DB!$I$3:$I$104,MATCH($B432&amp;$C432,実績DB!$J$3:$J$104,0)),"")</f>
        <v/>
      </c>
    </row>
    <row r="433">
      <c r="A433" t="n">
        <v>431</v>
      </c>
      <c r="B433" t="inlineStr">
        <is>
          <t>東北</t>
        </is>
      </c>
      <c r="C433" t="inlineStr">
        <is>
          <t>北大曲変電所</t>
        </is>
      </c>
      <c r="D433" t="inlineStr">
        <is>
          <t>秋田県</t>
        </is>
      </c>
      <c r="E433" t="n">
        <v>154</v>
      </c>
      <c r="G433" s="3" t="n">
        <v>39.488158</v>
      </c>
      <c r="H433" s="3" t="n">
        <v>140.501214</v>
      </c>
      <c r="I433" t="inlineStr">
        <is>
          <t>OSM実測</t>
        </is>
      </c>
      <c r="R433" s="4">
        <f>IF(COUNT($M433:$N433)=0,"",IF(AND(IF($N433&lt;&gt;"",$N433,$M433)&lt;=0,$O433&lt;&gt;"可"),"警告",""))</f>
        <v/>
      </c>
      <c r="S433" s="4">
        <f>IF(COUNT($M433:$N433)=0,0,IF(IF($N433&lt;&gt;"",$N433,$M433)&gt;=スコアリング基準!$B$20,スコアリング基準!$C$20,IF(IF($N433&lt;&gt;"",$N433,$M433)&gt;=スコアリング基準!$B$21,スコアリング基準!$C$21,IF(IF($N433&lt;&gt;"",$N433,$M433)&gt;0,スコアリング基準!$C$22,0))))</f>
        <v/>
      </c>
      <c r="T433" s="4">
        <f>IF($O433="可",スコアリング基準!$C$23,0)</f>
        <v/>
      </c>
      <c r="U433" s="4">
        <f>IF(OR(COUNT($K433:$L433)&lt;2,$K433=0),0,IF(ABS($L433)/$K433&lt;=スコアリング基準!$B$24,スコアリング基準!$C$24,IF(ABS($L433)/$K433&lt;=スコアリング基準!$B$25,スコアリング基準!$C$25,IF(ABS($L433)/$K433&lt;=スコアリング基準!$B$26,スコアリング基準!$C$26,0))))</f>
        <v/>
      </c>
      <c r="V433" s="4">
        <f>IF($P433="なし",スコアリング基準!$C$27,0)</f>
        <v/>
      </c>
      <c r="W433" s="4">
        <f>IF($F433="",0,IF(ISNUMBER($F433),IF($F433&lt;=スコアリング基準!$B$28,スコアリング基準!$C$28,スコアリング基準!$C$29),0))</f>
        <v/>
      </c>
      <c r="X433" s="4">
        <f>IFERROR(VLOOKUP($B433,スコアリング基準!$A$36:$B$46,2,FALSE),0)</f>
        <v/>
      </c>
      <c r="Y433" s="4">
        <f>SUM($S433:$X433)</f>
        <v/>
      </c>
      <c r="Z433" s="4">
        <f>IF(COUNT($M433:$N433)=0,"データ無",IF($Y433&gt;=スコアリング基準!$B$30,"S",IF($Y433&gt;=スコアリング基準!$B$31,"A",IF($Y433&gt;=スコアリング基準!$B$32,"B","C"))))</f>
        <v/>
      </c>
      <c r="AA433">
        <f>IFERROR(INDEX(実績DB!$I$3:$I$104,MATCH($B433&amp;$C433,実績DB!$J$3:$J$104,0)),"")</f>
        <v/>
      </c>
    </row>
    <row r="434">
      <c r="A434" t="n">
        <v>432</v>
      </c>
      <c r="B434" t="inlineStr">
        <is>
          <t>東北</t>
        </is>
      </c>
      <c r="C434" t="inlineStr">
        <is>
          <t>北岩手変電所</t>
        </is>
      </c>
      <c r="D434" t="inlineStr">
        <is>
          <t>岩手県</t>
        </is>
      </c>
      <c r="E434" t="n">
        <v>154</v>
      </c>
      <c r="G434" s="3" t="n">
        <v>40.202025</v>
      </c>
      <c r="H434" s="3" t="n">
        <v>141.308964</v>
      </c>
      <c r="I434" t="inlineStr">
        <is>
          <t>OSM実測</t>
        </is>
      </c>
      <c r="J434" t="n">
        <v>190</v>
      </c>
      <c r="K434" t="n">
        <v>114</v>
      </c>
      <c r="L434" t="n">
        <v>-128</v>
      </c>
      <c r="O434" t="inlineStr">
        <is>
          <t>可</t>
        </is>
      </c>
      <c r="P434" t="inlineStr">
        <is>
          <t>有り</t>
        </is>
      </c>
      <c r="R434" s="4">
        <f>IF(COUNT($M434:$N434)=0,"",IF(AND(IF($N434&lt;&gt;"",$N434,$M434)&lt;=0,$O434&lt;&gt;"可"),"警告",""))</f>
        <v/>
      </c>
      <c r="S434" s="4">
        <f>IF(COUNT($M434:$N434)=0,0,IF(IF($N434&lt;&gt;"",$N434,$M434)&gt;=スコアリング基準!$B$20,スコアリング基準!$C$20,IF(IF($N434&lt;&gt;"",$N434,$M434)&gt;=スコアリング基準!$B$21,スコアリング基準!$C$21,IF(IF($N434&lt;&gt;"",$N434,$M434)&gt;0,スコアリング基準!$C$22,0))))</f>
        <v/>
      </c>
      <c r="T434" s="4">
        <f>IF($O434="可",スコアリング基準!$C$23,0)</f>
        <v/>
      </c>
      <c r="U434" s="4">
        <f>IF(OR(COUNT($K434:$L434)&lt;2,$K434=0),0,IF(ABS($L434)/$K434&lt;=スコアリング基準!$B$24,スコアリング基準!$C$24,IF(ABS($L434)/$K434&lt;=スコアリング基準!$B$25,スコアリング基準!$C$25,IF(ABS($L434)/$K434&lt;=スコアリング基準!$B$26,スコアリング基準!$C$26,0))))</f>
        <v/>
      </c>
      <c r="V434" s="4">
        <f>IF($P434="なし",スコアリング基準!$C$27,0)</f>
        <v/>
      </c>
      <c r="W434" s="4">
        <f>IF($F434="",0,IF(ISNUMBER($F434),IF($F434&lt;=スコアリング基準!$B$28,スコアリング基準!$C$28,スコアリング基準!$C$29),0))</f>
        <v/>
      </c>
      <c r="X434" s="4">
        <f>IFERROR(VLOOKUP($B434,スコアリング基準!$A$36:$B$46,2,FALSE),0)</f>
        <v/>
      </c>
      <c r="Y434" s="4">
        <f>SUM($S434:$X434)</f>
        <v/>
      </c>
      <c r="Z434" s="4">
        <f>IF(COUNT($M434:$N434)=0,"データ無",IF($Y434&gt;=スコアリング基準!$B$30,"S",IF($Y434&gt;=スコアリング基準!$B$31,"A",IF($Y434&gt;=スコアリング基準!$B$32,"B","C"))))</f>
        <v/>
      </c>
      <c r="AA434">
        <f>IFERROR(INDEX(実績DB!$I$3:$I$104,MATCH($B434&amp;$C434,実績DB!$J$3:$J$104,0)),"")</f>
        <v/>
      </c>
    </row>
    <row r="435">
      <c r="A435" t="n">
        <v>433</v>
      </c>
      <c r="B435" t="inlineStr">
        <is>
          <t>東北</t>
        </is>
      </c>
      <c r="C435" t="inlineStr">
        <is>
          <t>北平変電所</t>
        </is>
      </c>
      <c r="D435" t="inlineStr">
        <is>
          <t>福島県</t>
        </is>
      </c>
      <c r="E435" t="n">
        <v>154</v>
      </c>
      <c r="G435" s="3" t="n">
        <v>37.114152</v>
      </c>
      <c r="H435" s="3" t="n">
        <v>140.874315</v>
      </c>
      <c r="I435" t="inlineStr">
        <is>
          <t>OSM実測</t>
        </is>
      </c>
      <c r="J435" t="n">
        <v>238</v>
      </c>
      <c r="K435" t="n">
        <v>109</v>
      </c>
      <c r="L435" t="n">
        <v>-172</v>
      </c>
      <c r="O435" t="inlineStr">
        <is>
          <t>可</t>
        </is>
      </c>
      <c r="P435" t="inlineStr">
        <is>
          <t>有り</t>
        </is>
      </c>
      <c r="R435" s="4">
        <f>IF(COUNT($M435:$N435)=0,"",IF(AND(IF($N435&lt;&gt;"",$N435,$M435)&lt;=0,$O435&lt;&gt;"可"),"警告",""))</f>
        <v/>
      </c>
      <c r="S435" s="4">
        <f>IF(COUNT($M435:$N435)=0,0,IF(IF($N435&lt;&gt;"",$N435,$M435)&gt;=スコアリング基準!$B$20,スコアリング基準!$C$20,IF(IF($N435&lt;&gt;"",$N435,$M435)&gt;=スコアリング基準!$B$21,スコアリング基準!$C$21,IF(IF($N435&lt;&gt;"",$N435,$M435)&gt;0,スコアリング基準!$C$22,0))))</f>
        <v/>
      </c>
      <c r="T435" s="4">
        <f>IF($O435="可",スコアリング基準!$C$23,0)</f>
        <v/>
      </c>
      <c r="U435" s="4">
        <f>IF(OR(COUNT($K435:$L435)&lt;2,$K435=0),0,IF(ABS($L435)/$K435&lt;=スコアリング基準!$B$24,スコアリング基準!$C$24,IF(ABS($L435)/$K435&lt;=スコアリング基準!$B$25,スコアリング基準!$C$25,IF(ABS($L435)/$K435&lt;=スコアリング基準!$B$26,スコアリング基準!$C$26,0))))</f>
        <v/>
      </c>
      <c r="V435" s="4">
        <f>IF($P435="なし",スコアリング基準!$C$27,0)</f>
        <v/>
      </c>
      <c r="W435" s="4">
        <f>IF($F435="",0,IF(ISNUMBER($F435),IF($F435&lt;=スコアリング基準!$B$28,スコアリング基準!$C$28,スコアリング基準!$C$29),0))</f>
        <v/>
      </c>
      <c r="X435" s="4">
        <f>IFERROR(VLOOKUP($B435,スコアリング基準!$A$36:$B$46,2,FALSE),0)</f>
        <v/>
      </c>
      <c r="Y435" s="4">
        <f>SUM($S435:$X435)</f>
        <v/>
      </c>
      <c r="Z435" s="4">
        <f>IF(COUNT($M435:$N435)=0,"データ無",IF($Y435&gt;=スコアリング基準!$B$30,"S",IF($Y435&gt;=スコアリング基準!$B$31,"A",IF($Y435&gt;=スコアリング基準!$B$32,"B","C"))))</f>
        <v/>
      </c>
      <c r="AA435">
        <f>IFERROR(INDEX(実績DB!$I$3:$I$104,MATCH($B435&amp;$C435,実績DB!$J$3:$J$104,0)),"")</f>
        <v/>
      </c>
    </row>
    <row r="436">
      <c r="A436" t="n">
        <v>434</v>
      </c>
      <c r="B436" t="inlineStr">
        <is>
          <t>東北</t>
        </is>
      </c>
      <c r="C436" t="inlineStr">
        <is>
          <t>北盛岡変電所</t>
        </is>
      </c>
      <c r="D436" t="inlineStr">
        <is>
          <t>岩手県</t>
        </is>
      </c>
      <c r="E436" t="n">
        <v>154</v>
      </c>
      <c r="G436" s="3" t="n">
        <v>39.743876</v>
      </c>
      <c r="H436" s="3" t="n">
        <v>141.100085</v>
      </c>
      <c r="I436" t="inlineStr">
        <is>
          <t>OSM実測</t>
        </is>
      </c>
      <c r="J436" t="n">
        <v>285</v>
      </c>
      <c r="K436" t="n">
        <v>190</v>
      </c>
      <c r="L436" t="n">
        <v>-160</v>
      </c>
      <c r="O436" t="inlineStr">
        <is>
          <t>可</t>
        </is>
      </c>
      <c r="P436" t="inlineStr">
        <is>
          <t>有り</t>
        </is>
      </c>
      <c r="R436" s="4">
        <f>IF(COUNT($M436:$N436)=0,"",IF(AND(IF($N436&lt;&gt;"",$N436,$M436)&lt;=0,$O436&lt;&gt;"可"),"警告",""))</f>
        <v/>
      </c>
      <c r="S436" s="4">
        <f>IF(COUNT($M436:$N436)=0,0,IF(IF($N436&lt;&gt;"",$N436,$M436)&gt;=スコアリング基準!$B$20,スコアリング基準!$C$20,IF(IF($N436&lt;&gt;"",$N436,$M436)&gt;=スコアリング基準!$B$21,スコアリング基準!$C$21,IF(IF($N436&lt;&gt;"",$N436,$M436)&gt;0,スコアリング基準!$C$22,0))))</f>
        <v/>
      </c>
      <c r="T436" s="4">
        <f>IF($O436="可",スコアリング基準!$C$23,0)</f>
        <v/>
      </c>
      <c r="U436" s="4">
        <f>IF(OR(COUNT($K436:$L436)&lt;2,$K436=0),0,IF(ABS($L436)/$K436&lt;=スコアリング基準!$B$24,スコアリング基準!$C$24,IF(ABS($L436)/$K436&lt;=スコアリング基準!$B$25,スコアリング基準!$C$25,IF(ABS($L436)/$K436&lt;=スコアリング基準!$B$26,スコアリング基準!$C$26,0))))</f>
        <v/>
      </c>
      <c r="V436" s="4">
        <f>IF($P436="なし",スコアリング基準!$C$27,0)</f>
        <v/>
      </c>
      <c r="W436" s="4">
        <f>IF($F436="",0,IF(ISNUMBER($F436),IF($F436&lt;=スコアリング基準!$B$28,スコアリング基準!$C$28,スコアリング基準!$C$29),0))</f>
        <v/>
      </c>
      <c r="X436" s="4">
        <f>IFERROR(VLOOKUP($B436,スコアリング基準!$A$36:$B$46,2,FALSE),0)</f>
        <v/>
      </c>
      <c r="Y436" s="4">
        <f>SUM($S436:$X436)</f>
        <v/>
      </c>
      <c r="Z436" s="4">
        <f>IF(COUNT($M436:$N436)=0,"データ無",IF($Y436&gt;=スコアリング基準!$B$30,"S",IF($Y436&gt;=スコアリング基準!$B$31,"A",IF($Y436&gt;=スコアリング基準!$B$32,"B","C"))))</f>
        <v/>
      </c>
      <c r="AA436">
        <f>IFERROR(INDEX(実績DB!$I$3:$I$104,MATCH($B436&amp;$C436,実績DB!$J$3:$J$104,0)),"")</f>
        <v/>
      </c>
    </row>
    <row r="437">
      <c r="A437" t="n">
        <v>435</v>
      </c>
      <c r="B437" t="inlineStr">
        <is>
          <t>東北</t>
        </is>
      </c>
      <c r="C437" t="inlineStr">
        <is>
          <t>北福島変電所</t>
        </is>
      </c>
      <c r="D437" t="inlineStr">
        <is>
          <t>福島県</t>
        </is>
      </c>
      <c r="E437" t="n">
        <v>154</v>
      </c>
      <c r="G437" s="3" t="n">
        <v>37.84382</v>
      </c>
      <c r="H437" s="3" t="n">
        <v>140.499866</v>
      </c>
      <c r="I437" t="inlineStr">
        <is>
          <t>OSM実測</t>
        </is>
      </c>
      <c r="J437" t="n">
        <v>190</v>
      </c>
      <c r="K437" t="n">
        <v>114</v>
      </c>
      <c r="L437" t="n">
        <v>-155</v>
      </c>
      <c r="O437" t="inlineStr">
        <is>
          <t>可</t>
        </is>
      </c>
      <c r="P437" t="inlineStr">
        <is>
          <t>有り</t>
        </is>
      </c>
      <c r="R437" s="4">
        <f>IF(COUNT($M437:$N437)=0,"",IF(AND(IF($N437&lt;&gt;"",$N437,$M437)&lt;=0,$O437&lt;&gt;"可"),"警告",""))</f>
        <v/>
      </c>
      <c r="S437" s="4">
        <f>IF(COUNT($M437:$N437)=0,0,IF(IF($N437&lt;&gt;"",$N437,$M437)&gt;=スコアリング基準!$B$20,スコアリング基準!$C$20,IF(IF($N437&lt;&gt;"",$N437,$M437)&gt;=スコアリング基準!$B$21,スコアリング基準!$C$21,IF(IF($N437&lt;&gt;"",$N437,$M437)&gt;0,スコアリング基準!$C$22,0))))</f>
        <v/>
      </c>
      <c r="T437" s="4">
        <f>IF($O437="可",スコアリング基準!$C$23,0)</f>
        <v/>
      </c>
      <c r="U437" s="4">
        <f>IF(OR(COUNT($K437:$L437)&lt;2,$K437=0),0,IF(ABS($L437)/$K437&lt;=スコアリング基準!$B$24,スコアリング基準!$C$24,IF(ABS($L437)/$K437&lt;=スコアリング基準!$B$25,スコアリング基準!$C$25,IF(ABS($L437)/$K437&lt;=スコアリング基準!$B$26,スコアリング基準!$C$26,0))))</f>
        <v/>
      </c>
      <c r="V437" s="4">
        <f>IF($P437="なし",スコアリング基準!$C$27,0)</f>
        <v/>
      </c>
      <c r="W437" s="4">
        <f>IF($F437="",0,IF(ISNUMBER($F437),IF($F437&lt;=スコアリング基準!$B$28,スコアリング基準!$C$28,スコアリング基準!$C$29),0))</f>
        <v/>
      </c>
      <c r="X437" s="4">
        <f>IFERROR(VLOOKUP($B437,スコアリング基準!$A$36:$B$46,2,FALSE),0)</f>
        <v/>
      </c>
      <c r="Y437" s="4">
        <f>SUM($S437:$X437)</f>
        <v/>
      </c>
      <c r="Z437" s="4">
        <f>IF(COUNT($M437:$N437)=0,"データ無",IF($Y437&gt;=スコアリング基準!$B$30,"S",IF($Y437&gt;=スコアリング基準!$B$31,"A",IF($Y437&gt;=スコアリング基準!$B$32,"B","C"))))</f>
        <v/>
      </c>
      <c r="AA437">
        <f>IFERROR(INDEX(実績DB!$I$3:$I$104,MATCH($B437&amp;$C437,実績DB!$J$3:$J$104,0)),"")</f>
        <v/>
      </c>
    </row>
    <row r="438">
      <c r="A438" t="n">
        <v>436</v>
      </c>
      <c r="B438" t="inlineStr">
        <is>
          <t>東北</t>
        </is>
      </c>
      <c r="C438" t="inlineStr">
        <is>
          <t>南仙台変電所</t>
        </is>
      </c>
      <c r="D438" t="inlineStr">
        <is>
          <t>宮城県</t>
        </is>
      </c>
      <c r="E438" t="n">
        <v>154</v>
      </c>
      <c r="G438" s="3" t="n">
        <v>38.21582</v>
      </c>
      <c r="H438" s="3" t="n">
        <v>140.896734</v>
      </c>
      <c r="I438" t="inlineStr">
        <is>
          <t>OSM実測</t>
        </is>
      </c>
      <c r="J438" t="n">
        <v>379</v>
      </c>
      <c r="K438" t="n">
        <v>266</v>
      </c>
      <c r="L438" t="n">
        <v>2</v>
      </c>
      <c r="O438" t="inlineStr">
        <is>
          <t>可</t>
        </is>
      </c>
      <c r="P438" t="inlineStr">
        <is>
          <t>有り</t>
        </is>
      </c>
      <c r="R438" s="4">
        <f>IF(COUNT($M438:$N438)=0,"",IF(AND(IF($N438&lt;&gt;"",$N438,$M438)&lt;=0,$O438&lt;&gt;"可"),"警告",""))</f>
        <v/>
      </c>
      <c r="S438" s="4">
        <f>IF(COUNT($M438:$N438)=0,0,IF(IF($N438&lt;&gt;"",$N438,$M438)&gt;=スコアリング基準!$B$20,スコアリング基準!$C$20,IF(IF($N438&lt;&gt;"",$N438,$M438)&gt;=スコアリング基準!$B$21,スコアリング基準!$C$21,IF(IF($N438&lt;&gt;"",$N438,$M438)&gt;0,スコアリング基準!$C$22,0))))</f>
        <v/>
      </c>
      <c r="T438" s="4">
        <f>IF($O438="可",スコアリング基準!$C$23,0)</f>
        <v/>
      </c>
      <c r="U438" s="4">
        <f>IF(OR(COUNT($K438:$L438)&lt;2,$K438=0),0,IF(ABS($L438)/$K438&lt;=スコアリング基準!$B$24,スコアリング基準!$C$24,IF(ABS($L438)/$K438&lt;=スコアリング基準!$B$25,スコアリング基準!$C$25,IF(ABS($L438)/$K438&lt;=スコアリング基準!$B$26,スコアリング基準!$C$26,0))))</f>
        <v/>
      </c>
      <c r="V438" s="4">
        <f>IF($P438="なし",スコアリング基準!$C$27,0)</f>
        <v/>
      </c>
      <c r="W438" s="4">
        <f>IF($F438="",0,IF(ISNUMBER($F438),IF($F438&lt;=スコアリング基準!$B$28,スコアリング基準!$C$28,スコアリング基準!$C$29),0))</f>
        <v/>
      </c>
      <c r="X438" s="4">
        <f>IFERROR(VLOOKUP($B438,スコアリング基準!$A$36:$B$46,2,FALSE),0)</f>
        <v/>
      </c>
      <c r="Y438" s="4">
        <f>SUM($S438:$X438)</f>
        <v/>
      </c>
      <c r="Z438" s="4">
        <f>IF(COUNT($M438:$N438)=0,"データ無",IF($Y438&gt;=スコアリング基準!$B$30,"S",IF($Y438&gt;=スコアリング基準!$B$31,"A",IF($Y438&gt;=スコアリング基準!$B$32,"B","C"))))</f>
        <v/>
      </c>
      <c r="AA438">
        <f>IFERROR(INDEX(実績DB!$I$3:$I$104,MATCH($B438&amp;$C438,実績DB!$J$3:$J$104,0)),"")</f>
        <v/>
      </c>
    </row>
    <row r="439">
      <c r="A439" t="n">
        <v>437</v>
      </c>
      <c r="B439" t="inlineStr">
        <is>
          <t>東北</t>
        </is>
      </c>
      <c r="C439" t="inlineStr">
        <is>
          <t>南八戸変電所</t>
        </is>
      </c>
      <c r="D439" t="inlineStr">
        <is>
          <t>青森県</t>
        </is>
      </c>
      <c r="E439" t="n">
        <v>154</v>
      </c>
      <c r="G439" s="3" t="n">
        <v>40.437923</v>
      </c>
      <c r="H439" s="3" t="n">
        <v>141.452753</v>
      </c>
      <c r="I439" t="inlineStr">
        <is>
          <t>OSM実測</t>
        </is>
      </c>
      <c r="J439" t="n">
        <v>285</v>
      </c>
      <c r="K439" t="n">
        <v>227</v>
      </c>
      <c r="L439" t="n">
        <v>-347</v>
      </c>
      <c r="O439" t="inlineStr">
        <is>
          <t>可</t>
        </is>
      </c>
      <c r="P439" t="inlineStr">
        <is>
          <t>有り</t>
        </is>
      </c>
      <c r="R439" s="4">
        <f>IF(COUNT($M439:$N439)=0,"",IF(AND(IF($N439&lt;&gt;"",$N439,$M439)&lt;=0,$O439&lt;&gt;"可"),"警告",""))</f>
        <v/>
      </c>
      <c r="S439" s="4">
        <f>IF(COUNT($M439:$N439)=0,0,IF(IF($N439&lt;&gt;"",$N439,$M439)&gt;=スコアリング基準!$B$20,スコアリング基準!$C$20,IF(IF($N439&lt;&gt;"",$N439,$M439)&gt;=スコアリング基準!$B$21,スコアリング基準!$C$21,IF(IF($N439&lt;&gt;"",$N439,$M439)&gt;0,スコアリング基準!$C$22,0))))</f>
        <v/>
      </c>
      <c r="T439" s="4">
        <f>IF($O439="可",スコアリング基準!$C$23,0)</f>
        <v/>
      </c>
      <c r="U439" s="4">
        <f>IF(OR(COUNT($K439:$L439)&lt;2,$K439=0),0,IF(ABS($L439)/$K439&lt;=スコアリング基準!$B$24,スコアリング基準!$C$24,IF(ABS($L439)/$K439&lt;=スコアリング基準!$B$25,スコアリング基準!$C$25,IF(ABS($L439)/$K439&lt;=スコアリング基準!$B$26,スコアリング基準!$C$26,0))))</f>
        <v/>
      </c>
      <c r="V439" s="4">
        <f>IF($P439="なし",スコアリング基準!$C$27,0)</f>
        <v/>
      </c>
      <c r="W439" s="4">
        <f>IF($F439="",0,IF(ISNUMBER($F439),IF($F439&lt;=スコアリング基準!$B$28,スコアリング基準!$C$28,スコアリング基準!$C$29),0))</f>
        <v/>
      </c>
      <c r="X439" s="4">
        <f>IFERROR(VLOOKUP($B439,スコアリング基準!$A$36:$B$46,2,FALSE),0)</f>
        <v/>
      </c>
      <c r="Y439" s="4">
        <f>SUM($S439:$X439)</f>
        <v/>
      </c>
      <c r="Z439" s="4">
        <f>IF(COUNT($M439:$N439)=0,"データ無",IF($Y439&gt;=スコアリング基準!$B$30,"S",IF($Y439&gt;=スコアリング基準!$B$31,"A",IF($Y439&gt;=スコアリング基準!$B$32,"B","C"))))</f>
        <v/>
      </c>
      <c r="AA439">
        <f>IFERROR(INDEX(実績DB!$I$3:$I$104,MATCH($B439&amp;$C439,実績DB!$J$3:$J$104,0)),"")</f>
        <v/>
      </c>
    </row>
    <row r="440">
      <c r="A440" t="n">
        <v>438</v>
      </c>
      <c r="B440" t="inlineStr">
        <is>
          <t>東北</t>
        </is>
      </c>
      <c r="C440" t="inlineStr">
        <is>
          <t>南新潟変電所</t>
        </is>
      </c>
      <c r="D440" t="inlineStr">
        <is>
          <t>新潟県</t>
        </is>
      </c>
      <c r="E440" t="n">
        <v>154</v>
      </c>
      <c r="G440" s="3" t="n">
        <v>37.705331</v>
      </c>
      <c r="H440" s="3" t="n">
        <v>138.872545</v>
      </c>
      <c r="I440" t="inlineStr">
        <is>
          <t>OSM実測</t>
        </is>
      </c>
      <c r="J440" t="n">
        <v>285</v>
      </c>
      <c r="K440" t="n">
        <v>210</v>
      </c>
      <c r="L440" t="n">
        <v>-3</v>
      </c>
      <c r="O440" t="inlineStr">
        <is>
          <t>可</t>
        </is>
      </c>
      <c r="P440" t="inlineStr">
        <is>
          <t>有り</t>
        </is>
      </c>
      <c r="R440" s="4">
        <f>IF(COUNT($M440:$N440)=0,"",IF(AND(IF($N440&lt;&gt;"",$N440,$M440)&lt;=0,$O440&lt;&gt;"可"),"警告",""))</f>
        <v/>
      </c>
      <c r="S440" s="4">
        <f>IF(COUNT($M440:$N440)=0,0,IF(IF($N440&lt;&gt;"",$N440,$M440)&gt;=スコアリング基準!$B$20,スコアリング基準!$C$20,IF(IF($N440&lt;&gt;"",$N440,$M440)&gt;=スコアリング基準!$B$21,スコアリング基準!$C$21,IF(IF($N440&lt;&gt;"",$N440,$M440)&gt;0,スコアリング基準!$C$22,0))))</f>
        <v/>
      </c>
      <c r="T440" s="4">
        <f>IF($O440="可",スコアリング基準!$C$23,0)</f>
        <v/>
      </c>
      <c r="U440" s="4">
        <f>IF(OR(COUNT($K440:$L440)&lt;2,$K440=0),0,IF(ABS($L440)/$K440&lt;=スコアリング基準!$B$24,スコアリング基準!$C$24,IF(ABS($L440)/$K440&lt;=スコアリング基準!$B$25,スコアリング基準!$C$25,IF(ABS($L440)/$K440&lt;=スコアリング基準!$B$26,スコアリング基準!$C$26,0))))</f>
        <v/>
      </c>
      <c r="V440" s="4">
        <f>IF($P440="なし",スコアリング基準!$C$27,0)</f>
        <v/>
      </c>
      <c r="W440" s="4">
        <f>IF($F440="",0,IF(ISNUMBER($F440),IF($F440&lt;=スコアリング基準!$B$28,スコアリング基準!$C$28,スコアリング基準!$C$29),0))</f>
        <v/>
      </c>
      <c r="X440" s="4">
        <f>IFERROR(VLOOKUP($B440,スコアリング基準!$A$36:$B$46,2,FALSE),0)</f>
        <v/>
      </c>
      <c r="Y440" s="4">
        <f>SUM($S440:$X440)</f>
        <v/>
      </c>
      <c r="Z440" s="4">
        <f>IF(COUNT($M440:$N440)=0,"データ無",IF($Y440&gt;=スコアリング基準!$B$30,"S",IF($Y440&gt;=スコアリング基準!$B$31,"A",IF($Y440&gt;=スコアリング基準!$B$32,"B","C"))))</f>
        <v/>
      </c>
      <c r="AA440">
        <f>IFERROR(INDEX(実績DB!$I$3:$I$104,MATCH($B440&amp;$C440,実績DB!$J$3:$J$104,0)),"")</f>
        <v/>
      </c>
    </row>
    <row r="441">
      <c r="A441" t="n">
        <v>439</v>
      </c>
      <c r="B441" t="inlineStr">
        <is>
          <t>東北</t>
        </is>
      </c>
      <c r="C441" t="inlineStr">
        <is>
          <t>南津軽変電所</t>
        </is>
      </c>
      <c r="D441" t="inlineStr">
        <is>
          <t>青森県</t>
        </is>
      </c>
      <c r="E441" t="n">
        <v>154</v>
      </c>
      <c r="G441" s="3" t="n">
        <v>40.584953</v>
      </c>
      <c r="H441" s="3" t="n">
        <v>140.545975</v>
      </c>
      <c r="I441" t="inlineStr">
        <is>
          <t>OSM実測</t>
        </is>
      </c>
      <c r="J441" t="n">
        <v>285</v>
      </c>
      <c r="K441" t="n">
        <v>228</v>
      </c>
      <c r="L441" t="n">
        <v>21</v>
      </c>
      <c r="O441" t="inlineStr">
        <is>
          <t>可</t>
        </is>
      </c>
      <c r="P441" t="inlineStr">
        <is>
          <t>有り</t>
        </is>
      </c>
      <c r="R441" s="4">
        <f>IF(COUNT($M441:$N441)=0,"",IF(AND(IF($N441&lt;&gt;"",$N441,$M441)&lt;=0,$O441&lt;&gt;"可"),"警告",""))</f>
        <v/>
      </c>
      <c r="S441" s="4">
        <f>IF(COUNT($M441:$N441)=0,0,IF(IF($N441&lt;&gt;"",$N441,$M441)&gt;=スコアリング基準!$B$20,スコアリング基準!$C$20,IF(IF($N441&lt;&gt;"",$N441,$M441)&gt;=スコアリング基準!$B$21,スコアリング基準!$C$21,IF(IF($N441&lt;&gt;"",$N441,$M441)&gt;0,スコアリング基準!$C$22,0))))</f>
        <v/>
      </c>
      <c r="T441" s="4">
        <f>IF($O441="可",スコアリング基準!$C$23,0)</f>
        <v/>
      </c>
      <c r="U441" s="4">
        <f>IF(OR(COUNT($K441:$L441)&lt;2,$K441=0),0,IF(ABS($L441)/$K441&lt;=スコアリング基準!$B$24,スコアリング基準!$C$24,IF(ABS($L441)/$K441&lt;=スコアリング基準!$B$25,スコアリング基準!$C$25,IF(ABS($L441)/$K441&lt;=スコアリング基準!$B$26,スコアリング基準!$C$26,0))))</f>
        <v/>
      </c>
      <c r="V441" s="4">
        <f>IF($P441="なし",スコアリング基準!$C$27,0)</f>
        <v/>
      </c>
      <c r="W441" s="4">
        <f>IF($F441="",0,IF(ISNUMBER($F441),IF($F441&lt;=スコアリング基準!$B$28,スコアリング基準!$C$28,スコアリング基準!$C$29),0))</f>
        <v/>
      </c>
      <c r="X441" s="4">
        <f>IFERROR(VLOOKUP($B441,スコアリング基準!$A$36:$B$46,2,FALSE),0)</f>
        <v/>
      </c>
      <c r="Y441" s="4">
        <f>SUM($S441:$X441)</f>
        <v/>
      </c>
      <c r="Z441" s="4">
        <f>IF(COUNT($M441:$N441)=0,"データ無",IF($Y441&gt;=スコアリング基準!$B$30,"S",IF($Y441&gt;=スコアリング基準!$B$31,"A",IF($Y441&gt;=スコアリング基準!$B$32,"B","C"))))</f>
        <v/>
      </c>
      <c r="AA441">
        <f>IFERROR(INDEX(実績DB!$I$3:$I$104,MATCH($B441&amp;$C441,実績DB!$J$3:$J$104,0)),"")</f>
        <v/>
      </c>
    </row>
    <row r="442">
      <c r="A442" t="n">
        <v>440</v>
      </c>
      <c r="B442" t="inlineStr">
        <is>
          <t>東北</t>
        </is>
      </c>
      <c r="C442" t="inlineStr">
        <is>
          <t>南長岡変電所</t>
        </is>
      </c>
      <c r="D442" t="inlineStr">
        <is>
          <t>新潟県</t>
        </is>
      </c>
      <c r="E442" t="n">
        <v>154</v>
      </c>
      <c r="G442" s="3" t="n">
        <v>37.374672</v>
      </c>
      <c r="H442" s="3" t="n">
        <v>138.841841</v>
      </c>
      <c r="I442" t="inlineStr">
        <is>
          <t>OSM実測</t>
        </is>
      </c>
      <c r="J442" t="n">
        <v>286</v>
      </c>
      <c r="K442" t="n">
        <v>171</v>
      </c>
      <c r="L442" t="n">
        <v>-68</v>
      </c>
      <c r="O442" t="inlineStr">
        <is>
          <t>可</t>
        </is>
      </c>
      <c r="P442" t="inlineStr">
        <is>
          <t>有り</t>
        </is>
      </c>
      <c r="R442" s="4">
        <f>IF(COUNT($M442:$N442)=0,"",IF(AND(IF($N442&lt;&gt;"",$N442,$M442)&lt;=0,$O442&lt;&gt;"可"),"警告",""))</f>
        <v/>
      </c>
      <c r="S442" s="4">
        <f>IF(COUNT($M442:$N442)=0,0,IF(IF($N442&lt;&gt;"",$N442,$M442)&gt;=スコアリング基準!$B$20,スコアリング基準!$C$20,IF(IF($N442&lt;&gt;"",$N442,$M442)&gt;=スコアリング基準!$B$21,スコアリング基準!$C$21,IF(IF($N442&lt;&gt;"",$N442,$M442)&gt;0,スコアリング基準!$C$22,0))))</f>
        <v/>
      </c>
      <c r="T442" s="4">
        <f>IF($O442="可",スコアリング基準!$C$23,0)</f>
        <v/>
      </c>
      <c r="U442" s="4">
        <f>IF(OR(COUNT($K442:$L442)&lt;2,$K442=0),0,IF(ABS($L442)/$K442&lt;=スコアリング基準!$B$24,スコアリング基準!$C$24,IF(ABS($L442)/$K442&lt;=スコアリング基準!$B$25,スコアリング基準!$C$25,IF(ABS($L442)/$K442&lt;=スコアリング基準!$B$26,スコアリング基準!$C$26,0))))</f>
        <v/>
      </c>
      <c r="V442" s="4">
        <f>IF($P442="なし",スコアリング基準!$C$27,0)</f>
        <v/>
      </c>
      <c r="W442" s="4">
        <f>IF($F442="",0,IF(ISNUMBER($F442),IF($F442&lt;=スコアリング基準!$B$28,スコアリング基準!$C$28,スコアリング基準!$C$29),0))</f>
        <v/>
      </c>
      <c r="X442" s="4">
        <f>IFERROR(VLOOKUP($B442,スコアリング基準!$A$36:$B$46,2,FALSE),0)</f>
        <v/>
      </c>
      <c r="Y442" s="4">
        <f>SUM($S442:$X442)</f>
        <v/>
      </c>
      <c r="Z442" s="4">
        <f>IF(COUNT($M442:$N442)=0,"データ無",IF($Y442&gt;=スコアリング基準!$B$30,"S",IF($Y442&gt;=スコアリング基準!$B$31,"A",IF($Y442&gt;=スコアリング基準!$B$32,"B","C"))))</f>
        <v/>
      </c>
      <c r="AA442">
        <f>IFERROR(INDEX(実績DB!$I$3:$I$104,MATCH($B442&amp;$C442,実績DB!$J$3:$J$104,0)),"")</f>
        <v/>
      </c>
    </row>
    <row r="443">
      <c r="A443" t="n">
        <v>441</v>
      </c>
      <c r="B443" t="inlineStr">
        <is>
          <t>東北</t>
        </is>
      </c>
      <c r="C443" t="inlineStr">
        <is>
          <t>南魚沼変電所</t>
        </is>
      </c>
      <c r="D443" t="inlineStr">
        <is>
          <t>新潟県</t>
        </is>
      </c>
      <c r="E443" t="n">
        <v>154</v>
      </c>
      <c r="G443" s="3" t="n">
        <v>36.991138</v>
      </c>
      <c r="H443" s="3" t="n">
        <v>138.817409</v>
      </c>
      <c r="I443" t="inlineStr">
        <is>
          <t>OSM実測</t>
        </is>
      </c>
      <c r="J443" t="n">
        <v>286</v>
      </c>
      <c r="K443" t="n">
        <v>171</v>
      </c>
      <c r="L443" t="n">
        <v>0</v>
      </c>
      <c r="O443" t="inlineStr">
        <is>
          <t>可</t>
        </is>
      </c>
      <c r="P443" t="inlineStr">
        <is>
          <t>有り</t>
        </is>
      </c>
      <c r="R443" s="4">
        <f>IF(COUNT($M443:$N443)=0,"",IF(AND(IF($N443&lt;&gt;"",$N443,$M443)&lt;=0,$O443&lt;&gt;"可"),"警告",""))</f>
        <v/>
      </c>
      <c r="S443" s="4">
        <f>IF(COUNT($M443:$N443)=0,0,IF(IF($N443&lt;&gt;"",$N443,$M443)&gt;=スコアリング基準!$B$20,スコアリング基準!$C$20,IF(IF($N443&lt;&gt;"",$N443,$M443)&gt;=スコアリング基準!$B$21,スコアリング基準!$C$21,IF(IF($N443&lt;&gt;"",$N443,$M443)&gt;0,スコアリング基準!$C$22,0))))</f>
        <v/>
      </c>
      <c r="T443" s="4">
        <f>IF($O443="可",スコアリング基準!$C$23,0)</f>
        <v/>
      </c>
      <c r="U443" s="4">
        <f>IF(OR(COUNT($K443:$L443)&lt;2,$K443=0),0,IF(ABS($L443)/$K443&lt;=スコアリング基準!$B$24,スコアリング基準!$C$24,IF(ABS($L443)/$K443&lt;=スコアリング基準!$B$25,スコアリング基準!$C$25,IF(ABS($L443)/$K443&lt;=スコアリング基準!$B$26,スコアリング基準!$C$26,0))))</f>
        <v/>
      </c>
      <c r="V443" s="4">
        <f>IF($P443="なし",スコアリング基準!$C$27,0)</f>
        <v/>
      </c>
      <c r="W443" s="4">
        <f>IF($F443="",0,IF(ISNUMBER($F443),IF($F443&lt;=スコアリング基準!$B$28,スコアリング基準!$C$28,スコアリング基準!$C$29),0))</f>
        <v/>
      </c>
      <c r="X443" s="4">
        <f>IFERROR(VLOOKUP($B443,スコアリング基準!$A$36:$B$46,2,FALSE),0)</f>
        <v/>
      </c>
      <c r="Y443" s="4">
        <f>SUM($S443:$X443)</f>
        <v/>
      </c>
      <c r="Z443" s="4">
        <f>IF(COUNT($M443:$N443)=0,"データ無",IF($Y443&gt;=スコアリング基準!$B$30,"S",IF($Y443&gt;=スコアリング基準!$B$31,"A",IF($Y443&gt;=スコアリング基準!$B$32,"B","C"))))</f>
        <v/>
      </c>
      <c r="AA443">
        <f>IFERROR(INDEX(実績DB!$I$3:$I$104,MATCH($B443&amp;$C443,実績DB!$J$3:$J$104,0)),"")</f>
        <v/>
      </c>
    </row>
    <row r="444">
      <c r="A444" t="n">
        <v>442</v>
      </c>
      <c r="B444" t="inlineStr">
        <is>
          <t>東北</t>
        </is>
      </c>
      <c r="C444" t="inlineStr">
        <is>
          <t>坂町変電所</t>
        </is>
      </c>
      <c r="D444" t="inlineStr">
        <is>
          <t>新潟県</t>
        </is>
      </c>
      <c r="E444" t="n">
        <v>154</v>
      </c>
      <c r="G444" s="3" t="n">
        <v>38.093776</v>
      </c>
      <c r="H444" s="3" t="n">
        <v>139.531199</v>
      </c>
      <c r="I444" t="inlineStr">
        <is>
          <t>OSM実測</t>
        </is>
      </c>
      <c r="J444" t="n">
        <v>190</v>
      </c>
      <c r="K444" t="n">
        <v>114</v>
      </c>
      <c r="L444" t="n">
        <v>-182</v>
      </c>
      <c r="O444" t="inlineStr">
        <is>
          <t>可</t>
        </is>
      </c>
      <c r="P444" t="inlineStr">
        <is>
          <t>有り</t>
        </is>
      </c>
      <c r="R444" s="4">
        <f>IF(COUNT($M444:$N444)=0,"",IF(AND(IF($N444&lt;&gt;"",$N444,$M444)&lt;=0,$O444&lt;&gt;"可"),"警告",""))</f>
        <v/>
      </c>
      <c r="S444" s="4">
        <f>IF(COUNT($M444:$N444)=0,0,IF(IF($N444&lt;&gt;"",$N444,$M444)&gt;=スコアリング基準!$B$20,スコアリング基準!$C$20,IF(IF($N444&lt;&gt;"",$N444,$M444)&gt;=スコアリング基準!$B$21,スコアリング基準!$C$21,IF(IF($N444&lt;&gt;"",$N444,$M444)&gt;0,スコアリング基準!$C$22,0))))</f>
        <v/>
      </c>
      <c r="T444" s="4">
        <f>IF($O444="可",スコアリング基準!$C$23,0)</f>
        <v/>
      </c>
      <c r="U444" s="4">
        <f>IF(OR(COUNT($K444:$L444)&lt;2,$K444=0),0,IF(ABS($L444)/$K444&lt;=スコアリング基準!$B$24,スコアリング基準!$C$24,IF(ABS($L444)/$K444&lt;=スコアリング基準!$B$25,スコアリング基準!$C$25,IF(ABS($L444)/$K444&lt;=スコアリング基準!$B$26,スコアリング基準!$C$26,0))))</f>
        <v/>
      </c>
      <c r="V444" s="4">
        <f>IF($P444="なし",スコアリング基準!$C$27,0)</f>
        <v/>
      </c>
      <c r="W444" s="4">
        <f>IF($F444="",0,IF(ISNUMBER($F444),IF($F444&lt;=スコアリング基準!$B$28,スコアリング基準!$C$28,スコアリング基準!$C$29),0))</f>
        <v/>
      </c>
      <c r="X444" s="4">
        <f>IFERROR(VLOOKUP($B444,スコアリング基準!$A$36:$B$46,2,FALSE),0)</f>
        <v/>
      </c>
      <c r="Y444" s="4">
        <f>SUM($S444:$X444)</f>
        <v/>
      </c>
      <c r="Z444" s="4">
        <f>IF(COUNT($M444:$N444)=0,"データ無",IF($Y444&gt;=スコアリング基準!$B$30,"S",IF($Y444&gt;=スコアリング基準!$B$31,"A",IF($Y444&gt;=スコアリング基準!$B$32,"B","C"))))</f>
        <v/>
      </c>
      <c r="AA444">
        <f>IFERROR(INDEX(実績DB!$I$3:$I$104,MATCH($B444&amp;$C444,実績DB!$J$3:$J$104,0)),"")</f>
        <v/>
      </c>
    </row>
    <row r="445">
      <c r="A445" t="n">
        <v>443</v>
      </c>
      <c r="B445" t="inlineStr">
        <is>
          <t>東北</t>
        </is>
      </c>
      <c r="C445" t="inlineStr">
        <is>
          <t>大船渡変電所</t>
        </is>
      </c>
      <c r="D445" t="inlineStr">
        <is>
          <t>岩手県</t>
        </is>
      </c>
      <c r="E445" t="n">
        <v>154</v>
      </c>
      <c r="G445" s="3" t="n">
        <v>39.075657</v>
      </c>
      <c r="H445" s="3" t="n">
        <v>141.713673</v>
      </c>
      <c r="I445" t="inlineStr">
        <is>
          <t>OSM実測</t>
        </is>
      </c>
      <c r="J445" t="n">
        <v>190</v>
      </c>
      <c r="K445" t="n">
        <v>114</v>
      </c>
      <c r="L445" t="n">
        <v>-99</v>
      </c>
      <c r="O445" t="inlineStr">
        <is>
          <t>可</t>
        </is>
      </c>
      <c r="P445" t="inlineStr">
        <is>
          <t>有り</t>
        </is>
      </c>
      <c r="R445" s="4">
        <f>IF(COUNT($M445:$N445)=0,"",IF(AND(IF($N445&lt;&gt;"",$N445,$M445)&lt;=0,$O445&lt;&gt;"可"),"警告",""))</f>
        <v/>
      </c>
      <c r="S445" s="4">
        <f>IF(COUNT($M445:$N445)=0,0,IF(IF($N445&lt;&gt;"",$N445,$M445)&gt;=スコアリング基準!$B$20,スコアリング基準!$C$20,IF(IF($N445&lt;&gt;"",$N445,$M445)&gt;=スコアリング基準!$B$21,スコアリング基準!$C$21,IF(IF($N445&lt;&gt;"",$N445,$M445)&gt;0,スコアリング基準!$C$22,0))))</f>
        <v/>
      </c>
      <c r="T445" s="4">
        <f>IF($O445="可",スコアリング基準!$C$23,0)</f>
        <v/>
      </c>
      <c r="U445" s="4">
        <f>IF(OR(COUNT($K445:$L445)&lt;2,$K445=0),0,IF(ABS($L445)/$K445&lt;=スコアリング基準!$B$24,スコアリング基準!$C$24,IF(ABS($L445)/$K445&lt;=スコアリング基準!$B$25,スコアリング基準!$C$25,IF(ABS($L445)/$K445&lt;=スコアリング基準!$B$26,スコアリング基準!$C$26,0))))</f>
        <v/>
      </c>
      <c r="V445" s="4">
        <f>IF($P445="なし",スコアリング基準!$C$27,0)</f>
        <v/>
      </c>
      <c r="W445" s="4">
        <f>IF($F445="",0,IF(ISNUMBER($F445),IF($F445&lt;=スコアリング基準!$B$28,スコアリング基準!$C$28,スコアリング基準!$C$29),0))</f>
        <v/>
      </c>
      <c r="X445" s="4">
        <f>IFERROR(VLOOKUP($B445,スコアリング基準!$A$36:$B$46,2,FALSE),0)</f>
        <v/>
      </c>
      <c r="Y445" s="4">
        <f>SUM($S445:$X445)</f>
        <v/>
      </c>
      <c r="Z445" s="4">
        <f>IF(COUNT($M445:$N445)=0,"データ無",IF($Y445&gt;=スコアリング基準!$B$30,"S",IF($Y445&gt;=スコアリング基準!$B$31,"A",IF($Y445&gt;=スコアリング基準!$B$32,"B","C"))))</f>
        <v/>
      </c>
      <c r="AA445">
        <f>IFERROR(INDEX(実績DB!$I$3:$I$104,MATCH($B445&amp;$C445,実績DB!$J$3:$J$104,0)),"")</f>
        <v/>
      </c>
    </row>
    <row r="446">
      <c r="A446" t="n">
        <v>444</v>
      </c>
      <c r="B446" t="inlineStr">
        <is>
          <t>東北</t>
        </is>
      </c>
      <c r="C446" t="inlineStr">
        <is>
          <t>大館変電所</t>
        </is>
      </c>
      <c r="D446" t="inlineStr">
        <is>
          <t>秋田県</t>
        </is>
      </c>
      <c r="E446" t="n">
        <v>154</v>
      </c>
      <c r="G446" s="3" t="n">
        <v>40.221338</v>
      </c>
      <c r="H446" s="3" t="n">
        <v>140.594474</v>
      </c>
      <c r="I446" t="inlineStr">
        <is>
          <t>OSM実測</t>
        </is>
      </c>
      <c r="J446" t="n">
        <v>285</v>
      </c>
      <c r="K446" t="n">
        <v>228</v>
      </c>
      <c r="L446" t="n">
        <v>-275</v>
      </c>
      <c r="O446" t="inlineStr">
        <is>
          <t>可</t>
        </is>
      </c>
      <c r="P446" t="inlineStr">
        <is>
          <t>有り</t>
        </is>
      </c>
      <c r="R446" s="4">
        <f>IF(COUNT($M446:$N446)=0,"",IF(AND(IF($N446&lt;&gt;"",$N446,$M446)&lt;=0,$O446&lt;&gt;"可"),"警告",""))</f>
        <v/>
      </c>
      <c r="S446" s="4">
        <f>IF(COUNT($M446:$N446)=0,0,IF(IF($N446&lt;&gt;"",$N446,$M446)&gt;=スコアリング基準!$B$20,スコアリング基準!$C$20,IF(IF($N446&lt;&gt;"",$N446,$M446)&gt;=スコアリング基準!$B$21,スコアリング基準!$C$21,IF(IF($N446&lt;&gt;"",$N446,$M446)&gt;0,スコアリング基準!$C$22,0))))</f>
        <v/>
      </c>
      <c r="T446" s="4">
        <f>IF($O446="可",スコアリング基準!$C$23,0)</f>
        <v/>
      </c>
      <c r="U446" s="4">
        <f>IF(OR(COUNT($K446:$L446)&lt;2,$K446=0),0,IF(ABS($L446)/$K446&lt;=スコアリング基準!$B$24,スコアリング基準!$C$24,IF(ABS($L446)/$K446&lt;=スコアリング基準!$B$25,スコアリング基準!$C$25,IF(ABS($L446)/$K446&lt;=スコアリング基準!$B$26,スコアリング基準!$C$26,0))))</f>
        <v/>
      </c>
      <c r="V446" s="4">
        <f>IF($P446="なし",スコアリング基準!$C$27,0)</f>
        <v/>
      </c>
      <c r="W446" s="4">
        <f>IF($F446="",0,IF(ISNUMBER($F446),IF($F446&lt;=スコアリング基準!$B$28,スコアリング基準!$C$28,スコアリング基準!$C$29),0))</f>
        <v/>
      </c>
      <c r="X446" s="4">
        <f>IFERROR(VLOOKUP($B446,スコアリング基準!$A$36:$B$46,2,FALSE),0)</f>
        <v/>
      </c>
      <c r="Y446" s="4">
        <f>SUM($S446:$X446)</f>
        <v/>
      </c>
      <c r="Z446" s="4">
        <f>IF(COUNT($M446:$N446)=0,"データ無",IF($Y446&gt;=スコアリング基準!$B$30,"S",IF($Y446&gt;=スコアリング基準!$B$31,"A",IF($Y446&gt;=スコアリング基準!$B$32,"B","C"))))</f>
        <v/>
      </c>
      <c r="AA446">
        <f>IFERROR(INDEX(実績DB!$I$3:$I$104,MATCH($B446&amp;$C446,実績DB!$J$3:$J$104,0)),"")</f>
        <v/>
      </c>
    </row>
    <row r="447">
      <c r="A447" t="n">
        <v>445</v>
      </c>
      <c r="B447" t="inlineStr">
        <is>
          <t>東北</t>
        </is>
      </c>
      <c r="C447" t="inlineStr">
        <is>
          <t>宮古変電所</t>
        </is>
      </c>
      <c r="D447" t="inlineStr">
        <is>
          <t>岩手県</t>
        </is>
      </c>
      <c r="E447" t="n">
        <v>154</v>
      </c>
      <c r="G447" s="3" t="n">
        <v>39.624302</v>
      </c>
      <c r="H447" s="3" t="n">
        <v>141.877743</v>
      </c>
      <c r="I447" t="inlineStr">
        <is>
          <t>OSM実測</t>
        </is>
      </c>
      <c r="J447" t="n">
        <v>285</v>
      </c>
      <c r="K447" t="n">
        <v>228</v>
      </c>
      <c r="L447" t="n">
        <v>-276</v>
      </c>
      <c r="O447" t="inlineStr">
        <is>
          <t>可</t>
        </is>
      </c>
      <c r="P447" t="inlineStr">
        <is>
          <t>有り</t>
        </is>
      </c>
      <c r="R447" s="4">
        <f>IF(COUNT($M447:$N447)=0,"",IF(AND(IF($N447&lt;&gt;"",$N447,$M447)&lt;=0,$O447&lt;&gt;"可"),"警告",""))</f>
        <v/>
      </c>
      <c r="S447" s="4">
        <f>IF(COUNT($M447:$N447)=0,0,IF(IF($N447&lt;&gt;"",$N447,$M447)&gt;=スコアリング基準!$B$20,スコアリング基準!$C$20,IF(IF($N447&lt;&gt;"",$N447,$M447)&gt;=スコアリング基準!$B$21,スコアリング基準!$C$21,IF(IF($N447&lt;&gt;"",$N447,$M447)&gt;0,スコアリング基準!$C$22,0))))</f>
        <v/>
      </c>
      <c r="T447" s="4">
        <f>IF($O447="可",スコアリング基準!$C$23,0)</f>
        <v/>
      </c>
      <c r="U447" s="4">
        <f>IF(OR(COUNT($K447:$L447)&lt;2,$K447=0),0,IF(ABS($L447)/$K447&lt;=スコアリング基準!$B$24,スコアリング基準!$C$24,IF(ABS($L447)/$K447&lt;=スコアリング基準!$B$25,スコアリング基準!$C$25,IF(ABS($L447)/$K447&lt;=スコアリング基準!$B$26,スコアリング基準!$C$26,0))))</f>
        <v/>
      </c>
      <c r="V447" s="4">
        <f>IF($P447="なし",スコアリング基準!$C$27,0)</f>
        <v/>
      </c>
      <c r="W447" s="4">
        <f>IF($F447="",0,IF(ISNUMBER($F447),IF($F447&lt;=スコアリング基準!$B$28,スコアリング基準!$C$28,スコアリング基準!$C$29),0))</f>
        <v/>
      </c>
      <c r="X447" s="4">
        <f>IFERROR(VLOOKUP($B447,スコアリング基準!$A$36:$B$46,2,FALSE),0)</f>
        <v/>
      </c>
      <c r="Y447" s="4">
        <f>SUM($S447:$X447)</f>
        <v/>
      </c>
      <c r="Z447" s="4">
        <f>IF(COUNT($M447:$N447)=0,"データ無",IF($Y447&gt;=スコアリング基準!$B$30,"S",IF($Y447&gt;=スコアリング基準!$B$31,"A",IF($Y447&gt;=スコアリング基準!$B$32,"B","C"))))</f>
        <v/>
      </c>
      <c r="AA447">
        <f>IFERROR(INDEX(実績DB!$I$3:$I$104,MATCH($B447&amp;$C447,実績DB!$J$3:$J$104,0)),"")</f>
        <v/>
      </c>
    </row>
    <row r="448">
      <c r="A448" t="n">
        <v>446</v>
      </c>
      <c r="B448" t="inlineStr">
        <is>
          <t>東北</t>
        </is>
      </c>
      <c r="C448" t="inlineStr">
        <is>
          <t>山形変電所</t>
        </is>
      </c>
      <c r="D448" t="inlineStr">
        <is>
          <t>山形県</t>
        </is>
      </c>
      <c r="E448" t="n">
        <v>154</v>
      </c>
      <c r="G448" s="3" t="n">
        <v>38.256062</v>
      </c>
      <c r="H448" s="3" t="n">
        <v>140.282027</v>
      </c>
      <c r="I448" t="inlineStr">
        <is>
          <t>OSM実測</t>
        </is>
      </c>
      <c r="J448" t="n">
        <v>381</v>
      </c>
      <c r="K448" t="n">
        <v>285</v>
      </c>
      <c r="L448" t="n">
        <v>29</v>
      </c>
      <c r="O448" t="inlineStr">
        <is>
          <t>可</t>
        </is>
      </c>
      <c r="P448" t="inlineStr">
        <is>
          <t>有り</t>
        </is>
      </c>
      <c r="R448" s="4">
        <f>IF(COUNT($M448:$N448)=0,"",IF(AND(IF($N448&lt;&gt;"",$N448,$M448)&lt;=0,$O448&lt;&gt;"可"),"警告",""))</f>
        <v/>
      </c>
      <c r="S448" s="4">
        <f>IF(COUNT($M448:$N448)=0,0,IF(IF($N448&lt;&gt;"",$N448,$M448)&gt;=スコアリング基準!$B$20,スコアリング基準!$C$20,IF(IF($N448&lt;&gt;"",$N448,$M448)&gt;=スコアリング基準!$B$21,スコアリング基準!$C$21,IF(IF($N448&lt;&gt;"",$N448,$M448)&gt;0,スコアリング基準!$C$22,0))))</f>
        <v/>
      </c>
      <c r="T448" s="4">
        <f>IF($O448="可",スコアリング基準!$C$23,0)</f>
        <v/>
      </c>
      <c r="U448" s="4">
        <f>IF(OR(COUNT($K448:$L448)&lt;2,$K448=0),0,IF(ABS($L448)/$K448&lt;=スコアリング基準!$B$24,スコアリング基準!$C$24,IF(ABS($L448)/$K448&lt;=スコアリング基準!$B$25,スコアリング基準!$C$25,IF(ABS($L448)/$K448&lt;=スコアリング基準!$B$26,スコアリング基準!$C$26,0))))</f>
        <v/>
      </c>
      <c r="V448" s="4">
        <f>IF($P448="なし",スコアリング基準!$C$27,0)</f>
        <v/>
      </c>
      <c r="W448" s="4">
        <f>IF($F448="",0,IF(ISNUMBER($F448),IF($F448&lt;=スコアリング基準!$B$28,スコアリング基準!$C$28,スコアリング基準!$C$29),0))</f>
        <v/>
      </c>
      <c r="X448" s="4">
        <f>IFERROR(VLOOKUP($B448,スコアリング基準!$A$36:$B$46,2,FALSE),0)</f>
        <v/>
      </c>
      <c r="Y448" s="4">
        <f>SUM($S448:$X448)</f>
        <v/>
      </c>
      <c r="Z448" s="4">
        <f>IF(COUNT($M448:$N448)=0,"データ無",IF($Y448&gt;=スコアリング基準!$B$30,"S",IF($Y448&gt;=スコアリング基準!$B$31,"A",IF($Y448&gt;=スコアリング基準!$B$32,"B","C"))))</f>
        <v/>
      </c>
      <c r="AA448">
        <f>IFERROR(INDEX(実績DB!$I$3:$I$104,MATCH($B448&amp;$C448,実績DB!$J$3:$J$104,0)),"")</f>
        <v/>
      </c>
    </row>
    <row r="449">
      <c r="A449" t="n">
        <v>447</v>
      </c>
      <c r="B449" t="inlineStr">
        <is>
          <t>東北</t>
        </is>
      </c>
      <c r="C449" t="inlineStr">
        <is>
          <t>平変電所</t>
        </is>
      </c>
      <c r="D449" t="inlineStr">
        <is>
          <t>福島県</t>
        </is>
      </c>
      <c r="E449" t="n">
        <v>154</v>
      </c>
      <c r="G449" s="3" t="n">
        <v>36.984936</v>
      </c>
      <c r="H449" s="3" t="n">
        <v>140.838594</v>
      </c>
      <c r="I449" t="inlineStr">
        <is>
          <t>OSM実測</t>
        </is>
      </c>
      <c r="J449" t="n">
        <v>428</v>
      </c>
      <c r="K449" t="n">
        <v>342</v>
      </c>
      <c r="L449" t="n">
        <v>-374</v>
      </c>
      <c r="O449" t="inlineStr">
        <is>
          <t>可</t>
        </is>
      </c>
      <c r="P449" t="inlineStr">
        <is>
          <t>有り</t>
        </is>
      </c>
      <c r="R449" s="4">
        <f>IF(COUNT($M449:$N449)=0,"",IF(AND(IF($N449&lt;&gt;"",$N449,$M449)&lt;=0,$O449&lt;&gt;"可"),"警告",""))</f>
        <v/>
      </c>
      <c r="S449" s="4">
        <f>IF(COUNT($M449:$N449)=0,0,IF(IF($N449&lt;&gt;"",$N449,$M449)&gt;=スコアリング基準!$B$20,スコアリング基準!$C$20,IF(IF($N449&lt;&gt;"",$N449,$M449)&gt;=スコアリング基準!$B$21,スコアリング基準!$C$21,IF(IF($N449&lt;&gt;"",$N449,$M449)&gt;0,スコアリング基準!$C$22,0))))</f>
        <v/>
      </c>
      <c r="T449" s="4">
        <f>IF($O449="可",スコアリング基準!$C$23,0)</f>
        <v/>
      </c>
      <c r="U449" s="4">
        <f>IF(OR(COUNT($K449:$L449)&lt;2,$K449=0),0,IF(ABS($L449)/$K449&lt;=スコアリング基準!$B$24,スコアリング基準!$C$24,IF(ABS($L449)/$K449&lt;=スコアリング基準!$B$25,スコアリング基準!$C$25,IF(ABS($L449)/$K449&lt;=スコアリング基準!$B$26,スコアリング基準!$C$26,0))))</f>
        <v/>
      </c>
      <c r="V449" s="4">
        <f>IF($P449="なし",スコアリング基準!$C$27,0)</f>
        <v/>
      </c>
      <c r="W449" s="4">
        <f>IF($F449="",0,IF(ISNUMBER($F449),IF($F449&lt;=スコアリング基準!$B$28,スコアリング基準!$C$28,スコアリング基準!$C$29),0))</f>
        <v/>
      </c>
      <c r="X449" s="4">
        <f>IFERROR(VLOOKUP($B449,スコアリング基準!$A$36:$B$46,2,FALSE),0)</f>
        <v/>
      </c>
      <c r="Y449" s="4">
        <f>SUM($S449:$X449)</f>
        <v/>
      </c>
      <c r="Z449" s="4">
        <f>IF(COUNT($M449:$N449)=0,"データ無",IF($Y449&gt;=スコアリング基準!$B$30,"S",IF($Y449&gt;=スコアリング基準!$B$31,"A",IF($Y449&gt;=スコアリング基準!$B$32,"B","C"))))</f>
        <v/>
      </c>
      <c r="AA449">
        <f>IFERROR(INDEX(実績DB!$I$3:$I$104,MATCH($B449&amp;$C449,実績DB!$J$3:$J$104,0)),"")</f>
        <v/>
      </c>
    </row>
    <row r="450">
      <c r="A450" t="n">
        <v>448</v>
      </c>
      <c r="B450" t="inlineStr">
        <is>
          <t>東北</t>
        </is>
      </c>
      <c r="C450" t="inlineStr">
        <is>
          <t>庄内変電所</t>
        </is>
      </c>
      <c r="D450" t="inlineStr">
        <is>
          <t>山形県</t>
        </is>
      </c>
      <c r="E450" t="n">
        <v>154</v>
      </c>
      <c r="G450" s="3" t="n">
        <v>38.765762</v>
      </c>
      <c r="H450" s="3" t="n">
        <v>139.887506</v>
      </c>
      <c r="I450" t="inlineStr">
        <is>
          <t>OSM実測</t>
        </is>
      </c>
      <c r="J450" t="n">
        <v>285</v>
      </c>
      <c r="K450" t="n">
        <v>228</v>
      </c>
      <c r="L450" t="n">
        <v>-96</v>
      </c>
      <c r="O450" t="inlineStr">
        <is>
          <t>可</t>
        </is>
      </c>
      <c r="P450" t="inlineStr">
        <is>
          <t>有り</t>
        </is>
      </c>
      <c r="R450" s="4">
        <f>IF(COUNT($M450:$N450)=0,"",IF(AND(IF($N450&lt;&gt;"",$N450,$M450)&lt;=0,$O450&lt;&gt;"可"),"警告",""))</f>
        <v/>
      </c>
      <c r="S450" s="4">
        <f>IF(COUNT($M450:$N450)=0,0,IF(IF($N450&lt;&gt;"",$N450,$M450)&gt;=スコアリング基準!$B$20,スコアリング基準!$C$20,IF(IF($N450&lt;&gt;"",$N450,$M450)&gt;=スコアリング基準!$B$21,スコアリング基準!$C$21,IF(IF($N450&lt;&gt;"",$N450,$M450)&gt;0,スコアリング基準!$C$22,0))))</f>
        <v/>
      </c>
      <c r="T450" s="4">
        <f>IF($O450="可",スコアリング基準!$C$23,0)</f>
        <v/>
      </c>
      <c r="U450" s="4">
        <f>IF(OR(COUNT($K450:$L450)&lt;2,$K450=0),0,IF(ABS($L450)/$K450&lt;=スコアリング基準!$B$24,スコアリング基準!$C$24,IF(ABS($L450)/$K450&lt;=スコアリング基準!$B$25,スコアリング基準!$C$25,IF(ABS($L450)/$K450&lt;=スコアリング基準!$B$26,スコアリング基準!$C$26,0))))</f>
        <v/>
      </c>
      <c r="V450" s="4">
        <f>IF($P450="なし",スコアリング基準!$C$27,0)</f>
        <v/>
      </c>
      <c r="W450" s="4">
        <f>IF($F450="",0,IF(ISNUMBER($F450),IF($F450&lt;=スコアリング基準!$B$28,スコアリング基準!$C$28,スコアリング基準!$C$29),0))</f>
        <v/>
      </c>
      <c r="X450" s="4">
        <f>IFERROR(VLOOKUP($B450,スコアリング基準!$A$36:$B$46,2,FALSE),0)</f>
        <v/>
      </c>
      <c r="Y450" s="4">
        <f>SUM($S450:$X450)</f>
        <v/>
      </c>
      <c r="Z450" s="4">
        <f>IF(COUNT($M450:$N450)=0,"データ無",IF($Y450&gt;=スコアリング基準!$B$30,"S",IF($Y450&gt;=スコアリング基準!$B$31,"A",IF($Y450&gt;=スコアリング基準!$B$32,"B","C"))))</f>
        <v/>
      </c>
      <c r="AA450">
        <f>IFERROR(INDEX(実績DB!$I$3:$I$104,MATCH($B450&amp;$C450,実績DB!$J$3:$J$104,0)),"")</f>
        <v/>
      </c>
    </row>
    <row r="451">
      <c r="A451" t="n">
        <v>449</v>
      </c>
      <c r="B451" t="inlineStr">
        <is>
          <t>東北</t>
        </is>
      </c>
      <c r="C451" t="inlineStr">
        <is>
          <t>御所野変電所</t>
        </is>
      </c>
      <c r="D451" t="inlineStr">
        <is>
          <t>秋田県</t>
        </is>
      </c>
      <c r="E451" t="n">
        <v>154</v>
      </c>
      <c r="G451" s="3" t="n">
        <v>39.653913</v>
      </c>
      <c r="H451" s="3" t="n">
        <v>140.174882</v>
      </c>
      <c r="I451" t="inlineStr">
        <is>
          <t>OSM実測</t>
        </is>
      </c>
      <c r="J451" t="n">
        <v>381</v>
      </c>
      <c r="K451" t="n">
        <v>266</v>
      </c>
      <c r="L451" t="n">
        <v>-192</v>
      </c>
      <c r="O451" t="inlineStr">
        <is>
          <t>可</t>
        </is>
      </c>
      <c r="P451" t="inlineStr">
        <is>
          <t>有り</t>
        </is>
      </c>
      <c r="R451" s="4">
        <f>IF(COUNT($M451:$N451)=0,"",IF(AND(IF($N451&lt;&gt;"",$N451,$M451)&lt;=0,$O451&lt;&gt;"可"),"警告",""))</f>
        <v/>
      </c>
      <c r="S451" s="4">
        <f>IF(COUNT($M451:$N451)=0,0,IF(IF($N451&lt;&gt;"",$N451,$M451)&gt;=スコアリング基準!$B$20,スコアリング基準!$C$20,IF(IF($N451&lt;&gt;"",$N451,$M451)&gt;=スコアリング基準!$B$21,スコアリング基準!$C$21,IF(IF($N451&lt;&gt;"",$N451,$M451)&gt;0,スコアリング基準!$C$22,0))))</f>
        <v/>
      </c>
      <c r="T451" s="4">
        <f>IF($O451="可",スコアリング基準!$C$23,0)</f>
        <v/>
      </c>
      <c r="U451" s="4">
        <f>IF(OR(COUNT($K451:$L451)&lt;2,$K451=0),0,IF(ABS($L451)/$K451&lt;=スコアリング基準!$B$24,スコアリング基準!$C$24,IF(ABS($L451)/$K451&lt;=スコアリング基準!$B$25,スコアリング基準!$C$25,IF(ABS($L451)/$K451&lt;=スコアリング基準!$B$26,スコアリング基準!$C$26,0))))</f>
        <v/>
      </c>
      <c r="V451" s="4">
        <f>IF($P451="なし",スコアリング基準!$C$27,0)</f>
        <v/>
      </c>
      <c r="W451" s="4">
        <f>IF($F451="",0,IF(ISNUMBER($F451),IF($F451&lt;=スコアリング基準!$B$28,スコアリング基準!$C$28,スコアリング基準!$C$29),0))</f>
        <v/>
      </c>
      <c r="X451" s="4">
        <f>IFERROR(VLOOKUP($B451,スコアリング基準!$A$36:$B$46,2,FALSE),0)</f>
        <v/>
      </c>
      <c r="Y451" s="4">
        <f>SUM($S451:$X451)</f>
        <v/>
      </c>
      <c r="Z451" s="4">
        <f>IF(COUNT($M451:$N451)=0,"データ無",IF($Y451&gt;=スコアリング基準!$B$30,"S",IF($Y451&gt;=スコアリング基準!$B$31,"A",IF($Y451&gt;=スコアリング基準!$B$32,"B","C"))))</f>
        <v/>
      </c>
      <c r="AA451">
        <f>IFERROR(INDEX(実績DB!$I$3:$I$104,MATCH($B451&amp;$C451,実績DB!$J$3:$J$104,0)),"")</f>
        <v/>
      </c>
    </row>
    <row r="452">
      <c r="A452" t="n">
        <v>450</v>
      </c>
      <c r="B452" t="inlineStr">
        <is>
          <t>東北</t>
        </is>
      </c>
      <c r="C452" t="inlineStr">
        <is>
          <t>愛子変電所</t>
        </is>
      </c>
      <c r="D452" t="inlineStr">
        <is>
          <t>宮城県</t>
        </is>
      </c>
      <c r="E452" t="n">
        <v>154</v>
      </c>
      <c r="G452" s="3" t="n">
        <v>38.266614</v>
      </c>
      <c r="H452" s="3" t="n">
        <v>140.746844</v>
      </c>
      <c r="I452" t="inlineStr">
        <is>
          <t>OSM実測</t>
        </is>
      </c>
      <c r="J452" t="n">
        <v>38</v>
      </c>
      <c r="K452" t="n">
        <v>38</v>
      </c>
      <c r="L452" t="n">
        <v>-33</v>
      </c>
      <c r="M452" t="n">
        <v>5</v>
      </c>
      <c r="O452" t="inlineStr">
        <is>
          <t>不可 #4</t>
        </is>
      </c>
      <c r="P452" t="inlineStr">
        <is>
          <t>有り</t>
        </is>
      </c>
      <c r="R452" s="4">
        <f>IF(COUNT($M452:$N452)=0,"",IF(AND(IF($N452&lt;&gt;"",$N452,$M452)&lt;=0,$O452&lt;&gt;"可"),"警告",""))</f>
        <v/>
      </c>
      <c r="S452" s="4">
        <f>IF(COUNT($M452:$N452)=0,0,IF(IF($N452&lt;&gt;"",$N452,$M452)&gt;=スコアリング基準!$B$20,スコアリング基準!$C$20,IF(IF($N452&lt;&gt;"",$N452,$M452)&gt;=スコアリング基準!$B$21,スコアリング基準!$C$21,IF(IF($N452&lt;&gt;"",$N452,$M452)&gt;0,スコアリング基準!$C$22,0))))</f>
        <v/>
      </c>
      <c r="T452" s="4">
        <f>IF($O452="可",スコアリング基準!$C$23,0)</f>
        <v/>
      </c>
      <c r="U452" s="4">
        <f>IF(OR(COUNT($K452:$L452)&lt;2,$K452=0),0,IF(ABS($L452)/$K452&lt;=スコアリング基準!$B$24,スコアリング基準!$C$24,IF(ABS($L452)/$K452&lt;=スコアリング基準!$B$25,スコアリング基準!$C$25,IF(ABS($L452)/$K452&lt;=スコアリング基準!$B$26,スコアリング基準!$C$26,0))))</f>
        <v/>
      </c>
      <c r="V452" s="4">
        <f>IF($P452="なし",スコアリング基準!$C$27,0)</f>
        <v/>
      </c>
      <c r="W452" s="4">
        <f>IF($F452="",0,IF(ISNUMBER($F452),IF($F452&lt;=スコアリング基準!$B$28,スコアリング基準!$C$28,スコアリング基準!$C$29),0))</f>
        <v/>
      </c>
      <c r="X452" s="4">
        <f>IFERROR(VLOOKUP($B452,スコアリング基準!$A$36:$B$46,2,FALSE),0)</f>
        <v/>
      </c>
      <c r="Y452" s="4">
        <f>SUM($S452:$X452)</f>
        <v/>
      </c>
      <c r="Z452" s="4">
        <f>IF(COUNT($M452:$N452)=0,"データ無",IF($Y452&gt;=スコアリング基準!$B$30,"S",IF($Y452&gt;=スコアリング基準!$B$31,"A",IF($Y452&gt;=スコアリング基準!$B$32,"B","C"))))</f>
        <v/>
      </c>
      <c r="AA452">
        <f>IFERROR(INDEX(実績DB!$I$3:$I$104,MATCH($B452&amp;$C452,実績DB!$J$3:$J$104,0)),"")</f>
        <v/>
      </c>
    </row>
    <row r="453">
      <c r="A453" t="n">
        <v>451</v>
      </c>
      <c r="B453" t="inlineStr">
        <is>
          <t>東北</t>
        </is>
      </c>
      <c r="C453" t="inlineStr">
        <is>
          <t>新山変電所</t>
        </is>
      </c>
      <c r="D453" t="inlineStr">
        <is>
          <t>秋田県</t>
        </is>
      </c>
      <c r="E453" t="n">
        <v>154</v>
      </c>
      <c r="G453" s="3" t="n">
        <v>39.407236</v>
      </c>
      <c r="H453" s="3" t="n">
        <v>140.055772</v>
      </c>
      <c r="I453" t="inlineStr">
        <is>
          <t>OSM実測</t>
        </is>
      </c>
      <c r="J453" t="n">
        <v>36</v>
      </c>
      <c r="K453" t="n">
        <v>36</v>
      </c>
      <c r="L453" t="n">
        <v>-22</v>
      </c>
      <c r="M453" t="n">
        <v>14</v>
      </c>
      <c r="O453" t="inlineStr">
        <is>
          <t>不可 #4</t>
        </is>
      </c>
      <c r="P453" t="inlineStr">
        <is>
          <t>有り</t>
        </is>
      </c>
      <c r="R453" s="4">
        <f>IF(COUNT($M453:$N453)=0,"",IF(AND(IF($N453&lt;&gt;"",$N453,$M453)&lt;=0,$O453&lt;&gt;"可"),"警告",""))</f>
        <v/>
      </c>
      <c r="S453" s="4">
        <f>IF(COUNT($M453:$N453)=0,0,IF(IF($N453&lt;&gt;"",$N453,$M453)&gt;=スコアリング基準!$B$20,スコアリング基準!$C$20,IF(IF($N453&lt;&gt;"",$N453,$M453)&gt;=スコアリング基準!$B$21,スコアリング基準!$C$21,IF(IF($N453&lt;&gt;"",$N453,$M453)&gt;0,スコアリング基準!$C$22,0))))</f>
        <v/>
      </c>
      <c r="T453" s="4">
        <f>IF($O453="可",スコアリング基準!$C$23,0)</f>
        <v/>
      </c>
      <c r="U453" s="4">
        <f>IF(OR(COUNT($K453:$L453)&lt;2,$K453=0),0,IF(ABS($L453)/$K453&lt;=スコアリング基準!$B$24,スコアリング基準!$C$24,IF(ABS($L453)/$K453&lt;=スコアリング基準!$B$25,スコアリング基準!$C$25,IF(ABS($L453)/$K453&lt;=スコアリング基準!$B$26,スコアリング基準!$C$26,0))))</f>
        <v/>
      </c>
      <c r="V453" s="4">
        <f>IF($P453="なし",スコアリング基準!$C$27,0)</f>
        <v/>
      </c>
      <c r="W453" s="4">
        <f>IF($F453="",0,IF(ISNUMBER($F453),IF($F453&lt;=スコアリング基準!$B$28,スコアリング基準!$C$28,スコアリング基準!$C$29),0))</f>
        <v/>
      </c>
      <c r="X453" s="4">
        <f>IFERROR(VLOOKUP($B453,スコアリング基準!$A$36:$B$46,2,FALSE),0)</f>
        <v/>
      </c>
      <c r="Y453" s="4">
        <f>SUM($S453:$X453)</f>
        <v/>
      </c>
      <c r="Z453" s="4">
        <f>IF(COUNT($M453:$N453)=0,"データ無",IF($Y453&gt;=スコアリング基準!$B$30,"S",IF($Y453&gt;=スコアリング基準!$B$31,"A",IF($Y453&gt;=スコアリング基準!$B$32,"B","C"))))</f>
        <v/>
      </c>
      <c r="AA453">
        <f>IFERROR(INDEX(実績DB!$I$3:$I$104,MATCH($B453&amp;$C453,実績DB!$J$3:$J$104,0)),"")</f>
        <v/>
      </c>
    </row>
    <row r="454">
      <c r="A454" t="n">
        <v>452</v>
      </c>
      <c r="B454" t="inlineStr">
        <is>
          <t>東北</t>
        </is>
      </c>
      <c r="C454" t="inlineStr">
        <is>
          <t>新津変電所</t>
        </is>
      </c>
      <c r="D454" t="inlineStr">
        <is>
          <t>新潟県</t>
        </is>
      </c>
      <c r="E454" t="n">
        <v>154</v>
      </c>
      <c r="G454" s="3" t="n">
        <v>37.807338</v>
      </c>
      <c r="H454" s="3" t="n">
        <v>139.141035</v>
      </c>
      <c r="I454" t="inlineStr">
        <is>
          <t>OSM実測</t>
        </is>
      </c>
      <c r="J454" t="n">
        <v>429</v>
      </c>
      <c r="K454" t="n">
        <v>300</v>
      </c>
      <c r="L454" t="n">
        <v>30</v>
      </c>
      <c r="O454" t="inlineStr">
        <is>
          <t>可</t>
        </is>
      </c>
      <c r="P454" t="inlineStr">
        <is>
          <t>有り</t>
        </is>
      </c>
      <c r="R454" s="4">
        <f>IF(COUNT($M454:$N454)=0,"",IF(AND(IF($N454&lt;&gt;"",$N454,$M454)&lt;=0,$O454&lt;&gt;"可"),"警告",""))</f>
        <v/>
      </c>
      <c r="S454" s="4">
        <f>IF(COUNT($M454:$N454)=0,0,IF(IF($N454&lt;&gt;"",$N454,$M454)&gt;=スコアリング基準!$B$20,スコアリング基準!$C$20,IF(IF($N454&lt;&gt;"",$N454,$M454)&gt;=スコアリング基準!$B$21,スコアリング基準!$C$21,IF(IF($N454&lt;&gt;"",$N454,$M454)&gt;0,スコアリング基準!$C$22,0))))</f>
        <v/>
      </c>
      <c r="T454" s="4">
        <f>IF($O454="可",スコアリング基準!$C$23,0)</f>
        <v/>
      </c>
      <c r="U454" s="4">
        <f>IF(OR(COUNT($K454:$L454)&lt;2,$K454=0),0,IF(ABS($L454)/$K454&lt;=スコアリング基準!$B$24,スコアリング基準!$C$24,IF(ABS($L454)/$K454&lt;=スコアリング基準!$B$25,スコアリング基準!$C$25,IF(ABS($L454)/$K454&lt;=スコアリング基準!$B$26,スコアリング基準!$C$26,0))))</f>
        <v/>
      </c>
      <c r="V454" s="4">
        <f>IF($P454="なし",スコアリング基準!$C$27,0)</f>
        <v/>
      </c>
      <c r="W454" s="4">
        <f>IF($F454="",0,IF(ISNUMBER($F454),IF($F454&lt;=スコアリング基準!$B$28,スコアリング基準!$C$28,スコアリング基準!$C$29),0))</f>
        <v/>
      </c>
      <c r="X454" s="4">
        <f>IFERROR(VLOOKUP($B454,スコアリング基準!$A$36:$B$46,2,FALSE),0)</f>
        <v/>
      </c>
      <c r="Y454" s="4">
        <f>SUM($S454:$X454)</f>
        <v/>
      </c>
      <c r="Z454" s="4">
        <f>IF(COUNT($M454:$N454)=0,"データ無",IF($Y454&gt;=スコアリング基準!$B$30,"S",IF($Y454&gt;=スコアリング基準!$B$31,"A",IF($Y454&gt;=スコアリング基準!$B$32,"B","C"))))</f>
        <v/>
      </c>
      <c r="AA454">
        <f>IFERROR(INDEX(実績DB!$I$3:$I$104,MATCH($B454&amp;$C454,実績DB!$J$3:$J$104,0)),"")</f>
        <v/>
      </c>
    </row>
    <row r="455">
      <c r="A455" t="n">
        <v>453</v>
      </c>
      <c r="B455" t="inlineStr">
        <is>
          <t>東北</t>
        </is>
      </c>
      <c r="C455" t="inlineStr">
        <is>
          <t>新飯田変電所</t>
        </is>
      </c>
      <c r="D455" t="inlineStr">
        <is>
          <t>新潟県</t>
        </is>
      </c>
      <c r="E455" t="n">
        <v>154</v>
      </c>
      <c r="G455" s="3" t="n">
        <v>37.698478</v>
      </c>
      <c r="H455" s="3" t="n">
        <v>138.992107</v>
      </c>
      <c r="I455" t="inlineStr">
        <is>
          <t>OSM実測</t>
        </is>
      </c>
      <c r="J455" t="n">
        <v>38</v>
      </c>
      <c r="K455" t="n">
        <v>38</v>
      </c>
      <c r="L455" t="n">
        <v>-19</v>
      </c>
      <c r="M455" t="n">
        <v>19</v>
      </c>
      <c r="O455" t="inlineStr">
        <is>
          <t>不可 #4</t>
        </is>
      </c>
      <c r="P455" t="inlineStr">
        <is>
          <t>有り</t>
        </is>
      </c>
      <c r="R455" s="4">
        <f>IF(COUNT($M455:$N455)=0,"",IF(AND(IF($N455&lt;&gt;"",$N455,$M455)&lt;=0,$O455&lt;&gt;"可"),"警告",""))</f>
        <v/>
      </c>
      <c r="S455" s="4">
        <f>IF(COUNT($M455:$N455)=0,0,IF(IF($N455&lt;&gt;"",$N455,$M455)&gt;=スコアリング基準!$B$20,スコアリング基準!$C$20,IF(IF($N455&lt;&gt;"",$N455,$M455)&gt;=スコアリング基準!$B$21,スコアリング基準!$C$21,IF(IF($N455&lt;&gt;"",$N455,$M455)&gt;0,スコアリング基準!$C$22,0))))</f>
        <v/>
      </c>
      <c r="T455" s="4">
        <f>IF($O455="可",スコアリング基準!$C$23,0)</f>
        <v/>
      </c>
      <c r="U455" s="4">
        <f>IF(OR(COUNT($K455:$L455)&lt;2,$K455=0),0,IF(ABS($L455)/$K455&lt;=スコアリング基準!$B$24,スコアリング基準!$C$24,IF(ABS($L455)/$K455&lt;=スコアリング基準!$B$25,スコアリング基準!$C$25,IF(ABS($L455)/$K455&lt;=スコアリング基準!$B$26,スコアリング基準!$C$26,0))))</f>
        <v/>
      </c>
      <c r="V455" s="4">
        <f>IF($P455="なし",スコアリング基準!$C$27,0)</f>
        <v/>
      </c>
      <c r="W455" s="4">
        <f>IF($F455="",0,IF(ISNUMBER($F455),IF($F455&lt;=スコアリング基準!$B$28,スコアリング基準!$C$28,スコアリング基準!$C$29),0))</f>
        <v/>
      </c>
      <c r="X455" s="4">
        <f>IFERROR(VLOOKUP($B455,スコアリング基準!$A$36:$B$46,2,FALSE),0)</f>
        <v/>
      </c>
      <c r="Y455" s="4">
        <f>SUM($S455:$X455)</f>
        <v/>
      </c>
      <c r="Z455" s="4">
        <f>IF(COUNT($M455:$N455)=0,"データ無",IF($Y455&gt;=スコアリング基準!$B$30,"S",IF($Y455&gt;=スコアリング基準!$B$31,"A",IF($Y455&gt;=スコアリング基準!$B$32,"B","C"))))</f>
        <v/>
      </c>
      <c r="AA455">
        <f>IFERROR(INDEX(実績DB!$I$3:$I$104,MATCH($B455&amp;$C455,実績DB!$J$3:$J$104,0)),"")</f>
        <v/>
      </c>
    </row>
    <row r="456">
      <c r="A456" t="n">
        <v>454</v>
      </c>
      <c r="B456" t="inlineStr">
        <is>
          <t>東北</t>
        </is>
      </c>
      <c r="C456" t="inlineStr">
        <is>
          <t>明通変電所</t>
        </is>
      </c>
      <c r="D456" t="inlineStr">
        <is>
          <t>宮城県</t>
        </is>
      </c>
      <c r="E456" t="n">
        <v>154</v>
      </c>
      <c r="G456" s="3" t="n">
        <v>38.348548</v>
      </c>
      <c r="H456" s="3" t="n">
        <v>140.86163</v>
      </c>
      <c r="I456" t="inlineStr">
        <is>
          <t>OSM実測</t>
        </is>
      </c>
      <c r="J456" t="n">
        <v>57</v>
      </c>
      <c r="K456" t="n">
        <v>57</v>
      </c>
      <c r="L456" t="n">
        <v>-37</v>
      </c>
      <c r="M456" t="n">
        <v>20</v>
      </c>
      <c r="O456" t="inlineStr">
        <is>
          <t>不可 #4</t>
        </is>
      </c>
      <c r="P456" t="inlineStr">
        <is>
          <t>有り</t>
        </is>
      </c>
      <c r="R456" s="4">
        <f>IF(COUNT($M456:$N456)=0,"",IF(AND(IF($N456&lt;&gt;"",$N456,$M456)&lt;=0,$O456&lt;&gt;"可"),"警告",""))</f>
        <v/>
      </c>
      <c r="S456" s="4">
        <f>IF(COUNT($M456:$N456)=0,0,IF(IF($N456&lt;&gt;"",$N456,$M456)&gt;=スコアリング基準!$B$20,スコアリング基準!$C$20,IF(IF($N456&lt;&gt;"",$N456,$M456)&gt;=スコアリング基準!$B$21,スコアリング基準!$C$21,IF(IF($N456&lt;&gt;"",$N456,$M456)&gt;0,スコアリング基準!$C$22,0))))</f>
        <v/>
      </c>
      <c r="T456" s="4">
        <f>IF($O456="可",スコアリング基準!$C$23,0)</f>
        <v/>
      </c>
      <c r="U456" s="4">
        <f>IF(OR(COUNT($K456:$L456)&lt;2,$K456=0),0,IF(ABS($L456)/$K456&lt;=スコアリング基準!$B$24,スコアリング基準!$C$24,IF(ABS($L456)/$K456&lt;=スコアリング基準!$B$25,スコアリング基準!$C$25,IF(ABS($L456)/$K456&lt;=スコアリング基準!$B$26,スコアリング基準!$C$26,0))))</f>
        <v/>
      </c>
      <c r="V456" s="4">
        <f>IF($P456="なし",スコアリング基準!$C$27,0)</f>
        <v/>
      </c>
      <c r="W456" s="4">
        <f>IF($F456="",0,IF(ISNUMBER($F456),IF($F456&lt;=スコアリング基準!$B$28,スコアリング基準!$C$28,スコアリング基準!$C$29),0))</f>
        <v/>
      </c>
      <c r="X456" s="4">
        <f>IFERROR(VLOOKUP($B456,スコアリング基準!$A$36:$B$46,2,FALSE),0)</f>
        <v/>
      </c>
      <c r="Y456" s="4">
        <f>SUM($S456:$X456)</f>
        <v/>
      </c>
      <c r="Z456" s="4">
        <f>IF(COUNT($M456:$N456)=0,"データ無",IF($Y456&gt;=スコアリング基準!$B$30,"S",IF($Y456&gt;=スコアリング基準!$B$31,"A",IF($Y456&gt;=スコアリング基準!$B$32,"B","C"))))</f>
        <v/>
      </c>
      <c r="AA456">
        <f>IFERROR(INDEX(実績DB!$I$3:$I$104,MATCH($B456&amp;$C456,実績DB!$J$3:$J$104,0)),"")</f>
        <v/>
      </c>
    </row>
    <row r="457">
      <c r="A457" t="n">
        <v>455</v>
      </c>
      <c r="B457" t="inlineStr">
        <is>
          <t>東北</t>
        </is>
      </c>
      <c r="C457" t="inlineStr">
        <is>
          <t>東北電力北津軽変電所</t>
        </is>
      </c>
      <c r="D457" t="inlineStr">
        <is>
          <t>青森県</t>
        </is>
      </c>
      <c r="E457" t="n">
        <v>154</v>
      </c>
      <c r="G457" s="3" t="n">
        <v>40.778935</v>
      </c>
      <c r="H457" s="3" t="n">
        <v>140.439481</v>
      </c>
      <c r="I457" t="inlineStr">
        <is>
          <t>OSM実測</t>
        </is>
      </c>
      <c r="J457" t="n">
        <v>285</v>
      </c>
      <c r="K457" t="n">
        <v>228</v>
      </c>
      <c r="L457" t="n">
        <v>-232</v>
      </c>
      <c r="O457" t="inlineStr">
        <is>
          <t>可</t>
        </is>
      </c>
      <c r="P457" t="inlineStr">
        <is>
          <t>有り</t>
        </is>
      </c>
      <c r="R457" s="4">
        <f>IF(COUNT($M457:$N457)=0,"",IF(AND(IF($N457&lt;&gt;"",$N457,$M457)&lt;=0,$O457&lt;&gt;"可"),"警告",""))</f>
        <v/>
      </c>
      <c r="S457" s="4">
        <f>IF(COUNT($M457:$N457)=0,0,IF(IF($N457&lt;&gt;"",$N457,$M457)&gt;=スコアリング基準!$B$20,スコアリング基準!$C$20,IF(IF($N457&lt;&gt;"",$N457,$M457)&gt;=スコアリング基準!$B$21,スコアリング基準!$C$21,IF(IF($N457&lt;&gt;"",$N457,$M457)&gt;0,スコアリング基準!$C$22,0))))</f>
        <v/>
      </c>
      <c r="T457" s="4">
        <f>IF($O457="可",スコアリング基準!$C$23,0)</f>
        <v/>
      </c>
      <c r="U457" s="4">
        <f>IF(OR(COUNT($K457:$L457)&lt;2,$K457=0),0,IF(ABS($L457)/$K457&lt;=スコアリング基準!$B$24,スコアリング基準!$C$24,IF(ABS($L457)/$K457&lt;=スコアリング基準!$B$25,スコアリング基準!$C$25,IF(ABS($L457)/$K457&lt;=スコアリング基準!$B$26,スコアリング基準!$C$26,0))))</f>
        <v/>
      </c>
      <c r="V457" s="4">
        <f>IF($P457="なし",スコアリング基準!$C$27,0)</f>
        <v/>
      </c>
      <c r="W457" s="4">
        <f>IF($F457="",0,IF(ISNUMBER($F457),IF($F457&lt;=スコアリング基準!$B$28,スコアリング基準!$C$28,スコアリング基準!$C$29),0))</f>
        <v/>
      </c>
      <c r="X457" s="4">
        <f>IFERROR(VLOOKUP($B457,スコアリング基準!$A$36:$B$46,2,FALSE),0)</f>
        <v/>
      </c>
      <c r="Y457" s="4">
        <f>SUM($S457:$X457)</f>
        <v/>
      </c>
      <c r="Z457" s="4">
        <f>IF(COUNT($M457:$N457)=0,"データ無",IF($Y457&gt;=スコアリング基準!$B$30,"S",IF($Y457&gt;=スコアリング基準!$B$31,"A",IF($Y457&gt;=スコアリング基準!$B$32,"B","C"))))</f>
        <v/>
      </c>
      <c r="AA457">
        <f>IFERROR(INDEX(実績DB!$I$3:$I$104,MATCH($B457&amp;$C457,実績DB!$J$3:$J$104,0)),"")</f>
        <v/>
      </c>
    </row>
    <row r="458">
      <c r="A458" t="n">
        <v>456</v>
      </c>
      <c r="B458" t="inlineStr">
        <is>
          <t>東北</t>
        </is>
      </c>
      <c r="C458" t="inlineStr">
        <is>
          <t>東山形変電所</t>
        </is>
      </c>
      <c r="D458" t="inlineStr">
        <is>
          <t>山形県</t>
        </is>
      </c>
      <c r="E458" t="n">
        <v>154</v>
      </c>
      <c r="G458" s="3" t="n">
        <v>38.237739</v>
      </c>
      <c r="H458" s="3" t="n">
        <v>140.382964</v>
      </c>
      <c r="I458" t="inlineStr">
        <is>
          <t>OSM実測</t>
        </is>
      </c>
      <c r="J458" t="n">
        <v>285</v>
      </c>
      <c r="K458" t="n">
        <v>228</v>
      </c>
      <c r="L458" t="n">
        <v>50</v>
      </c>
      <c r="O458" t="inlineStr">
        <is>
          <t>可</t>
        </is>
      </c>
      <c r="P458" t="inlineStr">
        <is>
          <t>有り</t>
        </is>
      </c>
      <c r="R458" s="4">
        <f>IF(COUNT($M458:$N458)=0,"",IF(AND(IF($N458&lt;&gt;"",$N458,$M458)&lt;=0,$O458&lt;&gt;"可"),"警告",""))</f>
        <v/>
      </c>
      <c r="S458" s="4">
        <f>IF(COUNT($M458:$N458)=0,0,IF(IF($N458&lt;&gt;"",$N458,$M458)&gt;=スコアリング基準!$B$20,スコアリング基準!$C$20,IF(IF($N458&lt;&gt;"",$N458,$M458)&gt;=スコアリング基準!$B$21,スコアリング基準!$C$21,IF(IF($N458&lt;&gt;"",$N458,$M458)&gt;0,スコアリング基準!$C$22,0))))</f>
        <v/>
      </c>
      <c r="T458" s="4">
        <f>IF($O458="可",スコアリング基準!$C$23,0)</f>
        <v/>
      </c>
      <c r="U458" s="4">
        <f>IF(OR(COUNT($K458:$L458)&lt;2,$K458=0),0,IF(ABS($L458)/$K458&lt;=スコアリング基準!$B$24,スコアリング基準!$C$24,IF(ABS($L458)/$K458&lt;=スコアリング基準!$B$25,スコアリング基準!$C$25,IF(ABS($L458)/$K458&lt;=スコアリング基準!$B$26,スコアリング基準!$C$26,0))))</f>
        <v/>
      </c>
      <c r="V458" s="4">
        <f>IF($P458="なし",スコアリング基準!$C$27,0)</f>
        <v/>
      </c>
      <c r="W458" s="4">
        <f>IF($F458="",0,IF(ISNUMBER($F458),IF($F458&lt;=スコアリング基準!$B$28,スコアリング基準!$C$28,スコアリング基準!$C$29),0))</f>
        <v/>
      </c>
      <c r="X458" s="4">
        <f>IFERROR(VLOOKUP($B458,スコアリング基準!$A$36:$B$46,2,FALSE),0)</f>
        <v/>
      </c>
      <c r="Y458" s="4">
        <f>SUM($S458:$X458)</f>
        <v/>
      </c>
      <c r="Z458" s="4">
        <f>IF(COUNT($M458:$N458)=0,"データ無",IF($Y458&gt;=スコアリング基準!$B$30,"S",IF($Y458&gt;=スコアリング基準!$B$31,"A",IF($Y458&gt;=スコアリング基準!$B$32,"B","C"))))</f>
        <v/>
      </c>
      <c r="AA458">
        <f>IFERROR(INDEX(実績DB!$I$3:$I$104,MATCH($B458&amp;$C458,実績DB!$J$3:$J$104,0)),"")</f>
        <v/>
      </c>
    </row>
    <row r="459">
      <c r="A459" t="n">
        <v>457</v>
      </c>
      <c r="B459" t="inlineStr">
        <is>
          <t>東北</t>
        </is>
      </c>
      <c r="C459" t="inlineStr">
        <is>
          <t>東白石変電所</t>
        </is>
      </c>
      <c r="D459" t="inlineStr">
        <is>
          <t>宮城県</t>
        </is>
      </c>
      <c r="E459" t="n">
        <v>154</v>
      </c>
      <c r="G459" s="3" t="n">
        <v>38.004039</v>
      </c>
      <c r="H459" s="3" t="n">
        <v>140.676165</v>
      </c>
      <c r="I459" t="inlineStr">
        <is>
          <t>OSM実測</t>
        </is>
      </c>
      <c r="J459" t="n">
        <v>379</v>
      </c>
      <c r="K459" t="n">
        <v>285</v>
      </c>
      <c r="L459" t="n">
        <v>-281</v>
      </c>
      <c r="O459" t="inlineStr">
        <is>
          <t>可</t>
        </is>
      </c>
      <c r="P459" t="inlineStr">
        <is>
          <t>有り</t>
        </is>
      </c>
      <c r="R459" s="4">
        <f>IF(COUNT($M459:$N459)=0,"",IF(AND(IF($N459&lt;&gt;"",$N459,$M459)&lt;=0,$O459&lt;&gt;"可"),"警告",""))</f>
        <v/>
      </c>
      <c r="S459" s="4">
        <f>IF(COUNT($M459:$N459)=0,0,IF(IF($N459&lt;&gt;"",$N459,$M459)&gt;=スコアリング基準!$B$20,スコアリング基準!$C$20,IF(IF($N459&lt;&gt;"",$N459,$M459)&gt;=スコアリング基準!$B$21,スコアリング基準!$C$21,IF(IF($N459&lt;&gt;"",$N459,$M459)&gt;0,スコアリング基準!$C$22,0))))</f>
        <v/>
      </c>
      <c r="T459" s="4">
        <f>IF($O459="可",スコアリング基準!$C$23,0)</f>
        <v/>
      </c>
      <c r="U459" s="4">
        <f>IF(OR(COUNT($K459:$L459)&lt;2,$K459=0),0,IF(ABS($L459)/$K459&lt;=スコアリング基準!$B$24,スコアリング基準!$C$24,IF(ABS($L459)/$K459&lt;=スコアリング基準!$B$25,スコアリング基準!$C$25,IF(ABS($L459)/$K459&lt;=スコアリング基準!$B$26,スコアリング基準!$C$26,0))))</f>
        <v/>
      </c>
      <c r="V459" s="4">
        <f>IF($P459="なし",スコアリング基準!$C$27,0)</f>
        <v/>
      </c>
      <c r="W459" s="4">
        <f>IF($F459="",0,IF(ISNUMBER($F459),IF($F459&lt;=スコアリング基準!$B$28,スコアリング基準!$C$28,スコアリング基準!$C$29),0))</f>
        <v/>
      </c>
      <c r="X459" s="4">
        <f>IFERROR(VLOOKUP($B459,スコアリング基準!$A$36:$B$46,2,FALSE),0)</f>
        <v/>
      </c>
      <c r="Y459" s="4">
        <f>SUM($S459:$X459)</f>
        <v/>
      </c>
      <c r="Z459" s="4">
        <f>IF(COUNT($M459:$N459)=0,"データ無",IF($Y459&gt;=スコアリング基準!$B$30,"S",IF($Y459&gt;=スコアリング基準!$B$31,"A",IF($Y459&gt;=スコアリング基準!$B$32,"B","C"))))</f>
        <v/>
      </c>
      <c r="AA459">
        <f>IFERROR(INDEX(実績DB!$I$3:$I$104,MATCH($B459&amp;$C459,実績DB!$J$3:$J$104,0)),"")</f>
        <v/>
      </c>
    </row>
    <row r="460">
      <c r="A460" t="n">
        <v>458</v>
      </c>
      <c r="B460" t="inlineStr">
        <is>
          <t>東北</t>
        </is>
      </c>
      <c r="C460" t="inlineStr">
        <is>
          <t>東若林変電所</t>
        </is>
      </c>
      <c r="D460" t="inlineStr">
        <is>
          <t>宮城県</t>
        </is>
      </c>
      <c r="E460" t="n">
        <v>154</v>
      </c>
      <c r="G460" s="3" t="n">
        <v>38.235558</v>
      </c>
      <c r="H460" s="3" t="n">
        <v>140.951764</v>
      </c>
      <c r="I460" t="inlineStr">
        <is>
          <t>OSM実測</t>
        </is>
      </c>
      <c r="J460" t="n">
        <v>284</v>
      </c>
      <c r="K460" t="n">
        <v>171</v>
      </c>
      <c r="L460" t="n">
        <v>20</v>
      </c>
      <c r="O460" t="inlineStr">
        <is>
          <t>可</t>
        </is>
      </c>
      <c r="P460" t="inlineStr">
        <is>
          <t>有り</t>
        </is>
      </c>
      <c r="R460" s="4">
        <f>IF(COUNT($M460:$N460)=0,"",IF(AND(IF($N460&lt;&gt;"",$N460,$M460)&lt;=0,$O460&lt;&gt;"可"),"警告",""))</f>
        <v/>
      </c>
      <c r="S460" s="4">
        <f>IF(COUNT($M460:$N460)=0,0,IF(IF($N460&lt;&gt;"",$N460,$M460)&gt;=スコアリング基準!$B$20,スコアリング基準!$C$20,IF(IF($N460&lt;&gt;"",$N460,$M460)&gt;=スコアリング基準!$B$21,スコアリング基準!$C$21,IF(IF($N460&lt;&gt;"",$N460,$M460)&gt;0,スコアリング基準!$C$22,0))))</f>
        <v/>
      </c>
      <c r="T460" s="4">
        <f>IF($O460="可",スコアリング基準!$C$23,0)</f>
        <v/>
      </c>
      <c r="U460" s="4">
        <f>IF(OR(COUNT($K460:$L460)&lt;2,$K460=0),0,IF(ABS($L460)/$K460&lt;=スコアリング基準!$B$24,スコアリング基準!$C$24,IF(ABS($L460)/$K460&lt;=スコアリング基準!$B$25,スコアリング基準!$C$25,IF(ABS($L460)/$K460&lt;=スコアリング基準!$B$26,スコアリング基準!$C$26,0))))</f>
        <v/>
      </c>
      <c r="V460" s="4">
        <f>IF($P460="なし",スコアリング基準!$C$27,0)</f>
        <v/>
      </c>
      <c r="W460" s="4">
        <f>IF($F460="",0,IF(ISNUMBER($F460),IF($F460&lt;=スコアリング基準!$B$28,スコアリング基準!$C$28,スコアリング基準!$C$29),0))</f>
        <v/>
      </c>
      <c r="X460" s="4">
        <f>IFERROR(VLOOKUP($B460,スコアリング基準!$A$36:$B$46,2,FALSE),0)</f>
        <v/>
      </c>
      <c r="Y460" s="4">
        <f>SUM($S460:$X460)</f>
        <v/>
      </c>
      <c r="Z460" s="4">
        <f>IF(COUNT($M460:$N460)=0,"データ無",IF($Y460&gt;=スコアリング基準!$B$30,"S",IF($Y460&gt;=スコアリング基準!$B$31,"A",IF($Y460&gt;=スコアリング基準!$B$32,"B","C"))))</f>
        <v/>
      </c>
      <c r="AA460">
        <f>IFERROR(INDEX(実績DB!$I$3:$I$104,MATCH($B460&amp;$C460,実績DB!$J$3:$J$104,0)),"")</f>
        <v/>
      </c>
    </row>
    <row r="461">
      <c r="A461" t="n">
        <v>459</v>
      </c>
      <c r="B461" t="inlineStr">
        <is>
          <t>東北</t>
        </is>
      </c>
      <c r="C461" t="inlineStr">
        <is>
          <t>根白石変電所</t>
        </is>
      </c>
      <c r="D461" t="inlineStr">
        <is>
          <t>宮城県</t>
        </is>
      </c>
      <c r="E461" t="n">
        <v>154</v>
      </c>
      <c r="G461" s="3" t="n">
        <v>38.326725</v>
      </c>
      <c r="H461" s="3" t="n">
        <v>140.808388</v>
      </c>
      <c r="I461" t="inlineStr">
        <is>
          <t>OSM実測</t>
        </is>
      </c>
      <c r="J461" t="n">
        <v>38</v>
      </c>
      <c r="K461" t="n">
        <v>38</v>
      </c>
      <c r="L461" t="n">
        <v>-29</v>
      </c>
      <c r="M461" t="n">
        <v>9</v>
      </c>
      <c r="O461" t="inlineStr">
        <is>
          <t>不可 #4</t>
        </is>
      </c>
      <c r="P461" t="inlineStr">
        <is>
          <t>有り</t>
        </is>
      </c>
      <c r="R461" s="4">
        <f>IF(COUNT($M461:$N461)=0,"",IF(AND(IF($N461&lt;&gt;"",$N461,$M461)&lt;=0,$O461&lt;&gt;"可"),"警告",""))</f>
        <v/>
      </c>
      <c r="S461" s="4">
        <f>IF(COUNT($M461:$N461)=0,0,IF(IF($N461&lt;&gt;"",$N461,$M461)&gt;=スコアリング基準!$B$20,スコアリング基準!$C$20,IF(IF($N461&lt;&gt;"",$N461,$M461)&gt;=スコアリング基準!$B$21,スコアリング基準!$C$21,IF(IF($N461&lt;&gt;"",$N461,$M461)&gt;0,スコアリング基準!$C$22,0))))</f>
        <v/>
      </c>
      <c r="T461" s="4">
        <f>IF($O461="可",スコアリング基準!$C$23,0)</f>
        <v/>
      </c>
      <c r="U461" s="4">
        <f>IF(OR(COUNT($K461:$L461)&lt;2,$K461=0),0,IF(ABS($L461)/$K461&lt;=スコアリング基準!$B$24,スコアリング基準!$C$24,IF(ABS($L461)/$K461&lt;=スコアリング基準!$B$25,スコアリング基準!$C$25,IF(ABS($L461)/$K461&lt;=スコアリング基準!$B$26,スコアリング基準!$C$26,0))))</f>
        <v/>
      </c>
      <c r="V461" s="4">
        <f>IF($P461="なし",スコアリング基準!$C$27,0)</f>
        <v/>
      </c>
      <c r="W461" s="4">
        <f>IF($F461="",0,IF(ISNUMBER($F461),IF($F461&lt;=スコアリング基準!$B$28,スコアリング基準!$C$28,スコアリング基準!$C$29),0))</f>
        <v/>
      </c>
      <c r="X461" s="4">
        <f>IFERROR(VLOOKUP($B461,スコアリング基準!$A$36:$B$46,2,FALSE),0)</f>
        <v/>
      </c>
      <c r="Y461" s="4">
        <f>SUM($S461:$X461)</f>
        <v/>
      </c>
      <c r="Z461" s="4">
        <f>IF(COUNT($M461:$N461)=0,"データ無",IF($Y461&gt;=スコアリング基準!$B$30,"S",IF($Y461&gt;=スコアリング基準!$B$31,"A",IF($Y461&gt;=スコアリング基準!$B$32,"B","C"))))</f>
        <v/>
      </c>
      <c r="AA461">
        <f>IFERROR(INDEX(実績DB!$I$3:$I$104,MATCH($B461&amp;$C461,実績DB!$J$3:$J$104,0)),"")</f>
        <v/>
      </c>
    </row>
    <row r="462">
      <c r="A462" t="n">
        <v>460</v>
      </c>
      <c r="B462" t="inlineStr">
        <is>
          <t>東北</t>
        </is>
      </c>
      <c r="C462" t="inlineStr">
        <is>
          <t>気仙沼変電所</t>
        </is>
      </c>
      <c r="D462" t="inlineStr">
        <is>
          <t>岩手県</t>
        </is>
      </c>
      <c r="E462" t="n">
        <v>154</v>
      </c>
      <c r="G462" s="3" t="n">
        <v>38.875408</v>
      </c>
      <c r="H462" s="3" t="n">
        <v>141.540485</v>
      </c>
      <c r="I462" t="inlineStr">
        <is>
          <t>OSM実測</t>
        </is>
      </c>
      <c r="J462" t="n">
        <v>190</v>
      </c>
      <c r="K462" t="n">
        <v>114</v>
      </c>
      <c r="L462" t="n">
        <v>-46</v>
      </c>
      <c r="O462" t="inlineStr">
        <is>
          <t>可</t>
        </is>
      </c>
      <c r="P462" t="inlineStr">
        <is>
          <t>有り</t>
        </is>
      </c>
      <c r="R462" s="4">
        <f>IF(COUNT($M462:$N462)=0,"",IF(AND(IF($N462&lt;&gt;"",$N462,$M462)&lt;=0,$O462&lt;&gt;"可"),"警告",""))</f>
        <v/>
      </c>
      <c r="S462" s="4">
        <f>IF(COUNT($M462:$N462)=0,0,IF(IF($N462&lt;&gt;"",$N462,$M462)&gt;=スコアリング基準!$B$20,スコアリング基準!$C$20,IF(IF($N462&lt;&gt;"",$N462,$M462)&gt;=スコアリング基準!$B$21,スコアリング基準!$C$21,IF(IF($N462&lt;&gt;"",$N462,$M462)&gt;0,スコアリング基準!$C$22,0))))</f>
        <v/>
      </c>
      <c r="T462" s="4">
        <f>IF($O462="可",スコアリング基準!$C$23,0)</f>
        <v/>
      </c>
      <c r="U462" s="4">
        <f>IF(OR(COUNT($K462:$L462)&lt;2,$K462=0),0,IF(ABS($L462)/$K462&lt;=スコアリング基準!$B$24,スコアリング基準!$C$24,IF(ABS($L462)/$K462&lt;=スコアリング基準!$B$25,スコアリング基準!$C$25,IF(ABS($L462)/$K462&lt;=スコアリング基準!$B$26,スコアリング基準!$C$26,0))))</f>
        <v/>
      </c>
      <c r="V462" s="4">
        <f>IF($P462="なし",スコアリング基準!$C$27,0)</f>
        <v/>
      </c>
      <c r="W462" s="4">
        <f>IF($F462="",0,IF(ISNUMBER($F462),IF($F462&lt;=スコアリング基準!$B$28,スコアリング基準!$C$28,スコアリング基準!$C$29),0))</f>
        <v/>
      </c>
      <c r="X462" s="4">
        <f>IFERROR(VLOOKUP($B462,スコアリング基準!$A$36:$B$46,2,FALSE),0)</f>
        <v/>
      </c>
      <c r="Y462" s="4">
        <f>SUM($S462:$X462)</f>
        <v/>
      </c>
      <c r="Z462" s="4">
        <f>IF(COUNT($M462:$N462)=0,"データ無",IF($Y462&gt;=スコアリング基準!$B$30,"S",IF($Y462&gt;=スコアリング基準!$B$31,"A",IF($Y462&gt;=スコアリング基準!$B$32,"B","C"))))</f>
        <v/>
      </c>
      <c r="AA462">
        <f>IFERROR(INDEX(実績DB!$I$3:$I$104,MATCH($B462&amp;$C462,実績DB!$J$3:$J$104,0)),"")</f>
        <v/>
      </c>
    </row>
    <row r="463">
      <c r="A463" t="n">
        <v>461</v>
      </c>
      <c r="B463" t="inlineStr">
        <is>
          <t>東北</t>
        </is>
      </c>
      <c r="C463" t="inlineStr">
        <is>
          <t>浦町変電所</t>
        </is>
      </c>
      <c r="D463" t="inlineStr">
        <is>
          <t>青森県</t>
        </is>
      </c>
      <c r="E463" t="n">
        <v>154</v>
      </c>
      <c r="G463" s="3" t="n">
        <v>40.809742</v>
      </c>
      <c r="H463" s="3" t="n">
        <v>140.752414</v>
      </c>
      <c r="I463" t="inlineStr">
        <is>
          <t>OSM実測</t>
        </is>
      </c>
      <c r="J463" t="n">
        <v>286</v>
      </c>
      <c r="K463" t="n">
        <v>171</v>
      </c>
      <c r="L463" t="n">
        <v>36</v>
      </c>
      <c r="O463" t="inlineStr">
        <is>
          <t>可</t>
        </is>
      </c>
      <c r="P463" t="inlineStr">
        <is>
          <t>有り</t>
        </is>
      </c>
      <c r="R463" s="4">
        <f>IF(COUNT($M463:$N463)=0,"",IF(AND(IF($N463&lt;&gt;"",$N463,$M463)&lt;=0,$O463&lt;&gt;"可"),"警告",""))</f>
        <v/>
      </c>
      <c r="S463" s="4">
        <f>IF(COUNT($M463:$N463)=0,0,IF(IF($N463&lt;&gt;"",$N463,$M463)&gt;=スコアリング基準!$B$20,スコアリング基準!$C$20,IF(IF($N463&lt;&gt;"",$N463,$M463)&gt;=スコアリング基準!$B$21,スコアリング基準!$C$21,IF(IF($N463&lt;&gt;"",$N463,$M463)&gt;0,スコアリング基準!$C$22,0))))</f>
        <v/>
      </c>
      <c r="T463" s="4">
        <f>IF($O463="可",スコアリング基準!$C$23,0)</f>
        <v/>
      </c>
      <c r="U463" s="4">
        <f>IF(OR(COUNT($K463:$L463)&lt;2,$K463=0),0,IF(ABS($L463)/$K463&lt;=スコアリング基準!$B$24,スコアリング基準!$C$24,IF(ABS($L463)/$K463&lt;=スコアリング基準!$B$25,スコアリング基準!$C$25,IF(ABS($L463)/$K463&lt;=スコアリング基準!$B$26,スコアリング基準!$C$26,0))))</f>
        <v/>
      </c>
      <c r="V463" s="4">
        <f>IF($P463="なし",スコアリング基準!$C$27,0)</f>
        <v/>
      </c>
      <c r="W463" s="4">
        <f>IF($F463="",0,IF(ISNUMBER($F463),IF($F463&lt;=スコアリング基準!$B$28,スコアリング基準!$C$28,スコアリング基準!$C$29),0))</f>
        <v/>
      </c>
      <c r="X463" s="4">
        <f>IFERROR(VLOOKUP($B463,スコアリング基準!$A$36:$B$46,2,FALSE),0)</f>
        <v/>
      </c>
      <c r="Y463" s="4">
        <f>SUM($S463:$X463)</f>
        <v/>
      </c>
      <c r="Z463" s="4">
        <f>IF(COUNT($M463:$N463)=0,"データ無",IF($Y463&gt;=スコアリング基準!$B$30,"S",IF($Y463&gt;=スコアリング基準!$B$31,"A",IF($Y463&gt;=スコアリング基準!$B$32,"B","C"))))</f>
        <v/>
      </c>
      <c r="AA463">
        <f>IFERROR(INDEX(実績DB!$I$3:$I$104,MATCH($B463&amp;$C463,実績DB!$J$3:$J$104,0)),"")</f>
        <v/>
      </c>
    </row>
    <row r="464">
      <c r="A464" t="n">
        <v>462</v>
      </c>
      <c r="B464" t="inlineStr">
        <is>
          <t>東北</t>
        </is>
      </c>
      <c r="C464" t="inlineStr">
        <is>
          <t>由利変電所</t>
        </is>
      </c>
      <c r="D464" t="inlineStr">
        <is>
          <t>山形県</t>
        </is>
      </c>
      <c r="E464" t="n">
        <v>154</v>
      </c>
      <c r="G464" s="3" t="n">
        <v>39.216527</v>
      </c>
      <c r="H464" s="3" t="n">
        <v>139.970056</v>
      </c>
      <c r="I464" t="inlineStr">
        <is>
          <t>OSM実測</t>
        </is>
      </c>
      <c r="J464" t="n">
        <v>285</v>
      </c>
      <c r="K464" t="n">
        <v>209</v>
      </c>
      <c r="L464" t="n">
        <v>-249</v>
      </c>
      <c r="O464" t="inlineStr">
        <is>
          <t>可</t>
        </is>
      </c>
      <c r="P464" t="inlineStr">
        <is>
          <t>有り</t>
        </is>
      </c>
      <c r="R464" s="4">
        <f>IF(COUNT($M464:$N464)=0,"",IF(AND(IF($N464&lt;&gt;"",$N464,$M464)&lt;=0,$O464&lt;&gt;"可"),"警告",""))</f>
        <v/>
      </c>
      <c r="S464" s="4">
        <f>IF(COUNT($M464:$N464)=0,0,IF(IF($N464&lt;&gt;"",$N464,$M464)&gt;=スコアリング基準!$B$20,スコアリング基準!$C$20,IF(IF($N464&lt;&gt;"",$N464,$M464)&gt;=スコアリング基準!$B$21,スコアリング基準!$C$21,IF(IF($N464&lt;&gt;"",$N464,$M464)&gt;0,スコアリング基準!$C$22,0))))</f>
        <v/>
      </c>
      <c r="T464" s="4">
        <f>IF($O464="可",スコアリング基準!$C$23,0)</f>
        <v/>
      </c>
      <c r="U464" s="4">
        <f>IF(OR(COUNT($K464:$L464)&lt;2,$K464=0),0,IF(ABS($L464)/$K464&lt;=スコアリング基準!$B$24,スコアリング基準!$C$24,IF(ABS($L464)/$K464&lt;=スコアリング基準!$B$25,スコアリング基準!$C$25,IF(ABS($L464)/$K464&lt;=スコアリング基準!$B$26,スコアリング基準!$C$26,0))))</f>
        <v/>
      </c>
      <c r="V464" s="4">
        <f>IF($P464="なし",スコアリング基準!$C$27,0)</f>
        <v/>
      </c>
      <c r="W464" s="4">
        <f>IF($F464="",0,IF(ISNUMBER($F464),IF($F464&lt;=スコアリング基準!$B$28,スコアリング基準!$C$28,スコアリング基準!$C$29),0))</f>
        <v/>
      </c>
      <c r="X464" s="4">
        <f>IFERROR(VLOOKUP($B464,スコアリング基準!$A$36:$B$46,2,FALSE),0)</f>
        <v/>
      </c>
      <c r="Y464" s="4">
        <f>SUM($S464:$X464)</f>
        <v/>
      </c>
      <c r="Z464" s="4">
        <f>IF(COUNT($M464:$N464)=0,"データ無",IF($Y464&gt;=スコアリング基準!$B$30,"S",IF($Y464&gt;=スコアリング基準!$B$31,"A",IF($Y464&gt;=スコアリング基準!$B$32,"B","C"))))</f>
        <v/>
      </c>
      <c r="AA464">
        <f>IFERROR(INDEX(実績DB!$I$3:$I$104,MATCH($B464&amp;$C464,実績DB!$J$3:$J$104,0)),"")</f>
        <v/>
      </c>
    </row>
    <row r="465">
      <c r="A465" t="n">
        <v>463</v>
      </c>
      <c r="B465" t="inlineStr">
        <is>
          <t>東北</t>
        </is>
      </c>
      <c r="C465" t="inlineStr">
        <is>
          <t>白糠変電所</t>
        </is>
      </c>
      <c r="D465" t="inlineStr">
        <is>
          <t>青森県</t>
        </is>
      </c>
      <c r="E465" t="n">
        <v>154</v>
      </c>
      <c r="G465" s="3" t="n">
        <v>41.188932</v>
      </c>
      <c r="H465" s="3" t="n">
        <v>141.381295</v>
      </c>
      <c r="I465" t="inlineStr">
        <is>
          <t>OSM実測</t>
        </is>
      </c>
      <c r="J465" t="n">
        <v>95</v>
      </c>
      <c r="K465" t="n">
        <v>95</v>
      </c>
      <c r="L465" t="n">
        <v>-56</v>
      </c>
      <c r="O465" t="inlineStr">
        <is>
          <t>不可 #3</t>
        </is>
      </c>
      <c r="P465" t="inlineStr">
        <is>
          <t>有り</t>
        </is>
      </c>
      <c r="R465" s="4">
        <f>IF(COUNT($M465:$N465)=0,"",IF(AND(IF($N465&lt;&gt;"",$N465,$M465)&lt;=0,$O465&lt;&gt;"可"),"警告",""))</f>
        <v/>
      </c>
      <c r="S465" s="4">
        <f>IF(COUNT($M465:$N465)=0,0,IF(IF($N465&lt;&gt;"",$N465,$M465)&gt;=スコアリング基準!$B$20,スコアリング基準!$C$20,IF(IF($N465&lt;&gt;"",$N465,$M465)&gt;=スコアリング基準!$B$21,スコアリング基準!$C$21,IF(IF($N465&lt;&gt;"",$N465,$M465)&gt;0,スコアリング基準!$C$22,0))))</f>
        <v/>
      </c>
      <c r="T465" s="4">
        <f>IF($O465="可",スコアリング基準!$C$23,0)</f>
        <v/>
      </c>
      <c r="U465" s="4">
        <f>IF(OR(COUNT($K465:$L465)&lt;2,$K465=0),0,IF(ABS($L465)/$K465&lt;=スコアリング基準!$B$24,スコアリング基準!$C$24,IF(ABS($L465)/$K465&lt;=スコアリング基準!$B$25,スコアリング基準!$C$25,IF(ABS($L465)/$K465&lt;=スコアリング基準!$B$26,スコアリング基準!$C$26,0))))</f>
        <v/>
      </c>
      <c r="V465" s="4">
        <f>IF($P465="なし",スコアリング基準!$C$27,0)</f>
        <v/>
      </c>
      <c r="W465" s="4">
        <f>IF($F465="",0,IF(ISNUMBER($F465),IF($F465&lt;=スコアリング基準!$B$28,スコアリング基準!$C$28,スコアリング基準!$C$29),0))</f>
        <v/>
      </c>
      <c r="X465" s="4">
        <f>IFERROR(VLOOKUP($B465,スコアリング基準!$A$36:$B$46,2,FALSE),0)</f>
        <v/>
      </c>
      <c r="Y465" s="4">
        <f>SUM($S465:$X465)</f>
        <v/>
      </c>
      <c r="Z465" s="4">
        <f>IF(COUNT($M465:$N465)=0,"データ無",IF($Y465&gt;=スコアリング基準!$B$30,"S",IF($Y465&gt;=スコアリング基準!$B$31,"A",IF($Y465&gt;=スコアリング基準!$B$32,"B","C"))))</f>
        <v/>
      </c>
      <c r="AA465">
        <f>IFERROR(INDEX(実績DB!$I$3:$I$104,MATCH($B465&amp;$C465,実績DB!$J$3:$J$104,0)),"")</f>
        <v/>
      </c>
    </row>
    <row r="466">
      <c r="A466" t="n">
        <v>464</v>
      </c>
      <c r="B466" t="inlineStr">
        <is>
          <t>東北</t>
        </is>
      </c>
      <c r="C466" t="inlineStr">
        <is>
          <t>盛岡変電所</t>
        </is>
      </c>
      <c r="D466" t="inlineStr">
        <is>
          <t>岩手県</t>
        </is>
      </c>
      <c r="E466" t="n">
        <v>154</v>
      </c>
      <c r="G466" s="3" t="n">
        <v>39.680671</v>
      </c>
      <c r="H466" s="3" t="n">
        <v>141.111792</v>
      </c>
      <c r="I466" t="inlineStr">
        <is>
          <t>OSM実測</t>
        </is>
      </c>
      <c r="J466" t="n">
        <v>285</v>
      </c>
      <c r="K466" t="n">
        <v>228</v>
      </c>
      <c r="L466" t="n">
        <v>-166</v>
      </c>
      <c r="O466" t="inlineStr">
        <is>
          <t>可</t>
        </is>
      </c>
      <c r="P466" t="inlineStr">
        <is>
          <t>有り</t>
        </is>
      </c>
      <c r="R466" s="4">
        <f>IF(COUNT($M466:$N466)=0,"",IF(AND(IF($N466&lt;&gt;"",$N466,$M466)&lt;=0,$O466&lt;&gt;"可"),"警告",""))</f>
        <v/>
      </c>
      <c r="S466" s="4">
        <f>IF(COUNT($M466:$N466)=0,0,IF(IF($N466&lt;&gt;"",$N466,$M466)&gt;=スコアリング基準!$B$20,スコアリング基準!$C$20,IF(IF($N466&lt;&gt;"",$N466,$M466)&gt;=スコアリング基準!$B$21,スコアリング基準!$C$21,IF(IF($N466&lt;&gt;"",$N466,$M466)&gt;0,スコアリング基準!$C$22,0))))</f>
        <v/>
      </c>
      <c r="T466" s="4">
        <f>IF($O466="可",スコアリング基準!$C$23,0)</f>
        <v/>
      </c>
      <c r="U466" s="4">
        <f>IF(OR(COUNT($K466:$L466)&lt;2,$K466=0),0,IF(ABS($L466)/$K466&lt;=スコアリング基準!$B$24,スコアリング基準!$C$24,IF(ABS($L466)/$K466&lt;=スコアリング基準!$B$25,スコアリング基準!$C$25,IF(ABS($L466)/$K466&lt;=スコアリング基準!$B$26,スコアリング基準!$C$26,0))))</f>
        <v/>
      </c>
      <c r="V466" s="4">
        <f>IF($P466="なし",スコアリング基準!$C$27,0)</f>
        <v/>
      </c>
      <c r="W466" s="4">
        <f>IF($F466="",0,IF(ISNUMBER($F466),IF($F466&lt;=スコアリング基準!$B$28,スコアリング基準!$C$28,スコアリング基準!$C$29),0))</f>
        <v/>
      </c>
      <c r="X466" s="4">
        <f>IFERROR(VLOOKUP($B466,スコアリング基準!$A$36:$B$46,2,FALSE),0)</f>
        <v/>
      </c>
      <c r="Y466" s="4">
        <f>SUM($S466:$X466)</f>
        <v/>
      </c>
      <c r="Z466" s="4">
        <f>IF(COUNT($M466:$N466)=0,"データ無",IF($Y466&gt;=スコアリング基準!$B$30,"S",IF($Y466&gt;=スコアリング基準!$B$31,"A",IF($Y466&gt;=スコアリング基準!$B$32,"B","C"))))</f>
        <v/>
      </c>
      <c r="AA466">
        <f>IFERROR(INDEX(実績DB!$I$3:$I$104,MATCH($B466&amp;$C466,実績DB!$J$3:$J$104,0)),"")</f>
        <v/>
      </c>
    </row>
    <row r="467">
      <c r="A467" t="n">
        <v>465</v>
      </c>
      <c r="B467" t="inlineStr">
        <is>
          <t>東北</t>
        </is>
      </c>
      <c r="C467" t="inlineStr">
        <is>
          <t>置賜変電所</t>
        </is>
      </c>
      <c r="D467" t="inlineStr">
        <is>
          <t>山形県</t>
        </is>
      </c>
      <c r="E467" t="n">
        <v>154</v>
      </c>
      <c r="G467" s="3" t="n">
        <v>38.032145</v>
      </c>
      <c r="H467" s="3" t="n">
        <v>140.111806</v>
      </c>
      <c r="I467" t="inlineStr">
        <is>
          <t>OSM実測</t>
        </is>
      </c>
      <c r="J467" t="n">
        <v>286</v>
      </c>
      <c r="K467" t="n">
        <v>171</v>
      </c>
      <c r="L467" t="n">
        <v>-71</v>
      </c>
      <c r="O467" t="inlineStr">
        <is>
          <t>可</t>
        </is>
      </c>
      <c r="P467" t="inlineStr">
        <is>
          <t>有り</t>
        </is>
      </c>
      <c r="R467" s="4">
        <f>IF(COUNT($M467:$N467)=0,"",IF(AND(IF($N467&lt;&gt;"",$N467,$M467)&lt;=0,$O467&lt;&gt;"可"),"警告",""))</f>
        <v/>
      </c>
      <c r="S467" s="4">
        <f>IF(COUNT($M467:$N467)=0,0,IF(IF($N467&lt;&gt;"",$N467,$M467)&gt;=スコアリング基準!$B$20,スコアリング基準!$C$20,IF(IF($N467&lt;&gt;"",$N467,$M467)&gt;=スコアリング基準!$B$21,スコアリング基準!$C$21,IF(IF($N467&lt;&gt;"",$N467,$M467)&gt;0,スコアリング基準!$C$22,0))))</f>
        <v/>
      </c>
      <c r="T467" s="4">
        <f>IF($O467="可",スコアリング基準!$C$23,0)</f>
        <v/>
      </c>
      <c r="U467" s="4">
        <f>IF(OR(COUNT($K467:$L467)&lt;2,$K467=0),0,IF(ABS($L467)/$K467&lt;=スコアリング基準!$B$24,スコアリング基準!$C$24,IF(ABS($L467)/$K467&lt;=スコアリング基準!$B$25,スコアリング基準!$C$25,IF(ABS($L467)/$K467&lt;=スコアリング基準!$B$26,スコアリング基準!$C$26,0))))</f>
        <v/>
      </c>
      <c r="V467" s="4">
        <f>IF($P467="なし",スコアリング基準!$C$27,0)</f>
        <v/>
      </c>
      <c r="W467" s="4">
        <f>IF($F467="",0,IF(ISNUMBER($F467),IF($F467&lt;=スコアリング基準!$B$28,スコアリング基準!$C$28,スコアリング基準!$C$29),0))</f>
        <v/>
      </c>
      <c r="X467" s="4">
        <f>IFERROR(VLOOKUP($B467,スコアリング基準!$A$36:$B$46,2,FALSE),0)</f>
        <v/>
      </c>
      <c r="Y467" s="4">
        <f>SUM($S467:$X467)</f>
        <v/>
      </c>
      <c r="Z467" s="4">
        <f>IF(COUNT($M467:$N467)=0,"データ無",IF($Y467&gt;=スコアリング基準!$B$30,"S",IF($Y467&gt;=スコアリング基準!$B$31,"A",IF($Y467&gt;=スコアリング基準!$B$32,"B","C"))))</f>
        <v/>
      </c>
      <c r="AA467">
        <f>IFERROR(INDEX(実績DB!$I$3:$I$104,MATCH($B467&amp;$C467,実績DB!$J$3:$J$104,0)),"")</f>
        <v/>
      </c>
    </row>
    <row r="468">
      <c r="A468" t="n">
        <v>466</v>
      </c>
      <c r="B468" t="inlineStr">
        <is>
          <t>東北</t>
        </is>
      </c>
      <c r="C468" t="inlineStr">
        <is>
          <t>若松変電所</t>
        </is>
      </c>
      <c r="D468" t="inlineStr">
        <is>
          <t>福島県</t>
        </is>
      </c>
      <c r="E468" t="n">
        <v>154</v>
      </c>
      <c r="G468" s="3" t="n">
        <v>37.496964</v>
      </c>
      <c r="H468" s="3" t="n">
        <v>139.894903</v>
      </c>
      <c r="I468" t="inlineStr">
        <is>
          <t>OSM実測</t>
        </is>
      </c>
      <c r="J468" t="n">
        <v>285</v>
      </c>
      <c r="K468" t="n">
        <v>228</v>
      </c>
      <c r="L468" t="n">
        <v>-52</v>
      </c>
      <c r="O468" t="inlineStr">
        <is>
          <t>可</t>
        </is>
      </c>
      <c r="P468" t="inlineStr">
        <is>
          <t>有り</t>
        </is>
      </c>
      <c r="R468" s="4">
        <f>IF(COUNT($M468:$N468)=0,"",IF(AND(IF($N468&lt;&gt;"",$N468,$M468)&lt;=0,$O468&lt;&gt;"可"),"警告",""))</f>
        <v/>
      </c>
      <c r="S468" s="4">
        <f>IF(COUNT($M468:$N468)=0,0,IF(IF($N468&lt;&gt;"",$N468,$M468)&gt;=スコアリング基準!$B$20,スコアリング基準!$C$20,IF(IF($N468&lt;&gt;"",$N468,$M468)&gt;=スコアリング基準!$B$21,スコアリング基準!$C$21,IF(IF($N468&lt;&gt;"",$N468,$M468)&gt;0,スコアリング基準!$C$22,0))))</f>
        <v/>
      </c>
      <c r="T468" s="4">
        <f>IF($O468="可",スコアリング基準!$C$23,0)</f>
        <v/>
      </c>
      <c r="U468" s="4">
        <f>IF(OR(COUNT($K468:$L468)&lt;2,$K468=0),0,IF(ABS($L468)/$K468&lt;=スコアリング基準!$B$24,スコアリング基準!$C$24,IF(ABS($L468)/$K468&lt;=スコアリング基準!$B$25,スコアリング基準!$C$25,IF(ABS($L468)/$K468&lt;=スコアリング基準!$B$26,スコアリング基準!$C$26,0))))</f>
        <v/>
      </c>
      <c r="V468" s="4">
        <f>IF($P468="なし",スコアリング基準!$C$27,0)</f>
        <v/>
      </c>
      <c r="W468" s="4">
        <f>IF($F468="",0,IF(ISNUMBER($F468),IF($F468&lt;=スコアリング基準!$B$28,スコアリング基準!$C$28,スコアリング基準!$C$29),0))</f>
        <v/>
      </c>
      <c r="X468" s="4">
        <f>IFERROR(VLOOKUP($B468,スコアリング基準!$A$36:$B$46,2,FALSE),0)</f>
        <v/>
      </c>
      <c r="Y468" s="4">
        <f>SUM($S468:$X468)</f>
        <v/>
      </c>
      <c r="Z468" s="4">
        <f>IF(COUNT($M468:$N468)=0,"データ無",IF($Y468&gt;=スコアリング基準!$B$30,"S",IF($Y468&gt;=スコアリング基準!$B$31,"A",IF($Y468&gt;=スコアリング基準!$B$32,"B","C"))))</f>
        <v/>
      </c>
      <c r="AA468">
        <f>IFERROR(INDEX(実績DB!$I$3:$I$104,MATCH($B468&amp;$C468,実績DB!$J$3:$J$104,0)),"")</f>
        <v/>
      </c>
    </row>
    <row r="469">
      <c r="A469" t="n">
        <v>467</v>
      </c>
      <c r="B469" t="inlineStr">
        <is>
          <t>東北</t>
        </is>
      </c>
      <c r="C469" t="inlineStr">
        <is>
          <t>西村山変電所</t>
        </is>
      </c>
      <c r="D469" t="inlineStr">
        <is>
          <t>山形県</t>
        </is>
      </c>
      <c r="E469" t="n">
        <v>154</v>
      </c>
      <c r="G469" s="3" t="n">
        <v>38.460134</v>
      </c>
      <c r="H469" s="3" t="n">
        <v>140.308018</v>
      </c>
      <c r="I469" t="inlineStr">
        <is>
          <t>OSM実測</t>
        </is>
      </c>
      <c r="J469" t="n">
        <v>286</v>
      </c>
      <c r="K469" t="n">
        <v>171</v>
      </c>
      <c r="L469" t="n">
        <v>13</v>
      </c>
      <c r="O469" t="inlineStr">
        <is>
          <t>可</t>
        </is>
      </c>
      <c r="P469" t="inlineStr">
        <is>
          <t>有り</t>
        </is>
      </c>
      <c r="R469" s="4">
        <f>IF(COUNT($M469:$N469)=0,"",IF(AND(IF($N469&lt;&gt;"",$N469,$M469)&lt;=0,$O469&lt;&gt;"可"),"警告",""))</f>
        <v/>
      </c>
      <c r="S469" s="4">
        <f>IF(COUNT($M469:$N469)=0,0,IF(IF($N469&lt;&gt;"",$N469,$M469)&gt;=スコアリング基準!$B$20,スコアリング基準!$C$20,IF(IF($N469&lt;&gt;"",$N469,$M469)&gt;=スコアリング基準!$B$21,スコアリング基準!$C$21,IF(IF($N469&lt;&gt;"",$N469,$M469)&gt;0,スコアリング基準!$C$22,0))))</f>
        <v/>
      </c>
      <c r="T469" s="4">
        <f>IF($O469="可",スコアリング基準!$C$23,0)</f>
        <v/>
      </c>
      <c r="U469" s="4">
        <f>IF(OR(COUNT($K469:$L469)&lt;2,$K469=0),0,IF(ABS($L469)/$K469&lt;=スコアリング基準!$B$24,スコアリング基準!$C$24,IF(ABS($L469)/$K469&lt;=スコアリング基準!$B$25,スコアリング基準!$C$25,IF(ABS($L469)/$K469&lt;=スコアリング基準!$B$26,スコアリング基準!$C$26,0))))</f>
        <v/>
      </c>
      <c r="V469" s="4">
        <f>IF($P469="なし",スコアリング基準!$C$27,0)</f>
        <v/>
      </c>
      <c r="W469" s="4">
        <f>IF($F469="",0,IF(ISNUMBER($F469),IF($F469&lt;=スコアリング基準!$B$28,スコアリング基準!$C$28,スコアリング基準!$C$29),0))</f>
        <v/>
      </c>
      <c r="X469" s="4">
        <f>IFERROR(VLOOKUP($B469,スコアリング基準!$A$36:$B$46,2,FALSE),0)</f>
        <v/>
      </c>
      <c r="Y469" s="4">
        <f>SUM($S469:$X469)</f>
        <v/>
      </c>
      <c r="Z469" s="4">
        <f>IF(COUNT($M469:$N469)=0,"データ無",IF($Y469&gt;=スコアリング基準!$B$30,"S",IF($Y469&gt;=スコアリング基準!$B$31,"A",IF($Y469&gt;=スコアリング基準!$B$32,"B","C"))))</f>
        <v/>
      </c>
      <c r="AA469">
        <f>IFERROR(INDEX(実績DB!$I$3:$I$104,MATCH($B469&amp;$C469,実績DB!$J$3:$J$104,0)),"")</f>
        <v/>
      </c>
    </row>
    <row r="470">
      <c r="A470" t="n">
        <v>468</v>
      </c>
      <c r="B470" t="inlineStr">
        <is>
          <t>東北</t>
        </is>
      </c>
      <c r="C470" t="inlineStr">
        <is>
          <t>西石巻変電所</t>
        </is>
      </c>
      <c r="D470" t="inlineStr">
        <is>
          <t>宮城県</t>
        </is>
      </c>
      <c r="E470" t="n">
        <v>154</v>
      </c>
      <c r="G470" s="3" t="n">
        <v>38.473664</v>
      </c>
      <c r="H470" s="3" t="n">
        <v>141.21974</v>
      </c>
      <c r="I470" t="inlineStr">
        <is>
          <t>OSM実測</t>
        </is>
      </c>
      <c r="J470" t="n">
        <v>474</v>
      </c>
      <c r="K470" t="n">
        <v>399</v>
      </c>
      <c r="L470" t="n">
        <v>-487</v>
      </c>
      <c r="O470" t="inlineStr">
        <is>
          <t>可</t>
        </is>
      </c>
      <c r="P470" t="inlineStr">
        <is>
          <t>有り</t>
        </is>
      </c>
      <c r="R470" s="4">
        <f>IF(COUNT($M470:$N470)=0,"",IF(AND(IF($N470&lt;&gt;"",$N470,$M470)&lt;=0,$O470&lt;&gt;"可"),"警告",""))</f>
        <v/>
      </c>
      <c r="S470" s="4">
        <f>IF(COUNT($M470:$N470)=0,0,IF(IF($N470&lt;&gt;"",$N470,$M470)&gt;=スコアリング基準!$B$20,スコアリング基準!$C$20,IF(IF($N470&lt;&gt;"",$N470,$M470)&gt;=スコアリング基準!$B$21,スコアリング基準!$C$21,IF(IF($N470&lt;&gt;"",$N470,$M470)&gt;0,スコアリング基準!$C$22,0))))</f>
        <v/>
      </c>
      <c r="T470" s="4">
        <f>IF($O470="可",スコアリング基準!$C$23,0)</f>
        <v/>
      </c>
      <c r="U470" s="4">
        <f>IF(OR(COUNT($K470:$L470)&lt;2,$K470=0),0,IF(ABS($L470)/$K470&lt;=スコアリング基準!$B$24,スコアリング基準!$C$24,IF(ABS($L470)/$K470&lt;=スコアリング基準!$B$25,スコアリング基準!$C$25,IF(ABS($L470)/$K470&lt;=スコアリング基準!$B$26,スコアリング基準!$C$26,0))))</f>
        <v/>
      </c>
      <c r="V470" s="4">
        <f>IF($P470="なし",スコアリング基準!$C$27,0)</f>
        <v/>
      </c>
      <c r="W470" s="4">
        <f>IF($F470="",0,IF(ISNUMBER($F470),IF($F470&lt;=スコアリング基準!$B$28,スコアリング基準!$C$28,スコアリング基準!$C$29),0))</f>
        <v/>
      </c>
      <c r="X470" s="4">
        <f>IFERROR(VLOOKUP($B470,スコアリング基準!$A$36:$B$46,2,FALSE),0)</f>
        <v/>
      </c>
      <c r="Y470" s="4">
        <f>SUM($S470:$X470)</f>
        <v/>
      </c>
      <c r="Z470" s="4">
        <f>IF(COUNT($M470:$N470)=0,"データ無",IF($Y470&gt;=スコアリング基準!$B$30,"S",IF($Y470&gt;=スコアリング基準!$B$31,"A",IF($Y470&gt;=スコアリング基準!$B$32,"B","C"))))</f>
        <v/>
      </c>
      <c r="AA470">
        <f>IFERROR(INDEX(実績DB!$I$3:$I$104,MATCH($B470&amp;$C470,実績DB!$J$3:$J$104,0)),"")</f>
        <v/>
      </c>
    </row>
    <row r="471">
      <c r="A471" t="n">
        <v>469</v>
      </c>
      <c r="B471" t="inlineStr">
        <is>
          <t>東北</t>
        </is>
      </c>
      <c r="C471" t="inlineStr">
        <is>
          <t>西福島変電所</t>
        </is>
      </c>
      <c r="D471" t="inlineStr">
        <is>
          <t>福島県</t>
        </is>
      </c>
      <c r="E471" t="n">
        <v>154</v>
      </c>
      <c r="G471" s="3" t="n">
        <v>37.749332</v>
      </c>
      <c r="H471" s="3" t="n">
        <v>140.419052</v>
      </c>
      <c r="I471" t="inlineStr">
        <is>
          <t>OSM実測</t>
        </is>
      </c>
      <c r="J471" t="n">
        <v>381</v>
      </c>
      <c r="K471" t="n">
        <v>281</v>
      </c>
      <c r="L471" t="n">
        <v>-130</v>
      </c>
      <c r="O471" t="inlineStr">
        <is>
          <t>可</t>
        </is>
      </c>
      <c r="P471" t="inlineStr">
        <is>
          <t>有り</t>
        </is>
      </c>
      <c r="R471" s="4">
        <f>IF(COUNT($M471:$N471)=0,"",IF(AND(IF($N471&lt;&gt;"",$N471,$M471)&lt;=0,$O471&lt;&gt;"可"),"警告",""))</f>
        <v/>
      </c>
      <c r="S471" s="4">
        <f>IF(COUNT($M471:$N471)=0,0,IF(IF($N471&lt;&gt;"",$N471,$M471)&gt;=スコアリング基準!$B$20,スコアリング基準!$C$20,IF(IF($N471&lt;&gt;"",$N471,$M471)&gt;=スコアリング基準!$B$21,スコアリング基準!$C$21,IF(IF($N471&lt;&gt;"",$N471,$M471)&gt;0,スコアリング基準!$C$22,0))))</f>
        <v/>
      </c>
      <c r="T471" s="4">
        <f>IF($O471="可",スコアリング基準!$C$23,0)</f>
        <v/>
      </c>
      <c r="U471" s="4">
        <f>IF(OR(COUNT($K471:$L471)&lt;2,$K471=0),0,IF(ABS($L471)/$K471&lt;=スコアリング基準!$B$24,スコアリング基準!$C$24,IF(ABS($L471)/$K471&lt;=スコアリング基準!$B$25,スコアリング基準!$C$25,IF(ABS($L471)/$K471&lt;=スコアリング基準!$B$26,スコアリング基準!$C$26,0))))</f>
        <v/>
      </c>
      <c r="V471" s="4">
        <f>IF($P471="なし",スコアリング基準!$C$27,0)</f>
        <v/>
      </c>
      <c r="W471" s="4">
        <f>IF($F471="",0,IF(ISNUMBER($F471),IF($F471&lt;=スコアリング基準!$B$28,スコアリング基準!$C$28,スコアリング基準!$C$29),0))</f>
        <v/>
      </c>
      <c r="X471" s="4">
        <f>IFERROR(VLOOKUP($B471,スコアリング基準!$A$36:$B$46,2,FALSE),0)</f>
        <v/>
      </c>
      <c r="Y471" s="4">
        <f>SUM($S471:$X471)</f>
        <v/>
      </c>
      <c r="Z471" s="4">
        <f>IF(COUNT($M471:$N471)=0,"データ無",IF($Y471&gt;=スコアリング基準!$B$30,"S",IF($Y471&gt;=スコアリング基準!$B$31,"A",IF($Y471&gt;=スコアリング基準!$B$32,"B","C"))))</f>
        <v/>
      </c>
      <c r="AA471">
        <f>IFERROR(INDEX(実績DB!$I$3:$I$104,MATCH($B471&amp;$C471,実績DB!$J$3:$J$104,0)),"")</f>
        <v/>
      </c>
    </row>
    <row r="472">
      <c r="A472" t="n">
        <v>470</v>
      </c>
      <c r="B472" t="inlineStr">
        <is>
          <t>東北</t>
        </is>
      </c>
      <c r="C472" t="inlineStr">
        <is>
          <t>豊栄変電所</t>
        </is>
      </c>
      <c r="D472" t="inlineStr">
        <is>
          <t>新潟県</t>
        </is>
      </c>
      <c r="E472" t="n">
        <v>154</v>
      </c>
      <c r="G472" s="3" t="n">
        <v>37.940964</v>
      </c>
      <c r="H472" s="3" t="n">
        <v>139.186369</v>
      </c>
      <c r="I472" t="inlineStr">
        <is>
          <t>OSM実測</t>
        </is>
      </c>
      <c r="J472" t="n">
        <v>286</v>
      </c>
      <c r="K472" t="n">
        <v>171</v>
      </c>
      <c r="L472" t="n">
        <v>-73</v>
      </c>
      <c r="O472" t="inlineStr">
        <is>
          <t>可</t>
        </is>
      </c>
      <c r="P472" t="inlineStr">
        <is>
          <t>有り</t>
        </is>
      </c>
      <c r="R472" s="4">
        <f>IF(COUNT($M472:$N472)=0,"",IF(AND(IF($N472&lt;&gt;"",$N472,$M472)&lt;=0,$O472&lt;&gt;"可"),"警告",""))</f>
        <v/>
      </c>
      <c r="S472" s="4">
        <f>IF(COUNT($M472:$N472)=0,0,IF(IF($N472&lt;&gt;"",$N472,$M472)&gt;=スコアリング基準!$B$20,スコアリング基準!$C$20,IF(IF($N472&lt;&gt;"",$N472,$M472)&gt;=スコアリング基準!$B$21,スコアリング基準!$C$21,IF(IF($N472&lt;&gt;"",$N472,$M472)&gt;0,スコアリング基準!$C$22,0))))</f>
        <v/>
      </c>
      <c r="T472" s="4">
        <f>IF($O472="可",スコアリング基準!$C$23,0)</f>
        <v/>
      </c>
      <c r="U472" s="4">
        <f>IF(OR(COUNT($K472:$L472)&lt;2,$K472=0),0,IF(ABS($L472)/$K472&lt;=スコアリング基準!$B$24,スコアリング基準!$C$24,IF(ABS($L472)/$K472&lt;=スコアリング基準!$B$25,スコアリング基準!$C$25,IF(ABS($L472)/$K472&lt;=スコアリング基準!$B$26,スコアリング基準!$C$26,0))))</f>
        <v/>
      </c>
      <c r="V472" s="4">
        <f>IF($P472="なし",スコアリング基準!$C$27,0)</f>
        <v/>
      </c>
      <c r="W472" s="4">
        <f>IF($F472="",0,IF(ISNUMBER($F472),IF($F472&lt;=スコアリング基準!$B$28,スコアリング基準!$C$28,スコアリング基準!$C$29),0))</f>
        <v/>
      </c>
      <c r="X472" s="4">
        <f>IFERROR(VLOOKUP($B472,スコアリング基準!$A$36:$B$46,2,FALSE),0)</f>
        <v/>
      </c>
      <c r="Y472" s="4">
        <f>SUM($S472:$X472)</f>
        <v/>
      </c>
      <c r="Z472" s="4">
        <f>IF(COUNT($M472:$N472)=0,"データ無",IF($Y472&gt;=スコアリング基準!$B$30,"S",IF($Y472&gt;=スコアリング基準!$B$31,"A",IF($Y472&gt;=スコアリング基準!$B$32,"B","C"))))</f>
        <v/>
      </c>
      <c r="AA472">
        <f>IFERROR(INDEX(実績DB!$I$3:$I$104,MATCH($B472&amp;$C472,実績DB!$J$3:$J$104,0)),"")</f>
        <v/>
      </c>
    </row>
    <row r="473">
      <c r="A473" t="n">
        <v>471</v>
      </c>
      <c r="B473" t="inlineStr">
        <is>
          <t>東北</t>
        </is>
      </c>
      <c r="C473" t="inlineStr">
        <is>
          <t>郡山変電所</t>
        </is>
      </c>
      <c r="D473" t="inlineStr">
        <is>
          <t>福島県</t>
        </is>
      </c>
      <c r="E473" t="n">
        <v>154</v>
      </c>
      <c r="G473" s="3" t="n">
        <v>37.381772</v>
      </c>
      <c r="H473" s="3" t="n">
        <v>140.411786</v>
      </c>
      <c r="I473" t="inlineStr">
        <is>
          <t>OSM実測</t>
        </is>
      </c>
      <c r="J473" t="n">
        <v>476</v>
      </c>
      <c r="K473" t="n">
        <v>399</v>
      </c>
      <c r="L473" t="n">
        <v>-175</v>
      </c>
      <c r="O473" t="inlineStr">
        <is>
          <t>可</t>
        </is>
      </c>
      <c r="P473" t="inlineStr">
        <is>
          <t>有り</t>
        </is>
      </c>
      <c r="R473" s="4">
        <f>IF(COUNT($M473:$N473)=0,"",IF(AND(IF($N473&lt;&gt;"",$N473,$M473)&lt;=0,$O473&lt;&gt;"可"),"警告",""))</f>
        <v/>
      </c>
      <c r="S473" s="4">
        <f>IF(COUNT($M473:$N473)=0,0,IF(IF($N473&lt;&gt;"",$N473,$M473)&gt;=スコアリング基準!$B$20,スコアリング基準!$C$20,IF(IF($N473&lt;&gt;"",$N473,$M473)&gt;=スコアリング基準!$B$21,スコアリング基準!$C$21,IF(IF($N473&lt;&gt;"",$N473,$M473)&gt;0,スコアリング基準!$C$22,0))))</f>
        <v/>
      </c>
      <c r="T473" s="4">
        <f>IF($O473="可",スコアリング基準!$C$23,0)</f>
        <v/>
      </c>
      <c r="U473" s="4">
        <f>IF(OR(COUNT($K473:$L473)&lt;2,$K473=0),0,IF(ABS($L473)/$K473&lt;=スコアリング基準!$B$24,スコアリング基準!$C$24,IF(ABS($L473)/$K473&lt;=スコアリング基準!$B$25,スコアリング基準!$C$25,IF(ABS($L473)/$K473&lt;=スコアリング基準!$B$26,スコアリング基準!$C$26,0))))</f>
        <v/>
      </c>
      <c r="V473" s="4">
        <f>IF($P473="なし",スコアリング基準!$C$27,0)</f>
        <v/>
      </c>
      <c r="W473" s="4">
        <f>IF($F473="",0,IF(ISNUMBER($F473),IF($F473&lt;=スコアリング基準!$B$28,スコアリング基準!$C$28,スコアリング基準!$C$29),0))</f>
        <v/>
      </c>
      <c r="X473" s="4">
        <f>IFERROR(VLOOKUP($B473,スコアリング基準!$A$36:$B$46,2,FALSE),0)</f>
        <v/>
      </c>
      <c r="Y473" s="4">
        <f>SUM($S473:$X473)</f>
        <v/>
      </c>
      <c r="Z473" s="4">
        <f>IF(COUNT($M473:$N473)=0,"データ無",IF($Y473&gt;=スコアリング基準!$B$30,"S",IF($Y473&gt;=スコアリング基準!$B$31,"A",IF($Y473&gt;=スコアリング基準!$B$32,"B","C"))))</f>
        <v/>
      </c>
      <c r="AA473">
        <f>IFERROR(INDEX(実績DB!$I$3:$I$104,MATCH($B473&amp;$C473,実績DB!$J$3:$J$104,0)),"")</f>
        <v/>
      </c>
    </row>
    <row r="474">
      <c r="A474" t="n">
        <v>472</v>
      </c>
      <c r="B474" t="inlineStr">
        <is>
          <t>東北</t>
        </is>
      </c>
      <c r="C474" t="inlineStr">
        <is>
          <t>酒田北港変電所</t>
        </is>
      </c>
      <c r="D474" t="inlineStr">
        <is>
          <t>山形県</t>
        </is>
      </c>
      <c r="E474" t="n">
        <v>154</v>
      </c>
      <c r="G474" s="3" t="n">
        <v>38.967083</v>
      </c>
      <c r="H474" s="3" t="n">
        <v>139.844801</v>
      </c>
      <c r="I474" t="inlineStr">
        <is>
          <t>OSM実測</t>
        </is>
      </c>
      <c r="J474" t="n">
        <v>143</v>
      </c>
      <c r="K474" t="n">
        <v>143</v>
      </c>
      <c r="L474" t="n">
        <v>-133</v>
      </c>
      <c r="O474" t="inlineStr">
        <is>
          <t>不可 #3</t>
        </is>
      </c>
      <c r="P474" t="inlineStr">
        <is>
          <t>有り</t>
        </is>
      </c>
      <c r="R474" s="4">
        <f>IF(COUNT($M474:$N474)=0,"",IF(AND(IF($N474&lt;&gt;"",$N474,$M474)&lt;=0,$O474&lt;&gt;"可"),"警告",""))</f>
        <v/>
      </c>
      <c r="S474" s="4">
        <f>IF(COUNT($M474:$N474)=0,0,IF(IF($N474&lt;&gt;"",$N474,$M474)&gt;=スコアリング基準!$B$20,スコアリング基準!$C$20,IF(IF($N474&lt;&gt;"",$N474,$M474)&gt;=スコアリング基準!$B$21,スコアリング基準!$C$21,IF(IF($N474&lt;&gt;"",$N474,$M474)&gt;0,スコアリング基準!$C$22,0))))</f>
        <v/>
      </c>
      <c r="T474" s="4">
        <f>IF($O474="可",スコアリング基準!$C$23,0)</f>
        <v/>
      </c>
      <c r="U474" s="4">
        <f>IF(OR(COUNT($K474:$L474)&lt;2,$K474=0),0,IF(ABS($L474)/$K474&lt;=スコアリング基準!$B$24,スコアリング基準!$C$24,IF(ABS($L474)/$K474&lt;=スコアリング基準!$B$25,スコアリング基準!$C$25,IF(ABS($L474)/$K474&lt;=スコアリング基準!$B$26,スコアリング基準!$C$26,0))))</f>
        <v/>
      </c>
      <c r="V474" s="4">
        <f>IF($P474="なし",スコアリング基準!$C$27,0)</f>
        <v/>
      </c>
      <c r="W474" s="4">
        <f>IF($F474="",0,IF(ISNUMBER($F474),IF($F474&lt;=スコアリング基準!$B$28,スコアリング基準!$C$28,スコアリング基準!$C$29),0))</f>
        <v/>
      </c>
      <c r="X474" s="4">
        <f>IFERROR(VLOOKUP($B474,スコアリング基準!$A$36:$B$46,2,FALSE),0)</f>
        <v/>
      </c>
      <c r="Y474" s="4">
        <f>SUM($S474:$X474)</f>
        <v/>
      </c>
      <c r="Z474" s="4">
        <f>IF(COUNT($M474:$N474)=0,"データ無",IF($Y474&gt;=スコアリング基準!$B$30,"S",IF($Y474&gt;=スコアリング基準!$B$31,"A",IF($Y474&gt;=スコアリング基準!$B$32,"B","C"))))</f>
        <v/>
      </c>
      <c r="AA474">
        <f>IFERROR(INDEX(実績DB!$I$3:$I$104,MATCH($B474&amp;$C474,実績DB!$J$3:$J$104,0)),"")</f>
        <v/>
      </c>
    </row>
    <row r="475">
      <c r="A475" t="n">
        <v>473</v>
      </c>
      <c r="B475" t="inlineStr">
        <is>
          <t>東北</t>
        </is>
      </c>
      <c r="C475" t="inlineStr">
        <is>
          <t>酒田変電所</t>
        </is>
      </c>
      <c r="D475" t="inlineStr">
        <is>
          <t>山形県</t>
        </is>
      </c>
      <c r="E475" t="n">
        <v>154</v>
      </c>
      <c r="G475" s="3" t="n">
        <v>38.89755</v>
      </c>
      <c r="H475" s="3" t="n">
        <v>139.852729</v>
      </c>
      <c r="I475" t="inlineStr">
        <is>
          <t>OSM実測</t>
        </is>
      </c>
      <c r="J475" t="n">
        <v>285</v>
      </c>
      <c r="K475" t="n">
        <v>228</v>
      </c>
      <c r="L475" t="n">
        <v>-94</v>
      </c>
      <c r="O475" t="inlineStr">
        <is>
          <t>可</t>
        </is>
      </c>
      <c r="P475" t="inlineStr">
        <is>
          <t>有り</t>
        </is>
      </c>
      <c r="R475" s="4">
        <f>IF(COUNT($M475:$N475)=0,"",IF(AND(IF($N475&lt;&gt;"",$N475,$M475)&lt;=0,$O475&lt;&gt;"可"),"警告",""))</f>
        <v/>
      </c>
      <c r="S475" s="4">
        <f>IF(COUNT($M475:$N475)=0,0,IF(IF($N475&lt;&gt;"",$N475,$M475)&gt;=スコアリング基準!$B$20,スコアリング基準!$C$20,IF(IF($N475&lt;&gt;"",$N475,$M475)&gt;=スコアリング基準!$B$21,スコアリング基準!$C$21,IF(IF($N475&lt;&gt;"",$N475,$M475)&gt;0,スコアリング基準!$C$22,0))))</f>
        <v/>
      </c>
      <c r="T475" s="4">
        <f>IF($O475="可",スコアリング基準!$C$23,0)</f>
        <v/>
      </c>
      <c r="U475" s="4">
        <f>IF(OR(COUNT($K475:$L475)&lt;2,$K475=0),0,IF(ABS($L475)/$K475&lt;=スコアリング基準!$B$24,スコアリング基準!$C$24,IF(ABS($L475)/$K475&lt;=スコアリング基準!$B$25,スコアリング基準!$C$25,IF(ABS($L475)/$K475&lt;=スコアリング基準!$B$26,スコアリング基準!$C$26,0))))</f>
        <v/>
      </c>
      <c r="V475" s="4">
        <f>IF($P475="なし",スコアリング基準!$C$27,0)</f>
        <v/>
      </c>
      <c r="W475" s="4">
        <f>IF($F475="",0,IF(ISNUMBER($F475),IF($F475&lt;=スコアリング基準!$B$28,スコアリング基準!$C$28,スコアリング基準!$C$29),0))</f>
        <v/>
      </c>
      <c r="X475" s="4">
        <f>IFERROR(VLOOKUP($B475,スコアリング基準!$A$36:$B$46,2,FALSE),0)</f>
        <v/>
      </c>
      <c r="Y475" s="4">
        <f>SUM($S475:$X475)</f>
        <v/>
      </c>
      <c r="Z475" s="4">
        <f>IF(COUNT($M475:$N475)=0,"データ無",IF($Y475&gt;=スコアリング基準!$B$30,"S",IF($Y475&gt;=スコアリング基準!$B$31,"A",IF($Y475&gt;=スコアリング基準!$B$32,"B","C"))))</f>
        <v/>
      </c>
      <c r="AA475">
        <f>IFERROR(INDEX(実績DB!$I$3:$I$104,MATCH($B475&amp;$C475,実績DB!$J$3:$J$104,0)),"")</f>
        <v/>
      </c>
    </row>
    <row r="476">
      <c r="A476" t="n">
        <v>474</v>
      </c>
      <c r="B476" t="inlineStr">
        <is>
          <t>東北</t>
        </is>
      </c>
      <c r="C476" t="inlineStr">
        <is>
          <t>金ケ崎変電所</t>
        </is>
      </c>
      <c r="D476" t="inlineStr">
        <is>
          <t>岩手県</t>
        </is>
      </c>
      <c r="E476" t="n">
        <v>154</v>
      </c>
      <c r="G476" s="3" t="n">
        <v>39.216337</v>
      </c>
      <c r="H476" s="3" t="n">
        <v>141.082588</v>
      </c>
      <c r="I476" t="inlineStr">
        <is>
          <t>OSM実測</t>
        </is>
      </c>
      <c r="J476" t="n">
        <v>380</v>
      </c>
      <c r="K476" t="n">
        <v>342</v>
      </c>
      <c r="L476" t="n">
        <v>-214</v>
      </c>
      <c r="O476" t="inlineStr">
        <is>
          <t>可</t>
        </is>
      </c>
      <c r="P476" t="inlineStr">
        <is>
          <t>有り</t>
        </is>
      </c>
      <c r="R476" s="4">
        <f>IF(COUNT($M476:$N476)=0,"",IF(AND(IF($N476&lt;&gt;"",$N476,$M476)&lt;=0,$O476&lt;&gt;"可"),"警告",""))</f>
        <v/>
      </c>
      <c r="S476" s="4">
        <f>IF(COUNT($M476:$N476)=0,0,IF(IF($N476&lt;&gt;"",$N476,$M476)&gt;=スコアリング基準!$B$20,スコアリング基準!$C$20,IF(IF($N476&lt;&gt;"",$N476,$M476)&gt;=スコアリング基準!$B$21,スコアリング基準!$C$21,IF(IF($N476&lt;&gt;"",$N476,$M476)&gt;0,スコアリング基準!$C$22,0))))</f>
        <v/>
      </c>
      <c r="T476" s="4">
        <f>IF($O476="可",スコアリング基準!$C$23,0)</f>
        <v/>
      </c>
      <c r="U476" s="4">
        <f>IF(OR(COUNT($K476:$L476)&lt;2,$K476=0),0,IF(ABS($L476)/$K476&lt;=スコアリング基準!$B$24,スコアリング基準!$C$24,IF(ABS($L476)/$K476&lt;=スコアリング基準!$B$25,スコアリング基準!$C$25,IF(ABS($L476)/$K476&lt;=スコアリング基準!$B$26,スコアリング基準!$C$26,0))))</f>
        <v/>
      </c>
      <c r="V476" s="4">
        <f>IF($P476="なし",スコアリング基準!$C$27,0)</f>
        <v/>
      </c>
      <c r="W476" s="4">
        <f>IF($F476="",0,IF(ISNUMBER($F476),IF($F476&lt;=スコアリング基準!$B$28,スコアリング基準!$C$28,スコアリング基準!$C$29),0))</f>
        <v/>
      </c>
      <c r="X476" s="4">
        <f>IFERROR(VLOOKUP($B476,スコアリング基準!$A$36:$B$46,2,FALSE),0)</f>
        <v/>
      </c>
      <c r="Y476" s="4">
        <f>SUM($S476:$X476)</f>
        <v/>
      </c>
      <c r="Z476" s="4">
        <f>IF(COUNT($M476:$N476)=0,"データ無",IF($Y476&gt;=スコアリング基準!$B$30,"S",IF($Y476&gt;=スコアリング基準!$B$31,"A",IF($Y476&gt;=スコアリング基準!$B$32,"B","C"))))</f>
        <v/>
      </c>
      <c r="AA476">
        <f>IFERROR(INDEX(実績DB!$I$3:$I$104,MATCH($B476&amp;$C476,実績DB!$J$3:$J$104,0)),"")</f>
        <v/>
      </c>
    </row>
    <row r="477">
      <c r="A477" t="n">
        <v>475</v>
      </c>
      <c r="B477" t="inlineStr">
        <is>
          <t>東北</t>
        </is>
      </c>
      <c r="C477" t="inlineStr">
        <is>
          <t>長岡変電所</t>
        </is>
      </c>
      <c r="D477" t="inlineStr">
        <is>
          <t>新潟県</t>
        </is>
      </c>
      <c r="E477" t="n">
        <v>154</v>
      </c>
      <c r="G477" s="3" t="n">
        <v>37.44259</v>
      </c>
      <c r="H477" s="3" t="n">
        <v>138.865912</v>
      </c>
      <c r="I477" t="inlineStr">
        <is>
          <t>OSM実測</t>
        </is>
      </c>
      <c r="J477" t="n">
        <v>429</v>
      </c>
      <c r="K477" t="n">
        <v>342</v>
      </c>
      <c r="L477" t="n">
        <v>18</v>
      </c>
      <c r="O477" t="inlineStr">
        <is>
          <t>可</t>
        </is>
      </c>
      <c r="P477" t="inlineStr">
        <is>
          <t>有り</t>
        </is>
      </c>
      <c r="R477" s="4">
        <f>IF(COUNT($M477:$N477)=0,"",IF(AND(IF($N477&lt;&gt;"",$N477,$M477)&lt;=0,$O477&lt;&gt;"可"),"警告",""))</f>
        <v/>
      </c>
      <c r="S477" s="4">
        <f>IF(COUNT($M477:$N477)=0,0,IF(IF($N477&lt;&gt;"",$N477,$M477)&gt;=スコアリング基準!$B$20,スコアリング基準!$C$20,IF(IF($N477&lt;&gt;"",$N477,$M477)&gt;=スコアリング基準!$B$21,スコアリング基準!$C$21,IF(IF($N477&lt;&gt;"",$N477,$M477)&gt;0,スコアリング基準!$C$22,0))))</f>
        <v/>
      </c>
      <c r="T477" s="4">
        <f>IF($O477="可",スコアリング基準!$C$23,0)</f>
        <v/>
      </c>
      <c r="U477" s="4">
        <f>IF(OR(COUNT($K477:$L477)&lt;2,$K477=0),0,IF(ABS($L477)/$K477&lt;=スコアリング基準!$B$24,スコアリング基準!$C$24,IF(ABS($L477)/$K477&lt;=スコアリング基準!$B$25,スコアリング基準!$C$25,IF(ABS($L477)/$K477&lt;=スコアリング基準!$B$26,スコアリング基準!$C$26,0))))</f>
        <v/>
      </c>
      <c r="V477" s="4">
        <f>IF($P477="なし",スコアリング基準!$C$27,0)</f>
        <v/>
      </c>
      <c r="W477" s="4">
        <f>IF($F477="",0,IF(ISNUMBER($F477),IF($F477&lt;=スコアリング基準!$B$28,スコアリング基準!$C$28,スコアリング基準!$C$29),0))</f>
        <v/>
      </c>
      <c r="X477" s="4">
        <f>IFERROR(VLOOKUP($B477,スコアリング基準!$A$36:$B$46,2,FALSE),0)</f>
        <v/>
      </c>
      <c r="Y477" s="4">
        <f>SUM($S477:$X477)</f>
        <v/>
      </c>
      <c r="Z477" s="4">
        <f>IF(COUNT($M477:$N477)=0,"データ無",IF($Y477&gt;=スコアリング基準!$B$30,"S",IF($Y477&gt;=スコアリング基準!$B$31,"A",IF($Y477&gt;=スコアリング基準!$B$32,"B","C"))))</f>
        <v/>
      </c>
      <c r="AA477">
        <f>IFERROR(INDEX(実績DB!$I$3:$I$104,MATCH($B477&amp;$C477,実績DB!$J$3:$J$104,0)),"")</f>
        <v/>
      </c>
    </row>
    <row r="478">
      <c r="A478" t="n">
        <v>476</v>
      </c>
      <c r="B478" t="inlineStr">
        <is>
          <t>東北</t>
        </is>
      </c>
      <c r="C478" t="inlineStr">
        <is>
          <t>青森変電所</t>
        </is>
      </c>
      <c r="D478" t="inlineStr">
        <is>
          <t>青森県</t>
        </is>
      </c>
      <c r="E478" t="n">
        <v>154</v>
      </c>
      <c r="G478" s="3" t="n">
        <v>40.777471</v>
      </c>
      <c r="H478" s="3" t="n">
        <v>140.712731</v>
      </c>
      <c r="I478" t="inlineStr">
        <is>
          <t>OSM実測</t>
        </is>
      </c>
      <c r="J478" t="n">
        <v>570</v>
      </c>
      <c r="K478" t="n">
        <v>342</v>
      </c>
      <c r="L478" t="n">
        <v>-192</v>
      </c>
      <c r="O478" t="inlineStr">
        <is>
          <t>可</t>
        </is>
      </c>
      <c r="P478" t="inlineStr">
        <is>
          <t>有り</t>
        </is>
      </c>
      <c r="R478" s="4">
        <f>IF(COUNT($M478:$N478)=0,"",IF(AND(IF($N478&lt;&gt;"",$N478,$M478)&lt;=0,$O478&lt;&gt;"可"),"警告",""))</f>
        <v/>
      </c>
      <c r="S478" s="4">
        <f>IF(COUNT($M478:$N478)=0,0,IF(IF($N478&lt;&gt;"",$N478,$M478)&gt;=スコアリング基準!$B$20,スコアリング基準!$C$20,IF(IF($N478&lt;&gt;"",$N478,$M478)&gt;=スコアリング基準!$B$21,スコアリング基準!$C$21,IF(IF($N478&lt;&gt;"",$N478,$M478)&gt;0,スコアリング基準!$C$22,0))))</f>
        <v/>
      </c>
      <c r="T478" s="4">
        <f>IF($O478="可",スコアリング基準!$C$23,0)</f>
        <v/>
      </c>
      <c r="U478" s="4">
        <f>IF(OR(COUNT($K478:$L478)&lt;2,$K478=0),0,IF(ABS($L478)/$K478&lt;=スコアリング基準!$B$24,スコアリング基準!$C$24,IF(ABS($L478)/$K478&lt;=スコアリング基準!$B$25,スコアリング基準!$C$25,IF(ABS($L478)/$K478&lt;=スコアリング基準!$B$26,スコアリング基準!$C$26,0))))</f>
        <v/>
      </c>
      <c r="V478" s="4">
        <f>IF($P478="なし",スコアリング基準!$C$27,0)</f>
        <v/>
      </c>
      <c r="W478" s="4">
        <f>IF($F478="",0,IF(ISNUMBER($F478),IF($F478&lt;=スコアリング基準!$B$28,スコアリング基準!$C$28,スコアリング基準!$C$29),0))</f>
        <v/>
      </c>
      <c r="X478" s="4">
        <f>IFERROR(VLOOKUP($B478,スコアリング基準!$A$36:$B$46,2,FALSE),0)</f>
        <v/>
      </c>
      <c r="Y478" s="4">
        <f>SUM($S478:$X478)</f>
        <v/>
      </c>
      <c r="Z478" s="4">
        <f>IF(COUNT($M478:$N478)=0,"データ無",IF($Y478&gt;=スコアリング基準!$B$30,"S",IF($Y478&gt;=スコアリング基準!$B$31,"A",IF($Y478&gt;=スコアリング基準!$B$32,"B","C"))))</f>
        <v/>
      </c>
      <c r="AA478">
        <f>IFERROR(INDEX(実績DB!$I$3:$I$104,MATCH($B478&amp;$C478,実績DB!$J$3:$J$104,0)),"")</f>
        <v/>
      </c>
    </row>
    <row r="479">
      <c r="A479" t="n">
        <v>477</v>
      </c>
      <c r="B479" t="inlineStr">
        <is>
          <t>東北</t>
        </is>
      </c>
      <c r="C479" t="inlineStr">
        <is>
          <t>駒ヶ嶺変電所</t>
        </is>
      </c>
      <c r="D479" t="inlineStr">
        <is>
          <t>宮城県</t>
        </is>
      </c>
      <c r="E479" t="n">
        <v>154</v>
      </c>
      <c r="G479" s="3" t="n">
        <v>37.840301</v>
      </c>
      <c r="H479" s="3" t="n">
        <v>140.913124</v>
      </c>
      <c r="I479" t="inlineStr">
        <is>
          <t>OSM実測</t>
        </is>
      </c>
      <c r="J479" t="n">
        <v>190</v>
      </c>
      <c r="K479" t="n">
        <v>114</v>
      </c>
      <c r="L479" t="n">
        <v>-204</v>
      </c>
      <c r="O479" t="inlineStr">
        <is>
          <t>可</t>
        </is>
      </c>
      <c r="P479" t="inlineStr">
        <is>
          <t>有り</t>
        </is>
      </c>
      <c r="R479" s="4">
        <f>IF(COUNT($M479:$N479)=0,"",IF(AND(IF($N479&lt;&gt;"",$N479,$M479)&lt;=0,$O479&lt;&gt;"可"),"警告",""))</f>
        <v/>
      </c>
      <c r="S479" s="4">
        <f>IF(COUNT($M479:$N479)=0,0,IF(IF($N479&lt;&gt;"",$N479,$M479)&gt;=スコアリング基準!$B$20,スコアリング基準!$C$20,IF(IF($N479&lt;&gt;"",$N479,$M479)&gt;=スコアリング基準!$B$21,スコアリング基準!$C$21,IF(IF($N479&lt;&gt;"",$N479,$M479)&gt;0,スコアリング基準!$C$22,0))))</f>
        <v/>
      </c>
      <c r="T479" s="4">
        <f>IF($O479="可",スコアリング基準!$C$23,0)</f>
        <v/>
      </c>
      <c r="U479" s="4">
        <f>IF(OR(COUNT($K479:$L479)&lt;2,$K479=0),0,IF(ABS($L479)/$K479&lt;=スコアリング基準!$B$24,スコアリング基準!$C$24,IF(ABS($L479)/$K479&lt;=スコアリング基準!$B$25,スコアリング基準!$C$25,IF(ABS($L479)/$K479&lt;=スコアリング基準!$B$26,スコアリング基準!$C$26,0))))</f>
        <v/>
      </c>
      <c r="V479" s="4">
        <f>IF($P479="なし",スコアリング基準!$C$27,0)</f>
        <v/>
      </c>
      <c r="W479" s="4">
        <f>IF($F479="",0,IF(ISNUMBER($F479),IF($F479&lt;=スコアリング基準!$B$28,スコアリング基準!$C$28,スコアリング基準!$C$29),0))</f>
        <v/>
      </c>
      <c r="X479" s="4">
        <f>IFERROR(VLOOKUP($B479,スコアリング基準!$A$36:$B$46,2,FALSE),0)</f>
        <v/>
      </c>
      <c r="Y479" s="4">
        <f>SUM($S479:$X479)</f>
        <v/>
      </c>
      <c r="Z479" s="4">
        <f>IF(COUNT($M479:$N479)=0,"データ無",IF($Y479&gt;=スコアリング基準!$B$30,"S",IF($Y479&gt;=スコアリング基準!$B$31,"A",IF($Y479&gt;=スコアリング基準!$B$32,"B","C"))))</f>
        <v/>
      </c>
      <c r="AA479">
        <f>IFERROR(INDEX(実績DB!$I$3:$I$104,MATCH($B479&amp;$C479,実績DB!$J$3:$J$104,0)),"")</f>
        <v/>
      </c>
    </row>
    <row r="480">
      <c r="A480" t="n">
        <v>478</v>
      </c>
      <c r="B480" t="inlineStr">
        <is>
          <t>東北</t>
        </is>
      </c>
      <c r="C480" t="inlineStr">
        <is>
          <t>高森変電所</t>
        </is>
      </c>
      <c r="D480" t="inlineStr">
        <is>
          <t>宮城県</t>
        </is>
      </c>
      <c r="E480" t="n">
        <v>154</v>
      </c>
      <c r="G480" s="3" t="n">
        <v>38.333492</v>
      </c>
      <c r="H480" s="3" t="n">
        <v>140.829532</v>
      </c>
      <c r="I480" t="inlineStr">
        <is>
          <t>OSM実測</t>
        </is>
      </c>
      <c r="J480" t="n">
        <v>33</v>
      </c>
      <c r="K480" t="n">
        <v>33</v>
      </c>
      <c r="L480" t="n">
        <v>-25</v>
      </c>
      <c r="M480" t="n">
        <v>8</v>
      </c>
      <c r="O480" t="inlineStr">
        <is>
          <t>不可 #4</t>
        </is>
      </c>
      <c r="P480" t="inlineStr">
        <is>
          <t>有り</t>
        </is>
      </c>
      <c r="R480" s="4">
        <f>IF(COUNT($M480:$N480)=0,"",IF(AND(IF($N480&lt;&gt;"",$N480,$M480)&lt;=0,$O480&lt;&gt;"可"),"警告",""))</f>
        <v/>
      </c>
      <c r="S480" s="4">
        <f>IF(COUNT($M480:$N480)=0,0,IF(IF($N480&lt;&gt;"",$N480,$M480)&gt;=スコアリング基準!$B$20,スコアリング基準!$C$20,IF(IF($N480&lt;&gt;"",$N480,$M480)&gt;=スコアリング基準!$B$21,スコアリング基準!$C$21,IF(IF($N480&lt;&gt;"",$N480,$M480)&gt;0,スコアリング基準!$C$22,0))))</f>
        <v/>
      </c>
      <c r="T480" s="4">
        <f>IF($O480="可",スコアリング基準!$C$23,0)</f>
        <v/>
      </c>
      <c r="U480" s="4">
        <f>IF(OR(COUNT($K480:$L480)&lt;2,$K480=0),0,IF(ABS($L480)/$K480&lt;=スコアリング基準!$B$24,スコアリング基準!$C$24,IF(ABS($L480)/$K480&lt;=スコアリング基準!$B$25,スコアリング基準!$C$25,IF(ABS($L480)/$K480&lt;=スコアリング基準!$B$26,スコアリング基準!$C$26,0))))</f>
        <v/>
      </c>
      <c r="V480" s="4">
        <f>IF($P480="なし",スコアリング基準!$C$27,0)</f>
        <v/>
      </c>
      <c r="W480" s="4">
        <f>IF($F480="",0,IF(ISNUMBER($F480),IF($F480&lt;=スコアリング基準!$B$28,スコアリング基準!$C$28,スコアリング基準!$C$29),0))</f>
        <v/>
      </c>
      <c r="X480" s="4">
        <f>IFERROR(VLOOKUP($B480,スコアリング基準!$A$36:$B$46,2,FALSE),0)</f>
        <v/>
      </c>
      <c r="Y480" s="4">
        <f>SUM($S480:$X480)</f>
        <v/>
      </c>
      <c r="Z480" s="4">
        <f>IF(COUNT($M480:$N480)=0,"データ無",IF($Y480&gt;=スコアリング基準!$B$30,"S",IF($Y480&gt;=スコアリング基準!$B$31,"A",IF($Y480&gt;=スコアリング基準!$B$32,"B","C"))))</f>
        <v/>
      </c>
      <c r="AA480">
        <f>IFERROR(INDEX(実績DB!$I$3:$I$104,MATCH($B480&amp;$C480,実績DB!$J$3:$J$104,0)),"")</f>
        <v/>
      </c>
    </row>
    <row r="481">
      <c r="A481" t="n">
        <v>479</v>
      </c>
      <c r="B481" t="inlineStr">
        <is>
          <t>東北</t>
        </is>
      </c>
      <c r="C481" t="inlineStr">
        <is>
          <t>魚沼変電所</t>
        </is>
      </c>
      <c r="D481" t="inlineStr">
        <is>
          <t>新潟県</t>
        </is>
      </c>
      <c r="E481" t="n">
        <v>154</v>
      </c>
      <c r="G481" s="3" t="n">
        <v>37.149326</v>
      </c>
      <c r="H481" s="3" t="n">
        <v>138.735692</v>
      </c>
      <c r="I481" t="inlineStr">
        <is>
          <t>OSM実測</t>
        </is>
      </c>
      <c r="J481" t="n">
        <v>285</v>
      </c>
      <c r="K481" t="n">
        <v>228</v>
      </c>
      <c r="L481" t="n">
        <v>-62</v>
      </c>
      <c r="O481" t="inlineStr">
        <is>
          <t>可</t>
        </is>
      </c>
      <c r="P481" t="inlineStr">
        <is>
          <t>有り</t>
        </is>
      </c>
      <c r="R481" s="4">
        <f>IF(COUNT($M481:$N481)=0,"",IF(AND(IF($N481&lt;&gt;"",$N481,$M481)&lt;=0,$O481&lt;&gt;"可"),"警告",""))</f>
        <v/>
      </c>
      <c r="S481" s="4">
        <f>IF(COUNT($M481:$N481)=0,0,IF(IF($N481&lt;&gt;"",$N481,$M481)&gt;=スコアリング基準!$B$20,スコアリング基準!$C$20,IF(IF($N481&lt;&gt;"",$N481,$M481)&gt;=スコアリング基準!$B$21,スコアリング基準!$C$21,IF(IF($N481&lt;&gt;"",$N481,$M481)&gt;0,スコアリング基準!$C$22,0))))</f>
        <v/>
      </c>
      <c r="T481" s="4">
        <f>IF($O481="可",スコアリング基準!$C$23,0)</f>
        <v/>
      </c>
      <c r="U481" s="4">
        <f>IF(OR(COUNT($K481:$L481)&lt;2,$K481=0),0,IF(ABS($L481)/$K481&lt;=スコアリング基準!$B$24,スコアリング基準!$C$24,IF(ABS($L481)/$K481&lt;=スコアリング基準!$B$25,スコアリング基準!$C$25,IF(ABS($L481)/$K481&lt;=スコアリング基準!$B$26,スコアリング基準!$C$26,0))))</f>
        <v/>
      </c>
      <c r="V481" s="4">
        <f>IF($P481="なし",スコアリング基準!$C$27,0)</f>
        <v/>
      </c>
      <c r="W481" s="4">
        <f>IF($F481="",0,IF(ISNUMBER($F481),IF($F481&lt;=スコアリング基準!$B$28,スコアリング基準!$C$28,スコアリング基準!$C$29),0))</f>
        <v/>
      </c>
      <c r="X481" s="4">
        <f>IFERROR(VLOOKUP($B481,スコアリング基準!$A$36:$B$46,2,FALSE),0)</f>
        <v/>
      </c>
      <c r="Y481" s="4">
        <f>SUM($S481:$X481)</f>
        <v/>
      </c>
      <c r="Z481" s="4">
        <f>IF(COUNT($M481:$N481)=0,"データ無",IF($Y481&gt;=スコアリング基準!$B$30,"S",IF($Y481&gt;=スコアリング基準!$B$31,"A",IF($Y481&gt;=スコアリング基準!$B$32,"B","C"))))</f>
        <v/>
      </c>
      <c r="AA481">
        <f>IFERROR(INDEX(実績DB!$I$3:$I$104,MATCH($B481&amp;$C481,実績DB!$J$3:$J$104,0)),"")</f>
        <v/>
      </c>
    </row>
    <row r="482">
      <c r="A482" t="n">
        <v>480</v>
      </c>
      <c r="B482" t="inlineStr">
        <is>
          <t>東北</t>
        </is>
      </c>
      <c r="C482" t="inlineStr">
        <is>
          <t>七北田変電所</t>
        </is>
      </c>
      <c r="D482" t="inlineStr">
        <is>
          <t>宮城県</t>
        </is>
      </c>
      <c r="E482" t="n">
        <v>66</v>
      </c>
      <c r="G482" s="3" t="n">
        <v>38.312747</v>
      </c>
      <c r="H482" s="3" t="n">
        <v>140.895689</v>
      </c>
      <c r="I482" t="inlineStr">
        <is>
          <t>OSM実測</t>
        </is>
      </c>
      <c r="J482" t="n">
        <v>57</v>
      </c>
      <c r="K482" t="n">
        <v>57</v>
      </c>
      <c r="L482" t="n">
        <v>-36</v>
      </c>
      <c r="M482" t="n">
        <v>21</v>
      </c>
      <c r="O482" t="inlineStr">
        <is>
          <t>不可 #4</t>
        </is>
      </c>
      <c r="P482" t="inlineStr">
        <is>
          <t>有り</t>
        </is>
      </c>
      <c r="R482" s="4">
        <f>IF(COUNT($M482:$N482)=0,"",IF(AND(IF($N482&lt;&gt;"",$N482,$M482)&lt;=0,$O482&lt;&gt;"可"),"警告",""))</f>
        <v/>
      </c>
      <c r="S482" s="4">
        <f>IF(COUNT($M482:$N482)=0,0,IF(IF($N482&lt;&gt;"",$N482,$M482)&gt;=スコアリング基準!$B$20,スコアリング基準!$C$20,IF(IF($N482&lt;&gt;"",$N482,$M482)&gt;=スコアリング基準!$B$21,スコアリング基準!$C$21,IF(IF($N482&lt;&gt;"",$N482,$M482)&gt;0,スコアリング基準!$C$22,0))))</f>
        <v/>
      </c>
      <c r="T482" s="4">
        <f>IF($O482="可",スコアリング基準!$C$23,0)</f>
        <v/>
      </c>
      <c r="U482" s="4">
        <f>IF(OR(COUNT($K482:$L482)&lt;2,$K482=0),0,IF(ABS($L482)/$K482&lt;=スコアリング基準!$B$24,スコアリング基準!$C$24,IF(ABS($L482)/$K482&lt;=スコアリング基準!$B$25,スコアリング基準!$C$25,IF(ABS($L482)/$K482&lt;=スコアリング基準!$B$26,スコアリング基準!$C$26,0))))</f>
        <v/>
      </c>
      <c r="V482" s="4">
        <f>IF($P482="なし",スコアリング基準!$C$27,0)</f>
        <v/>
      </c>
      <c r="W482" s="4">
        <f>IF($F482="",0,IF(ISNUMBER($F482),IF($F482&lt;=スコアリング基準!$B$28,スコアリング基準!$C$28,スコアリング基準!$C$29),0))</f>
        <v/>
      </c>
      <c r="X482" s="4">
        <f>IFERROR(VLOOKUP($B482,スコアリング基準!$A$36:$B$46,2,FALSE),0)</f>
        <v/>
      </c>
      <c r="Y482" s="4">
        <f>SUM($S482:$X482)</f>
        <v/>
      </c>
      <c r="Z482" s="4">
        <f>IF(COUNT($M482:$N482)=0,"データ無",IF($Y482&gt;=スコアリング基準!$B$30,"S",IF($Y482&gt;=スコアリング基準!$B$31,"A",IF($Y482&gt;=スコアリング基準!$B$32,"B","C"))))</f>
        <v/>
      </c>
      <c r="AA482">
        <f>IFERROR(INDEX(実績DB!$I$3:$I$104,MATCH($B482&amp;$C482,実績DB!$J$3:$J$104,0)),"")</f>
        <v/>
      </c>
    </row>
    <row r="483">
      <c r="A483" t="n">
        <v>481</v>
      </c>
      <c r="B483" t="inlineStr">
        <is>
          <t>東北</t>
        </is>
      </c>
      <c r="C483" t="inlineStr">
        <is>
          <t>七戸変電所</t>
        </is>
      </c>
      <c r="D483" t="inlineStr">
        <is>
          <t>青森県</t>
        </is>
      </c>
      <c r="E483" t="n">
        <v>66</v>
      </c>
      <c r="G483" s="3" t="n">
        <v>40.705442</v>
      </c>
      <c r="H483" s="3" t="n">
        <v>141.156325</v>
      </c>
      <c r="I483" t="inlineStr">
        <is>
          <t>OSM実測</t>
        </is>
      </c>
      <c r="J483" t="n">
        <v>47</v>
      </c>
      <c r="K483" t="n">
        <v>47</v>
      </c>
      <c r="L483" t="n">
        <v>-45</v>
      </c>
      <c r="M483" t="n">
        <v>2</v>
      </c>
      <c r="O483" t="inlineStr">
        <is>
          <t>不可 #4</t>
        </is>
      </c>
      <c r="P483" t="inlineStr">
        <is>
          <t>有り</t>
        </is>
      </c>
      <c r="R483" s="4">
        <f>IF(COUNT($M483:$N483)=0,"",IF(AND(IF($N483&lt;&gt;"",$N483,$M483)&lt;=0,$O483&lt;&gt;"可"),"警告",""))</f>
        <v/>
      </c>
      <c r="S483" s="4">
        <f>IF(COUNT($M483:$N483)=0,0,IF(IF($N483&lt;&gt;"",$N483,$M483)&gt;=スコアリング基準!$B$20,スコアリング基準!$C$20,IF(IF($N483&lt;&gt;"",$N483,$M483)&gt;=スコアリング基準!$B$21,スコアリング基準!$C$21,IF(IF($N483&lt;&gt;"",$N483,$M483)&gt;0,スコアリング基準!$C$22,0))))</f>
        <v/>
      </c>
      <c r="T483" s="4">
        <f>IF($O483="可",スコアリング基準!$C$23,0)</f>
        <v/>
      </c>
      <c r="U483" s="4">
        <f>IF(OR(COUNT($K483:$L483)&lt;2,$K483=0),0,IF(ABS($L483)/$K483&lt;=スコアリング基準!$B$24,スコアリング基準!$C$24,IF(ABS($L483)/$K483&lt;=スコアリング基準!$B$25,スコアリング基準!$C$25,IF(ABS($L483)/$K483&lt;=スコアリング基準!$B$26,スコアリング基準!$C$26,0))))</f>
        <v/>
      </c>
      <c r="V483" s="4">
        <f>IF($P483="なし",スコアリング基準!$C$27,0)</f>
        <v/>
      </c>
      <c r="W483" s="4">
        <f>IF($F483="",0,IF(ISNUMBER($F483),IF($F483&lt;=スコアリング基準!$B$28,スコアリング基準!$C$28,スコアリング基準!$C$29),0))</f>
        <v/>
      </c>
      <c r="X483" s="4">
        <f>IFERROR(VLOOKUP($B483,スコアリング基準!$A$36:$B$46,2,FALSE),0)</f>
        <v/>
      </c>
      <c r="Y483" s="4">
        <f>SUM($S483:$X483)</f>
        <v/>
      </c>
      <c r="Z483" s="4">
        <f>IF(COUNT($M483:$N483)=0,"データ無",IF($Y483&gt;=スコアリング基準!$B$30,"S",IF($Y483&gt;=スコアリング基準!$B$31,"A",IF($Y483&gt;=スコアリング基準!$B$32,"B","C"))))</f>
        <v/>
      </c>
      <c r="AA483">
        <f>IFERROR(INDEX(実績DB!$I$3:$I$104,MATCH($B483&amp;$C483,実績DB!$J$3:$J$104,0)),"")</f>
        <v/>
      </c>
    </row>
    <row r="484">
      <c r="A484" t="n">
        <v>482</v>
      </c>
      <c r="B484" t="inlineStr">
        <is>
          <t>東北</t>
        </is>
      </c>
      <c r="C484" t="inlineStr">
        <is>
          <t>三居沢発電所 併設配電用変電所</t>
        </is>
      </c>
      <c r="D484" t="inlineStr">
        <is>
          <t>宮城県</t>
        </is>
      </c>
      <c r="E484" t="n">
        <v>66</v>
      </c>
      <c r="G484" s="3" t="n">
        <v>38.267444</v>
      </c>
      <c r="H484" s="3" t="n">
        <v>140.840229</v>
      </c>
      <c r="I484" t="inlineStr">
        <is>
          <t>OSM実測</t>
        </is>
      </c>
      <c r="R484" s="4">
        <f>IF(COUNT($M484:$N484)=0,"",IF(AND(IF($N484&lt;&gt;"",$N484,$M484)&lt;=0,$O484&lt;&gt;"可"),"警告",""))</f>
        <v/>
      </c>
      <c r="S484" s="4">
        <f>IF(COUNT($M484:$N484)=0,0,IF(IF($N484&lt;&gt;"",$N484,$M484)&gt;=スコアリング基準!$B$20,スコアリング基準!$C$20,IF(IF($N484&lt;&gt;"",$N484,$M484)&gt;=スコアリング基準!$B$21,スコアリング基準!$C$21,IF(IF($N484&lt;&gt;"",$N484,$M484)&gt;0,スコアリング基準!$C$22,0))))</f>
        <v/>
      </c>
      <c r="T484" s="4">
        <f>IF($O484="可",スコアリング基準!$C$23,0)</f>
        <v/>
      </c>
      <c r="U484" s="4">
        <f>IF(OR(COUNT($K484:$L484)&lt;2,$K484=0),0,IF(ABS($L484)/$K484&lt;=スコアリング基準!$B$24,スコアリング基準!$C$24,IF(ABS($L484)/$K484&lt;=スコアリング基準!$B$25,スコアリング基準!$C$25,IF(ABS($L484)/$K484&lt;=スコアリング基準!$B$26,スコアリング基準!$C$26,0))))</f>
        <v/>
      </c>
      <c r="V484" s="4">
        <f>IF($P484="なし",スコアリング基準!$C$27,0)</f>
        <v/>
      </c>
      <c r="W484" s="4">
        <f>IF($F484="",0,IF(ISNUMBER($F484),IF($F484&lt;=スコアリング基準!$B$28,スコアリング基準!$C$28,スコアリング基準!$C$29),0))</f>
        <v/>
      </c>
      <c r="X484" s="4">
        <f>IFERROR(VLOOKUP($B484,スコアリング基準!$A$36:$B$46,2,FALSE),0)</f>
        <v/>
      </c>
      <c r="Y484" s="4">
        <f>SUM($S484:$X484)</f>
        <v/>
      </c>
      <c r="Z484" s="4">
        <f>IF(COUNT($M484:$N484)=0,"データ無",IF($Y484&gt;=スコアリング基準!$B$30,"S",IF($Y484&gt;=スコアリング基準!$B$31,"A",IF($Y484&gt;=スコアリング基準!$B$32,"B","C"))))</f>
        <v/>
      </c>
      <c r="AA484">
        <f>IFERROR(INDEX(実績DB!$I$3:$I$104,MATCH($B484&amp;$C484,実績DB!$J$3:$J$104,0)),"")</f>
        <v/>
      </c>
    </row>
    <row r="485">
      <c r="A485" t="n">
        <v>483</v>
      </c>
      <c r="B485" t="inlineStr">
        <is>
          <t>東北</t>
        </is>
      </c>
      <c r="C485" t="inlineStr">
        <is>
          <t>三川変電所</t>
        </is>
      </c>
      <c r="D485" t="inlineStr">
        <is>
          <t>新潟県</t>
        </is>
      </c>
      <c r="E485" t="n">
        <v>66</v>
      </c>
      <c r="G485" s="3" t="n">
        <v>37.695332</v>
      </c>
      <c r="H485" s="3" t="n">
        <v>139.380113</v>
      </c>
      <c r="I485" t="inlineStr">
        <is>
          <t>OSM実測</t>
        </is>
      </c>
      <c r="J485" t="n">
        <v>14</v>
      </c>
      <c r="K485" t="n">
        <v>14</v>
      </c>
      <c r="L485" t="n">
        <v>-8</v>
      </c>
      <c r="M485" t="n">
        <v>6</v>
      </c>
      <c r="O485" t="inlineStr">
        <is>
          <t>不可 #4</t>
        </is>
      </c>
      <c r="P485" t="inlineStr">
        <is>
          <t>有り</t>
        </is>
      </c>
      <c r="R485" s="4">
        <f>IF(COUNT($M485:$N485)=0,"",IF(AND(IF($N485&lt;&gt;"",$N485,$M485)&lt;=0,$O485&lt;&gt;"可"),"警告",""))</f>
        <v/>
      </c>
      <c r="S485" s="4">
        <f>IF(COUNT($M485:$N485)=0,0,IF(IF($N485&lt;&gt;"",$N485,$M485)&gt;=スコアリング基準!$B$20,スコアリング基準!$C$20,IF(IF($N485&lt;&gt;"",$N485,$M485)&gt;=スコアリング基準!$B$21,スコアリング基準!$C$21,IF(IF($N485&lt;&gt;"",$N485,$M485)&gt;0,スコアリング基準!$C$22,0))))</f>
        <v/>
      </c>
      <c r="T485" s="4">
        <f>IF($O485="可",スコアリング基準!$C$23,0)</f>
        <v/>
      </c>
      <c r="U485" s="4">
        <f>IF(OR(COUNT($K485:$L485)&lt;2,$K485=0),0,IF(ABS($L485)/$K485&lt;=スコアリング基準!$B$24,スコアリング基準!$C$24,IF(ABS($L485)/$K485&lt;=スコアリング基準!$B$25,スコアリング基準!$C$25,IF(ABS($L485)/$K485&lt;=スコアリング基準!$B$26,スコアリング基準!$C$26,0))))</f>
        <v/>
      </c>
      <c r="V485" s="4">
        <f>IF($P485="なし",スコアリング基準!$C$27,0)</f>
        <v/>
      </c>
      <c r="W485" s="4">
        <f>IF($F485="",0,IF(ISNUMBER($F485),IF($F485&lt;=スコアリング基準!$B$28,スコアリング基準!$C$28,スコアリング基準!$C$29),0))</f>
        <v/>
      </c>
      <c r="X485" s="4">
        <f>IFERROR(VLOOKUP($B485,スコアリング基準!$A$36:$B$46,2,FALSE),0)</f>
        <v/>
      </c>
      <c r="Y485" s="4">
        <f>SUM($S485:$X485)</f>
        <v/>
      </c>
      <c r="Z485" s="4">
        <f>IF(COUNT($M485:$N485)=0,"データ無",IF($Y485&gt;=スコアリング基準!$B$30,"S",IF($Y485&gt;=スコアリング基準!$B$31,"A",IF($Y485&gt;=スコアリング基準!$B$32,"B","C"))))</f>
        <v/>
      </c>
      <c r="AA485">
        <f>IFERROR(INDEX(実績DB!$I$3:$I$104,MATCH($B485&amp;$C485,実績DB!$J$3:$J$104,0)),"")</f>
        <v/>
      </c>
    </row>
    <row r="486">
      <c r="A486" t="n">
        <v>484</v>
      </c>
      <c r="B486" t="inlineStr">
        <is>
          <t>東北</t>
        </is>
      </c>
      <c r="C486" t="inlineStr">
        <is>
          <t>三戸変電所</t>
        </is>
      </c>
      <c r="D486" t="inlineStr">
        <is>
          <t>岩手県</t>
        </is>
      </c>
      <c r="E486" t="n">
        <v>66</v>
      </c>
      <c r="G486" s="3" t="n">
        <v>40.374099</v>
      </c>
      <c r="H486" s="3" t="n">
        <v>141.239556</v>
      </c>
      <c r="I486" t="inlineStr">
        <is>
          <t>OSM実測</t>
        </is>
      </c>
      <c r="J486" t="n">
        <v>18</v>
      </c>
      <c r="K486" t="n">
        <v>18</v>
      </c>
      <c r="L486" t="n">
        <v>-11</v>
      </c>
      <c r="M486" t="n">
        <v>7</v>
      </c>
      <c r="O486" t="inlineStr">
        <is>
          <t>不可 #4</t>
        </is>
      </c>
      <c r="P486" t="inlineStr">
        <is>
          <t>有り</t>
        </is>
      </c>
      <c r="R486" s="4">
        <f>IF(COUNT($M486:$N486)=0,"",IF(AND(IF($N486&lt;&gt;"",$N486,$M486)&lt;=0,$O486&lt;&gt;"可"),"警告",""))</f>
        <v/>
      </c>
      <c r="S486" s="4">
        <f>IF(COUNT($M486:$N486)=0,0,IF(IF($N486&lt;&gt;"",$N486,$M486)&gt;=スコアリング基準!$B$20,スコアリング基準!$C$20,IF(IF($N486&lt;&gt;"",$N486,$M486)&gt;=スコアリング基準!$B$21,スコアリング基準!$C$21,IF(IF($N486&lt;&gt;"",$N486,$M486)&gt;0,スコアリング基準!$C$22,0))))</f>
        <v/>
      </c>
      <c r="T486" s="4">
        <f>IF($O486="可",スコアリング基準!$C$23,0)</f>
        <v/>
      </c>
      <c r="U486" s="4">
        <f>IF(OR(COUNT($K486:$L486)&lt;2,$K486=0),0,IF(ABS($L486)/$K486&lt;=スコアリング基準!$B$24,スコアリング基準!$C$24,IF(ABS($L486)/$K486&lt;=スコアリング基準!$B$25,スコアリング基準!$C$25,IF(ABS($L486)/$K486&lt;=スコアリング基準!$B$26,スコアリング基準!$C$26,0))))</f>
        <v/>
      </c>
      <c r="V486" s="4">
        <f>IF($P486="なし",スコアリング基準!$C$27,0)</f>
        <v/>
      </c>
      <c r="W486" s="4">
        <f>IF($F486="",0,IF(ISNUMBER($F486),IF($F486&lt;=スコアリング基準!$B$28,スコアリング基準!$C$28,スコアリング基準!$C$29),0))</f>
        <v/>
      </c>
      <c r="X486" s="4">
        <f>IFERROR(VLOOKUP($B486,スコアリング基準!$A$36:$B$46,2,FALSE),0)</f>
        <v/>
      </c>
      <c r="Y486" s="4">
        <f>SUM($S486:$X486)</f>
        <v/>
      </c>
      <c r="Z486" s="4">
        <f>IF(COUNT($M486:$N486)=0,"データ無",IF($Y486&gt;=スコアリング基準!$B$30,"S",IF($Y486&gt;=スコアリング基準!$B$31,"A",IF($Y486&gt;=スコアリング基準!$B$32,"B","C"))))</f>
        <v/>
      </c>
      <c r="AA486">
        <f>IFERROR(INDEX(実績DB!$I$3:$I$104,MATCH($B486&amp;$C486,実績DB!$J$3:$J$104,0)),"")</f>
        <v/>
      </c>
    </row>
    <row r="487">
      <c r="A487" t="n">
        <v>485</v>
      </c>
      <c r="B487" t="inlineStr">
        <is>
          <t>東北</t>
        </is>
      </c>
      <c r="C487" t="inlineStr">
        <is>
          <t>三本松変電所</t>
        </is>
      </c>
      <c r="D487" t="inlineStr">
        <is>
          <t>青森県</t>
        </is>
      </c>
      <c r="E487" t="n">
        <v>66</v>
      </c>
      <c r="G487" s="3" t="n">
        <v>41.289406</v>
      </c>
      <c r="H487" s="3" t="n">
        <v>141.18264</v>
      </c>
      <c r="I487" t="inlineStr">
        <is>
          <t>OSM実測</t>
        </is>
      </c>
      <c r="J487" t="n">
        <v>47</v>
      </c>
      <c r="K487" t="n">
        <v>47</v>
      </c>
      <c r="L487" t="n">
        <v>-36</v>
      </c>
      <c r="M487" t="n">
        <v>11</v>
      </c>
      <c r="O487" t="inlineStr">
        <is>
          <t>不可 #4</t>
        </is>
      </c>
      <c r="P487" t="inlineStr">
        <is>
          <t>有り</t>
        </is>
      </c>
      <c r="R487" s="4">
        <f>IF(COUNT($M487:$N487)=0,"",IF(AND(IF($N487&lt;&gt;"",$N487,$M487)&lt;=0,$O487&lt;&gt;"可"),"警告",""))</f>
        <v/>
      </c>
      <c r="S487" s="4">
        <f>IF(COUNT($M487:$N487)=0,0,IF(IF($N487&lt;&gt;"",$N487,$M487)&gt;=スコアリング基準!$B$20,スコアリング基準!$C$20,IF(IF($N487&lt;&gt;"",$N487,$M487)&gt;=スコアリング基準!$B$21,スコアリング基準!$C$21,IF(IF($N487&lt;&gt;"",$N487,$M487)&gt;0,スコアリング基準!$C$22,0))))</f>
        <v/>
      </c>
      <c r="T487" s="4">
        <f>IF($O487="可",スコアリング基準!$C$23,0)</f>
        <v/>
      </c>
      <c r="U487" s="4">
        <f>IF(OR(COUNT($K487:$L487)&lt;2,$K487=0),0,IF(ABS($L487)/$K487&lt;=スコアリング基準!$B$24,スコアリング基準!$C$24,IF(ABS($L487)/$K487&lt;=スコアリング基準!$B$25,スコアリング基準!$C$25,IF(ABS($L487)/$K487&lt;=スコアリング基準!$B$26,スコアリング基準!$C$26,0))))</f>
        <v/>
      </c>
      <c r="V487" s="4">
        <f>IF($P487="なし",スコアリング基準!$C$27,0)</f>
        <v/>
      </c>
      <c r="W487" s="4">
        <f>IF($F487="",0,IF(ISNUMBER($F487),IF($F487&lt;=スコアリング基準!$B$28,スコアリング基準!$C$28,スコアリング基準!$C$29),0))</f>
        <v/>
      </c>
      <c r="X487" s="4">
        <f>IFERROR(VLOOKUP($B487,スコアリング基準!$A$36:$B$46,2,FALSE),0)</f>
        <v/>
      </c>
      <c r="Y487" s="4">
        <f>SUM($S487:$X487)</f>
        <v/>
      </c>
      <c r="Z487" s="4">
        <f>IF(COUNT($M487:$N487)=0,"データ無",IF($Y487&gt;=スコアリング基準!$B$30,"S",IF($Y487&gt;=スコアリング基準!$B$31,"A",IF($Y487&gt;=スコアリング基準!$B$32,"B","C"))))</f>
        <v/>
      </c>
      <c r="AA487">
        <f>IFERROR(INDEX(実績DB!$I$3:$I$104,MATCH($B487&amp;$C487,実績DB!$J$3:$J$104,0)),"")</f>
        <v/>
      </c>
    </row>
    <row r="488">
      <c r="A488" t="n">
        <v>486</v>
      </c>
      <c r="B488" t="inlineStr">
        <is>
          <t>東北</t>
        </is>
      </c>
      <c r="C488" t="inlineStr">
        <is>
          <t>上山変電所</t>
        </is>
      </c>
      <c r="D488" t="inlineStr">
        <is>
          <t>山形県</t>
        </is>
      </c>
      <c r="E488" t="n">
        <v>66</v>
      </c>
      <c r="G488" s="3" t="n">
        <v>38.163177</v>
      </c>
      <c r="H488" s="3" t="n">
        <v>140.286362</v>
      </c>
      <c r="I488" t="inlineStr">
        <is>
          <t>OSM実測</t>
        </is>
      </c>
      <c r="J488" t="n">
        <v>47</v>
      </c>
      <c r="K488" t="n">
        <v>47</v>
      </c>
      <c r="L488" t="n">
        <v>-38</v>
      </c>
      <c r="M488" t="n">
        <v>9</v>
      </c>
      <c r="O488" t="inlineStr">
        <is>
          <t>不可 #4</t>
        </is>
      </c>
      <c r="P488" t="inlineStr">
        <is>
          <t>有り</t>
        </is>
      </c>
      <c r="R488" s="4">
        <f>IF(COUNT($M488:$N488)=0,"",IF(AND(IF($N488&lt;&gt;"",$N488,$M488)&lt;=0,$O488&lt;&gt;"可"),"警告",""))</f>
        <v/>
      </c>
      <c r="S488" s="4">
        <f>IF(COUNT($M488:$N488)=0,0,IF(IF($N488&lt;&gt;"",$N488,$M488)&gt;=スコアリング基準!$B$20,スコアリング基準!$C$20,IF(IF($N488&lt;&gt;"",$N488,$M488)&gt;=スコアリング基準!$B$21,スコアリング基準!$C$21,IF(IF($N488&lt;&gt;"",$N488,$M488)&gt;0,スコアリング基準!$C$22,0))))</f>
        <v/>
      </c>
      <c r="T488" s="4">
        <f>IF($O488="可",スコアリング基準!$C$23,0)</f>
        <v/>
      </c>
      <c r="U488" s="4">
        <f>IF(OR(COUNT($K488:$L488)&lt;2,$K488=0),0,IF(ABS($L488)/$K488&lt;=スコアリング基準!$B$24,スコアリング基準!$C$24,IF(ABS($L488)/$K488&lt;=スコアリング基準!$B$25,スコアリング基準!$C$25,IF(ABS($L488)/$K488&lt;=スコアリング基準!$B$26,スコアリング基準!$C$26,0))))</f>
        <v/>
      </c>
      <c r="V488" s="4">
        <f>IF($P488="なし",スコアリング基準!$C$27,0)</f>
        <v/>
      </c>
      <c r="W488" s="4">
        <f>IF($F488="",0,IF(ISNUMBER($F488),IF($F488&lt;=スコアリング基準!$B$28,スコアリング基準!$C$28,スコアリング基準!$C$29),0))</f>
        <v/>
      </c>
      <c r="X488" s="4">
        <f>IFERROR(VLOOKUP($B488,スコアリング基準!$A$36:$B$46,2,FALSE),0)</f>
        <v/>
      </c>
      <c r="Y488" s="4">
        <f>SUM($S488:$X488)</f>
        <v/>
      </c>
      <c r="Z488" s="4">
        <f>IF(COUNT($M488:$N488)=0,"データ無",IF($Y488&gt;=スコアリング基準!$B$30,"S",IF($Y488&gt;=スコアリング基準!$B$31,"A",IF($Y488&gt;=スコアリング基準!$B$32,"B","C"))))</f>
        <v/>
      </c>
      <c r="AA488">
        <f>IFERROR(INDEX(実績DB!$I$3:$I$104,MATCH($B488&amp;$C488,実績DB!$J$3:$J$104,0)),"")</f>
        <v/>
      </c>
    </row>
    <row r="489">
      <c r="A489" t="n">
        <v>487</v>
      </c>
      <c r="B489" t="inlineStr">
        <is>
          <t>東北</t>
        </is>
      </c>
      <c r="C489" t="inlineStr">
        <is>
          <t>上川内変電所</t>
        </is>
      </c>
      <c r="D489" t="inlineStr">
        <is>
          <t>福島県</t>
        </is>
      </c>
      <c r="E489" t="n">
        <v>66</v>
      </c>
      <c r="G489" s="3" t="n">
        <v>37.336341</v>
      </c>
      <c r="H489" s="3" t="n">
        <v>140.80691</v>
      </c>
      <c r="I489" t="inlineStr">
        <is>
          <t>OSM実測</t>
        </is>
      </c>
      <c r="J489" t="n">
        <v>9</v>
      </c>
      <c r="K489" t="n">
        <v>9</v>
      </c>
      <c r="L489" t="n">
        <v>-4</v>
      </c>
      <c r="M489" t="n">
        <v>5</v>
      </c>
      <c r="O489" t="inlineStr">
        <is>
          <t>不可 #4</t>
        </is>
      </c>
      <c r="P489" t="inlineStr">
        <is>
          <t>有り</t>
        </is>
      </c>
      <c r="R489" s="4">
        <f>IF(COUNT($M489:$N489)=0,"",IF(AND(IF($N489&lt;&gt;"",$N489,$M489)&lt;=0,$O489&lt;&gt;"可"),"警告",""))</f>
        <v/>
      </c>
      <c r="S489" s="4">
        <f>IF(COUNT($M489:$N489)=0,0,IF(IF($N489&lt;&gt;"",$N489,$M489)&gt;=スコアリング基準!$B$20,スコアリング基準!$C$20,IF(IF($N489&lt;&gt;"",$N489,$M489)&gt;=スコアリング基準!$B$21,スコアリング基準!$C$21,IF(IF($N489&lt;&gt;"",$N489,$M489)&gt;0,スコアリング基準!$C$22,0))))</f>
        <v/>
      </c>
      <c r="T489" s="4">
        <f>IF($O489="可",スコアリング基準!$C$23,0)</f>
        <v/>
      </c>
      <c r="U489" s="4">
        <f>IF(OR(COUNT($K489:$L489)&lt;2,$K489=0),0,IF(ABS($L489)/$K489&lt;=スコアリング基準!$B$24,スコアリング基準!$C$24,IF(ABS($L489)/$K489&lt;=スコアリング基準!$B$25,スコアリング基準!$C$25,IF(ABS($L489)/$K489&lt;=スコアリング基準!$B$26,スコアリング基準!$C$26,0))))</f>
        <v/>
      </c>
      <c r="V489" s="4">
        <f>IF($P489="なし",スコアリング基準!$C$27,0)</f>
        <v/>
      </c>
      <c r="W489" s="4">
        <f>IF($F489="",0,IF(ISNUMBER($F489),IF($F489&lt;=スコアリング基準!$B$28,スコアリング基準!$C$28,スコアリング基準!$C$29),0))</f>
        <v/>
      </c>
      <c r="X489" s="4">
        <f>IFERROR(VLOOKUP($B489,スコアリング基準!$A$36:$B$46,2,FALSE),0)</f>
        <v/>
      </c>
      <c r="Y489" s="4">
        <f>SUM($S489:$X489)</f>
        <v/>
      </c>
      <c r="Z489" s="4">
        <f>IF(COUNT($M489:$N489)=0,"データ無",IF($Y489&gt;=スコアリング基準!$B$30,"S",IF($Y489&gt;=スコアリング基準!$B$31,"A",IF($Y489&gt;=スコアリング基準!$B$32,"B","C"))))</f>
        <v/>
      </c>
      <c r="AA489">
        <f>IFERROR(INDEX(実績DB!$I$3:$I$104,MATCH($B489&amp;$C489,実績DB!$J$3:$J$104,0)),"")</f>
        <v/>
      </c>
    </row>
    <row r="490">
      <c r="A490" t="n">
        <v>488</v>
      </c>
      <c r="B490" t="inlineStr">
        <is>
          <t>東北</t>
        </is>
      </c>
      <c r="C490" t="inlineStr">
        <is>
          <t>下船渡変電所</t>
        </is>
      </c>
      <c r="D490" t="inlineStr">
        <is>
          <t>岩手県</t>
        </is>
      </c>
      <c r="E490" t="n">
        <v>66</v>
      </c>
      <c r="G490" s="3" t="n">
        <v>39.034443</v>
      </c>
      <c r="H490" s="3" t="n">
        <v>141.71368</v>
      </c>
      <c r="I490" t="inlineStr">
        <is>
          <t>OSM実測</t>
        </is>
      </c>
      <c r="J490" t="n">
        <v>23</v>
      </c>
      <c r="K490" t="n">
        <v>23</v>
      </c>
      <c r="L490" t="n">
        <v>-15</v>
      </c>
      <c r="M490" t="n">
        <v>8</v>
      </c>
      <c r="O490" t="inlineStr">
        <is>
          <t>不可 #4</t>
        </is>
      </c>
      <c r="P490" t="inlineStr">
        <is>
          <t>有り</t>
        </is>
      </c>
      <c r="R490" s="4">
        <f>IF(COUNT($M490:$N490)=0,"",IF(AND(IF($N490&lt;&gt;"",$N490,$M490)&lt;=0,$O490&lt;&gt;"可"),"警告",""))</f>
        <v/>
      </c>
      <c r="S490" s="4">
        <f>IF(COUNT($M490:$N490)=0,0,IF(IF($N490&lt;&gt;"",$N490,$M490)&gt;=スコアリング基準!$B$20,スコアリング基準!$C$20,IF(IF($N490&lt;&gt;"",$N490,$M490)&gt;=スコアリング基準!$B$21,スコアリング基準!$C$21,IF(IF($N490&lt;&gt;"",$N490,$M490)&gt;0,スコアリング基準!$C$22,0))))</f>
        <v/>
      </c>
      <c r="T490" s="4">
        <f>IF($O490="可",スコアリング基準!$C$23,0)</f>
        <v/>
      </c>
      <c r="U490" s="4">
        <f>IF(OR(COUNT($K490:$L490)&lt;2,$K490=0),0,IF(ABS($L490)/$K490&lt;=スコアリング基準!$B$24,スコアリング基準!$C$24,IF(ABS($L490)/$K490&lt;=スコアリング基準!$B$25,スコアリング基準!$C$25,IF(ABS($L490)/$K490&lt;=スコアリング基準!$B$26,スコアリング基準!$C$26,0))))</f>
        <v/>
      </c>
      <c r="V490" s="4">
        <f>IF($P490="なし",スコアリング基準!$C$27,0)</f>
        <v/>
      </c>
      <c r="W490" s="4">
        <f>IF($F490="",0,IF(ISNUMBER($F490),IF($F490&lt;=スコアリング基準!$B$28,スコアリング基準!$C$28,スコアリング基準!$C$29),0))</f>
        <v/>
      </c>
      <c r="X490" s="4">
        <f>IFERROR(VLOOKUP($B490,スコアリング基準!$A$36:$B$46,2,FALSE),0)</f>
        <v/>
      </c>
      <c r="Y490" s="4">
        <f>SUM($S490:$X490)</f>
        <v/>
      </c>
      <c r="Z490" s="4">
        <f>IF(COUNT($M490:$N490)=0,"データ無",IF($Y490&gt;=スコアリング基準!$B$30,"S",IF($Y490&gt;=スコアリング基準!$B$31,"A",IF($Y490&gt;=スコアリング基準!$B$32,"B","C"))))</f>
        <v/>
      </c>
      <c r="AA490">
        <f>IFERROR(INDEX(実績DB!$I$3:$I$104,MATCH($B490&amp;$C490,実績DB!$J$3:$J$104,0)),"")</f>
        <v/>
      </c>
    </row>
    <row r="491">
      <c r="A491" t="n">
        <v>489</v>
      </c>
      <c r="B491" t="inlineStr">
        <is>
          <t>東北</t>
        </is>
      </c>
      <c r="C491" t="inlineStr">
        <is>
          <t>中仙台変電所</t>
        </is>
      </c>
      <c r="D491" t="inlineStr">
        <is>
          <t>宮城県</t>
        </is>
      </c>
      <c r="E491" t="n">
        <v>66</v>
      </c>
      <c r="G491" s="3" t="n">
        <v>38.265517</v>
      </c>
      <c r="H491" s="3" t="n">
        <v>140.878292</v>
      </c>
      <c r="I491" t="inlineStr">
        <is>
          <t>OSM実測</t>
        </is>
      </c>
      <c r="J491" t="n">
        <v>284</v>
      </c>
      <c r="K491" t="n">
        <v>171</v>
      </c>
      <c r="L491" t="n">
        <v>-27</v>
      </c>
      <c r="O491" t="inlineStr">
        <is>
          <t>可</t>
        </is>
      </c>
      <c r="P491" t="inlineStr">
        <is>
          <t>有り</t>
        </is>
      </c>
      <c r="R491" s="4">
        <f>IF(COUNT($M491:$N491)=0,"",IF(AND(IF($N491&lt;&gt;"",$N491,$M491)&lt;=0,$O491&lt;&gt;"可"),"警告",""))</f>
        <v/>
      </c>
      <c r="S491" s="4">
        <f>IF(COUNT($M491:$N491)=0,0,IF(IF($N491&lt;&gt;"",$N491,$M491)&gt;=スコアリング基準!$B$20,スコアリング基準!$C$20,IF(IF($N491&lt;&gt;"",$N491,$M491)&gt;=スコアリング基準!$B$21,スコアリング基準!$C$21,IF(IF($N491&lt;&gt;"",$N491,$M491)&gt;0,スコアリング基準!$C$22,0))))</f>
        <v/>
      </c>
      <c r="T491" s="4">
        <f>IF($O491="可",スコアリング基準!$C$23,0)</f>
        <v/>
      </c>
      <c r="U491" s="4">
        <f>IF(OR(COUNT($K491:$L491)&lt;2,$K491=0),0,IF(ABS($L491)/$K491&lt;=スコアリング基準!$B$24,スコアリング基準!$C$24,IF(ABS($L491)/$K491&lt;=スコアリング基準!$B$25,スコアリング基準!$C$25,IF(ABS($L491)/$K491&lt;=スコアリング基準!$B$26,スコアリング基準!$C$26,0))))</f>
        <v/>
      </c>
      <c r="V491" s="4">
        <f>IF($P491="なし",スコアリング基準!$C$27,0)</f>
        <v/>
      </c>
      <c r="W491" s="4">
        <f>IF($F491="",0,IF(ISNUMBER($F491),IF($F491&lt;=スコアリング基準!$B$28,スコアリング基準!$C$28,スコアリング基準!$C$29),0))</f>
        <v/>
      </c>
      <c r="X491" s="4">
        <f>IFERROR(VLOOKUP($B491,スコアリング基準!$A$36:$B$46,2,FALSE),0)</f>
        <v/>
      </c>
      <c r="Y491" s="4">
        <f>SUM($S491:$X491)</f>
        <v/>
      </c>
      <c r="Z491" s="4">
        <f>IF(COUNT($M491:$N491)=0,"データ無",IF($Y491&gt;=スコアリング基準!$B$30,"S",IF($Y491&gt;=スコアリング基準!$B$31,"A",IF($Y491&gt;=スコアリング基準!$B$32,"B","C"))))</f>
        <v/>
      </c>
      <c r="AA491">
        <f>IFERROR(INDEX(実績DB!$I$3:$I$104,MATCH($B491&amp;$C491,実績DB!$J$3:$J$104,0)),"")</f>
        <v/>
      </c>
    </row>
    <row r="492">
      <c r="A492" t="n">
        <v>490</v>
      </c>
      <c r="B492" t="inlineStr">
        <is>
          <t>東北</t>
        </is>
      </c>
      <c r="C492" t="inlineStr">
        <is>
          <t>中央受電所</t>
        </is>
      </c>
      <c r="D492" t="inlineStr">
        <is>
          <t>青森県</t>
        </is>
      </c>
      <c r="E492" t="n">
        <v>66</v>
      </c>
      <c r="G492" s="3" t="n">
        <v>40.950341</v>
      </c>
      <c r="H492" s="3" t="n">
        <v>141.325047</v>
      </c>
      <c r="I492" t="inlineStr">
        <is>
          <t>OSM実測</t>
        </is>
      </c>
      <c r="R492" s="4">
        <f>IF(COUNT($M492:$N492)=0,"",IF(AND(IF($N492&lt;&gt;"",$N492,$M492)&lt;=0,$O492&lt;&gt;"可"),"警告",""))</f>
        <v/>
      </c>
      <c r="S492" s="4">
        <f>IF(COUNT($M492:$N492)=0,0,IF(IF($N492&lt;&gt;"",$N492,$M492)&gt;=スコアリング基準!$B$20,スコアリング基準!$C$20,IF(IF($N492&lt;&gt;"",$N492,$M492)&gt;=スコアリング基準!$B$21,スコアリング基準!$C$21,IF(IF($N492&lt;&gt;"",$N492,$M492)&gt;0,スコアリング基準!$C$22,0))))</f>
        <v/>
      </c>
      <c r="T492" s="4">
        <f>IF($O492="可",スコアリング基準!$C$23,0)</f>
        <v/>
      </c>
      <c r="U492" s="4">
        <f>IF(OR(COUNT($K492:$L492)&lt;2,$K492=0),0,IF(ABS($L492)/$K492&lt;=スコアリング基準!$B$24,スコアリング基準!$C$24,IF(ABS($L492)/$K492&lt;=スコアリング基準!$B$25,スコアリング基準!$C$25,IF(ABS($L492)/$K492&lt;=スコアリング基準!$B$26,スコアリング基準!$C$26,0))))</f>
        <v/>
      </c>
      <c r="V492" s="4">
        <f>IF($P492="なし",スコアリング基準!$C$27,0)</f>
        <v/>
      </c>
      <c r="W492" s="4">
        <f>IF($F492="",0,IF(ISNUMBER($F492),IF($F492&lt;=スコアリング基準!$B$28,スコアリング基準!$C$28,スコアリング基準!$C$29),0))</f>
        <v/>
      </c>
      <c r="X492" s="4">
        <f>IFERROR(VLOOKUP($B492,スコアリング基準!$A$36:$B$46,2,FALSE),0)</f>
        <v/>
      </c>
      <c r="Y492" s="4">
        <f>SUM($S492:$X492)</f>
        <v/>
      </c>
      <c r="Z492" s="4">
        <f>IF(COUNT($M492:$N492)=0,"データ無",IF($Y492&gt;=スコアリング基準!$B$30,"S",IF($Y492&gt;=スコアリング基準!$B$31,"A",IF($Y492&gt;=スコアリング基準!$B$32,"B","C"))))</f>
        <v/>
      </c>
      <c r="AA492">
        <f>IFERROR(INDEX(実績DB!$I$3:$I$104,MATCH($B492&amp;$C492,実績DB!$J$3:$J$104,0)),"")</f>
        <v/>
      </c>
    </row>
    <row r="493">
      <c r="A493" t="n">
        <v>491</v>
      </c>
      <c r="B493" t="inlineStr">
        <is>
          <t>東北</t>
        </is>
      </c>
      <c r="C493" t="inlineStr">
        <is>
          <t>中村変電所</t>
        </is>
      </c>
      <c r="D493" t="inlineStr">
        <is>
          <t>宮城県</t>
        </is>
      </c>
      <c r="E493" t="n">
        <v>66</v>
      </c>
      <c r="G493" s="3" t="n">
        <v>37.790525</v>
      </c>
      <c r="H493" s="3" t="n">
        <v>140.9091</v>
      </c>
      <c r="I493" t="inlineStr">
        <is>
          <t>OSM実測</t>
        </is>
      </c>
      <c r="J493" t="n">
        <v>52</v>
      </c>
      <c r="K493" t="n">
        <v>52</v>
      </c>
      <c r="L493" t="n">
        <v>-49</v>
      </c>
      <c r="M493" t="n">
        <v>3</v>
      </c>
      <c r="O493" t="inlineStr">
        <is>
          <t>不可 #4</t>
        </is>
      </c>
      <c r="P493" t="inlineStr">
        <is>
          <t>有り</t>
        </is>
      </c>
      <c r="R493" s="4">
        <f>IF(COUNT($M493:$N493)=0,"",IF(AND(IF($N493&lt;&gt;"",$N493,$M493)&lt;=0,$O493&lt;&gt;"可"),"警告",""))</f>
        <v/>
      </c>
      <c r="S493" s="4">
        <f>IF(COUNT($M493:$N493)=0,0,IF(IF($N493&lt;&gt;"",$N493,$M493)&gt;=スコアリング基準!$B$20,スコアリング基準!$C$20,IF(IF($N493&lt;&gt;"",$N493,$M493)&gt;=スコアリング基準!$B$21,スコアリング基準!$C$21,IF(IF($N493&lt;&gt;"",$N493,$M493)&gt;0,スコアリング基準!$C$22,0))))</f>
        <v/>
      </c>
      <c r="T493" s="4">
        <f>IF($O493="可",スコアリング基準!$C$23,0)</f>
        <v/>
      </c>
      <c r="U493" s="4">
        <f>IF(OR(COUNT($K493:$L493)&lt;2,$K493=0),0,IF(ABS($L493)/$K493&lt;=スコアリング基準!$B$24,スコアリング基準!$C$24,IF(ABS($L493)/$K493&lt;=スコアリング基準!$B$25,スコアリング基準!$C$25,IF(ABS($L493)/$K493&lt;=スコアリング基準!$B$26,スコアリング基準!$C$26,0))))</f>
        <v/>
      </c>
      <c r="V493" s="4">
        <f>IF($P493="なし",スコアリング基準!$C$27,0)</f>
        <v/>
      </c>
      <c r="W493" s="4">
        <f>IF($F493="",0,IF(ISNUMBER($F493),IF($F493&lt;=スコアリング基準!$B$28,スコアリング基準!$C$28,スコアリング基準!$C$29),0))</f>
        <v/>
      </c>
      <c r="X493" s="4">
        <f>IFERROR(VLOOKUP($B493,スコアリング基準!$A$36:$B$46,2,FALSE),0)</f>
        <v/>
      </c>
      <c r="Y493" s="4">
        <f>SUM($S493:$X493)</f>
        <v/>
      </c>
      <c r="Z493" s="4">
        <f>IF(COUNT($M493:$N493)=0,"データ無",IF($Y493&gt;=スコアリング基準!$B$30,"S",IF($Y493&gt;=スコアリング基準!$B$31,"A",IF($Y493&gt;=スコアリング基準!$B$32,"B","C"))))</f>
        <v/>
      </c>
      <c r="AA493">
        <f>IFERROR(INDEX(実績DB!$I$3:$I$104,MATCH($B493&amp;$C493,実績DB!$J$3:$J$104,0)),"")</f>
        <v/>
      </c>
    </row>
    <row r="494">
      <c r="A494" t="n">
        <v>492</v>
      </c>
      <c r="B494" t="inlineStr">
        <is>
          <t>東北</t>
        </is>
      </c>
      <c r="C494" t="inlineStr">
        <is>
          <t>中条変電所</t>
        </is>
      </c>
      <c r="D494" t="inlineStr">
        <is>
          <t>新潟県</t>
        </is>
      </c>
      <c r="E494" t="n">
        <v>66</v>
      </c>
      <c r="G494" s="3" t="n">
        <v>38.047072</v>
      </c>
      <c r="H494" s="3" t="n">
        <v>139.40112</v>
      </c>
      <c r="I494" t="inlineStr">
        <is>
          <t>OSM実測</t>
        </is>
      </c>
      <c r="J494" t="n">
        <v>28</v>
      </c>
      <c r="K494" t="n">
        <v>28</v>
      </c>
      <c r="L494" t="n">
        <v>-16</v>
      </c>
      <c r="M494" t="n">
        <v>12</v>
      </c>
      <c r="O494" t="inlineStr">
        <is>
          <t>不可 #4</t>
        </is>
      </c>
      <c r="P494" t="inlineStr">
        <is>
          <t>有り</t>
        </is>
      </c>
      <c r="R494" s="4">
        <f>IF(COUNT($M494:$N494)=0,"",IF(AND(IF($N494&lt;&gt;"",$N494,$M494)&lt;=0,$O494&lt;&gt;"可"),"警告",""))</f>
        <v/>
      </c>
      <c r="S494" s="4">
        <f>IF(COUNT($M494:$N494)=0,0,IF(IF($N494&lt;&gt;"",$N494,$M494)&gt;=スコアリング基準!$B$20,スコアリング基準!$C$20,IF(IF($N494&lt;&gt;"",$N494,$M494)&gt;=スコアリング基準!$B$21,スコアリング基準!$C$21,IF(IF($N494&lt;&gt;"",$N494,$M494)&gt;0,スコアリング基準!$C$22,0))))</f>
        <v/>
      </c>
      <c r="T494" s="4">
        <f>IF($O494="可",スコアリング基準!$C$23,0)</f>
        <v/>
      </c>
      <c r="U494" s="4">
        <f>IF(OR(COUNT($K494:$L494)&lt;2,$K494=0),0,IF(ABS($L494)/$K494&lt;=スコアリング基準!$B$24,スコアリング基準!$C$24,IF(ABS($L494)/$K494&lt;=スコアリング基準!$B$25,スコアリング基準!$C$25,IF(ABS($L494)/$K494&lt;=スコアリング基準!$B$26,スコアリング基準!$C$26,0))))</f>
        <v/>
      </c>
      <c r="V494" s="4">
        <f>IF($P494="なし",スコアリング基準!$C$27,0)</f>
        <v/>
      </c>
      <c r="W494" s="4">
        <f>IF($F494="",0,IF(ISNUMBER($F494),IF($F494&lt;=スコアリング基準!$B$28,スコアリング基準!$C$28,スコアリング基準!$C$29),0))</f>
        <v/>
      </c>
      <c r="X494" s="4">
        <f>IFERROR(VLOOKUP($B494,スコアリング基準!$A$36:$B$46,2,FALSE),0)</f>
        <v/>
      </c>
      <c r="Y494" s="4">
        <f>SUM($S494:$X494)</f>
        <v/>
      </c>
      <c r="Z494" s="4">
        <f>IF(COUNT($M494:$N494)=0,"データ無",IF($Y494&gt;=スコアリング基準!$B$30,"S",IF($Y494&gt;=スコアリング基準!$B$31,"A",IF($Y494&gt;=スコアリング基準!$B$32,"B","C"))))</f>
        <v/>
      </c>
      <c r="AA494">
        <f>IFERROR(INDEX(実績DB!$I$3:$I$104,MATCH($B494&amp;$C494,実績DB!$J$3:$J$104,0)),"")</f>
        <v/>
      </c>
    </row>
    <row r="495">
      <c r="A495" t="n">
        <v>493</v>
      </c>
      <c r="B495" t="inlineStr">
        <is>
          <t>東北</t>
        </is>
      </c>
      <c r="C495" t="inlineStr">
        <is>
          <t>中田変電所</t>
        </is>
      </c>
      <c r="D495" t="inlineStr">
        <is>
          <t>宮城県</t>
        </is>
      </c>
      <c r="E495" t="n">
        <v>66</v>
      </c>
      <c r="G495" s="3" t="n">
        <v>38.197879</v>
      </c>
      <c r="H495" s="3" t="n">
        <v>140.894903</v>
      </c>
      <c r="I495" t="inlineStr">
        <is>
          <t>OSM実測</t>
        </is>
      </c>
      <c r="J495" t="n">
        <v>38</v>
      </c>
      <c r="K495" t="n">
        <v>38</v>
      </c>
      <c r="L495" t="n">
        <v>-18</v>
      </c>
      <c r="M495" t="n">
        <v>20</v>
      </c>
      <c r="O495" t="inlineStr">
        <is>
          <t>不可 #4</t>
        </is>
      </c>
      <c r="P495" t="inlineStr">
        <is>
          <t>有り</t>
        </is>
      </c>
      <c r="R495" s="4">
        <f>IF(COUNT($M495:$N495)=0,"",IF(AND(IF($N495&lt;&gt;"",$N495,$M495)&lt;=0,$O495&lt;&gt;"可"),"警告",""))</f>
        <v/>
      </c>
      <c r="S495" s="4">
        <f>IF(COUNT($M495:$N495)=0,0,IF(IF($N495&lt;&gt;"",$N495,$M495)&gt;=スコアリング基準!$B$20,スコアリング基準!$C$20,IF(IF($N495&lt;&gt;"",$N495,$M495)&gt;=スコアリング基準!$B$21,スコアリング基準!$C$21,IF(IF($N495&lt;&gt;"",$N495,$M495)&gt;0,スコアリング基準!$C$22,0))))</f>
        <v/>
      </c>
      <c r="T495" s="4">
        <f>IF($O495="可",スコアリング基準!$C$23,0)</f>
        <v/>
      </c>
      <c r="U495" s="4">
        <f>IF(OR(COUNT($K495:$L495)&lt;2,$K495=0),0,IF(ABS($L495)/$K495&lt;=スコアリング基準!$B$24,スコアリング基準!$C$24,IF(ABS($L495)/$K495&lt;=スコアリング基準!$B$25,スコアリング基準!$C$25,IF(ABS($L495)/$K495&lt;=スコアリング基準!$B$26,スコアリング基準!$C$26,0))))</f>
        <v/>
      </c>
      <c r="V495" s="4">
        <f>IF($P495="なし",スコアリング基準!$C$27,0)</f>
        <v/>
      </c>
      <c r="W495" s="4">
        <f>IF($F495="",0,IF(ISNUMBER($F495),IF($F495&lt;=スコアリング基準!$B$28,スコアリング基準!$C$28,スコアリング基準!$C$29),0))</f>
        <v/>
      </c>
      <c r="X495" s="4">
        <f>IFERROR(VLOOKUP($B495,スコアリング基準!$A$36:$B$46,2,FALSE),0)</f>
        <v/>
      </c>
      <c r="Y495" s="4">
        <f>SUM($S495:$X495)</f>
        <v/>
      </c>
      <c r="Z495" s="4">
        <f>IF(COUNT($M495:$N495)=0,"データ無",IF($Y495&gt;=スコアリング基準!$B$30,"S",IF($Y495&gt;=スコアリング基準!$B$31,"A",IF($Y495&gt;=スコアリング基準!$B$32,"B","C"))))</f>
        <v/>
      </c>
      <c r="AA495">
        <f>IFERROR(INDEX(実績DB!$I$3:$I$104,MATCH($B495&amp;$C495,実績DB!$J$3:$J$104,0)),"")</f>
        <v/>
      </c>
    </row>
    <row r="496">
      <c r="A496" t="n">
        <v>494</v>
      </c>
      <c r="B496" t="inlineStr">
        <is>
          <t>東北</t>
        </is>
      </c>
      <c r="C496" t="inlineStr">
        <is>
          <t>丸森変電所</t>
        </is>
      </c>
      <c r="D496" t="inlineStr">
        <is>
          <t>宮城県</t>
        </is>
      </c>
      <c r="E496" t="n">
        <v>66</v>
      </c>
      <c r="G496" s="3" t="n">
        <v>37.909474</v>
      </c>
      <c r="H496" s="3" t="n">
        <v>140.779267</v>
      </c>
      <c r="I496" t="inlineStr">
        <is>
          <t>OSM実測</t>
        </is>
      </c>
      <c r="J496" t="n">
        <v>19</v>
      </c>
      <c r="K496" t="n">
        <v>19</v>
      </c>
      <c r="L496" t="n">
        <v>-13</v>
      </c>
      <c r="M496" t="n">
        <v>6</v>
      </c>
      <c r="O496" t="inlineStr">
        <is>
          <t>不可 #4</t>
        </is>
      </c>
      <c r="P496" t="inlineStr">
        <is>
          <t>有り</t>
        </is>
      </c>
      <c r="R496" s="4">
        <f>IF(COUNT($M496:$N496)=0,"",IF(AND(IF($N496&lt;&gt;"",$N496,$M496)&lt;=0,$O496&lt;&gt;"可"),"警告",""))</f>
        <v/>
      </c>
      <c r="S496" s="4">
        <f>IF(COUNT($M496:$N496)=0,0,IF(IF($N496&lt;&gt;"",$N496,$M496)&gt;=スコアリング基準!$B$20,スコアリング基準!$C$20,IF(IF($N496&lt;&gt;"",$N496,$M496)&gt;=スコアリング基準!$B$21,スコアリング基準!$C$21,IF(IF($N496&lt;&gt;"",$N496,$M496)&gt;0,スコアリング基準!$C$22,0))))</f>
        <v/>
      </c>
      <c r="T496" s="4">
        <f>IF($O496="可",スコアリング基準!$C$23,0)</f>
        <v/>
      </c>
      <c r="U496" s="4">
        <f>IF(OR(COUNT($K496:$L496)&lt;2,$K496=0),0,IF(ABS($L496)/$K496&lt;=スコアリング基準!$B$24,スコアリング基準!$C$24,IF(ABS($L496)/$K496&lt;=スコアリング基準!$B$25,スコアリング基準!$C$25,IF(ABS($L496)/$K496&lt;=スコアリング基準!$B$26,スコアリング基準!$C$26,0))))</f>
        <v/>
      </c>
      <c r="V496" s="4">
        <f>IF($P496="なし",スコアリング基準!$C$27,0)</f>
        <v/>
      </c>
      <c r="W496" s="4">
        <f>IF($F496="",0,IF(ISNUMBER($F496),IF($F496&lt;=スコアリング基準!$B$28,スコアリング基準!$C$28,スコアリング基準!$C$29),0))</f>
        <v/>
      </c>
      <c r="X496" s="4">
        <f>IFERROR(VLOOKUP($B496,スコアリング基準!$A$36:$B$46,2,FALSE),0)</f>
        <v/>
      </c>
      <c r="Y496" s="4">
        <f>SUM($S496:$X496)</f>
        <v/>
      </c>
      <c r="Z496" s="4">
        <f>IF(COUNT($M496:$N496)=0,"データ無",IF($Y496&gt;=スコアリング基準!$B$30,"S",IF($Y496&gt;=スコアリング基準!$B$31,"A",IF($Y496&gt;=スコアリング基準!$B$32,"B","C"))))</f>
        <v/>
      </c>
      <c r="AA496">
        <f>IFERROR(INDEX(実績DB!$I$3:$I$104,MATCH($B496&amp;$C496,実績DB!$J$3:$J$104,0)),"")</f>
        <v/>
      </c>
    </row>
    <row r="497">
      <c r="A497" t="n">
        <v>495</v>
      </c>
      <c r="B497" t="inlineStr">
        <is>
          <t>東北</t>
        </is>
      </c>
      <c r="C497" t="inlineStr">
        <is>
          <t>久慈変電所</t>
        </is>
      </c>
      <c r="D497" t="inlineStr">
        <is>
          <t>青森県</t>
        </is>
      </c>
      <c r="E497" t="n">
        <v>66</v>
      </c>
      <c r="G497" s="3" t="n">
        <v>40.197209</v>
      </c>
      <c r="H497" s="3" t="n">
        <v>141.773285</v>
      </c>
      <c r="I497" t="inlineStr">
        <is>
          <t>OSM実測</t>
        </is>
      </c>
      <c r="J497" t="n">
        <v>38</v>
      </c>
      <c r="K497" t="n">
        <v>38</v>
      </c>
      <c r="L497" t="n">
        <v>-33</v>
      </c>
      <c r="M497" t="n">
        <v>5</v>
      </c>
      <c r="O497" t="inlineStr">
        <is>
          <t>不可 #4</t>
        </is>
      </c>
      <c r="P497" t="inlineStr">
        <is>
          <t>有り</t>
        </is>
      </c>
      <c r="R497" s="4">
        <f>IF(COUNT($M497:$N497)=0,"",IF(AND(IF($N497&lt;&gt;"",$N497,$M497)&lt;=0,$O497&lt;&gt;"可"),"警告",""))</f>
        <v/>
      </c>
      <c r="S497" s="4">
        <f>IF(COUNT($M497:$N497)=0,0,IF(IF($N497&lt;&gt;"",$N497,$M497)&gt;=スコアリング基準!$B$20,スコアリング基準!$C$20,IF(IF($N497&lt;&gt;"",$N497,$M497)&gt;=スコアリング基準!$B$21,スコアリング基準!$C$21,IF(IF($N497&lt;&gt;"",$N497,$M497)&gt;0,スコアリング基準!$C$22,0))))</f>
        <v/>
      </c>
      <c r="T497" s="4">
        <f>IF($O497="可",スコアリング基準!$C$23,0)</f>
        <v/>
      </c>
      <c r="U497" s="4">
        <f>IF(OR(COUNT($K497:$L497)&lt;2,$K497=0),0,IF(ABS($L497)/$K497&lt;=スコアリング基準!$B$24,スコアリング基準!$C$24,IF(ABS($L497)/$K497&lt;=スコアリング基準!$B$25,スコアリング基準!$C$25,IF(ABS($L497)/$K497&lt;=スコアリング基準!$B$26,スコアリング基準!$C$26,0))))</f>
        <v/>
      </c>
      <c r="V497" s="4">
        <f>IF($P497="なし",スコアリング基準!$C$27,0)</f>
        <v/>
      </c>
      <c r="W497" s="4">
        <f>IF($F497="",0,IF(ISNUMBER($F497),IF($F497&lt;=スコアリング基準!$B$28,スコアリング基準!$C$28,スコアリング基準!$C$29),0))</f>
        <v/>
      </c>
      <c r="X497" s="4">
        <f>IFERROR(VLOOKUP($B497,スコアリング基準!$A$36:$B$46,2,FALSE),0)</f>
        <v/>
      </c>
      <c r="Y497" s="4">
        <f>SUM($S497:$X497)</f>
        <v/>
      </c>
      <c r="Z497" s="4">
        <f>IF(COUNT($M497:$N497)=0,"データ無",IF($Y497&gt;=スコアリング基準!$B$30,"S",IF($Y497&gt;=スコアリング基準!$B$31,"A",IF($Y497&gt;=スコアリング基準!$B$32,"B","C"))))</f>
        <v/>
      </c>
      <c r="AA497">
        <f>IFERROR(INDEX(実績DB!$I$3:$I$104,MATCH($B497&amp;$C497,実績DB!$J$3:$J$104,0)),"")</f>
        <v/>
      </c>
    </row>
    <row r="498">
      <c r="A498" t="n">
        <v>496</v>
      </c>
      <c r="B498" t="inlineStr">
        <is>
          <t>東北</t>
        </is>
      </c>
      <c r="C498" t="inlineStr">
        <is>
          <t>久留米変電所</t>
        </is>
      </c>
      <c r="D498" t="inlineStr">
        <is>
          <t>福島県</t>
        </is>
      </c>
      <c r="E498" t="n">
        <v>66</v>
      </c>
      <c r="G498" s="3" t="n">
        <v>37.382039</v>
      </c>
      <c r="H498" s="3" t="n">
        <v>140.356992</v>
      </c>
      <c r="I498" t="inlineStr">
        <is>
          <t>OSM実測</t>
        </is>
      </c>
      <c r="J498" t="n">
        <v>75</v>
      </c>
      <c r="K498" t="n">
        <v>75</v>
      </c>
      <c r="L498" t="n">
        <v>-55</v>
      </c>
      <c r="M498" t="n">
        <v>20</v>
      </c>
      <c r="O498" t="inlineStr">
        <is>
          <t>不可 #4</t>
        </is>
      </c>
      <c r="P498" t="inlineStr">
        <is>
          <t>有り</t>
        </is>
      </c>
      <c r="R498" s="4">
        <f>IF(COUNT($M498:$N498)=0,"",IF(AND(IF($N498&lt;&gt;"",$N498,$M498)&lt;=0,$O498&lt;&gt;"可"),"警告",""))</f>
        <v/>
      </c>
      <c r="S498" s="4">
        <f>IF(COUNT($M498:$N498)=0,0,IF(IF($N498&lt;&gt;"",$N498,$M498)&gt;=スコアリング基準!$B$20,スコアリング基準!$C$20,IF(IF($N498&lt;&gt;"",$N498,$M498)&gt;=スコアリング基準!$B$21,スコアリング基準!$C$21,IF(IF($N498&lt;&gt;"",$N498,$M498)&gt;0,スコアリング基準!$C$22,0))))</f>
        <v/>
      </c>
      <c r="T498" s="4">
        <f>IF($O498="可",スコアリング基準!$C$23,0)</f>
        <v/>
      </c>
      <c r="U498" s="4">
        <f>IF(OR(COUNT($K498:$L498)&lt;2,$K498=0),0,IF(ABS($L498)/$K498&lt;=スコアリング基準!$B$24,スコアリング基準!$C$24,IF(ABS($L498)/$K498&lt;=スコアリング基準!$B$25,スコアリング基準!$C$25,IF(ABS($L498)/$K498&lt;=スコアリング基準!$B$26,スコアリング基準!$C$26,0))))</f>
        <v/>
      </c>
      <c r="V498" s="4">
        <f>IF($P498="なし",スコアリング基準!$C$27,0)</f>
        <v/>
      </c>
      <c r="W498" s="4">
        <f>IF($F498="",0,IF(ISNUMBER($F498),IF($F498&lt;=スコアリング基準!$B$28,スコアリング基準!$C$28,スコアリング基準!$C$29),0))</f>
        <v/>
      </c>
      <c r="X498" s="4">
        <f>IFERROR(VLOOKUP($B498,スコアリング基準!$A$36:$B$46,2,FALSE),0)</f>
        <v/>
      </c>
      <c r="Y498" s="4">
        <f>SUM($S498:$X498)</f>
        <v/>
      </c>
      <c r="Z498" s="4">
        <f>IF(COUNT($M498:$N498)=0,"データ無",IF($Y498&gt;=スコアリング基準!$B$30,"S",IF($Y498&gt;=スコアリング基準!$B$31,"A",IF($Y498&gt;=スコアリング基準!$B$32,"B","C"))))</f>
        <v/>
      </c>
      <c r="AA498">
        <f>IFERROR(INDEX(実績DB!$I$3:$I$104,MATCH($B498&amp;$C498,実績DB!$J$3:$J$104,0)),"")</f>
        <v/>
      </c>
    </row>
    <row r="499">
      <c r="A499" t="n">
        <v>497</v>
      </c>
      <c r="B499" t="inlineStr">
        <is>
          <t>東北</t>
        </is>
      </c>
      <c r="C499" t="inlineStr">
        <is>
          <t>二ツ井変電所</t>
        </is>
      </c>
      <c r="D499" t="inlineStr">
        <is>
          <t>秋田県</t>
        </is>
      </c>
      <c r="E499" t="n">
        <v>66</v>
      </c>
      <c r="G499" s="3" t="n">
        <v>40.210248</v>
      </c>
      <c r="H499" s="3" t="n">
        <v>140.232763</v>
      </c>
      <c r="I499" t="inlineStr">
        <is>
          <t>OSM実測</t>
        </is>
      </c>
      <c r="J499" t="n">
        <v>18</v>
      </c>
      <c r="K499" t="n">
        <v>18</v>
      </c>
      <c r="L499" t="n">
        <v>-9</v>
      </c>
      <c r="M499" t="n">
        <v>9</v>
      </c>
      <c r="O499" t="inlineStr">
        <is>
          <t>不可 #4</t>
        </is>
      </c>
      <c r="P499" t="inlineStr">
        <is>
          <t>有り</t>
        </is>
      </c>
      <c r="R499" s="4">
        <f>IF(COUNT($M499:$N499)=0,"",IF(AND(IF($N499&lt;&gt;"",$N499,$M499)&lt;=0,$O499&lt;&gt;"可"),"警告",""))</f>
        <v/>
      </c>
      <c r="S499" s="4">
        <f>IF(COUNT($M499:$N499)=0,0,IF(IF($N499&lt;&gt;"",$N499,$M499)&gt;=スコアリング基準!$B$20,スコアリング基準!$C$20,IF(IF($N499&lt;&gt;"",$N499,$M499)&gt;=スコアリング基準!$B$21,スコアリング基準!$C$21,IF(IF($N499&lt;&gt;"",$N499,$M499)&gt;0,スコアリング基準!$C$22,0))))</f>
        <v/>
      </c>
      <c r="T499" s="4">
        <f>IF($O499="可",スコアリング基準!$C$23,0)</f>
        <v/>
      </c>
      <c r="U499" s="4">
        <f>IF(OR(COUNT($K499:$L499)&lt;2,$K499=0),0,IF(ABS($L499)/$K499&lt;=スコアリング基準!$B$24,スコアリング基準!$C$24,IF(ABS($L499)/$K499&lt;=スコアリング基準!$B$25,スコアリング基準!$C$25,IF(ABS($L499)/$K499&lt;=スコアリング基準!$B$26,スコアリング基準!$C$26,0))))</f>
        <v/>
      </c>
      <c r="V499" s="4">
        <f>IF($P499="なし",スコアリング基準!$C$27,0)</f>
        <v/>
      </c>
      <c r="W499" s="4">
        <f>IF($F499="",0,IF(ISNUMBER($F499),IF($F499&lt;=スコアリング基準!$B$28,スコアリング基準!$C$28,スコアリング基準!$C$29),0))</f>
        <v/>
      </c>
      <c r="X499" s="4">
        <f>IFERROR(VLOOKUP($B499,スコアリング基準!$A$36:$B$46,2,FALSE),0)</f>
        <v/>
      </c>
      <c r="Y499" s="4">
        <f>SUM($S499:$X499)</f>
        <v/>
      </c>
      <c r="Z499" s="4">
        <f>IF(COUNT($M499:$N499)=0,"データ無",IF($Y499&gt;=スコアリング基準!$B$30,"S",IF($Y499&gt;=スコアリング基準!$B$31,"A",IF($Y499&gt;=スコアリング基準!$B$32,"B","C"))))</f>
        <v/>
      </c>
      <c r="AA499">
        <f>IFERROR(INDEX(実績DB!$I$3:$I$104,MATCH($B499&amp;$C499,実績DB!$J$3:$J$104,0)),"")</f>
        <v/>
      </c>
    </row>
    <row r="500">
      <c r="A500" t="n">
        <v>498</v>
      </c>
      <c r="B500" t="inlineStr">
        <is>
          <t>東北</t>
        </is>
      </c>
      <c r="C500" t="inlineStr">
        <is>
          <t>二戸変電所</t>
        </is>
      </c>
      <c r="D500" t="inlineStr">
        <is>
          <t>岩手県</t>
        </is>
      </c>
      <c r="E500" t="n">
        <v>66</v>
      </c>
      <c r="G500" s="3" t="n">
        <v>40.29019</v>
      </c>
      <c r="H500" s="3" t="n">
        <v>141.302081</v>
      </c>
      <c r="I500" t="inlineStr">
        <is>
          <t>OSM実測</t>
        </is>
      </c>
      <c r="J500" t="n">
        <v>38</v>
      </c>
      <c r="K500" t="n">
        <v>38</v>
      </c>
      <c r="L500" t="n">
        <v>-20</v>
      </c>
      <c r="M500" t="n">
        <v>18</v>
      </c>
      <c r="O500" t="inlineStr">
        <is>
          <t>不可 #4</t>
        </is>
      </c>
      <c r="P500" t="inlineStr">
        <is>
          <t>有り</t>
        </is>
      </c>
      <c r="R500" s="4">
        <f>IF(COUNT($M500:$N500)=0,"",IF(AND(IF($N500&lt;&gt;"",$N500,$M500)&lt;=0,$O500&lt;&gt;"可"),"警告",""))</f>
        <v/>
      </c>
      <c r="S500" s="4">
        <f>IF(COUNT($M500:$N500)=0,0,IF(IF($N500&lt;&gt;"",$N500,$M500)&gt;=スコアリング基準!$B$20,スコアリング基準!$C$20,IF(IF($N500&lt;&gt;"",$N500,$M500)&gt;=スコアリング基準!$B$21,スコアリング基準!$C$21,IF(IF($N500&lt;&gt;"",$N500,$M500)&gt;0,スコアリング基準!$C$22,0))))</f>
        <v/>
      </c>
      <c r="T500" s="4">
        <f>IF($O500="可",スコアリング基準!$C$23,0)</f>
        <v/>
      </c>
      <c r="U500" s="4">
        <f>IF(OR(COUNT($K500:$L500)&lt;2,$K500=0),0,IF(ABS($L500)/$K500&lt;=スコアリング基準!$B$24,スコアリング基準!$C$24,IF(ABS($L500)/$K500&lt;=スコアリング基準!$B$25,スコアリング基準!$C$25,IF(ABS($L500)/$K500&lt;=スコアリング基準!$B$26,スコアリング基準!$C$26,0))))</f>
        <v/>
      </c>
      <c r="V500" s="4">
        <f>IF($P500="なし",スコアリング基準!$C$27,0)</f>
        <v/>
      </c>
      <c r="W500" s="4">
        <f>IF($F500="",0,IF(ISNUMBER($F500),IF($F500&lt;=スコアリング基準!$B$28,スコアリング基準!$C$28,スコアリング基準!$C$29),0))</f>
        <v/>
      </c>
      <c r="X500" s="4">
        <f>IFERROR(VLOOKUP($B500,スコアリング基準!$A$36:$B$46,2,FALSE),0)</f>
        <v/>
      </c>
      <c r="Y500" s="4">
        <f>SUM($S500:$X500)</f>
        <v/>
      </c>
      <c r="Z500" s="4">
        <f>IF(COUNT($M500:$N500)=0,"データ無",IF($Y500&gt;=スコアリング基準!$B$30,"S",IF($Y500&gt;=スコアリング基準!$B$31,"A",IF($Y500&gt;=スコアリング基準!$B$32,"B","C"))))</f>
        <v/>
      </c>
      <c r="AA500">
        <f>IFERROR(INDEX(実績DB!$I$3:$I$104,MATCH($B500&amp;$C500,実績DB!$J$3:$J$104,0)),"")</f>
        <v/>
      </c>
    </row>
    <row r="501">
      <c r="A501" t="n">
        <v>499</v>
      </c>
      <c r="B501" t="inlineStr">
        <is>
          <t>東北</t>
        </is>
      </c>
      <c r="C501" t="inlineStr">
        <is>
          <t>五所川原変電所</t>
        </is>
      </c>
      <c r="D501" t="inlineStr">
        <is>
          <t>青森県</t>
        </is>
      </c>
      <c r="E501" t="n">
        <v>66</v>
      </c>
      <c r="G501" s="3" t="n">
        <v>40.804264</v>
      </c>
      <c r="H501" s="3" t="n">
        <v>140.450335</v>
      </c>
      <c r="I501" t="inlineStr">
        <is>
          <t>OSM実測</t>
        </is>
      </c>
      <c r="J501" t="n">
        <v>47</v>
      </c>
      <c r="K501" t="n">
        <v>47</v>
      </c>
      <c r="L501" t="n">
        <v>-31</v>
      </c>
      <c r="M501" t="n">
        <v>16</v>
      </c>
      <c r="O501" t="inlineStr">
        <is>
          <t>不可 #4</t>
        </is>
      </c>
      <c r="P501" t="inlineStr">
        <is>
          <t>有り</t>
        </is>
      </c>
      <c r="R501" s="4">
        <f>IF(COUNT($M501:$N501)=0,"",IF(AND(IF($N501&lt;&gt;"",$N501,$M501)&lt;=0,$O501&lt;&gt;"可"),"警告",""))</f>
        <v/>
      </c>
      <c r="S501" s="4">
        <f>IF(COUNT($M501:$N501)=0,0,IF(IF($N501&lt;&gt;"",$N501,$M501)&gt;=スコアリング基準!$B$20,スコアリング基準!$C$20,IF(IF($N501&lt;&gt;"",$N501,$M501)&gt;=スコアリング基準!$B$21,スコアリング基準!$C$21,IF(IF($N501&lt;&gt;"",$N501,$M501)&gt;0,スコアリング基準!$C$22,0))))</f>
        <v/>
      </c>
      <c r="T501" s="4">
        <f>IF($O501="可",スコアリング基準!$C$23,0)</f>
        <v/>
      </c>
      <c r="U501" s="4">
        <f>IF(OR(COUNT($K501:$L501)&lt;2,$K501=0),0,IF(ABS($L501)/$K501&lt;=スコアリング基準!$B$24,スコアリング基準!$C$24,IF(ABS($L501)/$K501&lt;=スコアリング基準!$B$25,スコアリング基準!$C$25,IF(ABS($L501)/$K501&lt;=スコアリング基準!$B$26,スコアリング基準!$C$26,0))))</f>
        <v/>
      </c>
      <c r="V501" s="4">
        <f>IF($P501="なし",スコアリング基準!$C$27,0)</f>
        <v/>
      </c>
      <c r="W501" s="4">
        <f>IF($F501="",0,IF(ISNUMBER($F501),IF($F501&lt;=スコアリング基準!$B$28,スコアリング基準!$C$28,スコアリング基準!$C$29),0))</f>
        <v/>
      </c>
      <c r="X501" s="4">
        <f>IFERROR(VLOOKUP($B501,スコアリング基準!$A$36:$B$46,2,FALSE),0)</f>
        <v/>
      </c>
      <c r="Y501" s="4">
        <f>SUM($S501:$X501)</f>
        <v/>
      </c>
      <c r="Z501" s="4">
        <f>IF(COUNT($M501:$N501)=0,"データ無",IF($Y501&gt;=スコアリング基準!$B$30,"S",IF($Y501&gt;=スコアリング基準!$B$31,"A",IF($Y501&gt;=スコアリング基準!$B$32,"B","C"))))</f>
        <v/>
      </c>
      <c r="AA501">
        <f>IFERROR(INDEX(実績DB!$I$3:$I$104,MATCH($B501&amp;$C501,実績DB!$J$3:$J$104,0)),"")</f>
        <v/>
      </c>
    </row>
    <row r="502">
      <c r="A502" t="n">
        <v>500</v>
      </c>
      <c r="B502" t="inlineStr">
        <is>
          <t>東北</t>
        </is>
      </c>
      <c r="C502" t="inlineStr">
        <is>
          <t>五泉変電所</t>
        </is>
      </c>
      <c r="D502" t="inlineStr">
        <is>
          <t>新潟県</t>
        </is>
      </c>
      <c r="E502" t="n">
        <v>66</v>
      </c>
      <c r="G502" s="3" t="n">
        <v>37.73753</v>
      </c>
      <c r="H502" s="3" t="n">
        <v>139.171867</v>
      </c>
      <c r="I502" t="inlineStr">
        <is>
          <t>OSM実測</t>
        </is>
      </c>
      <c r="J502" t="n">
        <v>47</v>
      </c>
      <c r="K502" t="n">
        <v>47</v>
      </c>
      <c r="L502" t="n">
        <v>-32</v>
      </c>
      <c r="M502" t="n">
        <v>15</v>
      </c>
      <c r="O502" t="inlineStr">
        <is>
          <t>不可 #4</t>
        </is>
      </c>
      <c r="P502" t="inlineStr">
        <is>
          <t>有り</t>
        </is>
      </c>
      <c r="R502" s="4">
        <f>IF(COUNT($M502:$N502)=0,"",IF(AND(IF($N502&lt;&gt;"",$N502,$M502)&lt;=0,$O502&lt;&gt;"可"),"警告",""))</f>
        <v/>
      </c>
      <c r="S502" s="4">
        <f>IF(COUNT($M502:$N502)=0,0,IF(IF($N502&lt;&gt;"",$N502,$M502)&gt;=スコアリング基準!$B$20,スコアリング基準!$C$20,IF(IF($N502&lt;&gt;"",$N502,$M502)&gt;=スコアリング基準!$B$21,スコアリング基準!$C$21,IF(IF($N502&lt;&gt;"",$N502,$M502)&gt;0,スコアリング基準!$C$22,0))))</f>
        <v/>
      </c>
      <c r="T502" s="4">
        <f>IF($O502="可",スコアリング基準!$C$23,0)</f>
        <v/>
      </c>
      <c r="U502" s="4">
        <f>IF(OR(COUNT($K502:$L502)&lt;2,$K502=0),0,IF(ABS($L502)/$K502&lt;=スコアリング基準!$B$24,スコアリング基準!$C$24,IF(ABS($L502)/$K502&lt;=スコアリング基準!$B$25,スコアリング基準!$C$25,IF(ABS($L502)/$K502&lt;=スコアリング基準!$B$26,スコアリング基準!$C$26,0))))</f>
        <v/>
      </c>
      <c r="V502" s="4">
        <f>IF($P502="なし",スコアリング基準!$C$27,0)</f>
        <v/>
      </c>
      <c r="W502" s="4">
        <f>IF($F502="",0,IF(ISNUMBER($F502),IF($F502&lt;=スコアリング基準!$B$28,スコアリング基準!$C$28,スコアリング基準!$C$29),0))</f>
        <v/>
      </c>
      <c r="X502" s="4">
        <f>IFERROR(VLOOKUP($B502,スコアリング基準!$A$36:$B$46,2,FALSE),0)</f>
        <v/>
      </c>
      <c r="Y502" s="4">
        <f>SUM($S502:$X502)</f>
        <v/>
      </c>
      <c r="Z502" s="4">
        <f>IF(COUNT($M502:$N502)=0,"データ無",IF($Y502&gt;=スコアリング基準!$B$30,"S",IF($Y502&gt;=スコアリング基準!$B$31,"A",IF($Y502&gt;=スコアリング基準!$B$32,"B","C"))))</f>
        <v/>
      </c>
      <c r="AA502">
        <f>IFERROR(INDEX(実績DB!$I$3:$I$104,MATCH($B502&amp;$C502,実績DB!$J$3:$J$104,0)),"")</f>
        <v/>
      </c>
    </row>
    <row r="503">
      <c r="A503" t="n">
        <v>501</v>
      </c>
      <c r="B503" t="inlineStr">
        <is>
          <t>東北</t>
        </is>
      </c>
      <c r="C503" t="inlineStr">
        <is>
          <t>亘理変電所</t>
        </is>
      </c>
      <c r="D503" t="inlineStr">
        <is>
          <t>宮城県</t>
        </is>
      </c>
      <c r="E503" t="n">
        <v>66</v>
      </c>
      <c r="G503" s="3" t="n">
        <v>38.033511</v>
      </c>
      <c r="H503" s="3" t="n">
        <v>140.861788</v>
      </c>
      <c r="I503" t="inlineStr">
        <is>
          <t>OSM実測</t>
        </is>
      </c>
      <c r="J503" t="n">
        <v>52</v>
      </c>
      <c r="K503" t="n">
        <v>52</v>
      </c>
      <c r="L503" t="n">
        <v>-43</v>
      </c>
      <c r="M503" t="n">
        <v>9</v>
      </c>
      <c r="O503" t="inlineStr">
        <is>
          <t>不可 #4</t>
        </is>
      </c>
      <c r="P503" t="inlineStr">
        <is>
          <t>有り</t>
        </is>
      </c>
      <c r="R503" s="4">
        <f>IF(COUNT($M503:$N503)=0,"",IF(AND(IF($N503&lt;&gt;"",$N503,$M503)&lt;=0,$O503&lt;&gt;"可"),"警告",""))</f>
        <v/>
      </c>
      <c r="S503" s="4">
        <f>IF(COUNT($M503:$N503)=0,0,IF(IF($N503&lt;&gt;"",$N503,$M503)&gt;=スコアリング基準!$B$20,スコアリング基準!$C$20,IF(IF($N503&lt;&gt;"",$N503,$M503)&gt;=スコアリング基準!$B$21,スコアリング基準!$C$21,IF(IF($N503&lt;&gt;"",$N503,$M503)&gt;0,スコアリング基準!$C$22,0))))</f>
        <v/>
      </c>
      <c r="T503" s="4">
        <f>IF($O503="可",スコアリング基準!$C$23,0)</f>
        <v/>
      </c>
      <c r="U503" s="4">
        <f>IF(OR(COUNT($K503:$L503)&lt;2,$K503=0),0,IF(ABS($L503)/$K503&lt;=スコアリング基準!$B$24,スコアリング基準!$C$24,IF(ABS($L503)/$K503&lt;=スコアリング基準!$B$25,スコアリング基準!$C$25,IF(ABS($L503)/$K503&lt;=スコアリング基準!$B$26,スコアリング基準!$C$26,0))))</f>
        <v/>
      </c>
      <c r="V503" s="4">
        <f>IF($P503="なし",スコアリング基準!$C$27,0)</f>
        <v/>
      </c>
      <c r="W503" s="4">
        <f>IF($F503="",0,IF(ISNUMBER($F503),IF($F503&lt;=スコアリング基準!$B$28,スコアリング基準!$C$28,スコアリング基準!$C$29),0))</f>
        <v/>
      </c>
      <c r="X503" s="4">
        <f>IFERROR(VLOOKUP($B503,スコアリング基準!$A$36:$B$46,2,FALSE),0)</f>
        <v/>
      </c>
      <c r="Y503" s="4">
        <f>SUM($S503:$X503)</f>
        <v/>
      </c>
      <c r="Z503" s="4">
        <f>IF(COUNT($M503:$N503)=0,"データ無",IF($Y503&gt;=スコアリング基準!$B$30,"S",IF($Y503&gt;=スコアリング基準!$B$31,"A",IF($Y503&gt;=スコアリング基準!$B$32,"B","C"))))</f>
        <v/>
      </c>
      <c r="AA503">
        <f>IFERROR(INDEX(実績DB!$I$3:$I$104,MATCH($B503&amp;$C503,実績DB!$J$3:$J$104,0)),"")</f>
        <v/>
      </c>
    </row>
    <row r="504">
      <c r="A504" t="n">
        <v>502</v>
      </c>
      <c r="B504" t="inlineStr">
        <is>
          <t>東北</t>
        </is>
      </c>
      <c r="C504" t="inlineStr">
        <is>
          <t>今別変電所</t>
        </is>
      </c>
      <c r="D504" t="inlineStr">
        <is>
          <t>青森県</t>
        </is>
      </c>
      <c r="E504" t="n">
        <v>66</v>
      </c>
      <c r="G504" s="3" t="n">
        <v>41.178037</v>
      </c>
      <c r="H504" s="3" t="n">
        <v>140.489153</v>
      </c>
      <c r="I504" t="inlineStr">
        <is>
          <t>OSM実測</t>
        </is>
      </c>
      <c r="J504" t="n">
        <v>9</v>
      </c>
      <c r="K504" t="n">
        <v>9</v>
      </c>
      <c r="L504" t="n">
        <v>-3</v>
      </c>
      <c r="M504" t="n">
        <v>6</v>
      </c>
      <c r="O504" t="inlineStr">
        <is>
          <t>不可 #4</t>
        </is>
      </c>
      <c r="P504" t="inlineStr">
        <is>
          <t>有り</t>
        </is>
      </c>
      <c r="R504" s="4">
        <f>IF(COUNT($M504:$N504)=0,"",IF(AND(IF($N504&lt;&gt;"",$N504,$M504)&lt;=0,$O504&lt;&gt;"可"),"警告",""))</f>
        <v/>
      </c>
      <c r="S504" s="4">
        <f>IF(COUNT($M504:$N504)=0,0,IF(IF($N504&lt;&gt;"",$N504,$M504)&gt;=スコアリング基準!$B$20,スコアリング基準!$C$20,IF(IF($N504&lt;&gt;"",$N504,$M504)&gt;=スコアリング基準!$B$21,スコアリング基準!$C$21,IF(IF($N504&lt;&gt;"",$N504,$M504)&gt;0,スコアリング基準!$C$22,0))))</f>
        <v/>
      </c>
      <c r="T504" s="4">
        <f>IF($O504="可",スコアリング基準!$C$23,0)</f>
        <v/>
      </c>
      <c r="U504" s="4">
        <f>IF(OR(COUNT($K504:$L504)&lt;2,$K504=0),0,IF(ABS($L504)/$K504&lt;=スコアリング基準!$B$24,スコアリング基準!$C$24,IF(ABS($L504)/$K504&lt;=スコアリング基準!$B$25,スコアリング基準!$C$25,IF(ABS($L504)/$K504&lt;=スコアリング基準!$B$26,スコアリング基準!$C$26,0))))</f>
        <v/>
      </c>
      <c r="V504" s="4">
        <f>IF($P504="なし",スコアリング基準!$C$27,0)</f>
        <v/>
      </c>
      <c r="W504" s="4">
        <f>IF($F504="",0,IF(ISNUMBER($F504),IF($F504&lt;=スコアリング基準!$B$28,スコアリング基準!$C$28,スコアリング基準!$C$29),0))</f>
        <v/>
      </c>
      <c r="X504" s="4">
        <f>IFERROR(VLOOKUP($B504,スコアリング基準!$A$36:$B$46,2,FALSE),0)</f>
        <v/>
      </c>
      <c r="Y504" s="4">
        <f>SUM($S504:$X504)</f>
        <v/>
      </c>
      <c r="Z504" s="4">
        <f>IF(COUNT($M504:$N504)=0,"データ無",IF($Y504&gt;=スコアリング基準!$B$30,"S",IF($Y504&gt;=スコアリング基準!$B$31,"A",IF($Y504&gt;=スコアリング基準!$B$32,"B","C"))))</f>
        <v/>
      </c>
      <c r="AA504">
        <f>IFERROR(INDEX(実績DB!$I$3:$I$104,MATCH($B504&amp;$C504,実績DB!$J$3:$J$104,0)),"")</f>
        <v/>
      </c>
    </row>
    <row r="505">
      <c r="A505" t="n">
        <v>503</v>
      </c>
      <c r="B505" t="inlineStr">
        <is>
          <t>東北</t>
        </is>
      </c>
      <c r="C505" t="inlineStr">
        <is>
          <t>仲崎変電所</t>
        </is>
      </c>
      <c r="D505" t="inlineStr">
        <is>
          <t>青森県</t>
        </is>
      </c>
      <c r="E505" t="n">
        <v>66</v>
      </c>
      <c r="G505" s="3" t="n">
        <v>41.203627</v>
      </c>
      <c r="H505" s="3" t="n">
        <v>140.995689</v>
      </c>
      <c r="I505" t="inlineStr">
        <is>
          <t>OSM実測</t>
        </is>
      </c>
      <c r="J505" t="n">
        <v>14</v>
      </c>
      <c r="K505" t="n">
        <v>14</v>
      </c>
      <c r="L505" t="n">
        <v>-9</v>
      </c>
      <c r="M505" t="n">
        <v>5</v>
      </c>
      <c r="O505" t="inlineStr">
        <is>
          <t>不可 #4</t>
        </is>
      </c>
      <c r="P505" t="inlineStr">
        <is>
          <t>有り</t>
        </is>
      </c>
      <c r="R505" s="4">
        <f>IF(COUNT($M505:$N505)=0,"",IF(AND(IF($N505&lt;&gt;"",$N505,$M505)&lt;=0,$O505&lt;&gt;"可"),"警告",""))</f>
        <v/>
      </c>
      <c r="S505" s="4">
        <f>IF(COUNT($M505:$N505)=0,0,IF(IF($N505&lt;&gt;"",$N505,$M505)&gt;=スコアリング基準!$B$20,スコアリング基準!$C$20,IF(IF($N505&lt;&gt;"",$N505,$M505)&gt;=スコアリング基準!$B$21,スコアリング基準!$C$21,IF(IF($N505&lt;&gt;"",$N505,$M505)&gt;0,スコアリング基準!$C$22,0))))</f>
        <v/>
      </c>
      <c r="T505" s="4">
        <f>IF($O505="可",スコアリング基準!$C$23,0)</f>
        <v/>
      </c>
      <c r="U505" s="4">
        <f>IF(OR(COUNT($K505:$L505)&lt;2,$K505=0),0,IF(ABS($L505)/$K505&lt;=スコアリング基準!$B$24,スコアリング基準!$C$24,IF(ABS($L505)/$K505&lt;=スコアリング基準!$B$25,スコアリング基準!$C$25,IF(ABS($L505)/$K505&lt;=スコアリング基準!$B$26,スコアリング基準!$C$26,0))))</f>
        <v/>
      </c>
      <c r="V505" s="4">
        <f>IF($P505="なし",スコアリング基準!$C$27,0)</f>
        <v/>
      </c>
      <c r="W505" s="4">
        <f>IF($F505="",0,IF(ISNUMBER($F505),IF($F505&lt;=スコアリング基準!$B$28,スコアリング基準!$C$28,スコアリング基準!$C$29),0))</f>
        <v/>
      </c>
      <c r="X505" s="4">
        <f>IFERROR(VLOOKUP($B505,スコアリング基準!$A$36:$B$46,2,FALSE),0)</f>
        <v/>
      </c>
      <c r="Y505" s="4">
        <f>SUM($S505:$X505)</f>
        <v/>
      </c>
      <c r="Z505" s="4">
        <f>IF(COUNT($M505:$N505)=0,"データ無",IF($Y505&gt;=スコアリング基準!$B$30,"S",IF($Y505&gt;=スコアリング基準!$B$31,"A",IF($Y505&gt;=スコアリング基準!$B$32,"B","C"))))</f>
        <v/>
      </c>
      <c r="AA505">
        <f>IFERROR(INDEX(実績DB!$I$3:$I$104,MATCH($B505&amp;$C505,実績DB!$J$3:$J$104,0)),"")</f>
        <v/>
      </c>
    </row>
    <row r="506">
      <c r="A506" t="n">
        <v>504</v>
      </c>
      <c r="B506" t="inlineStr">
        <is>
          <t>東北</t>
        </is>
      </c>
      <c r="C506" t="inlineStr">
        <is>
          <t>伊手変電所</t>
        </is>
      </c>
      <c r="D506" t="inlineStr">
        <is>
          <t>岩手県</t>
        </is>
      </c>
      <c r="E506" t="n">
        <v>66</v>
      </c>
      <c r="G506" s="3" t="n">
        <v>39.174645</v>
      </c>
      <c r="H506" s="3" t="n">
        <v>141.294895</v>
      </c>
      <c r="I506" t="inlineStr">
        <is>
          <t>OSM実測</t>
        </is>
      </c>
      <c r="J506" t="n">
        <v>5</v>
      </c>
      <c r="K506" t="n">
        <v>5</v>
      </c>
      <c r="L506" t="n">
        <v>-3</v>
      </c>
      <c r="M506" t="n">
        <v>2</v>
      </c>
      <c r="O506" t="inlineStr">
        <is>
          <t>不可 #4</t>
        </is>
      </c>
      <c r="P506" t="inlineStr">
        <is>
          <t>有り</t>
        </is>
      </c>
      <c r="R506" s="4">
        <f>IF(COUNT($M506:$N506)=0,"",IF(AND(IF($N506&lt;&gt;"",$N506,$M506)&lt;=0,$O506&lt;&gt;"可"),"警告",""))</f>
        <v/>
      </c>
      <c r="S506" s="4">
        <f>IF(COUNT($M506:$N506)=0,0,IF(IF($N506&lt;&gt;"",$N506,$M506)&gt;=スコアリング基準!$B$20,スコアリング基準!$C$20,IF(IF($N506&lt;&gt;"",$N506,$M506)&gt;=スコアリング基準!$B$21,スコアリング基準!$C$21,IF(IF($N506&lt;&gt;"",$N506,$M506)&gt;0,スコアリング基準!$C$22,0))))</f>
        <v/>
      </c>
      <c r="T506" s="4">
        <f>IF($O506="可",スコアリング基準!$C$23,0)</f>
        <v/>
      </c>
      <c r="U506" s="4">
        <f>IF(OR(COUNT($K506:$L506)&lt;2,$K506=0),0,IF(ABS($L506)/$K506&lt;=スコアリング基準!$B$24,スコアリング基準!$C$24,IF(ABS($L506)/$K506&lt;=スコアリング基準!$B$25,スコアリング基準!$C$25,IF(ABS($L506)/$K506&lt;=スコアリング基準!$B$26,スコアリング基準!$C$26,0))))</f>
        <v/>
      </c>
      <c r="V506" s="4">
        <f>IF($P506="なし",スコアリング基準!$C$27,0)</f>
        <v/>
      </c>
      <c r="W506" s="4">
        <f>IF($F506="",0,IF(ISNUMBER($F506),IF($F506&lt;=スコアリング基準!$B$28,スコアリング基準!$C$28,スコアリング基準!$C$29),0))</f>
        <v/>
      </c>
      <c r="X506" s="4">
        <f>IFERROR(VLOOKUP($B506,スコアリング基準!$A$36:$B$46,2,FALSE),0)</f>
        <v/>
      </c>
      <c r="Y506" s="4">
        <f>SUM($S506:$X506)</f>
        <v/>
      </c>
      <c r="Z506" s="4">
        <f>IF(COUNT($M506:$N506)=0,"データ無",IF($Y506&gt;=スコアリング基準!$B$30,"S",IF($Y506&gt;=スコアリング基準!$B$31,"A",IF($Y506&gt;=スコアリング基準!$B$32,"B","C"))))</f>
        <v/>
      </c>
      <c r="AA506">
        <f>IFERROR(INDEX(実績DB!$I$3:$I$104,MATCH($B506&amp;$C506,実績DB!$J$3:$J$104,0)),"")</f>
        <v/>
      </c>
    </row>
    <row r="507">
      <c r="A507" t="n">
        <v>505</v>
      </c>
      <c r="B507" t="inlineStr">
        <is>
          <t>東北</t>
        </is>
      </c>
      <c r="C507" t="inlineStr">
        <is>
          <t>伊達変電所</t>
        </is>
      </c>
      <c r="D507" t="inlineStr">
        <is>
          <t>福島県</t>
        </is>
      </c>
      <c r="E507" t="n">
        <v>66</v>
      </c>
      <c r="G507" s="3" t="n">
        <v>37.821386</v>
      </c>
      <c r="H507" s="3" t="n">
        <v>140.494648</v>
      </c>
      <c r="I507" t="inlineStr">
        <is>
          <t>OSM実測</t>
        </is>
      </c>
      <c r="J507" t="n">
        <v>38</v>
      </c>
      <c r="K507" t="n">
        <v>38</v>
      </c>
      <c r="L507" t="n">
        <v>-24</v>
      </c>
      <c r="M507" t="n">
        <v>14</v>
      </c>
      <c r="O507" t="inlineStr">
        <is>
          <t>不可 #4</t>
        </is>
      </c>
      <c r="P507" t="inlineStr">
        <is>
          <t>有り</t>
        </is>
      </c>
      <c r="R507" s="4">
        <f>IF(COUNT($M507:$N507)=0,"",IF(AND(IF($N507&lt;&gt;"",$N507,$M507)&lt;=0,$O507&lt;&gt;"可"),"警告",""))</f>
        <v/>
      </c>
      <c r="S507" s="4">
        <f>IF(COUNT($M507:$N507)=0,0,IF(IF($N507&lt;&gt;"",$N507,$M507)&gt;=スコアリング基準!$B$20,スコアリング基準!$C$20,IF(IF($N507&lt;&gt;"",$N507,$M507)&gt;=スコアリング基準!$B$21,スコアリング基準!$C$21,IF(IF($N507&lt;&gt;"",$N507,$M507)&gt;0,スコアリング基準!$C$22,0))))</f>
        <v/>
      </c>
      <c r="T507" s="4">
        <f>IF($O507="可",スコアリング基準!$C$23,0)</f>
        <v/>
      </c>
      <c r="U507" s="4">
        <f>IF(OR(COUNT($K507:$L507)&lt;2,$K507=0),0,IF(ABS($L507)/$K507&lt;=スコアリング基準!$B$24,スコアリング基準!$C$24,IF(ABS($L507)/$K507&lt;=スコアリング基準!$B$25,スコアリング基準!$C$25,IF(ABS($L507)/$K507&lt;=スコアリング基準!$B$26,スコアリング基準!$C$26,0))))</f>
        <v/>
      </c>
      <c r="V507" s="4">
        <f>IF($P507="なし",スコアリング基準!$C$27,0)</f>
        <v/>
      </c>
      <c r="W507" s="4">
        <f>IF($F507="",0,IF(ISNUMBER($F507),IF($F507&lt;=スコアリング基準!$B$28,スコアリング基準!$C$28,スコアリング基準!$C$29),0))</f>
        <v/>
      </c>
      <c r="X507" s="4">
        <f>IFERROR(VLOOKUP($B507,スコアリング基準!$A$36:$B$46,2,FALSE),0)</f>
        <v/>
      </c>
      <c r="Y507" s="4">
        <f>SUM($S507:$X507)</f>
        <v/>
      </c>
      <c r="Z507" s="4">
        <f>IF(COUNT($M507:$N507)=0,"データ無",IF($Y507&gt;=スコアリング基準!$B$30,"S",IF($Y507&gt;=スコアリング基準!$B$31,"A",IF($Y507&gt;=スコアリング基準!$B$32,"B","C"))))</f>
        <v/>
      </c>
      <c r="AA507">
        <f>IFERROR(INDEX(実績DB!$I$3:$I$104,MATCH($B507&amp;$C507,実績DB!$J$3:$J$104,0)),"")</f>
        <v/>
      </c>
    </row>
    <row r="508">
      <c r="A508" t="n">
        <v>506</v>
      </c>
      <c r="B508" t="inlineStr">
        <is>
          <t>東北</t>
        </is>
      </c>
      <c r="C508" t="inlineStr">
        <is>
          <t>佐井変電所</t>
        </is>
      </c>
      <c r="D508" t="inlineStr">
        <is>
          <t>北海道</t>
        </is>
      </c>
      <c r="E508" t="n">
        <v>66</v>
      </c>
      <c r="G508" s="3" t="n">
        <v>41.461773</v>
      </c>
      <c r="H508" s="3" t="n">
        <v>140.886374</v>
      </c>
      <c r="I508" t="inlineStr">
        <is>
          <t>OSM実測</t>
        </is>
      </c>
      <c r="J508" t="n">
        <v>18</v>
      </c>
      <c r="K508" t="n">
        <v>18</v>
      </c>
      <c r="L508" t="n">
        <v>-14</v>
      </c>
      <c r="M508" t="n">
        <v>4</v>
      </c>
      <c r="O508" t="inlineStr">
        <is>
          <t>不可 #4</t>
        </is>
      </c>
      <c r="P508" t="inlineStr">
        <is>
          <t>有り</t>
        </is>
      </c>
      <c r="R508" s="4">
        <f>IF(COUNT($M508:$N508)=0,"",IF(AND(IF($N508&lt;&gt;"",$N508,$M508)&lt;=0,$O508&lt;&gt;"可"),"警告",""))</f>
        <v/>
      </c>
      <c r="S508" s="4">
        <f>IF(COUNT($M508:$N508)=0,0,IF(IF($N508&lt;&gt;"",$N508,$M508)&gt;=スコアリング基準!$B$20,スコアリング基準!$C$20,IF(IF($N508&lt;&gt;"",$N508,$M508)&gt;=スコアリング基準!$B$21,スコアリング基準!$C$21,IF(IF($N508&lt;&gt;"",$N508,$M508)&gt;0,スコアリング基準!$C$22,0))))</f>
        <v/>
      </c>
      <c r="T508" s="4">
        <f>IF($O508="可",スコアリング基準!$C$23,0)</f>
        <v/>
      </c>
      <c r="U508" s="4">
        <f>IF(OR(COUNT($K508:$L508)&lt;2,$K508=0),0,IF(ABS($L508)/$K508&lt;=スコアリング基準!$B$24,スコアリング基準!$C$24,IF(ABS($L508)/$K508&lt;=スコアリング基準!$B$25,スコアリング基準!$C$25,IF(ABS($L508)/$K508&lt;=スコアリング基準!$B$26,スコアリング基準!$C$26,0))))</f>
        <v/>
      </c>
      <c r="V508" s="4">
        <f>IF($P508="なし",スコアリング基準!$C$27,0)</f>
        <v/>
      </c>
      <c r="W508" s="4">
        <f>IF($F508="",0,IF(ISNUMBER($F508),IF($F508&lt;=スコアリング基準!$B$28,スコアリング基準!$C$28,スコアリング基準!$C$29),0))</f>
        <v/>
      </c>
      <c r="X508" s="4">
        <f>IFERROR(VLOOKUP($B508,スコアリング基準!$A$36:$B$46,2,FALSE),0)</f>
        <v/>
      </c>
      <c r="Y508" s="4">
        <f>SUM($S508:$X508)</f>
        <v/>
      </c>
      <c r="Z508" s="4">
        <f>IF(COUNT($M508:$N508)=0,"データ無",IF($Y508&gt;=スコアリング基準!$B$30,"S",IF($Y508&gt;=スコアリング基準!$B$31,"A",IF($Y508&gt;=スコアリング基準!$B$32,"B","C"))))</f>
        <v/>
      </c>
      <c r="AA508">
        <f>IFERROR(INDEX(実績DB!$I$3:$I$104,MATCH($B508&amp;$C508,実績DB!$J$3:$J$104,0)),"")</f>
        <v/>
      </c>
    </row>
    <row r="509">
      <c r="A509" t="n">
        <v>507</v>
      </c>
      <c r="B509" t="inlineStr">
        <is>
          <t>東北</t>
        </is>
      </c>
      <c r="C509" t="inlineStr">
        <is>
          <t>八幡原変電所</t>
        </is>
      </c>
      <c r="D509" t="inlineStr">
        <is>
          <t>山形県</t>
        </is>
      </c>
      <c r="E509" t="n">
        <v>66</v>
      </c>
      <c r="G509" s="3" t="n">
        <v>37.902891</v>
      </c>
      <c r="H509" s="3" t="n">
        <v>140.169661</v>
      </c>
      <c r="I509" t="inlineStr">
        <is>
          <t>OSM実測</t>
        </is>
      </c>
      <c r="J509" t="n">
        <v>47</v>
      </c>
      <c r="K509" t="n">
        <v>47</v>
      </c>
      <c r="L509" t="n">
        <v>-39</v>
      </c>
      <c r="M509" t="n">
        <v>8</v>
      </c>
      <c r="O509" t="inlineStr">
        <is>
          <t>不可 #4</t>
        </is>
      </c>
      <c r="P509" t="inlineStr">
        <is>
          <t>なし</t>
        </is>
      </c>
      <c r="R509" s="4">
        <f>IF(COUNT($M509:$N509)=0,"",IF(AND(IF($N509&lt;&gt;"",$N509,$M509)&lt;=0,$O509&lt;&gt;"可"),"警告",""))</f>
        <v/>
      </c>
      <c r="S509" s="4">
        <f>IF(COUNT($M509:$N509)=0,0,IF(IF($N509&lt;&gt;"",$N509,$M509)&gt;=スコアリング基準!$B$20,スコアリング基準!$C$20,IF(IF($N509&lt;&gt;"",$N509,$M509)&gt;=スコアリング基準!$B$21,スコアリング基準!$C$21,IF(IF($N509&lt;&gt;"",$N509,$M509)&gt;0,スコアリング基準!$C$22,0))))</f>
        <v/>
      </c>
      <c r="T509" s="4">
        <f>IF($O509="可",スコアリング基準!$C$23,0)</f>
        <v/>
      </c>
      <c r="U509" s="4">
        <f>IF(OR(COUNT($K509:$L509)&lt;2,$K509=0),0,IF(ABS($L509)/$K509&lt;=スコアリング基準!$B$24,スコアリング基準!$C$24,IF(ABS($L509)/$K509&lt;=スコアリング基準!$B$25,スコアリング基準!$C$25,IF(ABS($L509)/$K509&lt;=スコアリング基準!$B$26,スコアリング基準!$C$26,0))))</f>
        <v/>
      </c>
      <c r="V509" s="4">
        <f>IF($P509="なし",スコアリング基準!$C$27,0)</f>
        <v/>
      </c>
      <c r="W509" s="4">
        <f>IF($F509="",0,IF(ISNUMBER($F509),IF($F509&lt;=スコアリング基準!$B$28,スコアリング基準!$C$28,スコアリング基準!$C$29),0))</f>
        <v/>
      </c>
      <c r="X509" s="4">
        <f>IFERROR(VLOOKUP($B509,スコアリング基準!$A$36:$B$46,2,FALSE),0)</f>
        <v/>
      </c>
      <c r="Y509" s="4">
        <f>SUM($S509:$X509)</f>
        <v/>
      </c>
      <c r="Z509" s="4">
        <f>IF(COUNT($M509:$N509)=0,"データ無",IF($Y509&gt;=スコアリング基準!$B$30,"S",IF($Y509&gt;=スコアリング基準!$B$31,"A",IF($Y509&gt;=スコアリング基準!$B$32,"B","C"))))</f>
        <v/>
      </c>
      <c r="AA509">
        <f>IFERROR(INDEX(実績DB!$I$3:$I$104,MATCH($B509&amp;$C509,実績DB!$J$3:$J$104,0)),"")</f>
        <v/>
      </c>
    </row>
    <row r="510">
      <c r="A510" t="n">
        <v>508</v>
      </c>
      <c r="B510" t="inlineStr">
        <is>
          <t>東北</t>
        </is>
      </c>
      <c r="C510" t="inlineStr">
        <is>
          <t>八木山変電所</t>
        </is>
      </c>
      <c r="D510" t="inlineStr">
        <is>
          <t>宮城県</t>
        </is>
      </c>
      <c r="E510" t="n">
        <v>66</v>
      </c>
      <c r="G510" s="3" t="n">
        <v>38.238912</v>
      </c>
      <c r="H510" s="3" t="n">
        <v>140.856186</v>
      </c>
      <c r="I510" t="inlineStr">
        <is>
          <t>OSM実測</t>
        </is>
      </c>
      <c r="J510" t="n">
        <v>52</v>
      </c>
      <c r="K510" t="n">
        <v>52</v>
      </c>
      <c r="L510" t="n">
        <v>-38</v>
      </c>
      <c r="M510" t="n">
        <v>14</v>
      </c>
      <c r="O510" t="inlineStr">
        <is>
          <t>不可 #4</t>
        </is>
      </c>
      <c r="P510" t="inlineStr">
        <is>
          <t>有り</t>
        </is>
      </c>
      <c r="R510" s="4">
        <f>IF(COUNT($M510:$N510)=0,"",IF(AND(IF($N510&lt;&gt;"",$N510,$M510)&lt;=0,$O510&lt;&gt;"可"),"警告",""))</f>
        <v/>
      </c>
      <c r="S510" s="4">
        <f>IF(COUNT($M510:$N510)=0,0,IF(IF($N510&lt;&gt;"",$N510,$M510)&gt;=スコアリング基準!$B$20,スコアリング基準!$C$20,IF(IF($N510&lt;&gt;"",$N510,$M510)&gt;=スコアリング基準!$B$21,スコアリング基準!$C$21,IF(IF($N510&lt;&gt;"",$N510,$M510)&gt;0,スコアリング基準!$C$22,0))))</f>
        <v/>
      </c>
      <c r="T510" s="4">
        <f>IF($O510="可",スコアリング基準!$C$23,0)</f>
        <v/>
      </c>
      <c r="U510" s="4">
        <f>IF(OR(COUNT($K510:$L510)&lt;2,$K510=0),0,IF(ABS($L510)/$K510&lt;=スコアリング基準!$B$24,スコアリング基準!$C$24,IF(ABS($L510)/$K510&lt;=スコアリング基準!$B$25,スコアリング基準!$C$25,IF(ABS($L510)/$K510&lt;=スコアリング基準!$B$26,スコアリング基準!$C$26,0))))</f>
        <v/>
      </c>
      <c r="V510" s="4">
        <f>IF($P510="なし",スコアリング基準!$C$27,0)</f>
        <v/>
      </c>
      <c r="W510" s="4">
        <f>IF($F510="",0,IF(ISNUMBER($F510),IF($F510&lt;=スコアリング基準!$B$28,スコアリング基準!$C$28,スコアリング基準!$C$29),0))</f>
        <v/>
      </c>
      <c r="X510" s="4">
        <f>IFERROR(VLOOKUP($B510,スコアリング基準!$A$36:$B$46,2,FALSE),0)</f>
        <v/>
      </c>
      <c r="Y510" s="4">
        <f>SUM($S510:$X510)</f>
        <v/>
      </c>
      <c r="Z510" s="4">
        <f>IF(COUNT($M510:$N510)=0,"データ無",IF($Y510&gt;=スコアリング基準!$B$30,"S",IF($Y510&gt;=スコアリング基準!$B$31,"A",IF($Y510&gt;=スコアリング基準!$B$32,"B","C"))))</f>
        <v/>
      </c>
      <c r="AA510">
        <f>IFERROR(INDEX(実績DB!$I$3:$I$104,MATCH($B510&amp;$C510,実績DB!$J$3:$J$104,0)),"")</f>
        <v/>
      </c>
    </row>
    <row r="511">
      <c r="A511" t="n">
        <v>509</v>
      </c>
      <c r="B511" t="inlineStr">
        <is>
          <t>東北</t>
        </is>
      </c>
      <c r="C511" t="inlineStr">
        <is>
          <t>八郎潟変電所</t>
        </is>
      </c>
      <c r="D511" t="inlineStr">
        <is>
          <t>秋田県</t>
        </is>
      </c>
      <c r="E511" t="n">
        <v>66</v>
      </c>
      <c r="G511" s="3" t="n">
        <v>39.943793</v>
      </c>
      <c r="H511" s="3" t="n">
        <v>140.086153</v>
      </c>
      <c r="I511" t="inlineStr">
        <is>
          <t>OSM実測</t>
        </is>
      </c>
      <c r="J511" t="n">
        <v>31</v>
      </c>
      <c r="K511" t="n">
        <v>31</v>
      </c>
      <c r="L511" t="n">
        <v>-18</v>
      </c>
      <c r="M511" t="n">
        <v>13</v>
      </c>
      <c r="O511" t="inlineStr">
        <is>
          <t>不可 #4</t>
        </is>
      </c>
      <c r="P511" t="inlineStr">
        <is>
          <t>有り</t>
        </is>
      </c>
      <c r="R511" s="4">
        <f>IF(COUNT($M511:$N511)=0,"",IF(AND(IF($N511&lt;&gt;"",$N511,$M511)&lt;=0,$O511&lt;&gt;"可"),"警告",""))</f>
        <v/>
      </c>
      <c r="S511" s="4">
        <f>IF(COUNT($M511:$N511)=0,0,IF(IF($N511&lt;&gt;"",$N511,$M511)&gt;=スコアリング基準!$B$20,スコアリング基準!$C$20,IF(IF($N511&lt;&gt;"",$N511,$M511)&gt;=スコアリング基準!$B$21,スコアリング基準!$C$21,IF(IF($N511&lt;&gt;"",$N511,$M511)&gt;0,スコアリング基準!$C$22,0))))</f>
        <v/>
      </c>
      <c r="T511" s="4">
        <f>IF($O511="可",スコアリング基準!$C$23,0)</f>
        <v/>
      </c>
      <c r="U511" s="4">
        <f>IF(OR(COUNT($K511:$L511)&lt;2,$K511=0),0,IF(ABS($L511)/$K511&lt;=スコアリング基準!$B$24,スコアリング基準!$C$24,IF(ABS($L511)/$K511&lt;=スコアリング基準!$B$25,スコアリング基準!$C$25,IF(ABS($L511)/$K511&lt;=スコアリング基準!$B$26,スコアリング基準!$C$26,0))))</f>
        <v/>
      </c>
      <c r="V511" s="4">
        <f>IF($P511="なし",スコアリング基準!$C$27,0)</f>
        <v/>
      </c>
      <c r="W511" s="4">
        <f>IF($F511="",0,IF(ISNUMBER($F511),IF($F511&lt;=スコアリング基準!$B$28,スコアリング基準!$C$28,スコアリング基準!$C$29),0))</f>
        <v/>
      </c>
      <c r="X511" s="4">
        <f>IFERROR(VLOOKUP($B511,スコアリング基準!$A$36:$B$46,2,FALSE),0)</f>
        <v/>
      </c>
      <c r="Y511" s="4">
        <f>SUM($S511:$X511)</f>
        <v/>
      </c>
      <c r="Z511" s="4">
        <f>IF(COUNT($M511:$N511)=0,"データ無",IF($Y511&gt;=スコアリング基準!$B$30,"S",IF($Y511&gt;=スコアリング基準!$B$31,"A",IF($Y511&gt;=スコアリング基準!$B$32,"B","C"))))</f>
        <v/>
      </c>
      <c r="AA511">
        <f>IFERROR(INDEX(実績DB!$I$3:$I$104,MATCH($B511&amp;$C511,実績DB!$J$3:$J$104,0)),"")</f>
        <v/>
      </c>
    </row>
    <row r="512">
      <c r="A512" t="n">
        <v>510</v>
      </c>
      <c r="B512" t="inlineStr">
        <is>
          <t>東北</t>
        </is>
      </c>
      <c r="C512" t="inlineStr">
        <is>
          <t>六日町変電所</t>
        </is>
      </c>
      <c r="D512" t="inlineStr">
        <is>
          <t>新潟県</t>
        </is>
      </c>
      <c r="E512" t="n">
        <v>66</v>
      </c>
      <c r="G512" s="3" t="n">
        <v>37.070167</v>
      </c>
      <c r="H512" s="3" t="n">
        <v>138.877944</v>
      </c>
      <c r="I512" t="inlineStr">
        <is>
          <t>OSM実測</t>
        </is>
      </c>
      <c r="J512" t="n">
        <v>47</v>
      </c>
      <c r="K512" t="n">
        <v>47</v>
      </c>
      <c r="L512" t="n">
        <v>-34</v>
      </c>
      <c r="M512" t="n">
        <v>13</v>
      </c>
      <c r="O512" t="inlineStr">
        <is>
          <t>不可 #4</t>
        </is>
      </c>
      <c r="P512" t="inlineStr">
        <is>
          <t>有り</t>
        </is>
      </c>
      <c r="R512" s="4">
        <f>IF(COUNT($M512:$N512)=0,"",IF(AND(IF($N512&lt;&gt;"",$N512,$M512)&lt;=0,$O512&lt;&gt;"可"),"警告",""))</f>
        <v/>
      </c>
      <c r="S512" s="4">
        <f>IF(COUNT($M512:$N512)=0,0,IF(IF($N512&lt;&gt;"",$N512,$M512)&gt;=スコアリング基準!$B$20,スコアリング基準!$C$20,IF(IF($N512&lt;&gt;"",$N512,$M512)&gt;=スコアリング基準!$B$21,スコアリング基準!$C$21,IF(IF($N512&lt;&gt;"",$N512,$M512)&gt;0,スコアリング基準!$C$22,0))))</f>
        <v/>
      </c>
      <c r="T512" s="4">
        <f>IF($O512="可",スコアリング基準!$C$23,0)</f>
        <v/>
      </c>
      <c r="U512" s="4">
        <f>IF(OR(COUNT($K512:$L512)&lt;2,$K512=0),0,IF(ABS($L512)/$K512&lt;=スコアリング基準!$B$24,スコアリング基準!$C$24,IF(ABS($L512)/$K512&lt;=スコアリング基準!$B$25,スコアリング基準!$C$25,IF(ABS($L512)/$K512&lt;=スコアリング基準!$B$26,スコアリング基準!$C$26,0))))</f>
        <v/>
      </c>
      <c r="V512" s="4">
        <f>IF($P512="なし",スコアリング基準!$C$27,0)</f>
        <v/>
      </c>
      <c r="W512" s="4">
        <f>IF($F512="",0,IF(ISNUMBER($F512),IF($F512&lt;=スコアリング基準!$B$28,スコアリング基準!$C$28,スコアリング基準!$C$29),0))</f>
        <v/>
      </c>
      <c r="X512" s="4">
        <f>IFERROR(VLOOKUP($B512,スコアリング基準!$A$36:$B$46,2,FALSE),0)</f>
        <v/>
      </c>
      <c r="Y512" s="4">
        <f>SUM($S512:$X512)</f>
        <v/>
      </c>
      <c r="Z512" s="4">
        <f>IF(COUNT($M512:$N512)=0,"データ無",IF($Y512&gt;=スコアリング基準!$B$30,"S",IF($Y512&gt;=スコアリング基準!$B$31,"A",IF($Y512&gt;=スコアリング基準!$B$32,"B","C"))))</f>
        <v/>
      </c>
      <c r="AA512">
        <f>IFERROR(INDEX(実績DB!$I$3:$I$104,MATCH($B512&amp;$C512,実績DB!$J$3:$J$104,0)),"")</f>
        <v/>
      </c>
    </row>
    <row r="513">
      <c r="A513" t="n">
        <v>511</v>
      </c>
      <c r="B513" t="inlineStr">
        <is>
          <t>東北</t>
        </is>
      </c>
      <c r="C513" t="inlineStr">
        <is>
          <t>内野変電所</t>
        </is>
      </c>
      <c r="D513" t="inlineStr">
        <is>
          <t>新潟県</t>
        </is>
      </c>
      <c r="E513" t="n">
        <v>66</v>
      </c>
      <c r="G513" s="3" t="n">
        <v>37.852842</v>
      </c>
      <c r="H513" s="3" t="n">
        <v>138.930128</v>
      </c>
      <c r="I513" t="inlineStr">
        <is>
          <t>OSM実測</t>
        </is>
      </c>
      <c r="J513" t="n">
        <v>52</v>
      </c>
      <c r="K513" t="n">
        <v>52</v>
      </c>
      <c r="L513" t="n">
        <v>-36</v>
      </c>
      <c r="M513" t="n">
        <v>16</v>
      </c>
      <c r="O513" t="inlineStr">
        <is>
          <t>不可 #4</t>
        </is>
      </c>
      <c r="P513" t="inlineStr">
        <is>
          <t>有り</t>
        </is>
      </c>
      <c r="R513" s="4">
        <f>IF(COUNT($M513:$N513)=0,"",IF(AND(IF($N513&lt;&gt;"",$N513,$M513)&lt;=0,$O513&lt;&gt;"可"),"警告",""))</f>
        <v/>
      </c>
      <c r="S513" s="4">
        <f>IF(COUNT($M513:$N513)=0,0,IF(IF($N513&lt;&gt;"",$N513,$M513)&gt;=スコアリング基準!$B$20,スコアリング基準!$C$20,IF(IF($N513&lt;&gt;"",$N513,$M513)&gt;=スコアリング基準!$B$21,スコアリング基準!$C$21,IF(IF($N513&lt;&gt;"",$N513,$M513)&gt;0,スコアリング基準!$C$22,0))))</f>
        <v/>
      </c>
      <c r="T513" s="4">
        <f>IF($O513="可",スコアリング基準!$C$23,0)</f>
        <v/>
      </c>
      <c r="U513" s="4">
        <f>IF(OR(COUNT($K513:$L513)&lt;2,$K513=0),0,IF(ABS($L513)/$K513&lt;=スコアリング基準!$B$24,スコアリング基準!$C$24,IF(ABS($L513)/$K513&lt;=スコアリング基準!$B$25,スコアリング基準!$C$25,IF(ABS($L513)/$K513&lt;=スコアリング基準!$B$26,スコアリング基準!$C$26,0))))</f>
        <v/>
      </c>
      <c r="V513" s="4">
        <f>IF($P513="なし",スコアリング基準!$C$27,0)</f>
        <v/>
      </c>
      <c r="W513" s="4">
        <f>IF($F513="",0,IF(ISNUMBER($F513),IF($F513&lt;=スコアリング基準!$B$28,スコアリング基準!$C$28,スコアリング基準!$C$29),0))</f>
        <v/>
      </c>
      <c r="X513" s="4">
        <f>IFERROR(VLOOKUP($B513,スコアリング基準!$A$36:$B$46,2,FALSE),0)</f>
        <v/>
      </c>
      <c r="Y513" s="4">
        <f>SUM($S513:$X513)</f>
        <v/>
      </c>
      <c r="Z513" s="4">
        <f>IF(COUNT($M513:$N513)=0,"データ無",IF($Y513&gt;=スコアリング基準!$B$30,"S",IF($Y513&gt;=スコアリング基準!$B$31,"A",IF($Y513&gt;=スコアリング基準!$B$32,"B","C"))))</f>
        <v/>
      </c>
      <c r="AA513">
        <f>IFERROR(INDEX(実績DB!$I$3:$I$104,MATCH($B513&amp;$C513,実績DB!$J$3:$J$104,0)),"")</f>
        <v/>
      </c>
    </row>
    <row r="514">
      <c r="A514" t="n">
        <v>512</v>
      </c>
      <c r="B514" t="inlineStr">
        <is>
          <t>東北</t>
        </is>
      </c>
      <c r="C514" t="inlineStr">
        <is>
          <t>刈和野変電所</t>
        </is>
      </c>
      <c r="D514" t="inlineStr">
        <is>
          <t>秋田県</t>
        </is>
      </c>
      <c r="E514" t="n">
        <v>66</v>
      </c>
      <c r="G514" s="3" t="n">
        <v>39.546074</v>
      </c>
      <c r="H514" s="3" t="n">
        <v>140.373685</v>
      </c>
      <c r="I514" t="inlineStr">
        <is>
          <t>OSM実測</t>
        </is>
      </c>
      <c r="J514" t="n">
        <v>36</v>
      </c>
      <c r="K514" t="n">
        <v>36</v>
      </c>
      <c r="L514" t="n">
        <v>-22</v>
      </c>
      <c r="M514" t="n">
        <v>14</v>
      </c>
      <c r="O514" t="inlineStr">
        <is>
          <t>不可 #4</t>
        </is>
      </c>
      <c r="P514" t="inlineStr">
        <is>
          <t>有り</t>
        </is>
      </c>
      <c r="R514" s="4">
        <f>IF(COUNT($M514:$N514)=0,"",IF(AND(IF($N514&lt;&gt;"",$N514,$M514)&lt;=0,$O514&lt;&gt;"可"),"警告",""))</f>
        <v/>
      </c>
      <c r="S514" s="4">
        <f>IF(COUNT($M514:$N514)=0,0,IF(IF($N514&lt;&gt;"",$N514,$M514)&gt;=スコアリング基準!$B$20,スコアリング基準!$C$20,IF(IF($N514&lt;&gt;"",$N514,$M514)&gt;=スコアリング基準!$B$21,スコアリング基準!$C$21,IF(IF($N514&lt;&gt;"",$N514,$M514)&gt;0,スコアリング基準!$C$22,0))))</f>
        <v/>
      </c>
      <c r="T514" s="4">
        <f>IF($O514="可",スコアリング基準!$C$23,0)</f>
        <v/>
      </c>
      <c r="U514" s="4">
        <f>IF(OR(COUNT($K514:$L514)&lt;2,$K514=0),0,IF(ABS($L514)/$K514&lt;=スコアリング基準!$B$24,スコアリング基準!$C$24,IF(ABS($L514)/$K514&lt;=スコアリング基準!$B$25,スコアリング基準!$C$25,IF(ABS($L514)/$K514&lt;=スコアリング基準!$B$26,スコアリング基準!$C$26,0))))</f>
        <v/>
      </c>
      <c r="V514" s="4">
        <f>IF($P514="なし",スコアリング基準!$C$27,0)</f>
        <v/>
      </c>
      <c r="W514" s="4">
        <f>IF($F514="",0,IF(ISNUMBER($F514),IF($F514&lt;=スコアリング基準!$B$28,スコアリング基準!$C$28,スコアリング基準!$C$29),0))</f>
        <v/>
      </c>
      <c r="X514" s="4">
        <f>IFERROR(VLOOKUP($B514,スコアリング基準!$A$36:$B$46,2,FALSE),0)</f>
        <v/>
      </c>
      <c r="Y514" s="4">
        <f>SUM($S514:$X514)</f>
        <v/>
      </c>
      <c r="Z514" s="4">
        <f>IF(COUNT($M514:$N514)=0,"データ無",IF($Y514&gt;=スコアリング基準!$B$30,"S",IF($Y514&gt;=スコアリング基準!$B$31,"A",IF($Y514&gt;=スコアリング基準!$B$32,"B","C"))))</f>
        <v/>
      </c>
      <c r="AA514">
        <f>IFERROR(INDEX(実績DB!$I$3:$I$104,MATCH($B514&amp;$C514,実績DB!$J$3:$J$104,0)),"")</f>
        <v/>
      </c>
    </row>
    <row r="515">
      <c r="A515" t="n">
        <v>513</v>
      </c>
      <c r="B515" t="inlineStr">
        <is>
          <t>東北</t>
        </is>
      </c>
      <c r="C515" t="inlineStr">
        <is>
          <t>前山変電所</t>
        </is>
      </c>
      <c r="D515" t="inlineStr">
        <is>
          <t>青森県</t>
        </is>
      </c>
      <c r="E515" t="n">
        <v>66</v>
      </c>
      <c r="G515" s="3" t="n">
        <v>40.558005</v>
      </c>
      <c r="H515" s="3" t="n">
        <v>141.427194</v>
      </c>
      <c r="I515" t="inlineStr">
        <is>
          <t>OSM実測</t>
        </is>
      </c>
      <c r="J515" t="n">
        <v>33</v>
      </c>
      <c r="K515" t="n">
        <v>33</v>
      </c>
      <c r="L515" t="n">
        <v>-30</v>
      </c>
      <c r="M515" t="n">
        <v>3</v>
      </c>
      <c r="O515" t="inlineStr">
        <is>
          <t>不可 #4</t>
        </is>
      </c>
      <c r="P515" t="inlineStr">
        <is>
          <t>有り</t>
        </is>
      </c>
      <c r="R515" s="4">
        <f>IF(COUNT($M515:$N515)=0,"",IF(AND(IF($N515&lt;&gt;"",$N515,$M515)&lt;=0,$O515&lt;&gt;"可"),"警告",""))</f>
        <v/>
      </c>
      <c r="S515" s="4">
        <f>IF(COUNT($M515:$N515)=0,0,IF(IF($N515&lt;&gt;"",$N515,$M515)&gt;=スコアリング基準!$B$20,スコアリング基準!$C$20,IF(IF($N515&lt;&gt;"",$N515,$M515)&gt;=スコアリング基準!$B$21,スコアリング基準!$C$21,IF(IF($N515&lt;&gt;"",$N515,$M515)&gt;0,スコアリング基準!$C$22,0))))</f>
        <v/>
      </c>
      <c r="T515" s="4">
        <f>IF($O515="可",スコアリング基準!$C$23,0)</f>
        <v/>
      </c>
      <c r="U515" s="4">
        <f>IF(OR(COUNT($K515:$L515)&lt;2,$K515=0),0,IF(ABS($L515)/$K515&lt;=スコアリング基準!$B$24,スコアリング基準!$C$24,IF(ABS($L515)/$K515&lt;=スコアリング基準!$B$25,スコアリング基準!$C$25,IF(ABS($L515)/$K515&lt;=スコアリング基準!$B$26,スコアリング基準!$C$26,0))))</f>
        <v/>
      </c>
      <c r="V515" s="4">
        <f>IF($P515="なし",スコアリング基準!$C$27,0)</f>
        <v/>
      </c>
      <c r="W515" s="4">
        <f>IF($F515="",0,IF(ISNUMBER($F515),IF($F515&lt;=スコアリング基準!$B$28,スコアリング基準!$C$28,スコアリング基準!$C$29),0))</f>
        <v/>
      </c>
      <c r="X515" s="4">
        <f>IFERROR(VLOOKUP($B515,スコアリング基準!$A$36:$B$46,2,FALSE),0)</f>
        <v/>
      </c>
      <c r="Y515" s="4">
        <f>SUM($S515:$X515)</f>
        <v/>
      </c>
      <c r="Z515" s="4">
        <f>IF(COUNT($M515:$N515)=0,"データ無",IF($Y515&gt;=スコアリング基準!$B$30,"S",IF($Y515&gt;=スコアリング基準!$B$31,"A",IF($Y515&gt;=スコアリング基準!$B$32,"B","C"))))</f>
        <v/>
      </c>
      <c r="AA515">
        <f>IFERROR(INDEX(実績DB!$I$3:$I$104,MATCH($B515&amp;$C515,実績DB!$J$3:$J$104,0)),"")</f>
        <v/>
      </c>
    </row>
    <row r="516">
      <c r="A516" t="n">
        <v>514</v>
      </c>
      <c r="B516" t="inlineStr">
        <is>
          <t>東北</t>
        </is>
      </c>
      <c r="C516" t="inlineStr">
        <is>
          <t>前沢変電所</t>
        </is>
      </c>
      <c r="D516" t="inlineStr">
        <is>
          <t>岩手県</t>
        </is>
      </c>
      <c r="E516" t="n">
        <v>66</v>
      </c>
      <c r="G516" s="3" t="n">
        <v>39.054089</v>
      </c>
      <c r="H516" s="3" t="n">
        <v>141.118009</v>
      </c>
      <c r="I516" t="inlineStr">
        <is>
          <t>OSM実測</t>
        </is>
      </c>
      <c r="J516" t="n">
        <v>38</v>
      </c>
      <c r="K516" t="n">
        <v>38</v>
      </c>
      <c r="L516" t="n">
        <v>-27</v>
      </c>
      <c r="M516" t="n">
        <v>11</v>
      </c>
      <c r="O516" t="inlineStr">
        <is>
          <t>不可 #4</t>
        </is>
      </c>
      <c r="P516" t="inlineStr">
        <is>
          <t>有り</t>
        </is>
      </c>
      <c r="R516" s="4">
        <f>IF(COUNT($M516:$N516)=0,"",IF(AND(IF($N516&lt;&gt;"",$N516,$M516)&lt;=0,$O516&lt;&gt;"可"),"警告",""))</f>
        <v/>
      </c>
      <c r="S516" s="4">
        <f>IF(COUNT($M516:$N516)=0,0,IF(IF($N516&lt;&gt;"",$N516,$M516)&gt;=スコアリング基準!$B$20,スコアリング基準!$C$20,IF(IF($N516&lt;&gt;"",$N516,$M516)&gt;=スコアリング基準!$B$21,スコアリング基準!$C$21,IF(IF($N516&lt;&gt;"",$N516,$M516)&gt;0,スコアリング基準!$C$22,0))))</f>
        <v/>
      </c>
      <c r="T516" s="4">
        <f>IF($O516="可",スコアリング基準!$C$23,0)</f>
        <v/>
      </c>
      <c r="U516" s="4">
        <f>IF(OR(COUNT($K516:$L516)&lt;2,$K516=0),0,IF(ABS($L516)/$K516&lt;=スコアリング基準!$B$24,スコアリング基準!$C$24,IF(ABS($L516)/$K516&lt;=スコアリング基準!$B$25,スコアリング基準!$C$25,IF(ABS($L516)/$K516&lt;=スコアリング基準!$B$26,スコアリング基準!$C$26,0))))</f>
        <v/>
      </c>
      <c r="V516" s="4">
        <f>IF($P516="なし",スコアリング基準!$C$27,0)</f>
        <v/>
      </c>
      <c r="W516" s="4">
        <f>IF($F516="",0,IF(ISNUMBER($F516),IF($F516&lt;=スコアリング基準!$B$28,スコアリング基準!$C$28,スコアリング基準!$C$29),0))</f>
        <v/>
      </c>
      <c r="X516" s="4">
        <f>IFERROR(VLOOKUP($B516,スコアリング基準!$A$36:$B$46,2,FALSE),0)</f>
        <v/>
      </c>
      <c r="Y516" s="4">
        <f>SUM($S516:$X516)</f>
        <v/>
      </c>
      <c r="Z516" s="4">
        <f>IF(COUNT($M516:$N516)=0,"データ無",IF($Y516&gt;=スコアリング基準!$B$30,"S",IF($Y516&gt;=スコアリング基準!$B$31,"A",IF($Y516&gt;=スコアリング基準!$B$32,"B","C"))))</f>
        <v/>
      </c>
      <c r="AA516">
        <f>IFERROR(INDEX(実績DB!$I$3:$I$104,MATCH($B516&amp;$C516,実績DB!$J$3:$J$104,0)),"")</f>
        <v/>
      </c>
    </row>
    <row r="517">
      <c r="A517" t="n">
        <v>515</v>
      </c>
      <c r="B517" t="inlineStr">
        <is>
          <t>東北</t>
        </is>
      </c>
      <c r="C517" t="inlineStr">
        <is>
          <t>剣吉変電所</t>
        </is>
      </c>
      <c r="D517" t="inlineStr">
        <is>
          <t>青森県</t>
        </is>
      </c>
      <c r="E517" t="n">
        <v>66</v>
      </c>
      <c r="G517" s="3" t="n">
        <v>40.459426</v>
      </c>
      <c r="H517" s="3" t="n">
        <v>141.352113</v>
      </c>
      <c r="I517" t="inlineStr">
        <is>
          <t>OSM実測</t>
        </is>
      </c>
      <c r="J517" t="n">
        <v>18</v>
      </c>
      <c r="K517" t="n">
        <v>18</v>
      </c>
      <c r="L517" t="n">
        <v>-14</v>
      </c>
      <c r="M517" t="n">
        <v>4</v>
      </c>
      <c r="O517" t="inlineStr">
        <is>
          <t>不可 #4</t>
        </is>
      </c>
      <c r="P517" t="inlineStr">
        <is>
          <t>有り</t>
        </is>
      </c>
      <c r="R517" s="4">
        <f>IF(COUNT($M517:$N517)=0,"",IF(AND(IF($N517&lt;&gt;"",$N517,$M517)&lt;=0,$O517&lt;&gt;"可"),"警告",""))</f>
        <v/>
      </c>
      <c r="S517" s="4">
        <f>IF(COUNT($M517:$N517)=0,0,IF(IF($N517&lt;&gt;"",$N517,$M517)&gt;=スコアリング基準!$B$20,スコアリング基準!$C$20,IF(IF($N517&lt;&gt;"",$N517,$M517)&gt;=スコアリング基準!$B$21,スコアリング基準!$C$21,IF(IF($N517&lt;&gt;"",$N517,$M517)&gt;0,スコアリング基準!$C$22,0))))</f>
        <v/>
      </c>
      <c r="T517" s="4">
        <f>IF($O517="可",スコアリング基準!$C$23,0)</f>
        <v/>
      </c>
      <c r="U517" s="4">
        <f>IF(OR(COUNT($K517:$L517)&lt;2,$K517=0),0,IF(ABS($L517)/$K517&lt;=スコアリング基準!$B$24,スコアリング基準!$C$24,IF(ABS($L517)/$K517&lt;=スコアリング基準!$B$25,スコアリング基準!$C$25,IF(ABS($L517)/$K517&lt;=スコアリング基準!$B$26,スコアリング基準!$C$26,0))))</f>
        <v/>
      </c>
      <c r="V517" s="4">
        <f>IF($P517="なし",スコアリング基準!$C$27,0)</f>
        <v/>
      </c>
      <c r="W517" s="4">
        <f>IF($F517="",0,IF(ISNUMBER($F517),IF($F517&lt;=スコアリング基準!$B$28,スコアリング基準!$C$28,スコアリング基準!$C$29),0))</f>
        <v/>
      </c>
      <c r="X517" s="4">
        <f>IFERROR(VLOOKUP($B517,スコアリング基準!$A$36:$B$46,2,FALSE),0)</f>
        <v/>
      </c>
      <c r="Y517" s="4">
        <f>SUM($S517:$X517)</f>
        <v/>
      </c>
      <c r="Z517" s="4">
        <f>IF(COUNT($M517:$N517)=0,"データ無",IF($Y517&gt;=スコアリング基準!$B$30,"S",IF($Y517&gt;=スコアリング基準!$B$31,"A",IF($Y517&gt;=スコアリング基準!$B$32,"B","C"))))</f>
        <v/>
      </c>
      <c r="AA517">
        <f>IFERROR(INDEX(実績DB!$I$3:$I$104,MATCH($B517&amp;$C517,実績DB!$J$3:$J$104,0)),"")</f>
        <v/>
      </c>
    </row>
    <row r="518">
      <c r="A518" t="n">
        <v>516</v>
      </c>
      <c r="B518" t="inlineStr">
        <is>
          <t>東北</t>
        </is>
      </c>
      <c r="C518" t="inlineStr">
        <is>
          <t>北小名浜変電所</t>
        </is>
      </c>
      <c r="D518" t="inlineStr">
        <is>
          <t>福島県</t>
        </is>
      </c>
      <c r="E518" t="n">
        <v>66</v>
      </c>
      <c r="G518" s="3" t="n">
        <v>36.999834</v>
      </c>
      <c r="H518" s="3" t="n">
        <v>140.896535</v>
      </c>
      <c r="I518" t="inlineStr">
        <is>
          <t>OSM実測</t>
        </is>
      </c>
      <c r="J518" t="n">
        <v>47</v>
      </c>
      <c r="K518" t="n">
        <v>47</v>
      </c>
      <c r="L518" t="n">
        <v>-36</v>
      </c>
      <c r="M518" t="n">
        <v>11</v>
      </c>
      <c r="O518" t="inlineStr">
        <is>
          <t>不可 #4</t>
        </is>
      </c>
      <c r="P518" t="inlineStr">
        <is>
          <t>有り</t>
        </is>
      </c>
      <c r="R518" s="4">
        <f>IF(COUNT($M518:$N518)=0,"",IF(AND(IF($N518&lt;&gt;"",$N518,$M518)&lt;=0,$O518&lt;&gt;"可"),"警告",""))</f>
        <v/>
      </c>
      <c r="S518" s="4">
        <f>IF(COUNT($M518:$N518)=0,0,IF(IF($N518&lt;&gt;"",$N518,$M518)&gt;=スコアリング基準!$B$20,スコアリング基準!$C$20,IF(IF($N518&lt;&gt;"",$N518,$M518)&gt;=スコアリング基準!$B$21,スコアリング基準!$C$21,IF(IF($N518&lt;&gt;"",$N518,$M518)&gt;0,スコアリング基準!$C$22,0))))</f>
        <v/>
      </c>
      <c r="T518" s="4">
        <f>IF($O518="可",スコアリング基準!$C$23,0)</f>
        <v/>
      </c>
      <c r="U518" s="4">
        <f>IF(OR(COUNT($K518:$L518)&lt;2,$K518=0),0,IF(ABS($L518)/$K518&lt;=スコアリング基準!$B$24,スコアリング基準!$C$24,IF(ABS($L518)/$K518&lt;=スコアリング基準!$B$25,スコアリング基準!$C$25,IF(ABS($L518)/$K518&lt;=スコアリング基準!$B$26,スコアリング基準!$C$26,0))))</f>
        <v/>
      </c>
      <c r="V518" s="4">
        <f>IF($P518="なし",スコアリング基準!$C$27,0)</f>
        <v/>
      </c>
      <c r="W518" s="4">
        <f>IF($F518="",0,IF(ISNUMBER($F518),IF($F518&lt;=スコアリング基準!$B$28,スコアリング基準!$C$28,スコアリング基準!$C$29),0))</f>
        <v/>
      </c>
      <c r="X518" s="4">
        <f>IFERROR(VLOOKUP($B518,スコアリング基準!$A$36:$B$46,2,FALSE),0)</f>
        <v/>
      </c>
      <c r="Y518" s="4">
        <f>SUM($S518:$X518)</f>
        <v/>
      </c>
      <c r="Z518" s="4">
        <f>IF(COUNT($M518:$N518)=0,"データ無",IF($Y518&gt;=スコアリング基準!$B$30,"S",IF($Y518&gt;=スコアリング基準!$B$31,"A",IF($Y518&gt;=スコアリング基準!$B$32,"B","C"))))</f>
        <v/>
      </c>
      <c r="AA518">
        <f>IFERROR(INDEX(実績DB!$I$3:$I$104,MATCH($B518&amp;$C518,実績DB!$J$3:$J$104,0)),"")</f>
        <v/>
      </c>
    </row>
    <row r="519">
      <c r="A519" t="n">
        <v>517</v>
      </c>
      <c r="B519" t="inlineStr">
        <is>
          <t>東北</t>
        </is>
      </c>
      <c r="C519" t="inlineStr">
        <is>
          <t>北弘前変電所</t>
        </is>
      </c>
      <c r="D519" t="inlineStr">
        <is>
          <t>青森県</t>
        </is>
      </c>
      <c r="E519" t="n">
        <v>66</v>
      </c>
      <c r="G519" s="3" t="n">
        <v>40.621119</v>
      </c>
      <c r="H519" s="3" t="n">
        <v>140.486451</v>
      </c>
      <c r="I519" t="inlineStr">
        <is>
          <t>OSM実測</t>
        </is>
      </c>
      <c r="J519" t="n">
        <v>61</v>
      </c>
      <c r="K519" t="n">
        <v>61</v>
      </c>
      <c r="L519" t="n">
        <v>-44</v>
      </c>
      <c r="M519" t="n">
        <v>17</v>
      </c>
      <c r="O519" t="inlineStr">
        <is>
          <t>不可 #4</t>
        </is>
      </c>
      <c r="P519" t="inlineStr">
        <is>
          <t>有り</t>
        </is>
      </c>
      <c r="R519" s="4">
        <f>IF(COUNT($M519:$N519)=0,"",IF(AND(IF($N519&lt;&gt;"",$N519,$M519)&lt;=0,$O519&lt;&gt;"可"),"警告",""))</f>
        <v/>
      </c>
      <c r="S519" s="4">
        <f>IF(COUNT($M519:$N519)=0,0,IF(IF($N519&lt;&gt;"",$N519,$M519)&gt;=スコアリング基準!$B$20,スコアリング基準!$C$20,IF(IF($N519&lt;&gt;"",$N519,$M519)&gt;=スコアリング基準!$B$21,スコアリング基準!$C$21,IF(IF($N519&lt;&gt;"",$N519,$M519)&gt;0,スコアリング基準!$C$22,0))))</f>
        <v/>
      </c>
      <c r="T519" s="4">
        <f>IF($O519="可",スコアリング基準!$C$23,0)</f>
        <v/>
      </c>
      <c r="U519" s="4">
        <f>IF(OR(COUNT($K519:$L519)&lt;2,$K519=0),0,IF(ABS($L519)/$K519&lt;=スコアリング基準!$B$24,スコアリング基準!$C$24,IF(ABS($L519)/$K519&lt;=スコアリング基準!$B$25,スコアリング基準!$C$25,IF(ABS($L519)/$K519&lt;=スコアリング基準!$B$26,スコアリング基準!$C$26,0))))</f>
        <v/>
      </c>
      <c r="V519" s="4">
        <f>IF($P519="なし",スコアリング基準!$C$27,0)</f>
        <v/>
      </c>
      <c r="W519" s="4">
        <f>IF($F519="",0,IF(ISNUMBER($F519),IF($F519&lt;=スコアリング基準!$B$28,スコアリング基準!$C$28,スコアリング基準!$C$29),0))</f>
        <v/>
      </c>
      <c r="X519" s="4">
        <f>IFERROR(VLOOKUP($B519,スコアリング基準!$A$36:$B$46,2,FALSE),0)</f>
        <v/>
      </c>
      <c r="Y519" s="4">
        <f>SUM($S519:$X519)</f>
        <v/>
      </c>
      <c r="Z519" s="4">
        <f>IF(COUNT($M519:$N519)=0,"データ無",IF($Y519&gt;=スコアリング基準!$B$30,"S",IF($Y519&gt;=スコアリング基準!$B$31,"A",IF($Y519&gt;=スコアリング基準!$B$32,"B","C"))))</f>
        <v/>
      </c>
      <c r="AA519">
        <f>IFERROR(INDEX(実績DB!$I$3:$I$104,MATCH($B519&amp;$C519,実績DB!$J$3:$J$104,0)),"")</f>
        <v/>
      </c>
    </row>
    <row r="520">
      <c r="A520" t="n">
        <v>518</v>
      </c>
      <c r="B520" t="inlineStr">
        <is>
          <t>東北</t>
        </is>
      </c>
      <c r="C520" t="inlineStr">
        <is>
          <t>十三湖変電所</t>
        </is>
      </c>
      <c r="D520" t="inlineStr">
        <is>
          <t>青森県</t>
        </is>
      </c>
      <c r="E520" t="n">
        <v>66</v>
      </c>
      <c r="G520" s="3" t="n">
        <v>41.009703</v>
      </c>
      <c r="H520" s="3" t="n">
        <v>140.421536</v>
      </c>
      <c r="I520" t="inlineStr">
        <is>
          <t>OSM実測</t>
        </is>
      </c>
      <c r="J520" t="n">
        <v>18</v>
      </c>
      <c r="K520" t="n">
        <v>18</v>
      </c>
      <c r="L520" t="n">
        <v>-14</v>
      </c>
      <c r="M520" t="n">
        <v>4</v>
      </c>
      <c r="O520" t="inlineStr">
        <is>
          <t>不可 #4</t>
        </is>
      </c>
      <c r="P520" t="inlineStr">
        <is>
          <t>有り</t>
        </is>
      </c>
      <c r="R520" s="4">
        <f>IF(COUNT($M520:$N520)=0,"",IF(AND(IF($N520&lt;&gt;"",$N520,$M520)&lt;=0,$O520&lt;&gt;"可"),"警告",""))</f>
        <v/>
      </c>
      <c r="S520" s="4">
        <f>IF(COUNT($M520:$N520)=0,0,IF(IF($N520&lt;&gt;"",$N520,$M520)&gt;=スコアリング基準!$B$20,スコアリング基準!$C$20,IF(IF($N520&lt;&gt;"",$N520,$M520)&gt;=スコアリング基準!$B$21,スコアリング基準!$C$21,IF(IF($N520&lt;&gt;"",$N520,$M520)&gt;0,スコアリング基準!$C$22,0))))</f>
        <v/>
      </c>
      <c r="T520" s="4">
        <f>IF($O520="可",スコアリング基準!$C$23,0)</f>
        <v/>
      </c>
      <c r="U520" s="4">
        <f>IF(OR(COUNT($K520:$L520)&lt;2,$K520=0),0,IF(ABS($L520)/$K520&lt;=スコアリング基準!$B$24,スコアリング基準!$C$24,IF(ABS($L520)/$K520&lt;=スコアリング基準!$B$25,スコアリング基準!$C$25,IF(ABS($L520)/$K520&lt;=スコアリング基準!$B$26,スコアリング基準!$C$26,0))))</f>
        <v/>
      </c>
      <c r="V520" s="4">
        <f>IF($P520="なし",スコアリング基準!$C$27,0)</f>
        <v/>
      </c>
      <c r="W520" s="4">
        <f>IF($F520="",0,IF(ISNUMBER($F520),IF($F520&lt;=スコアリング基準!$B$28,スコアリング基準!$C$28,スコアリング基準!$C$29),0))</f>
        <v/>
      </c>
      <c r="X520" s="4">
        <f>IFERROR(VLOOKUP($B520,スコアリング基準!$A$36:$B$46,2,FALSE),0)</f>
        <v/>
      </c>
      <c r="Y520" s="4">
        <f>SUM($S520:$X520)</f>
        <v/>
      </c>
      <c r="Z520" s="4">
        <f>IF(COUNT($M520:$N520)=0,"データ無",IF($Y520&gt;=スコアリング基準!$B$30,"S",IF($Y520&gt;=スコアリング基準!$B$31,"A",IF($Y520&gt;=スコアリング基準!$B$32,"B","C"))))</f>
        <v/>
      </c>
      <c r="AA520">
        <f>IFERROR(INDEX(実績DB!$I$3:$I$104,MATCH($B520&amp;$C520,実績DB!$J$3:$J$104,0)),"")</f>
        <v/>
      </c>
    </row>
    <row r="521">
      <c r="A521" t="n">
        <v>519</v>
      </c>
      <c r="B521" t="inlineStr">
        <is>
          <t>東北</t>
        </is>
      </c>
      <c r="C521" t="inlineStr">
        <is>
          <t>十日町変電所</t>
        </is>
      </c>
      <c r="D521" t="inlineStr">
        <is>
          <t>新潟県</t>
        </is>
      </c>
      <c r="E521" t="n">
        <v>66</v>
      </c>
      <c r="G521" s="3" t="n">
        <v>37.138228</v>
      </c>
      <c r="H521" s="3" t="n">
        <v>138.754942</v>
      </c>
      <c r="I521" t="inlineStr">
        <is>
          <t>OSM実測</t>
        </is>
      </c>
      <c r="J521" t="n">
        <v>38</v>
      </c>
      <c r="K521" t="n">
        <v>38</v>
      </c>
      <c r="L521" t="n">
        <v>-16</v>
      </c>
      <c r="M521" t="n">
        <v>22</v>
      </c>
      <c r="O521" t="inlineStr">
        <is>
          <t>不可 #4</t>
        </is>
      </c>
      <c r="P521" t="inlineStr">
        <is>
          <t>有り</t>
        </is>
      </c>
      <c r="R521" s="4">
        <f>IF(COUNT($M521:$N521)=0,"",IF(AND(IF($N521&lt;&gt;"",$N521,$M521)&lt;=0,$O521&lt;&gt;"可"),"警告",""))</f>
        <v/>
      </c>
      <c r="S521" s="4">
        <f>IF(COUNT($M521:$N521)=0,0,IF(IF($N521&lt;&gt;"",$N521,$M521)&gt;=スコアリング基準!$B$20,スコアリング基準!$C$20,IF(IF($N521&lt;&gt;"",$N521,$M521)&gt;=スコアリング基準!$B$21,スコアリング基準!$C$21,IF(IF($N521&lt;&gt;"",$N521,$M521)&gt;0,スコアリング基準!$C$22,0))))</f>
        <v/>
      </c>
      <c r="T521" s="4">
        <f>IF($O521="可",スコアリング基準!$C$23,0)</f>
        <v/>
      </c>
      <c r="U521" s="4">
        <f>IF(OR(COUNT($K521:$L521)&lt;2,$K521=0),0,IF(ABS($L521)/$K521&lt;=スコアリング基準!$B$24,スコアリング基準!$C$24,IF(ABS($L521)/$K521&lt;=スコアリング基準!$B$25,スコアリング基準!$C$25,IF(ABS($L521)/$K521&lt;=スコアリング基準!$B$26,スコアリング基準!$C$26,0))))</f>
        <v/>
      </c>
      <c r="V521" s="4">
        <f>IF($P521="なし",スコアリング基準!$C$27,0)</f>
        <v/>
      </c>
      <c r="W521" s="4">
        <f>IF($F521="",0,IF(ISNUMBER($F521),IF($F521&lt;=スコアリング基準!$B$28,スコアリング基準!$C$28,スコアリング基準!$C$29),0))</f>
        <v/>
      </c>
      <c r="X521" s="4">
        <f>IFERROR(VLOOKUP($B521,スコアリング基準!$A$36:$B$46,2,FALSE),0)</f>
        <v/>
      </c>
      <c r="Y521" s="4">
        <f>SUM($S521:$X521)</f>
        <v/>
      </c>
      <c r="Z521" s="4">
        <f>IF(COUNT($M521:$N521)=0,"データ無",IF($Y521&gt;=スコアリング基準!$B$30,"S",IF($Y521&gt;=スコアリング基準!$B$31,"A",IF($Y521&gt;=スコアリング基準!$B$32,"B","C"))))</f>
        <v/>
      </c>
      <c r="AA521">
        <f>IFERROR(INDEX(実績DB!$I$3:$I$104,MATCH($B521&amp;$C521,実績DB!$J$3:$J$104,0)),"")</f>
        <v/>
      </c>
    </row>
    <row r="522">
      <c r="A522" t="n">
        <v>520</v>
      </c>
      <c r="B522" t="inlineStr">
        <is>
          <t>東北</t>
        </is>
      </c>
      <c r="C522" t="inlineStr">
        <is>
          <t>千厩変電所</t>
        </is>
      </c>
      <c r="D522" t="inlineStr">
        <is>
          <t>岩手県</t>
        </is>
      </c>
      <c r="E522" t="n">
        <v>66</v>
      </c>
      <c r="G522" s="3" t="n">
        <v>38.912594</v>
      </c>
      <c r="H522" s="3" t="n">
        <v>141.328735</v>
      </c>
      <c r="I522" t="inlineStr">
        <is>
          <t>OSM実測</t>
        </is>
      </c>
      <c r="J522" t="n">
        <v>33</v>
      </c>
      <c r="K522" t="n">
        <v>33</v>
      </c>
      <c r="L522" t="n">
        <v>-28</v>
      </c>
      <c r="M522" t="n">
        <v>5</v>
      </c>
      <c r="O522" t="inlineStr">
        <is>
          <t>不可 #4</t>
        </is>
      </c>
      <c r="P522" t="inlineStr">
        <is>
          <t>有り</t>
        </is>
      </c>
      <c r="R522" s="4">
        <f>IF(COUNT($M522:$N522)=0,"",IF(AND(IF($N522&lt;&gt;"",$N522,$M522)&lt;=0,$O522&lt;&gt;"可"),"警告",""))</f>
        <v/>
      </c>
      <c r="S522" s="4">
        <f>IF(COUNT($M522:$N522)=0,0,IF(IF($N522&lt;&gt;"",$N522,$M522)&gt;=スコアリング基準!$B$20,スコアリング基準!$C$20,IF(IF($N522&lt;&gt;"",$N522,$M522)&gt;=スコアリング基準!$B$21,スコアリング基準!$C$21,IF(IF($N522&lt;&gt;"",$N522,$M522)&gt;0,スコアリング基準!$C$22,0))))</f>
        <v/>
      </c>
      <c r="T522" s="4">
        <f>IF($O522="可",スコアリング基準!$C$23,0)</f>
        <v/>
      </c>
      <c r="U522" s="4">
        <f>IF(OR(COUNT($K522:$L522)&lt;2,$K522=0),0,IF(ABS($L522)/$K522&lt;=スコアリング基準!$B$24,スコアリング基準!$C$24,IF(ABS($L522)/$K522&lt;=スコアリング基準!$B$25,スコアリング基準!$C$25,IF(ABS($L522)/$K522&lt;=スコアリング基準!$B$26,スコアリング基準!$C$26,0))))</f>
        <v/>
      </c>
      <c r="V522" s="4">
        <f>IF($P522="なし",スコアリング基準!$C$27,0)</f>
        <v/>
      </c>
      <c r="W522" s="4">
        <f>IF($F522="",0,IF(ISNUMBER($F522),IF($F522&lt;=スコアリング基準!$B$28,スコアリング基準!$C$28,スコアリング基準!$C$29),0))</f>
        <v/>
      </c>
      <c r="X522" s="4">
        <f>IFERROR(VLOOKUP($B522,スコアリング基準!$A$36:$B$46,2,FALSE),0)</f>
        <v/>
      </c>
      <c r="Y522" s="4">
        <f>SUM($S522:$X522)</f>
        <v/>
      </c>
      <c r="Z522" s="4">
        <f>IF(COUNT($M522:$N522)=0,"データ無",IF($Y522&gt;=スコアリング基準!$B$30,"S",IF($Y522&gt;=スコアリング基準!$B$31,"A",IF($Y522&gt;=スコアリング基準!$B$32,"B","C"))))</f>
        <v/>
      </c>
      <c r="AA522">
        <f>IFERROR(INDEX(実績DB!$I$3:$I$104,MATCH($B522&amp;$C522,実績DB!$J$3:$J$104,0)),"")</f>
        <v/>
      </c>
    </row>
    <row r="523">
      <c r="A523" t="n">
        <v>521</v>
      </c>
      <c r="B523" t="inlineStr">
        <is>
          <t>東北</t>
        </is>
      </c>
      <c r="C523" t="inlineStr">
        <is>
          <t>千徳変電所</t>
        </is>
      </c>
      <c r="D523" t="inlineStr">
        <is>
          <t>岩手県</t>
        </is>
      </c>
      <c r="E523" t="n">
        <v>66</v>
      </c>
      <c r="G523" s="3" t="n">
        <v>39.641616</v>
      </c>
      <c r="H523" s="3" t="n">
        <v>141.928608</v>
      </c>
      <c r="I523" t="inlineStr">
        <is>
          <t>OSM実測</t>
        </is>
      </c>
      <c r="J523" t="n">
        <v>19</v>
      </c>
      <c r="K523" t="n">
        <v>19</v>
      </c>
      <c r="L523" t="n">
        <v>-3</v>
      </c>
      <c r="M523" t="n">
        <v>16</v>
      </c>
      <c r="O523" t="inlineStr">
        <is>
          <t>不可 #4</t>
        </is>
      </c>
      <c r="P523" t="inlineStr">
        <is>
          <t>有り</t>
        </is>
      </c>
      <c r="R523" s="4">
        <f>IF(COUNT($M523:$N523)=0,"",IF(AND(IF($N523&lt;&gt;"",$N523,$M523)&lt;=0,$O523&lt;&gt;"可"),"警告",""))</f>
        <v/>
      </c>
      <c r="S523" s="4">
        <f>IF(COUNT($M523:$N523)=0,0,IF(IF($N523&lt;&gt;"",$N523,$M523)&gt;=スコアリング基準!$B$20,スコアリング基準!$C$20,IF(IF($N523&lt;&gt;"",$N523,$M523)&gt;=スコアリング基準!$B$21,スコアリング基準!$C$21,IF(IF($N523&lt;&gt;"",$N523,$M523)&gt;0,スコアリング基準!$C$22,0))))</f>
        <v/>
      </c>
      <c r="T523" s="4">
        <f>IF($O523="可",スコアリング基準!$C$23,0)</f>
        <v/>
      </c>
      <c r="U523" s="4">
        <f>IF(OR(COUNT($K523:$L523)&lt;2,$K523=0),0,IF(ABS($L523)/$K523&lt;=スコアリング基準!$B$24,スコアリング基準!$C$24,IF(ABS($L523)/$K523&lt;=スコアリング基準!$B$25,スコアリング基準!$C$25,IF(ABS($L523)/$K523&lt;=スコアリング基準!$B$26,スコアリング基準!$C$26,0))))</f>
        <v/>
      </c>
      <c r="V523" s="4">
        <f>IF($P523="なし",スコアリング基準!$C$27,0)</f>
        <v/>
      </c>
      <c r="W523" s="4">
        <f>IF($F523="",0,IF(ISNUMBER($F523),IF($F523&lt;=スコアリング基準!$B$28,スコアリング基準!$C$28,スコアリング基準!$C$29),0))</f>
        <v/>
      </c>
      <c r="X523" s="4">
        <f>IFERROR(VLOOKUP($B523,スコアリング基準!$A$36:$B$46,2,FALSE),0)</f>
        <v/>
      </c>
      <c r="Y523" s="4">
        <f>SUM($S523:$X523)</f>
        <v/>
      </c>
      <c r="Z523" s="4">
        <f>IF(COUNT($M523:$N523)=0,"データ無",IF($Y523&gt;=スコアリング基準!$B$30,"S",IF($Y523&gt;=スコアリング基準!$B$31,"A",IF($Y523&gt;=スコアリング基準!$B$32,"B","C"))))</f>
        <v/>
      </c>
      <c r="AA523">
        <f>IFERROR(INDEX(実績DB!$I$3:$I$104,MATCH($B523&amp;$C523,実績DB!$J$3:$J$104,0)),"")</f>
        <v/>
      </c>
    </row>
    <row r="524">
      <c r="A524" t="n">
        <v>522</v>
      </c>
      <c r="B524" t="inlineStr">
        <is>
          <t>東北</t>
        </is>
      </c>
      <c r="C524" t="inlineStr">
        <is>
          <t>千畑変電所</t>
        </is>
      </c>
      <c r="D524" t="inlineStr">
        <is>
          <t>秋田県</t>
        </is>
      </c>
      <c r="E524" t="n">
        <v>66</v>
      </c>
      <c r="G524" s="3" t="n">
        <v>39.466095</v>
      </c>
      <c r="H524" s="3" t="n">
        <v>140.580317</v>
      </c>
      <c r="I524" t="inlineStr">
        <is>
          <t>OSM実測</t>
        </is>
      </c>
      <c r="J524" t="n">
        <v>36</v>
      </c>
      <c r="K524" t="n">
        <v>36</v>
      </c>
      <c r="L524" t="n">
        <v>-17</v>
      </c>
      <c r="M524" t="n">
        <v>19</v>
      </c>
      <c r="O524" t="inlineStr">
        <is>
          <t>不可 #4</t>
        </is>
      </c>
      <c r="P524" t="inlineStr">
        <is>
          <t>有り</t>
        </is>
      </c>
      <c r="R524" s="4">
        <f>IF(COUNT($M524:$N524)=0,"",IF(AND(IF($N524&lt;&gt;"",$N524,$M524)&lt;=0,$O524&lt;&gt;"可"),"警告",""))</f>
        <v/>
      </c>
      <c r="S524" s="4">
        <f>IF(COUNT($M524:$N524)=0,0,IF(IF($N524&lt;&gt;"",$N524,$M524)&gt;=スコアリング基準!$B$20,スコアリング基準!$C$20,IF(IF($N524&lt;&gt;"",$N524,$M524)&gt;=スコアリング基準!$B$21,スコアリング基準!$C$21,IF(IF($N524&lt;&gt;"",$N524,$M524)&gt;0,スコアリング基準!$C$22,0))))</f>
        <v/>
      </c>
      <c r="T524" s="4">
        <f>IF($O524="可",スコアリング基準!$C$23,0)</f>
        <v/>
      </c>
      <c r="U524" s="4">
        <f>IF(OR(COUNT($K524:$L524)&lt;2,$K524=0),0,IF(ABS($L524)/$K524&lt;=スコアリング基準!$B$24,スコアリング基準!$C$24,IF(ABS($L524)/$K524&lt;=スコアリング基準!$B$25,スコアリング基準!$C$25,IF(ABS($L524)/$K524&lt;=スコアリング基準!$B$26,スコアリング基準!$C$26,0))))</f>
        <v/>
      </c>
      <c r="V524" s="4">
        <f>IF($P524="なし",スコアリング基準!$C$27,0)</f>
        <v/>
      </c>
      <c r="W524" s="4">
        <f>IF($F524="",0,IF(ISNUMBER($F524),IF($F524&lt;=スコアリング基準!$B$28,スコアリング基準!$C$28,スコアリング基準!$C$29),0))</f>
        <v/>
      </c>
      <c r="X524" s="4">
        <f>IFERROR(VLOOKUP($B524,スコアリング基準!$A$36:$B$46,2,FALSE),0)</f>
        <v/>
      </c>
      <c r="Y524" s="4">
        <f>SUM($S524:$X524)</f>
        <v/>
      </c>
      <c r="Z524" s="4">
        <f>IF(COUNT($M524:$N524)=0,"データ無",IF($Y524&gt;=スコアリング基準!$B$30,"S",IF($Y524&gt;=スコアリング基準!$B$31,"A",IF($Y524&gt;=スコアリング基準!$B$32,"B","C"))))</f>
        <v/>
      </c>
      <c r="AA524">
        <f>IFERROR(INDEX(実績DB!$I$3:$I$104,MATCH($B524&amp;$C524,実績DB!$J$3:$J$104,0)),"")</f>
        <v/>
      </c>
    </row>
    <row r="525">
      <c r="A525" t="n">
        <v>523</v>
      </c>
      <c r="B525" t="inlineStr">
        <is>
          <t>東北</t>
        </is>
      </c>
      <c r="C525" t="inlineStr">
        <is>
          <t>南十日町変電所</t>
        </is>
      </c>
      <c r="D525" t="inlineStr">
        <is>
          <t>新潟県</t>
        </is>
      </c>
      <c r="E525" t="n">
        <v>66</v>
      </c>
      <c r="G525" s="3" t="n">
        <v>37.116589</v>
      </c>
      <c r="H525" s="3" t="n">
        <v>138.742321</v>
      </c>
      <c r="I525" t="inlineStr">
        <is>
          <t>OSM実測</t>
        </is>
      </c>
      <c r="J525" t="n">
        <v>33</v>
      </c>
      <c r="K525" t="n">
        <v>33</v>
      </c>
      <c r="L525" t="n">
        <v>-16</v>
      </c>
      <c r="M525" t="n">
        <v>17</v>
      </c>
      <c r="O525" t="inlineStr">
        <is>
          <t>不可 #4</t>
        </is>
      </c>
      <c r="P525" t="inlineStr">
        <is>
          <t>有り</t>
        </is>
      </c>
      <c r="R525" s="4">
        <f>IF(COUNT($M525:$N525)=0,"",IF(AND(IF($N525&lt;&gt;"",$N525,$M525)&lt;=0,$O525&lt;&gt;"可"),"警告",""))</f>
        <v/>
      </c>
      <c r="S525" s="4">
        <f>IF(COUNT($M525:$N525)=0,0,IF(IF($N525&lt;&gt;"",$N525,$M525)&gt;=スコアリング基準!$B$20,スコアリング基準!$C$20,IF(IF($N525&lt;&gt;"",$N525,$M525)&gt;=スコアリング基準!$B$21,スコアリング基準!$C$21,IF(IF($N525&lt;&gt;"",$N525,$M525)&gt;0,スコアリング基準!$C$22,0))))</f>
        <v/>
      </c>
      <c r="T525" s="4">
        <f>IF($O525="可",スコアリング基準!$C$23,0)</f>
        <v/>
      </c>
      <c r="U525" s="4">
        <f>IF(OR(COUNT($K525:$L525)&lt;2,$K525=0),0,IF(ABS($L525)/$K525&lt;=スコアリング基準!$B$24,スコアリング基準!$C$24,IF(ABS($L525)/$K525&lt;=スコアリング基準!$B$25,スコアリング基準!$C$25,IF(ABS($L525)/$K525&lt;=スコアリング基準!$B$26,スコアリング基準!$C$26,0))))</f>
        <v/>
      </c>
      <c r="V525" s="4">
        <f>IF($P525="なし",スコアリング基準!$C$27,0)</f>
        <v/>
      </c>
      <c r="W525" s="4">
        <f>IF($F525="",0,IF(ISNUMBER($F525),IF($F525&lt;=スコアリング基準!$B$28,スコアリング基準!$C$28,スコアリング基準!$C$29),0))</f>
        <v/>
      </c>
      <c r="X525" s="4">
        <f>IFERROR(VLOOKUP($B525,スコアリング基準!$A$36:$B$46,2,FALSE),0)</f>
        <v/>
      </c>
      <c r="Y525" s="4">
        <f>SUM($S525:$X525)</f>
        <v/>
      </c>
      <c r="Z525" s="4">
        <f>IF(COUNT($M525:$N525)=0,"データ無",IF($Y525&gt;=スコアリング基準!$B$30,"S",IF($Y525&gt;=スコアリング基準!$B$31,"A",IF($Y525&gt;=スコアリング基準!$B$32,"B","C"))))</f>
        <v/>
      </c>
      <c r="AA525">
        <f>IFERROR(INDEX(実績DB!$I$3:$I$104,MATCH($B525&amp;$C525,実績DB!$J$3:$J$104,0)),"")</f>
        <v/>
      </c>
    </row>
    <row r="526">
      <c r="A526" t="n">
        <v>524</v>
      </c>
      <c r="B526" t="inlineStr">
        <is>
          <t>東北</t>
        </is>
      </c>
      <c r="C526" t="inlineStr">
        <is>
          <t>南河辺変電所</t>
        </is>
      </c>
      <c r="D526" t="inlineStr">
        <is>
          <t>秋田県</t>
        </is>
      </c>
      <c r="E526" t="n">
        <v>66</v>
      </c>
      <c r="G526" s="3" t="n">
        <v>39.658447</v>
      </c>
      <c r="H526" s="3" t="n">
        <v>140.237977</v>
      </c>
      <c r="I526" t="inlineStr">
        <is>
          <t>OSM実測</t>
        </is>
      </c>
      <c r="J526" t="n">
        <v>27</v>
      </c>
      <c r="K526" t="n">
        <v>27</v>
      </c>
      <c r="L526" t="n">
        <v>-19</v>
      </c>
      <c r="M526" t="n">
        <v>8</v>
      </c>
      <c r="O526" t="inlineStr">
        <is>
          <t>不可 #4</t>
        </is>
      </c>
      <c r="P526" t="inlineStr">
        <is>
          <t>有り</t>
        </is>
      </c>
      <c r="R526" s="4">
        <f>IF(COUNT($M526:$N526)=0,"",IF(AND(IF($N526&lt;&gt;"",$N526,$M526)&lt;=0,$O526&lt;&gt;"可"),"警告",""))</f>
        <v/>
      </c>
      <c r="S526" s="4">
        <f>IF(COUNT($M526:$N526)=0,0,IF(IF($N526&lt;&gt;"",$N526,$M526)&gt;=スコアリング基準!$B$20,スコアリング基準!$C$20,IF(IF($N526&lt;&gt;"",$N526,$M526)&gt;=スコアリング基準!$B$21,スコアリング基準!$C$21,IF(IF($N526&lt;&gt;"",$N526,$M526)&gt;0,スコアリング基準!$C$22,0))))</f>
        <v/>
      </c>
      <c r="T526" s="4">
        <f>IF($O526="可",スコアリング基準!$C$23,0)</f>
        <v/>
      </c>
      <c r="U526" s="4">
        <f>IF(OR(COUNT($K526:$L526)&lt;2,$K526=0),0,IF(ABS($L526)/$K526&lt;=スコアリング基準!$B$24,スコアリング基準!$C$24,IF(ABS($L526)/$K526&lt;=スコアリング基準!$B$25,スコアリング基準!$C$25,IF(ABS($L526)/$K526&lt;=スコアリング基準!$B$26,スコアリング基準!$C$26,0))))</f>
        <v/>
      </c>
      <c r="V526" s="4">
        <f>IF($P526="なし",スコアリング基準!$C$27,0)</f>
        <v/>
      </c>
      <c r="W526" s="4">
        <f>IF($F526="",0,IF(ISNUMBER($F526),IF($F526&lt;=スコアリング基準!$B$28,スコアリング基準!$C$28,スコアリング基準!$C$29),0))</f>
        <v/>
      </c>
      <c r="X526" s="4">
        <f>IFERROR(VLOOKUP($B526,スコアリング基準!$A$36:$B$46,2,FALSE),0)</f>
        <v/>
      </c>
      <c r="Y526" s="4">
        <f>SUM($S526:$X526)</f>
        <v/>
      </c>
      <c r="Z526" s="4">
        <f>IF(COUNT($M526:$N526)=0,"データ無",IF($Y526&gt;=スコアリング基準!$B$30,"S",IF($Y526&gt;=スコアリング基準!$B$31,"A",IF($Y526&gt;=スコアリング基準!$B$32,"B","C"))))</f>
        <v/>
      </c>
      <c r="AA526">
        <f>IFERROR(INDEX(実績DB!$I$3:$I$104,MATCH($B526&amp;$C526,実績DB!$J$3:$J$104,0)),"")</f>
        <v/>
      </c>
    </row>
    <row r="527">
      <c r="A527" t="n">
        <v>525</v>
      </c>
      <c r="B527" t="inlineStr">
        <is>
          <t>東北</t>
        </is>
      </c>
      <c r="C527" t="inlineStr">
        <is>
          <t>南部古館変電所</t>
        </is>
      </c>
      <c r="D527" t="inlineStr">
        <is>
          <t>青森県</t>
        </is>
      </c>
      <c r="E527" t="n">
        <v>66</v>
      </c>
      <c r="G527" s="3" t="n">
        <v>40.528863</v>
      </c>
      <c r="H527" s="3" t="n">
        <v>141.307964</v>
      </c>
      <c r="I527" t="inlineStr">
        <is>
          <t>OSM実測</t>
        </is>
      </c>
      <c r="J527" t="n">
        <v>18</v>
      </c>
      <c r="K527" t="n">
        <v>18</v>
      </c>
      <c r="L527" t="n">
        <v>-15</v>
      </c>
      <c r="M527" t="n">
        <v>3</v>
      </c>
      <c r="O527" t="inlineStr">
        <is>
          <t>不可 #4</t>
        </is>
      </c>
      <c r="P527" t="inlineStr">
        <is>
          <t>有り</t>
        </is>
      </c>
      <c r="R527" s="4">
        <f>IF(COUNT($M527:$N527)=0,"",IF(AND(IF($N527&lt;&gt;"",$N527,$M527)&lt;=0,$O527&lt;&gt;"可"),"警告",""))</f>
        <v/>
      </c>
      <c r="S527" s="4">
        <f>IF(COUNT($M527:$N527)=0,0,IF(IF($N527&lt;&gt;"",$N527,$M527)&gt;=スコアリング基準!$B$20,スコアリング基準!$C$20,IF(IF($N527&lt;&gt;"",$N527,$M527)&gt;=スコアリング基準!$B$21,スコアリング基準!$C$21,IF(IF($N527&lt;&gt;"",$N527,$M527)&gt;0,スコアリング基準!$C$22,0))))</f>
        <v/>
      </c>
      <c r="T527" s="4">
        <f>IF($O527="可",スコアリング基準!$C$23,0)</f>
        <v/>
      </c>
      <c r="U527" s="4">
        <f>IF(OR(COUNT($K527:$L527)&lt;2,$K527=0),0,IF(ABS($L527)/$K527&lt;=スコアリング基準!$B$24,スコアリング基準!$C$24,IF(ABS($L527)/$K527&lt;=スコアリング基準!$B$25,スコアリング基準!$C$25,IF(ABS($L527)/$K527&lt;=スコアリング基準!$B$26,スコアリング基準!$C$26,0))))</f>
        <v/>
      </c>
      <c r="V527" s="4">
        <f>IF($P527="なし",スコアリング基準!$C$27,0)</f>
        <v/>
      </c>
      <c r="W527" s="4">
        <f>IF($F527="",0,IF(ISNUMBER($F527),IF($F527&lt;=スコアリング基準!$B$28,スコアリング基準!$C$28,スコアリング基準!$C$29),0))</f>
        <v/>
      </c>
      <c r="X527" s="4">
        <f>IFERROR(VLOOKUP($B527,スコアリング基準!$A$36:$B$46,2,FALSE),0)</f>
        <v/>
      </c>
      <c r="Y527" s="4">
        <f>SUM($S527:$X527)</f>
        <v/>
      </c>
      <c r="Z527" s="4">
        <f>IF(COUNT($M527:$N527)=0,"データ無",IF($Y527&gt;=スコアリング基準!$B$30,"S",IF($Y527&gt;=スコアリング基準!$B$31,"A",IF($Y527&gt;=スコアリング基準!$B$32,"B","C"))))</f>
        <v/>
      </c>
      <c r="AA527">
        <f>IFERROR(INDEX(実績DB!$I$3:$I$104,MATCH($B527&amp;$C527,実績DB!$J$3:$J$104,0)),"")</f>
        <v/>
      </c>
    </row>
    <row r="528">
      <c r="A528" t="n">
        <v>526</v>
      </c>
      <c r="B528" t="inlineStr">
        <is>
          <t>東北</t>
        </is>
      </c>
      <c r="C528" t="inlineStr">
        <is>
          <t>南酒田変電所</t>
        </is>
      </c>
      <c r="D528" t="inlineStr">
        <is>
          <t>山形県</t>
        </is>
      </c>
      <c r="E528" t="n">
        <v>66</v>
      </c>
      <c r="G528" s="3" t="n">
        <v>38.897295</v>
      </c>
      <c r="H528" s="3" t="n">
        <v>139.851584</v>
      </c>
      <c r="I528" t="inlineStr">
        <is>
          <t>OSM実測</t>
        </is>
      </c>
      <c r="J528" t="n">
        <v>52</v>
      </c>
      <c r="K528" t="n">
        <v>52</v>
      </c>
      <c r="L528" t="n">
        <v>-31</v>
      </c>
      <c r="M528" t="n">
        <v>21</v>
      </c>
      <c r="O528" t="inlineStr">
        <is>
          <t>不可 #4</t>
        </is>
      </c>
      <c r="P528" t="inlineStr">
        <is>
          <t>有り</t>
        </is>
      </c>
      <c r="R528" s="4">
        <f>IF(COUNT($M528:$N528)=0,"",IF(AND(IF($N528&lt;&gt;"",$N528,$M528)&lt;=0,$O528&lt;&gt;"可"),"警告",""))</f>
        <v/>
      </c>
      <c r="S528" s="4">
        <f>IF(COUNT($M528:$N528)=0,0,IF(IF($N528&lt;&gt;"",$N528,$M528)&gt;=スコアリング基準!$B$20,スコアリング基準!$C$20,IF(IF($N528&lt;&gt;"",$N528,$M528)&gt;=スコアリング基準!$B$21,スコアリング基準!$C$21,IF(IF($N528&lt;&gt;"",$N528,$M528)&gt;0,スコアリング基準!$C$22,0))))</f>
        <v/>
      </c>
      <c r="T528" s="4">
        <f>IF($O528="可",スコアリング基準!$C$23,0)</f>
        <v/>
      </c>
      <c r="U528" s="4">
        <f>IF(OR(COUNT($K528:$L528)&lt;2,$K528=0),0,IF(ABS($L528)/$K528&lt;=スコアリング基準!$B$24,スコアリング基準!$C$24,IF(ABS($L528)/$K528&lt;=スコアリング基準!$B$25,スコアリング基準!$C$25,IF(ABS($L528)/$K528&lt;=スコアリング基準!$B$26,スコアリング基準!$C$26,0))))</f>
        <v/>
      </c>
      <c r="V528" s="4">
        <f>IF($P528="なし",スコアリング基準!$C$27,0)</f>
        <v/>
      </c>
      <c r="W528" s="4">
        <f>IF($F528="",0,IF(ISNUMBER($F528),IF($F528&lt;=スコアリング基準!$B$28,スコアリング基準!$C$28,スコアリング基準!$C$29),0))</f>
        <v/>
      </c>
      <c r="X528" s="4">
        <f>IFERROR(VLOOKUP($B528,スコアリング基準!$A$36:$B$46,2,FALSE),0)</f>
        <v/>
      </c>
      <c r="Y528" s="4">
        <f>SUM($S528:$X528)</f>
        <v/>
      </c>
      <c r="Z528" s="4">
        <f>IF(COUNT($M528:$N528)=0,"データ無",IF($Y528&gt;=スコアリング基準!$B$30,"S",IF($Y528&gt;=スコアリング基準!$B$31,"A",IF($Y528&gt;=スコアリング基準!$B$32,"B","C"))))</f>
        <v/>
      </c>
      <c r="AA528">
        <f>IFERROR(INDEX(実績DB!$I$3:$I$104,MATCH($B528&amp;$C528,実績DB!$J$3:$J$104,0)),"")</f>
        <v/>
      </c>
    </row>
    <row r="529">
      <c r="A529" t="n">
        <v>527</v>
      </c>
      <c r="B529" t="inlineStr">
        <is>
          <t>東北</t>
        </is>
      </c>
      <c r="C529" t="inlineStr">
        <is>
          <t>南須賀川変電所</t>
        </is>
      </c>
      <c r="D529" t="inlineStr">
        <is>
          <t>福島県</t>
        </is>
      </c>
      <c r="E529" t="n">
        <v>66</v>
      </c>
      <c r="G529" s="3" t="n">
        <v>37.276704</v>
      </c>
      <c r="H529" s="3" t="n">
        <v>140.364643</v>
      </c>
      <c r="I529" t="inlineStr">
        <is>
          <t>OSM実測</t>
        </is>
      </c>
      <c r="J529" t="n">
        <v>57</v>
      </c>
      <c r="K529" t="n">
        <v>57</v>
      </c>
      <c r="L529" t="n">
        <v>-45</v>
      </c>
      <c r="M529" t="n">
        <v>12</v>
      </c>
      <c r="O529" t="inlineStr">
        <is>
          <t>不可 #4</t>
        </is>
      </c>
      <c r="P529" t="inlineStr">
        <is>
          <t>有り</t>
        </is>
      </c>
      <c r="R529" s="4">
        <f>IF(COUNT($M529:$N529)=0,"",IF(AND(IF($N529&lt;&gt;"",$N529,$M529)&lt;=0,$O529&lt;&gt;"可"),"警告",""))</f>
        <v/>
      </c>
      <c r="S529" s="4">
        <f>IF(COUNT($M529:$N529)=0,0,IF(IF($N529&lt;&gt;"",$N529,$M529)&gt;=スコアリング基準!$B$20,スコアリング基準!$C$20,IF(IF($N529&lt;&gt;"",$N529,$M529)&gt;=スコアリング基準!$B$21,スコアリング基準!$C$21,IF(IF($N529&lt;&gt;"",$N529,$M529)&gt;0,スコアリング基準!$C$22,0))))</f>
        <v/>
      </c>
      <c r="T529" s="4">
        <f>IF($O529="可",スコアリング基準!$C$23,0)</f>
        <v/>
      </c>
      <c r="U529" s="4">
        <f>IF(OR(COUNT($K529:$L529)&lt;2,$K529=0),0,IF(ABS($L529)/$K529&lt;=スコアリング基準!$B$24,スコアリング基準!$C$24,IF(ABS($L529)/$K529&lt;=スコアリング基準!$B$25,スコアリング基準!$C$25,IF(ABS($L529)/$K529&lt;=スコアリング基準!$B$26,スコアリング基準!$C$26,0))))</f>
        <v/>
      </c>
      <c r="V529" s="4">
        <f>IF($P529="なし",スコアリング基準!$C$27,0)</f>
        <v/>
      </c>
      <c r="W529" s="4">
        <f>IF($F529="",0,IF(ISNUMBER($F529),IF($F529&lt;=スコアリング基準!$B$28,スコアリング基準!$C$28,スコアリング基準!$C$29),0))</f>
        <v/>
      </c>
      <c r="X529" s="4">
        <f>IFERROR(VLOOKUP($B529,スコアリング基準!$A$36:$B$46,2,FALSE),0)</f>
        <v/>
      </c>
      <c r="Y529" s="4">
        <f>SUM($S529:$X529)</f>
        <v/>
      </c>
      <c r="Z529" s="4">
        <f>IF(COUNT($M529:$N529)=0,"データ無",IF($Y529&gt;=スコアリング基準!$B$30,"S",IF($Y529&gt;=スコアリング基準!$B$31,"A",IF($Y529&gt;=スコアリング基準!$B$32,"B","C"))))</f>
        <v/>
      </c>
      <c r="AA529">
        <f>IFERROR(INDEX(実績DB!$I$3:$I$104,MATCH($B529&amp;$C529,実績DB!$J$3:$J$104,0)),"")</f>
        <v/>
      </c>
    </row>
    <row r="530">
      <c r="A530" t="n">
        <v>528</v>
      </c>
      <c r="B530" t="inlineStr">
        <is>
          <t>東北</t>
        </is>
      </c>
      <c r="C530" t="inlineStr">
        <is>
          <t>原町南変電所</t>
        </is>
      </c>
      <c r="D530" t="inlineStr">
        <is>
          <t>福島県</t>
        </is>
      </c>
      <c r="E530" t="n">
        <v>66</v>
      </c>
      <c r="G530" s="3" t="n">
        <v>37.612143</v>
      </c>
      <c r="H530" s="3" t="n">
        <v>140.985005</v>
      </c>
      <c r="I530" t="inlineStr">
        <is>
          <t>OSM実測</t>
        </is>
      </c>
      <c r="J530" t="n">
        <v>19</v>
      </c>
      <c r="K530" t="n">
        <v>19</v>
      </c>
      <c r="L530" t="n">
        <v>-15</v>
      </c>
      <c r="M530" t="n">
        <v>4</v>
      </c>
      <c r="O530" t="inlineStr">
        <is>
          <t>不可 #4</t>
        </is>
      </c>
      <c r="P530" t="inlineStr">
        <is>
          <t>有り</t>
        </is>
      </c>
      <c r="R530" s="4">
        <f>IF(COUNT($M530:$N530)=0,"",IF(AND(IF($N530&lt;&gt;"",$N530,$M530)&lt;=0,$O530&lt;&gt;"可"),"警告",""))</f>
        <v/>
      </c>
      <c r="S530" s="4">
        <f>IF(COUNT($M530:$N530)=0,0,IF(IF($N530&lt;&gt;"",$N530,$M530)&gt;=スコアリング基準!$B$20,スコアリング基準!$C$20,IF(IF($N530&lt;&gt;"",$N530,$M530)&gt;=スコアリング基準!$B$21,スコアリング基準!$C$21,IF(IF($N530&lt;&gt;"",$N530,$M530)&gt;0,スコアリング基準!$C$22,0))))</f>
        <v/>
      </c>
      <c r="T530" s="4">
        <f>IF($O530="可",スコアリング基準!$C$23,0)</f>
        <v/>
      </c>
      <c r="U530" s="4">
        <f>IF(OR(COUNT($K530:$L530)&lt;2,$K530=0),0,IF(ABS($L530)/$K530&lt;=スコアリング基準!$B$24,スコアリング基準!$C$24,IF(ABS($L530)/$K530&lt;=スコアリング基準!$B$25,スコアリング基準!$C$25,IF(ABS($L530)/$K530&lt;=スコアリング基準!$B$26,スコアリング基準!$C$26,0))))</f>
        <v/>
      </c>
      <c r="V530" s="4">
        <f>IF($P530="なし",スコアリング基準!$C$27,0)</f>
        <v/>
      </c>
      <c r="W530" s="4">
        <f>IF($F530="",0,IF(ISNUMBER($F530),IF($F530&lt;=スコアリング基準!$B$28,スコアリング基準!$C$28,スコアリング基準!$C$29),0))</f>
        <v/>
      </c>
      <c r="X530" s="4">
        <f>IFERROR(VLOOKUP($B530,スコアリング基準!$A$36:$B$46,2,FALSE),0)</f>
        <v/>
      </c>
      <c r="Y530" s="4">
        <f>SUM($S530:$X530)</f>
        <v/>
      </c>
      <c r="Z530" s="4">
        <f>IF(COUNT($M530:$N530)=0,"データ無",IF($Y530&gt;=スコアリング基準!$B$30,"S",IF($Y530&gt;=スコアリング基準!$B$31,"A",IF($Y530&gt;=スコアリング基準!$B$32,"B","C"))))</f>
        <v/>
      </c>
      <c r="AA530">
        <f>IFERROR(INDEX(実績DB!$I$3:$I$104,MATCH($B530&amp;$C530,実績DB!$J$3:$J$104,0)),"")</f>
        <v/>
      </c>
    </row>
    <row r="531">
      <c r="A531" t="n">
        <v>529</v>
      </c>
      <c r="B531" t="inlineStr">
        <is>
          <t>東北</t>
        </is>
      </c>
      <c r="C531" t="inlineStr">
        <is>
          <t>原町変電所</t>
        </is>
      </c>
      <c r="D531" t="inlineStr">
        <is>
          <t>福島県</t>
        </is>
      </c>
      <c r="E531" t="n">
        <v>66</v>
      </c>
      <c r="G531" s="3" t="n">
        <v>37.642115</v>
      </c>
      <c r="H531" s="3" t="n">
        <v>140.95582</v>
      </c>
      <c r="I531" t="inlineStr">
        <is>
          <t>OSM実測</t>
        </is>
      </c>
      <c r="J531" t="n">
        <v>52</v>
      </c>
      <c r="K531" t="n">
        <v>52</v>
      </c>
      <c r="L531" t="n">
        <v>-47</v>
      </c>
      <c r="M531" t="n">
        <v>5</v>
      </c>
      <c r="O531" t="inlineStr">
        <is>
          <t>不可 #4</t>
        </is>
      </c>
      <c r="P531" t="inlineStr">
        <is>
          <t>有り</t>
        </is>
      </c>
      <c r="R531" s="4">
        <f>IF(COUNT($M531:$N531)=0,"",IF(AND(IF($N531&lt;&gt;"",$N531,$M531)&lt;=0,$O531&lt;&gt;"可"),"警告",""))</f>
        <v/>
      </c>
      <c r="S531" s="4">
        <f>IF(COUNT($M531:$N531)=0,0,IF(IF($N531&lt;&gt;"",$N531,$M531)&gt;=スコアリング基準!$B$20,スコアリング基準!$C$20,IF(IF($N531&lt;&gt;"",$N531,$M531)&gt;=スコアリング基準!$B$21,スコアリング基準!$C$21,IF(IF($N531&lt;&gt;"",$N531,$M531)&gt;0,スコアリング基準!$C$22,0))))</f>
        <v/>
      </c>
      <c r="T531" s="4">
        <f>IF($O531="可",スコアリング基準!$C$23,0)</f>
        <v/>
      </c>
      <c r="U531" s="4">
        <f>IF(OR(COUNT($K531:$L531)&lt;2,$K531=0),0,IF(ABS($L531)/$K531&lt;=スコアリング基準!$B$24,スコアリング基準!$C$24,IF(ABS($L531)/$K531&lt;=スコアリング基準!$B$25,スコアリング基準!$C$25,IF(ABS($L531)/$K531&lt;=スコアリング基準!$B$26,スコアリング基準!$C$26,0))))</f>
        <v/>
      </c>
      <c r="V531" s="4">
        <f>IF($P531="なし",スコアリング基準!$C$27,0)</f>
        <v/>
      </c>
      <c r="W531" s="4">
        <f>IF($F531="",0,IF(ISNUMBER($F531),IF($F531&lt;=スコアリング基準!$B$28,スコアリング基準!$C$28,スコアリング基準!$C$29),0))</f>
        <v/>
      </c>
      <c r="X531" s="4">
        <f>IFERROR(VLOOKUP($B531,スコアリング基準!$A$36:$B$46,2,FALSE),0)</f>
        <v/>
      </c>
      <c r="Y531" s="4">
        <f>SUM($S531:$X531)</f>
        <v/>
      </c>
      <c r="Z531" s="4">
        <f>IF(COUNT($M531:$N531)=0,"データ無",IF($Y531&gt;=スコアリング基準!$B$30,"S",IF($Y531&gt;=スコアリング基準!$B$31,"A",IF($Y531&gt;=スコアリング基準!$B$32,"B","C"))))</f>
        <v/>
      </c>
      <c r="AA531">
        <f>IFERROR(INDEX(実績DB!$I$3:$I$104,MATCH($B531&amp;$C531,実績DB!$J$3:$J$104,0)),"")</f>
        <v/>
      </c>
    </row>
    <row r="532">
      <c r="A532" t="n">
        <v>530</v>
      </c>
      <c r="B532" t="inlineStr">
        <is>
          <t>東北</t>
        </is>
      </c>
      <c r="C532" t="inlineStr">
        <is>
          <t>古間木変電所</t>
        </is>
      </c>
      <c r="D532" t="inlineStr">
        <is>
          <t>青森県</t>
        </is>
      </c>
      <c r="E532" t="n">
        <v>66</v>
      </c>
      <c r="G532" s="3" t="n">
        <v>40.681437</v>
      </c>
      <c r="H532" s="3" t="n">
        <v>141.358008</v>
      </c>
      <c r="I532" t="inlineStr">
        <is>
          <t>OSM実測</t>
        </is>
      </c>
      <c r="J532" t="n">
        <v>52</v>
      </c>
      <c r="K532" t="n">
        <v>52</v>
      </c>
      <c r="L532" t="n">
        <v>-43</v>
      </c>
      <c r="M532" t="n">
        <v>9</v>
      </c>
      <c r="O532" t="inlineStr">
        <is>
          <t>不可 #4</t>
        </is>
      </c>
      <c r="P532" t="inlineStr">
        <is>
          <t>有り</t>
        </is>
      </c>
      <c r="R532" s="4">
        <f>IF(COUNT($M532:$N532)=0,"",IF(AND(IF($N532&lt;&gt;"",$N532,$M532)&lt;=0,$O532&lt;&gt;"可"),"警告",""))</f>
        <v/>
      </c>
      <c r="S532" s="4">
        <f>IF(COUNT($M532:$N532)=0,0,IF(IF($N532&lt;&gt;"",$N532,$M532)&gt;=スコアリング基準!$B$20,スコアリング基準!$C$20,IF(IF($N532&lt;&gt;"",$N532,$M532)&gt;=スコアリング基準!$B$21,スコアリング基準!$C$21,IF(IF($N532&lt;&gt;"",$N532,$M532)&gt;0,スコアリング基準!$C$22,0))))</f>
        <v/>
      </c>
      <c r="T532" s="4">
        <f>IF($O532="可",スコアリング基準!$C$23,0)</f>
        <v/>
      </c>
      <c r="U532" s="4">
        <f>IF(OR(COUNT($K532:$L532)&lt;2,$K532=0),0,IF(ABS($L532)/$K532&lt;=スコアリング基準!$B$24,スコアリング基準!$C$24,IF(ABS($L532)/$K532&lt;=スコアリング基準!$B$25,スコアリング基準!$C$25,IF(ABS($L532)/$K532&lt;=スコアリング基準!$B$26,スコアリング基準!$C$26,0))))</f>
        <v/>
      </c>
      <c r="V532" s="4">
        <f>IF($P532="なし",スコアリング基準!$C$27,0)</f>
        <v/>
      </c>
      <c r="W532" s="4">
        <f>IF($F532="",0,IF(ISNUMBER($F532),IF($F532&lt;=スコアリング基準!$B$28,スコアリング基準!$C$28,スコアリング基準!$C$29),0))</f>
        <v/>
      </c>
      <c r="X532" s="4">
        <f>IFERROR(VLOOKUP($B532,スコアリング基準!$A$36:$B$46,2,FALSE),0)</f>
        <v/>
      </c>
      <c r="Y532" s="4">
        <f>SUM($S532:$X532)</f>
        <v/>
      </c>
      <c r="Z532" s="4">
        <f>IF(COUNT($M532:$N532)=0,"データ無",IF($Y532&gt;=スコアリング基準!$B$30,"S",IF($Y532&gt;=スコアリング基準!$B$31,"A",IF($Y532&gt;=スコアリング基準!$B$32,"B","C"))))</f>
        <v/>
      </c>
      <c r="AA532">
        <f>IFERROR(INDEX(実績DB!$I$3:$I$104,MATCH($B532&amp;$C532,実績DB!$J$3:$J$104,0)),"")</f>
        <v/>
      </c>
    </row>
    <row r="533">
      <c r="A533" t="n">
        <v>531</v>
      </c>
      <c r="B533" t="inlineStr">
        <is>
          <t>東北</t>
        </is>
      </c>
      <c r="C533" t="inlineStr">
        <is>
          <t>名取開閉所</t>
        </is>
      </c>
      <c r="D533" t="inlineStr">
        <is>
          <t>宮城県</t>
        </is>
      </c>
      <c r="E533" t="n">
        <v>66</v>
      </c>
      <c r="G533" s="3" t="n">
        <v>38.157899</v>
      </c>
      <c r="H533" s="3" t="n">
        <v>140.860499</v>
      </c>
      <c r="I533" t="inlineStr">
        <is>
          <t>OSM実測</t>
        </is>
      </c>
      <c r="J533" t="n">
        <v>854</v>
      </c>
      <c r="K533" t="n">
        <v>513</v>
      </c>
      <c r="L533" t="n">
        <v>-123</v>
      </c>
      <c r="O533" t="inlineStr">
        <is>
          <t>可</t>
        </is>
      </c>
      <c r="P533" t="inlineStr">
        <is>
          <t>有り</t>
        </is>
      </c>
      <c r="R533" s="4">
        <f>IF(COUNT($M533:$N533)=0,"",IF(AND(IF($N533&lt;&gt;"",$N533,$M533)&lt;=0,$O533&lt;&gt;"可"),"警告",""))</f>
        <v/>
      </c>
      <c r="S533" s="4">
        <f>IF(COUNT($M533:$N533)=0,0,IF(IF($N533&lt;&gt;"",$N533,$M533)&gt;=スコアリング基準!$B$20,スコアリング基準!$C$20,IF(IF($N533&lt;&gt;"",$N533,$M533)&gt;=スコアリング基準!$B$21,スコアリング基準!$C$21,IF(IF($N533&lt;&gt;"",$N533,$M533)&gt;0,スコアリング基準!$C$22,0))))</f>
        <v/>
      </c>
      <c r="T533" s="4">
        <f>IF($O533="可",スコアリング基準!$C$23,0)</f>
        <v/>
      </c>
      <c r="U533" s="4">
        <f>IF(OR(COUNT($K533:$L533)&lt;2,$K533=0),0,IF(ABS($L533)/$K533&lt;=スコアリング基準!$B$24,スコアリング基準!$C$24,IF(ABS($L533)/$K533&lt;=スコアリング基準!$B$25,スコアリング基準!$C$25,IF(ABS($L533)/$K533&lt;=スコアリング基準!$B$26,スコアリング基準!$C$26,0))))</f>
        <v/>
      </c>
      <c r="V533" s="4">
        <f>IF($P533="なし",スコアリング基準!$C$27,0)</f>
        <v/>
      </c>
      <c r="W533" s="4">
        <f>IF($F533="",0,IF(ISNUMBER($F533),IF($F533&lt;=スコアリング基準!$B$28,スコアリング基準!$C$28,スコアリング基準!$C$29),0))</f>
        <v/>
      </c>
      <c r="X533" s="4">
        <f>IFERROR(VLOOKUP($B533,スコアリング基準!$A$36:$B$46,2,FALSE),0)</f>
        <v/>
      </c>
      <c r="Y533" s="4">
        <f>SUM($S533:$X533)</f>
        <v/>
      </c>
      <c r="Z533" s="4">
        <f>IF(COUNT($M533:$N533)=0,"データ無",IF($Y533&gt;=スコアリング基準!$B$30,"S",IF($Y533&gt;=スコアリング基準!$B$31,"A",IF($Y533&gt;=スコアリング基準!$B$32,"B","C"))))</f>
        <v/>
      </c>
      <c r="AA533">
        <f>IFERROR(INDEX(実績DB!$I$3:$I$104,MATCH($B533&amp;$C533,実績DB!$J$3:$J$104,0)),"")</f>
        <v/>
      </c>
    </row>
    <row r="534">
      <c r="A534" t="n">
        <v>532</v>
      </c>
      <c r="B534" t="inlineStr">
        <is>
          <t>東北</t>
        </is>
      </c>
      <c r="C534" t="inlineStr">
        <is>
          <t>吹上変電所</t>
        </is>
      </c>
      <c r="D534" t="inlineStr">
        <is>
          <t>青森県</t>
        </is>
      </c>
      <c r="E534" t="n">
        <v>66</v>
      </c>
      <c r="G534" s="3" t="n">
        <v>40.498532</v>
      </c>
      <c r="H534" s="3" t="n">
        <v>141.495821</v>
      </c>
      <c r="I534" t="inlineStr">
        <is>
          <t>OSM実測</t>
        </is>
      </c>
      <c r="J534" t="n">
        <v>47</v>
      </c>
      <c r="K534" t="n">
        <v>47</v>
      </c>
      <c r="L534" t="n">
        <v>-33</v>
      </c>
      <c r="M534" t="n">
        <v>14</v>
      </c>
      <c r="O534" t="inlineStr">
        <is>
          <t>不可 #4</t>
        </is>
      </c>
      <c r="P534" t="inlineStr">
        <is>
          <t>有り</t>
        </is>
      </c>
      <c r="R534" s="4">
        <f>IF(COUNT($M534:$N534)=0,"",IF(AND(IF($N534&lt;&gt;"",$N534,$M534)&lt;=0,$O534&lt;&gt;"可"),"警告",""))</f>
        <v/>
      </c>
      <c r="S534" s="4">
        <f>IF(COUNT($M534:$N534)=0,0,IF(IF($N534&lt;&gt;"",$N534,$M534)&gt;=スコアリング基準!$B$20,スコアリング基準!$C$20,IF(IF($N534&lt;&gt;"",$N534,$M534)&gt;=スコアリング基準!$B$21,スコアリング基準!$C$21,IF(IF($N534&lt;&gt;"",$N534,$M534)&gt;0,スコアリング基準!$C$22,0))))</f>
        <v/>
      </c>
      <c r="T534" s="4">
        <f>IF($O534="可",スコアリング基準!$C$23,0)</f>
        <v/>
      </c>
      <c r="U534" s="4">
        <f>IF(OR(COUNT($K534:$L534)&lt;2,$K534=0),0,IF(ABS($L534)/$K534&lt;=スコアリング基準!$B$24,スコアリング基準!$C$24,IF(ABS($L534)/$K534&lt;=スコアリング基準!$B$25,スコアリング基準!$C$25,IF(ABS($L534)/$K534&lt;=スコアリング基準!$B$26,スコアリング基準!$C$26,0))))</f>
        <v/>
      </c>
      <c r="V534" s="4">
        <f>IF($P534="なし",スコアリング基準!$C$27,0)</f>
        <v/>
      </c>
      <c r="W534" s="4">
        <f>IF($F534="",0,IF(ISNUMBER($F534),IF($F534&lt;=スコアリング基準!$B$28,スコアリング基準!$C$28,スコアリング基準!$C$29),0))</f>
        <v/>
      </c>
      <c r="X534" s="4">
        <f>IFERROR(VLOOKUP($B534,スコアリング基準!$A$36:$B$46,2,FALSE),0)</f>
        <v/>
      </c>
      <c r="Y534" s="4">
        <f>SUM($S534:$X534)</f>
        <v/>
      </c>
      <c r="Z534" s="4">
        <f>IF(COUNT($M534:$N534)=0,"データ無",IF($Y534&gt;=スコアリング基準!$B$30,"S",IF($Y534&gt;=スコアリング基準!$B$31,"A",IF($Y534&gt;=スコアリング基準!$B$32,"B","C"))))</f>
        <v/>
      </c>
      <c r="AA534">
        <f>IFERROR(INDEX(実績DB!$I$3:$I$104,MATCH($B534&amp;$C534,実績DB!$J$3:$J$104,0)),"")</f>
        <v/>
      </c>
    </row>
    <row r="535">
      <c r="A535" t="n">
        <v>533</v>
      </c>
      <c r="B535" t="inlineStr">
        <is>
          <t>東北</t>
        </is>
      </c>
      <c r="C535" t="inlineStr">
        <is>
          <t>喜久田変電所</t>
        </is>
      </c>
      <c r="D535" t="inlineStr">
        <is>
          <t>福島県</t>
        </is>
      </c>
      <c r="E535" t="n">
        <v>66</v>
      </c>
      <c r="G535" s="3" t="n">
        <v>37.456898</v>
      </c>
      <c r="H535" s="3" t="n">
        <v>140.328733</v>
      </c>
      <c r="I535" t="inlineStr">
        <is>
          <t>OSM実測</t>
        </is>
      </c>
      <c r="J535" t="n">
        <v>57</v>
      </c>
      <c r="K535" t="n">
        <v>57</v>
      </c>
      <c r="L535" t="n">
        <v>-42</v>
      </c>
      <c r="M535" t="n">
        <v>15</v>
      </c>
      <c r="O535" t="inlineStr">
        <is>
          <t>不可 #4</t>
        </is>
      </c>
      <c r="P535" t="inlineStr">
        <is>
          <t>有り</t>
        </is>
      </c>
      <c r="R535" s="4">
        <f>IF(COUNT($M535:$N535)=0,"",IF(AND(IF($N535&lt;&gt;"",$N535,$M535)&lt;=0,$O535&lt;&gt;"可"),"警告",""))</f>
        <v/>
      </c>
      <c r="S535" s="4">
        <f>IF(COUNT($M535:$N535)=0,0,IF(IF($N535&lt;&gt;"",$N535,$M535)&gt;=スコアリング基準!$B$20,スコアリング基準!$C$20,IF(IF($N535&lt;&gt;"",$N535,$M535)&gt;=スコアリング基準!$B$21,スコアリング基準!$C$21,IF(IF($N535&lt;&gt;"",$N535,$M535)&gt;0,スコアリング基準!$C$22,0))))</f>
        <v/>
      </c>
      <c r="T535" s="4">
        <f>IF($O535="可",スコアリング基準!$C$23,0)</f>
        <v/>
      </c>
      <c r="U535" s="4">
        <f>IF(OR(COUNT($K535:$L535)&lt;2,$K535=0),0,IF(ABS($L535)/$K535&lt;=スコアリング基準!$B$24,スコアリング基準!$C$24,IF(ABS($L535)/$K535&lt;=スコアリング基準!$B$25,スコアリング基準!$C$25,IF(ABS($L535)/$K535&lt;=スコアリング基準!$B$26,スコアリング基準!$C$26,0))))</f>
        <v/>
      </c>
      <c r="V535" s="4">
        <f>IF($P535="なし",スコアリング基準!$C$27,0)</f>
        <v/>
      </c>
      <c r="W535" s="4">
        <f>IF($F535="",0,IF(ISNUMBER($F535),IF($F535&lt;=スコアリング基準!$B$28,スコアリング基準!$C$28,スコアリング基準!$C$29),0))</f>
        <v/>
      </c>
      <c r="X535" s="4">
        <f>IFERROR(VLOOKUP($B535,スコアリング基準!$A$36:$B$46,2,FALSE),0)</f>
        <v/>
      </c>
      <c r="Y535" s="4">
        <f>SUM($S535:$X535)</f>
        <v/>
      </c>
      <c r="Z535" s="4">
        <f>IF(COUNT($M535:$N535)=0,"データ無",IF($Y535&gt;=スコアリング基準!$B$30,"S",IF($Y535&gt;=スコアリング基準!$B$31,"A",IF($Y535&gt;=スコアリング基準!$B$32,"B","C"))))</f>
        <v/>
      </c>
      <c r="AA535">
        <f>IFERROR(INDEX(実績DB!$I$3:$I$104,MATCH($B535&amp;$C535,実績DB!$J$3:$J$104,0)),"")</f>
        <v/>
      </c>
    </row>
    <row r="536">
      <c r="A536" t="n">
        <v>534</v>
      </c>
      <c r="B536" t="inlineStr">
        <is>
          <t>東北</t>
        </is>
      </c>
      <c r="C536" t="inlineStr">
        <is>
          <t>四倉変電所</t>
        </is>
      </c>
      <c r="D536" t="inlineStr">
        <is>
          <t>福島県</t>
        </is>
      </c>
      <c r="E536" t="n">
        <v>66</v>
      </c>
      <c r="G536" s="3" t="n">
        <v>37.102241</v>
      </c>
      <c r="H536" s="3" t="n">
        <v>140.982868</v>
      </c>
      <c r="I536" t="inlineStr">
        <is>
          <t>OSM実測</t>
        </is>
      </c>
      <c r="J536" t="n">
        <v>38</v>
      </c>
      <c r="K536" t="n">
        <v>38</v>
      </c>
      <c r="L536" t="n">
        <v>-27</v>
      </c>
      <c r="M536" t="n">
        <v>11</v>
      </c>
      <c r="O536" t="inlineStr">
        <is>
          <t>不可 #4</t>
        </is>
      </c>
      <c r="P536" t="inlineStr">
        <is>
          <t>有り</t>
        </is>
      </c>
      <c r="R536" s="4">
        <f>IF(COUNT($M536:$N536)=0,"",IF(AND(IF($N536&lt;&gt;"",$N536,$M536)&lt;=0,$O536&lt;&gt;"可"),"警告",""))</f>
        <v/>
      </c>
      <c r="S536" s="4">
        <f>IF(COUNT($M536:$N536)=0,0,IF(IF($N536&lt;&gt;"",$N536,$M536)&gt;=スコアリング基準!$B$20,スコアリング基準!$C$20,IF(IF($N536&lt;&gt;"",$N536,$M536)&gt;=スコアリング基準!$B$21,スコアリング基準!$C$21,IF(IF($N536&lt;&gt;"",$N536,$M536)&gt;0,スコアリング基準!$C$22,0))))</f>
        <v/>
      </c>
      <c r="T536" s="4">
        <f>IF($O536="可",スコアリング基準!$C$23,0)</f>
        <v/>
      </c>
      <c r="U536" s="4">
        <f>IF(OR(COUNT($K536:$L536)&lt;2,$K536=0),0,IF(ABS($L536)/$K536&lt;=スコアリング基準!$B$24,スコアリング基準!$C$24,IF(ABS($L536)/$K536&lt;=スコアリング基準!$B$25,スコアリング基準!$C$25,IF(ABS($L536)/$K536&lt;=スコアリング基準!$B$26,スコアリング基準!$C$26,0))))</f>
        <v/>
      </c>
      <c r="V536" s="4">
        <f>IF($P536="なし",スコアリング基準!$C$27,0)</f>
        <v/>
      </c>
      <c r="W536" s="4">
        <f>IF($F536="",0,IF(ISNUMBER($F536),IF($F536&lt;=スコアリング基準!$B$28,スコアリング基準!$C$28,スコアリング基準!$C$29),0))</f>
        <v/>
      </c>
      <c r="X536" s="4">
        <f>IFERROR(VLOOKUP($B536,スコアリング基準!$A$36:$B$46,2,FALSE),0)</f>
        <v/>
      </c>
      <c r="Y536" s="4">
        <f>SUM($S536:$X536)</f>
        <v/>
      </c>
      <c r="Z536" s="4">
        <f>IF(COUNT($M536:$N536)=0,"データ無",IF($Y536&gt;=スコアリング基準!$B$30,"S",IF($Y536&gt;=スコアリング基準!$B$31,"A",IF($Y536&gt;=スコアリング基準!$B$32,"B","C"))))</f>
        <v/>
      </c>
      <c r="AA536">
        <f>IFERROR(INDEX(実績DB!$I$3:$I$104,MATCH($B536&amp;$C536,実績DB!$J$3:$J$104,0)),"")</f>
        <v/>
      </c>
    </row>
    <row r="537">
      <c r="A537" t="n">
        <v>535</v>
      </c>
      <c r="B537" t="inlineStr">
        <is>
          <t>東北</t>
        </is>
      </c>
      <c r="C537" t="inlineStr">
        <is>
          <t>国見変電所</t>
        </is>
      </c>
      <c r="D537" t="inlineStr">
        <is>
          <t>福島県</t>
        </is>
      </c>
      <c r="E537" t="n">
        <v>66</v>
      </c>
      <c r="G537" s="3" t="n">
        <v>37.869336</v>
      </c>
      <c r="H537" s="3" t="n">
        <v>140.547354</v>
      </c>
      <c r="I537" t="inlineStr">
        <is>
          <t>OSM実測</t>
        </is>
      </c>
      <c r="J537" t="n">
        <v>19</v>
      </c>
      <c r="K537" t="n">
        <v>19</v>
      </c>
      <c r="L537" t="n">
        <v>-5</v>
      </c>
      <c r="M537" t="n">
        <v>14</v>
      </c>
      <c r="O537" t="inlineStr">
        <is>
          <t>不可 #4</t>
        </is>
      </c>
      <c r="P537" t="inlineStr">
        <is>
          <t>有り</t>
        </is>
      </c>
      <c r="R537" s="4">
        <f>IF(COUNT($M537:$N537)=0,"",IF(AND(IF($N537&lt;&gt;"",$N537,$M537)&lt;=0,$O537&lt;&gt;"可"),"警告",""))</f>
        <v/>
      </c>
      <c r="S537" s="4">
        <f>IF(COUNT($M537:$N537)=0,0,IF(IF($N537&lt;&gt;"",$N537,$M537)&gt;=スコアリング基準!$B$20,スコアリング基準!$C$20,IF(IF($N537&lt;&gt;"",$N537,$M537)&gt;=スコアリング基準!$B$21,スコアリング基準!$C$21,IF(IF($N537&lt;&gt;"",$N537,$M537)&gt;0,スコアリング基準!$C$22,0))))</f>
        <v/>
      </c>
      <c r="T537" s="4">
        <f>IF($O537="可",スコアリング基準!$C$23,0)</f>
        <v/>
      </c>
      <c r="U537" s="4">
        <f>IF(OR(COUNT($K537:$L537)&lt;2,$K537=0),0,IF(ABS($L537)/$K537&lt;=スコアリング基準!$B$24,スコアリング基準!$C$24,IF(ABS($L537)/$K537&lt;=スコアリング基準!$B$25,スコアリング基準!$C$25,IF(ABS($L537)/$K537&lt;=スコアリング基準!$B$26,スコアリング基準!$C$26,0))))</f>
        <v/>
      </c>
      <c r="V537" s="4">
        <f>IF($P537="なし",スコアリング基準!$C$27,0)</f>
        <v/>
      </c>
      <c r="W537" s="4">
        <f>IF($F537="",0,IF(ISNUMBER($F537),IF($F537&lt;=スコアリング基準!$B$28,スコアリング基準!$C$28,スコアリング基準!$C$29),0))</f>
        <v/>
      </c>
      <c r="X537" s="4">
        <f>IFERROR(VLOOKUP($B537,スコアリング基準!$A$36:$B$46,2,FALSE),0)</f>
        <v/>
      </c>
      <c r="Y537" s="4">
        <f>SUM($S537:$X537)</f>
        <v/>
      </c>
      <c r="Z537" s="4">
        <f>IF(COUNT($M537:$N537)=0,"データ無",IF($Y537&gt;=スコアリング基準!$B$30,"S",IF($Y537&gt;=スコアリング基準!$B$31,"A",IF($Y537&gt;=スコアリング基準!$B$32,"B","C"))))</f>
        <v/>
      </c>
      <c r="AA537">
        <f>IFERROR(INDEX(実績DB!$I$3:$I$104,MATCH($B537&amp;$C537,実績DB!$J$3:$J$104,0)),"")</f>
        <v/>
      </c>
    </row>
    <row r="538">
      <c r="A538" t="n">
        <v>536</v>
      </c>
      <c r="B538" t="inlineStr">
        <is>
          <t>東北</t>
        </is>
      </c>
      <c r="C538" t="inlineStr">
        <is>
          <t>土崎変電所</t>
        </is>
      </c>
      <c r="D538" t="inlineStr">
        <is>
          <t>秋田県</t>
        </is>
      </c>
      <c r="E538" t="n">
        <v>66</v>
      </c>
      <c r="G538" s="3" t="n">
        <v>39.748923</v>
      </c>
      <c r="H538" s="3" t="n">
        <v>140.081334</v>
      </c>
      <c r="I538" t="inlineStr">
        <is>
          <t>OSM実測</t>
        </is>
      </c>
      <c r="J538" t="n">
        <v>63</v>
      </c>
      <c r="K538" t="n">
        <v>63</v>
      </c>
      <c r="L538" t="n">
        <v>-44</v>
      </c>
      <c r="M538" t="n">
        <v>19</v>
      </c>
      <c r="O538" t="inlineStr">
        <is>
          <t>不可 #4</t>
        </is>
      </c>
      <c r="P538" t="inlineStr">
        <is>
          <t>有り</t>
        </is>
      </c>
      <c r="R538" s="4">
        <f>IF(COUNT($M538:$N538)=0,"",IF(AND(IF($N538&lt;&gt;"",$N538,$M538)&lt;=0,$O538&lt;&gt;"可"),"警告",""))</f>
        <v/>
      </c>
      <c r="S538" s="4">
        <f>IF(COUNT($M538:$N538)=0,0,IF(IF($N538&lt;&gt;"",$N538,$M538)&gt;=スコアリング基準!$B$20,スコアリング基準!$C$20,IF(IF($N538&lt;&gt;"",$N538,$M538)&gt;=スコアリング基準!$B$21,スコアリング基準!$C$21,IF(IF($N538&lt;&gt;"",$N538,$M538)&gt;0,スコアリング基準!$C$22,0))))</f>
        <v/>
      </c>
      <c r="T538" s="4">
        <f>IF($O538="可",スコアリング基準!$C$23,0)</f>
        <v/>
      </c>
      <c r="U538" s="4">
        <f>IF(OR(COUNT($K538:$L538)&lt;2,$K538=0),0,IF(ABS($L538)/$K538&lt;=スコアリング基準!$B$24,スコアリング基準!$C$24,IF(ABS($L538)/$K538&lt;=スコアリング基準!$B$25,スコアリング基準!$C$25,IF(ABS($L538)/$K538&lt;=スコアリング基準!$B$26,スコアリング基準!$C$26,0))))</f>
        <v/>
      </c>
      <c r="V538" s="4">
        <f>IF($P538="なし",スコアリング基準!$C$27,0)</f>
        <v/>
      </c>
      <c r="W538" s="4">
        <f>IF($F538="",0,IF(ISNUMBER($F538),IF($F538&lt;=スコアリング基準!$B$28,スコアリング基準!$C$28,スコアリング基準!$C$29),0))</f>
        <v/>
      </c>
      <c r="X538" s="4">
        <f>IFERROR(VLOOKUP($B538,スコアリング基準!$A$36:$B$46,2,FALSE),0)</f>
        <v/>
      </c>
      <c r="Y538" s="4">
        <f>SUM($S538:$X538)</f>
        <v/>
      </c>
      <c r="Z538" s="4">
        <f>IF(COUNT($M538:$N538)=0,"データ無",IF($Y538&gt;=スコアリング基準!$B$30,"S",IF($Y538&gt;=スコアリング基準!$B$31,"A",IF($Y538&gt;=スコアリング基準!$B$32,"B","C"))))</f>
        <v/>
      </c>
      <c r="AA538">
        <f>IFERROR(INDEX(実績DB!$I$3:$I$104,MATCH($B538&amp;$C538,実績DB!$J$3:$J$104,0)),"")</f>
        <v/>
      </c>
    </row>
    <row r="539">
      <c r="A539" t="n">
        <v>537</v>
      </c>
      <c r="B539" t="inlineStr">
        <is>
          <t>東北</t>
        </is>
      </c>
      <c r="C539" t="inlineStr">
        <is>
          <t>土樋変電所</t>
        </is>
      </c>
      <c r="D539" t="inlineStr">
        <is>
          <t>宮城県</t>
        </is>
      </c>
      <c r="E539" t="n">
        <v>66</v>
      </c>
      <c r="G539" s="3" t="n">
        <v>38.243906</v>
      </c>
      <c r="H539" s="3" t="n">
        <v>140.885954</v>
      </c>
      <c r="I539" t="inlineStr">
        <is>
          <t>OSM実測</t>
        </is>
      </c>
      <c r="J539" t="n">
        <v>28</v>
      </c>
      <c r="K539" t="n">
        <v>28</v>
      </c>
      <c r="L539" t="n">
        <v>-12</v>
      </c>
      <c r="M539" t="n">
        <v>16</v>
      </c>
      <c r="O539" t="inlineStr">
        <is>
          <t>不可 #4</t>
        </is>
      </c>
      <c r="P539" t="inlineStr">
        <is>
          <t>有り</t>
        </is>
      </c>
      <c r="R539" s="4">
        <f>IF(COUNT($M539:$N539)=0,"",IF(AND(IF($N539&lt;&gt;"",$N539,$M539)&lt;=0,$O539&lt;&gt;"可"),"警告",""))</f>
        <v/>
      </c>
      <c r="S539" s="4">
        <f>IF(COUNT($M539:$N539)=0,0,IF(IF($N539&lt;&gt;"",$N539,$M539)&gt;=スコアリング基準!$B$20,スコアリング基準!$C$20,IF(IF($N539&lt;&gt;"",$N539,$M539)&gt;=スコアリング基準!$B$21,スコアリング基準!$C$21,IF(IF($N539&lt;&gt;"",$N539,$M539)&gt;0,スコアリング基準!$C$22,0))))</f>
        <v/>
      </c>
      <c r="T539" s="4">
        <f>IF($O539="可",スコアリング基準!$C$23,0)</f>
        <v/>
      </c>
      <c r="U539" s="4">
        <f>IF(OR(COUNT($K539:$L539)&lt;2,$K539=0),0,IF(ABS($L539)/$K539&lt;=スコアリング基準!$B$24,スコアリング基準!$C$24,IF(ABS($L539)/$K539&lt;=スコアリング基準!$B$25,スコアリング基準!$C$25,IF(ABS($L539)/$K539&lt;=スコアリング基準!$B$26,スコアリング基準!$C$26,0))))</f>
        <v/>
      </c>
      <c r="V539" s="4">
        <f>IF($P539="なし",スコアリング基準!$C$27,0)</f>
        <v/>
      </c>
      <c r="W539" s="4">
        <f>IF($F539="",0,IF(ISNUMBER($F539),IF($F539&lt;=スコアリング基準!$B$28,スコアリング基準!$C$28,スコアリング基準!$C$29),0))</f>
        <v/>
      </c>
      <c r="X539" s="4">
        <f>IFERROR(VLOOKUP($B539,スコアリング基準!$A$36:$B$46,2,FALSE),0)</f>
        <v/>
      </c>
      <c r="Y539" s="4">
        <f>SUM($S539:$X539)</f>
        <v/>
      </c>
      <c r="Z539" s="4">
        <f>IF(COUNT($M539:$N539)=0,"データ無",IF($Y539&gt;=スコアリング基準!$B$30,"S",IF($Y539&gt;=スコアリング基準!$B$31,"A",IF($Y539&gt;=スコアリング基準!$B$32,"B","C"))))</f>
        <v/>
      </c>
      <c r="AA539">
        <f>IFERROR(INDEX(実績DB!$I$3:$I$104,MATCH($B539&amp;$C539,実績DB!$J$3:$J$104,0)),"")</f>
        <v/>
      </c>
    </row>
    <row r="540">
      <c r="A540" t="n">
        <v>538</v>
      </c>
      <c r="B540" t="inlineStr">
        <is>
          <t>東北</t>
        </is>
      </c>
      <c r="C540" t="inlineStr">
        <is>
          <t>地蔵堂変電所</t>
        </is>
      </c>
      <c r="D540" t="inlineStr">
        <is>
          <t>新潟県</t>
        </is>
      </c>
      <c r="E540" t="n">
        <v>66</v>
      </c>
      <c r="G540" s="3" t="n">
        <v>37.623805</v>
      </c>
      <c r="H540" s="3" t="n">
        <v>138.84464</v>
      </c>
      <c r="I540" t="inlineStr">
        <is>
          <t>OSM実測</t>
        </is>
      </c>
      <c r="J540" t="n">
        <v>38</v>
      </c>
      <c r="K540" t="n">
        <v>38</v>
      </c>
      <c r="L540" t="n">
        <v>-19</v>
      </c>
      <c r="M540" t="n">
        <v>19</v>
      </c>
      <c r="O540" t="inlineStr">
        <is>
          <t>不可 #4</t>
        </is>
      </c>
      <c r="P540" t="inlineStr">
        <is>
          <t>有り</t>
        </is>
      </c>
      <c r="R540" s="4">
        <f>IF(COUNT($M540:$N540)=0,"",IF(AND(IF($N540&lt;&gt;"",$N540,$M540)&lt;=0,$O540&lt;&gt;"可"),"警告",""))</f>
        <v/>
      </c>
      <c r="S540" s="4">
        <f>IF(COUNT($M540:$N540)=0,0,IF(IF($N540&lt;&gt;"",$N540,$M540)&gt;=スコアリング基準!$B$20,スコアリング基準!$C$20,IF(IF($N540&lt;&gt;"",$N540,$M540)&gt;=スコアリング基準!$B$21,スコアリング基準!$C$21,IF(IF($N540&lt;&gt;"",$N540,$M540)&gt;0,スコアリング基準!$C$22,0))))</f>
        <v/>
      </c>
      <c r="T540" s="4">
        <f>IF($O540="可",スコアリング基準!$C$23,0)</f>
        <v/>
      </c>
      <c r="U540" s="4">
        <f>IF(OR(COUNT($K540:$L540)&lt;2,$K540=0),0,IF(ABS($L540)/$K540&lt;=スコアリング基準!$B$24,スコアリング基準!$C$24,IF(ABS($L540)/$K540&lt;=スコアリング基準!$B$25,スコアリング基準!$C$25,IF(ABS($L540)/$K540&lt;=スコアリング基準!$B$26,スコアリング基準!$C$26,0))))</f>
        <v/>
      </c>
      <c r="V540" s="4">
        <f>IF($P540="なし",スコアリング基準!$C$27,0)</f>
        <v/>
      </c>
      <c r="W540" s="4">
        <f>IF($F540="",0,IF(ISNUMBER($F540),IF($F540&lt;=スコアリング基準!$B$28,スコアリング基準!$C$28,スコアリング基準!$C$29),0))</f>
        <v/>
      </c>
      <c r="X540" s="4">
        <f>IFERROR(VLOOKUP($B540,スコアリング基準!$A$36:$B$46,2,FALSE),0)</f>
        <v/>
      </c>
      <c r="Y540" s="4">
        <f>SUM($S540:$X540)</f>
        <v/>
      </c>
      <c r="Z540" s="4">
        <f>IF(COUNT($M540:$N540)=0,"データ無",IF($Y540&gt;=スコアリング基準!$B$30,"S",IF($Y540&gt;=スコアリング基準!$B$31,"A",IF($Y540&gt;=スコアリング基準!$B$32,"B","C"))))</f>
        <v/>
      </c>
      <c r="AA540">
        <f>IFERROR(INDEX(実績DB!$I$3:$I$104,MATCH($B540&amp;$C540,実績DB!$J$3:$J$104,0)),"")</f>
        <v/>
      </c>
    </row>
    <row r="541">
      <c r="A541" t="n">
        <v>539</v>
      </c>
      <c r="B541" t="inlineStr">
        <is>
          <t>東北</t>
        </is>
      </c>
      <c r="C541" t="inlineStr">
        <is>
          <t>坂牛開閉所</t>
        </is>
      </c>
      <c r="D541" t="inlineStr">
        <is>
          <t>青森県</t>
        </is>
      </c>
      <c r="E541" t="n">
        <v>66</v>
      </c>
      <c r="G541" s="3" t="n">
        <v>40.484932</v>
      </c>
      <c r="H541" s="3" t="n">
        <v>141.450568</v>
      </c>
      <c r="I541" t="inlineStr">
        <is>
          <t>OSM実測</t>
        </is>
      </c>
      <c r="R541" s="4">
        <f>IF(COUNT($M541:$N541)=0,"",IF(AND(IF($N541&lt;&gt;"",$N541,$M541)&lt;=0,$O541&lt;&gt;"可"),"警告",""))</f>
        <v/>
      </c>
      <c r="S541" s="4">
        <f>IF(COUNT($M541:$N541)=0,0,IF(IF($N541&lt;&gt;"",$N541,$M541)&gt;=スコアリング基準!$B$20,スコアリング基準!$C$20,IF(IF($N541&lt;&gt;"",$N541,$M541)&gt;=スコアリング基準!$B$21,スコアリング基準!$C$21,IF(IF($N541&lt;&gt;"",$N541,$M541)&gt;0,スコアリング基準!$C$22,0))))</f>
        <v/>
      </c>
      <c r="T541" s="4">
        <f>IF($O541="可",スコアリング基準!$C$23,0)</f>
        <v/>
      </c>
      <c r="U541" s="4">
        <f>IF(OR(COUNT($K541:$L541)&lt;2,$K541=0),0,IF(ABS($L541)/$K541&lt;=スコアリング基準!$B$24,スコアリング基準!$C$24,IF(ABS($L541)/$K541&lt;=スコアリング基準!$B$25,スコアリング基準!$C$25,IF(ABS($L541)/$K541&lt;=スコアリング基準!$B$26,スコアリング基準!$C$26,0))))</f>
        <v/>
      </c>
      <c r="V541" s="4">
        <f>IF($P541="なし",スコアリング基準!$C$27,0)</f>
        <v/>
      </c>
      <c r="W541" s="4">
        <f>IF($F541="",0,IF(ISNUMBER($F541),IF($F541&lt;=スコアリング基準!$B$28,スコアリング基準!$C$28,スコアリング基準!$C$29),0))</f>
        <v/>
      </c>
      <c r="X541" s="4">
        <f>IFERROR(VLOOKUP($B541,スコアリング基準!$A$36:$B$46,2,FALSE),0)</f>
        <v/>
      </c>
      <c r="Y541" s="4">
        <f>SUM($S541:$X541)</f>
        <v/>
      </c>
      <c r="Z541" s="4">
        <f>IF(COUNT($M541:$N541)=0,"データ無",IF($Y541&gt;=スコアリング基準!$B$30,"S",IF($Y541&gt;=スコアリング基準!$B$31,"A",IF($Y541&gt;=スコアリング基準!$B$32,"B","C"))))</f>
        <v/>
      </c>
      <c r="AA541">
        <f>IFERROR(INDEX(実績DB!$I$3:$I$104,MATCH($B541&amp;$C541,実績DB!$J$3:$J$104,0)),"")</f>
        <v/>
      </c>
    </row>
    <row r="542">
      <c r="A542" t="n">
        <v>540</v>
      </c>
      <c r="B542" t="inlineStr">
        <is>
          <t>東北</t>
        </is>
      </c>
      <c r="C542" t="inlineStr">
        <is>
          <t>堤町変電所</t>
        </is>
      </c>
      <c r="D542" t="inlineStr">
        <is>
          <t>青森県</t>
        </is>
      </c>
      <c r="E542" t="n">
        <v>66</v>
      </c>
      <c r="G542" s="3" t="n">
        <v>40.510541</v>
      </c>
      <c r="H542" s="3" t="n">
        <v>141.486487</v>
      </c>
      <c r="I542" t="inlineStr">
        <is>
          <t>OSM実測</t>
        </is>
      </c>
      <c r="J542" t="n">
        <v>57</v>
      </c>
      <c r="K542" t="n">
        <v>57</v>
      </c>
      <c r="L542" t="n">
        <v>-36</v>
      </c>
      <c r="M542" t="n">
        <v>21</v>
      </c>
      <c r="O542" t="inlineStr">
        <is>
          <t>不可 #4</t>
        </is>
      </c>
      <c r="P542" t="inlineStr">
        <is>
          <t>有り</t>
        </is>
      </c>
      <c r="R542" s="4">
        <f>IF(COUNT($M542:$N542)=0,"",IF(AND(IF($N542&lt;&gt;"",$N542,$M542)&lt;=0,$O542&lt;&gt;"可"),"警告",""))</f>
        <v/>
      </c>
      <c r="S542" s="4">
        <f>IF(COUNT($M542:$N542)=0,0,IF(IF($N542&lt;&gt;"",$N542,$M542)&gt;=スコアリング基準!$B$20,スコアリング基準!$C$20,IF(IF($N542&lt;&gt;"",$N542,$M542)&gt;=スコアリング基準!$B$21,スコアリング基準!$C$21,IF(IF($N542&lt;&gt;"",$N542,$M542)&gt;0,スコアリング基準!$C$22,0))))</f>
        <v/>
      </c>
      <c r="T542" s="4">
        <f>IF($O542="可",スコアリング基準!$C$23,0)</f>
        <v/>
      </c>
      <c r="U542" s="4">
        <f>IF(OR(COUNT($K542:$L542)&lt;2,$K542=0),0,IF(ABS($L542)/$K542&lt;=スコアリング基準!$B$24,スコアリング基準!$C$24,IF(ABS($L542)/$K542&lt;=スコアリング基準!$B$25,スコアリング基準!$C$25,IF(ABS($L542)/$K542&lt;=スコアリング基準!$B$26,スコアリング基準!$C$26,0))))</f>
        <v/>
      </c>
      <c r="V542" s="4">
        <f>IF($P542="なし",スコアリング基準!$C$27,0)</f>
        <v/>
      </c>
      <c r="W542" s="4">
        <f>IF($F542="",0,IF(ISNUMBER($F542),IF($F542&lt;=スコアリング基準!$B$28,スコアリング基準!$C$28,スコアリング基準!$C$29),0))</f>
        <v/>
      </c>
      <c r="X542" s="4">
        <f>IFERROR(VLOOKUP($B542,スコアリング基準!$A$36:$B$46,2,FALSE),0)</f>
        <v/>
      </c>
      <c r="Y542" s="4">
        <f>SUM($S542:$X542)</f>
        <v/>
      </c>
      <c r="Z542" s="4">
        <f>IF(COUNT($M542:$N542)=0,"データ無",IF($Y542&gt;=スコアリング基準!$B$30,"S",IF($Y542&gt;=スコアリング基準!$B$31,"A",IF($Y542&gt;=スコアリング基準!$B$32,"B","C"))))</f>
        <v/>
      </c>
      <c r="AA542">
        <f>IFERROR(INDEX(実績DB!$I$3:$I$104,MATCH($B542&amp;$C542,実績DB!$J$3:$J$104,0)),"")</f>
        <v/>
      </c>
    </row>
    <row r="543">
      <c r="A543" t="n">
        <v>541</v>
      </c>
      <c r="B543" t="inlineStr">
        <is>
          <t>東北</t>
        </is>
      </c>
      <c r="C543" t="inlineStr">
        <is>
          <t>堤町変電所</t>
        </is>
      </c>
      <c r="D543" t="inlineStr">
        <is>
          <t>青森県</t>
        </is>
      </c>
      <c r="E543" t="n">
        <v>66</v>
      </c>
      <c r="G543" s="3" t="n">
        <v>40.50798</v>
      </c>
      <c r="H543" s="3" t="n">
        <v>141.48368</v>
      </c>
      <c r="I543" t="inlineStr">
        <is>
          <t>OSM実測</t>
        </is>
      </c>
      <c r="J543" t="n">
        <v>57</v>
      </c>
      <c r="K543" t="n">
        <v>57</v>
      </c>
      <c r="L543" t="n">
        <v>-36</v>
      </c>
      <c r="M543" t="n">
        <v>21</v>
      </c>
      <c r="O543" t="inlineStr">
        <is>
          <t>不可 #4</t>
        </is>
      </c>
      <c r="P543" t="inlineStr">
        <is>
          <t>有り</t>
        </is>
      </c>
      <c r="R543" s="4">
        <f>IF(COUNT($M543:$N543)=0,"",IF(AND(IF($N543&lt;&gt;"",$N543,$M543)&lt;=0,$O543&lt;&gt;"可"),"警告",""))</f>
        <v/>
      </c>
      <c r="S543" s="4">
        <f>IF(COUNT($M543:$N543)=0,0,IF(IF($N543&lt;&gt;"",$N543,$M543)&gt;=スコアリング基準!$B$20,スコアリング基準!$C$20,IF(IF($N543&lt;&gt;"",$N543,$M543)&gt;=スコアリング基準!$B$21,スコアリング基準!$C$21,IF(IF($N543&lt;&gt;"",$N543,$M543)&gt;0,スコアリング基準!$C$22,0))))</f>
        <v/>
      </c>
      <c r="T543" s="4">
        <f>IF($O543="可",スコアリング基準!$C$23,0)</f>
        <v/>
      </c>
      <c r="U543" s="4">
        <f>IF(OR(COUNT($K543:$L543)&lt;2,$K543=0),0,IF(ABS($L543)/$K543&lt;=スコアリング基準!$B$24,スコアリング基準!$C$24,IF(ABS($L543)/$K543&lt;=スコアリング基準!$B$25,スコアリング基準!$C$25,IF(ABS($L543)/$K543&lt;=スコアリング基準!$B$26,スコアリング基準!$C$26,0))))</f>
        <v/>
      </c>
      <c r="V543" s="4">
        <f>IF($P543="なし",スコアリング基準!$C$27,0)</f>
        <v/>
      </c>
      <c r="W543" s="4">
        <f>IF($F543="",0,IF(ISNUMBER($F543),IF($F543&lt;=スコアリング基準!$B$28,スコアリング基準!$C$28,スコアリング基準!$C$29),0))</f>
        <v/>
      </c>
      <c r="X543" s="4">
        <f>IFERROR(VLOOKUP($B543,スコアリング基準!$A$36:$B$46,2,FALSE),0)</f>
        <v/>
      </c>
      <c r="Y543" s="4">
        <f>SUM($S543:$X543)</f>
        <v/>
      </c>
      <c r="Z543" s="4">
        <f>IF(COUNT($M543:$N543)=0,"データ無",IF($Y543&gt;=スコアリング基準!$B$30,"S",IF($Y543&gt;=スコアリング基準!$B$31,"A",IF($Y543&gt;=スコアリング基準!$B$32,"B","C"))))</f>
        <v/>
      </c>
      <c r="AA543">
        <f>IFERROR(INDEX(実績DB!$I$3:$I$104,MATCH($B543&amp;$C543,実績DB!$J$3:$J$104,0)),"")</f>
        <v/>
      </c>
    </row>
    <row r="544">
      <c r="A544" t="n">
        <v>542</v>
      </c>
      <c r="B544" t="inlineStr">
        <is>
          <t>東北</t>
        </is>
      </c>
      <c r="C544" t="inlineStr">
        <is>
          <t>境変電所</t>
        </is>
      </c>
      <c r="D544" t="inlineStr">
        <is>
          <t>秋田県</t>
        </is>
      </c>
      <c r="E544" t="n">
        <v>66</v>
      </c>
      <c r="G544" s="3" t="n">
        <v>39.607874</v>
      </c>
      <c r="H544" s="3" t="n">
        <v>140.334864</v>
      </c>
      <c r="I544" t="inlineStr">
        <is>
          <t>OSM実測</t>
        </is>
      </c>
      <c r="J544" t="n">
        <v>18</v>
      </c>
      <c r="K544" t="n">
        <v>18</v>
      </c>
      <c r="L544" t="n">
        <v>-9</v>
      </c>
      <c r="M544" t="n">
        <v>9</v>
      </c>
      <c r="O544" t="inlineStr">
        <is>
          <t>不可 #4</t>
        </is>
      </c>
      <c r="P544" t="inlineStr">
        <is>
          <t>有り</t>
        </is>
      </c>
      <c r="R544" s="4">
        <f>IF(COUNT($M544:$N544)=0,"",IF(AND(IF($N544&lt;&gt;"",$N544,$M544)&lt;=0,$O544&lt;&gt;"可"),"警告",""))</f>
        <v/>
      </c>
      <c r="S544" s="4">
        <f>IF(COUNT($M544:$N544)=0,0,IF(IF($N544&lt;&gt;"",$N544,$M544)&gt;=スコアリング基準!$B$20,スコアリング基準!$C$20,IF(IF($N544&lt;&gt;"",$N544,$M544)&gt;=スコアリング基準!$B$21,スコアリング基準!$C$21,IF(IF($N544&lt;&gt;"",$N544,$M544)&gt;0,スコアリング基準!$C$22,0))))</f>
        <v/>
      </c>
      <c r="T544" s="4">
        <f>IF($O544="可",スコアリング基準!$C$23,0)</f>
        <v/>
      </c>
      <c r="U544" s="4">
        <f>IF(OR(COUNT($K544:$L544)&lt;2,$K544=0),0,IF(ABS($L544)/$K544&lt;=スコアリング基準!$B$24,スコアリング基準!$C$24,IF(ABS($L544)/$K544&lt;=スコアリング基準!$B$25,スコアリング基準!$C$25,IF(ABS($L544)/$K544&lt;=スコアリング基準!$B$26,スコアリング基準!$C$26,0))))</f>
        <v/>
      </c>
      <c r="V544" s="4">
        <f>IF($P544="なし",スコアリング基準!$C$27,0)</f>
        <v/>
      </c>
      <c r="W544" s="4">
        <f>IF($F544="",0,IF(ISNUMBER($F544),IF($F544&lt;=スコアリング基準!$B$28,スコアリング基準!$C$28,スコアリング基準!$C$29),0))</f>
        <v/>
      </c>
      <c r="X544" s="4">
        <f>IFERROR(VLOOKUP($B544,スコアリング基準!$A$36:$B$46,2,FALSE),0)</f>
        <v/>
      </c>
      <c r="Y544" s="4">
        <f>SUM($S544:$X544)</f>
        <v/>
      </c>
      <c r="Z544" s="4">
        <f>IF(COUNT($M544:$N544)=0,"データ無",IF($Y544&gt;=スコアリング基準!$B$30,"S",IF($Y544&gt;=スコアリング基準!$B$31,"A",IF($Y544&gt;=スコアリング基準!$B$32,"B","C"))))</f>
        <v/>
      </c>
      <c r="AA544">
        <f>IFERROR(INDEX(実績DB!$I$3:$I$104,MATCH($B544&amp;$C544,実績DB!$J$3:$J$104,0)),"")</f>
        <v/>
      </c>
    </row>
    <row r="545">
      <c r="A545" t="n">
        <v>543</v>
      </c>
      <c r="B545" t="inlineStr">
        <is>
          <t>東北</t>
        </is>
      </c>
      <c r="C545" t="inlineStr">
        <is>
          <t>売市開閉所</t>
        </is>
      </c>
      <c r="D545" t="inlineStr">
        <is>
          <t>青森県</t>
        </is>
      </c>
      <c r="E545" t="n">
        <v>66</v>
      </c>
      <c r="G545" s="3" t="n">
        <v>40.517178</v>
      </c>
      <c r="H545" s="3" t="n">
        <v>141.476824</v>
      </c>
      <c r="I545" t="inlineStr">
        <is>
          <t>OSM実測</t>
        </is>
      </c>
      <c r="R545" s="4">
        <f>IF(COUNT($M545:$N545)=0,"",IF(AND(IF($N545&lt;&gt;"",$N545,$M545)&lt;=0,$O545&lt;&gt;"可"),"警告",""))</f>
        <v/>
      </c>
      <c r="S545" s="4">
        <f>IF(COUNT($M545:$N545)=0,0,IF(IF($N545&lt;&gt;"",$N545,$M545)&gt;=スコアリング基準!$B$20,スコアリング基準!$C$20,IF(IF($N545&lt;&gt;"",$N545,$M545)&gt;=スコアリング基準!$B$21,スコアリング基準!$C$21,IF(IF($N545&lt;&gt;"",$N545,$M545)&gt;0,スコアリング基準!$C$22,0))))</f>
        <v/>
      </c>
      <c r="T545" s="4">
        <f>IF($O545="可",スコアリング基準!$C$23,0)</f>
        <v/>
      </c>
      <c r="U545" s="4">
        <f>IF(OR(COUNT($K545:$L545)&lt;2,$K545=0),0,IF(ABS($L545)/$K545&lt;=スコアリング基準!$B$24,スコアリング基準!$C$24,IF(ABS($L545)/$K545&lt;=スコアリング基準!$B$25,スコアリング基準!$C$25,IF(ABS($L545)/$K545&lt;=スコアリング基準!$B$26,スコアリング基準!$C$26,0))))</f>
        <v/>
      </c>
      <c r="V545" s="4">
        <f>IF($P545="なし",スコアリング基準!$C$27,0)</f>
        <v/>
      </c>
      <c r="W545" s="4">
        <f>IF($F545="",0,IF(ISNUMBER($F545),IF($F545&lt;=スコアリング基準!$B$28,スコアリング基準!$C$28,スコアリング基準!$C$29),0))</f>
        <v/>
      </c>
      <c r="X545" s="4">
        <f>IFERROR(VLOOKUP($B545,スコアリング基準!$A$36:$B$46,2,FALSE),0)</f>
        <v/>
      </c>
      <c r="Y545" s="4">
        <f>SUM($S545:$X545)</f>
        <v/>
      </c>
      <c r="Z545" s="4">
        <f>IF(COUNT($M545:$N545)=0,"データ無",IF($Y545&gt;=スコアリング基準!$B$30,"S",IF($Y545&gt;=スコアリング基準!$B$31,"A",IF($Y545&gt;=スコアリング基準!$B$32,"B","C"))))</f>
        <v/>
      </c>
      <c r="AA545">
        <f>IFERROR(INDEX(実績DB!$I$3:$I$104,MATCH($B545&amp;$C545,実績DB!$J$3:$J$104,0)),"")</f>
        <v/>
      </c>
    </row>
    <row r="546">
      <c r="A546" t="n">
        <v>544</v>
      </c>
      <c r="B546" t="inlineStr">
        <is>
          <t>東北</t>
        </is>
      </c>
      <c r="C546" t="inlineStr">
        <is>
          <t>大久保変電所</t>
        </is>
      </c>
      <c r="D546" t="inlineStr">
        <is>
          <t>秋田県</t>
        </is>
      </c>
      <c r="E546" t="n">
        <v>66</v>
      </c>
      <c r="G546" s="3" t="n">
        <v>39.861785</v>
      </c>
      <c r="H546" s="3" t="n">
        <v>140.062359</v>
      </c>
      <c r="I546" t="inlineStr">
        <is>
          <t>OSM実測</t>
        </is>
      </c>
      <c r="J546" t="n">
        <v>36</v>
      </c>
      <c r="K546" t="n">
        <v>36</v>
      </c>
      <c r="L546" t="n">
        <v>-25</v>
      </c>
      <c r="M546" t="n">
        <v>11</v>
      </c>
      <c r="O546" t="inlineStr">
        <is>
          <t>不可 #4</t>
        </is>
      </c>
      <c r="P546" t="inlineStr">
        <is>
          <t>有り</t>
        </is>
      </c>
      <c r="R546" s="4">
        <f>IF(COUNT($M546:$N546)=0,"",IF(AND(IF($N546&lt;&gt;"",$N546,$M546)&lt;=0,$O546&lt;&gt;"可"),"警告",""))</f>
        <v/>
      </c>
      <c r="S546" s="4">
        <f>IF(COUNT($M546:$N546)=0,0,IF(IF($N546&lt;&gt;"",$N546,$M546)&gt;=スコアリング基準!$B$20,スコアリング基準!$C$20,IF(IF($N546&lt;&gt;"",$N546,$M546)&gt;=スコアリング基準!$B$21,スコアリング基準!$C$21,IF(IF($N546&lt;&gt;"",$N546,$M546)&gt;0,スコアリング基準!$C$22,0))))</f>
        <v/>
      </c>
      <c r="T546" s="4">
        <f>IF($O546="可",スコアリング基準!$C$23,0)</f>
        <v/>
      </c>
      <c r="U546" s="4">
        <f>IF(OR(COUNT($K546:$L546)&lt;2,$K546=0),0,IF(ABS($L546)/$K546&lt;=スコアリング基準!$B$24,スコアリング基準!$C$24,IF(ABS($L546)/$K546&lt;=スコアリング基準!$B$25,スコアリング基準!$C$25,IF(ABS($L546)/$K546&lt;=スコアリング基準!$B$26,スコアリング基準!$C$26,0))))</f>
        <v/>
      </c>
      <c r="V546" s="4">
        <f>IF($P546="なし",スコアリング基準!$C$27,0)</f>
        <v/>
      </c>
      <c r="W546" s="4">
        <f>IF($F546="",0,IF(ISNUMBER($F546),IF($F546&lt;=スコアリング基準!$B$28,スコアリング基準!$C$28,スコアリング基準!$C$29),0))</f>
        <v/>
      </c>
      <c r="X546" s="4">
        <f>IFERROR(VLOOKUP($B546,スコアリング基準!$A$36:$B$46,2,FALSE),0)</f>
        <v/>
      </c>
      <c r="Y546" s="4">
        <f>SUM($S546:$X546)</f>
        <v/>
      </c>
      <c r="Z546" s="4">
        <f>IF(COUNT($M546:$N546)=0,"データ無",IF($Y546&gt;=スコアリング基準!$B$30,"S",IF($Y546&gt;=スコアリング基準!$B$31,"A",IF($Y546&gt;=スコアリング基準!$B$32,"B","C"))))</f>
        <v/>
      </c>
      <c r="AA546">
        <f>IFERROR(INDEX(実績DB!$I$3:$I$104,MATCH($B546&amp;$C546,実績DB!$J$3:$J$104,0)),"")</f>
        <v/>
      </c>
    </row>
    <row r="547">
      <c r="A547" t="n">
        <v>545</v>
      </c>
      <c r="B547" t="inlineStr">
        <is>
          <t>東北</t>
        </is>
      </c>
      <c r="C547" t="inlineStr">
        <is>
          <t>大堀変電所</t>
        </is>
      </c>
      <c r="D547" t="inlineStr">
        <is>
          <t>宮城県</t>
        </is>
      </c>
      <c r="E547" t="n">
        <v>66</v>
      </c>
      <c r="G547" s="3" t="n">
        <v>38.279851</v>
      </c>
      <c r="H547" s="3" t="n">
        <v>140.748194</v>
      </c>
      <c r="I547" t="inlineStr">
        <is>
          <t>OSM実測</t>
        </is>
      </c>
      <c r="R547" s="4">
        <f>IF(COUNT($M547:$N547)=0,"",IF(AND(IF($N547&lt;&gt;"",$N547,$M547)&lt;=0,$O547&lt;&gt;"可"),"警告",""))</f>
        <v/>
      </c>
      <c r="S547" s="4">
        <f>IF(COUNT($M547:$N547)=0,0,IF(IF($N547&lt;&gt;"",$N547,$M547)&gt;=スコアリング基準!$B$20,スコアリング基準!$C$20,IF(IF($N547&lt;&gt;"",$N547,$M547)&gt;=スコアリング基準!$B$21,スコアリング基準!$C$21,IF(IF($N547&lt;&gt;"",$N547,$M547)&gt;0,スコアリング基準!$C$22,0))))</f>
        <v/>
      </c>
      <c r="T547" s="4">
        <f>IF($O547="可",スコアリング基準!$C$23,0)</f>
        <v/>
      </c>
      <c r="U547" s="4">
        <f>IF(OR(COUNT($K547:$L547)&lt;2,$K547=0),0,IF(ABS($L547)/$K547&lt;=スコアリング基準!$B$24,スコアリング基準!$C$24,IF(ABS($L547)/$K547&lt;=スコアリング基準!$B$25,スコアリング基準!$C$25,IF(ABS($L547)/$K547&lt;=スコアリング基準!$B$26,スコアリング基準!$C$26,0))))</f>
        <v/>
      </c>
      <c r="V547" s="4">
        <f>IF($P547="なし",スコアリング基準!$C$27,0)</f>
        <v/>
      </c>
      <c r="W547" s="4">
        <f>IF($F547="",0,IF(ISNUMBER($F547),IF($F547&lt;=スコアリング基準!$B$28,スコアリング基準!$C$28,スコアリング基準!$C$29),0))</f>
        <v/>
      </c>
      <c r="X547" s="4">
        <f>IFERROR(VLOOKUP($B547,スコアリング基準!$A$36:$B$46,2,FALSE),0)</f>
        <v/>
      </c>
      <c r="Y547" s="4">
        <f>SUM($S547:$X547)</f>
        <v/>
      </c>
      <c r="Z547" s="4">
        <f>IF(COUNT($M547:$N547)=0,"データ無",IF($Y547&gt;=スコアリング基準!$B$30,"S",IF($Y547&gt;=スコアリング基準!$B$31,"A",IF($Y547&gt;=スコアリング基準!$B$32,"B","C"))))</f>
        <v/>
      </c>
      <c r="AA547">
        <f>IFERROR(INDEX(実績DB!$I$3:$I$104,MATCH($B547&amp;$C547,実績DB!$J$3:$J$104,0)),"")</f>
        <v/>
      </c>
    </row>
    <row r="548">
      <c r="A548" t="n">
        <v>546</v>
      </c>
      <c r="B548" t="inlineStr">
        <is>
          <t>東北</t>
        </is>
      </c>
      <c r="C548" t="inlineStr">
        <is>
          <t>大平変電所</t>
        </is>
      </c>
      <c r="D548" t="inlineStr">
        <is>
          <t>岩手県</t>
        </is>
      </c>
      <c r="E548" t="n">
        <v>66</v>
      </c>
      <c r="G548" s="3" t="n">
        <v>39.259391</v>
      </c>
      <c r="H548" s="3" t="n">
        <v>141.89014</v>
      </c>
      <c r="I548" t="inlineStr">
        <is>
          <t>OSM実測</t>
        </is>
      </c>
      <c r="J548" t="n">
        <v>18</v>
      </c>
      <c r="K548" t="n">
        <v>18</v>
      </c>
      <c r="L548" t="n">
        <v>-11</v>
      </c>
      <c r="M548" t="n">
        <v>7</v>
      </c>
      <c r="O548" t="inlineStr">
        <is>
          <t>不可 #4</t>
        </is>
      </c>
      <c r="P548" t="inlineStr">
        <is>
          <t>有り</t>
        </is>
      </c>
      <c r="R548" s="4">
        <f>IF(COUNT($M548:$N548)=0,"",IF(AND(IF($N548&lt;&gt;"",$N548,$M548)&lt;=0,$O548&lt;&gt;"可"),"警告",""))</f>
        <v/>
      </c>
      <c r="S548" s="4">
        <f>IF(COUNT($M548:$N548)=0,0,IF(IF($N548&lt;&gt;"",$N548,$M548)&gt;=スコアリング基準!$B$20,スコアリング基準!$C$20,IF(IF($N548&lt;&gt;"",$N548,$M548)&gt;=スコアリング基準!$B$21,スコアリング基準!$C$21,IF(IF($N548&lt;&gt;"",$N548,$M548)&gt;0,スコアリング基準!$C$22,0))))</f>
        <v/>
      </c>
      <c r="T548" s="4">
        <f>IF($O548="可",スコアリング基準!$C$23,0)</f>
        <v/>
      </c>
      <c r="U548" s="4">
        <f>IF(OR(COUNT($K548:$L548)&lt;2,$K548=0),0,IF(ABS($L548)/$K548&lt;=スコアリング基準!$B$24,スコアリング基準!$C$24,IF(ABS($L548)/$K548&lt;=スコアリング基準!$B$25,スコアリング基準!$C$25,IF(ABS($L548)/$K548&lt;=スコアリング基準!$B$26,スコアリング基準!$C$26,0))))</f>
        <v/>
      </c>
      <c r="V548" s="4">
        <f>IF($P548="なし",スコアリング基準!$C$27,0)</f>
        <v/>
      </c>
      <c r="W548" s="4">
        <f>IF($F548="",0,IF(ISNUMBER($F548),IF($F548&lt;=スコアリング基準!$B$28,スコアリング基準!$C$28,スコアリング基準!$C$29),0))</f>
        <v/>
      </c>
      <c r="X548" s="4">
        <f>IFERROR(VLOOKUP($B548,スコアリング基準!$A$36:$B$46,2,FALSE),0)</f>
        <v/>
      </c>
      <c r="Y548" s="4">
        <f>SUM($S548:$X548)</f>
        <v/>
      </c>
      <c r="Z548" s="4">
        <f>IF(COUNT($M548:$N548)=0,"データ無",IF($Y548&gt;=スコアリング基準!$B$30,"S",IF($Y548&gt;=スコアリング基準!$B$31,"A",IF($Y548&gt;=スコアリング基準!$B$32,"B","C"))))</f>
        <v/>
      </c>
      <c r="AA548">
        <f>IFERROR(INDEX(実績DB!$I$3:$I$104,MATCH($B548&amp;$C548,実績DB!$J$3:$J$104,0)),"")</f>
        <v/>
      </c>
    </row>
    <row r="549">
      <c r="A549" t="n">
        <v>547</v>
      </c>
      <c r="B549" t="inlineStr">
        <is>
          <t>東北</t>
        </is>
      </c>
      <c r="C549" t="inlineStr">
        <is>
          <t>大形変電所</t>
        </is>
      </c>
      <c r="D549" t="inlineStr">
        <is>
          <t>新潟県</t>
        </is>
      </c>
      <c r="E549" t="n">
        <v>66</v>
      </c>
      <c r="G549" s="3" t="n">
        <v>37.908836</v>
      </c>
      <c r="H549" s="3" t="n">
        <v>139.12617</v>
      </c>
      <c r="I549" t="inlineStr">
        <is>
          <t>OSM実測</t>
        </is>
      </c>
      <c r="J549" t="n">
        <v>57</v>
      </c>
      <c r="K549" t="n">
        <v>57</v>
      </c>
      <c r="L549" t="n">
        <v>-37</v>
      </c>
      <c r="M549" t="n">
        <v>20</v>
      </c>
      <c r="O549" t="inlineStr">
        <is>
          <t>不可 #4</t>
        </is>
      </c>
      <c r="P549" t="inlineStr">
        <is>
          <t>有り</t>
        </is>
      </c>
      <c r="R549" s="4">
        <f>IF(COUNT($M549:$N549)=0,"",IF(AND(IF($N549&lt;&gt;"",$N549,$M549)&lt;=0,$O549&lt;&gt;"可"),"警告",""))</f>
        <v/>
      </c>
      <c r="S549" s="4">
        <f>IF(COUNT($M549:$N549)=0,0,IF(IF($N549&lt;&gt;"",$N549,$M549)&gt;=スコアリング基準!$B$20,スコアリング基準!$C$20,IF(IF($N549&lt;&gt;"",$N549,$M549)&gt;=スコアリング基準!$B$21,スコアリング基準!$C$21,IF(IF($N549&lt;&gt;"",$N549,$M549)&gt;0,スコアリング基準!$C$22,0))))</f>
        <v/>
      </c>
      <c r="T549" s="4">
        <f>IF($O549="可",スコアリング基準!$C$23,0)</f>
        <v/>
      </c>
      <c r="U549" s="4">
        <f>IF(OR(COUNT($K549:$L549)&lt;2,$K549=0),0,IF(ABS($L549)/$K549&lt;=スコアリング基準!$B$24,スコアリング基準!$C$24,IF(ABS($L549)/$K549&lt;=スコアリング基準!$B$25,スコアリング基準!$C$25,IF(ABS($L549)/$K549&lt;=スコアリング基準!$B$26,スコアリング基準!$C$26,0))))</f>
        <v/>
      </c>
      <c r="V549" s="4">
        <f>IF($P549="なし",スコアリング基準!$C$27,0)</f>
        <v/>
      </c>
      <c r="W549" s="4">
        <f>IF($F549="",0,IF(ISNUMBER($F549),IF($F549&lt;=スコアリング基準!$B$28,スコアリング基準!$C$28,スコアリング基準!$C$29),0))</f>
        <v/>
      </c>
      <c r="X549" s="4">
        <f>IFERROR(VLOOKUP($B549,スコアリング基準!$A$36:$B$46,2,FALSE),0)</f>
        <v/>
      </c>
      <c r="Y549" s="4">
        <f>SUM($S549:$X549)</f>
        <v/>
      </c>
      <c r="Z549" s="4">
        <f>IF(COUNT($M549:$N549)=0,"データ無",IF($Y549&gt;=スコアリング基準!$B$30,"S",IF($Y549&gt;=スコアリング基準!$B$31,"A",IF($Y549&gt;=スコアリング基準!$B$32,"B","C"))))</f>
        <v/>
      </c>
      <c r="AA549">
        <f>IFERROR(INDEX(実績DB!$I$3:$I$104,MATCH($B549&amp;$C549,実績DB!$J$3:$J$104,0)),"")</f>
        <v/>
      </c>
    </row>
    <row r="550">
      <c r="A550" t="n">
        <v>548</v>
      </c>
      <c r="B550" t="inlineStr">
        <is>
          <t>東北</t>
        </is>
      </c>
      <c r="C550" t="inlineStr">
        <is>
          <t>大曲変電所</t>
        </is>
      </c>
      <c r="D550" t="inlineStr">
        <is>
          <t>秋田県</t>
        </is>
      </c>
      <c r="E550" t="n">
        <v>66</v>
      </c>
      <c r="G550" s="3" t="n">
        <v>39.455745</v>
      </c>
      <c r="H550" s="3" t="n">
        <v>140.48679</v>
      </c>
      <c r="I550" t="inlineStr">
        <is>
          <t>OSM実測</t>
        </is>
      </c>
      <c r="J550" t="n">
        <v>49</v>
      </c>
      <c r="K550" t="n">
        <v>49</v>
      </c>
      <c r="L550" t="n">
        <v>-34</v>
      </c>
      <c r="M550" t="n">
        <v>15</v>
      </c>
      <c r="O550" t="inlineStr">
        <is>
          <t>不可 #4</t>
        </is>
      </c>
      <c r="P550" t="inlineStr">
        <is>
          <t>有り</t>
        </is>
      </c>
      <c r="R550" s="4">
        <f>IF(COUNT($M550:$N550)=0,"",IF(AND(IF($N550&lt;&gt;"",$N550,$M550)&lt;=0,$O550&lt;&gt;"可"),"警告",""))</f>
        <v/>
      </c>
      <c r="S550" s="4">
        <f>IF(COUNT($M550:$N550)=0,0,IF(IF($N550&lt;&gt;"",$N550,$M550)&gt;=スコアリング基準!$B$20,スコアリング基準!$C$20,IF(IF($N550&lt;&gt;"",$N550,$M550)&gt;=スコアリング基準!$B$21,スコアリング基準!$C$21,IF(IF($N550&lt;&gt;"",$N550,$M550)&gt;0,スコアリング基準!$C$22,0))))</f>
        <v/>
      </c>
      <c r="T550" s="4">
        <f>IF($O550="可",スコアリング基準!$C$23,0)</f>
        <v/>
      </c>
      <c r="U550" s="4">
        <f>IF(OR(COUNT($K550:$L550)&lt;2,$K550=0),0,IF(ABS($L550)/$K550&lt;=スコアリング基準!$B$24,スコアリング基準!$C$24,IF(ABS($L550)/$K550&lt;=スコアリング基準!$B$25,スコアリング基準!$C$25,IF(ABS($L550)/$K550&lt;=スコアリング基準!$B$26,スコアリング基準!$C$26,0))))</f>
        <v/>
      </c>
      <c r="V550" s="4">
        <f>IF($P550="なし",スコアリング基準!$C$27,0)</f>
        <v/>
      </c>
      <c r="W550" s="4">
        <f>IF($F550="",0,IF(ISNUMBER($F550),IF($F550&lt;=スコアリング基準!$B$28,スコアリング基準!$C$28,スコアリング基準!$C$29),0))</f>
        <v/>
      </c>
      <c r="X550" s="4">
        <f>IFERROR(VLOOKUP($B550,スコアリング基準!$A$36:$B$46,2,FALSE),0)</f>
        <v/>
      </c>
      <c r="Y550" s="4">
        <f>SUM($S550:$X550)</f>
        <v/>
      </c>
      <c r="Z550" s="4">
        <f>IF(COUNT($M550:$N550)=0,"データ無",IF($Y550&gt;=スコアリング基準!$B$30,"S",IF($Y550&gt;=スコアリング基準!$B$31,"A",IF($Y550&gt;=スコアリング基準!$B$32,"B","C"))))</f>
        <v/>
      </c>
      <c r="AA550">
        <f>IFERROR(INDEX(実績DB!$I$3:$I$104,MATCH($B550&amp;$C550,実績DB!$J$3:$J$104,0)),"")</f>
        <v/>
      </c>
    </row>
    <row r="551">
      <c r="A551" t="n">
        <v>549</v>
      </c>
      <c r="B551" t="inlineStr">
        <is>
          <t>東北</t>
        </is>
      </c>
      <c r="C551" t="inlineStr">
        <is>
          <t>大森変電所</t>
        </is>
      </c>
      <c r="D551" t="inlineStr">
        <is>
          <t>福島県</t>
        </is>
      </c>
      <c r="E551" t="n">
        <v>66</v>
      </c>
      <c r="G551" s="3" t="n">
        <v>37.729</v>
      </c>
      <c r="H551" s="3" t="n">
        <v>140.44432</v>
      </c>
      <c r="I551" t="inlineStr">
        <is>
          <t>OSM実測</t>
        </is>
      </c>
      <c r="J551" t="n">
        <v>57</v>
      </c>
      <c r="K551" t="n">
        <v>57</v>
      </c>
      <c r="L551" t="n">
        <v>-43</v>
      </c>
      <c r="M551" t="n">
        <v>14</v>
      </c>
      <c r="O551" t="inlineStr">
        <is>
          <t>不可 #4</t>
        </is>
      </c>
      <c r="P551" t="inlineStr">
        <is>
          <t>有り</t>
        </is>
      </c>
      <c r="R551" s="4">
        <f>IF(COUNT($M551:$N551)=0,"",IF(AND(IF($N551&lt;&gt;"",$N551,$M551)&lt;=0,$O551&lt;&gt;"可"),"警告",""))</f>
        <v/>
      </c>
      <c r="S551" s="4">
        <f>IF(COUNT($M551:$N551)=0,0,IF(IF($N551&lt;&gt;"",$N551,$M551)&gt;=スコアリング基準!$B$20,スコアリング基準!$C$20,IF(IF($N551&lt;&gt;"",$N551,$M551)&gt;=スコアリング基準!$B$21,スコアリング基準!$C$21,IF(IF($N551&lt;&gt;"",$N551,$M551)&gt;0,スコアリング基準!$C$22,0))))</f>
        <v/>
      </c>
      <c r="T551" s="4">
        <f>IF($O551="可",スコアリング基準!$C$23,0)</f>
        <v/>
      </c>
      <c r="U551" s="4">
        <f>IF(OR(COUNT($K551:$L551)&lt;2,$K551=0),0,IF(ABS($L551)/$K551&lt;=スコアリング基準!$B$24,スコアリング基準!$C$24,IF(ABS($L551)/$K551&lt;=スコアリング基準!$B$25,スコアリング基準!$C$25,IF(ABS($L551)/$K551&lt;=スコアリング基準!$B$26,スコアリング基準!$C$26,0))))</f>
        <v/>
      </c>
      <c r="V551" s="4">
        <f>IF($P551="なし",スコアリング基準!$C$27,0)</f>
        <v/>
      </c>
      <c r="W551" s="4">
        <f>IF($F551="",0,IF(ISNUMBER($F551),IF($F551&lt;=スコアリング基準!$B$28,スコアリング基準!$C$28,スコアリング基準!$C$29),0))</f>
        <v/>
      </c>
      <c r="X551" s="4">
        <f>IFERROR(VLOOKUP($B551,スコアリング基準!$A$36:$B$46,2,FALSE),0)</f>
        <v/>
      </c>
      <c r="Y551" s="4">
        <f>SUM($S551:$X551)</f>
        <v/>
      </c>
      <c r="Z551" s="4">
        <f>IF(COUNT($M551:$N551)=0,"データ無",IF($Y551&gt;=スコアリング基準!$B$30,"S",IF($Y551&gt;=スコアリング基準!$B$31,"A",IF($Y551&gt;=スコアリング基準!$B$32,"B","C"))))</f>
        <v/>
      </c>
      <c r="AA551">
        <f>IFERROR(INDEX(実績DB!$I$3:$I$104,MATCH($B551&amp;$C551,実績DB!$J$3:$J$104,0)),"")</f>
        <v/>
      </c>
    </row>
    <row r="552">
      <c r="A552" t="n">
        <v>550</v>
      </c>
      <c r="B552" t="inlineStr">
        <is>
          <t>東北</t>
        </is>
      </c>
      <c r="C552" t="inlineStr">
        <is>
          <t>大槌変電所</t>
        </is>
      </c>
      <c r="D552" t="inlineStr">
        <is>
          <t>岩手県</t>
        </is>
      </c>
      <c r="E552" t="n">
        <v>66</v>
      </c>
      <c r="G552" s="3" t="n">
        <v>39.368647</v>
      </c>
      <c r="H552" s="3" t="n">
        <v>141.904965</v>
      </c>
      <c r="I552" t="inlineStr">
        <is>
          <t>OSM実測</t>
        </is>
      </c>
      <c r="J552" t="n">
        <v>18</v>
      </c>
      <c r="K552" t="n">
        <v>18</v>
      </c>
      <c r="L552" t="n">
        <v>-11</v>
      </c>
      <c r="M552" t="n">
        <v>7</v>
      </c>
      <c r="O552" t="inlineStr">
        <is>
          <t>不可 #4</t>
        </is>
      </c>
      <c r="P552" t="inlineStr">
        <is>
          <t>有り</t>
        </is>
      </c>
      <c r="R552" s="4">
        <f>IF(COUNT($M552:$N552)=0,"",IF(AND(IF($N552&lt;&gt;"",$N552,$M552)&lt;=0,$O552&lt;&gt;"可"),"警告",""))</f>
        <v/>
      </c>
      <c r="S552" s="4">
        <f>IF(COUNT($M552:$N552)=0,0,IF(IF($N552&lt;&gt;"",$N552,$M552)&gt;=スコアリング基準!$B$20,スコアリング基準!$C$20,IF(IF($N552&lt;&gt;"",$N552,$M552)&gt;=スコアリング基準!$B$21,スコアリング基準!$C$21,IF(IF($N552&lt;&gt;"",$N552,$M552)&gt;0,スコアリング基準!$C$22,0))))</f>
        <v/>
      </c>
      <c r="T552" s="4">
        <f>IF($O552="可",スコアリング基準!$C$23,0)</f>
        <v/>
      </c>
      <c r="U552" s="4">
        <f>IF(OR(COUNT($K552:$L552)&lt;2,$K552=0),0,IF(ABS($L552)/$K552&lt;=スコアリング基準!$B$24,スコアリング基準!$C$24,IF(ABS($L552)/$K552&lt;=スコアリング基準!$B$25,スコアリング基準!$C$25,IF(ABS($L552)/$K552&lt;=スコアリング基準!$B$26,スコアリング基準!$C$26,0))))</f>
        <v/>
      </c>
      <c r="V552" s="4">
        <f>IF($P552="なし",スコアリング基準!$C$27,0)</f>
        <v/>
      </c>
      <c r="W552" s="4">
        <f>IF($F552="",0,IF(ISNUMBER($F552),IF($F552&lt;=スコアリング基準!$B$28,スコアリング基準!$C$28,スコアリング基準!$C$29),0))</f>
        <v/>
      </c>
      <c r="X552" s="4">
        <f>IFERROR(VLOOKUP($B552,スコアリング基準!$A$36:$B$46,2,FALSE),0)</f>
        <v/>
      </c>
      <c r="Y552" s="4">
        <f>SUM($S552:$X552)</f>
        <v/>
      </c>
      <c r="Z552" s="4">
        <f>IF(COUNT($M552:$N552)=0,"データ無",IF($Y552&gt;=スコアリング基準!$B$30,"S",IF($Y552&gt;=スコアリング基準!$B$31,"A",IF($Y552&gt;=スコアリング基準!$B$32,"B","C"))))</f>
        <v/>
      </c>
      <c r="AA552">
        <f>IFERROR(INDEX(実績DB!$I$3:$I$104,MATCH($B552&amp;$C552,実績DB!$J$3:$J$104,0)),"")</f>
        <v/>
      </c>
    </row>
    <row r="553">
      <c r="A553" t="n">
        <v>551</v>
      </c>
      <c r="B553" t="inlineStr">
        <is>
          <t>東北</t>
        </is>
      </c>
      <c r="C553" t="inlineStr">
        <is>
          <t>大橋変電所</t>
        </is>
      </c>
      <c r="D553" t="inlineStr">
        <is>
          <t>岩手県</t>
        </is>
      </c>
      <c r="E553" t="n">
        <v>66</v>
      </c>
      <c r="G553" s="3" t="n">
        <v>39.253622</v>
      </c>
      <c r="H553" s="3" t="n">
        <v>141.809468</v>
      </c>
      <c r="I553" t="inlineStr">
        <is>
          <t>OSM実測</t>
        </is>
      </c>
      <c r="J553" t="n">
        <v>28</v>
      </c>
      <c r="K553" t="n">
        <v>28</v>
      </c>
      <c r="L553" t="n">
        <v>-20</v>
      </c>
      <c r="M553" t="n">
        <v>8</v>
      </c>
      <c r="O553" t="inlineStr">
        <is>
          <t>不可 #4</t>
        </is>
      </c>
      <c r="P553" t="inlineStr">
        <is>
          <t>有り</t>
        </is>
      </c>
      <c r="R553" s="4">
        <f>IF(COUNT($M553:$N553)=0,"",IF(AND(IF($N553&lt;&gt;"",$N553,$M553)&lt;=0,$O553&lt;&gt;"可"),"警告",""))</f>
        <v/>
      </c>
      <c r="S553" s="4">
        <f>IF(COUNT($M553:$N553)=0,0,IF(IF($N553&lt;&gt;"",$N553,$M553)&gt;=スコアリング基準!$B$20,スコアリング基準!$C$20,IF(IF($N553&lt;&gt;"",$N553,$M553)&gt;=スコアリング基準!$B$21,スコアリング基準!$C$21,IF(IF($N553&lt;&gt;"",$N553,$M553)&gt;0,スコアリング基準!$C$22,0))))</f>
        <v/>
      </c>
      <c r="T553" s="4">
        <f>IF($O553="可",スコアリング基準!$C$23,0)</f>
        <v/>
      </c>
      <c r="U553" s="4">
        <f>IF(OR(COUNT($K553:$L553)&lt;2,$K553=0),0,IF(ABS($L553)/$K553&lt;=スコアリング基準!$B$24,スコアリング基準!$C$24,IF(ABS($L553)/$K553&lt;=スコアリング基準!$B$25,スコアリング基準!$C$25,IF(ABS($L553)/$K553&lt;=スコアリング基準!$B$26,スコアリング基準!$C$26,0))))</f>
        <v/>
      </c>
      <c r="V553" s="4">
        <f>IF($P553="なし",スコアリング基準!$C$27,0)</f>
        <v/>
      </c>
      <c r="W553" s="4">
        <f>IF($F553="",0,IF(ISNUMBER($F553),IF($F553&lt;=スコアリング基準!$B$28,スコアリング基準!$C$28,スコアリング基準!$C$29),0))</f>
        <v/>
      </c>
      <c r="X553" s="4">
        <f>IFERROR(VLOOKUP($B553,スコアリング基準!$A$36:$B$46,2,FALSE),0)</f>
        <v/>
      </c>
      <c r="Y553" s="4">
        <f>SUM($S553:$X553)</f>
        <v/>
      </c>
      <c r="Z553" s="4">
        <f>IF(COUNT($M553:$N553)=0,"データ無",IF($Y553&gt;=スコアリング基準!$B$30,"S",IF($Y553&gt;=スコアリング基準!$B$31,"A",IF($Y553&gt;=スコアリング基準!$B$32,"B","C"))))</f>
        <v/>
      </c>
      <c r="AA553">
        <f>IFERROR(INDEX(実績DB!$I$3:$I$104,MATCH($B553&amp;$C553,実績DB!$J$3:$J$104,0)),"")</f>
        <v/>
      </c>
    </row>
    <row r="554">
      <c r="A554" t="n">
        <v>552</v>
      </c>
      <c r="B554" t="inlineStr">
        <is>
          <t>東北</t>
        </is>
      </c>
      <c r="C554" t="inlineStr">
        <is>
          <t>大湊変電所</t>
        </is>
      </c>
      <c r="D554" t="inlineStr">
        <is>
          <t>青森県</t>
        </is>
      </c>
      <c r="E554" t="n">
        <v>66</v>
      </c>
      <c r="G554" s="3" t="n">
        <v>41.246121</v>
      </c>
      <c r="H554" s="3" t="n">
        <v>141.13266</v>
      </c>
      <c r="I554" t="inlineStr">
        <is>
          <t>OSM実測</t>
        </is>
      </c>
      <c r="J554" t="n">
        <v>18</v>
      </c>
      <c r="K554" t="n">
        <v>18</v>
      </c>
      <c r="L554" t="n">
        <v>-10</v>
      </c>
      <c r="M554" t="n">
        <v>8</v>
      </c>
      <c r="O554" t="inlineStr">
        <is>
          <t>不可 #4</t>
        </is>
      </c>
      <c r="P554" t="inlineStr">
        <is>
          <t>有り</t>
        </is>
      </c>
      <c r="R554" s="4">
        <f>IF(COUNT($M554:$N554)=0,"",IF(AND(IF($N554&lt;&gt;"",$N554,$M554)&lt;=0,$O554&lt;&gt;"可"),"警告",""))</f>
        <v/>
      </c>
      <c r="S554" s="4">
        <f>IF(COUNT($M554:$N554)=0,0,IF(IF($N554&lt;&gt;"",$N554,$M554)&gt;=スコアリング基準!$B$20,スコアリング基準!$C$20,IF(IF($N554&lt;&gt;"",$N554,$M554)&gt;=スコアリング基準!$B$21,スコアリング基準!$C$21,IF(IF($N554&lt;&gt;"",$N554,$M554)&gt;0,スコアリング基準!$C$22,0))))</f>
        <v/>
      </c>
      <c r="T554" s="4">
        <f>IF($O554="可",スコアリング基準!$C$23,0)</f>
        <v/>
      </c>
      <c r="U554" s="4">
        <f>IF(OR(COUNT($K554:$L554)&lt;2,$K554=0),0,IF(ABS($L554)/$K554&lt;=スコアリング基準!$B$24,スコアリング基準!$C$24,IF(ABS($L554)/$K554&lt;=スコアリング基準!$B$25,スコアリング基準!$C$25,IF(ABS($L554)/$K554&lt;=スコアリング基準!$B$26,スコアリング基準!$C$26,0))))</f>
        <v/>
      </c>
      <c r="V554" s="4">
        <f>IF($P554="なし",スコアリング基準!$C$27,0)</f>
        <v/>
      </c>
      <c r="W554" s="4">
        <f>IF($F554="",0,IF(ISNUMBER($F554),IF($F554&lt;=スコアリング基準!$B$28,スコアリング基準!$C$28,スコアリング基準!$C$29),0))</f>
        <v/>
      </c>
      <c r="X554" s="4">
        <f>IFERROR(VLOOKUP($B554,スコアリング基準!$A$36:$B$46,2,FALSE),0)</f>
        <v/>
      </c>
      <c r="Y554" s="4">
        <f>SUM($S554:$X554)</f>
        <v/>
      </c>
      <c r="Z554" s="4">
        <f>IF(COUNT($M554:$N554)=0,"データ無",IF($Y554&gt;=スコアリング基準!$B$30,"S",IF($Y554&gt;=スコアリング基準!$B$31,"A",IF($Y554&gt;=スコアリング基準!$B$32,"B","C"))))</f>
        <v/>
      </c>
      <c r="AA554">
        <f>IFERROR(INDEX(実績DB!$I$3:$I$104,MATCH($B554&amp;$C554,実績DB!$J$3:$J$104,0)),"")</f>
        <v/>
      </c>
    </row>
    <row r="555">
      <c r="A555" t="n">
        <v>553</v>
      </c>
      <c r="B555" t="inlineStr">
        <is>
          <t>東北</t>
        </is>
      </c>
      <c r="C555" t="inlineStr">
        <is>
          <t>大熊変電所</t>
        </is>
      </c>
      <c r="D555" t="inlineStr">
        <is>
          <t>福島県</t>
        </is>
      </c>
      <c r="E555" t="n">
        <v>66</v>
      </c>
      <c r="G555" s="3" t="n">
        <v>37.415257</v>
      </c>
      <c r="H555" s="3" t="n">
        <v>141.00677</v>
      </c>
      <c r="I555" t="inlineStr">
        <is>
          <t>OSM実測</t>
        </is>
      </c>
      <c r="J555" t="n">
        <v>38</v>
      </c>
      <c r="K555" t="n">
        <v>38</v>
      </c>
      <c r="L555" t="n">
        <v>-20</v>
      </c>
      <c r="M555" t="n">
        <v>18</v>
      </c>
      <c r="O555" t="inlineStr">
        <is>
          <t>不可 #4</t>
        </is>
      </c>
      <c r="P555" t="inlineStr">
        <is>
          <t>有り</t>
        </is>
      </c>
      <c r="R555" s="4">
        <f>IF(COUNT($M555:$N555)=0,"",IF(AND(IF($N555&lt;&gt;"",$N555,$M555)&lt;=0,$O555&lt;&gt;"可"),"警告",""))</f>
        <v/>
      </c>
      <c r="S555" s="4">
        <f>IF(COUNT($M555:$N555)=0,0,IF(IF($N555&lt;&gt;"",$N555,$M555)&gt;=スコアリング基準!$B$20,スコアリング基準!$C$20,IF(IF($N555&lt;&gt;"",$N555,$M555)&gt;=スコアリング基準!$B$21,スコアリング基準!$C$21,IF(IF($N555&lt;&gt;"",$N555,$M555)&gt;0,スコアリング基準!$C$22,0))))</f>
        <v/>
      </c>
      <c r="T555" s="4">
        <f>IF($O555="可",スコアリング基準!$C$23,0)</f>
        <v/>
      </c>
      <c r="U555" s="4">
        <f>IF(OR(COUNT($K555:$L555)&lt;2,$K555=0),0,IF(ABS($L555)/$K555&lt;=スコアリング基準!$B$24,スコアリング基準!$C$24,IF(ABS($L555)/$K555&lt;=スコアリング基準!$B$25,スコアリング基準!$C$25,IF(ABS($L555)/$K555&lt;=スコアリング基準!$B$26,スコアリング基準!$C$26,0))))</f>
        <v/>
      </c>
      <c r="V555" s="4">
        <f>IF($P555="なし",スコアリング基準!$C$27,0)</f>
        <v/>
      </c>
      <c r="W555" s="4">
        <f>IF($F555="",0,IF(ISNUMBER($F555),IF($F555&lt;=スコアリング基準!$B$28,スコアリング基準!$C$28,スコアリング基準!$C$29),0))</f>
        <v/>
      </c>
      <c r="X555" s="4">
        <f>IFERROR(VLOOKUP($B555,スコアリング基準!$A$36:$B$46,2,FALSE),0)</f>
        <v/>
      </c>
      <c r="Y555" s="4">
        <f>SUM($S555:$X555)</f>
        <v/>
      </c>
      <c r="Z555" s="4">
        <f>IF(COUNT($M555:$N555)=0,"データ無",IF($Y555&gt;=スコアリング基準!$B$30,"S",IF($Y555&gt;=スコアリング基準!$B$31,"A",IF($Y555&gt;=スコアリング基準!$B$32,"B","C"))))</f>
        <v/>
      </c>
      <c r="AA555">
        <f>IFERROR(INDEX(実績DB!$I$3:$I$104,MATCH($B555&amp;$C555,実績DB!$J$3:$J$104,0)),"")</f>
        <v/>
      </c>
    </row>
    <row r="556">
      <c r="A556" t="n">
        <v>554</v>
      </c>
      <c r="B556" t="inlineStr">
        <is>
          <t>東北</t>
        </is>
      </c>
      <c r="C556" t="inlineStr">
        <is>
          <t>大町変電所</t>
        </is>
      </c>
      <c r="D556" t="inlineStr">
        <is>
          <t>宮城県</t>
        </is>
      </c>
      <c r="E556" t="n">
        <v>66</v>
      </c>
      <c r="G556" s="3" t="n">
        <v>38.261725</v>
      </c>
      <c r="H556" s="3" t="n">
        <v>140.873086</v>
      </c>
      <c r="I556" t="inlineStr">
        <is>
          <t>OSM実測</t>
        </is>
      </c>
      <c r="J556" t="n">
        <v>57</v>
      </c>
      <c r="K556" t="n">
        <v>57</v>
      </c>
      <c r="L556" t="n">
        <v>-37</v>
      </c>
      <c r="M556" t="n">
        <v>20</v>
      </c>
      <c r="O556" t="inlineStr">
        <is>
          <t>不可 #4</t>
        </is>
      </c>
      <c r="P556" t="inlineStr">
        <is>
          <t>有り</t>
        </is>
      </c>
      <c r="R556" s="4">
        <f>IF(COUNT($M556:$N556)=0,"",IF(AND(IF($N556&lt;&gt;"",$N556,$M556)&lt;=0,$O556&lt;&gt;"可"),"警告",""))</f>
        <v/>
      </c>
      <c r="S556" s="4">
        <f>IF(COUNT($M556:$N556)=0,0,IF(IF($N556&lt;&gt;"",$N556,$M556)&gt;=スコアリング基準!$B$20,スコアリング基準!$C$20,IF(IF($N556&lt;&gt;"",$N556,$M556)&gt;=スコアリング基準!$B$21,スコアリング基準!$C$21,IF(IF($N556&lt;&gt;"",$N556,$M556)&gt;0,スコアリング基準!$C$22,0))))</f>
        <v/>
      </c>
      <c r="T556" s="4">
        <f>IF($O556="可",スコアリング基準!$C$23,0)</f>
        <v/>
      </c>
      <c r="U556" s="4">
        <f>IF(OR(COUNT($K556:$L556)&lt;2,$K556=0),0,IF(ABS($L556)/$K556&lt;=スコアリング基準!$B$24,スコアリング基準!$C$24,IF(ABS($L556)/$K556&lt;=スコアリング基準!$B$25,スコアリング基準!$C$25,IF(ABS($L556)/$K556&lt;=スコアリング基準!$B$26,スコアリング基準!$C$26,0))))</f>
        <v/>
      </c>
      <c r="V556" s="4">
        <f>IF($P556="なし",スコアリング基準!$C$27,0)</f>
        <v/>
      </c>
      <c r="W556" s="4">
        <f>IF($F556="",0,IF(ISNUMBER($F556),IF($F556&lt;=スコアリング基準!$B$28,スコアリング基準!$C$28,スコアリング基準!$C$29),0))</f>
        <v/>
      </c>
      <c r="X556" s="4">
        <f>IFERROR(VLOOKUP($B556,スコアリング基準!$A$36:$B$46,2,FALSE),0)</f>
        <v/>
      </c>
      <c r="Y556" s="4">
        <f>SUM($S556:$X556)</f>
        <v/>
      </c>
      <c r="Z556" s="4">
        <f>IF(COUNT($M556:$N556)=0,"データ無",IF($Y556&gt;=スコアリング基準!$B$30,"S",IF($Y556&gt;=スコアリング基準!$B$31,"A",IF($Y556&gt;=スコアリング基準!$B$32,"B","C"))))</f>
        <v/>
      </c>
      <c r="AA556">
        <f>IFERROR(INDEX(実績DB!$I$3:$I$104,MATCH($B556&amp;$C556,実績DB!$J$3:$J$104,0)),"")</f>
        <v/>
      </c>
    </row>
    <row r="557">
      <c r="A557" t="n">
        <v>555</v>
      </c>
      <c r="B557" t="inlineStr">
        <is>
          <t>東北</t>
        </is>
      </c>
      <c r="C557" t="inlineStr">
        <is>
          <t>大畑変電所</t>
        </is>
      </c>
      <c r="D557" t="inlineStr">
        <is>
          <t>青森県</t>
        </is>
      </c>
      <c r="E557" t="n">
        <v>66</v>
      </c>
      <c r="G557" s="3" t="n">
        <v>41.400008</v>
      </c>
      <c r="H557" s="3" t="n">
        <v>141.156814</v>
      </c>
      <c r="I557" t="inlineStr">
        <is>
          <t>OSM実測</t>
        </is>
      </c>
      <c r="J557" t="n">
        <v>18</v>
      </c>
      <c r="K557" t="n">
        <v>18</v>
      </c>
      <c r="L557" t="n">
        <v>-14</v>
      </c>
      <c r="M557" t="n">
        <v>4</v>
      </c>
      <c r="O557" t="inlineStr">
        <is>
          <t>不可 #4</t>
        </is>
      </c>
      <c r="P557" t="inlineStr">
        <is>
          <t>有り</t>
        </is>
      </c>
      <c r="R557" s="4">
        <f>IF(COUNT($M557:$N557)=0,"",IF(AND(IF($N557&lt;&gt;"",$N557,$M557)&lt;=0,$O557&lt;&gt;"可"),"警告",""))</f>
        <v/>
      </c>
      <c r="S557" s="4">
        <f>IF(COUNT($M557:$N557)=0,0,IF(IF($N557&lt;&gt;"",$N557,$M557)&gt;=スコアリング基準!$B$20,スコアリング基準!$C$20,IF(IF($N557&lt;&gt;"",$N557,$M557)&gt;=スコアリング基準!$B$21,スコアリング基準!$C$21,IF(IF($N557&lt;&gt;"",$N557,$M557)&gt;0,スコアリング基準!$C$22,0))))</f>
        <v/>
      </c>
      <c r="T557" s="4">
        <f>IF($O557="可",スコアリング基準!$C$23,0)</f>
        <v/>
      </c>
      <c r="U557" s="4">
        <f>IF(OR(COUNT($K557:$L557)&lt;2,$K557=0),0,IF(ABS($L557)/$K557&lt;=スコアリング基準!$B$24,スコアリング基準!$C$24,IF(ABS($L557)/$K557&lt;=スコアリング基準!$B$25,スコアリング基準!$C$25,IF(ABS($L557)/$K557&lt;=スコアリング基準!$B$26,スコアリング基準!$C$26,0))))</f>
        <v/>
      </c>
      <c r="V557" s="4">
        <f>IF($P557="なし",スコアリング基準!$C$27,0)</f>
        <v/>
      </c>
      <c r="W557" s="4">
        <f>IF($F557="",0,IF(ISNUMBER($F557),IF($F557&lt;=スコアリング基準!$B$28,スコアリング基準!$C$28,スコアリング基準!$C$29),0))</f>
        <v/>
      </c>
      <c r="X557" s="4">
        <f>IFERROR(VLOOKUP($B557,スコアリング基準!$A$36:$B$46,2,FALSE),0)</f>
        <v/>
      </c>
      <c r="Y557" s="4">
        <f>SUM($S557:$X557)</f>
        <v/>
      </c>
      <c r="Z557" s="4">
        <f>IF(COUNT($M557:$N557)=0,"データ無",IF($Y557&gt;=スコアリング基準!$B$30,"S",IF($Y557&gt;=スコアリング基準!$B$31,"A",IF($Y557&gt;=スコアリング基準!$B$32,"B","C"))))</f>
        <v/>
      </c>
      <c r="AA557">
        <f>IFERROR(INDEX(実績DB!$I$3:$I$104,MATCH($B557&amp;$C557,実績DB!$J$3:$J$104,0)),"")</f>
        <v/>
      </c>
    </row>
    <row r="558">
      <c r="A558" t="n">
        <v>556</v>
      </c>
      <c r="B558" t="inlineStr">
        <is>
          <t>東北</t>
        </is>
      </c>
      <c r="C558" t="inlineStr">
        <is>
          <t>大石田変電所</t>
        </is>
      </c>
      <c r="D558" t="inlineStr">
        <is>
          <t>山形県</t>
        </is>
      </c>
      <c r="E558" t="n">
        <v>66</v>
      </c>
      <c r="G558" s="3" t="n">
        <v>38.602615</v>
      </c>
      <c r="H558" s="3" t="n">
        <v>140.371917</v>
      </c>
      <c r="I558" t="inlineStr">
        <is>
          <t>OSM実測</t>
        </is>
      </c>
      <c r="J558" t="n">
        <v>33</v>
      </c>
      <c r="K558" t="n">
        <v>33</v>
      </c>
      <c r="L558" t="n">
        <v>-18</v>
      </c>
      <c r="M558" t="n">
        <v>15</v>
      </c>
      <c r="O558" t="inlineStr">
        <is>
          <t>不可 #4</t>
        </is>
      </c>
      <c r="P558" t="inlineStr">
        <is>
          <t>有り</t>
        </is>
      </c>
      <c r="R558" s="4">
        <f>IF(COUNT($M558:$N558)=0,"",IF(AND(IF($N558&lt;&gt;"",$N558,$M558)&lt;=0,$O558&lt;&gt;"可"),"警告",""))</f>
        <v/>
      </c>
      <c r="S558" s="4">
        <f>IF(COUNT($M558:$N558)=0,0,IF(IF($N558&lt;&gt;"",$N558,$M558)&gt;=スコアリング基準!$B$20,スコアリング基準!$C$20,IF(IF($N558&lt;&gt;"",$N558,$M558)&gt;=スコアリング基準!$B$21,スコアリング基準!$C$21,IF(IF($N558&lt;&gt;"",$N558,$M558)&gt;0,スコアリング基準!$C$22,0))))</f>
        <v/>
      </c>
      <c r="T558" s="4">
        <f>IF($O558="可",スコアリング基準!$C$23,0)</f>
        <v/>
      </c>
      <c r="U558" s="4">
        <f>IF(OR(COUNT($K558:$L558)&lt;2,$K558=0),0,IF(ABS($L558)/$K558&lt;=スコアリング基準!$B$24,スコアリング基準!$C$24,IF(ABS($L558)/$K558&lt;=スコアリング基準!$B$25,スコアリング基準!$C$25,IF(ABS($L558)/$K558&lt;=スコアリング基準!$B$26,スコアリング基準!$C$26,0))))</f>
        <v/>
      </c>
      <c r="V558" s="4">
        <f>IF($P558="なし",スコアリング基準!$C$27,0)</f>
        <v/>
      </c>
      <c r="W558" s="4">
        <f>IF($F558="",0,IF(ISNUMBER($F558),IF($F558&lt;=スコアリング基準!$B$28,スコアリング基準!$C$28,スコアリング基準!$C$29),0))</f>
        <v/>
      </c>
      <c r="X558" s="4">
        <f>IFERROR(VLOOKUP($B558,スコアリング基準!$A$36:$B$46,2,FALSE),0)</f>
        <v/>
      </c>
      <c r="Y558" s="4">
        <f>SUM($S558:$X558)</f>
        <v/>
      </c>
      <c r="Z558" s="4">
        <f>IF(COUNT($M558:$N558)=0,"データ無",IF($Y558&gt;=スコアリング基準!$B$30,"S",IF($Y558&gt;=スコアリング基準!$B$31,"A",IF($Y558&gt;=スコアリング基準!$B$32,"B","C"))))</f>
        <v/>
      </c>
      <c r="AA558">
        <f>IFERROR(INDEX(実績DB!$I$3:$I$104,MATCH($B558&amp;$C558,実績DB!$J$3:$J$104,0)),"")</f>
        <v/>
      </c>
    </row>
    <row r="559">
      <c r="A559" t="n">
        <v>557</v>
      </c>
      <c r="B559" t="inlineStr">
        <is>
          <t>東北</t>
        </is>
      </c>
      <c r="C559" t="inlineStr">
        <is>
          <t>大野目変電所</t>
        </is>
      </c>
      <c r="D559" t="inlineStr">
        <is>
          <t>山形県</t>
        </is>
      </c>
      <c r="E559" t="n">
        <v>66</v>
      </c>
      <c r="G559" s="3" t="n">
        <v>38.287111</v>
      </c>
      <c r="H559" s="3" t="n">
        <v>140.359927</v>
      </c>
      <c r="I559" t="inlineStr">
        <is>
          <t>OSM実測</t>
        </is>
      </c>
      <c r="J559" t="n">
        <v>47</v>
      </c>
      <c r="K559" t="n">
        <v>47</v>
      </c>
      <c r="L559" t="n">
        <v>-31</v>
      </c>
      <c r="M559" t="n">
        <v>16</v>
      </c>
      <c r="O559" t="inlineStr">
        <is>
          <t>不可 #4</t>
        </is>
      </c>
      <c r="P559" t="inlineStr">
        <is>
          <t>有り</t>
        </is>
      </c>
      <c r="R559" s="4">
        <f>IF(COUNT($M559:$N559)=0,"",IF(AND(IF($N559&lt;&gt;"",$N559,$M559)&lt;=0,$O559&lt;&gt;"可"),"警告",""))</f>
        <v/>
      </c>
      <c r="S559" s="4">
        <f>IF(COUNT($M559:$N559)=0,0,IF(IF($N559&lt;&gt;"",$N559,$M559)&gt;=スコアリング基準!$B$20,スコアリング基準!$C$20,IF(IF($N559&lt;&gt;"",$N559,$M559)&gt;=スコアリング基準!$B$21,スコアリング基準!$C$21,IF(IF($N559&lt;&gt;"",$N559,$M559)&gt;0,スコアリング基準!$C$22,0))))</f>
        <v/>
      </c>
      <c r="T559" s="4">
        <f>IF($O559="可",スコアリング基準!$C$23,0)</f>
        <v/>
      </c>
      <c r="U559" s="4">
        <f>IF(OR(COUNT($K559:$L559)&lt;2,$K559=0),0,IF(ABS($L559)/$K559&lt;=スコアリング基準!$B$24,スコアリング基準!$C$24,IF(ABS($L559)/$K559&lt;=スコアリング基準!$B$25,スコアリング基準!$C$25,IF(ABS($L559)/$K559&lt;=スコアリング基準!$B$26,スコアリング基準!$C$26,0))))</f>
        <v/>
      </c>
      <c r="V559" s="4">
        <f>IF($P559="なし",スコアリング基準!$C$27,0)</f>
        <v/>
      </c>
      <c r="W559" s="4">
        <f>IF($F559="",0,IF(ISNUMBER($F559),IF($F559&lt;=スコアリング基準!$B$28,スコアリング基準!$C$28,スコアリング基準!$C$29),0))</f>
        <v/>
      </c>
      <c r="X559" s="4">
        <f>IFERROR(VLOOKUP($B559,スコアリング基準!$A$36:$B$46,2,FALSE),0)</f>
        <v/>
      </c>
      <c r="Y559" s="4">
        <f>SUM($S559:$X559)</f>
        <v/>
      </c>
      <c r="Z559" s="4">
        <f>IF(COUNT($M559:$N559)=0,"データ無",IF($Y559&gt;=スコアリング基準!$B$30,"S",IF($Y559&gt;=スコアリング基準!$B$31,"A",IF($Y559&gt;=スコアリング基準!$B$32,"B","C"))))</f>
        <v/>
      </c>
      <c r="AA559">
        <f>IFERROR(INDEX(実績DB!$I$3:$I$104,MATCH($B559&amp;$C559,実績DB!$J$3:$J$104,0)),"")</f>
        <v/>
      </c>
    </row>
    <row r="560">
      <c r="A560" t="n">
        <v>558</v>
      </c>
      <c r="B560" t="inlineStr">
        <is>
          <t>東北</t>
        </is>
      </c>
      <c r="C560" t="inlineStr">
        <is>
          <t>大鰐変電所</t>
        </is>
      </c>
      <c r="D560" t="inlineStr">
        <is>
          <t>青森県</t>
        </is>
      </c>
      <c r="E560" t="n">
        <v>66</v>
      </c>
      <c r="G560" s="3" t="n">
        <v>40.52031</v>
      </c>
      <c r="H560" s="3" t="n">
        <v>140.582602</v>
      </c>
      <c r="I560" t="inlineStr">
        <is>
          <t>OSM実測</t>
        </is>
      </c>
      <c r="J560" t="n">
        <v>33</v>
      </c>
      <c r="K560" t="n">
        <v>33</v>
      </c>
      <c r="L560" t="n">
        <v>-17</v>
      </c>
      <c r="M560" t="n">
        <v>16</v>
      </c>
      <c r="O560" t="inlineStr">
        <is>
          <t>不可 #4</t>
        </is>
      </c>
      <c r="P560" t="inlineStr">
        <is>
          <t>有り</t>
        </is>
      </c>
      <c r="R560" s="4">
        <f>IF(COUNT($M560:$N560)=0,"",IF(AND(IF($N560&lt;&gt;"",$N560,$M560)&lt;=0,$O560&lt;&gt;"可"),"警告",""))</f>
        <v/>
      </c>
      <c r="S560" s="4">
        <f>IF(COUNT($M560:$N560)=0,0,IF(IF($N560&lt;&gt;"",$N560,$M560)&gt;=スコアリング基準!$B$20,スコアリング基準!$C$20,IF(IF($N560&lt;&gt;"",$N560,$M560)&gt;=スコアリング基準!$B$21,スコアリング基準!$C$21,IF(IF($N560&lt;&gt;"",$N560,$M560)&gt;0,スコアリング基準!$C$22,0))))</f>
        <v/>
      </c>
      <c r="T560" s="4">
        <f>IF($O560="可",スコアリング基準!$C$23,0)</f>
        <v/>
      </c>
      <c r="U560" s="4">
        <f>IF(OR(COUNT($K560:$L560)&lt;2,$K560=0),0,IF(ABS($L560)/$K560&lt;=スコアリング基準!$B$24,スコアリング基準!$C$24,IF(ABS($L560)/$K560&lt;=スコアリング基準!$B$25,スコアリング基準!$C$25,IF(ABS($L560)/$K560&lt;=スコアリング基準!$B$26,スコアリング基準!$C$26,0))))</f>
        <v/>
      </c>
      <c r="V560" s="4">
        <f>IF($P560="なし",スコアリング基準!$C$27,0)</f>
        <v/>
      </c>
      <c r="W560" s="4">
        <f>IF($F560="",0,IF(ISNUMBER($F560),IF($F560&lt;=スコアリング基準!$B$28,スコアリング基準!$C$28,スコアリング基準!$C$29),0))</f>
        <v/>
      </c>
      <c r="X560" s="4">
        <f>IFERROR(VLOOKUP($B560,スコアリング基準!$A$36:$B$46,2,FALSE),0)</f>
        <v/>
      </c>
      <c r="Y560" s="4">
        <f>SUM($S560:$X560)</f>
        <v/>
      </c>
      <c r="Z560" s="4">
        <f>IF(COUNT($M560:$N560)=0,"データ無",IF($Y560&gt;=スコアリング基準!$B$30,"S",IF($Y560&gt;=スコアリング基準!$B$31,"A",IF($Y560&gt;=スコアリング基準!$B$32,"B","C"))))</f>
        <v/>
      </c>
      <c r="AA560">
        <f>IFERROR(INDEX(実績DB!$I$3:$I$104,MATCH($B560&amp;$C560,実績DB!$J$3:$J$104,0)),"")</f>
        <v/>
      </c>
    </row>
    <row r="561">
      <c r="A561" t="n">
        <v>559</v>
      </c>
      <c r="B561" t="inlineStr">
        <is>
          <t>東北</t>
        </is>
      </c>
      <c r="C561" t="inlineStr">
        <is>
          <t>天童変電所</t>
        </is>
      </c>
      <c r="D561" t="inlineStr">
        <is>
          <t>山形県</t>
        </is>
      </c>
      <c r="E561" t="n">
        <v>66</v>
      </c>
      <c r="G561" s="3" t="n">
        <v>38.332894</v>
      </c>
      <c r="H561" s="3" t="n">
        <v>140.36437</v>
      </c>
      <c r="I561" t="inlineStr">
        <is>
          <t>OSM実測</t>
        </is>
      </c>
      <c r="J561" t="n">
        <v>52</v>
      </c>
      <c r="K561" t="n">
        <v>52</v>
      </c>
      <c r="L561" t="n">
        <v>-38</v>
      </c>
      <c r="M561" t="n">
        <v>14</v>
      </c>
      <c r="O561" t="inlineStr">
        <is>
          <t>不可 #4</t>
        </is>
      </c>
      <c r="P561" t="inlineStr">
        <is>
          <t>有り</t>
        </is>
      </c>
      <c r="R561" s="4">
        <f>IF(COUNT($M561:$N561)=0,"",IF(AND(IF($N561&lt;&gt;"",$N561,$M561)&lt;=0,$O561&lt;&gt;"可"),"警告",""))</f>
        <v/>
      </c>
      <c r="S561" s="4">
        <f>IF(COUNT($M561:$N561)=0,0,IF(IF($N561&lt;&gt;"",$N561,$M561)&gt;=スコアリング基準!$B$20,スコアリング基準!$C$20,IF(IF($N561&lt;&gt;"",$N561,$M561)&gt;=スコアリング基準!$B$21,スコアリング基準!$C$21,IF(IF($N561&lt;&gt;"",$N561,$M561)&gt;0,スコアリング基準!$C$22,0))))</f>
        <v/>
      </c>
      <c r="T561" s="4">
        <f>IF($O561="可",スコアリング基準!$C$23,0)</f>
        <v/>
      </c>
      <c r="U561" s="4">
        <f>IF(OR(COUNT($K561:$L561)&lt;2,$K561=0),0,IF(ABS($L561)/$K561&lt;=スコアリング基準!$B$24,スコアリング基準!$C$24,IF(ABS($L561)/$K561&lt;=スコアリング基準!$B$25,スコアリング基準!$C$25,IF(ABS($L561)/$K561&lt;=スコアリング基準!$B$26,スコアリング基準!$C$26,0))))</f>
        <v/>
      </c>
      <c r="V561" s="4">
        <f>IF($P561="なし",スコアリング基準!$C$27,0)</f>
        <v/>
      </c>
      <c r="W561" s="4">
        <f>IF($F561="",0,IF(ISNUMBER($F561),IF($F561&lt;=スコアリング基準!$B$28,スコアリング基準!$C$28,スコアリング基準!$C$29),0))</f>
        <v/>
      </c>
      <c r="X561" s="4">
        <f>IFERROR(VLOOKUP($B561,スコアリング基準!$A$36:$B$46,2,FALSE),0)</f>
        <v/>
      </c>
      <c r="Y561" s="4">
        <f>SUM($S561:$X561)</f>
        <v/>
      </c>
      <c r="Z561" s="4">
        <f>IF(COUNT($M561:$N561)=0,"データ無",IF($Y561&gt;=スコアリング基準!$B$30,"S",IF($Y561&gt;=スコアリング基準!$B$31,"A",IF($Y561&gt;=スコアリング基準!$B$32,"B","C"))))</f>
        <v/>
      </c>
      <c r="AA561">
        <f>IFERROR(INDEX(実績DB!$I$3:$I$104,MATCH($B561&amp;$C561,実績DB!$J$3:$J$104,0)),"")</f>
        <v/>
      </c>
    </row>
    <row r="562">
      <c r="A562" t="n">
        <v>560</v>
      </c>
      <c r="B562" t="inlineStr">
        <is>
          <t>東北</t>
        </is>
      </c>
      <c r="C562" t="inlineStr">
        <is>
          <t>太郎代変電所</t>
        </is>
      </c>
      <c r="D562" t="inlineStr">
        <is>
          <t>新潟県</t>
        </is>
      </c>
      <c r="E562" t="n">
        <v>66</v>
      </c>
      <c r="G562" s="3" t="n">
        <v>37.977334</v>
      </c>
      <c r="H562" s="3" t="n">
        <v>139.215951</v>
      </c>
      <c r="I562" t="inlineStr">
        <is>
          <t>OSM実測</t>
        </is>
      </c>
      <c r="J562" t="n">
        <v>38</v>
      </c>
      <c r="K562" t="n">
        <v>38</v>
      </c>
      <c r="L562" t="n">
        <v>-27</v>
      </c>
      <c r="M562" t="n">
        <v>11</v>
      </c>
      <c r="O562" t="inlineStr">
        <is>
          <t>不可 #4</t>
        </is>
      </c>
      <c r="P562" t="inlineStr">
        <is>
          <t>有り</t>
        </is>
      </c>
      <c r="R562" s="4">
        <f>IF(COUNT($M562:$N562)=0,"",IF(AND(IF($N562&lt;&gt;"",$N562,$M562)&lt;=0,$O562&lt;&gt;"可"),"警告",""))</f>
        <v/>
      </c>
      <c r="S562" s="4">
        <f>IF(COUNT($M562:$N562)=0,0,IF(IF($N562&lt;&gt;"",$N562,$M562)&gt;=スコアリング基準!$B$20,スコアリング基準!$C$20,IF(IF($N562&lt;&gt;"",$N562,$M562)&gt;=スコアリング基準!$B$21,スコアリング基準!$C$21,IF(IF($N562&lt;&gt;"",$N562,$M562)&gt;0,スコアリング基準!$C$22,0))))</f>
        <v/>
      </c>
      <c r="T562" s="4">
        <f>IF($O562="可",スコアリング基準!$C$23,0)</f>
        <v/>
      </c>
      <c r="U562" s="4">
        <f>IF(OR(COUNT($K562:$L562)&lt;2,$K562=0),0,IF(ABS($L562)/$K562&lt;=スコアリング基準!$B$24,スコアリング基準!$C$24,IF(ABS($L562)/$K562&lt;=スコアリング基準!$B$25,スコアリング基準!$C$25,IF(ABS($L562)/$K562&lt;=スコアリング基準!$B$26,スコアリング基準!$C$26,0))))</f>
        <v/>
      </c>
      <c r="V562" s="4">
        <f>IF($P562="なし",スコアリング基準!$C$27,0)</f>
        <v/>
      </c>
      <c r="W562" s="4">
        <f>IF($F562="",0,IF(ISNUMBER($F562),IF($F562&lt;=スコアリング基準!$B$28,スコアリング基準!$C$28,スコアリング基準!$C$29),0))</f>
        <v/>
      </c>
      <c r="X562" s="4">
        <f>IFERROR(VLOOKUP($B562,スコアリング基準!$A$36:$B$46,2,FALSE),0)</f>
        <v/>
      </c>
      <c r="Y562" s="4">
        <f>SUM($S562:$X562)</f>
        <v/>
      </c>
      <c r="Z562" s="4">
        <f>IF(COUNT($M562:$N562)=0,"データ無",IF($Y562&gt;=スコアリング基準!$B$30,"S",IF($Y562&gt;=スコアリング基準!$B$31,"A",IF($Y562&gt;=スコアリング基準!$B$32,"B","C"))))</f>
        <v/>
      </c>
      <c r="AA562">
        <f>IFERROR(INDEX(実績DB!$I$3:$I$104,MATCH($B562&amp;$C562,実績DB!$J$3:$J$104,0)),"")</f>
        <v/>
      </c>
    </row>
    <row r="563">
      <c r="A563" t="n">
        <v>561</v>
      </c>
      <c r="B563" t="inlineStr">
        <is>
          <t>東北</t>
        </is>
      </c>
      <c r="C563" t="inlineStr">
        <is>
          <t>女川変電所</t>
        </is>
      </c>
      <c r="D563" t="inlineStr">
        <is>
          <t>宮城県</t>
        </is>
      </c>
      <c r="E563" t="n">
        <v>66</v>
      </c>
      <c r="G563" s="3" t="n">
        <v>38.437478</v>
      </c>
      <c r="H563" s="3" t="n">
        <v>141.441839</v>
      </c>
      <c r="I563" t="inlineStr">
        <is>
          <t>OSM実測</t>
        </is>
      </c>
      <c r="J563" t="n">
        <v>23</v>
      </c>
      <c r="K563" t="n">
        <v>23</v>
      </c>
      <c r="L563" t="n">
        <v>-13</v>
      </c>
      <c r="M563" t="n">
        <v>10</v>
      </c>
      <c r="O563" t="inlineStr">
        <is>
          <t>不可 #4</t>
        </is>
      </c>
      <c r="P563" t="inlineStr">
        <is>
          <t>有り</t>
        </is>
      </c>
      <c r="R563" s="4">
        <f>IF(COUNT($M563:$N563)=0,"",IF(AND(IF($N563&lt;&gt;"",$N563,$M563)&lt;=0,$O563&lt;&gt;"可"),"警告",""))</f>
        <v/>
      </c>
      <c r="S563" s="4">
        <f>IF(COUNT($M563:$N563)=0,0,IF(IF($N563&lt;&gt;"",$N563,$M563)&gt;=スコアリング基準!$B$20,スコアリング基準!$C$20,IF(IF($N563&lt;&gt;"",$N563,$M563)&gt;=スコアリング基準!$B$21,スコアリング基準!$C$21,IF(IF($N563&lt;&gt;"",$N563,$M563)&gt;0,スコアリング基準!$C$22,0))))</f>
        <v/>
      </c>
      <c r="T563" s="4">
        <f>IF($O563="可",スコアリング基準!$C$23,0)</f>
        <v/>
      </c>
      <c r="U563" s="4">
        <f>IF(OR(COUNT($K563:$L563)&lt;2,$K563=0),0,IF(ABS($L563)/$K563&lt;=スコアリング基準!$B$24,スコアリング基準!$C$24,IF(ABS($L563)/$K563&lt;=スコアリング基準!$B$25,スコアリング基準!$C$25,IF(ABS($L563)/$K563&lt;=スコアリング基準!$B$26,スコアリング基準!$C$26,0))))</f>
        <v/>
      </c>
      <c r="V563" s="4">
        <f>IF($P563="なし",スコアリング基準!$C$27,0)</f>
        <v/>
      </c>
      <c r="W563" s="4">
        <f>IF($F563="",0,IF(ISNUMBER($F563),IF($F563&lt;=スコアリング基準!$B$28,スコアリング基準!$C$28,スコアリング基準!$C$29),0))</f>
        <v/>
      </c>
      <c r="X563" s="4">
        <f>IFERROR(VLOOKUP($B563,スコアリング基準!$A$36:$B$46,2,FALSE),0)</f>
        <v/>
      </c>
      <c r="Y563" s="4">
        <f>SUM($S563:$X563)</f>
        <v/>
      </c>
      <c r="Z563" s="4">
        <f>IF(COUNT($M563:$N563)=0,"データ無",IF($Y563&gt;=スコアリング基準!$B$30,"S",IF($Y563&gt;=スコアリング基準!$B$31,"A",IF($Y563&gt;=スコアリング基準!$B$32,"B","C"))))</f>
        <v/>
      </c>
      <c r="AA563">
        <f>IFERROR(INDEX(実績DB!$I$3:$I$104,MATCH($B563&amp;$C563,実績DB!$J$3:$J$104,0)),"")</f>
        <v/>
      </c>
    </row>
    <row r="564">
      <c r="A564" t="n">
        <v>562</v>
      </c>
      <c r="B564" t="inlineStr">
        <is>
          <t>東北</t>
        </is>
      </c>
      <c r="C564" t="inlineStr">
        <is>
          <t>好摩変電所</t>
        </is>
      </c>
      <c r="D564" t="inlineStr">
        <is>
          <t>岩手県</t>
        </is>
      </c>
      <c r="E564" t="n">
        <v>66</v>
      </c>
      <c r="G564" s="3" t="n">
        <v>39.898277</v>
      </c>
      <c r="H564" s="3" t="n">
        <v>141.161178</v>
      </c>
      <c r="I564" t="inlineStr">
        <is>
          <t>OSM実測</t>
        </is>
      </c>
      <c r="J564" t="n">
        <v>28</v>
      </c>
      <c r="K564" t="n">
        <v>28</v>
      </c>
      <c r="L564" t="n">
        <v>-17</v>
      </c>
      <c r="M564" t="n">
        <v>11</v>
      </c>
      <c r="O564" t="inlineStr">
        <is>
          <t>不可 #4</t>
        </is>
      </c>
      <c r="P564" t="inlineStr">
        <is>
          <t>有り</t>
        </is>
      </c>
      <c r="R564" s="4">
        <f>IF(COUNT($M564:$N564)=0,"",IF(AND(IF($N564&lt;&gt;"",$N564,$M564)&lt;=0,$O564&lt;&gt;"可"),"警告",""))</f>
        <v/>
      </c>
      <c r="S564" s="4">
        <f>IF(COUNT($M564:$N564)=0,0,IF(IF($N564&lt;&gt;"",$N564,$M564)&gt;=スコアリング基準!$B$20,スコアリング基準!$C$20,IF(IF($N564&lt;&gt;"",$N564,$M564)&gt;=スコアリング基準!$B$21,スコアリング基準!$C$21,IF(IF($N564&lt;&gt;"",$N564,$M564)&gt;0,スコアリング基準!$C$22,0))))</f>
        <v/>
      </c>
      <c r="T564" s="4">
        <f>IF($O564="可",スコアリング基準!$C$23,0)</f>
        <v/>
      </c>
      <c r="U564" s="4">
        <f>IF(OR(COUNT($K564:$L564)&lt;2,$K564=0),0,IF(ABS($L564)/$K564&lt;=スコアリング基準!$B$24,スコアリング基準!$C$24,IF(ABS($L564)/$K564&lt;=スコアリング基準!$B$25,スコアリング基準!$C$25,IF(ABS($L564)/$K564&lt;=スコアリング基準!$B$26,スコアリング基準!$C$26,0))))</f>
        <v/>
      </c>
      <c r="V564" s="4">
        <f>IF($P564="なし",スコアリング基準!$C$27,0)</f>
        <v/>
      </c>
      <c r="W564" s="4">
        <f>IF($F564="",0,IF(ISNUMBER($F564),IF($F564&lt;=スコアリング基準!$B$28,スコアリング基準!$C$28,スコアリング基準!$C$29),0))</f>
        <v/>
      </c>
      <c r="X564" s="4">
        <f>IFERROR(VLOOKUP($B564,スコアリング基準!$A$36:$B$46,2,FALSE),0)</f>
        <v/>
      </c>
      <c r="Y564" s="4">
        <f>SUM($S564:$X564)</f>
        <v/>
      </c>
      <c r="Z564" s="4">
        <f>IF(COUNT($M564:$N564)=0,"データ無",IF($Y564&gt;=スコアリング基準!$B$30,"S",IF($Y564&gt;=スコアリング基準!$B$31,"A",IF($Y564&gt;=スコアリング基準!$B$32,"B","C"))))</f>
        <v/>
      </c>
      <c r="AA564">
        <f>IFERROR(INDEX(実績DB!$I$3:$I$104,MATCH($B564&amp;$C564,実績DB!$J$3:$J$104,0)),"")</f>
        <v/>
      </c>
    </row>
    <row r="565">
      <c r="A565" t="n">
        <v>563</v>
      </c>
      <c r="B565" t="inlineStr">
        <is>
          <t>東北</t>
        </is>
      </c>
      <c r="C565" t="inlineStr">
        <is>
          <t>安田変電所</t>
        </is>
      </c>
      <c r="D565" t="inlineStr">
        <is>
          <t>新潟県</t>
        </is>
      </c>
      <c r="E565" t="n">
        <v>66</v>
      </c>
      <c r="G565" s="3" t="n">
        <v>37.772243</v>
      </c>
      <c r="H565" s="3" t="n">
        <v>139.242432</v>
      </c>
      <c r="I565" t="inlineStr">
        <is>
          <t>OSM実測</t>
        </is>
      </c>
      <c r="J565" t="n">
        <v>38</v>
      </c>
      <c r="K565" t="n">
        <v>38</v>
      </c>
      <c r="L565" t="n">
        <v>-23</v>
      </c>
      <c r="M565" t="n">
        <v>15</v>
      </c>
      <c r="O565" t="inlineStr">
        <is>
          <t>不可 #4</t>
        </is>
      </c>
      <c r="P565" t="inlineStr">
        <is>
          <t>有り</t>
        </is>
      </c>
      <c r="R565" s="4">
        <f>IF(COUNT($M565:$N565)=0,"",IF(AND(IF($N565&lt;&gt;"",$N565,$M565)&lt;=0,$O565&lt;&gt;"可"),"警告",""))</f>
        <v/>
      </c>
      <c r="S565" s="4">
        <f>IF(COUNT($M565:$N565)=0,0,IF(IF($N565&lt;&gt;"",$N565,$M565)&gt;=スコアリング基準!$B$20,スコアリング基準!$C$20,IF(IF($N565&lt;&gt;"",$N565,$M565)&gt;=スコアリング基準!$B$21,スコアリング基準!$C$21,IF(IF($N565&lt;&gt;"",$N565,$M565)&gt;0,スコアリング基準!$C$22,0))))</f>
        <v/>
      </c>
      <c r="T565" s="4">
        <f>IF($O565="可",スコアリング基準!$C$23,0)</f>
        <v/>
      </c>
      <c r="U565" s="4">
        <f>IF(OR(COUNT($K565:$L565)&lt;2,$K565=0),0,IF(ABS($L565)/$K565&lt;=スコアリング基準!$B$24,スコアリング基準!$C$24,IF(ABS($L565)/$K565&lt;=スコアリング基準!$B$25,スコアリング基準!$C$25,IF(ABS($L565)/$K565&lt;=スコアリング基準!$B$26,スコアリング基準!$C$26,0))))</f>
        <v/>
      </c>
      <c r="V565" s="4">
        <f>IF($P565="なし",スコアリング基準!$C$27,0)</f>
        <v/>
      </c>
      <c r="W565" s="4">
        <f>IF($F565="",0,IF(ISNUMBER($F565),IF($F565&lt;=スコアリング基準!$B$28,スコアリング基準!$C$28,スコアリング基準!$C$29),0))</f>
        <v/>
      </c>
      <c r="X565" s="4">
        <f>IFERROR(VLOOKUP($B565,スコアリング基準!$A$36:$B$46,2,FALSE),0)</f>
        <v/>
      </c>
      <c r="Y565" s="4">
        <f>SUM($S565:$X565)</f>
        <v/>
      </c>
      <c r="Z565" s="4">
        <f>IF(COUNT($M565:$N565)=0,"データ無",IF($Y565&gt;=スコアリング基準!$B$30,"S",IF($Y565&gt;=スコアリング基準!$B$31,"A",IF($Y565&gt;=スコアリング基準!$B$32,"B","C"))))</f>
        <v/>
      </c>
      <c r="AA565">
        <f>IFERROR(INDEX(実績DB!$I$3:$I$104,MATCH($B565&amp;$C565,実績DB!$J$3:$J$104,0)),"")</f>
        <v/>
      </c>
    </row>
    <row r="566">
      <c r="A566" t="n">
        <v>564</v>
      </c>
      <c r="B566" t="inlineStr">
        <is>
          <t>東北</t>
        </is>
      </c>
      <c r="C566" t="inlineStr">
        <is>
          <t>宮内変電所</t>
        </is>
      </c>
      <c r="D566" t="inlineStr">
        <is>
          <t>山形県</t>
        </is>
      </c>
      <c r="E566" t="n">
        <v>66</v>
      </c>
      <c r="G566" s="3" t="n">
        <v>38.068242</v>
      </c>
      <c r="H566" s="3" t="n">
        <v>140.138926</v>
      </c>
      <c r="I566" t="inlineStr">
        <is>
          <t>OSM実測</t>
        </is>
      </c>
      <c r="J566" t="n">
        <v>27</v>
      </c>
      <c r="K566" t="n">
        <v>27</v>
      </c>
      <c r="L566" t="n">
        <v>-19</v>
      </c>
      <c r="M566" t="n">
        <v>8</v>
      </c>
      <c r="O566" t="inlineStr">
        <is>
          <t>不可 #4</t>
        </is>
      </c>
      <c r="P566" t="inlineStr">
        <is>
          <t>有り</t>
        </is>
      </c>
      <c r="R566" s="4">
        <f>IF(COUNT($M566:$N566)=0,"",IF(AND(IF($N566&lt;&gt;"",$N566,$M566)&lt;=0,$O566&lt;&gt;"可"),"警告",""))</f>
        <v/>
      </c>
      <c r="S566" s="4">
        <f>IF(COUNT($M566:$N566)=0,0,IF(IF($N566&lt;&gt;"",$N566,$M566)&gt;=スコアリング基準!$B$20,スコアリング基準!$C$20,IF(IF($N566&lt;&gt;"",$N566,$M566)&gt;=スコアリング基準!$B$21,スコアリング基準!$C$21,IF(IF($N566&lt;&gt;"",$N566,$M566)&gt;0,スコアリング基準!$C$22,0))))</f>
        <v/>
      </c>
      <c r="T566" s="4">
        <f>IF($O566="可",スコアリング基準!$C$23,0)</f>
        <v/>
      </c>
      <c r="U566" s="4">
        <f>IF(OR(COUNT($K566:$L566)&lt;2,$K566=0),0,IF(ABS($L566)/$K566&lt;=スコアリング基準!$B$24,スコアリング基準!$C$24,IF(ABS($L566)/$K566&lt;=スコアリング基準!$B$25,スコアリング基準!$C$25,IF(ABS($L566)/$K566&lt;=スコアリング基準!$B$26,スコアリング基準!$C$26,0))))</f>
        <v/>
      </c>
      <c r="V566" s="4">
        <f>IF($P566="なし",スコアリング基準!$C$27,0)</f>
        <v/>
      </c>
      <c r="W566" s="4">
        <f>IF($F566="",0,IF(ISNUMBER($F566),IF($F566&lt;=スコアリング基準!$B$28,スコアリング基準!$C$28,スコアリング基準!$C$29),0))</f>
        <v/>
      </c>
      <c r="X566" s="4">
        <f>IFERROR(VLOOKUP($B566,スコアリング基準!$A$36:$B$46,2,FALSE),0)</f>
        <v/>
      </c>
      <c r="Y566" s="4">
        <f>SUM($S566:$X566)</f>
        <v/>
      </c>
      <c r="Z566" s="4">
        <f>IF(COUNT($M566:$N566)=0,"データ無",IF($Y566&gt;=スコアリング基準!$B$30,"S",IF($Y566&gt;=スコアリング基準!$B$31,"A",IF($Y566&gt;=スコアリング基準!$B$32,"B","C"))))</f>
        <v/>
      </c>
      <c r="AA566">
        <f>IFERROR(INDEX(実績DB!$I$3:$I$104,MATCH($B566&amp;$C566,実績DB!$J$3:$J$104,0)),"")</f>
        <v/>
      </c>
    </row>
    <row r="567">
      <c r="A567" t="n">
        <v>565</v>
      </c>
      <c r="B567" t="inlineStr">
        <is>
          <t>東北</t>
        </is>
      </c>
      <c r="C567" t="inlineStr">
        <is>
          <t>宮内町変電所</t>
        </is>
      </c>
      <c r="D567" t="inlineStr">
        <is>
          <t>新潟県</t>
        </is>
      </c>
      <c r="E567" t="n">
        <v>66</v>
      </c>
      <c r="G567" s="3" t="n">
        <v>37.422603</v>
      </c>
      <c r="H567" s="3" t="n">
        <v>138.845757</v>
      </c>
      <c r="I567" t="inlineStr">
        <is>
          <t>OSM実測</t>
        </is>
      </c>
      <c r="J567" t="n">
        <v>57</v>
      </c>
      <c r="K567" t="n">
        <v>57</v>
      </c>
      <c r="L567" t="n">
        <v>-36</v>
      </c>
      <c r="M567" t="n">
        <v>21</v>
      </c>
      <c r="O567" t="inlineStr">
        <is>
          <t>不可 #4</t>
        </is>
      </c>
      <c r="P567" t="inlineStr">
        <is>
          <t>有り</t>
        </is>
      </c>
      <c r="R567" s="4">
        <f>IF(COUNT($M567:$N567)=0,"",IF(AND(IF($N567&lt;&gt;"",$N567,$M567)&lt;=0,$O567&lt;&gt;"可"),"警告",""))</f>
        <v/>
      </c>
      <c r="S567" s="4">
        <f>IF(COUNT($M567:$N567)=0,0,IF(IF($N567&lt;&gt;"",$N567,$M567)&gt;=スコアリング基準!$B$20,スコアリング基準!$C$20,IF(IF($N567&lt;&gt;"",$N567,$M567)&gt;=スコアリング基準!$B$21,スコアリング基準!$C$21,IF(IF($N567&lt;&gt;"",$N567,$M567)&gt;0,スコアリング基準!$C$22,0))))</f>
        <v/>
      </c>
      <c r="T567" s="4">
        <f>IF($O567="可",スコアリング基準!$C$23,0)</f>
        <v/>
      </c>
      <c r="U567" s="4">
        <f>IF(OR(COUNT($K567:$L567)&lt;2,$K567=0),0,IF(ABS($L567)/$K567&lt;=スコアリング基準!$B$24,スコアリング基準!$C$24,IF(ABS($L567)/$K567&lt;=スコアリング基準!$B$25,スコアリング基準!$C$25,IF(ABS($L567)/$K567&lt;=スコアリング基準!$B$26,スコアリング基準!$C$26,0))))</f>
        <v/>
      </c>
      <c r="V567" s="4">
        <f>IF($P567="なし",スコアリング基準!$C$27,0)</f>
        <v/>
      </c>
      <c r="W567" s="4">
        <f>IF($F567="",0,IF(ISNUMBER($F567),IF($F567&lt;=スコアリング基準!$B$28,スコアリング基準!$C$28,スコアリング基準!$C$29),0))</f>
        <v/>
      </c>
      <c r="X567" s="4">
        <f>IFERROR(VLOOKUP($B567,スコアリング基準!$A$36:$B$46,2,FALSE),0)</f>
        <v/>
      </c>
      <c r="Y567" s="4">
        <f>SUM($S567:$X567)</f>
        <v/>
      </c>
      <c r="Z567" s="4">
        <f>IF(COUNT($M567:$N567)=0,"データ無",IF($Y567&gt;=スコアリング基準!$B$30,"S",IF($Y567&gt;=スコアリング基準!$B$31,"A",IF($Y567&gt;=スコアリング基準!$B$32,"B","C"))))</f>
        <v/>
      </c>
      <c r="AA567">
        <f>IFERROR(INDEX(実績DB!$I$3:$I$104,MATCH($B567&amp;$C567,実績DB!$J$3:$J$104,0)),"")</f>
        <v/>
      </c>
    </row>
    <row r="568">
      <c r="A568" t="n">
        <v>566</v>
      </c>
      <c r="B568" t="inlineStr">
        <is>
          <t>東北</t>
        </is>
      </c>
      <c r="C568" t="inlineStr">
        <is>
          <t>宮変電所</t>
        </is>
      </c>
      <c r="D568" t="inlineStr">
        <is>
          <t>宮城県</t>
        </is>
      </c>
      <c r="E568" t="n">
        <v>66</v>
      </c>
      <c r="G568" s="3" t="n">
        <v>38.049571</v>
      </c>
      <c r="H568" s="3" t="n">
        <v>140.661069</v>
      </c>
      <c r="I568" t="inlineStr">
        <is>
          <t>OSM実測</t>
        </is>
      </c>
      <c r="J568" t="n">
        <v>19</v>
      </c>
      <c r="K568" t="n">
        <v>19</v>
      </c>
      <c r="L568" t="n">
        <v>-18</v>
      </c>
      <c r="M568" t="n">
        <v>1</v>
      </c>
      <c r="O568" t="inlineStr">
        <is>
          <t>不可 #4</t>
        </is>
      </c>
      <c r="P568" t="inlineStr">
        <is>
          <t>有り</t>
        </is>
      </c>
      <c r="R568" s="4">
        <f>IF(COUNT($M568:$N568)=0,"",IF(AND(IF($N568&lt;&gt;"",$N568,$M568)&lt;=0,$O568&lt;&gt;"可"),"警告",""))</f>
        <v/>
      </c>
      <c r="S568" s="4">
        <f>IF(COUNT($M568:$N568)=0,0,IF(IF($N568&lt;&gt;"",$N568,$M568)&gt;=スコアリング基準!$B$20,スコアリング基準!$C$20,IF(IF($N568&lt;&gt;"",$N568,$M568)&gt;=スコアリング基準!$B$21,スコアリング基準!$C$21,IF(IF($N568&lt;&gt;"",$N568,$M568)&gt;0,スコアリング基準!$C$22,0))))</f>
        <v/>
      </c>
      <c r="T568" s="4">
        <f>IF($O568="可",スコアリング基準!$C$23,0)</f>
        <v/>
      </c>
      <c r="U568" s="4">
        <f>IF(OR(COUNT($K568:$L568)&lt;2,$K568=0),0,IF(ABS($L568)/$K568&lt;=スコアリング基準!$B$24,スコアリング基準!$C$24,IF(ABS($L568)/$K568&lt;=スコアリング基準!$B$25,スコアリング基準!$C$25,IF(ABS($L568)/$K568&lt;=スコアリング基準!$B$26,スコアリング基準!$C$26,0))))</f>
        <v/>
      </c>
      <c r="V568" s="4">
        <f>IF($P568="なし",スコアリング基準!$C$27,0)</f>
        <v/>
      </c>
      <c r="W568" s="4">
        <f>IF($F568="",0,IF(ISNUMBER($F568),IF($F568&lt;=スコアリング基準!$B$28,スコアリング基準!$C$28,スコアリング基準!$C$29),0))</f>
        <v/>
      </c>
      <c r="X568" s="4">
        <f>IFERROR(VLOOKUP($B568,スコアリング基準!$A$36:$B$46,2,FALSE),0)</f>
        <v/>
      </c>
      <c r="Y568" s="4">
        <f>SUM($S568:$X568)</f>
        <v/>
      </c>
      <c r="Z568" s="4">
        <f>IF(COUNT($M568:$N568)=0,"データ無",IF($Y568&gt;=スコアリング基準!$B$30,"S",IF($Y568&gt;=スコアリング基準!$B$31,"A",IF($Y568&gt;=スコアリング基準!$B$32,"B","C"))))</f>
        <v/>
      </c>
      <c r="AA568">
        <f>IFERROR(INDEX(実績DB!$I$3:$I$104,MATCH($B568&amp;$C568,実績DB!$J$3:$J$104,0)),"")</f>
        <v/>
      </c>
    </row>
    <row r="569">
      <c r="A569" t="n">
        <v>567</v>
      </c>
      <c r="B569" t="inlineStr">
        <is>
          <t>東北</t>
        </is>
      </c>
      <c r="C569" t="inlineStr">
        <is>
          <t>宮宿変電所</t>
        </is>
      </c>
      <c r="D569" t="inlineStr">
        <is>
          <t>山形県</t>
        </is>
      </c>
      <c r="E569" t="n">
        <v>66</v>
      </c>
      <c r="G569" s="3" t="n">
        <v>38.297381</v>
      </c>
      <c r="H569" s="3" t="n">
        <v>140.150499</v>
      </c>
      <c r="I569" t="inlineStr">
        <is>
          <t>OSM実測</t>
        </is>
      </c>
      <c r="J569" t="n">
        <v>18</v>
      </c>
      <c r="K569" t="n">
        <v>18</v>
      </c>
      <c r="L569" t="n">
        <v>-8</v>
      </c>
      <c r="M569" t="n">
        <v>10</v>
      </c>
      <c r="O569" t="inlineStr">
        <is>
          <t>不可 #4</t>
        </is>
      </c>
      <c r="P569" t="inlineStr">
        <is>
          <t>有り</t>
        </is>
      </c>
      <c r="R569" s="4">
        <f>IF(COUNT($M569:$N569)=0,"",IF(AND(IF($N569&lt;&gt;"",$N569,$M569)&lt;=0,$O569&lt;&gt;"可"),"警告",""))</f>
        <v/>
      </c>
      <c r="S569" s="4">
        <f>IF(COUNT($M569:$N569)=0,0,IF(IF($N569&lt;&gt;"",$N569,$M569)&gt;=スコアリング基準!$B$20,スコアリング基準!$C$20,IF(IF($N569&lt;&gt;"",$N569,$M569)&gt;=スコアリング基準!$B$21,スコアリング基準!$C$21,IF(IF($N569&lt;&gt;"",$N569,$M569)&gt;0,スコアリング基準!$C$22,0))))</f>
        <v/>
      </c>
      <c r="T569" s="4">
        <f>IF($O569="可",スコアリング基準!$C$23,0)</f>
        <v/>
      </c>
      <c r="U569" s="4">
        <f>IF(OR(COUNT($K569:$L569)&lt;2,$K569=0),0,IF(ABS($L569)/$K569&lt;=スコアリング基準!$B$24,スコアリング基準!$C$24,IF(ABS($L569)/$K569&lt;=スコアリング基準!$B$25,スコアリング基準!$C$25,IF(ABS($L569)/$K569&lt;=スコアリング基準!$B$26,スコアリング基準!$C$26,0))))</f>
        <v/>
      </c>
      <c r="V569" s="4">
        <f>IF($P569="なし",スコアリング基準!$C$27,0)</f>
        <v/>
      </c>
      <c r="W569" s="4">
        <f>IF($F569="",0,IF(ISNUMBER($F569),IF($F569&lt;=スコアリング基準!$B$28,スコアリング基準!$C$28,スコアリング基準!$C$29),0))</f>
        <v/>
      </c>
      <c r="X569" s="4">
        <f>IFERROR(VLOOKUP($B569,スコアリング基準!$A$36:$B$46,2,FALSE),0)</f>
        <v/>
      </c>
      <c r="Y569" s="4">
        <f>SUM($S569:$X569)</f>
        <v/>
      </c>
      <c r="Z569" s="4">
        <f>IF(COUNT($M569:$N569)=0,"データ無",IF($Y569&gt;=スコアリング基準!$B$30,"S",IF($Y569&gt;=スコアリング基準!$B$31,"A",IF($Y569&gt;=スコアリング基準!$B$32,"B","C"))))</f>
        <v/>
      </c>
      <c r="AA569">
        <f>IFERROR(INDEX(実績DB!$I$3:$I$104,MATCH($B569&amp;$C569,実績DB!$J$3:$J$104,0)),"")</f>
        <v/>
      </c>
    </row>
    <row r="570">
      <c r="A570" t="n">
        <v>568</v>
      </c>
      <c r="B570" t="inlineStr">
        <is>
          <t>東北</t>
        </is>
      </c>
      <c r="C570" t="inlineStr">
        <is>
          <t>宮野目変電所</t>
        </is>
      </c>
      <c r="D570" t="inlineStr">
        <is>
          <t>岩手県</t>
        </is>
      </c>
      <c r="E570" t="n">
        <v>66</v>
      </c>
      <c r="G570" s="3" t="n">
        <v>39.422414</v>
      </c>
      <c r="H570" s="3" t="n">
        <v>141.121462</v>
      </c>
      <c r="I570" t="inlineStr">
        <is>
          <t>OSM実測</t>
        </is>
      </c>
      <c r="J570" t="n">
        <v>57</v>
      </c>
      <c r="K570" t="n">
        <v>57</v>
      </c>
      <c r="L570" t="n">
        <v>-53</v>
      </c>
      <c r="M570" t="n">
        <v>4</v>
      </c>
      <c r="O570" t="inlineStr">
        <is>
          <t>不可 #4</t>
        </is>
      </c>
      <c r="P570" t="inlineStr">
        <is>
          <t>有り</t>
        </is>
      </c>
      <c r="R570" s="4">
        <f>IF(COUNT($M570:$N570)=0,"",IF(AND(IF($N570&lt;&gt;"",$N570,$M570)&lt;=0,$O570&lt;&gt;"可"),"警告",""))</f>
        <v/>
      </c>
      <c r="S570" s="4">
        <f>IF(COUNT($M570:$N570)=0,0,IF(IF($N570&lt;&gt;"",$N570,$M570)&gt;=スコアリング基準!$B$20,スコアリング基準!$C$20,IF(IF($N570&lt;&gt;"",$N570,$M570)&gt;=スコアリング基準!$B$21,スコアリング基準!$C$21,IF(IF($N570&lt;&gt;"",$N570,$M570)&gt;0,スコアリング基準!$C$22,0))))</f>
        <v/>
      </c>
      <c r="T570" s="4">
        <f>IF($O570="可",スコアリング基準!$C$23,0)</f>
        <v/>
      </c>
      <c r="U570" s="4">
        <f>IF(OR(COUNT($K570:$L570)&lt;2,$K570=0),0,IF(ABS($L570)/$K570&lt;=スコアリング基準!$B$24,スコアリング基準!$C$24,IF(ABS($L570)/$K570&lt;=スコアリング基準!$B$25,スコアリング基準!$C$25,IF(ABS($L570)/$K570&lt;=スコアリング基準!$B$26,スコアリング基準!$C$26,0))))</f>
        <v/>
      </c>
      <c r="V570" s="4">
        <f>IF($P570="なし",スコアリング基準!$C$27,0)</f>
        <v/>
      </c>
      <c r="W570" s="4">
        <f>IF($F570="",0,IF(ISNUMBER($F570),IF($F570&lt;=スコアリング基準!$B$28,スコアリング基準!$C$28,スコアリング基準!$C$29),0))</f>
        <v/>
      </c>
      <c r="X570" s="4">
        <f>IFERROR(VLOOKUP($B570,スコアリング基準!$A$36:$B$46,2,FALSE),0)</f>
        <v/>
      </c>
      <c r="Y570" s="4">
        <f>SUM($S570:$X570)</f>
        <v/>
      </c>
      <c r="Z570" s="4">
        <f>IF(COUNT($M570:$N570)=0,"データ無",IF($Y570&gt;=スコアリング基準!$B$30,"S",IF($Y570&gt;=スコアリング基準!$B$31,"A",IF($Y570&gt;=スコアリング基準!$B$32,"B","C"))))</f>
        <v/>
      </c>
      <c r="AA570">
        <f>IFERROR(INDEX(実績DB!$I$3:$I$104,MATCH($B570&amp;$C570,実績DB!$J$3:$J$104,0)),"")</f>
        <v/>
      </c>
    </row>
    <row r="571">
      <c r="A571" t="n">
        <v>569</v>
      </c>
      <c r="B571" t="inlineStr">
        <is>
          <t>東北</t>
        </is>
      </c>
      <c r="C571" t="inlineStr">
        <is>
          <t>富岡変電所</t>
        </is>
      </c>
      <c r="D571" t="inlineStr">
        <is>
          <t>福島県</t>
        </is>
      </c>
      <c r="E571" t="n">
        <v>66</v>
      </c>
      <c r="G571" s="3" t="n">
        <v>37.355782</v>
      </c>
      <c r="H571" s="3" t="n">
        <v>140.990175</v>
      </c>
      <c r="I571" t="inlineStr">
        <is>
          <t>OSM実測</t>
        </is>
      </c>
      <c r="J571" t="n">
        <v>38</v>
      </c>
      <c r="K571" t="n">
        <v>38</v>
      </c>
      <c r="L571" t="n">
        <v>-38</v>
      </c>
      <c r="M571" t="n">
        <v>0</v>
      </c>
      <c r="O571" t="inlineStr">
        <is>
          <t>不可 #4</t>
        </is>
      </c>
      <c r="P571" t="inlineStr">
        <is>
          <t>有り</t>
        </is>
      </c>
      <c r="R571" s="4">
        <f>IF(COUNT($M571:$N571)=0,"",IF(AND(IF($N571&lt;&gt;"",$N571,$M571)&lt;=0,$O571&lt;&gt;"可"),"警告",""))</f>
        <v/>
      </c>
      <c r="S571" s="4">
        <f>IF(COUNT($M571:$N571)=0,0,IF(IF($N571&lt;&gt;"",$N571,$M571)&gt;=スコアリング基準!$B$20,スコアリング基準!$C$20,IF(IF($N571&lt;&gt;"",$N571,$M571)&gt;=スコアリング基準!$B$21,スコアリング基準!$C$21,IF(IF($N571&lt;&gt;"",$N571,$M571)&gt;0,スコアリング基準!$C$22,0))))</f>
        <v/>
      </c>
      <c r="T571" s="4">
        <f>IF($O571="可",スコアリング基準!$C$23,0)</f>
        <v/>
      </c>
      <c r="U571" s="4">
        <f>IF(OR(COUNT($K571:$L571)&lt;2,$K571=0),0,IF(ABS($L571)/$K571&lt;=スコアリング基準!$B$24,スコアリング基準!$C$24,IF(ABS($L571)/$K571&lt;=スコアリング基準!$B$25,スコアリング基準!$C$25,IF(ABS($L571)/$K571&lt;=スコアリング基準!$B$26,スコアリング基準!$C$26,0))))</f>
        <v/>
      </c>
      <c r="V571" s="4">
        <f>IF($P571="なし",スコアリング基準!$C$27,0)</f>
        <v/>
      </c>
      <c r="W571" s="4">
        <f>IF($F571="",0,IF(ISNUMBER($F571),IF($F571&lt;=スコアリング基準!$B$28,スコアリング基準!$C$28,スコアリング基準!$C$29),0))</f>
        <v/>
      </c>
      <c r="X571" s="4">
        <f>IFERROR(VLOOKUP($B571,スコアリング基準!$A$36:$B$46,2,FALSE),0)</f>
        <v/>
      </c>
      <c r="Y571" s="4">
        <f>SUM($S571:$X571)</f>
        <v/>
      </c>
      <c r="Z571" s="4">
        <f>IF(COUNT($M571:$N571)=0,"データ無",IF($Y571&gt;=スコアリング基準!$B$30,"S",IF($Y571&gt;=スコアリング基準!$B$31,"A",IF($Y571&gt;=スコアリング基準!$B$32,"B","C"))))</f>
        <v/>
      </c>
      <c r="AA571">
        <f>IFERROR(INDEX(実績DB!$I$3:$I$104,MATCH($B571&amp;$C571,実績DB!$J$3:$J$104,0)),"")</f>
        <v/>
      </c>
    </row>
    <row r="572">
      <c r="A572" t="n">
        <v>570</v>
      </c>
      <c r="B572" t="inlineStr">
        <is>
          <t>東北</t>
        </is>
      </c>
      <c r="C572" t="inlineStr">
        <is>
          <t>富沢接続点</t>
        </is>
      </c>
      <c r="D572" t="inlineStr">
        <is>
          <t>宮城県</t>
        </is>
      </c>
      <c r="E572" t="n">
        <v>66</v>
      </c>
      <c r="G572" s="3" t="n">
        <v>38.216166</v>
      </c>
      <c r="H572" s="3" t="n">
        <v>140.86737</v>
      </c>
      <c r="I572" t="inlineStr">
        <is>
          <t>OSM実測</t>
        </is>
      </c>
      <c r="R572" s="4">
        <f>IF(COUNT($M572:$N572)=0,"",IF(AND(IF($N572&lt;&gt;"",$N572,$M572)&lt;=0,$O572&lt;&gt;"可"),"警告",""))</f>
        <v/>
      </c>
      <c r="S572" s="4">
        <f>IF(COUNT($M572:$N572)=0,0,IF(IF($N572&lt;&gt;"",$N572,$M572)&gt;=スコアリング基準!$B$20,スコアリング基準!$C$20,IF(IF($N572&lt;&gt;"",$N572,$M572)&gt;=スコアリング基準!$B$21,スコアリング基準!$C$21,IF(IF($N572&lt;&gt;"",$N572,$M572)&gt;0,スコアリング基準!$C$22,0))))</f>
        <v/>
      </c>
      <c r="T572" s="4">
        <f>IF($O572="可",スコアリング基準!$C$23,0)</f>
        <v/>
      </c>
      <c r="U572" s="4">
        <f>IF(OR(COUNT($K572:$L572)&lt;2,$K572=0),0,IF(ABS($L572)/$K572&lt;=スコアリング基準!$B$24,スコアリング基準!$C$24,IF(ABS($L572)/$K572&lt;=スコアリング基準!$B$25,スコアリング基準!$C$25,IF(ABS($L572)/$K572&lt;=スコアリング基準!$B$26,スコアリング基準!$C$26,0))))</f>
        <v/>
      </c>
      <c r="V572" s="4">
        <f>IF($P572="なし",スコアリング基準!$C$27,0)</f>
        <v/>
      </c>
      <c r="W572" s="4">
        <f>IF($F572="",0,IF(ISNUMBER($F572),IF($F572&lt;=スコアリング基準!$B$28,スコアリング基準!$C$28,スコアリング基準!$C$29),0))</f>
        <v/>
      </c>
      <c r="X572" s="4">
        <f>IFERROR(VLOOKUP($B572,スコアリング基準!$A$36:$B$46,2,FALSE),0)</f>
        <v/>
      </c>
      <c r="Y572" s="4">
        <f>SUM($S572:$X572)</f>
        <v/>
      </c>
      <c r="Z572" s="4">
        <f>IF(COUNT($M572:$N572)=0,"データ無",IF($Y572&gt;=スコアリング基準!$B$30,"S",IF($Y572&gt;=スコアリング基準!$B$31,"A",IF($Y572&gt;=スコアリング基準!$B$32,"B","C"))))</f>
        <v/>
      </c>
      <c r="AA572">
        <f>IFERROR(INDEX(実績DB!$I$3:$I$104,MATCH($B572&amp;$C572,実績DB!$J$3:$J$104,0)),"")</f>
        <v/>
      </c>
    </row>
    <row r="573">
      <c r="A573" t="n">
        <v>571</v>
      </c>
      <c r="B573" t="inlineStr">
        <is>
          <t>東北</t>
        </is>
      </c>
      <c r="C573" t="inlineStr">
        <is>
          <t>小中島発電所</t>
        </is>
      </c>
      <c r="D573" t="inlineStr">
        <is>
          <t>岩手県</t>
        </is>
      </c>
      <c r="E573" t="n">
        <v>66</v>
      </c>
      <c r="G573" s="3" t="n">
        <v>40.367629</v>
      </c>
      <c r="H573" s="3" t="n">
        <v>141.289932</v>
      </c>
      <c r="I573" t="inlineStr">
        <is>
          <t>OSM実測</t>
        </is>
      </c>
      <c r="R573" s="4">
        <f>IF(COUNT($M573:$N573)=0,"",IF(AND(IF($N573&lt;&gt;"",$N573,$M573)&lt;=0,$O573&lt;&gt;"可"),"警告",""))</f>
        <v/>
      </c>
      <c r="S573" s="4">
        <f>IF(COUNT($M573:$N573)=0,0,IF(IF($N573&lt;&gt;"",$N573,$M573)&gt;=スコアリング基準!$B$20,スコアリング基準!$C$20,IF(IF($N573&lt;&gt;"",$N573,$M573)&gt;=スコアリング基準!$B$21,スコアリング基準!$C$21,IF(IF($N573&lt;&gt;"",$N573,$M573)&gt;0,スコアリング基準!$C$22,0))))</f>
        <v/>
      </c>
      <c r="T573" s="4">
        <f>IF($O573="可",スコアリング基準!$C$23,0)</f>
        <v/>
      </c>
      <c r="U573" s="4">
        <f>IF(OR(COUNT($K573:$L573)&lt;2,$K573=0),0,IF(ABS($L573)/$K573&lt;=スコアリング基準!$B$24,スコアリング基準!$C$24,IF(ABS($L573)/$K573&lt;=スコアリング基準!$B$25,スコアリング基準!$C$25,IF(ABS($L573)/$K573&lt;=スコアリング基準!$B$26,スコアリング基準!$C$26,0))))</f>
        <v/>
      </c>
      <c r="V573" s="4">
        <f>IF($P573="なし",スコアリング基準!$C$27,0)</f>
        <v/>
      </c>
      <c r="W573" s="4">
        <f>IF($F573="",0,IF(ISNUMBER($F573),IF($F573&lt;=スコアリング基準!$B$28,スコアリング基準!$C$28,スコアリング基準!$C$29),0))</f>
        <v/>
      </c>
      <c r="X573" s="4">
        <f>IFERROR(VLOOKUP($B573,スコアリング基準!$A$36:$B$46,2,FALSE),0)</f>
        <v/>
      </c>
      <c r="Y573" s="4">
        <f>SUM($S573:$X573)</f>
        <v/>
      </c>
      <c r="Z573" s="4">
        <f>IF(COUNT($M573:$N573)=0,"データ無",IF($Y573&gt;=スコアリング基準!$B$30,"S",IF($Y573&gt;=スコアリング基準!$B$31,"A",IF($Y573&gt;=スコアリング基準!$B$32,"B","C"))))</f>
        <v/>
      </c>
      <c r="AA573">
        <f>IFERROR(INDEX(実績DB!$I$3:$I$104,MATCH($B573&amp;$C573,実績DB!$J$3:$J$104,0)),"")</f>
        <v/>
      </c>
    </row>
    <row r="574">
      <c r="A574" t="n">
        <v>572</v>
      </c>
      <c r="B574" t="inlineStr">
        <is>
          <t>東北</t>
        </is>
      </c>
      <c r="C574" t="inlineStr">
        <is>
          <t>小中野変電所</t>
        </is>
      </c>
      <c r="D574" t="inlineStr">
        <is>
          <t>青森県</t>
        </is>
      </c>
      <c r="E574" t="n">
        <v>66</v>
      </c>
      <c r="G574" s="3" t="n">
        <v>40.52412</v>
      </c>
      <c r="H574" s="3" t="n">
        <v>141.504949</v>
      </c>
      <c r="I574" t="inlineStr">
        <is>
          <t>OSM実測</t>
        </is>
      </c>
      <c r="J574" t="n">
        <v>56</v>
      </c>
      <c r="K574" t="n">
        <v>56</v>
      </c>
      <c r="L574" t="n">
        <v>-40</v>
      </c>
      <c r="M574" t="n">
        <v>16</v>
      </c>
      <c r="O574" t="inlineStr">
        <is>
          <t>不可 #4</t>
        </is>
      </c>
      <c r="P574" t="inlineStr">
        <is>
          <t>有り</t>
        </is>
      </c>
      <c r="R574" s="4">
        <f>IF(COUNT($M574:$N574)=0,"",IF(AND(IF($N574&lt;&gt;"",$N574,$M574)&lt;=0,$O574&lt;&gt;"可"),"警告",""))</f>
        <v/>
      </c>
      <c r="S574" s="4">
        <f>IF(COUNT($M574:$N574)=0,0,IF(IF($N574&lt;&gt;"",$N574,$M574)&gt;=スコアリング基準!$B$20,スコアリング基準!$C$20,IF(IF($N574&lt;&gt;"",$N574,$M574)&gt;=スコアリング基準!$B$21,スコアリング基準!$C$21,IF(IF($N574&lt;&gt;"",$N574,$M574)&gt;0,スコアリング基準!$C$22,0))))</f>
        <v/>
      </c>
      <c r="T574" s="4">
        <f>IF($O574="可",スコアリング基準!$C$23,0)</f>
        <v/>
      </c>
      <c r="U574" s="4">
        <f>IF(OR(COUNT($K574:$L574)&lt;2,$K574=0),0,IF(ABS($L574)/$K574&lt;=スコアリング基準!$B$24,スコアリング基準!$C$24,IF(ABS($L574)/$K574&lt;=スコアリング基準!$B$25,スコアリング基準!$C$25,IF(ABS($L574)/$K574&lt;=スコアリング基準!$B$26,スコアリング基準!$C$26,0))))</f>
        <v/>
      </c>
      <c r="V574" s="4">
        <f>IF($P574="なし",スコアリング基準!$C$27,0)</f>
        <v/>
      </c>
      <c r="W574" s="4">
        <f>IF($F574="",0,IF(ISNUMBER($F574),IF($F574&lt;=スコアリング基準!$B$28,スコアリング基準!$C$28,スコアリング基準!$C$29),0))</f>
        <v/>
      </c>
      <c r="X574" s="4">
        <f>IFERROR(VLOOKUP($B574,スコアリング基準!$A$36:$B$46,2,FALSE),0)</f>
        <v/>
      </c>
      <c r="Y574" s="4">
        <f>SUM($S574:$X574)</f>
        <v/>
      </c>
      <c r="Z574" s="4">
        <f>IF(COUNT($M574:$N574)=0,"データ無",IF($Y574&gt;=スコアリング基準!$B$30,"S",IF($Y574&gt;=スコアリング基準!$B$31,"A",IF($Y574&gt;=スコアリング基準!$B$32,"B","C"))))</f>
        <v/>
      </c>
      <c r="AA574">
        <f>IFERROR(INDEX(実績DB!$I$3:$I$104,MATCH($B574&amp;$C574,実績DB!$J$3:$J$104,0)),"")</f>
        <v/>
      </c>
    </row>
    <row r="575">
      <c r="A575" t="n">
        <v>573</v>
      </c>
      <c r="B575" t="inlineStr">
        <is>
          <t>東北</t>
        </is>
      </c>
      <c r="C575" t="inlineStr">
        <is>
          <t>小出</t>
        </is>
      </c>
      <c r="D575" t="inlineStr">
        <is>
          <t>新潟県</t>
        </is>
      </c>
      <c r="E575" t="n">
        <v>66</v>
      </c>
      <c r="G575" s="3" t="n">
        <v>37.225535</v>
      </c>
      <c r="H575" s="3" t="n">
        <v>138.965509</v>
      </c>
      <c r="I575" t="inlineStr">
        <is>
          <t>OSM実測</t>
        </is>
      </c>
      <c r="J575" t="n">
        <v>47</v>
      </c>
      <c r="K575" t="n">
        <v>47</v>
      </c>
      <c r="L575" t="n">
        <v>-31</v>
      </c>
      <c r="M575" t="n">
        <v>16</v>
      </c>
      <c r="O575" t="inlineStr">
        <is>
          <t>不可 #4</t>
        </is>
      </c>
      <c r="P575" t="inlineStr">
        <is>
          <t>有り</t>
        </is>
      </c>
      <c r="R575" s="4">
        <f>IF(COUNT($M575:$N575)=0,"",IF(AND(IF($N575&lt;&gt;"",$N575,$M575)&lt;=0,$O575&lt;&gt;"可"),"警告",""))</f>
        <v/>
      </c>
      <c r="S575" s="4">
        <f>IF(COUNT($M575:$N575)=0,0,IF(IF($N575&lt;&gt;"",$N575,$M575)&gt;=スコアリング基準!$B$20,スコアリング基準!$C$20,IF(IF($N575&lt;&gt;"",$N575,$M575)&gt;=スコアリング基準!$B$21,スコアリング基準!$C$21,IF(IF($N575&lt;&gt;"",$N575,$M575)&gt;0,スコアリング基準!$C$22,0))))</f>
        <v/>
      </c>
      <c r="T575" s="4">
        <f>IF($O575="可",スコアリング基準!$C$23,0)</f>
        <v/>
      </c>
      <c r="U575" s="4">
        <f>IF(OR(COUNT($K575:$L575)&lt;2,$K575=0),0,IF(ABS($L575)/$K575&lt;=スコアリング基準!$B$24,スコアリング基準!$C$24,IF(ABS($L575)/$K575&lt;=スコアリング基準!$B$25,スコアリング基準!$C$25,IF(ABS($L575)/$K575&lt;=スコアリング基準!$B$26,スコアリング基準!$C$26,0))))</f>
        <v/>
      </c>
      <c r="V575" s="4">
        <f>IF($P575="なし",スコアリング基準!$C$27,0)</f>
        <v/>
      </c>
      <c r="W575" s="4">
        <f>IF($F575="",0,IF(ISNUMBER($F575),IF($F575&lt;=スコアリング基準!$B$28,スコアリング基準!$C$28,スコアリング基準!$C$29),0))</f>
        <v/>
      </c>
      <c r="X575" s="4">
        <f>IFERROR(VLOOKUP($B575,スコアリング基準!$A$36:$B$46,2,FALSE),0)</f>
        <v/>
      </c>
      <c r="Y575" s="4">
        <f>SUM($S575:$X575)</f>
        <v/>
      </c>
      <c r="Z575" s="4">
        <f>IF(COUNT($M575:$N575)=0,"データ無",IF($Y575&gt;=スコアリング基準!$B$30,"S",IF($Y575&gt;=スコアリング基準!$B$31,"A",IF($Y575&gt;=スコアリング基準!$B$32,"B","C"))))</f>
        <v/>
      </c>
      <c r="AA575">
        <f>IFERROR(INDEX(実績DB!$I$3:$I$104,MATCH($B575&amp;$C575,実績DB!$J$3:$J$104,0)),"")</f>
        <v/>
      </c>
    </row>
    <row r="576">
      <c r="A576" t="n">
        <v>574</v>
      </c>
      <c r="B576" t="inlineStr">
        <is>
          <t>東北</t>
        </is>
      </c>
      <c r="C576" t="inlineStr">
        <is>
          <t>小千谷変電所</t>
        </is>
      </c>
      <c r="D576" t="inlineStr">
        <is>
          <t>新潟県</t>
        </is>
      </c>
      <c r="E576" t="n">
        <v>66</v>
      </c>
      <c r="G576" s="3" t="n">
        <v>37.313231</v>
      </c>
      <c r="H576" s="3" t="n">
        <v>138.78761</v>
      </c>
      <c r="I576" t="inlineStr">
        <is>
          <t>OSM実測</t>
        </is>
      </c>
      <c r="J576" t="n">
        <v>57</v>
      </c>
      <c r="K576" t="n">
        <v>57</v>
      </c>
      <c r="L576" t="n">
        <v>-37</v>
      </c>
      <c r="M576" t="n">
        <v>20</v>
      </c>
      <c r="O576" t="inlineStr">
        <is>
          <t>不可 #4</t>
        </is>
      </c>
      <c r="P576" t="inlineStr">
        <is>
          <t>有り</t>
        </is>
      </c>
      <c r="R576" s="4">
        <f>IF(COUNT($M576:$N576)=0,"",IF(AND(IF($N576&lt;&gt;"",$N576,$M576)&lt;=0,$O576&lt;&gt;"可"),"警告",""))</f>
        <v/>
      </c>
      <c r="S576" s="4">
        <f>IF(COUNT($M576:$N576)=0,0,IF(IF($N576&lt;&gt;"",$N576,$M576)&gt;=スコアリング基準!$B$20,スコアリング基準!$C$20,IF(IF($N576&lt;&gt;"",$N576,$M576)&gt;=スコアリング基準!$B$21,スコアリング基準!$C$21,IF(IF($N576&lt;&gt;"",$N576,$M576)&gt;0,スコアリング基準!$C$22,0))))</f>
        <v/>
      </c>
      <c r="T576" s="4">
        <f>IF($O576="可",スコアリング基準!$C$23,0)</f>
        <v/>
      </c>
      <c r="U576" s="4">
        <f>IF(OR(COUNT($K576:$L576)&lt;2,$K576=0),0,IF(ABS($L576)/$K576&lt;=スコアリング基準!$B$24,スコアリング基準!$C$24,IF(ABS($L576)/$K576&lt;=スコアリング基準!$B$25,スコアリング基準!$C$25,IF(ABS($L576)/$K576&lt;=スコアリング基準!$B$26,スコアリング基準!$C$26,0))))</f>
        <v/>
      </c>
      <c r="V576" s="4">
        <f>IF($P576="なし",スコアリング基準!$C$27,0)</f>
        <v/>
      </c>
      <c r="W576" s="4">
        <f>IF($F576="",0,IF(ISNUMBER($F576),IF($F576&lt;=スコアリング基準!$B$28,スコアリング基準!$C$28,スコアリング基準!$C$29),0))</f>
        <v/>
      </c>
      <c r="X576" s="4">
        <f>IFERROR(VLOOKUP($B576,スコアリング基準!$A$36:$B$46,2,FALSE),0)</f>
        <v/>
      </c>
      <c r="Y576" s="4">
        <f>SUM($S576:$X576)</f>
        <v/>
      </c>
      <c r="Z576" s="4">
        <f>IF(COUNT($M576:$N576)=0,"データ無",IF($Y576&gt;=スコアリング基準!$B$30,"S",IF($Y576&gt;=スコアリング基準!$B$31,"A",IF($Y576&gt;=スコアリング基準!$B$32,"B","C"))))</f>
        <v/>
      </c>
      <c r="AA576">
        <f>IFERROR(INDEX(実績DB!$I$3:$I$104,MATCH($B576&amp;$C576,実績DB!$J$3:$J$104,0)),"")</f>
        <v/>
      </c>
    </row>
    <row r="577">
      <c r="A577" t="n">
        <v>575</v>
      </c>
      <c r="B577" t="inlineStr">
        <is>
          <t>東北</t>
        </is>
      </c>
      <c r="C577" t="inlineStr">
        <is>
          <t>小又川変電所</t>
        </is>
      </c>
      <c r="D577" t="inlineStr">
        <is>
          <t>秋田県</t>
        </is>
      </c>
      <c r="E577" t="n">
        <v>66</v>
      </c>
      <c r="G577" s="3" t="n">
        <v>40.037762</v>
      </c>
      <c r="H577" s="3" t="n">
        <v>140.437394</v>
      </c>
      <c r="I577" t="inlineStr">
        <is>
          <t>OSM実測</t>
        </is>
      </c>
      <c r="J577" t="n">
        <v>6</v>
      </c>
      <c r="K577" t="n">
        <v>6</v>
      </c>
      <c r="L577" t="n">
        <v>-1</v>
      </c>
      <c r="O577" t="inlineStr">
        <is>
          <t>不可 #3</t>
        </is>
      </c>
      <c r="P577" t="inlineStr">
        <is>
          <t>有り</t>
        </is>
      </c>
      <c r="R577" s="4">
        <f>IF(COUNT($M577:$N577)=0,"",IF(AND(IF($N577&lt;&gt;"",$N577,$M577)&lt;=0,$O577&lt;&gt;"可"),"警告",""))</f>
        <v/>
      </c>
      <c r="S577" s="4">
        <f>IF(COUNT($M577:$N577)=0,0,IF(IF($N577&lt;&gt;"",$N577,$M577)&gt;=スコアリング基準!$B$20,スコアリング基準!$C$20,IF(IF($N577&lt;&gt;"",$N577,$M577)&gt;=スコアリング基準!$B$21,スコアリング基準!$C$21,IF(IF($N577&lt;&gt;"",$N577,$M577)&gt;0,スコアリング基準!$C$22,0))))</f>
        <v/>
      </c>
      <c r="T577" s="4">
        <f>IF($O577="可",スコアリング基準!$C$23,0)</f>
        <v/>
      </c>
      <c r="U577" s="4">
        <f>IF(OR(COUNT($K577:$L577)&lt;2,$K577=0),0,IF(ABS($L577)/$K577&lt;=スコアリング基準!$B$24,スコアリング基準!$C$24,IF(ABS($L577)/$K577&lt;=スコアリング基準!$B$25,スコアリング基準!$C$25,IF(ABS($L577)/$K577&lt;=スコアリング基準!$B$26,スコアリング基準!$C$26,0))))</f>
        <v/>
      </c>
      <c r="V577" s="4">
        <f>IF($P577="なし",スコアリング基準!$C$27,0)</f>
        <v/>
      </c>
      <c r="W577" s="4">
        <f>IF($F577="",0,IF(ISNUMBER($F577),IF($F577&lt;=スコアリング基準!$B$28,スコアリング基準!$C$28,スコアリング基準!$C$29),0))</f>
        <v/>
      </c>
      <c r="X577" s="4">
        <f>IFERROR(VLOOKUP($B577,スコアリング基準!$A$36:$B$46,2,FALSE),0)</f>
        <v/>
      </c>
      <c r="Y577" s="4">
        <f>SUM($S577:$X577)</f>
        <v/>
      </c>
      <c r="Z577" s="4">
        <f>IF(COUNT($M577:$N577)=0,"データ無",IF($Y577&gt;=スコアリング基準!$B$30,"S",IF($Y577&gt;=スコアリング基準!$B$31,"A",IF($Y577&gt;=スコアリング基準!$B$32,"B","C"))))</f>
        <v/>
      </c>
      <c r="AA577">
        <f>IFERROR(INDEX(実績DB!$I$3:$I$104,MATCH($B577&amp;$C577,実績DB!$J$3:$J$104,0)),"")</f>
        <v/>
      </c>
    </row>
    <row r="578">
      <c r="A578" t="n">
        <v>576</v>
      </c>
      <c r="B578" t="inlineStr">
        <is>
          <t>東北</t>
        </is>
      </c>
      <c r="C578" t="inlineStr">
        <is>
          <t>小名浜変電所</t>
        </is>
      </c>
      <c r="D578" t="inlineStr">
        <is>
          <t>福島県</t>
        </is>
      </c>
      <c r="E578" t="n">
        <v>66</v>
      </c>
      <c r="G578" s="3" t="n">
        <v>36.959908</v>
      </c>
      <c r="H578" s="3" t="n">
        <v>140.901747</v>
      </c>
      <c r="I578" t="inlineStr">
        <is>
          <t>OSM実測</t>
        </is>
      </c>
      <c r="J578" t="n">
        <v>57</v>
      </c>
      <c r="K578" t="n">
        <v>57</v>
      </c>
      <c r="L578" t="n">
        <v>-43</v>
      </c>
      <c r="M578" t="n">
        <v>14</v>
      </c>
      <c r="O578" t="inlineStr">
        <is>
          <t>不可 #4</t>
        </is>
      </c>
      <c r="P578" t="inlineStr">
        <is>
          <t>有り</t>
        </is>
      </c>
      <c r="R578" s="4">
        <f>IF(COUNT($M578:$N578)=0,"",IF(AND(IF($N578&lt;&gt;"",$N578,$M578)&lt;=0,$O578&lt;&gt;"可"),"警告",""))</f>
        <v/>
      </c>
      <c r="S578" s="4">
        <f>IF(COUNT($M578:$N578)=0,0,IF(IF($N578&lt;&gt;"",$N578,$M578)&gt;=スコアリング基準!$B$20,スコアリング基準!$C$20,IF(IF($N578&lt;&gt;"",$N578,$M578)&gt;=スコアリング基準!$B$21,スコアリング基準!$C$21,IF(IF($N578&lt;&gt;"",$N578,$M578)&gt;0,スコアリング基準!$C$22,0))))</f>
        <v/>
      </c>
      <c r="T578" s="4">
        <f>IF($O578="可",スコアリング基準!$C$23,0)</f>
        <v/>
      </c>
      <c r="U578" s="4">
        <f>IF(OR(COUNT($K578:$L578)&lt;2,$K578=0),0,IF(ABS($L578)/$K578&lt;=スコアリング基準!$B$24,スコアリング基準!$C$24,IF(ABS($L578)/$K578&lt;=スコアリング基準!$B$25,スコアリング基準!$C$25,IF(ABS($L578)/$K578&lt;=スコアリング基準!$B$26,スコアリング基準!$C$26,0))))</f>
        <v/>
      </c>
      <c r="V578" s="4">
        <f>IF($P578="なし",スコアリング基準!$C$27,0)</f>
        <v/>
      </c>
      <c r="W578" s="4">
        <f>IF($F578="",0,IF(ISNUMBER($F578),IF($F578&lt;=スコアリング基準!$B$28,スコアリング基準!$C$28,スコアリング基準!$C$29),0))</f>
        <v/>
      </c>
      <c r="X578" s="4">
        <f>IFERROR(VLOOKUP($B578,スコアリング基準!$A$36:$B$46,2,FALSE),0)</f>
        <v/>
      </c>
      <c r="Y578" s="4">
        <f>SUM($S578:$X578)</f>
        <v/>
      </c>
      <c r="Z578" s="4">
        <f>IF(COUNT($M578:$N578)=0,"データ無",IF($Y578&gt;=スコアリング基準!$B$30,"S",IF($Y578&gt;=スコアリング基準!$B$31,"A",IF($Y578&gt;=スコアリング基準!$B$32,"B","C"))))</f>
        <v/>
      </c>
      <c r="AA578">
        <f>IFERROR(INDEX(実績DB!$I$3:$I$104,MATCH($B578&amp;$C578,実績DB!$J$3:$J$104,0)),"")</f>
        <v/>
      </c>
    </row>
    <row r="579">
      <c r="A579" t="n">
        <v>577</v>
      </c>
      <c r="B579" t="inlineStr">
        <is>
          <t>東北</t>
        </is>
      </c>
      <c r="C579" t="inlineStr">
        <is>
          <t>小湊変電所</t>
        </is>
      </c>
      <c r="D579" t="inlineStr">
        <is>
          <t>青森県</t>
        </is>
      </c>
      <c r="E579" t="n">
        <v>66</v>
      </c>
      <c r="G579" s="3" t="n">
        <v>40.927157</v>
      </c>
      <c r="H579" s="3" t="n">
        <v>140.966114</v>
      </c>
      <c r="I579" t="inlineStr">
        <is>
          <t>OSM実測</t>
        </is>
      </c>
      <c r="J579" t="n">
        <v>18</v>
      </c>
      <c r="K579" t="n">
        <v>18</v>
      </c>
      <c r="L579" t="n">
        <v>-12</v>
      </c>
      <c r="M579" t="n">
        <v>6</v>
      </c>
      <c r="O579" t="inlineStr">
        <is>
          <t>不可 #4</t>
        </is>
      </c>
      <c r="P579" t="inlineStr">
        <is>
          <t>有り</t>
        </is>
      </c>
      <c r="R579" s="4">
        <f>IF(COUNT($M579:$N579)=0,"",IF(AND(IF($N579&lt;&gt;"",$N579,$M579)&lt;=0,$O579&lt;&gt;"可"),"警告",""))</f>
        <v/>
      </c>
      <c r="S579" s="4">
        <f>IF(COUNT($M579:$N579)=0,0,IF(IF($N579&lt;&gt;"",$N579,$M579)&gt;=スコアリング基準!$B$20,スコアリング基準!$C$20,IF(IF($N579&lt;&gt;"",$N579,$M579)&gt;=スコアリング基準!$B$21,スコアリング基準!$C$21,IF(IF($N579&lt;&gt;"",$N579,$M579)&gt;0,スコアリング基準!$C$22,0))))</f>
        <v/>
      </c>
      <c r="T579" s="4">
        <f>IF($O579="可",スコアリング基準!$C$23,0)</f>
        <v/>
      </c>
      <c r="U579" s="4">
        <f>IF(OR(COUNT($K579:$L579)&lt;2,$K579=0),0,IF(ABS($L579)/$K579&lt;=スコアリング基準!$B$24,スコアリング基準!$C$24,IF(ABS($L579)/$K579&lt;=スコアリング基準!$B$25,スコアリング基準!$C$25,IF(ABS($L579)/$K579&lt;=スコアリング基準!$B$26,スコアリング基準!$C$26,0))))</f>
        <v/>
      </c>
      <c r="V579" s="4">
        <f>IF($P579="なし",スコアリング基準!$C$27,0)</f>
        <v/>
      </c>
      <c r="W579" s="4">
        <f>IF($F579="",0,IF(ISNUMBER($F579),IF($F579&lt;=スコアリング基準!$B$28,スコアリング基準!$C$28,スコアリング基準!$C$29),0))</f>
        <v/>
      </c>
      <c r="X579" s="4">
        <f>IFERROR(VLOOKUP($B579,スコアリング基準!$A$36:$B$46,2,FALSE),0)</f>
        <v/>
      </c>
      <c r="Y579" s="4">
        <f>SUM($S579:$X579)</f>
        <v/>
      </c>
      <c r="Z579" s="4">
        <f>IF(COUNT($M579:$N579)=0,"データ無",IF($Y579&gt;=スコアリング基準!$B$30,"S",IF($Y579&gt;=スコアリング基準!$B$31,"A",IF($Y579&gt;=スコアリング基準!$B$32,"B","C"))))</f>
        <v/>
      </c>
      <c r="AA579">
        <f>IFERROR(INDEX(実績DB!$I$3:$I$104,MATCH($B579&amp;$C579,実績DB!$J$3:$J$104,0)),"")</f>
        <v/>
      </c>
    </row>
    <row r="580">
      <c r="A580" t="n">
        <v>578</v>
      </c>
      <c r="B580" t="inlineStr">
        <is>
          <t>東北</t>
        </is>
      </c>
      <c r="C580" t="inlineStr">
        <is>
          <t>小野新町変電所</t>
        </is>
      </c>
      <c r="D580" t="inlineStr">
        <is>
          <t>福島県</t>
        </is>
      </c>
      <c r="E580" t="n">
        <v>66</v>
      </c>
      <c r="G580" s="3" t="n">
        <v>37.280221</v>
      </c>
      <c r="H580" s="3" t="n">
        <v>140.633631</v>
      </c>
      <c r="I580" t="inlineStr">
        <is>
          <t>OSM実測</t>
        </is>
      </c>
      <c r="J580" t="n">
        <v>28</v>
      </c>
      <c r="K580" t="n">
        <v>28</v>
      </c>
      <c r="L580" t="n">
        <v>-21</v>
      </c>
      <c r="M580" t="n">
        <v>7</v>
      </c>
      <c r="O580" t="inlineStr">
        <is>
          <t>不可 #4</t>
        </is>
      </c>
      <c r="P580" t="inlineStr">
        <is>
          <t>有り</t>
        </is>
      </c>
      <c r="R580" s="4">
        <f>IF(COUNT($M580:$N580)=0,"",IF(AND(IF($N580&lt;&gt;"",$N580,$M580)&lt;=0,$O580&lt;&gt;"可"),"警告",""))</f>
        <v/>
      </c>
      <c r="S580" s="4">
        <f>IF(COUNT($M580:$N580)=0,0,IF(IF($N580&lt;&gt;"",$N580,$M580)&gt;=スコアリング基準!$B$20,スコアリング基準!$C$20,IF(IF($N580&lt;&gt;"",$N580,$M580)&gt;=スコアリング基準!$B$21,スコアリング基準!$C$21,IF(IF($N580&lt;&gt;"",$N580,$M580)&gt;0,スコアリング基準!$C$22,0))))</f>
        <v/>
      </c>
      <c r="T580" s="4">
        <f>IF($O580="可",スコアリング基準!$C$23,0)</f>
        <v/>
      </c>
      <c r="U580" s="4">
        <f>IF(OR(COUNT($K580:$L580)&lt;2,$K580=0),0,IF(ABS($L580)/$K580&lt;=スコアリング基準!$B$24,スコアリング基準!$C$24,IF(ABS($L580)/$K580&lt;=スコアリング基準!$B$25,スコアリング基準!$C$25,IF(ABS($L580)/$K580&lt;=スコアリング基準!$B$26,スコアリング基準!$C$26,0))))</f>
        <v/>
      </c>
      <c r="V580" s="4">
        <f>IF($P580="なし",スコアリング基準!$C$27,0)</f>
        <v/>
      </c>
      <c r="W580" s="4">
        <f>IF($F580="",0,IF(ISNUMBER($F580),IF($F580&lt;=スコアリング基準!$B$28,スコアリング基準!$C$28,スコアリング基準!$C$29),0))</f>
        <v/>
      </c>
      <c r="X580" s="4">
        <f>IFERROR(VLOOKUP($B580,スコアリング基準!$A$36:$B$46,2,FALSE),0)</f>
        <v/>
      </c>
      <c r="Y580" s="4">
        <f>SUM($S580:$X580)</f>
        <v/>
      </c>
      <c r="Z580" s="4">
        <f>IF(COUNT($M580:$N580)=0,"データ無",IF($Y580&gt;=スコアリング基準!$B$30,"S",IF($Y580&gt;=スコアリング基準!$B$31,"A",IF($Y580&gt;=スコアリング基準!$B$32,"B","C"))))</f>
        <v/>
      </c>
      <c r="AA580">
        <f>IFERROR(INDEX(実績DB!$I$3:$I$104,MATCH($B580&amp;$C580,実績DB!$J$3:$J$104,0)),"")</f>
        <v/>
      </c>
    </row>
    <row r="581">
      <c r="A581" t="n">
        <v>579</v>
      </c>
      <c r="B581" t="inlineStr">
        <is>
          <t>東北</t>
        </is>
      </c>
      <c r="C581" t="inlineStr">
        <is>
          <t>小関変電所</t>
        </is>
      </c>
      <c r="D581" t="inlineStr">
        <is>
          <t>新潟県</t>
        </is>
      </c>
      <c r="E581" t="n">
        <v>66</v>
      </c>
      <c r="G581" s="3" t="n">
        <v>37.661843</v>
      </c>
      <c r="H581" s="3" t="n">
        <v>138.893038</v>
      </c>
      <c r="I581" t="inlineStr">
        <is>
          <t>OSM実測</t>
        </is>
      </c>
      <c r="J581" t="n">
        <v>57</v>
      </c>
      <c r="K581" t="n">
        <v>57</v>
      </c>
      <c r="L581" t="n">
        <v>-38</v>
      </c>
      <c r="M581" t="n">
        <v>19</v>
      </c>
      <c r="O581" t="inlineStr">
        <is>
          <t>不可 #4</t>
        </is>
      </c>
      <c r="P581" t="inlineStr">
        <is>
          <t>有り</t>
        </is>
      </c>
      <c r="R581" s="4">
        <f>IF(COUNT($M581:$N581)=0,"",IF(AND(IF($N581&lt;&gt;"",$N581,$M581)&lt;=0,$O581&lt;&gt;"可"),"警告",""))</f>
        <v/>
      </c>
      <c r="S581" s="4">
        <f>IF(COUNT($M581:$N581)=0,0,IF(IF($N581&lt;&gt;"",$N581,$M581)&gt;=スコアリング基準!$B$20,スコアリング基準!$C$20,IF(IF($N581&lt;&gt;"",$N581,$M581)&gt;=スコアリング基準!$B$21,スコアリング基準!$C$21,IF(IF($N581&lt;&gt;"",$N581,$M581)&gt;0,スコアリング基準!$C$22,0))))</f>
        <v/>
      </c>
      <c r="T581" s="4">
        <f>IF($O581="可",スコアリング基準!$C$23,0)</f>
        <v/>
      </c>
      <c r="U581" s="4">
        <f>IF(OR(COUNT($K581:$L581)&lt;2,$K581=0),0,IF(ABS($L581)/$K581&lt;=スコアリング基準!$B$24,スコアリング基準!$C$24,IF(ABS($L581)/$K581&lt;=スコアリング基準!$B$25,スコアリング基準!$C$25,IF(ABS($L581)/$K581&lt;=スコアリング基準!$B$26,スコアリング基準!$C$26,0))))</f>
        <v/>
      </c>
      <c r="V581" s="4">
        <f>IF($P581="なし",スコアリング基準!$C$27,0)</f>
        <v/>
      </c>
      <c r="W581" s="4">
        <f>IF($F581="",0,IF(ISNUMBER($F581),IF($F581&lt;=スコアリング基準!$B$28,スコアリング基準!$C$28,スコアリング基準!$C$29),0))</f>
        <v/>
      </c>
      <c r="X581" s="4">
        <f>IFERROR(VLOOKUP($B581,スコアリング基準!$A$36:$B$46,2,FALSE),0)</f>
        <v/>
      </c>
      <c r="Y581" s="4">
        <f>SUM($S581:$X581)</f>
        <v/>
      </c>
      <c r="Z581" s="4">
        <f>IF(COUNT($M581:$N581)=0,"データ無",IF($Y581&gt;=スコアリング基準!$B$30,"S",IF($Y581&gt;=スコアリング基準!$B$31,"A",IF($Y581&gt;=スコアリング基準!$B$32,"B","C"))))</f>
        <v/>
      </c>
      <c r="AA581">
        <f>IFERROR(INDEX(実績DB!$I$3:$I$104,MATCH($B581&amp;$C581,実績DB!$J$3:$J$104,0)),"")</f>
        <v/>
      </c>
    </row>
    <row r="582">
      <c r="A582" t="n">
        <v>580</v>
      </c>
      <c r="B582" t="inlineStr">
        <is>
          <t>東北</t>
        </is>
      </c>
      <c r="C582" t="inlineStr">
        <is>
          <t>小高変電所</t>
        </is>
      </c>
      <c r="D582" t="inlineStr">
        <is>
          <t>福島県</t>
        </is>
      </c>
      <c r="E582" t="n">
        <v>66</v>
      </c>
      <c r="G582" s="3" t="n">
        <v>37.559396</v>
      </c>
      <c r="H582" s="3" t="n">
        <v>140.992312</v>
      </c>
      <c r="I582" t="inlineStr">
        <is>
          <t>OSM実測</t>
        </is>
      </c>
      <c r="J582" t="n">
        <v>28</v>
      </c>
      <c r="K582" t="n">
        <v>28</v>
      </c>
      <c r="L582" t="n">
        <v>-28</v>
      </c>
      <c r="M582" t="n">
        <v>0</v>
      </c>
      <c r="O582" t="inlineStr">
        <is>
          <t>不可 #4</t>
        </is>
      </c>
      <c r="P582" t="inlineStr">
        <is>
          <t>有り</t>
        </is>
      </c>
      <c r="R582" s="4">
        <f>IF(COUNT($M582:$N582)=0,"",IF(AND(IF($N582&lt;&gt;"",$N582,$M582)&lt;=0,$O582&lt;&gt;"可"),"警告",""))</f>
        <v/>
      </c>
      <c r="S582" s="4">
        <f>IF(COUNT($M582:$N582)=0,0,IF(IF($N582&lt;&gt;"",$N582,$M582)&gt;=スコアリング基準!$B$20,スコアリング基準!$C$20,IF(IF($N582&lt;&gt;"",$N582,$M582)&gt;=スコアリング基準!$B$21,スコアリング基準!$C$21,IF(IF($N582&lt;&gt;"",$N582,$M582)&gt;0,スコアリング基準!$C$22,0))))</f>
        <v/>
      </c>
      <c r="T582" s="4">
        <f>IF($O582="可",スコアリング基準!$C$23,0)</f>
        <v/>
      </c>
      <c r="U582" s="4">
        <f>IF(OR(COUNT($K582:$L582)&lt;2,$K582=0),0,IF(ABS($L582)/$K582&lt;=スコアリング基準!$B$24,スコアリング基準!$C$24,IF(ABS($L582)/$K582&lt;=スコアリング基準!$B$25,スコアリング基準!$C$25,IF(ABS($L582)/$K582&lt;=スコアリング基準!$B$26,スコアリング基準!$C$26,0))))</f>
        <v/>
      </c>
      <c r="V582" s="4">
        <f>IF($P582="なし",スコアリング基準!$C$27,0)</f>
        <v/>
      </c>
      <c r="W582" s="4">
        <f>IF($F582="",0,IF(ISNUMBER($F582),IF($F582&lt;=スコアリング基準!$B$28,スコアリング基準!$C$28,スコアリング基準!$C$29),0))</f>
        <v/>
      </c>
      <c r="X582" s="4">
        <f>IFERROR(VLOOKUP($B582,スコアリング基準!$A$36:$B$46,2,FALSE),0)</f>
        <v/>
      </c>
      <c r="Y582" s="4">
        <f>SUM($S582:$X582)</f>
        <v/>
      </c>
      <c r="Z582" s="4">
        <f>IF(COUNT($M582:$N582)=0,"データ無",IF($Y582&gt;=スコアリング基準!$B$30,"S",IF($Y582&gt;=スコアリング基準!$B$31,"A",IF($Y582&gt;=スコアリング基準!$B$32,"B","C"))))</f>
        <v/>
      </c>
      <c r="AA582">
        <f>IFERROR(INDEX(実績DB!$I$3:$I$104,MATCH($B582&amp;$C582,実績DB!$J$3:$J$104,0)),"")</f>
        <v/>
      </c>
    </row>
    <row r="583">
      <c r="A583" t="n">
        <v>581</v>
      </c>
      <c r="B583" t="inlineStr">
        <is>
          <t>東北</t>
        </is>
      </c>
      <c r="C583" t="inlineStr">
        <is>
          <t>尻内変電所</t>
        </is>
      </c>
      <c r="D583" t="inlineStr">
        <is>
          <t>青森県</t>
        </is>
      </c>
      <c r="E583" t="n">
        <v>66</v>
      </c>
      <c r="G583" s="3" t="n">
        <v>40.49686</v>
      </c>
      <c r="H583" s="3" t="n">
        <v>141.438596</v>
      </c>
      <c r="I583" t="inlineStr">
        <is>
          <t>OSM実測</t>
        </is>
      </c>
      <c r="J583" t="n">
        <v>33</v>
      </c>
      <c r="K583" t="n">
        <v>33</v>
      </c>
      <c r="L583" t="n">
        <v>-23</v>
      </c>
      <c r="M583" t="n">
        <v>10</v>
      </c>
      <c r="O583" t="inlineStr">
        <is>
          <t>不可 #4</t>
        </is>
      </c>
      <c r="P583" t="inlineStr">
        <is>
          <t>有り</t>
        </is>
      </c>
      <c r="R583" s="4">
        <f>IF(COUNT($M583:$N583)=0,"",IF(AND(IF($N583&lt;&gt;"",$N583,$M583)&lt;=0,$O583&lt;&gt;"可"),"警告",""))</f>
        <v/>
      </c>
      <c r="S583" s="4">
        <f>IF(COUNT($M583:$N583)=0,0,IF(IF($N583&lt;&gt;"",$N583,$M583)&gt;=スコアリング基準!$B$20,スコアリング基準!$C$20,IF(IF($N583&lt;&gt;"",$N583,$M583)&gt;=スコアリング基準!$B$21,スコアリング基準!$C$21,IF(IF($N583&lt;&gt;"",$N583,$M583)&gt;0,スコアリング基準!$C$22,0))))</f>
        <v/>
      </c>
      <c r="T583" s="4">
        <f>IF($O583="可",スコアリング基準!$C$23,0)</f>
        <v/>
      </c>
      <c r="U583" s="4">
        <f>IF(OR(COUNT($K583:$L583)&lt;2,$K583=0),0,IF(ABS($L583)/$K583&lt;=スコアリング基準!$B$24,スコアリング基準!$C$24,IF(ABS($L583)/$K583&lt;=スコアリング基準!$B$25,スコアリング基準!$C$25,IF(ABS($L583)/$K583&lt;=スコアリング基準!$B$26,スコアリング基準!$C$26,0))))</f>
        <v/>
      </c>
      <c r="V583" s="4">
        <f>IF($P583="なし",スコアリング基準!$C$27,0)</f>
        <v/>
      </c>
      <c r="W583" s="4">
        <f>IF($F583="",0,IF(ISNUMBER($F583),IF($F583&lt;=スコアリング基準!$B$28,スコアリング基準!$C$28,スコアリング基準!$C$29),0))</f>
        <v/>
      </c>
      <c r="X583" s="4">
        <f>IFERROR(VLOOKUP($B583,スコアリング基準!$A$36:$B$46,2,FALSE),0)</f>
        <v/>
      </c>
      <c r="Y583" s="4">
        <f>SUM($S583:$X583)</f>
        <v/>
      </c>
      <c r="Z583" s="4">
        <f>IF(COUNT($M583:$N583)=0,"データ無",IF($Y583&gt;=スコアリング基準!$B$30,"S",IF($Y583&gt;=スコアリング基準!$B$31,"A",IF($Y583&gt;=スコアリング基準!$B$32,"B","C"))))</f>
        <v/>
      </c>
      <c r="AA583">
        <f>IFERROR(INDEX(実績DB!$I$3:$I$104,MATCH($B583&amp;$C583,実績DB!$J$3:$J$104,0)),"")</f>
        <v/>
      </c>
    </row>
    <row r="584">
      <c r="A584" t="n">
        <v>582</v>
      </c>
      <c r="B584" t="inlineStr">
        <is>
          <t>東北</t>
        </is>
      </c>
      <c r="C584" t="inlineStr">
        <is>
          <t>尾駮変電所</t>
        </is>
      </c>
      <c r="D584" t="inlineStr">
        <is>
          <t>青森県</t>
        </is>
      </c>
      <c r="E584" t="n">
        <v>66</v>
      </c>
      <c r="G584" s="3" t="n">
        <v>40.965537</v>
      </c>
      <c r="H584" s="3" t="n">
        <v>141.359766</v>
      </c>
      <c r="I584" t="inlineStr">
        <is>
          <t>OSM実測</t>
        </is>
      </c>
      <c r="J584" t="n">
        <v>38</v>
      </c>
      <c r="K584" t="n">
        <v>38</v>
      </c>
      <c r="L584" t="n">
        <v>-23</v>
      </c>
      <c r="M584" t="n">
        <v>15</v>
      </c>
      <c r="O584" t="inlineStr">
        <is>
          <t>不可 #4</t>
        </is>
      </c>
      <c r="P584" t="inlineStr">
        <is>
          <t>有り</t>
        </is>
      </c>
      <c r="R584" s="4">
        <f>IF(COUNT($M584:$N584)=0,"",IF(AND(IF($N584&lt;&gt;"",$N584,$M584)&lt;=0,$O584&lt;&gt;"可"),"警告",""))</f>
        <v/>
      </c>
      <c r="S584" s="4">
        <f>IF(COUNT($M584:$N584)=0,0,IF(IF($N584&lt;&gt;"",$N584,$M584)&gt;=スコアリング基準!$B$20,スコアリング基準!$C$20,IF(IF($N584&lt;&gt;"",$N584,$M584)&gt;=スコアリング基準!$B$21,スコアリング基準!$C$21,IF(IF($N584&lt;&gt;"",$N584,$M584)&gt;0,スコアリング基準!$C$22,0))))</f>
        <v/>
      </c>
      <c r="T584" s="4">
        <f>IF($O584="可",スコアリング基準!$C$23,0)</f>
        <v/>
      </c>
      <c r="U584" s="4">
        <f>IF(OR(COUNT($K584:$L584)&lt;2,$K584=0),0,IF(ABS($L584)/$K584&lt;=スコアリング基準!$B$24,スコアリング基準!$C$24,IF(ABS($L584)/$K584&lt;=スコアリング基準!$B$25,スコアリング基準!$C$25,IF(ABS($L584)/$K584&lt;=スコアリング基準!$B$26,スコアリング基準!$C$26,0))))</f>
        <v/>
      </c>
      <c r="V584" s="4">
        <f>IF($P584="なし",スコアリング基準!$C$27,0)</f>
        <v/>
      </c>
      <c r="W584" s="4">
        <f>IF($F584="",0,IF(ISNUMBER($F584),IF($F584&lt;=スコアリング基準!$B$28,スコアリング基準!$C$28,スコアリング基準!$C$29),0))</f>
        <v/>
      </c>
      <c r="X584" s="4">
        <f>IFERROR(VLOOKUP($B584,スコアリング基準!$A$36:$B$46,2,FALSE),0)</f>
        <v/>
      </c>
      <c r="Y584" s="4">
        <f>SUM($S584:$X584)</f>
        <v/>
      </c>
      <c r="Z584" s="4">
        <f>IF(COUNT($M584:$N584)=0,"データ無",IF($Y584&gt;=スコアリング基準!$B$30,"S",IF($Y584&gt;=スコアリング基準!$B$31,"A",IF($Y584&gt;=スコアリング基準!$B$32,"B","C"))))</f>
        <v/>
      </c>
      <c r="AA584">
        <f>IFERROR(INDEX(実績DB!$I$3:$I$104,MATCH($B584&amp;$C584,実績DB!$J$3:$J$104,0)),"")</f>
        <v/>
      </c>
    </row>
    <row r="585">
      <c r="A585" t="n">
        <v>583</v>
      </c>
      <c r="B585" t="inlineStr">
        <is>
          <t>東北</t>
        </is>
      </c>
      <c r="C585" t="inlineStr">
        <is>
          <t>山田変電所</t>
        </is>
      </c>
      <c r="D585" t="inlineStr">
        <is>
          <t>岩手県</t>
        </is>
      </c>
      <c r="E585" t="n">
        <v>66</v>
      </c>
      <c r="G585" s="3" t="n">
        <v>39.470159</v>
      </c>
      <c r="H585" s="3" t="n">
        <v>141.94871</v>
      </c>
      <c r="I585" t="inlineStr">
        <is>
          <t>OSM実測</t>
        </is>
      </c>
      <c r="J585" t="n">
        <v>33</v>
      </c>
      <c r="K585" t="n">
        <v>33</v>
      </c>
      <c r="L585" t="n">
        <v>-20</v>
      </c>
      <c r="M585" t="n">
        <v>13</v>
      </c>
      <c r="O585" t="inlineStr">
        <is>
          <t>不可 #4</t>
        </is>
      </c>
      <c r="P585" t="inlineStr">
        <is>
          <t>有り</t>
        </is>
      </c>
      <c r="R585" s="4">
        <f>IF(COUNT($M585:$N585)=0,"",IF(AND(IF($N585&lt;&gt;"",$N585,$M585)&lt;=0,$O585&lt;&gt;"可"),"警告",""))</f>
        <v/>
      </c>
      <c r="S585" s="4">
        <f>IF(COUNT($M585:$N585)=0,0,IF(IF($N585&lt;&gt;"",$N585,$M585)&gt;=スコアリング基準!$B$20,スコアリング基準!$C$20,IF(IF($N585&lt;&gt;"",$N585,$M585)&gt;=スコアリング基準!$B$21,スコアリング基準!$C$21,IF(IF($N585&lt;&gt;"",$N585,$M585)&gt;0,スコアリング基準!$C$22,0))))</f>
        <v/>
      </c>
      <c r="T585" s="4">
        <f>IF($O585="可",スコアリング基準!$C$23,0)</f>
        <v/>
      </c>
      <c r="U585" s="4">
        <f>IF(OR(COUNT($K585:$L585)&lt;2,$K585=0),0,IF(ABS($L585)/$K585&lt;=スコアリング基準!$B$24,スコアリング基準!$C$24,IF(ABS($L585)/$K585&lt;=スコアリング基準!$B$25,スコアリング基準!$C$25,IF(ABS($L585)/$K585&lt;=スコアリング基準!$B$26,スコアリング基準!$C$26,0))))</f>
        <v/>
      </c>
      <c r="V585" s="4">
        <f>IF($P585="なし",スコアリング基準!$C$27,0)</f>
        <v/>
      </c>
      <c r="W585" s="4">
        <f>IF($F585="",0,IF(ISNUMBER($F585),IF($F585&lt;=スコアリング基準!$B$28,スコアリング基準!$C$28,スコアリング基準!$C$29),0))</f>
        <v/>
      </c>
      <c r="X585" s="4">
        <f>IFERROR(VLOOKUP($B585,スコアリング基準!$A$36:$B$46,2,FALSE),0)</f>
        <v/>
      </c>
      <c r="Y585" s="4">
        <f>SUM($S585:$X585)</f>
        <v/>
      </c>
      <c r="Z585" s="4">
        <f>IF(COUNT($M585:$N585)=0,"データ無",IF($Y585&gt;=スコアリング基準!$B$30,"S",IF($Y585&gt;=スコアリング基準!$B$31,"A",IF($Y585&gt;=スコアリング基準!$B$32,"B","C"))))</f>
        <v/>
      </c>
      <c r="AA585">
        <f>IFERROR(INDEX(実績DB!$I$3:$I$104,MATCH($B585&amp;$C585,実績DB!$J$3:$J$104,0)),"")</f>
        <v/>
      </c>
    </row>
    <row r="586">
      <c r="A586" t="n">
        <v>584</v>
      </c>
      <c r="B586" t="inlineStr">
        <is>
          <t>東北</t>
        </is>
      </c>
      <c r="C586" t="inlineStr">
        <is>
          <t>山目変電所</t>
        </is>
      </c>
      <c r="D586" t="inlineStr">
        <is>
          <t>岩手県</t>
        </is>
      </c>
      <c r="E586" t="n">
        <v>66</v>
      </c>
      <c r="G586" s="3" t="n">
        <v>38.939287</v>
      </c>
      <c r="H586" s="3" t="n">
        <v>141.120106</v>
      </c>
      <c r="I586" t="inlineStr">
        <is>
          <t>OSM実測</t>
        </is>
      </c>
      <c r="J586" t="n">
        <v>42</v>
      </c>
      <c r="K586" t="n">
        <v>42</v>
      </c>
      <c r="L586" t="n">
        <v>-32</v>
      </c>
      <c r="M586" t="n">
        <v>10</v>
      </c>
      <c r="O586" t="inlineStr">
        <is>
          <t>不可 #4</t>
        </is>
      </c>
      <c r="P586" t="inlineStr">
        <is>
          <t>有り</t>
        </is>
      </c>
      <c r="R586" s="4">
        <f>IF(COUNT($M586:$N586)=0,"",IF(AND(IF($N586&lt;&gt;"",$N586,$M586)&lt;=0,$O586&lt;&gt;"可"),"警告",""))</f>
        <v/>
      </c>
      <c r="S586" s="4">
        <f>IF(COUNT($M586:$N586)=0,0,IF(IF($N586&lt;&gt;"",$N586,$M586)&gt;=スコアリング基準!$B$20,スコアリング基準!$C$20,IF(IF($N586&lt;&gt;"",$N586,$M586)&gt;=スコアリング基準!$B$21,スコアリング基準!$C$21,IF(IF($N586&lt;&gt;"",$N586,$M586)&gt;0,スコアリング基準!$C$22,0))))</f>
        <v/>
      </c>
      <c r="T586" s="4">
        <f>IF($O586="可",スコアリング基準!$C$23,0)</f>
        <v/>
      </c>
      <c r="U586" s="4">
        <f>IF(OR(COUNT($K586:$L586)&lt;2,$K586=0),0,IF(ABS($L586)/$K586&lt;=スコアリング基準!$B$24,スコアリング基準!$C$24,IF(ABS($L586)/$K586&lt;=スコアリング基準!$B$25,スコアリング基準!$C$25,IF(ABS($L586)/$K586&lt;=スコアリング基準!$B$26,スコアリング基準!$C$26,0))))</f>
        <v/>
      </c>
      <c r="V586" s="4">
        <f>IF($P586="なし",スコアリング基準!$C$27,0)</f>
        <v/>
      </c>
      <c r="W586" s="4">
        <f>IF($F586="",0,IF(ISNUMBER($F586),IF($F586&lt;=スコアリング基準!$B$28,スコアリング基準!$C$28,スコアリング基準!$C$29),0))</f>
        <v/>
      </c>
      <c r="X586" s="4">
        <f>IFERROR(VLOOKUP($B586,スコアリング基準!$A$36:$B$46,2,FALSE),0)</f>
        <v/>
      </c>
      <c r="Y586" s="4">
        <f>SUM($S586:$X586)</f>
        <v/>
      </c>
      <c r="Z586" s="4">
        <f>IF(COUNT($M586:$N586)=0,"データ無",IF($Y586&gt;=スコアリング基準!$B$30,"S",IF($Y586&gt;=スコアリング基準!$B$31,"A",IF($Y586&gt;=スコアリング基準!$B$32,"B","C"))))</f>
        <v/>
      </c>
      <c r="AA586">
        <f>IFERROR(INDEX(実績DB!$I$3:$I$104,MATCH($B586&amp;$C586,実績DB!$J$3:$J$104,0)),"")</f>
        <v/>
      </c>
    </row>
    <row r="587">
      <c r="A587" t="n">
        <v>585</v>
      </c>
      <c r="B587" t="inlineStr">
        <is>
          <t>東北</t>
        </is>
      </c>
      <c r="C587" t="inlineStr">
        <is>
          <t>岡町変電所</t>
        </is>
      </c>
      <c r="D587" t="inlineStr">
        <is>
          <t>青森県</t>
        </is>
      </c>
      <c r="E587" t="n">
        <v>66</v>
      </c>
      <c r="G587" s="3" t="n">
        <v>40.843287</v>
      </c>
      <c r="H587" s="3" t="n">
        <v>140.686482</v>
      </c>
      <c r="I587" t="inlineStr">
        <is>
          <t>OSM実測</t>
        </is>
      </c>
      <c r="J587" t="n">
        <v>52</v>
      </c>
      <c r="K587" t="n">
        <v>52</v>
      </c>
      <c r="L587" t="n">
        <v>-39</v>
      </c>
      <c r="M587" t="n">
        <v>13</v>
      </c>
      <c r="O587" t="inlineStr">
        <is>
          <t>不可 #4</t>
        </is>
      </c>
      <c r="P587" t="inlineStr">
        <is>
          <t>有り</t>
        </is>
      </c>
      <c r="R587" s="4">
        <f>IF(COUNT($M587:$N587)=0,"",IF(AND(IF($N587&lt;&gt;"",$N587,$M587)&lt;=0,$O587&lt;&gt;"可"),"警告",""))</f>
        <v/>
      </c>
      <c r="S587" s="4">
        <f>IF(COUNT($M587:$N587)=0,0,IF(IF($N587&lt;&gt;"",$N587,$M587)&gt;=スコアリング基準!$B$20,スコアリング基準!$C$20,IF(IF($N587&lt;&gt;"",$N587,$M587)&gt;=スコアリング基準!$B$21,スコアリング基準!$C$21,IF(IF($N587&lt;&gt;"",$N587,$M587)&gt;0,スコアリング基準!$C$22,0))))</f>
        <v/>
      </c>
      <c r="T587" s="4">
        <f>IF($O587="可",スコアリング基準!$C$23,0)</f>
        <v/>
      </c>
      <c r="U587" s="4">
        <f>IF(OR(COUNT($K587:$L587)&lt;2,$K587=0),0,IF(ABS($L587)/$K587&lt;=スコアリング基準!$B$24,スコアリング基準!$C$24,IF(ABS($L587)/$K587&lt;=スコアリング基準!$B$25,スコアリング基準!$C$25,IF(ABS($L587)/$K587&lt;=スコアリング基準!$B$26,スコアリング基準!$C$26,0))))</f>
        <v/>
      </c>
      <c r="V587" s="4">
        <f>IF($P587="なし",スコアリング基準!$C$27,0)</f>
        <v/>
      </c>
      <c r="W587" s="4">
        <f>IF($F587="",0,IF(ISNUMBER($F587),IF($F587&lt;=スコアリング基準!$B$28,スコアリング基準!$C$28,スコアリング基準!$C$29),0))</f>
        <v/>
      </c>
      <c r="X587" s="4">
        <f>IFERROR(VLOOKUP($B587,スコアリング基準!$A$36:$B$46,2,FALSE),0)</f>
        <v/>
      </c>
      <c r="Y587" s="4">
        <f>SUM($S587:$X587)</f>
        <v/>
      </c>
      <c r="Z587" s="4">
        <f>IF(COUNT($M587:$N587)=0,"データ無",IF($Y587&gt;=スコアリング基準!$B$30,"S",IF($Y587&gt;=スコアリング基準!$B$31,"A",IF($Y587&gt;=スコアリング基準!$B$32,"B","C"))))</f>
        <v/>
      </c>
      <c r="AA587">
        <f>IFERROR(INDEX(実績DB!$I$3:$I$104,MATCH($B587&amp;$C587,実績DB!$J$3:$J$104,0)),"")</f>
        <v/>
      </c>
    </row>
    <row r="588">
      <c r="A588" t="n">
        <v>586</v>
      </c>
      <c r="B588" t="inlineStr">
        <is>
          <t>東北</t>
        </is>
      </c>
      <c r="C588" t="inlineStr">
        <is>
          <t>岩ケ崎変電所前</t>
        </is>
      </c>
      <c r="D588" t="inlineStr">
        <is>
          <t>岩手県</t>
        </is>
      </c>
      <c r="E588" t="n">
        <v>66</v>
      </c>
      <c r="G588" s="3" t="n">
        <v>38.824558</v>
      </c>
      <c r="H588" s="3" t="n">
        <v>140.98611</v>
      </c>
      <c r="I588" t="inlineStr">
        <is>
          <t>OSM実測</t>
        </is>
      </c>
      <c r="J588" t="n">
        <v>23</v>
      </c>
      <c r="K588" t="n">
        <v>23</v>
      </c>
      <c r="L588" t="n">
        <v>-23</v>
      </c>
      <c r="M588" t="n">
        <v>0</v>
      </c>
      <c r="O588" t="inlineStr">
        <is>
          <t>不可 #4</t>
        </is>
      </c>
      <c r="P588" t="inlineStr">
        <is>
          <t>有り</t>
        </is>
      </c>
      <c r="R588" s="4">
        <f>IF(COUNT($M588:$N588)=0,"",IF(AND(IF($N588&lt;&gt;"",$N588,$M588)&lt;=0,$O588&lt;&gt;"可"),"警告",""))</f>
        <v/>
      </c>
      <c r="S588" s="4">
        <f>IF(COUNT($M588:$N588)=0,0,IF(IF($N588&lt;&gt;"",$N588,$M588)&gt;=スコアリング基準!$B$20,スコアリング基準!$C$20,IF(IF($N588&lt;&gt;"",$N588,$M588)&gt;=スコアリング基準!$B$21,スコアリング基準!$C$21,IF(IF($N588&lt;&gt;"",$N588,$M588)&gt;0,スコアリング基準!$C$22,0))))</f>
        <v/>
      </c>
      <c r="T588" s="4">
        <f>IF($O588="可",スコアリング基準!$C$23,0)</f>
        <v/>
      </c>
      <c r="U588" s="4">
        <f>IF(OR(COUNT($K588:$L588)&lt;2,$K588=0),0,IF(ABS($L588)/$K588&lt;=スコアリング基準!$B$24,スコアリング基準!$C$24,IF(ABS($L588)/$K588&lt;=スコアリング基準!$B$25,スコアリング基準!$C$25,IF(ABS($L588)/$K588&lt;=スコアリング基準!$B$26,スコアリング基準!$C$26,0))))</f>
        <v/>
      </c>
      <c r="V588" s="4">
        <f>IF($P588="なし",スコアリング基準!$C$27,0)</f>
        <v/>
      </c>
      <c r="W588" s="4">
        <f>IF($F588="",0,IF(ISNUMBER($F588),IF($F588&lt;=スコアリング基準!$B$28,スコアリング基準!$C$28,スコアリング基準!$C$29),0))</f>
        <v/>
      </c>
      <c r="X588" s="4">
        <f>IFERROR(VLOOKUP($B588,スコアリング基準!$A$36:$B$46,2,FALSE),0)</f>
        <v/>
      </c>
      <c r="Y588" s="4">
        <f>SUM($S588:$X588)</f>
        <v/>
      </c>
      <c r="Z588" s="4">
        <f>IF(COUNT($M588:$N588)=0,"データ無",IF($Y588&gt;=スコアリング基準!$B$30,"S",IF($Y588&gt;=スコアリング基準!$B$31,"A",IF($Y588&gt;=スコアリング基準!$B$32,"B","C"))))</f>
        <v/>
      </c>
      <c r="AA588">
        <f>IFERROR(INDEX(実績DB!$I$3:$I$104,MATCH($B588&amp;$C588,実績DB!$J$3:$J$104,0)),"")</f>
        <v/>
      </c>
    </row>
    <row r="589">
      <c r="A589" t="n">
        <v>587</v>
      </c>
      <c r="B589" t="inlineStr">
        <is>
          <t>東北</t>
        </is>
      </c>
      <c r="C589" t="inlineStr">
        <is>
          <t>岩井崎変電所</t>
        </is>
      </c>
      <c r="D589" t="inlineStr">
        <is>
          <t>岩手県</t>
        </is>
      </c>
      <c r="E589" t="n">
        <v>66</v>
      </c>
      <c r="G589" s="3" t="n">
        <v>38.833145</v>
      </c>
      <c r="H589" s="3" t="n">
        <v>141.571305</v>
      </c>
      <c r="I589" t="inlineStr">
        <is>
          <t>OSM実測</t>
        </is>
      </c>
      <c r="J589" t="n">
        <v>9</v>
      </c>
      <c r="K589" t="n">
        <v>9</v>
      </c>
      <c r="L589" t="n">
        <v>-5</v>
      </c>
      <c r="M589" t="n">
        <v>4</v>
      </c>
      <c r="O589" t="inlineStr">
        <is>
          <t>不可 #4</t>
        </is>
      </c>
      <c r="P589" t="inlineStr">
        <is>
          <t>有り</t>
        </is>
      </c>
      <c r="R589" s="4">
        <f>IF(COUNT($M589:$N589)=0,"",IF(AND(IF($N589&lt;&gt;"",$N589,$M589)&lt;=0,$O589&lt;&gt;"可"),"警告",""))</f>
        <v/>
      </c>
      <c r="S589" s="4">
        <f>IF(COUNT($M589:$N589)=0,0,IF(IF($N589&lt;&gt;"",$N589,$M589)&gt;=スコアリング基準!$B$20,スコアリング基準!$C$20,IF(IF($N589&lt;&gt;"",$N589,$M589)&gt;=スコアリング基準!$B$21,スコアリング基準!$C$21,IF(IF($N589&lt;&gt;"",$N589,$M589)&gt;0,スコアリング基準!$C$22,0))))</f>
        <v/>
      </c>
      <c r="T589" s="4">
        <f>IF($O589="可",スコアリング基準!$C$23,0)</f>
        <v/>
      </c>
      <c r="U589" s="4">
        <f>IF(OR(COUNT($K589:$L589)&lt;2,$K589=0),0,IF(ABS($L589)/$K589&lt;=スコアリング基準!$B$24,スコアリング基準!$C$24,IF(ABS($L589)/$K589&lt;=スコアリング基準!$B$25,スコアリング基準!$C$25,IF(ABS($L589)/$K589&lt;=スコアリング基準!$B$26,スコアリング基準!$C$26,0))))</f>
        <v/>
      </c>
      <c r="V589" s="4">
        <f>IF($P589="なし",スコアリング基準!$C$27,0)</f>
        <v/>
      </c>
      <c r="W589" s="4">
        <f>IF($F589="",0,IF(ISNUMBER($F589),IF($F589&lt;=スコアリング基準!$B$28,スコアリング基準!$C$28,スコアリング基準!$C$29),0))</f>
        <v/>
      </c>
      <c r="X589" s="4">
        <f>IFERROR(VLOOKUP($B589,スコアリング基準!$A$36:$B$46,2,FALSE),0)</f>
        <v/>
      </c>
      <c r="Y589" s="4">
        <f>SUM($S589:$X589)</f>
        <v/>
      </c>
      <c r="Z589" s="4">
        <f>IF(COUNT($M589:$N589)=0,"データ無",IF($Y589&gt;=スコアリング基準!$B$30,"S",IF($Y589&gt;=スコアリング基準!$B$31,"A",IF($Y589&gt;=スコアリング基準!$B$32,"B","C"))))</f>
        <v/>
      </c>
      <c r="AA589">
        <f>IFERROR(INDEX(実績DB!$I$3:$I$104,MATCH($B589&amp;$C589,実績DB!$J$3:$J$104,0)),"")</f>
        <v/>
      </c>
    </row>
    <row r="590">
      <c r="A590" t="n">
        <v>588</v>
      </c>
      <c r="B590" t="inlineStr">
        <is>
          <t>東北</t>
        </is>
      </c>
      <c r="C590" t="inlineStr">
        <is>
          <t>岩手滝沢変電所</t>
        </is>
      </c>
      <c r="D590" t="inlineStr">
        <is>
          <t>岩手県</t>
        </is>
      </c>
      <c r="E590" t="n">
        <v>66</v>
      </c>
      <c r="G590" s="3" t="n">
        <v>39.703431</v>
      </c>
      <c r="H590" s="3" t="n">
        <v>141.066377</v>
      </c>
      <c r="I590" t="inlineStr">
        <is>
          <t>OSM実測</t>
        </is>
      </c>
      <c r="J590" t="n">
        <v>38</v>
      </c>
      <c r="K590" t="n">
        <v>38</v>
      </c>
      <c r="L590" t="n">
        <v>-22</v>
      </c>
      <c r="M590" t="n">
        <v>16</v>
      </c>
      <c r="O590" t="inlineStr">
        <is>
          <t>不可 #4</t>
        </is>
      </c>
      <c r="P590" t="inlineStr">
        <is>
          <t>有り</t>
        </is>
      </c>
      <c r="R590" s="4">
        <f>IF(COUNT($M590:$N590)=0,"",IF(AND(IF($N590&lt;&gt;"",$N590,$M590)&lt;=0,$O590&lt;&gt;"可"),"警告",""))</f>
        <v/>
      </c>
      <c r="S590" s="4">
        <f>IF(COUNT($M590:$N590)=0,0,IF(IF($N590&lt;&gt;"",$N590,$M590)&gt;=スコアリング基準!$B$20,スコアリング基準!$C$20,IF(IF($N590&lt;&gt;"",$N590,$M590)&gt;=スコアリング基準!$B$21,スコアリング基準!$C$21,IF(IF($N590&lt;&gt;"",$N590,$M590)&gt;0,スコアリング基準!$C$22,0))))</f>
        <v/>
      </c>
      <c r="T590" s="4">
        <f>IF($O590="可",スコアリング基準!$C$23,0)</f>
        <v/>
      </c>
      <c r="U590" s="4">
        <f>IF(OR(COUNT($K590:$L590)&lt;2,$K590=0),0,IF(ABS($L590)/$K590&lt;=スコアリング基準!$B$24,スコアリング基準!$C$24,IF(ABS($L590)/$K590&lt;=スコアリング基準!$B$25,スコアリング基準!$C$25,IF(ABS($L590)/$K590&lt;=スコアリング基準!$B$26,スコアリング基準!$C$26,0))))</f>
        <v/>
      </c>
      <c r="V590" s="4">
        <f>IF($P590="なし",スコアリング基準!$C$27,0)</f>
        <v/>
      </c>
      <c r="W590" s="4">
        <f>IF($F590="",0,IF(ISNUMBER($F590),IF($F590&lt;=スコアリング基準!$B$28,スコアリング基準!$C$28,スコアリング基準!$C$29),0))</f>
        <v/>
      </c>
      <c r="X590" s="4">
        <f>IFERROR(VLOOKUP($B590,スコアリング基準!$A$36:$B$46,2,FALSE),0)</f>
        <v/>
      </c>
      <c r="Y590" s="4">
        <f>SUM($S590:$X590)</f>
        <v/>
      </c>
      <c r="Z590" s="4">
        <f>IF(COUNT($M590:$N590)=0,"データ無",IF($Y590&gt;=スコアリング基準!$B$30,"S",IF($Y590&gt;=スコアリング基準!$B$31,"A",IF($Y590&gt;=スコアリング基準!$B$32,"B","C"))))</f>
        <v/>
      </c>
      <c r="AA590">
        <f>IFERROR(INDEX(実績DB!$I$3:$I$104,MATCH($B590&amp;$C590,実績DB!$J$3:$J$104,0)),"")</f>
        <v/>
      </c>
    </row>
    <row r="591">
      <c r="A591" t="n">
        <v>589</v>
      </c>
      <c r="B591" t="inlineStr">
        <is>
          <t>東北</t>
        </is>
      </c>
      <c r="C591" t="inlineStr">
        <is>
          <t>岩手高田変電所</t>
        </is>
      </c>
      <c r="D591" t="inlineStr">
        <is>
          <t>岩手県</t>
        </is>
      </c>
      <c r="E591" t="n">
        <v>66</v>
      </c>
      <c r="G591" s="3" t="n">
        <v>39.030942</v>
      </c>
      <c r="H591" s="3" t="n">
        <v>141.633102</v>
      </c>
      <c r="I591" t="inlineStr">
        <is>
          <t>OSM実測</t>
        </is>
      </c>
      <c r="J591" t="n">
        <v>28</v>
      </c>
      <c r="K591" t="n">
        <v>28</v>
      </c>
      <c r="L591" t="n">
        <v>-22</v>
      </c>
      <c r="M591" t="n">
        <v>6</v>
      </c>
      <c r="O591" t="inlineStr">
        <is>
          <t>不可 #4</t>
        </is>
      </c>
      <c r="P591" t="inlineStr">
        <is>
          <t>有り</t>
        </is>
      </c>
      <c r="R591" s="4">
        <f>IF(COUNT($M591:$N591)=0,"",IF(AND(IF($N591&lt;&gt;"",$N591,$M591)&lt;=0,$O591&lt;&gt;"可"),"警告",""))</f>
        <v/>
      </c>
      <c r="S591" s="4">
        <f>IF(COUNT($M591:$N591)=0,0,IF(IF($N591&lt;&gt;"",$N591,$M591)&gt;=スコアリング基準!$B$20,スコアリング基準!$C$20,IF(IF($N591&lt;&gt;"",$N591,$M591)&gt;=スコアリング基準!$B$21,スコアリング基準!$C$21,IF(IF($N591&lt;&gt;"",$N591,$M591)&gt;0,スコアリング基準!$C$22,0))))</f>
        <v/>
      </c>
      <c r="T591" s="4">
        <f>IF($O591="可",スコアリング基準!$C$23,0)</f>
        <v/>
      </c>
      <c r="U591" s="4">
        <f>IF(OR(COUNT($K591:$L591)&lt;2,$K591=0),0,IF(ABS($L591)/$K591&lt;=スコアリング基準!$B$24,スコアリング基準!$C$24,IF(ABS($L591)/$K591&lt;=スコアリング基準!$B$25,スコアリング基準!$C$25,IF(ABS($L591)/$K591&lt;=スコアリング基準!$B$26,スコアリング基準!$C$26,0))))</f>
        <v/>
      </c>
      <c r="V591" s="4">
        <f>IF($P591="なし",スコアリング基準!$C$27,0)</f>
        <v/>
      </c>
      <c r="W591" s="4">
        <f>IF($F591="",0,IF(ISNUMBER($F591),IF($F591&lt;=スコアリング基準!$B$28,スコアリング基準!$C$28,スコアリング基準!$C$29),0))</f>
        <v/>
      </c>
      <c r="X591" s="4">
        <f>IFERROR(VLOOKUP($B591,スコアリング基準!$A$36:$B$46,2,FALSE),0)</f>
        <v/>
      </c>
      <c r="Y591" s="4">
        <f>SUM($S591:$X591)</f>
        <v/>
      </c>
      <c r="Z591" s="4">
        <f>IF(COUNT($M591:$N591)=0,"データ無",IF($Y591&gt;=スコアリング基準!$B$30,"S",IF($Y591&gt;=スコアリング基準!$B$31,"A",IF($Y591&gt;=スコアリング基準!$B$32,"B","C"))))</f>
        <v/>
      </c>
      <c r="AA591">
        <f>IFERROR(INDEX(実績DB!$I$3:$I$104,MATCH($B591&amp;$C591,実績DB!$J$3:$J$104,0)),"")</f>
        <v/>
      </c>
    </row>
    <row r="592">
      <c r="A592" t="n">
        <v>590</v>
      </c>
      <c r="B592" t="inlineStr">
        <is>
          <t>東北</t>
        </is>
      </c>
      <c r="C592" t="inlineStr">
        <is>
          <t>岩木川変電所</t>
        </is>
      </c>
      <c r="D592" t="inlineStr">
        <is>
          <t>青森県</t>
        </is>
      </c>
      <c r="E592" t="n">
        <v>66</v>
      </c>
      <c r="G592" s="3" t="n">
        <v>40.560167</v>
      </c>
      <c r="H592" s="3" t="n">
        <v>140.284072</v>
      </c>
      <c r="I592" t="inlineStr">
        <is>
          <t>OSM実測</t>
        </is>
      </c>
      <c r="J592" t="n">
        <v>5</v>
      </c>
      <c r="K592" t="n">
        <v>5</v>
      </c>
      <c r="L592" t="n">
        <v>1</v>
      </c>
      <c r="M592" t="n">
        <v>6</v>
      </c>
      <c r="O592" t="inlineStr">
        <is>
          <t>不可 #4</t>
        </is>
      </c>
      <c r="P592" t="inlineStr">
        <is>
          <t>有り</t>
        </is>
      </c>
      <c r="R592" s="4">
        <f>IF(COUNT($M592:$N592)=0,"",IF(AND(IF($N592&lt;&gt;"",$N592,$M592)&lt;=0,$O592&lt;&gt;"可"),"警告",""))</f>
        <v/>
      </c>
      <c r="S592" s="4">
        <f>IF(COUNT($M592:$N592)=0,0,IF(IF($N592&lt;&gt;"",$N592,$M592)&gt;=スコアリング基準!$B$20,スコアリング基準!$C$20,IF(IF($N592&lt;&gt;"",$N592,$M592)&gt;=スコアリング基準!$B$21,スコアリング基準!$C$21,IF(IF($N592&lt;&gt;"",$N592,$M592)&gt;0,スコアリング基準!$C$22,0))))</f>
        <v/>
      </c>
      <c r="T592" s="4">
        <f>IF($O592="可",スコアリング基準!$C$23,0)</f>
        <v/>
      </c>
      <c r="U592" s="4">
        <f>IF(OR(COUNT($K592:$L592)&lt;2,$K592=0),0,IF(ABS($L592)/$K592&lt;=スコアリング基準!$B$24,スコアリング基準!$C$24,IF(ABS($L592)/$K592&lt;=スコアリング基準!$B$25,スコアリング基準!$C$25,IF(ABS($L592)/$K592&lt;=スコアリング基準!$B$26,スコアリング基準!$C$26,0))))</f>
        <v/>
      </c>
      <c r="V592" s="4">
        <f>IF($P592="なし",スコアリング基準!$C$27,0)</f>
        <v/>
      </c>
      <c r="W592" s="4">
        <f>IF($F592="",0,IF(ISNUMBER($F592),IF($F592&lt;=スコアリング基準!$B$28,スコアリング基準!$C$28,スコアリング基準!$C$29),0))</f>
        <v/>
      </c>
      <c r="X592" s="4">
        <f>IFERROR(VLOOKUP($B592,スコアリング基準!$A$36:$B$46,2,FALSE),0)</f>
        <v/>
      </c>
      <c r="Y592" s="4">
        <f>SUM($S592:$X592)</f>
        <v/>
      </c>
      <c r="Z592" s="4">
        <f>IF(COUNT($M592:$N592)=0,"データ無",IF($Y592&gt;=スコアリング基準!$B$30,"S",IF($Y592&gt;=スコアリング基準!$B$31,"A",IF($Y592&gt;=スコアリング基準!$B$32,"B","C"))))</f>
        <v/>
      </c>
      <c r="AA592">
        <f>IFERROR(INDEX(実績DB!$I$3:$I$104,MATCH($B592&amp;$C592,実績DB!$J$3:$J$104,0)),"")</f>
        <v/>
      </c>
    </row>
    <row r="593">
      <c r="A593" t="n">
        <v>591</v>
      </c>
      <c r="B593" t="inlineStr">
        <is>
          <t>東北</t>
        </is>
      </c>
      <c r="C593" t="inlineStr">
        <is>
          <t>岩泉発電所</t>
        </is>
      </c>
      <c r="D593" t="inlineStr">
        <is>
          <t>岩手県</t>
        </is>
      </c>
      <c r="E593" t="n">
        <v>66</v>
      </c>
      <c r="G593" s="3" t="n">
        <v>39.842715</v>
      </c>
      <c r="H593" s="3" t="n">
        <v>141.789879</v>
      </c>
      <c r="I593" t="inlineStr">
        <is>
          <t>OSM実測</t>
        </is>
      </c>
      <c r="R593" s="4">
        <f>IF(COUNT($M593:$N593)=0,"",IF(AND(IF($N593&lt;&gt;"",$N593,$M593)&lt;=0,$O593&lt;&gt;"可"),"警告",""))</f>
        <v/>
      </c>
      <c r="S593" s="4">
        <f>IF(COUNT($M593:$N593)=0,0,IF(IF($N593&lt;&gt;"",$N593,$M593)&gt;=スコアリング基準!$B$20,スコアリング基準!$C$20,IF(IF($N593&lt;&gt;"",$N593,$M593)&gt;=スコアリング基準!$B$21,スコアリング基準!$C$21,IF(IF($N593&lt;&gt;"",$N593,$M593)&gt;0,スコアリング基準!$C$22,0))))</f>
        <v/>
      </c>
      <c r="T593" s="4">
        <f>IF($O593="可",スコアリング基準!$C$23,0)</f>
        <v/>
      </c>
      <c r="U593" s="4">
        <f>IF(OR(COUNT($K593:$L593)&lt;2,$K593=0),0,IF(ABS($L593)/$K593&lt;=スコアリング基準!$B$24,スコアリング基準!$C$24,IF(ABS($L593)/$K593&lt;=スコアリング基準!$B$25,スコアリング基準!$C$25,IF(ABS($L593)/$K593&lt;=スコアリング基準!$B$26,スコアリング基準!$C$26,0))))</f>
        <v/>
      </c>
      <c r="V593" s="4">
        <f>IF($P593="なし",スコアリング基準!$C$27,0)</f>
        <v/>
      </c>
      <c r="W593" s="4">
        <f>IF($F593="",0,IF(ISNUMBER($F593),IF($F593&lt;=スコアリング基準!$B$28,スコアリング基準!$C$28,スコアリング基準!$C$29),0))</f>
        <v/>
      </c>
      <c r="X593" s="4">
        <f>IFERROR(VLOOKUP($B593,スコアリング基準!$A$36:$B$46,2,FALSE),0)</f>
        <v/>
      </c>
      <c r="Y593" s="4">
        <f>SUM($S593:$X593)</f>
        <v/>
      </c>
      <c r="Z593" s="4">
        <f>IF(COUNT($M593:$N593)=0,"データ無",IF($Y593&gt;=スコアリング基準!$B$30,"S",IF($Y593&gt;=スコアリング基準!$B$31,"A",IF($Y593&gt;=スコアリング基準!$B$32,"B","C"))))</f>
        <v/>
      </c>
      <c r="AA593">
        <f>IFERROR(INDEX(実績DB!$I$3:$I$104,MATCH($B593&amp;$C593,実績DB!$J$3:$J$104,0)),"")</f>
        <v/>
      </c>
    </row>
    <row r="594">
      <c r="A594" t="n">
        <v>592</v>
      </c>
      <c r="B594" t="inlineStr">
        <is>
          <t>東北</t>
        </is>
      </c>
      <c r="C594" t="inlineStr">
        <is>
          <t>岩瀬変電所</t>
        </is>
      </c>
      <c r="D594" t="inlineStr">
        <is>
          <t>秋田県</t>
        </is>
      </c>
      <c r="E594" t="n">
        <v>66</v>
      </c>
      <c r="G594" s="3" t="n">
        <v>40.275985</v>
      </c>
      <c r="H594" s="3" t="n">
        <v>140.470366</v>
      </c>
      <c r="I594" t="inlineStr">
        <is>
          <t>OSM実測</t>
        </is>
      </c>
      <c r="J594" t="n">
        <v>14</v>
      </c>
      <c r="K594" t="n">
        <v>14</v>
      </c>
      <c r="L594" t="n">
        <v>-12</v>
      </c>
      <c r="M594" t="n">
        <v>2</v>
      </c>
      <c r="O594" t="inlineStr">
        <is>
          <t>不可 #4</t>
        </is>
      </c>
      <c r="P594" t="inlineStr">
        <is>
          <t>有り</t>
        </is>
      </c>
      <c r="R594" s="4">
        <f>IF(COUNT($M594:$N594)=0,"",IF(AND(IF($N594&lt;&gt;"",$N594,$M594)&lt;=0,$O594&lt;&gt;"可"),"警告",""))</f>
        <v/>
      </c>
      <c r="S594" s="4">
        <f>IF(COUNT($M594:$N594)=0,0,IF(IF($N594&lt;&gt;"",$N594,$M594)&gt;=スコアリング基準!$B$20,スコアリング基準!$C$20,IF(IF($N594&lt;&gt;"",$N594,$M594)&gt;=スコアリング基準!$B$21,スコアリング基準!$C$21,IF(IF($N594&lt;&gt;"",$N594,$M594)&gt;0,スコアリング基準!$C$22,0))))</f>
        <v/>
      </c>
      <c r="T594" s="4">
        <f>IF($O594="可",スコアリング基準!$C$23,0)</f>
        <v/>
      </c>
      <c r="U594" s="4">
        <f>IF(OR(COUNT($K594:$L594)&lt;2,$K594=0),0,IF(ABS($L594)/$K594&lt;=スコアリング基準!$B$24,スコアリング基準!$C$24,IF(ABS($L594)/$K594&lt;=スコアリング基準!$B$25,スコアリング基準!$C$25,IF(ABS($L594)/$K594&lt;=スコアリング基準!$B$26,スコアリング基準!$C$26,0))))</f>
        <v/>
      </c>
      <c r="V594" s="4">
        <f>IF($P594="なし",スコアリング基準!$C$27,0)</f>
        <v/>
      </c>
      <c r="W594" s="4">
        <f>IF($F594="",0,IF(ISNUMBER($F594),IF($F594&lt;=スコアリング基準!$B$28,スコアリング基準!$C$28,スコアリング基準!$C$29),0))</f>
        <v/>
      </c>
      <c r="X594" s="4">
        <f>IFERROR(VLOOKUP($B594,スコアリング基準!$A$36:$B$46,2,FALSE),0)</f>
        <v/>
      </c>
      <c r="Y594" s="4">
        <f>SUM($S594:$X594)</f>
        <v/>
      </c>
      <c r="Z594" s="4">
        <f>IF(COUNT($M594:$N594)=0,"データ無",IF($Y594&gt;=スコアリング基準!$B$30,"S",IF($Y594&gt;=スコアリング基準!$B$31,"A",IF($Y594&gt;=スコアリング基準!$B$32,"B","C"))))</f>
        <v/>
      </c>
      <c r="AA594">
        <f>IFERROR(INDEX(実績DB!$I$3:$I$104,MATCH($B594&amp;$C594,実績DB!$J$3:$J$104,0)),"")</f>
        <v/>
      </c>
    </row>
    <row r="595">
      <c r="A595" t="n">
        <v>593</v>
      </c>
      <c r="B595" t="inlineStr">
        <is>
          <t>東北</t>
        </is>
      </c>
      <c r="C595" t="inlineStr">
        <is>
          <t>岩谷堂変電所</t>
        </is>
      </c>
      <c r="D595" t="inlineStr">
        <is>
          <t>岩手県</t>
        </is>
      </c>
      <c r="E595" t="n">
        <v>66</v>
      </c>
      <c r="G595" s="3" t="n">
        <v>39.180191</v>
      </c>
      <c r="H595" s="3" t="n">
        <v>141.191363</v>
      </c>
      <c r="I595" t="inlineStr">
        <is>
          <t>OSM実測</t>
        </is>
      </c>
      <c r="J595" t="n">
        <v>33</v>
      </c>
      <c r="K595" t="n">
        <v>33</v>
      </c>
      <c r="L595" t="n">
        <v>-22</v>
      </c>
      <c r="M595" t="n">
        <v>11</v>
      </c>
      <c r="O595" t="inlineStr">
        <is>
          <t>不可 #4</t>
        </is>
      </c>
      <c r="P595" t="inlineStr">
        <is>
          <t>有り</t>
        </is>
      </c>
      <c r="R595" s="4">
        <f>IF(COUNT($M595:$N595)=0,"",IF(AND(IF($N595&lt;&gt;"",$N595,$M595)&lt;=0,$O595&lt;&gt;"可"),"警告",""))</f>
        <v/>
      </c>
      <c r="S595" s="4">
        <f>IF(COUNT($M595:$N595)=0,0,IF(IF($N595&lt;&gt;"",$N595,$M595)&gt;=スコアリング基準!$B$20,スコアリング基準!$C$20,IF(IF($N595&lt;&gt;"",$N595,$M595)&gt;=スコアリング基準!$B$21,スコアリング基準!$C$21,IF(IF($N595&lt;&gt;"",$N595,$M595)&gt;0,スコアリング基準!$C$22,0))))</f>
        <v/>
      </c>
      <c r="T595" s="4">
        <f>IF($O595="可",スコアリング基準!$C$23,0)</f>
        <v/>
      </c>
      <c r="U595" s="4">
        <f>IF(OR(COUNT($K595:$L595)&lt;2,$K595=0),0,IF(ABS($L595)/$K595&lt;=スコアリング基準!$B$24,スコアリング基準!$C$24,IF(ABS($L595)/$K595&lt;=スコアリング基準!$B$25,スコアリング基準!$C$25,IF(ABS($L595)/$K595&lt;=スコアリング基準!$B$26,スコアリング基準!$C$26,0))))</f>
        <v/>
      </c>
      <c r="V595" s="4">
        <f>IF($P595="なし",スコアリング基準!$C$27,0)</f>
        <v/>
      </c>
      <c r="W595" s="4">
        <f>IF($F595="",0,IF(ISNUMBER($F595),IF($F595&lt;=スコアリング基準!$B$28,スコアリング基準!$C$28,スコアリング基準!$C$29),0))</f>
        <v/>
      </c>
      <c r="X595" s="4">
        <f>IFERROR(VLOOKUP($B595,スコアリング基準!$A$36:$B$46,2,FALSE),0)</f>
        <v/>
      </c>
      <c r="Y595" s="4">
        <f>SUM($S595:$X595)</f>
        <v/>
      </c>
      <c r="Z595" s="4">
        <f>IF(COUNT($M595:$N595)=0,"データ無",IF($Y595&gt;=スコアリング基準!$B$30,"S",IF($Y595&gt;=スコアリング基準!$B$31,"A",IF($Y595&gt;=スコアリング基準!$B$32,"B","C"))))</f>
        <v/>
      </c>
      <c r="AA595">
        <f>IFERROR(INDEX(実績DB!$I$3:$I$104,MATCH($B595&amp;$C595,実績DB!$J$3:$J$104,0)),"")</f>
        <v/>
      </c>
    </row>
    <row r="596">
      <c r="A596" t="n">
        <v>594</v>
      </c>
      <c r="B596" t="inlineStr">
        <is>
          <t>東北</t>
        </is>
      </c>
      <c r="C596" t="inlineStr">
        <is>
          <t>川俣変電所</t>
        </is>
      </c>
      <c r="D596" t="inlineStr">
        <is>
          <t>福島県</t>
        </is>
      </c>
      <c r="E596" t="n">
        <v>66</v>
      </c>
      <c r="G596" s="3" t="n">
        <v>37.662709</v>
      </c>
      <c r="H596" s="3" t="n">
        <v>140.605062</v>
      </c>
      <c r="I596" t="inlineStr">
        <is>
          <t>OSM実測</t>
        </is>
      </c>
      <c r="J596" t="n">
        <v>33</v>
      </c>
      <c r="K596" t="n">
        <v>33</v>
      </c>
      <c r="L596" t="n">
        <v>-28</v>
      </c>
      <c r="M596" t="n">
        <v>5</v>
      </c>
      <c r="O596" t="inlineStr">
        <is>
          <t>不可 #4</t>
        </is>
      </c>
      <c r="P596" t="inlineStr">
        <is>
          <t>有り</t>
        </is>
      </c>
      <c r="R596" s="4">
        <f>IF(COUNT($M596:$N596)=0,"",IF(AND(IF($N596&lt;&gt;"",$N596,$M596)&lt;=0,$O596&lt;&gt;"可"),"警告",""))</f>
        <v/>
      </c>
      <c r="S596" s="4">
        <f>IF(COUNT($M596:$N596)=0,0,IF(IF($N596&lt;&gt;"",$N596,$M596)&gt;=スコアリング基準!$B$20,スコアリング基準!$C$20,IF(IF($N596&lt;&gt;"",$N596,$M596)&gt;=スコアリング基準!$B$21,スコアリング基準!$C$21,IF(IF($N596&lt;&gt;"",$N596,$M596)&gt;0,スコアリング基準!$C$22,0))))</f>
        <v/>
      </c>
      <c r="T596" s="4">
        <f>IF($O596="可",スコアリング基準!$C$23,0)</f>
        <v/>
      </c>
      <c r="U596" s="4">
        <f>IF(OR(COUNT($K596:$L596)&lt;2,$K596=0),0,IF(ABS($L596)/$K596&lt;=スコアリング基準!$B$24,スコアリング基準!$C$24,IF(ABS($L596)/$K596&lt;=スコアリング基準!$B$25,スコアリング基準!$C$25,IF(ABS($L596)/$K596&lt;=スコアリング基準!$B$26,スコアリング基準!$C$26,0))))</f>
        <v/>
      </c>
      <c r="V596" s="4">
        <f>IF($P596="なし",スコアリング基準!$C$27,0)</f>
        <v/>
      </c>
      <c r="W596" s="4">
        <f>IF($F596="",0,IF(ISNUMBER($F596),IF($F596&lt;=スコアリング基準!$B$28,スコアリング基準!$C$28,スコアリング基準!$C$29),0))</f>
        <v/>
      </c>
      <c r="X596" s="4">
        <f>IFERROR(VLOOKUP($B596,スコアリング基準!$A$36:$B$46,2,FALSE),0)</f>
        <v/>
      </c>
      <c r="Y596" s="4">
        <f>SUM($S596:$X596)</f>
        <v/>
      </c>
      <c r="Z596" s="4">
        <f>IF(COUNT($M596:$N596)=0,"データ無",IF($Y596&gt;=スコアリング基準!$B$30,"S",IF($Y596&gt;=スコアリング基準!$B$31,"A",IF($Y596&gt;=スコアリング基準!$B$32,"B","C"))))</f>
        <v/>
      </c>
      <c r="AA596">
        <f>IFERROR(INDEX(実績DB!$I$3:$I$104,MATCH($B596&amp;$C596,実績DB!$J$3:$J$104,0)),"")</f>
        <v/>
      </c>
    </row>
    <row r="597">
      <c r="A597" t="n">
        <v>595</v>
      </c>
      <c r="B597" t="inlineStr">
        <is>
          <t>東北</t>
        </is>
      </c>
      <c r="C597" t="inlineStr">
        <is>
          <t>川崎変電所</t>
        </is>
      </c>
      <c r="D597" t="inlineStr">
        <is>
          <t>宮城県</t>
        </is>
      </c>
      <c r="E597" t="n">
        <v>66</v>
      </c>
      <c r="G597" s="3" t="n">
        <v>38.182891</v>
      </c>
      <c r="H597" s="3" t="n">
        <v>140.624489</v>
      </c>
      <c r="I597" t="inlineStr">
        <is>
          <t>OSM実測</t>
        </is>
      </c>
      <c r="J597" t="n">
        <v>19</v>
      </c>
      <c r="K597" t="n">
        <v>19</v>
      </c>
      <c r="L597" t="n">
        <v>-16</v>
      </c>
      <c r="M597" t="n">
        <v>3</v>
      </c>
      <c r="O597" t="inlineStr">
        <is>
          <t>不可 #4</t>
        </is>
      </c>
      <c r="P597" t="inlineStr">
        <is>
          <t>有り</t>
        </is>
      </c>
      <c r="R597" s="4">
        <f>IF(COUNT($M597:$N597)=0,"",IF(AND(IF($N597&lt;&gt;"",$N597,$M597)&lt;=0,$O597&lt;&gt;"可"),"警告",""))</f>
        <v/>
      </c>
      <c r="S597" s="4">
        <f>IF(COUNT($M597:$N597)=0,0,IF(IF($N597&lt;&gt;"",$N597,$M597)&gt;=スコアリング基準!$B$20,スコアリング基準!$C$20,IF(IF($N597&lt;&gt;"",$N597,$M597)&gt;=スコアリング基準!$B$21,スコアリング基準!$C$21,IF(IF($N597&lt;&gt;"",$N597,$M597)&gt;0,スコアリング基準!$C$22,0))))</f>
        <v/>
      </c>
      <c r="T597" s="4">
        <f>IF($O597="可",スコアリング基準!$C$23,0)</f>
        <v/>
      </c>
      <c r="U597" s="4">
        <f>IF(OR(COUNT($K597:$L597)&lt;2,$K597=0),0,IF(ABS($L597)/$K597&lt;=スコアリング基準!$B$24,スコアリング基準!$C$24,IF(ABS($L597)/$K597&lt;=スコアリング基準!$B$25,スコアリング基準!$C$25,IF(ABS($L597)/$K597&lt;=スコアリング基準!$B$26,スコアリング基準!$C$26,0))))</f>
        <v/>
      </c>
      <c r="V597" s="4">
        <f>IF($P597="なし",スコアリング基準!$C$27,0)</f>
        <v/>
      </c>
      <c r="W597" s="4">
        <f>IF($F597="",0,IF(ISNUMBER($F597),IF($F597&lt;=スコアリング基準!$B$28,スコアリング基準!$C$28,スコアリング基準!$C$29),0))</f>
        <v/>
      </c>
      <c r="X597" s="4">
        <f>IFERROR(VLOOKUP($B597,スコアリング基準!$A$36:$B$46,2,FALSE),0)</f>
        <v/>
      </c>
      <c r="Y597" s="4">
        <f>SUM($S597:$X597)</f>
        <v/>
      </c>
      <c r="Z597" s="4">
        <f>IF(COUNT($M597:$N597)=0,"データ無",IF($Y597&gt;=スコアリング基準!$B$30,"S",IF($Y597&gt;=スコアリング基準!$B$31,"A",IF($Y597&gt;=スコアリング基準!$B$32,"B","C"))))</f>
        <v/>
      </c>
      <c r="AA597">
        <f>IFERROR(INDEX(実績DB!$I$3:$I$104,MATCH($B597&amp;$C597,実績DB!$J$3:$J$104,0)),"")</f>
        <v/>
      </c>
    </row>
    <row r="598">
      <c r="A598" t="n">
        <v>596</v>
      </c>
      <c r="B598" t="inlineStr">
        <is>
          <t>東北</t>
        </is>
      </c>
      <c r="C598" t="inlineStr">
        <is>
          <t>川添変電所</t>
        </is>
      </c>
      <c r="D598" t="inlineStr">
        <is>
          <t>秋田県</t>
        </is>
      </c>
      <c r="E598" t="n">
        <v>66</v>
      </c>
      <c r="G598" s="3" t="n">
        <v>39.619736</v>
      </c>
      <c r="H598" s="3" t="n">
        <v>140.158163</v>
      </c>
      <c r="I598" t="inlineStr">
        <is>
          <t>OSM実測</t>
        </is>
      </c>
      <c r="J598" t="n">
        <v>18</v>
      </c>
      <c r="K598" t="n">
        <v>18</v>
      </c>
      <c r="L598" t="n">
        <v>-12</v>
      </c>
      <c r="M598" t="n">
        <v>6</v>
      </c>
      <c r="O598" t="inlineStr">
        <is>
          <t>不可 #4</t>
        </is>
      </c>
      <c r="P598" t="inlineStr">
        <is>
          <t>有り</t>
        </is>
      </c>
      <c r="R598" s="4">
        <f>IF(COUNT($M598:$N598)=0,"",IF(AND(IF($N598&lt;&gt;"",$N598,$M598)&lt;=0,$O598&lt;&gt;"可"),"警告",""))</f>
        <v/>
      </c>
      <c r="S598" s="4">
        <f>IF(COUNT($M598:$N598)=0,0,IF(IF($N598&lt;&gt;"",$N598,$M598)&gt;=スコアリング基準!$B$20,スコアリング基準!$C$20,IF(IF($N598&lt;&gt;"",$N598,$M598)&gt;=スコアリング基準!$B$21,スコアリング基準!$C$21,IF(IF($N598&lt;&gt;"",$N598,$M598)&gt;0,スコアリング基準!$C$22,0))))</f>
        <v/>
      </c>
      <c r="T598" s="4">
        <f>IF($O598="可",スコアリング基準!$C$23,0)</f>
        <v/>
      </c>
      <c r="U598" s="4">
        <f>IF(OR(COUNT($K598:$L598)&lt;2,$K598=0),0,IF(ABS($L598)/$K598&lt;=スコアリング基準!$B$24,スコアリング基準!$C$24,IF(ABS($L598)/$K598&lt;=スコアリング基準!$B$25,スコアリング基準!$C$25,IF(ABS($L598)/$K598&lt;=スコアリング基準!$B$26,スコアリング基準!$C$26,0))))</f>
        <v/>
      </c>
      <c r="V598" s="4">
        <f>IF($P598="なし",スコアリング基準!$C$27,0)</f>
        <v/>
      </c>
      <c r="W598" s="4">
        <f>IF($F598="",0,IF(ISNUMBER($F598),IF($F598&lt;=スコアリング基準!$B$28,スコアリング基準!$C$28,スコアリング基準!$C$29),0))</f>
        <v/>
      </c>
      <c r="X598" s="4">
        <f>IFERROR(VLOOKUP($B598,スコアリング基準!$A$36:$B$46,2,FALSE),0)</f>
        <v/>
      </c>
      <c r="Y598" s="4">
        <f>SUM($S598:$X598)</f>
        <v/>
      </c>
      <c r="Z598" s="4">
        <f>IF(COUNT($M598:$N598)=0,"データ無",IF($Y598&gt;=スコアリング基準!$B$30,"S",IF($Y598&gt;=スコアリング基準!$B$31,"A",IF($Y598&gt;=スコアリング基準!$B$32,"B","C"))))</f>
        <v/>
      </c>
      <c r="AA598">
        <f>IFERROR(INDEX(実績DB!$I$3:$I$104,MATCH($B598&amp;$C598,実績DB!$J$3:$J$104,0)),"")</f>
        <v/>
      </c>
    </row>
    <row r="599">
      <c r="A599" t="n">
        <v>597</v>
      </c>
      <c r="B599" t="inlineStr">
        <is>
          <t>東北</t>
        </is>
      </c>
      <c r="C599" t="inlineStr">
        <is>
          <t>巣子変電所</t>
        </is>
      </c>
      <c r="D599" t="inlineStr">
        <is>
          <t>岩手県</t>
        </is>
      </c>
      <c r="E599" t="n">
        <v>66</v>
      </c>
      <c r="G599" s="3" t="n">
        <v>39.792612</v>
      </c>
      <c r="H599" s="3" t="n">
        <v>141.140308</v>
      </c>
      <c r="I599" t="inlineStr">
        <is>
          <t>OSM実測</t>
        </is>
      </c>
      <c r="J599" t="n">
        <v>18</v>
      </c>
      <c r="K599" t="n">
        <v>18</v>
      </c>
      <c r="L599" t="n">
        <v>-10</v>
      </c>
      <c r="M599" t="n">
        <v>8</v>
      </c>
      <c r="O599" t="inlineStr">
        <is>
          <t>不可 #4</t>
        </is>
      </c>
      <c r="P599" t="inlineStr">
        <is>
          <t>有り</t>
        </is>
      </c>
      <c r="R599" s="4">
        <f>IF(COUNT($M599:$N599)=0,"",IF(AND(IF($N599&lt;&gt;"",$N599,$M599)&lt;=0,$O599&lt;&gt;"可"),"警告",""))</f>
        <v/>
      </c>
      <c r="S599" s="4">
        <f>IF(COUNT($M599:$N599)=0,0,IF(IF($N599&lt;&gt;"",$N599,$M599)&gt;=スコアリング基準!$B$20,スコアリング基準!$C$20,IF(IF($N599&lt;&gt;"",$N599,$M599)&gt;=スコアリング基準!$B$21,スコアリング基準!$C$21,IF(IF($N599&lt;&gt;"",$N599,$M599)&gt;0,スコアリング基準!$C$22,0))))</f>
        <v/>
      </c>
      <c r="T599" s="4">
        <f>IF($O599="可",スコアリング基準!$C$23,0)</f>
        <v/>
      </c>
      <c r="U599" s="4">
        <f>IF(OR(COUNT($K599:$L599)&lt;2,$K599=0),0,IF(ABS($L599)/$K599&lt;=スコアリング基準!$B$24,スコアリング基準!$C$24,IF(ABS($L599)/$K599&lt;=スコアリング基準!$B$25,スコアリング基準!$C$25,IF(ABS($L599)/$K599&lt;=スコアリング基準!$B$26,スコアリング基準!$C$26,0))))</f>
        <v/>
      </c>
      <c r="V599" s="4">
        <f>IF($P599="なし",スコアリング基準!$C$27,0)</f>
        <v/>
      </c>
      <c r="W599" s="4">
        <f>IF($F599="",0,IF(ISNUMBER($F599),IF($F599&lt;=スコアリング基準!$B$28,スコアリング基準!$C$28,スコアリング基準!$C$29),0))</f>
        <v/>
      </c>
      <c r="X599" s="4">
        <f>IFERROR(VLOOKUP($B599,スコアリング基準!$A$36:$B$46,2,FALSE),0)</f>
        <v/>
      </c>
      <c r="Y599" s="4">
        <f>SUM($S599:$X599)</f>
        <v/>
      </c>
      <c r="Z599" s="4">
        <f>IF(COUNT($M599:$N599)=0,"データ無",IF($Y599&gt;=スコアリング基準!$B$30,"S",IF($Y599&gt;=スコアリング基準!$B$31,"A",IF($Y599&gt;=スコアリング基準!$B$32,"B","C"))))</f>
        <v/>
      </c>
      <c r="AA599">
        <f>IFERROR(INDEX(実績DB!$I$3:$I$104,MATCH($B599&amp;$C599,実績DB!$J$3:$J$104,0)),"")</f>
        <v/>
      </c>
    </row>
    <row r="600">
      <c r="A600" t="n">
        <v>598</v>
      </c>
      <c r="B600" t="inlineStr">
        <is>
          <t>東北</t>
        </is>
      </c>
      <c r="C600" t="inlineStr">
        <is>
          <t>巻変電所</t>
        </is>
      </c>
      <c r="D600" t="inlineStr">
        <is>
          <t>新潟県</t>
        </is>
      </c>
      <c r="E600" t="n">
        <v>66</v>
      </c>
      <c r="G600" s="3" t="n">
        <v>37.752202</v>
      </c>
      <c r="H600" s="3" t="n">
        <v>138.888675</v>
      </c>
      <c r="I600" t="inlineStr">
        <is>
          <t>OSM実測</t>
        </is>
      </c>
      <c r="J600" t="n">
        <v>42</v>
      </c>
      <c r="K600" t="n">
        <v>42</v>
      </c>
      <c r="L600" t="n">
        <v>-30</v>
      </c>
      <c r="M600" t="n">
        <v>12</v>
      </c>
      <c r="O600" t="inlineStr">
        <is>
          <t>不可 #4</t>
        </is>
      </c>
      <c r="P600" t="inlineStr">
        <is>
          <t>有り</t>
        </is>
      </c>
      <c r="R600" s="4">
        <f>IF(COUNT($M600:$N600)=0,"",IF(AND(IF($N600&lt;&gt;"",$N600,$M600)&lt;=0,$O600&lt;&gt;"可"),"警告",""))</f>
        <v/>
      </c>
      <c r="S600" s="4">
        <f>IF(COUNT($M600:$N600)=0,0,IF(IF($N600&lt;&gt;"",$N600,$M600)&gt;=スコアリング基準!$B$20,スコアリング基準!$C$20,IF(IF($N600&lt;&gt;"",$N600,$M600)&gt;=スコアリング基準!$B$21,スコアリング基準!$C$21,IF(IF($N600&lt;&gt;"",$N600,$M600)&gt;0,スコアリング基準!$C$22,0))))</f>
        <v/>
      </c>
      <c r="T600" s="4">
        <f>IF($O600="可",スコアリング基準!$C$23,0)</f>
        <v/>
      </c>
      <c r="U600" s="4">
        <f>IF(OR(COUNT($K600:$L600)&lt;2,$K600=0),0,IF(ABS($L600)/$K600&lt;=スコアリング基準!$B$24,スコアリング基準!$C$24,IF(ABS($L600)/$K600&lt;=スコアリング基準!$B$25,スコアリング基準!$C$25,IF(ABS($L600)/$K600&lt;=スコアリング基準!$B$26,スコアリング基準!$C$26,0))))</f>
        <v/>
      </c>
      <c r="V600" s="4">
        <f>IF($P600="なし",スコアリング基準!$C$27,0)</f>
        <v/>
      </c>
      <c r="W600" s="4">
        <f>IF($F600="",0,IF(ISNUMBER($F600),IF($F600&lt;=スコアリング基準!$B$28,スコアリング基準!$C$28,スコアリング基準!$C$29),0))</f>
        <v/>
      </c>
      <c r="X600" s="4">
        <f>IFERROR(VLOOKUP($B600,スコアリング基準!$A$36:$B$46,2,FALSE),0)</f>
        <v/>
      </c>
      <c r="Y600" s="4">
        <f>SUM($S600:$X600)</f>
        <v/>
      </c>
      <c r="Z600" s="4">
        <f>IF(COUNT($M600:$N600)=0,"データ無",IF($Y600&gt;=スコアリング基準!$B$30,"S",IF($Y600&gt;=スコアリング基準!$B$31,"A",IF($Y600&gt;=スコアリング基準!$B$32,"B","C"))))</f>
        <v/>
      </c>
      <c r="AA600">
        <f>IFERROR(INDEX(実績DB!$I$3:$I$104,MATCH($B600&amp;$C600,実績DB!$J$3:$J$104,0)),"")</f>
        <v/>
      </c>
    </row>
    <row r="601">
      <c r="A601" t="n">
        <v>599</v>
      </c>
      <c r="B601" t="inlineStr">
        <is>
          <t>東北</t>
        </is>
      </c>
      <c r="C601" t="inlineStr">
        <is>
          <t>市川変電所</t>
        </is>
      </c>
      <c r="D601" t="inlineStr">
        <is>
          <t>青森県</t>
        </is>
      </c>
      <c r="E601" t="n">
        <v>66</v>
      </c>
      <c r="G601" s="3" t="n">
        <v>40.576742</v>
      </c>
      <c r="H601" s="3" t="n">
        <v>141.469544</v>
      </c>
      <c r="I601" t="inlineStr">
        <is>
          <t>OSM実測</t>
        </is>
      </c>
      <c r="J601" t="n">
        <v>42</v>
      </c>
      <c r="K601" t="n">
        <v>42</v>
      </c>
      <c r="L601" t="n">
        <v>-34</v>
      </c>
      <c r="M601" t="n">
        <v>8</v>
      </c>
      <c r="O601" t="inlineStr">
        <is>
          <t>不可 #4</t>
        </is>
      </c>
      <c r="P601" t="inlineStr">
        <is>
          <t>有り</t>
        </is>
      </c>
      <c r="R601" s="4">
        <f>IF(COUNT($M601:$N601)=0,"",IF(AND(IF($N601&lt;&gt;"",$N601,$M601)&lt;=0,$O601&lt;&gt;"可"),"警告",""))</f>
        <v/>
      </c>
      <c r="S601" s="4">
        <f>IF(COUNT($M601:$N601)=0,0,IF(IF($N601&lt;&gt;"",$N601,$M601)&gt;=スコアリング基準!$B$20,スコアリング基準!$C$20,IF(IF($N601&lt;&gt;"",$N601,$M601)&gt;=スコアリング基準!$B$21,スコアリング基準!$C$21,IF(IF($N601&lt;&gt;"",$N601,$M601)&gt;0,スコアリング基準!$C$22,0))))</f>
        <v/>
      </c>
      <c r="T601" s="4">
        <f>IF($O601="可",スコアリング基準!$C$23,0)</f>
        <v/>
      </c>
      <c r="U601" s="4">
        <f>IF(OR(COUNT($K601:$L601)&lt;2,$K601=0),0,IF(ABS($L601)/$K601&lt;=スコアリング基準!$B$24,スコアリング基準!$C$24,IF(ABS($L601)/$K601&lt;=スコアリング基準!$B$25,スコアリング基準!$C$25,IF(ABS($L601)/$K601&lt;=スコアリング基準!$B$26,スコアリング基準!$C$26,0))))</f>
        <v/>
      </c>
      <c r="V601" s="4">
        <f>IF($P601="なし",スコアリング基準!$C$27,0)</f>
        <v/>
      </c>
      <c r="W601" s="4">
        <f>IF($F601="",0,IF(ISNUMBER($F601),IF($F601&lt;=スコアリング基準!$B$28,スコアリング基準!$C$28,スコアリング基準!$C$29),0))</f>
        <v/>
      </c>
      <c r="X601" s="4">
        <f>IFERROR(VLOOKUP($B601,スコアリング基準!$A$36:$B$46,2,FALSE),0)</f>
        <v/>
      </c>
      <c r="Y601" s="4">
        <f>SUM($S601:$X601)</f>
        <v/>
      </c>
      <c r="Z601" s="4">
        <f>IF(COUNT($M601:$N601)=0,"データ無",IF($Y601&gt;=スコアリング基準!$B$30,"S",IF($Y601&gt;=スコアリング基準!$B$31,"A",IF($Y601&gt;=スコアリング基準!$B$32,"B","C"))))</f>
        <v/>
      </c>
      <c r="AA601">
        <f>IFERROR(INDEX(実績DB!$I$3:$I$104,MATCH($B601&amp;$C601,実績DB!$J$3:$J$104,0)),"")</f>
        <v/>
      </c>
    </row>
    <row r="602">
      <c r="A602" t="n">
        <v>600</v>
      </c>
      <c r="B602" t="inlineStr">
        <is>
          <t>東北</t>
        </is>
      </c>
      <c r="C602" t="inlineStr">
        <is>
          <t>常磐変電所</t>
        </is>
      </c>
      <c r="D602" t="inlineStr">
        <is>
          <t>岩手県</t>
        </is>
      </c>
      <c r="E602" t="n">
        <v>66</v>
      </c>
      <c r="G602" s="3" t="n">
        <v>39.146656</v>
      </c>
      <c r="H602" s="3" t="n">
        <v>141.158619</v>
      </c>
      <c r="I602" t="inlineStr">
        <is>
          <t>OSM実測</t>
        </is>
      </c>
      <c r="R602" s="4">
        <f>IF(COUNT($M602:$N602)=0,"",IF(AND(IF($N602&lt;&gt;"",$N602,$M602)&lt;=0,$O602&lt;&gt;"可"),"警告",""))</f>
        <v/>
      </c>
      <c r="S602" s="4">
        <f>IF(COUNT($M602:$N602)=0,0,IF(IF($N602&lt;&gt;"",$N602,$M602)&gt;=スコアリング基準!$B$20,スコアリング基準!$C$20,IF(IF($N602&lt;&gt;"",$N602,$M602)&gt;=スコアリング基準!$B$21,スコアリング基準!$C$21,IF(IF($N602&lt;&gt;"",$N602,$M602)&gt;0,スコアリング基準!$C$22,0))))</f>
        <v/>
      </c>
      <c r="T602" s="4">
        <f>IF($O602="可",スコアリング基準!$C$23,0)</f>
        <v/>
      </c>
      <c r="U602" s="4">
        <f>IF(OR(COUNT($K602:$L602)&lt;2,$K602=0),0,IF(ABS($L602)/$K602&lt;=スコアリング基準!$B$24,スコアリング基準!$C$24,IF(ABS($L602)/$K602&lt;=スコアリング基準!$B$25,スコアリング基準!$C$25,IF(ABS($L602)/$K602&lt;=スコアリング基準!$B$26,スコアリング基準!$C$26,0))))</f>
        <v/>
      </c>
      <c r="V602" s="4">
        <f>IF($P602="なし",スコアリング基準!$C$27,0)</f>
        <v/>
      </c>
      <c r="W602" s="4">
        <f>IF($F602="",0,IF(ISNUMBER($F602),IF($F602&lt;=スコアリング基準!$B$28,スコアリング基準!$C$28,スコアリング基準!$C$29),0))</f>
        <v/>
      </c>
      <c r="X602" s="4">
        <f>IFERROR(VLOOKUP($B602,スコアリング基準!$A$36:$B$46,2,FALSE),0)</f>
        <v/>
      </c>
      <c r="Y602" s="4">
        <f>SUM($S602:$X602)</f>
        <v/>
      </c>
      <c r="Z602" s="4">
        <f>IF(COUNT($M602:$N602)=0,"データ無",IF($Y602&gt;=スコアリング基準!$B$30,"S",IF($Y602&gt;=スコアリング基準!$B$31,"A",IF($Y602&gt;=スコアリング基準!$B$32,"B","C"))))</f>
        <v/>
      </c>
      <c r="AA602">
        <f>IFERROR(INDEX(実績DB!$I$3:$I$104,MATCH($B602&amp;$C602,実績DB!$J$3:$J$104,0)),"")</f>
        <v/>
      </c>
    </row>
    <row r="603">
      <c r="A603" t="n">
        <v>601</v>
      </c>
      <c r="B603" t="inlineStr">
        <is>
          <t>東北</t>
        </is>
      </c>
      <c r="C603" t="inlineStr">
        <is>
          <t>平沢変電所</t>
        </is>
      </c>
      <c r="D603" t="inlineStr">
        <is>
          <t>山形県</t>
        </is>
      </c>
      <c r="E603" t="n">
        <v>66</v>
      </c>
      <c r="G603" s="3" t="n">
        <v>39.281914</v>
      </c>
      <c r="H603" s="3" t="n">
        <v>139.96</v>
      </c>
      <c r="I603" t="inlineStr">
        <is>
          <t>OSM実測</t>
        </is>
      </c>
      <c r="J603" t="n">
        <v>36</v>
      </c>
      <c r="K603" t="n">
        <v>36</v>
      </c>
      <c r="L603" t="n">
        <v>-25</v>
      </c>
      <c r="M603" t="n">
        <v>11</v>
      </c>
      <c r="O603" t="inlineStr">
        <is>
          <t>不可 #4</t>
        </is>
      </c>
      <c r="P603" t="inlineStr">
        <is>
          <t>有り</t>
        </is>
      </c>
      <c r="R603" s="4">
        <f>IF(COUNT($M603:$N603)=0,"",IF(AND(IF($N603&lt;&gt;"",$N603,$M603)&lt;=0,$O603&lt;&gt;"可"),"警告",""))</f>
        <v/>
      </c>
      <c r="S603" s="4">
        <f>IF(COUNT($M603:$N603)=0,0,IF(IF($N603&lt;&gt;"",$N603,$M603)&gt;=スコアリング基準!$B$20,スコアリング基準!$C$20,IF(IF($N603&lt;&gt;"",$N603,$M603)&gt;=スコアリング基準!$B$21,スコアリング基準!$C$21,IF(IF($N603&lt;&gt;"",$N603,$M603)&gt;0,スコアリング基準!$C$22,0))))</f>
        <v/>
      </c>
      <c r="T603" s="4">
        <f>IF($O603="可",スコアリング基準!$C$23,0)</f>
        <v/>
      </c>
      <c r="U603" s="4">
        <f>IF(OR(COUNT($K603:$L603)&lt;2,$K603=0),0,IF(ABS($L603)/$K603&lt;=スコアリング基準!$B$24,スコアリング基準!$C$24,IF(ABS($L603)/$K603&lt;=スコアリング基準!$B$25,スコアリング基準!$C$25,IF(ABS($L603)/$K603&lt;=スコアリング基準!$B$26,スコアリング基準!$C$26,0))))</f>
        <v/>
      </c>
      <c r="V603" s="4">
        <f>IF($P603="なし",スコアリング基準!$C$27,0)</f>
        <v/>
      </c>
      <c r="W603" s="4">
        <f>IF($F603="",0,IF(ISNUMBER($F603),IF($F603&lt;=スコアリング基準!$B$28,スコアリング基準!$C$28,スコアリング基準!$C$29),0))</f>
        <v/>
      </c>
      <c r="X603" s="4">
        <f>IFERROR(VLOOKUP($B603,スコアリング基準!$A$36:$B$46,2,FALSE),0)</f>
        <v/>
      </c>
      <c r="Y603" s="4">
        <f>SUM($S603:$X603)</f>
        <v/>
      </c>
      <c r="Z603" s="4">
        <f>IF(COUNT($M603:$N603)=0,"データ無",IF($Y603&gt;=スコアリング基準!$B$30,"S",IF($Y603&gt;=スコアリング基準!$B$31,"A",IF($Y603&gt;=スコアリング基準!$B$32,"B","C"))))</f>
        <v/>
      </c>
      <c r="AA603">
        <f>IFERROR(INDEX(実績DB!$I$3:$I$104,MATCH($B603&amp;$C603,実績DB!$J$3:$J$104,0)),"")</f>
        <v/>
      </c>
    </row>
    <row r="604">
      <c r="A604" t="n">
        <v>602</v>
      </c>
      <c r="B604" t="inlineStr">
        <is>
          <t>東北</t>
        </is>
      </c>
      <c r="C604" t="inlineStr">
        <is>
          <t>平泉変電所</t>
        </is>
      </c>
      <c r="D604" t="inlineStr">
        <is>
          <t>岩手県</t>
        </is>
      </c>
      <c r="E604" t="n">
        <v>66</v>
      </c>
      <c r="G604" s="3" t="n">
        <v>38.996013</v>
      </c>
      <c r="H604" s="3" t="n">
        <v>141.113475</v>
      </c>
      <c r="I604" t="inlineStr">
        <is>
          <t>OSM実測</t>
        </is>
      </c>
      <c r="J604" t="n">
        <v>9</v>
      </c>
      <c r="K604" t="n">
        <v>9</v>
      </c>
      <c r="L604" t="n">
        <v>0</v>
      </c>
      <c r="M604" t="n">
        <v>9</v>
      </c>
      <c r="O604" t="inlineStr">
        <is>
          <t>不可 #4</t>
        </is>
      </c>
      <c r="P604" t="inlineStr">
        <is>
          <t>有り</t>
        </is>
      </c>
      <c r="R604" s="4">
        <f>IF(COUNT($M604:$N604)=0,"",IF(AND(IF($N604&lt;&gt;"",$N604,$M604)&lt;=0,$O604&lt;&gt;"可"),"警告",""))</f>
        <v/>
      </c>
      <c r="S604" s="4">
        <f>IF(COUNT($M604:$N604)=0,0,IF(IF($N604&lt;&gt;"",$N604,$M604)&gt;=スコアリング基準!$B$20,スコアリング基準!$C$20,IF(IF($N604&lt;&gt;"",$N604,$M604)&gt;=スコアリング基準!$B$21,スコアリング基準!$C$21,IF(IF($N604&lt;&gt;"",$N604,$M604)&gt;0,スコアリング基準!$C$22,0))))</f>
        <v/>
      </c>
      <c r="T604" s="4">
        <f>IF($O604="可",スコアリング基準!$C$23,0)</f>
        <v/>
      </c>
      <c r="U604" s="4">
        <f>IF(OR(COUNT($K604:$L604)&lt;2,$K604=0),0,IF(ABS($L604)/$K604&lt;=スコアリング基準!$B$24,スコアリング基準!$C$24,IF(ABS($L604)/$K604&lt;=スコアリング基準!$B$25,スコアリング基準!$C$25,IF(ABS($L604)/$K604&lt;=スコアリング基準!$B$26,スコアリング基準!$C$26,0))))</f>
        <v/>
      </c>
      <c r="V604" s="4">
        <f>IF($P604="なし",スコアリング基準!$C$27,0)</f>
        <v/>
      </c>
      <c r="W604" s="4">
        <f>IF($F604="",0,IF(ISNUMBER($F604),IF($F604&lt;=スコアリング基準!$B$28,スコアリング基準!$C$28,スコアリング基準!$C$29),0))</f>
        <v/>
      </c>
      <c r="X604" s="4">
        <f>IFERROR(VLOOKUP($B604,スコアリング基準!$A$36:$B$46,2,FALSE),0)</f>
        <v/>
      </c>
      <c r="Y604" s="4">
        <f>SUM($S604:$X604)</f>
        <v/>
      </c>
      <c r="Z604" s="4">
        <f>IF(COUNT($M604:$N604)=0,"データ無",IF($Y604&gt;=スコアリング基準!$B$30,"S",IF($Y604&gt;=スコアリング基準!$B$31,"A",IF($Y604&gt;=スコアリング基準!$B$32,"B","C"))))</f>
        <v/>
      </c>
      <c r="AA604">
        <f>IFERROR(INDEX(実績DB!$I$3:$I$104,MATCH($B604&amp;$C604,実績DB!$J$3:$J$104,0)),"")</f>
        <v/>
      </c>
    </row>
    <row r="605">
      <c r="A605" t="n">
        <v>603</v>
      </c>
      <c r="B605" t="inlineStr">
        <is>
          <t>東北</t>
        </is>
      </c>
      <c r="C605" t="inlineStr">
        <is>
          <t>弘前城東変電所</t>
        </is>
      </c>
      <c r="D605" t="inlineStr">
        <is>
          <t>青森県</t>
        </is>
      </c>
      <c r="E605" t="n">
        <v>66</v>
      </c>
      <c r="G605" s="3" t="n">
        <v>40.600665</v>
      </c>
      <c r="H605" s="3" t="n">
        <v>140.508964</v>
      </c>
      <c r="I605" t="inlineStr">
        <is>
          <t>OSM実測</t>
        </is>
      </c>
      <c r="J605" t="n">
        <v>38</v>
      </c>
      <c r="K605" t="n">
        <v>38</v>
      </c>
      <c r="L605" t="n">
        <v>-17</v>
      </c>
      <c r="M605" t="n">
        <v>21</v>
      </c>
      <c r="O605" t="inlineStr">
        <is>
          <t>不可 #4</t>
        </is>
      </c>
      <c r="P605" t="inlineStr">
        <is>
          <t>有り</t>
        </is>
      </c>
      <c r="R605" s="4">
        <f>IF(COUNT($M605:$N605)=0,"",IF(AND(IF($N605&lt;&gt;"",$N605,$M605)&lt;=0,$O605&lt;&gt;"可"),"警告",""))</f>
        <v/>
      </c>
      <c r="S605" s="4">
        <f>IF(COUNT($M605:$N605)=0,0,IF(IF($N605&lt;&gt;"",$N605,$M605)&gt;=スコアリング基準!$B$20,スコアリング基準!$C$20,IF(IF($N605&lt;&gt;"",$N605,$M605)&gt;=スコアリング基準!$B$21,スコアリング基準!$C$21,IF(IF($N605&lt;&gt;"",$N605,$M605)&gt;0,スコアリング基準!$C$22,0))))</f>
        <v/>
      </c>
      <c r="T605" s="4">
        <f>IF($O605="可",スコアリング基準!$C$23,0)</f>
        <v/>
      </c>
      <c r="U605" s="4">
        <f>IF(OR(COUNT($K605:$L605)&lt;2,$K605=0),0,IF(ABS($L605)/$K605&lt;=スコアリング基準!$B$24,スコアリング基準!$C$24,IF(ABS($L605)/$K605&lt;=スコアリング基準!$B$25,スコアリング基準!$C$25,IF(ABS($L605)/$K605&lt;=スコアリング基準!$B$26,スコアリング基準!$C$26,0))))</f>
        <v/>
      </c>
      <c r="V605" s="4">
        <f>IF($P605="なし",スコアリング基準!$C$27,0)</f>
        <v/>
      </c>
      <c r="W605" s="4">
        <f>IF($F605="",0,IF(ISNUMBER($F605),IF($F605&lt;=スコアリング基準!$B$28,スコアリング基準!$C$28,スコアリング基準!$C$29),0))</f>
        <v/>
      </c>
      <c r="X605" s="4">
        <f>IFERROR(VLOOKUP($B605,スコアリング基準!$A$36:$B$46,2,FALSE),0)</f>
        <v/>
      </c>
      <c r="Y605" s="4">
        <f>SUM($S605:$X605)</f>
        <v/>
      </c>
      <c r="Z605" s="4">
        <f>IF(COUNT($M605:$N605)=0,"データ無",IF($Y605&gt;=スコアリング基準!$B$30,"S",IF($Y605&gt;=スコアリング基準!$B$31,"A",IF($Y605&gt;=スコアリング基準!$B$32,"B","C"))))</f>
        <v/>
      </c>
      <c r="AA605">
        <f>IFERROR(INDEX(実績DB!$I$3:$I$104,MATCH($B605&amp;$C605,実績DB!$J$3:$J$104,0)),"")</f>
        <v/>
      </c>
    </row>
    <row r="606">
      <c r="A606" t="n">
        <v>604</v>
      </c>
      <c r="B606" t="inlineStr">
        <is>
          <t>東北</t>
        </is>
      </c>
      <c r="C606" t="inlineStr">
        <is>
          <t>弘前変電所</t>
        </is>
      </c>
      <c r="D606" t="inlineStr">
        <is>
          <t>青森県</t>
        </is>
      </c>
      <c r="E606" t="n">
        <v>66</v>
      </c>
      <c r="G606" s="3" t="n">
        <v>40.61226</v>
      </c>
      <c r="H606" s="3" t="n">
        <v>140.440988</v>
      </c>
      <c r="I606" t="inlineStr">
        <is>
          <t>OSM実測</t>
        </is>
      </c>
      <c r="J606" t="n">
        <v>47</v>
      </c>
      <c r="K606" t="n">
        <v>47</v>
      </c>
      <c r="L606" t="n">
        <v>-36</v>
      </c>
      <c r="M606" t="n">
        <v>11</v>
      </c>
      <c r="O606" t="inlineStr">
        <is>
          <t>不可 #4</t>
        </is>
      </c>
      <c r="P606" t="inlineStr">
        <is>
          <t>有り</t>
        </is>
      </c>
      <c r="R606" s="4">
        <f>IF(COUNT($M606:$N606)=0,"",IF(AND(IF($N606&lt;&gt;"",$N606,$M606)&lt;=0,$O606&lt;&gt;"可"),"警告",""))</f>
        <v/>
      </c>
      <c r="S606" s="4">
        <f>IF(COUNT($M606:$N606)=0,0,IF(IF($N606&lt;&gt;"",$N606,$M606)&gt;=スコアリング基準!$B$20,スコアリング基準!$C$20,IF(IF($N606&lt;&gt;"",$N606,$M606)&gt;=スコアリング基準!$B$21,スコアリング基準!$C$21,IF(IF($N606&lt;&gt;"",$N606,$M606)&gt;0,スコアリング基準!$C$22,0))))</f>
        <v/>
      </c>
      <c r="T606" s="4">
        <f>IF($O606="可",スコアリング基準!$C$23,0)</f>
        <v/>
      </c>
      <c r="U606" s="4">
        <f>IF(OR(COUNT($K606:$L606)&lt;2,$K606=0),0,IF(ABS($L606)/$K606&lt;=スコアリング基準!$B$24,スコアリング基準!$C$24,IF(ABS($L606)/$K606&lt;=スコアリング基準!$B$25,スコアリング基準!$C$25,IF(ABS($L606)/$K606&lt;=スコアリング基準!$B$26,スコアリング基準!$C$26,0))))</f>
        <v/>
      </c>
      <c r="V606" s="4">
        <f>IF($P606="なし",スコアリング基準!$C$27,0)</f>
        <v/>
      </c>
      <c r="W606" s="4">
        <f>IF($F606="",0,IF(ISNUMBER($F606),IF($F606&lt;=スコアリング基準!$B$28,スコアリング基準!$C$28,スコアリング基準!$C$29),0))</f>
        <v/>
      </c>
      <c r="X606" s="4">
        <f>IFERROR(VLOOKUP($B606,スコアリング基準!$A$36:$B$46,2,FALSE),0)</f>
        <v/>
      </c>
      <c r="Y606" s="4">
        <f>SUM($S606:$X606)</f>
        <v/>
      </c>
      <c r="Z606" s="4">
        <f>IF(COUNT($M606:$N606)=0,"データ無",IF($Y606&gt;=スコアリング基準!$B$30,"S",IF($Y606&gt;=スコアリング基準!$B$31,"A",IF($Y606&gt;=スコアリング基準!$B$32,"B","C"))))</f>
        <v/>
      </c>
      <c r="AA606">
        <f>IFERROR(INDEX(実績DB!$I$3:$I$104,MATCH($B606&amp;$C606,実績DB!$J$3:$J$104,0)),"")</f>
        <v/>
      </c>
    </row>
    <row r="607">
      <c r="A607" t="n">
        <v>605</v>
      </c>
      <c r="B607" t="inlineStr">
        <is>
          <t>東北</t>
        </is>
      </c>
      <c r="C607" t="inlineStr">
        <is>
          <t>後藤野変電所</t>
        </is>
      </c>
      <c r="D607" t="inlineStr">
        <is>
          <t>岩手県</t>
        </is>
      </c>
      <c r="E607" t="n">
        <v>66</v>
      </c>
      <c r="G607" s="3" t="n">
        <v>39.312726</v>
      </c>
      <c r="H607" s="3" t="n">
        <v>141.002645</v>
      </c>
      <c r="I607" t="inlineStr">
        <is>
          <t>OSM実測</t>
        </is>
      </c>
      <c r="J607" t="n">
        <v>38</v>
      </c>
      <c r="K607" t="n">
        <v>38</v>
      </c>
      <c r="L607" t="n">
        <v>-37</v>
      </c>
      <c r="M607" t="n">
        <v>1</v>
      </c>
      <c r="O607" t="inlineStr">
        <is>
          <t>不可 #4</t>
        </is>
      </c>
      <c r="P607" t="inlineStr">
        <is>
          <t>有り</t>
        </is>
      </c>
      <c r="R607" s="4">
        <f>IF(COUNT($M607:$N607)=0,"",IF(AND(IF($N607&lt;&gt;"",$N607,$M607)&lt;=0,$O607&lt;&gt;"可"),"警告",""))</f>
        <v/>
      </c>
      <c r="S607" s="4">
        <f>IF(COUNT($M607:$N607)=0,0,IF(IF($N607&lt;&gt;"",$N607,$M607)&gt;=スコアリング基準!$B$20,スコアリング基準!$C$20,IF(IF($N607&lt;&gt;"",$N607,$M607)&gt;=スコアリング基準!$B$21,スコアリング基準!$C$21,IF(IF($N607&lt;&gt;"",$N607,$M607)&gt;0,スコアリング基準!$C$22,0))))</f>
        <v/>
      </c>
      <c r="T607" s="4">
        <f>IF($O607="可",スコアリング基準!$C$23,0)</f>
        <v/>
      </c>
      <c r="U607" s="4">
        <f>IF(OR(COUNT($K607:$L607)&lt;2,$K607=0),0,IF(ABS($L607)/$K607&lt;=スコアリング基準!$B$24,スコアリング基準!$C$24,IF(ABS($L607)/$K607&lt;=スコアリング基準!$B$25,スコアリング基準!$C$25,IF(ABS($L607)/$K607&lt;=スコアリング基準!$B$26,スコアリング基準!$C$26,0))))</f>
        <v/>
      </c>
      <c r="V607" s="4">
        <f>IF($P607="なし",スコアリング基準!$C$27,0)</f>
        <v/>
      </c>
      <c r="W607" s="4">
        <f>IF($F607="",0,IF(ISNUMBER($F607),IF($F607&lt;=スコアリング基準!$B$28,スコアリング基準!$C$28,スコアリング基準!$C$29),0))</f>
        <v/>
      </c>
      <c r="X607" s="4">
        <f>IFERROR(VLOOKUP($B607,スコアリング基準!$A$36:$B$46,2,FALSE),0)</f>
        <v/>
      </c>
      <c r="Y607" s="4">
        <f>SUM($S607:$X607)</f>
        <v/>
      </c>
      <c r="Z607" s="4">
        <f>IF(COUNT($M607:$N607)=0,"データ無",IF($Y607&gt;=スコアリング基準!$B$30,"S",IF($Y607&gt;=スコアリング基準!$B$31,"A",IF($Y607&gt;=スコアリング基準!$B$32,"B","C"))))</f>
        <v/>
      </c>
      <c r="AA607">
        <f>IFERROR(INDEX(実績DB!$I$3:$I$104,MATCH($B607&amp;$C607,実績DB!$J$3:$J$104,0)),"")</f>
        <v/>
      </c>
    </row>
    <row r="608">
      <c r="A608" t="n">
        <v>606</v>
      </c>
      <c r="B608" t="inlineStr">
        <is>
          <t>東北</t>
        </is>
      </c>
      <c r="C608" t="inlineStr">
        <is>
          <t>志津川変電所</t>
        </is>
      </c>
      <c r="D608" t="inlineStr">
        <is>
          <t>宮城県</t>
        </is>
      </c>
      <c r="E608" t="n">
        <v>66</v>
      </c>
      <c r="G608" s="3" t="n">
        <v>38.689693</v>
      </c>
      <c r="H608" s="3" t="n">
        <v>141.458742</v>
      </c>
      <c r="I608" t="inlineStr">
        <is>
          <t>OSM実測</t>
        </is>
      </c>
      <c r="J608" t="n">
        <v>18</v>
      </c>
      <c r="K608" t="n">
        <v>18</v>
      </c>
      <c r="L608" t="n">
        <v>-11</v>
      </c>
      <c r="M608" t="n">
        <v>7</v>
      </c>
      <c r="O608" t="inlineStr">
        <is>
          <t>不可 #4</t>
        </is>
      </c>
      <c r="P608" t="inlineStr">
        <is>
          <t>有り</t>
        </is>
      </c>
      <c r="R608" s="4">
        <f>IF(COUNT($M608:$N608)=0,"",IF(AND(IF($N608&lt;&gt;"",$N608,$M608)&lt;=0,$O608&lt;&gt;"可"),"警告",""))</f>
        <v/>
      </c>
      <c r="S608" s="4">
        <f>IF(COUNT($M608:$N608)=0,0,IF(IF($N608&lt;&gt;"",$N608,$M608)&gt;=スコアリング基準!$B$20,スコアリング基準!$C$20,IF(IF($N608&lt;&gt;"",$N608,$M608)&gt;=スコアリング基準!$B$21,スコアリング基準!$C$21,IF(IF($N608&lt;&gt;"",$N608,$M608)&gt;0,スコアリング基準!$C$22,0))))</f>
        <v/>
      </c>
      <c r="T608" s="4">
        <f>IF($O608="可",スコアリング基準!$C$23,0)</f>
        <v/>
      </c>
      <c r="U608" s="4">
        <f>IF(OR(COUNT($K608:$L608)&lt;2,$K608=0),0,IF(ABS($L608)/$K608&lt;=スコアリング基準!$B$24,スコアリング基準!$C$24,IF(ABS($L608)/$K608&lt;=スコアリング基準!$B$25,スコアリング基準!$C$25,IF(ABS($L608)/$K608&lt;=スコアリング基準!$B$26,スコアリング基準!$C$26,0))))</f>
        <v/>
      </c>
      <c r="V608" s="4">
        <f>IF($P608="なし",スコアリング基準!$C$27,0)</f>
        <v/>
      </c>
      <c r="W608" s="4">
        <f>IF($F608="",0,IF(ISNUMBER($F608),IF($F608&lt;=スコアリング基準!$B$28,スコアリング基準!$C$28,スコアリング基準!$C$29),0))</f>
        <v/>
      </c>
      <c r="X608" s="4">
        <f>IFERROR(VLOOKUP($B608,スコアリング基準!$A$36:$B$46,2,FALSE),0)</f>
        <v/>
      </c>
      <c r="Y608" s="4">
        <f>SUM($S608:$X608)</f>
        <v/>
      </c>
      <c r="Z608" s="4">
        <f>IF(COUNT($M608:$N608)=0,"データ無",IF($Y608&gt;=スコアリング基準!$B$30,"S",IF($Y608&gt;=スコアリング基準!$B$31,"A",IF($Y608&gt;=スコアリング基準!$B$32,"B","C"))))</f>
        <v/>
      </c>
      <c r="AA608">
        <f>IFERROR(INDEX(実績DB!$I$3:$I$104,MATCH($B608&amp;$C608,実績DB!$J$3:$J$104,0)),"")</f>
        <v/>
      </c>
    </row>
    <row r="609">
      <c r="A609" t="n">
        <v>607</v>
      </c>
      <c r="B609" t="inlineStr">
        <is>
          <t>東北</t>
        </is>
      </c>
      <c r="C609" t="inlineStr">
        <is>
          <t>手形変電所</t>
        </is>
      </c>
      <c r="D609" t="inlineStr">
        <is>
          <t>秋田県</t>
        </is>
      </c>
      <c r="E609" t="n">
        <v>66</v>
      </c>
      <c r="G609" s="3" t="n">
        <v>39.719989</v>
      </c>
      <c r="H609" s="3" t="n">
        <v>140.137819</v>
      </c>
      <c r="I609" t="inlineStr">
        <is>
          <t>OSM実測</t>
        </is>
      </c>
      <c r="J609" t="n">
        <v>54</v>
      </c>
      <c r="K609" t="n">
        <v>54</v>
      </c>
      <c r="L609" t="n">
        <v>-34</v>
      </c>
      <c r="M609" t="n">
        <v>20</v>
      </c>
      <c r="O609" t="inlineStr">
        <is>
          <t>不可 #4</t>
        </is>
      </c>
      <c r="P609" t="inlineStr">
        <is>
          <t>有り</t>
        </is>
      </c>
      <c r="R609" s="4">
        <f>IF(COUNT($M609:$N609)=0,"",IF(AND(IF($N609&lt;&gt;"",$N609,$M609)&lt;=0,$O609&lt;&gt;"可"),"警告",""))</f>
        <v/>
      </c>
      <c r="S609" s="4">
        <f>IF(COUNT($M609:$N609)=0,0,IF(IF($N609&lt;&gt;"",$N609,$M609)&gt;=スコアリング基準!$B$20,スコアリング基準!$C$20,IF(IF($N609&lt;&gt;"",$N609,$M609)&gt;=スコアリング基準!$B$21,スコアリング基準!$C$21,IF(IF($N609&lt;&gt;"",$N609,$M609)&gt;0,スコアリング基準!$C$22,0))))</f>
        <v/>
      </c>
      <c r="T609" s="4">
        <f>IF($O609="可",スコアリング基準!$C$23,0)</f>
        <v/>
      </c>
      <c r="U609" s="4">
        <f>IF(OR(COUNT($K609:$L609)&lt;2,$K609=0),0,IF(ABS($L609)/$K609&lt;=スコアリング基準!$B$24,スコアリング基準!$C$24,IF(ABS($L609)/$K609&lt;=スコアリング基準!$B$25,スコアリング基準!$C$25,IF(ABS($L609)/$K609&lt;=スコアリング基準!$B$26,スコアリング基準!$C$26,0))))</f>
        <v/>
      </c>
      <c r="V609" s="4">
        <f>IF($P609="なし",スコアリング基準!$C$27,0)</f>
        <v/>
      </c>
      <c r="W609" s="4">
        <f>IF($F609="",0,IF(ISNUMBER($F609),IF($F609&lt;=スコアリング基準!$B$28,スコアリング基準!$C$28,スコアリング基準!$C$29),0))</f>
        <v/>
      </c>
      <c r="X609" s="4">
        <f>IFERROR(VLOOKUP($B609,スコアリング基準!$A$36:$B$46,2,FALSE),0)</f>
        <v/>
      </c>
      <c r="Y609" s="4">
        <f>SUM($S609:$X609)</f>
        <v/>
      </c>
      <c r="Z609" s="4">
        <f>IF(COUNT($M609:$N609)=0,"データ無",IF($Y609&gt;=スコアリング基準!$B$30,"S",IF($Y609&gt;=スコアリング基準!$B$31,"A",IF($Y609&gt;=スコアリング基準!$B$32,"B","C"))))</f>
        <v/>
      </c>
      <c r="AA609">
        <f>IFERROR(INDEX(実績DB!$I$3:$I$104,MATCH($B609&amp;$C609,実績DB!$J$3:$J$104,0)),"")</f>
        <v/>
      </c>
    </row>
    <row r="610">
      <c r="A610" t="n">
        <v>608</v>
      </c>
      <c r="B610" t="inlineStr">
        <is>
          <t>東北</t>
        </is>
      </c>
      <c r="C610" t="inlineStr">
        <is>
          <t>新町野変電所</t>
        </is>
      </c>
      <c r="D610" t="inlineStr">
        <is>
          <t>青森県</t>
        </is>
      </c>
      <c r="E610" t="n">
        <v>66</v>
      </c>
      <c r="G610" s="3" t="n">
        <v>40.776692</v>
      </c>
      <c r="H610" s="3" t="n">
        <v>140.752893</v>
      </c>
      <c r="I610" t="inlineStr">
        <is>
          <t>OSM実測</t>
        </is>
      </c>
      <c r="J610" t="n">
        <v>38</v>
      </c>
      <c r="K610" t="n">
        <v>38</v>
      </c>
      <c r="L610" t="n">
        <v>-19</v>
      </c>
      <c r="M610" t="n">
        <v>19</v>
      </c>
      <c r="O610" t="inlineStr">
        <is>
          <t>不可 #4</t>
        </is>
      </c>
      <c r="P610" t="inlineStr">
        <is>
          <t>有り</t>
        </is>
      </c>
      <c r="R610" s="4">
        <f>IF(COUNT($M610:$N610)=0,"",IF(AND(IF($N610&lt;&gt;"",$N610,$M610)&lt;=0,$O610&lt;&gt;"可"),"警告",""))</f>
        <v/>
      </c>
      <c r="S610" s="4">
        <f>IF(COUNT($M610:$N610)=0,0,IF(IF($N610&lt;&gt;"",$N610,$M610)&gt;=スコアリング基準!$B$20,スコアリング基準!$C$20,IF(IF($N610&lt;&gt;"",$N610,$M610)&gt;=スコアリング基準!$B$21,スコアリング基準!$C$21,IF(IF($N610&lt;&gt;"",$N610,$M610)&gt;0,スコアリング基準!$C$22,0))))</f>
        <v/>
      </c>
      <c r="T610" s="4">
        <f>IF($O610="可",スコアリング基準!$C$23,0)</f>
        <v/>
      </c>
      <c r="U610" s="4">
        <f>IF(OR(COUNT($K610:$L610)&lt;2,$K610=0),0,IF(ABS($L610)/$K610&lt;=スコアリング基準!$B$24,スコアリング基準!$C$24,IF(ABS($L610)/$K610&lt;=スコアリング基準!$B$25,スコアリング基準!$C$25,IF(ABS($L610)/$K610&lt;=スコアリング基準!$B$26,スコアリング基準!$C$26,0))))</f>
        <v/>
      </c>
      <c r="V610" s="4">
        <f>IF($P610="なし",スコアリング基準!$C$27,0)</f>
        <v/>
      </c>
      <c r="W610" s="4">
        <f>IF($F610="",0,IF(ISNUMBER($F610),IF($F610&lt;=スコアリング基準!$B$28,スコアリング基準!$C$28,スコアリング基準!$C$29),0))</f>
        <v/>
      </c>
      <c r="X610" s="4">
        <f>IFERROR(VLOOKUP($B610,スコアリング基準!$A$36:$B$46,2,FALSE),0)</f>
        <v/>
      </c>
      <c r="Y610" s="4">
        <f>SUM($S610:$X610)</f>
        <v/>
      </c>
      <c r="Z610" s="4">
        <f>IF(COUNT($M610:$N610)=0,"データ無",IF($Y610&gt;=スコアリング基準!$B$30,"S",IF($Y610&gt;=スコアリング基準!$B$31,"A",IF($Y610&gt;=スコアリング基準!$B$32,"B","C"))))</f>
        <v/>
      </c>
      <c r="AA610">
        <f>IFERROR(INDEX(実績DB!$I$3:$I$104,MATCH($B610&amp;$C610,実績DB!$J$3:$J$104,0)),"")</f>
        <v/>
      </c>
    </row>
    <row r="611">
      <c r="A611" t="n">
        <v>609</v>
      </c>
      <c r="B611" t="inlineStr">
        <is>
          <t>東北</t>
        </is>
      </c>
      <c r="C611" t="inlineStr">
        <is>
          <t>新発田変電所</t>
        </is>
      </c>
      <c r="D611" t="inlineStr">
        <is>
          <t>新潟県</t>
        </is>
      </c>
      <c r="E611" t="n">
        <v>66</v>
      </c>
      <c r="G611" s="3" t="n">
        <v>37.946267</v>
      </c>
      <c r="H611" s="3" t="n">
        <v>139.317721</v>
      </c>
      <c r="I611" t="inlineStr">
        <is>
          <t>OSM実測</t>
        </is>
      </c>
      <c r="J611" t="n">
        <v>57</v>
      </c>
      <c r="K611" t="n">
        <v>57</v>
      </c>
      <c r="L611" t="n">
        <v>-37</v>
      </c>
      <c r="M611" t="n">
        <v>20</v>
      </c>
      <c r="O611" t="inlineStr">
        <is>
          <t>不可 #4</t>
        </is>
      </c>
      <c r="P611" t="inlineStr">
        <is>
          <t>有り</t>
        </is>
      </c>
      <c r="R611" s="4">
        <f>IF(COUNT($M611:$N611)=0,"",IF(AND(IF($N611&lt;&gt;"",$N611,$M611)&lt;=0,$O611&lt;&gt;"可"),"警告",""))</f>
        <v/>
      </c>
      <c r="S611" s="4">
        <f>IF(COUNT($M611:$N611)=0,0,IF(IF($N611&lt;&gt;"",$N611,$M611)&gt;=スコアリング基準!$B$20,スコアリング基準!$C$20,IF(IF($N611&lt;&gt;"",$N611,$M611)&gt;=スコアリング基準!$B$21,スコアリング基準!$C$21,IF(IF($N611&lt;&gt;"",$N611,$M611)&gt;0,スコアリング基準!$C$22,0))))</f>
        <v/>
      </c>
      <c r="T611" s="4">
        <f>IF($O611="可",スコアリング基準!$C$23,0)</f>
        <v/>
      </c>
      <c r="U611" s="4">
        <f>IF(OR(COUNT($K611:$L611)&lt;2,$K611=0),0,IF(ABS($L611)/$K611&lt;=スコアリング基準!$B$24,スコアリング基準!$C$24,IF(ABS($L611)/$K611&lt;=スコアリング基準!$B$25,スコアリング基準!$C$25,IF(ABS($L611)/$K611&lt;=スコアリング基準!$B$26,スコアリング基準!$C$26,0))))</f>
        <v/>
      </c>
      <c r="V611" s="4">
        <f>IF($P611="なし",スコアリング基準!$C$27,0)</f>
        <v/>
      </c>
      <c r="W611" s="4">
        <f>IF($F611="",0,IF(ISNUMBER($F611),IF($F611&lt;=スコアリング基準!$B$28,スコアリング基準!$C$28,スコアリング基準!$C$29),0))</f>
        <v/>
      </c>
      <c r="X611" s="4">
        <f>IFERROR(VLOOKUP($B611,スコアリング基準!$A$36:$B$46,2,FALSE),0)</f>
        <v/>
      </c>
      <c r="Y611" s="4">
        <f>SUM($S611:$X611)</f>
        <v/>
      </c>
      <c r="Z611" s="4">
        <f>IF(COUNT($M611:$N611)=0,"データ無",IF($Y611&gt;=スコアリング基準!$B$30,"S",IF($Y611&gt;=スコアリング基準!$B$31,"A",IF($Y611&gt;=スコアリング基準!$B$32,"B","C"))))</f>
        <v/>
      </c>
      <c r="AA611">
        <f>IFERROR(INDEX(実績DB!$I$3:$I$104,MATCH($B611&amp;$C611,実績DB!$J$3:$J$104,0)),"")</f>
        <v/>
      </c>
    </row>
    <row r="612">
      <c r="A612" t="n">
        <v>610</v>
      </c>
      <c r="B612" t="inlineStr">
        <is>
          <t>東北</t>
        </is>
      </c>
      <c r="C612" t="inlineStr">
        <is>
          <t>日詰変電所</t>
        </is>
      </c>
      <c r="D612" t="inlineStr">
        <is>
          <t>岩手県</t>
        </is>
      </c>
      <c r="E612" t="n">
        <v>66</v>
      </c>
      <c r="G612" s="3" t="n">
        <v>39.553291</v>
      </c>
      <c r="H612" s="3" t="n">
        <v>141.16096</v>
      </c>
      <c r="I612" t="inlineStr">
        <is>
          <t>OSM実測</t>
        </is>
      </c>
      <c r="J612" t="n">
        <v>52</v>
      </c>
      <c r="K612" t="n">
        <v>52</v>
      </c>
      <c r="L612" t="n">
        <v>-45</v>
      </c>
      <c r="M612" t="n">
        <v>7</v>
      </c>
      <c r="O612" t="inlineStr">
        <is>
          <t>不可 #4</t>
        </is>
      </c>
      <c r="P612" t="inlineStr">
        <is>
          <t>有り</t>
        </is>
      </c>
      <c r="R612" s="4">
        <f>IF(COUNT($M612:$N612)=0,"",IF(AND(IF($N612&lt;&gt;"",$N612,$M612)&lt;=0,$O612&lt;&gt;"可"),"警告",""))</f>
        <v/>
      </c>
      <c r="S612" s="4">
        <f>IF(COUNT($M612:$N612)=0,0,IF(IF($N612&lt;&gt;"",$N612,$M612)&gt;=スコアリング基準!$B$20,スコアリング基準!$C$20,IF(IF($N612&lt;&gt;"",$N612,$M612)&gt;=スコアリング基準!$B$21,スコアリング基準!$C$21,IF(IF($N612&lt;&gt;"",$N612,$M612)&gt;0,スコアリング基準!$C$22,0))))</f>
        <v/>
      </c>
      <c r="T612" s="4">
        <f>IF($O612="可",スコアリング基準!$C$23,0)</f>
        <v/>
      </c>
      <c r="U612" s="4">
        <f>IF(OR(COUNT($K612:$L612)&lt;2,$K612=0),0,IF(ABS($L612)/$K612&lt;=スコアリング基準!$B$24,スコアリング基準!$C$24,IF(ABS($L612)/$K612&lt;=スコアリング基準!$B$25,スコアリング基準!$C$25,IF(ABS($L612)/$K612&lt;=スコアリング基準!$B$26,スコアリング基準!$C$26,0))))</f>
        <v/>
      </c>
      <c r="V612" s="4">
        <f>IF($P612="なし",スコアリング基準!$C$27,0)</f>
        <v/>
      </c>
      <c r="W612" s="4">
        <f>IF($F612="",0,IF(ISNUMBER($F612),IF($F612&lt;=スコアリング基準!$B$28,スコアリング基準!$C$28,スコアリング基準!$C$29),0))</f>
        <v/>
      </c>
      <c r="X612" s="4">
        <f>IFERROR(VLOOKUP($B612,スコアリング基準!$A$36:$B$46,2,FALSE),0)</f>
        <v/>
      </c>
      <c r="Y612" s="4">
        <f>SUM($S612:$X612)</f>
        <v/>
      </c>
      <c r="Z612" s="4">
        <f>IF(COUNT($M612:$N612)=0,"データ無",IF($Y612&gt;=スコアリング基準!$B$30,"S",IF($Y612&gt;=スコアリング基準!$B$31,"A",IF($Y612&gt;=スコアリング基準!$B$32,"B","C"))))</f>
        <v/>
      </c>
      <c r="AA612">
        <f>IFERROR(INDEX(実績DB!$I$3:$I$104,MATCH($B612&amp;$C612,実績DB!$J$3:$J$104,0)),"")</f>
        <v/>
      </c>
    </row>
    <row r="613">
      <c r="A613" t="n">
        <v>611</v>
      </c>
      <c r="B613" t="inlineStr">
        <is>
          <t>東北</t>
        </is>
      </c>
      <c r="C613" t="inlineStr">
        <is>
          <t>日高変電所</t>
        </is>
      </c>
      <c r="D613" t="inlineStr">
        <is>
          <t>岩手県</t>
        </is>
      </c>
      <c r="E613" t="n">
        <v>66</v>
      </c>
      <c r="G613" s="3" t="n">
        <v>39.142929</v>
      </c>
      <c r="H613" s="3" t="n">
        <v>141.12803</v>
      </c>
      <c r="I613" t="inlineStr">
        <is>
          <t>OSM実測</t>
        </is>
      </c>
      <c r="J613" t="n">
        <v>42</v>
      </c>
      <c r="K613" t="n">
        <v>42</v>
      </c>
      <c r="L613" t="n">
        <v>-37</v>
      </c>
      <c r="M613" t="n">
        <v>5</v>
      </c>
      <c r="O613" t="inlineStr">
        <is>
          <t>不可 #4</t>
        </is>
      </c>
      <c r="P613" t="inlineStr">
        <is>
          <t>有り</t>
        </is>
      </c>
      <c r="R613" s="4">
        <f>IF(COUNT($M613:$N613)=0,"",IF(AND(IF($N613&lt;&gt;"",$N613,$M613)&lt;=0,$O613&lt;&gt;"可"),"警告",""))</f>
        <v/>
      </c>
      <c r="S613" s="4">
        <f>IF(COUNT($M613:$N613)=0,0,IF(IF($N613&lt;&gt;"",$N613,$M613)&gt;=スコアリング基準!$B$20,スコアリング基準!$C$20,IF(IF($N613&lt;&gt;"",$N613,$M613)&gt;=スコアリング基準!$B$21,スコアリング基準!$C$21,IF(IF($N613&lt;&gt;"",$N613,$M613)&gt;0,スコアリング基準!$C$22,0))))</f>
        <v/>
      </c>
      <c r="T613" s="4">
        <f>IF($O613="可",スコアリング基準!$C$23,0)</f>
        <v/>
      </c>
      <c r="U613" s="4">
        <f>IF(OR(COUNT($K613:$L613)&lt;2,$K613=0),0,IF(ABS($L613)/$K613&lt;=スコアリング基準!$B$24,スコアリング基準!$C$24,IF(ABS($L613)/$K613&lt;=スコアリング基準!$B$25,スコアリング基準!$C$25,IF(ABS($L613)/$K613&lt;=スコアリング基準!$B$26,スコアリング基準!$C$26,0))))</f>
        <v/>
      </c>
      <c r="V613" s="4">
        <f>IF($P613="なし",スコアリング基準!$C$27,0)</f>
        <v/>
      </c>
      <c r="W613" s="4">
        <f>IF($F613="",0,IF(ISNUMBER($F613),IF($F613&lt;=スコアリング基準!$B$28,スコアリング基準!$C$28,スコアリング基準!$C$29),0))</f>
        <v/>
      </c>
      <c r="X613" s="4">
        <f>IFERROR(VLOOKUP($B613,スコアリング基準!$A$36:$B$46,2,FALSE),0)</f>
        <v/>
      </c>
      <c r="Y613" s="4">
        <f>SUM($S613:$X613)</f>
        <v/>
      </c>
      <c r="Z613" s="4">
        <f>IF(COUNT($M613:$N613)=0,"データ無",IF($Y613&gt;=スコアリング基準!$B$30,"S",IF($Y613&gt;=スコアリング基準!$B$31,"A",IF($Y613&gt;=スコアリング基準!$B$32,"B","C"))))</f>
        <v/>
      </c>
      <c r="AA613">
        <f>IFERROR(INDEX(実績DB!$I$3:$I$104,MATCH($B613&amp;$C613,実績DB!$J$3:$J$104,0)),"")</f>
        <v/>
      </c>
    </row>
    <row r="614">
      <c r="A614" t="n">
        <v>612</v>
      </c>
      <c r="B614" t="inlineStr">
        <is>
          <t>東北</t>
        </is>
      </c>
      <c r="C614" t="inlineStr">
        <is>
          <t>普代変電所</t>
        </is>
      </c>
      <c r="D614" t="inlineStr">
        <is>
          <t>岩手県</t>
        </is>
      </c>
      <c r="E614" t="n">
        <v>66</v>
      </c>
      <c r="G614" s="3" t="n">
        <v>40.009157</v>
      </c>
      <c r="H614" s="3" t="n">
        <v>141.880138</v>
      </c>
      <c r="I614" t="inlineStr">
        <is>
          <t>OSM実測</t>
        </is>
      </c>
      <c r="J614" t="n">
        <v>24</v>
      </c>
      <c r="K614" t="n">
        <v>24</v>
      </c>
      <c r="L614" t="n">
        <v>-18</v>
      </c>
      <c r="M614" t="n">
        <v>6</v>
      </c>
      <c r="O614" t="inlineStr">
        <is>
          <t>不可 #4</t>
        </is>
      </c>
      <c r="P614" t="inlineStr">
        <is>
          <t>有り</t>
        </is>
      </c>
      <c r="R614" s="4">
        <f>IF(COUNT($M614:$N614)=0,"",IF(AND(IF($N614&lt;&gt;"",$N614,$M614)&lt;=0,$O614&lt;&gt;"可"),"警告",""))</f>
        <v/>
      </c>
      <c r="S614" s="4">
        <f>IF(COUNT($M614:$N614)=0,0,IF(IF($N614&lt;&gt;"",$N614,$M614)&gt;=スコアリング基準!$B$20,スコアリング基準!$C$20,IF(IF($N614&lt;&gt;"",$N614,$M614)&gt;=スコアリング基準!$B$21,スコアリング基準!$C$21,IF(IF($N614&lt;&gt;"",$N614,$M614)&gt;0,スコアリング基準!$C$22,0))))</f>
        <v/>
      </c>
      <c r="T614" s="4">
        <f>IF($O614="可",スコアリング基準!$C$23,0)</f>
        <v/>
      </c>
      <c r="U614" s="4">
        <f>IF(OR(COUNT($K614:$L614)&lt;2,$K614=0),0,IF(ABS($L614)/$K614&lt;=スコアリング基準!$B$24,スコアリング基準!$C$24,IF(ABS($L614)/$K614&lt;=スコアリング基準!$B$25,スコアリング基準!$C$25,IF(ABS($L614)/$K614&lt;=スコアリング基準!$B$26,スコアリング基準!$C$26,0))))</f>
        <v/>
      </c>
      <c r="V614" s="4">
        <f>IF($P614="なし",スコアリング基準!$C$27,0)</f>
        <v/>
      </c>
      <c r="W614" s="4">
        <f>IF($F614="",0,IF(ISNUMBER($F614),IF($F614&lt;=スコアリング基準!$B$28,スコアリング基準!$C$28,スコアリング基準!$C$29),0))</f>
        <v/>
      </c>
      <c r="X614" s="4">
        <f>IFERROR(VLOOKUP($B614,スコアリング基準!$A$36:$B$46,2,FALSE),0)</f>
        <v/>
      </c>
      <c r="Y614" s="4">
        <f>SUM($S614:$X614)</f>
        <v/>
      </c>
      <c r="Z614" s="4">
        <f>IF(COUNT($M614:$N614)=0,"データ無",IF($Y614&gt;=スコアリング基準!$B$30,"S",IF($Y614&gt;=スコアリング基準!$B$31,"A",IF($Y614&gt;=スコアリング基準!$B$32,"B","C"))))</f>
        <v/>
      </c>
      <c r="AA614">
        <f>IFERROR(INDEX(実績DB!$I$3:$I$104,MATCH($B614&amp;$C614,実績DB!$J$3:$J$104,0)),"")</f>
        <v/>
      </c>
    </row>
    <row r="615">
      <c r="A615" t="n">
        <v>613</v>
      </c>
      <c r="B615" t="inlineStr">
        <is>
          <t>東北</t>
        </is>
      </c>
      <c r="C615" t="inlineStr">
        <is>
          <t>木戸変電所</t>
        </is>
      </c>
      <c r="D615" t="inlineStr">
        <is>
          <t>福島県</t>
        </is>
      </c>
      <c r="E615" t="n">
        <v>66</v>
      </c>
      <c r="G615" s="3" t="n">
        <v>37.26787</v>
      </c>
      <c r="H615" s="3" t="n">
        <v>140.992158</v>
      </c>
      <c r="I615" t="inlineStr">
        <is>
          <t>OSM実測</t>
        </is>
      </c>
      <c r="J615" t="n">
        <v>38</v>
      </c>
      <c r="K615" t="n">
        <v>38</v>
      </c>
      <c r="L615" t="n">
        <v>-31</v>
      </c>
      <c r="M615" t="n">
        <v>7</v>
      </c>
      <c r="O615" t="inlineStr">
        <is>
          <t>不可 #4</t>
        </is>
      </c>
      <c r="P615" t="inlineStr">
        <is>
          <t>有り</t>
        </is>
      </c>
      <c r="R615" s="4">
        <f>IF(COUNT($M615:$N615)=0,"",IF(AND(IF($N615&lt;&gt;"",$N615,$M615)&lt;=0,$O615&lt;&gt;"可"),"警告",""))</f>
        <v/>
      </c>
      <c r="S615" s="4">
        <f>IF(COUNT($M615:$N615)=0,0,IF(IF($N615&lt;&gt;"",$N615,$M615)&gt;=スコアリング基準!$B$20,スコアリング基準!$C$20,IF(IF($N615&lt;&gt;"",$N615,$M615)&gt;=スコアリング基準!$B$21,スコアリング基準!$C$21,IF(IF($N615&lt;&gt;"",$N615,$M615)&gt;0,スコアリング基準!$C$22,0))))</f>
        <v/>
      </c>
      <c r="T615" s="4">
        <f>IF($O615="可",スコアリング基準!$C$23,0)</f>
        <v/>
      </c>
      <c r="U615" s="4">
        <f>IF(OR(COUNT($K615:$L615)&lt;2,$K615=0),0,IF(ABS($L615)/$K615&lt;=スコアリング基準!$B$24,スコアリング基準!$C$24,IF(ABS($L615)/$K615&lt;=スコアリング基準!$B$25,スコアリング基準!$C$25,IF(ABS($L615)/$K615&lt;=スコアリング基準!$B$26,スコアリング基準!$C$26,0))))</f>
        <v/>
      </c>
      <c r="V615" s="4">
        <f>IF($P615="なし",スコアリング基準!$C$27,0)</f>
        <v/>
      </c>
      <c r="W615" s="4">
        <f>IF($F615="",0,IF(ISNUMBER($F615),IF($F615&lt;=スコアリング基準!$B$28,スコアリング基準!$C$28,スコアリング基準!$C$29),0))</f>
        <v/>
      </c>
      <c r="X615" s="4">
        <f>IFERROR(VLOOKUP($B615,スコアリング基準!$A$36:$B$46,2,FALSE),0)</f>
        <v/>
      </c>
      <c r="Y615" s="4">
        <f>SUM($S615:$X615)</f>
        <v/>
      </c>
      <c r="Z615" s="4">
        <f>IF(COUNT($M615:$N615)=0,"データ無",IF($Y615&gt;=スコアリング基準!$B$30,"S",IF($Y615&gt;=スコアリング基準!$B$31,"A",IF($Y615&gt;=スコアリング基準!$B$32,"B","C"))))</f>
        <v/>
      </c>
      <c r="AA615">
        <f>IFERROR(INDEX(実績DB!$I$3:$I$104,MATCH($B615&amp;$C615,実績DB!$J$3:$J$104,0)),"")</f>
        <v/>
      </c>
    </row>
    <row r="616">
      <c r="A616" t="n">
        <v>614</v>
      </c>
      <c r="B616" t="inlineStr">
        <is>
          <t>東北</t>
        </is>
      </c>
      <c r="C616" t="inlineStr">
        <is>
          <t>木越変電所</t>
        </is>
      </c>
      <c r="D616" t="inlineStr">
        <is>
          <t>新潟県</t>
        </is>
      </c>
      <c r="E616" t="n">
        <v>66</v>
      </c>
      <c r="G616" s="3" t="n">
        <v>37.719083</v>
      </c>
      <c r="H616" s="3" t="n">
        <v>139.180265</v>
      </c>
      <c r="I616" t="inlineStr">
        <is>
          <t>OSM実測</t>
        </is>
      </c>
      <c r="J616" t="n">
        <v>47</v>
      </c>
      <c r="K616" t="n">
        <v>47</v>
      </c>
      <c r="L616" t="n">
        <v>-32</v>
      </c>
      <c r="M616" t="n">
        <v>15</v>
      </c>
      <c r="O616" t="inlineStr">
        <is>
          <t>不可 #4</t>
        </is>
      </c>
      <c r="P616" t="inlineStr">
        <is>
          <t>有り</t>
        </is>
      </c>
      <c r="R616" s="4">
        <f>IF(COUNT($M616:$N616)=0,"",IF(AND(IF($N616&lt;&gt;"",$N616,$M616)&lt;=0,$O616&lt;&gt;"可"),"警告",""))</f>
        <v/>
      </c>
      <c r="S616" s="4">
        <f>IF(COUNT($M616:$N616)=0,0,IF(IF($N616&lt;&gt;"",$N616,$M616)&gt;=スコアリング基準!$B$20,スコアリング基準!$C$20,IF(IF($N616&lt;&gt;"",$N616,$M616)&gt;=スコアリング基準!$B$21,スコアリング基準!$C$21,IF(IF($N616&lt;&gt;"",$N616,$M616)&gt;0,スコアリング基準!$C$22,0))))</f>
        <v/>
      </c>
      <c r="T616" s="4">
        <f>IF($O616="可",スコアリング基準!$C$23,0)</f>
        <v/>
      </c>
      <c r="U616" s="4">
        <f>IF(OR(COUNT($K616:$L616)&lt;2,$K616=0),0,IF(ABS($L616)/$K616&lt;=スコアリング基準!$B$24,スコアリング基準!$C$24,IF(ABS($L616)/$K616&lt;=スコアリング基準!$B$25,スコアリング基準!$C$25,IF(ABS($L616)/$K616&lt;=スコアリング基準!$B$26,スコアリング基準!$C$26,0))))</f>
        <v/>
      </c>
      <c r="V616" s="4">
        <f>IF($P616="なし",スコアリング基準!$C$27,0)</f>
        <v/>
      </c>
      <c r="W616" s="4">
        <f>IF($F616="",0,IF(ISNUMBER($F616),IF($F616&lt;=スコアリング基準!$B$28,スコアリング基準!$C$28,スコアリング基準!$C$29),0))</f>
        <v/>
      </c>
      <c r="X616" s="4">
        <f>IFERROR(VLOOKUP($B616,スコアリング基準!$A$36:$B$46,2,FALSE),0)</f>
        <v/>
      </c>
      <c r="Y616" s="4">
        <f>SUM($S616:$X616)</f>
        <v/>
      </c>
      <c r="Z616" s="4">
        <f>IF(COUNT($M616:$N616)=0,"データ無",IF($Y616&gt;=スコアリング基準!$B$30,"S",IF($Y616&gt;=スコアリング基準!$B$31,"A",IF($Y616&gt;=スコアリング基準!$B$32,"B","C"))))</f>
        <v/>
      </c>
      <c r="AA616">
        <f>IFERROR(INDEX(実績DB!$I$3:$I$104,MATCH($B616&amp;$C616,実績DB!$J$3:$J$104,0)),"")</f>
        <v/>
      </c>
    </row>
    <row r="617">
      <c r="A617" t="n">
        <v>615</v>
      </c>
      <c r="B617" t="inlineStr">
        <is>
          <t>東北</t>
        </is>
      </c>
      <c r="C617" t="inlineStr">
        <is>
          <t>木造変電所</t>
        </is>
      </c>
      <c r="D617" t="inlineStr">
        <is>
          <t>青森県</t>
        </is>
      </c>
      <c r="E617" t="n">
        <v>66</v>
      </c>
      <c r="G617" s="3" t="n">
        <v>40.803291</v>
      </c>
      <c r="H617" s="3" t="n">
        <v>140.379673</v>
      </c>
      <c r="I617" t="inlineStr">
        <is>
          <t>OSM実測</t>
        </is>
      </c>
      <c r="J617" t="n">
        <v>19</v>
      </c>
      <c r="K617" t="n">
        <v>19</v>
      </c>
      <c r="L617" t="n">
        <v>3</v>
      </c>
      <c r="M617" t="n">
        <v>22</v>
      </c>
      <c r="O617" t="inlineStr">
        <is>
          <t>不可 #4</t>
        </is>
      </c>
      <c r="P617" t="inlineStr">
        <is>
          <t>有り</t>
        </is>
      </c>
      <c r="R617" s="4">
        <f>IF(COUNT($M617:$N617)=0,"",IF(AND(IF($N617&lt;&gt;"",$N617,$M617)&lt;=0,$O617&lt;&gt;"可"),"警告",""))</f>
        <v/>
      </c>
      <c r="S617" s="4">
        <f>IF(COUNT($M617:$N617)=0,0,IF(IF($N617&lt;&gt;"",$N617,$M617)&gt;=スコアリング基準!$B$20,スコアリング基準!$C$20,IF(IF($N617&lt;&gt;"",$N617,$M617)&gt;=スコアリング基準!$B$21,スコアリング基準!$C$21,IF(IF($N617&lt;&gt;"",$N617,$M617)&gt;0,スコアリング基準!$C$22,0))))</f>
        <v/>
      </c>
      <c r="T617" s="4">
        <f>IF($O617="可",スコアリング基準!$C$23,0)</f>
        <v/>
      </c>
      <c r="U617" s="4">
        <f>IF(OR(COUNT($K617:$L617)&lt;2,$K617=0),0,IF(ABS($L617)/$K617&lt;=スコアリング基準!$B$24,スコアリング基準!$C$24,IF(ABS($L617)/$K617&lt;=スコアリング基準!$B$25,スコアリング基準!$C$25,IF(ABS($L617)/$K617&lt;=スコアリング基準!$B$26,スコアリング基準!$C$26,0))))</f>
        <v/>
      </c>
      <c r="V617" s="4">
        <f>IF($P617="なし",スコアリング基準!$C$27,0)</f>
        <v/>
      </c>
      <c r="W617" s="4">
        <f>IF($F617="",0,IF(ISNUMBER($F617),IF($F617&lt;=スコアリング基準!$B$28,スコアリング基準!$C$28,スコアリング基準!$C$29),0))</f>
        <v/>
      </c>
      <c r="X617" s="4">
        <f>IFERROR(VLOOKUP($B617,スコアリング基準!$A$36:$B$46,2,FALSE),0)</f>
        <v/>
      </c>
      <c r="Y617" s="4">
        <f>SUM($S617:$X617)</f>
        <v/>
      </c>
      <c r="Z617" s="4">
        <f>IF(COUNT($M617:$N617)=0,"データ無",IF($Y617&gt;=スコアリング基準!$B$30,"S",IF($Y617&gt;=スコアリング基準!$B$31,"A",IF($Y617&gt;=スコアリング基準!$B$32,"B","C"))))</f>
        <v/>
      </c>
      <c r="AA617">
        <f>IFERROR(INDEX(実績DB!$I$3:$I$104,MATCH($B617&amp;$C617,実績DB!$J$3:$J$104,0)),"")</f>
        <v/>
      </c>
    </row>
    <row r="618">
      <c r="A618" t="n">
        <v>616</v>
      </c>
      <c r="B618" t="inlineStr">
        <is>
          <t>東北</t>
        </is>
      </c>
      <c r="C618" t="inlineStr">
        <is>
          <t>本荘変電所</t>
        </is>
      </c>
      <c r="D618" t="inlineStr">
        <is>
          <t>秋田県</t>
        </is>
      </c>
      <c r="E618" t="n">
        <v>66</v>
      </c>
      <c r="G618" s="3" t="n">
        <v>39.383631</v>
      </c>
      <c r="H618" s="3" t="n">
        <v>140.058487</v>
      </c>
      <c r="I618" t="inlineStr">
        <is>
          <t>OSM実測</t>
        </is>
      </c>
      <c r="J618" t="n">
        <v>49</v>
      </c>
      <c r="K618" t="n">
        <v>49</v>
      </c>
      <c r="L618" t="n">
        <v>-33</v>
      </c>
      <c r="M618" t="n">
        <v>16</v>
      </c>
      <c r="O618" t="inlineStr">
        <is>
          <t>不可 #4</t>
        </is>
      </c>
      <c r="P618" t="inlineStr">
        <is>
          <t>有り</t>
        </is>
      </c>
      <c r="R618" s="4">
        <f>IF(COUNT($M618:$N618)=0,"",IF(AND(IF($N618&lt;&gt;"",$N618,$M618)&lt;=0,$O618&lt;&gt;"可"),"警告",""))</f>
        <v/>
      </c>
      <c r="S618" s="4">
        <f>IF(COUNT($M618:$N618)=0,0,IF(IF($N618&lt;&gt;"",$N618,$M618)&gt;=スコアリング基準!$B$20,スコアリング基準!$C$20,IF(IF($N618&lt;&gt;"",$N618,$M618)&gt;=スコアリング基準!$B$21,スコアリング基準!$C$21,IF(IF($N618&lt;&gt;"",$N618,$M618)&gt;0,スコアリング基準!$C$22,0))))</f>
        <v/>
      </c>
      <c r="T618" s="4">
        <f>IF($O618="可",スコアリング基準!$C$23,0)</f>
        <v/>
      </c>
      <c r="U618" s="4">
        <f>IF(OR(COUNT($K618:$L618)&lt;2,$K618=0),0,IF(ABS($L618)/$K618&lt;=スコアリング基準!$B$24,スコアリング基準!$C$24,IF(ABS($L618)/$K618&lt;=スコアリング基準!$B$25,スコアリング基準!$C$25,IF(ABS($L618)/$K618&lt;=スコアリング基準!$B$26,スコアリング基準!$C$26,0))))</f>
        <v/>
      </c>
      <c r="V618" s="4">
        <f>IF($P618="なし",スコアリング基準!$C$27,0)</f>
        <v/>
      </c>
      <c r="W618" s="4">
        <f>IF($F618="",0,IF(ISNUMBER($F618),IF($F618&lt;=スコアリング基準!$B$28,スコアリング基準!$C$28,スコアリング基準!$C$29),0))</f>
        <v/>
      </c>
      <c r="X618" s="4">
        <f>IFERROR(VLOOKUP($B618,スコアリング基準!$A$36:$B$46,2,FALSE),0)</f>
        <v/>
      </c>
      <c r="Y618" s="4">
        <f>SUM($S618:$X618)</f>
        <v/>
      </c>
      <c r="Z618" s="4">
        <f>IF(COUNT($M618:$N618)=0,"データ無",IF($Y618&gt;=スコアリング基準!$B$30,"S",IF($Y618&gt;=スコアリング基準!$B$31,"A",IF($Y618&gt;=スコアリング基準!$B$32,"B","C"))))</f>
        <v/>
      </c>
      <c r="AA618">
        <f>IFERROR(INDEX(実績DB!$I$3:$I$104,MATCH($B618&amp;$C618,実績DB!$J$3:$J$104,0)),"")</f>
        <v/>
      </c>
    </row>
    <row r="619">
      <c r="A619" t="n">
        <v>617</v>
      </c>
      <c r="B619" t="inlineStr">
        <is>
          <t>東北</t>
        </is>
      </c>
      <c r="C619" t="inlineStr">
        <is>
          <t>村田変電所</t>
        </is>
      </c>
      <c r="D619" t="inlineStr">
        <is>
          <t>宮城県</t>
        </is>
      </c>
      <c r="E619" t="n">
        <v>66</v>
      </c>
      <c r="G619" s="3" t="n">
        <v>38.113027</v>
      </c>
      <c r="H619" s="3" t="n">
        <v>140.714993</v>
      </c>
      <c r="I619" t="inlineStr">
        <is>
          <t>OSM実測</t>
        </is>
      </c>
      <c r="J619" t="n">
        <v>18</v>
      </c>
      <c r="K619" t="n">
        <v>18</v>
      </c>
      <c r="L619" t="n">
        <v>-15</v>
      </c>
      <c r="M619" t="n">
        <v>3</v>
      </c>
      <c r="O619" t="inlineStr">
        <is>
          <t>不可 #4</t>
        </is>
      </c>
      <c r="P619" t="inlineStr">
        <is>
          <t>有り</t>
        </is>
      </c>
      <c r="R619" s="4">
        <f>IF(COUNT($M619:$N619)=0,"",IF(AND(IF($N619&lt;&gt;"",$N619,$M619)&lt;=0,$O619&lt;&gt;"可"),"警告",""))</f>
        <v/>
      </c>
      <c r="S619" s="4">
        <f>IF(COUNT($M619:$N619)=0,0,IF(IF($N619&lt;&gt;"",$N619,$M619)&gt;=スコアリング基準!$B$20,スコアリング基準!$C$20,IF(IF($N619&lt;&gt;"",$N619,$M619)&gt;=スコアリング基準!$B$21,スコアリング基準!$C$21,IF(IF($N619&lt;&gt;"",$N619,$M619)&gt;0,スコアリング基準!$C$22,0))))</f>
        <v/>
      </c>
      <c r="T619" s="4">
        <f>IF($O619="可",スコアリング基準!$C$23,0)</f>
        <v/>
      </c>
      <c r="U619" s="4">
        <f>IF(OR(COUNT($K619:$L619)&lt;2,$K619=0),0,IF(ABS($L619)/$K619&lt;=スコアリング基準!$B$24,スコアリング基準!$C$24,IF(ABS($L619)/$K619&lt;=スコアリング基準!$B$25,スコアリング基準!$C$25,IF(ABS($L619)/$K619&lt;=スコアリング基準!$B$26,スコアリング基準!$C$26,0))))</f>
        <v/>
      </c>
      <c r="V619" s="4">
        <f>IF($P619="なし",スコアリング基準!$C$27,0)</f>
        <v/>
      </c>
      <c r="W619" s="4">
        <f>IF($F619="",0,IF(ISNUMBER($F619),IF($F619&lt;=スコアリング基準!$B$28,スコアリング基準!$C$28,スコアリング基準!$C$29),0))</f>
        <v/>
      </c>
      <c r="X619" s="4">
        <f>IFERROR(VLOOKUP($B619,スコアリング基準!$A$36:$B$46,2,FALSE),0)</f>
        <v/>
      </c>
      <c r="Y619" s="4">
        <f>SUM($S619:$X619)</f>
        <v/>
      </c>
      <c r="Z619" s="4">
        <f>IF(COUNT($M619:$N619)=0,"データ無",IF($Y619&gt;=スコアリング基準!$B$30,"S",IF($Y619&gt;=スコアリング基準!$B$31,"A",IF($Y619&gt;=スコアリング基準!$B$32,"B","C"))))</f>
        <v/>
      </c>
      <c r="AA619">
        <f>IFERROR(INDEX(実績DB!$I$3:$I$104,MATCH($B619&amp;$C619,実績DB!$J$3:$J$104,0)),"")</f>
        <v/>
      </c>
    </row>
    <row r="620">
      <c r="A620" t="n">
        <v>618</v>
      </c>
      <c r="B620" t="inlineStr">
        <is>
          <t>東北</t>
        </is>
      </c>
      <c r="C620" t="inlineStr">
        <is>
          <t>来迎寺変電所</t>
        </is>
      </c>
      <c r="D620" t="inlineStr">
        <is>
          <t>新潟県</t>
        </is>
      </c>
      <c r="E620" t="n">
        <v>66</v>
      </c>
      <c r="G620" s="3" t="n">
        <v>37.390252</v>
      </c>
      <c r="H620" s="3" t="n">
        <v>138.780376</v>
      </c>
      <c r="I620" t="inlineStr">
        <is>
          <t>OSM実測</t>
        </is>
      </c>
      <c r="J620" t="n">
        <v>57</v>
      </c>
      <c r="K620" t="n">
        <v>57</v>
      </c>
      <c r="L620" t="n">
        <v>-39</v>
      </c>
      <c r="M620" t="n">
        <v>18</v>
      </c>
      <c r="O620" t="inlineStr">
        <is>
          <t>不可 #4</t>
        </is>
      </c>
      <c r="P620" t="inlineStr">
        <is>
          <t>有り</t>
        </is>
      </c>
      <c r="R620" s="4">
        <f>IF(COUNT($M620:$N620)=0,"",IF(AND(IF($N620&lt;&gt;"",$N620,$M620)&lt;=0,$O620&lt;&gt;"可"),"警告",""))</f>
        <v/>
      </c>
      <c r="S620" s="4">
        <f>IF(COUNT($M620:$N620)=0,0,IF(IF($N620&lt;&gt;"",$N620,$M620)&gt;=スコアリング基準!$B$20,スコアリング基準!$C$20,IF(IF($N620&lt;&gt;"",$N620,$M620)&gt;=スコアリング基準!$B$21,スコアリング基準!$C$21,IF(IF($N620&lt;&gt;"",$N620,$M620)&gt;0,スコアリング基準!$C$22,0))))</f>
        <v/>
      </c>
      <c r="T620" s="4">
        <f>IF($O620="可",スコアリング基準!$C$23,0)</f>
        <v/>
      </c>
      <c r="U620" s="4">
        <f>IF(OR(COUNT($K620:$L620)&lt;2,$K620=0),0,IF(ABS($L620)/$K620&lt;=スコアリング基準!$B$24,スコアリング基準!$C$24,IF(ABS($L620)/$K620&lt;=スコアリング基準!$B$25,スコアリング基準!$C$25,IF(ABS($L620)/$K620&lt;=スコアリング基準!$B$26,スコアリング基準!$C$26,0))))</f>
        <v/>
      </c>
      <c r="V620" s="4">
        <f>IF($P620="なし",スコアリング基準!$C$27,0)</f>
        <v/>
      </c>
      <c r="W620" s="4">
        <f>IF($F620="",0,IF(ISNUMBER($F620),IF($F620&lt;=スコアリング基準!$B$28,スコアリング基準!$C$28,スコアリング基準!$C$29),0))</f>
        <v/>
      </c>
      <c r="X620" s="4">
        <f>IFERROR(VLOOKUP($B620,スコアリング基準!$A$36:$B$46,2,FALSE),0)</f>
        <v/>
      </c>
      <c r="Y620" s="4">
        <f>SUM($S620:$X620)</f>
        <v/>
      </c>
      <c r="Z620" s="4">
        <f>IF(COUNT($M620:$N620)=0,"データ無",IF($Y620&gt;=スコアリング基準!$B$30,"S",IF($Y620&gt;=スコアリング基準!$B$31,"A",IF($Y620&gt;=スコアリング基準!$B$32,"B","C"))))</f>
        <v/>
      </c>
      <c r="AA620">
        <f>IFERROR(INDEX(実績DB!$I$3:$I$104,MATCH($B620&amp;$C620,実績DB!$J$3:$J$104,0)),"")</f>
        <v/>
      </c>
    </row>
    <row r="621">
      <c r="A621" t="n">
        <v>619</v>
      </c>
      <c r="B621" t="inlineStr">
        <is>
          <t>東北</t>
        </is>
      </c>
      <c r="C621" t="inlineStr">
        <is>
          <t>東下田変電所</t>
        </is>
      </c>
      <c r="D621" t="inlineStr">
        <is>
          <t>青森県</t>
        </is>
      </c>
      <c r="E621" t="n">
        <v>66</v>
      </c>
      <c r="G621" s="3" t="n">
        <v>40.606921</v>
      </c>
      <c r="H621" s="3" t="n">
        <v>141.42319</v>
      </c>
      <c r="I621" t="inlineStr">
        <is>
          <t>OSM実測</t>
        </is>
      </c>
      <c r="J621" t="n">
        <v>38</v>
      </c>
      <c r="K621" t="n">
        <v>38</v>
      </c>
      <c r="L621" t="n">
        <v>-27</v>
      </c>
      <c r="M621" t="n">
        <v>11</v>
      </c>
      <c r="O621" t="inlineStr">
        <is>
          <t>不可 #4</t>
        </is>
      </c>
      <c r="P621" t="inlineStr">
        <is>
          <t>有り</t>
        </is>
      </c>
      <c r="R621" s="4">
        <f>IF(COUNT($M621:$N621)=0,"",IF(AND(IF($N621&lt;&gt;"",$N621,$M621)&lt;=0,$O621&lt;&gt;"可"),"警告",""))</f>
        <v/>
      </c>
      <c r="S621" s="4">
        <f>IF(COUNT($M621:$N621)=0,0,IF(IF($N621&lt;&gt;"",$N621,$M621)&gt;=スコアリング基準!$B$20,スコアリング基準!$C$20,IF(IF($N621&lt;&gt;"",$N621,$M621)&gt;=スコアリング基準!$B$21,スコアリング基準!$C$21,IF(IF($N621&lt;&gt;"",$N621,$M621)&gt;0,スコアリング基準!$C$22,0))))</f>
        <v/>
      </c>
      <c r="T621" s="4">
        <f>IF($O621="可",スコアリング基準!$C$23,0)</f>
        <v/>
      </c>
      <c r="U621" s="4">
        <f>IF(OR(COUNT($K621:$L621)&lt;2,$K621=0),0,IF(ABS($L621)/$K621&lt;=スコアリング基準!$B$24,スコアリング基準!$C$24,IF(ABS($L621)/$K621&lt;=スコアリング基準!$B$25,スコアリング基準!$C$25,IF(ABS($L621)/$K621&lt;=スコアリング基準!$B$26,スコアリング基準!$C$26,0))))</f>
        <v/>
      </c>
      <c r="V621" s="4">
        <f>IF($P621="なし",スコアリング基準!$C$27,0)</f>
        <v/>
      </c>
      <c r="W621" s="4">
        <f>IF($F621="",0,IF(ISNUMBER($F621),IF($F621&lt;=スコアリング基準!$B$28,スコアリング基準!$C$28,スコアリング基準!$C$29),0))</f>
        <v/>
      </c>
      <c r="X621" s="4">
        <f>IFERROR(VLOOKUP($B621,スコアリング基準!$A$36:$B$46,2,FALSE),0)</f>
        <v/>
      </c>
      <c r="Y621" s="4">
        <f>SUM($S621:$X621)</f>
        <v/>
      </c>
      <c r="Z621" s="4">
        <f>IF(COUNT($M621:$N621)=0,"データ無",IF($Y621&gt;=スコアリング基準!$B$30,"S",IF($Y621&gt;=スコアリング基準!$B$31,"A",IF($Y621&gt;=スコアリング基準!$B$32,"B","C"))))</f>
        <v/>
      </c>
      <c r="AA621">
        <f>IFERROR(INDEX(実績DB!$I$3:$I$104,MATCH($B621&amp;$C621,実績DB!$J$3:$J$104,0)),"")</f>
        <v/>
      </c>
    </row>
    <row r="622">
      <c r="A622" t="n">
        <v>620</v>
      </c>
      <c r="B622" t="inlineStr">
        <is>
          <t>東北</t>
        </is>
      </c>
      <c r="C622" t="inlineStr">
        <is>
          <t>東北電力株式会社 岩沼変電所</t>
        </is>
      </c>
      <c r="D622" t="inlineStr">
        <is>
          <t>宮城県</t>
        </is>
      </c>
      <c r="E622" t="n">
        <v>66</v>
      </c>
      <c r="G622" s="3" t="n">
        <v>38.102599</v>
      </c>
      <c r="H622" s="3" t="n">
        <v>140.860604</v>
      </c>
      <c r="I622" t="inlineStr">
        <is>
          <t>OSM実測</t>
        </is>
      </c>
      <c r="J622" t="n">
        <v>52</v>
      </c>
      <c r="K622" t="n">
        <v>52</v>
      </c>
      <c r="L622" t="n">
        <v>-37</v>
      </c>
      <c r="M622" t="n">
        <v>15</v>
      </c>
      <c r="O622" t="inlineStr">
        <is>
          <t>不可 #4</t>
        </is>
      </c>
      <c r="P622" t="inlineStr">
        <is>
          <t>有り</t>
        </is>
      </c>
      <c r="R622" s="4">
        <f>IF(COUNT($M622:$N622)=0,"",IF(AND(IF($N622&lt;&gt;"",$N622,$M622)&lt;=0,$O622&lt;&gt;"可"),"警告",""))</f>
        <v/>
      </c>
      <c r="S622" s="4">
        <f>IF(COUNT($M622:$N622)=0,0,IF(IF($N622&lt;&gt;"",$N622,$M622)&gt;=スコアリング基準!$B$20,スコアリング基準!$C$20,IF(IF($N622&lt;&gt;"",$N622,$M622)&gt;=スコアリング基準!$B$21,スコアリング基準!$C$21,IF(IF($N622&lt;&gt;"",$N622,$M622)&gt;0,スコアリング基準!$C$22,0))))</f>
        <v/>
      </c>
      <c r="T622" s="4">
        <f>IF($O622="可",スコアリング基準!$C$23,0)</f>
        <v/>
      </c>
      <c r="U622" s="4">
        <f>IF(OR(COUNT($K622:$L622)&lt;2,$K622=0),0,IF(ABS($L622)/$K622&lt;=スコアリング基準!$B$24,スコアリング基準!$C$24,IF(ABS($L622)/$K622&lt;=スコアリング基準!$B$25,スコアリング基準!$C$25,IF(ABS($L622)/$K622&lt;=スコアリング基準!$B$26,スコアリング基準!$C$26,0))))</f>
        <v/>
      </c>
      <c r="V622" s="4">
        <f>IF($P622="なし",スコアリング基準!$C$27,0)</f>
        <v/>
      </c>
      <c r="W622" s="4">
        <f>IF($F622="",0,IF(ISNUMBER($F622),IF($F622&lt;=スコアリング基準!$B$28,スコアリング基準!$C$28,スコアリング基準!$C$29),0))</f>
        <v/>
      </c>
      <c r="X622" s="4">
        <f>IFERROR(VLOOKUP($B622,スコアリング基準!$A$36:$B$46,2,FALSE),0)</f>
        <v/>
      </c>
      <c r="Y622" s="4">
        <f>SUM($S622:$X622)</f>
        <v/>
      </c>
      <c r="Z622" s="4">
        <f>IF(COUNT($M622:$N622)=0,"データ無",IF($Y622&gt;=スコアリング基準!$B$30,"S",IF($Y622&gt;=スコアリング基準!$B$31,"A",IF($Y622&gt;=スコアリング基準!$B$32,"B","C"))))</f>
        <v/>
      </c>
      <c r="AA622">
        <f>IFERROR(INDEX(実績DB!$I$3:$I$104,MATCH($B622&amp;$C622,実績DB!$J$3:$J$104,0)),"")</f>
        <v/>
      </c>
    </row>
    <row r="623">
      <c r="A623" t="n">
        <v>621</v>
      </c>
      <c r="B623" t="inlineStr">
        <is>
          <t>東北</t>
        </is>
      </c>
      <c r="C623" t="inlineStr">
        <is>
          <t>東宮古変電所</t>
        </is>
      </c>
      <c r="D623" t="inlineStr">
        <is>
          <t>岩手県</t>
        </is>
      </c>
      <c r="E623" t="n">
        <v>66</v>
      </c>
      <c r="G623" s="3" t="n">
        <v>39.649935</v>
      </c>
      <c r="H623" s="3" t="n">
        <v>141.956249</v>
      </c>
      <c r="I623" t="inlineStr">
        <is>
          <t>OSM実測</t>
        </is>
      </c>
      <c r="J623" t="n">
        <v>33</v>
      </c>
      <c r="K623" t="n">
        <v>33</v>
      </c>
      <c r="L623" t="n">
        <v>-21</v>
      </c>
      <c r="M623" t="n">
        <v>12</v>
      </c>
      <c r="O623" t="inlineStr">
        <is>
          <t>不可 #4</t>
        </is>
      </c>
      <c r="P623" t="inlineStr">
        <is>
          <t>有り</t>
        </is>
      </c>
      <c r="R623" s="4">
        <f>IF(COUNT($M623:$N623)=0,"",IF(AND(IF($N623&lt;&gt;"",$N623,$M623)&lt;=0,$O623&lt;&gt;"可"),"警告",""))</f>
        <v/>
      </c>
      <c r="S623" s="4">
        <f>IF(COUNT($M623:$N623)=0,0,IF(IF($N623&lt;&gt;"",$N623,$M623)&gt;=スコアリング基準!$B$20,スコアリング基準!$C$20,IF(IF($N623&lt;&gt;"",$N623,$M623)&gt;=スコアリング基準!$B$21,スコアリング基準!$C$21,IF(IF($N623&lt;&gt;"",$N623,$M623)&gt;0,スコアリング基準!$C$22,0))))</f>
        <v/>
      </c>
      <c r="T623" s="4">
        <f>IF($O623="可",スコアリング基準!$C$23,0)</f>
        <v/>
      </c>
      <c r="U623" s="4">
        <f>IF(OR(COUNT($K623:$L623)&lt;2,$K623=0),0,IF(ABS($L623)/$K623&lt;=スコアリング基準!$B$24,スコアリング基準!$C$24,IF(ABS($L623)/$K623&lt;=スコアリング基準!$B$25,スコアリング基準!$C$25,IF(ABS($L623)/$K623&lt;=スコアリング基準!$B$26,スコアリング基準!$C$26,0))))</f>
        <v/>
      </c>
      <c r="V623" s="4">
        <f>IF($P623="なし",スコアリング基準!$C$27,0)</f>
        <v/>
      </c>
      <c r="W623" s="4">
        <f>IF($F623="",0,IF(ISNUMBER($F623),IF($F623&lt;=スコアリング基準!$B$28,スコアリング基準!$C$28,スコアリング基準!$C$29),0))</f>
        <v/>
      </c>
      <c r="X623" s="4">
        <f>IFERROR(VLOOKUP($B623,スコアリング基準!$A$36:$B$46,2,FALSE),0)</f>
        <v/>
      </c>
      <c r="Y623" s="4">
        <f>SUM($S623:$X623)</f>
        <v/>
      </c>
      <c r="Z623" s="4">
        <f>IF(COUNT($M623:$N623)=0,"データ無",IF($Y623&gt;=スコアリング基準!$B$30,"S",IF($Y623&gt;=スコアリング基準!$B$31,"A",IF($Y623&gt;=スコアリング基準!$B$32,"B","C"))))</f>
        <v/>
      </c>
      <c r="AA623">
        <f>IFERROR(INDEX(実績DB!$I$3:$I$104,MATCH($B623&amp;$C623,実績DB!$J$3:$J$104,0)),"")</f>
        <v/>
      </c>
    </row>
    <row r="624">
      <c r="A624" t="n">
        <v>622</v>
      </c>
      <c r="B624" t="inlineStr">
        <is>
          <t>東北</t>
        </is>
      </c>
      <c r="C624" t="inlineStr">
        <is>
          <t>東小千谷変電所</t>
        </is>
      </c>
      <c r="D624" t="inlineStr">
        <is>
          <t>新潟県</t>
        </is>
      </c>
      <c r="E624" t="n">
        <v>66</v>
      </c>
      <c r="G624" s="3" t="n">
        <v>37.298439</v>
      </c>
      <c r="H624" s="3" t="n">
        <v>138.811319</v>
      </c>
      <c r="I624" t="inlineStr">
        <is>
          <t>OSM実測</t>
        </is>
      </c>
      <c r="J624" t="n">
        <v>33</v>
      </c>
      <c r="K624" t="n">
        <v>33</v>
      </c>
      <c r="L624" t="n">
        <v>-17</v>
      </c>
      <c r="M624" t="n">
        <v>16</v>
      </c>
      <c r="O624" t="inlineStr">
        <is>
          <t>不可 #4</t>
        </is>
      </c>
      <c r="P624" t="inlineStr">
        <is>
          <t>有り</t>
        </is>
      </c>
      <c r="R624" s="4">
        <f>IF(COUNT($M624:$N624)=0,"",IF(AND(IF($N624&lt;&gt;"",$N624,$M624)&lt;=0,$O624&lt;&gt;"可"),"警告",""))</f>
        <v/>
      </c>
      <c r="S624" s="4">
        <f>IF(COUNT($M624:$N624)=0,0,IF(IF($N624&lt;&gt;"",$N624,$M624)&gt;=スコアリング基準!$B$20,スコアリング基準!$C$20,IF(IF($N624&lt;&gt;"",$N624,$M624)&gt;=スコアリング基準!$B$21,スコアリング基準!$C$21,IF(IF($N624&lt;&gt;"",$N624,$M624)&gt;0,スコアリング基準!$C$22,0))))</f>
        <v/>
      </c>
      <c r="T624" s="4">
        <f>IF($O624="可",スコアリング基準!$C$23,0)</f>
        <v/>
      </c>
      <c r="U624" s="4">
        <f>IF(OR(COUNT($K624:$L624)&lt;2,$K624=0),0,IF(ABS($L624)/$K624&lt;=スコアリング基準!$B$24,スコアリング基準!$C$24,IF(ABS($L624)/$K624&lt;=スコアリング基準!$B$25,スコアリング基準!$C$25,IF(ABS($L624)/$K624&lt;=スコアリング基準!$B$26,スコアリング基準!$C$26,0))))</f>
        <v/>
      </c>
      <c r="V624" s="4">
        <f>IF($P624="なし",スコアリング基準!$C$27,0)</f>
        <v/>
      </c>
      <c r="W624" s="4">
        <f>IF($F624="",0,IF(ISNUMBER($F624),IF($F624&lt;=スコアリング基準!$B$28,スコアリング基準!$C$28,スコアリング基準!$C$29),0))</f>
        <v/>
      </c>
      <c r="X624" s="4">
        <f>IFERROR(VLOOKUP($B624,スコアリング基準!$A$36:$B$46,2,FALSE),0)</f>
        <v/>
      </c>
      <c r="Y624" s="4">
        <f>SUM($S624:$X624)</f>
        <v/>
      </c>
      <c r="Z624" s="4">
        <f>IF(COUNT($M624:$N624)=0,"データ無",IF($Y624&gt;=スコアリング基準!$B$30,"S",IF($Y624&gt;=スコアリング基準!$B$31,"A",IF($Y624&gt;=スコアリング基準!$B$32,"B","C"))))</f>
        <v/>
      </c>
      <c r="AA624">
        <f>IFERROR(INDEX(実績DB!$I$3:$I$104,MATCH($B624&amp;$C624,実績DB!$J$3:$J$104,0)),"")</f>
        <v/>
      </c>
    </row>
    <row r="625">
      <c r="A625" t="n">
        <v>623</v>
      </c>
      <c r="B625" t="inlineStr">
        <is>
          <t>東北</t>
        </is>
      </c>
      <c r="C625" t="inlineStr">
        <is>
          <t>東山変電所</t>
        </is>
      </c>
      <c r="D625" t="inlineStr">
        <is>
          <t>岩手県</t>
        </is>
      </c>
      <c r="E625" t="n">
        <v>66</v>
      </c>
      <c r="G625" s="3" t="n">
        <v>38.994677</v>
      </c>
      <c r="H625" s="3" t="n">
        <v>141.266566</v>
      </c>
      <c r="I625" t="inlineStr">
        <is>
          <t>OSM実測</t>
        </is>
      </c>
      <c r="J625" t="n">
        <v>33</v>
      </c>
      <c r="K625" t="n">
        <v>33</v>
      </c>
      <c r="L625" t="n">
        <v>-23</v>
      </c>
      <c r="M625" t="n">
        <v>10</v>
      </c>
      <c r="O625" t="inlineStr">
        <is>
          <t>不可 #4</t>
        </is>
      </c>
      <c r="P625" t="inlineStr">
        <is>
          <t>有り</t>
        </is>
      </c>
      <c r="R625" s="4">
        <f>IF(COUNT($M625:$N625)=0,"",IF(AND(IF($N625&lt;&gt;"",$N625,$M625)&lt;=0,$O625&lt;&gt;"可"),"警告",""))</f>
        <v/>
      </c>
      <c r="S625" s="4">
        <f>IF(COUNT($M625:$N625)=0,0,IF(IF($N625&lt;&gt;"",$N625,$M625)&gt;=スコアリング基準!$B$20,スコアリング基準!$C$20,IF(IF($N625&lt;&gt;"",$N625,$M625)&gt;=スコアリング基準!$B$21,スコアリング基準!$C$21,IF(IF($N625&lt;&gt;"",$N625,$M625)&gt;0,スコアリング基準!$C$22,0))))</f>
        <v/>
      </c>
      <c r="T625" s="4">
        <f>IF($O625="可",スコアリング基準!$C$23,0)</f>
        <v/>
      </c>
      <c r="U625" s="4">
        <f>IF(OR(COUNT($K625:$L625)&lt;2,$K625=0),0,IF(ABS($L625)/$K625&lt;=スコアリング基準!$B$24,スコアリング基準!$C$24,IF(ABS($L625)/$K625&lt;=スコアリング基準!$B$25,スコアリング基準!$C$25,IF(ABS($L625)/$K625&lt;=スコアリング基準!$B$26,スコアリング基準!$C$26,0))))</f>
        <v/>
      </c>
      <c r="V625" s="4">
        <f>IF($P625="なし",スコアリング基準!$C$27,0)</f>
        <v/>
      </c>
      <c r="W625" s="4">
        <f>IF($F625="",0,IF(ISNUMBER($F625),IF($F625&lt;=スコアリング基準!$B$28,スコアリング基準!$C$28,スコアリング基準!$C$29),0))</f>
        <v/>
      </c>
      <c r="X625" s="4">
        <f>IFERROR(VLOOKUP($B625,スコアリング基準!$A$36:$B$46,2,FALSE),0)</f>
        <v/>
      </c>
      <c r="Y625" s="4">
        <f>SUM($S625:$X625)</f>
        <v/>
      </c>
      <c r="Z625" s="4">
        <f>IF(COUNT($M625:$N625)=0,"データ無",IF($Y625&gt;=スコアリング基準!$B$30,"S",IF($Y625&gt;=スコアリング基準!$B$31,"A",IF($Y625&gt;=スコアリング基準!$B$32,"B","C"))))</f>
        <v/>
      </c>
      <c r="AA625">
        <f>IFERROR(INDEX(実績DB!$I$3:$I$104,MATCH($B625&amp;$C625,実績DB!$J$3:$J$104,0)),"")</f>
        <v/>
      </c>
    </row>
    <row r="626">
      <c r="A626" t="n">
        <v>624</v>
      </c>
      <c r="B626" t="inlineStr">
        <is>
          <t>東北</t>
        </is>
      </c>
      <c r="C626" t="inlineStr">
        <is>
          <t>東平変電所</t>
        </is>
      </c>
      <c r="D626" t="inlineStr">
        <is>
          <t>福島県</t>
        </is>
      </c>
      <c r="E626" t="n">
        <v>66</v>
      </c>
      <c r="G626" s="3" t="n">
        <v>37.046178</v>
      </c>
      <c r="H626" s="3" t="n">
        <v>140.895841</v>
      </c>
      <c r="I626" t="inlineStr">
        <is>
          <t>OSM実測</t>
        </is>
      </c>
      <c r="J626" t="n">
        <v>57</v>
      </c>
      <c r="K626" t="n">
        <v>57</v>
      </c>
      <c r="L626" t="n">
        <v>-38</v>
      </c>
      <c r="M626" t="n">
        <v>19</v>
      </c>
      <c r="O626" t="inlineStr">
        <is>
          <t>不可 #4</t>
        </is>
      </c>
      <c r="P626" t="inlineStr">
        <is>
          <t>有り</t>
        </is>
      </c>
      <c r="R626" s="4">
        <f>IF(COUNT($M626:$N626)=0,"",IF(AND(IF($N626&lt;&gt;"",$N626,$M626)&lt;=0,$O626&lt;&gt;"可"),"警告",""))</f>
        <v/>
      </c>
      <c r="S626" s="4">
        <f>IF(COUNT($M626:$N626)=0,0,IF(IF($N626&lt;&gt;"",$N626,$M626)&gt;=スコアリング基準!$B$20,スコアリング基準!$C$20,IF(IF($N626&lt;&gt;"",$N626,$M626)&gt;=スコアリング基準!$B$21,スコアリング基準!$C$21,IF(IF($N626&lt;&gt;"",$N626,$M626)&gt;0,スコアリング基準!$C$22,0))))</f>
        <v/>
      </c>
      <c r="T626" s="4">
        <f>IF($O626="可",スコアリング基準!$C$23,0)</f>
        <v/>
      </c>
      <c r="U626" s="4">
        <f>IF(OR(COUNT($K626:$L626)&lt;2,$K626=0),0,IF(ABS($L626)/$K626&lt;=スコアリング基準!$B$24,スコアリング基準!$C$24,IF(ABS($L626)/$K626&lt;=スコアリング基準!$B$25,スコアリング基準!$C$25,IF(ABS($L626)/$K626&lt;=スコアリング基準!$B$26,スコアリング基準!$C$26,0))))</f>
        <v/>
      </c>
      <c r="V626" s="4">
        <f>IF($P626="なし",スコアリング基準!$C$27,0)</f>
        <v/>
      </c>
      <c r="W626" s="4">
        <f>IF($F626="",0,IF(ISNUMBER($F626),IF($F626&lt;=スコアリング基準!$B$28,スコアリング基準!$C$28,スコアリング基準!$C$29),0))</f>
        <v/>
      </c>
      <c r="X626" s="4">
        <f>IFERROR(VLOOKUP($B626,スコアリング基準!$A$36:$B$46,2,FALSE),0)</f>
        <v/>
      </c>
      <c r="Y626" s="4">
        <f>SUM($S626:$X626)</f>
        <v/>
      </c>
      <c r="Z626" s="4">
        <f>IF(COUNT($M626:$N626)=0,"データ無",IF($Y626&gt;=スコアリング基準!$B$30,"S",IF($Y626&gt;=スコアリング基準!$B$31,"A",IF($Y626&gt;=スコアリング基準!$B$32,"B","C"))))</f>
        <v/>
      </c>
      <c r="AA626">
        <f>IFERROR(INDEX(実績DB!$I$3:$I$104,MATCH($B626&amp;$C626,実績DB!$J$3:$J$104,0)),"")</f>
        <v/>
      </c>
    </row>
    <row r="627">
      <c r="A627" t="n">
        <v>625</v>
      </c>
      <c r="B627" t="inlineStr">
        <is>
          <t>東北</t>
        </is>
      </c>
      <c r="C627" t="inlineStr">
        <is>
          <t>東弘前変電所</t>
        </is>
      </c>
      <c r="D627" t="inlineStr">
        <is>
          <t>青森県</t>
        </is>
      </c>
      <c r="E627" t="n">
        <v>66</v>
      </c>
      <c r="G627" s="3" t="n">
        <v>40.596957</v>
      </c>
      <c r="H627" s="3" t="n">
        <v>140.486925</v>
      </c>
      <c r="I627" t="inlineStr">
        <is>
          <t>OSM実測</t>
        </is>
      </c>
      <c r="J627" t="n">
        <v>57</v>
      </c>
      <c r="K627" t="n">
        <v>57</v>
      </c>
      <c r="L627" t="n">
        <v>-37</v>
      </c>
      <c r="M627" t="n">
        <v>20</v>
      </c>
      <c r="O627" t="inlineStr">
        <is>
          <t>不可 #4</t>
        </is>
      </c>
      <c r="P627" t="inlineStr">
        <is>
          <t>有り</t>
        </is>
      </c>
      <c r="R627" s="4">
        <f>IF(COUNT($M627:$N627)=0,"",IF(AND(IF($N627&lt;&gt;"",$N627,$M627)&lt;=0,$O627&lt;&gt;"可"),"警告",""))</f>
        <v/>
      </c>
      <c r="S627" s="4">
        <f>IF(COUNT($M627:$N627)=0,0,IF(IF($N627&lt;&gt;"",$N627,$M627)&gt;=スコアリング基準!$B$20,スコアリング基準!$C$20,IF(IF($N627&lt;&gt;"",$N627,$M627)&gt;=スコアリング基準!$B$21,スコアリング基準!$C$21,IF(IF($N627&lt;&gt;"",$N627,$M627)&gt;0,スコアリング基準!$C$22,0))))</f>
        <v/>
      </c>
      <c r="T627" s="4">
        <f>IF($O627="可",スコアリング基準!$C$23,0)</f>
        <v/>
      </c>
      <c r="U627" s="4">
        <f>IF(OR(COUNT($K627:$L627)&lt;2,$K627=0),0,IF(ABS($L627)/$K627&lt;=スコアリング基準!$B$24,スコアリング基準!$C$24,IF(ABS($L627)/$K627&lt;=スコアリング基準!$B$25,スコアリング基準!$C$25,IF(ABS($L627)/$K627&lt;=スコアリング基準!$B$26,スコアリング基準!$C$26,0))))</f>
        <v/>
      </c>
      <c r="V627" s="4">
        <f>IF($P627="なし",スコアリング基準!$C$27,0)</f>
        <v/>
      </c>
      <c r="W627" s="4">
        <f>IF($F627="",0,IF(ISNUMBER($F627),IF($F627&lt;=スコアリング基準!$B$28,スコアリング基準!$C$28,スコアリング基準!$C$29),0))</f>
        <v/>
      </c>
      <c r="X627" s="4">
        <f>IFERROR(VLOOKUP($B627,スコアリング基準!$A$36:$B$46,2,FALSE),0)</f>
        <v/>
      </c>
      <c r="Y627" s="4">
        <f>SUM($S627:$X627)</f>
        <v/>
      </c>
      <c r="Z627" s="4">
        <f>IF(COUNT($M627:$N627)=0,"データ無",IF($Y627&gt;=スコアリング基準!$B$30,"S",IF($Y627&gt;=スコアリング基準!$B$31,"A",IF($Y627&gt;=スコアリング基準!$B$32,"B","C"))))</f>
        <v/>
      </c>
      <c r="AA627">
        <f>IFERROR(INDEX(実績DB!$I$3:$I$104,MATCH($B627&amp;$C627,実績DB!$J$3:$J$104,0)),"")</f>
        <v/>
      </c>
    </row>
    <row r="628">
      <c r="A628" t="n">
        <v>626</v>
      </c>
      <c r="B628" t="inlineStr">
        <is>
          <t>東北</t>
        </is>
      </c>
      <c r="C628" t="inlineStr">
        <is>
          <t>東根変電所</t>
        </is>
      </c>
      <c r="D628" t="inlineStr">
        <is>
          <t>山形県</t>
        </is>
      </c>
      <c r="E628" t="n">
        <v>66</v>
      </c>
      <c r="G628" s="3" t="n">
        <v>38.423806</v>
      </c>
      <c r="H628" s="3" t="n">
        <v>140.392442</v>
      </c>
      <c r="I628" t="inlineStr">
        <is>
          <t>OSM実測</t>
        </is>
      </c>
      <c r="J628" t="n">
        <v>57</v>
      </c>
      <c r="K628" t="n">
        <v>57</v>
      </c>
      <c r="L628" t="n">
        <v>-38</v>
      </c>
      <c r="M628" t="n">
        <v>19</v>
      </c>
      <c r="O628" t="inlineStr">
        <is>
          <t>不可 #4</t>
        </is>
      </c>
      <c r="P628" t="inlineStr">
        <is>
          <t>有り</t>
        </is>
      </c>
      <c r="R628" s="4">
        <f>IF(COUNT($M628:$N628)=0,"",IF(AND(IF($N628&lt;&gt;"",$N628,$M628)&lt;=0,$O628&lt;&gt;"可"),"警告",""))</f>
        <v/>
      </c>
      <c r="S628" s="4">
        <f>IF(COUNT($M628:$N628)=0,0,IF(IF($N628&lt;&gt;"",$N628,$M628)&gt;=スコアリング基準!$B$20,スコアリング基準!$C$20,IF(IF($N628&lt;&gt;"",$N628,$M628)&gt;=スコアリング基準!$B$21,スコアリング基準!$C$21,IF(IF($N628&lt;&gt;"",$N628,$M628)&gt;0,スコアリング基準!$C$22,0))))</f>
        <v/>
      </c>
      <c r="T628" s="4">
        <f>IF($O628="可",スコアリング基準!$C$23,0)</f>
        <v/>
      </c>
      <c r="U628" s="4">
        <f>IF(OR(COUNT($K628:$L628)&lt;2,$K628=0),0,IF(ABS($L628)/$K628&lt;=スコアリング基準!$B$24,スコアリング基準!$C$24,IF(ABS($L628)/$K628&lt;=スコアリング基準!$B$25,スコアリング基準!$C$25,IF(ABS($L628)/$K628&lt;=スコアリング基準!$B$26,スコアリング基準!$C$26,0))))</f>
        <v/>
      </c>
      <c r="V628" s="4">
        <f>IF($P628="なし",スコアリング基準!$C$27,0)</f>
        <v/>
      </c>
      <c r="W628" s="4">
        <f>IF($F628="",0,IF(ISNUMBER($F628),IF($F628&lt;=スコアリング基準!$B$28,スコアリング基準!$C$28,スコアリング基準!$C$29),0))</f>
        <v/>
      </c>
      <c r="X628" s="4">
        <f>IFERROR(VLOOKUP($B628,スコアリング基準!$A$36:$B$46,2,FALSE),0)</f>
        <v/>
      </c>
      <c r="Y628" s="4">
        <f>SUM($S628:$X628)</f>
        <v/>
      </c>
      <c r="Z628" s="4">
        <f>IF(COUNT($M628:$N628)=0,"データ無",IF($Y628&gt;=スコアリング基準!$B$30,"S",IF($Y628&gt;=スコアリング基準!$B$31,"A",IF($Y628&gt;=スコアリング基準!$B$32,"B","C"))))</f>
        <v/>
      </c>
      <c r="AA628">
        <f>IFERROR(INDEX(実績DB!$I$3:$I$104,MATCH($B628&amp;$C628,実績DB!$J$3:$J$104,0)),"")</f>
        <v/>
      </c>
    </row>
    <row r="629">
      <c r="A629" t="n">
        <v>627</v>
      </c>
      <c r="B629" t="inlineStr">
        <is>
          <t>東北</t>
        </is>
      </c>
      <c r="C629" t="inlineStr">
        <is>
          <t>東港変電所</t>
        </is>
      </c>
      <c r="D629" t="inlineStr">
        <is>
          <t>新潟県</t>
        </is>
      </c>
      <c r="E629" t="n">
        <v>66</v>
      </c>
      <c r="G629" s="3" t="n">
        <v>37.962417</v>
      </c>
      <c r="H629" s="3" t="n">
        <v>139.249416</v>
      </c>
      <c r="I629" t="inlineStr">
        <is>
          <t>OSM実測</t>
        </is>
      </c>
      <c r="J629" t="n">
        <v>57</v>
      </c>
      <c r="K629" t="n">
        <v>57</v>
      </c>
      <c r="L629" t="n">
        <v>-40</v>
      </c>
      <c r="M629" t="n">
        <v>17</v>
      </c>
      <c r="O629" t="inlineStr">
        <is>
          <t>不可 #4</t>
        </is>
      </c>
      <c r="P629" t="inlineStr">
        <is>
          <t>有り</t>
        </is>
      </c>
      <c r="R629" s="4">
        <f>IF(COUNT($M629:$N629)=0,"",IF(AND(IF($N629&lt;&gt;"",$N629,$M629)&lt;=0,$O629&lt;&gt;"可"),"警告",""))</f>
        <v/>
      </c>
      <c r="S629" s="4">
        <f>IF(COUNT($M629:$N629)=0,0,IF(IF($N629&lt;&gt;"",$N629,$M629)&gt;=スコアリング基準!$B$20,スコアリング基準!$C$20,IF(IF($N629&lt;&gt;"",$N629,$M629)&gt;=スコアリング基準!$B$21,スコアリング基準!$C$21,IF(IF($N629&lt;&gt;"",$N629,$M629)&gt;0,スコアリング基準!$C$22,0))))</f>
        <v/>
      </c>
      <c r="T629" s="4">
        <f>IF($O629="可",スコアリング基準!$C$23,0)</f>
        <v/>
      </c>
      <c r="U629" s="4">
        <f>IF(OR(COUNT($K629:$L629)&lt;2,$K629=0),0,IF(ABS($L629)/$K629&lt;=スコアリング基準!$B$24,スコアリング基準!$C$24,IF(ABS($L629)/$K629&lt;=スコアリング基準!$B$25,スコアリング基準!$C$25,IF(ABS($L629)/$K629&lt;=スコアリング基準!$B$26,スコアリング基準!$C$26,0))))</f>
        <v/>
      </c>
      <c r="V629" s="4">
        <f>IF($P629="なし",スコアリング基準!$C$27,0)</f>
        <v/>
      </c>
      <c r="W629" s="4">
        <f>IF($F629="",0,IF(ISNUMBER($F629),IF($F629&lt;=スコアリング基準!$B$28,スコアリング基準!$C$28,スコアリング基準!$C$29),0))</f>
        <v/>
      </c>
      <c r="X629" s="4">
        <f>IFERROR(VLOOKUP($B629,スコアリング基準!$A$36:$B$46,2,FALSE),0)</f>
        <v/>
      </c>
      <c r="Y629" s="4">
        <f>SUM($S629:$X629)</f>
        <v/>
      </c>
      <c r="Z629" s="4">
        <f>IF(COUNT($M629:$N629)=0,"データ無",IF($Y629&gt;=スコアリング基準!$B$30,"S",IF($Y629&gt;=スコアリング基準!$B$31,"A",IF($Y629&gt;=スコアリング基準!$B$32,"B","C"))))</f>
        <v/>
      </c>
      <c r="AA629">
        <f>IFERROR(INDEX(実績DB!$I$3:$I$104,MATCH($B629&amp;$C629,実績DB!$J$3:$J$104,0)),"")</f>
        <v/>
      </c>
    </row>
    <row r="630">
      <c r="A630" t="n">
        <v>628</v>
      </c>
      <c r="B630" t="inlineStr">
        <is>
          <t>東北</t>
        </is>
      </c>
      <c r="C630" t="inlineStr">
        <is>
          <t>東盛岡変電所</t>
        </is>
      </c>
      <c r="D630" t="inlineStr">
        <is>
          <t>岩手県</t>
        </is>
      </c>
      <c r="E630" t="n">
        <v>66</v>
      </c>
      <c r="G630" s="3" t="n">
        <v>39.700669</v>
      </c>
      <c r="H630" s="3" t="n">
        <v>141.172212</v>
      </c>
      <c r="I630" t="inlineStr">
        <is>
          <t>OSM実測</t>
        </is>
      </c>
      <c r="J630" t="n">
        <v>38</v>
      </c>
      <c r="K630" t="n">
        <v>38</v>
      </c>
      <c r="L630" t="n">
        <v>-19</v>
      </c>
      <c r="M630" t="n">
        <v>19</v>
      </c>
      <c r="O630" t="inlineStr">
        <is>
          <t>不可 #4</t>
        </is>
      </c>
      <c r="P630" t="inlineStr">
        <is>
          <t>有り</t>
        </is>
      </c>
      <c r="R630" s="4">
        <f>IF(COUNT($M630:$N630)=0,"",IF(AND(IF($N630&lt;&gt;"",$N630,$M630)&lt;=0,$O630&lt;&gt;"可"),"警告",""))</f>
        <v/>
      </c>
      <c r="S630" s="4">
        <f>IF(COUNT($M630:$N630)=0,0,IF(IF($N630&lt;&gt;"",$N630,$M630)&gt;=スコアリング基準!$B$20,スコアリング基準!$C$20,IF(IF($N630&lt;&gt;"",$N630,$M630)&gt;=スコアリング基準!$B$21,スコアリング基準!$C$21,IF(IF($N630&lt;&gt;"",$N630,$M630)&gt;0,スコアリング基準!$C$22,0))))</f>
        <v/>
      </c>
      <c r="T630" s="4">
        <f>IF($O630="可",スコアリング基準!$C$23,0)</f>
        <v/>
      </c>
      <c r="U630" s="4">
        <f>IF(OR(COUNT($K630:$L630)&lt;2,$K630=0),0,IF(ABS($L630)/$K630&lt;=スコアリング基準!$B$24,スコアリング基準!$C$24,IF(ABS($L630)/$K630&lt;=スコアリング基準!$B$25,スコアリング基準!$C$25,IF(ABS($L630)/$K630&lt;=スコアリング基準!$B$26,スコアリング基準!$C$26,0))))</f>
        <v/>
      </c>
      <c r="V630" s="4">
        <f>IF($P630="なし",スコアリング基準!$C$27,0)</f>
        <v/>
      </c>
      <c r="W630" s="4">
        <f>IF($F630="",0,IF(ISNUMBER($F630),IF($F630&lt;=スコアリング基準!$B$28,スコアリング基準!$C$28,スコアリング基準!$C$29),0))</f>
        <v/>
      </c>
      <c r="X630" s="4">
        <f>IFERROR(VLOOKUP($B630,スコアリング基準!$A$36:$B$46,2,FALSE),0)</f>
        <v/>
      </c>
      <c r="Y630" s="4">
        <f>SUM($S630:$X630)</f>
        <v/>
      </c>
      <c r="Z630" s="4">
        <f>IF(COUNT($M630:$N630)=0,"データ無",IF($Y630&gt;=スコアリング基準!$B$30,"S",IF($Y630&gt;=スコアリング基準!$B$31,"A",IF($Y630&gt;=スコアリング基準!$B$32,"B","C"))))</f>
        <v/>
      </c>
      <c r="AA630">
        <f>IFERROR(INDEX(実績DB!$I$3:$I$104,MATCH($B630&amp;$C630,実績DB!$J$3:$J$104,0)),"")</f>
        <v/>
      </c>
    </row>
    <row r="631">
      <c r="A631" t="n">
        <v>629</v>
      </c>
      <c r="B631" t="inlineStr">
        <is>
          <t>東北</t>
        </is>
      </c>
      <c r="C631" t="inlineStr">
        <is>
          <t>東通変電所</t>
        </is>
      </c>
      <c r="D631" t="inlineStr">
        <is>
          <t>青森県</t>
        </is>
      </c>
      <c r="E631" t="n">
        <v>66</v>
      </c>
      <c r="G631" s="3" t="n">
        <v>41.354269</v>
      </c>
      <c r="H631" s="3" t="n">
        <v>141.341388</v>
      </c>
      <c r="I631" t="inlineStr">
        <is>
          <t>OSM実測</t>
        </is>
      </c>
      <c r="J631" t="n">
        <v>14</v>
      </c>
      <c r="K631" t="n">
        <v>14</v>
      </c>
      <c r="L631" t="n">
        <v>-8</v>
      </c>
      <c r="M631" t="n">
        <v>6</v>
      </c>
      <c r="O631" t="inlineStr">
        <is>
          <t>不可 #4</t>
        </is>
      </c>
      <c r="P631" t="inlineStr">
        <is>
          <t>有り</t>
        </is>
      </c>
      <c r="R631" s="4">
        <f>IF(COUNT($M631:$N631)=0,"",IF(AND(IF($N631&lt;&gt;"",$N631,$M631)&lt;=0,$O631&lt;&gt;"可"),"警告",""))</f>
        <v/>
      </c>
      <c r="S631" s="4">
        <f>IF(COUNT($M631:$N631)=0,0,IF(IF($N631&lt;&gt;"",$N631,$M631)&gt;=スコアリング基準!$B$20,スコアリング基準!$C$20,IF(IF($N631&lt;&gt;"",$N631,$M631)&gt;=スコアリング基準!$B$21,スコアリング基準!$C$21,IF(IF($N631&lt;&gt;"",$N631,$M631)&gt;0,スコアリング基準!$C$22,0))))</f>
        <v/>
      </c>
      <c r="T631" s="4">
        <f>IF($O631="可",スコアリング基準!$C$23,0)</f>
        <v/>
      </c>
      <c r="U631" s="4">
        <f>IF(OR(COUNT($K631:$L631)&lt;2,$K631=0),0,IF(ABS($L631)/$K631&lt;=スコアリング基準!$B$24,スコアリング基準!$C$24,IF(ABS($L631)/$K631&lt;=スコアリング基準!$B$25,スコアリング基準!$C$25,IF(ABS($L631)/$K631&lt;=スコアリング基準!$B$26,スコアリング基準!$C$26,0))))</f>
        <v/>
      </c>
      <c r="V631" s="4">
        <f>IF($P631="なし",スコアリング基準!$C$27,0)</f>
        <v/>
      </c>
      <c r="W631" s="4">
        <f>IF($F631="",0,IF(ISNUMBER($F631),IF($F631&lt;=スコアリング基準!$B$28,スコアリング基準!$C$28,スコアリング基準!$C$29),0))</f>
        <v/>
      </c>
      <c r="X631" s="4">
        <f>IFERROR(VLOOKUP($B631,スコアリング基準!$A$36:$B$46,2,FALSE),0)</f>
        <v/>
      </c>
      <c r="Y631" s="4">
        <f>SUM($S631:$X631)</f>
        <v/>
      </c>
      <c r="Z631" s="4">
        <f>IF(COUNT($M631:$N631)=0,"データ無",IF($Y631&gt;=スコアリング基準!$B$30,"S",IF($Y631&gt;=スコアリング基準!$B$31,"A",IF($Y631&gt;=スコアリング基準!$B$32,"B","C"))))</f>
        <v/>
      </c>
      <c r="AA631">
        <f>IFERROR(INDEX(実績DB!$I$3:$I$104,MATCH($B631&amp;$C631,実績DB!$J$3:$J$104,0)),"")</f>
        <v/>
      </c>
    </row>
    <row r="632">
      <c r="A632" t="n">
        <v>630</v>
      </c>
      <c r="B632" t="inlineStr">
        <is>
          <t>東北</t>
        </is>
      </c>
      <c r="C632" t="inlineStr">
        <is>
          <t>松園変電所</t>
        </is>
      </c>
      <c r="D632" t="inlineStr">
        <is>
          <t>岩手県</t>
        </is>
      </c>
      <c r="E632" t="n">
        <v>66</v>
      </c>
      <c r="G632" s="3" t="n">
        <v>39.741482</v>
      </c>
      <c r="H632" s="3" t="n">
        <v>141.165419</v>
      </c>
      <c r="I632" t="inlineStr">
        <is>
          <t>OSM実測</t>
        </is>
      </c>
      <c r="J632" t="n">
        <v>33</v>
      </c>
      <c r="K632" t="n">
        <v>33</v>
      </c>
      <c r="L632" t="n">
        <v>-18</v>
      </c>
      <c r="M632" t="n">
        <v>15</v>
      </c>
      <c r="O632" t="inlineStr">
        <is>
          <t>不可 #4</t>
        </is>
      </c>
      <c r="P632" t="inlineStr">
        <is>
          <t>有り</t>
        </is>
      </c>
      <c r="R632" s="4">
        <f>IF(COUNT($M632:$N632)=0,"",IF(AND(IF($N632&lt;&gt;"",$N632,$M632)&lt;=0,$O632&lt;&gt;"可"),"警告",""))</f>
        <v/>
      </c>
      <c r="S632" s="4">
        <f>IF(COUNT($M632:$N632)=0,0,IF(IF($N632&lt;&gt;"",$N632,$M632)&gt;=スコアリング基準!$B$20,スコアリング基準!$C$20,IF(IF($N632&lt;&gt;"",$N632,$M632)&gt;=スコアリング基準!$B$21,スコアリング基準!$C$21,IF(IF($N632&lt;&gt;"",$N632,$M632)&gt;0,スコアリング基準!$C$22,0))))</f>
        <v/>
      </c>
      <c r="T632" s="4">
        <f>IF($O632="可",スコアリング基準!$C$23,0)</f>
        <v/>
      </c>
      <c r="U632" s="4">
        <f>IF(OR(COUNT($K632:$L632)&lt;2,$K632=0),0,IF(ABS($L632)/$K632&lt;=スコアリング基準!$B$24,スコアリング基準!$C$24,IF(ABS($L632)/$K632&lt;=スコアリング基準!$B$25,スコアリング基準!$C$25,IF(ABS($L632)/$K632&lt;=スコアリング基準!$B$26,スコアリング基準!$C$26,0))))</f>
        <v/>
      </c>
      <c r="V632" s="4">
        <f>IF($P632="なし",スコアリング基準!$C$27,0)</f>
        <v/>
      </c>
      <c r="W632" s="4">
        <f>IF($F632="",0,IF(ISNUMBER($F632),IF($F632&lt;=スコアリング基準!$B$28,スコアリング基準!$C$28,スコアリング基準!$C$29),0))</f>
        <v/>
      </c>
      <c r="X632" s="4">
        <f>IFERROR(VLOOKUP($B632,スコアリング基準!$A$36:$B$46,2,FALSE),0)</f>
        <v/>
      </c>
      <c r="Y632" s="4">
        <f>SUM($S632:$X632)</f>
        <v/>
      </c>
      <c r="Z632" s="4">
        <f>IF(COUNT($M632:$N632)=0,"データ無",IF($Y632&gt;=スコアリング基準!$B$30,"S",IF($Y632&gt;=スコアリング基準!$B$31,"A",IF($Y632&gt;=スコアリング基準!$B$32,"B","C"))))</f>
        <v/>
      </c>
      <c r="AA632">
        <f>IFERROR(INDEX(実績DB!$I$3:$I$104,MATCH($B632&amp;$C632,実績DB!$J$3:$J$104,0)),"")</f>
        <v/>
      </c>
    </row>
    <row r="633">
      <c r="A633" t="n">
        <v>631</v>
      </c>
      <c r="B633" t="inlineStr">
        <is>
          <t>東北</t>
        </is>
      </c>
      <c r="C633" t="inlineStr">
        <is>
          <t>松岩変電所</t>
        </is>
      </c>
      <c r="D633" t="inlineStr">
        <is>
          <t>岩手県</t>
        </is>
      </c>
      <c r="E633" t="n">
        <v>66</v>
      </c>
      <c r="G633" s="3" t="n">
        <v>38.888906</v>
      </c>
      <c r="H633" s="3" t="n">
        <v>141.576253</v>
      </c>
      <c r="I633" t="inlineStr">
        <is>
          <t>OSM実測</t>
        </is>
      </c>
      <c r="J633" t="n">
        <v>57</v>
      </c>
      <c r="K633" t="n">
        <v>57</v>
      </c>
      <c r="L633" t="n">
        <v>-38</v>
      </c>
      <c r="M633" t="n">
        <v>19</v>
      </c>
      <c r="O633" t="inlineStr">
        <is>
          <t>不可 #4</t>
        </is>
      </c>
      <c r="P633" t="inlineStr">
        <is>
          <t>有り</t>
        </is>
      </c>
      <c r="R633" s="4">
        <f>IF(COUNT($M633:$N633)=0,"",IF(AND(IF($N633&lt;&gt;"",$N633,$M633)&lt;=0,$O633&lt;&gt;"可"),"警告",""))</f>
        <v/>
      </c>
      <c r="S633" s="4">
        <f>IF(COUNT($M633:$N633)=0,0,IF(IF($N633&lt;&gt;"",$N633,$M633)&gt;=スコアリング基準!$B$20,スコアリング基準!$C$20,IF(IF($N633&lt;&gt;"",$N633,$M633)&gt;=スコアリング基準!$B$21,スコアリング基準!$C$21,IF(IF($N633&lt;&gt;"",$N633,$M633)&gt;0,スコアリング基準!$C$22,0))))</f>
        <v/>
      </c>
      <c r="T633" s="4">
        <f>IF($O633="可",スコアリング基準!$C$23,0)</f>
        <v/>
      </c>
      <c r="U633" s="4">
        <f>IF(OR(COUNT($K633:$L633)&lt;2,$K633=0),0,IF(ABS($L633)/$K633&lt;=スコアリング基準!$B$24,スコアリング基準!$C$24,IF(ABS($L633)/$K633&lt;=スコアリング基準!$B$25,スコアリング基準!$C$25,IF(ABS($L633)/$K633&lt;=スコアリング基準!$B$26,スコアリング基準!$C$26,0))))</f>
        <v/>
      </c>
      <c r="V633" s="4">
        <f>IF($P633="なし",スコアリング基準!$C$27,0)</f>
        <v/>
      </c>
      <c r="W633" s="4">
        <f>IF($F633="",0,IF(ISNUMBER($F633),IF($F633&lt;=スコアリング基準!$B$28,スコアリング基準!$C$28,スコアリング基準!$C$29),0))</f>
        <v/>
      </c>
      <c r="X633" s="4">
        <f>IFERROR(VLOOKUP($B633,スコアリング基準!$A$36:$B$46,2,FALSE),0)</f>
        <v/>
      </c>
      <c r="Y633" s="4">
        <f>SUM($S633:$X633)</f>
        <v/>
      </c>
      <c r="Z633" s="4">
        <f>IF(COUNT($M633:$N633)=0,"データ無",IF($Y633&gt;=スコアリング基準!$B$30,"S",IF($Y633&gt;=スコアリング基準!$B$31,"A",IF($Y633&gt;=スコアリング基準!$B$32,"B","C"))))</f>
        <v/>
      </c>
      <c r="AA633">
        <f>IFERROR(INDEX(実績DB!$I$3:$I$104,MATCH($B633&amp;$C633,実績DB!$J$3:$J$104,0)),"")</f>
        <v/>
      </c>
    </row>
    <row r="634">
      <c r="A634" t="n">
        <v>632</v>
      </c>
      <c r="B634" t="inlineStr">
        <is>
          <t>東北</t>
        </is>
      </c>
      <c r="C634" t="inlineStr">
        <is>
          <t>松岬変電所</t>
        </is>
      </c>
      <c r="D634" t="inlineStr">
        <is>
          <t>山形県</t>
        </is>
      </c>
      <c r="E634" t="n">
        <v>66</v>
      </c>
      <c r="G634" s="3" t="n">
        <v>37.907692</v>
      </c>
      <c r="H634" s="3" t="n">
        <v>140.095942</v>
      </c>
      <c r="I634" t="inlineStr">
        <is>
          <t>OSM実測</t>
        </is>
      </c>
      <c r="J634" t="n">
        <v>47</v>
      </c>
      <c r="K634" t="n">
        <v>47</v>
      </c>
      <c r="L634" t="n">
        <v>-39</v>
      </c>
      <c r="M634" t="n">
        <v>8</v>
      </c>
      <c r="O634" t="inlineStr">
        <is>
          <t>不可 #4</t>
        </is>
      </c>
      <c r="P634" t="inlineStr">
        <is>
          <t>有り</t>
        </is>
      </c>
      <c r="R634" s="4">
        <f>IF(COUNT($M634:$N634)=0,"",IF(AND(IF($N634&lt;&gt;"",$N634,$M634)&lt;=0,$O634&lt;&gt;"可"),"警告",""))</f>
        <v/>
      </c>
      <c r="S634" s="4">
        <f>IF(COUNT($M634:$N634)=0,0,IF(IF($N634&lt;&gt;"",$N634,$M634)&gt;=スコアリング基準!$B$20,スコアリング基準!$C$20,IF(IF($N634&lt;&gt;"",$N634,$M634)&gt;=スコアリング基準!$B$21,スコアリング基準!$C$21,IF(IF($N634&lt;&gt;"",$N634,$M634)&gt;0,スコアリング基準!$C$22,0))))</f>
        <v/>
      </c>
      <c r="T634" s="4">
        <f>IF($O634="可",スコアリング基準!$C$23,0)</f>
        <v/>
      </c>
      <c r="U634" s="4">
        <f>IF(OR(COUNT($K634:$L634)&lt;2,$K634=0),0,IF(ABS($L634)/$K634&lt;=スコアリング基準!$B$24,スコアリング基準!$C$24,IF(ABS($L634)/$K634&lt;=スコアリング基準!$B$25,スコアリング基準!$C$25,IF(ABS($L634)/$K634&lt;=スコアリング基準!$B$26,スコアリング基準!$C$26,0))))</f>
        <v/>
      </c>
      <c r="V634" s="4">
        <f>IF($P634="なし",スコアリング基準!$C$27,0)</f>
        <v/>
      </c>
      <c r="W634" s="4">
        <f>IF($F634="",0,IF(ISNUMBER($F634),IF($F634&lt;=スコアリング基準!$B$28,スコアリング基準!$C$28,スコアリング基準!$C$29),0))</f>
        <v/>
      </c>
      <c r="X634" s="4">
        <f>IFERROR(VLOOKUP($B634,スコアリング基準!$A$36:$B$46,2,FALSE),0)</f>
        <v/>
      </c>
      <c r="Y634" s="4">
        <f>SUM($S634:$X634)</f>
        <v/>
      </c>
      <c r="Z634" s="4">
        <f>IF(COUNT($M634:$N634)=0,"データ無",IF($Y634&gt;=スコアリング基準!$B$30,"S",IF($Y634&gt;=スコアリング基準!$B$31,"A",IF($Y634&gt;=スコアリング基準!$B$32,"B","C"))))</f>
        <v/>
      </c>
      <c r="AA634">
        <f>IFERROR(INDEX(実績DB!$I$3:$I$104,MATCH($B634&amp;$C634,実績DB!$J$3:$J$104,0)),"")</f>
        <v/>
      </c>
    </row>
    <row r="635">
      <c r="A635" t="n">
        <v>633</v>
      </c>
      <c r="B635" t="inlineStr">
        <is>
          <t>東北</t>
        </is>
      </c>
      <c r="C635" t="inlineStr">
        <is>
          <t>板柳変電所</t>
        </is>
      </c>
      <c r="D635" t="inlineStr">
        <is>
          <t>青森県</t>
        </is>
      </c>
      <c r="E635" t="n">
        <v>66</v>
      </c>
      <c r="G635" s="3" t="n">
        <v>40.703227</v>
      </c>
      <c r="H635" s="3" t="n">
        <v>140.460805</v>
      </c>
      <c r="I635" t="inlineStr">
        <is>
          <t>OSM実測</t>
        </is>
      </c>
      <c r="J635" t="n">
        <v>18</v>
      </c>
      <c r="K635" t="n">
        <v>18</v>
      </c>
      <c r="L635" t="n">
        <v>-8</v>
      </c>
      <c r="M635" t="n">
        <v>10</v>
      </c>
      <c r="O635" t="inlineStr">
        <is>
          <t>不可 #4</t>
        </is>
      </c>
      <c r="P635" t="inlineStr">
        <is>
          <t>有り</t>
        </is>
      </c>
      <c r="R635" s="4">
        <f>IF(COUNT($M635:$N635)=0,"",IF(AND(IF($N635&lt;&gt;"",$N635,$M635)&lt;=0,$O635&lt;&gt;"可"),"警告",""))</f>
        <v/>
      </c>
      <c r="S635" s="4">
        <f>IF(COUNT($M635:$N635)=0,0,IF(IF($N635&lt;&gt;"",$N635,$M635)&gt;=スコアリング基準!$B$20,スコアリング基準!$C$20,IF(IF($N635&lt;&gt;"",$N635,$M635)&gt;=スコアリング基準!$B$21,スコアリング基準!$C$21,IF(IF($N635&lt;&gt;"",$N635,$M635)&gt;0,スコアリング基準!$C$22,0))))</f>
        <v/>
      </c>
      <c r="T635" s="4">
        <f>IF($O635="可",スコアリング基準!$C$23,0)</f>
        <v/>
      </c>
      <c r="U635" s="4">
        <f>IF(OR(COUNT($K635:$L635)&lt;2,$K635=0),0,IF(ABS($L635)/$K635&lt;=スコアリング基準!$B$24,スコアリング基準!$C$24,IF(ABS($L635)/$K635&lt;=スコアリング基準!$B$25,スコアリング基準!$C$25,IF(ABS($L635)/$K635&lt;=スコアリング基準!$B$26,スコアリング基準!$C$26,0))))</f>
        <v/>
      </c>
      <c r="V635" s="4">
        <f>IF($P635="なし",スコアリング基準!$C$27,0)</f>
        <v/>
      </c>
      <c r="W635" s="4">
        <f>IF($F635="",0,IF(ISNUMBER($F635),IF($F635&lt;=スコアリング基準!$B$28,スコアリング基準!$C$28,スコアリング基準!$C$29),0))</f>
        <v/>
      </c>
      <c r="X635" s="4">
        <f>IFERROR(VLOOKUP($B635,スコアリング基準!$A$36:$B$46,2,FALSE),0)</f>
        <v/>
      </c>
      <c r="Y635" s="4">
        <f>SUM($S635:$X635)</f>
        <v/>
      </c>
      <c r="Z635" s="4">
        <f>IF(COUNT($M635:$N635)=0,"データ無",IF($Y635&gt;=スコアリング基準!$B$30,"S",IF($Y635&gt;=スコアリング基準!$B$31,"A",IF($Y635&gt;=スコアリング基準!$B$32,"B","C"))))</f>
        <v/>
      </c>
      <c r="AA635">
        <f>IFERROR(INDEX(実績DB!$I$3:$I$104,MATCH($B635&amp;$C635,実績DB!$J$3:$J$104,0)),"")</f>
        <v/>
      </c>
    </row>
    <row r="636">
      <c r="A636" t="n">
        <v>634</v>
      </c>
      <c r="B636" t="inlineStr">
        <is>
          <t>東北</t>
        </is>
      </c>
      <c r="C636" t="inlineStr">
        <is>
          <t>柏台変電所</t>
        </is>
      </c>
      <c r="D636" t="inlineStr">
        <is>
          <t>岩手県</t>
        </is>
      </c>
      <c r="E636" t="n">
        <v>66</v>
      </c>
      <c r="G636" s="3" t="n">
        <v>39.925021</v>
      </c>
      <c r="H636" s="3" t="n">
        <v>141.006845</v>
      </c>
      <c r="I636" t="inlineStr">
        <is>
          <t>OSM実測</t>
        </is>
      </c>
      <c r="J636" t="n">
        <v>38</v>
      </c>
      <c r="K636" t="n">
        <v>23</v>
      </c>
      <c r="L636" t="n">
        <v>-20</v>
      </c>
      <c r="O636" t="inlineStr">
        <is>
          <t>不可 #3</t>
        </is>
      </c>
      <c r="P636" t="inlineStr">
        <is>
          <t>有り</t>
        </is>
      </c>
      <c r="R636" s="4">
        <f>IF(COUNT($M636:$N636)=0,"",IF(AND(IF($N636&lt;&gt;"",$N636,$M636)&lt;=0,$O636&lt;&gt;"可"),"警告",""))</f>
        <v/>
      </c>
      <c r="S636" s="4">
        <f>IF(COUNT($M636:$N636)=0,0,IF(IF($N636&lt;&gt;"",$N636,$M636)&gt;=スコアリング基準!$B$20,スコアリング基準!$C$20,IF(IF($N636&lt;&gt;"",$N636,$M636)&gt;=スコアリング基準!$B$21,スコアリング基準!$C$21,IF(IF($N636&lt;&gt;"",$N636,$M636)&gt;0,スコアリング基準!$C$22,0))))</f>
        <v/>
      </c>
      <c r="T636" s="4">
        <f>IF($O636="可",スコアリング基準!$C$23,0)</f>
        <v/>
      </c>
      <c r="U636" s="4">
        <f>IF(OR(COUNT($K636:$L636)&lt;2,$K636=0),0,IF(ABS($L636)/$K636&lt;=スコアリング基準!$B$24,スコアリング基準!$C$24,IF(ABS($L636)/$K636&lt;=スコアリング基準!$B$25,スコアリング基準!$C$25,IF(ABS($L636)/$K636&lt;=スコアリング基準!$B$26,スコアリング基準!$C$26,0))))</f>
        <v/>
      </c>
      <c r="V636" s="4">
        <f>IF($P636="なし",スコアリング基準!$C$27,0)</f>
        <v/>
      </c>
      <c r="W636" s="4">
        <f>IF($F636="",0,IF(ISNUMBER($F636),IF($F636&lt;=スコアリング基準!$B$28,スコアリング基準!$C$28,スコアリング基準!$C$29),0))</f>
        <v/>
      </c>
      <c r="X636" s="4">
        <f>IFERROR(VLOOKUP($B636,スコアリング基準!$A$36:$B$46,2,FALSE),0)</f>
        <v/>
      </c>
      <c r="Y636" s="4">
        <f>SUM($S636:$X636)</f>
        <v/>
      </c>
      <c r="Z636" s="4">
        <f>IF(COUNT($M636:$N636)=0,"データ無",IF($Y636&gt;=スコアリング基準!$B$30,"S",IF($Y636&gt;=スコアリング基準!$B$31,"A",IF($Y636&gt;=スコアリング基準!$B$32,"B","C"))))</f>
        <v/>
      </c>
      <c r="AA636">
        <f>IFERROR(INDEX(実績DB!$I$3:$I$104,MATCH($B636&amp;$C636,実績DB!$J$3:$J$104,0)),"")</f>
        <v/>
      </c>
    </row>
    <row r="637">
      <c r="A637" t="n">
        <v>635</v>
      </c>
      <c r="B637" t="inlineStr">
        <is>
          <t>東北</t>
        </is>
      </c>
      <c r="C637" t="inlineStr">
        <is>
          <t>柳原変電所</t>
        </is>
      </c>
      <c r="D637" t="inlineStr">
        <is>
          <t>岩手県</t>
        </is>
      </c>
      <c r="E637" t="n">
        <v>66</v>
      </c>
      <c r="G637" s="3" t="n">
        <v>39.299219</v>
      </c>
      <c r="H637" s="3" t="n">
        <v>141.112952</v>
      </c>
      <c r="I637" t="inlineStr">
        <is>
          <t>OSM実測</t>
        </is>
      </c>
      <c r="J637" t="n">
        <v>33</v>
      </c>
      <c r="K637" t="n">
        <v>33</v>
      </c>
      <c r="L637" t="n">
        <v>-17</v>
      </c>
      <c r="M637" t="n">
        <v>16</v>
      </c>
      <c r="O637" t="inlineStr">
        <is>
          <t>不可 #4</t>
        </is>
      </c>
      <c r="P637" t="inlineStr">
        <is>
          <t>有り</t>
        </is>
      </c>
      <c r="R637" s="4">
        <f>IF(COUNT($M637:$N637)=0,"",IF(AND(IF($N637&lt;&gt;"",$N637,$M637)&lt;=0,$O637&lt;&gt;"可"),"警告",""))</f>
        <v/>
      </c>
      <c r="S637" s="4">
        <f>IF(COUNT($M637:$N637)=0,0,IF(IF($N637&lt;&gt;"",$N637,$M637)&gt;=スコアリング基準!$B$20,スコアリング基準!$C$20,IF(IF($N637&lt;&gt;"",$N637,$M637)&gt;=スコアリング基準!$B$21,スコアリング基準!$C$21,IF(IF($N637&lt;&gt;"",$N637,$M637)&gt;0,スコアリング基準!$C$22,0))))</f>
        <v/>
      </c>
      <c r="T637" s="4">
        <f>IF($O637="可",スコアリング基準!$C$23,0)</f>
        <v/>
      </c>
      <c r="U637" s="4">
        <f>IF(OR(COUNT($K637:$L637)&lt;2,$K637=0),0,IF(ABS($L637)/$K637&lt;=スコアリング基準!$B$24,スコアリング基準!$C$24,IF(ABS($L637)/$K637&lt;=スコアリング基準!$B$25,スコアリング基準!$C$25,IF(ABS($L637)/$K637&lt;=スコアリング基準!$B$26,スコアリング基準!$C$26,0))))</f>
        <v/>
      </c>
      <c r="V637" s="4">
        <f>IF($P637="なし",スコアリング基準!$C$27,0)</f>
        <v/>
      </c>
      <c r="W637" s="4">
        <f>IF($F637="",0,IF(ISNUMBER($F637),IF($F637&lt;=スコアリング基準!$B$28,スコアリング基準!$C$28,スコアリング基準!$C$29),0))</f>
        <v/>
      </c>
      <c r="X637" s="4">
        <f>IFERROR(VLOOKUP($B637,スコアリング基準!$A$36:$B$46,2,FALSE),0)</f>
        <v/>
      </c>
      <c r="Y637" s="4">
        <f>SUM($S637:$X637)</f>
        <v/>
      </c>
      <c r="Z637" s="4">
        <f>IF(COUNT($M637:$N637)=0,"データ無",IF($Y637&gt;=スコアリング基準!$B$30,"S",IF($Y637&gt;=スコアリング基準!$B$31,"A",IF($Y637&gt;=スコアリング基準!$B$32,"B","C"))))</f>
        <v/>
      </c>
      <c r="AA637">
        <f>IFERROR(INDEX(実績DB!$I$3:$I$104,MATCH($B637&amp;$C637,実績DB!$J$3:$J$104,0)),"")</f>
        <v/>
      </c>
    </row>
    <row r="638">
      <c r="A638" t="n">
        <v>636</v>
      </c>
      <c r="B638" t="inlineStr">
        <is>
          <t>東北</t>
        </is>
      </c>
      <c r="C638" t="inlineStr">
        <is>
          <t>柿崎変電所</t>
        </is>
      </c>
      <c r="D638" t="inlineStr">
        <is>
          <t>新潟県</t>
        </is>
      </c>
      <c r="E638" t="n">
        <v>66</v>
      </c>
      <c r="G638" s="3" t="n">
        <v>37.283075</v>
      </c>
      <c r="H638" s="3" t="n">
        <v>138.393339</v>
      </c>
      <c r="I638" t="inlineStr">
        <is>
          <t>OSM実測</t>
        </is>
      </c>
      <c r="J638" t="n">
        <v>28</v>
      </c>
      <c r="K638" t="n">
        <v>28</v>
      </c>
      <c r="L638" t="n">
        <v>-20</v>
      </c>
      <c r="M638" t="n">
        <v>8</v>
      </c>
      <c r="O638" t="inlineStr">
        <is>
          <t>不可 #4</t>
        </is>
      </c>
      <c r="P638" t="inlineStr">
        <is>
          <t>有り</t>
        </is>
      </c>
      <c r="R638" s="4">
        <f>IF(COUNT($M638:$N638)=0,"",IF(AND(IF($N638&lt;&gt;"",$N638,$M638)&lt;=0,$O638&lt;&gt;"可"),"警告",""))</f>
        <v/>
      </c>
      <c r="S638" s="4">
        <f>IF(COUNT($M638:$N638)=0,0,IF(IF($N638&lt;&gt;"",$N638,$M638)&gt;=スコアリング基準!$B$20,スコアリング基準!$C$20,IF(IF($N638&lt;&gt;"",$N638,$M638)&gt;=スコアリング基準!$B$21,スコアリング基準!$C$21,IF(IF($N638&lt;&gt;"",$N638,$M638)&gt;0,スコアリング基準!$C$22,0))))</f>
        <v/>
      </c>
      <c r="T638" s="4">
        <f>IF($O638="可",スコアリング基準!$C$23,0)</f>
        <v/>
      </c>
      <c r="U638" s="4">
        <f>IF(OR(COUNT($K638:$L638)&lt;2,$K638=0),0,IF(ABS($L638)/$K638&lt;=スコアリング基準!$B$24,スコアリング基準!$C$24,IF(ABS($L638)/$K638&lt;=スコアリング基準!$B$25,スコアリング基準!$C$25,IF(ABS($L638)/$K638&lt;=スコアリング基準!$B$26,スコアリング基準!$C$26,0))))</f>
        <v/>
      </c>
      <c r="V638" s="4">
        <f>IF($P638="なし",スコアリング基準!$C$27,0)</f>
        <v/>
      </c>
      <c r="W638" s="4">
        <f>IF($F638="",0,IF(ISNUMBER($F638),IF($F638&lt;=スコアリング基準!$B$28,スコアリング基準!$C$28,スコアリング基準!$C$29),0))</f>
        <v/>
      </c>
      <c r="X638" s="4">
        <f>IFERROR(VLOOKUP($B638,スコアリング基準!$A$36:$B$46,2,FALSE),0)</f>
        <v/>
      </c>
      <c r="Y638" s="4">
        <f>SUM($S638:$X638)</f>
        <v/>
      </c>
      <c r="Z638" s="4">
        <f>IF(COUNT($M638:$N638)=0,"データ無",IF($Y638&gt;=スコアリング基準!$B$30,"S",IF($Y638&gt;=スコアリング基準!$B$31,"A",IF($Y638&gt;=スコアリング基準!$B$32,"B","C"))))</f>
        <v/>
      </c>
      <c r="AA638">
        <f>IFERROR(INDEX(実績DB!$I$3:$I$104,MATCH($B638&amp;$C638,実績DB!$J$3:$J$104,0)),"")</f>
        <v/>
      </c>
    </row>
    <row r="639">
      <c r="A639" t="n">
        <v>637</v>
      </c>
      <c r="B639" t="inlineStr">
        <is>
          <t>東北</t>
        </is>
      </c>
      <c r="C639" t="inlineStr">
        <is>
          <t>栃尾変電所</t>
        </is>
      </c>
      <c r="D639" t="inlineStr">
        <is>
          <t>新潟県</t>
        </is>
      </c>
      <c r="E639" t="n">
        <v>66</v>
      </c>
      <c r="G639" s="3" t="n">
        <v>37.486505</v>
      </c>
      <c r="H639" s="3" t="n">
        <v>138.993094</v>
      </c>
      <c r="I639" t="inlineStr">
        <is>
          <t>OSM実測</t>
        </is>
      </c>
      <c r="J639" t="n">
        <v>18</v>
      </c>
      <c r="K639" t="n">
        <v>18</v>
      </c>
      <c r="L639" t="n">
        <v>-10</v>
      </c>
      <c r="M639" t="n">
        <v>8</v>
      </c>
      <c r="O639" t="inlineStr">
        <is>
          <t>不可 #4</t>
        </is>
      </c>
      <c r="P639" t="inlineStr">
        <is>
          <t>有り</t>
        </is>
      </c>
      <c r="R639" s="4">
        <f>IF(COUNT($M639:$N639)=0,"",IF(AND(IF($N639&lt;&gt;"",$N639,$M639)&lt;=0,$O639&lt;&gt;"可"),"警告",""))</f>
        <v/>
      </c>
      <c r="S639" s="4">
        <f>IF(COUNT($M639:$N639)=0,0,IF(IF($N639&lt;&gt;"",$N639,$M639)&gt;=スコアリング基準!$B$20,スコアリング基準!$C$20,IF(IF($N639&lt;&gt;"",$N639,$M639)&gt;=スコアリング基準!$B$21,スコアリング基準!$C$21,IF(IF($N639&lt;&gt;"",$N639,$M639)&gt;0,スコアリング基準!$C$22,0))))</f>
        <v/>
      </c>
      <c r="T639" s="4">
        <f>IF($O639="可",スコアリング基準!$C$23,0)</f>
        <v/>
      </c>
      <c r="U639" s="4">
        <f>IF(OR(COUNT($K639:$L639)&lt;2,$K639=0),0,IF(ABS($L639)/$K639&lt;=スコアリング基準!$B$24,スコアリング基準!$C$24,IF(ABS($L639)/$K639&lt;=スコアリング基準!$B$25,スコアリング基準!$C$25,IF(ABS($L639)/$K639&lt;=スコアリング基準!$B$26,スコアリング基準!$C$26,0))))</f>
        <v/>
      </c>
      <c r="V639" s="4">
        <f>IF($P639="なし",スコアリング基準!$C$27,0)</f>
        <v/>
      </c>
      <c r="W639" s="4">
        <f>IF($F639="",0,IF(ISNUMBER($F639),IF($F639&lt;=スコアリング基準!$B$28,スコアリング基準!$C$28,スコアリング基準!$C$29),0))</f>
        <v/>
      </c>
      <c r="X639" s="4">
        <f>IFERROR(VLOOKUP($B639,スコアリング基準!$A$36:$B$46,2,FALSE),0)</f>
        <v/>
      </c>
      <c r="Y639" s="4">
        <f>SUM($S639:$X639)</f>
        <v/>
      </c>
      <c r="Z639" s="4">
        <f>IF(COUNT($M639:$N639)=0,"データ無",IF($Y639&gt;=スコアリング基準!$B$30,"S",IF($Y639&gt;=スコアリング基準!$B$31,"A",IF($Y639&gt;=スコアリング基準!$B$32,"B","C"))))</f>
        <v/>
      </c>
      <c r="AA639">
        <f>IFERROR(INDEX(実績DB!$I$3:$I$104,MATCH($B639&amp;$C639,実績DB!$J$3:$J$104,0)),"")</f>
        <v/>
      </c>
    </row>
    <row r="640">
      <c r="A640" t="n">
        <v>638</v>
      </c>
      <c r="B640" t="inlineStr">
        <is>
          <t>東北</t>
        </is>
      </c>
      <c r="C640" t="inlineStr">
        <is>
          <t>桂変電所</t>
        </is>
      </c>
      <c r="D640" t="inlineStr">
        <is>
          <t>秋田県</t>
        </is>
      </c>
      <c r="E640" t="n">
        <v>66</v>
      </c>
      <c r="G640" s="3" t="n">
        <v>40.265333</v>
      </c>
      <c r="H640" s="3" t="n">
        <v>140.562082</v>
      </c>
      <c r="I640" t="inlineStr">
        <is>
          <t>OSM実測</t>
        </is>
      </c>
      <c r="J640" t="n">
        <v>40</v>
      </c>
      <c r="K640" t="n">
        <v>40</v>
      </c>
      <c r="L640" t="n">
        <v>-29</v>
      </c>
      <c r="M640" t="n">
        <v>11</v>
      </c>
      <c r="O640" t="inlineStr">
        <is>
          <t>不可 #4</t>
        </is>
      </c>
      <c r="P640" t="inlineStr">
        <is>
          <t>有り</t>
        </is>
      </c>
      <c r="R640" s="4">
        <f>IF(COUNT($M640:$N640)=0,"",IF(AND(IF($N640&lt;&gt;"",$N640,$M640)&lt;=0,$O640&lt;&gt;"可"),"警告",""))</f>
        <v/>
      </c>
      <c r="S640" s="4">
        <f>IF(COUNT($M640:$N640)=0,0,IF(IF($N640&lt;&gt;"",$N640,$M640)&gt;=スコアリング基準!$B$20,スコアリング基準!$C$20,IF(IF($N640&lt;&gt;"",$N640,$M640)&gt;=スコアリング基準!$B$21,スコアリング基準!$C$21,IF(IF($N640&lt;&gt;"",$N640,$M640)&gt;0,スコアリング基準!$C$22,0))))</f>
        <v/>
      </c>
      <c r="T640" s="4">
        <f>IF($O640="可",スコアリング基準!$C$23,0)</f>
        <v/>
      </c>
      <c r="U640" s="4">
        <f>IF(OR(COUNT($K640:$L640)&lt;2,$K640=0),0,IF(ABS($L640)/$K640&lt;=スコアリング基準!$B$24,スコアリング基準!$C$24,IF(ABS($L640)/$K640&lt;=スコアリング基準!$B$25,スコアリング基準!$C$25,IF(ABS($L640)/$K640&lt;=スコアリング基準!$B$26,スコアリング基準!$C$26,0))))</f>
        <v/>
      </c>
      <c r="V640" s="4">
        <f>IF($P640="なし",スコアリング基準!$C$27,0)</f>
        <v/>
      </c>
      <c r="W640" s="4">
        <f>IF($F640="",0,IF(ISNUMBER($F640),IF($F640&lt;=スコアリング基準!$B$28,スコアリング基準!$C$28,スコアリング基準!$C$29),0))</f>
        <v/>
      </c>
      <c r="X640" s="4">
        <f>IFERROR(VLOOKUP($B640,スコアリング基準!$A$36:$B$46,2,FALSE),0)</f>
        <v/>
      </c>
      <c r="Y640" s="4">
        <f>SUM($S640:$X640)</f>
        <v/>
      </c>
      <c r="Z640" s="4">
        <f>IF(COUNT($M640:$N640)=0,"データ無",IF($Y640&gt;=スコアリング基準!$B$30,"S",IF($Y640&gt;=スコアリング基準!$B$31,"A",IF($Y640&gt;=スコアリング基準!$B$32,"B","C"))))</f>
        <v/>
      </c>
      <c r="AA640">
        <f>IFERROR(INDEX(実績DB!$I$3:$I$104,MATCH($B640&amp;$C640,実績DB!$J$3:$J$104,0)),"")</f>
        <v/>
      </c>
    </row>
    <row r="641">
      <c r="A641" t="n">
        <v>639</v>
      </c>
      <c r="B641" t="inlineStr">
        <is>
          <t>東北</t>
        </is>
      </c>
      <c r="C641" t="inlineStr">
        <is>
          <t>桔梗野変電所</t>
        </is>
      </c>
      <c r="D641" t="inlineStr">
        <is>
          <t>青森県</t>
        </is>
      </c>
      <c r="E641" t="n">
        <v>66</v>
      </c>
      <c r="G641" s="3" t="n">
        <v>40.583171</v>
      </c>
      <c r="H641" s="3" t="n">
        <v>140.461066</v>
      </c>
      <c r="I641" t="inlineStr">
        <is>
          <t>OSM実測</t>
        </is>
      </c>
      <c r="J641" t="n">
        <v>38</v>
      </c>
      <c r="K641" t="n">
        <v>38</v>
      </c>
      <c r="L641" t="n">
        <v>-16</v>
      </c>
      <c r="M641" t="n">
        <v>22</v>
      </c>
      <c r="O641" t="inlineStr">
        <is>
          <t>不可 #4</t>
        </is>
      </c>
      <c r="P641" t="inlineStr">
        <is>
          <t>有り</t>
        </is>
      </c>
      <c r="R641" s="4">
        <f>IF(COUNT($M641:$N641)=0,"",IF(AND(IF($N641&lt;&gt;"",$N641,$M641)&lt;=0,$O641&lt;&gt;"可"),"警告",""))</f>
        <v/>
      </c>
      <c r="S641" s="4">
        <f>IF(COUNT($M641:$N641)=0,0,IF(IF($N641&lt;&gt;"",$N641,$M641)&gt;=スコアリング基準!$B$20,スコアリング基準!$C$20,IF(IF($N641&lt;&gt;"",$N641,$M641)&gt;=スコアリング基準!$B$21,スコアリング基準!$C$21,IF(IF($N641&lt;&gt;"",$N641,$M641)&gt;0,スコアリング基準!$C$22,0))))</f>
        <v/>
      </c>
      <c r="T641" s="4">
        <f>IF($O641="可",スコアリング基準!$C$23,0)</f>
        <v/>
      </c>
      <c r="U641" s="4">
        <f>IF(OR(COUNT($K641:$L641)&lt;2,$K641=0),0,IF(ABS($L641)/$K641&lt;=スコアリング基準!$B$24,スコアリング基準!$C$24,IF(ABS($L641)/$K641&lt;=スコアリング基準!$B$25,スコアリング基準!$C$25,IF(ABS($L641)/$K641&lt;=スコアリング基準!$B$26,スコアリング基準!$C$26,0))))</f>
        <v/>
      </c>
      <c r="V641" s="4">
        <f>IF($P641="なし",スコアリング基準!$C$27,0)</f>
        <v/>
      </c>
      <c r="W641" s="4">
        <f>IF($F641="",0,IF(ISNUMBER($F641),IF($F641&lt;=スコアリング基準!$B$28,スコアリング基準!$C$28,スコアリング基準!$C$29),0))</f>
        <v/>
      </c>
      <c r="X641" s="4">
        <f>IFERROR(VLOOKUP($B641,スコアリング基準!$A$36:$B$46,2,FALSE),0)</f>
        <v/>
      </c>
      <c r="Y641" s="4">
        <f>SUM($S641:$X641)</f>
        <v/>
      </c>
      <c r="Z641" s="4">
        <f>IF(COUNT($M641:$N641)=0,"データ無",IF($Y641&gt;=スコアリング基準!$B$30,"S",IF($Y641&gt;=スコアリング基準!$B$31,"A",IF($Y641&gt;=スコアリング基準!$B$32,"B","C"))))</f>
        <v/>
      </c>
      <c r="AA641">
        <f>IFERROR(INDEX(実績DB!$I$3:$I$104,MATCH($B641&amp;$C641,実績DB!$J$3:$J$104,0)),"")</f>
        <v/>
      </c>
    </row>
    <row r="642">
      <c r="A642" t="n">
        <v>640</v>
      </c>
      <c r="B642" t="inlineStr">
        <is>
          <t>東北</t>
        </is>
      </c>
      <c r="C642" t="inlineStr">
        <is>
          <t>桜田変電所</t>
        </is>
      </c>
      <c r="D642" t="inlineStr">
        <is>
          <t>山形県</t>
        </is>
      </c>
      <c r="E642" t="n">
        <v>66</v>
      </c>
      <c r="G642" s="3" t="n">
        <v>38.218172</v>
      </c>
      <c r="H642" s="3" t="n">
        <v>140.314312</v>
      </c>
      <c r="I642" t="inlineStr">
        <is>
          <t>OSM実測</t>
        </is>
      </c>
      <c r="J642" t="n">
        <v>57</v>
      </c>
      <c r="K642" t="n">
        <v>57</v>
      </c>
      <c r="L642" t="n">
        <v>-36</v>
      </c>
      <c r="M642" t="n">
        <v>21</v>
      </c>
      <c r="O642" t="inlineStr">
        <is>
          <t>不可 #4</t>
        </is>
      </c>
      <c r="P642" t="inlineStr">
        <is>
          <t>有り</t>
        </is>
      </c>
      <c r="R642" s="4">
        <f>IF(COUNT($M642:$N642)=0,"",IF(AND(IF($N642&lt;&gt;"",$N642,$M642)&lt;=0,$O642&lt;&gt;"可"),"警告",""))</f>
        <v/>
      </c>
      <c r="S642" s="4">
        <f>IF(COUNT($M642:$N642)=0,0,IF(IF($N642&lt;&gt;"",$N642,$M642)&gt;=スコアリング基準!$B$20,スコアリング基準!$C$20,IF(IF($N642&lt;&gt;"",$N642,$M642)&gt;=スコアリング基準!$B$21,スコアリング基準!$C$21,IF(IF($N642&lt;&gt;"",$N642,$M642)&gt;0,スコアリング基準!$C$22,0))))</f>
        <v/>
      </c>
      <c r="T642" s="4">
        <f>IF($O642="可",スコアリング基準!$C$23,0)</f>
        <v/>
      </c>
      <c r="U642" s="4">
        <f>IF(OR(COUNT($K642:$L642)&lt;2,$K642=0),0,IF(ABS($L642)/$K642&lt;=スコアリング基準!$B$24,スコアリング基準!$C$24,IF(ABS($L642)/$K642&lt;=スコアリング基準!$B$25,スコアリング基準!$C$25,IF(ABS($L642)/$K642&lt;=スコアリング基準!$B$26,スコアリング基準!$C$26,0))))</f>
        <v/>
      </c>
      <c r="V642" s="4">
        <f>IF($P642="なし",スコアリング基準!$C$27,0)</f>
        <v/>
      </c>
      <c r="W642" s="4">
        <f>IF($F642="",0,IF(ISNUMBER($F642),IF($F642&lt;=スコアリング基準!$B$28,スコアリング基準!$C$28,スコアリング基準!$C$29),0))</f>
        <v/>
      </c>
      <c r="X642" s="4">
        <f>IFERROR(VLOOKUP($B642,スコアリング基準!$A$36:$B$46,2,FALSE),0)</f>
        <v/>
      </c>
      <c r="Y642" s="4">
        <f>SUM($S642:$X642)</f>
        <v/>
      </c>
      <c r="Z642" s="4">
        <f>IF(COUNT($M642:$N642)=0,"データ無",IF($Y642&gt;=スコアリング基準!$B$30,"S",IF($Y642&gt;=スコアリング基準!$B$31,"A",IF($Y642&gt;=スコアリング基準!$B$32,"B","C"))))</f>
        <v/>
      </c>
      <c r="AA642">
        <f>IFERROR(INDEX(実績DB!$I$3:$I$104,MATCH($B642&amp;$C642,実績DB!$J$3:$J$104,0)),"")</f>
        <v/>
      </c>
    </row>
    <row r="643">
      <c r="A643" t="n">
        <v>641</v>
      </c>
      <c r="B643" t="inlineStr">
        <is>
          <t>東北</t>
        </is>
      </c>
      <c r="C643" t="inlineStr">
        <is>
          <t>森岳変電所</t>
        </is>
      </c>
      <c r="D643" t="inlineStr">
        <is>
          <t>秋田県</t>
        </is>
      </c>
      <c r="E643" t="n">
        <v>66</v>
      </c>
      <c r="G643" s="3" t="n">
        <v>40.106244</v>
      </c>
      <c r="H643" s="3" t="n">
        <v>140.082336</v>
      </c>
      <c r="I643" t="inlineStr">
        <is>
          <t>OSM実測</t>
        </is>
      </c>
      <c r="J643" t="n">
        <v>31</v>
      </c>
      <c r="K643" t="n">
        <v>31</v>
      </c>
      <c r="L643" t="n">
        <v>-27</v>
      </c>
      <c r="M643" t="n">
        <v>4</v>
      </c>
      <c r="O643" t="inlineStr">
        <is>
          <t>不可 #4</t>
        </is>
      </c>
      <c r="P643" t="inlineStr">
        <is>
          <t>有り</t>
        </is>
      </c>
      <c r="R643" s="4">
        <f>IF(COUNT($M643:$N643)=0,"",IF(AND(IF($N643&lt;&gt;"",$N643,$M643)&lt;=0,$O643&lt;&gt;"可"),"警告",""))</f>
        <v/>
      </c>
      <c r="S643" s="4">
        <f>IF(COUNT($M643:$N643)=0,0,IF(IF($N643&lt;&gt;"",$N643,$M643)&gt;=スコアリング基準!$B$20,スコアリング基準!$C$20,IF(IF($N643&lt;&gt;"",$N643,$M643)&gt;=スコアリング基準!$B$21,スコアリング基準!$C$21,IF(IF($N643&lt;&gt;"",$N643,$M643)&gt;0,スコアリング基準!$C$22,0))))</f>
        <v/>
      </c>
      <c r="T643" s="4">
        <f>IF($O643="可",スコアリング基準!$C$23,0)</f>
        <v/>
      </c>
      <c r="U643" s="4">
        <f>IF(OR(COUNT($K643:$L643)&lt;2,$K643=0),0,IF(ABS($L643)/$K643&lt;=スコアリング基準!$B$24,スコアリング基準!$C$24,IF(ABS($L643)/$K643&lt;=スコアリング基準!$B$25,スコアリング基準!$C$25,IF(ABS($L643)/$K643&lt;=スコアリング基準!$B$26,スコアリング基準!$C$26,0))))</f>
        <v/>
      </c>
      <c r="V643" s="4">
        <f>IF($P643="なし",スコアリング基準!$C$27,0)</f>
        <v/>
      </c>
      <c r="W643" s="4">
        <f>IF($F643="",0,IF(ISNUMBER($F643),IF($F643&lt;=スコアリング基準!$B$28,スコアリング基準!$C$28,スコアリング基準!$C$29),0))</f>
        <v/>
      </c>
      <c r="X643" s="4">
        <f>IFERROR(VLOOKUP($B643,スコアリング基準!$A$36:$B$46,2,FALSE),0)</f>
        <v/>
      </c>
      <c r="Y643" s="4">
        <f>SUM($S643:$X643)</f>
        <v/>
      </c>
      <c r="Z643" s="4">
        <f>IF(COUNT($M643:$N643)=0,"データ無",IF($Y643&gt;=スコアリング基準!$B$30,"S",IF($Y643&gt;=スコアリング基準!$B$31,"A",IF($Y643&gt;=スコアリング基準!$B$32,"B","C"))))</f>
        <v/>
      </c>
      <c r="AA643">
        <f>IFERROR(INDEX(実績DB!$I$3:$I$104,MATCH($B643&amp;$C643,実績DB!$J$3:$J$104,0)),"")</f>
        <v/>
      </c>
    </row>
    <row r="644">
      <c r="A644" t="n">
        <v>642</v>
      </c>
      <c r="B644" t="inlineStr">
        <is>
          <t>東北</t>
        </is>
      </c>
      <c r="C644" t="inlineStr">
        <is>
          <t>植田変電所</t>
        </is>
      </c>
      <c r="D644" t="inlineStr">
        <is>
          <t>福島県</t>
        </is>
      </c>
      <c r="E644" t="n">
        <v>66</v>
      </c>
      <c r="G644" s="3" t="n">
        <v>36.933114</v>
      </c>
      <c r="H644" s="3" t="n">
        <v>140.790442</v>
      </c>
      <c r="I644" t="inlineStr">
        <is>
          <t>OSM実測</t>
        </is>
      </c>
      <c r="J644" t="n">
        <v>38</v>
      </c>
      <c r="K644" t="n">
        <v>38</v>
      </c>
      <c r="L644" t="n">
        <v>-25</v>
      </c>
      <c r="M644" t="n">
        <v>13</v>
      </c>
      <c r="O644" t="inlineStr">
        <is>
          <t>不可 #4</t>
        </is>
      </c>
      <c r="P644" t="inlineStr">
        <is>
          <t>有り</t>
        </is>
      </c>
      <c r="R644" s="4">
        <f>IF(COUNT($M644:$N644)=0,"",IF(AND(IF($N644&lt;&gt;"",$N644,$M644)&lt;=0,$O644&lt;&gt;"可"),"警告",""))</f>
        <v/>
      </c>
      <c r="S644" s="4">
        <f>IF(COUNT($M644:$N644)=0,0,IF(IF($N644&lt;&gt;"",$N644,$M644)&gt;=スコアリング基準!$B$20,スコアリング基準!$C$20,IF(IF($N644&lt;&gt;"",$N644,$M644)&gt;=スコアリング基準!$B$21,スコアリング基準!$C$21,IF(IF($N644&lt;&gt;"",$N644,$M644)&gt;0,スコアリング基準!$C$22,0))))</f>
        <v/>
      </c>
      <c r="T644" s="4">
        <f>IF($O644="可",スコアリング基準!$C$23,0)</f>
        <v/>
      </c>
      <c r="U644" s="4">
        <f>IF(OR(COUNT($K644:$L644)&lt;2,$K644=0),0,IF(ABS($L644)/$K644&lt;=スコアリング基準!$B$24,スコアリング基準!$C$24,IF(ABS($L644)/$K644&lt;=スコアリング基準!$B$25,スコアリング基準!$C$25,IF(ABS($L644)/$K644&lt;=スコアリング基準!$B$26,スコアリング基準!$C$26,0))))</f>
        <v/>
      </c>
      <c r="V644" s="4">
        <f>IF($P644="なし",スコアリング基準!$C$27,0)</f>
        <v/>
      </c>
      <c r="W644" s="4">
        <f>IF($F644="",0,IF(ISNUMBER($F644),IF($F644&lt;=スコアリング基準!$B$28,スコアリング基準!$C$28,スコアリング基準!$C$29),0))</f>
        <v/>
      </c>
      <c r="X644" s="4">
        <f>IFERROR(VLOOKUP($B644,スコアリング基準!$A$36:$B$46,2,FALSE),0)</f>
        <v/>
      </c>
      <c r="Y644" s="4">
        <f>SUM($S644:$X644)</f>
        <v/>
      </c>
      <c r="Z644" s="4">
        <f>IF(COUNT($M644:$N644)=0,"データ無",IF($Y644&gt;=スコアリング基準!$B$30,"S",IF($Y644&gt;=スコアリング基準!$B$31,"A",IF($Y644&gt;=スコアリング基準!$B$32,"B","C"))))</f>
        <v/>
      </c>
      <c r="AA644">
        <f>IFERROR(INDEX(実績DB!$I$3:$I$104,MATCH($B644&amp;$C644,実績DB!$J$3:$J$104,0)),"")</f>
        <v/>
      </c>
    </row>
    <row r="645">
      <c r="A645" t="n">
        <v>643</v>
      </c>
      <c r="B645" t="inlineStr">
        <is>
          <t>東北</t>
        </is>
      </c>
      <c r="C645" t="inlineStr">
        <is>
          <t>楯岡変電所</t>
        </is>
      </c>
      <c r="D645" t="inlineStr">
        <is>
          <t>山形県</t>
        </is>
      </c>
      <c r="E645" t="n">
        <v>66</v>
      </c>
      <c r="G645" s="3" t="n">
        <v>38.487656</v>
      </c>
      <c r="H645" s="3" t="n">
        <v>140.387928</v>
      </c>
      <c r="I645" t="inlineStr">
        <is>
          <t>OSM実測</t>
        </is>
      </c>
      <c r="J645" t="n">
        <v>42</v>
      </c>
      <c r="K645" t="n">
        <v>42</v>
      </c>
      <c r="L645" t="n">
        <v>-36</v>
      </c>
      <c r="M645" t="n">
        <v>6</v>
      </c>
      <c r="O645" t="inlineStr">
        <is>
          <t>不可 #4</t>
        </is>
      </c>
      <c r="P645" t="inlineStr">
        <is>
          <t>有り</t>
        </is>
      </c>
      <c r="R645" s="4">
        <f>IF(COUNT($M645:$N645)=0,"",IF(AND(IF($N645&lt;&gt;"",$N645,$M645)&lt;=0,$O645&lt;&gt;"可"),"警告",""))</f>
        <v/>
      </c>
      <c r="S645" s="4">
        <f>IF(COUNT($M645:$N645)=0,0,IF(IF($N645&lt;&gt;"",$N645,$M645)&gt;=スコアリング基準!$B$20,スコアリング基準!$C$20,IF(IF($N645&lt;&gt;"",$N645,$M645)&gt;=スコアリング基準!$B$21,スコアリング基準!$C$21,IF(IF($N645&lt;&gt;"",$N645,$M645)&gt;0,スコアリング基準!$C$22,0))))</f>
        <v/>
      </c>
      <c r="T645" s="4">
        <f>IF($O645="可",スコアリング基準!$C$23,0)</f>
        <v/>
      </c>
      <c r="U645" s="4">
        <f>IF(OR(COUNT($K645:$L645)&lt;2,$K645=0),0,IF(ABS($L645)/$K645&lt;=スコアリング基準!$B$24,スコアリング基準!$C$24,IF(ABS($L645)/$K645&lt;=スコアリング基準!$B$25,スコアリング基準!$C$25,IF(ABS($L645)/$K645&lt;=スコアリング基準!$B$26,スコアリング基準!$C$26,0))))</f>
        <v/>
      </c>
      <c r="V645" s="4">
        <f>IF($P645="なし",スコアリング基準!$C$27,0)</f>
        <v/>
      </c>
      <c r="W645" s="4">
        <f>IF($F645="",0,IF(ISNUMBER($F645),IF($F645&lt;=スコアリング基準!$B$28,スコアリング基準!$C$28,スコアリング基準!$C$29),0))</f>
        <v/>
      </c>
      <c r="X645" s="4">
        <f>IFERROR(VLOOKUP($B645,スコアリング基準!$A$36:$B$46,2,FALSE),0)</f>
        <v/>
      </c>
      <c r="Y645" s="4">
        <f>SUM($S645:$X645)</f>
        <v/>
      </c>
      <c r="Z645" s="4">
        <f>IF(COUNT($M645:$N645)=0,"データ無",IF($Y645&gt;=スコアリング基準!$B$30,"S",IF($Y645&gt;=スコアリング基準!$B$31,"A",IF($Y645&gt;=スコアリング基準!$B$32,"B","C"))))</f>
        <v/>
      </c>
      <c r="AA645">
        <f>IFERROR(INDEX(実績DB!$I$3:$I$104,MATCH($B645&amp;$C645,実績DB!$J$3:$J$104,0)),"")</f>
        <v/>
      </c>
    </row>
    <row r="646">
      <c r="A646" t="n">
        <v>644</v>
      </c>
      <c r="B646" t="inlineStr">
        <is>
          <t>東北</t>
        </is>
      </c>
      <c r="C646" t="inlineStr">
        <is>
          <t>横堀変電所</t>
        </is>
      </c>
      <c r="D646" t="inlineStr">
        <is>
          <t>秋田県</t>
        </is>
      </c>
      <c r="E646" t="n">
        <v>66</v>
      </c>
      <c r="G646" s="3" t="n">
        <v>39.067863</v>
      </c>
      <c r="H646" s="3" t="n">
        <v>140.462133</v>
      </c>
      <c r="I646" t="inlineStr">
        <is>
          <t>OSM実測</t>
        </is>
      </c>
      <c r="J646" t="n">
        <v>10</v>
      </c>
      <c r="K646" t="n">
        <v>10</v>
      </c>
      <c r="L646" t="n">
        <v>-4</v>
      </c>
      <c r="O646" t="inlineStr">
        <is>
          <t>不可 #3</t>
        </is>
      </c>
      <c r="P646" t="inlineStr">
        <is>
          <t>有り</t>
        </is>
      </c>
      <c r="R646" s="4">
        <f>IF(COUNT($M646:$N646)=0,"",IF(AND(IF($N646&lt;&gt;"",$N646,$M646)&lt;=0,$O646&lt;&gt;"可"),"警告",""))</f>
        <v/>
      </c>
      <c r="S646" s="4">
        <f>IF(COUNT($M646:$N646)=0,0,IF(IF($N646&lt;&gt;"",$N646,$M646)&gt;=スコアリング基準!$B$20,スコアリング基準!$C$20,IF(IF($N646&lt;&gt;"",$N646,$M646)&gt;=スコアリング基準!$B$21,スコアリング基準!$C$21,IF(IF($N646&lt;&gt;"",$N646,$M646)&gt;0,スコアリング基準!$C$22,0))))</f>
        <v/>
      </c>
      <c r="T646" s="4">
        <f>IF($O646="可",スコアリング基準!$C$23,0)</f>
        <v/>
      </c>
      <c r="U646" s="4">
        <f>IF(OR(COUNT($K646:$L646)&lt;2,$K646=0),0,IF(ABS($L646)/$K646&lt;=スコアリング基準!$B$24,スコアリング基準!$C$24,IF(ABS($L646)/$K646&lt;=スコアリング基準!$B$25,スコアリング基準!$C$25,IF(ABS($L646)/$K646&lt;=スコアリング基準!$B$26,スコアリング基準!$C$26,0))))</f>
        <v/>
      </c>
      <c r="V646" s="4">
        <f>IF($P646="なし",スコアリング基準!$C$27,0)</f>
        <v/>
      </c>
      <c r="W646" s="4">
        <f>IF($F646="",0,IF(ISNUMBER($F646),IF($F646&lt;=スコアリング基準!$B$28,スコアリング基準!$C$28,スコアリング基準!$C$29),0))</f>
        <v/>
      </c>
      <c r="X646" s="4">
        <f>IFERROR(VLOOKUP($B646,スコアリング基準!$A$36:$B$46,2,FALSE),0)</f>
        <v/>
      </c>
      <c r="Y646" s="4">
        <f>SUM($S646:$X646)</f>
        <v/>
      </c>
      <c r="Z646" s="4">
        <f>IF(COUNT($M646:$N646)=0,"データ無",IF($Y646&gt;=スコアリング基準!$B$30,"S",IF($Y646&gt;=スコアリング基準!$B$31,"A",IF($Y646&gt;=スコアリング基準!$B$32,"B","C"))))</f>
        <v/>
      </c>
      <c r="AA646">
        <f>IFERROR(INDEX(実績DB!$I$3:$I$104,MATCH($B646&amp;$C646,実績DB!$J$3:$J$104,0)),"")</f>
        <v/>
      </c>
    </row>
    <row r="647">
      <c r="A647" t="n">
        <v>645</v>
      </c>
      <c r="B647" t="inlineStr">
        <is>
          <t>東北</t>
        </is>
      </c>
      <c r="C647" t="inlineStr">
        <is>
          <t>横手変電所</t>
        </is>
      </c>
      <c r="D647" t="inlineStr">
        <is>
          <t>秋田県</t>
        </is>
      </c>
      <c r="E647" t="n">
        <v>66</v>
      </c>
      <c r="G647" s="3" t="n">
        <v>39.302828</v>
      </c>
      <c r="H647" s="3" t="n">
        <v>140.566412</v>
      </c>
      <c r="I647" t="inlineStr">
        <is>
          <t>OSM実測</t>
        </is>
      </c>
      <c r="J647" t="n">
        <v>54</v>
      </c>
      <c r="K647" t="n">
        <v>54</v>
      </c>
      <c r="L647" t="n">
        <v>-33</v>
      </c>
      <c r="M647" t="n">
        <v>21</v>
      </c>
      <c r="O647" t="inlineStr">
        <is>
          <t>不可 #4</t>
        </is>
      </c>
      <c r="P647" t="inlineStr">
        <is>
          <t>有り</t>
        </is>
      </c>
      <c r="R647" s="4">
        <f>IF(COUNT($M647:$N647)=0,"",IF(AND(IF($N647&lt;&gt;"",$N647,$M647)&lt;=0,$O647&lt;&gt;"可"),"警告",""))</f>
        <v/>
      </c>
      <c r="S647" s="4">
        <f>IF(COUNT($M647:$N647)=0,0,IF(IF($N647&lt;&gt;"",$N647,$M647)&gt;=スコアリング基準!$B$20,スコアリング基準!$C$20,IF(IF($N647&lt;&gt;"",$N647,$M647)&gt;=スコアリング基準!$B$21,スコアリング基準!$C$21,IF(IF($N647&lt;&gt;"",$N647,$M647)&gt;0,スコアリング基準!$C$22,0))))</f>
        <v/>
      </c>
      <c r="T647" s="4">
        <f>IF($O647="可",スコアリング基準!$C$23,0)</f>
        <v/>
      </c>
      <c r="U647" s="4">
        <f>IF(OR(COUNT($K647:$L647)&lt;2,$K647=0),0,IF(ABS($L647)/$K647&lt;=スコアリング基準!$B$24,スコアリング基準!$C$24,IF(ABS($L647)/$K647&lt;=スコアリング基準!$B$25,スコアリング基準!$C$25,IF(ABS($L647)/$K647&lt;=スコアリング基準!$B$26,スコアリング基準!$C$26,0))))</f>
        <v/>
      </c>
      <c r="V647" s="4">
        <f>IF($P647="なし",スコアリング基準!$C$27,0)</f>
        <v/>
      </c>
      <c r="W647" s="4">
        <f>IF($F647="",0,IF(ISNUMBER($F647),IF($F647&lt;=スコアリング基準!$B$28,スコアリング基準!$C$28,スコアリング基準!$C$29),0))</f>
        <v/>
      </c>
      <c r="X647" s="4">
        <f>IFERROR(VLOOKUP($B647,スコアリング基準!$A$36:$B$46,2,FALSE),0)</f>
        <v/>
      </c>
      <c r="Y647" s="4">
        <f>SUM($S647:$X647)</f>
        <v/>
      </c>
      <c r="Z647" s="4">
        <f>IF(COUNT($M647:$N647)=0,"データ無",IF($Y647&gt;=スコアリング基準!$B$30,"S",IF($Y647&gt;=スコアリング基準!$B$31,"A",IF($Y647&gt;=スコアリング基準!$B$32,"B","C"))))</f>
        <v/>
      </c>
      <c r="AA647">
        <f>IFERROR(INDEX(実績DB!$I$3:$I$104,MATCH($B647&amp;$C647,実績DB!$J$3:$J$104,0)),"")</f>
        <v/>
      </c>
    </row>
    <row r="648">
      <c r="A648" t="n">
        <v>646</v>
      </c>
      <c r="B648" t="inlineStr">
        <is>
          <t>東北</t>
        </is>
      </c>
      <c r="C648" t="inlineStr">
        <is>
          <t>毛馬内変電所</t>
        </is>
      </c>
      <c r="D648" t="inlineStr">
        <is>
          <t>秋田県</t>
        </is>
      </c>
      <c r="E648" t="n">
        <v>66</v>
      </c>
      <c r="G648" s="3" t="n">
        <v>40.264848</v>
      </c>
      <c r="H648" s="3" t="n">
        <v>140.768048</v>
      </c>
      <c r="I648" t="inlineStr">
        <is>
          <t>OSM実測</t>
        </is>
      </c>
      <c r="J648" t="n">
        <v>31</v>
      </c>
      <c r="K648" t="n">
        <v>31</v>
      </c>
      <c r="L648" t="n">
        <v>-9</v>
      </c>
      <c r="M648" t="n">
        <v>22</v>
      </c>
      <c r="O648" t="inlineStr">
        <is>
          <t>不可 #4</t>
        </is>
      </c>
      <c r="P648" t="inlineStr">
        <is>
          <t>有り</t>
        </is>
      </c>
      <c r="R648" s="4">
        <f>IF(COUNT($M648:$N648)=0,"",IF(AND(IF($N648&lt;&gt;"",$N648,$M648)&lt;=0,$O648&lt;&gt;"可"),"警告",""))</f>
        <v/>
      </c>
      <c r="S648" s="4">
        <f>IF(COUNT($M648:$N648)=0,0,IF(IF($N648&lt;&gt;"",$N648,$M648)&gt;=スコアリング基準!$B$20,スコアリング基準!$C$20,IF(IF($N648&lt;&gt;"",$N648,$M648)&gt;=スコアリング基準!$B$21,スコアリング基準!$C$21,IF(IF($N648&lt;&gt;"",$N648,$M648)&gt;0,スコアリング基準!$C$22,0))))</f>
        <v/>
      </c>
      <c r="T648" s="4">
        <f>IF($O648="可",スコアリング基準!$C$23,0)</f>
        <v/>
      </c>
      <c r="U648" s="4">
        <f>IF(OR(COUNT($K648:$L648)&lt;2,$K648=0),0,IF(ABS($L648)/$K648&lt;=スコアリング基準!$B$24,スコアリング基準!$C$24,IF(ABS($L648)/$K648&lt;=スコアリング基準!$B$25,スコアリング基準!$C$25,IF(ABS($L648)/$K648&lt;=スコアリング基準!$B$26,スコアリング基準!$C$26,0))))</f>
        <v/>
      </c>
      <c r="V648" s="4">
        <f>IF($P648="なし",スコアリング基準!$C$27,0)</f>
        <v/>
      </c>
      <c r="W648" s="4">
        <f>IF($F648="",0,IF(ISNUMBER($F648),IF($F648&lt;=スコアリング基準!$B$28,スコアリング基準!$C$28,スコアリング基準!$C$29),0))</f>
        <v/>
      </c>
      <c r="X648" s="4">
        <f>IFERROR(VLOOKUP($B648,スコアリング基準!$A$36:$B$46,2,FALSE),0)</f>
        <v/>
      </c>
      <c r="Y648" s="4">
        <f>SUM($S648:$X648)</f>
        <v/>
      </c>
      <c r="Z648" s="4">
        <f>IF(COUNT($M648:$N648)=0,"データ無",IF($Y648&gt;=スコアリング基準!$B$30,"S",IF($Y648&gt;=スコアリング基準!$B$31,"A",IF($Y648&gt;=スコアリング基準!$B$32,"B","C"))))</f>
        <v/>
      </c>
      <c r="AA648">
        <f>IFERROR(INDEX(実績DB!$I$3:$I$104,MATCH($B648&amp;$C648,実績DB!$J$3:$J$104,0)),"")</f>
        <v/>
      </c>
    </row>
    <row r="649">
      <c r="A649" t="n">
        <v>647</v>
      </c>
      <c r="B649" t="inlineStr">
        <is>
          <t>東北</t>
        </is>
      </c>
      <c r="C649" t="inlineStr">
        <is>
          <t>江刺変電所</t>
        </is>
      </c>
      <c r="D649" t="inlineStr">
        <is>
          <t>岩手県</t>
        </is>
      </c>
      <c r="E649" t="n">
        <v>66</v>
      </c>
      <c r="G649" s="3" t="n">
        <v>39.213796</v>
      </c>
      <c r="H649" s="3" t="n">
        <v>141.189004</v>
      </c>
      <c r="I649" t="inlineStr">
        <is>
          <t>OSM実測</t>
        </is>
      </c>
      <c r="J649" t="n">
        <v>38</v>
      </c>
      <c r="K649" t="n">
        <v>38</v>
      </c>
      <c r="L649" t="n">
        <v>-20</v>
      </c>
      <c r="M649" t="n">
        <v>18</v>
      </c>
      <c r="O649" t="inlineStr">
        <is>
          <t>不可 #4</t>
        </is>
      </c>
      <c r="P649" t="inlineStr">
        <is>
          <t>有り</t>
        </is>
      </c>
      <c r="R649" s="4">
        <f>IF(COUNT($M649:$N649)=0,"",IF(AND(IF($N649&lt;&gt;"",$N649,$M649)&lt;=0,$O649&lt;&gt;"可"),"警告",""))</f>
        <v/>
      </c>
      <c r="S649" s="4">
        <f>IF(COUNT($M649:$N649)=0,0,IF(IF($N649&lt;&gt;"",$N649,$M649)&gt;=スコアリング基準!$B$20,スコアリング基準!$C$20,IF(IF($N649&lt;&gt;"",$N649,$M649)&gt;=スコアリング基準!$B$21,スコアリング基準!$C$21,IF(IF($N649&lt;&gt;"",$N649,$M649)&gt;0,スコアリング基準!$C$22,0))))</f>
        <v/>
      </c>
      <c r="T649" s="4">
        <f>IF($O649="可",スコアリング基準!$C$23,0)</f>
        <v/>
      </c>
      <c r="U649" s="4">
        <f>IF(OR(COUNT($K649:$L649)&lt;2,$K649=0),0,IF(ABS($L649)/$K649&lt;=スコアリング基準!$B$24,スコアリング基準!$C$24,IF(ABS($L649)/$K649&lt;=スコアリング基準!$B$25,スコアリング基準!$C$25,IF(ABS($L649)/$K649&lt;=スコアリング基準!$B$26,スコアリング基準!$C$26,0))))</f>
        <v/>
      </c>
      <c r="V649" s="4">
        <f>IF($P649="なし",スコアリング基準!$C$27,0)</f>
        <v/>
      </c>
      <c r="W649" s="4">
        <f>IF($F649="",0,IF(ISNUMBER($F649),IF($F649&lt;=スコアリング基準!$B$28,スコアリング基準!$C$28,スコアリング基準!$C$29),0))</f>
        <v/>
      </c>
      <c r="X649" s="4">
        <f>IFERROR(VLOOKUP($B649,スコアリング基準!$A$36:$B$46,2,FALSE),0)</f>
        <v/>
      </c>
      <c r="Y649" s="4">
        <f>SUM($S649:$X649)</f>
        <v/>
      </c>
      <c r="Z649" s="4">
        <f>IF(COUNT($M649:$N649)=0,"データ無",IF($Y649&gt;=スコアリング基準!$B$30,"S",IF($Y649&gt;=スコアリング基準!$B$31,"A",IF($Y649&gt;=スコアリング基準!$B$32,"B","C"))))</f>
        <v/>
      </c>
      <c r="AA649">
        <f>IFERROR(INDEX(実績DB!$I$3:$I$104,MATCH($B649&amp;$C649,実績DB!$J$3:$J$104,0)),"")</f>
        <v/>
      </c>
    </row>
    <row r="650">
      <c r="A650" t="n">
        <v>648</v>
      </c>
      <c r="B650" t="inlineStr">
        <is>
          <t>東北</t>
        </is>
      </c>
      <c r="C650" t="inlineStr">
        <is>
          <t>沖館変電所</t>
        </is>
      </c>
      <c r="D650" t="inlineStr">
        <is>
          <t>青森県</t>
        </is>
      </c>
      <c r="E650" t="n">
        <v>66</v>
      </c>
      <c r="G650" s="3" t="n">
        <v>40.815929</v>
      </c>
      <c r="H650" s="3" t="n">
        <v>140.729116</v>
      </c>
      <c r="I650" t="inlineStr">
        <is>
          <t>OSM実測</t>
        </is>
      </c>
      <c r="J650" t="n">
        <v>66</v>
      </c>
      <c r="K650" t="n">
        <v>66</v>
      </c>
      <c r="L650" t="n">
        <v>-44</v>
      </c>
      <c r="M650" t="n">
        <v>22</v>
      </c>
      <c r="O650" t="inlineStr">
        <is>
          <t>不可 #4</t>
        </is>
      </c>
      <c r="P650" t="inlineStr">
        <is>
          <t>有り</t>
        </is>
      </c>
      <c r="R650" s="4">
        <f>IF(COUNT($M650:$N650)=0,"",IF(AND(IF($N650&lt;&gt;"",$N650,$M650)&lt;=0,$O650&lt;&gt;"可"),"警告",""))</f>
        <v/>
      </c>
      <c r="S650" s="4">
        <f>IF(COUNT($M650:$N650)=0,0,IF(IF($N650&lt;&gt;"",$N650,$M650)&gt;=スコアリング基準!$B$20,スコアリング基準!$C$20,IF(IF($N650&lt;&gt;"",$N650,$M650)&gt;=スコアリング基準!$B$21,スコアリング基準!$C$21,IF(IF($N650&lt;&gt;"",$N650,$M650)&gt;0,スコアリング基準!$C$22,0))))</f>
        <v/>
      </c>
      <c r="T650" s="4">
        <f>IF($O650="可",スコアリング基準!$C$23,0)</f>
        <v/>
      </c>
      <c r="U650" s="4">
        <f>IF(OR(COUNT($K650:$L650)&lt;2,$K650=0),0,IF(ABS($L650)/$K650&lt;=スコアリング基準!$B$24,スコアリング基準!$C$24,IF(ABS($L650)/$K650&lt;=スコアリング基準!$B$25,スコアリング基準!$C$25,IF(ABS($L650)/$K650&lt;=スコアリング基準!$B$26,スコアリング基準!$C$26,0))))</f>
        <v/>
      </c>
      <c r="V650" s="4">
        <f>IF($P650="なし",スコアリング基準!$C$27,0)</f>
        <v/>
      </c>
      <c r="W650" s="4">
        <f>IF($F650="",0,IF(ISNUMBER($F650),IF($F650&lt;=スコアリング基準!$B$28,スコアリング基準!$C$28,スコアリング基準!$C$29),0))</f>
        <v/>
      </c>
      <c r="X650" s="4">
        <f>IFERROR(VLOOKUP($B650,スコアリング基準!$A$36:$B$46,2,FALSE),0)</f>
        <v/>
      </c>
      <c r="Y650" s="4">
        <f>SUM($S650:$X650)</f>
        <v/>
      </c>
      <c r="Z650" s="4">
        <f>IF(COUNT($M650:$N650)=0,"データ無",IF($Y650&gt;=スコアリング基準!$B$30,"S",IF($Y650&gt;=スコアリング基準!$B$31,"A",IF($Y650&gt;=スコアリング基準!$B$32,"B","C"))))</f>
        <v/>
      </c>
      <c r="AA650">
        <f>IFERROR(INDEX(実績DB!$I$3:$I$104,MATCH($B650&amp;$C650,実績DB!$J$3:$J$104,0)),"")</f>
        <v/>
      </c>
    </row>
    <row r="651">
      <c r="A651" t="n">
        <v>649</v>
      </c>
      <c r="B651" t="inlineStr">
        <is>
          <t>東北</t>
        </is>
      </c>
      <c r="C651" t="inlineStr">
        <is>
          <t>沼宮内変電所</t>
        </is>
      </c>
      <c r="D651" t="inlineStr">
        <is>
          <t>岩手県</t>
        </is>
      </c>
      <c r="E651" t="n">
        <v>66</v>
      </c>
      <c r="G651" s="3" t="n">
        <v>39.96374</v>
      </c>
      <c r="H651" s="3" t="n">
        <v>141.199058</v>
      </c>
      <c r="I651" t="inlineStr">
        <is>
          <t>OSM実測</t>
        </is>
      </c>
      <c r="J651" t="n">
        <v>28</v>
      </c>
      <c r="K651" t="n">
        <v>28</v>
      </c>
      <c r="L651" t="n">
        <v>-18</v>
      </c>
      <c r="M651" t="n">
        <v>10</v>
      </c>
      <c r="O651" t="inlineStr">
        <is>
          <t>不可 #4</t>
        </is>
      </c>
      <c r="P651" t="inlineStr">
        <is>
          <t>有り</t>
        </is>
      </c>
      <c r="R651" s="4">
        <f>IF(COUNT($M651:$N651)=0,"",IF(AND(IF($N651&lt;&gt;"",$N651,$M651)&lt;=0,$O651&lt;&gt;"可"),"警告",""))</f>
        <v/>
      </c>
      <c r="S651" s="4">
        <f>IF(COUNT($M651:$N651)=0,0,IF(IF($N651&lt;&gt;"",$N651,$M651)&gt;=スコアリング基準!$B$20,スコアリング基準!$C$20,IF(IF($N651&lt;&gt;"",$N651,$M651)&gt;=スコアリング基準!$B$21,スコアリング基準!$C$21,IF(IF($N651&lt;&gt;"",$N651,$M651)&gt;0,スコアリング基準!$C$22,0))))</f>
        <v/>
      </c>
      <c r="T651" s="4">
        <f>IF($O651="可",スコアリング基準!$C$23,0)</f>
        <v/>
      </c>
      <c r="U651" s="4">
        <f>IF(OR(COUNT($K651:$L651)&lt;2,$K651=0),0,IF(ABS($L651)/$K651&lt;=スコアリング基準!$B$24,スコアリング基準!$C$24,IF(ABS($L651)/$K651&lt;=スコアリング基準!$B$25,スコアリング基準!$C$25,IF(ABS($L651)/$K651&lt;=スコアリング基準!$B$26,スコアリング基準!$C$26,0))))</f>
        <v/>
      </c>
      <c r="V651" s="4">
        <f>IF($P651="なし",スコアリング基準!$C$27,0)</f>
        <v/>
      </c>
      <c r="W651" s="4">
        <f>IF($F651="",0,IF(ISNUMBER($F651),IF($F651&lt;=スコアリング基準!$B$28,スコアリング基準!$C$28,スコアリング基準!$C$29),0))</f>
        <v/>
      </c>
      <c r="X651" s="4">
        <f>IFERROR(VLOOKUP($B651,スコアリング基準!$A$36:$B$46,2,FALSE),0)</f>
        <v/>
      </c>
      <c r="Y651" s="4">
        <f>SUM($S651:$X651)</f>
        <v/>
      </c>
      <c r="Z651" s="4">
        <f>IF(COUNT($M651:$N651)=0,"データ無",IF($Y651&gt;=スコアリング基準!$B$30,"S",IF($Y651&gt;=スコアリング基準!$B$31,"A",IF($Y651&gt;=スコアリング基準!$B$32,"B","C"))))</f>
        <v/>
      </c>
      <c r="AA651">
        <f>IFERROR(INDEX(実績DB!$I$3:$I$104,MATCH($B651&amp;$C651,実績DB!$J$3:$J$104,0)),"")</f>
        <v/>
      </c>
    </row>
    <row r="652">
      <c r="A652" t="n">
        <v>650</v>
      </c>
      <c r="B652" t="inlineStr">
        <is>
          <t>東北</t>
        </is>
      </c>
      <c r="C652" t="inlineStr">
        <is>
          <t>沼辺変電所</t>
        </is>
      </c>
      <c r="D652" t="inlineStr">
        <is>
          <t>宮城県</t>
        </is>
      </c>
      <c r="E652" t="n">
        <v>66</v>
      </c>
      <c r="G652" s="3" t="n">
        <v>38.06467</v>
      </c>
      <c r="H652" s="3" t="n">
        <v>140.732605</v>
      </c>
      <c r="I652" t="inlineStr">
        <is>
          <t>OSM実測</t>
        </is>
      </c>
      <c r="J652" t="n">
        <v>33</v>
      </c>
      <c r="K652" t="n">
        <v>33</v>
      </c>
      <c r="L652" t="n">
        <v>-17</v>
      </c>
      <c r="M652" t="n">
        <v>16</v>
      </c>
      <c r="O652" t="inlineStr">
        <is>
          <t>不可 #4</t>
        </is>
      </c>
      <c r="P652" t="inlineStr">
        <is>
          <t>有り</t>
        </is>
      </c>
      <c r="R652" s="4">
        <f>IF(COUNT($M652:$N652)=0,"",IF(AND(IF($N652&lt;&gt;"",$N652,$M652)&lt;=0,$O652&lt;&gt;"可"),"警告",""))</f>
        <v/>
      </c>
      <c r="S652" s="4">
        <f>IF(COUNT($M652:$N652)=0,0,IF(IF($N652&lt;&gt;"",$N652,$M652)&gt;=スコアリング基準!$B$20,スコアリング基準!$C$20,IF(IF($N652&lt;&gt;"",$N652,$M652)&gt;=スコアリング基準!$B$21,スコアリング基準!$C$21,IF(IF($N652&lt;&gt;"",$N652,$M652)&gt;0,スコアリング基準!$C$22,0))))</f>
        <v/>
      </c>
      <c r="T652" s="4">
        <f>IF($O652="可",スコアリング基準!$C$23,0)</f>
        <v/>
      </c>
      <c r="U652" s="4">
        <f>IF(OR(COUNT($K652:$L652)&lt;2,$K652=0),0,IF(ABS($L652)/$K652&lt;=スコアリング基準!$B$24,スコアリング基準!$C$24,IF(ABS($L652)/$K652&lt;=スコアリング基準!$B$25,スコアリング基準!$C$25,IF(ABS($L652)/$K652&lt;=スコアリング基準!$B$26,スコアリング基準!$C$26,0))))</f>
        <v/>
      </c>
      <c r="V652" s="4">
        <f>IF($P652="なし",スコアリング基準!$C$27,0)</f>
        <v/>
      </c>
      <c r="W652" s="4">
        <f>IF($F652="",0,IF(ISNUMBER($F652),IF($F652&lt;=スコアリング基準!$B$28,スコアリング基準!$C$28,スコアリング基準!$C$29),0))</f>
        <v/>
      </c>
      <c r="X652" s="4">
        <f>IFERROR(VLOOKUP($B652,スコアリング基準!$A$36:$B$46,2,FALSE),0)</f>
        <v/>
      </c>
      <c r="Y652" s="4">
        <f>SUM($S652:$X652)</f>
        <v/>
      </c>
      <c r="Z652" s="4">
        <f>IF(COUNT($M652:$N652)=0,"データ無",IF($Y652&gt;=スコアリング基準!$B$30,"S",IF($Y652&gt;=スコアリング基準!$B$31,"A",IF($Y652&gt;=スコアリング基準!$B$32,"B","C"))))</f>
        <v/>
      </c>
      <c r="AA652">
        <f>IFERROR(INDEX(実績DB!$I$3:$I$104,MATCH($B652&amp;$C652,実績DB!$J$3:$J$104,0)),"")</f>
        <v/>
      </c>
    </row>
    <row r="653">
      <c r="A653" t="n">
        <v>651</v>
      </c>
      <c r="B653" t="inlineStr">
        <is>
          <t>東北</t>
        </is>
      </c>
      <c r="C653" t="inlineStr">
        <is>
          <t>沼館変電所</t>
        </is>
      </c>
      <c r="D653" t="inlineStr">
        <is>
          <t>秋田県</t>
        </is>
      </c>
      <c r="E653" t="n">
        <v>66</v>
      </c>
      <c r="G653" s="3" t="n">
        <v>39.290297</v>
      </c>
      <c r="H653" s="3" t="n">
        <v>140.43544</v>
      </c>
      <c r="I653" t="inlineStr">
        <is>
          <t>OSM実測</t>
        </is>
      </c>
      <c r="J653" t="n">
        <v>49</v>
      </c>
      <c r="K653" t="n">
        <v>49</v>
      </c>
      <c r="L653" t="n">
        <v>-32</v>
      </c>
      <c r="M653" t="n">
        <v>17</v>
      </c>
      <c r="O653" t="inlineStr">
        <is>
          <t>不可 #4</t>
        </is>
      </c>
      <c r="P653" t="inlineStr">
        <is>
          <t>有り</t>
        </is>
      </c>
      <c r="R653" s="4">
        <f>IF(COUNT($M653:$N653)=0,"",IF(AND(IF($N653&lt;&gt;"",$N653,$M653)&lt;=0,$O653&lt;&gt;"可"),"警告",""))</f>
        <v/>
      </c>
      <c r="S653" s="4">
        <f>IF(COUNT($M653:$N653)=0,0,IF(IF($N653&lt;&gt;"",$N653,$M653)&gt;=スコアリング基準!$B$20,スコアリング基準!$C$20,IF(IF($N653&lt;&gt;"",$N653,$M653)&gt;=スコアリング基準!$B$21,スコアリング基準!$C$21,IF(IF($N653&lt;&gt;"",$N653,$M653)&gt;0,スコアリング基準!$C$22,0))))</f>
        <v/>
      </c>
      <c r="T653" s="4">
        <f>IF($O653="可",スコアリング基準!$C$23,0)</f>
        <v/>
      </c>
      <c r="U653" s="4">
        <f>IF(OR(COUNT($K653:$L653)&lt;2,$K653=0),0,IF(ABS($L653)/$K653&lt;=スコアリング基準!$B$24,スコアリング基準!$C$24,IF(ABS($L653)/$K653&lt;=スコアリング基準!$B$25,スコアリング基準!$C$25,IF(ABS($L653)/$K653&lt;=スコアリング基準!$B$26,スコアリング基準!$C$26,0))))</f>
        <v/>
      </c>
      <c r="V653" s="4">
        <f>IF($P653="なし",スコアリング基準!$C$27,0)</f>
        <v/>
      </c>
      <c r="W653" s="4">
        <f>IF($F653="",0,IF(ISNUMBER($F653),IF($F653&lt;=スコアリング基準!$B$28,スコアリング基準!$C$28,スコアリング基準!$C$29),0))</f>
        <v/>
      </c>
      <c r="X653" s="4">
        <f>IFERROR(VLOOKUP($B653,スコアリング基準!$A$36:$B$46,2,FALSE),0)</f>
        <v/>
      </c>
      <c r="Y653" s="4">
        <f>SUM($S653:$X653)</f>
        <v/>
      </c>
      <c r="Z653" s="4">
        <f>IF(COUNT($M653:$N653)=0,"データ無",IF($Y653&gt;=スコアリング基準!$B$30,"S",IF($Y653&gt;=スコアリング基準!$B$31,"A",IF($Y653&gt;=スコアリング基準!$B$32,"B","C"))))</f>
        <v/>
      </c>
      <c r="AA653">
        <f>IFERROR(INDEX(実績DB!$I$3:$I$104,MATCH($B653&amp;$C653,実績DB!$J$3:$J$104,0)),"")</f>
        <v/>
      </c>
    </row>
    <row r="654">
      <c r="A654" t="n">
        <v>652</v>
      </c>
      <c r="B654" t="inlineStr">
        <is>
          <t>東北</t>
        </is>
      </c>
      <c r="C654" t="inlineStr">
        <is>
          <t>泉町変電所</t>
        </is>
      </c>
      <c r="D654" t="inlineStr">
        <is>
          <t>福島県</t>
        </is>
      </c>
      <c r="E654" t="n">
        <v>66</v>
      </c>
      <c r="G654" s="3" t="n">
        <v>36.944735</v>
      </c>
      <c r="H654" s="3" t="n">
        <v>140.860481</v>
      </c>
      <c r="I654" t="inlineStr">
        <is>
          <t>OSM実測</t>
        </is>
      </c>
      <c r="J654" t="n">
        <v>66</v>
      </c>
      <c r="K654" t="n">
        <v>66</v>
      </c>
      <c r="L654" t="n">
        <v>-55</v>
      </c>
      <c r="M654" t="n">
        <v>11</v>
      </c>
      <c r="O654" t="inlineStr">
        <is>
          <t>不可 #4</t>
        </is>
      </c>
      <c r="P654" t="inlineStr">
        <is>
          <t>有り</t>
        </is>
      </c>
      <c r="R654" s="4">
        <f>IF(COUNT($M654:$N654)=0,"",IF(AND(IF($N654&lt;&gt;"",$N654,$M654)&lt;=0,$O654&lt;&gt;"可"),"警告",""))</f>
        <v/>
      </c>
      <c r="S654" s="4">
        <f>IF(COUNT($M654:$N654)=0,0,IF(IF($N654&lt;&gt;"",$N654,$M654)&gt;=スコアリング基準!$B$20,スコアリング基準!$C$20,IF(IF($N654&lt;&gt;"",$N654,$M654)&gt;=スコアリング基準!$B$21,スコアリング基準!$C$21,IF(IF($N654&lt;&gt;"",$N654,$M654)&gt;0,スコアリング基準!$C$22,0))))</f>
        <v/>
      </c>
      <c r="T654" s="4">
        <f>IF($O654="可",スコアリング基準!$C$23,0)</f>
        <v/>
      </c>
      <c r="U654" s="4">
        <f>IF(OR(COUNT($K654:$L654)&lt;2,$K654=0),0,IF(ABS($L654)/$K654&lt;=スコアリング基準!$B$24,スコアリング基準!$C$24,IF(ABS($L654)/$K654&lt;=スコアリング基準!$B$25,スコアリング基準!$C$25,IF(ABS($L654)/$K654&lt;=スコアリング基準!$B$26,スコアリング基準!$C$26,0))))</f>
        <v/>
      </c>
      <c r="V654" s="4">
        <f>IF($P654="なし",スコアリング基準!$C$27,0)</f>
        <v/>
      </c>
      <c r="W654" s="4">
        <f>IF($F654="",0,IF(ISNUMBER($F654),IF($F654&lt;=スコアリング基準!$B$28,スコアリング基準!$C$28,スコアリング基準!$C$29),0))</f>
        <v/>
      </c>
      <c r="X654" s="4">
        <f>IFERROR(VLOOKUP($B654,スコアリング基準!$A$36:$B$46,2,FALSE),0)</f>
        <v/>
      </c>
      <c r="Y654" s="4">
        <f>SUM($S654:$X654)</f>
        <v/>
      </c>
      <c r="Z654" s="4">
        <f>IF(COUNT($M654:$N654)=0,"データ無",IF($Y654&gt;=スコアリング基準!$B$30,"S",IF($Y654&gt;=スコアリング基準!$B$31,"A",IF($Y654&gt;=スコアリング基準!$B$32,"B","C"))))</f>
        <v/>
      </c>
      <c r="AA654">
        <f>IFERROR(INDEX(実績DB!$I$3:$I$104,MATCH($B654&amp;$C654,実績DB!$J$3:$J$104,0)),"")</f>
        <v/>
      </c>
    </row>
    <row r="655">
      <c r="A655" t="n">
        <v>653</v>
      </c>
      <c r="B655" t="inlineStr">
        <is>
          <t>東北</t>
        </is>
      </c>
      <c r="C655" t="inlineStr">
        <is>
          <t>泉野変電所</t>
        </is>
      </c>
      <c r="D655" t="inlineStr">
        <is>
          <t>青森県</t>
        </is>
      </c>
      <c r="E655" t="n">
        <v>66</v>
      </c>
      <c r="G655" s="3" t="n">
        <v>40.838027</v>
      </c>
      <c r="H655" s="3" t="n">
        <v>140.818708</v>
      </c>
      <c r="I655" t="inlineStr">
        <is>
          <t>OSM実測</t>
        </is>
      </c>
      <c r="J655" t="n">
        <v>52</v>
      </c>
      <c r="K655" t="n">
        <v>52</v>
      </c>
      <c r="L655" t="n">
        <v>-38</v>
      </c>
      <c r="M655" t="n">
        <v>14</v>
      </c>
      <c r="O655" t="inlineStr">
        <is>
          <t>不可 #4</t>
        </is>
      </c>
      <c r="P655" t="inlineStr">
        <is>
          <t>有り</t>
        </is>
      </c>
      <c r="R655" s="4">
        <f>IF(COUNT($M655:$N655)=0,"",IF(AND(IF($N655&lt;&gt;"",$N655,$M655)&lt;=0,$O655&lt;&gt;"可"),"警告",""))</f>
        <v/>
      </c>
      <c r="S655" s="4">
        <f>IF(COUNT($M655:$N655)=0,0,IF(IF($N655&lt;&gt;"",$N655,$M655)&gt;=スコアリング基準!$B$20,スコアリング基準!$C$20,IF(IF($N655&lt;&gt;"",$N655,$M655)&gt;=スコアリング基準!$B$21,スコアリング基準!$C$21,IF(IF($N655&lt;&gt;"",$N655,$M655)&gt;0,スコアリング基準!$C$22,0))))</f>
        <v/>
      </c>
      <c r="T655" s="4">
        <f>IF($O655="可",スコアリング基準!$C$23,0)</f>
        <v/>
      </c>
      <c r="U655" s="4">
        <f>IF(OR(COUNT($K655:$L655)&lt;2,$K655=0),0,IF(ABS($L655)/$K655&lt;=スコアリング基準!$B$24,スコアリング基準!$C$24,IF(ABS($L655)/$K655&lt;=スコアリング基準!$B$25,スコアリング基準!$C$25,IF(ABS($L655)/$K655&lt;=スコアリング基準!$B$26,スコアリング基準!$C$26,0))))</f>
        <v/>
      </c>
      <c r="V655" s="4">
        <f>IF($P655="なし",スコアリング基準!$C$27,0)</f>
        <v/>
      </c>
      <c r="W655" s="4">
        <f>IF($F655="",0,IF(ISNUMBER($F655),IF($F655&lt;=スコアリング基準!$B$28,スコアリング基準!$C$28,スコアリング基準!$C$29),0))</f>
        <v/>
      </c>
      <c r="X655" s="4">
        <f>IFERROR(VLOOKUP($B655,スコアリング基準!$A$36:$B$46,2,FALSE),0)</f>
        <v/>
      </c>
      <c r="Y655" s="4">
        <f>SUM($S655:$X655)</f>
        <v/>
      </c>
      <c r="Z655" s="4">
        <f>IF(COUNT($M655:$N655)=0,"データ無",IF($Y655&gt;=スコアリング基準!$B$30,"S",IF($Y655&gt;=スコアリング基準!$B$31,"A",IF($Y655&gt;=スコアリング基準!$B$32,"B","C"))))</f>
        <v/>
      </c>
      <c r="AA655">
        <f>IFERROR(INDEX(実績DB!$I$3:$I$104,MATCH($B655&amp;$C655,実績DB!$J$3:$J$104,0)),"")</f>
        <v/>
      </c>
    </row>
    <row r="656">
      <c r="A656" t="n">
        <v>654</v>
      </c>
      <c r="B656" t="inlineStr">
        <is>
          <t>東北</t>
        </is>
      </c>
      <c r="C656" t="inlineStr">
        <is>
          <t>津川変電所</t>
        </is>
      </c>
      <c r="D656" t="inlineStr">
        <is>
          <t>新潟県</t>
        </is>
      </c>
      <c r="E656" t="n">
        <v>66</v>
      </c>
      <c r="G656" s="3" t="n">
        <v>37.682609</v>
      </c>
      <c r="H656" s="3" t="n">
        <v>139.471992</v>
      </c>
      <c r="I656" t="inlineStr">
        <is>
          <t>OSM実測</t>
        </is>
      </c>
      <c r="J656" t="n">
        <v>18</v>
      </c>
      <c r="K656" t="n">
        <v>18</v>
      </c>
      <c r="L656" t="n">
        <v>-8</v>
      </c>
      <c r="M656" t="n">
        <v>10</v>
      </c>
      <c r="O656" t="inlineStr">
        <is>
          <t>不可 #4</t>
        </is>
      </c>
      <c r="P656" t="inlineStr">
        <is>
          <t>有り</t>
        </is>
      </c>
      <c r="R656" s="4">
        <f>IF(COUNT($M656:$N656)=0,"",IF(AND(IF($N656&lt;&gt;"",$N656,$M656)&lt;=0,$O656&lt;&gt;"可"),"警告",""))</f>
        <v/>
      </c>
      <c r="S656" s="4">
        <f>IF(COUNT($M656:$N656)=0,0,IF(IF($N656&lt;&gt;"",$N656,$M656)&gt;=スコアリング基準!$B$20,スコアリング基準!$C$20,IF(IF($N656&lt;&gt;"",$N656,$M656)&gt;=スコアリング基準!$B$21,スコアリング基準!$C$21,IF(IF($N656&lt;&gt;"",$N656,$M656)&gt;0,スコアリング基準!$C$22,0))))</f>
        <v/>
      </c>
      <c r="T656" s="4">
        <f>IF($O656="可",スコアリング基準!$C$23,0)</f>
        <v/>
      </c>
      <c r="U656" s="4">
        <f>IF(OR(COUNT($K656:$L656)&lt;2,$K656=0),0,IF(ABS($L656)/$K656&lt;=スコアリング基準!$B$24,スコアリング基準!$C$24,IF(ABS($L656)/$K656&lt;=スコアリング基準!$B$25,スコアリング基準!$C$25,IF(ABS($L656)/$K656&lt;=スコアリング基準!$B$26,スコアリング基準!$C$26,0))))</f>
        <v/>
      </c>
      <c r="V656" s="4">
        <f>IF($P656="なし",スコアリング基準!$C$27,0)</f>
        <v/>
      </c>
      <c r="W656" s="4">
        <f>IF($F656="",0,IF(ISNUMBER($F656),IF($F656&lt;=スコアリング基準!$B$28,スコアリング基準!$C$28,スコアリング基準!$C$29),0))</f>
        <v/>
      </c>
      <c r="X656" s="4">
        <f>IFERROR(VLOOKUP($B656,スコアリング基準!$A$36:$B$46,2,FALSE),0)</f>
        <v/>
      </c>
      <c r="Y656" s="4">
        <f>SUM($S656:$X656)</f>
        <v/>
      </c>
      <c r="Z656" s="4">
        <f>IF(COUNT($M656:$N656)=0,"データ無",IF($Y656&gt;=スコアリング基準!$B$30,"S",IF($Y656&gt;=スコアリング基準!$B$31,"A",IF($Y656&gt;=スコアリング基準!$B$32,"B","C"))))</f>
        <v/>
      </c>
      <c r="AA656">
        <f>IFERROR(INDEX(実績DB!$I$3:$I$104,MATCH($B656&amp;$C656,実績DB!$J$3:$J$104,0)),"")</f>
        <v/>
      </c>
    </row>
    <row r="657">
      <c r="A657" t="n">
        <v>655</v>
      </c>
      <c r="B657" t="inlineStr">
        <is>
          <t>東北</t>
        </is>
      </c>
      <c r="C657" t="inlineStr">
        <is>
          <t>津谷変電所</t>
        </is>
      </c>
      <c r="D657" t="inlineStr">
        <is>
          <t>宮城県</t>
        </is>
      </c>
      <c r="E657" t="n">
        <v>66</v>
      </c>
      <c r="G657" s="3" t="n">
        <v>38.787486</v>
      </c>
      <c r="H657" s="3" t="n">
        <v>141.505768</v>
      </c>
      <c r="I657" t="inlineStr">
        <is>
          <t>OSM実測</t>
        </is>
      </c>
      <c r="J657" t="n">
        <v>10</v>
      </c>
      <c r="K657" t="n">
        <v>10</v>
      </c>
      <c r="L657" t="n">
        <v>-9</v>
      </c>
      <c r="M657" t="n">
        <v>1</v>
      </c>
      <c r="O657" t="inlineStr">
        <is>
          <t>不可 #4</t>
        </is>
      </c>
      <c r="P657" t="inlineStr">
        <is>
          <t>有り</t>
        </is>
      </c>
      <c r="R657" s="4">
        <f>IF(COUNT($M657:$N657)=0,"",IF(AND(IF($N657&lt;&gt;"",$N657,$M657)&lt;=0,$O657&lt;&gt;"可"),"警告",""))</f>
        <v/>
      </c>
      <c r="S657" s="4">
        <f>IF(COUNT($M657:$N657)=0,0,IF(IF($N657&lt;&gt;"",$N657,$M657)&gt;=スコアリング基準!$B$20,スコアリング基準!$C$20,IF(IF($N657&lt;&gt;"",$N657,$M657)&gt;=スコアリング基準!$B$21,スコアリング基準!$C$21,IF(IF($N657&lt;&gt;"",$N657,$M657)&gt;0,スコアリング基準!$C$22,0))))</f>
        <v/>
      </c>
      <c r="T657" s="4">
        <f>IF($O657="可",スコアリング基準!$C$23,0)</f>
        <v/>
      </c>
      <c r="U657" s="4">
        <f>IF(OR(COUNT($K657:$L657)&lt;2,$K657=0),0,IF(ABS($L657)/$K657&lt;=スコアリング基準!$B$24,スコアリング基準!$C$24,IF(ABS($L657)/$K657&lt;=スコアリング基準!$B$25,スコアリング基準!$C$25,IF(ABS($L657)/$K657&lt;=スコアリング基準!$B$26,スコアリング基準!$C$26,0))))</f>
        <v/>
      </c>
      <c r="V657" s="4">
        <f>IF($P657="なし",スコアリング基準!$C$27,0)</f>
        <v/>
      </c>
      <c r="W657" s="4">
        <f>IF($F657="",0,IF(ISNUMBER($F657),IF($F657&lt;=スコアリング基準!$B$28,スコアリング基準!$C$28,スコアリング基準!$C$29),0))</f>
        <v/>
      </c>
      <c r="X657" s="4">
        <f>IFERROR(VLOOKUP($B657,スコアリング基準!$A$36:$B$46,2,FALSE),0)</f>
        <v/>
      </c>
      <c r="Y657" s="4">
        <f>SUM($S657:$X657)</f>
        <v/>
      </c>
      <c r="Z657" s="4">
        <f>IF(COUNT($M657:$N657)=0,"データ無",IF($Y657&gt;=スコアリング基準!$B$30,"S",IF($Y657&gt;=スコアリング基準!$B$31,"A",IF($Y657&gt;=スコアリング基準!$B$32,"B","C"))))</f>
        <v/>
      </c>
      <c r="AA657">
        <f>IFERROR(INDEX(実績DB!$I$3:$I$104,MATCH($B657&amp;$C657,実績DB!$J$3:$J$104,0)),"")</f>
        <v/>
      </c>
    </row>
    <row r="658">
      <c r="A658" t="n">
        <v>656</v>
      </c>
      <c r="B658" t="inlineStr">
        <is>
          <t>東北</t>
        </is>
      </c>
      <c r="C658" t="inlineStr">
        <is>
          <t>津軽石変電所</t>
        </is>
      </c>
      <c r="D658" t="inlineStr">
        <is>
          <t>岩手県</t>
        </is>
      </c>
      <c r="E658" t="n">
        <v>66</v>
      </c>
      <c r="G658" s="3" t="n">
        <v>39.583865</v>
      </c>
      <c r="H658" s="3" t="n">
        <v>141.937169</v>
      </c>
      <c r="I658" t="inlineStr">
        <is>
          <t>OSM実測</t>
        </is>
      </c>
      <c r="J658" t="n">
        <v>33</v>
      </c>
      <c r="K658" t="n">
        <v>33</v>
      </c>
      <c r="L658" t="n">
        <v>-22</v>
      </c>
      <c r="M658" t="n">
        <v>11</v>
      </c>
      <c r="O658" t="inlineStr">
        <is>
          <t>不可 #4</t>
        </is>
      </c>
      <c r="P658" t="inlineStr">
        <is>
          <t>有り</t>
        </is>
      </c>
      <c r="R658" s="4">
        <f>IF(COUNT($M658:$N658)=0,"",IF(AND(IF($N658&lt;&gt;"",$N658,$M658)&lt;=0,$O658&lt;&gt;"可"),"警告",""))</f>
        <v/>
      </c>
      <c r="S658" s="4">
        <f>IF(COUNT($M658:$N658)=0,0,IF(IF($N658&lt;&gt;"",$N658,$M658)&gt;=スコアリング基準!$B$20,スコアリング基準!$C$20,IF(IF($N658&lt;&gt;"",$N658,$M658)&gt;=スコアリング基準!$B$21,スコアリング基準!$C$21,IF(IF($N658&lt;&gt;"",$N658,$M658)&gt;0,スコアリング基準!$C$22,0))))</f>
        <v/>
      </c>
      <c r="T658" s="4">
        <f>IF($O658="可",スコアリング基準!$C$23,0)</f>
        <v/>
      </c>
      <c r="U658" s="4">
        <f>IF(OR(COUNT($K658:$L658)&lt;2,$K658=0),0,IF(ABS($L658)/$K658&lt;=スコアリング基準!$B$24,スコアリング基準!$C$24,IF(ABS($L658)/$K658&lt;=スコアリング基準!$B$25,スコアリング基準!$C$25,IF(ABS($L658)/$K658&lt;=スコアリング基準!$B$26,スコアリング基準!$C$26,0))))</f>
        <v/>
      </c>
      <c r="V658" s="4">
        <f>IF($P658="なし",スコアリング基準!$C$27,0)</f>
        <v/>
      </c>
      <c r="W658" s="4">
        <f>IF($F658="",0,IF(ISNUMBER($F658),IF($F658&lt;=スコアリング基準!$B$28,スコアリング基準!$C$28,スコアリング基準!$C$29),0))</f>
        <v/>
      </c>
      <c r="X658" s="4">
        <f>IFERROR(VLOOKUP($B658,スコアリング基準!$A$36:$B$46,2,FALSE),0)</f>
        <v/>
      </c>
      <c r="Y658" s="4">
        <f>SUM($S658:$X658)</f>
        <v/>
      </c>
      <c r="Z658" s="4">
        <f>IF(COUNT($M658:$N658)=0,"データ無",IF($Y658&gt;=スコアリング基準!$B$30,"S",IF($Y658&gt;=スコアリング基準!$B$31,"A",IF($Y658&gt;=スコアリング基準!$B$32,"B","C"))))</f>
        <v/>
      </c>
      <c r="AA658">
        <f>IFERROR(INDEX(実績DB!$I$3:$I$104,MATCH($B658&amp;$C658,実績DB!$J$3:$J$104,0)),"")</f>
        <v/>
      </c>
    </row>
    <row r="659">
      <c r="A659" t="n">
        <v>657</v>
      </c>
      <c r="B659" t="inlineStr">
        <is>
          <t>東北</t>
        </is>
      </c>
      <c r="C659" t="inlineStr">
        <is>
          <t>浦佐変電所</t>
        </is>
      </c>
      <c r="D659" t="inlineStr">
        <is>
          <t>新潟県</t>
        </is>
      </c>
      <c r="E659" t="n">
        <v>66</v>
      </c>
      <c r="G659" s="3" t="n">
        <v>37.158524</v>
      </c>
      <c r="H659" s="3" t="n">
        <v>138.931737</v>
      </c>
      <c r="I659" t="inlineStr">
        <is>
          <t>OSM実測</t>
        </is>
      </c>
      <c r="J659" t="n">
        <v>57</v>
      </c>
      <c r="K659" t="n">
        <v>57</v>
      </c>
      <c r="L659" t="n">
        <v>-37</v>
      </c>
      <c r="M659" t="n">
        <v>20</v>
      </c>
      <c r="O659" t="inlineStr">
        <is>
          <t>不可 #4</t>
        </is>
      </c>
      <c r="P659" t="inlineStr">
        <is>
          <t>有り</t>
        </is>
      </c>
      <c r="R659" s="4">
        <f>IF(COUNT($M659:$N659)=0,"",IF(AND(IF($N659&lt;&gt;"",$N659,$M659)&lt;=0,$O659&lt;&gt;"可"),"警告",""))</f>
        <v/>
      </c>
      <c r="S659" s="4">
        <f>IF(COUNT($M659:$N659)=0,0,IF(IF($N659&lt;&gt;"",$N659,$M659)&gt;=スコアリング基準!$B$20,スコアリング基準!$C$20,IF(IF($N659&lt;&gt;"",$N659,$M659)&gt;=スコアリング基準!$B$21,スコアリング基準!$C$21,IF(IF($N659&lt;&gt;"",$N659,$M659)&gt;0,スコアリング基準!$C$22,0))))</f>
        <v/>
      </c>
      <c r="T659" s="4">
        <f>IF($O659="可",スコアリング基準!$C$23,0)</f>
        <v/>
      </c>
      <c r="U659" s="4">
        <f>IF(OR(COUNT($K659:$L659)&lt;2,$K659=0),0,IF(ABS($L659)/$K659&lt;=スコアリング基準!$B$24,スコアリング基準!$C$24,IF(ABS($L659)/$K659&lt;=スコアリング基準!$B$25,スコアリング基準!$C$25,IF(ABS($L659)/$K659&lt;=スコアリング基準!$B$26,スコアリング基準!$C$26,0))))</f>
        <v/>
      </c>
      <c r="V659" s="4">
        <f>IF($P659="なし",スコアリング基準!$C$27,0)</f>
        <v/>
      </c>
      <c r="W659" s="4">
        <f>IF($F659="",0,IF(ISNUMBER($F659),IF($F659&lt;=スコアリング基準!$B$28,スコアリング基準!$C$28,スコアリング基準!$C$29),0))</f>
        <v/>
      </c>
      <c r="X659" s="4">
        <f>IFERROR(VLOOKUP($B659,スコアリング基準!$A$36:$B$46,2,FALSE),0)</f>
        <v/>
      </c>
      <c r="Y659" s="4">
        <f>SUM($S659:$X659)</f>
        <v/>
      </c>
      <c r="Z659" s="4">
        <f>IF(COUNT($M659:$N659)=0,"データ無",IF($Y659&gt;=スコアリング基準!$B$30,"S",IF($Y659&gt;=スコアリング基準!$B$31,"A",IF($Y659&gt;=スコアリング基準!$B$32,"B","C"))))</f>
        <v/>
      </c>
      <c r="AA659">
        <f>IFERROR(INDEX(実績DB!$I$3:$I$104,MATCH($B659&amp;$C659,実績DB!$J$3:$J$104,0)),"")</f>
        <v/>
      </c>
    </row>
    <row r="660">
      <c r="A660" t="n">
        <v>658</v>
      </c>
      <c r="B660" t="inlineStr">
        <is>
          <t>東北</t>
        </is>
      </c>
      <c r="C660" t="inlineStr">
        <is>
          <t>浪岡変電所</t>
        </is>
      </c>
      <c r="D660" t="inlineStr">
        <is>
          <t>青森県</t>
        </is>
      </c>
      <c r="E660" t="n">
        <v>66</v>
      </c>
      <c r="G660" s="3" t="n">
        <v>40.709776</v>
      </c>
      <c r="H660" s="3" t="n">
        <v>140.57624</v>
      </c>
      <c r="I660" t="inlineStr">
        <is>
          <t>OSM実測</t>
        </is>
      </c>
      <c r="J660" t="n">
        <v>38</v>
      </c>
      <c r="K660" t="n">
        <v>38</v>
      </c>
      <c r="L660" t="n">
        <v>-18</v>
      </c>
      <c r="M660" t="n">
        <v>20</v>
      </c>
      <c r="O660" t="inlineStr">
        <is>
          <t>不可 #4</t>
        </is>
      </c>
      <c r="P660" t="inlineStr">
        <is>
          <t>有り</t>
        </is>
      </c>
      <c r="R660" s="4">
        <f>IF(COUNT($M660:$N660)=0,"",IF(AND(IF($N660&lt;&gt;"",$N660,$M660)&lt;=0,$O660&lt;&gt;"可"),"警告",""))</f>
        <v/>
      </c>
      <c r="S660" s="4">
        <f>IF(COUNT($M660:$N660)=0,0,IF(IF($N660&lt;&gt;"",$N660,$M660)&gt;=スコアリング基準!$B$20,スコアリング基準!$C$20,IF(IF($N660&lt;&gt;"",$N660,$M660)&gt;=スコアリング基準!$B$21,スコアリング基準!$C$21,IF(IF($N660&lt;&gt;"",$N660,$M660)&gt;0,スコアリング基準!$C$22,0))))</f>
        <v/>
      </c>
      <c r="T660" s="4">
        <f>IF($O660="可",スコアリング基準!$C$23,0)</f>
        <v/>
      </c>
      <c r="U660" s="4">
        <f>IF(OR(COUNT($K660:$L660)&lt;2,$K660=0),0,IF(ABS($L660)/$K660&lt;=スコアリング基準!$B$24,スコアリング基準!$C$24,IF(ABS($L660)/$K660&lt;=スコアリング基準!$B$25,スコアリング基準!$C$25,IF(ABS($L660)/$K660&lt;=スコアリング基準!$B$26,スコアリング基準!$C$26,0))))</f>
        <v/>
      </c>
      <c r="V660" s="4">
        <f>IF($P660="なし",スコアリング基準!$C$27,0)</f>
        <v/>
      </c>
      <c r="W660" s="4">
        <f>IF($F660="",0,IF(ISNUMBER($F660),IF($F660&lt;=スコアリング基準!$B$28,スコアリング基準!$C$28,スコアリング基準!$C$29),0))</f>
        <v/>
      </c>
      <c r="X660" s="4">
        <f>IFERROR(VLOOKUP($B660,スコアリング基準!$A$36:$B$46,2,FALSE),0)</f>
        <v/>
      </c>
      <c r="Y660" s="4">
        <f>SUM($S660:$X660)</f>
        <v/>
      </c>
      <c r="Z660" s="4">
        <f>IF(COUNT($M660:$N660)=0,"データ無",IF($Y660&gt;=スコアリング基準!$B$30,"S",IF($Y660&gt;=スコアリング基準!$B$31,"A",IF($Y660&gt;=スコアリング基準!$B$32,"B","C"))))</f>
        <v/>
      </c>
      <c r="AA660">
        <f>IFERROR(INDEX(実績DB!$I$3:$I$104,MATCH($B660&amp;$C660,実績DB!$J$3:$J$104,0)),"")</f>
        <v/>
      </c>
    </row>
    <row r="661">
      <c r="A661" t="n">
        <v>659</v>
      </c>
      <c r="B661" t="inlineStr">
        <is>
          <t>東北</t>
        </is>
      </c>
      <c r="C661" t="inlineStr">
        <is>
          <t>浪打変電所</t>
        </is>
      </c>
      <c r="D661" t="inlineStr">
        <is>
          <t>青森県</t>
        </is>
      </c>
      <c r="E661" t="n">
        <v>66</v>
      </c>
      <c r="G661" s="3" t="n">
        <v>40.821827</v>
      </c>
      <c r="H661" s="3" t="n">
        <v>140.766262</v>
      </c>
      <c r="I661" t="inlineStr">
        <is>
          <t>OSM実測</t>
        </is>
      </c>
      <c r="J661" t="n">
        <v>42</v>
      </c>
      <c r="K661" t="n">
        <v>42</v>
      </c>
      <c r="L661" t="n">
        <v>-20</v>
      </c>
      <c r="M661" t="n">
        <v>22</v>
      </c>
      <c r="O661" t="inlineStr">
        <is>
          <t>不可 #4</t>
        </is>
      </c>
      <c r="P661" t="inlineStr">
        <is>
          <t>有り</t>
        </is>
      </c>
      <c r="R661" s="4">
        <f>IF(COUNT($M661:$N661)=0,"",IF(AND(IF($N661&lt;&gt;"",$N661,$M661)&lt;=0,$O661&lt;&gt;"可"),"警告",""))</f>
        <v/>
      </c>
      <c r="S661" s="4">
        <f>IF(COUNT($M661:$N661)=0,0,IF(IF($N661&lt;&gt;"",$N661,$M661)&gt;=スコアリング基準!$B$20,スコアリング基準!$C$20,IF(IF($N661&lt;&gt;"",$N661,$M661)&gt;=スコアリング基準!$B$21,スコアリング基準!$C$21,IF(IF($N661&lt;&gt;"",$N661,$M661)&gt;0,スコアリング基準!$C$22,0))))</f>
        <v/>
      </c>
      <c r="T661" s="4">
        <f>IF($O661="可",スコアリング基準!$C$23,0)</f>
        <v/>
      </c>
      <c r="U661" s="4">
        <f>IF(OR(COUNT($K661:$L661)&lt;2,$K661=0),0,IF(ABS($L661)/$K661&lt;=スコアリング基準!$B$24,スコアリング基準!$C$24,IF(ABS($L661)/$K661&lt;=スコアリング基準!$B$25,スコアリング基準!$C$25,IF(ABS($L661)/$K661&lt;=スコアリング基準!$B$26,スコアリング基準!$C$26,0))))</f>
        <v/>
      </c>
      <c r="V661" s="4">
        <f>IF($P661="なし",スコアリング基準!$C$27,0)</f>
        <v/>
      </c>
      <c r="W661" s="4">
        <f>IF($F661="",0,IF(ISNUMBER($F661),IF($F661&lt;=スコアリング基準!$B$28,スコアリング基準!$C$28,スコアリング基準!$C$29),0))</f>
        <v/>
      </c>
      <c r="X661" s="4">
        <f>IFERROR(VLOOKUP($B661,スコアリング基準!$A$36:$B$46,2,FALSE),0)</f>
        <v/>
      </c>
      <c r="Y661" s="4">
        <f>SUM($S661:$X661)</f>
        <v/>
      </c>
      <c r="Z661" s="4">
        <f>IF(COUNT($M661:$N661)=0,"データ無",IF($Y661&gt;=スコアリング基準!$B$30,"S",IF($Y661&gt;=スコアリング基準!$B$31,"A",IF($Y661&gt;=スコアリング基準!$B$32,"B","C"))))</f>
        <v/>
      </c>
      <c r="AA661">
        <f>IFERROR(INDEX(実績DB!$I$3:$I$104,MATCH($B661&amp;$C661,実績DB!$J$3:$J$104,0)),"")</f>
        <v/>
      </c>
    </row>
    <row r="662">
      <c r="A662" t="n">
        <v>660</v>
      </c>
      <c r="B662" t="inlineStr">
        <is>
          <t>東北</t>
        </is>
      </c>
      <c r="C662" t="inlineStr">
        <is>
          <t>涌谷変電所</t>
        </is>
      </c>
      <c r="D662" t="inlineStr">
        <is>
          <t>宮城県</t>
        </is>
      </c>
      <c r="E662" t="n">
        <v>66</v>
      </c>
      <c r="G662" s="3" t="n">
        <v>38.538344</v>
      </c>
      <c r="H662" s="3" t="n">
        <v>141.120493</v>
      </c>
      <c r="I662" t="inlineStr">
        <is>
          <t>OSM実測</t>
        </is>
      </c>
      <c r="J662" t="n">
        <v>38</v>
      </c>
      <c r="K662" t="n">
        <v>38</v>
      </c>
      <c r="L662" t="n">
        <v>-28</v>
      </c>
      <c r="M662" t="n">
        <v>10</v>
      </c>
      <c r="O662" t="inlineStr">
        <is>
          <t>不可 #4</t>
        </is>
      </c>
      <c r="P662" t="inlineStr">
        <is>
          <t>有り</t>
        </is>
      </c>
      <c r="R662" s="4">
        <f>IF(COUNT($M662:$N662)=0,"",IF(AND(IF($N662&lt;&gt;"",$N662,$M662)&lt;=0,$O662&lt;&gt;"可"),"警告",""))</f>
        <v/>
      </c>
      <c r="S662" s="4">
        <f>IF(COUNT($M662:$N662)=0,0,IF(IF($N662&lt;&gt;"",$N662,$M662)&gt;=スコアリング基準!$B$20,スコアリング基準!$C$20,IF(IF($N662&lt;&gt;"",$N662,$M662)&gt;=スコアリング基準!$B$21,スコアリング基準!$C$21,IF(IF($N662&lt;&gt;"",$N662,$M662)&gt;0,スコアリング基準!$C$22,0))))</f>
        <v/>
      </c>
      <c r="T662" s="4">
        <f>IF($O662="可",スコアリング基準!$C$23,0)</f>
        <v/>
      </c>
      <c r="U662" s="4">
        <f>IF(OR(COUNT($K662:$L662)&lt;2,$K662=0),0,IF(ABS($L662)/$K662&lt;=スコアリング基準!$B$24,スコアリング基準!$C$24,IF(ABS($L662)/$K662&lt;=スコアリング基準!$B$25,スコアリング基準!$C$25,IF(ABS($L662)/$K662&lt;=スコアリング基準!$B$26,スコアリング基準!$C$26,0))))</f>
        <v/>
      </c>
      <c r="V662" s="4">
        <f>IF($P662="なし",スコアリング基準!$C$27,0)</f>
        <v/>
      </c>
      <c r="W662" s="4">
        <f>IF($F662="",0,IF(ISNUMBER($F662),IF($F662&lt;=スコアリング基準!$B$28,スコアリング基準!$C$28,スコアリング基準!$C$29),0))</f>
        <v/>
      </c>
      <c r="X662" s="4">
        <f>IFERROR(VLOOKUP($B662,スコアリング基準!$A$36:$B$46,2,FALSE),0)</f>
        <v/>
      </c>
      <c r="Y662" s="4">
        <f>SUM($S662:$X662)</f>
        <v/>
      </c>
      <c r="Z662" s="4">
        <f>IF(COUNT($M662:$N662)=0,"データ無",IF($Y662&gt;=スコアリング基準!$B$30,"S",IF($Y662&gt;=スコアリング基準!$B$31,"A",IF($Y662&gt;=スコアリング基準!$B$32,"B","C"))))</f>
        <v/>
      </c>
      <c r="AA662">
        <f>IFERROR(INDEX(実績DB!$I$3:$I$104,MATCH($B662&amp;$C662,実績DB!$J$3:$J$104,0)),"")</f>
        <v/>
      </c>
    </row>
    <row r="663">
      <c r="A663" t="n">
        <v>661</v>
      </c>
      <c r="B663" t="inlineStr">
        <is>
          <t>東北</t>
        </is>
      </c>
      <c r="C663" t="inlineStr">
        <is>
          <t>淋代平変電所</t>
        </is>
      </c>
      <c r="D663" t="inlineStr">
        <is>
          <t>青森県</t>
        </is>
      </c>
      <c r="E663" t="n">
        <v>66</v>
      </c>
      <c r="G663" s="3" t="n">
        <v>40.732523</v>
      </c>
      <c r="H663" s="3" t="n">
        <v>141.373751</v>
      </c>
      <c r="I663" t="inlineStr">
        <is>
          <t>OSM実測</t>
        </is>
      </c>
      <c r="J663" t="n">
        <v>38</v>
      </c>
      <c r="K663" t="n">
        <v>38</v>
      </c>
      <c r="L663" t="n">
        <v>-31</v>
      </c>
      <c r="M663" t="n">
        <v>7</v>
      </c>
      <c r="O663" t="inlineStr">
        <is>
          <t>不可 #4</t>
        </is>
      </c>
      <c r="P663" t="inlineStr">
        <is>
          <t>有り</t>
        </is>
      </c>
      <c r="R663" s="4">
        <f>IF(COUNT($M663:$N663)=0,"",IF(AND(IF($N663&lt;&gt;"",$N663,$M663)&lt;=0,$O663&lt;&gt;"可"),"警告",""))</f>
        <v/>
      </c>
      <c r="S663" s="4">
        <f>IF(COUNT($M663:$N663)=0,0,IF(IF($N663&lt;&gt;"",$N663,$M663)&gt;=スコアリング基準!$B$20,スコアリング基準!$C$20,IF(IF($N663&lt;&gt;"",$N663,$M663)&gt;=スコアリング基準!$B$21,スコアリング基準!$C$21,IF(IF($N663&lt;&gt;"",$N663,$M663)&gt;0,スコアリング基準!$C$22,0))))</f>
        <v/>
      </c>
      <c r="T663" s="4">
        <f>IF($O663="可",スコアリング基準!$C$23,0)</f>
        <v/>
      </c>
      <c r="U663" s="4">
        <f>IF(OR(COUNT($K663:$L663)&lt;2,$K663=0),0,IF(ABS($L663)/$K663&lt;=スコアリング基準!$B$24,スコアリング基準!$C$24,IF(ABS($L663)/$K663&lt;=スコアリング基準!$B$25,スコアリング基準!$C$25,IF(ABS($L663)/$K663&lt;=スコアリング基準!$B$26,スコアリング基準!$C$26,0))))</f>
        <v/>
      </c>
      <c r="V663" s="4">
        <f>IF($P663="なし",スコアリング基準!$C$27,0)</f>
        <v/>
      </c>
      <c r="W663" s="4">
        <f>IF($F663="",0,IF(ISNUMBER($F663),IF($F663&lt;=スコアリング基準!$B$28,スコアリング基準!$C$28,スコアリング基準!$C$29),0))</f>
        <v/>
      </c>
      <c r="X663" s="4">
        <f>IFERROR(VLOOKUP($B663,スコアリング基準!$A$36:$B$46,2,FALSE),0)</f>
        <v/>
      </c>
      <c r="Y663" s="4">
        <f>SUM($S663:$X663)</f>
        <v/>
      </c>
      <c r="Z663" s="4">
        <f>IF(COUNT($M663:$N663)=0,"データ無",IF($Y663&gt;=スコアリング基準!$B$30,"S",IF($Y663&gt;=スコアリング基準!$B$31,"A",IF($Y663&gt;=スコアリング基準!$B$32,"B","C"))))</f>
        <v/>
      </c>
      <c r="AA663">
        <f>IFERROR(INDEX(実績DB!$I$3:$I$104,MATCH($B663&amp;$C663,実績DB!$J$3:$J$104,0)),"")</f>
        <v/>
      </c>
    </row>
    <row r="664">
      <c r="A664" t="n">
        <v>662</v>
      </c>
      <c r="B664" t="inlineStr">
        <is>
          <t>東北</t>
        </is>
      </c>
      <c r="C664" t="inlineStr">
        <is>
          <t>深浦変電所</t>
        </is>
      </c>
      <c r="D664" t="inlineStr">
        <is>
          <t>秋田県</t>
        </is>
      </c>
      <c r="E664" t="n">
        <v>66</v>
      </c>
      <c r="G664" s="3" t="n">
        <v>40.651761</v>
      </c>
      <c r="H664" s="3" t="n">
        <v>139.942236</v>
      </c>
      <c r="I664" t="inlineStr">
        <is>
          <t>OSM実測</t>
        </is>
      </c>
      <c r="J664" t="n">
        <v>9</v>
      </c>
      <c r="K664" t="n">
        <v>9</v>
      </c>
      <c r="L664" t="n">
        <v>0</v>
      </c>
      <c r="M664" t="n">
        <v>9</v>
      </c>
      <c r="O664" t="inlineStr">
        <is>
          <t>不可 #4</t>
        </is>
      </c>
      <c r="P664" t="inlineStr">
        <is>
          <t>有り</t>
        </is>
      </c>
      <c r="R664" s="4">
        <f>IF(COUNT($M664:$N664)=0,"",IF(AND(IF($N664&lt;&gt;"",$N664,$M664)&lt;=0,$O664&lt;&gt;"可"),"警告",""))</f>
        <v/>
      </c>
      <c r="S664" s="4">
        <f>IF(COUNT($M664:$N664)=0,0,IF(IF($N664&lt;&gt;"",$N664,$M664)&gt;=スコアリング基準!$B$20,スコアリング基準!$C$20,IF(IF($N664&lt;&gt;"",$N664,$M664)&gt;=スコアリング基準!$B$21,スコアリング基準!$C$21,IF(IF($N664&lt;&gt;"",$N664,$M664)&gt;0,スコアリング基準!$C$22,0))))</f>
        <v/>
      </c>
      <c r="T664" s="4">
        <f>IF($O664="可",スコアリング基準!$C$23,0)</f>
        <v/>
      </c>
      <c r="U664" s="4">
        <f>IF(OR(COUNT($K664:$L664)&lt;2,$K664=0),0,IF(ABS($L664)/$K664&lt;=スコアリング基準!$B$24,スコアリング基準!$C$24,IF(ABS($L664)/$K664&lt;=スコアリング基準!$B$25,スコアリング基準!$C$25,IF(ABS($L664)/$K664&lt;=スコアリング基準!$B$26,スコアリング基準!$C$26,0))))</f>
        <v/>
      </c>
      <c r="V664" s="4">
        <f>IF($P664="なし",スコアリング基準!$C$27,0)</f>
        <v/>
      </c>
      <c r="W664" s="4">
        <f>IF($F664="",0,IF(ISNUMBER($F664),IF($F664&lt;=スコアリング基準!$B$28,スコアリング基準!$C$28,スコアリング基準!$C$29),0))</f>
        <v/>
      </c>
      <c r="X664" s="4">
        <f>IFERROR(VLOOKUP($B664,スコアリング基準!$A$36:$B$46,2,FALSE),0)</f>
        <v/>
      </c>
      <c r="Y664" s="4">
        <f>SUM($S664:$X664)</f>
        <v/>
      </c>
      <c r="Z664" s="4">
        <f>IF(COUNT($M664:$N664)=0,"データ無",IF($Y664&gt;=スコアリング基準!$B$30,"S",IF($Y664&gt;=スコアリング基準!$B$31,"A",IF($Y664&gt;=スコアリング基準!$B$32,"B","C"))))</f>
        <v/>
      </c>
      <c r="AA664">
        <f>IFERROR(INDEX(実績DB!$I$3:$I$104,MATCH($B664&amp;$C664,実績DB!$J$3:$J$104,0)),"")</f>
        <v/>
      </c>
    </row>
    <row r="665">
      <c r="A665" t="n">
        <v>663</v>
      </c>
      <c r="B665" t="inlineStr">
        <is>
          <t>東北</t>
        </is>
      </c>
      <c r="C665" t="inlineStr">
        <is>
          <t>添川開閉所</t>
        </is>
      </c>
      <c r="D665" t="inlineStr">
        <is>
          <t>秋田県</t>
        </is>
      </c>
      <c r="E665" t="n">
        <v>66</v>
      </c>
      <c r="G665" s="3" t="n">
        <v>39.757413</v>
      </c>
      <c r="H665" s="3" t="n">
        <v>140.133307</v>
      </c>
      <c r="I665" t="inlineStr">
        <is>
          <t>OSM実測</t>
        </is>
      </c>
      <c r="R665" s="4">
        <f>IF(COUNT($M665:$N665)=0,"",IF(AND(IF($N665&lt;&gt;"",$N665,$M665)&lt;=0,$O665&lt;&gt;"可"),"警告",""))</f>
        <v/>
      </c>
      <c r="S665" s="4">
        <f>IF(COUNT($M665:$N665)=0,0,IF(IF($N665&lt;&gt;"",$N665,$M665)&gt;=スコアリング基準!$B$20,スコアリング基準!$C$20,IF(IF($N665&lt;&gt;"",$N665,$M665)&gt;=スコアリング基準!$B$21,スコアリング基準!$C$21,IF(IF($N665&lt;&gt;"",$N665,$M665)&gt;0,スコアリング基準!$C$22,0))))</f>
        <v/>
      </c>
      <c r="T665" s="4">
        <f>IF($O665="可",スコアリング基準!$C$23,0)</f>
        <v/>
      </c>
      <c r="U665" s="4">
        <f>IF(OR(COUNT($K665:$L665)&lt;2,$K665=0),0,IF(ABS($L665)/$K665&lt;=スコアリング基準!$B$24,スコアリング基準!$C$24,IF(ABS($L665)/$K665&lt;=スコアリング基準!$B$25,スコアリング基準!$C$25,IF(ABS($L665)/$K665&lt;=スコアリング基準!$B$26,スコアリング基準!$C$26,0))))</f>
        <v/>
      </c>
      <c r="V665" s="4">
        <f>IF($P665="なし",スコアリング基準!$C$27,0)</f>
        <v/>
      </c>
      <c r="W665" s="4">
        <f>IF($F665="",0,IF(ISNUMBER($F665),IF($F665&lt;=スコアリング基準!$B$28,スコアリング基準!$C$28,スコアリング基準!$C$29),0))</f>
        <v/>
      </c>
      <c r="X665" s="4">
        <f>IFERROR(VLOOKUP($B665,スコアリング基準!$A$36:$B$46,2,FALSE),0)</f>
        <v/>
      </c>
      <c r="Y665" s="4">
        <f>SUM($S665:$X665)</f>
        <v/>
      </c>
      <c r="Z665" s="4">
        <f>IF(COUNT($M665:$N665)=0,"データ無",IF($Y665&gt;=スコアリング基準!$B$30,"S",IF($Y665&gt;=スコアリング基準!$B$31,"A",IF($Y665&gt;=スコアリング基準!$B$32,"B","C"))))</f>
        <v/>
      </c>
      <c r="AA665">
        <f>IFERROR(INDEX(実績DB!$I$3:$I$104,MATCH($B665&amp;$C665,実績DB!$J$3:$J$104,0)),"")</f>
        <v/>
      </c>
    </row>
    <row r="666">
      <c r="A666" t="n">
        <v>664</v>
      </c>
      <c r="B666" t="inlineStr">
        <is>
          <t>東北</t>
        </is>
      </c>
      <c r="C666" t="inlineStr">
        <is>
          <t>渋民変電所</t>
        </is>
      </c>
      <c r="D666" t="inlineStr">
        <is>
          <t>岩手県</t>
        </is>
      </c>
      <c r="E666" t="n">
        <v>66</v>
      </c>
      <c r="G666" s="3" t="n">
        <v>39.850845</v>
      </c>
      <c r="H666" s="3" t="n">
        <v>141.126591</v>
      </c>
      <c r="I666" t="inlineStr">
        <is>
          <t>OSM実測</t>
        </is>
      </c>
      <c r="J666" t="n">
        <v>38</v>
      </c>
      <c r="K666" t="n">
        <v>38</v>
      </c>
      <c r="L666" t="n">
        <v>-32</v>
      </c>
      <c r="M666" t="n">
        <v>6</v>
      </c>
      <c r="O666" t="inlineStr">
        <is>
          <t>不可 #4</t>
        </is>
      </c>
      <c r="P666" t="inlineStr">
        <is>
          <t>有り</t>
        </is>
      </c>
      <c r="R666" s="4">
        <f>IF(COUNT($M666:$N666)=0,"",IF(AND(IF($N666&lt;&gt;"",$N666,$M666)&lt;=0,$O666&lt;&gt;"可"),"警告",""))</f>
        <v/>
      </c>
      <c r="S666" s="4">
        <f>IF(COUNT($M666:$N666)=0,0,IF(IF($N666&lt;&gt;"",$N666,$M666)&gt;=スコアリング基準!$B$20,スコアリング基準!$C$20,IF(IF($N666&lt;&gt;"",$N666,$M666)&gt;=スコアリング基準!$B$21,スコアリング基準!$C$21,IF(IF($N666&lt;&gt;"",$N666,$M666)&gt;0,スコアリング基準!$C$22,0))))</f>
        <v/>
      </c>
      <c r="T666" s="4">
        <f>IF($O666="可",スコアリング基準!$C$23,0)</f>
        <v/>
      </c>
      <c r="U666" s="4">
        <f>IF(OR(COUNT($K666:$L666)&lt;2,$K666=0),0,IF(ABS($L666)/$K666&lt;=スコアリング基準!$B$24,スコアリング基準!$C$24,IF(ABS($L666)/$K666&lt;=スコアリング基準!$B$25,スコアリング基準!$C$25,IF(ABS($L666)/$K666&lt;=スコアリング基準!$B$26,スコアリング基準!$C$26,0))))</f>
        <v/>
      </c>
      <c r="V666" s="4">
        <f>IF($P666="なし",スコアリング基準!$C$27,0)</f>
        <v/>
      </c>
      <c r="W666" s="4">
        <f>IF($F666="",0,IF(ISNUMBER($F666),IF($F666&lt;=スコアリング基準!$B$28,スコアリング基準!$C$28,スコアリング基準!$C$29),0))</f>
        <v/>
      </c>
      <c r="X666" s="4">
        <f>IFERROR(VLOOKUP($B666,スコアリング基準!$A$36:$B$46,2,FALSE),0)</f>
        <v/>
      </c>
      <c r="Y666" s="4">
        <f>SUM($S666:$X666)</f>
        <v/>
      </c>
      <c r="Z666" s="4">
        <f>IF(COUNT($M666:$N666)=0,"データ無",IF($Y666&gt;=スコアリング基準!$B$30,"S",IF($Y666&gt;=スコアリング基準!$B$31,"A",IF($Y666&gt;=スコアリング基準!$B$32,"B","C"))))</f>
        <v/>
      </c>
      <c r="AA666">
        <f>IFERROR(INDEX(実績DB!$I$3:$I$104,MATCH($B666&amp;$C666,実績DB!$J$3:$J$104,0)),"")</f>
        <v/>
      </c>
    </row>
    <row r="667">
      <c r="A667" t="n">
        <v>665</v>
      </c>
      <c r="B667" t="inlineStr">
        <is>
          <t>東北</t>
        </is>
      </c>
      <c r="C667" t="inlineStr">
        <is>
          <t>渡波変電所</t>
        </is>
      </c>
      <c r="D667" t="inlineStr">
        <is>
          <t>宮城県</t>
        </is>
      </c>
      <c r="E667" t="n">
        <v>66</v>
      </c>
      <c r="G667" s="3" t="n">
        <v>38.422857</v>
      </c>
      <c r="H667" s="3" t="n">
        <v>141.368086</v>
      </c>
      <c r="I667" t="inlineStr">
        <is>
          <t>OSM実測</t>
        </is>
      </c>
      <c r="J667" t="n">
        <v>33</v>
      </c>
      <c r="K667" t="n">
        <v>33</v>
      </c>
      <c r="L667" t="n">
        <v>-23</v>
      </c>
      <c r="M667" t="n">
        <v>10</v>
      </c>
      <c r="O667" t="inlineStr">
        <is>
          <t>不可 #4</t>
        </is>
      </c>
      <c r="P667" t="inlineStr">
        <is>
          <t>有り</t>
        </is>
      </c>
      <c r="R667" s="4">
        <f>IF(COUNT($M667:$N667)=0,"",IF(AND(IF($N667&lt;&gt;"",$N667,$M667)&lt;=0,$O667&lt;&gt;"可"),"警告",""))</f>
        <v/>
      </c>
      <c r="S667" s="4">
        <f>IF(COUNT($M667:$N667)=0,0,IF(IF($N667&lt;&gt;"",$N667,$M667)&gt;=スコアリング基準!$B$20,スコアリング基準!$C$20,IF(IF($N667&lt;&gt;"",$N667,$M667)&gt;=スコアリング基準!$B$21,スコアリング基準!$C$21,IF(IF($N667&lt;&gt;"",$N667,$M667)&gt;0,スコアリング基準!$C$22,0))))</f>
        <v/>
      </c>
      <c r="T667" s="4">
        <f>IF($O667="可",スコアリング基準!$C$23,0)</f>
        <v/>
      </c>
      <c r="U667" s="4">
        <f>IF(OR(COUNT($K667:$L667)&lt;2,$K667=0),0,IF(ABS($L667)/$K667&lt;=スコアリング基準!$B$24,スコアリング基準!$C$24,IF(ABS($L667)/$K667&lt;=スコアリング基準!$B$25,スコアリング基準!$C$25,IF(ABS($L667)/$K667&lt;=スコアリング基準!$B$26,スコアリング基準!$C$26,0))))</f>
        <v/>
      </c>
      <c r="V667" s="4">
        <f>IF($P667="なし",スコアリング基準!$C$27,0)</f>
        <v/>
      </c>
      <c r="W667" s="4">
        <f>IF($F667="",0,IF(ISNUMBER($F667),IF($F667&lt;=スコアリング基準!$B$28,スコアリング基準!$C$28,スコアリング基準!$C$29),0))</f>
        <v/>
      </c>
      <c r="X667" s="4">
        <f>IFERROR(VLOOKUP($B667,スコアリング基準!$A$36:$B$46,2,FALSE),0)</f>
        <v/>
      </c>
      <c r="Y667" s="4">
        <f>SUM($S667:$X667)</f>
        <v/>
      </c>
      <c r="Z667" s="4">
        <f>IF(COUNT($M667:$N667)=0,"データ無",IF($Y667&gt;=スコアリング基準!$B$30,"S",IF($Y667&gt;=スコアリング基準!$B$31,"A",IF($Y667&gt;=スコアリング基準!$B$32,"B","C"))))</f>
        <v/>
      </c>
      <c r="AA667">
        <f>IFERROR(INDEX(実績DB!$I$3:$I$104,MATCH($B667&amp;$C667,実績DB!$J$3:$J$104,0)),"")</f>
        <v/>
      </c>
    </row>
    <row r="668">
      <c r="A668" t="n">
        <v>666</v>
      </c>
      <c r="B668" t="inlineStr">
        <is>
          <t>東北</t>
        </is>
      </c>
      <c r="C668" t="inlineStr">
        <is>
          <t>湊変電所</t>
        </is>
      </c>
      <c r="D668" t="inlineStr">
        <is>
          <t>青森県</t>
        </is>
      </c>
      <c r="E668" t="n">
        <v>66</v>
      </c>
      <c r="G668" s="3" t="n">
        <v>40.51825</v>
      </c>
      <c r="H668" s="3" t="n">
        <v>141.54707</v>
      </c>
      <c r="I668" t="inlineStr">
        <is>
          <t>OSM実測</t>
        </is>
      </c>
      <c r="J668" t="n">
        <v>66</v>
      </c>
      <c r="K668" t="n">
        <v>66</v>
      </c>
      <c r="L668" t="n">
        <v>-54</v>
      </c>
      <c r="M668" t="n">
        <v>12</v>
      </c>
      <c r="O668" t="inlineStr">
        <is>
          <t>不可 #4</t>
        </is>
      </c>
      <c r="P668" t="inlineStr">
        <is>
          <t>有り</t>
        </is>
      </c>
      <c r="R668" s="4">
        <f>IF(COUNT($M668:$N668)=0,"",IF(AND(IF($N668&lt;&gt;"",$N668,$M668)&lt;=0,$O668&lt;&gt;"可"),"警告",""))</f>
        <v/>
      </c>
      <c r="S668" s="4">
        <f>IF(COUNT($M668:$N668)=0,0,IF(IF($N668&lt;&gt;"",$N668,$M668)&gt;=スコアリング基準!$B$20,スコアリング基準!$C$20,IF(IF($N668&lt;&gt;"",$N668,$M668)&gt;=スコアリング基準!$B$21,スコアリング基準!$C$21,IF(IF($N668&lt;&gt;"",$N668,$M668)&gt;0,スコアリング基準!$C$22,0))))</f>
        <v/>
      </c>
      <c r="T668" s="4">
        <f>IF($O668="可",スコアリング基準!$C$23,0)</f>
        <v/>
      </c>
      <c r="U668" s="4">
        <f>IF(OR(COUNT($K668:$L668)&lt;2,$K668=0),0,IF(ABS($L668)/$K668&lt;=スコアリング基準!$B$24,スコアリング基準!$C$24,IF(ABS($L668)/$K668&lt;=スコアリング基準!$B$25,スコアリング基準!$C$25,IF(ABS($L668)/$K668&lt;=スコアリング基準!$B$26,スコアリング基準!$C$26,0))))</f>
        <v/>
      </c>
      <c r="V668" s="4">
        <f>IF($P668="なし",スコアリング基準!$C$27,0)</f>
        <v/>
      </c>
      <c r="W668" s="4">
        <f>IF($F668="",0,IF(ISNUMBER($F668),IF($F668&lt;=スコアリング基準!$B$28,スコアリング基準!$C$28,スコアリング基準!$C$29),0))</f>
        <v/>
      </c>
      <c r="X668" s="4">
        <f>IFERROR(VLOOKUP($B668,スコアリング基準!$A$36:$B$46,2,FALSE),0)</f>
        <v/>
      </c>
      <c r="Y668" s="4">
        <f>SUM($S668:$X668)</f>
        <v/>
      </c>
      <c r="Z668" s="4">
        <f>IF(COUNT($M668:$N668)=0,"データ無",IF($Y668&gt;=スコアリング基準!$B$30,"S",IF($Y668&gt;=スコアリング基準!$B$31,"A",IF($Y668&gt;=スコアリング基準!$B$32,"B","C"))))</f>
        <v/>
      </c>
      <c r="AA668">
        <f>IFERROR(INDEX(実績DB!$I$3:$I$104,MATCH($B668&amp;$C668,実績DB!$J$3:$J$104,0)),"")</f>
        <v/>
      </c>
    </row>
    <row r="669">
      <c r="A669" t="n">
        <v>667</v>
      </c>
      <c r="B669" t="inlineStr">
        <is>
          <t>東北</t>
        </is>
      </c>
      <c r="C669" t="inlineStr">
        <is>
          <t>湯本第一変電所</t>
        </is>
      </c>
      <c r="D669" t="inlineStr">
        <is>
          <t>福島県</t>
        </is>
      </c>
      <c r="E669" t="n">
        <v>66</v>
      </c>
      <c r="G669" s="3" t="n">
        <v>37.014415</v>
      </c>
      <c r="H669" s="3" t="n">
        <v>140.84553</v>
      </c>
      <c r="I669" t="inlineStr">
        <is>
          <t>OSM実測</t>
        </is>
      </c>
      <c r="J669" t="n">
        <v>38</v>
      </c>
      <c r="K669" t="n">
        <v>38</v>
      </c>
      <c r="L669" t="n">
        <v>-25</v>
      </c>
      <c r="M669" t="n">
        <v>13</v>
      </c>
      <c r="O669" t="inlineStr">
        <is>
          <t>不可 #4</t>
        </is>
      </c>
      <c r="P669" t="inlineStr">
        <is>
          <t>有り</t>
        </is>
      </c>
      <c r="R669" s="4">
        <f>IF(COUNT($M669:$N669)=0,"",IF(AND(IF($N669&lt;&gt;"",$N669,$M669)&lt;=0,$O669&lt;&gt;"可"),"警告",""))</f>
        <v/>
      </c>
      <c r="S669" s="4">
        <f>IF(COUNT($M669:$N669)=0,0,IF(IF($N669&lt;&gt;"",$N669,$M669)&gt;=スコアリング基準!$B$20,スコアリング基準!$C$20,IF(IF($N669&lt;&gt;"",$N669,$M669)&gt;=スコアリング基準!$B$21,スコアリング基準!$C$21,IF(IF($N669&lt;&gt;"",$N669,$M669)&gt;0,スコアリング基準!$C$22,0))))</f>
        <v/>
      </c>
      <c r="T669" s="4">
        <f>IF($O669="可",スコアリング基準!$C$23,0)</f>
        <v/>
      </c>
      <c r="U669" s="4">
        <f>IF(OR(COUNT($K669:$L669)&lt;2,$K669=0),0,IF(ABS($L669)/$K669&lt;=スコアリング基準!$B$24,スコアリング基準!$C$24,IF(ABS($L669)/$K669&lt;=スコアリング基準!$B$25,スコアリング基準!$C$25,IF(ABS($L669)/$K669&lt;=スコアリング基準!$B$26,スコアリング基準!$C$26,0))))</f>
        <v/>
      </c>
      <c r="V669" s="4">
        <f>IF($P669="なし",スコアリング基準!$C$27,0)</f>
        <v/>
      </c>
      <c r="W669" s="4">
        <f>IF($F669="",0,IF(ISNUMBER($F669),IF($F669&lt;=スコアリング基準!$B$28,スコアリング基準!$C$28,スコアリング基準!$C$29),0))</f>
        <v/>
      </c>
      <c r="X669" s="4">
        <f>IFERROR(VLOOKUP($B669,スコアリング基準!$A$36:$B$46,2,FALSE),0)</f>
        <v/>
      </c>
      <c r="Y669" s="4">
        <f>SUM($S669:$X669)</f>
        <v/>
      </c>
      <c r="Z669" s="4">
        <f>IF(COUNT($M669:$N669)=0,"データ無",IF($Y669&gt;=スコアリング基準!$B$30,"S",IF($Y669&gt;=スコアリング基準!$B$31,"A",IF($Y669&gt;=スコアリング基準!$B$32,"B","C"))))</f>
        <v/>
      </c>
      <c r="AA669">
        <f>IFERROR(INDEX(実績DB!$I$3:$I$104,MATCH($B669&amp;$C669,実績DB!$J$3:$J$104,0)),"")</f>
        <v/>
      </c>
    </row>
    <row r="670">
      <c r="A670" t="n">
        <v>668</v>
      </c>
      <c r="B670" t="inlineStr">
        <is>
          <t>東北</t>
        </is>
      </c>
      <c r="C670" t="inlineStr">
        <is>
          <t>湯沢変電所</t>
        </is>
      </c>
      <c r="D670" t="inlineStr">
        <is>
          <t>秋田県</t>
        </is>
      </c>
      <c r="E670" t="n">
        <v>66</v>
      </c>
      <c r="G670" s="3" t="n">
        <v>39.158921</v>
      </c>
      <c r="H670" s="3" t="n">
        <v>140.482796</v>
      </c>
      <c r="I670" t="inlineStr">
        <is>
          <t>OSM実測</t>
        </is>
      </c>
      <c r="J670" t="n">
        <v>49</v>
      </c>
      <c r="K670" t="n">
        <v>49</v>
      </c>
      <c r="L670" t="n">
        <v>-34</v>
      </c>
      <c r="M670" t="n">
        <v>15</v>
      </c>
      <c r="O670" t="inlineStr">
        <is>
          <t>不可 #4</t>
        </is>
      </c>
      <c r="P670" t="inlineStr">
        <is>
          <t>有り</t>
        </is>
      </c>
      <c r="R670" s="4">
        <f>IF(COUNT($M670:$N670)=0,"",IF(AND(IF($N670&lt;&gt;"",$N670,$M670)&lt;=0,$O670&lt;&gt;"可"),"警告",""))</f>
        <v/>
      </c>
      <c r="S670" s="4">
        <f>IF(COUNT($M670:$N670)=0,0,IF(IF($N670&lt;&gt;"",$N670,$M670)&gt;=スコアリング基準!$B$20,スコアリング基準!$C$20,IF(IF($N670&lt;&gt;"",$N670,$M670)&gt;=スコアリング基準!$B$21,スコアリング基準!$C$21,IF(IF($N670&lt;&gt;"",$N670,$M670)&gt;0,スコアリング基準!$C$22,0))))</f>
        <v/>
      </c>
      <c r="T670" s="4">
        <f>IF($O670="可",スコアリング基準!$C$23,0)</f>
        <v/>
      </c>
      <c r="U670" s="4">
        <f>IF(OR(COUNT($K670:$L670)&lt;2,$K670=0),0,IF(ABS($L670)/$K670&lt;=スコアリング基準!$B$24,スコアリング基準!$C$24,IF(ABS($L670)/$K670&lt;=スコアリング基準!$B$25,スコアリング基準!$C$25,IF(ABS($L670)/$K670&lt;=スコアリング基準!$B$26,スコアリング基準!$C$26,0))))</f>
        <v/>
      </c>
      <c r="V670" s="4">
        <f>IF($P670="なし",スコアリング基準!$C$27,0)</f>
        <v/>
      </c>
      <c r="W670" s="4">
        <f>IF($F670="",0,IF(ISNUMBER($F670),IF($F670&lt;=スコアリング基準!$B$28,スコアリング基準!$C$28,スコアリング基準!$C$29),0))</f>
        <v/>
      </c>
      <c r="X670" s="4">
        <f>IFERROR(VLOOKUP($B670,スコアリング基準!$A$36:$B$46,2,FALSE),0)</f>
        <v/>
      </c>
      <c r="Y670" s="4">
        <f>SUM($S670:$X670)</f>
        <v/>
      </c>
      <c r="Z670" s="4">
        <f>IF(COUNT($M670:$N670)=0,"データ無",IF($Y670&gt;=スコアリング基準!$B$30,"S",IF($Y670&gt;=スコアリング基準!$B$31,"A",IF($Y670&gt;=スコアリング基準!$B$32,"B","C"))))</f>
        <v/>
      </c>
      <c r="AA670">
        <f>IFERROR(INDEX(実績DB!$I$3:$I$104,MATCH($B670&amp;$C670,実績DB!$J$3:$J$104,0)),"")</f>
        <v/>
      </c>
    </row>
    <row r="671">
      <c r="A671" t="n">
        <v>669</v>
      </c>
      <c r="B671" t="inlineStr">
        <is>
          <t>東北</t>
        </is>
      </c>
      <c r="C671" t="inlineStr">
        <is>
          <t>滝渕発電所</t>
        </is>
      </c>
      <c r="D671" t="inlineStr">
        <is>
          <t>青森県</t>
        </is>
      </c>
      <c r="E671" t="n">
        <v>66</v>
      </c>
      <c r="G671" s="3" t="n">
        <v>40.705914</v>
      </c>
      <c r="H671" s="3" t="n">
        <v>140.237277</v>
      </c>
      <c r="I671" t="inlineStr">
        <is>
          <t>OSM実測</t>
        </is>
      </c>
      <c r="R671" s="4">
        <f>IF(COUNT($M671:$N671)=0,"",IF(AND(IF($N671&lt;&gt;"",$N671,$M671)&lt;=0,$O671&lt;&gt;"可"),"警告",""))</f>
        <v/>
      </c>
      <c r="S671" s="4">
        <f>IF(COUNT($M671:$N671)=0,0,IF(IF($N671&lt;&gt;"",$N671,$M671)&gt;=スコアリング基準!$B$20,スコアリング基準!$C$20,IF(IF($N671&lt;&gt;"",$N671,$M671)&gt;=スコアリング基準!$B$21,スコアリング基準!$C$21,IF(IF($N671&lt;&gt;"",$N671,$M671)&gt;0,スコアリング基準!$C$22,0))))</f>
        <v/>
      </c>
      <c r="T671" s="4">
        <f>IF($O671="可",スコアリング基準!$C$23,0)</f>
        <v/>
      </c>
      <c r="U671" s="4">
        <f>IF(OR(COUNT($K671:$L671)&lt;2,$K671=0),0,IF(ABS($L671)/$K671&lt;=スコアリング基準!$B$24,スコアリング基準!$C$24,IF(ABS($L671)/$K671&lt;=スコアリング基準!$B$25,スコアリング基準!$C$25,IF(ABS($L671)/$K671&lt;=スコアリング基準!$B$26,スコアリング基準!$C$26,0))))</f>
        <v/>
      </c>
      <c r="V671" s="4">
        <f>IF($P671="なし",スコアリング基準!$C$27,0)</f>
        <v/>
      </c>
      <c r="W671" s="4">
        <f>IF($F671="",0,IF(ISNUMBER($F671),IF($F671&lt;=スコアリング基準!$B$28,スコアリング基準!$C$28,スコアリング基準!$C$29),0))</f>
        <v/>
      </c>
      <c r="X671" s="4">
        <f>IFERROR(VLOOKUP($B671,スコアリング基準!$A$36:$B$46,2,FALSE),0)</f>
        <v/>
      </c>
      <c r="Y671" s="4">
        <f>SUM($S671:$X671)</f>
        <v/>
      </c>
      <c r="Z671" s="4">
        <f>IF(COUNT($M671:$N671)=0,"データ無",IF($Y671&gt;=スコアリング基準!$B$30,"S",IF($Y671&gt;=スコアリング基準!$B$31,"A",IF($Y671&gt;=スコアリング基準!$B$32,"B","C"))))</f>
        <v/>
      </c>
      <c r="AA671">
        <f>IFERROR(INDEX(実績DB!$I$3:$I$104,MATCH($B671&amp;$C671,実績DB!$J$3:$J$104,0)),"")</f>
        <v/>
      </c>
    </row>
    <row r="672">
      <c r="A672" t="n">
        <v>670</v>
      </c>
      <c r="B672" t="inlineStr">
        <is>
          <t>東北</t>
        </is>
      </c>
      <c r="C672" t="inlineStr">
        <is>
          <t>瀬辺地変電所</t>
        </is>
      </c>
      <c r="D672" t="inlineStr">
        <is>
          <t>青森県</t>
        </is>
      </c>
      <c r="E672" t="n">
        <v>66</v>
      </c>
      <c r="G672" s="3" t="n">
        <v>41.000533</v>
      </c>
      <c r="H672" s="3" t="n">
        <v>140.645594</v>
      </c>
      <c r="I672" t="inlineStr">
        <is>
          <t>OSM実測</t>
        </is>
      </c>
      <c r="J672" t="n">
        <v>18</v>
      </c>
      <c r="K672" t="n">
        <v>18</v>
      </c>
      <c r="L672" t="n">
        <v>-8</v>
      </c>
      <c r="M672" t="n">
        <v>10</v>
      </c>
      <c r="O672" t="inlineStr">
        <is>
          <t>不可 #4</t>
        </is>
      </c>
      <c r="P672" t="inlineStr">
        <is>
          <t>有り</t>
        </is>
      </c>
      <c r="R672" s="4">
        <f>IF(COUNT($M672:$N672)=0,"",IF(AND(IF($N672&lt;&gt;"",$N672,$M672)&lt;=0,$O672&lt;&gt;"可"),"警告",""))</f>
        <v/>
      </c>
      <c r="S672" s="4">
        <f>IF(COUNT($M672:$N672)=0,0,IF(IF($N672&lt;&gt;"",$N672,$M672)&gt;=スコアリング基準!$B$20,スコアリング基準!$C$20,IF(IF($N672&lt;&gt;"",$N672,$M672)&gt;=スコアリング基準!$B$21,スコアリング基準!$C$21,IF(IF($N672&lt;&gt;"",$N672,$M672)&gt;0,スコアリング基準!$C$22,0))))</f>
        <v/>
      </c>
      <c r="T672" s="4">
        <f>IF($O672="可",スコアリング基準!$C$23,0)</f>
        <v/>
      </c>
      <c r="U672" s="4">
        <f>IF(OR(COUNT($K672:$L672)&lt;2,$K672=0),0,IF(ABS($L672)/$K672&lt;=スコアリング基準!$B$24,スコアリング基準!$C$24,IF(ABS($L672)/$K672&lt;=スコアリング基準!$B$25,スコアリング基準!$C$25,IF(ABS($L672)/$K672&lt;=スコアリング基準!$B$26,スコアリング基準!$C$26,0))))</f>
        <v/>
      </c>
      <c r="V672" s="4">
        <f>IF($P672="なし",スコアリング基準!$C$27,0)</f>
        <v/>
      </c>
      <c r="W672" s="4">
        <f>IF($F672="",0,IF(ISNUMBER($F672),IF($F672&lt;=スコアリング基準!$B$28,スコアリング基準!$C$28,スコアリング基準!$C$29),0))</f>
        <v/>
      </c>
      <c r="X672" s="4">
        <f>IFERROR(VLOOKUP($B672,スコアリング基準!$A$36:$B$46,2,FALSE),0)</f>
        <v/>
      </c>
      <c r="Y672" s="4">
        <f>SUM($S672:$X672)</f>
        <v/>
      </c>
      <c r="Z672" s="4">
        <f>IF(COUNT($M672:$N672)=0,"データ無",IF($Y672&gt;=スコアリング基準!$B$30,"S",IF($Y672&gt;=スコアリング基準!$B$31,"A",IF($Y672&gt;=スコアリング基準!$B$32,"B","C"))))</f>
        <v/>
      </c>
      <c r="AA672">
        <f>IFERROR(INDEX(実績DB!$I$3:$I$104,MATCH($B672&amp;$C672,実績DB!$J$3:$J$104,0)),"")</f>
        <v/>
      </c>
    </row>
    <row r="673">
      <c r="A673" t="n">
        <v>671</v>
      </c>
      <c r="B673" t="inlineStr">
        <is>
          <t>東北</t>
        </is>
      </c>
      <c r="C673" t="inlineStr">
        <is>
          <t>牛島変電所</t>
        </is>
      </c>
      <c r="D673" t="inlineStr">
        <is>
          <t>秋田県</t>
        </is>
      </c>
      <c r="E673" t="n">
        <v>66</v>
      </c>
      <c r="G673" s="3" t="n">
        <v>39.692191</v>
      </c>
      <c r="H673" s="3" t="n">
        <v>140.107307</v>
      </c>
      <c r="I673" t="inlineStr">
        <is>
          <t>OSM実測</t>
        </is>
      </c>
      <c r="J673" t="n">
        <v>36</v>
      </c>
      <c r="K673" t="n">
        <v>36</v>
      </c>
      <c r="L673" t="n">
        <v>-13</v>
      </c>
      <c r="M673" t="n">
        <v>23</v>
      </c>
      <c r="O673" t="inlineStr">
        <is>
          <t>不可 #4</t>
        </is>
      </c>
      <c r="P673" t="inlineStr">
        <is>
          <t>有り</t>
        </is>
      </c>
      <c r="R673" s="4">
        <f>IF(COUNT($M673:$N673)=0,"",IF(AND(IF($N673&lt;&gt;"",$N673,$M673)&lt;=0,$O673&lt;&gt;"可"),"警告",""))</f>
        <v/>
      </c>
      <c r="S673" s="4">
        <f>IF(COUNT($M673:$N673)=0,0,IF(IF($N673&lt;&gt;"",$N673,$M673)&gt;=スコアリング基準!$B$20,スコアリング基準!$C$20,IF(IF($N673&lt;&gt;"",$N673,$M673)&gt;=スコアリング基準!$B$21,スコアリング基準!$C$21,IF(IF($N673&lt;&gt;"",$N673,$M673)&gt;0,スコアリング基準!$C$22,0))))</f>
        <v/>
      </c>
      <c r="T673" s="4">
        <f>IF($O673="可",スコアリング基準!$C$23,0)</f>
        <v/>
      </c>
      <c r="U673" s="4">
        <f>IF(OR(COUNT($K673:$L673)&lt;2,$K673=0),0,IF(ABS($L673)/$K673&lt;=スコアリング基準!$B$24,スコアリング基準!$C$24,IF(ABS($L673)/$K673&lt;=スコアリング基準!$B$25,スコアリング基準!$C$25,IF(ABS($L673)/$K673&lt;=スコアリング基準!$B$26,スコアリング基準!$C$26,0))))</f>
        <v/>
      </c>
      <c r="V673" s="4">
        <f>IF($P673="なし",スコアリング基準!$C$27,0)</f>
        <v/>
      </c>
      <c r="W673" s="4">
        <f>IF($F673="",0,IF(ISNUMBER($F673),IF($F673&lt;=スコアリング基準!$B$28,スコアリング基準!$C$28,スコアリング基準!$C$29),0))</f>
        <v/>
      </c>
      <c r="X673" s="4">
        <f>IFERROR(VLOOKUP($B673,スコアリング基準!$A$36:$B$46,2,FALSE),0)</f>
        <v/>
      </c>
      <c r="Y673" s="4">
        <f>SUM($S673:$X673)</f>
        <v/>
      </c>
      <c r="Z673" s="4">
        <f>IF(COUNT($M673:$N673)=0,"データ無",IF($Y673&gt;=スコアリング基準!$B$30,"S",IF($Y673&gt;=スコアリング基準!$B$31,"A",IF($Y673&gt;=スコアリング基準!$B$32,"B","C"))))</f>
        <v/>
      </c>
      <c r="AA673">
        <f>IFERROR(INDEX(実績DB!$I$3:$I$104,MATCH($B673&amp;$C673,実績DB!$J$3:$J$104,0)),"")</f>
        <v/>
      </c>
    </row>
    <row r="674">
      <c r="A674" t="n">
        <v>672</v>
      </c>
      <c r="B674" t="inlineStr">
        <is>
          <t>東北</t>
        </is>
      </c>
      <c r="C674" t="inlineStr">
        <is>
          <t>玉浦変電所</t>
        </is>
      </c>
      <c r="D674" t="inlineStr">
        <is>
          <t>宮城県</t>
        </is>
      </c>
      <c r="E674" t="n">
        <v>66</v>
      </c>
      <c r="G674" s="3" t="n">
        <v>38.123923</v>
      </c>
      <c r="H674" s="3" t="n">
        <v>140.900555</v>
      </c>
      <c r="I674" t="inlineStr">
        <is>
          <t>OSM実測</t>
        </is>
      </c>
      <c r="J674" t="n">
        <v>52</v>
      </c>
      <c r="K674" t="n">
        <v>52</v>
      </c>
      <c r="L674" t="n">
        <v>-39</v>
      </c>
      <c r="M674" t="n">
        <v>13</v>
      </c>
      <c r="O674" t="inlineStr">
        <is>
          <t>不可 #4</t>
        </is>
      </c>
      <c r="P674" t="inlineStr">
        <is>
          <t>有り</t>
        </is>
      </c>
      <c r="R674" s="4">
        <f>IF(COUNT($M674:$N674)=0,"",IF(AND(IF($N674&lt;&gt;"",$N674,$M674)&lt;=0,$O674&lt;&gt;"可"),"警告",""))</f>
        <v/>
      </c>
      <c r="S674" s="4">
        <f>IF(COUNT($M674:$N674)=0,0,IF(IF($N674&lt;&gt;"",$N674,$M674)&gt;=スコアリング基準!$B$20,スコアリング基準!$C$20,IF(IF($N674&lt;&gt;"",$N674,$M674)&gt;=スコアリング基準!$B$21,スコアリング基準!$C$21,IF(IF($N674&lt;&gt;"",$N674,$M674)&gt;0,スコアリング基準!$C$22,0))))</f>
        <v/>
      </c>
      <c r="T674" s="4">
        <f>IF($O674="可",スコアリング基準!$C$23,0)</f>
        <v/>
      </c>
      <c r="U674" s="4">
        <f>IF(OR(COUNT($K674:$L674)&lt;2,$K674=0),0,IF(ABS($L674)/$K674&lt;=スコアリング基準!$B$24,スコアリング基準!$C$24,IF(ABS($L674)/$K674&lt;=スコアリング基準!$B$25,スコアリング基準!$C$25,IF(ABS($L674)/$K674&lt;=スコアリング基準!$B$26,スコアリング基準!$C$26,0))))</f>
        <v/>
      </c>
      <c r="V674" s="4">
        <f>IF($P674="なし",スコアリング基準!$C$27,0)</f>
        <v/>
      </c>
      <c r="W674" s="4">
        <f>IF($F674="",0,IF(ISNUMBER($F674),IF($F674&lt;=スコアリング基準!$B$28,スコアリング基準!$C$28,スコアリング基準!$C$29),0))</f>
        <v/>
      </c>
      <c r="X674" s="4">
        <f>IFERROR(VLOOKUP($B674,スコアリング基準!$A$36:$B$46,2,FALSE),0)</f>
        <v/>
      </c>
      <c r="Y674" s="4">
        <f>SUM($S674:$X674)</f>
        <v/>
      </c>
      <c r="Z674" s="4">
        <f>IF(COUNT($M674:$N674)=0,"データ無",IF($Y674&gt;=スコアリング基準!$B$30,"S",IF($Y674&gt;=スコアリング基準!$B$31,"A",IF($Y674&gt;=スコアリング基準!$B$32,"B","C"))))</f>
        <v/>
      </c>
      <c r="AA674">
        <f>IFERROR(INDEX(実績DB!$I$3:$I$104,MATCH($B674&amp;$C674,実績DB!$J$3:$J$104,0)),"")</f>
        <v/>
      </c>
    </row>
    <row r="675">
      <c r="A675" t="n">
        <v>673</v>
      </c>
      <c r="B675" t="inlineStr">
        <is>
          <t>東北</t>
        </is>
      </c>
      <c r="C675" t="inlineStr">
        <is>
          <t>田代変電所</t>
        </is>
      </c>
      <c r="D675" t="inlineStr">
        <is>
          <t>青森県</t>
        </is>
      </c>
      <c r="E675" t="n">
        <v>66</v>
      </c>
      <c r="G675" s="3" t="n">
        <v>40.70375</v>
      </c>
      <c r="H675" s="3" t="n">
        <v>140.928734</v>
      </c>
      <c r="I675" t="inlineStr">
        <is>
          <t>OSM実測</t>
        </is>
      </c>
      <c r="J675" t="n">
        <v>2.8</v>
      </c>
      <c r="K675" t="n">
        <v>2.8</v>
      </c>
      <c r="L675" t="n">
        <v>-1</v>
      </c>
      <c r="M675" t="n">
        <v>2</v>
      </c>
      <c r="O675" t="inlineStr">
        <is>
          <t>不可 #4</t>
        </is>
      </c>
      <c r="P675" t="inlineStr">
        <is>
          <t>有り</t>
        </is>
      </c>
      <c r="R675" s="4">
        <f>IF(COUNT($M675:$N675)=0,"",IF(AND(IF($N675&lt;&gt;"",$N675,$M675)&lt;=0,$O675&lt;&gt;"可"),"警告",""))</f>
        <v/>
      </c>
      <c r="S675" s="4">
        <f>IF(COUNT($M675:$N675)=0,0,IF(IF($N675&lt;&gt;"",$N675,$M675)&gt;=スコアリング基準!$B$20,スコアリング基準!$C$20,IF(IF($N675&lt;&gt;"",$N675,$M675)&gt;=スコアリング基準!$B$21,スコアリング基準!$C$21,IF(IF($N675&lt;&gt;"",$N675,$M675)&gt;0,スコアリング基準!$C$22,0))))</f>
        <v/>
      </c>
      <c r="T675" s="4">
        <f>IF($O675="可",スコアリング基準!$C$23,0)</f>
        <v/>
      </c>
      <c r="U675" s="4">
        <f>IF(OR(COUNT($K675:$L675)&lt;2,$K675=0),0,IF(ABS($L675)/$K675&lt;=スコアリング基準!$B$24,スコアリング基準!$C$24,IF(ABS($L675)/$K675&lt;=スコアリング基準!$B$25,スコアリング基準!$C$25,IF(ABS($L675)/$K675&lt;=スコアリング基準!$B$26,スコアリング基準!$C$26,0))))</f>
        <v/>
      </c>
      <c r="V675" s="4">
        <f>IF($P675="なし",スコアリング基準!$C$27,0)</f>
        <v/>
      </c>
      <c r="W675" s="4">
        <f>IF($F675="",0,IF(ISNUMBER($F675),IF($F675&lt;=スコアリング基準!$B$28,スコアリング基準!$C$28,スコアリング基準!$C$29),0))</f>
        <v/>
      </c>
      <c r="X675" s="4">
        <f>IFERROR(VLOOKUP($B675,スコアリング基準!$A$36:$B$46,2,FALSE),0)</f>
        <v/>
      </c>
      <c r="Y675" s="4">
        <f>SUM($S675:$X675)</f>
        <v/>
      </c>
      <c r="Z675" s="4">
        <f>IF(COUNT($M675:$N675)=0,"データ無",IF($Y675&gt;=スコアリング基準!$B$30,"S",IF($Y675&gt;=スコアリング基準!$B$31,"A",IF($Y675&gt;=スコアリング基準!$B$32,"B","C"))))</f>
        <v/>
      </c>
      <c r="AA675">
        <f>IFERROR(INDEX(実績DB!$I$3:$I$104,MATCH($B675&amp;$C675,実績DB!$J$3:$J$104,0)),"")</f>
        <v/>
      </c>
    </row>
    <row r="676">
      <c r="A676" t="n">
        <v>674</v>
      </c>
      <c r="B676" t="inlineStr">
        <is>
          <t>東北</t>
        </is>
      </c>
      <c r="C676" t="inlineStr">
        <is>
          <t>白石変電所</t>
        </is>
      </c>
      <c r="D676" t="inlineStr">
        <is>
          <t>宮城県</t>
        </is>
      </c>
      <c r="E676" t="n">
        <v>66</v>
      </c>
      <c r="G676" s="3" t="n">
        <v>38.008623</v>
      </c>
      <c r="H676" s="3" t="n">
        <v>140.617323</v>
      </c>
      <c r="I676" t="inlineStr">
        <is>
          <t>OSM実測</t>
        </is>
      </c>
      <c r="J676" t="n">
        <v>57</v>
      </c>
      <c r="K676" t="n">
        <v>57</v>
      </c>
      <c r="L676" t="n">
        <v>-54</v>
      </c>
      <c r="M676" t="n">
        <v>3</v>
      </c>
      <c r="O676" t="inlineStr">
        <is>
          <t>不可 #4</t>
        </is>
      </c>
      <c r="P676" t="inlineStr">
        <is>
          <t>有り</t>
        </is>
      </c>
      <c r="R676" s="4">
        <f>IF(COUNT($M676:$N676)=0,"",IF(AND(IF($N676&lt;&gt;"",$N676,$M676)&lt;=0,$O676&lt;&gt;"可"),"警告",""))</f>
        <v/>
      </c>
      <c r="S676" s="4">
        <f>IF(COUNT($M676:$N676)=0,0,IF(IF($N676&lt;&gt;"",$N676,$M676)&gt;=スコアリング基準!$B$20,スコアリング基準!$C$20,IF(IF($N676&lt;&gt;"",$N676,$M676)&gt;=スコアリング基準!$B$21,スコアリング基準!$C$21,IF(IF($N676&lt;&gt;"",$N676,$M676)&gt;0,スコアリング基準!$C$22,0))))</f>
        <v/>
      </c>
      <c r="T676" s="4">
        <f>IF($O676="可",スコアリング基準!$C$23,0)</f>
        <v/>
      </c>
      <c r="U676" s="4">
        <f>IF(OR(COUNT($K676:$L676)&lt;2,$K676=0),0,IF(ABS($L676)/$K676&lt;=スコアリング基準!$B$24,スコアリング基準!$C$24,IF(ABS($L676)/$K676&lt;=スコアリング基準!$B$25,スコアリング基準!$C$25,IF(ABS($L676)/$K676&lt;=スコアリング基準!$B$26,スコアリング基準!$C$26,0))))</f>
        <v/>
      </c>
      <c r="V676" s="4">
        <f>IF($P676="なし",スコアリング基準!$C$27,0)</f>
        <v/>
      </c>
      <c r="W676" s="4">
        <f>IF($F676="",0,IF(ISNUMBER($F676),IF($F676&lt;=スコアリング基準!$B$28,スコアリング基準!$C$28,スコアリング基準!$C$29),0))</f>
        <v/>
      </c>
      <c r="X676" s="4">
        <f>IFERROR(VLOOKUP($B676,スコアリング基準!$A$36:$B$46,2,FALSE),0)</f>
        <v/>
      </c>
      <c r="Y676" s="4">
        <f>SUM($S676:$X676)</f>
        <v/>
      </c>
      <c r="Z676" s="4">
        <f>IF(COUNT($M676:$N676)=0,"データ無",IF($Y676&gt;=スコアリング基準!$B$30,"S",IF($Y676&gt;=スコアリング基準!$B$31,"A",IF($Y676&gt;=スコアリング基準!$B$32,"B","C"))))</f>
        <v/>
      </c>
      <c r="AA676">
        <f>IFERROR(INDEX(実績DB!$I$3:$I$104,MATCH($B676&amp;$C676,実績DB!$J$3:$J$104,0)),"")</f>
        <v/>
      </c>
    </row>
    <row r="677">
      <c r="A677" t="n">
        <v>675</v>
      </c>
      <c r="B677" t="inlineStr">
        <is>
          <t>東北</t>
        </is>
      </c>
      <c r="C677" t="inlineStr">
        <is>
          <t>相去変電所</t>
        </is>
      </c>
      <c r="D677" t="inlineStr">
        <is>
          <t>岩手県</t>
        </is>
      </c>
      <c r="E677" t="n">
        <v>66</v>
      </c>
      <c r="G677" s="3" t="n">
        <v>39.246683</v>
      </c>
      <c r="H677" s="3" t="n">
        <v>141.090237</v>
      </c>
      <c r="I677" t="inlineStr">
        <is>
          <t>OSM実測</t>
        </is>
      </c>
      <c r="J677" t="n">
        <v>38</v>
      </c>
      <c r="K677" t="n">
        <v>38</v>
      </c>
      <c r="L677" t="n">
        <v>-24</v>
      </c>
      <c r="M677" t="n">
        <v>14</v>
      </c>
      <c r="O677" t="inlineStr">
        <is>
          <t>不可 #4</t>
        </is>
      </c>
      <c r="P677" t="inlineStr">
        <is>
          <t>有り</t>
        </is>
      </c>
      <c r="R677" s="4">
        <f>IF(COUNT($M677:$N677)=0,"",IF(AND(IF($N677&lt;&gt;"",$N677,$M677)&lt;=0,$O677&lt;&gt;"可"),"警告",""))</f>
        <v/>
      </c>
      <c r="S677" s="4">
        <f>IF(COUNT($M677:$N677)=0,0,IF(IF($N677&lt;&gt;"",$N677,$M677)&gt;=スコアリング基準!$B$20,スコアリング基準!$C$20,IF(IF($N677&lt;&gt;"",$N677,$M677)&gt;=スコアリング基準!$B$21,スコアリング基準!$C$21,IF(IF($N677&lt;&gt;"",$N677,$M677)&gt;0,スコアリング基準!$C$22,0))))</f>
        <v/>
      </c>
      <c r="T677" s="4">
        <f>IF($O677="可",スコアリング基準!$C$23,0)</f>
        <v/>
      </c>
      <c r="U677" s="4">
        <f>IF(OR(COUNT($K677:$L677)&lt;2,$K677=0),0,IF(ABS($L677)/$K677&lt;=スコアリング基準!$B$24,スコアリング基準!$C$24,IF(ABS($L677)/$K677&lt;=スコアリング基準!$B$25,スコアリング基準!$C$25,IF(ABS($L677)/$K677&lt;=スコアリング基準!$B$26,スコアリング基準!$C$26,0))))</f>
        <v/>
      </c>
      <c r="V677" s="4">
        <f>IF($P677="なし",スコアリング基準!$C$27,0)</f>
        <v/>
      </c>
      <c r="W677" s="4">
        <f>IF($F677="",0,IF(ISNUMBER($F677),IF($F677&lt;=スコアリング基準!$B$28,スコアリング基準!$C$28,スコアリング基準!$C$29),0))</f>
        <v/>
      </c>
      <c r="X677" s="4">
        <f>IFERROR(VLOOKUP($B677,スコアリング基準!$A$36:$B$46,2,FALSE),0)</f>
        <v/>
      </c>
      <c r="Y677" s="4">
        <f>SUM($S677:$X677)</f>
        <v/>
      </c>
      <c r="Z677" s="4">
        <f>IF(COUNT($M677:$N677)=0,"データ無",IF($Y677&gt;=スコアリング基準!$B$30,"S",IF($Y677&gt;=スコアリング基準!$B$31,"A",IF($Y677&gt;=スコアリング基準!$B$32,"B","C"))))</f>
        <v/>
      </c>
      <c r="AA677">
        <f>IFERROR(INDEX(実績DB!$I$3:$I$104,MATCH($B677&amp;$C677,実績DB!$J$3:$J$104,0)),"")</f>
        <v/>
      </c>
    </row>
    <row r="678">
      <c r="A678" t="n">
        <v>676</v>
      </c>
      <c r="B678" t="inlineStr">
        <is>
          <t>東北</t>
        </is>
      </c>
      <c r="C678" t="inlineStr">
        <is>
          <t>相坂変電所</t>
        </is>
      </c>
      <c r="D678" t="inlineStr">
        <is>
          <t>青森県</t>
        </is>
      </c>
      <c r="E678" t="n">
        <v>66</v>
      </c>
      <c r="G678" s="3" t="n">
        <v>40.594106</v>
      </c>
      <c r="H678" s="3" t="n">
        <v>141.240449</v>
      </c>
      <c r="I678" t="inlineStr">
        <is>
          <t>OSM実測</t>
        </is>
      </c>
      <c r="J678" t="n">
        <v>52</v>
      </c>
      <c r="K678" t="n">
        <v>52</v>
      </c>
      <c r="L678" t="n">
        <v>-47</v>
      </c>
      <c r="M678" t="n">
        <v>5</v>
      </c>
      <c r="O678" t="inlineStr">
        <is>
          <t>不可 #4</t>
        </is>
      </c>
      <c r="P678" t="inlineStr">
        <is>
          <t>有り</t>
        </is>
      </c>
      <c r="R678" s="4">
        <f>IF(COUNT($M678:$N678)=0,"",IF(AND(IF($N678&lt;&gt;"",$N678,$M678)&lt;=0,$O678&lt;&gt;"可"),"警告",""))</f>
        <v/>
      </c>
      <c r="S678" s="4">
        <f>IF(COUNT($M678:$N678)=0,0,IF(IF($N678&lt;&gt;"",$N678,$M678)&gt;=スコアリング基準!$B$20,スコアリング基準!$C$20,IF(IF($N678&lt;&gt;"",$N678,$M678)&gt;=スコアリング基準!$B$21,スコアリング基準!$C$21,IF(IF($N678&lt;&gt;"",$N678,$M678)&gt;0,スコアリング基準!$C$22,0))))</f>
        <v/>
      </c>
      <c r="T678" s="4">
        <f>IF($O678="可",スコアリング基準!$C$23,0)</f>
        <v/>
      </c>
      <c r="U678" s="4">
        <f>IF(OR(COUNT($K678:$L678)&lt;2,$K678=0),0,IF(ABS($L678)/$K678&lt;=スコアリング基準!$B$24,スコアリング基準!$C$24,IF(ABS($L678)/$K678&lt;=スコアリング基準!$B$25,スコアリング基準!$C$25,IF(ABS($L678)/$K678&lt;=スコアリング基準!$B$26,スコアリング基準!$C$26,0))))</f>
        <v/>
      </c>
      <c r="V678" s="4">
        <f>IF($P678="なし",スコアリング基準!$C$27,0)</f>
        <v/>
      </c>
      <c r="W678" s="4">
        <f>IF($F678="",0,IF(ISNUMBER($F678),IF($F678&lt;=スコアリング基準!$B$28,スコアリング基準!$C$28,スコアリング基準!$C$29),0))</f>
        <v/>
      </c>
      <c r="X678" s="4">
        <f>IFERROR(VLOOKUP($B678,スコアリング基準!$A$36:$B$46,2,FALSE),0)</f>
        <v/>
      </c>
      <c r="Y678" s="4">
        <f>SUM($S678:$X678)</f>
        <v/>
      </c>
      <c r="Z678" s="4">
        <f>IF(COUNT($M678:$N678)=0,"データ無",IF($Y678&gt;=スコアリング基準!$B$30,"S",IF($Y678&gt;=スコアリング基準!$B$31,"A",IF($Y678&gt;=スコアリング基準!$B$32,"B","C"))))</f>
        <v/>
      </c>
      <c r="AA678">
        <f>IFERROR(INDEX(実績DB!$I$3:$I$104,MATCH($B678&amp;$C678,実績DB!$J$3:$J$104,0)),"")</f>
        <v/>
      </c>
    </row>
    <row r="679">
      <c r="A679" t="n">
        <v>677</v>
      </c>
      <c r="B679" t="inlineStr">
        <is>
          <t>東北</t>
        </is>
      </c>
      <c r="C679" t="inlineStr">
        <is>
          <t>矢巾変電所</t>
        </is>
      </c>
      <c r="D679" t="inlineStr">
        <is>
          <t>岩手県</t>
        </is>
      </c>
      <c r="E679" t="n">
        <v>66</v>
      </c>
      <c r="G679" s="3" t="n">
        <v>39.624824</v>
      </c>
      <c r="H679" s="3" t="n">
        <v>141.150098</v>
      </c>
      <c r="I679" t="inlineStr">
        <is>
          <t>OSM実測</t>
        </is>
      </c>
      <c r="J679" t="n">
        <v>57</v>
      </c>
      <c r="K679" t="n">
        <v>57</v>
      </c>
      <c r="L679" t="n">
        <v>-39</v>
      </c>
      <c r="M679" t="n">
        <v>18</v>
      </c>
      <c r="O679" t="inlineStr">
        <is>
          <t>不可 #4</t>
        </is>
      </c>
      <c r="P679" t="inlineStr">
        <is>
          <t>有り</t>
        </is>
      </c>
      <c r="R679" s="4">
        <f>IF(COUNT($M679:$N679)=0,"",IF(AND(IF($N679&lt;&gt;"",$N679,$M679)&lt;=0,$O679&lt;&gt;"可"),"警告",""))</f>
        <v/>
      </c>
      <c r="S679" s="4">
        <f>IF(COUNT($M679:$N679)=0,0,IF(IF($N679&lt;&gt;"",$N679,$M679)&gt;=スコアリング基準!$B$20,スコアリング基準!$C$20,IF(IF($N679&lt;&gt;"",$N679,$M679)&gt;=スコアリング基準!$B$21,スコアリング基準!$C$21,IF(IF($N679&lt;&gt;"",$N679,$M679)&gt;0,スコアリング基準!$C$22,0))))</f>
        <v/>
      </c>
      <c r="T679" s="4">
        <f>IF($O679="可",スコアリング基準!$C$23,0)</f>
        <v/>
      </c>
      <c r="U679" s="4">
        <f>IF(OR(COUNT($K679:$L679)&lt;2,$K679=0),0,IF(ABS($L679)/$K679&lt;=スコアリング基準!$B$24,スコアリング基準!$C$24,IF(ABS($L679)/$K679&lt;=スコアリング基準!$B$25,スコアリング基準!$C$25,IF(ABS($L679)/$K679&lt;=スコアリング基準!$B$26,スコアリング基準!$C$26,0))))</f>
        <v/>
      </c>
      <c r="V679" s="4">
        <f>IF($P679="なし",スコアリング基準!$C$27,0)</f>
        <v/>
      </c>
      <c r="W679" s="4">
        <f>IF($F679="",0,IF(ISNUMBER($F679),IF($F679&lt;=スコアリング基準!$B$28,スコアリング基準!$C$28,スコアリング基準!$C$29),0))</f>
        <v/>
      </c>
      <c r="X679" s="4">
        <f>IFERROR(VLOOKUP($B679,スコアリング基準!$A$36:$B$46,2,FALSE),0)</f>
        <v/>
      </c>
      <c r="Y679" s="4">
        <f>SUM($S679:$X679)</f>
        <v/>
      </c>
      <c r="Z679" s="4">
        <f>IF(COUNT($M679:$N679)=0,"データ無",IF($Y679&gt;=スコアリング基準!$B$30,"S",IF($Y679&gt;=スコアリング基準!$B$31,"A",IF($Y679&gt;=スコアリング基準!$B$32,"B","C"))))</f>
        <v/>
      </c>
      <c r="AA679">
        <f>IFERROR(INDEX(実績DB!$I$3:$I$104,MATCH($B679&amp;$C679,実績DB!$J$3:$J$104,0)),"")</f>
        <v/>
      </c>
    </row>
    <row r="680">
      <c r="A680" t="n">
        <v>678</v>
      </c>
      <c r="B680" t="inlineStr">
        <is>
          <t>東北</t>
        </is>
      </c>
      <c r="C680" t="inlineStr">
        <is>
          <t>石巻湊変電所</t>
        </is>
      </c>
      <c r="D680" t="inlineStr">
        <is>
          <t>宮城県</t>
        </is>
      </c>
      <c r="E680" t="n">
        <v>66</v>
      </c>
      <c r="G680" s="3" t="n">
        <v>38.425323</v>
      </c>
      <c r="H680" s="3" t="n">
        <v>141.324332</v>
      </c>
      <c r="I680" t="inlineStr">
        <is>
          <t>OSM実測</t>
        </is>
      </c>
      <c r="J680" t="n">
        <v>57</v>
      </c>
      <c r="K680" t="n">
        <v>57</v>
      </c>
      <c r="L680" t="n">
        <v>-37</v>
      </c>
      <c r="M680" t="n">
        <v>20</v>
      </c>
      <c r="O680" t="inlineStr">
        <is>
          <t>不可 #4</t>
        </is>
      </c>
      <c r="P680" t="inlineStr">
        <is>
          <t>有り</t>
        </is>
      </c>
      <c r="R680" s="4">
        <f>IF(COUNT($M680:$N680)=0,"",IF(AND(IF($N680&lt;&gt;"",$N680,$M680)&lt;=0,$O680&lt;&gt;"可"),"警告",""))</f>
        <v/>
      </c>
      <c r="S680" s="4">
        <f>IF(COUNT($M680:$N680)=0,0,IF(IF($N680&lt;&gt;"",$N680,$M680)&gt;=スコアリング基準!$B$20,スコアリング基準!$C$20,IF(IF($N680&lt;&gt;"",$N680,$M680)&gt;=スコアリング基準!$B$21,スコアリング基準!$C$21,IF(IF($N680&lt;&gt;"",$N680,$M680)&gt;0,スコアリング基準!$C$22,0))))</f>
        <v/>
      </c>
      <c r="T680" s="4">
        <f>IF($O680="可",スコアリング基準!$C$23,0)</f>
        <v/>
      </c>
      <c r="U680" s="4">
        <f>IF(OR(COUNT($K680:$L680)&lt;2,$K680=0),0,IF(ABS($L680)/$K680&lt;=スコアリング基準!$B$24,スコアリング基準!$C$24,IF(ABS($L680)/$K680&lt;=スコアリング基準!$B$25,スコアリング基準!$C$25,IF(ABS($L680)/$K680&lt;=スコアリング基準!$B$26,スコアリング基準!$C$26,0))))</f>
        <v/>
      </c>
      <c r="V680" s="4">
        <f>IF($P680="なし",スコアリング基準!$C$27,0)</f>
        <v/>
      </c>
      <c r="W680" s="4">
        <f>IF($F680="",0,IF(ISNUMBER($F680),IF($F680&lt;=スコアリング基準!$B$28,スコアリング基準!$C$28,スコアリング基準!$C$29),0))</f>
        <v/>
      </c>
      <c r="X680" s="4">
        <f>IFERROR(VLOOKUP($B680,スコアリング基準!$A$36:$B$46,2,FALSE),0)</f>
        <v/>
      </c>
      <c r="Y680" s="4">
        <f>SUM($S680:$X680)</f>
        <v/>
      </c>
      <c r="Z680" s="4">
        <f>IF(COUNT($M680:$N680)=0,"データ無",IF($Y680&gt;=スコアリング基準!$B$30,"S",IF($Y680&gt;=スコアリング基準!$B$31,"A",IF($Y680&gt;=スコアリング基準!$B$32,"B","C"))))</f>
        <v/>
      </c>
      <c r="AA680">
        <f>IFERROR(INDEX(実績DB!$I$3:$I$104,MATCH($B680&amp;$C680,実績DB!$J$3:$J$104,0)),"")</f>
        <v/>
      </c>
    </row>
    <row r="681">
      <c r="A681" t="n">
        <v>679</v>
      </c>
      <c r="B681" t="inlineStr">
        <is>
          <t>東北</t>
        </is>
      </c>
      <c r="C681" t="inlineStr">
        <is>
          <t>神指変電所</t>
        </is>
      </c>
      <c r="D681" t="inlineStr">
        <is>
          <t>福島県</t>
        </is>
      </c>
      <c r="E681" t="n">
        <v>66</v>
      </c>
      <c r="G681" s="3" t="n">
        <v>37.505739</v>
      </c>
      <c r="H681" s="3" t="n">
        <v>139.913834</v>
      </c>
      <c r="I681" t="inlineStr">
        <is>
          <t>OSM実測</t>
        </is>
      </c>
      <c r="J681" t="n">
        <v>52</v>
      </c>
      <c r="K681" t="n">
        <v>52</v>
      </c>
      <c r="L681" t="n">
        <v>-36</v>
      </c>
      <c r="M681" t="n">
        <v>16</v>
      </c>
      <c r="O681" t="inlineStr">
        <is>
          <t>不可 #4</t>
        </is>
      </c>
      <c r="P681" t="inlineStr">
        <is>
          <t>有り</t>
        </is>
      </c>
      <c r="R681" s="4">
        <f>IF(COUNT($M681:$N681)=0,"",IF(AND(IF($N681&lt;&gt;"",$N681,$M681)&lt;=0,$O681&lt;&gt;"可"),"警告",""))</f>
        <v/>
      </c>
      <c r="S681" s="4">
        <f>IF(COUNT($M681:$N681)=0,0,IF(IF($N681&lt;&gt;"",$N681,$M681)&gt;=スコアリング基準!$B$20,スコアリング基準!$C$20,IF(IF($N681&lt;&gt;"",$N681,$M681)&gt;=スコアリング基準!$B$21,スコアリング基準!$C$21,IF(IF($N681&lt;&gt;"",$N681,$M681)&gt;0,スコアリング基準!$C$22,0))))</f>
        <v/>
      </c>
      <c r="T681" s="4">
        <f>IF($O681="可",スコアリング基準!$C$23,0)</f>
        <v/>
      </c>
      <c r="U681" s="4">
        <f>IF(OR(COUNT($K681:$L681)&lt;2,$K681=0),0,IF(ABS($L681)/$K681&lt;=スコアリング基準!$B$24,スコアリング基準!$C$24,IF(ABS($L681)/$K681&lt;=スコアリング基準!$B$25,スコアリング基準!$C$25,IF(ABS($L681)/$K681&lt;=スコアリング基準!$B$26,スコアリング基準!$C$26,0))))</f>
        <v/>
      </c>
      <c r="V681" s="4">
        <f>IF($P681="なし",スコアリング基準!$C$27,0)</f>
        <v/>
      </c>
      <c r="W681" s="4">
        <f>IF($F681="",0,IF(ISNUMBER($F681),IF($F681&lt;=スコアリング基準!$B$28,スコアリング基準!$C$28,スコアリング基準!$C$29),0))</f>
        <v/>
      </c>
      <c r="X681" s="4">
        <f>IFERROR(VLOOKUP($B681,スコアリング基準!$A$36:$B$46,2,FALSE),0)</f>
        <v/>
      </c>
      <c r="Y681" s="4">
        <f>SUM($S681:$X681)</f>
        <v/>
      </c>
      <c r="Z681" s="4">
        <f>IF(COUNT($M681:$N681)=0,"データ無",IF($Y681&gt;=スコアリング基準!$B$30,"S",IF($Y681&gt;=スコアリング基準!$B$31,"A",IF($Y681&gt;=スコアリング基準!$B$32,"B","C"))))</f>
        <v/>
      </c>
      <c r="AA681">
        <f>IFERROR(INDEX(実績DB!$I$3:$I$104,MATCH($B681&amp;$C681,実績DB!$J$3:$J$104,0)),"")</f>
        <v/>
      </c>
    </row>
    <row r="682">
      <c r="A682" t="n">
        <v>680</v>
      </c>
      <c r="B682" t="inlineStr">
        <is>
          <t>東北</t>
        </is>
      </c>
      <c r="C682" t="inlineStr">
        <is>
          <t>神町変電所</t>
        </is>
      </c>
      <c r="D682" t="inlineStr">
        <is>
          <t>山形県</t>
        </is>
      </c>
      <c r="E682" t="n">
        <v>66</v>
      </c>
      <c r="G682" s="3" t="n">
        <v>38.399116</v>
      </c>
      <c r="H682" s="3" t="n">
        <v>140.373802</v>
      </c>
      <c r="I682" t="inlineStr">
        <is>
          <t>OSM実測</t>
        </is>
      </c>
      <c r="J682" t="n">
        <v>42</v>
      </c>
      <c r="K682" t="n">
        <v>42</v>
      </c>
      <c r="L682" t="n">
        <v>-32</v>
      </c>
      <c r="M682" t="n">
        <v>10</v>
      </c>
      <c r="O682" t="inlineStr">
        <is>
          <t>不可 #4</t>
        </is>
      </c>
      <c r="P682" t="inlineStr">
        <is>
          <t>有り</t>
        </is>
      </c>
      <c r="R682" s="4">
        <f>IF(COUNT($M682:$N682)=0,"",IF(AND(IF($N682&lt;&gt;"",$N682,$M682)&lt;=0,$O682&lt;&gt;"可"),"警告",""))</f>
        <v/>
      </c>
      <c r="S682" s="4">
        <f>IF(COUNT($M682:$N682)=0,0,IF(IF($N682&lt;&gt;"",$N682,$M682)&gt;=スコアリング基準!$B$20,スコアリング基準!$C$20,IF(IF($N682&lt;&gt;"",$N682,$M682)&gt;=スコアリング基準!$B$21,スコアリング基準!$C$21,IF(IF($N682&lt;&gt;"",$N682,$M682)&gt;0,スコアリング基準!$C$22,0))))</f>
        <v/>
      </c>
      <c r="T682" s="4">
        <f>IF($O682="可",スコアリング基準!$C$23,0)</f>
        <v/>
      </c>
      <c r="U682" s="4">
        <f>IF(OR(COUNT($K682:$L682)&lt;2,$K682=0),0,IF(ABS($L682)/$K682&lt;=スコアリング基準!$B$24,スコアリング基準!$C$24,IF(ABS($L682)/$K682&lt;=スコアリング基準!$B$25,スコアリング基準!$C$25,IF(ABS($L682)/$K682&lt;=スコアリング基準!$B$26,スコアリング基準!$C$26,0))))</f>
        <v/>
      </c>
      <c r="V682" s="4">
        <f>IF($P682="なし",スコアリング基準!$C$27,0)</f>
        <v/>
      </c>
      <c r="W682" s="4">
        <f>IF($F682="",0,IF(ISNUMBER($F682),IF($F682&lt;=スコアリング基準!$B$28,スコアリング基準!$C$28,スコアリング基準!$C$29),0))</f>
        <v/>
      </c>
      <c r="X682" s="4">
        <f>IFERROR(VLOOKUP($B682,スコアリング基準!$A$36:$B$46,2,FALSE),0)</f>
        <v/>
      </c>
      <c r="Y682" s="4">
        <f>SUM($S682:$X682)</f>
        <v/>
      </c>
      <c r="Z682" s="4">
        <f>IF(COUNT($M682:$N682)=0,"データ無",IF($Y682&gt;=スコアリング基準!$B$30,"S",IF($Y682&gt;=スコアリング基準!$B$31,"A",IF($Y682&gt;=スコアリング基準!$B$32,"B","C"))))</f>
        <v/>
      </c>
      <c r="AA682">
        <f>IFERROR(INDEX(実績DB!$I$3:$I$104,MATCH($B682&amp;$C682,実績DB!$J$3:$J$104,0)),"")</f>
        <v/>
      </c>
    </row>
    <row r="683">
      <c r="A683" t="n">
        <v>681</v>
      </c>
      <c r="B683" t="inlineStr">
        <is>
          <t>東北</t>
        </is>
      </c>
      <c r="C683" t="inlineStr">
        <is>
          <t>福岡発電所</t>
        </is>
      </c>
      <c r="D683" t="inlineStr">
        <is>
          <t>岩手県</t>
        </is>
      </c>
      <c r="E683" t="n">
        <v>66</v>
      </c>
      <c r="G683" s="3" t="n">
        <v>40.25039</v>
      </c>
      <c r="H683" s="3" t="n">
        <v>141.28373</v>
      </c>
      <c r="I683" t="inlineStr">
        <is>
          <t>OSM実測</t>
        </is>
      </c>
      <c r="R683" s="4">
        <f>IF(COUNT($M683:$N683)=0,"",IF(AND(IF($N683&lt;&gt;"",$N683,$M683)&lt;=0,$O683&lt;&gt;"可"),"警告",""))</f>
        <v/>
      </c>
      <c r="S683" s="4">
        <f>IF(COUNT($M683:$N683)=0,0,IF(IF($N683&lt;&gt;"",$N683,$M683)&gt;=スコアリング基準!$B$20,スコアリング基準!$C$20,IF(IF($N683&lt;&gt;"",$N683,$M683)&gt;=スコアリング基準!$B$21,スコアリング基準!$C$21,IF(IF($N683&lt;&gt;"",$N683,$M683)&gt;0,スコアリング基準!$C$22,0))))</f>
        <v/>
      </c>
      <c r="T683" s="4">
        <f>IF($O683="可",スコアリング基準!$C$23,0)</f>
        <v/>
      </c>
      <c r="U683" s="4">
        <f>IF(OR(COUNT($K683:$L683)&lt;2,$K683=0),0,IF(ABS($L683)/$K683&lt;=スコアリング基準!$B$24,スコアリング基準!$C$24,IF(ABS($L683)/$K683&lt;=スコアリング基準!$B$25,スコアリング基準!$C$25,IF(ABS($L683)/$K683&lt;=スコアリング基準!$B$26,スコアリング基準!$C$26,0))))</f>
        <v/>
      </c>
      <c r="V683" s="4">
        <f>IF($P683="なし",スコアリング基準!$C$27,0)</f>
        <v/>
      </c>
      <c r="W683" s="4">
        <f>IF($F683="",0,IF(ISNUMBER($F683),IF($F683&lt;=スコアリング基準!$B$28,スコアリング基準!$C$28,スコアリング基準!$C$29),0))</f>
        <v/>
      </c>
      <c r="X683" s="4">
        <f>IFERROR(VLOOKUP($B683,スコアリング基準!$A$36:$B$46,2,FALSE),0)</f>
        <v/>
      </c>
      <c r="Y683" s="4">
        <f>SUM($S683:$X683)</f>
        <v/>
      </c>
      <c r="Z683" s="4">
        <f>IF(COUNT($M683:$N683)=0,"データ無",IF($Y683&gt;=スコアリング基準!$B$30,"S",IF($Y683&gt;=スコアリング基準!$B$31,"A",IF($Y683&gt;=スコアリング基準!$B$32,"B","C"))))</f>
        <v/>
      </c>
      <c r="AA683">
        <f>IFERROR(INDEX(実績DB!$I$3:$I$104,MATCH($B683&amp;$C683,実績DB!$J$3:$J$104,0)),"")</f>
        <v/>
      </c>
    </row>
    <row r="684">
      <c r="A684" t="n">
        <v>682</v>
      </c>
      <c r="B684" t="inlineStr">
        <is>
          <t>東北</t>
        </is>
      </c>
      <c r="C684" t="inlineStr">
        <is>
          <t>種市変電所</t>
        </is>
      </c>
      <c r="D684" t="inlineStr">
        <is>
          <t>青森県</t>
        </is>
      </c>
      <c r="E684" t="n">
        <v>66</v>
      </c>
      <c r="G684" s="3" t="n">
        <v>40.411043</v>
      </c>
      <c r="H684" s="3" t="n">
        <v>141.70566</v>
      </c>
      <c r="I684" t="inlineStr">
        <is>
          <t>OSM実測</t>
        </is>
      </c>
      <c r="J684" t="n">
        <v>23</v>
      </c>
      <c r="K684" t="n">
        <v>23</v>
      </c>
      <c r="L684" t="n">
        <v>-23</v>
      </c>
      <c r="M684" t="n">
        <v>0</v>
      </c>
      <c r="O684" t="inlineStr">
        <is>
          <t>不可 #4</t>
        </is>
      </c>
      <c r="P684" t="inlineStr">
        <is>
          <t>有り</t>
        </is>
      </c>
      <c r="R684" s="4">
        <f>IF(COUNT($M684:$N684)=0,"",IF(AND(IF($N684&lt;&gt;"",$N684,$M684)&lt;=0,$O684&lt;&gt;"可"),"警告",""))</f>
        <v/>
      </c>
      <c r="S684" s="4">
        <f>IF(COUNT($M684:$N684)=0,0,IF(IF($N684&lt;&gt;"",$N684,$M684)&gt;=スコアリング基準!$B$20,スコアリング基準!$C$20,IF(IF($N684&lt;&gt;"",$N684,$M684)&gt;=スコアリング基準!$B$21,スコアリング基準!$C$21,IF(IF($N684&lt;&gt;"",$N684,$M684)&gt;0,スコアリング基準!$C$22,0))))</f>
        <v/>
      </c>
      <c r="T684" s="4">
        <f>IF($O684="可",スコアリング基準!$C$23,0)</f>
        <v/>
      </c>
      <c r="U684" s="4">
        <f>IF(OR(COUNT($K684:$L684)&lt;2,$K684=0),0,IF(ABS($L684)/$K684&lt;=スコアリング基準!$B$24,スコアリング基準!$C$24,IF(ABS($L684)/$K684&lt;=スコアリング基準!$B$25,スコアリング基準!$C$25,IF(ABS($L684)/$K684&lt;=スコアリング基準!$B$26,スコアリング基準!$C$26,0))))</f>
        <v/>
      </c>
      <c r="V684" s="4">
        <f>IF($P684="なし",スコアリング基準!$C$27,0)</f>
        <v/>
      </c>
      <c r="W684" s="4">
        <f>IF($F684="",0,IF(ISNUMBER($F684),IF($F684&lt;=スコアリング基準!$B$28,スコアリング基準!$C$28,スコアリング基準!$C$29),0))</f>
        <v/>
      </c>
      <c r="X684" s="4">
        <f>IFERROR(VLOOKUP($B684,スコアリング基準!$A$36:$B$46,2,FALSE),0)</f>
        <v/>
      </c>
      <c r="Y684" s="4">
        <f>SUM($S684:$X684)</f>
        <v/>
      </c>
      <c r="Z684" s="4">
        <f>IF(COUNT($M684:$N684)=0,"データ無",IF($Y684&gt;=スコアリング基準!$B$30,"S",IF($Y684&gt;=スコアリング基準!$B$31,"A",IF($Y684&gt;=スコアリング基準!$B$32,"B","C"))))</f>
        <v/>
      </c>
      <c r="AA684">
        <f>IFERROR(INDEX(実績DB!$I$3:$I$104,MATCH($B684&amp;$C684,実績DB!$J$3:$J$104,0)),"")</f>
        <v/>
      </c>
    </row>
    <row r="685">
      <c r="A685" t="n">
        <v>683</v>
      </c>
      <c r="B685" t="inlineStr">
        <is>
          <t>東北</t>
        </is>
      </c>
      <c r="C685" t="inlineStr">
        <is>
          <t>稲生変電所</t>
        </is>
      </c>
      <c r="D685" t="inlineStr">
        <is>
          <t>青森県</t>
        </is>
      </c>
      <c r="E685" t="n">
        <v>66</v>
      </c>
      <c r="G685" s="3" t="n">
        <v>40.632673</v>
      </c>
      <c r="H685" s="3" t="n">
        <v>141.214769</v>
      </c>
      <c r="I685" t="inlineStr">
        <is>
          <t>OSM実測</t>
        </is>
      </c>
      <c r="J685" t="n">
        <v>33</v>
      </c>
      <c r="K685" t="n">
        <v>33</v>
      </c>
      <c r="L685" t="n">
        <v>-25</v>
      </c>
      <c r="M685" t="n">
        <v>8</v>
      </c>
      <c r="O685" t="inlineStr">
        <is>
          <t>不可 #4</t>
        </is>
      </c>
      <c r="P685" t="inlineStr">
        <is>
          <t>有り</t>
        </is>
      </c>
      <c r="R685" s="4">
        <f>IF(COUNT($M685:$N685)=0,"",IF(AND(IF($N685&lt;&gt;"",$N685,$M685)&lt;=0,$O685&lt;&gt;"可"),"警告",""))</f>
        <v/>
      </c>
      <c r="S685" s="4">
        <f>IF(COUNT($M685:$N685)=0,0,IF(IF($N685&lt;&gt;"",$N685,$M685)&gt;=スコアリング基準!$B$20,スコアリング基準!$C$20,IF(IF($N685&lt;&gt;"",$N685,$M685)&gt;=スコアリング基準!$B$21,スコアリング基準!$C$21,IF(IF($N685&lt;&gt;"",$N685,$M685)&gt;0,スコアリング基準!$C$22,0))))</f>
        <v/>
      </c>
      <c r="T685" s="4">
        <f>IF($O685="可",スコアリング基準!$C$23,0)</f>
        <v/>
      </c>
      <c r="U685" s="4">
        <f>IF(OR(COUNT($K685:$L685)&lt;2,$K685=0),0,IF(ABS($L685)/$K685&lt;=スコアリング基準!$B$24,スコアリング基準!$C$24,IF(ABS($L685)/$K685&lt;=スコアリング基準!$B$25,スコアリング基準!$C$25,IF(ABS($L685)/$K685&lt;=スコアリング基準!$B$26,スコアリング基準!$C$26,0))))</f>
        <v/>
      </c>
      <c r="V685" s="4">
        <f>IF($P685="なし",スコアリング基準!$C$27,0)</f>
        <v/>
      </c>
      <c r="W685" s="4">
        <f>IF($F685="",0,IF(ISNUMBER($F685),IF($F685&lt;=スコアリング基準!$B$28,スコアリング基準!$C$28,スコアリング基準!$C$29),0))</f>
        <v/>
      </c>
      <c r="X685" s="4">
        <f>IFERROR(VLOOKUP($B685,スコアリング基準!$A$36:$B$46,2,FALSE),0)</f>
        <v/>
      </c>
      <c r="Y685" s="4">
        <f>SUM($S685:$X685)</f>
        <v/>
      </c>
      <c r="Z685" s="4">
        <f>IF(COUNT($M685:$N685)=0,"データ無",IF($Y685&gt;=スコアリング基準!$B$30,"S",IF($Y685&gt;=スコアリング基準!$B$31,"A",IF($Y685&gt;=スコアリング基準!$B$32,"B","C"))))</f>
        <v/>
      </c>
      <c r="AA685">
        <f>IFERROR(INDEX(実績DB!$I$3:$I$104,MATCH($B685&amp;$C685,実績DB!$J$3:$J$104,0)),"")</f>
        <v/>
      </c>
    </row>
    <row r="686">
      <c r="A686" t="n">
        <v>684</v>
      </c>
      <c r="B686" t="inlineStr">
        <is>
          <t>東北</t>
        </is>
      </c>
      <c r="C686" t="inlineStr">
        <is>
          <t>稲田変電所</t>
        </is>
      </c>
      <c r="D686" t="inlineStr">
        <is>
          <t>新潟県</t>
        </is>
      </c>
      <c r="E686" t="n">
        <v>66</v>
      </c>
      <c r="G686" s="3" t="n">
        <v>37.123343</v>
      </c>
      <c r="H686" s="3" t="n">
        <v>138.268934</v>
      </c>
      <c r="I686" t="inlineStr">
        <is>
          <t>OSM実測</t>
        </is>
      </c>
      <c r="J686" t="n">
        <v>52</v>
      </c>
      <c r="K686" t="n">
        <v>52</v>
      </c>
      <c r="L686" t="n">
        <v>-35</v>
      </c>
      <c r="M686" t="n">
        <v>17</v>
      </c>
      <c r="O686" t="inlineStr">
        <is>
          <t>不可 #4</t>
        </is>
      </c>
      <c r="P686" t="inlineStr">
        <is>
          <t>有り</t>
        </is>
      </c>
      <c r="R686" s="4">
        <f>IF(COUNT($M686:$N686)=0,"",IF(AND(IF($N686&lt;&gt;"",$N686,$M686)&lt;=0,$O686&lt;&gt;"可"),"警告",""))</f>
        <v/>
      </c>
      <c r="S686" s="4">
        <f>IF(COUNT($M686:$N686)=0,0,IF(IF($N686&lt;&gt;"",$N686,$M686)&gt;=スコアリング基準!$B$20,スコアリング基準!$C$20,IF(IF($N686&lt;&gt;"",$N686,$M686)&gt;=スコアリング基準!$B$21,スコアリング基準!$C$21,IF(IF($N686&lt;&gt;"",$N686,$M686)&gt;0,スコアリング基準!$C$22,0))))</f>
        <v/>
      </c>
      <c r="T686" s="4">
        <f>IF($O686="可",スコアリング基準!$C$23,0)</f>
        <v/>
      </c>
      <c r="U686" s="4">
        <f>IF(OR(COUNT($K686:$L686)&lt;2,$K686=0),0,IF(ABS($L686)/$K686&lt;=スコアリング基準!$B$24,スコアリング基準!$C$24,IF(ABS($L686)/$K686&lt;=スコアリング基準!$B$25,スコアリング基準!$C$25,IF(ABS($L686)/$K686&lt;=スコアリング基準!$B$26,スコアリング基準!$C$26,0))))</f>
        <v/>
      </c>
      <c r="V686" s="4">
        <f>IF($P686="なし",スコアリング基準!$C$27,0)</f>
        <v/>
      </c>
      <c r="W686" s="4">
        <f>IF($F686="",0,IF(ISNUMBER($F686),IF($F686&lt;=スコアリング基準!$B$28,スコアリング基準!$C$28,スコアリング基準!$C$29),0))</f>
        <v/>
      </c>
      <c r="X686" s="4">
        <f>IFERROR(VLOOKUP($B686,スコアリング基準!$A$36:$B$46,2,FALSE),0)</f>
        <v/>
      </c>
      <c r="Y686" s="4">
        <f>SUM($S686:$X686)</f>
        <v/>
      </c>
      <c r="Z686" s="4">
        <f>IF(COUNT($M686:$N686)=0,"データ無",IF($Y686&gt;=スコアリング基準!$B$30,"S",IF($Y686&gt;=スコアリング基準!$B$31,"A",IF($Y686&gt;=スコアリング基準!$B$32,"B","C"))))</f>
        <v/>
      </c>
      <c r="AA686">
        <f>IFERROR(INDEX(実績DB!$I$3:$I$104,MATCH($B686&amp;$C686,実績DB!$J$3:$J$104,0)),"")</f>
        <v/>
      </c>
    </row>
    <row r="687">
      <c r="A687" t="n">
        <v>685</v>
      </c>
      <c r="B687" t="inlineStr">
        <is>
          <t>東北</t>
        </is>
      </c>
      <c r="C687" t="inlineStr">
        <is>
          <t>立根変電所</t>
        </is>
      </c>
      <c r="D687" t="inlineStr">
        <is>
          <t>岩手県</t>
        </is>
      </c>
      <c r="E687" t="n">
        <v>66</v>
      </c>
      <c r="G687" s="3" t="n">
        <v>39.118817</v>
      </c>
      <c r="H687" s="3" t="n">
        <v>141.719703</v>
      </c>
      <c r="I687" t="inlineStr">
        <is>
          <t>OSM実測</t>
        </is>
      </c>
      <c r="J687" t="n">
        <v>19</v>
      </c>
      <c r="K687" t="n">
        <v>19</v>
      </c>
      <c r="L687" t="n">
        <v>-1</v>
      </c>
      <c r="M687" t="n">
        <v>18</v>
      </c>
      <c r="O687" t="inlineStr">
        <is>
          <t>不可 #4</t>
        </is>
      </c>
      <c r="P687" t="inlineStr">
        <is>
          <t>有り</t>
        </is>
      </c>
      <c r="R687" s="4">
        <f>IF(COUNT($M687:$N687)=0,"",IF(AND(IF($N687&lt;&gt;"",$N687,$M687)&lt;=0,$O687&lt;&gt;"可"),"警告",""))</f>
        <v/>
      </c>
      <c r="S687" s="4">
        <f>IF(COUNT($M687:$N687)=0,0,IF(IF($N687&lt;&gt;"",$N687,$M687)&gt;=スコアリング基準!$B$20,スコアリング基準!$C$20,IF(IF($N687&lt;&gt;"",$N687,$M687)&gt;=スコアリング基準!$B$21,スコアリング基準!$C$21,IF(IF($N687&lt;&gt;"",$N687,$M687)&gt;0,スコアリング基準!$C$22,0))))</f>
        <v/>
      </c>
      <c r="T687" s="4">
        <f>IF($O687="可",スコアリング基準!$C$23,0)</f>
        <v/>
      </c>
      <c r="U687" s="4">
        <f>IF(OR(COUNT($K687:$L687)&lt;2,$K687=0),0,IF(ABS($L687)/$K687&lt;=スコアリング基準!$B$24,スコアリング基準!$C$24,IF(ABS($L687)/$K687&lt;=スコアリング基準!$B$25,スコアリング基準!$C$25,IF(ABS($L687)/$K687&lt;=スコアリング基準!$B$26,スコアリング基準!$C$26,0))))</f>
        <v/>
      </c>
      <c r="V687" s="4">
        <f>IF($P687="なし",スコアリング基準!$C$27,0)</f>
        <v/>
      </c>
      <c r="W687" s="4">
        <f>IF($F687="",0,IF(ISNUMBER($F687),IF($F687&lt;=スコアリング基準!$B$28,スコアリング基準!$C$28,スコアリング基準!$C$29),0))</f>
        <v/>
      </c>
      <c r="X687" s="4">
        <f>IFERROR(VLOOKUP($B687,スコアリング基準!$A$36:$B$46,2,FALSE),0)</f>
        <v/>
      </c>
      <c r="Y687" s="4">
        <f>SUM($S687:$X687)</f>
        <v/>
      </c>
      <c r="Z687" s="4">
        <f>IF(COUNT($M687:$N687)=0,"データ無",IF($Y687&gt;=スコアリング基準!$B$30,"S",IF($Y687&gt;=スコアリング基準!$B$31,"A",IF($Y687&gt;=スコアリング基準!$B$32,"B","C"))))</f>
        <v/>
      </c>
      <c r="AA687">
        <f>IFERROR(INDEX(実績DB!$I$3:$I$104,MATCH($B687&amp;$C687,実績DB!$J$3:$J$104,0)),"")</f>
        <v/>
      </c>
    </row>
    <row r="688">
      <c r="A688" t="n">
        <v>686</v>
      </c>
      <c r="B688" t="inlineStr">
        <is>
          <t>東北</t>
        </is>
      </c>
      <c r="C688" t="inlineStr">
        <is>
          <t>立石発電所</t>
        </is>
      </c>
      <c r="D688" t="inlineStr">
        <is>
          <t>青森県</t>
        </is>
      </c>
      <c r="E688" t="n">
        <v>66</v>
      </c>
      <c r="G688" s="3" t="n">
        <v>40.594819</v>
      </c>
      <c r="H688" s="3" t="n">
        <v>141.049352</v>
      </c>
      <c r="I688" t="inlineStr">
        <is>
          <t>OSM実測</t>
        </is>
      </c>
      <c r="R688" s="4">
        <f>IF(COUNT($M688:$N688)=0,"",IF(AND(IF($N688&lt;&gt;"",$N688,$M688)&lt;=0,$O688&lt;&gt;"可"),"警告",""))</f>
        <v/>
      </c>
      <c r="S688" s="4">
        <f>IF(COUNT($M688:$N688)=0,0,IF(IF($N688&lt;&gt;"",$N688,$M688)&gt;=スコアリング基準!$B$20,スコアリング基準!$C$20,IF(IF($N688&lt;&gt;"",$N688,$M688)&gt;=スコアリング基準!$B$21,スコアリング基準!$C$21,IF(IF($N688&lt;&gt;"",$N688,$M688)&gt;0,スコアリング基準!$C$22,0))))</f>
        <v/>
      </c>
      <c r="T688" s="4">
        <f>IF($O688="可",スコアリング基準!$C$23,0)</f>
        <v/>
      </c>
      <c r="U688" s="4">
        <f>IF(OR(COUNT($K688:$L688)&lt;2,$K688=0),0,IF(ABS($L688)/$K688&lt;=スコアリング基準!$B$24,スコアリング基準!$C$24,IF(ABS($L688)/$K688&lt;=スコアリング基準!$B$25,スコアリング基準!$C$25,IF(ABS($L688)/$K688&lt;=スコアリング基準!$B$26,スコアリング基準!$C$26,0))))</f>
        <v/>
      </c>
      <c r="V688" s="4">
        <f>IF($P688="なし",スコアリング基準!$C$27,0)</f>
        <v/>
      </c>
      <c r="W688" s="4">
        <f>IF($F688="",0,IF(ISNUMBER($F688),IF($F688&lt;=スコアリング基準!$B$28,スコアリング基準!$C$28,スコアリング基準!$C$29),0))</f>
        <v/>
      </c>
      <c r="X688" s="4">
        <f>IFERROR(VLOOKUP($B688,スコアリング基準!$A$36:$B$46,2,FALSE),0)</f>
        <v/>
      </c>
      <c r="Y688" s="4">
        <f>SUM($S688:$X688)</f>
        <v/>
      </c>
      <c r="Z688" s="4">
        <f>IF(COUNT($M688:$N688)=0,"データ無",IF($Y688&gt;=スコアリング基準!$B$30,"S",IF($Y688&gt;=スコアリング基準!$B$31,"A",IF($Y688&gt;=スコアリング基準!$B$32,"B","C"))))</f>
        <v/>
      </c>
      <c r="AA688">
        <f>IFERROR(INDEX(実績DB!$I$3:$I$104,MATCH($B688&amp;$C688,実績DB!$J$3:$J$104,0)),"")</f>
        <v/>
      </c>
    </row>
    <row r="689">
      <c r="A689" t="n">
        <v>687</v>
      </c>
      <c r="B689" t="inlineStr">
        <is>
          <t>東北</t>
        </is>
      </c>
      <c r="C689" t="inlineStr">
        <is>
          <t>笹山開閉所</t>
        </is>
      </c>
      <c r="D689" t="inlineStr">
        <is>
          <t>新潟県</t>
        </is>
      </c>
      <c r="E689" t="n">
        <v>66</v>
      </c>
      <c r="G689" s="3" t="n">
        <v>37.954347</v>
      </c>
      <c r="H689" s="3" t="n">
        <v>139.214427</v>
      </c>
      <c r="I689" t="inlineStr">
        <is>
          <t>OSM実測</t>
        </is>
      </c>
      <c r="R689" s="4">
        <f>IF(COUNT($M689:$N689)=0,"",IF(AND(IF($N689&lt;&gt;"",$N689,$M689)&lt;=0,$O689&lt;&gt;"可"),"警告",""))</f>
        <v/>
      </c>
      <c r="S689" s="4">
        <f>IF(COUNT($M689:$N689)=0,0,IF(IF($N689&lt;&gt;"",$N689,$M689)&gt;=スコアリング基準!$B$20,スコアリング基準!$C$20,IF(IF($N689&lt;&gt;"",$N689,$M689)&gt;=スコアリング基準!$B$21,スコアリング基準!$C$21,IF(IF($N689&lt;&gt;"",$N689,$M689)&gt;0,スコアリング基準!$C$22,0))))</f>
        <v/>
      </c>
      <c r="T689" s="4">
        <f>IF($O689="可",スコアリング基準!$C$23,0)</f>
        <v/>
      </c>
      <c r="U689" s="4">
        <f>IF(OR(COUNT($K689:$L689)&lt;2,$K689=0),0,IF(ABS($L689)/$K689&lt;=スコアリング基準!$B$24,スコアリング基準!$C$24,IF(ABS($L689)/$K689&lt;=スコアリング基準!$B$25,スコアリング基準!$C$25,IF(ABS($L689)/$K689&lt;=スコアリング基準!$B$26,スコアリング基準!$C$26,0))))</f>
        <v/>
      </c>
      <c r="V689" s="4">
        <f>IF($P689="なし",スコアリング基準!$C$27,0)</f>
        <v/>
      </c>
      <c r="W689" s="4">
        <f>IF($F689="",0,IF(ISNUMBER($F689),IF($F689&lt;=スコアリング基準!$B$28,スコアリング基準!$C$28,スコアリング基準!$C$29),0))</f>
        <v/>
      </c>
      <c r="X689" s="4">
        <f>IFERROR(VLOOKUP($B689,スコアリング基準!$A$36:$B$46,2,FALSE),0)</f>
        <v/>
      </c>
      <c r="Y689" s="4">
        <f>SUM($S689:$X689)</f>
        <v/>
      </c>
      <c r="Z689" s="4">
        <f>IF(COUNT($M689:$N689)=0,"データ無",IF($Y689&gt;=スコアリング基準!$B$30,"S",IF($Y689&gt;=スコアリング基準!$B$31,"A",IF($Y689&gt;=スコアリング基準!$B$32,"B","C"))))</f>
        <v/>
      </c>
      <c r="AA689">
        <f>IFERROR(INDEX(実績DB!$I$3:$I$104,MATCH($B689&amp;$C689,実績DB!$J$3:$J$104,0)),"")</f>
        <v/>
      </c>
    </row>
    <row r="690">
      <c r="A690" t="n">
        <v>688</v>
      </c>
      <c r="B690" t="inlineStr">
        <is>
          <t>東北</t>
        </is>
      </c>
      <c r="C690" t="inlineStr">
        <is>
          <t>笹川変電所</t>
        </is>
      </c>
      <c r="D690" t="inlineStr">
        <is>
          <t>福島県</t>
        </is>
      </c>
      <c r="E690" t="n">
        <v>66</v>
      </c>
      <c r="G690" s="3" t="n">
        <v>37.351358</v>
      </c>
      <c r="H690" s="3" t="n">
        <v>140.356407</v>
      </c>
      <c r="I690" t="inlineStr">
        <is>
          <t>OSM実測</t>
        </is>
      </c>
      <c r="J690" t="n">
        <v>52</v>
      </c>
      <c r="K690" t="n">
        <v>52</v>
      </c>
      <c r="L690" t="n">
        <v>-45</v>
      </c>
      <c r="M690" t="n">
        <v>7</v>
      </c>
      <c r="O690" t="inlineStr">
        <is>
          <t>不可 #4</t>
        </is>
      </c>
      <c r="P690" t="inlineStr">
        <is>
          <t>有り</t>
        </is>
      </c>
      <c r="R690" s="4">
        <f>IF(COUNT($M690:$N690)=0,"",IF(AND(IF($N690&lt;&gt;"",$N690,$M690)&lt;=0,$O690&lt;&gt;"可"),"警告",""))</f>
        <v/>
      </c>
      <c r="S690" s="4">
        <f>IF(COUNT($M690:$N690)=0,0,IF(IF($N690&lt;&gt;"",$N690,$M690)&gt;=スコアリング基準!$B$20,スコアリング基準!$C$20,IF(IF($N690&lt;&gt;"",$N690,$M690)&gt;=スコアリング基準!$B$21,スコアリング基準!$C$21,IF(IF($N690&lt;&gt;"",$N690,$M690)&gt;0,スコアリング基準!$C$22,0))))</f>
        <v/>
      </c>
      <c r="T690" s="4">
        <f>IF($O690="可",スコアリング基準!$C$23,0)</f>
        <v/>
      </c>
      <c r="U690" s="4">
        <f>IF(OR(COUNT($K690:$L690)&lt;2,$K690=0),0,IF(ABS($L690)/$K690&lt;=スコアリング基準!$B$24,スコアリング基準!$C$24,IF(ABS($L690)/$K690&lt;=スコアリング基準!$B$25,スコアリング基準!$C$25,IF(ABS($L690)/$K690&lt;=スコアリング基準!$B$26,スコアリング基準!$C$26,0))))</f>
        <v/>
      </c>
      <c r="V690" s="4">
        <f>IF($P690="なし",スコアリング基準!$C$27,0)</f>
        <v/>
      </c>
      <c r="W690" s="4">
        <f>IF($F690="",0,IF(ISNUMBER($F690),IF($F690&lt;=スコアリング基準!$B$28,スコアリング基準!$C$28,スコアリング基準!$C$29),0))</f>
        <v/>
      </c>
      <c r="X690" s="4">
        <f>IFERROR(VLOOKUP($B690,スコアリング基準!$A$36:$B$46,2,FALSE),0)</f>
        <v/>
      </c>
      <c r="Y690" s="4">
        <f>SUM($S690:$X690)</f>
        <v/>
      </c>
      <c r="Z690" s="4">
        <f>IF(COUNT($M690:$N690)=0,"データ無",IF($Y690&gt;=スコアリング基準!$B$30,"S",IF($Y690&gt;=スコアリング基準!$B$31,"A",IF($Y690&gt;=スコアリング基準!$B$32,"B","C"))))</f>
        <v/>
      </c>
      <c r="AA690">
        <f>IFERROR(INDEX(実績DB!$I$3:$I$104,MATCH($B690&amp;$C690,実績DB!$J$3:$J$104,0)),"")</f>
        <v/>
      </c>
    </row>
    <row r="691">
      <c r="A691" t="n">
        <v>689</v>
      </c>
      <c r="B691" t="inlineStr">
        <is>
          <t>東北</t>
        </is>
      </c>
      <c r="C691" t="inlineStr">
        <is>
          <t>築館変電所</t>
        </is>
      </c>
      <c r="D691" t="inlineStr">
        <is>
          <t>宮城県</t>
        </is>
      </c>
      <c r="E691" t="n">
        <v>66</v>
      </c>
      <c r="G691" s="3" t="n">
        <v>38.737237</v>
      </c>
      <c r="H691" s="3" t="n">
        <v>141.020425</v>
      </c>
      <c r="I691" t="inlineStr">
        <is>
          <t>OSM実測</t>
        </is>
      </c>
      <c r="J691" t="n">
        <v>33</v>
      </c>
      <c r="K691" t="n">
        <v>33</v>
      </c>
      <c r="L691" t="n">
        <v>-30</v>
      </c>
      <c r="M691" t="n">
        <v>3</v>
      </c>
      <c r="O691" t="inlineStr">
        <is>
          <t>不可 #4</t>
        </is>
      </c>
      <c r="P691" t="inlineStr">
        <is>
          <t>有り</t>
        </is>
      </c>
      <c r="R691" s="4">
        <f>IF(COUNT($M691:$N691)=0,"",IF(AND(IF($N691&lt;&gt;"",$N691,$M691)&lt;=0,$O691&lt;&gt;"可"),"警告",""))</f>
        <v/>
      </c>
      <c r="S691" s="4">
        <f>IF(COUNT($M691:$N691)=0,0,IF(IF($N691&lt;&gt;"",$N691,$M691)&gt;=スコアリング基準!$B$20,スコアリング基準!$C$20,IF(IF($N691&lt;&gt;"",$N691,$M691)&gt;=スコアリング基準!$B$21,スコアリング基準!$C$21,IF(IF($N691&lt;&gt;"",$N691,$M691)&gt;0,スコアリング基準!$C$22,0))))</f>
        <v/>
      </c>
      <c r="T691" s="4">
        <f>IF($O691="可",スコアリング基準!$C$23,0)</f>
        <v/>
      </c>
      <c r="U691" s="4">
        <f>IF(OR(COUNT($K691:$L691)&lt;2,$K691=0),0,IF(ABS($L691)/$K691&lt;=スコアリング基準!$B$24,スコアリング基準!$C$24,IF(ABS($L691)/$K691&lt;=スコアリング基準!$B$25,スコアリング基準!$C$25,IF(ABS($L691)/$K691&lt;=スコアリング基準!$B$26,スコアリング基準!$C$26,0))))</f>
        <v/>
      </c>
      <c r="V691" s="4">
        <f>IF($P691="なし",スコアリング基準!$C$27,0)</f>
        <v/>
      </c>
      <c r="W691" s="4">
        <f>IF($F691="",0,IF(ISNUMBER($F691),IF($F691&lt;=スコアリング基準!$B$28,スコアリング基準!$C$28,スコアリング基準!$C$29),0))</f>
        <v/>
      </c>
      <c r="X691" s="4">
        <f>IFERROR(VLOOKUP($B691,スコアリング基準!$A$36:$B$46,2,FALSE),0)</f>
        <v/>
      </c>
      <c r="Y691" s="4">
        <f>SUM($S691:$X691)</f>
        <v/>
      </c>
      <c r="Z691" s="4">
        <f>IF(COUNT($M691:$N691)=0,"データ無",IF($Y691&gt;=スコアリング基準!$B$30,"S",IF($Y691&gt;=スコアリング基準!$B$31,"A",IF($Y691&gt;=スコアリング基準!$B$32,"B","C"))))</f>
        <v/>
      </c>
      <c r="AA691">
        <f>IFERROR(INDEX(実績DB!$I$3:$I$104,MATCH($B691&amp;$C691,実績DB!$J$3:$J$104,0)),"")</f>
        <v/>
      </c>
    </row>
    <row r="692">
      <c r="A692" t="n">
        <v>690</v>
      </c>
      <c r="B692" t="inlineStr">
        <is>
          <t>東北</t>
        </is>
      </c>
      <c r="C692" t="inlineStr">
        <is>
          <t>米内沢変電所</t>
        </is>
      </c>
      <c r="D692" t="inlineStr">
        <is>
          <t>秋田県</t>
        </is>
      </c>
      <c r="E692" t="n">
        <v>66</v>
      </c>
      <c r="G692" s="3" t="n">
        <v>40.125257</v>
      </c>
      <c r="H692" s="3" t="n">
        <v>140.36532</v>
      </c>
      <c r="I692" t="inlineStr">
        <is>
          <t>OSM実測</t>
        </is>
      </c>
      <c r="J692" t="n">
        <v>27</v>
      </c>
      <c r="K692" t="n">
        <v>27</v>
      </c>
      <c r="L692" t="n">
        <v>-17</v>
      </c>
      <c r="M692" t="n">
        <v>10</v>
      </c>
      <c r="O692" t="inlineStr">
        <is>
          <t>不可 #4</t>
        </is>
      </c>
      <c r="P692" t="inlineStr">
        <is>
          <t>有り</t>
        </is>
      </c>
      <c r="R692" s="4">
        <f>IF(COUNT($M692:$N692)=0,"",IF(AND(IF($N692&lt;&gt;"",$N692,$M692)&lt;=0,$O692&lt;&gt;"可"),"警告",""))</f>
        <v/>
      </c>
      <c r="S692" s="4">
        <f>IF(COUNT($M692:$N692)=0,0,IF(IF($N692&lt;&gt;"",$N692,$M692)&gt;=スコアリング基準!$B$20,スコアリング基準!$C$20,IF(IF($N692&lt;&gt;"",$N692,$M692)&gt;=スコアリング基準!$B$21,スコアリング基準!$C$21,IF(IF($N692&lt;&gt;"",$N692,$M692)&gt;0,スコアリング基準!$C$22,0))))</f>
        <v/>
      </c>
      <c r="T692" s="4">
        <f>IF($O692="可",スコアリング基準!$C$23,0)</f>
        <v/>
      </c>
      <c r="U692" s="4">
        <f>IF(OR(COUNT($K692:$L692)&lt;2,$K692=0),0,IF(ABS($L692)/$K692&lt;=スコアリング基準!$B$24,スコアリング基準!$C$24,IF(ABS($L692)/$K692&lt;=スコアリング基準!$B$25,スコアリング基準!$C$25,IF(ABS($L692)/$K692&lt;=スコアリング基準!$B$26,スコアリング基準!$C$26,0))))</f>
        <v/>
      </c>
      <c r="V692" s="4">
        <f>IF($P692="なし",スコアリング基準!$C$27,0)</f>
        <v/>
      </c>
      <c r="W692" s="4">
        <f>IF($F692="",0,IF(ISNUMBER($F692),IF($F692&lt;=スコアリング基準!$B$28,スコアリング基準!$C$28,スコアリング基準!$C$29),0))</f>
        <v/>
      </c>
      <c r="X692" s="4">
        <f>IFERROR(VLOOKUP($B692,スコアリング基準!$A$36:$B$46,2,FALSE),0)</f>
        <v/>
      </c>
      <c r="Y692" s="4">
        <f>SUM($S692:$X692)</f>
        <v/>
      </c>
      <c r="Z692" s="4">
        <f>IF(COUNT($M692:$N692)=0,"データ無",IF($Y692&gt;=スコアリング基準!$B$30,"S",IF($Y692&gt;=スコアリング基準!$B$31,"A",IF($Y692&gt;=スコアリング基準!$B$32,"B","C"))))</f>
        <v/>
      </c>
      <c r="AA692">
        <f>IFERROR(INDEX(実績DB!$I$3:$I$104,MATCH($B692&amp;$C692,実績DB!$J$3:$J$104,0)),"")</f>
        <v/>
      </c>
    </row>
    <row r="693">
      <c r="A693" t="n">
        <v>691</v>
      </c>
      <c r="B693" t="inlineStr">
        <is>
          <t>東北</t>
        </is>
      </c>
      <c r="C693" t="inlineStr">
        <is>
          <t>米谷変電所</t>
        </is>
      </c>
      <c r="D693" t="inlineStr">
        <is>
          <t>岩手県</t>
        </is>
      </c>
      <c r="E693" t="n">
        <v>66</v>
      </c>
      <c r="G693" s="3" t="n">
        <v>38.738808</v>
      </c>
      <c r="H693" s="3" t="n">
        <v>141.295947</v>
      </c>
      <c r="I693" t="inlineStr">
        <is>
          <t>OSM実測</t>
        </is>
      </c>
      <c r="J693" t="n">
        <v>33</v>
      </c>
      <c r="K693" t="n">
        <v>33</v>
      </c>
      <c r="L693" t="n">
        <v>-22</v>
      </c>
      <c r="M693" t="n">
        <v>11</v>
      </c>
      <c r="O693" t="inlineStr">
        <is>
          <t>不可 #4</t>
        </is>
      </c>
      <c r="P693" t="inlineStr">
        <is>
          <t>有り</t>
        </is>
      </c>
      <c r="R693" s="4">
        <f>IF(COUNT($M693:$N693)=0,"",IF(AND(IF($N693&lt;&gt;"",$N693,$M693)&lt;=0,$O693&lt;&gt;"可"),"警告",""))</f>
        <v/>
      </c>
      <c r="S693" s="4">
        <f>IF(COUNT($M693:$N693)=0,0,IF(IF($N693&lt;&gt;"",$N693,$M693)&gt;=スコアリング基準!$B$20,スコアリング基準!$C$20,IF(IF($N693&lt;&gt;"",$N693,$M693)&gt;=スコアリング基準!$B$21,スコアリング基準!$C$21,IF(IF($N693&lt;&gt;"",$N693,$M693)&gt;0,スコアリング基準!$C$22,0))))</f>
        <v/>
      </c>
      <c r="T693" s="4">
        <f>IF($O693="可",スコアリング基準!$C$23,0)</f>
        <v/>
      </c>
      <c r="U693" s="4">
        <f>IF(OR(COUNT($K693:$L693)&lt;2,$K693=0),0,IF(ABS($L693)/$K693&lt;=スコアリング基準!$B$24,スコアリング基準!$C$24,IF(ABS($L693)/$K693&lt;=スコアリング基準!$B$25,スコアリング基準!$C$25,IF(ABS($L693)/$K693&lt;=スコアリング基準!$B$26,スコアリング基準!$C$26,0))))</f>
        <v/>
      </c>
      <c r="V693" s="4">
        <f>IF($P693="なし",スコアリング基準!$C$27,0)</f>
        <v/>
      </c>
      <c r="W693" s="4">
        <f>IF($F693="",0,IF(ISNUMBER($F693),IF($F693&lt;=スコアリング基準!$B$28,スコアリング基準!$C$28,スコアリング基準!$C$29),0))</f>
        <v/>
      </c>
      <c r="X693" s="4">
        <f>IFERROR(VLOOKUP($B693,スコアリング基準!$A$36:$B$46,2,FALSE),0)</f>
        <v/>
      </c>
      <c r="Y693" s="4">
        <f>SUM($S693:$X693)</f>
        <v/>
      </c>
      <c r="Z693" s="4">
        <f>IF(COUNT($M693:$N693)=0,"データ無",IF($Y693&gt;=スコアリング基準!$B$30,"S",IF($Y693&gt;=スコアリング基準!$B$31,"A",IF($Y693&gt;=スコアリング基準!$B$32,"B","C"))))</f>
        <v/>
      </c>
      <c r="AA693">
        <f>IFERROR(INDEX(実績DB!$I$3:$I$104,MATCH($B693&amp;$C693,実績DB!$J$3:$J$104,0)),"")</f>
        <v/>
      </c>
    </row>
    <row r="694">
      <c r="A694" t="n">
        <v>692</v>
      </c>
      <c r="B694" t="inlineStr">
        <is>
          <t>東北</t>
        </is>
      </c>
      <c r="C694" t="inlineStr">
        <is>
          <t>糸魚川変電所</t>
        </is>
      </c>
      <c r="D694" t="inlineStr">
        <is>
          <t>新潟県</t>
        </is>
      </c>
      <c r="E694" t="n">
        <v>66</v>
      </c>
      <c r="G694" s="3" t="n">
        <v>37.041737</v>
      </c>
      <c r="H694" s="3" t="n">
        <v>137.872644</v>
      </c>
      <c r="I694" t="inlineStr">
        <is>
          <t>OSM実測</t>
        </is>
      </c>
      <c r="J694" t="n">
        <v>42</v>
      </c>
      <c r="K694" t="n">
        <v>42</v>
      </c>
      <c r="L694" t="n">
        <v>-29</v>
      </c>
      <c r="M694" t="n">
        <v>13</v>
      </c>
      <c r="O694" t="inlineStr">
        <is>
          <t>不可 #4</t>
        </is>
      </c>
      <c r="P694" t="inlineStr">
        <is>
          <t>有り</t>
        </is>
      </c>
      <c r="R694" s="4">
        <f>IF(COUNT($M694:$N694)=0,"",IF(AND(IF($N694&lt;&gt;"",$N694,$M694)&lt;=0,$O694&lt;&gt;"可"),"警告",""))</f>
        <v/>
      </c>
      <c r="S694" s="4">
        <f>IF(COUNT($M694:$N694)=0,0,IF(IF($N694&lt;&gt;"",$N694,$M694)&gt;=スコアリング基準!$B$20,スコアリング基準!$C$20,IF(IF($N694&lt;&gt;"",$N694,$M694)&gt;=スコアリング基準!$B$21,スコアリング基準!$C$21,IF(IF($N694&lt;&gt;"",$N694,$M694)&gt;0,スコアリング基準!$C$22,0))))</f>
        <v/>
      </c>
      <c r="T694" s="4">
        <f>IF($O694="可",スコアリング基準!$C$23,0)</f>
        <v/>
      </c>
      <c r="U694" s="4">
        <f>IF(OR(COUNT($K694:$L694)&lt;2,$K694=0),0,IF(ABS($L694)/$K694&lt;=スコアリング基準!$B$24,スコアリング基準!$C$24,IF(ABS($L694)/$K694&lt;=スコアリング基準!$B$25,スコアリング基準!$C$25,IF(ABS($L694)/$K694&lt;=スコアリング基準!$B$26,スコアリング基準!$C$26,0))))</f>
        <v/>
      </c>
      <c r="V694" s="4">
        <f>IF($P694="なし",スコアリング基準!$C$27,0)</f>
        <v/>
      </c>
      <c r="W694" s="4">
        <f>IF($F694="",0,IF(ISNUMBER($F694),IF($F694&lt;=スコアリング基準!$B$28,スコアリング基準!$C$28,スコアリング基準!$C$29),0))</f>
        <v/>
      </c>
      <c r="X694" s="4">
        <f>IFERROR(VLOOKUP($B694,スコアリング基準!$A$36:$B$46,2,FALSE),0)</f>
        <v/>
      </c>
      <c r="Y694" s="4">
        <f>SUM($S694:$X694)</f>
        <v/>
      </c>
      <c r="Z694" s="4">
        <f>IF(COUNT($M694:$N694)=0,"データ無",IF($Y694&gt;=スコアリング基準!$B$30,"S",IF($Y694&gt;=スコアリング基準!$B$31,"A",IF($Y694&gt;=スコアリング基準!$B$32,"B","C"))))</f>
        <v/>
      </c>
      <c r="AA694">
        <f>IFERROR(INDEX(実績DB!$I$3:$I$104,MATCH($B694&amp;$C694,実績DB!$J$3:$J$104,0)),"")</f>
        <v/>
      </c>
    </row>
    <row r="695">
      <c r="A695" t="n">
        <v>693</v>
      </c>
      <c r="B695" t="inlineStr">
        <is>
          <t>東北</t>
        </is>
      </c>
      <c r="C695" t="inlineStr">
        <is>
          <t>紫竹変電所</t>
        </is>
      </c>
      <c r="D695" t="inlineStr">
        <is>
          <t>新潟県</t>
        </is>
      </c>
      <c r="E695" t="n">
        <v>66</v>
      </c>
      <c r="G695" s="3" t="n">
        <v>37.902847</v>
      </c>
      <c r="H695" s="3" t="n">
        <v>139.076134</v>
      </c>
      <c r="I695" t="inlineStr">
        <is>
          <t>OSM実測</t>
        </is>
      </c>
      <c r="J695" t="n">
        <v>57</v>
      </c>
      <c r="K695" t="n">
        <v>57</v>
      </c>
      <c r="L695" t="n">
        <v>-37</v>
      </c>
      <c r="M695" t="n">
        <v>20</v>
      </c>
      <c r="O695" t="inlineStr">
        <is>
          <t>不可 #4</t>
        </is>
      </c>
      <c r="P695" t="inlineStr">
        <is>
          <t>有り</t>
        </is>
      </c>
      <c r="R695" s="4">
        <f>IF(COUNT($M695:$N695)=0,"",IF(AND(IF($N695&lt;&gt;"",$N695,$M695)&lt;=0,$O695&lt;&gt;"可"),"警告",""))</f>
        <v/>
      </c>
      <c r="S695" s="4">
        <f>IF(COUNT($M695:$N695)=0,0,IF(IF($N695&lt;&gt;"",$N695,$M695)&gt;=スコアリング基準!$B$20,スコアリング基準!$C$20,IF(IF($N695&lt;&gt;"",$N695,$M695)&gt;=スコアリング基準!$B$21,スコアリング基準!$C$21,IF(IF($N695&lt;&gt;"",$N695,$M695)&gt;0,スコアリング基準!$C$22,0))))</f>
        <v/>
      </c>
      <c r="T695" s="4">
        <f>IF($O695="可",スコアリング基準!$C$23,0)</f>
        <v/>
      </c>
      <c r="U695" s="4">
        <f>IF(OR(COUNT($K695:$L695)&lt;2,$K695=0),0,IF(ABS($L695)/$K695&lt;=スコアリング基準!$B$24,スコアリング基準!$C$24,IF(ABS($L695)/$K695&lt;=スコアリング基準!$B$25,スコアリング基準!$C$25,IF(ABS($L695)/$K695&lt;=スコアリング基準!$B$26,スコアリング基準!$C$26,0))))</f>
        <v/>
      </c>
      <c r="V695" s="4">
        <f>IF($P695="なし",スコアリング基準!$C$27,0)</f>
        <v/>
      </c>
      <c r="W695" s="4">
        <f>IF($F695="",0,IF(ISNUMBER($F695),IF($F695&lt;=スコアリング基準!$B$28,スコアリング基準!$C$28,スコアリング基準!$C$29),0))</f>
        <v/>
      </c>
      <c r="X695" s="4">
        <f>IFERROR(VLOOKUP($B695,スコアリング基準!$A$36:$B$46,2,FALSE),0)</f>
        <v/>
      </c>
      <c r="Y695" s="4">
        <f>SUM($S695:$X695)</f>
        <v/>
      </c>
      <c r="Z695" s="4">
        <f>IF(COUNT($M695:$N695)=0,"データ無",IF($Y695&gt;=スコアリング基準!$B$30,"S",IF($Y695&gt;=スコアリング基準!$B$31,"A",IF($Y695&gt;=スコアリング基準!$B$32,"B","C"))))</f>
        <v/>
      </c>
      <c r="AA695">
        <f>IFERROR(INDEX(実績DB!$I$3:$I$104,MATCH($B695&amp;$C695,実績DB!$J$3:$J$104,0)),"")</f>
        <v/>
      </c>
    </row>
    <row r="696">
      <c r="A696" t="n">
        <v>694</v>
      </c>
      <c r="B696" t="inlineStr">
        <is>
          <t>東北</t>
        </is>
      </c>
      <c r="C696" t="inlineStr">
        <is>
          <t>美入野変電所</t>
        </is>
      </c>
      <c r="D696" t="inlineStr">
        <is>
          <t>秋田県</t>
        </is>
      </c>
      <c r="E696" t="n">
        <v>66</v>
      </c>
      <c r="G696" s="3" t="n">
        <v>39.352348</v>
      </c>
      <c r="H696" s="3" t="n">
        <v>140.547148</v>
      </c>
      <c r="I696" t="inlineStr">
        <is>
          <t>OSM実測</t>
        </is>
      </c>
      <c r="J696" t="n">
        <v>31</v>
      </c>
      <c r="K696" t="n">
        <v>31</v>
      </c>
      <c r="L696" t="n">
        <v>-16</v>
      </c>
      <c r="M696" t="n">
        <v>15</v>
      </c>
      <c r="O696" t="inlineStr">
        <is>
          <t>不可 #4</t>
        </is>
      </c>
      <c r="P696" t="inlineStr">
        <is>
          <t>有り</t>
        </is>
      </c>
      <c r="R696" s="4">
        <f>IF(COUNT($M696:$N696)=0,"",IF(AND(IF($N696&lt;&gt;"",$N696,$M696)&lt;=0,$O696&lt;&gt;"可"),"警告",""))</f>
        <v/>
      </c>
      <c r="S696" s="4">
        <f>IF(COUNT($M696:$N696)=0,0,IF(IF($N696&lt;&gt;"",$N696,$M696)&gt;=スコアリング基準!$B$20,スコアリング基準!$C$20,IF(IF($N696&lt;&gt;"",$N696,$M696)&gt;=スコアリング基準!$B$21,スコアリング基準!$C$21,IF(IF($N696&lt;&gt;"",$N696,$M696)&gt;0,スコアリング基準!$C$22,0))))</f>
        <v/>
      </c>
      <c r="T696" s="4">
        <f>IF($O696="可",スコアリング基準!$C$23,0)</f>
        <v/>
      </c>
      <c r="U696" s="4">
        <f>IF(OR(COUNT($K696:$L696)&lt;2,$K696=0),0,IF(ABS($L696)/$K696&lt;=スコアリング基準!$B$24,スコアリング基準!$C$24,IF(ABS($L696)/$K696&lt;=スコアリング基準!$B$25,スコアリング基準!$C$25,IF(ABS($L696)/$K696&lt;=スコアリング基準!$B$26,スコアリング基準!$C$26,0))))</f>
        <v/>
      </c>
      <c r="V696" s="4">
        <f>IF($P696="なし",スコアリング基準!$C$27,0)</f>
        <v/>
      </c>
      <c r="W696" s="4">
        <f>IF($F696="",0,IF(ISNUMBER($F696),IF($F696&lt;=スコアリング基準!$B$28,スコアリング基準!$C$28,スコアリング基準!$C$29),0))</f>
        <v/>
      </c>
      <c r="X696" s="4">
        <f>IFERROR(VLOOKUP($B696,スコアリング基準!$A$36:$B$46,2,FALSE),0)</f>
        <v/>
      </c>
      <c r="Y696" s="4">
        <f>SUM($S696:$X696)</f>
        <v/>
      </c>
      <c r="Z696" s="4">
        <f>IF(COUNT($M696:$N696)=0,"データ無",IF($Y696&gt;=スコアリング基準!$B$30,"S",IF($Y696&gt;=スコアリング基準!$B$31,"A",IF($Y696&gt;=スコアリング基準!$B$32,"B","C"))))</f>
        <v/>
      </c>
      <c r="AA696">
        <f>IFERROR(INDEX(実績DB!$I$3:$I$104,MATCH($B696&amp;$C696,実績DB!$J$3:$J$104,0)),"")</f>
        <v/>
      </c>
    </row>
    <row r="697">
      <c r="A697" t="n">
        <v>695</v>
      </c>
      <c r="B697" t="inlineStr">
        <is>
          <t>東北</t>
        </is>
      </c>
      <c r="C697" t="inlineStr">
        <is>
          <t>能代東変電所</t>
        </is>
      </c>
      <c r="D697" t="inlineStr">
        <is>
          <t>秋田県</t>
        </is>
      </c>
      <c r="E697" t="n">
        <v>66</v>
      </c>
      <c r="G697" s="3" t="n">
        <v>40.196088</v>
      </c>
      <c r="H697" s="3" t="n">
        <v>140.036879</v>
      </c>
      <c r="I697" t="inlineStr">
        <is>
          <t>OSM実測</t>
        </is>
      </c>
      <c r="J697" t="n">
        <v>44</v>
      </c>
      <c r="K697" t="n">
        <v>44</v>
      </c>
      <c r="L697" t="n">
        <v>-33</v>
      </c>
      <c r="M697" t="n">
        <v>11</v>
      </c>
      <c r="O697" t="inlineStr">
        <is>
          <t>不可 #4</t>
        </is>
      </c>
      <c r="P697" t="inlineStr">
        <is>
          <t>有り</t>
        </is>
      </c>
      <c r="R697" s="4">
        <f>IF(COUNT($M697:$N697)=0,"",IF(AND(IF($N697&lt;&gt;"",$N697,$M697)&lt;=0,$O697&lt;&gt;"可"),"警告",""))</f>
        <v/>
      </c>
      <c r="S697" s="4">
        <f>IF(COUNT($M697:$N697)=0,0,IF(IF($N697&lt;&gt;"",$N697,$M697)&gt;=スコアリング基準!$B$20,スコアリング基準!$C$20,IF(IF($N697&lt;&gt;"",$N697,$M697)&gt;=スコアリング基準!$B$21,スコアリング基準!$C$21,IF(IF($N697&lt;&gt;"",$N697,$M697)&gt;0,スコアリング基準!$C$22,0))))</f>
        <v/>
      </c>
      <c r="T697" s="4">
        <f>IF($O697="可",スコアリング基準!$C$23,0)</f>
        <v/>
      </c>
      <c r="U697" s="4">
        <f>IF(OR(COUNT($K697:$L697)&lt;2,$K697=0),0,IF(ABS($L697)/$K697&lt;=スコアリング基準!$B$24,スコアリング基準!$C$24,IF(ABS($L697)/$K697&lt;=スコアリング基準!$B$25,スコアリング基準!$C$25,IF(ABS($L697)/$K697&lt;=スコアリング基準!$B$26,スコアリング基準!$C$26,0))))</f>
        <v/>
      </c>
      <c r="V697" s="4">
        <f>IF($P697="なし",スコアリング基準!$C$27,0)</f>
        <v/>
      </c>
      <c r="W697" s="4">
        <f>IF($F697="",0,IF(ISNUMBER($F697),IF($F697&lt;=スコアリング基準!$B$28,スコアリング基準!$C$28,スコアリング基準!$C$29),0))</f>
        <v/>
      </c>
      <c r="X697" s="4">
        <f>IFERROR(VLOOKUP($B697,スコアリング基準!$A$36:$B$46,2,FALSE),0)</f>
        <v/>
      </c>
      <c r="Y697" s="4">
        <f>SUM($S697:$X697)</f>
        <v/>
      </c>
      <c r="Z697" s="4">
        <f>IF(COUNT($M697:$N697)=0,"データ無",IF($Y697&gt;=スコアリング基準!$B$30,"S",IF($Y697&gt;=スコアリング基準!$B$31,"A",IF($Y697&gt;=スコアリング基準!$B$32,"B","C"))))</f>
        <v/>
      </c>
      <c r="AA697">
        <f>IFERROR(INDEX(実績DB!$I$3:$I$104,MATCH($B697&amp;$C697,実績DB!$J$3:$J$104,0)),"")</f>
        <v/>
      </c>
    </row>
    <row r="698">
      <c r="A698" t="n">
        <v>696</v>
      </c>
      <c r="B698" t="inlineStr">
        <is>
          <t>東北</t>
        </is>
      </c>
      <c r="C698" t="inlineStr">
        <is>
          <t>能生変電所</t>
        </is>
      </c>
      <c r="D698" t="inlineStr">
        <is>
          <t>新潟県</t>
        </is>
      </c>
      <c r="E698" t="n">
        <v>66</v>
      </c>
      <c r="G698" s="3" t="n">
        <v>37.093747</v>
      </c>
      <c r="H698" s="3" t="n">
        <v>137.991366</v>
      </c>
      <c r="I698" t="inlineStr">
        <is>
          <t>OSM実測</t>
        </is>
      </c>
      <c r="J698" t="n">
        <v>18</v>
      </c>
      <c r="K698" t="n">
        <v>18</v>
      </c>
      <c r="L698" t="n">
        <v>-8</v>
      </c>
      <c r="M698" t="n">
        <v>10</v>
      </c>
      <c r="O698" t="inlineStr">
        <is>
          <t>不可 #4</t>
        </is>
      </c>
      <c r="P698" t="inlineStr">
        <is>
          <t>有り</t>
        </is>
      </c>
      <c r="R698" s="4">
        <f>IF(COUNT($M698:$N698)=0,"",IF(AND(IF($N698&lt;&gt;"",$N698,$M698)&lt;=0,$O698&lt;&gt;"可"),"警告",""))</f>
        <v/>
      </c>
      <c r="S698" s="4">
        <f>IF(COUNT($M698:$N698)=0,0,IF(IF($N698&lt;&gt;"",$N698,$M698)&gt;=スコアリング基準!$B$20,スコアリング基準!$C$20,IF(IF($N698&lt;&gt;"",$N698,$M698)&gt;=スコアリング基準!$B$21,スコアリング基準!$C$21,IF(IF($N698&lt;&gt;"",$N698,$M698)&gt;0,スコアリング基準!$C$22,0))))</f>
        <v/>
      </c>
      <c r="T698" s="4">
        <f>IF($O698="可",スコアリング基準!$C$23,0)</f>
        <v/>
      </c>
      <c r="U698" s="4">
        <f>IF(OR(COUNT($K698:$L698)&lt;2,$K698=0),0,IF(ABS($L698)/$K698&lt;=スコアリング基準!$B$24,スコアリング基準!$C$24,IF(ABS($L698)/$K698&lt;=スコアリング基準!$B$25,スコアリング基準!$C$25,IF(ABS($L698)/$K698&lt;=スコアリング基準!$B$26,スコアリング基準!$C$26,0))))</f>
        <v/>
      </c>
      <c r="V698" s="4">
        <f>IF($P698="なし",スコアリング基準!$C$27,0)</f>
        <v/>
      </c>
      <c r="W698" s="4">
        <f>IF($F698="",0,IF(ISNUMBER($F698),IF($F698&lt;=スコアリング基準!$B$28,スコアリング基準!$C$28,スコアリング基準!$C$29),0))</f>
        <v/>
      </c>
      <c r="X698" s="4">
        <f>IFERROR(VLOOKUP($B698,スコアリング基準!$A$36:$B$46,2,FALSE),0)</f>
        <v/>
      </c>
      <c r="Y698" s="4">
        <f>SUM($S698:$X698)</f>
        <v/>
      </c>
      <c r="Z698" s="4">
        <f>IF(COUNT($M698:$N698)=0,"データ無",IF($Y698&gt;=スコアリング基準!$B$30,"S",IF($Y698&gt;=スコアリング基準!$B$31,"A",IF($Y698&gt;=スコアリング基準!$B$32,"B","C"))))</f>
        <v/>
      </c>
      <c r="AA698">
        <f>IFERROR(INDEX(実績DB!$I$3:$I$104,MATCH($B698&amp;$C698,実績DB!$J$3:$J$104,0)),"")</f>
        <v/>
      </c>
    </row>
    <row r="699">
      <c r="A699" t="n">
        <v>697</v>
      </c>
      <c r="B699" t="inlineStr">
        <is>
          <t>東北</t>
        </is>
      </c>
      <c r="C699" t="inlineStr">
        <is>
          <t>腰浜変電所</t>
        </is>
      </c>
      <c r="D699" t="inlineStr">
        <is>
          <t>福島県</t>
        </is>
      </c>
      <c r="E699" t="n">
        <v>66</v>
      </c>
      <c r="G699" s="3" t="n">
        <v>37.755348</v>
      </c>
      <c r="H699" s="3" t="n">
        <v>140.483653</v>
      </c>
      <c r="I699" t="inlineStr">
        <is>
          <t>OSM実測</t>
        </is>
      </c>
      <c r="J699" t="n">
        <v>66</v>
      </c>
      <c r="K699" t="n">
        <v>66</v>
      </c>
      <c r="L699" t="n">
        <v>-48</v>
      </c>
      <c r="M699" t="n">
        <v>18</v>
      </c>
      <c r="O699" t="inlineStr">
        <is>
          <t>不可 #4</t>
        </is>
      </c>
      <c r="P699" t="inlineStr">
        <is>
          <t>有り</t>
        </is>
      </c>
      <c r="R699" s="4">
        <f>IF(COUNT($M699:$N699)=0,"",IF(AND(IF($N699&lt;&gt;"",$N699,$M699)&lt;=0,$O699&lt;&gt;"可"),"警告",""))</f>
        <v/>
      </c>
      <c r="S699" s="4">
        <f>IF(COUNT($M699:$N699)=0,0,IF(IF($N699&lt;&gt;"",$N699,$M699)&gt;=スコアリング基準!$B$20,スコアリング基準!$C$20,IF(IF($N699&lt;&gt;"",$N699,$M699)&gt;=スコアリング基準!$B$21,スコアリング基準!$C$21,IF(IF($N699&lt;&gt;"",$N699,$M699)&gt;0,スコアリング基準!$C$22,0))))</f>
        <v/>
      </c>
      <c r="T699" s="4">
        <f>IF($O699="可",スコアリング基準!$C$23,0)</f>
        <v/>
      </c>
      <c r="U699" s="4">
        <f>IF(OR(COUNT($K699:$L699)&lt;2,$K699=0),0,IF(ABS($L699)/$K699&lt;=スコアリング基準!$B$24,スコアリング基準!$C$24,IF(ABS($L699)/$K699&lt;=スコアリング基準!$B$25,スコアリング基準!$C$25,IF(ABS($L699)/$K699&lt;=スコアリング基準!$B$26,スコアリング基準!$C$26,0))))</f>
        <v/>
      </c>
      <c r="V699" s="4">
        <f>IF($P699="なし",スコアリング基準!$C$27,0)</f>
        <v/>
      </c>
      <c r="W699" s="4">
        <f>IF($F699="",0,IF(ISNUMBER($F699),IF($F699&lt;=スコアリング基準!$B$28,スコアリング基準!$C$28,スコアリング基準!$C$29),0))</f>
        <v/>
      </c>
      <c r="X699" s="4">
        <f>IFERROR(VLOOKUP($B699,スコアリング基準!$A$36:$B$46,2,FALSE),0)</f>
        <v/>
      </c>
      <c r="Y699" s="4">
        <f>SUM($S699:$X699)</f>
        <v/>
      </c>
      <c r="Z699" s="4">
        <f>IF(COUNT($M699:$N699)=0,"データ無",IF($Y699&gt;=スコアリング基準!$B$30,"S",IF($Y699&gt;=スコアリング基準!$B$31,"A",IF($Y699&gt;=スコアリング基準!$B$32,"B","C"))))</f>
        <v/>
      </c>
      <c r="AA699">
        <f>IFERROR(INDEX(実績DB!$I$3:$I$104,MATCH($B699&amp;$C699,実績DB!$J$3:$J$104,0)),"")</f>
        <v/>
      </c>
    </row>
    <row r="700">
      <c r="A700" t="n">
        <v>698</v>
      </c>
      <c r="B700" t="inlineStr">
        <is>
          <t>東北</t>
        </is>
      </c>
      <c r="C700" t="inlineStr">
        <is>
          <t>船岡変電所</t>
        </is>
      </c>
      <c r="D700" t="inlineStr">
        <is>
          <t>宮城県</t>
        </is>
      </c>
      <c r="E700" t="n">
        <v>66</v>
      </c>
      <c r="G700" s="3" t="n">
        <v>38.059129</v>
      </c>
      <c r="H700" s="3" t="n">
        <v>140.781543</v>
      </c>
      <c r="I700" t="inlineStr">
        <is>
          <t>OSM実測</t>
        </is>
      </c>
      <c r="J700" t="n">
        <v>52</v>
      </c>
      <c r="K700" t="n">
        <v>52</v>
      </c>
      <c r="L700" t="n">
        <v>-40</v>
      </c>
      <c r="M700" t="n">
        <v>12</v>
      </c>
      <c r="O700" t="inlineStr">
        <is>
          <t>不可 #4</t>
        </is>
      </c>
      <c r="P700" t="inlineStr">
        <is>
          <t>有り</t>
        </is>
      </c>
      <c r="R700" s="4">
        <f>IF(COUNT($M700:$N700)=0,"",IF(AND(IF($N700&lt;&gt;"",$N700,$M700)&lt;=0,$O700&lt;&gt;"可"),"警告",""))</f>
        <v/>
      </c>
      <c r="S700" s="4">
        <f>IF(COUNT($M700:$N700)=0,0,IF(IF($N700&lt;&gt;"",$N700,$M700)&gt;=スコアリング基準!$B$20,スコアリング基準!$C$20,IF(IF($N700&lt;&gt;"",$N700,$M700)&gt;=スコアリング基準!$B$21,スコアリング基準!$C$21,IF(IF($N700&lt;&gt;"",$N700,$M700)&gt;0,スコアリング基準!$C$22,0))))</f>
        <v/>
      </c>
      <c r="T700" s="4">
        <f>IF($O700="可",スコアリング基準!$C$23,0)</f>
        <v/>
      </c>
      <c r="U700" s="4">
        <f>IF(OR(COUNT($K700:$L700)&lt;2,$K700=0),0,IF(ABS($L700)/$K700&lt;=スコアリング基準!$B$24,スコアリング基準!$C$24,IF(ABS($L700)/$K700&lt;=スコアリング基準!$B$25,スコアリング基準!$C$25,IF(ABS($L700)/$K700&lt;=スコアリング基準!$B$26,スコアリング基準!$C$26,0))))</f>
        <v/>
      </c>
      <c r="V700" s="4">
        <f>IF($P700="なし",スコアリング基準!$C$27,0)</f>
        <v/>
      </c>
      <c r="W700" s="4">
        <f>IF($F700="",0,IF(ISNUMBER($F700),IF($F700&lt;=スコアリング基準!$B$28,スコアリング基準!$C$28,スコアリング基準!$C$29),0))</f>
        <v/>
      </c>
      <c r="X700" s="4">
        <f>IFERROR(VLOOKUP($B700,スコアリング基準!$A$36:$B$46,2,FALSE),0)</f>
        <v/>
      </c>
      <c r="Y700" s="4">
        <f>SUM($S700:$X700)</f>
        <v/>
      </c>
      <c r="Z700" s="4">
        <f>IF(COUNT($M700:$N700)=0,"データ無",IF($Y700&gt;=スコアリング基準!$B$30,"S",IF($Y700&gt;=スコアリング基準!$B$31,"A",IF($Y700&gt;=スコアリング基準!$B$32,"B","C"))))</f>
        <v/>
      </c>
      <c r="AA700">
        <f>IFERROR(INDEX(実績DB!$I$3:$I$104,MATCH($B700&amp;$C700,実績DB!$J$3:$J$104,0)),"")</f>
        <v/>
      </c>
    </row>
    <row r="701">
      <c r="A701" t="n">
        <v>699</v>
      </c>
      <c r="B701" t="inlineStr">
        <is>
          <t>東北</t>
        </is>
      </c>
      <c r="C701" t="inlineStr">
        <is>
          <t>船川変電所</t>
        </is>
      </c>
      <c r="D701" t="inlineStr">
        <is>
          <t>秋田県</t>
        </is>
      </c>
      <c r="E701" t="n">
        <v>66</v>
      </c>
      <c r="G701" s="3" t="n">
        <v>39.905033</v>
      </c>
      <c r="H701" s="3" t="n">
        <v>139.86631</v>
      </c>
      <c r="I701" t="inlineStr">
        <is>
          <t>OSM実測</t>
        </is>
      </c>
      <c r="J701" t="n">
        <v>18</v>
      </c>
      <c r="K701" t="n">
        <v>18</v>
      </c>
      <c r="L701" t="n">
        <v>-11</v>
      </c>
      <c r="M701" t="n">
        <v>7</v>
      </c>
      <c r="O701" t="inlineStr">
        <is>
          <t>不可 #4</t>
        </is>
      </c>
      <c r="P701" t="inlineStr">
        <is>
          <t>有り</t>
        </is>
      </c>
      <c r="R701" s="4">
        <f>IF(COUNT($M701:$N701)=0,"",IF(AND(IF($N701&lt;&gt;"",$N701,$M701)&lt;=0,$O701&lt;&gt;"可"),"警告",""))</f>
        <v/>
      </c>
      <c r="S701" s="4">
        <f>IF(COUNT($M701:$N701)=0,0,IF(IF($N701&lt;&gt;"",$N701,$M701)&gt;=スコアリング基準!$B$20,スコアリング基準!$C$20,IF(IF($N701&lt;&gt;"",$N701,$M701)&gt;=スコアリング基準!$B$21,スコアリング基準!$C$21,IF(IF($N701&lt;&gt;"",$N701,$M701)&gt;0,スコアリング基準!$C$22,0))))</f>
        <v/>
      </c>
      <c r="T701" s="4">
        <f>IF($O701="可",スコアリング基準!$C$23,0)</f>
        <v/>
      </c>
      <c r="U701" s="4">
        <f>IF(OR(COUNT($K701:$L701)&lt;2,$K701=0),0,IF(ABS($L701)/$K701&lt;=スコアリング基準!$B$24,スコアリング基準!$C$24,IF(ABS($L701)/$K701&lt;=スコアリング基準!$B$25,スコアリング基準!$C$25,IF(ABS($L701)/$K701&lt;=スコアリング基準!$B$26,スコアリング基準!$C$26,0))))</f>
        <v/>
      </c>
      <c r="V701" s="4">
        <f>IF($P701="なし",スコアリング基準!$C$27,0)</f>
        <v/>
      </c>
      <c r="W701" s="4">
        <f>IF($F701="",0,IF(ISNUMBER($F701),IF($F701&lt;=スコアリング基準!$B$28,スコアリング基準!$C$28,スコアリング基準!$C$29),0))</f>
        <v/>
      </c>
      <c r="X701" s="4">
        <f>IFERROR(VLOOKUP($B701,スコアリング基準!$A$36:$B$46,2,FALSE),0)</f>
        <v/>
      </c>
      <c r="Y701" s="4">
        <f>SUM($S701:$X701)</f>
        <v/>
      </c>
      <c r="Z701" s="4">
        <f>IF(COUNT($M701:$N701)=0,"データ無",IF($Y701&gt;=スコアリング基準!$B$30,"S",IF($Y701&gt;=スコアリング基準!$B$31,"A",IF($Y701&gt;=スコアリング基準!$B$32,"B","C"))))</f>
        <v/>
      </c>
      <c r="AA701">
        <f>IFERROR(INDEX(実績DB!$I$3:$I$104,MATCH($B701&amp;$C701,実績DB!$J$3:$J$104,0)),"")</f>
        <v/>
      </c>
    </row>
    <row r="702">
      <c r="A702" t="n">
        <v>700</v>
      </c>
      <c r="B702" t="inlineStr">
        <is>
          <t>東北</t>
        </is>
      </c>
      <c r="C702" t="inlineStr">
        <is>
          <t>船越変電所</t>
        </is>
      </c>
      <c r="D702" t="inlineStr">
        <is>
          <t>秋田県</t>
        </is>
      </c>
      <c r="E702" t="n">
        <v>66</v>
      </c>
      <c r="G702" s="3" t="n">
        <v>39.91708</v>
      </c>
      <c r="H702" s="3" t="n">
        <v>139.938266</v>
      </c>
      <c r="I702" t="inlineStr">
        <is>
          <t>OSM実測</t>
        </is>
      </c>
      <c r="J702" t="n">
        <v>40</v>
      </c>
      <c r="K702" t="n">
        <v>40</v>
      </c>
      <c r="L702" t="n">
        <v>-38</v>
      </c>
      <c r="M702" t="n">
        <v>2</v>
      </c>
      <c r="O702" t="inlineStr">
        <is>
          <t>不可 #4</t>
        </is>
      </c>
      <c r="P702" t="inlineStr">
        <is>
          <t>有り</t>
        </is>
      </c>
      <c r="R702" s="4">
        <f>IF(COUNT($M702:$N702)=0,"",IF(AND(IF($N702&lt;&gt;"",$N702,$M702)&lt;=0,$O702&lt;&gt;"可"),"警告",""))</f>
        <v/>
      </c>
      <c r="S702" s="4">
        <f>IF(COUNT($M702:$N702)=0,0,IF(IF($N702&lt;&gt;"",$N702,$M702)&gt;=スコアリング基準!$B$20,スコアリング基準!$C$20,IF(IF($N702&lt;&gt;"",$N702,$M702)&gt;=スコアリング基準!$B$21,スコアリング基準!$C$21,IF(IF($N702&lt;&gt;"",$N702,$M702)&gt;0,スコアリング基準!$C$22,0))))</f>
        <v/>
      </c>
      <c r="T702" s="4">
        <f>IF($O702="可",スコアリング基準!$C$23,0)</f>
        <v/>
      </c>
      <c r="U702" s="4">
        <f>IF(OR(COUNT($K702:$L702)&lt;2,$K702=0),0,IF(ABS($L702)/$K702&lt;=スコアリング基準!$B$24,スコアリング基準!$C$24,IF(ABS($L702)/$K702&lt;=スコアリング基準!$B$25,スコアリング基準!$C$25,IF(ABS($L702)/$K702&lt;=スコアリング基準!$B$26,スコアリング基準!$C$26,0))))</f>
        <v/>
      </c>
      <c r="V702" s="4">
        <f>IF($P702="なし",スコアリング基準!$C$27,0)</f>
        <v/>
      </c>
      <c r="W702" s="4">
        <f>IF($F702="",0,IF(ISNUMBER($F702),IF($F702&lt;=スコアリング基準!$B$28,スコアリング基準!$C$28,スコアリング基準!$C$29),0))</f>
        <v/>
      </c>
      <c r="X702" s="4">
        <f>IFERROR(VLOOKUP($B702,スコアリング基準!$A$36:$B$46,2,FALSE),0)</f>
        <v/>
      </c>
      <c r="Y702" s="4">
        <f>SUM($S702:$X702)</f>
        <v/>
      </c>
      <c r="Z702" s="4">
        <f>IF(COUNT($M702:$N702)=0,"データ無",IF($Y702&gt;=スコアリング基準!$B$30,"S",IF($Y702&gt;=スコアリング基準!$B$31,"A",IF($Y702&gt;=スコアリング基準!$B$32,"B","C"))))</f>
        <v/>
      </c>
      <c r="AA702">
        <f>IFERROR(INDEX(実績DB!$I$3:$I$104,MATCH($B702&amp;$C702,実績DB!$J$3:$J$104,0)),"")</f>
        <v/>
      </c>
    </row>
    <row r="703">
      <c r="A703" t="n">
        <v>701</v>
      </c>
      <c r="B703" t="inlineStr">
        <is>
          <t>東北</t>
        </is>
      </c>
      <c r="C703" t="inlineStr">
        <is>
          <t>花巻変電所</t>
        </is>
      </c>
      <c r="D703" t="inlineStr">
        <is>
          <t>岩手県</t>
        </is>
      </c>
      <c r="E703" t="n">
        <v>66</v>
      </c>
      <c r="G703" s="3" t="n">
        <v>39.39284</v>
      </c>
      <c r="H703" s="3" t="n">
        <v>141.10945</v>
      </c>
      <c r="I703" t="inlineStr">
        <is>
          <t>OSM実測</t>
        </is>
      </c>
      <c r="J703" t="n">
        <v>47</v>
      </c>
      <c r="K703" t="n">
        <v>47</v>
      </c>
      <c r="L703" t="n">
        <v>-36</v>
      </c>
      <c r="M703" t="n">
        <v>11</v>
      </c>
      <c r="O703" t="inlineStr">
        <is>
          <t>不可 #4</t>
        </is>
      </c>
      <c r="P703" t="inlineStr">
        <is>
          <t>有り</t>
        </is>
      </c>
      <c r="R703" s="4">
        <f>IF(COUNT($M703:$N703)=0,"",IF(AND(IF($N703&lt;&gt;"",$N703,$M703)&lt;=0,$O703&lt;&gt;"可"),"警告",""))</f>
        <v/>
      </c>
      <c r="S703" s="4">
        <f>IF(COUNT($M703:$N703)=0,0,IF(IF($N703&lt;&gt;"",$N703,$M703)&gt;=スコアリング基準!$B$20,スコアリング基準!$C$20,IF(IF($N703&lt;&gt;"",$N703,$M703)&gt;=スコアリング基準!$B$21,スコアリング基準!$C$21,IF(IF($N703&lt;&gt;"",$N703,$M703)&gt;0,スコアリング基準!$C$22,0))))</f>
        <v/>
      </c>
      <c r="T703" s="4">
        <f>IF($O703="可",スコアリング基準!$C$23,0)</f>
        <v/>
      </c>
      <c r="U703" s="4">
        <f>IF(OR(COUNT($K703:$L703)&lt;2,$K703=0),0,IF(ABS($L703)/$K703&lt;=スコアリング基準!$B$24,スコアリング基準!$C$24,IF(ABS($L703)/$K703&lt;=スコアリング基準!$B$25,スコアリング基準!$C$25,IF(ABS($L703)/$K703&lt;=スコアリング基準!$B$26,スコアリング基準!$C$26,0))))</f>
        <v/>
      </c>
      <c r="V703" s="4">
        <f>IF($P703="なし",スコアリング基準!$C$27,0)</f>
        <v/>
      </c>
      <c r="W703" s="4">
        <f>IF($F703="",0,IF(ISNUMBER($F703),IF($F703&lt;=スコアリング基準!$B$28,スコアリング基準!$C$28,スコアリング基準!$C$29),0))</f>
        <v/>
      </c>
      <c r="X703" s="4">
        <f>IFERROR(VLOOKUP($B703,スコアリング基準!$A$36:$B$46,2,FALSE),0)</f>
        <v/>
      </c>
      <c r="Y703" s="4">
        <f>SUM($S703:$X703)</f>
        <v/>
      </c>
      <c r="Z703" s="4">
        <f>IF(COUNT($M703:$N703)=0,"データ無",IF($Y703&gt;=スコアリング基準!$B$30,"S",IF($Y703&gt;=スコアリング基準!$B$31,"A",IF($Y703&gt;=スコアリング基準!$B$32,"B","C"))))</f>
        <v/>
      </c>
      <c r="AA703">
        <f>IFERROR(INDEX(実績DB!$I$3:$I$104,MATCH($B703&amp;$C703,実績DB!$J$3:$J$104,0)),"")</f>
        <v/>
      </c>
    </row>
    <row r="704">
      <c r="A704" t="n">
        <v>702</v>
      </c>
      <c r="B704" t="inlineStr">
        <is>
          <t>東北</t>
        </is>
      </c>
      <c r="C704" t="inlineStr">
        <is>
          <t>花沢変電所</t>
        </is>
      </c>
      <c r="D704" t="inlineStr">
        <is>
          <t>山形県</t>
        </is>
      </c>
      <c r="E704" t="n">
        <v>66</v>
      </c>
      <c r="G704" s="3" t="n">
        <v>37.92172</v>
      </c>
      <c r="H704" s="3" t="n">
        <v>140.125476</v>
      </c>
      <c r="I704" t="inlineStr">
        <is>
          <t>OSM実測</t>
        </is>
      </c>
      <c r="J704" t="n">
        <v>47</v>
      </c>
      <c r="K704" t="n">
        <v>47</v>
      </c>
      <c r="L704" t="n">
        <v>-31</v>
      </c>
      <c r="M704" t="n">
        <v>16</v>
      </c>
      <c r="O704" t="inlineStr">
        <is>
          <t>不可 #4</t>
        </is>
      </c>
      <c r="P704" t="inlineStr">
        <is>
          <t>なし</t>
        </is>
      </c>
      <c r="R704" s="4">
        <f>IF(COUNT($M704:$N704)=0,"",IF(AND(IF($N704&lt;&gt;"",$N704,$M704)&lt;=0,$O704&lt;&gt;"可"),"警告",""))</f>
        <v/>
      </c>
      <c r="S704" s="4">
        <f>IF(COUNT($M704:$N704)=0,0,IF(IF($N704&lt;&gt;"",$N704,$M704)&gt;=スコアリング基準!$B$20,スコアリング基準!$C$20,IF(IF($N704&lt;&gt;"",$N704,$M704)&gt;=スコアリング基準!$B$21,スコアリング基準!$C$21,IF(IF($N704&lt;&gt;"",$N704,$M704)&gt;0,スコアリング基準!$C$22,0))))</f>
        <v/>
      </c>
      <c r="T704" s="4">
        <f>IF($O704="可",スコアリング基準!$C$23,0)</f>
        <v/>
      </c>
      <c r="U704" s="4">
        <f>IF(OR(COUNT($K704:$L704)&lt;2,$K704=0),0,IF(ABS($L704)/$K704&lt;=スコアリング基準!$B$24,スコアリング基準!$C$24,IF(ABS($L704)/$K704&lt;=スコアリング基準!$B$25,スコアリング基準!$C$25,IF(ABS($L704)/$K704&lt;=スコアリング基準!$B$26,スコアリング基準!$C$26,0))))</f>
        <v/>
      </c>
      <c r="V704" s="4">
        <f>IF($P704="なし",スコアリング基準!$C$27,0)</f>
        <v/>
      </c>
      <c r="W704" s="4">
        <f>IF($F704="",0,IF(ISNUMBER($F704),IF($F704&lt;=スコアリング基準!$B$28,スコアリング基準!$C$28,スコアリング基準!$C$29),0))</f>
        <v/>
      </c>
      <c r="X704" s="4">
        <f>IFERROR(VLOOKUP($B704,スコアリング基準!$A$36:$B$46,2,FALSE),0)</f>
        <v/>
      </c>
      <c r="Y704" s="4">
        <f>SUM($S704:$X704)</f>
        <v/>
      </c>
      <c r="Z704" s="4">
        <f>IF(COUNT($M704:$N704)=0,"データ無",IF($Y704&gt;=スコアリング基準!$B$30,"S",IF($Y704&gt;=スコアリング基準!$B$31,"A",IF($Y704&gt;=スコアリング基準!$B$32,"B","C"))))</f>
        <v/>
      </c>
      <c r="AA704">
        <f>IFERROR(INDEX(実績DB!$I$3:$I$104,MATCH($B704&amp;$C704,実績DB!$J$3:$J$104,0)),"")</f>
        <v/>
      </c>
    </row>
    <row r="705">
      <c r="A705" t="n">
        <v>703</v>
      </c>
      <c r="B705" t="inlineStr">
        <is>
          <t>東北</t>
        </is>
      </c>
      <c r="C705" t="inlineStr">
        <is>
          <t>花泉変電所</t>
        </is>
      </c>
      <c r="D705" t="inlineStr">
        <is>
          <t>岩手県</t>
        </is>
      </c>
      <c r="E705" t="n">
        <v>66</v>
      </c>
      <c r="G705" s="3" t="n">
        <v>38.83088</v>
      </c>
      <c r="H705" s="3" t="n">
        <v>141.180072</v>
      </c>
      <c r="I705" t="inlineStr">
        <is>
          <t>OSM実測</t>
        </is>
      </c>
      <c r="J705" t="n">
        <v>38</v>
      </c>
      <c r="K705" t="n">
        <v>38</v>
      </c>
      <c r="L705" t="n">
        <v>-30</v>
      </c>
      <c r="M705" t="n">
        <v>8</v>
      </c>
      <c r="O705" t="inlineStr">
        <is>
          <t>不可 #4</t>
        </is>
      </c>
      <c r="P705" t="inlineStr">
        <is>
          <t>有り</t>
        </is>
      </c>
      <c r="R705" s="4">
        <f>IF(COUNT($M705:$N705)=0,"",IF(AND(IF($N705&lt;&gt;"",$N705,$M705)&lt;=0,$O705&lt;&gt;"可"),"警告",""))</f>
        <v/>
      </c>
      <c r="S705" s="4">
        <f>IF(COUNT($M705:$N705)=0,0,IF(IF($N705&lt;&gt;"",$N705,$M705)&gt;=スコアリング基準!$B$20,スコアリング基準!$C$20,IF(IF($N705&lt;&gt;"",$N705,$M705)&gt;=スコアリング基準!$B$21,スコアリング基準!$C$21,IF(IF($N705&lt;&gt;"",$N705,$M705)&gt;0,スコアリング基準!$C$22,0))))</f>
        <v/>
      </c>
      <c r="T705" s="4">
        <f>IF($O705="可",スコアリング基準!$C$23,0)</f>
        <v/>
      </c>
      <c r="U705" s="4">
        <f>IF(OR(COUNT($K705:$L705)&lt;2,$K705=0),0,IF(ABS($L705)/$K705&lt;=スコアリング基準!$B$24,スコアリング基準!$C$24,IF(ABS($L705)/$K705&lt;=スコアリング基準!$B$25,スコアリング基準!$C$25,IF(ABS($L705)/$K705&lt;=スコアリング基準!$B$26,スコアリング基準!$C$26,0))))</f>
        <v/>
      </c>
      <c r="V705" s="4">
        <f>IF($P705="なし",スコアリング基準!$C$27,0)</f>
        <v/>
      </c>
      <c r="W705" s="4">
        <f>IF($F705="",0,IF(ISNUMBER($F705),IF($F705&lt;=スコアリング基準!$B$28,スコアリング基準!$C$28,スコアリング基準!$C$29),0))</f>
        <v/>
      </c>
      <c r="X705" s="4">
        <f>IFERROR(VLOOKUP($B705,スコアリング基準!$A$36:$B$46,2,FALSE),0)</f>
        <v/>
      </c>
      <c r="Y705" s="4">
        <f>SUM($S705:$X705)</f>
        <v/>
      </c>
      <c r="Z705" s="4">
        <f>IF(COUNT($M705:$N705)=0,"データ無",IF($Y705&gt;=スコアリング基準!$B$30,"S",IF($Y705&gt;=スコアリング基準!$B$31,"A",IF($Y705&gt;=スコアリング基準!$B$32,"B","C"))))</f>
        <v/>
      </c>
      <c r="AA705">
        <f>IFERROR(INDEX(実績DB!$I$3:$I$104,MATCH($B705&amp;$C705,実績DB!$J$3:$J$104,0)),"")</f>
        <v/>
      </c>
    </row>
    <row r="706">
      <c r="A706" t="n">
        <v>704</v>
      </c>
      <c r="B706" t="inlineStr">
        <is>
          <t>東北</t>
        </is>
      </c>
      <c r="C706" t="inlineStr">
        <is>
          <t>花輪変電所</t>
        </is>
      </c>
      <c r="D706" t="inlineStr">
        <is>
          <t>秋田県</t>
        </is>
      </c>
      <c r="E706" t="n">
        <v>66</v>
      </c>
      <c r="G706" s="3" t="n">
        <v>40.205645</v>
      </c>
      <c r="H706" s="3" t="n">
        <v>140.801331</v>
      </c>
      <c r="I706" t="inlineStr">
        <is>
          <t>OSM実測</t>
        </is>
      </c>
      <c r="J706" t="n">
        <v>36</v>
      </c>
      <c r="K706" t="n">
        <v>36</v>
      </c>
      <c r="L706" t="n">
        <v>-16</v>
      </c>
      <c r="M706" t="n">
        <v>20</v>
      </c>
      <c r="O706" t="inlineStr">
        <is>
          <t>不可 #4</t>
        </is>
      </c>
      <c r="P706" t="inlineStr">
        <is>
          <t>有り</t>
        </is>
      </c>
      <c r="R706" s="4">
        <f>IF(COUNT($M706:$N706)=0,"",IF(AND(IF($N706&lt;&gt;"",$N706,$M706)&lt;=0,$O706&lt;&gt;"可"),"警告",""))</f>
        <v/>
      </c>
      <c r="S706" s="4">
        <f>IF(COUNT($M706:$N706)=0,0,IF(IF($N706&lt;&gt;"",$N706,$M706)&gt;=スコアリング基準!$B$20,スコアリング基準!$C$20,IF(IF($N706&lt;&gt;"",$N706,$M706)&gt;=スコアリング基準!$B$21,スコアリング基準!$C$21,IF(IF($N706&lt;&gt;"",$N706,$M706)&gt;0,スコアリング基準!$C$22,0))))</f>
        <v/>
      </c>
      <c r="T706" s="4">
        <f>IF($O706="可",スコアリング基準!$C$23,0)</f>
        <v/>
      </c>
      <c r="U706" s="4">
        <f>IF(OR(COUNT($K706:$L706)&lt;2,$K706=0),0,IF(ABS($L706)/$K706&lt;=スコアリング基準!$B$24,スコアリング基準!$C$24,IF(ABS($L706)/$K706&lt;=スコアリング基準!$B$25,スコアリング基準!$C$25,IF(ABS($L706)/$K706&lt;=スコアリング基準!$B$26,スコアリング基準!$C$26,0))))</f>
        <v/>
      </c>
      <c r="V706" s="4">
        <f>IF($P706="なし",スコアリング基準!$C$27,0)</f>
        <v/>
      </c>
      <c r="W706" s="4">
        <f>IF($F706="",0,IF(ISNUMBER($F706),IF($F706&lt;=スコアリング基準!$B$28,スコアリング基準!$C$28,スコアリング基準!$C$29),0))</f>
        <v/>
      </c>
      <c r="X706" s="4">
        <f>IFERROR(VLOOKUP($B706,スコアリング基準!$A$36:$B$46,2,FALSE),0)</f>
        <v/>
      </c>
      <c r="Y706" s="4">
        <f>SUM($S706:$X706)</f>
        <v/>
      </c>
      <c r="Z706" s="4">
        <f>IF(COUNT($M706:$N706)=0,"データ無",IF($Y706&gt;=スコアリング基準!$B$30,"S",IF($Y706&gt;=スコアリング基準!$B$31,"A",IF($Y706&gt;=スコアリング基準!$B$32,"B","C"))))</f>
        <v/>
      </c>
      <c r="AA706">
        <f>IFERROR(INDEX(実績DB!$I$3:$I$104,MATCH($B706&amp;$C706,実績DB!$J$3:$J$104,0)),"")</f>
        <v/>
      </c>
    </row>
    <row r="707">
      <c r="A707" t="n">
        <v>705</v>
      </c>
      <c r="B707" t="inlineStr">
        <is>
          <t>東北</t>
        </is>
      </c>
      <c r="C707" t="inlineStr">
        <is>
          <t>荒巻変電所</t>
        </is>
      </c>
      <c r="D707" t="inlineStr">
        <is>
          <t>宮城県</t>
        </is>
      </c>
      <c r="E707" t="n">
        <v>66</v>
      </c>
      <c r="G707" s="3" t="n">
        <v>38.295151</v>
      </c>
      <c r="H707" s="3" t="n">
        <v>140.85356</v>
      </c>
      <c r="I707" t="inlineStr">
        <is>
          <t>OSM実測</t>
        </is>
      </c>
      <c r="J707" t="n">
        <v>38</v>
      </c>
      <c r="K707" t="n">
        <v>38</v>
      </c>
      <c r="L707" t="n">
        <v>-17</v>
      </c>
      <c r="M707" t="n">
        <v>21</v>
      </c>
      <c r="O707" t="inlineStr">
        <is>
          <t>不可 #4</t>
        </is>
      </c>
      <c r="P707" t="inlineStr">
        <is>
          <t>有り</t>
        </is>
      </c>
      <c r="R707" s="4">
        <f>IF(COUNT($M707:$N707)=0,"",IF(AND(IF($N707&lt;&gt;"",$N707,$M707)&lt;=0,$O707&lt;&gt;"可"),"警告",""))</f>
        <v/>
      </c>
      <c r="S707" s="4">
        <f>IF(COUNT($M707:$N707)=0,0,IF(IF($N707&lt;&gt;"",$N707,$M707)&gt;=スコアリング基準!$B$20,スコアリング基準!$C$20,IF(IF($N707&lt;&gt;"",$N707,$M707)&gt;=スコアリング基準!$B$21,スコアリング基準!$C$21,IF(IF($N707&lt;&gt;"",$N707,$M707)&gt;0,スコアリング基準!$C$22,0))))</f>
        <v/>
      </c>
      <c r="T707" s="4">
        <f>IF($O707="可",スコアリング基準!$C$23,0)</f>
        <v/>
      </c>
      <c r="U707" s="4">
        <f>IF(OR(COUNT($K707:$L707)&lt;2,$K707=0),0,IF(ABS($L707)/$K707&lt;=スコアリング基準!$B$24,スコアリング基準!$C$24,IF(ABS($L707)/$K707&lt;=スコアリング基準!$B$25,スコアリング基準!$C$25,IF(ABS($L707)/$K707&lt;=スコアリング基準!$B$26,スコアリング基準!$C$26,0))))</f>
        <v/>
      </c>
      <c r="V707" s="4">
        <f>IF($P707="なし",スコアリング基準!$C$27,0)</f>
        <v/>
      </c>
      <c r="W707" s="4">
        <f>IF($F707="",0,IF(ISNUMBER($F707),IF($F707&lt;=スコアリング基準!$B$28,スコアリング基準!$C$28,スコアリング基準!$C$29),0))</f>
        <v/>
      </c>
      <c r="X707" s="4">
        <f>IFERROR(VLOOKUP($B707,スコアリング基準!$A$36:$B$46,2,FALSE),0)</f>
        <v/>
      </c>
      <c r="Y707" s="4">
        <f>SUM($S707:$X707)</f>
        <v/>
      </c>
      <c r="Z707" s="4">
        <f>IF(COUNT($M707:$N707)=0,"データ無",IF($Y707&gt;=スコアリング基準!$B$30,"S",IF($Y707&gt;=スコアリング基準!$B$31,"A",IF($Y707&gt;=スコアリング基準!$B$32,"B","C"))))</f>
        <v/>
      </c>
      <c r="AA707">
        <f>IFERROR(INDEX(実績DB!$I$3:$I$104,MATCH($B707&amp;$C707,実績DB!$J$3:$J$104,0)),"")</f>
        <v/>
      </c>
    </row>
    <row r="708">
      <c r="A708" t="n">
        <v>706</v>
      </c>
      <c r="B708" t="inlineStr">
        <is>
          <t>東北</t>
        </is>
      </c>
      <c r="C708" t="inlineStr">
        <is>
          <t>菰槌変電所</t>
        </is>
      </c>
      <c r="D708" t="inlineStr">
        <is>
          <t>青森県</t>
        </is>
      </c>
      <c r="E708" t="n">
        <v>66</v>
      </c>
      <c r="G708" s="3" t="n">
        <v>40.863492</v>
      </c>
      <c r="H708" s="3" t="n">
        <v>140.336272</v>
      </c>
      <c r="I708" t="inlineStr">
        <is>
          <t>OSM実測</t>
        </is>
      </c>
      <c r="J708" t="n">
        <v>18</v>
      </c>
      <c r="K708" t="n">
        <v>18</v>
      </c>
      <c r="L708" t="n">
        <v>-12</v>
      </c>
      <c r="M708" t="n">
        <v>6</v>
      </c>
      <c r="O708" t="inlineStr">
        <is>
          <t>不可 #4</t>
        </is>
      </c>
      <c r="P708" t="inlineStr">
        <is>
          <t>有り</t>
        </is>
      </c>
      <c r="R708" s="4">
        <f>IF(COUNT($M708:$N708)=0,"",IF(AND(IF($N708&lt;&gt;"",$N708,$M708)&lt;=0,$O708&lt;&gt;"可"),"警告",""))</f>
        <v/>
      </c>
      <c r="S708" s="4">
        <f>IF(COUNT($M708:$N708)=0,0,IF(IF($N708&lt;&gt;"",$N708,$M708)&gt;=スコアリング基準!$B$20,スコアリング基準!$C$20,IF(IF($N708&lt;&gt;"",$N708,$M708)&gt;=スコアリング基準!$B$21,スコアリング基準!$C$21,IF(IF($N708&lt;&gt;"",$N708,$M708)&gt;0,スコアリング基準!$C$22,0))))</f>
        <v/>
      </c>
      <c r="T708" s="4">
        <f>IF($O708="可",スコアリング基準!$C$23,0)</f>
        <v/>
      </c>
      <c r="U708" s="4">
        <f>IF(OR(COUNT($K708:$L708)&lt;2,$K708=0),0,IF(ABS($L708)/$K708&lt;=スコアリング基準!$B$24,スコアリング基準!$C$24,IF(ABS($L708)/$K708&lt;=スコアリング基準!$B$25,スコアリング基準!$C$25,IF(ABS($L708)/$K708&lt;=スコアリング基準!$B$26,スコアリング基準!$C$26,0))))</f>
        <v/>
      </c>
      <c r="V708" s="4">
        <f>IF($P708="なし",スコアリング基準!$C$27,0)</f>
        <v/>
      </c>
      <c r="W708" s="4">
        <f>IF($F708="",0,IF(ISNUMBER($F708),IF($F708&lt;=スコアリング基準!$B$28,スコアリング基準!$C$28,スコアリング基準!$C$29),0))</f>
        <v/>
      </c>
      <c r="X708" s="4">
        <f>IFERROR(VLOOKUP($B708,スコアリング基準!$A$36:$B$46,2,FALSE),0)</f>
        <v/>
      </c>
      <c r="Y708" s="4">
        <f>SUM($S708:$X708)</f>
        <v/>
      </c>
      <c r="Z708" s="4">
        <f>IF(COUNT($M708:$N708)=0,"データ無",IF($Y708&gt;=スコアリング基準!$B$30,"S",IF($Y708&gt;=スコアリング基準!$B$31,"A",IF($Y708&gt;=スコアリング基準!$B$32,"B","C"))))</f>
        <v/>
      </c>
      <c r="AA708">
        <f>IFERROR(INDEX(実績DB!$I$3:$I$104,MATCH($B708&amp;$C708,実績DB!$J$3:$J$104,0)),"")</f>
        <v/>
      </c>
    </row>
    <row r="709">
      <c r="A709" t="n">
        <v>707</v>
      </c>
      <c r="B709" t="inlineStr">
        <is>
          <t>東北</t>
        </is>
      </c>
      <c r="C709" t="inlineStr">
        <is>
          <t>葛塚変電所</t>
        </is>
      </c>
      <c r="D709" t="inlineStr">
        <is>
          <t>新潟県</t>
        </is>
      </c>
      <c r="E709" t="n">
        <v>66</v>
      </c>
      <c r="G709" s="3" t="n">
        <v>37.921726</v>
      </c>
      <c r="H709" s="3" t="n">
        <v>139.220468</v>
      </c>
      <c r="I709" t="inlineStr">
        <is>
          <t>OSM実測</t>
        </is>
      </c>
      <c r="J709" t="n">
        <v>38</v>
      </c>
      <c r="K709" t="n">
        <v>38</v>
      </c>
      <c r="L709" t="n">
        <v>-17</v>
      </c>
      <c r="M709" t="n">
        <v>21</v>
      </c>
      <c r="O709" t="inlineStr">
        <is>
          <t>不可 #4</t>
        </is>
      </c>
      <c r="P709" t="inlineStr">
        <is>
          <t>有り</t>
        </is>
      </c>
      <c r="R709" s="4">
        <f>IF(COUNT($M709:$N709)=0,"",IF(AND(IF($N709&lt;&gt;"",$N709,$M709)&lt;=0,$O709&lt;&gt;"可"),"警告",""))</f>
        <v/>
      </c>
      <c r="S709" s="4">
        <f>IF(COUNT($M709:$N709)=0,0,IF(IF($N709&lt;&gt;"",$N709,$M709)&gt;=スコアリング基準!$B$20,スコアリング基準!$C$20,IF(IF($N709&lt;&gt;"",$N709,$M709)&gt;=スコアリング基準!$B$21,スコアリング基準!$C$21,IF(IF($N709&lt;&gt;"",$N709,$M709)&gt;0,スコアリング基準!$C$22,0))))</f>
        <v/>
      </c>
      <c r="T709" s="4">
        <f>IF($O709="可",スコアリング基準!$C$23,0)</f>
        <v/>
      </c>
      <c r="U709" s="4">
        <f>IF(OR(COUNT($K709:$L709)&lt;2,$K709=0),0,IF(ABS($L709)/$K709&lt;=スコアリング基準!$B$24,スコアリング基準!$C$24,IF(ABS($L709)/$K709&lt;=スコアリング基準!$B$25,スコアリング基準!$C$25,IF(ABS($L709)/$K709&lt;=スコアリング基準!$B$26,スコアリング基準!$C$26,0))))</f>
        <v/>
      </c>
      <c r="V709" s="4">
        <f>IF($P709="なし",スコアリング基準!$C$27,0)</f>
        <v/>
      </c>
      <c r="W709" s="4">
        <f>IF($F709="",0,IF(ISNUMBER($F709),IF($F709&lt;=スコアリング基準!$B$28,スコアリング基準!$C$28,スコアリング基準!$C$29),0))</f>
        <v/>
      </c>
      <c r="X709" s="4">
        <f>IFERROR(VLOOKUP($B709,スコアリング基準!$A$36:$B$46,2,FALSE),0)</f>
        <v/>
      </c>
      <c r="Y709" s="4">
        <f>SUM($S709:$X709)</f>
        <v/>
      </c>
      <c r="Z709" s="4">
        <f>IF(COUNT($M709:$N709)=0,"データ無",IF($Y709&gt;=スコアリング基準!$B$30,"S",IF($Y709&gt;=スコアリング基準!$B$31,"A",IF($Y709&gt;=スコアリング基準!$B$32,"B","C"))))</f>
        <v/>
      </c>
      <c r="AA709">
        <f>IFERROR(INDEX(実績DB!$I$3:$I$104,MATCH($B709&amp;$C709,実績DB!$J$3:$J$104,0)),"")</f>
        <v/>
      </c>
    </row>
    <row r="710">
      <c r="A710" t="n">
        <v>708</v>
      </c>
      <c r="B710" t="inlineStr">
        <is>
          <t>東北</t>
        </is>
      </c>
      <c r="C710" t="inlineStr">
        <is>
          <t>葛巻変電所</t>
        </is>
      </c>
      <c r="D710" t="inlineStr">
        <is>
          <t>岩手県</t>
        </is>
      </c>
      <c r="E710" t="n">
        <v>66</v>
      </c>
      <c r="G710" s="3" t="n">
        <v>40.043924</v>
      </c>
      <c r="H710" s="3" t="n">
        <v>141.427842</v>
      </c>
      <c r="I710" t="inlineStr">
        <is>
          <t>OSM実測</t>
        </is>
      </c>
      <c r="J710" t="n">
        <v>9</v>
      </c>
      <c r="K710" t="n">
        <v>9</v>
      </c>
      <c r="L710" t="n">
        <v>1</v>
      </c>
      <c r="M710" t="n">
        <v>10</v>
      </c>
      <c r="O710" t="inlineStr">
        <is>
          <t>不可 #4</t>
        </is>
      </c>
      <c r="P710" t="inlineStr">
        <is>
          <t>有り</t>
        </is>
      </c>
      <c r="R710" s="4">
        <f>IF(COUNT($M710:$N710)=0,"",IF(AND(IF($N710&lt;&gt;"",$N710,$M710)&lt;=0,$O710&lt;&gt;"可"),"警告",""))</f>
        <v/>
      </c>
      <c r="S710" s="4">
        <f>IF(COUNT($M710:$N710)=0,0,IF(IF($N710&lt;&gt;"",$N710,$M710)&gt;=スコアリング基準!$B$20,スコアリング基準!$C$20,IF(IF($N710&lt;&gt;"",$N710,$M710)&gt;=スコアリング基準!$B$21,スコアリング基準!$C$21,IF(IF($N710&lt;&gt;"",$N710,$M710)&gt;0,スコアリング基準!$C$22,0))))</f>
        <v/>
      </c>
      <c r="T710" s="4">
        <f>IF($O710="可",スコアリング基準!$C$23,0)</f>
        <v/>
      </c>
      <c r="U710" s="4">
        <f>IF(OR(COUNT($K710:$L710)&lt;2,$K710=0),0,IF(ABS($L710)/$K710&lt;=スコアリング基準!$B$24,スコアリング基準!$C$24,IF(ABS($L710)/$K710&lt;=スコアリング基準!$B$25,スコアリング基準!$C$25,IF(ABS($L710)/$K710&lt;=スコアリング基準!$B$26,スコアリング基準!$C$26,0))))</f>
        <v/>
      </c>
      <c r="V710" s="4">
        <f>IF($P710="なし",スコアリング基準!$C$27,0)</f>
        <v/>
      </c>
      <c r="W710" s="4">
        <f>IF($F710="",0,IF(ISNUMBER($F710),IF($F710&lt;=スコアリング基準!$B$28,スコアリング基準!$C$28,スコアリング基準!$C$29),0))</f>
        <v/>
      </c>
      <c r="X710" s="4">
        <f>IFERROR(VLOOKUP($B710,スコアリング基準!$A$36:$B$46,2,FALSE),0)</f>
        <v/>
      </c>
      <c r="Y710" s="4">
        <f>SUM($S710:$X710)</f>
        <v/>
      </c>
      <c r="Z710" s="4">
        <f>IF(COUNT($M710:$N710)=0,"データ無",IF($Y710&gt;=スコアリング基準!$B$30,"S",IF($Y710&gt;=スコアリング基準!$B$31,"A",IF($Y710&gt;=スコアリング基準!$B$32,"B","C"))))</f>
        <v/>
      </c>
      <c r="AA710">
        <f>IFERROR(INDEX(実績DB!$I$3:$I$104,MATCH($B710&amp;$C710,実績DB!$J$3:$J$104,0)),"")</f>
        <v/>
      </c>
    </row>
    <row r="711">
      <c r="A711" t="n">
        <v>709</v>
      </c>
      <c r="B711" t="inlineStr">
        <is>
          <t>東北</t>
        </is>
      </c>
      <c r="C711" t="inlineStr">
        <is>
          <t>葛巻開閉所</t>
        </is>
      </c>
      <c r="D711" t="inlineStr">
        <is>
          <t>岩手県</t>
        </is>
      </c>
      <c r="E711" t="n">
        <v>66</v>
      </c>
      <c r="G711" s="3" t="n">
        <v>40.042175</v>
      </c>
      <c r="H711" s="3" t="n">
        <v>141.242234</v>
      </c>
      <c r="I711" t="inlineStr">
        <is>
          <t>OSM実測</t>
        </is>
      </c>
      <c r="J711" t="n">
        <v>9</v>
      </c>
      <c r="K711" t="n">
        <v>9</v>
      </c>
      <c r="L711" t="n">
        <v>1</v>
      </c>
      <c r="M711" t="n">
        <v>10</v>
      </c>
      <c r="O711" t="inlineStr">
        <is>
          <t>不可 #4</t>
        </is>
      </c>
      <c r="P711" t="inlineStr">
        <is>
          <t>有り</t>
        </is>
      </c>
      <c r="R711" s="4">
        <f>IF(COUNT($M711:$N711)=0,"",IF(AND(IF($N711&lt;&gt;"",$N711,$M711)&lt;=0,$O711&lt;&gt;"可"),"警告",""))</f>
        <v/>
      </c>
      <c r="S711" s="4">
        <f>IF(COUNT($M711:$N711)=0,0,IF(IF($N711&lt;&gt;"",$N711,$M711)&gt;=スコアリング基準!$B$20,スコアリング基準!$C$20,IF(IF($N711&lt;&gt;"",$N711,$M711)&gt;=スコアリング基準!$B$21,スコアリング基準!$C$21,IF(IF($N711&lt;&gt;"",$N711,$M711)&gt;0,スコアリング基準!$C$22,0))))</f>
        <v/>
      </c>
      <c r="T711" s="4">
        <f>IF($O711="可",スコアリング基準!$C$23,0)</f>
        <v/>
      </c>
      <c r="U711" s="4">
        <f>IF(OR(COUNT($K711:$L711)&lt;2,$K711=0),0,IF(ABS($L711)/$K711&lt;=スコアリング基準!$B$24,スコアリング基準!$C$24,IF(ABS($L711)/$K711&lt;=スコアリング基準!$B$25,スコアリング基準!$C$25,IF(ABS($L711)/$K711&lt;=スコアリング基準!$B$26,スコアリング基準!$C$26,0))))</f>
        <v/>
      </c>
      <c r="V711" s="4">
        <f>IF($P711="なし",スコアリング基準!$C$27,0)</f>
        <v/>
      </c>
      <c r="W711" s="4">
        <f>IF($F711="",0,IF(ISNUMBER($F711),IF($F711&lt;=スコアリング基準!$B$28,スコアリング基準!$C$28,スコアリング基準!$C$29),0))</f>
        <v/>
      </c>
      <c r="X711" s="4">
        <f>IFERROR(VLOOKUP($B711,スコアリング基準!$A$36:$B$46,2,FALSE),0)</f>
        <v/>
      </c>
      <c r="Y711" s="4">
        <f>SUM($S711:$X711)</f>
        <v/>
      </c>
      <c r="Z711" s="4">
        <f>IF(COUNT($M711:$N711)=0,"データ無",IF($Y711&gt;=スコアリング基準!$B$30,"S",IF($Y711&gt;=スコアリング基準!$B$31,"A",IF($Y711&gt;=スコアリング基準!$B$32,"B","C"))))</f>
        <v/>
      </c>
      <c r="AA711">
        <f>IFERROR(INDEX(実績DB!$I$3:$I$104,MATCH($B711&amp;$C711,実績DB!$J$3:$J$104,0)),"")</f>
        <v/>
      </c>
    </row>
    <row r="712">
      <c r="A712" t="n">
        <v>710</v>
      </c>
      <c r="B712" t="inlineStr">
        <is>
          <t>東北</t>
        </is>
      </c>
      <c r="C712" t="inlineStr">
        <is>
          <t>葛根田第二発電所</t>
        </is>
      </c>
      <c r="D712" t="inlineStr">
        <is>
          <t>岩手県</t>
        </is>
      </c>
      <c r="E712" t="n">
        <v>66</v>
      </c>
      <c r="G712" s="3" t="n">
        <v>39.780393</v>
      </c>
      <c r="H712" s="3" t="n">
        <v>140.946134</v>
      </c>
      <c r="I712" t="inlineStr">
        <is>
          <t>OSM実測</t>
        </is>
      </c>
      <c r="R712" s="4">
        <f>IF(COUNT($M712:$N712)=0,"",IF(AND(IF($N712&lt;&gt;"",$N712,$M712)&lt;=0,$O712&lt;&gt;"可"),"警告",""))</f>
        <v/>
      </c>
      <c r="S712" s="4">
        <f>IF(COUNT($M712:$N712)=0,0,IF(IF($N712&lt;&gt;"",$N712,$M712)&gt;=スコアリング基準!$B$20,スコアリング基準!$C$20,IF(IF($N712&lt;&gt;"",$N712,$M712)&gt;=スコアリング基準!$B$21,スコアリング基準!$C$21,IF(IF($N712&lt;&gt;"",$N712,$M712)&gt;0,スコアリング基準!$C$22,0))))</f>
        <v/>
      </c>
      <c r="T712" s="4">
        <f>IF($O712="可",スコアリング基準!$C$23,0)</f>
        <v/>
      </c>
      <c r="U712" s="4">
        <f>IF(OR(COUNT($K712:$L712)&lt;2,$K712=0),0,IF(ABS($L712)/$K712&lt;=スコアリング基準!$B$24,スコアリング基準!$C$24,IF(ABS($L712)/$K712&lt;=スコアリング基準!$B$25,スコアリング基準!$C$25,IF(ABS($L712)/$K712&lt;=スコアリング基準!$B$26,スコアリング基準!$C$26,0))))</f>
        <v/>
      </c>
      <c r="V712" s="4">
        <f>IF($P712="なし",スコアリング基準!$C$27,0)</f>
        <v/>
      </c>
      <c r="W712" s="4">
        <f>IF($F712="",0,IF(ISNUMBER($F712),IF($F712&lt;=スコアリング基準!$B$28,スコアリング基準!$C$28,スコアリング基準!$C$29),0))</f>
        <v/>
      </c>
      <c r="X712" s="4">
        <f>IFERROR(VLOOKUP($B712,スコアリング基準!$A$36:$B$46,2,FALSE),0)</f>
        <v/>
      </c>
      <c r="Y712" s="4">
        <f>SUM($S712:$X712)</f>
        <v/>
      </c>
      <c r="Z712" s="4">
        <f>IF(COUNT($M712:$N712)=0,"データ無",IF($Y712&gt;=スコアリング基準!$B$30,"S",IF($Y712&gt;=スコアリング基準!$B$31,"A",IF($Y712&gt;=スコアリング基準!$B$32,"B","C"))))</f>
        <v/>
      </c>
      <c r="AA712">
        <f>IFERROR(INDEX(実績DB!$I$3:$I$104,MATCH($B712&amp;$C712,実績DB!$J$3:$J$104,0)),"")</f>
        <v/>
      </c>
    </row>
    <row r="713">
      <c r="A713" t="n">
        <v>711</v>
      </c>
      <c r="B713" t="inlineStr">
        <is>
          <t>東北</t>
        </is>
      </c>
      <c r="C713" t="inlineStr">
        <is>
          <t>蔵王変電所</t>
        </is>
      </c>
      <c r="D713" t="inlineStr">
        <is>
          <t>山形県</t>
        </is>
      </c>
      <c r="E713" t="n">
        <v>66</v>
      </c>
      <c r="G713" s="3" t="n">
        <v>38.163432</v>
      </c>
      <c r="H713" s="3" t="n">
        <v>140.377132</v>
      </c>
      <c r="I713" t="inlineStr">
        <is>
          <t>OSM実測</t>
        </is>
      </c>
      <c r="J713" t="n">
        <v>38</v>
      </c>
      <c r="K713" t="n">
        <v>38</v>
      </c>
      <c r="L713" t="n">
        <v>-22</v>
      </c>
      <c r="M713" t="n">
        <v>16</v>
      </c>
      <c r="O713" t="inlineStr">
        <is>
          <t>不可 #4</t>
        </is>
      </c>
      <c r="P713" t="inlineStr">
        <is>
          <t>有り</t>
        </is>
      </c>
      <c r="R713" s="4">
        <f>IF(COUNT($M713:$N713)=0,"",IF(AND(IF($N713&lt;&gt;"",$N713,$M713)&lt;=0,$O713&lt;&gt;"可"),"警告",""))</f>
        <v/>
      </c>
      <c r="S713" s="4">
        <f>IF(COUNT($M713:$N713)=0,0,IF(IF($N713&lt;&gt;"",$N713,$M713)&gt;=スコアリング基準!$B$20,スコアリング基準!$C$20,IF(IF($N713&lt;&gt;"",$N713,$M713)&gt;=スコアリング基準!$B$21,スコアリング基準!$C$21,IF(IF($N713&lt;&gt;"",$N713,$M713)&gt;0,スコアリング基準!$C$22,0))))</f>
        <v/>
      </c>
      <c r="T713" s="4">
        <f>IF($O713="可",スコアリング基準!$C$23,0)</f>
        <v/>
      </c>
      <c r="U713" s="4">
        <f>IF(OR(COUNT($K713:$L713)&lt;2,$K713=0),0,IF(ABS($L713)/$K713&lt;=スコアリング基準!$B$24,スコアリング基準!$C$24,IF(ABS($L713)/$K713&lt;=スコアリング基準!$B$25,スコアリング基準!$C$25,IF(ABS($L713)/$K713&lt;=スコアリング基準!$B$26,スコアリング基準!$C$26,0))))</f>
        <v/>
      </c>
      <c r="V713" s="4">
        <f>IF($P713="なし",スコアリング基準!$C$27,0)</f>
        <v/>
      </c>
      <c r="W713" s="4">
        <f>IF($F713="",0,IF(ISNUMBER($F713),IF($F713&lt;=スコアリング基準!$B$28,スコアリング基準!$C$28,スコアリング基準!$C$29),0))</f>
        <v/>
      </c>
      <c r="X713" s="4">
        <f>IFERROR(VLOOKUP($B713,スコアリング基準!$A$36:$B$46,2,FALSE),0)</f>
        <v/>
      </c>
      <c r="Y713" s="4">
        <f>SUM($S713:$X713)</f>
        <v/>
      </c>
      <c r="Z713" s="4">
        <f>IF(COUNT($M713:$N713)=0,"データ無",IF($Y713&gt;=スコアリング基準!$B$30,"S",IF($Y713&gt;=スコアリング基準!$B$31,"A",IF($Y713&gt;=スコアリング基準!$B$32,"B","C"))))</f>
        <v/>
      </c>
      <c r="AA713">
        <f>IFERROR(INDEX(実績DB!$I$3:$I$104,MATCH($B713&amp;$C713,実績DB!$J$3:$J$104,0)),"")</f>
        <v/>
      </c>
    </row>
    <row r="714">
      <c r="A714" t="n">
        <v>712</v>
      </c>
      <c r="B714" t="inlineStr">
        <is>
          <t>東北</t>
        </is>
      </c>
      <c r="C714" t="inlineStr">
        <is>
          <t>藤島変電所</t>
        </is>
      </c>
      <c r="D714" t="inlineStr">
        <is>
          <t>山形県</t>
        </is>
      </c>
      <c r="E714" t="n">
        <v>66</v>
      </c>
      <c r="G714" s="3" t="n">
        <v>38.765728</v>
      </c>
      <c r="H714" s="3" t="n">
        <v>139.903051</v>
      </c>
      <c r="I714" t="inlineStr">
        <is>
          <t>OSM実測</t>
        </is>
      </c>
      <c r="J714" t="n">
        <v>28</v>
      </c>
      <c r="K714" t="n">
        <v>28</v>
      </c>
      <c r="L714" t="n">
        <v>-20</v>
      </c>
      <c r="M714" t="n">
        <v>8</v>
      </c>
      <c r="O714" t="inlineStr">
        <is>
          <t>不可 #4</t>
        </is>
      </c>
      <c r="P714" t="inlineStr">
        <is>
          <t>有り</t>
        </is>
      </c>
      <c r="R714" s="4">
        <f>IF(COUNT($M714:$N714)=0,"",IF(AND(IF($N714&lt;&gt;"",$N714,$M714)&lt;=0,$O714&lt;&gt;"可"),"警告",""))</f>
        <v/>
      </c>
      <c r="S714" s="4">
        <f>IF(COUNT($M714:$N714)=0,0,IF(IF($N714&lt;&gt;"",$N714,$M714)&gt;=スコアリング基準!$B$20,スコアリング基準!$C$20,IF(IF($N714&lt;&gt;"",$N714,$M714)&gt;=スコアリング基準!$B$21,スコアリング基準!$C$21,IF(IF($N714&lt;&gt;"",$N714,$M714)&gt;0,スコアリング基準!$C$22,0))))</f>
        <v/>
      </c>
      <c r="T714" s="4">
        <f>IF($O714="可",スコアリング基準!$C$23,0)</f>
        <v/>
      </c>
      <c r="U714" s="4">
        <f>IF(OR(COUNT($K714:$L714)&lt;2,$K714=0),0,IF(ABS($L714)/$K714&lt;=スコアリング基準!$B$24,スコアリング基準!$C$24,IF(ABS($L714)/$K714&lt;=スコアリング基準!$B$25,スコアリング基準!$C$25,IF(ABS($L714)/$K714&lt;=スコアリング基準!$B$26,スコアリング基準!$C$26,0))))</f>
        <v/>
      </c>
      <c r="V714" s="4">
        <f>IF($P714="なし",スコアリング基準!$C$27,0)</f>
        <v/>
      </c>
      <c r="W714" s="4">
        <f>IF($F714="",0,IF(ISNUMBER($F714),IF($F714&lt;=スコアリング基準!$B$28,スコアリング基準!$C$28,スコアリング基準!$C$29),0))</f>
        <v/>
      </c>
      <c r="X714" s="4">
        <f>IFERROR(VLOOKUP($B714,スコアリング基準!$A$36:$B$46,2,FALSE),0)</f>
        <v/>
      </c>
      <c r="Y714" s="4">
        <f>SUM($S714:$X714)</f>
        <v/>
      </c>
      <c r="Z714" s="4">
        <f>IF(COUNT($M714:$N714)=0,"データ無",IF($Y714&gt;=スコアリング基準!$B$30,"S",IF($Y714&gt;=スコアリング基準!$B$31,"A",IF($Y714&gt;=スコアリング基準!$B$32,"B","C"))))</f>
        <v/>
      </c>
      <c r="AA714">
        <f>IFERROR(INDEX(実績DB!$I$3:$I$104,MATCH($B714&amp;$C714,実績DB!$J$3:$J$104,0)),"")</f>
        <v/>
      </c>
    </row>
    <row r="715">
      <c r="A715" t="n">
        <v>713</v>
      </c>
      <c r="B715" t="inlineStr">
        <is>
          <t>東北</t>
        </is>
      </c>
      <c r="C715" t="inlineStr">
        <is>
          <t>藤沢変電所</t>
        </is>
      </c>
      <c r="D715" t="inlineStr">
        <is>
          <t>岩手県</t>
        </is>
      </c>
      <c r="E715" t="n">
        <v>66</v>
      </c>
      <c r="G715" s="3" t="n">
        <v>38.863986</v>
      </c>
      <c r="H715" s="3" t="n">
        <v>141.333197</v>
      </c>
      <c r="I715" t="inlineStr">
        <is>
          <t>OSM実測</t>
        </is>
      </c>
      <c r="J715" t="n">
        <v>14</v>
      </c>
      <c r="K715" t="n">
        <v>14</v>
      </c>
      <c r="L715" t="n">
        <v>-5</v>
      </c>
      <c r="M715" t="n">
        <v>9</v>
      </c>
      <c r="O715" t="inlineStr">
        <is>
          <t>不可 #4</t>
        </is>
      </c>
      <c r="P715" t="inlineStr">
        <is>
          <t>有り</t>
        </is>
      </c>
      <c r="R715" s="4">
        <f>IF(COUNT($M715:$N715)=0,"",IF(AND(IF($N715&lt;&gt;"",$N715,$M715)&lt;=0,$O715&lt;&gt;"可"),"警告",""))</f>
        <v/>
      </c>
      <c r="S715" s="4">
        <f>IF(COUNT($M715:$N715)=0,0,IF(IF($N715&lt;&gt;"",$N715,$M715)&gt;=スコアリング基準!$B$20,スコアリング基準!$C$20,IF(IF($N715&lt;&gt;"",$N715,$M715)&gt;=スコアリング基準!$B$21,スコアリング基準!$C$21,IF(IF($N715&lt;&gt;"",$N715,$M715)&gt;0,スコアリング基準!$C$22,0))))</f>
        <v/>
      </c>
      <c r="T715" s="4">
        <f>IF($O715="可",スコアリング基準!$C$23,0)</f>
        <v/>
      </c>
      <c r="U715" s="4">
        <f>IF(OR(COUNT($K715:$L715)&lt;2,$K715=0),0,IF(ABS($L715)/$K715&lt;=スコアリング基準!$B$24,スコアリング基準!$C$24,IF(ABS($L715)/$K715&lt;=スコアリング基準!$B$25,スコアリング基準!$C$25,IF(ABS($L715)/$K715&lt;=スコアリング基準!$B$26,スコアリング基準!$C$26,0))))</f>
        <v/>
      </c>
      <c r="V715" s="4">
        <f>IF($P715="なし",スコアリング基準!$C$27,0)</f>
        <v/>
      </c>
      <c r="W715" s="4">
        <f>IF($F715="",0,IF(ISNUMBER($F715),IF($F715&lt;=スコアリング基準!$B$28,スコアリング基準!$C$28,スコアリング基準!$C$29),0))</f>
        <v/>
      </c>
      <c r="X715" s="4">
        <f>IFERROR(VLOOKUP($B715,スコアリング基準!$A$36:$B$46,2,FALSE),0)</f>
        <v/>
      </c>
      <c r="Y715" s="4">
        <f>SUM($S715:$X715)</f>
        <v/>
      </c>
      <c r="Z715" s="4">
        <f>IF(COUNT($M715:$N715)=0,"データ無",IF($Y715&gt;=スコアリング基準!$B$30,"S",IF($Y715&gt;=スコアリング基準!$B$31,"A",IF($Y715&gt;=スコアリング基準!$B$32,"B","C"))))</f>
        <v/>
      </c>
      <c r="AA715">
        <f>IFERROR(INDEX(実績DB!$I$3:$I$104,MATCH($B715&amp;$C715,実績DB!$J$3:$J$104,0)),"")</f>
        <v/>
      </c>
    </row>
    <row r="716">
      <c r="A716" t="n">
        <v>714</v>
      </c>
      <c r="B716" t="inlineStr">
        <is>
          <t>東北</t>
        </is>
      </c>
      <c r="C716" t="inlineStr">
        <is>
          <t>蛇田変電所</t>
        </is>
      </c>
      <c r="D716" t="inlineStr">
        <is>
          <t>宮城県</t>
        </is>
      </c>
      <c r="E716" t="n">
        <v>66</v>
      </c>
      <c r="G716" s="3" t="n">
        <v>38.44884</v>
      </c>
      <c r="H716" s="3" t="n">
        <v>141.26008</v>
      </c>
      <c r="I716" t="inlineStr">
        <is>
          <t>OSM実測</t>
        </is>
      </c>
      <c r="J716" t="n">
        <v>38</v>
      </c>
      <c r="K716" t="n">
        <v>38</v>
      </c>
      <c r="L716" t="n">
        <v>-27</v>
      </c>
      <c r="M716" t="n">
        <v>11</v>
      </c>
      <c r="O716" t="inlineStr">
        <is>
          <t>不可 #4</t>
        </is>
      </c>
      <c r="P716" t="inlineStr">
        <is>
          <t>有り</t>
        </is>
      </c>
      <c r="R716" s="4">
        <f>IF(COUNT($M716:$N716)=0,"",IF(AND(IF($N716&lt;&gt;"",$N716,$M716)&lt;=0,$O716&lt;&gt;"可"),"警告",""))</f>
        <v/>
      </c>
      <c r="S716" s="4">
        <f>IF(COUNT($M716:$N716)=0,0,IF(IF($N716&lt;&gt;"",$N716,$M716)&gt;=スコアリング基準!$B$20,スコアリング基準!$C$20,IF(IF($N716&lt;&gt;"",$N716,$M716)&gt;=スコアリング基準!$B$21,スコアリング基準!$C$21,IF(IF($N716&lt;&gt;"",$N716,$M716)&gt;0,スコアリング基準!$C$22,0))))</f>
        <v/>
      </c>
      <c r="T716" s="4">
        <f>IF($O716="可",スコアリング基準!$C$23,0)</f>
        <v/>
      </c>
      <c r="U716" s="4">
        <f>IF(OR(COUNT($K716:$L716)&lt;2,$K716=0),0,IF(ABS($L716)/$K716&lt;=スコアリング基準!$B$24,スコアリング基準!$C$24,IF(ABS($L716)/$K716&lt;=スコアリング基準!$B$25,スコアリング基準!$C$25,IF(ABS($L716)/$K716&lt;=スコアリング基準!$B$26,スコアリング基準!$C$26,0))))</f>
        <v/>
      </c>
      <c r="V716" s="4">
        <f>IF($P716="なし",スコアリング基準!$C$27,0)</f>
        <v/>
      </c>
      <c r="W716" s="4">
        <f>IF($F716="",0,IF(ISNUMBER($F716),IF($F716&lt;=スコアリング基準!$B$28,スコアリング基準!$C$28,スコアリング基準!$C$29),0))</f>
        <v/>
      </c>
      <c r="X716" s="4">
        <f>IFERROR(VLOOKUP($B716,スコアリング基準!$A$36:$B$46,2,FALSE),0)</f>
        <v/>
      </c>
      <c r="Y716" s="4">
        <f>SUM($S716:$X716)</f>
        <v/>
      </c>
      <c r="Z716" s="4">
        <f>IF(COUNT($M716:$N716)=0,"データ無",IF($Y716&gt;=スコアリング基準!$B$30,"S",IF($Y716&gt;=スコアリング基準!$B$31,"A",IF($Y716&gt;=スコアリング基準!$B$32,"B","C"))))</f>
        <v/>
      </c>
      <c r="AA716">
        <f>IFERROR(INDEX(実績DB!$I$3:$I$104,MATCH($B716&amp;$C716,実績DB!$J$3:$J$104,0)),"")</f>
        <v/>
      </c>
    </row>
    <row r="717">
      <c r="A717" t="n">
        <v>715</v>
      </c>
      <c r="B717" t="inlineStr">
        <is>
          <t>東北</t>
        </is>
      </c>
      <c r="C717" t="inlineStr">
        <is>
          <t>西三条変電所</t>
        </is>
      </c>
      <c r="D717" t="inlineStr">
        <is>
          <t>新潟県</t>
        </is>
      </c>
      <c r="E717" t="n">
        <v>66</v>
      </c>
      <c r="G717" s="3" t="n">
        <v>37.621341</v>
      </c>
      <c r="H717" s="3" t="n">
        <v>138.947562</v>
      </c>
      <c r="I717" t="inlineStr">
        <is>
          <t>OSM実測</t>
        </is>
      </c>
      <c r="J717" t="n">
        <v>52</v>
      </c>
      <c r="K717" t="n">
        <v>52</v>
      </c>
      <c r="L717" t="n">
        <v>-38</v>
      </c>
      <c r="M717" t="n">
        <v>14</v>
      </c>
      <c r="O717" t="inlineStr">
        <is>
          <t>不可 #4</t>
        </is>
      </c>
      <c r="P717" t="inlineStr">
        <is>
          <t>有り</t>
        </is>
      </c>
      <c r="R717" s="4">
        <f>IF(COUNT($M717:$N717)=0,"",IF(AND(IF($N717&lt;&gt;"",$N717,$M717)&lt;=0,$O717&lt;&gt;"可"),"警告",""))</f>
        <v/>
      </c>
      <c r="S717" s="4">
        <f>IF(COUNT($M717:$N717)=0,0,IF(IF($N717&lt;&gt;"",$N717,$M717)&gt;=スコアリング基準!$B$20,スコアリング基準!$C$20,IF(IF($N717&lt;&gt;"",$N717,$M717)&gt;=スコアリング基準!$B$21,スコアリング基準!$C$21,IF(IF($N717&lt;&gt;"",$N717,$M717)&gt;0,スコアリング基準!$C$22,0))))</f>
        <v/>
      </c>
      <c r="T717" s="4">
        <f>IF($O717="可",スコアリング基準!$C$23,0)</f>
        <v/>
      </c>
      <c r="U717" s="4">
        <f>IF(OR(COUNT($K717:$L717)&lt;2,$K717=0),0,IF(ABS($L717)/$K717&lt;=スコアリング基準!$B$24,スコアリング基準!$C$24,IF(ABS($L717)/$K717&lt;=スコアリング基準!$B$25,スコアリング基準!$C$25,IF(ABS($L717)/$K717&lt;=スコアリング基準!$B$26,スコアリング基準!$C$26,0))))</f>
        <v/>
      </c>
      <c r="V717" s="4">
        <f>IF($P717="なし",スコアリング基準!$C$27,0)</f>
        <v/>
      </c>
      <c r="W717" s="4">
        <f>IF($F717="",0,IF(ISNUMBER($F717),IF($F717&lt;=スコアリング基準!$B$28,スコアリング基準!$C$28,スコアリング基準!$C$29),0))</f>
        <v/>
      </c>
      <c r="X717" s="4">
        <f>IFERROR(VLOOKUP($B717,スコアリング基準!$A$36:$B$46,2,FALSE),0)</f>
        <v/>
      </c>
      <c r="Y717" s="4">
        <f>SUM($S717:$X717)</f>
        <v/>
      </c>
      <c r="Z717" s="4">
        <f>IF(COUNT($M717:$N717)=0,"データ無",IF($Y717&gt;=スコアリング基準!$B$30,"S",IF($Y717&gt;=スコアリング基準!$B$31,"A",IF($Y717&gt;=スコアリング基準!$B$32,"B","C"))))</f>
        <v/>
      </c>
      <c r="AA717">
        <f>IFERROR(INDEX(実績DB!$I$3:$I$104,MATCH($B717&amp;$C717,実績DB!$J$3:$J$104,0)),"")</f>
        <v/>
      </c>
    </row>
    <row r="718">
      <c r="A718" t="n">
        <v>716</v>
      </c>
      <c r="B718" t="inlineStr">
        <is>
          <t>東北</t>
        </is>
      </c>
      <c r="C718" t="inlineStr">
        <is>
          <t>西多賀変電所</t>
        </is>
      </c>
      <c r="D718" t="inlineStr">
        <is>
          <t>宮城県</t>
        </is>
      </c>
      <c r="E718" t="n">
        <v>66</v>
      </c>
      <c r="G718" s="3" t="n">
        <v>38.212938</v>
      </c>
      <c r="H718" s="3" t="n">
        <v>140.845191</v>
      </c>
      <c r="I718" t="inlineStr">
        <is>
          <t>OSM実測</t>
        </is>
      </c>
      <c r="J718" t="n">
        <v>38</v>
      </c>
      <c r="K718" t="n">
        <v>38</v>
      </c>
      <c r="L718" t="n">
        <v>-17</v>
      </c>
      <c r="M718" t="n">
        <v>21</v>
      </c>
      <c r="O718" t="inlineStr">
        <is>
          <t>不可 #4</t>
        </is>
      </c>
      <c r="P718" t="inlineStr">
        <is>
          <t>有り</t>
        </is>
      </c>
      <c r="R718" s="4">
        <f>IF(COUNT($M718:$N718)=0,"",IF(AND(IF($N718&lt;&gt;"",$N718,$M718)&lt;=0,$O718&lt;&gt;"可"),"警告",""))</f>
        <v/>
      </c>
      <c r="S718" s="4">
        <f>IF(COUNT($M718:$N718)=0,0,IF(IF($N718&lt;&gt;"",$N718,$M718)&gt;=スコアリング基準!$B$20,スコアリング基準!$C$20,IF(IF($N718&lt;&gt;"",$N718,$M718)&gt;=スコアリング基準!$B$21,スコアリング基準!$C$21,IF(IF($N718&lt;&gt;"",$N718,$M718)&gt;0,スコアリング基準!$C$22,0))))</f>
        <v/>
      </c>
      <c r="T718" s="4">
        <f>IF($O718="可",スコアリング基準!$C$23,0)</f>
        <v/>
      </c>
      <c r="U718" s="4">
        <f>IF(OR(COUNT($K718:$L718)&lt;2,$K718=0),0,IF(ABS($L718)/$K718&lt;=スコアリング基準!$B$24,スコアリング基準!$C$24,IF(ABS($L718)/$K718&lt;=スコアリング基準!$B$25,スコアリング基準!$C$25,IF(ABS($L718)/$K718&lt;=スコアリング基準!$B$26,スコアリング基準!$C$26,0))))</f>
        <v/>
      </c>
      <c r="V718" s="4">
        <f>IF($P718="なし",スコアリング基準!$C$27,0)</f>
        <v/>
      </c>
      <c r="W718" s="4">
        <f>IF($F718="",0,IF(ISNUMBER($F718),IF($F718&lt;=スコアリング基準!$B$28,スコアリング基準!$C$28,スコアリング基準!$C$29),0))</f>
        <v/>
      </c>
      <c r="X718" s="4">
        <f>IFERROR(VLOOKUP($B718,スコアリング基準!$A$36:$B$46,2,FALSE),0)</f>
        <v/>
      </c>
      <c r="Y718" s="4">
        <f>SUM($S718:$X718)</f>
        <v/>
      </c>
      <c r="Z718" s="4">
        <f>IF(COUNT($M718:$N718)=0,"データ無",IF($Y718&gt;=スコアリング基準!$B$30,"S",IF($Y718&gt;=スコアリング基準!$B$31,"A",IF($Y718&gt;=スコアリング基準!$B$32,"B","C"))))</f>
        <v/>
      </c>
      <c r="AA718">
        <f>IFERROR(INDEX(実績DB!$I$3:$I$104,MATCH($B718&amp;$C718,実績DB!$J$3:$J$104,0)),"")</f>
        <v/>
      </c>
    </row>
    <row r="719">
      <c r="A719" t="n">
        <v>717</v>
      </c>
      <c r="B719" t="inlineStr">
        <is>
          <t>東北</t>
        </is>
      </c>
      <c r="C719" t="inlineStr">
        <is>
          <t>西多賀接続点</t>
        </is>
      </c>
      <c r="D719" t="inlineStr">
        <is>
          <t>宮城県</t>
        </is>
      </c>
      <c r="E719" t="n">
        <v>66</v>
      </c>
      <c r="G719" s="3" t="n">
        <v>38.22211</v>
      </c>
      <c r="H719" s="3" t="n">
        <v>140.862489</v>
      </c>
      <c r="I719" t="inlineStr">
        <is>
          <t>OSM実測</t>
        </is>
      </c>
      <c r="R719" s="4">
        <f>IF(COUNT($M719:$N719)=0,"",IF(AND(IF($N719&lt;&gt;"",$N719,$M719)&lt;=0,$O719&lt;&gt;"可"),"警告",""))</f>
        <v/>
      </c>
      <c r="S719" s="4">
        <f>IF(COUNT($M719:$N719)=0,0,IF(IF($N719&lt;&gt;"",$N719,$M719)&gt;=スコアリング基準!$B$20,スコアリング基準!$C$20,IF(IF($N719&lt;&gt;"",$N719,$M719)&gt;=スコアリング基準!$B$21,スコアリング基準!$C$21,IF(IF($N719&lt;&gt;"",$N719,$M719)&gt;0,スコアリング基準!$C$22,0))))</f>
        <v/>
      </c>
      <c r="T719" s="4">
        <f>IF($O719="可",スコアリング基準!$C$23,0)</f>
        <v/>
      </c>
      <c r="U719" s="4">
        <f>IF(OR(COUNT($K719:$L719)&lt;2,$K719=0),0,IF(ABS($L719)/$K719&lt;=スコアリング基準!$B$24,スコアリング基準!$C$24,IF(ABS($L719)/$K719&lt;=スコアリング基準!$B$25,スコアリング基準!$C$25,IF(ABS($L719)/$K719&lt;=スコアリング基準!$B$26,スコアリング基準!$C$26,0))))</f>
        <v/>
      </c>
      <c r="V719" s="4">
        <f>IF($P719="なし",スコアリング基準!$C$27,0)</f>
        <v/>
      </c>
      <c r="W719" s="4">
        <f>IF($F719="",0,IF(ISNUMBER($F719),IF($F719&lt;=スコアリング基準!$B$28,スコアリング基準!$C$28,スコアリング基準!$C$29),0))</f>
        <v/>
      </c>
      <c r="X719" s="4">
        <f>IFERROR(VLOOKUP($B719,スコアリング基準!$A$36:$B$46,2,FALSE),0)</f>
        <v/>
      </c>
      <c r="Y719" s="4">
        <f>SUM($S719:$X719)</f>
        <v/>
      </c>
      <c r="Z719" s="4">
        <f>IF(COUNT($M719:$N719)=0,"データ無",IF($Y719&gt;=スコアリング基準!$B$30,"S",IF($Y719&gt;=スコアリング基準!$B$31,"A",IF($Y719&gt;=スコアリング基準!$B$32,"B","C"))))</f>
        <v/>
      </c>
      <c r="AA719">
        <f>IFERROR(INDEX(実績DB!$I$3:$I$104,MATCH($B719&amp;$C719,実績DB!$J$3:$J$104,0)),"")</f>
        <v/>
      </c>
    </row>
    <row r="720">
      <c r="A720" t="n">
        <v>718</v>
      </c>
      <c r="B720" t="inlineStr">
        <is>
          <t>東北</t>
        </is>
      </c>
      <c r="C720" t="inlineStr">
        <is>
          <t>見附変電所</t>
        </is>
      </c>
      <c r="D720" t="inlineStr">
        <is>
          <t>新潟県</t>
        </is>
      </c>
      <c r="E720" t="n">
        <v>66</v>
      </c>
      <c r="G720" s="3" t="n">
        <v>37.536711</v>
      </c>
      <c r="H720" s="3" t="n">
        <v>138.923368</v>
      </c>
      <c r="I720" t="inlineStr">
        <is>
          <t>OSM実測</t>
        </is>
      </c>
      <c r="J720" t="n">
        <v>52</v>
      </c>
      <c r="K720" t="n">
        <v>52</v>
      </c>
      <c r="L720" t="n">
        <v>-33</v>
      </c>
      <c r="M720" t="n">
        <v>19</v>
      </c>
      <c r="O720" t="inlineStr">
        <is>
          <t>不可 #4</t>
        </is>
      </c>
      <c r="P720" t="inlineStr">
        <is>
          <t>有り</t>
        </is>
      </c>
      <c r="R720" s="4">
        <f>IF(COUNT($M720:$N720)=0,"",IF(AND(IF($N720&lt;&gt;"",$N720,$M720)&lt;=0,$O720&lt;&gt;"可"),"警告",""))</f>
        <v/>
      </c>
      <c r="S720" s="4">
        <f>IF(COUNT($M720:$N720)=0,0,IF(IF($N720&lt;&gt;"",$N720,$M720)&gt;=スコアリング基準!$B$20,スコアリング基準!$C$20,IF(IF($N720&lt;&gt;"",$N720,$M720)&gt;=スコアリング基準!$B$21,スコアリング基準!$C$21,IF(IF($N720&lt;&gt;"",$N720,$M720)&gt;0,スコアリング基準!$C$22,0))))</f>
        <v/>
      </c>
      <c r="T720" s="4">
        <f>IF($O720="可",スコアリング基準!$C$23,0)</f>
        <v/>
      </c>
      <c r="U720" s="4">
        <f>IF(OR(COUNT($K720:$L720)&lt;2,$K720=0),0,IF(ABS($L720)/$K720&lt;=スコアリング基準!$B$24,スコアリング基準!$C$24,IF(ABS($L720)/$K720&lt;=スコアリング基準!$B$25,スコアリング基準!$C$25,IF(ABS($L720)/$K720&lt;=スコアリング基準!$B$26,スコアリング基準!$C$26,0))))</f>
        <v/>
      </c>
      <c r="V720" s="4">
        <f>IF($P720="なし",スコアリング基準!$C$27,0)</f>
        <v/>
      </c>
      <c r="W720" s="4">
        <f>IF($F720="",0,IF(ISNUMBER($F720),IF($F720&lt;=スコアリング基準!$B$28,スコアリング基準!$C$28,スコアリング基準!$C$29),0))</f>
        <v/>
      </c>
      <c r="X720" s="4">
        <f>IFERROR(VLOOKUP($B720,スコアリング基準!$A$36:$B$46,2,FALSE),0)</f>
        <v/>
      </c>
      <c r="Y720" s="4">
        <f>SUM($S720:$X720)</f>
        <v/>
      </c>
      <c r="Z720" s="4">
        <f>IF(COUNT($M720:$N720)=0,"データ無",IF($Y720&gt;=スコアリング基準!$B$30,"S",IF($Y720&gt;=スコアリング基準!$B$31,"A",IF($Y720&gt;=スコアリング基準!$B$32,"B","C"))))</f>
        <v/>
      </c>
      <c r="AA720">
        <f>IFERROR(INDEX(実績DB!$I$3:$I$104,MATCH($B720&amp;$C720,実績DB!$J$3:$J$104,0)),"")</f>
        <v/>
      </c>
    </row>
    <row r="721">
      <c r="A721" t="n">
        <v>719</v>
      </c>
      <c r="B721" t="inlineStr">
        <is>
          <t>東北</t>
        </is>
      </c>
      <c r="C721" t="inlineStr">
        <is>
          <t>角田変電所</t>
        </is>
      </c>
      <c r="D721" t="inlineStr">
        <is>
          <t>宮城県</t>
        </is>
      </c>
      <c r="E721" t="n">
        <v>66</v>
      </c>
      <c r="G721" s="3" t="n">
        <v>37.956062</v>
      </c>
      <c r="H721" s="3" t="n">
        <v>140.774767</v>
      </c>
      <c r="I721" t="inlineStr">
        <is>
          <t>OSM実測</t>
        </is>
      </c>
      <c r="J721" t="n">
        <v>52</v>
      </c>
      <c r="K721" t="n">
        <v>52</v>
      </c>
      <c r="L721" t="n">
        <v>-45</v>
      </c>
      <c r="M721" t="n">
        <v>7</v>
      </c>
      <c r="O721" t="inlineStr">
        <is>
          <t>不可 #4</t>
        </is>
      </c>
      <c r="P721" t="inlineStr">
        <is>
          <t>有り</t>
        </is>
      </c>
      <c r="R721" s="4">
        <f>IF(COUNT($M721:$N721)=0,"",IF(AND(IF($N721&lt;&gt;"",$N721,$M721)&lt;=0,$O721&lt;&gt;"可"),"警告",""))</f>
        <v/>
      </c>
      <c r="S721" s="4">
        <f>IF(COUNT($M721:$N721)=0,0,IF(IF($N721&lt;&gt;"",$N721,$M721)&gt;=スコアリング基準!$B$20,スコアリング基準!$C$20,IF(IF($N721&lt;&gt;"",$N721,$M721)&gt;=スコアリング基準!$B$21,スコアリング基準!$C$21,IF(IF($N721&lt;&gt;"",$N721,$M721)&gt;0,スコアリング基準!$C$22,0))))</f>
        <v/>
      </c>
      <c r="T721" s="4">
        <f>IF($O721="可",スコアリング基準!$C$23,0)</f>
        <v/>
      </c>
      <c r="U721" s="4">
        <f>IF(OR(COUNT($K721:$L721)&lt;2,$K721=0),0,IF(ABS($L721)/$K721&lt;=スコアリング基準!$B$24,スコアリング基準!$C$24,IF(ABS($L721)/$K721&lt;=スコアリング基準!$B$25,スコアリング基準!$C$25,IF(ABS($L721)/$K721&lt;=スコアリング基準!$B$26,スコアリング基準!$C$26,0))))</f>
        <v/>
      </c>
      <c r="V721" s="4">
        <f>IF($P721="なし",スコアリング基準!$C$27,0)</f>
        <v/>
      </c>
      <c r="W721" s="4">
        <f>IF($F721="",0,IF(ISNUMBER($F721),IF($F721&lt;=スコアリング基準!$B$28,スコアリング基準!$C$28,スコアリング基準!$C$29),0))</f>
        <v/>
      </c>
      <c r="X721" s="4">
        <f>IFERROR(VLOOKUP($B721,スコアリング基準!$A$36:$B$46,2,FALSE),0)</f>
        <v/>
      </c>
      <c r="Y721" s="4">
        <f>SUM($S721:$X721)</f>
        <v/>
      </c>
      <c r="Z721" s="4">
        <f>IF(COUNT($M721:$N721)=0,"データ無",IF($Y721&gt;=スコアリング基準!$B$30,"S",IF($Y721&gt;=スコアリング基準!$B$31,"A",IF($Y721&gt;=スコアリング基準!$B$32,"B","C"))))</f>
        <v/>
      </c>
      <c r="AA721">
        <f>IFERROR(INDEX(実績DB!$I$3:$I$104,MATCH($B721&amp;$C721,実績DB!$J$3:$J$104,0)),"")</f>
        <v/>
      </c>
    </row>
    <row r="722">
      <c r="A722" t="n">
        <v>720</v>
      </c>
      <c r="B722" t="inlineStr">
        <is>
          <t>東北</t>
        </is>
      </c>
      <c r="C722" t="inlineStr">
        <is>
          <t>角館変電所</t>
        </is>
      </c>
      <c r="D722" t="inlineStr">
        <is>
          <t>秋田県</t>
        </is>
      </c>
      <c r="E722" t="n">
        <v>66</v>
      </c>
      <c r="G722" s="3" t="n">
        <v>39.587581</v>
      </c>
      <c r="H722" s="3" t="n">
        <v>140.567004</v>
      </c>
      <c r="I722" t="inlineStr">
        <is>
          <t>OSM実測</t>
        </is>
      </c>
      <c r="J722" t="n">
        <v>36</v>
      </c>
      <c r="K722" t="n">
        <v>36</v>
      </c>
      <c r="L722" t="n">
        <v>-15</v>
      </c>
      <c r="M722" t="n">
        <v>21</v>
      </c>
      <c r="O722" t="inlineStr">
        <is>
          <t>不可 #4</t>
        </is>
      </c>
      <c r="P722" t="inlineStr">
        <is>
          <t>有り</t>
        </is>
      </c>
      <c r="R722" s="4">
        <f>IF(COUNT($M722:$N722)=0,"",IF(AND(IF($N722&lt;&gt;"",$N722,$M722)&lt;=0,$O722&lt;&gt;"可"),"警告",""))</f>
        <v/>
      </c>
      <c r="S722" s="4">
        <f>IF(COUNT($M722:$N722)=0,0,IF(IF($N722&lt;&gt;"",$N722,$M722)&gt;=スコアリング基準!$B$20,スコアリング基準!$C$20,IF(IF($N722&lt;&gt;"",$N722,$M722)&gt;=スコアリング基準!$B$21,スコアリング基準!$C$21,IF(IF($N722&lt;&gt;"",$N722,$M722)&gt;0,スコアリング基準!$C$22,0))))</f>
        <v/>
      </c>
      <c r="T722" s="4">
        <f>IF($O722="可",スコアリング基準!$C$23,0)</f>
        <v/>
      </c>
      <c r="U722" s="4">
        <f>IF(OR(COUNT($K722:$L722)&lt;2,$K722=0),0,IF(ABS($L722)/$K722&lt;=スコアリング基準!$B$24,スコアリング基準!$C$24,IF(ABS($L722)/$K722&lt;=スコアリング基準!$B$25,スコアリング基準!$C$25,IF(ABS($L722)/$K722&lt;=スコアリング基準!$B$26,スコアリング基準!$C$26,0))))</f>
        <v/>
      </c>
      <c r="V722" s="4">
        <f>IF($P722="なし",スコアリング基準!$C$27,0)</f>
        <v/>
      </c>
      <c r="W722" s="4">
        <f>IF($F722="",0,IF(ISNUMBER($F722),IF($F722&lt;=スコアリング基準!$B$28,スコアリング基準!$C$28,スコアリング基準!$C$29),0))</f>
        <v/>
      </c>
      <c r="X722" s="4">
        <f>IFERROR(VLOOKUP($B722,スコアリング基準!$A$36:$B$46,2,FALSE),0)</f>
        <v/>
      </c>
      <c r="Y722" s="4">
        <f>SUM($S722:$X722)</f>
        <v/>
      </c>
      <c r="Z722" s="4">
        <f>IF(COUNT($M722:$N722)=0,"データ無",IF($Y722&gt;=スコアリング基準!$B$30,"S",IF($Y722&gt;=スコアリング基準!$B$31,"A",IF($Y722&gt;=スコアリング基準!$B$32,"B","C"))))</f>
        <v/>
      </c>
      <c r="AA722">
        <f>IFERROR(INDEX(実績DB!$I$3:$I$104,MATCH($B722&amp;$C722,実績DB!$J$3:$J$104,0)),"")</f>
        <v/>
      </c>
    </row>
    <row r="723">
      <c r="A723" t="n">
        <v>721</v>
      </c>
      <c r="B723" t="inlineStr">
        <is>
          <t>東北</t>
        </is>
      </c>
      <c r="C723" t="inlineStr">
        <is>
          <t>諏訪変電所</t>
        </is>
      </c>
      <c r="D723" t="inlineStr">
        <is>
          <t>福島県</t>
        </is>
      </c>
      <c r="E723" t="n">
        <v>66</v>
      </c>
      <c r="G723" s="3" t="n">
        <v>37.388515</v>
      </c>
      <c r="H723" s="3" t="n">
        <v>140.395986</v>
      </c>
      <c r="I723" t="inlineStr">
        <is>
          <t>OSM実測</t>
        </is>
      </c>
      <c r="J723" t="n">
        <v>66</v>
      </c>
      <c r="K723" t="n">
        <v>66</v>
      </c>
      <c r="L723" t="n">
        <v>-46</v>
      </c>
      <c r="M723" t="n">
        <v>20</v>
      </c>
      <c r="O723" t="inlineStr">
        <is>
          <t>不可 #4</t>
        </is>
      </c>
      <c r="P723" t="inlineStr">
        <is>
          <t>有り</t>
        </is>
      </c>
      <c r="R723" s="4">
        <f>IF(COUNT($M723:$N723)=0,"",IF(AND(IF($N723&lt;&gt;"",$N723,$M723)&lt;=0,$O723&lt;&gt;"可"),"警告",""))</f>
        <v/>
      </c>
      <c r="S723" s="4">
        <f>IF(COUNT($M723:$N723)=0,0,IF(IF($N723&lt;&gt;"",$N723,$M723)&gt;=スコアリング基準!$B$20,スコアリング基準!$C$20,IF(IF($N723&lt;&gt;"",$N723,$M723)&gt;=スコアリング基準!$B$21,スコアリング基準!$C$21,IF(IF($N723&lt;&gt;"",$N723,$M723)&gt;0,スコアリング基準!$C$22,0))))</f>
        <v/>
      </c>
      <c r="T723" s="4">
        <f>IF($O723="可",スコアリング基準!$C$23,0)</f>
        <v/>
      </c>
      <c r="U723" s="4">
        <f>IF(OR(COUNT($K723:$L723)&lt;2,$K723=0),0,IF(ABS($L723)/$K723&lt;=スコアリング基準!$B$24,スコアリング基準!$C$24,IF(ABS($L723)/$K723&lt;=スコアリング基準!$B$25,スコアリング基準!$C$25,IF(ABS($L723)/$K723&lt;=スコアリング基準!$B$26,スコアリング基準!$C$26,0))))</f>
        <v/>
      </c>
      <c r="V723" s="4">
        <f>IF($P723="なし",スコアリング基準!$C$27,0)</f>
        <v/>
      </c>
      <c r="W723" s="4">
        <f>IF($F723="",0,IF(ISNUMBER($F723),IF($F723&lt;=スコアリング基準!$B$28,スコアリング基準!$C$28,スコアリング基準!$C$29),0))</f>
        <v/>
      </c>
      <c r="X723" s="4">
        <f>IFERROR(VLOOKUP($B723,スコアリング基準!$A$36:$B$46,2,FALSE),0)</f>
        <v/>
      </c>
      <c r="Y723" s="4">
        <f>SUM($S723:$X723)</f>
        <v/>
      </c>
      <c r="Z723" s="4">
        <f>IF(COUNT($M723:$N723)=0,"データ無",IF($Y723&gt;=スコアリング基準!$B$30,"S",IF($Y723&gt;=スコアリング基準!$B$31,"A",IF($Y723&gt;=スコアリング基準!$B$32,"B","C"))))</f>
        <v/>
      </c>
      <c r="AA723">
        <f>IFERROR(INDEX(実績DB!$I$3:$I$104,MATCH($B723&amp;$C723,実績DB!$J$3:$J$104,0)),"")</f>
        <v/>
      </c>
    </row>
    <row r="724">
      <c r="A724" t="n">
        <v>722</v>
      </c>
      <c r="B724" t="inlineStr">
        <is>
          <t>東北</t>
        </is>
      </c>
      <c r="C724" t="inlineStr">
        <is>
          <t>谷地変電所</t>
        </is>
      </c>
      <c r="D724" t="inlineStr">
        <is>
          <t>山形県</t>
        </is>
      </c>
      <c r="E724" t="n">
        <v>66</v>
      </c>
      <c r="G724" s="3" t="n">
        <v>38.41678</v>
      </c>
      <c r="H724" s="3" t="n">
        <v>140.305385</v>
      </c>
      <c r="I724" t="inlineStr">
        <is>
          <t>OSM実測</t>
        </is>
      </c>
      <c r="J724" t="n">
        <v>38</v>
      </c>
      <c r="K724" t="n">
        <v>38</v>
      </c>
      <c r="L724" t="n">
        <v>-19</v>
      </c>
      <c r="M724" t="n">
        <v>19</v>
      </c>
      <c r="O724" t="inlineStr">
        <is>
          <t>不可 #4</t>
        </is>
      </c>
      <c r="P724" t="inlineStr">
        <is>
          <t>有り</t>
        </is>
      </c>
      <c r="R724" s="4">
        <f>IF(COUNT($M724:$N724)=0,"",IF(AND(IF($N724&lt;&gt;"",$N724,$M724)&lt;=0,$O724&lt;&gt;"可"),"警告",""))</f>
        <v/>
      </c>
      <c r="S724" s="4">
        <f>IF(COUNT($M724:$N724)=0,0,IF(IF($N724&lt;&gt;"",$N724,$M724)&gt;=スコアリング基準!$B$20,スコアリング基準!$C$20,IF(IF($N724&lt;&gt;"",$N724,$M724)&gt;=スコアリング基準!$B$21,スコアリング基準!$C$21,IF(IF($N724&lt;&gt;"",$N724,$M724)&gt;0,スコアリング基準!$C$22,0))))</f>
        <v/>
      </c>
      <c r="T724" s="4">
        <f>IF($O724="可",スコアリング基準!$C$23,0)</f>
        <v/>
      </c>
      <c r="U724" s="4">
        <f>IF(OR(COUNT($K724:$L724)&lt;2,$K724=0),0,IF(ABS($L724)/$K724&lt;=スコアリング基準!$B$24,スコアリング基準!$C$24,IF(ABS($L724)/$K724&lt;=スコアリング基準!$B$25,スコアリング基準!$C$25,IF(ABS($L724)/$K724&lt;=スコアリング基準!$B$26,スコアリング基準!$C$26,0))))</f>
        <v/>
      </c>
      <c r="V724" s="4">
        <f>IF($P724="なし",スコアリング基準!$C$27,0)</f>
        <v/>
      </c>
      <c r="W724" s="4">
        <f>IF($F724="",0,IF(ISNUMBER($F724),IF($F724&lt;=スコアリング基準!$B$28,スコアリング基準!$C$28,スコアリング基準!$C$29),0))</f>
        <v/>
      </c>
      <c r="X724" s="4">
        <f>IFERROR(VLOOKUP($B724,スコアリング基準!$A$36:$B$46,2,FALSE),0)</f>
        <v/>
      </c>
      <c r="Y724" s="4">
        <f>SUM($S724:$X724)</f>
        <v/>
      </c>
      <c r="Z724" s="4">
        <f>IF(COUNT($M724:$N724)=0,"データ無",IF($Y724&gt;=スコアリング基準!$B$30,"S",IF($Y724&gt;=スコアリング基準!$B$31,"A",IF($Y724&gt;=スコアリング基準!$B$32,"B","C"))))</f>
        <v/>
      </c>
      <c r="AA724">
        <f>IFERROR(INDEX(実績DB!$I$3:$I$104,MATCH($B724&amp;$C724,実績DB!$J$3:$J$104,0)),"")</f>
        <v/>
      </c>
    </row>
    <row r="725">
      <c r="A725" t="n">
        <v>723</v>
      </c>
      <c r="B725" t="inlineStr">
        <is>
          <t>東北</t>
        </is>
      </c>
      <c r="C725" t="inlineStr">
        <is>
          <t>谷柏変電所</t>
        </is>
      </c>
      <c r="D725" t="inlineStr">
        <is>
          <t>山形県</t>
        </is>
      </c>
      <c r="E725" t="n">
        <v>66</v>
      </c>
      <c r="G725" s="3" t="n">
        <v>38.211703</v>
      </c>
      <c r="H725" s="3" t="n">
        <v>140.291397</v>
      </c>
      <c r="I725" t="inlineStr">
        <is>
          <t>OSM実測</t>
        </is>
      </c>
      <c r="J725" t="n">
        <v>38</v>
      </c>
      <c r="K725" t="n">
        <v>38</v>
      </c>
      <c r="L725" t="n">
        <v>-18</v>
      </c>
      <c r="M725" t="n">
        <v>20</v>
      </c>
      <c r="O725" t="inlineStr">
        <is>
          <t>不可 #4</t>
        </is>
      </c>
      <c r="P725" t="inlineStr">
        <is>
          <t>有り</t>
        </is>
      </c>
      <c r="R725" s="4">
        <f>IF(COUNT($M725:$N725)=0,"",IF(AND(IF($N725&lt;&gt;"",$N725,$M725)&lt;=0,$O725&lt;&gt;"可"),"警告",""))</f>
        <v/>
      </c>
      <c r="S725" s="4">
        <f>IF(COUNT($M725:$N725)=0,0,IF(IF($N725&lt;&gt;"",$N725,$M725)&gt;=スコアリング基準!$B$20,スコアリング基準!$C$20,IF(IF($N725&lt;&gt;"",$N725,$M725)&gt;=スコアリング基準!$B$21,スコアリング基準!$C$21,IF(IF($N725&lt;&gt;"",$N725,$M725)&gt;0,スコアリング基準!$C$22,0))))</f>
        <v/>
      </c>
      <c r="T725" s="4">
        <f>IF($O725="可",スコアリング基準!$C$23,0)</f>
        <v/>
      </c>
      <c r="U725" s="4">
        <f>IF(OR(COUNT($K725:$L725)&lt;2,$K725=0),0,IF(ABS($L725)/$K725&lt;=スコアリング基準!$B$24,スコアリング基準!$C$24,IF(ABS($L725)/$K725&lt;=スコアリング基準!$B$25,スコアリング基準!$C$25,IF(ABS($L725)/$K725&lt;=スコアリング基準!$B$26,スコアリング基準!$C$26,0))))</f>
        <v/>
      </c>
      <c r="V725" s="4">
        <f>IF($P725="なし",スコアリング基準!$C$27,0)</f>
        <v/>
      </c>
      <c r="W725" s="4">
        <f>IF($F725="",0,IF(ISNUMBER($F725),IF($F725&lt;=スコアリング基準!$B$28,スコアリング基準!$C$28,スコアリング基準!$C$29),0))</f>
        <v/>
      </c>
      <c r="X725" s="4">
        <f>IFERROR(VLOOKUP($B725,スコアリング基準!$A$36:$B$46,2,FALSE),0)</f>
        <v/>
      </c>
      <c r="Y725" s="4">
        <f>SUM($S725:$X725)</f>
        <v/>
      </c>
      <c r="Z725" s="4">
        <f>IF(COUNT($M725:$N725)=0,"データ無",IF($Y725&gt;=スコアリング基準!$B$30,"S",IF($Y725&gt;=スコアリング基準!$B$31,"A",IF($Y725&gt;=スコアリング基準!$B$32,"B","C"))))</f>
        <v/>
      </c>
      <c r="AA725">
        <f>IFERROR(INDEX(実績DB!$I$3:$I$104,MATCH($B725&amp;$C725,実績DB!$J$3:$J$104,0)),"")</f>
        <v/>
      </c>
    </row>
    <row r="726">
      <c r="A726" t="n">
        <v>724</v>
      </c>
      <c r="B726" t="inlineStr">
        <is>
          <t>東北</t>
        </is>
      </c>
      <c r="C726" t="inlineStr">
        <is>
          <t>象潟変電しょ</t>
        </is>
      </c>
      <c r="D726" t="inlineStr">
        <is>
          <t>山形県</t>
        </is>
      </c>
      <c r="E726" t="n">
        <v>66</v>
      </c>
      <c r="G726" s="3" t="n">
        <v>39.202382</v>
      </c>
      <c r="H726" s="3" t="n">
        <v>139.913579</v>
      </c>
      <c r="I726" t="inlineStr">
        <is>
          <t>OSM実測</t>
        </is>
      </c>
      <c r="J726" t="n">
        <v>31</v>
      </c>
      <c r="K726" t="n">
        <v>31</v>
      </c>
      <c r="L726" t="n">
        <v>-22</v>
      </c>
      <c r="M726" t="n">
        <v>9</v>
      </c>
      <c r="O726" t="inlineStr">
        <is>
          <t>不可 #4</t>
        </is>
      </c>
      <c r="P726" t="inlineStr">
        <is>
          <t>有り</t>
        </is>
      </c>
      <c r="R726" s="4">
        <f>IF(COUNT($M726:$N726)=0,"",IF(AND(IF($N726&lt;&gt;"",$N726,$M726)&lt;=0,$O726&lt;&gt;"可"),"警告",""))</f>
        <v/>
      </c>
      <c r="S726" s="4">
        <f>IF(COUNT($M726:$N726)=0,0,IF(IF($N726&lt;&gt;"",$N726,$M726)&gt;=スコアリング基準!$B$20,スコアリング基準!$C$20,IF(IF($N726&lt;&gt;"",$N726,$M726)&gt;=スコアリング基準!$B$21,スコアリング基準!$C$21,IF(IF($N726&lt;&gt;"",$N726,$M726)&gt;0,スコアリング基準!$C$22,0))))</f>
        <v/>
      </c>
      <c r="T726" s="4">
        <f>IF($O726="可",スコアリング基準!$C$23,0)</f>
        <v/>
      </c>
      <c r="U726" s="4">
        <f>IF(OR(COUNT($K726:$L726)&lt;2,$K726=0),0,IF(ABS($L726)/$K726&lt;=スコアリング基準!$B$24,スコアリング基準!$C$24,IF(ABS($L726)/$K726&lt;=スコアリング基準!$B$25,スコアリング基準!$C$25,IF(ABS($L726)/$K726&lt;=スコアリング基準!$B$26,スコアリング基準!$C$26,0))))</f>
        <v/>
      </c>
      <c r="V726" s="4">
        <f>IF($P726="なし",スコアリング基準!$C$27,0)</f>
        <v/>
      </c>
      <c r="W726" s="4">
        <f>IF($F726="",0,IF(ISNUMBER($F726),IF($F726&lt;=スコアリング基準!$B$28,スコアリング基準!$C$28,スコアリング基準!$C$29),0))</f>
        <v/>
      </c>
      <c r="X726" s="4">
        <f>IFERROR(VLOOKUP($B726,スコアリング基準!$A$36:$B$46,2,FALSE),0)</f>
        <v/>
      </c>
      <c r="Y726" s="4">
        <f>SUM($S726:$X726)</f>
        <v/>
      </c>
      <c r="Z726" s="4">
        <f>IF(COUNT($M726:$N726)=0,"データ無",IF($Y726&gt;=スコアリング基準!$B$30,"S",IF($Y726&gt;=スコアリング基準!$B$31,"A",IF($Y726&gt;=スコアリング基準!$B$32,"B","C"))))</f>
        <v/>
      </c>
      <c r="AA726">
        <f>IFERROR(INDEX(実績DB!$I$3:$I$104,MATCH($B726&amp;$C726,実績DB!$J$3:$J$104,0)),"")</f>
        <v/>
      </c>
    </row>
    <row r="727">
      <c r="A727" t="n">
        <v>725</v>
      </c>
      <c r="B727" t="inlineStr">
        <is>
          <t>東北</t>
        </is>
      </c>
      <c r="C727" t="inlineStr">
        <is>
          <t>軽米変電所</t>
        </is>
      </c>
      <c r="D727" t="inlineStr">
        <is>
          <t>青森県</t>
        </is>
      </c>
      <c r="E727" t="n">
        <v>66</v>
      </c>
      <c r="G727" s="3" t="n">
        <v>40.319883</v>
      </c>
      <c r="H727" s="3" t="n">
        <v>141.456134</v>
      </c>
      <c r="I727" t="inlineStr">
        <is>
          <t>OSM実測</t>
        </is>
      </c>
      <c r="J727" t="n">
        <v>18</v>
      </c>
      <c r="K727" t="n">
        <v>18</v>
      </c>
      <c r="L727" t="n">
        <v>-15</v>
      </c>
      <c r="M727" t="n">
        <v>3</v>
      </c>
      <c r="O727" t="inlineStr">
        <is>
          <t>不可 #4</t>
        </is>
      </c>
      <c r="P727" t="inlineStr">
        <is>
          <t>有り</t>
        </is>
      </c>
      <c r="R727" s="4">
        <f>IF(COUNT($M727:$N727)=0,"",IF(AND(IF($N727&lt;&gt;"",$N727,$M727)&lt;=0,$O727&lt;&gt;"可"),"警告",""))</f>
        <v/>
      </c>
      <c r="S727" s="4">
        <f>IF(COUNT($M727:$N727)=0,0,IF(IF($N727&lt;&gt;"",$N727,$M727)&gt;=スコアリング基準!$B$20,スコアリング基準!$C$20,IF(IF($N727&lt;&gt;"",$N727,$M727)&gt;=スコアリング基準!$B$21,スコアリング基準!$C$21,IF(IF($N727&lt;&gt;"",$N727,$M727)&gt;0,スコアリング基準!$C$22,0))))</f>
        <v/>
      </c>
      <c r="T727" s="4">
        <f>IF($O727="可",スコアリング基準!$C$23,0)</f>
        <v/>
      </c>
      <c r="U727" s="4">
        <f>IF(OR(COUNT($K727:$L727)&lt;2,$K727=0),0,IF(ABS($L727)/$K727&lt;=スコアリング基準!$B$24,スコアリング基準!$C$24,IF(ABS($L727)/$K727&lt;=スコアリング基準!$B$25,スコアリング基準!$C$25,IF(ABS($L727)/$K727&lt;=スコアリング基準!$B$26,スコアリング基準!$C$26,0))))</f>
        <v/>
      </c>
      <c r="V727" s="4">
        <f>IF($P727="なし",スコアリング基準!$C$27,0)</f>
        <v/>
      </c>
      <c r="W727" s="4">
        <f>IF($F727="",0,IF(ISNUMBER($F727),IF($F727&lt;=スコアリング基準!$B$28,スコアリング基準!$C$28,スコアリング基準!$C$29),0))</f>
        <v/>
      </c>
      <c r="X727" s="4">
        <f>IFERROR(VLOOKUP($B727,スコアリング基準!$A$36:$B$46,2,FALSE),0)</f>
        <v/>
      </c>
      <c r="Y727" s="4">
        <f>SUM($S727:$X727)</f>
        <v/>
      </c>
      <c r="Z727" s="4">
        <f>IF(COUNT($M727:$N727)=0,"データ無",IF($Y727&gt;=スコアリング基準!$B$30,"S",IF($Y727&gt;=スコアリング基準!$B$31,"A",IF($Y727&gt;=スコアリング基準!$B$32,"B","C"))))</f>
        <v/>
      </c>
      <c r="AA727">
        <f>IFERROR(INDEX(実績DB!$I$3:$I$104,MATCH($B727&amp;$C727,実績DB!$J$3:$J$104,0)),"")</f>
        <v/>
      </c>
    </row>
    <row r="728">
      <c r="A728" t="n">
        <v>726</v>
      </c>
      <c r="B728" t="inlineStr">
        <is>
          <t>東北</t>
        </is>
      </c>
      <c r="C728" t="inlineStr">
        <is>
          <t>近川変電所</t>
        </is>
      </c>
      <c r="D728" t="inlineStr">
        <is>
          <t>青森県</t>
        </is>
      </c>
      <c r="E728" t="n">
        <v>66</v>
      </c>
      <c r="G728" s="3" t="n">
        <v>41.199672</v>
      </c>
      <c r="H728" s="3" t="n">
        <v>141.276042</v>
      </c>
      <c r="I728" t="inlineStr">
        <is>
          <t>OSM実測</t>
        </is>
      </c>
      <c r="J728" t="n">
        <v>28</v>
      </c>
      <c r="K728" t="n">
        <v>28</v>
      </c>
      <c r="L728" t="n">
        <v>-26</v>
      </c>
      <c r="M728" t="n">
        <v>2</v>
      </c>
      <c r="O728" t="inlineStr">
        <is>
          <t>不可 #4</t>
        </is>
      </c>
      <c r="P728" t="inlineStr">
        <is>
          <t>有り</t>
        </is>
      </c>
      <c r="R728" s="4">
        <f>IF(COUNT($M728:$N728)=0,"",IF(AND(IF($N728&lt;&gt;"",$N728,$M728)&lt;=0,$O728&lt;&gt;"可"),"警告",""))</f>
        <v/>
      </c>
      <c r="S728" s="4">
        <f>IF(COUNT($M728:$N728)=0,0,IF(IF($N728&lt;&gt;"",$N728,$M728)&gt;=スコアリング基準!$B$20,スコアリング基準!$C$20,IF(IF($N728&lt;&gt;"",$N728,$M728)&gt;=スコアリング基準!$B$21,スコアリング基準!$C$21,IF(IF($N728&lt;&gt;"",$N728,$M728)&gt;0,スコアリング基準!$C$22,0))))</f>
        <v/>
      </c>
      <c r="T728" s="4">
        <f>IF($O728="可",スコアリング基準!$C$23,0)</f>
        <v/>
      </c>
      <c r="U728" s="4">
        <f>IF(OR(COUNT($K728:$L728)&lt;2,$K728=0),0,IF(ABS($L728)/$K728&lt;=スコアリング基準!$B$24,スコアリング基準!$C$24,IF(ABS($L728)/$K728&lt;=スコアリング基準!$B$25,スコアリング基準!$C$25,IF(ABS($L728)/$K728&lt;=スコアリング基準!$B$26,スコアリング基準!$C$26,0))))</f>
        <v/>
      </c>
      <c r="V728" s="4">
        <f>IF($P728="なし",スコアリング基準!$C$27,0)</f>
        <v/>
      </c>
      <c r="W728" s="4">
        <f>IF($F728="",0,IF(ISNUMBER($F728),IF($F728&lt;=スコアリング基準!$B$28,スコアリング基準!$C$28,スコアリング基準!$C$29),0))</f>
        <v/>
      </c>
      <c r="X728" s="4">
        <f>IFERROR(VLOOKUP($B728,スコアリング基準!$A$36:$B$46,2,FALSE),0)</f>
        <v/>
      </c>
      <c r="Y728" s="4">
        <f>SUM($S728:$X728)</f>
        <v/>
      </c>
      <c r="Z728" s="4">
        <f>IF(COUNT($M728:$N728)=0,"データ無",IF($Y728&gt;=スコアリング基準!$B$30,"S",IF($Y728&gt;=スコアリング基準!$B$31,"A",IF($Y728&gt;=スコアリング基準!$B$32,"B","C"))))</f>
        <v/>
      </c>
      <c r="AA728">
        <f>IFERROR(INDEX(実績DB!$I$3:$I$104,MATCH($B728&amp;$C728,実績DB!$J$3:$J$104,0)),"")</f>
        <v/>
      </c>
    </row>
    <row r="729">
      <c r="A729" t="n">
        <v>727</v>
      </c>
      <c r="B729" t="inlineStr">
        <is>
          <t>東北</t>
        </is>
      </c>
      <c r="C729" t="inlineStr">
        <is>
          <t>遠野変電所</t>
        </is>
      </c>
      <c r="D729" t="inlineStr">
        <is>
          <t>岩手県</t>
        </is>
      </c>
      <c r="E729" t="n">
        <v>66</v>
      </c>
      <c r="G729" s="3" t="n">
        <v>39.332818</v>
      </c>
      <c r="H729" s="3" t="n">
        <v>141.526288</v>
      </c>
      <c r="I729" t="inlineStr">
        <is>
          <t>OSM実測</t>
        </is>
      </c>
      <c r="J729" t="n">
        <v>38</v>
      </c>
      <c r="K729" t="n">
        <v>38</v>
      </c>
      <c r="L729" t="n">
        <v>-26</v>
      </c>
      <c r="M729" t="n">
        <v>12</v>
      </c>
      <c r="O729" t="inlineStr">
        <is>
          <t>不可 #4</t>
        </is>
      </c>
      <c r="P729" t="inlineStr">
        <is>
          <t>有り</t>
        </is>
      </c>
      <c r="R729" s="4">
        <f>IF(COUNT($M729:$N729)=0,"",IF(AND(IF($N729&lt;&gt;"",$N729,$M729)&lt;=0,$O729&lt;&gt;"可"),"警告",""))</f>
        <v/>
      </c>
      <c r="S729" s="4">
        <f>IF(COUNT($M729:$N729)=0,0,IF(IF($N729&lt;&gt;"",$N729,$M729)&gt;=スコアリング基準!$B$20,スコアリング基準!$C$20,IF(IF($N729&lt;&gt;"",$N729,$M729)&gt;=スコアリング基準!$B$21,スコアリング基準!$C$21,IF(IF($N729&lt;&gt;"",$N729,$M729)&gt;0,スコアリング基準!$C$22,0))))</f>
        <v/>
      </c>
      <c r="T729" s="4">
        <f>IF($O729="可",スコアリング基準!$C$23,0)</f>
        <v/>
      </c>
      <c r="U729" s="4">
        <f>IF(OR(COUNT($K729:$L729)&lt;2,$K729=0),0,IF(ABS($L729)/$K729&lt;=スコアリング基準!$B$24,スコアリング基準!$C$24,IF(ABS($L729)/$K729&lt;=スコアリング基準!$B$25,スコアリング基準!$C$25,IF(ABS($L729)/$K729&lt;=スコアリング基準!$B$26,スコアリング基準!$C$26,0))))</f>
        <v/>
      </c>
      <c r="V729" s="4">
        <f>IF($P729="なし",スコアリング基準!$C$27,0)</f>
        <v/>
      </c>
      <c r="W729" s="4">
        <f>IF($F729="",0,IF(ISNUMBER($F729),IF($F729&lt;=スコアリング基準!$B$28,スコアリング基準!$C$28,スコアリング基準!$C$29),0))</f>
        <v/>
      </c>
      <c r="X729" s="4">
        <f>IFERROR(VLOOKUP($B729,スコアリング基準!$A$36:$B$46,2,FALSE),0)</f>
        <v/>
      </c>
      <c r="Y729" s="4">
        <f>SUM($S729:$X729)</f>
        <v/>
      </c>
      <c r="Z729" s="4">
        <f>IF(COUNT($M729:$N729)=0,"データ無",IF($Y729&gt;=スコアリング基準!$B$30,"S",IF($Y729&gt;=スコアリング基準!$B$31,"A",IF($Y729&gt;=スコアリング基準!$B$32,"B","C"))))</f>
        <v/>
      </c>
      <c r="AA729">
        <f>IFERROR(INDEX(実績DB!$I$3:$I$104,MATCH($B729&amp;$C729,実績DB!$J$3:$J$104,0)),"")</f>
        <v/>
      </c>
    </row>
    <row r="730">
      <c r="A730" t="n">
        <v>728</v>
      </c>
      <c r="B730" t="inlineStr">
        <is>
          <t>東北</t>
        </is>
      </c>
      <c r="C730" t="inlineStr">
        <is>
          <t>都南変電所</t>
        </is>
      </c>
      <c r="D730" t="inlineStr">
        <is>
          <t>岩手県</t>
        </is>
      </c>
      <c r="E730" t="n">
        <v>66</v>
      </c>
      <c r="G730" s="3" t="n">
        <v>39.653822</v>
      </c>
      <c r="H730" s="3" t="n">
        <v>141.132496</v>
      </c>
      <c r="I730" t="inlineStr">
        <is>
          <t>OSM実測</t>
        </is>
      </c>
      <c r="J730" t="n">
        <v>57</v>
      </c>
      <c r="K730" t="n">
        <v>57</v>
      </c>
      <c r="L730" t="n">
        <v>-38</v>
      </c>
      <c r="M730" t="n">
        <v>19</v>
      </c>
      <c r="O730" t="inlineStr">
        <is>
          <t>不可 #4</t>
        </is>
      </c>
      <c r="P730" t="inlineStr">
        <is>
          <t>有り</t>
        </is>
      </c>
      <c r="R730" s="4">
        <f>IF(COUNT($M730:$N730)=0,"",IF(AND(IF($N730&lt;&gt;"",$N730,$M730)&lt;=0,$O730&lt;&gt;"可"),"警告",""))</f>
        <v/>
      </c>
      <c r="S730" s="4">
        <f>IF(COUNT($M730:$N730)=0,0,IF(IF($N730&lt;&gt;"",$N730,$M730)&gt;=スコアリング基準!$B$20,スコアリング基準!$C$20,IF(IF($N730&lt;&gt;"",$N730,$M730)&gt;=スコアリング基準!$B$21,スコアリング基準!$C$21,IF(IF($N730&lt;&gt;"",$N730,$M730)&gt;0,スコアリング基準!$C$22,0))))</f>
        <v/>
      </c>
      <c r="T730" s="4">
        <f>IF($O730="可",スコアリング基準!$C$23,0)</f>
        <v/>
      </c>
      <c r="U730" s="4">
        <f>IF(OR(COUNT($K730:$L730)&lt;2,$K730=0),0,IF(ABS($L730)/$K730&lt;=スコアリング基準!$B$24,スコアリング基準!$C$24,IF(ABS($L730)/$K730&lt;=スコアリング基準!$B$25,スコアリング基準!$C$25,IF(ABS($L730)/$K730&lt;=スコアリング基準!$B$26,スコアリング基準!$C$26,0))))</f>
        <v/>
      </c>
      <c r="V730" s="4">
        <f>IF($P730="なし",スコアリング基準!$C$27,0)</f>
        <v/>
      </c>
      <c r="W730" s="4">
        <f>IF($F730="",0,IF(ISNUMBER($F730),IF($F730&lt;=スコアリング基準!$B$28,スコアリング基準!$C$28,スコアリング基準!$C$29),0))</f>
        <v/>
      </c>
      <c r="X730" s="4">
        <f>IFERROR(VLOOKUP($B730,スコアリング基準!$A$36:$B$46,2,FALSE),0)</f>
        <v/>
      </c>
      <c r="Y730" s="4">
        <f>SUM($S730:$X730)</f>
        <v/>
      </c>
      <c r="Z730" s="4">
        <f>IF(COUNT($M730:$N730)=0,"データ無",IF($Y730&gt;=スコアリング基準!$B$30,"S",IF($Y730&gt;=スコアリング基準!$B$31,"A",IF($Y730&gt;=スコアリング基準!$B$32,"B","C"))))</f>
        <v/>
      </c>
      <c r="AA730">
        <f>IFERROR(INDEX(実績DB!$I$3:$I$104,MATCH($B730&amp;$C730,実績DB!$J$3:$J$104,0)),"")</f>
        <v/>
      </c>
    </row>
    <row r="731">
      <c r="A731" t="n">
        <v>729</v>
      </c>
      <c r="B731" t="inlineStr">
        <is>
          <t>東北</t>
        </is>
      </c>
      <c r="C731" t="inlineStr">
        <is>
          <t>釈迦内変電所</t>
        </is>
      </c>
      <c r="D731" t="inlineStr">
        <is>
          <t>秋田県</t>
        </is>
      </c>
      <c r="E731" t="n">
        <v>66</v>
      </c>
      <c r="G731" s="3" t="n">
        <v>40.298758</v>
      </c>
      <c r="H731" s="3" t="n">
        <v>140.565978</v>
      </c>
      <c r="I731" t="inlineStr">
        <is>
          <t>OSM実測</t>
        </is>
      </c>
      <c r="J731" t="n">
        <v>45</v>
      </c>
      <c r="K731" t="n">
        <v>45</v>
      </c>
      <c r="L731" t="n">
        <v>-40</v>
      </c>
      <c r="M731" t="n">
        <v>5</v>
      </c>
      <c r="O731" t="inlineStr">
        <is>
          <t>不可 #4</t>
        </is>
      </c>
      <c r="P731" t="inlineStr">
        <is>
          <t>有り</t>
        </is>
      </c>
      <c r="R731" s="4">
        <f>IF(COUNT($M731:$N731)=0,"",IF(AND(IF($N731&lt;&gt;"",$N731,$M731)&lt;=0,$O731&lt;&gt;"可"),"警告",""))</f>
        <v/>
      </c>
      <c r="S731" s="4">
        <f>IF(COUNT($M731:$N731)=0,0,IF(IF($N731&lt;&gt;"",$N731,$M731)&gt;=スコアリング基準!$B$20,スコアリング基準!$C$20,IF(IF($N731&lt;&gt;"",$N731,$M731)&gt;=スコアリング基準!$B$21,スコアリング基準!$C$21,IF(IF($N731&lt;&gt;"",$N731,$M731)&gt;0,スコアリング基準!$C$22,0))))</f>
        <v/>
      </c>
      <c r="T731" s="4">
        <f>IF($O731="可",スコアリング基準!$C$23,0)</f>
        <v/>
      </c>
      <c r="U731" s="4">
        <f>IF(OR(COUNT($K731:$L731)&lt;2,$K731=0),0,IF(ABS($L731)/$K731&lt;=スコアリング基準!$B$24,スコアリング基準!$C$24,IF(ABS($L731)/$K731&lt;=スコアリング基準!$B$25,スコアリング基準!$C$25,IF(ABS($L731)/$K731&lt;=スコアリング基準!$B$26,スコアリング基準!$C$26,0))))</f>
        <v/>
      </c>
      <c r="V731" s="4">
        <f>IF($P731="なし",スコアリング基準!$C$27,0)</f>
        <v/>
      </c>
      <c r="W731" s="4">
        <f>IF($F731="",0,IF(ISNUMBER($F731),IF($F731&lt;=スコアリング基準!$B$28,スコアリング基準!$C$28,スコアリング基準!$C$29),0))</f>
        <v/>
      </c>
      <c r="X731" s="4">
        <f>IFERROR(VLOOKUP($B731,スコアリング基準!$A$36:$B$46,2,FALSE),0)</f>
        <v/>
      </c>
      <c r="Y731" s="4">
        <f>SUM($S731:$X731)</f>
        <v/>
      </c>
      <c r="Z731" s="4">
        <f>IF(COUNT($M731:$N731)=0,"データ無",IF($Y731&gt;=スコアリング基準!$B$30,"S",IF($Y731&gt;=スコアリング基準!$B$31,"A",IF($Y731&gt;=スコアリング基準!$B$32,"B","C"))))</f>
        <v/>
      </c>
      <c r="AA731">
        <f>IFERROR(INDEX(実績DB!$I$3:$I$104,MATCH($B731&amp;$C731,実績DB!$J$3:$J$104,0)),"")</f>
        <v/>
      </c>
    </row>
    <row r="732">
      <c r="A732" t="n">
        <v>730</v>
      </c>
      <c r="B732" t="inlineStr">
        <is>
          <t>東北</t>
        </is>
      </c>
      <c r="C732" t="inlineStr">
        <is>
          <t>重吉変電所</t>
        </is>
      </c>
      <c r="D732" t="inlineStr">
        <is>
          <t>宮城県</t>
        </is>
      </c>
      <c r="E732" t="n">
        <v>66</v>
      </c>
      <c r="G732" s="3" t="n">
        <v>38.42074</v>
      </c>
      <c r="H732" s="3" t="n">
        <v>141.265025</v>
      </c>
      <c r="I732" t="inlineStr">
        <is>
          <t>OSM実測</t>
        </is>
      </c>
      <c r="J732" t="n">
        <v>84</v>
      </c>
      <c r="K732" t="n">
        <v>84</v>
      </c>
      <c r="L732" t="n">
        <v>-60</v>
      </c>
      <c r="M732" t="n">
        <v>24</v>
      </c>
      <c r="O732" t="inlineStr">
        <is>
          <t>不可 #4</t>
        </is>
      </c>
      <c r="P732" t="inlineStr">
        <is>
          <t>有り</t>
        </is>
      </c>
      <c r="R732" s="4">
        <f>IF(COUNT($M732:$N732)=0,"",IF(AND(IF($N732&lt;&gt;"",$N732,$M732)&lt;=0,$O732&lt;&gt;"可"),"警告",""))</f>
        <v/>
      </c>
      <c r="S732" s="4">
        <f>IF(COUNT($M732:$N732)=0,0,IF(IF($N732&lt;&gt;"",$N732,$M732)&gt;=スコアリング基準!$B$20,スコアリング基準!$C$20,IF(IF($N732&lt;&gt;"",$N732,$M732)&gt;=スコアリング基準!$B$21,スコアリング基準!$C$21,IF(IF($N732&lt;&gt;"",$N732,$M732)&gt;0,スコアリング基準!$C$22,0))))</f>
        <v/>
      </c>
      <c r="T732" s="4">
        <f>IF($O732="可",スコアリング基準!$C$23,0)</f>
        <v/>
      </c>
      <c r="U732" s="4">
        <f>IF(OR(COUNT($K732:$L732)&lt;2,$K732=0),0,IF(ABS($L732)/$K732&lt;=スコアリング基準!$B$24,スコアリング基準!$C$24,IF(ABS($L732)/$K732&lt;=スコアリング基準!$B$25,スコアリング基準!$C$25,IF(ABS($L732)/$K732&lt;=スコアリング基準!$B$26,スコアリング基準!$C$26,0))))</f>
        <v/>
      </c>
      <c r="V732" s="4">
        <f>IF($P732="なし",スコアリング基準!$C$27,0)</f>
        <v/>
      </c>
      <c r="W732" s="4">
        <f>IF($F732="",0,IF(ISNUMBER($F732),IF($F732&lt;=スコアリング基準!$B$28,スコアリング基準!$C$28,スコアリング基準!$C$29),0))</f>
        <v/>
      </c>
      <c r="X732" s="4">
        <f>IFERROR(VLOOKUP($B732,スコアリング基準!$A$36:$B$46,2,FALSE),0)</f>
        <v/>
      </c>
      <c r="Y732" s="4">
        <f>SUM($S732:$X732)</f>
        <v/>
      </c>
      <c r="Z732" s="4">
        <f>IF(COUNT($M732:$N732)=0,"データ無",IF($Y732&gt;=スコアリング基準!$B$30,"S",IF($Y732&gt;=スコアリング基準!$B$31,"A",IF($Y732&gt;=スコアリング基準!$B$32,"B","C"))))</f>
        <v/>
      </c>
      <c r="AA732">
        <f>IFERROR(INDEX(実績DB!$I$3:$I$104,MATCH($B732&amp;$C732,実績DB!$J$3:$J$104,0)),"")</f>
        <v/>
      </c>
    </row>
    <row r="733">
      <c r="A733" t="n">
        <v>731</v>
      </c>
      <c r="B733" t="inlineStr">
        <is>
          <t>東北</t>
        </is>
      </c>
      <c r="C733" t="inlineStr">
        <is>
          <t>野辺地変電所</t>
        </is>
      </c>
      <c r="D733" t="inlineStr">
        <is>
          <t>青森県</t>
        </is>
      </c>
      <c r="E733" t="n">
        <v>66</v>
      </c>
      <c r="G733" s="3" t="n">
        <v>40.848211</v>
      </c>
      <c r="H733" s="3" t="n">
        <v>141.124872</v>
      </c>
      <c r="I733" t="inlineStr">
        <is>
          <t>OSM実測</t>
        </is>
      </c>
      <c r="J733" t="n">
        <v>33</v>
      </c>
      <c r="K733" t="n">
        <v>33</v>
      </c>
      <c r="L733" t="n">
        <v>-26</v>
      </c>
      <c r="M733" t="n">
        <v>7</v>
      </c>
      <c r="O733" t="inlineStr">
        <is>
          <t>不可 #4</t>
        </is>
      </c>
      <c r="P733" t="inlineStr">
        <is>
          <t>有り</t>
        </is>
      </c>
      <c r="R733" s="4">
        <f>IF(COUNT($M733:$N733)=0,"",IF(AND(IF($N733&lt;&gt;"",$N733,$M733)&lt;=0,$O733&lt;&gt;"可"),"警告",""))</f>
        <v/>
      </c>
      <c r="S733" s="4">
        <f>IF(COUNT($M733:$N733)=0,0,IF(IF($N733&lt;&gt;"",$N733,$M733)&gt;=スコアリング基準!$B$20,スコアリング基準!$C$20,IF(IF($N733&lt;&gt;"",$N733,$M733)&gt;=スコアリング基準!$B$21,スコアリング基準!$C$21,IF(IF($N733&lt;&gt;"",$N733,$M733)&gt;0,スコアリング基準!$C$22,0))))</f>
        <v/>
      </c>
      <c r="T733" s="4">
        <f>IF($O733="可",スコアリング基準!$C$23,0)</f>
        <v/>
      </c>
      <c r="U733" s="4">
        <f>IF(OR(COUNT($K733:$L733)&lt;2,$K733=0),0,IF(ABS($L733)/$K733&lt;=スコアリング基準!$B$24,スコアリング基準!$C$24,IF(ABS($L733)/$K733&lt;=スコアリング基準!$B$25,スコアリング基準!$C$25,IF(ABS($L733)/$K733&lt;=スコアリング基準!$B$26,スコアリング基準!$C$26,0))))</f>
        <v/>
      </c>
      <c r="V733" s="4">
        <f>IF($P733="なし",スコアリング基準!$C$27,0)</f>
        <v/>
      </c>
      <c r="W733" s="4">
        <f>IF($F733="",0,IF(ISNUMBER($F733),IF($F733&lt;=スコアリング基準!$B$28,スコアリング基準!$C$28,スコアリング基準!$C$29),0))</f>
        <v/>
      </c>
      <c r="X733" s="4">
        <f>IFERROR(VLOOKUP($B733,スコアリング基準!$A$36:$B$46,2,FALSE),0)</f>
        <v/>
      </c>
      <c r="Y733" s="4">
        <f>SUM($S733:$X733)</f>
        <v/>
      </c>
      <c r="Z733" s="4">
        <f>IF(COUNT($M733:$N733)=0,"データ無",IF($Y733&gt;=スコアリング基準!$B$30,"S",IF($Y733&gt;=スコアリング基準!$B$31,"A",IF($Y733&gt;=スコアリング基準!$B$32,"B","C"))))</f>
        <v/>
      </c>
      <c r="AA733">
        <f>IFERROR(INDEX(実績DB!$I$3:$I$104,MATCH($B733&amp;$C733,実績DB!$J$3:$J$104,0)),"")</f>
        <v/>
      </c>
    </row>
    <row r="734">
      <c r="A734" t="n">
        <v>732</v>
      </c>
      <c r="B734" t="inlineStr">
        <is>
          <t>東北</t>
        </is>
      </c>
      <c r="C734" t="inlineStr">
        <is>
          <t>金成変電所</t>
        </is>
      </c>
      <c r="D734" t="inlineStr">
        <is>
          <t>岩手県</t>
        </is>
      </c>
      <c r="E734" t="n">
        <v>66</v>
      </c>
      <c r="G734" s="3" t="n">
        <v>38.807521</v>
      </c>
      <c r="H734" s="3" t="n">
        <v>141.084731</v>
      </c>
      <c r="I734" t="inlineStr">
        <is>
          <t>OSM実測</t>
        </is>
      </c>
      <c r="J734" t="n">
        <v>18</v>
      </c>
      <c r="K734" t="n">
        <v>18</v>
      </c>
      <c r="L734" t="n">
        <v>-13</v>
      </c>
      <c r="M734" t="n">
        <v>5</v>
      </c>
      <c r="O734" t="inlineStr">
        <is>
          <t>不可 #4</t>
        </is>
      </c>
      <c r="P734" t="inlineStr">
        <is>
          <t>有り</t>
        </is>
      </c>
      <c r="R734" s="4">
        <f>IF(COUNT($M734:$N734)=0,"",IF(AND(IF($N734&lt;&gt;"",$N734,$M734)&lt;=0,$O734&lt;&gt;"可"),"警告",""))</f>
        <v/>
      </c>
      <c r="S734" s="4">
        <f>IF(COUNT($M734:$N734)=0,0,IF(IF($N734&lt;&gt;"",$N734,$M734)&gt;=スコアリング基準!$B$20,スコアリング基準!$C$20,IF(IF($N734&lt;&gt;"",$N734,$M734)&gt;=スコアリング基準!$B$21,スコアリング基準!$C$21,IF(IF($N734&lt;&gt;"",$N734,$M734)&gt;0,スコアリング基準!$C$22,0))))</f>
        <v/>
      </c>
      <c r="T734" s="4">
        <f>IF($O734="可",スコアリング基準!$C$23,0)</f>
        <v/>
      </c>
      <c r="U734" s="4">
        <f>IF(OR(COUNT($K734:$L734)&lt;2,$K734=0),0,IF(ABS($L734)/$K734&lt;=スコアリング基準!$B$24,スコアリング基準!$C$24,IF(ABS($L734)/$K734&lt;=スコアリング基準!$B$25,スコアリング基準!$C$25,IF(ABS($L734)/$K734&lt;=スコアリング基準!$B$26,スコアリング基準!$C$26,0))))</f>
        <v/>
      </c>
      <c r="V734" s="4">
        <f>IF($P734="なし",スコアリング基準!$C$27,0)</f>
        <v/>
      </c>
      <c r="W734" s="4">
        <f>IF($F734="",0,IF(ISNUMBER($F734),IF($F734&lt;=スコアリング基準!$B$28,スコアリング基準!$C$28,スコアリング基準!$C$29),0))</f>
        <v/>
      </c>
      <c r="X734" s="4">
        <f>IFERROR(VLOOKUP($B734,スコアリング基準!$A$36:$B$46,2,FALSE),0)</f>
        <v/>
      </c>
      <c r="Y734" s="4">
        <f>SUM($S734:$X734)</f>
        <v/>
      </c>
      <c r="Z734" s="4">
        <f>IF(COUNT($M734:$N734)=0,"データ無",IF($Y734&gt;=スコアリング基準!$B$30,"S",IF($Y734&gt;=スコアリング基準!$B$31,"A",IF($Y734&gt;=スコアリング基準!$B$32,"B","C"))))</f>
        <v/>
      </c>
      <c r="AA734">
        <f>IFERROR(INDEX(実績DB!$I$3:$I$104,MATCH($B734&amp;$C734,実績DB!$J$3:$J$104,0)),"")</f>
        <v/>
      </c>
    </row>
    <row r="735">
      <c r="A735" t="n">
        <v>733</v>
      </c>
      <c r="B735" t="inlineStr">
        <is>
          <t>東北</t>
        </is>
      </c>
      <c r="C735" t="inlineStr">
        <is>
          <t>金木変電所</t>
        </is>
      </c>
      <c r="D735" t="inlineStr">
        <is>
          <t>青森県</t>
        </is>
      </c>
      <c r="E735" t="n">
        <v>66</v>
      </c>
      <c r="G735" s="3" t="n">
        <v>40.881681</v>
      </c>
      <c r="H735" s="3" t="n">
        <v>140.451536</v>
      </c>
      <c r="I735" t="inlineStr">
        <is>
          <t>OSM実測</t>
        </is>
      </c>
      <c r="J735" t="n">
        <v>18</v>
      </c>
      <c r="K735" t="n">
        <v>18</v>
      </c>
      <c r="L735" t="n">
        <v>-9</v>
      </c>
      <c r="M735" t="n">
        <v>9</v>
      </c>
      <c r="O735" t="inlineStr">
        <is>
          <t>不可 #4</t>
        </is>
      </c>
      <c r="P735" t="inlineStr">
        <is>
          <t>有り</t>
        </is>
      </c>
      <c r="R735" s="4">
        <f>IF(COUNT($M735:$N735)=0,"",IF(AND(IF($N735&lt;&gt;"",$N735,$M735)&lt;=0,$O735&lt;&gt;"可"),"警告",""))</f>
        <v/>
      </c>
      <c r="S735" s="4">
        <f>IF(COUNT($M735:$N735)=0,0,IF(IF($N735&lt;&gt;"",$N735,$M735)&gt;=スコアリング基準!$B$20,スコアリング基準!$C$20,IF(IF($N735&lt;&gt;"",$N735,$M735)&gt;=スコアリング基準!$B$21,スコアリング基準!$C$21,IF(IF($N735&lt;&gt;"",$N735,$M735)&gt;0,スコアリング基準!$C$22,0))))</f>
        <v/>
      </c>
      <c r="T735" s="4">
        <f>IF($O735="可",スコアリング基準!$C$23,0)</f>
        <v/>
      </c>
      <c r="U735" s="4">
        <f>IF(OR(COUNT($K735:$L735)&lt;2,$K735=0),0,IF(ABS($L735)/$K735&lt;=スコアリング基準!$B$24,スコアリング基準!$C$24,IF(ABS($L735)/$K735&lt;=スコアリング基準!$B$25,スコアリング基準!$C$25,IF(ABS($L735)/$K735&lt;=スコアリング基準!$B$26,スコアリング基準!$C$26,0))))</f>
        <v/>
      </c>
      <c r="V735" s="4">
        <f>IF($P735="なし",スコアリング基準!$C$27,0)</f>
        <v/>
      </c>
      <c r="W735" s="4">
        <f>IF($F735="",0,IF(ISNUMBER($F735),IF($F735&lt;=スコアリング基準!$B$28,スコアリング基準!$C$28,スコアリング基準!$C$29),0))</f>
        <v/>
      </c>
      <c r="X735" s="4">
        <f>IFERROR(VLOOKUP($B735,スコアリング基準!$A$36:$B$46,2,FALSE),0)</f>
        <v/>
      </c>
      <c r="Y735" s="4">
        <f>SUM($S735:$X735)</f>
        <v/>
      </c>
      <c r="Z735" s="4">
        <f>IF(COUNT($M735:$N735)=0,"データ無",IF($Y735&gt;=スコアリング基準!$B$30,"S",IF($Y735&gt;=スコアリング基準!$B$31,"A",IF($Y735&gt;=スコアリング基準!$B$32,"B","C"))))</f>
        <v/>
      </c>
      <c r="AA735">
        <f>IFERROR(INDEX(実績DB!$I$3:$I$104,MATCH($B735&amp;$C735,実績DB!$J$3:$J$104,0)),"")</f>
        <v/>
      </c>
    </row>
    <row r="736">
      <c r="A736" t="n">
        <v>734</v>
      </c>
      <c r="B736" t="inlineStr">
        <is>
          <t>東北</t>
        </is>
      </c>
      <c r="C736" t="inlineStr">
        <is>
          <t>金谷川変電所</t>
        </is>
      </c>
      <c r="D736" t="inlineStr">
        <is>
          <t>福島県</t>
        </is>
      </c>
      <c r="E736" t="n">
        <v>66</v>
      </c>
      <c r="G736" s="3" t="n">
        <v>37.686265</v>
      </c>
      <c r="H736" s="3" t="n">
        <v>140.473581</v>
      </c>
      <c r="I736" t="inlineStr">
        <is>
          <t>OSM実測</t>
        </is>
      </c>
      <c r="J736" t="n">
        <v>33</v>
      </c>
      <c r="K736" t="n">
        <v>33</v>
      </c>
      <c r="L736" t="n">
        <v>-27</v>
      </c>
      <c r="M736" t="n">
        <v>6</v>
      </c>
      <c r="O736" t="inlineStr">
        <is>
          <t>不可 #4</t>
        </is>
      </c>
      <c r="P736" t="inlineStr">
        <is>
          <t>有り</t>
        </is>
      </c>
      <c r="R736" s="4">
        <f>IF(COUNT($M736:$N736)=0,"",IF(AND(IF($N736&lt;&gt;"",$N736,$M736)&lt;=0,$O736&lt;&gt;"可"),"警告",""))</f>
        <v/>
      </c>
      <c r="S736" s="4">
        <f>IF(COUNT($M736:$N736)=0,0,IF(IF($N736&lt;&gt;"",$N736,$M736)&gt;=スコアリング基準!$B$20,スコアリング基準!$C$20,IF(IF($N736&lt;&gt;"",$N736,$M736)&gt;=スコアリング基準!$B$21,スコアリング基準!$C$21,IF(IF($N736&lt;&gt;"",$N736,$M736)&gt;0,スコアリング基準!$C$22,0))))</f>
        <v/>
      </c>
      <c r="T736" s="4">
        <f>IF($O736="可",スコアリング基準!$C$23,0)</f>
        <v/>
      </c>
      <c r="U736" s="4">
        <f>IF(OR(COUNT($K736:$L736)&lt;2,$K736=0),0,IF(ABS($L736)/$K736&lt;=スコアリング基準!$B$24,スコアリング基準!$C$24,IF(ABS($L736)/$K736&lt;=スコアリング基準!$B$25,スコアリング基準!$C$25,IF(ABS($L736)/$K736&lt;=スコアリング基準!$B$26,スコアリング基準!$C$26,0))))</f>
        <v/>
      </c>
      <c r="V736" s="4">
        <f>IF($P736="なし",スコアリング基準!$C$27,0)</f>
        <v/>
      </c>
      <c r="W736" s="4">
        <f>IF($F736="",0,IF(ISNUMBER($F736),IF($F736&lt;=スコアリング基準!$B$28,スコアリング基準!$C$28,スコアリング基準!$C$29),0))</f>
        <v/>
      </c>
      <c r="X736" s="4">
        <f>IFERROR(VLOOKUP($B736,スコアリング基準!$A$36:$B$46,2,FALSE),0)</f>
        <v/>
      </c>
      <c r="Y736" s="4">
        <f>SUM($S736:$X736)</f>
        <v/>
      </c>
      <c r="Z736" s="4">
        <f>IF(COUNT($M736:$N736)=0,"データ無",IF($Y736&gt;=スコアリング基準!$B$30,"S",IF($Y736&gt;=スコアリング基準!$B$31,"A",IF($Y736&gt;=スコアリング基準!$B$32,"B","C"))))</f>
        <v/>
      </c>
      <c r="AA736">
        <f>IFERROR(INDEX(実績DB!$I$3:$I$104,MATCH($B736&amp;$C736,実績DB!$J$3:$J$104,0)),"")</f>
        <v/>
      </c>
    </row>
    <row r="737">
      <c r="A737" t="n">
        <v>735</v>
      </c>
      <c r="B737" t="inlineStr">
        <is>
          <t>東北</t>
        </is>
      </c>
      <c r="C737" t="inlineStr">
        <is>
          <t>釜石変電所</t>
        </is>
      </c>
      <c r="D737" t="inlineStr">
        <is>
          <t>岩手県</t>
        </is>
      </c>
      <c r="E737" t="n">
        <v>66</v>
      </c>
      <c r="G737" s="3" t="n">
        <v>39.277922</v>
      </c>
      <c r="H737" s="3" t="n">
        <v>141.862104</v>
      </c>
      <c r="I737" t="inlineStr">
        <is>
          <t>OSM実測</t>
        </is>
      </c>
      <c r="J737" t="n">
        <v>28</v>
      </c>
      <c r="K737" t="n">
        <v>28</v>
      </c>
      <c r="L737" t="n">
        <v>-13</v>
      </c>
      <c r="M737" t="n">
        <v>15</v>
      </c>
      <c r="O737" t="inlineStr">
        <is>
          <t>不可 #4</t>
        </is>
      </c>
      <c r="P737" t="inlineStr">
        <is>
          <t>有り</t>
        </is>
      </c>
      <c r="R737" s="4">
        <f>IF(COUNT($M737:$N737)=0,"",IF(AND(IF($N737&lt;&gt;"",$N737,$M737)&lt;=0,$O737&lt;&gt;"可"),"警告",""))</f>
        <v/>
      </c>
      <c r="S737" s="4">
        <f>IF(COUNT($M737:$N737)=0,0,IF(IF($N737&lt;&gt;"",$N737,$M737)&gt;=スコアリング基準!$B$20,スコアリング基準!$C$20,IF(IF($N737&lt;&gt;"",$N737,$M737)&gt;=スコアリング基準!$B$21,スコアリング基準!$C$21,IF(IF($N737&lt;&gt;"",$N737,$M737)&gt;0,スコアリング基準!$C$22,0))))</f>
        <v/>
      </c>
      <c r="T737" s="4">
        <f>IF($O737="可",スコアリング基準!$C$23,0)</f>
        <v/>
      </c>
      <c r="U737" s="4">
        <f>IF(OR(COUNT($K737:$L737)&lt;2,$K737=0),0,IF(ABS($L737)/$K737&lt;=スコアリング基準!$B$24,スコアリング基準!$C$24,IF(ABS($L737)/$K737&lt;=スコアリング基準!$B$25,スコアリング基準!$C$25,IF(ABS($L737)/$K737&lt;=スコアリング基準!$B$26,スコアリング基準!$C$26,0))))</f>
        <v/>
      </c>
      <c r="V737" s="4">
        <f>IF($P737="なし",スコアリング基準!$C$27,0)</f>
        <v/>
      </c>
      <c r="W737" s="4">
        <f>IF($F737="",0,IF(ISNUMBER($F737),IF($F737&lt;=スコアリング基準!$B$28,スコアリング基準!$C$28,スコアリング基準!$C$29),0))</f>
        <v/>
      </c>
      <c r="X737" s="4">
        <f>IFERROR(VLOOKUP($B737,スコアリング基準!$A$36:$B$46,2,FALSE),0)</f>
        <v/>
      </c>
      <c r="Y737" s="4">
        <f>SUM($S737:$X737)</f>
        <v/>
      </c>
      <c r="Z737" s="4">
        <f>IF(COUNT($M737:$N737)=0,"データ無",IF($Y737&gt;=スコアリング基準!$B$30,"S",IF($Y737&gt;=スコアリング基準!$B$31,"A",IF($Y737&gt;=スコアリング基準!$B$32,"B","C"))))</f>
        <v/>
      </c>
      <c r="AA737">
        <f>IFERROR(INDEX(実績DB!$I$3:$I$104,MATCH($B737&amp;$C737,実績DB!$J$3:$J$104,0)),"")</f>
        <v/>
      </c>
    </row>
    <row r="738">
      <c r="A738" t="n">
        <v>736</v>
      </c>
      <c r="B738" t="inlineStr">
        <is>
          <t>東北</t>
        </is>
      </c>
      <c r="C738" t="inlineStr">
        <is>
          <t>鎌田変電所</t>
        </is>
      </c>
      <c r="D738" t="inlineStr">
        <is>
          <t>福島県</t>
        </is>
      </c>
      <c r="E738" t="n">
        <v>66</v>
      </c>
      <c r="G738" s="3" t="n">
        <v>37.79767</v>
      </c>
      <c r="H738" s="3" t="n">
        <v>140.497249</v>
      </c>
      <c r="I738" t="inlineStr">
        <is>
          <t>OSM実測</t>
        </is>
      </c>
      <c r="J738" t="n">
        <v>38</v>
      </c>
      <c r="K738" t="n">
        <v>38</v>
      </c>
      <c r="L738" t="n">
        <v>-19</v>
      </c>
      <c r="M738" t="n">
        <v>19</v>
      </c>
      <c r="O738" t="inlineStr">
        <is>
          <t>不可 #4</t>
        </is>
      </c>
      <c r="P738" t="inlineStr">
        <is>
          <t>有り</t>
        </is>
      </c>
      <c r="R738" s="4">
        <f>IF(COUNT($M738:$N738)=0,"",IF(AND(IF($N738&lt;&gt;"",$N738,$M738)&lt;=0,$O738&lt;&gt;"可"),"警告",""))</f>
        <v/>
      </c>
      <c r="S738" s="4">
        <f>IF(COUNT($M738:$N738)=0,0,IF(IF($N738&lt;&gt;"",$N738,$M738)&gt;=スコアリング基準!$B$20,スコアリング基準!$C$20,IF(IF($N738&lt;&gt;"",$N738,$M738)&gt;=スコアリング基準!$B$21,スコアリング基準!$C$21,IF(IF($N738&lt;&gt;"",$N738,$M738)&gt;0,スコアリング基準!$C$22,0))))</f>
        <v/>
      </c>
      <c r="T738" s="4">
        <f>IF($O738="可",スコアリング基準!$C$23,0)</f>
        <v/>
      </c>
      <c r="U738" s="4">
        <f>IF(OR(COUNT($K738:$L738)&lt;2,$K738=0),0,IF(ABS($L738)/$K738&lt;=スコアリング基準!$B$24,スコアリング基準!$C$24,IF(ABS($L738)/$K738&lt;=スコアリング基準!$B$25,スコアリング基準!$C$25,IF(ABS($L738)/$K738&lt;=スコアリング基準!$B$26,スコアリング基準!$C$26,0))))</f>
        <v/>
      </c>
      <c r="V738" s="4">
        <f>IF($P738="なし",スコアリング基準!$C$27,0)</f>
        <v/>
      </c>
      <c r="W738" s="4">
        <f>IF($F738="",0,IF(ISNUMBER($F738),IF($F738&lt;=スコアリング基準!$B$28,スコアリング基準!$C$28,スコアリング基準!$C$29),0))</f>
        <v/>
      </c>
      <c r="X738" s="4">
        <f>IFERROR(VLOOKUP($B738,スコアリング基準!$A$36:$B$46,2,FALSE),0)</f>
        <v/>
      </c>
      <c r="Y738" s="4">
        <f>SUM($S738:$X738)</f>
        <v/>
      </c>
      <c r="Z738" s="4">
        <f>IF(COUNT($M738:$N738)=0,"データ無",IF($Y738&gt;=スコアリング基準!$B$30,"S",IF($Y738&gt;=スコアリング基準!$B$31,"A",IF($Y738&gt;=スコアリング基準!$B$32,"B","C"))))</f>
        <v/>
      </c>
      <c r="AA738">
        <f>IFERROR(INDEX(実績DB!$I$3:$I$104,MATCH($B738&amp;$C738,実績DB!$J$3:$J$104,0)),"")</f>
        <v/>
      </c>
    </row>
    <row r="739">
      <c r="A739" t="n">
        <v>737</v>
      </c>
      <c r="B739" t="inlineStr">
        <is>
          <t>東北</t>
        </is>
      </c>
      <c r="C739" t="inlineStr">
        <is>
          <t>鎧畑開閉所</t>
        </is>
      </c>
      <c r="D739" t="inlineStr">
        <is>
          <t>秋田県</t>
        </is>
      </c>
      <c r="E739" t="n">
        <v>66</v>
      </c>
      <c r="G739" s="3" t="n">
        <v>39.774948</v>
      </c>
      <c r="H739" s="3" t="n">
        <v>140.668572</v>
      </c>
      <c r="I739" t="inlineStr">
        <is>
          <t>OSM実測</t>
        </is>
      </c>
      <c r="R739" s="4">
        <f>IF(COUNT($M739:$N739)=0,"",IF(AND(IF($N739&lt;&gt;"",$N739,$M739)&lt;=0,$O739&lt;&gt;"可"),"警告",""))</f>
        <v/>
      </c>
      <c r="S739" s="4">
        <f>IF(COUNT($M739:$N739)=0,0,IF(IF($N739&lt;&gt;"",$N739,$M739)&gt;=スコアリング基準!$B$20,スコアリング基準!$C$20,IF(IF($N739&lt;&gt;"",$N739,$M739)&gt;=スコアリング基準!$B$21,スコアリング基準!$C$21,IF(IF($N739&lt;&gt;"",$N739,$M739)&gt;0,スコアリング基準!$C$22,0))))</f>
        <v/>
      </c>
      <c r="T739" s="4">
        <f>IF($O739="可",スコアリング基準!$C$23,0)</f>
        <v/>
      </c>
      <c r="U739" s="4">
        <f>IF(OR(COUNT($K739:$L739)&lt;2,$K739=0),0,IF(ABS($L739)/$K739&lt;=スコアリング基準!$B$24,スコアリング基準!$C$24,IF(ABS($L739)/$K739&lt;=スコアリング基準!$B$25,スコアリング基準!$C$25,IF(ABS($L739)/$K739&lt;=スコアリング基準!$B$26,スコアリング基準!$C$26,0))))</f>
        <v/>
      </c>
      <c r="V739" s="4">
        <f>IF($P739="なし",スコアリング基準!$C$27,0)</f>
        <v/>
      </c>
      <c r="W739" s="4">
        <f>IF($F739="",0,IF(ISNUMBER($F739),IF($F739&lt;=スコアリング基準!$B$28,スコアリング基準!$C$28,スコアリング基準!$C$29),0))</f>
        <v/>
      </c>
      <c r="X739" s="4">
        <f>IFERROR(VLOOKUP($B739,スコアリング基準!$A$36:$B$46,2,FALSE),0)</f>
        <v/>
      </c>
      <c r="Y739" s="4">
        <f>SUM($S739:$X739)</f>
        <v/>
      </c>
      <c r="Z739" s="4">
        <f>IF(COUNT($M739:$N739)=0,"データ無",IF($Y739&gt;=スコアリング基準!$B$30,"S",IF($Y739&gt;=スコアリング基準!$B$31,"A",IF($Y739&gt;=スコアリング基準!$B$32,"B","C"))))</f>
        <v/>
      </c>
      <c r="AA739">
        <f>IFERROR(INDEX(実績DB!$I$3:$I$104,MATCH($B739&amp;$C739,実績DB!$J$3:$J$104,0)),"")</f>
        <v/>
      </c>
    </row>
    <row r="740">
      <c r="A740" t="n">
        <v>738</v>
      </c>
      <c r="B740" t="inlineStr">
        <is>
          <t>東北</t>
        </is>
      </c>
      <c r="C740" t="inlineStr">
        <is>
          <t>長沼変電所</t>
        </is>
      </c>
      <c r="D740" t="inlineStr">
        <is>
          <t>福島県</t>
        </is>
      </c>
      <c r="E740" t="n">
        <v>66</v>
      </c>
      <c r="G740" s="3" t="n">
        <v>37.284025</v>
      </c>
      <c r="H740" s="3" t="n">
        <v>140.274276</v>
      </c>
      <c r="I740" t="inlineStr">
        <is>
          <t>OSM実測</t>
        </is>
      </c>
      <c r="J740" t="n">
        <v>38</v>
      </c>
      <c r="K740" t="n">
        <v>38</v>
      </c>
      <c r="L740" t="n">
        <v>-31</v>
      </c>
      <c r="M740" t="n">
        <v>7</v>
      </c>
      <c r="O740" t="inlineStr">
        <is>
          <t>不可 #4</t>
        </is>
      </c>
      <c r="P740" t="inlineStr">
        <is>
          <t>有り</t>
        </is>
      </c>
      <c r="R740" s="4">
        <f>IF(COUNT($M740:$N740)=0,"",IF(AND(IF($N740&lt;&gt;"",$N740,$M740)&lt;=0,$O740&lt;&gt;"可"),"警告",""))</f>
        <v/>
      </c>
      <c r="S740" s="4">
        <f>IF(COUNT($M740:$N740)=0,0,IF(IF($N740&lt;&gt;"",$N740,$M740)&gt;=スコアリング基準!$B$20,スコアリング基準!$C$20,IF(IF($N740&lt;&gt;"",$N740,$M740)&gt;=スコアリング基準!$B$21,スコアリング基準!$C$21,IF(IF($N740&lt;&gt;"",$N740,$M740)&gt;0,スコアリング基準!$C$22,0))))</f>
        <v/>
      </c>
      <c r="T740" s="4">
        <f>IF($O740="可",スコアリング基準!$C$23,0)</f>
        <v/>
      </c>
      <c r="U740" s="4">
        <f>IF(OR(COUNT($K740:$L740)&lt;2,$K740=0),0,IF(ABS($L740)/$K740&lt;=スコアリング基準!$B$24,スコアリング基準!$C$24,IF(ABS($L740)/$K740&lt;=スコアリング基準!$B$25,スコアリング基準!$C$25,IF(ABS($L740)/$K740&lt;=スコアリング基準!$B$26,スコアリング基準!$C$26,0))))</f>
        <v/>
      </c>
      <c r="V740" s="4">
        <f>IF($P740="なし",スコアリング基準!$C$27,0)</f>
        <v/>
      </c>
      <c r="W740" s="4">
        <f>IF($F740="",0,IF(ISNUMBER($F740),IF($F740&lt;=スコアリング基準!$B$28,スコアリング基準!$C$28,スコアリング基準!$C$29),0))</f>
        <v/>
      </c>
      <c r="X740" s="4">
        <f>IFERROR(VLOOKUP($B740,スコアリング基準!$A$36:$B$46,2,FALSE),0)</f>
        <v/>
      </c>
      <c r="Y740" s="4">
        <f>SUM($S740:$X740)</f>
        <v/>
      </c>
      <c r="Z740" s="4">
        <f>IF(COUNT($M740:$N740)=0,"データ無",IF($Y740&gt;=スコアリング基準!$B$30,"S",IF($Y740&gt;=スコアリング基準!$B$31,"A",IF($Y740&gt;=スコアリング基準!$B$32,"B","C"))))</f>
        <v/>
      </c>
      <c r="AA740">
        <f>IFERROR(INDEX(実績DB!$I$3:$I$104,MATCH($B740&amp;$C740,実績DB!$J$3:$J$104,0)),"")</f>
        <v/>
      </c>
    </row>
    <row r="741">
      <c r="A741" t="n">
        <v>739</v>
      </c>
      <c r="B741" t="inlineStr">
        <is>
          <t>東北</t>
        </is>
      </c>
      <c r="C741" t="inlineStr">
        <is>
          <t>長町変電所</t>
        </is>
      </c>
      <c r="D741" t="inlineStr">
        <is>
          <t>宮城県</t>
        </is>
      </c>
      <c r="E741" t="n">
        <v>66</v>
      </c>
      <c r="G741" s="3" t="n">
        <v>38.21887</v>
      </c>
      <c r="H741" s="3" t="n">
        <v>140.892736</v>
      </c>
      <c r="I741" t="inlineStr">
        <is>
          <t>OSM実測</t>
        </is>
      </c>
      <c r="J741" t="n">
        <v>33</v>
      </c>
      <c r="K741" t="n">
        <v>33</v>
      </c>
      <c r="L741" t="n">
        <v>-19</v>
      </c>
      <c r="M741" t="n">
        <v>14</v>
      </c>
      <c r="O741" t="inlineStr">
        <is>
          <t>不可 #4</t>
        </is>
      </c>
      <c r="P741" t="inlineStr">
        <is>
          <t>有り</t>
        </is>
      </c>
      <c r="R741" s="4">
        <f>IF(COUNT($M741:$N741)=0,"",IF(AND(IF($N741&lt;&gt;"",$N741,$M741)&lt;=0,$O741&lt;&gt;"可"),"警告",""))</f>
        <v/>
      </c>
      <c r="S741" s="4">
        <f>IF(COUNT($M741:$N741)=0,0,IF(IF($N741&lt;&gt;"",$N741,$M741)&gt;=スコアリング基準!$B$20,スコアリング基準!$C$20,IF(IF($N741&lt;&gt;"",$N741,$M741)&gt;=スコアリング基準!$B$21,スコアリング基準!$C$21,IF(IF($N741&lt;&gt;"",$N741,$M741)&gt;0,スコアリング基準!$C$22,0))))</f>
        <v/>
      </c>
      <c r="T741" s="4">
        <f>IF($O741="可",スコアリング基準!$C$23,0)</f>
        <v/>
      </c>
      <c r="U741" s="4">
        <f>IF(OR(COUNT($K741:$L741)&lt;2,$K741=0),0,IF(ABS($L741)/$K741&lt;=スコアリング基準!$B$24,スコアリング基準!$C$24,IF(ABS($L741)/$K741&lt;=スコアリング基準!$B$25,スコアリング基準!$C$25,IF(ABS($L741)/$K741&lt;=スコアリング基準!$B$26,スコアリング基準!$C$26,0))))</f>
        <v/>
      </c>
      <c r="V741" s="4">
        <f>IF($P741="なし",スコアリング基準!$C$27,0)</f>
        <v/>
      </c>
      <c r="W741" s="4">
        <f>IF($F741="",0,IF(ISNUMBER($F741),IF($F741&lt;=スコアリング基準!$B$28,スコアリング基準!$C$28,スコアリング基準!$C$29),0))</f>
        <v/>
      </c>
      <c r="X741" s="4">
        <f>IFERROR(VLOOKUP($B741,スコアリング基準!$A$36:$B$46,2,FALSE),0)</f>
        <v/>
      </c>
      <c r="Y741" s="4">
        <f>SUM($S741:$X741)</f>
        <v/>
      </c>
      <c r="Z741" s="4">
        <f>IF(COUNT($M741:$N741)=0,"データ無",IF($Y741&gt;=スコアリング基準!$B$30,"S",IF($Y741&gt;=スコアリング基準!$B$31,"A",IF($Y741&gt;=スコアリング基準!$B$32,"B","C"))))</f>
        <v/>
      </c>
      <c r="AA741">
        <f>IFERROR(INDEX(実績DB!$I$3:$I$104,MATCH($B741&amp;$C741,実績DB!$J$3:$J$104,0)),"")</f>
        <v/>
      </c>
    </row>
    <row r="742">
      <c r="A742" t="n">
        <v>740</v>
      </c>
      <c r="B742" t="inlineStr">
        <is>
          <t>東北</t>
        </is>
      </c>
      <c r="C742" t="inlineStr">
        <is>
          <t>陸前山下変電所</t>
        </is>
      </c>
      <c r="D742" t="inlineStr">
        <is>
          <t>宮城県</t>
        </is>
      </c>
      <c r="E742" t="n">
        <v>66</v>
      </c>
      <c r="G742" s="3" t="n">
        <v>38.434919</v>
      </c>
      <c r="H742" s="3" t="n">
        <v>141.292376</v>
      </c>
      <c r="I742" t="inlineStr">
        <is>
          <t>OSM実測</t>
        </is>
      </c>
      <c r="J742" t="n">
        <v>52</v>
      </c>
      <c r="K742" t="n">
        <v>52</v>
      </c>
      <c r="L742" t="n">
        <v>-39</v>
      </c>
      <c r="M742" t="n">
        <v>13</v>
      </c>
      <c r="O742" t="inlineStr">
        <is>
          <t>不可 #4</t>
        </is>
      </c>
      <c r="P742" t="inlineStr">
        <is>
          <t>有り</t>
        </is>
      </c>
      <c r="R742" s="4">
        <f>IF(COUNT($M742:$N742)=0,"",IF(AND(IF($N742&lt;&gt;"",$N742,$M742)&lt;=0,$O742&lt;&gt;"可"),"警告",""))</f>
        <v/>
      </c>
      <c r="S742" s="4">
        <f>IF(COUNT($M742:$N742)=0,0,IF(IF($N742&lt;&gt;"",$N742,$M742)&gt;=スコアリング基準!$B$20,スコアリング基準!$C$20,IF(IF($N742&lt;&gt;"",$N742,$M742)&gt;=スコアリング基準!$B$21,スコアリング基準!$C$21,IF(IF($N742&lt;&gt;"",$N742,$M742)&gt;0,スコアリング基準!$C$22,0))))</f>
        <v/>
      </c>
      <c r="T742" s="4">
        <f>IF($O742="可",スコアリング基準!$C$23,0)</f>
        <v/>
      </c>
      <c r="U742" s="4">
        <f>IF(OR(COUNT($K742:$L742)&lt;2,$K742=0),0,IF(ABS($L742)/$K742&lt;=スコアリング基準!$B$24,スコアリング基準!$C$24,IF(ABS($L742)/$K742&lt;=スコアリング基準!$B$25,スコアリング基準!$C$25,IF(ABS($L742)/$K742&lt;=スコアリング基準!$B$26,スコアリング基準!$C$26,0))))</f>
        <v/>
      </c>
      <c r="V742" s="4">
        <f>IF($P742="なし",スコアリング基準!$C$27,0)</f>
        <v/>
      </c>
      <c r="W742" s="4">
        <f>IF($F742="",0,IF(ISNUMBER($F742),IF($F742&lt;=スコアリング基準!$B$28,スコアリング基準!$C$28,スコアリング基準!$C$29),0))</f>
        <v/>
      </c>
      <c r="X742" s="4">
        <f>IFERROR(VLOOKUP($B742,スコアリング基準!$A$36:$B$46,2,FALSE),0)</f>
        <v/>
      </c>
      <c r="Y742" s="4">
        <f>SUM($S742:$X742)</f>
        <v/>
      </c>
      <c r="Z742" s="4">
        <f>IF(COUNT($M742:$N742)=0,"データ無",IF($Y742&gt;=スコアリング基準!$B$30,"S",IF($Y742&gt;=スコアリング基準!$B$31,"A",IF($Y742&gt;=スコアリング基準!$B$32,"B","C"))))</f>
        <v/>
      </c>
      <c r="AA742">
        <f>IFERROR(INDEX(実績DB!$I$3:$I$104,MATCH($B742&amp;$C742,実績DB!$J$3:$J$104,0)),"")</f>
        <v/>
      </c>
    </row>
    <row r="743">
      <c r="A743" t="n">
        <v>741</v>
      </c>
      <c r="B743" t="inlineStr">
        <is>
          <t>東北</t>
        </is>
      </c>
      <c r="C743" t="inlineStr">
        <is>
          <t>階上変電所</t>
        </is>
      </c>
      <c r="D743" t="inlineStr">
        <is>
          <t>青森県</t>
        </is>
      </c>
      <c r="E743" t="n">
        <v>66</v>
      </c>
      <c r="G743" s="3" t="n">
        <v>40.476223</v>
      </c>
      <c r="H743" s="3" t="n">
        <v>141.582033</v>
      </c>
      <c r="I743" t="inlineStr">
        <is>
          <t>OSM実測</t>
        </is>
      </c>
      <c r="J743" t="n">
        <v>38</v>
      </c>
      <c r="K743" t="n">
        <v>38</v>
      </c>
      <c r="L743" t="n">
        <v>-38</v>
      </c>
      <c r="M743" t="n">
        <v>0</v>
      </c>
      <c r="O743" t="inlineStr">
        <is>
          <t>不可 #4</t>
        </is>
      </c>
      <c r="P743" t="inlineStr">
        <is>
          <t>有り</t>
        </is>
      </c>
      <c r="R743" s="4">
        <f>IF(COUNT($M743:$N743)=0,"",IF(AND(IF($N743&lt;&gt;"",$N743,$M743)&lt;=0,$O743&lt;&gt;"可"),"警告",""))</f>
        <v/>
      </c>
      <c r="S743" s="4">
        <f>IF(COUNT($M743:$N743)=0,0,IF(IF($N743&lt;&gt;"",$N743,$M743)&gt;=スコアリング基準!$B$20,スコアリング基準!$C$20,IF(IF($N743&lt;&gt;"",$N743,$M743)&gt;=スコアリング基準!$B$21,スコアリング基準!$C$21,IF(IF($N743&lt;&gt;"",$N743,$M743)&gt;0,スコアリング基準!$C$22,0))))</f>
        <v/>
      </c>
      <c r="T743" s="4">
        <f>IF($O743="可",スコアリング基準!$C$23,0)</f>
        <v/>
      </c>
      <c r="U743" s="4">
        <f>IF(OR(COUNT($K743:$L743)&lt;2,$K743=0),0,IF(ABS($L743)/$K743&lt;=スコアリング基準!$B$24,スコアリング基準!$C$24,IF(ABS($L743)/$K743&lt;=スコアリング基準!$B$25,スコアリング基準!$C$25,IF(ABS($L743)/$K743&lt;=スコアリング基準!$B$26,スコアリング基準!$C$26,0))))</f>
        <v/>
      </c>
      <c r="V743" s="4">
        <f>IF($P743="なし",スコアリング基準!$C$27,0)</f>
        <v/>
      </c>
      <c r="W743" s="4">
        <f>IF($F743="",0,IF(ISNUMBER($F743),IF($F743&lt;=スコアリング基準!$B$28,スコアリング基準!$C$28,スコアリング基準!$C$29),0))</f>
        <v/>
      </c>
      <c r="X743" s="4">
        <f>IFERROR(VLOOKUP($B743,スコアリング基準!$A$36:$B$46,2,FALSE),0)</f>
        <v/>
      </c>
      <c r="Y743" s="4">
        <f>SUM($S743:$X743)</f>
        <v/>
      </c>
      <c r="Z743" s="4">
        <f>IF(COUNT($M743:$N743)=0,"データ無",IF($Y743&gt;=スコアリング基準!$B$30,"S",IF($Y743&gt;=スコアリング基準!$B$31,"A",IF($Y743&gt;=スコアリング基準!$B$32,"B","C"))))</f>
        <v/>
      </c>
      <c r="AA743">
        <f>IFERROR(INDEX(実績DB!$I$3:$I$104,MATCH($B743&amp;$C743,実績DB!$J$3:$J$104,0)),"")</f>
        <v/>
      </c>
    </row>
    <row r="744">
      <c r="A744" t="n">
        <v>742</v>
      </c>
      <c r="B744" t="inlineStr">
        <is>
          <t>東北</t>
        </is>
      </c>
      <c r="C744" t="inlineStr">
        <is>
          <t>青森本町変電所</t>
        </is>
      </c>
      <c r="D744" t="inlineStr">
        <is>
          <t>青森県</t>
        </is>
      </c>
      <c r="E744" t="n">
        <v>66</v>
      </c>
      <c r="G744" s="3" t="n">
        <v>40.82379</v>
      </c>
      <c r="H744" s="3" t="n">
        <v>140.747765</v>
      </c>
      <c r="I744" t="inlineStr">
        <is>
          <t>OSM実測</t>
        </is>
      </c>
      <c r="J744" t="n">
        <v>56</v>
      </c>
      <c r="K744" t="n">
        <v>56</v>
      </c>
      <c r="L744" t="n">
        <v>-24</v>
      </c>
      <c r="M744" t="n">
        <v>32</v>
      </c>
      <c r="O744" t="inlineStr">
        <is>
          <t>不可 #4</t>
        </is>
      </c>
      <c r="P744" t="inlineStr">
        <is>
          <t>有り</t>
        </is>
      </c>
      <c r="R744" s="4">
        <f>IF(COUNT($M744:$N744)=0,"",IF(AND(IF($N744&lt;&gt;"",$N744,$M744)&lt;=0,$O744&lt;&gt;"可"),"警告",""))</f>
        <v/>
      </c>
      <c r="S744" s="4">
        <f>IF(COUNT($M744:$N744)=0,0,IF(IF($N744&lt;&gt;"",$N744,$M744)&gt;=スコアリング基準!$B$20,スコアリング基準!$C$20,IF(IF($N744&lt;&gt;"",$N744,$M744)&gt;=スコアリング基準!$B$21,スコアリング基準!$C$21,IF(IF($N744&lt;&gt;"",$N744,$M744)&gt;0,スコアリング基準!$C$22,0))))</f>
        <v/>
      </c>
      <c r="T744" s="4">
        <f>IF($O744="可",スコアリング基準!$C$23,0)</f>
        <v/>
      </c>
      <c r="U744" s="4">
        <f>IF(OR(COUNT($K744:$L744)&lt;2,$K744=0),0,IF(ABS($L744)/$K744&lt;=スコアリング基準!$B$24,スコアリング基準!$C$24,IF(ABS($L744)/$K744&lt;=スコアリング基準!$B$25,スコアリング基準!$C$25,IF(ABS($L744)/$K744&lt;=スコアリング基準!$B$26,スコアリング基準!$C$26,0))))</f>
        <v/>
      </c>
      <c r="V744" s="4">
        <f>IF($P744="なし",スコアリング基準!$C$27,0)</f>
        <v/>
      </c>
      <c r="W744" s="4">
        <f>IF($F744="",0,IF(ISNUMBER($F744),IF($F744&lt;=スコアリング基準!$B$28,スコアリング基準!$C$28,スコアリング基準!$C$29),0))</f>
        <v/>
      </c>
      <c r="X744" s="4">
        <f>IFERROR(VLOOKUP($B744,スコアリング基準!$A$36:$B$46,2,FALSE),0)</f>
        <v/>
      </c>
      <c r="Y744" s="4">
        <f>SUM($S744:$X744)</f>
        <v/>
      </c>
      <c r="Z744" s="4">
        <f>IF(COUNT($M744:$N744)=0,"データ無",IF($Y744&gt;=スコアリング基準!$B$30,"S",IF($Y744&gt;=スコアリング基準!$B$31,"A",IF($Y744&gt;=スコアリング基準!$B$32,"B","C"))))</f>
        <v/>
      </c>
      <c r="AA744">
        <f>IFERROR(INDEX(実績DB!$I$3:$I$104,MATCH($B744&amp;$C744,実績DB!$J$3:$J$104,0)),"")</f>
        <v/>
      </c>
    </row>
    <row r="745">
      <c r="A745" t="n">
        <v>743</v>
      </c>
      <c r="B745" t="inlineStr">
        <is>
          <t>東北</t>
        </is>
      </c>
      <c r="C745" t="inlineStr">
        <is>
          <t>飯坂変電所</t>
        </is>
      </c>
      <c r="D745" t="inlineStr">
        <is>
          <t>福島県</t>
        </is>
      </c>
      <c r="E745" t="n">
        <v>66</v>
      </c>
      <c r="G745" s="3" t="n">
        <v>37.814969</v>
      </c>
      <c r="H745" s="3" t="n">
        <v>140.459782</v>
      </c>
      <c r="I745" t="inlineStr">
        <is>
          <t>OSM実測</t>
        </is>
      </c>
      <c r="J745" t="n">
        <v>52</v>
      </c>
      <c r="K745" t="n">
        <v>52</v>
      </c>
      <c r="L745" t="n">
        <v>-37</v>
      </c>
      <c r="M745" t="n">
        <v>15</v>
      </c>
      <c r="O745" t="inlineStr">
        <is>
          <t>不可 #4</t>
        </is>
      </c>
      <c r="P745" t="inlineStr">
        <is>
          <t>有り</t>
        </is>
      </c>
      <c r="R745" s="4">
        <f>IF(COUNT($M745:$N745)=0,"",IF(AND(IF($N745&lt;&gt;"",$N745,$M745)&lt;=0,$O745&lt;&gt;"可"),"警告",""))</f>
        <v/>
      </c>
      <c r="S745" s="4">
        <f>IF(COUNT($M745:$N745)=0,0,IF(IF($N745&lt;&gt;"",$N745,$M745)&gt;=スコアリング基準!$B$20,スコアリング基準!$C$20,IF(IF($N745&lt;&gt;"",$N745,$M745)&gt;=スコアリング基準!$B$21,スコアリング基準!$C$21,IF(IF($N745&lt;&gt;"",$N745,$M745)&gt;0,スコアリング基準!$C$22,0))))</f>
        <v/>
      </c>
      <c r="T745" s="4">
        <f>IF($O745="可",スコアリング基準!$C$23,0)</f>
        <v/>
      </c>
      <c r="U745" s="4">
        <f>IF(OR(COUNT($K745:$L745)&lt;2,$K745=0),0,IF(ABS($L745)/$K745&lt;=スコアリング基準!$B$24,スコアリング基準!$C$24,IF(ABS($L745)/$K745&lt;=スコアリング基準!$B$25,スコアリング基準!$C$25,IF(ABS($L745)/$K745&lt;=スコアリング基準!$B$26,スコアリング基準!$C$26,0))))</f>
        <v/>
      </c>
      <c r="V745" s="4">
        <f>IF($P745="なし",スコアリング基準!$C$27,0)</f>
        <v/>
      </c>
      <c r="W745" s="4">
        <f>IF($F745="",0,IF(ISNUMBER($F745),IF($F745&lt;=スコアリング基準!$B$28,スコアリング基準!$C$28,スコアリング基準!$C$29),0))</f>
        <v/>
      </c>
      <c r="X745" s="4">
        <f>IFERROR(VLOOKUP($B745,スコアリング基準!$A$36:$B$46,2,FALSE),0)</f>
        <v/>
      </c>
      <c r="Y745" s="4">
        <f>SUM($S745:$X745)</f>
        <v/>
      </c>
      <c r="Z745" s="4">
        <f>IF(COUNT($M745:$N745)=0,"データ無",IF($Y745&gt;=スコアリング基準!$B$30,"S",IF($Y745&gt;=スコアリング基準!$B$31,"A",IF($Y745&gt;=スコアリング基準!$B$32,"B","C"))))</f>
        <v/>
      </c>
      <c r="AA745">
        <f>IFERROR(INDEX(実績DB!$I$3:$I$104,MATCH($B745&amp;$C745,実績DB!$J$3:$J$104,0)),"")</f>
        <v/>
      </c>
    </row>
    <row r="746">
      <c r="A746" t="n">
        <v>744</v>
      </c>
      <c r="B746" t="inlineStr">
        <is>
          <t>東北</t>
        </is>
      </c>
      <c r="C746" t="inlineStr">
        <is>
          <t>飯島変電所</t>
        </is>
      </c>
      <c r="D746" t="inlineStr">
        <is>
          <t>秋田県</t>
        </is>
      </c>
      <c r="E746" t="n">
        <v>66</v>
      </c>
      <c r="G746" s="3" t="n">
        <v>39.782787</v>
      </c>
      <c r="H746" s="3" t="n">
        <v>140.076365</v>
      </c>
      <c r="I746" t="inlineStr">
        <is>
          <t>OSM実測</t>
        </is>
      </c>
      <c r="J746" t="n">
        <v>31</v>
      </c>
      <c r="K746" t="n">
        <v>31</v>
      </c>
      <c r="L746" t="n">
        <v>-20</v>
      </c>
      <c r="M746" t="n">
        <v>11</v>
      </c>
      <c r="O746" t="inlineStr">
        <is>
          <t>不可 #4</t>
        </is>
      </c>
      <c r="P746" t="inlineStr">
        <is>
          <t>有り</t>
        </is>
      </c>
      <c r="R746" s="4">
        <f>IF(COUNT($M746:$N746)=0,"",IF(AND(IF($N746&lt;&gt;"",$N746,$M746)&lt;=0,$O746&lt;&gt;"可"),"警告",""))</f>
        <v/>
      </c>
      <c r="S746" s="4">
        <f>IF(COUNT($M746:$N746)=0,0,IF(IF($N746&lt;&gt;"",$N746,$M746)&gt;=スコアリング基準!$B$20,スコアリング基準!$C$20,IF(IF($N746&lt;&gt;"",$N746,$M746)&gt;=スコアリング基準!$B$21,スコアリング基準!$C$21,IF(IF($N746&lt;&gt;"",$N746,$M746)&gt;0,スコアリング基準!$C$22,0))))</f>
        <v/>
      </c>
      <c r="T746" s="4">
        <f>IF($O746="可",スコアリング基準!$C$23,0)</f>
        <v/>
      </c>
      <c r="U746" s="4">
        <f>IF(OR(COUNT($K746:$L746)&lt;2,$K746=0),0,IF(ABS($L746)/$K746&lt;=スコアリング基準!$B$24,スコアリング基準!$C$24,IF(ABS($L746)/$K746&lt;=スコアリング基準!$B$25,スコアリング基準!$C$25,IF(ABS($L746)/$K746&lt;=スコアリング基準!$B$26,スコアリング基準!$C$26,0))))</f>
        <v/>
      </c>
      <c r="V746" s="4">
        <f>IF($P746="なし",スコアリング基準!$C$27,0)</f>
        <v/>
      </c>
      <c r="W746" s="4">
        <f>IF($F746="",0,IF(ISNUMBER($F746),IF($F746&lt;=スコアリング基準!$B$28,スコアリング基準!$C$28,スコアリング基準!$C$29),0))</f>
        <v/>
      </c>
      <c r="X746" s="4">
        <f>IFERROR(VLOOKUP($B746,スコアリング基準!$A$36:$B$46,2,FALSE),0)</f>
        <v/>
      </c>
      <c r="Y746" s="4">
        <f>SUM($S746:$X746)</f>
        <v/>
      </c>
      <c r="Z746" s="4">
        <f>IF(COUNT($M746:$N746)=0,"データ無",IF($Y746&gt;=スコアリング基準!$B$30,"S",IF($Y746&gt;=スコアリング基準!$B$31,"A",IF($Y746&gt;=スコアリング基準!$B$32,"B","C"))))</f>
        <v/>
      </c>
      <c r="AA746">
        <f>IFERROR(INDEX(実績DB!$I$3:$I$104,MATCH($B746&amp;$C746,実績DB!$J$3:$J$104,0)),"")</f>
        <v/>
      </c>
    </row>
    <row r="747">
      <c r="A747" t="n">
        <v>745</v>
      </c>
      <c r="B747" t="inlineStr">
        <is>
          <t>東北</t>
        </is>
      </c>
      <c r="C747" t="inlineStr">
        <is>
          <t>飯舘変電所</t>
        </is>
      </c>
      <c r="D747" t="inlineStr">
        <is>
          <t>福島県</t>
        </is>
      </c>
      <c r="E747" t="n">
        <v>66</v>
      </c>
      <c r="G747" s="3" t="n">
        <v>37.681996</v>
      </c>
      <c r="H747" s="3" t="n">
        <v>140.724525</v>
      </c>
      <c r="I747" t="inlineStr">
        <is>
          <t>OSM実測</t>
        </is>
      </c>
      <c r="J747" t="n">
        <v>37</v>
      </c>
      <c r="K747" t="n">
        <v>37</v>
      </c>
      <c r="L747" t="n">
        <v>-36</v>
      </c>
      <c r="M747" t="n">
        <v>1</v>
      </c>
      <c r="O747" t="inlineStr">
        <is>
          <t>不可 #4</t>
        </is>
      </c>
      <c r="P747" t="inlineStr">
        <is>
          <t>有り</t>
        </is>
      </c>
      <c r="R747" s="4">
        <f>IF(COUNT($M747:$N747)=0,"",IF(AND(IF($N747&lt;&gt;"",$N747,$M747)&lt;=0,$O747&lt;&gt;"可"),"警告",""))</f>
        <v/>
      </c>
      <c r="S747" s="4">
        <f>IF(COUNT($M747:$N747)=0,0,IF(IF($N747&lt;&gt;"",$N747,$M747)&gt;=スコアリング基準!$B$20,スコアリング基準!$C$20,IF(IF($N747&lt;&gt;"",$N747,$M747)&gt;=スコアリング基準!$B$21,スコアリング基準!$C$21,IF(IF($N747&lt;&gt;"",$N747,$M747)&gt;0,スコアリング基準!$C$22,0))))</f>
        <v/>
      </c>
      <c r="T747" s="4">
        <f>IF($O747="可",スコアリング基準!$C$23,0)</f>
        <v/>
      </c>
      <c r="U747" s="4">
        <f>IF(OR(COUNT($K747:$L747)&lt;2,$K747=0),0,IF(ABS($L747)/$K747&lt;=スコアリング基準!$B$24,スコアリング基準!$C$24,IF(ABS($L747)/$K747&lt;=スコアリング基準!$B$25,スコアリング基準!$C$25,IF(ABS($L747)/$K747&lt;=スコアリング基準!$B$26,スコアリング基準!$C$26,0))))</f>
        <v/>
      </c>
      <c r="V747" s="4">
        <f>IF($P747="なし",スコアリング基準!$C$27,0)</f>
        <v/>
      </c>
      <c r="W747" s="4">
        <f>IF($F747="",0,IF(ISNUMBER($F747),IF($F747&lt;=スコアリング基準!$B$28,スコアリング基準!$C$28,スコアリング基準!$C$29),0))</f>
        <v/>
      </c>
      <c r="X747" s="4">
        <f>IFERROR(VLOOKUP($B747,スコアリング基準!$A$36:$B$46,2,FALSE),0)</f>
        <v/>
      </c>
      <c r="Y747" s="4">
        <f>SUM($S747:$X747)</f>
        <v/>
      </c>
      <c r="Z747" s="4">
        <f>IF(COUNT($M747:$N747)=0,"データ無",IF($Y747&gt;=スコアリング基準!$B$30,"S",IF($Y747&gt;=スコアリング基準!$B$31,"A",IF($Y747&gt;=スコアリング基準!$B$32,"B","C"))))</f>
        <v/>
      </c>
      <c r="AA747">
        <f>IFERROR(INDEX(実績DB!$I$3:$I$104,MATCH($B747&amp;$C747,実績DB!$J$3:$J$104,0)),"")</f>
        <v/>
      </c>
    </row>
    <row r="748">
      <c r="A748" t="n">
        <v>746</v>
      </c>
      <c r="B748" t="inlineStr">
        <is>
          <t>東北</t>
        </is>
      </c>
      <c r="C748" t="inlineStr">
        <is>
          <t>飯豊変電所</t>
        </is>
      </c>
      <c r="D748" t="inlineStr">
        <is>
          <t>岩手県</t>
        </is>
      </c>
      <c r="E748" t="n">
        <v>66</v>
      </c>
      <c r="G748" s="3" t="n">
        <v>39.337166</v>
      </c>
      <c r="H748" s="3" t="n">
        <v>141.10597</v>
      </c>
      <c r="I748" t="inlineStr">
        <is>
          <t>OSM実測</t>
        </is>
      </c>
      <c r="J748" t="n">
        <v>52</v>
      </c>
      <c r="K748" t="n">
        <v>52</v>
      </c>
      <c r="L748" t="n">
        <v>-35</v>
      </c>
      <c r="M748" t="n">
        <v>17</v>
      </c>
      <c r="O748" t="inlineStr">
        <is>
          <t>不可 #4</t>
        </is>
      </c>
      <c r="P748" t="inlineStr">
        <is>
          <t>有り</t>
        </is>
      </c>
      <c r="R748" s="4">
        <f>IF(COUNT($M748:$N748)=0,"",IF(AND(IF($N748&lt;&gt;"",$N748,$M748)&lt;=0,$O748&lt;&gt;"可"),"警告",""))</f>
        <v/>
      </c>
      <c r="S748" s="4">
        <f>IF(COUNT($M748:$N748)=0,0,IF(IF($N748&lt;&gt;"",$N748,$M748)&gt;=スコアリング基準!$B$20,スコアリング基準!$C$20,IF(IF($N748&lt;&gt;"",$N748,$M748)&gt;=スコアリング基準!$B$21,スコアリング基準!$C$21,IF(IF($N748&lt;&gt;"",$N748,$M748)&gt;0,スコアリング基準!$C$22,0))))</f>
        <v/>
      </c>
      <c r="T748" s="4">
        <f>IF($O748="可",スコアリング基準!$C$23,0)</f>
        <v/>
      </c>
      <c r="U748" s="4">
        <f>IF(OR(COUNT($K748:$L748)&lt;2,$K748=0),0,IF(ABS($L748)/$K748&lt;=スコアリング基準!$B$24,スコアリング基準!$C$24,IF(ABS($L748)/$K748&lt;=スコアリング基準!$B$25,スコアリング基準!$C$25,IF(ABS($L748)/$K748&lt;=スコアリング基準!$B$26,スコアリング基準!$C$26,0))))</f>
        <v/>
      </c>
      <c r="V748" s="4">
        <f>IF($P748="なし",スコアリング基準!$C$27,0)</f>
        <v/>
      </c>
      <c r="W748" s="4">
        <f>IF($F748="",0,IF(ISNUMBER($F748),IF($F748&lt;=スコアリング基準!$B$28,スコアリング基準!$C$28,スコアリング基準!$C$29),0))</f>
        <v/>
      </c>
      <c r="X748" s="4">
        <f>IFERROR(VLOOKUP($B748,スコアリング基準!$A$36:$B$46,2,FALSE),0)</f>
        <v/>
      </c>
      <c r="Y748" s="4">
        <f>SUM($S748:$X748)</f>
        <v/>
      </c>
      <c r="Z748" s="4">
        <f>IF(COUNT($M748:$N748)=0,"データ無",IF($Y748&gt;=スコアリング基準!$B$30,"S",IF($Y748&gt;=スコアリング基準!$B$31,"A",IF($Y748&gt;=スコアリング基準!$B$32,"B","C"))))</f>
        <v/>
      </c>
      <c r="AA748">
        <f>IFERROR(INDEX(実績DB!$I$3:$I$104,MATCH($B748&amp;$C748,実績DB!$J$3:$J$104,0)),"")</f>
        <v/>
      </c>
    </row>
    <row r="749">
      <c r="A749" t="n">
        <v>747</v>
      </c>
      <c r="B749" t="inlineStr">
        <is>
          <t>東北</t>
        </is>
      </c>
      <c r="C749" t="inlineStr">
        <is>
          <t>高清水変電所</t>
        </is>
      </c>
      <c r="D749" t="inlineStr">
        <is>
          <t>宮城県</t>
        </is>
      </c>
      <c r="E749" t="n">
        <v>66</v>
      </c>
      <c r="G749" s="3" t="n">
        <v>38.658477</v>
      </c>
      <c r="H749" s="3" t="n">
        <v>140.998194</v>
      </c>
      <c r="I749" t="inlineStr">
        <is>
          <t>OSM実測</t>
        </is>
      </c>
      <c r="J749" t="n">
        <v>28</v>
      </c>
      <c r="K749" t="n">
        <v>28</v>
      </c>
      <c r="L749" t="n">
        <v>-28</v>
      </c>
      <c r="M749" t="n">
        <v>0</v>
      </c>
      <c r="O749" t="inlineStr">
        <is>
          <t>不可 #4</t>
        </is>
      </c>
      <c r="P749" t="inlineStr">
        <is>
          <t>有り</t>
        </is>
      </c>
      <c r="R749" s="4">
        <f>IF(COUNT($M749:$N749)=0,"",IF(AND(IF($N749&lt;&gt;"",$N749,$M749)&lt;=0,$O749&lt;&gt;"可"),"警告",""))</f>
        <v/>
      </c>
      <c r="S749" s="4">
        <f>IF(COUNT($M749:$N749)=0,0,IF(IF($N749&lt;&gt;"",$N749,$M749)&gt;=スコアリング基準!$B$20,スコアリング基準!$C$20,IF(IF($N749&lt;&gt;"",$N749,$M749)&gt;=スコアリング基準!$B$21,スコアリング基準!$C$21,IF(IF($N749&lt;&gt;"",$N749,$M749)&gt;0,スコアリング基準!$C$22,0))))</f>
        <v/>
      </c>
      <c r="T749" s="4">
        <f>IF($O749="可",スコアリング基準!$C$23,0)</f>
        <v/>
      </c>
      <c r="U749" s="4">
        <f>IF(OR(COUNT($K749:$L749)&lt;2,$K749=0),0,IF(ABS($L749)/$K749&lt;=スコアリング基準!$B$24,スコアリング基準!$C$24,IF(ABS($L749)/$K749&lt;=スコアリング基準!$B$25,スコアリング基準!$C$25,IF(ABS($L749)/$K749&lt;=スコアリング基準!$B$26,スコアリング基準!$C$26,0))))</f>
        <v/>
      </c>
      <c r="V749" s="4">
        <f>IF($P749="なし",スコアリング基準!$C$27,0)</f>
        <v/>
      </c>
      <c r="W749" s="4">
        <f>IF($F749="",0,IF(ISNUMBER($F749),IF($F749&lt;=スコアリング基準!$B$28,スコアリング基準!$C$28,スコアリング基準!$C$29),0))</f>
        <v/>
      </c>
      <c r="X749" s="4">
        <f>IFERROR(VLOOKUP($B749,スコアリング基準!$A$36:$B$46,2,FALSE),0)</f>
        <v/>
      </c>
      <c r="Y749" s="4">
        <f>SUM($S749:$X749)</f>
        <v/>
      </c>
      <c r="Z749" s="4">
        <f>IF(COUNT($M749:$N749)=0,"データ無",IF($Y749&gt;=スコアリング基準!$B$30,"S",IF($Y749&gt;=スコアリング基準!$B$31,"A",IF($Y749&gt;=スコアリング基準!$B$32,"B","C"))))</f>
        <v/>
      </c>
      <c r="AA749">
        <f>IFERROR(INDEX(実績DB!$I$3:$I$104,MATCH($B749&amp;$C749,実績DB!$J$3:$J$104,0)),"")</f>
        <v/>
      </c>
    </row>
    <row r="750">
      <c r="A750" t="n">
        <v>748</v>
      </c>
      <c r="B750" t="inlineStr">
        <is>
          <t>東北</t>
        </is>
      </c>
      <c r="C750" t="inlineStr">
        <is>
          <t>高瀬変電所</t>
        </is>
      </c>
      <c r="D750" t="inlineStr">
        <is>
          <t>山形県</t>
        </is>
      </c>
      <c r="E750" t="n">
        <v>66</v>
      </c>
      <c r="G750" s="3" t="n">
        <v>38.306539</v>
      </c>
      <c r="H750" s="3" t="n">
        <v>140.381524</v>
      </c>
      <c r="I750" t="inlineStr">
        <is>
          <t>OSM実測</t>
        </is>
      </c>
      <c r="J750" t="n">
        <v>38</v>
      </c>
      <c r="K750" t="n">
        <v>38</v>
      </c>
      <c r="L750" t="n">
        <v>-22</v>
      </c>
      <c r="M750" t="n">
        <v>16</v>
      </c>
      <c r="O750" t="inlineStr">
        <is>
          <t>不可 #4</t>
        </is>
      </c>
      <c r="P750" t="inlineStr">
        <is>
          <t>有り</t>
        </is>
      </c>
      <c r="R750" s="4">
        <f>IF(COUNT($M750:$N750)=0,"",IF(AND(IF($N750&lt;&gt;"",$N750,$M750)&lt;=0,$O750&lt;&gt;"可"),"警告",""))</f>
        <v/>
      </c>
      <c r="S750" s="4">
        <f>IF(COUNT($M750:$N750)=0,0,IF(IF($N750&lt;&gt;"",$N750,$M750)&gt;=スコアリング基準!$B$20,スコアリング基準!$C$20,IF(IF($N750&lt;&gt;"",$N750,$M750)&gt;=スコアリング基準!$B$21,スコアリング基準!$C$21,IF(IF($N750&lt;&gt;"",$N750,$M750)&gt;0,スコアリング基準!$C$22,0))))</f>
        <v/>
      </c>
      <c r="T750" s="4">
        <f>IF($O750="可",スコアリング基準!$C$23,0)</f>
        <v/>
      </c>
      <c r="U750" s="4">
        <f>IF(OR(COUNT($K750:$L750)&lt;2,$K750=0),0,IF(ABS($L750)/$K750&lt;=スコアリング基準!$B$24,スコアリング基準!$C$24,IF(ABS($L750)/$K750&lt;=スコアリング基準!$B$25,スコアリング基準!$C$25,IF(ABS($L750)/$K750&lt;=スコアリング基準!$B$26,スコアリング基準!$C$26,0))))</f>
        <v/>
      </c>
      <c r="V750" s="4">
        <f>IF($P750="なし",スコアリング基準!$C$27,0)</f>
        <v/>
      </c>
      <c r="W750" s="4">
        <f>IF($F750="",0,IF(ISNUMBER($F750),IF($F750&lt;=スコアリング基準!$B$28,スコアリング基準!$C$28,スコアリング基準!$C$29),0))</f>
        <v/>
      </c>
      <c r="X750" s="4">
        <f>IFERROR(VLOOKUP($B750,スコアリング基準!$A$36:$B$46,2,FALSE),0)</f>
        <v/>
      </c>
      <c r="Y750" s="4">
        <f>SUM($S750:$X750)</f>
        <v/>
      </c>
      <c r="Z750" s="4">
        <f>IF(COUNT($M750:$N750)=0,"データ無",IF($Y750&gt;=スコアリング基準!$B$30,"S",IF($Y750&gt;=スコアリング基準!$B$31,"A",IF($Y750&gt;=スコアリング基準!$B$32,"B","C"))))</f>
        <v/>
      </c>
      <c r="AA750">
        <f>IFERROR(INDEX(実績DB!$I$3:$I$104,MATCH($B750&amp;$C750,実績DB!$J$3:$J$104,0)),"")</f>
        <v/>
      </c>
    </row>
    <row r="751">
      <c r="A751" t="n">
        <v>749</v>
      </c>
      <c r="B751" t="inlineStr">
        <is>
          <t>東北</t>
        </is>
      </c>
      <c r="C751" t="inlineStr">
        <is>
          <t>高舘変電所</t>
        </is>
      </c>
      <c r="D751" t="inlineStr">
        <is>
          <t>宮城県</t>
        </is>
      </c>
      <c r="E751" t="n">
        <v>66</v>
      </c>
      <c r="G751" s="3" t="n">
        <v>38.196497</v>
      </c>
      <c r="H751" s="3" t="n">
        <v>140.859477</v>
      </c>
      <c r="I751" t="inlineStr">
        <is>
          <t>OSM実測</t>
        </is>
      </c>
      <c r="J751" t="n">
        <v>38</v>
      </c>
      <c r="K751" t="n">
        <v>38</v>
      </c>
      <c r="L751" t="n">
        <v>-19</v>
      </c>
      <c r="M751" t="n">
        <v>19</v>
      </c>
      <c r="O751" t="inlineStr">
        <is>
          <t>不可 #4</t>
        </is>
      </c>
      <c r="P751" t="inlineStr">
        <is>
          <t>有り</t>
        </is>
      </c>
      <c r="R751" s="4">
        <f>IF(COUNT($M751:$N751)=0,"",IF(AND(IF($N751&lt;&gt;"",$N751,$M751)&lt;=0,$O751&lt;&gt;"可"),"警告",""))</f>
        <v/>
      </c>
      <c r="S751" s="4">
        <f>IF(COUNT($M751:$N751)=0,0,IF(IF($N751&lt;&gt;"",$N751,$M751)&gt;=スコアリング基準!$B$20,スコアリング基準!$C$20,IF(IF($N751&lt;&gt;"",$N751,$M751)&gt;=スコアリング基準!$B$21,スコアリング基準!$C$21,IF(IF($N751&lt;&gt;"",$N751,$M751)&gt;0,スコアリング基準!$C$22,0))))</f>
        <v/>
      </c>
      <c r="T751" s="4">
        <f>IF($O751="可",スコアリング基準!$C$23,0)</f>
        <v/>
      </c>
      <c r="U751" s="4">
        <f>IF(OR(COUNT($K751:$L751)&lt;2,$K751=0),0,IF(ABS($L751)/$K751&lt;=スコアリング基準!$B$24,スコアリング基準!$C$24,IF(ABS($L751)/$K751&lt;=スコアリング基準!$B$25,スコアリング基準!$C$25,IF(ABS($L751)/$K751&lt;=スコアリング基準!$B$26,スコアリング基準!$C$26,0))))</f>
        <v/>
      </c>
      <c r="V751" s="4">
        <f>IF($P751="なし",スコアリング基準!$C$27,0)</f>
        <v/>
      </c>
      <c r="W751" s="4">
        <f>IF($F751="",0,IF(ISNUMBER($F751),IF($F751&lt;=スコアリング基準!$B$28,スコアリング基準!$C$28,スコアリング基準!$C$29),0))</f>
        <v/>
      </c>
      <c r="X751" s="4">
        <f>IFERROR(VLOOKUP($B751,スコアリング基準!$A$36:$B$46,2,FALSE),0)</f>
        <v/>
      </c>
      <c r="Y751" s="4">
        <f>SUM($S751:$X751)</f>
        <v/>
      </c>
      <c r="Z751" s="4">
        <f>IF(COUNT($M751:$N751)=0,"データ無",IF($Y751&gt;=スコアリング基準!$B$30,"S",IF($Y751&gt;=スコアリング基準!$B$31,"A",IF($Y751&gt;=スコアリング基準!$B$32,"B","C"))))</f>
        <v/>
      </c>
      <c r="AA751">
        <f>IFERROR(INDEX(実績DB!$I$3:$I$104,MATCH($B751&amp;$C751,実績DB!$J$3:$J$104,0)),"")</f>
        <v/>
      </c>
    </row>
    <row r="752">
      <c r="A752" t="n">
        <v>750</v>
      </c>
      <c r="B752" t="inlineStr">
        <is>
          <t>東北</t>
        </is>
      </c>
      <c r="C752" t="inlineStr">
        <is>
          <t>鮎川変電所</t>
        </is>
      </c>
      <c r="D752" t="inlineStr">
        <is>
          <t>宮城県</t>
        </is>
      </c>
      <c r="E752" t="n">
        <v>66</v>
      </c>
      <c r="G752" s="3" t="n">
        <v>38.303409</v>
      </c>
      <c r="H752" s="3" t="n">
        <v>141.501919</v>
      </c>
      <c r="I752" t="inlineStr">
        <is>
          <t>OSM実測</t>
        </is>
      </c>
      <c r="J752" t="n">
        <v>9</v>
      </c>
      <c r="K752" t="n">
        <v>9</v>
      </c>
      <c r="L752" t="n">
        <v>-2</v>
      </c>
      <c r="M752" t="n">
        <v>7</v>
      </c>
      <c r="O752" t="inlineStr">
        <is>
          <t>不可 #4</t>
        </is>
      </c>
      <c r="P752" t="inlineStr">
        <is>
          <t>有り</t>
        </is>
      </c>
      <c r="R752" s="4">
        <f>IF(COUNT($M752:$N752)=0,"",IF(AND(IF($N752&lt;&gt;"",$N752,$M752)&lt;=0,$O752&lt;&gt;"可"),"警告",""))</f>
        <v/>
      </c>
      <c r="S752" s="4">
        <f>IF(COUNT($M752:$N752)=0,0,IF(IF($N752&lt;&gt;"",$N752,$M752)&gt;=スコアリング基準!$B$20,スコアリング基準!$C$20,IF(IF($N752&lt;&gt;"",$N752,$M752)&gt;=スコアリング基準!$B$21,スコアリング基準!$C$21,IF(IF($N752&lt;&gt;"",$N752,$M752)&gt;0,スコアリング基準!$C$22,0))))</f>
        <v/>
      </c>
      <c r="T752" s="4">
        <f>IF($O752="可",スコアリング基準!$C$23,0)</f>
        <v/>
      </c>
      <c r="U752" s="4">
        <f>IF(OR(COUNT($K752:$L752)&lt;2,$K752=0),0,IF(ABS($L752)/$K752&lt;=スコアリング基準!$B$24,スコアリング基準!$C$24,IF(ABS($L752)/$K752&lt;=スコアリング基準!$B$25,スコアリング基準!$C$25,IF(ABS($L752)/$K752&lt;=スコアリング基準!$B$26,スコアリング基準!$C$26,0))))</f>
        <v/>
      </c>
      <c r="V752" s="4">
        <f>IF($P752="なし",スコアリング基準!$C$27,0)</f>
        <v/>
      </c>
      <c r="W752" s="4">
        <f>IF($F752="",0,IF(ISNUMBER($F752),IF($F752&lt;=スコアリング基準!$B$28,スコアリング基準!$C$28,スコアリング基準!$C$29),0))</f>
        <v/>
      </c>
      <c r="X752" s="4">
        <f>IFERROR(VLOOKUP($B752,スコアリング基準!$A$36:$B$46,2,FALSE),0)</f>
        <v/>
      </c>
      <c r="Y752" s="4">
        <f>SUM($S752:$X752)</f>
        <v/>
      </c>
      <c r="Z752" s="4">
        <f>IF(COUNT($M752:$N752)=0,"データ無",IF($Y752&gt;=スコアリング基準!$B$30,"S",IF($Y752&gt;=スコアリング基準!$B$31,"A",IF($Y752&gt;=スコアリング基準!$B$32,"B","C"))))</f>
        <v/>
      </c>
      <c r="AA752">
        <f>IFERROR(INDEX(実績DB!$I$3:$I$104,MATCH($B752&amp;$C752,実績DB!$J$3:$J$104,0)),"")</f>
        <v/>
      </c>
    </row>
    <row r="753">
      <c r="A753" t="n">
        <v>751</v>
      </c>
      <c r="B753" t="inlineStr">
        <is>
          <t>東北</t>
        </is>
      </c>
      <c r="C753" t="inlineStr">
        <is>
          <t>鮎貝変電所</t>
        </is>
      </c>
      <c r="D753" t="inlineStr">
        <is>
          <t>山形県</t>
        </is>
      </c>
      <c r="E753" t="n">
        <v>66</v>
      </c>
      <c r="G753" s="3" t="n">
        <v>38.188301</v>
      </c>
      <c r="H753" s="3" t="n">
        <v>140.08337</v>
      </c>
      <c r="I753" t="inlineStr">
        <is>
          <t>OSM実測</t>
        </is>
      </c>
      <c r="J753" t="n">
        <v>28</v>
      </c>
      <c r="K753" t="n">
        <v>28</v>
      </c>
      <c r="L753" t="n">
        <v>-20</v>
      </c>
      <c r="M753" t="n">
        <v>8</v>
      </c>
      <c r="O753" t="inlineStr">
        <is>
          <t>不可 #4</t>
        </is>
      </c>
      <c r="P753" t="inlineStr">
        <is>
          <t>有り</t>
        </is>
      </c>
      <c r="R753" s="4">
        <f>IF(COUNT($M753:$N753)=0,"",IF(AND(IF($N753&lt;&gt;"",$N753,$M753)&lt;=0,$O753&lt;&gt;"可"),"警告",""))</f>
        <v/>
      </c>
      <c r="S753" s="4">
        <f>IF(COUNT($M753:$N753)=0,0,IF(IF($N753&lt;&gt;"",$N753,$M753)&gt;=スコアリング基準!$B$20,スコアリング基準!$C$20,IF(IF($N753&lt;&gt;"",$N753,$M753)&gt;=スコアリング基準!$B$21,スコアリング基準!$C$21,IF(IF($N753&lt;&gt;"",$N753,$M753)&gt;0,スコアリング基準!$C$22,0))))</f>
        <v/>
      </c>
      <c r="T753" s="4">
        <f>IF($O753="可",スコアリング基準!$C$23,0)</f>
        <v/>
      </c>
      <c r="U753" s="4">
        <f>IF(OR(COUNT($K753:$L753)&lt;2,$K753=0),0,IF(ABS($L753)/$K753&lt;=スコアリング基準!$B$24,スコアリング基準!$C$24,IF(ABS($L753)/$K753&lt;=スコアリング基準!$B$25,スコアリング基準!$C$25,IF(ABS($L753)/$K753&lt;=スコアリング基準!$B$26,スコアリング基準!$C$26,0))))</f>
        <v/>
      </c>
      <c r="V753" s="4">
        <f>IF($P753="なし",スコアリング基準!$C$27,0)</f>
        <v/>
      </c>
      <c r="W753" s="4">
        <f>IF($F753="",0,IF(ISNUMBER($F753),IF($F753&lt;=スコアリング基準!$B$28,スコアリング基準!$C$28,スコアリング基準!$C$29),0))</f>
        <v/>
      </c>
      <c r="X753" s="4">
        <f>IFERROR(VLOOKUP($B753,スコアリング基準!$A$36:$B$46,2,FALSE),0)</f>
        <v/>
      </c>
      <c r="Y753" s="4">
        <f>SUM($S753:$X753)</f>
        <v/>
      </c>
      <c r="Z753" s="4">
        <f>IF(COUNT($M753:$N753)=0,"データ無",IF($Y753&gt;=スコアリング基準!$B$30,"S",IF($Y753&gt;=スコアリング基準!$B$31,"A",IF($Y753&gt;=スコアリング基準!$B$32,"B","C"))))</f>
        <v/>
      </c>
      <c r="AA753">
        <f>IFERROR(INDEX(実績DB!$I$3:$I$104,MATCH($B753&amp;$C753,実績DB!$J$3:$J$104,0)),"")</f>
        <v/>
      </c>
    </row>
    <row r="754">
      <c r="A754" t="n">
        <v>752</v>
      </c>
      <c r="B754" t="inlineStr">
        <is>
          <t>東北</t>
        </is>
      </c>
      <c r="C754" t="inlineStr">
        <is>
          <t>鶴岡変電所</t>
        </is>
      </c>
      <c r="D754" t="inlineStr">
        <is>
          <t>山形県</t>
        </is>
      </c>
      <c r="E754" t="n">
        <v>66</v>
      </c>
      <c r="G754" s="3" t="n">
        <v>38.713405</v>
      </c>
      <c r="H754" s="3" t="n">
        <v>139.827907</v>
      </c>
      <c r="I754" t="inlineStr">
        <is>
          <t>OSM実測</t>
        </is>
      </c>
      <c r="J754" t="n">
        <v>52</v>
      </c>
      <c r="K754" t="n">
        <v>52</v>
      </c>
      <c r="L754" t="n">
        <v>-38</v>
      </c>
      <c r="M754" t="n">
        <v>14</v>
      </c>
      <c r="O754" t="inlineStr">
        <is>
          <t>不可 #4</t>
        </is>
      </c>
      <c r="P754" t="inlineStr">
        <is>
          <t>有り</t>
        </is>
      </c>
      <c r="R754" s="4">
        <f>IF(COUNT($M754:$N754)=0,"",IF(AND(IF($N754&lt;&gt;"",$N754,$M754)&lt;=0,$O754&lt;&gt;"可"),"警告",""))</f>
        <v/>
      </c>
      <c r="S754" s="4">
        <f>IF(COUNT($M754:$N754)=0,0,IF(IF($N754&lt;&gt;"",$N754,$M754)&gt;=スコアリング基準!$B$20,スコアリング基準!$C$20,IF(IF($N754&lt;&gt;"",$N754,$M754)&gt;=スコアリング基準!$B$21,スコアリング基準!$C$21,IF(IF($N754&lt;&gt;"",$N754,$M754)&gt;0,スコアリング基準!$C$22,0))))</f>
        <v/>
      </c>
      <c r="T754" s="4">
        <f>IF($O754="可",スコアリング基準!$C$23,0)</f>
        <v/>
      </c>
      <c r="U754" s="4">
        <f>IF(OR(COUNT($K754:$L754)&lt;2,$K754=0),0,IF(ABS($L754)/$K754&lt;=スコアリング基準!$B$24,スコアリング基準!$C$24,IF(ABS($L754)/$K754&lt;=スコアリング基準!$B$25,スコアリング基準!$C$25,IF(ABS($L754)/$K754&lt;=スコアリング基準!$B$26,スコアリング基準!$C$26,0))))</f>
        <v/>
      </c>
      <c r="V754" s="4">
        <f>IF($P754="なし",スコアリング基準!$C$27,0)</f>
        <v/>
      </c>
      <c r="W754" s="4">
        <f>IF($F754="",0,IF(ISNUMBER($F754),IF($F754&lt;=スコアリング基準!$B$28,スコアリング基準!$C$28,スコアリング基準!$C$29),0))</f>
        <v/>
      </c>
      <c r="X754" s="4">
        <f>IFERROR(VLOOKUP($B754,スコアリング基準!$A$36:$B$46,2,FALSE),0)</f>
        <v/>
      </c>
      <c r="Y754" s="4">
        <f>SUM($S754:$X754)</f>
        <v/>
      </c>
      <c r="Z754" s="4">
        <f>IF(COUNT($M754:$N754)=0,"データ無",IF($Y754&gt;=スコアリング基準!$B$30,"S",IF($Y754&gt;=スコアリング基準!$B$31,"A",IF($Y754&gt;=スコアリング基準!$B$32,"B","C"))))</f>
        <v/>
      </c>
      <c r="AA754">
        <f>IFERROR(INDEX(実績DB!$I$3:$I$104,MATCH($B754&amp;$C754,実績DB!$J$3:$J$104,0)),"")</f>
        <v/>
      </c>
    </row>
    <row r="755">
      <c r="A755" t="n">
        <v>753</v>
      </c>
      <c r="B755" t="inlineStr">
        <is>
          <t>東北</t>
        </is>
      </c>
      <c r="C755" t="inlineStr">
        <is>
          <t>鷹巣変電所</t>
        </is>
      </c>
      <c r="D755" t="inlineStr">
        <is>
          <t>秋田県</t>
        </is>
      </c>
      <c r="E755" t="n">
        <v>66</v>
      </c>
      <c r="G755" s="3" t="n">
        <v>40.221365</v>
      </c>
      <c r="H755" s="3" t="n">
        <v>140.366767</v>
      </c>
      <c r="I755" t="inlineStr">
        <is>
          <t>OSM実測</t>
        </is>
      </c>
      <c r="J755" t="n">
        <v>31</v>
      </c>
      <c r="K755" t="n">
        <v>31</v>
      </c>
      <c r="L755" t="n">
        <v>-19</v>
      </c>
      <c r="M755" t="n">
        <v>12</v>
      </c>
      <c r="O755" t="inlineStr">
        <is>
          <t>不可 #4</t>
        </is>
      </c>
      <c r="P755" t="inlineStr">
        <is>
          <t>有り</t>
        </is>
      </c>
      <c r="R755" s="4">
        <f>IF(COUNT($M755:$N755)=0,"",IF(AND(IF($N755&lt;&gt;"",$N755,$M755)&lt;=0,$O755&lt;&gt;"可"),"警告",""))</f>
        <v/>
      </c>
      <c r="S755" s="4">
        <f>IF(COUNT($M755:$N755)=0,0,IF(IF($N755&lt;&gt;"",$N755,$M755)&gt;=スコアリング基準!$B$20,スコアリング基準!$C$20,IF(IF($N755&lt;&gt;"",$N755,$M755)&gt;=スコアリング基準!$B$21,スコアリング基準!$C$21,IF(IF($N755&lt;&gt;"",$N755,$M755)&gt;0,スコアリング基準!$C$22,0))))</f>
        <v/>
      </c>
      <c r="T755" s="4">
        <f>IF($O755="可",スコアリング基準!$C$23,0)</f>
        <v/>
      </c>
      <c r="U755" s="4">
        <f>IF(OR(COUNT($K755:$L755)&lt;2,$K755=0),0,IF(ABS($L755)/$K755&lt;=スコアリング基準!$B$24,スコアリング基準!$C$24,IF(ABS($L755)/$K755&lt;=スコアリング基準!$B$25,スコアリング基準!$C$25,IF(ABS($L755)/$K755&lt;=スコアリング基準!$B$26,スコアリング基準!$C$26,0))))</f>
        <v/>
      </c>
      <c r="V755" s="4">
        <f>IF($P755="なし",スコアリング基準!$C$27,0)</f>
        <v/>
      </c>
      <c r="W755" s="4">
        <f>IF($F755="",0,IF(ISNUMBER($F755),IF($F755&lt;=スコアリング基準!$B$28,スコアリング基準!$C$28,スコアリング基準!$C$29),0))</f>
        <v/>
      </c>
      <c r="X755" s="4">
        <f>IFERROR(VLOOKUP($B755,スコアリング基準!$A$36:$B$46,2,FALSE),0)</f>
        <v/>
      </c>
      <c r="Y755" s="4">
        <f>SUM($S755:$X755)</f>
        <v/>
      </c>
      <c r="Z755" s="4">
        <f>IF(COUNT($M755:$N755)=0,"データ無",IF($Y755&gt;=スコアリング基準!$B$30,"S",IF($Y755&gt;=スコアリング基準!$B$31,"A",IF($Y755&gt;=スコアリング基準!$B$32,"B","C"))))</f>
        <v/>
      </c>
      <c r="AA755">
        <f>IFERROR(INDEX(実績DB!$I$3:$I$104,MATCH($B755&amp;$C755,実績DB!$J$3:$J$104,0)),"")</f>
        <v/>
      </c>
    </row>
    <row r="756">
      <c r="A756" t="n">
        <v>754</v>
      </c>
      <c r="B756" t="inlineStr">
        <is>
          <t>東北</t>
        </is>
      </c>
      <c r="C756" t="inlineStr">
        <is>
          <t>鹿島台変電所</t>
        </is>
      </c>
      <c r="D756" t="inlineStr">
        <is>
          <t>宮城県</t>
        </is>
      </c>
      <c r="E756" t="n">
        <v>66</v>
      </c>
      <c r="G756" s="3" t="n">
        <v>38.487263</v>
      </c>
      <c r="H756" s="3" t="n">
        <v>141.091967</v>
      </c>
      <c r="I756" t="inlineStr">
        <is>
          <t>OSM実測</t>
        </is>
      </c>
      <c r="J756" t="n">
        <v>28</v>
      </c>
      <c r="K756" t="n">
        <v>28</v>
      </c>
      <c r="L756" t="n">
        <v>-24</v>
      </c>
      <c r="M756" t="n">
        <v>4</v>
      </c>
      <c r="O756" t="inlineStr">
        <is>
          <t>不可 #4</t>
        </is>
      </c>
      <c r="P756" t="inlineStr">
        <is>
          <t>有り</t>
        </is>
      </c>
      <c r="R756" s="4">
        <f>IF(COUNT($M756:$N756)=0,"",IF(AND(IF($N756&lt;&gt;"",$N756,$M756)&lt;=0,$O756&lt;&gt;"可"),"警告",""))</f>
        <v/>
      </c>
      <c r="S756" s="4">
        <f>IF(COUNT($M756:$N756)=0,0,IF(IF($N756&lt;&gt;"",$N756,$M756)&gt;=スコアリング基準!$B$20,スコアリング基準!$C$20,IF(IF($N756&lt;&gt;"",$N756,$M756)&gt;=スコアリング基準!$B$21,スコアリング基準!$C$21,IF(IF($N756&lt;&gt;"",$N756,$M756)&gt;0,スコアリング基準!$C$22,0))))</f>
        <v/>
      </c>
      <c r="T756" s="4">
        <f>IF($O756="可",スコアリング基準!$C$23,0)</f>
        <v/>
      </c>
      <c r="U756" s="4">
        <f>IF(OR(COUNT($K756:$L756)&lt;2,$K756=0),0,IF(ABS($L756)/$K756&lt;=スコアリング基準!$B$24,スコアリング基準!$C$24,IF(ABS($L756)/$K756&lt;=スコアリング基準!$B$25,スコアリング基準!$C$25,IF(ABS($L756)/$K756&lt;=スコアリング基準!$B$26,スコアリング基準!$C$26,0))))</f>
        <v/>
      </c>
      <c r="V756" s="4">
        <f>IF($P756="なし",スコアリング基準!$C$27,0)</f>
        <v/>
      </c>
      <c r="W756" s="4">
        <f>IF($F756="",0,IF(ISNUMBER($F756),IF($F756&lt;=スコアリング基準!$B$28,スコアリング基準!$C$28,スコアリング基準!$C$29),0))</f>
        <v/>
      </c>
      <c r="X756" s="4">
        <f>IFERROR(VLOOKUP($B756,スコアリング基準!$A$36:$B$46,2,FALSE),0)</f>
        <v/>
      </c>
      <c r="Y756" s="4">
        <f>SUM($S756:$X756)</f>
        <v/>
      </c>
      <c r="Z756" s="4">
        <f>IF(COUNT($M756:$N756)=0,"データ無",IF($Y756&gt;=スコアリング基準!$B$30,"S",IF($Y756&gt;=スコアリング基準!$B$31,"A",IF($Y756&gt;=スコアリング基準!$B$32,"B","C"))))</f>
        <v/>
      </c>
      <c r="AA756">
        <f>IFERROR(INDEX(実績DB!$I$3:$I$104,MATCH($B756&amp;$C756,実績DB!$J$3:$J$104,0)),"")</f>
        <v/>
      </c>
    </row>
    <row r="757">
      <c r="A757" t="n">
        <v>755</v>
      </c>
      <c r="B757" t="inlineStr">
        <is>
          <t>東北</t>
        </is>
      </c>
      <c r="C757" t="inlineStr">
        <is>
          <t>鹿島変電所</t>
        </is>
      </c>
      <c r="D757" t="inlineStr">
        <is>
          <t>福島県</t>
        </is>
      </c>
      <c r="E757" t="n">
        <v>66</v>
      </c>
      <c r="G757" s="3" t="n">
        <v>37.679116</v>
      </c>
      <c r="H757" s="3" t="n">
        <v>140.981833</v>
      </c>
      <c r="I757" t="inlineStr">
        <is>
          <t>OSM実測</t>
        </is>
      </c>
      <c r="J757" t="n">
        <v>28</v>
      </c>
      <c r="K757" t="n">
        <v>28</v>
      </c>
      <c r="L757" t="n">
        <v>-24</v>
      </c>
      <c r="M757" t="n">
        <v>4</v>
      </c>
      <c r="O757" t="inlineStr">
        <is>
          <t>不可 #4</t>
        </is>
      </c>
      <c r="P757" t="inlineStr">
        <is>
          <t>有り</t>
        </is>
      </c>
      <c r="R757" s="4">
        <f>IF(COUNT($M757:$N757)=0,"",IF(AND(IF($N757&lt;&gt;"",$N757,$M757)&lt;=0,$O757&lt;&gt;"可"),"警告",""))</f>
        <v/>
      </c>
      <c r="S757" s="4">
        <f>IF(COUNT($M757:$N757)=0,0,IF(IF($N757&lt;&gt;"",$N757,$M757)&gt;=スコアリング基準!$B$20,スコアリング基準!$C$20,IF(IF($N757&lt;&gt;"",$N757,$M757)&gt;=スコアリング基準!$B$21,スコアリング基準!$C$21,IF(IF($N757&lt;&gt;"",$N757,$M757)&gt;0,スコアリング基準!$C$22,0))))</f>
        <v/>
      </c>
      <c r="T757" s="4">
        <f>IF($O757="可",スコアリング基準!$C$23,0)</f>
        <v/>
      </c>
      <c r="U757" s="4">
        <f>IF(OR(COUNT($K757:$L757)&lt;2,$K757=0),0,IF(ABS($L757)/$K757&lt;=スコアリング基準!$B$24,スコアリング基準!$C$24,IF(ABS($L757)/$K757&lt;=スコアリング基準!$B$25,スコアリング基準!$C$25,IF(ABS($L757)/$K757&lt;=スコアリング基準!$B$26,スコアリング基準!$C$26,0))))</f>
        <v/>
      </c>
      <c r="V757" s="4">
        <f>IF($P757="なし",スコアリング基準!$C$27,0)</f>
        <v/>
      </c>
      <c r="W757" s="4">
        <f>IF($F757="",0,IF(ISNUMBER($F757),IF($F757&lt;=スコアリング基準!$B$28,スコアリング基準!$C$28,スコアリング基準!$C$29),0))</f>
        <v/>
      </c>
      <c r="X757" s="4">
        <f>IFERROR(VLOOKUP($B757,スコアリング基準!$A$36:$B$46,2,FALSE),0)</f>
        <v/>
      </c>
      <c r="Y757" s="4">
        <f>SUM($S757:$X757)</f>
        <v/>
      </c>
      <c r="Z757" s="4">
        <f>IF(COUNT($M757:$N757)=0,"データ無",IF($Y757&gt;=スコアリング基準!$B$30,"S",IF($Y757&gt;=スコアリング基準!$B$31,"A",IF($Y757&gt;=スコアリング基準!$B$32,"B","C"))))</f>
        <v/>
      </c>
      <c r="AA757">
        <f>IFERROR(INDEX(実績DB!$I$3:$I$104,MATCH($B757&amp;$C757,実績DB!$J$3:$J$104,0)),"")</f>
        <v/>
      </c>
    </row>
    <row r="758">
      <c r="A758" t="n">
        <v>756</v>
      </c>
      <c r="B758" t="inlineStr">
        <is>
          <t>東北</t>
        </is>
      </c>
      <c r="C758" t="inlineStr">
        <is>
          <t>鹿折変電所</t>
        </is>
      </c>
      <c r="D758" t="inlineStr">
        <is>
          <t>岩手県</t>
        </is>
      </c>
      <c r="E758" t="n">
        <v>66</v>
      </c>
      <c r="G758" s="3" t="n">
        <v>38.919464</v>
      </c>
      <c r="H758" s="3" t="n">
        <v>141.58394</v>
      </c>
      <c r="I758" t="inlineStr">
        <is>
          <t>OSM実測</t>
        </is>
      </c>
      <c r="J758" t="n">
        <v>38</v>
      </c>
      <c r="K758" t="n">
        <v>38</v>
      </c>
      <c r="L758" t="n">
        <v>-20</v>
      </c>
      <c r="M758" t="n">
        <v>18</v>
      </c>
      <c r="O758" t="inlineStr">
        <is>
          <t>不可 #4</t>
        </is>
      </c>
      <c r="P758" t="inlineStr">
        <is>
          <t>有り</t>
        </is>
      </c>
      <c r="R758" s="4">
        <f>IF(COUNT($M758:$N758)=0,"",IF(AND(IF($N758&lt;&gt;"",$N758,$M758)&lt;=0,$O758&lt;&gt;"可"),"警告",""))</f>
        <v/>
      </c>
      <c r="S758" s="4">
        <f>IF(COUNT($M758:$N758)=0,0,IF(IF($N758&lt;&gt;"",$N758,$M758)&gt;=スコアリング基準!$B$20,スコアリング基準!$C$20,IF(IF($N758&lt;&gt;"",$N758,$M758)&gt;=スコアリング基準!$B$21,スコアリング基準!$C$21,IF(IF($N758&lt;&gt;"",$N758,$M758)&gt;0,スコアリング基準!$C$22,0))))</f>
        <v/>
      </c>
      <c r="T758" s="4">
        <f>IF($O758="可",スコアリング基準!$C$23,0)</f>
        <v/>
      </c>
      <c r="U758" s="4">
        <f>IF(OR(COUNT($K758:$L758)&lt;2,$K758=0),0,IF(ABS($L758)/$K758&lt;=スコアリング基準!$B$24,スコアリング基準!$C$24,IF(ABS($L758)/$K758&lt;=スコアリング基準!$B$25,スコアリング基準!$C$25,IF(ABS($L758)/$K758&lt;=スコアリング基準!$B$26,スコアリング基準!$C$26,0))))</f>
        <v/>
      </c>
      <c r="V758" s="4">
        <f>IF($P758="なし",スコアリング基準!$C$27,0)</f>
        <v/>
      </c>
      <c r="W758" s="4">
        <f>IF($F758="",0,IF(ISNUMBER($F758),IF($F758&lt;=スコアリング基準!$B$28,スコアリング基準!$C$28,スコアリング基準!$C$29),0))</f>
        <v/>
      </c>
      <c r="X758" s="4">
        <f>IFERROR(VLOOKUP($B758,スコアリング基準!$A$36:$B$46,2,FALSE),0)</f>
        <v/>
      </c>
      <c r="Y758" s="4">
        <f>SUM($S758:$X758)</f>
        <v/>
      </c>
      <c r="Z758" s="4">
        <f>IF(COUNT($M758:$N758)=0,"データ無",IF($Y758&gt;=スコアリング基準!$B$30,"S",IF($Y758&gt;=スコアリング基準!$B$31,"A",IF($Y758&gt;=スコアリング基準!$B$32,"B","C"))))</f>
        <v/>
      </c>
      <c r="AA758">
        <f>IFERROR(INDEX(実績DB!$I$3:$I$104,MATCH($B758&amp;$C758,実績DB!$J$3:$J$104,0)),"")</f>
        <v/>
      </c>
    </row>
    <row r="759">
      <c r="A759" t="n">
        <v>757</v>
      </c>
      <c r="B759" t="inlineStr">
        <is>
          <t>東北</t>
        </is>
      </c>
      <c r="C759" t="inlineStr">
        <is>
          <t>黒石変電所</t>
        </is>
      </c>
      <c r="D759" t="inlineStr">
        <is>
          <t>青森県</t>
        </is>
      </c>
      <c r="E759" t="n">
        <v>66</v>
      </c>
      <c r="G759" s="3" t="n">
        <v>40.654189</v>
      </c>
      <c r="H759" s="3" t="n">
        <v>140.59411</v>
      </c>
      <c r="I759" t="inlineStr">
        <is>
          <t>OSM実測</t>
        </is>
      </c>
      <c r="J759" t="n">
        <v>52</v>
      </c>
      <c r="K759" t="n">
        <v>52</v>
      </c>
      <c r="L759" t="n">
        <v>-36</v>
      </c>
      <c r="M759" t="n">
        <v>16</v>
      </c>
      <c r="O759" t="inlineStr">
        <is>
          <t>不可 #4</t>
        </is>
      </c>
      <c r="P759" t="inlineStr">
        <is>
          <t>有り</t>
        </is>
      </c>
      <c r="R759" s="4">
        <f>IF(COUNT($M759:$N759)=0,"",IF(AND(IF($N759&lt;&gt;"",$N759,$M759)&lt;=0,$O759&lt;&gt;"可"),"警告",""))</f>
        <v/>
      </c>
      <c r="S759" s="4">
        <f>IF(COUNT($M759:$N759)=0,0,IF(IF($N759&lt;&gt;"",$N759,$M759)&gt;=スコアリング基準!$B$20,スコアリング基準!$C$20,IF(IF($N759&lt;&gt;"",$N759,$M759)&gt;=スコアリング基準!$B$21,スコアリング基準!$C$21,IF(IF($N759&lt;&gt;"",$N759,$M759)&gt;0,スコアリング基準!$C$22,0))))</f>
        <v/>
      </c>
      <c r="T759" s="4">
        <f>IF($O759="可",スコアリング基準!$C$23,0)</f>
        <v/>
      </c>
      <c r="U759" s="4">
        <f>IF(OR(COUNT($K759:$L759)&lt;2,$K759=0),0,IF(ABS($L759)/$K759&lt;=スコアリング基準!$B$24,スコアリング基準!$C$24,IF(ABS($L759)/$K759&lt;=スコアリング基準!$B$25,スコアリング基準!$C$25,IF(ABS($L759)/$K759&lt;=スコアリング基準!$B$26,スコアリング基準!$C$26,0))))</f>
        <v/>
      </c>
      <c r="V759" s="4">
        <f>IF($P759="なし",スコアリング基準!$C$27,0)</f>
        <v/>
      </c>
      <c r="W759" s="4">
        <f>IF($F759="",0,IF(ISNUMBER($F759),IF($F759&lt;=スコアリング基準!$B$28,スコアリング基準!$C$28,スコアリング基準!$C$29),0))</f>
        <v/>
      </c>
      <c r="X759" s="4">
        <f>IFERROR(VLOOKUP($B759,スコアリング基準!$A$36:$B$46,2,FALSE),0)</f>
        <v/>
      </c>
      <c r="Y759" s="4">
        <f>SUM($S759:$X759)</f>
        <v/>
      </c>
      <c r="Z759" s="4">
        <f>IF(COUNT($M759:$N759)=0,"データ無",IF($Y759&gt;=スコアリング基準!$B$30,"S",IF($Y759&gt;=スコアリング基準!$B$31,"A",IF($Y759&gt;=スコアリング基準!$B$32,"B","C"))))</f>
        <v/>
      </c>
      <c r="AA759">
        <f>IFERROR(INDEX(実績DB!$I$3:$I$104,MATCH($B759&amp;$C759,実績DB!$J$3:$J$104,0)),"")</f>
        <v/>
      </c>
    </row>
    <row r="760">
      <c r="A760" t="n">
        <v>758</v>
      </c>
      <c r="B760" t="inlineStr">
        <is>
          <t>東北</t>
        </is>
      </c>
      <c r="C760" t="inlineStr">
        <is>
          <t>あすと長町変電所</t>
        </is>
      </c>
      <c r="D760" t="inlineStr">
        <is>
          <t>宮城県</t>
        </is>
      </c>
      <c r="G760" s="3" t="n">
        <v>38.227268</v>
      </c>
      <c r="H760" s="3" t="n">
        <v>140.889915</v>
      </c>
      <c r="I760" t="inlineStr">
        <is>
          <t>OSM実測</t>
        </is>
      </c>
      <c r="J760" t="n">
        <v>56</v>
      </c>
      <c r="K760" t="n">
        <v>56</v>
      </c>
      <c r="L760" t="n">
        <v>-25</v>
      </c>
      <c r="M760" t="n">
        <v>31</v>
      </c>
      <c r="O760" t="inlineStr">
        <is>
          <t>不可 #4</t>
        </is>
      </c>
      <c r="P760" t="inlineStr">
        <is>
          <t>有り</t>
        </is>
      </c>
      <c r="R760" s="4">
        <f>IF(COUNT($M760:$N760)=0,"",IF(AND(IF($N760&lt;&gt;"",$N760,$M760)&lt;=0,$O760&lt;&gt;"可"),"警告",""))</f>
        <v/>
      </c>
      <c r="S760" s="4">
        <f>IF(COUNT($M760:$N760)=0,0,IF(IF($N760&lt;&gt;"",$N760,$M760)&gt;=スコアリング基準!$B$20,スコアリング基準!$C$20,IF(IF($N760&lt;&gt;"",$N760,$M760)&gt;=スコアリング基準!$B$21,スコアリング基準!$C$21,IF(IF($N760&lt;&gt;"",$N760,$M760)&gt;0,スコアリング基準!$C$22,0))))</f>
        <v/>
      </c>
      <c r="T760" s="4">
        <f>IF($O760="可",スコアリング基準!$C$23,0)</f>
        <v/>
      </c>
      <c r="U760" s="4">
        <f>IF(OR(COUNT($K760:$L760)&lt;2,$K760=0),0,IF(ABS($L760)/$K760&lt;=スコアリング基準!$B$24,スコアリング基準!$C$24,IF(ABS($L760)/$K760&lt;=スコアリング基準!$B$25,スコアリング基準!$C$25,IF(ABS($L760)/$K760&lt;=スコアリング基準!$B$26,スコアリング基準!$C$26,0))))</f>
        <v/>
      </c>
      <c r="V760" s="4">
        <f>IF($P760="なし",スコアリング基準!$C$27,0)</f>
        <v/>
      </c>
      <c r="W760" s="4">
        <f>IF($F760="",0,IF(ISNUMBER($F760),IF($F760&lt;=スコアリング基準!$B$28,スコアリング基準!$C$28,スコアリング基準!$C$29),0))</f>
        <v/>
      </c>
      <c r="X760" s="4">
        <f>IFERROR(VLOOKUP($B760,スコアリング基準!$A$36:$B$46,2,FALSE),0)</f>
        <v/>
      </c>
      <c r="Y760" s="4">
        <f>SUM($S760:$X760)</f>
        <v/>
      </c>
      <c r="Z760" s="4">
        <f>IF(COUNT($M760:$N760)=0,"データ無",IF($Y760&gt;=スコアリング基準!$B$30,"S",IF($Y760&gt;=スコアリング基準!$B$31,"A",IF($Y760&gt;=スコアリング基準!$B$32,"B","C"))))</f>
        <v/>
      </c>
      <c r="AA760">
        <f>IFERROR(INDEX(実績DB!$I$3:$I$104,MATCH($B760&amp;$C760,実績DB!$J$3:$J$104,0)),"")</f>
        <v/>
      </c>
    </row>
    <row r="761">
      <c r="A761" t="n">
        <v>759</v>
      </c>
      <c r="B761" t="inlineStr">
        <is>
          <t>東北</t>
        </is>
      </c>
      <c r="C761" t="inlineStr">
        <is>
          <t>五ツ橋変電所</t>
        </is>
      </c>
      <c r="D761" t="inlineStr">
        <is>
          <t>宮城県</t>
        </is>
      </c>
      <c r="G761" s="3" t="n">
        <v>38.251852</v>
      </c>
      <c r="H761" s="3" t="n">
        <v>140.882733</v>
      </c>
      <c r="I761" t="inlineStr">
        <is>
          <t>OSM実測</t>
        </is>
      </c>
      <c r="J761" t="n">
        <v>380</v>
      </c>
      <c r="K761" t="n">
        <v>217</v>
      </c>
      <c r="L761" t="n">
        <v>61</v>
      </c>
      <c r="O761" t="inlineStr">
        <is>
          <t>可</t>
        </is>
      </c>
      <c r="P761" t="inlineStr">
        <is>
          <t>有り</t>
        </is>
      </c>
      <c r="R761" s="4">
        <f>IF(COUNT($M761:$N761)=0,"",IF(AND(IF($N761&lt;&gt;"",$N761,$M761)&lt;=0,$O761&lt;&gt;"可"),"警告",""))</f>
        <v/>
      </c>
      <c r="S761" s="4">
        <f>IF(COUNT($M761:$N761)=0,0,IF(IF($N761&lt;&gt;"",$N761,$M761)&gt;=スコアリング基準!$B$20,スコアリング基準!$C$20,IF(IF($N761&lt;&gt;"",$N761,$M761)&gt;=スコアリング基準!$B$21,スコアリング基準!$C$21,IF(IF($N761&lt;&gt;"",$N761,$M761)&gt;0,スコアリング基準!$C$22,0))))</f>
        <v/>
      </c>
      <c r="T761" s="4">
        <f>IF($O761="可",スコアリング基準!$C$23,0)</f>
        <v/>
      </c>
      <c r="U761" s="4">
        <f>IF(OR(COUNT($K761:$L761)&lt;2,$K761=0),0,IF(ABS($L761)/$K761&lt;=スコアリング基準!$B$24,スコアリング基準!$C$24,IF(ABS($L761)/$K761&lt;=スコアリング基準!$B$25,スコアリング基準!$C$25,IF(ABS($L761)/$K761&lt;=スコアリング基準!$B$26,スコアリング基準!$C$26,0))))</f>
        <v/>
      </c>
      <c r="V761" s="4">
        <f>IF($P761="なし",スコアリング基準!$C$27,0)</f>
        <v/>
      </c>
      <c r="W761" s="4">
        <f>IF($F761="",0,IF(ISNUMBER($F761),IF($F761&lt;=スコアリング基準!$B$28,スコアリング基準!$C$28,スコアリング基準!$C$29),0))</f>
        <v/>
      </c>
      <c r="X761" s="4">
        <f>IFERROR(VLOOKUP($B761,スコアリング基準!$A$36:$B$46,2,FALSE),0)</f>
        <v/>
      </c>
      <c r="Y761" s="4">
        <f>SUM($S761:$X761)</f>
        <v/>
      </c>
      <c r="Z761" s="4">
        <f>IF(COUNT($M761:$N761)=0,"データ無",IF($Y761&gt;=スコアリング基準!$B$30,"S",IF($Y761&gt;=スコアリング基準!$B$31,"A",IF($Y761&gt;=スコアリング基準!$B$32,"B","C"))))</f>
        <v/>
      </c>
      <c r="AA761">
        <f>IFERROR(INDEX(実績DB!$I$3:$I$104,MATCH($B761&amp;$C761,実績DB!$J$3:$J$104,0)),"")</f>
        <v/>
      </c>
    </row>
    <row r="762">
      <c r="A762" t="n">
        <v>760</v>
      </c>
      <c r="B762" t="inlineStr">
        <is>
          <t>東北</t>
        </is>
      </c>
      <c r="C762" t="inlineStr">
        <is>
          <t>仙人変電所</t>
        </is>
      </c>
      <c r="D762" t="inlineStr">
        <is>
          <t>岩手県</t>
        </is>
      </c>
      <c r="G762" s="3" t="n">
        <v>39.305796</v>
      </c>
      <c r="H762" s="3" t="n">
        <v>140.916979</v>
      </c>
      <c r="I762" t="inlineStr">
        <is>
          <t>OSM実測</t>
        </is>
      </c>
      <c r="J762" t="n">
        <v>10</v>
      </c>
      <c r="K762" t="n">
        <v>10</v>
      </c>
      <c r="L762" t="n">
        <v>2</v>
      </c>
      <c r="O762" t="inlineStr">
        <is>
          <t>不可 #3</t>
        </is>
      </c>
      <c r="P762" t="inlineStr">
        <is>
          <t>有り</t>
        </is>
      </c>
      <c r="R762" s="4">
        <f>IF(COUNT($M762:$N762)=0,"",IF(AND(IF($N762&lt;&gt;"",$N762,$M762)&lt;=0,$O762&lt;&gt;"可"),"警告",""))</f>
        <v/>
      </c>
      <c r="S762" s="4">
        <f>IF(COUNT($M762:$N762)=0,0,IF(IF($N762&lt;&gt;"",$N762,$M762)&gt;=スコアリング基準!$B$20,スコアリング基準!$C$20,IF(IF($N762&lt;&gt;"",$N762,$M762)&gt;=スコアリング基準!$B$21,スコアリング基準!$C$21,IF(IF($N762&lt;&gt;"",$N762,$M762)&gt;0,スコアリング基準!$C$22,0))))</f>
        <v/>
      </c>
      <c r="T762" s="4">
        <f>IF($O762="可",スコアリング基準!$C$23,0)</f>
        <v/>
      </c>
      <c r="U762" s="4">
        <f>IF(OR(COUNT($K762:$L762)&lt;2,$K762=0),0,IF(ABS($L762)/$K762&lt;=スコアリング基準!$B$24,スコアリング基準!$C$24,IF(ABS($L762)/$K762&lt;=スコアリング基準!$B$25,スコアリング基準!$C$25,IF(ABS($L762)/$K762&lt;=スコアリング基準!$B$26,スコアリング基準!$C$26,0))))</f>
        <v/>
      </c>
      <c r="V762" s="4">
        <f>IF($P762="なし",スコアリング基準!$C$27,0)</f>
        <v/>
      </c>
      <c r="W762" s="4">
        <f>IF($F762="",0,IF(ISNUMBER($F762),IF($F762&lt;=スコアリング基準!$B$28,スコアリング基準!$C$28,スコアリング基準!$C$29),0))</f>
        <v/>
      </c>
      <c r="X762" s="4">
        <f>IFERROR(VLOOKUP($B762,スコアリング基準!$A$36:$B$46,2,FALSE),0)</f>
        <v/>
      </c>
      <c r="Y762" s="4">
        <f>SUM($S762:$X762)</f>
        <v/>
      </c>
      <c r="Z762" s="4">
        <f>IF(COUNT($M762:$N762)=0,"データ無",IF($Y762&gt;=スコアリング基準!$B$30,"S",IF($Y762&gt;=スコアリング基準!$B$31,"A",IF($Y762&gt;=スコアリング基準!$B$32,"B","C"))))</f>
        <v/>
      </c>
      <c r="AA762">
        <f>IFERROR(INDEX(実績DB!$I$3:$I$104,MATCH($B762&amp;$C762,実績DB!$J$3:$J$104,0)),"")</f>
        <v/>
      </c>
    </row>
    <row r="763">
      <c r="A763" t="n">
        <v>761</v>
      </c>
      <c r="B763" t="inlineStr">
        <is>
          <t>東北</t>
        </is>
      </c>
      <c r="C763" t="inlineStr">
        <is>
          <t>向能代変電所</t>
        </is>
      </c>
      <c r="D763" t="inlineStr">
        <is>
          <t>秋田県</t>
        </is>
      </c>
      <c r="G763" s="3" t="n">
        <v>40.219741</v>
      </c>
      <c r="H763" s="3" t="n">
        <v>140.052474</v>
      </c>
      <c r="I763" t="inlineStr">
        <is>
          <t>OSM実測</t>
        </is>
      </c>
      <c r="J763" t="n">
        <v>36</v>
      </c>
      <c r="K763" t="n">
        <v>36</v>
      </c>
      <c r="L763" t="n">
        <v>-24</v>
      </c>
      <c r="M763" t="n">
        <v>12</v>
      </c>
      <c r="O763" t="inlineStr">
        <is>
          <t>不可 #4</t>
        </is>
      </c>
      <c r="P763" t="inlineStr">
        <is>
          <t>有り</t>
        </is>
      </c>
      <c r="R763" s="4">
        <f>IF(COUNT($M763:$N763)=0,"",IF(AND(IF($N763&lt;&gt;"",$N763,$M763)&lt;=0,$O763&lt;&gt;"可"),"警告",""))</f>
        <v/>
      </c>
      <c r="S763" s="4">
        <f>IF(COUNT($M763:$N763)=0,0,IF(IF($N763&lt;&gt;"",$N763,$M763)&gt;=スコアリング基準!$B$20,スコアリング基準!$C$20,IF(IF($N763&lt;&gt;"",$N763,$M763)&gt;=スコアリング基準!$B$21,スコアリング基準!$C$21,IF(IF($N763&lt;&gt;"",$N763,$M763)&gt;0,スコアリング基準!$C$22,0))))</f>
        <v/>
      </c>
      <c r="T763" s="4">
        <f>IF($O763="可",スコアリング基準!$C$23,0)</f>
        <v/>
      </c>
      <c r="U763" s="4">
        <f>IF(OR(COUNT($K763:$L763)&lt;2,$K763=0),0,IF(ABS($L763)/$K763&lt;=スコアリング基準!$B$24,スコアリング基準!$C$24,IF(ABS($L763)/$K763&lt;=スコアリング基準!$B$25,スコアリング基準!$C$25,IF(ABS($L763)/$K763&lt;=スコアリング基準!$B$26,スコアリング基準!$C$26,0))))</f>
        <v/>
      </c>
      <c r="V763" s="4">
        <f>IF($P763="なし",スコアリング基準!$C$27,0)</f>
        <v/>
      </c>
      <c r="W763" s="4">
        <f>IF($F763="",0,IF(ISNUMBER($F763),IF($F763&lt;=スコアリング基準!$B$28,スコアリング基準!$C$28,スコアリング基準!$C$29),0))</f>
        <v/>
      </c>
      <c r="X763" s="4">
        <f>IFERROR(VLOOKUP($B763,スコアリング基準!$A$36:$B$46,2,FALSE),0)</f>
        <v/>
      </c>
      <c r="Y763" s="4">
        <f>SUM($S763:$X763)</f>
        <v/>
      </c>
      <c r="Z763" s="4">
        <f>IF(COUNT($M763:$N763)=0,"データ無",IF($Y763&gt;=スコアリング基準!$B$30,"S",IF($Y763&gt;=スコアリング基準!$B$31,"A",IF($Y763&gt;=スコアリング基準!$B$32,"B","C"))))</f>
        <v/>
      </c>
      <c r="AA763">
        <f>IFERROR(INDEX(実績DB!$I$3:$I$104,MATCH($B763&amp;$C763,実績DB!$J$3:$J$104,0)),"")</f>
        <v/>
      </c>
    </row>
    <row r="764">
      <c r="A764" t="n">
        <v>762</v>
      </c>
      <c r="B764" t="inlineStr">
        <is>
          <t>東北</t>
        </is>
      </c>
      <c r="C764" t="inlineStr">
        <is>
          <t>城岡変電所</t>
        </is>
      </c>
      <c r="D764" t="inlineStr">
        <is>
          <t>新潟県</t>
        </is>
      </c>
      <c r="G764" s="3" t="n">
        <v>37.472843</v>
      </c>
      <c r="H764" s="3" t="n">
        <v>138.861421</v>
      </c>
      <c r="I764" t="inlineStr">
        <is>
          <t>OSM実測</t>
        </is>
      </c>
      <c r="J764" t="n">
        <v>75</v>
      </c>
      <c r="K764" t="n">
        <v>75</v>
      </c>
      <c r="L764" t="n">
        <v>-53</v>
      </c>
      <c r="M764" t="n">
        <v>22</v>
      </c>
      <c r="O764" t="inlineStr">
        <is>
          <t>不可 #4</t>
        </is>
      </c>
      <c r="P764" t="inlineStr">
        <is>
          <t>有り</t>
        </is>
      </c>
      <c r="R764" s="4">
        <f>IF(COUNT($M764:$N764)=0,"",IF(AND(IF($N764&lt;&gt;"",$N764,$M764)&lt;=0,$O764&lt;&gt;"可"),"警告",""))</f>
        <v/>
      </c>
      <c r="S764" s="4">
        <f>IF(COUNT($M764:$N764)=0,0,IF(IF($N764&lt;&gt;"",$N764,$M764)&gt;=スコアリング基準!$B$20,スコアリング基準!$C$20,IF(IF($N764&lt;&gt;"",$N764,$M764)&gt;=スコアリング基準!$B$21,スコアリング基準!$C$21,IF(IF($N764&lt;&gt;"",$N764,$M764)&gt;0,スコアリング基準!$C$22,0))))</f>
        <v/>
      </c>
      <c r="T764" s="4">
        <f>IF($O764="可",スコアリング基準!$C$23,0)</f>
        <v/>
      </c>
      <c r="U764" s="4">
        <f>IF(OR(COUNT($K764:$L764)&lt;2,$K764=0),0,IF(ABS($L764)/$K764&lt;=スコアリング基準!$B$24,スコアリング基準!$C$24,IF(ABS($L764)/$K764&lt;=スコアリング基準!$B$25,スコアリング基準!$C$25,IF(ABS($L764)/$K764&lt;=スコアリング基準!$B$26,スコアリング基準!$C$26,0))))</f>
        <v/>
      </c>
      <c r="V764" s="4">
        <f>IF($P764="なし",スコアリング基準!$C$27,0)</f>
        <v/>
      </c>
      <c r="W764" s="4">
        <f>IF($F764="",0,IF(ISNUMBER($F764),IF($F764&lt;=スコアリング基準!$B$28,スコアリング基準!$C$28,スコアリング基準!$C$29),0))</f>
        <v/>
      </c>
      <c r="X764" s="4">
        <f>IFERROR(VLOOKUP($B764,スコアリング基準!$A$36:$B$46,2,FALSE),0)</f>
        <v/>
      </c>
      <c r="Y764" s="4">
        <f>SUM($S764:$X764)</f>
        <v/>
      </c>
      <c r="Z764" s="4">
        <f>IF(COUNT($M764:$N764)=0,"データ無",IF($Y764&gt;=スコアリング基準!$B$30,"S",IF($Y764&gt;=スコアリング基準!$B$31,"A",IF($Y764&gt;=スコアリング基準!$B$32,"B","C"))))</f>
        <v/>
      </c>
      <c r="AA764">
        <f>IFERROR(INDEX(実績DB!$I$3:$I$104,MATCH($B764&amp;$C764,実績DB!$J$3:$J$104,0)),"")</f>
        <v/>
      </c>
    </row>
    <row r="765">
      <c r="A765" t="n">
        <v>763</v>
      </c>
      <c r="B765" t="inlineStr">
        <is>
          <t>東北</t>
        </is>
      </c>
      <c r="C765" t="inlineStr">
        <is>
          <t>堤通変電所</t>
        </is>
      </c>
      <c r="D765" t="inlineStr">
        <is>
          <t>宮城県</t>
        </is>
      </c>
      <c r="G765" s="3" t="n">
        <v>38.278942</v>
      </c>
      <c r="H765" s="3" t="n">
        <v>140.866741</v>
      </c>
      <c r="I765" t="inlineStr">
        <is>
          <t>OSM実測</t>
        </is>
      </c>
      <c r="J765" t="n">
        <v>57</v>
      </c>
      <c r="K765" t="n">
        <v>57</v>
      </c>
      <c r="L765" t="n">
        <v>-36</v>
      </c>
      <c r="M765" t="n">
        <v>21</v>
      </c>
      <c r="O765" t="inlineStr">
        <is>
          <t>不可 #4</t>
        </is>
      </c>
      <c r="P765" t="inlineStr">
        <is>
          <t>有り</t>
        </is>
      </c>
      <c r="R765" s="4">
        <f>IF(COUNT($M765:$N765)=0,"",IF(AND(IF($N765&lt;&gt;"",$N765,$M765)&lt;=0,$O765&lt;&gt;"可"),"警告",""))</f>
        <v/>
      </c>
      <c r="S765" s="4">
        <f>IF(COUNT($M765:$N765)=0,0,IF(IF($N765&lt;&gt;"",$N765,$M765)&gt;=スコアリング基準!$B$20,スコアリング基準!$C$20,IF(IF($N765&lt;&gt;"",$N765,$M765)&gt;=スコアリング基準!$B$21,スコアリング基準!$C$21,IF(IF($N765&lt;&gt;"",$N765,$M765)&gt;0,スコアリング基準!$C$22,0))))</f>
        <v/>
      </c>
      <c r="T765" s="4">
        <f>IF($O765="可",スコアリング基準!$C$23,0)</f>
        <v/>
      </c>
      <c r="U765" s="4">
        <f>IF(OR(COUNT($K765:$L765)&lt;2,$K765=0),0,IF(ABS($L765)/$K765&lt;=スコアリング基準!$B$24,スコアリング基準!$C$24,IF(ABS($L765)/$K765&lt;=スコアリング基準!$B$25,スコアリング基準!$C$25,IF(ABS($L765)/$K765&lt;=スコアリング基準!$B$26,スコアリング基準!$C$26,0))))</f>
        <v/>
      </c>
      <c r="V765" s="4">
        <f>IF($P765="なし",スコアリング基準!$C$27,0)</f>
        <v/>
      </c>
      <c r="W765" s="4">
        <f>IF($F765="",0,IF(ISNUMBER($F765),IF($F765&lt;=スコアリング基準!$B$28,スコアリング基準!$C$28,スコアリング基準!$C$29),0))</f>
        <v/>
      </c>
      <c r="X765" s="4">
        <f>IFERROR(VLOOKUP($B765,スコアリング基準!$A$36:$B$46,2,FALSE),0)</f>
        <v/>
      </c>
      <c r="Y765" s="4">
        <f>SUM($S765:$X765)</f>
        <v/>
      </c>
      <c r="Z765" s="4">
        <f>IF(COUNT($M765:$N765)=0,"データ無",IF($Y765&gt;=スコアリング基準!$B$30,"S",IF($Y765&gt;=スコアリング基準!$B$31,"A",IF($Y765&gt;=スコアリング基準!$B$32,"B","C"))))</f>
        <v/>
      </c>
      <c r="AA765">
        <f>IFERROR(INDEX(実績DB!$I$3:$I$104,MATCH($B765&amp;$C765,実績DB!$J$3:$J$104,0)),"")</f>
        <v/>
      </c>
    </row>
    <row r="766">
      <c r="A766" t="n">
        <v>764</v>
      </c>
      <c r="B766" t="inlineStr">
        <is>
          <t>東北</t>
        </is>
      </c>
      <c r="C766" t="inlineStr">
        <is>
          <t>小牛田変電所</t>
        </is>
      </c>
      <c r="D766" t="inlineStr">
        <is>
          <t>宮城県</t>
        </is>
      </c>
      <c r="G766" s="3" t="n">
        <v>38.558473</v>
      </c>
      <c r="H766" s="3" t="n">
        <v>141.050949</v>
      </c>
      <c r="I766" t="inlineStr">
        <is>
          <t>OSM実測</t>
        </is>
      </c>
      <c r="J766" t="n">
        <v>38</v>
      </c>
      <c r="K766" t="n">
        <v>38</v>
      </c>
      <c r="L766" t="n">
        <v>-30</v>
      </c>
      <c r="M766" t="n">
        <v>8</v>
      </c>
      <c r="O766" t="inlineStr">
        <is>
          <t>不可 #4</t>
        </is>
      </c>
      <c r="P766" t="inlineStr">
        <is>
          <t>有り</t>
        </is>
      </c>
      <c r="R766" s="4">
        <f>IF(COUNT($M766:$N766)=0,"",IF(AND(IF($N766&lt;&gt;"",$N766,$M766)&lt;=0,$O766&lt;&gt;"可"),"警告",""))</f>
        <v/>
      </c>
      <c r="S766" s="4">
        <f>IF(COUNT($M766:$N766)=0,0,IF(IF($N766&lt;&gt;"",$N766,$M766)&gt;=スコアリング基準!$B$20,スコアリング基準!$C$20,IF(IF($N766&lt;&gt;"",$N766,$M766)&gt;=スコアリング基準!$B$21,スコアリング基準!$C$21,IF(IF($N766&lt;&gt;"",$N766,$M766)&gt;0,スコアリング基準!$C$22,0))))</f>
        <v/>
      </c>
      <c r="T766" s="4">
        <f>IF($O766="可",スコアリング基準!$C$23,0)</f>
        <v/>
      </c>
      <c r="U766" s="4">
        <f>IF(OR(COUNT($K766:$L766)&lt;2,$K766=0),0,IF(ABS($L766)/$K766&lt;=スコアリング基準!$B$24,スコアリング基準!$C$24,IF(ABS($L766)/$K766&lt;=スコアリング基準!$B$25,スコアリング基準!$C$25,IF(ABS($L766)/$K766&lt;=スコアリング基準!$B$26,スコアリング基準!$C$26,0))))</f>
        <v/>
      </c>
      <c r="V766" s="4">
        <f>IF($P766="なし",スコアリング基準!$C$27,0)</f>
        <v/>
      </c>
      <c r="W766" s="4">
        <f>IF($F766="",0,IF(ISNUMBER($F766),IF($F766&lt;=スコアリング基準!$B$28,スコアリング基準!$C$28,スコアリング基準!$C$29),0))</f>
        <v/>
      </c>
      <c r="X766" s="4">
        <f>IFERROR(VLOOKUP($B766,スコアリング基準!$A$36:$B$46,2,FALSE),0)</f>
        <v/>
      </c>
      <c r="Y766" s="4">
        <f>SUM($S766:$X766)</f>
        <v/>
      </c>
      <c r="Z766" s="4">
        <f>IF(COUNT($M766:$N766)=0,"データ無",IF($Y766&gt;=スコアリング基準!$B$30,"S",IF($Y766&gt;=スコアリング基準!$B$31,"A",IF($Y766&gt;=スコアリング基準!$B$32,"B","C"))))</f>
        <v/>
      </c>
      <c r="AA766">
        <f>IFERROR(INDEX(実績DB!$I$3:$I$104,MATCH($B766&amp;$C766,実績DB!$J$3:$J$104,0)),"")</f>
        <v/>
      </c>
    </row>
    <row r="767">
      <c r="A767" t="n">
        <v>765</v>
      </c>
      <c r="B767" t="inlineStr">
        <is>
          <t>東北</t>
        </is>
      </c>
      <c r="C767" t="inlineStr">
        <is>
          <t>山王変電所</t>
        </is>
      </c>
      <c r="D767" t="inlineStr">
        <is>
          <t>秋田県</t>
        </is>
      </c>
      <c r="G767" s="3" t="n">
        <v>39.714956</v>
      </c>
      <c r="H767" s="3" t="n">
        <v>140.108002</v>
      </c>
      <c r="I767" t="inlineStr">
        <is>
          <t>OSM実測</t>
        </is>
      </c>
      <c r="J767" t="n">
        <v>58</v>
      </c>
      <c r="K767" t="n">
        <v>58</v>
      </c>
      <c r="L767" t="n">
        <v>-36</v>
      </c>
      <c r="M767" t="n">
        <v>22</v>
      </c>
      <c r="O767" t="inlineStr">
        <is>
          <t>不可 #4</t>
        </is>
      </c>
      <c r="P767" t="inlineStr">
        <is>
          <t>有り</t>
        </is>
      </c>
      <c r="R767" s="4">
        <f>IF(COUNT($M767:$N767)=0,"",IF(AND(IF($N767&lt;&gt;"",$N767,$M767)&lt;=0,$O767&lt;&gt;"可"),"警告",""))</f>
        <v/>
      </c>
      <c r="S767" s="4">
        <f>IF(COUNT($M767:$N767)=0,0,IF(IF($N767&lt;&gt;"",$N767,$M767)&gt;=スコアリング基準!$B$20,スコアリング基準!$C$20,IF(IF($N767&lt;&gt;"",$N767,$M767)&gt;=スコアリング基準!$B$21,スコアリング基準!$C$21,IF(IF($N767&lt;&gt;"",$N767,$M767)&gt;0,スコアリング基準!$C$22,0))))</f>
        <v/>
      </c>
      <c r="T767" s="4">
        <f>IF($O767="可",スコアリング基準!$C$23,0)</f>
        <v/>
      </c>
      <c r="U767" s="4">
        <f>IF(OR(COUNT($K767:$L767)&lt;2,$K767=0),0,IF(ABS($L767)/$K767&lt;=スコアリング基準!$B$24,スコアリング基準!$C$24,IF(ABS($L767)/$K767&lt;=スコアリング基準!$B$25,スコアリング基準!$C$25,IF(ABS($L767)/$K767&lt;=スコアリング基準!$B$26,スコアリング基準!$C$26,0))))</f>
        <v/>
      </c>
      <c r="V767" s="4">
        <f>IF($P767="なし",スコアリング基準!$C$27,0)</f>
        <v/>
      </c>
      <c r="W767" s="4">
        <f>IF($F767="",0,IF(ISNUMBER($F767),IF($F767&lt;=スコアリング基準!$B$28,スコアリング基準!$C$28,スコアリング基準!$C$29),0))</f>
        <v/>
      </c>
      <c r="X767" s="4">
        <f>IFERROR(VLOOKUP($B767,スコアリング基準!$A$36:$B$46,2,FALSE),0)</f>
        <v/>
      </c>
      <c r="Y767" s="4">
        <f>SUM($S767:$X767)</f>
        <v/>
      </c>
      <c r="Z767" s="4">
        <f>IF(COUNT($M767:$N767)=0,"データ無",IF($Y767&gt;=スコアリング基準!$B$30,"S",IF($Y767&gt;=スコアリング基準!$B$31,"A",IF($Y767&gt;=スコアリング基準!$B$32,"B","C"))))</f>
        <v/>
      </c>
      <c r="AA767">
        <f>IFERROR(INDEX(実績DB!$I$3:$I$104,MATCH($B767&amp;$C767,実績DB!$J$3:$J$104,0)),"")</f>
        <v/>
      </c>
    </row>
    <row r="768">
      <c r="A768" t="n">
        <v>766</v>
      </c>
      <c r="B768" t="inlineStr">
        <is>
          <t>東北</t>
        </is>
      </c>
      <c r="C768" t="inlineStr">
        <is>
          <t>春日山変電所</t>
        </is>
      </c>
      <c r="D768" t="inlineStr">
        <is>
          <t>新潟県</t>
        </is>
      </c>
      <c r="G768" s="3" t="n">
        <v>37.149837</v>
      </c>
      <c r="H768" s="3" t="n">
        <v>138.23446</v>
      </c>
      <c r="I768" t="inlineStr">
        <is>
          <t>OSM実測</t>
        </is>
      </c>
      <c r="J768" t="n">
        <v>47</v>
      </c>
      <c r="K768" t="n">
        <v>47</v>
      </c>
      <c r="L768" t="n">
        <v>-32</v>
      </c>
      <c r="M768" t="n">
        <v>15</v>
      </c>
      <c r="O768" t="inlineStr">
        <is>
          <t>不可 #4</t>
        </is>
      </c>
      <c r="P768" t="inlineStr">
        <is>
          <t>有り</t>
        </is>
      </c>
      <c r="R768" s="4">
        <f>IF(COUNT($M768:$N768)=0,"",IF(AND(IF($N768&lt;&gt;"",$N768,$M768)&lt;=0,$O768&lt;&gt;"可"),"警告",""))</f>
        <v/>
      </c>
      <c r="S768" s="4">
        <f>IF(COUNT($M768:$N768)=0,0,IF(IF($N768&lt;&gt;"",$N768,$M768)&gt;=スコアリング基準!$B$20,スコアリング基準!$C$20,IF(IF($N768&lt;&gt;"",$N768,$M768)&gt;=スコアリング基準!$B$21,スコアリング基準!$C$21,IF(IF($N768&lt;&gt;"",$N768,$M768)&gt;0,スコアリング基準!$C$22,0))))</f>
        <v/>
      </c>
      <c r="T768" s="4">
        <f>IF($O768="可",スコアリング基準!$C$23,0)</f>
        <v/>
      </c>
      <c r="U768" s="4">
        <f>IF(OR(COUNT($K768:$L768)&lt;2,$K768=0),0,IF(ABS($L768)/$K768&lt;=スコアリング基準!$B$24,スコアリング基準!$C$24,IF(ABS($L768)/$K768&lt;=スコアリング基準!$B$25,スコアリング基準!$C$25,IF(ABS($L768)/$K768&lt;=スコアリング基準!$B$26,スコアリング基準!$C$26,0))))</f>
        <v/>
      </c>
      <c r="V768" s="4">
        <f>IF($P768="なし",スコアリング基準!$C$27,0)</f>
        <v/>
      </c>
      <c r="W768" s="4">
        <f>IF($F768="",0,IF(ISNUMBER($F768),IF($F768&lt;=スコアリング基準!$B$28,スコアリング基準!$C$28,スコアリング基準!$C$29),0))</f>
        <v/>
      </c>
      <c r="X768" s="4">
        <f>IFERROR(VLOOKUP($B768,スコアリング基準!$A$36:$B$46,2,FALSE),0)</f>
        <v/>
      </c>
      <c r="Y768" s="4">
        <f>SUM($S768:$X768)</f>
        <v/>
      </c>
      <c r="Z768" s="4">
        <f>IF(COUNT($M768:$N768)=0,"データ無",IF($Y768&gt;=スコアリング基準!$B$30,"S",IF($Y768&gt;=スコアリング基準!$B$31,"A",IF($Y768&gt;=スコアリング基準!$B$32,"B","C"))))</f>
        <v/>
      </c>
      <c r="AA768">
        <f>IFERROR(INDEX(実績DB!$I$3:$I$104,MATCH($B768&amp;$C768,実績DB!$J$3:$J$104,0)),"")</f>
        <v/>
      </c>
    </row>
    <row r="769">
      <c r="A769" t="n">
        <v>767</v>
      </c>
      <c r="B769" t="inlineStr">
        <is>
          <t>東北</t>
        </is>
      </c>
      <c r="C769" t="inlineStr">
        <is>
          <t>東北電力ネットワーク</t>
        </is>
      </c>
      <c r="D769" t="inlineStr">
        <is>
          <t>新潟県</t>
        </is>
      </c>
      <c r="G769" s="3" t="n">
        <v>36.877724</v>
      </c>
      <c r="H769" s="3" t="n">
        <v>138.20149</v>
      </c>
      <c r="I769" t="inlineStr">
        <is>
          <t>OSM実測</t>
        </is>
      </c>
      <c r="R769" s="4">
        <f>IF(COUNT($M769:$N769)=0,"",IF(AND(IF($N769&lt;&gt;"",$N769,$M769)&lt;=0,$O769&lt;&gt;"可"),"警告",""))</f>
        <v/>
      </c>
      <c r="S769" s="4">
        <f>IF(COUNT($M769:$N769)=0,0,IF(IF($N769&lt;&gt;"",$N769,$M769)&gt;=スコアリング基準!$B$20,スコアリング基準!$C$20,IF(IF($N769&lt;&gt;"",$N769,$M769)&gt;=スコアリング基準!$B$21,スコアリング基準!$C$21,IF(IF($N769&lt;&gt;"",$N769,$M769)&gt;0,スコアリング基準!$C$22,0))))</f>
        <v/>
      </c>
      <c r="T769" s="4">
        <f>IF($O769="可",スコアリング基準!$C$23,0)</f>
        <v/>
      </c>
      <c r="U769" s="4">
        <f>IF(OR(COUNT($K769:$L769)&lt;2,$K769=0),0,IF(ABS($L769)/$K769&lt;=スコアリング基準!$B$24,スコアリング基準!$C$24,IF(ABS($L769)/$K769&lt;=スコアリング基準!$B$25,スコアリング基準!$C$25,IF(ABS($L769)/$K769&lt;=スコアリング基準!$B$26,スコアリング基準!$C$26,0))))</f>
        <v/>
      </c>
      <c r="V769" s="4">
        <f>IF($P769="なし",スコアリング基準!$C$27,0)</f>
        <v/>
      </c>
      <c r="W769" s="4">
        <f>IF($F769="",0,IF(ISNUMBER($F769),IF($F769&lt;=スコアリング基準!$B$28,スコアリング基準!$C$28,スコアリング基準!$C$29),0))</f>
        <v/>
      </c>
      <c r="X769" s="4">
        <f>IFERROR(VLOOKUP($B769,スコアリング基準!$A$36:$B$46,2,FALSE),0)</f>
        <v/>
      </c>
      <c r="Y769" s="4">
        <f>SUM($S769:$X769)</f>
        <v/>
      </c>
      <c r="Z769" s="4">
        <f>IF(COUNT($M769:$N769)=0,"データ無",IF($Y769&gt;=スコアリング基準!$B$30,"S",IF($Y769&gt;=スコアリング基準!$B$31,"A",IF($Y769&gt;=スコアリング基準!$B$32,"B","C"))))</f>
        <v/>
      </c>
      <c r="AA769">
        <f>IFERROR(INDEX(実績DB!$I$3:$I$104,MATCH($B769&amp;$C769,実績DB!$J$3:$J$104,0)),"")</f>
        <v/>
      </c>
    </row>
    <row r="770">
      <c r="A770" t="n">
        <v>768</v>
      </c>
      <c r="B770" t="inlineStr">
        <is>
          <t>東北</t>
        </is>
      </c>
      <c r="C770" t="inlineStr">
        <is>
          <t>東北電力ネットワーク 南小泉変電所</t>
        </is>
      </c>
      <c r="D770" t="inlineStr">
        <is>
          <t>宮城県</t>
        </is>
      </c>
      <c r="G770" s="3" t="n">
        <v>38.242314</v>
      </c>
      <c r="H770" s="3" t="n">
        <v>140.91008</v>
      </c>
      <c r="I770" t="inlineStr">
        <is>
          <t>OSM実測</t>
        </is>
      </c>
      <c r="J770" t="n">
        <v>47</v>
      </c>
      <c r="K770" t="n">
        <v>47</v>
      </c>
      <c r="L770" t="n">
        <v>-36</v>
      </c>
      <c r="M770" t="n">
        <v>11</v>
      </c>
      <c r="O770" t="inlineStr">
        <is>
          <t>不可 #4</t>
        </is>
      </c>
      <c r="P770" t="inlineStr">
        <is>
          <t>有り</t>
        </is>
      </c>
      <c r="R770" s="4">
        <f>IF(COUNT($M770:$N770)=0,"",IF(AND(IF($N770&lt;&gt;"",$N770,$M770)&lt;=0,$O770&lt;&gt;"可"),"警告",""))</f>
        <v/>
      </c>
      <c r="S770" s="4">
        <f>IF(COUNT($M770:$N770)=0,0,IF(IF($N770&lt;&gt;"",$N770,$M770)&gt;=スコアリング基準!$B$20,スコアリング基準!$C$20,IF(IF($N770&lt;&gt;"",$N770,$M770)&gt;=スコアリング基準!$B$21,スコアリング基準!$C$21,IF(IF($N770&lt;&gt;"",$N770,$M770)&gt;0,スコアリング基準!$C$22,0))))</f>
        <v/>
      </c>
      <c r="T770" s="4">
        <f>IF($O770="可",スコアリング基準!$C$23,0)</f>
        <v/>
      </c>
      <c r="U770" s="4">
        <f>IF(OR(COUNT($K770:$L770)&lt;2,$K770=0),0,IF(ABS($L770)/$K770&lt;=スコアリング基準!$B$24,スコアリング基準!$C$24,IF(ABS($L770)/$K770&lt;=スコアリング基準!$B$25,スコアリング基準!$C$25,IF(ABS($L770)/$K770&lt;=スコアリング基準!$B$26,スコアリング基準!$C$26,0))))</f>
        <v/>
      </c>
      <c r="V770" s="4">
        <f>IF($P770="なし",スコアリング基準!$C$27,0)</f>
        <v/>
      </c>
      <c r="W770" s="4">
        <f>IF($F770="",0,IF(ISNUMBER($F770),IF($F770&lt;=スコアリング基準!$B$28,スコアリング基準!$C$28,スコアリング基準!$C$29),0))</f>
        <v/>
      </c>
      <c r="X770" s="4">
        <f>IFERROR(VLOOKUP($B770,スコアリング基準!$A$36:$B$46,2,FALSE),0)</f>
        <v/>
      </c>
      <c r="Y770" s="4">
        <f>SUM($S770:$X770)</f>
        <v/>
      </c>
      <c r="Z770" s="4">
        <f>IF(COUNT($M770:$N770)=0,"データ無",IF($Y770&gt;=スコアリング基準!$B$30,"S",IF($Y770&gt;=スコアリング基準!$B$31,"A",IF($Y770&gt;=スコアリング基準!$B$32,"B","C"))))</f>
        <v/>
      </c>
      <c r="AA770">
        <f>IFERROR(INDEX(実績DB!$I$3:$I$104,MATCH($B770&amp;$C770,実績DB!$J$3:$J$104,0)),"")</f>
        <v/>
      </c>
    </row>
    <row r="771">
      <c r="A771" t="n">
        <v>769</v>
      </c>
      <c r="B771" t="inlineStr">
        <is>
          <t>東北</t>
        </is>
      </c>
      <c r="C771" t="inlineStr">
        <is>
          <t>東北電力ネットワーク 苦竹変電所</t>
        </is>
      </c>
      <c r="D771" t="inlineStr">
        <is>
          <t>宮城県</t>
        </is>
      </c>
      <c r="G771" s="3" t="n">
        <v>38.268777</v>
      </c>
      <c r="H771" s="3" t="n">
        <v>140.909931</v>
      </c>
      <c r="I771" t="inlineStr">
        <is>
          <t>OSM実測</t>
        </is>
      </c>
      <c r="J771" t="n">
        <v>57</v>
      </c>
      <c r="K771" t="n">
        <v>57</v>
      </c>
      <c r="L771" t="n">
        <v>-35</v>
      </c>
      <c r="M771" t="n">
        <v>22</v>
      </c>
      <c r="O771" t="inlineStr">
        <is>
          <t>不可 #4</t>
        </is>
      </c>
      <c r="P771" t="inlineStr">
        <is>
          <t>有り</t>
        </is>
      </c>
      <c r="R771" s="4">
        <f>IF(COUNT($M771:$N771)=0,"",IF(AND(IF($N771&lt;&gt;"",$N771,$M771)&lt;=0,$O771&lt;&gt;"可"),"警告",""))</f>
        <v/>
      </c>
      <c r="S771" s="4">
        <f>IF(COUNT($M771:$N771)=0,0,IF(IF($N771&lt;&gt;"",$N771,$M771)&gt;=スコアリング基準!$B$20,スコアリング基準!$C$20,IF(IF($N771&lt;&gt;"",$N771,$M771)&gt;=スコアリング基準!$B$21,スコアリング基準!$C$21,IF(IF($N771&lt;&gt;"",$N771,$M771)&gt;0,スコアリング基準!$C$22,0))))</f>
        <v/>
      </c>
      <c r="T771" s="4">
        <f>IF($O771="可",スコアリング基準!$C$23,0)</f>
        <v/>
      </c>
      <c r="U771" s="4">
        <f>IF(OR(COUNT($K771:$L771)&lt;2,$K771=0),0,IF(ABS($L771)/$K771&lt;=スコアリング基準!$B$24,スコアリング基準!$C$24,IF(ABS($L771)/$K771&lt;=スコアリング基準!$B$25,スコアリング基準!$C$25,IF(ABS($L771)/$K771&lt;=スコアリング基準!$B$26,スコアリング基準!$C$26,0))))</f>
        <v/>
      </c>
      <c r="V771" s="4">
        <f>IF($P771="なし",スコアリング基準!$C$27,0)</f>
        <v/>
      </c>
      <c r="W771" s="4">
        <f>IF($F771="",0,IF(ISNUMBER($F771),IF($F771&lt;=スコアリング基準!$B$28,スコアリング基準!$C$28,スコアリング基準!$C$29),0))</f>
        <v/>
      </c>
      <c r="X771" s="4">
        <f>IFERROR(VLOOKUP($B771,スコアリング基準!$A$36:$B$46,2,FALSE),0)</f>
        <v/>
      </c>
      <c r="Y771" s="4">
        <f>SUM($S771:$X771)</f>
        <v/>
      </c>
      <c r="Z771" s="4">
        <f>IF(COUNT($M771:$N771)=0,"データ無",IF($Y771&gt;=スコアリング基準!$B$30,"S",IF($Y771&gt;=スコアリング基準!$B$31,"A",IF($Y771&gt;=スコアリング基準!$B$32,"B","C"))))</f>
        <v/>
      </c>
      <c r="AA771">
        <f>IFERROR(INDEX(実績DB!$I$3:$I$104,MATCH($B771&amp;$C771,実績DB!$J$3:$J$104,0)),"")</f>
        <v/>
      </c>
    </row>
    <row r="772">
      <c r="A772" t="n">
        <v>770</v>
      </c>
      <c r="B772" t="inlineStr">
        <is>
          <t>東北</t>
        </is>
      </c>
      <c r="C772" t="inlineStr">
        <is>
          <t>東北電力ネットワーク(株)中新潟変電所</t>
        </is>
      </c>
      <c r="D772" t="inlineStr">
        <is>
          <t>新潟県</t>
        </is>
      </c>
      <c r="G772" s="3" t="n">
        <v>37.920304</v>
      </c>
      <c r="H772" s="3" t="n">
        <v>139.092842</v>
      </c>
      <c r="I772" t="inlineStr">
        <is>
          <t>OSM実測</t>
        </is>
      </c>
      <c r="J772" t="n">
        <v>381</v>
      </c>
      <c r="K772" t="n">
        <v>285</v>
      </c>
      <c r="L772" t="n">
        <v>33</v>
      </c>
      <c r="O772" t="inlineStr">
        <is>
          <t>可</t>
        </is>
      </c>
      <c r="P772" t="inlineStr">
        <is>
          <t>有り</t>
        </is>
      </c>
      <c r="R772" s="4">
        <f>IF(COUNT($M772:$N772)=0,"",IF(AND(IF($N772&lt;&gt;"",$N772,$M772)&lt;=0,$O772&lt;&gt;"可"),"警告",""))</f>
        <v/>
      </c>
      <c r="S772" s="4">
        <f>IF(COUNT($M772:$N772)=0,0,IF(IF($N772&lt;&gt;"",$N772,$M772)&gt;=スコアリング基準!$B$20,スコアリング基準!$C$20,IF(IF($N772&lt;&gt;"",$N772,$M772)&gt;=スコアリング基準!$B$21,スコアリング基準!$C$21,IF(IF($N772&lt;&gt;"",$N772,$M772)&gt;0,スコアリング基準!$C$22,0))))</f>
        <v/>
      </c>
      <c r="T772" s="4">
        <f>IF($O772="可",スコアリング基準!$C$23,0)</f>
        <v/>
      </c>
      <c r="U772" s="4">
        <f>IF(OR(COUNT($K772:$L772)&lt;2,$K772=0),0,IF(ABS($L772)/$K772&lt;=スコアリング基準!$B$24,スコアリング基準!$C$24,IF(ABS($L772)/$K772&lt;=スコアリング基準!$B$25,スコアリング基準!$C$25,IF(ABS($L772)/$K772&lt;=スコアリング基準!$B$26,スコアリング基準!$C$26,0))))</f>
        <v/>
      </c>
      <c r="V772" s="4">
        <f>IF($P772="なし",スコアリング基準!$C$27,0)</f>
        <v/>
      </c>
      <c r="W772" s="4">
        <f>IF($F772="",0,IF(ISNUMBER($F772),IF($F772&lt;=スコアリング基準!$B$28,スコアリング基準!$C$28,スコアリング基準!$C$29),0))</f>
        <v/>
      </c>
      <c r="X772" s="4">
        <f>IFERROR(VLOOKUP($B772,スコアリング基準!$A$36:$B$46,2,FALSE),0)</f>
        <v/>
      </c>
      <c r="Y772" s="4">
        <f>SUM($S772:$X772)</f>
        <v/>
      </c>
      <c r="Z772" s="4">
        <f>IF(COUNT($M772:$N772)=0,"データ無",IF($Y772&gt;=スコアリング基準!$B$30,"S",IF($Y772&gt;=スコアリング基準!$B$31,"A",IF($Y772&gt;=スコアリング基準!$B$32,"B","C"))))</f>
        <v/>
      </c>
      <c r="AA772">
        <f>IFERROR(INDEX(実績DB!$I$3:$I$104,MATCH($B772&amp;$C772,実績DB!$J$3:$J$104,0)),"")</f>
        <v/>
      </c>
    </row>
    <row r="773">
      <c r="A773" t="n">
        <v>771</v>
      </c>
      <c r="B773" t="inlineStr">
        <is>
          <t>東北</t>
        </is>
      </c>
      <c r="C773" t="inlineStr">
        <is>
          <t>東北電力ネットワーク(株)大潟町変電所</t>
        </is>
      </c>
      <c r="D773" t="inlineStr">
        <is>
          <t>新潟県</t>
        </is>
      </c>
      <c r="G773" s="3" t="n">
        <v>37.213917</v>
      </c>
      <c r="H773" s="3" t="n">
        <v>138.329069</v>
      </c>
      <c r="I773" t="inlineStr">
        <is>
          <t>OSM実測</t>
        </is>
      </c>
      <c r="R773" s="4">
        <f>IF(COUNT($M773:$N773)=0,"",IF(AND(IF($N773&lt;&gt;"",$N773,$M773)&lt;=0,$O773&lt;&gt;"可"),"警告",""))</f>
        <v/>
      </c>
      <c r="S773" s="4">
        <f>IF(COUNT($M773:$N773)=0,0,IF(IF($N773&lt;&gt;"",$N773,$M773)&gt;=スコアリング基準!$B$20,スコアリング基準!$C$20,IF(IF($N773&lt;&gt;"",$N773,$M773)&gt;=スコアリング基準!$B$21,スコアリング基準!$C$21,IF(IF($N773&lt;&gt;"",$N773,$M773)&gt;0,スコアリング基準!$C$22,0))))</f>
        <v/>
      </c>
      <c r="T773" s="4">
        <f>IF($O773="可",スコアリング基準!$C$23,0)</f>
        <v/>
      </c>
      <c r="U773" s="4">
        <f>IF(OR(COUNT($K773:$L773)&lt;2,$K773=0),0,IF(ABS($L773)/$K773&lt;=スコアリング基準!$B$24,スコアリング基準!$C$24,IF(ABS($L773)/$K773&lt;=スコアリング基準!$B$25,スコアリング基準!$C$25,IF(ABS($L773)/$K773&lt;=スコアリング基準!$B$26,スコアリング基準!$C$26,0))))</f>
        <v/>
      </c>
      <c r="V773" s="4">
        <f>IF($P773="なし",スコアリング基準!$C$27,0)</f>
        <v/>
      </c>
      <c r="W773" s="4">
        <f>IF($F773="",0,IF(ISNUMBER($F773),IF($F773&lt;=スコアリング基準!$B$28,スコアリング基準!$C$28,スコアリング基準!$C$29),0))</f>
        <v/>
      </c>
      <c r="X773" s="4">
        <f>IFERROR(VLOOKUP($B773,スコアリング基準!$A$36:$B$46,2,FALSE),0)</f>
        <v/>
      </c>
      <c r="Y773" s="4">
        <f>SUM($S773:$X773)</f>
        <v/>
      </c>
      <c r="Z773" s="4">
        <f>IF(COUNT($M773:$N773)=0,"データ無",IF($Y773&gt;=スコアリング基準!$B$30,"S",IF($Y773&gt;=スコアリング基準!$B$31,"A",IF($Y773&gt;=スコアリング基準!$B$32,"B","C"))))</f>
        <v/>
      </c>
      <c r="AA773">
        <f>IFERROR(INDEX(実績DB!$I$3:$I$104,MATCH($B773&amp;$C773,実績DB!$J$3:$J$104,0)),"")</f>
        <v/>
      </c>
    </row>
    <row r="774">
      <c r="A774" t="n">
        <v>772</v>
      </c>
      <c r="B774" t="inlineStr">
        <is>
          <t>東北</t>
        </is>
      </c>
      <c r="C774" t="inlineStr">
        <is>
          <t>東北電力ネットワーク(株)大野変電所</t>
        </is>
      </c>
      <c r="D774" t="inlineStr">
        <is>
          <t>新潟県</t>
        </is>
      </c>
      <c r="G774" s="3" t="n">
        <v>37.845639</v>
      </c>
      <c r="H774" s="3" t="n">
        <v>139.008412</v>
      </c>
      <c r="I774" t="inlineStr">
        <is>
          <t>OSM実測</t>
        </is>
      </c>
      <c r="J774" t="n">
        <v>57</v>
      </c>
      <c r="K774" t="n">
        <v>57</v>
      </c>
      <c r="L774" t="n">
        <v>-36</v>
      </c>
      <c r="M774" t="n">
        <v>21</v>
      </c>
      <c r="O774" t="inlineStr">
        <is>
          <t>不可 #4</t>
        </is>
      </c>
      <c r="P774" t="inlineStr">
        <is>
          <t>有り</t>
        </is>
      </c>
      <c r="R774" s="4">
        <f>IF(COUNT($M774:$N774)=0,"",IF(AND(IF($N774&lt;&gt;"",$N774,$M774)&lt;=0,$O774&lt;&gt;"可"),"警告",""))</f>
        <v/>
      </c>
      <c r="S774" s="4">
        <f>IF(COUNT($M774:$N774)=0,0,IF(IF($N774&lt;&gt;"",$N774,$M774)&gt;=スコアリング基準!$B$20,スコアリング基準!$C$20,IF(IF($N774&lt;&gt;"",$N774,$M774)&gt;=スコアリング基準!$B$21,スコアリング基準!$C$21,IF(IF($N774&lt;&gt;"",$N774,$M774)&gt;0,スコアリング基準!$C$22,0))))</f>
        <v/>
      </c>
      <c r="T774" s="4">
        <f>IF($O774="可",スコアリング基準!$C$23,0)</f>
        <v/>
      </c>
      <c r="U774" s="4">
        <f>IF(OR(COUNT($K774:$L774)&lt;2,$K774=0),0,IF(ABS($L774)/$K774&lt;=スコアリング基準!$B$24,スコアリング基準!$C$24,IF(ABS($L774)/$K774&lt;=スコアリング基準!$B$25,スコアリング基準!$C$25,IF(ABS($L774)/$K774&lt;=スコアリング基準!$B$26,スコアリング基準!$C$26,0))))</f>
        <v/>
      </c>
      <c r="V774" s="4">
        <f>IF($P774="なし",スコアリング基準!$C$27,0)</f>
        <v/>
      </c>
      <c r="W774" s="4">
        <f>IF($F774="",0,IF(ISNUMBER($F774),IF($F774&lt;=スコアリング基準!$B$28,スコアリング基準!$C$28,スコアリング基準!$C$29),0))</f>
        <v/>
      </c>
      <c r="X774" s="4">
        <f>IFERROR(VLOOKUP($B774,スコアリング基準!$A$36:$B$46,2,FALSE),0)</f>
        <v/>
      </c>
      <c r="Y774" s="4">
        <f>SUM($S774:$X774)</f>
        <v/>
      </c>
      <c r="Z774" s="4">
        <f>IF(COUNT($M774:$N774)=0,"データ無",IF($Y774&gt;=スコアリング基準!$B$30,"S",IF($Y774&gt;=スコアリング基準!$B$31,"A",IF($Y774&gt;=スコアリング基準!$B$32,"B","C"))))</f>
        <v/>
      </c>
      <c r="AA774">
        <f>IFERROR(INDEX(実績DB!$I$3:$I$104,MATCH($B774&amp;$C774,実績DB!$J$3:$J$104,0)),"")</f>
        <v/>
      </c>
    </row>
    <row r="775">
      <c r="A775" t="n">
        <v>773</v>
      </c>
      <c r="B775" t="inlineStr">
        <is>
          <t>東北</t>
        </is>
      </c>
      <c r="C775" t="inlineStr">
        <is>
          <t>東北電力ネットワーク(株)幸町変電所</t>
        </is>
      </c>
      <c r="D775" t="inlineStr">
        <is>
          <t>新潟県</t>
        </is>
      </c>
      <c r="G775" s="3" t="n">
        <v>37.910607</v>
      </c>
      <c r="H775" s="3" t="n">
        <v>139.04612</v>
      </c>
      <c r="I775" t="inlineStr">
        <is>
          <t>OSM実測</t>
        </is>
      </c>
      <c r="J775" t="n">
        <v>57</v>
      </c>
      <c r="K775" t="n">
        <v>57</v>
      </c>
      <c r="L775" t="n">
        <v>-37</v>
      </c>
      <c r="M775" t="n">
        <v>20</v>
      </c>
      <c r="O775" t="inlineStr">
        <is>
          <t>不可 #4</t>
        </is>
      </c>
      <c r="P775" t="inlineStr">
        <is>
          <t>有り</t>
        </is>
      </c>
      <c r="R775" s="4">
        <f>IF(COUNT($M775:$N775)=0,"",IF(AND(IF($N775&lt;&gt;"",$N775,$M775)&lt;=0,$O775&lt;&gt;"可"),"警告",""))</f>
        <v/>
      </c>
      <c r="S775" s="4">
        <f>IF(COUNT($M775:$N775)=0,0,IF(IF($N775&lt;&gt;"",$N775,$M775)&gt;=スコアリング基準!$B$20,スコアリング基準!$C$20,IF(IF($N775&lt;&gt;"",$N775,$M775)&gt;=スコアリング基準!$B$21,スコアリング基準!$C$21,IF(IF($N775&lt;&gt;"",$N775,$M775)&gt;0,スコアリング基準!$C$22,0))))</f>
        <v/>
      </c>
      <c r="T775" s="4">
        <f>IF($O775="可",スコアリング基準!$C$23,0)</f>
        <v/>
      </c>
      <c r="U775" s="4">
        <f>IF(OR(COUNT($K775:$L775)&lt;2,$K775=0),0,IF(ABS($L775)/$K775&lt;=スコアリング基準!$B$24,スコアリング基準!$C$24,IF(ABS($L775)/$K775&lt;=スコアリング基準!$B$25,スコアリング基準!$C$25,IF(ABS($L775)/$K775&lt;=スコアリング基準!$B$26,スコアリング基準!$C$26,0))))</f>
        <v/>
      </c>
      <c r="V775" s="4">
        <f>IF($P775="なし",スコアリング基準!$C$27,0)</f>
        <v/>
      </c>
      <c r="W775" s="4">
        <f>IF($F775="",0,IF(ISNUMBER($F775),IF($F775&lt;=スコアリング基準!$B$28,スコアリング基準!$C$28,スコアリング基準!$C$29),0))</f>
        <v/>
      </c>
      <c r="X775" s="4">
        <f>IFERROR(VLOOKUP($B775,スコアリング基準!$A$36:$B$46,2,FALSE),0)</f>
        <v/>
      </c>
      <c r="Y775" s="4">
        <f>SUM($S775:$X775)</f>
        <v/>
      </c>
      <c r="Z775" s="4">
        <f>IF(COUNT($M775:$N775)=0,"データ無",IF($Y775&gt;=スコアリング基準!$B$30,"S",IF($Y775&gt;=スコアリング基準!$B$31,"A",IF($Y775&gt;=スコアリング基準!$B$32,"B","C"))))</f>
        <v/>
      </c>
      <c r="AA775">
        <f>IFERROR(INDEX(実績DB!$I$3:$I$104,MATCH($B775&amp;$C775,実績DB!$J$3:$J$104,0)),"")</f>
        <v/>
      </c>
    </row>
    <row r="776">
      <c r="A776" t="n">
        <v>774</v>
      </c>
      <c r="B776" t="inlineStr">
        <is>
          <t>東北</t>
        </is>
      </c>
      <c r="C776" t="inlineStr">
        <is>
          <t>東北電力ネットワーク(株）刈羽変電所</t>
        </is>
      </c>
      <c r="D776" t="inlineStr">
        <is>
          <t>新潟県</t>
        </is>
      </c>
      <c r="G776" s="3" t="n">
        <v>37.390275</v>
      </c>
      <c r="H776" s="3" t="n">
        <v>138.607598</v>
      </c>
      <c r="I776" t="inlineStr">
        <is>
          <t>OSM実測</t>
        </is>
      </c>
      <c r="J776" t="n">
        <v>285</v>
      </c>
      <c r="K776" t="n">
        <v>210</v>
      </c>
      <c r="L776" t="n">
        <v>-115</v>
      </c>
      <c r="O776" t="inlineStr">
        <is>
          <t>可</t>
        </is>
      </c>
      <c r="P776" t="inlineStr">
        <is>
          <t>有り</t>
        </is>
      </c>
      <c r="R776" s="4">
        <f>IF(COUNT($M776:$N776)=0,"",IF(AND(IF($N776&lt;&gt;"",$N776,$M776)&lt;=0,$O776&lt;&gt;"可"),"警告",""))</f>
        <v/>
      </c>
      <c r="S776" s="4">
        <f>IF(COUNT($M776:$N776)=0,0,IF(IF($N776&lt;&gt;"",$N776,$M776)&gt;=スコアリング基準!$B$20,スコアリング基準!$C$20,IF(IF($N776&lt;&gt;"",$N776,$M776)&gt;=スコアリング基準!$B$21,スコアリング基準!$C$21,IF(IF($N776&lt;&gt;"",$N776,$M776)&gt;0,スコアリング基準!$C$22,0))))</f>
        <v/>
      </c>
      <c r="T776" s="4">
        <f>IF($O776="可",スコアリング基準!$C$23,0)</f>
        <v/>
      </c>
      <c r="U776" s="4">
        <f>IF(OR(COUNT($K776:$L776)&lt;2,$K776=0),0,IF(ABS($L776)/$K776&lt;=スコアリング基準!$B$24,スコアリング基準!$C$24,IF(ABS($L776)/$K776&lt;=スコアリング基準!$B$25,スコアリング基準!$C$25,IF(ABS($L776)/$K776&lt;=スコアリング基準!$B$26,スコアリング基準!$C$26,0))))</f>
        <v/>
      </c>
      <c r="V776" s="4">
        <f>IF($P776="なし",スコアリング基準!$C$27,0)</f>
        <v/>
      </c>
      <c r="W776" s="4">
        <f>IF($F776="",0,IF(ISNUMBER($F776),IF($F776&lt;=スコアリング基準!$B$28,スコアリング基準!$C$28,スコアリング基準!$C$29),0))</f>
        <v/>
      </c>
      <c r="X776" s="4">
        <f>IFERROR(VLOOKUP($B776,スコアリング基準!$A$36:$B$46,2,FALSE),0)</f>
        <v/>
      </c>
      <c r="Y776" s="4">
        <f>SUM($S776:$X776)</f>
        <v/>
      </c>
      <c r="Z776" s="4">
        <f>IF(COUNT($M776:$N776)=0,"データ無",IF($Y776&gt;=スコアリング基準!$B$30,"S",IF($Y776&gt;=スコアリング基準!$B$31,"A",IF($Y776&gt;=スコアリング基準!$B$32,"B","C"))))</f>
        <v/>
      </c>
      <c r="AA776">
        <f>IFERROR(INDEX(実績DB!$I$3:$I$104,MATCH($B776&amp;$C776,実績DB!$J$3:$J$104,0)),"")</f>
        <v/>
      </c>
    </row>
    <row r="777">
      <c r="A777" t="n">
        <v>775</v>
      </c>
      <c r="B777" t="inlineStr">
        <is>
          <t>東北</t>
        </is>
      </c>
      <c r="C777" t="inlineStr">
        <is>
          <t>東北電力ネットワーク(株）茨目変電所</t>
        </is>
      </c>
      <c r="D777" t="inlineStr">
        <is>
          <t>新潟県</t>
        </is>
      </c>
      <c r="G777" s="3" t="n">
        <v>37.358994</v>
      </c>
      <c r="H777" s="3" t="n">
        <v>138.580906</v>
      </c>
      <c r="I777" t="inlineStr">
        <is>
          <t>OSM実測</t>
        </is>
      </c>
      <c r="J777" t="n">
        <v>38</v>
      </c>
      <c r="K777" t="n">
        <v>38</v>
      </c>
      <c r="L777" t="n">
        <v>-19</v>
      </c>
      <c r="M777" t="n">
        <v>19</v>
      </c>
      <c r="O777" t="inlineStr">
        <is>
          <t>不可 #4</t>
        </is>
      </c>
      <c r="P777" t="inlineStr">
        <is>
          <t>有り</t>
        </is>
      </c>
      <c r="R777" s="4">
        <f>IF(COUNT($M777:$N777)=0,"",IF(AND(IF($N777&lt;&gt;"",$N777,$M777)&lt;=0,$O777&lt;&gt;"可"),"警告",""))</f>
        <v/>
      </c>
      <c r="S777" s="4">
        <f>IF(COUNT($M777:$N777)=0,0,IF(IF($N777&lt;&gt;"",$N777,$M777)&gt;=スコアリング基準!$B$20,スコアリング基準!$C$20,IF(IF($N777&lt;&gt;"",$N777,$M777)&gt;=スコアリング基準!$B$21,スコアリング基準!$C$21,IF(IF($N777&lt;&gt;"",$N777,$M777)&gt;0,スコアリング基準!$C$22,0))))</f>
        <v/>
      </c>
      <c r="T777" s="4">
        <f>IF($O777="可",スコアリング基準!$C$23,0)</f>
        <v/>
      </c>
      <c r="U777" s="4">
        <f>IF(OR(COUNT($K777:$L777)&lt;2,$K777=0),0,IF(ABS($L777)/$K777&lt;=スコアリング基準!$B$24,スコアリング基準!$C$24,IF(ABS($L777)/$K777&lt;=スコアリング基準!$B$25,スコアリング基準!$C$25,IF(ABS($L777)/$K777&lt;=スコアリング基準!$B$26,スコアリング基準!$C$26,0))))</f>
        <v/>
      </c>
      <c r="V777" s="4">
        <f>IF($P777="なし",スコアリング基準!$C$27,0)</f>
        <v/>
      </c>
      <c r="W777" s="4">
        <f>IF($F777="",0,IF(ISNUMBER($F777),IF($F777&lt;=スコアリング基準!$B$28,スコアリング基準!$C$28,スコアリング基準!$C$29),0))</f>
        <v/>
      </c>
      <c r="X777" s="4">
        <f>IFERROR(VLOOKUP($B777,スコアリング基準!$A$36:$B$46,2,FALSE),0)</f>
        <v/>
      </c>
      <c r="Y777" s="4">
        <f>SUM($S777:$X777)</f>
        <v/>
      </c>
      <c r="Z777" s="4">
        <f>IF(COUNT($M777:$N777)=0,"データ無",IF($Y777&gt;=スコアリング基準!$B$30,"S",IF($Y777&gt;=スコアリング基準!$B$31,"A",IF($Y777&gt;=スコアリング基準!$B$32,"B","C"))))</f>
        <v/>
      </c>
      <c r="AA777">
        <f>IFERROR(INDEX(実績DB!$I$3:$I$104,MATCH($B777&amp;$C777,実績DB!$J$3:$J$104,0)),"")</f>
        <v/>
      </c>
    </row>
    <row r="778">
      <c r="A778" t="n">
        <v>776</v>
      </c>
      <c r="B778" t="inlineStr">
        <is>
          <t>東北</t>
        </is>
      </c>
      <c r="C778" t="inlineStr">
        <is>
          <t>東北電力才津変電所</t>
        </is>
      </c>
      <c r="D778" t="inlineStr">
        <is>
          <t>新潟県</t>
        </is>
      </c>
      <c r="G778" s="3" t="n">
        <v>37.427838</v>
      </c>
      <c r="H778" s="3" t="n">
        <v>138.793824</v>
      </c>
      <c r="I778" t="inlineStr">
        <is>
          <t>OSM実測</t>
        </is>
      </c>
      <c r="J778" t="n">
        <v>38</v>
      </c>
      <c r="K778" t="n">
        <v>38</v>
      </c>
      <c r="L778" t="n">
        <v>-19</v>
      </c>
      <c r="M778" t="n">
        <v>19</v>
      </c>
      <c r="O778" t="inlineStr">
        <is>
          <t>不可 #4</t>
        </is>
      </c>
      <c r="P778" t="inlineStr">
        <is>
          <t>有り</t>
        </is>
      </c>
      <c r="R778" s="4">
        <f>IF(COUNT($M778:$N778)=0,"",IF(AND(IF($N778&lt;&gt;"",$N778,$M778)&lt;=0,$O778&lt;&gt;"可"),"警告",""))</f>
        <v/>
      </c>
      <c r="S778" s="4">
        <f>IF(COUNT($M778:$N778)=0,0,IF(IF($N778&lt;&gt;"",$N778,$M778)&gt;=スコアリング基準!$B$20,スコアリング基準!$C$20,IF(IF($N778&lt;&gt;"",$N778,$M778)&gt;=スコアリング基準!$B$21,スコアリング基準!$C$21,IF(IF($N778&lt;&gt;"",$N778,$M778)&gt;0,スコアリング基準!$C$22,0))))</f>
        <v/>
      </c>
      <c r="T778" s="4">
        <f>IF($O778="可",スコアリング基準!$C$23,0)</f>
        <v/>
      </c>
      <c r="U778" s="4">
        <f>IF(OR(COUNT($K778:$L778)&lt;2,$K778=0),0,IF(ABS($L778)/$K778&lt;=スコアリング基準!$B$24,スコアリング基準!$C$24,IF(ABS($L778)/$K778&lt;=スコアリング基準!$B$25,スコアリング基準!$C$25,IF(ABS($L778)/$K778&lt;=スコアリング基準!$B$26,スコアリング基準!$C$26,0))))</f>
        <v/>
      </c>
      <c r="V778" s="4">
        <f>IF($P778="なし",スコアリング基準!$C$27,0)</f>
        <v/>
      </c>
      <c r="W778" s="4">
        <f>IF($F778="",0,IF(ISNUMBER($F778),IF($F778&lt;=スコアリング基準!$B$28,スコアリング基準!$C$28,スコアリング基準!$C$29),0))</f>
        <v/>
      </c>
      <c r="X778" s="4">
        <f>IFERROR(VLOOKUP($B778,スコアリング基準!$A$36:$B$46,2,FALSE),0)</f>
        <v/>
      </c>
      <c r="Y778" s="4">
        <f>SUM($S778:$X778)</f>
        <v/>
      </c>
      <c r="Z778" s="4">
        <f>IF(COUNT($M778:$N778)=0,"データ無",IF($Y778&gt;=スコアリング基準!$B$30,"S",IF($Y778&gt;=スコアリング基準!$B$31,"A",IF($Y778&gt;=スコアリング基準!$B$32,"B","C"))))</f>
        <v/>
      </c>
      <c r="AA778">
        <f>IFERROR(INDEX(実績DB!$I$3:$I$104,MATCH($B778&amp;$C778,実績DB!$J$3:$J$104,0)),"")</f>
        <v/>
      </c>
    </row>
    <row r="779">
      <c r="A779" t="n">
        <v>777</v>
      </c>
      <c r="B779" t="inlineStr">
        <is>
          <t>東北</t>
        </is>
      </c>
      <c r="C779" t="inlineStr">
        <is>
          <t>東北電力花京院変電所</t>
        </is>
      </c>
      <c r="D779" t="inlineStr">
        <is>
          <t>宮城県</t>
        </is>
      </c>
      <c r="G779" s="3" t="n">
        <v>38.264405</v>
      </c>
      <c r="H779" s="3" t="n">
        <v>140.880582</v>
      </c>
      <c r="I779" t="inlineStr">
        <is>
          <t>OSM実測</t>
        </is>
      </c>
      <c r="J779" t="n">
        <v>57</v>
      </c>
      <c r="K779" t="n">
        <v>57</v>
      </c>
      <c r="L779" t="n">
        <v>-37</v>
      </c>
      <c r="M779" t="n">
        <v>20</v>
      </c>
      <c r="O779" t="inlineStr">
        <is>
          <t>不可 #4</t>
        </is>
      </c>
      <c r="P779" t="inlineStr">
        <is>
          <t>有り</t>
        </is>
      </c>
      <c r="R779" s="4">
        <f>IF(COUNT($M779:$N779)=0,"",IF(AND(IF($N779&lt;&gt;"",$N779,$M779)&lt;=0,$O779&lt;&gt;"可"),"警告",""))</f>
        <v/>
      </c>
      <c r="S779" s="4">
        <f>IF(COUNT($M779:$N779)=0,0,IF(IF($N779&lt;&gt;"",$N779,$M779)&gt;=スコアリング基準!$B$20,スコアリング基準!$C$20,IF(IF($N779&lt;&gt;"",$N779,$M779)&gt;=スコアリング基準!$B$21,スコアリング基準!$C$21,IF(IF($N779&lt;&gt;"",$N779,$M779)&gt;0,スコアリング基準!$C$22,0))))</f>
        <v/>
      </c>
      <c r="T779" s="4">
        <f>IF($O779="可",スコアリング基準!$C$23,0)</f>
        <v/>
      </c>
      <c r="U779" s="4">
        <f>IF(OR(COUNT($K779:$L779)&lt;2,$K779=0),0,IF(ABS($L779)/$K779&lt;=スコアリング基準!$B$24,スコアリング基準!$C$24,IF(ABS($L779)/$K779&lt;=スコアリング基準!$B$25,スコアリング基準!$C$25,IF(ABS($L779)/$K779&lt;=スコアリング基準!$B$26,スコアリング基準!$C$26,0))))</f>
        <v/>
      </c>
      <c r="V779" s="4">
        <f>IF($P779="なし",スコアリング基準!$C$27,0)</f>
        <v/>
      </c>
      <c r="W779" s="4">
        <f>IF($F779="",0,IF(ISNUMBER($F779),IF($F779&lt;=スコアリング基準!$B$28,スコアリング基準!$C$28,スコアリング基準!$C$29),0))</f>
        <v/>
      </c>
      <c r="X779" s="4">
        <f>IFERROR(VLOOKUP($B779,スコアリング基準!$A$36:$B$46,2,FALSE),0)</f>
        <v/>
      </c>
      <c r="Y779" s="4">
        <f>SUM($S779:$X779)</f>
        <v/>
      </c>
      <c r="Z779" s="4">
        <f>IF(COUNT($M779:$N779)=0,"データ無",IF($Y779&gt;=スコアリング基準!$B$30,"S",IF($Y779&gt;=スコアリング基準!$B$31,"A",IF($Y779&gt;=スコアリング基準!$B$32,"B","C"))))</f>
        <v/>
      </c>
      <c r="AA779">
        <f>IFERROR(INDEX(実績DB!$I$3:$I$104,MATCH($B779&amp;$C779,実績DB!$J$3:$J$104,0)),"")</f>
        <v/>
      </c>
    </row>
    <row r="780">
      <c r="A780" t="n">
        <v>778</v>
      </c>
      <c r="B780" t="inlineStr">
        <is>
          <t>東北</t>
        </is>
      </c>
      <c r="C780" t="inlineStr">
        <is>
          <t>東北電力鳥屋野変電所</t>
        </is>
      </c>
      <c r="D780" t="inlineStr">
        <is>
          <t>新潟県</t>
        </is>
      </c>
      <c r="G780" s="3" t="n">
        <v>37.902247</v>
      </c>
      <c r="H780" s="3" t="n">
        <v>139.05034</v>
      </c>
      <c r="I780" t="inlineStr">
        <is>
          <t>OSM実測</t>
        </is>
      </c>
      <c r="J780" t="n">
        <v>57</v>
      </c>
      <c r="K780" t="n">
        <v>57</v>
      </c>
      <c r="L780" t="n">
        <v>-36</v>
      </c>
      <c r="M780" t="n">
        <v>21</v>
      </c>
      <c r="O780" t="inlineStr">
        <is>
          <t>不可 #4</t>
        </is>
      </c>
      <c r="P780" t="inlineStr">
        <is>
          <t>有り</t>
        </is>
      </c>
      <c r="R780" s="4">
        <f>IF(COUNT($M780:$N780)=0,"",IF(AND(IF($N780&lt;&gt;"",$N780,$M780)&lt;=0,$O780&lt;&gt;"可"),"警告",""))</f>
        <v/>
      </c>
      <c r="S780" s="4">
        <f>IF(COUNT($M780:$N780)=0,0,IF(IF($N780&lt;&gt;"",$N780,$M780)&gt;=スコアリング基準!$B$20,スコアリング基準!$C$20,IF(IF($N780&lt;&gt;"",$N780,$M780)&gt;=スコアリング基準!$B$21,スコアリング基準!$C$21,IF(IF($N780&lt;&gt;"",$N780,$M780)&gt;0,スコアリング基準!$C$22,0))))</f>
        <v/>
      </c>
      <c r="T780" s="4">
        <f>IF($O780="可",スコアリング基準!$C$23,0)</f>
        <v/>
      </c>
      <c r="U780" s="4">
        <f>IF(OR(COUNT($K780:$L780)&lt;2,$K780=0),0,IF(ABS($L780)/$K780&lt;=スコアリング基準!$B$24,スコアリング基準!$C$24,IF(ABS($L780)/$K780&lt;=スコアリング基準!$B$25,スコアリング基準!$C$25,IF(ABS($L780)/$K780&lt;=スコアリング基準!$B$26,スコアリング基準!$C$26,0))))</f>
        <v/>
      </c>
      <c r="V780" s="4">
        <f>IF($P780="なし",スコアリング基準!$C$27,0)</f>
        <v/>
      </c>
      <c r="W780" s="4">
        <f>IF($F780="",0,IF(ISNUMBER($F780),IF($F780&lt;=スコアリング基準!$B$28,スコアリング基準!$C$28,スコアリング基準!$C$29),0))</f>
        <v/>
      </c>
      <c r="X780" s="4">
        <f>IFERROR(VLOOKUP($B780,スコアリング基準!$A$36:$B$46,2,FALSE),0)</f>
        <v/>
      </c>
      <c r="Y780" s="4">
        <f>SUM($S780:$X780)</f>
        <v/>
      </c>
      <c r="Z780" s="4">
        <f>IF(COUNT($M780:$N780)=0,"データ無",IF($Y780&gt;=スコアリング基準!$B$30,"S",IF($Y780&gt;=スコアリング基準!$B$31,"A",IF($Y780&gt;=スコアリング基準!$B$32,"B","C"))))</f>
        <v/>
      </c>
      <c r="AA780">
        <f>IFERROR(INDEX(実績DB!$I$3:$I$104,MATCH($B780&amp;$C780,実績DB!$J$3:$J$104,0)),"")</f>
        <v/>
      </c>
    </row>
    <row r="781">
      <c r="A781" t="n">
        <v>779</v>
      </c>
      <c r="B781" t="inlineStr">
        <is>
          <t>東北</t>
        </is>
      </c>
      <c r="C781" t="inlineStr">
        <is>
          <t>沖野変電所</t>
        </is>
      </c>
      <c r="D781" t="inlineStr">
        <is>
          <t>宮城県</t>
        </is>
      </c>
      <c r="G781" s="3" t="n">
        <v>38.219727</v>
      </c>
      <c r="H781" s="3" t="n">
        <v>140.920804</v>
      </c>
      <c r="I781" t="inlineStr">
        <is>
          <t>OSM実測</t>
        </is>
      </c>
      <c r="J781" t="n">
        <v>38</v>
      </c>
      <c r="K781" t="n">
        <v>38</v>
      </c>
      <c r="L781" t="n">
        <v>-22</v>
      </c>
      <c r="M781" t="n">
        <v>16</v>
      </c>
      <c r="O781" t="inlineStr">
        <is>
          <t>不可 #4</t>
        </is>
      </c>
      <c r="P781" t="inlineStr">
        <is>
          <t>有り</t>
        </is>
      </c>
      <c r="R781" s="4">
        <f>IF(COUNT($M781:$N781)=0,"",IF(AND(IF($N781&lt;&gt;"",$N781,$M781)&lt;=0,$O781&lt;&gt;"可"),"警告",""))</f>
        <v/>
      </c>
      <c r="S781" s="4">
        <f>IF(COUNT($M781:$N781)=0,0,IF(IF($N781&lt;&gt;"",$N781,$M781)&gt;=スコアリング基準!$B$20,スコアリング基準!$C$20,IF(IF($N781&lt;&gt;"",$N781,$M781)&gt;=スコアリング基準!$B$21,スコアリング基準!$C$21,IF(IF($N781&lt;&gt;"",$N781,$M781)&gt;0,スコアリング基準!$C$22,0))))</f>
        <v/>
      </c>
      <c r="T781" s="4">
        <f>IF($O781="可",スコアリング基準!$C$23,0)</f>
        <v/>
      </c>
      <c r="U781" s="4">
        <f>IF(OR(COUNT($K781:$L781)&lt;2,$K781=0),0,IF(ABS($L781)/$K781&lt;=スコアリング基準!$B$24,スコアリング基準!$C$24,IF(ABS($L781)/$K781&lt;=スコアリング基準!$B$25,スコアリング基準!$C$25,IF(ABS($L781)/$K781&lt;=スコアリング基準!$B$26,スコアリング基準!$C$26,0))))</f>
        <v/>
      </c>
      <c r="V781" s="4">
        <f>IF($P781="なし",スコアリング基準!$C$27,0)</f>
        <v/>
      </c>
      <c r="W781" s="4">
        <f>IF($F781="",0,IF(ISNUMBER($F781),IF($F781&lt;=スコアリング基準!$B$28,スコアリング基準!$C$28,スコアリング基準!$C$29),0))</f>
        <v/>
      </c>
      <c r="X781" s="4">
        <f>IFERROR(VLOOKUP($B781,スコアリング基準!$A$36:$B$46,2,FALSE),0)</f>
        <v/>
      </c>
      <c r="Y781" s="4">
        <f>SUM($S781:$X781)</f>
        <v/>
      </c>
      <c r="Z781" s="4">
        <f>IF(COUNT($M781:$N781)=0,"データ無",IF($Y781&gt;=スコアリング基準!$B$30,"S",IF($Y781&gt;=スコアリング基準!$B$31,"A",IF($Y781&gt;=スコアリング基準!$B$32,"B","C"))))</f>
        <v/>
      </c>
      <c r="AA781">
        <f>IFERROR(INDEX(実績DB!$I$3:$I$104,MATCH($B781&amp;$C781,実績DB!$J$3:$J$104,0)),"")</f>
        <v/>
      </c>
    </row>
    <row r="782">
      <c r="A782" t="n">
        <v>780</v>
      </c>
      <c r="B782" t="inlineStr">
        <is>
          <t>東北</t>
        </is>
      </c>
      <c r="C782" t="inlineStr">
        <is>
          <t>燕変電所</t>
        </is>
      </c>
      <c r="D782" t="inlineStr">
        <is>
          <t>新潟県</t>
        </is>
      </c>
      <c r="G782" s="3" t="n">
        <v>37.65976</v>
      </c>
      <c r="H782" s="3" t="n">
        <v>138.91796</v>
      </c>
      <c r="I782" t="inlineStr">
        <is>
          <t>OSM実測</t>
        </is>
      </c>
      <c r="J782" t="n">
        <v>47</v>
      </c>
      <c r="K782" t="n">
        <v>47</v>
      </c>
      <c r="L782" t="n">
        <v>-35</v>
      </c>
      <c r="M782" t="n">
        <v>12</v>
      </c>
      <c r="O782" t="inlineStr">
        <is>
          <t>不可 #4</t>
        </is>
      </c>
      <c r="P782" t="inlineStr">
        <is>
          <t>有り</t>
        </is>
      </c>
      <c r="R782" s="4">
        <f>IF(COUNT($M782:$N782)=0,"",IF(AND(IF($N782&lt;&gt;"",$N782,$M782)&lt;=0,$O782&lt;&gt;"可"),"警告",""))</f>
        <v/>
      </c>
      <c r="S782" s="4">
        <f>IF(COUNT($M782:$N782)=0,0,IF(IF($N782&lt;&gt;"",$N782,$M782)&gt;=スコアリング基準!$B$20,スコアリング基準!$C$20,IF(IF($N782&lt;&gt;"",$N782,$M782)&gt;=スコアリング基準!$B$21,スコアリング基準!$C$21,IF(IF($N782&lt;&gt;"",$N782,$M782)&gt;0,スコアリング基準!$C$22,0))))</f>
        <v/>
      </c>
      <c r="T782" s="4">
        <f>IF($O782="可",スコアリング基準!$C$23,0)</f>
        <v/>
      </c>
      <c r="U782" s="4">
        <f>IF(OR(COUNT($K782:$L782)&lt;2,$K782=0),0,IF(ABS($L782)/$K782&lt;=スコアリング基準!$B$24,スコアリング基準!$C$24,IF(ABS($L782)/$K782&lt;=スコアリング基準!$B$25,スコアリング基準!$C$25,IF(ABS($L782)/$K782&lt;=スコアリング基準!$B$26,スコアリング基準!$C$26,0))))</f>
        <v/>
      </c>
      <c r="V782" s="4">
        <f>IF($P782="なし",スコアリング基準!$C$27,0)</f>
        <v/>
      </c>
      <c r="W782" s="4">
        <f>IF($F782="",0,IF(ISNUMBER($F782),IF($F782&lt;=スコアリング基準!$B$28,スコアリング基準!$C$28,スコアリング基準!$C$29),0))</f>
        <v/>
      </c>
      <c r="X782" s="4">
        <f>IFERROR(VLOOKUP($B782,スコアリング基準!$A$36:$B$46,2,FALSE),0)</f>
        <v/>
      </c>
      <c r="Y782" s="4">
        <f>SUM($S782:$X782)</f>
        <v/>
      </c>
      <c r="Z782" s="4">
        <f>IF(COUNT($M782:$N782)=0,"データ無",IF($Y782&gt;=スコアリング基準!$B$30,"S",IF($Y782&gt;=スコアリング基準!$B$31,"A",IF($Y782&gt;=スコアリング基準!$B$32,"B","C"))))</f>
        <v/>
      </c>
      <c r="AA782">
        <f>IFERROR(INDEX(実績DB!$I$3:$I$104,MATCH($B782&amp;$C782,実績DB!$J$3:$J$104,0)),"")</f>
        <v/>
      </c>
    </row>
    <row r="783">
      <c r="A783" t="n">
        <v>781</v>
      </c>
      <c r="B783" t="inlineStr">
        <is>
          <t>東北</t>
        </is>
      </c>
      <c r="C783" t="inlineStr">
        <is>
          <t>石江変電所</t>
        </is>
      </c>
      <c r="D783" t="inlineStr">
        <is>
          <t>青森県</t>
        </is>
      </c>
      <c r="G783" s="3" t="n">
        <v>40.831857</v>
      </c>
      <c r="H783" s="3" t="n">
        <v>140.693852</v>
      </c>
      <c r="I783" t="inlineStr">
        <is>
          <t>OSM実測</t>
        </is>
      </c>
      <c r="J783" t="n">
        <v>38</v>
      </c>
      <c r="K783" t="n">
        <v>38</v>
      </c>
      <c r="L783" t="n">
        <v>-17</v>
      </c>
      <c r="M783" t="n">
        <v>21</v>
      </c>
      <c r="O783" t="inlineStr">
        <is>
          <t>不可 #4</t>
        </is>
      </c>
      <c r="P783" t="inlineStr">
        <is>
          <t>有り</t>
        </is>
      </c>
      <c r="R783" s="4">
        <f>IF(COUNT($M783:$N783)=0,"",IF(AND(IF($N783&lt;&gt;"",$N783,$M783)&lt;=0,$O783&lt;&gt;"可"),"警告",""))</f>
        <v/>
      </c>
      <c r="S783" s="4">
        <f>IF(COUNT($M783:$N783)=0,0,IF(IF($N783&lt;&gt;"",$N783,$M783)&gt;=スコアリング基準!$B$20,スコアリング基準!$C$20,IF(IF($N783&lt;&gt;"",$N783,$M783)&gt;=スコアリング基準!$B$21,スコアリング基準!$C$21,IF(IF($N783&lt;&gt;"",$N783,$M783)&gt;0,スコアリング基準!$C$22,0))))</f>
        <v/>
      </c>
      <c r="T783" s="4">
        <f>IF($O783="可",スコアリング基準!$C$23,0)</f>
        <v/>
      </c>
      <c r="U783" s="4">
        <f>IF(OR(COUNT($K783:$L783)&lt;2,$K783=0),0,IF(ABS($L783)/$K783&lt;=スコアリング基準!$B$24,スコアリング基準!$C$24,IF(ABS($L783)/$K783&lt;=スコアリング基準!$B$25,スコアリング基準!$C$25,IF(ABS($L783)/$K783&lt;=スコアリング基準!$B$26,スコアリング基準!$C$26,0))))</f>
        <v/>
      </c>
      <c r="V783" s="4">
        <f>IF($P783="なし",スコアリング基準!$C$27,0)</f>
        <v/>
      </c>
      <c r="W783" s="4">
        <f>IF($F783="",0,IF(ISNUMBER($F783),IF($F783&lt;=スコアリング基準!$B$28,スコアリング基準!$C$28,スコアリング基準!$C$29),0))</f>
        <v/>
      </c>
      <c r="X783" s="4">
        <f>IFERROR(VLOOKUP($B783,スコアリング基準!$A$36:$B$46,2,FALSE),0)</f>
        <v/>
      </c>
      <c r="Y783" s="4">
        <f>SUM($S783:$X783)</f>
        <v/>
      </c>
      <c r="Z783" s="4">
        <f>IF(COUNT($M783:$N783)=0,"データ無",IF($Y783&gt;=スコアリング基準!$B$30,"S",IF($Y783&gt;=スコアリング基準!$B$31,"A",IF($Y783&gt;=スコアリング基準!$B$32,"B","C"))))</f>
        <v/>
      </c>
      <c r="AA783">
        <f>IFERROR(INDEX(実績DB!$I$3:$I$104,MATCH($B783&amp;$C783,実績DB!$J$3:$J$104,0)),"")</f>
        <v/>
      </c>
    </row>
    <row r="784">
      <c r="A784" t="n">
        <v>782</v>
      </c>
      <c r="B784" t="inlineStr">
        <is>
          <t>東北</t>
        </is>
      </c>
      <c r="C784" t="inlineStr">
        <is>
          <t>笹口変電所</t>
        </is>
      </c>
      <c r="D784" t="inlineStr">
        <is>
          <t>新潟県</t>
        </is>
      </c>
      <c r="G784" s="3" t="n">
        <v>37.91286</v>
      </c>
      <c r="H784" s="3" t="n">
        <v>139.0661</v>
      </c>
      <c r="I784" t="inlineStr">
        <is>
          <t>OSM実測</t>
        </is>
      </c>
      <c r="J784" t="n">
        <v>38</v>
      </c>
      <c r="K784" t="n">
        <v>38</v>
      </c>
      <c r="L784" t="n">
        <v>-18</v>
      </c>
      <c r="M784" t="n">
        <v>20</v>
      </c>
      <c r="O784" t="inlineStr">
        <is>
          <t>不可 #4</t>
        </is>
      </c>
      <c r="P784" t="inlineStr">
        <is>
          <t>有り</t>
        </is>
      </c>
      <c r="R784" s="4">
        <f>IF(COUNT($M784:$N784)=0,"",IF(AND(IF($N784&lt;&gt;"",$N784,$M784)&lt;=0,$O784&lt;&gt;"可"),"警告",""))</f>
        <v/>
      </c>
      <c r="S784" s="4">
        <f>IF(COUNT($M784:$N784)=0,0,IF(IF($N784&lt;&gt;"",$N784,$M784)&gt;=スコアリング基準!$B$20,スコアリング基準!$C$20,IF(IF($N784&lt;&gt;"",$N784,$M784)&gt;=スコアリング基準!$B$21,スコアリング基準!$C$21,IF(IF($N784&lt;&gt;"",$N784,$M784)&gt;0,スコアリング基準!$C$22,0))))</f>
        <v/>
      </c>
      <c r="T784" s="4">
        <f>IF($O784="可",スコアリング基準!$C$23,0)</f>
        <v/>
      </c>
      <c r="U784" s="4">
        <f>IF(OR(COUNT($K784:$L784)&lt;2,$K784=0),0,IF(ABS($L784)/$K784&lt;=スコアリング基準!$B$24,スコアリング基準!$C$24,IF(ABS($L784)/$K784&lt;=スコアリング基準!$B$25,スコアリング基準!$C$25,IF(ABS($L784)/$K784&lt;=スコアリング基準!$B$26,スコアリング基準!$C$26,0))))</f>
        <v/>
      </c>
      <c r="V784" s="4">
        <f>IF($P784="なし",スコアリング基準!$C$27,0)</f>
        <v/>
      </c>
      <c r="W784" s="4">
        <f>IF($F784="",0,IF(ISNUMBER($F784),IF($F784&lt;=スコアリング基準!$B$28,スコアリング基準!$C$28,スコアリング基準!$C$29),0))</f>
        <v/>
      </c>
      <c r="X784" s="4">
        <f>IFERROR(VLOOKUP($B784,スコアリング基準!$A$36:$B$46,2,FALSE),0)</f>
        <v/>
      </c>
      <c r="Y784" s="4">
        <f>SUM($S784:$X784)</f>
        <v/>
      </c>
      <c r="Z784" s="4">
        <f>IF(COUNT($M784:$N784)=0,"データ無",IF($Y784&gt;=スコアリング基準!$B$30,"S",IF($Y784&gt;=スコアリング基準!$B$31,"A",IF($Y784&gt;=スコアリング基準!$B$32,"B","C"))))</f>
        <v/>
      </c>
      <c r="AA784">
        <f>IFERROR(INDEX(実績DB!$I$3:$I$104,MATCH($B784&amp;$C784,実績DB!$J$3:$J$104,0)),"")</f>
        <v/>
      </c>
    </row>
    <row r="785">
      <c r="A785" t="n">
        <v>783</v>
      </c>
      <c r="B785" t="inlineStr">
        <is>
          <t>東北</t>
        </is>
      </c>
      <c r="C785" t="inlineStr">
        <is>
          <t>羽後増田変電所</t>
        </is>
      </c>
      <c r="D785" t="inlineStr">
        <is>
          <t>秋田県</t>
        </is>
      </c>
      <c r="G785" s="3" t="n">
        <v>39.213355</v>
      </c>
      <c r="H785" s="3" t="n">
        <v>140.530762</v>
      </c>
      <c r="I785" t="inlineStr">
        <is>
          <t>OSM実測</t>
        </is>
      </c>
      <c r="J785" t="n">
        <v>31</v>
      </c>
      <c r="K785" t="n">
        <v>31</v>
      </c>
      <c r="L785" t="n">
        <v>-14</v>
      </c>
      <c r="M785" t="n">
        <v>17</v>
      </c>
      <c r="O785" t="inlineStr">
        <is>
          <t>不可 #4</t>
        </is>
      </c>
      <c r="P785" t="inlineStr">
        <is>
          <t>有り</t>
        </is>
      </c>
      <c r="R785" s="4">
        <f>IF(COUNT($M785:$N785)=0,"",IF(AND(IF($N785&lt;&gt;"",$N785,$M785)&lt;=0,$O785&lt;&gt;"可"),"警告",""))</f>
        <v/>
      </c>
      <c r="S785" s="4">
        <f>IF(COUNT($M785:$N785)=0,0,IF(IF($N785&lt;&gt;"",$N785,$M785)&gt;=スコアリング基準!$B$20,スコアリング基準!$C$20,IF(IF($N785&lt;&gt;"",$N785,$M785)&gt;=スコアリング基準!$B$21,スコアリング基準!$C$21,IF(IF($N785&lt;&gt;"",$N785,$M785)&gt;0,スコアリング基準!$C$22,0))))</f>
        <v/>
      </c>
      <c r="T785" s="4">
        <f>IF($O785="可",スコアリング基準!$C$23,0)</f>
        <v/>
      </c>
      <c r="U785" s="4">
        <f>IF(OR(COUNT($K785:$L785)&lt;2,$K785=0),0,IF(ABS($L785)/$K785&lt;=スコアリング基準!$B$24,スコアリング基準!$C$24,IF(ABS($L785)/$K785&lt;=スコアリング基準!$B$25,スコアリング基準!$C$25,IF(ABS($L785)/$K785&lt;=スコアリング基準!$B$26,スコアリング基準!$C$26,0))))</f>
        <v/>
      </c>
      <c r="V785" s="4">
        <f>IF($P785="なし",スコアリング基準!$C$27,0)</f>
        <v/>
      </c>
      <c r="W785" s="4">
        <f>IF($F785="",0,IF(ISNUMBER($F785),IF($F785&lt;=スコアリング基準!$B$28,スコアリング基準!$C$28,スコアリング基準!$C$29),0))</f>
        <v/>
      </c>
      <c r="X785" s="4">
        <f>IFERROR(VLOOKUP($B785,スコアリング基準!$A$36:$B$46,2,FALSE),0)</f>
        <v/>
      </c>
      <c r="Y785" s="4">
        <f>SUM($S785:$X785)</f>
        <v/>
      </c>
      <c r="Z785" s="4">
        <f>IF(COUNT($M785:$N785)=0,"データ無",IF($Y785&gt;=スコアリング基準!$B$30,"S",IF($Y785&gt;=スコアリング基準!$B$31,"A",IF($Y785&gt;=スコアリング基準!$B$32,"B","C"))))</f>
        <v/>
      </c>
      <c r="AA785">
        <f>IFERROR(INDEX(実績DB!$I$3:$I$104,MATCH($B785&amp;$C785,実績DB!$J$3:$J$104,0)),"")</f>
        <v/>
      </c>
    </row>
    <row r="786">
      <c r="A786" t="n">
        <v>784</v>
      </c>
      <c r="B786" t="inlineStr">
        <is>
          <t>東北</t>
        </is>
      </c>
      <c r="C786" t="inlineStr">
        <is>
          <t>蓮潟変電所</t>
        </is>
      </c>
      <c r="D786" t="inlineStr">
        <is>
          <t>新潟県</t>
        </is>
      </c>
      <c r="G786" s="3" t="n">
        <v>37.474317</v>
      </c>
      <c r="H786" s="3" t="n">
        <v>138.825897</v>
      </c>
      <c r="I786" t="inlineStr">
        <is>
          <t>OSM実測</t>
        </is>
      </c>
      <c r="J786" t="n">
        <v>57</v>
      </c>
      <c r="K786" t="n">
        <v>57</v>
      </c>
      <c r="L786" t="n">
        <v>-36</v>
      </c>
      <c r="M786" t="n">
        <v>21</v>
      </c>
      <c r="O786" t="inlineStr">
        <is>
          <t>不可 #4</t>
        </is>
      </c>
      <c r="P786" t="inlineStr">
        <is>
          <t>有り</t>
        </is>
      </c>
      <c r="R786" s="4">
        <f>IF(COUNT($M786:$N786)=0,"",IF(AND(IF($N786&lt;&gt;"",$N786,$M786)&lt;=0,$O786&lt;&gt;"可"),"警告",""))</f>
        <v/>
      </c>
      <c r="S786" s="4">
        <f>IF(COUNT($M786:$N786)=0,0,IF(IF($N786&lt;&gt;"",$N786,$M786)&gt;=スコアリング基準!$B$20,スコアリング基準!$C$20,IF(IF($N786&lt;&gt;"",$N786,$M786)&gt;=スコアリング基準!$B$21,スコアリング基準!$C$21,IF(IF($N786&lt;&gt;"",$N786,$M786)&gt;0,スコアリング基準!$C$22,0))))</f>
        <v/>
      </c>
      <c r="T786" s="4">
        <f>IF($O786="可",スコアリング基準!$C$23,0)</f>
        <v/>
      </c>
      <c r="U786" s="4">
        <f>IF(OR(COUNT($K786:$L786)&lt;2,$K786=0),0,IF(ABS($L786)/$K786&lt;=スコアリング基準!$B$24,スコアリング基準!$C$24,IF(ABS($L786)/$K786&lt;=スコアリング基準!$B$25,スコアリング基準!$C$25,IF(ABS($L786)/$K786&lt;=スコアリング基準!$B$26,スコアリング基準!$C$26,0))))</f>
        <v/>
      </c>
      <c r="V786" s="4">
        <f>IF($P786="なし",スコアリング基準!$C$27,0)</f>
        <v/>
      </c>
      <c r="W786" s="4">
        <f>IF($F786="",0,IF(ISNUMBER($F786),IF($F786&lt;=スコアリング基準!$B$28,スコアリング基準!$C$28,スコアリング基準!$C$29),0))</f>
        <v/>
      </c>
      <c r="X786" s="4">
        <f>IFERROR(VLOOKUP($B786,スコアリング基準!$A$36:$B$46,2,FALSE),0)</f>
        <v/>
      </c>
      <c r="Y786" s="4">
        <f>SUM($S786:$X786)</f>
        <v/>
      </c>
      <c r="Z786" s="4">
        <f>IF(COUNT($M786:$N786)=0,"データ無",IF($Y786&gt;=スコアリング基準!$B$30,"S",IF($Y786&gt;=スコアリング基準!$B$31,"A",IF($Y786&gt;=スコアリング基準!$B$32,"B","C"))))</f>
        <v/>
      </c>
      <c r="AA786">
        <f>IFERROR(INDEX(実績DB!$I$3:$I$104,MATCH($B786&amp;$C786,実績DB!$J$3:$J$104,0)),"")</f>
        <v/>
      </c>
    </row>
    <row r="787">
      <c r="A787" t="n">
        <v>785</v>
      </c>
      <c r="B787" t="inlineStr">
        <is>
          <t>東北</t>
        </is>
      </c>
      <c r="C787" t="inlineStr">
        <is>
          <t>鍋田変電所</t>
        </is>
      </c>
      <c r="D787" t="inlineStr">
        <is>
          <t>宮城県</t>
        </is>
      </c>
      <c r="G787" s="3" t="n">
        <v>38.22478</v>
      </c>
      <c r="H787" s="3" t="n">
        <v>140.879352</v>
      </c>
      <c r="I787" t="inlineStr">
        <is>
          <t>OSM実測</t>
        </is>
      </c>
      <c r="J787" t="n">
        <v>52</v>
      </c>
      <c r="K787" t="n">
        <v>52</v>
      </c>
      <c r="L787" t="n">
        <v>-31</v>
      </c>
      <c r="M787" t="n">
        <v>21</v>
      </c>
      <c r="O787" t="inlineStr">
        <is>
          <t>不可 #4</t>
        </is>
      </c>
      <c r="P787" t="inlineStr">
        <is>
          <t>有り</t>
        </is>
      </c>
      <c r="R787" s="4">
        <f>IF(COUNT($M787:$N787)=0,"",IF(AND(IF($N787&lt;&gt;"",$N787,$M787)&lt;=0,$O787&lt;&gt;"可"),"警告",""))</f>
        <v/>
      </c>
      <c r="S787" s="4">
        <f>IF(COUNT($M787:$N787)=0,0,IF(IF($N787&lt;&gt;"",$N787,$M787)&gt;=スコアリング基準!$B$20,スコアリング基準!$C$20,IF(IF($N787&lt;&gt;"",$N787,$M787)&gt;=スコアリング基準!$B$21,スコアリング基準!$C$21,IF(IF($N787&lt;&gt;"",$N787,$M787)&gt;0,スコアリング基準!$C$22,0))))</f>
        <v/>
      </c>
      <c r="T787" s="4">
        <f>IF($O787="可",スコアリング基準!$C$23,0)</f>
        <v/>
      </c>
      <c r="U787" s="4">
        <f>IF(OR(COUNT($K787:$L787)&lt;2,$K787=0),0,IF(ABS($L787)/$K787&lt;=スコアリング基準!$B$24,スコアリング基準!$C$24,IF(ABS($L787)/$K787&lt;=スコアリング基準!$B$25,スコアリング基準!$C$25,IF(ABS($L787)/$K787&lt;=スコアリング基準!$B$26,スコアリング基準!$C$26,0))))</f>
        <v/>
      </c>
      <c r="V787" s="4">
        <f>IF($P787="なし",スコアリング基準!$C$27,0)</f>
        <v/>
      </c>
      <c r="W787" s="4">
        <f>IF($F787="",0,IF(ISNUMBER($F787),IF($F787&lt;=スコアリング基準!$B$28,スコアリング基準!$C$28,スコアリング基準!$C$29),0))</f>
        <v/>
      </c>
      <c r="X787" s="4">
        <f>IFERROR(VLOOKUP($B787,スコアリング基準!$A$36:$B$46,2,FALSE),0)</f>
        <v/>
      </c>
      <c r="Y787" s="4">
        <f>SUM($S787:$X787)</f>
        <v/>
      </c>
      <c r="Z787" s="4">
        <f>IF(COUNT($M787:$N787)=0,"データ無",IF($Y787&gt;=スコアリング基準!$B$30,"S",IF($Y787&gt;=スコアリング基準!$B$31,"A",IF($Y787&gt;=スコアリング基準!$B$32,"B","C"))))</f>
        <v/>
      </c>
      <c r="AA787">
        <f>IFERROR(INDEX(実績DB!$I$3:$I$104,MATCH($B787&amp;$C787,実績DB!$J$3:$J$104,0)),"")</f>
        <v/>
      </c>
    </row>
    <row r="788">
      <c r="A788" t="n">
        <v>786</v>
      </c>
      <c r="B788" t="inlineStr">
        <is>
          <t>東北</t>
        </is>
      </c>
      <c r="C788" t="inlineStr">
        <is>
          <t>高田変電所</t>
        </is>
      </c>
      <c r="D788" t="inlineStr">
        <is>
          <t>新潟県</t>
        </is>
      </c>
      <c r="G788" s="3" t="n">
        <v>37.105589</v>
      </c>
      <c r="H788" s="3" t="n">
        <v>138.240325</v>
      </c>
      <c r="I788" t="inlineStr">
        <is>
          <t>OSM実測</t>
        </is>
      </c>
      <c r="J788" t="n">
        <v>52</v>
      </c>
      <c r="K788" t="n">
        <v>52</v>
      </c>
      <c r="L788" t="n">
        <v>-36</v>
      </c>
      <c r="M788" t="n">
        <v>16</v>
      </c>
      <c r="O788" t="inlineStr">
        <is>
          <t>不可 #4</t>
        </is>
      </c>
      <c r="P788" t="inlineStr">
        <is>
          <t>有り</t>
        </is>
      </c>
      <c r="R788" s="4">
        <f>IF(COUNT($M788:$N788)=0,"",IF(AND(IF($N788&lt;&gt;"",$N788,$M788)&lt;=0,$O788&lt;&gt;"可"),"警告",""))</f>
        <v/>
      </c>
      <c r="S788" s="4">
        <f>IF(COUNT($M788:$N788)=0,0,IF(IF($N788&lt;&gt;"",$N788,$M788)&gt;=スコアリング基準!$B$20,スコアリング基準!$C$20,IF(IF($N788&lt;&gt;"",$N788,$M788)&gt;=スコアリング基準!$B$21,スコアリング基準!$C$21,IF(IF($N788&lt;&gt;"",$N788,$M788)&gt;0,スコアリング基準!$C$22,0))))</f>
        <v/>
      </c>
      <c r="T788" s="4">
        <f>IF($O788="可",スコアリング基準!$C$23,0)</f>
        <v/>
      </c>
      <c r="U788" s="4">
        <f>IF(OR(COUNT($K788:$L788)&lt;2,$K788=0),0,IF(ABS($L788)/$K788&lt;=スコアリング基準!$B$24,スコアリング基準!$C$24,IF(ABS($L788)/$K788&lt;=スコアリング基準!$B$25,スコアリング基準!$C$25,IF(ABS($L788)/$K788&lt;=スコアリング基準!$B$26,スコアリング基準!$C$26,0))))</f>
        <v/>
      </c>
      <c r="V788" s="4">
        <f>IF($P788="なし",スコアリング基準!$C$27,0)</f>
        <v/>
      </c>
      <c r="W788" s="4">
        <f>IF($F788="",0,IF(ISNUMBER($F788),IF($F788&lt;=スコアリング基準!$B$28,スコアリング基準!$C$28,スコアリング基準!$C$29),0))</f>
        <v/>
      </c>
      <c r="X788" s="4">
        <f>IFERROR(VLOOKUP($B788,スコアリング基準!$A$36:$B$46,2,FALSE),0)</f>
        <v/>
      </c>
      <c r="Y788" s="4">
        <f>SUM($S788:$X788)</f>
        <v/>
      </c>
      <c r="Z788" s="4">
        <f>IF(COUNT($M788:$N788)=0,"データ無",IF($Y788&gt;=スコアリング基準!$B$30,"S",IF($Y788&gt;=スコアリング基準!$B$31,"A",IF($Y788&gt;=スコアリング基準!$B$32,"B","C"))))</f>
        <v/>
      </c>
      <c r="AA788">
        <f>IFERROR(INDEX(実績DB!$I$3:$I$104,MATCH($B788&amp;$C788,実績DB!$J$3:$J$104,0)),"")</f>
        <v/>
      </c>
    </row>
    <row r="789">
      <c r="A789" t="n">
        <v>787</v>
      </c>
      <c r="B789" t="inlineStr">
        <is>
          <t>東北</t>
        </is>
      </c>
      <c r="C789" t="inlineStr">
        <is>
          <t>新地変電所</t>
        </is>
      </c>
      <c r="E789" t="n">
        <v>500</v>
      </c>
      <c r="F789" t="n">
        <v>154</v>
      </c>
      <c r="G789" s="3" t="n">
        <v>37.843743</v>
      </c>
      <c r="H789" s="3" t="n">
        <v>140.940698</v>
      </c>
      <c r="I789" t="inlineStr">
        <is>
          <t>Google Places(名称一致)</t>
        </is>
      </c>
      <c r="J789" t="n">
        <v>570</v>
      </c>
      <c r="K789" t="n">
        <v>342</v>
      </c>
      <c r="L789" t="n">
        <v>-418</v>
      </c>
      <c r="O789" t="inlineStr">
        <is>
          <t>可</t>
        </is>
      </c>
      <c r="P789" t="inlineStr">
        <is>
          <t>有り</t>
        </is>
      </c>
      <c r="R789" s="4">
        <f>IF(COUNT($M789:$N789)=0,"",IF(AND(IF($N789&lt;&gt;"",$N789,$M789)&lt;=0,$O789&lt;&gt;"可"),"警告",""))</f>
        <v/>
      </c>
      <c r="S789" s="4">
        <f>IF(COUNT($M789:$N789)=0,0,IF(IF($N789&lt;&gt;"",$N789,$M789)&gt;=スコアリング基準!$B$20,スコアリング基準!$C$20,IF(IF($N789&lt;&gt;"",$N789,$M789)&gt;=スコアリング基準!$B$21,スコアリング基準!$C$21,IF(IF($N789&lt;&gt;"",$N789,$M789)&gt;0,スコアリング基準!$C$22,0))))</f>
        <v/>
      </c>
      <c r="T789" s="4">
        <f>IF($O789="可",スコアリング基準!$C$23,0)</f>
        <v/>
      </c>
      <c r="U789" s="4">
        <f>IF(OR(COUNT($K789:$L789)&lt;2,$K789=0),0,IF(ABS($L789)/$K789&lt;=スコアリング基準!$B$24,スコアリング基準!$C$24,IF(ABS($L789)/$K789&lt;=スコアリング基準!$B$25,スコアリング基準!$C$25,IF(ABS($L789)/$K789&lt;=スコアリング基準!$B$26,スコアリング基準!$C$26,0))))</f>
        <v/>
      </c>
      <c r="V789" s="4">
        <f>IF($P789="なし",スコアリング基準!$C$27,0)</f>
        <v/>
      </c>
      <c r="W789" s="4">
        <f>IF($F789="",0,IF(ISNUMBER($F789),IF($F789&lt;=スコアリング基準!$B$28,スコアリング基準!$C$28,スコアリング基準!$C$29),0))</f>
        <v/>
      </c>
      <c r="X789" s="4">
        <f>IFERROR(VLOOKUP($B789,スコアリング基準!$A$36:$B$46,2,FALSE),0)</f>
        <v/>
      </c>
      <c r="Y789" s="4">
        <f>SUM($S789:$X789)</f>
        <v/>
      </c>
      <c r="Z789" s="4">
        <f>IF(COUNT($M789:$N789)=0,"データ無",IF($Y789&gt;=スコアリング基準!$B$30,"S",IF($Y789&gt;=スコアリング基準!$B$31,"A",IF($Y789&gt;=スコアリング基準!$B$32,"B","C"))))</f>
        <v/>
      </c>
      <c r="AA789">
        <f>IFERROR(INDEX(実績DB!$I$3:$I$104,MATCH($B789&amp;$C789,実績DB!$J$3:$J$104,0)),"")</f>
        <v/>
      </c>
    </row>
    <row r="790">
      <c r="A790" t="n">
        <v>788</v>
      </c>
      <c r="B790" t="inlineStr">
        <is>
          <t>東北</t>
        </is>
      </c>
      <c r="C790" t="inlineStr">
        <is>
          <t>東福島変電所</t>
        </is>
      </c>
      <c r="E790" t="n">
        <v>275</v>
      </c>
      <c r="F790" t="n">
        <v>154</v>
      </c>
      <c r="G790" s="3" t="n">
        <v>37.604838</v>
      </c>
      <c r="H790" s="3" t="n">
        <v>140.628309</v>
      </c>
      <c r="I790" t="inlineStr">
        <is>
          <t>Google Places(名称一致)</t>
        </is>
      </c>
      <c r="J790" t="n">
        <v>854</v>
      </c>
      <c r="K790" t="n">
        <v>513</v>
      </c>
      <c r="L790" t="n">
        <v>-528</v>
      </c>
      <c r="O790" t="inlineStr">
        <is>
          <t>可</t>
        </is>
      </c>
      <c r="P790" t="inlineStr">
        <is>
          <t>有り</t>
        </is>
      </c>
      <c r="R790" s="4">
        <f>IF(COUNT($M790:$N790)=0,"",IF(AND(IF($N790&lt;&gt;"",$N790,$M790)&lt;=0,$O790&lt;&gt;"可"),"警告",""))</f>
        <v/>
      </c>
      <c r="S790" s="4">
        <f>IF(COUNT($M790:$N790)=0,0,IF(IF($N790&lt;&gt;"",$N790,$M790)&gt;=スコアリング基準!$B$20,スコアリング基準!$C$20,IF(IF($N790&lt;&gt;"",$N790,$M790)&gt;=スコアリング基準!$B$21,スコアリング基準!$C$21,IF(IF($N790&lt;&gt;"",$N790,$M790)&gt;0,スコアリング基準!$C$22,0))))</f>
        <v/>
      </c>
      <c r="T790" s="4">
        <f>IF($O790="可",スコアリング基準!$C$23,0)</f>
        <v/>
      </c>
      <c r="U790" s="4">
        <f>IF(OR(COUNT($K790:$L790)&lt;2,$K790=0),0,IF(ABS($L790)/$K790&lt;=スコアリング基準!$B$24,スコアリング基準!$C$24,IF(ABS($L790)/$K790&lt;=スコアリング基準!$B$25,スコアリング基準!$C$25,IF(ABS($L790)/$K790&lt;=スコアリング基準!$B$26,スコアリング基準!$C$26,0))))</f>
        <v/>
      </c>
      <c r="V790" s="4">
        <f>IF($P790="なし",スコアリング基準!$C$27,0)</f>
        <v/>
      </c>
      <c r="W790" s="4">
        <f>IF($F790="",0,IF(ISNUMBER($F790),IF($F790&lt;=スコアリング基準!$B$28,スコアリング基準!$C$28,スコアリング基準!$C$29),0))</f>
        <v/>
      </c>
      <c r="X790" s="4">
        <f>IFERROR(VLOOKUP($B790,スコアリング基準!$A$36:$B$46,2,FALSE),0)</f>
        <v/>
      </c>
      <c r="Y790" s="4">
        <f>SUM($S790:$X790)</f>
        <v/>
      </c>
      <c r="Z790" s="4">
        <f>IF(COUNT($M790:$N790)=0,"データ無",IF($Y790&gt;=スコアリング基準!$B$30,"S",IF($Y790&gt;=スコアリング基準!$B$31,"A",IF($Y790&gt;=スコアリング基準!$B$32,"B","C"))))</f>
        <v/>
      </c>
      <c r="AA790">
        <f>IFERROR(INDEX(実績DB!$I$3:$I$104,MATCH($B790&amp;$C790,実績DB!$J$3:$J$104,0)),"")</f>
        <v/>
      </c>
    </row>
    <row r="791">
      <c r="A791" t="n">
        <v>789</v>
      </c>
      <c r="B791" t="inlineStr">
        <is>
          <t>東北</t>
        </is>
      </c>
      <c r="C791" t="inlineStr">
        <is>
          <t>510変電所</t>
        </is>
      </c>
      <c r="D791" t="inlineStr">
        <is>
          <t>山形県</t>
        </is>
      </c>
      <c r="E791" t="n">
        <v>154</v>
      </c>
      <c r="F791" t="n">
        <v>66</v>
      </c>
      <c r="G791" s="3" t="n"/>
      <c r="H791" s="3" t="n"/>
      <c r="I791" t="inlineStr">
        <is>
          <t>未取得</t>
        </is>
      </c>
      <c r="J791" t="n">
        <v>57</v>
      </c>
      <c r="K791" t="n">
        <v>57</v>
      </c>
      <c r="L791" t="n">
        <v>-36</v>
      </c>
      <c r="O791" t="inlineStr">
        <is>
          <t>不可 #3</t>
        </is>
      </c>
      <c r="P791" t="inlineStr">
        <is>
          <t>有り</t>
        </is>
      </c>
      <c r="R791" s="4">
        <f>IF(COUNT($M791:$N791)=0,"",IF(AND(IF($N791&lt;&gt;"",$N791,$M791)&lt;=0,$O791&lt;&gt;"可"),"警告",""))</f>
        <v/>
      </c>
      <c r="S791" s="4">
        <f>IF(COUNT($M791:$N791)=0,0,IF(IF($N791&lt;&gt;"",$N791,$M791)&gt;=スコアリング基準!$B$20,スコアリング基準!$C$20,IF(IF($N791&lt;&gt;"",$N791,$M791)&gt;=スコアリング基準!$B$21,スコアリング基準!$C$21,IF(IF($N791&lt;&gt;"",$N791,$M791)&gt;0,スコアリング基準!$C$22,0))))</f>
        <v/>
      </c>
      <c r="T791" s="4">
        <f>IF($O791="可",スコアリング基準!$C$23,0)</f>
        <v/>
      </c>
      <c r="U791" s="4">
        <f>IF(OR(COUNT($K791:$L791)&lt;2,$K791=0),0,IF(ABS($L791)/$K791&lt;=スコアリング基準!$B$24,スコアリング基準!$C$24,IF(ABS($L791)/$K791&lt;=スコアリング基準!$B$25,スコアリング基準!$C$25,IF(ABS($L791)/$K791&lt;=スコアリング基準!$B$26,スコアリング基準!$C$26,0))))</f>
        <v/>
      </c>
      <c r="V791" s="4">
        <f>IF($P791="なし",スコアリング基準!$C$27,0)</f>
        <v/>
      </c>
      <c r="W791" s="4">
        <f>IF($F791="",0,IF(ISNUMBER($F791),IF($F791&lt;=スコアリング基準!$B$28,スコアリング基準!$C$28,スコアリング基準!$C$29),0))</f>
        <v/>
      </c>
      <c r="X791" s="4">
        <f>IFERROR(VLOOKUP($B791,スコアリング基準!$A$36:$B$46,2,FALSE),0)</f>
        <v/>
      </c>
      <c r="Y791" s="4">
        <f>SUM($S791:$X791)</f>
        <v/>
      </c>
      <c r="Z791" s="4">
        <f>IF(COUNT($M791:$N791)=0,"データ無",IF($Y791&gt;=スコアリング基準!$B$30,"S",IF($Y791&gt;=スコアリング基準!$B$31,"A",IF($Y791&gt;=スコアリング基準!$B$32,"B","C"))))</f>
        <v/>
      </c>
      <c r="AA791">
        <f>IFERROR(INDEX(実績DB!$I$3:$I$104,MATCH($B791&amp;$C791,実績DB!$J$3:$J$104,0)),"")</f>
        <v/>
      </c>
    </row>
    <row r="792">
      <c r="A792" t="n">
        <v>790</v>
      </c>
      <c r="B792" t="inlineStr">
        <is>
          <t>東北</t>
        </is>
      </c>
      <c r="C792" t="inlineStr">
        <is>
          <t>6G01変電所</t>
        </is>
      </c>
      <c r="D792" t="inlineStr">
        <is>
          <t>福島県</t>
        </is>
      </c>
      <c r="E792" t="n">
        <v>154</v>
      </c>
      <c r="F792" t="n">
        <v>33</v>
      </c>
      <c r="G792" s="3" t="n"/>
      <c r="H792" s="3" t="n"/>
      <c r="I792" t="inlineStr">
        <is>
          <t>未取得</t>
        </is>
      </c>
      <c r="J792" t="n">
        <v>58</v>
      </c>
      <c r="K792" t="n">
        <v>29</v>
      </c>
      <c r="L792" t="n">
        <v>-19</v>
      </c>
      <c r="O792" t="inlineStr">
        <is>
          <t>不可 #3</t>
        </is>
      </c>
      <c r="P792" t="inlineStr">
        <is>
          <t>有り</t>
        </is>
      </c>
      <c r="R792" s="4">
        <f>IF(COUNT($M792:$N792)=0,"",IF(AND(IF($N792&lt;&gt;"",$N792,$M792)&lt;=0,$O792&lt;&gt;"可"),"警告",""))</f>
        <v/>
      </c>
      <c r="S792" s="4">
        <f>IF(COUNT($M792:$N792)=0,0,IF(IF($N792&lt;&gt;"",$N792,$M792)&gt;=スコアリング基準!$B$20,スコアリング基準!$C$20,IF(IF($N792&lt;&gt;"",$N792,$M792)&gt;=スコアリング基準!$B$21,スコアリング基準!$C$21,IF(IF($N792&lt;&gt;"",$N792,$M792)&gt;0,スコアリング基準!$C$22,0))))</f>
        <v/>
      </c>
      <c r="T792" s="4">
        <f>IF($O792="可",スコアリング基準!$C$23,0)</f>
        <v/>
      </c>
      <c r="U792" s="4">
        <f>IF(OR(COUNT($K792:$L792)&lt;2,$K792=0),0,IF(ABS($L792)/$K792&lt;=スコアリング基準!$B$24,スコアリング基準!$C$24,IF(ABS($L792)/$K792&lt;=スコアリング基準!$B$25,スコアリング基準!$C$25,IF(ABS($L792)/$K792&lt;=スコアリング基準!$B$26,スコアリング基準!$C$26,0))))</f>
        <v/>
      </c>
      <c r="V792" s="4">
        <f>IF($P792="なし",スコアリング基準!$C$27,0)</f>
        <v/>
      </c>
      <c r="W792" s="4">
        <f>IF($F792="",0,IF(ISNUMBER($F792),IF($F792&lt;=スコアリング基準!$B$28,スコアリング基準!$C$28,スコアリング基準!$C$29),0))</f>
        <v/>
      </c>
      <c r="X792" s="4">
        <f>IFERROR(VLOOKUP($B792,スコアリング基準!$A$36:$B$46,2,FALSE),0)</f>
        <v/>
      </c>
      <c r="Y792" s="4">
        <f>SUM($S792:$X792)</f>
        <v/>
      </c>
      <c r="Z792" s="4">
        <f>IF(COUNT($M792:$N792)=0,"データ無",IF($Y792&gt;=スコアリング基準!$B$30,"S",IF($Y792&gt;=スコアリング基準!$B$31,"A",IF($Y792&gt;=スコアリング基準!$B$32,"B","C"))))</f>
        <v/>
      </c>
      <c r="AA792">
        <f>IFERROR(INDEX(実績DB!$I$3:$I$104,MATCH($B792&amp;$C792,実績DB!$J$3:$J$104,0)),"")</f>
        <v/>
      </c>
    </row>
    <row r="793">
      <c r="A793" t="n">
        <v>791</v>
      </c>
      <c r="B793" t="inlineStr">
        <is>
          <t>東北</t>
        </is>
      </c>
      <c r="C793" t="inlineStr">
        <is>
          <t>6H01変電所</t>
        </is>
      </c>
      <c r="D793" t="inlineStr">
        <is>
          <t>福島県</t>
        </is>
      </c>
      <c r="E793" t="n">
        <v>154</v>
      </c>
      <c r="F793" t="n">
        <v>22</v>
      </c>
      <c r="G793" s="3" t="n"/>
      <c r="H793" s="3" t="n"/>
      <c r="I793" t="inlineStr">
        <is>
          <t>未取得</t>
        </is>
      </c>
      <c r="J793" t="n">
        <v>58</v>
      </c>
      <c r="K793" t="n">
        <v>29</v>
      </c>
      <c r="L793" t="n">
        <v>-15</v>
      </c>
      <c r="O793" t="inlineStr">
        <is>
          <t>不可 #3</t>
        </is>
      </c>
      <c r="P793" t="inlineStr">
        <is>
          <t>有り</t>
        </is>
      </c>
      <c r="R793" s="4">
        <f>IF(COUNT($M793:$N793)=0,"",IF(AND(IF($N793&lt;&gt;"",$N793,$M793)&lt;=0,$O793&lt;&gt;"可"),"警告",""))</f>
        <v/>
      </c>
      <c r="S793" s="4">
        <f>IF(COUNT($M793:$N793)=0,0,IF(IF($N793&lt;&gt;"",$N793,$M793)&gt;=スコアリング基準!$B$20,スコアリング基準!$C$20,IF(IF($N793&lt;&gt;"",$N793,$M793)&gt;=スコアリング基準!$B$21,スコアリング基準!$C$21,IF(IF($N793&lt;&gt;"",$N793,$M793)&gt;0,スコアリング基準!$C$22,0))))</f>
        <v/>
      </c>
      <c r="T793" s="4">
        <f>IF($O793="可",スコアリング基準!$C$23,0)</f>
        <v/>
      </c>
      <c r="U793" s="4">
        <f>IF(OR(COUNT($K793:$L793)&lt;2,$K793=0),0,IF(ABS($L793)/$K793&lt;=スコアリング基準!$B$24,スコアリング基準!$C$24,IF(ABS($L793)/$K793&lt;=スコアリング基準!$B$25,スコアリング基準!$C$25,IF(ABS($L793)/$K793&lt;=スコアリング基準!$B$26,スコアリング基準!$C$26,0))))</f>
        <v/>
      </c>
      <c r="V793" s="4">
        <f>IF($P793="なし",スコアリング基準!$C$27,0)</f>
        <v/>
      </c>
      <c r="W793" s="4">
        <f>IF($F793="",0,IF(ISNUMBER($F793),IF($F793&lt;=スコアリング基準!$B$28,スコアリング基準!$C$28,スコアリング基準!$C$29),0))</f>
        <v/>
      </c>
      <c r="X793" s="4">
        <f>IFERROR(VLOOKUP($B793,スコアリング基準!$A$36:$B$46,2,FALSE),0)</f>
        <v/>
      </c>
      <c r="Y793" s="4">
        <f>SUM($S793:$X793)</f>
        <v/>
      </c>
      <c r="Z793" s="4">
        <f>IF(COUNT($M793:$N793)=0,"データ無",IF($Y793&gt;=スコアリング基準!$B$30,"S",IF($Y793&gt;=スコアリング基準!$B$31,"A",IF($Y793&gt;=スコアリング基準!$B$32,"B","C"))))</f>
        <v/>
      </c>
      <c r="AA793">
        <f>IFERROR(INDEX(実績DB!$I$3:$I$104,MATCH($B793&amp;$C793,実績DB!$J$3:$J$104,0)),"")</f>
        <v/>
      </c>
    </row>
    <row r="794">
      <c r="A794" t="n">
        <v>792</v>
      </c>
      <c r="B794" t="inlineStr">
        <is>
          <t>東北</t>
        </is>
      </c>
      <c r="C794" t="inlineStr">
        <is>
          <t>6J03変電所</t>
        </is>
      </c>
      <c r="D794" t="inlineStr">
        <is>
          <t>福島県</t>
        </is>
      </c>
      <c r="E794" t="n">
        <v>154</v>
      </c>
      <c r="F794" t="n">
        <v>11</v>
      </c>
      <c r="G794" s="3" t="n"/>
      <c r="H794" s="3" t="n"/>
      <c r="I794" t="inlineStr">
        <is>
          <t>未取得</t>
        </is>
      </c>
      <c r="J794" t="n">
        <v>57</v>
      </c>
      <c r="K794" t="n">
        <v>19</v>
      </c>
      <c r="L794" t="n">
        <v>-18</v>
      </c>
      <c r="O794" t="inlineStr">
        <is>
          <t>不可 #3</t>
        </is>
      </c>
      <c r="P794" t="inlineStr">
        <is>
          <t>有り</t>
        </is>
      </c>
      <c r="R794" s="4">
        <f>IF(COUNT($M794:$N794)=0,"",IF(AND(IF($N794&lt;&gt;"",$N794,$M794)&lt;=0,$O794&lt;&gt;"可"),"警告",""))</f>
        <v/>
      </c>
      <c r="S794" s="4">
        <f>IF(COUNT($M794:$N794)=0,0,IF(IF($N794&lt;&gt;"",$N794,$M794)&gt;=スコアリング基準!$B$20,スコアリング基準!$C$20,IF(IF($N794&lt;&gt;"",$N794,$M794)&gt;=スコアリング基準!$B$21,スコアリング基準!$C$21,IF(IF($N794&lt;&gt;"",$N794,$M794)&gt;0,スコアリング基準!$C$22,0))))</f>
        <v/>
      </c>
      <c r="T794" s="4">
        <f>IF($O794="可",スコアリング基準!$C$23,0)</f>
        <v/>
      </c>
      <c r="U794" s="4">
        <f>IF(OR(COUNT($K794:$L794)&lt;2,$K794=0),0,IF(ABS($L794)/$K794&lt;=スコアリング基準!$B$24,スコアリング基準!$C$24,IF(ABS($L794)/$K794&lt;=スコアリング基準!$B$25,スコアリング基準!$C$25,IF(ABS($L794)/$K794&lt;=スコアリング基準!$B$26,スコアリング基準!$C$26,0))))</f>
        <v/>
      </c>
      <c r="V794" s="4">
        <f>IF($P794="なし",スコアリング基準!$C$27,0)</f>
        <v/>
      </c>
      <c r="W794" s="4">
        <f>IF($F794="",0,IF(ISNUMBER($F794),IF($F794&lt;=スコアリング基準!$B$28,スコアリング基準!$C$28,スコアリング基準!$C$29),0))</f>
        <v/>
      </c>
      <c r="X794" s="4">
        <f>IFERROR(VLOOKUP($B794,スコアリング基準!$A$36:$B$46,2,FALSE),0)</f>
        <v/>
      </c>
      <c r="Y794" s="4">
        <f>SUM($S794:$X794)</f>
        <v/>
      </c>
      <c r="Z794" s="4">
        <f>IF(COUNT($M794:$N794)=0,"データ無",IF($Y794&gt;=スコアリング基準!$B$30,"S",IF($Y794&gt;=スコアリング基準!$B$31,"A",IF($Y794&gt;=スコアリング基準!$B$32,"B","C"))))</f>
        <v/>
      </c>
      <c r="AA794">
        <f>IFERROR(INDEX(実績DB!$I$3:$I$104,MATCH($B794&amp;$C794,実績DB!$J$3:$J$104,0)),"")</f>
        <v/>
      </c>
    </row>
    <row r="795">
      <c r="A795" t="n">
        <v>793</v>
      </c>
      <c r="B795" t="inlineStr">
        <is>
          <t>東北</t>
        </is>
      </c>
      <c r="C795" t="inlineStr">
        <is>
          <t>6J04変電所</t>
        </is>
      </c>
      <c r="D795" t="inlineStr">
        <is>
          <t>福島県</t>
        </is>
      </c>
      <c r="E795" t="n">
        <v>154</v>
      </c>
      <c r="F795" t="n">
        <v>11</v>
      </c>
      <c r="G795" s="3" t="n"/>
      <c r="H795" s="3" t="n"/>
      <c r="I795" t="inlineStr">
        <is>
          <t>未取得</t>
        </is>
      </c>
      <c r="J795" t="n">
        <v>46</v>
      </c>
      <c r="K795" t="n">
        <v>23</v>
      </c>
      <c r="L795" t="n">
        <v>-23</v>
      </c>
      <c r="O795" t="inlineStr">
        <is>
          <t>不可 #3</t>
        </is>
      </c>
      <c r="P795" t="inlineStr">
        <is>
          <t>有り</t>
        </is>
      </c>
      <c r="R795" s="4">
        <f>IF(COUNT($M795:$N795)=0,"",IF(AND(IF($N795&lt;&gt;"",$N795,$M795)&lt;=0,$O795&lt;&gt;"可"),"警告",""))</f>
        <v/>
      </c>
      <c r="S795" s="4">
        <f>IF(COUNT($M795:$N795)=0,0,IF(IF($N795&lt;&gt;"",$N795,$M795)&gt;=スコアリング基準!$B$20,スコアリング基準!$C$20,IF(IF($N795&lt;&gt;"",$N795,$M795)&gt;=スコアリング基準!$B$21,スコアリング基準!$C$21,IF(IF($N795&lt;&gt;"",$N795,$M795)&gt;0,スコアリング基準!$C$22,0))))</f>
        <v/>
      </c>
      <c r="T795" s="4">
        <f>IF($O795="可",スコアリング基準!$C$23,0)</f>
        <v/>
      </c>
      <c r="U795" s="4">
        <f>IF(OR(COUNT($K795:$L795)&lt;2,$K795=0),0,IF(ABS($L795)/$K795&lt;=スコアリング基準!$B$24,スコアリング基準!$C$24,IF(ABS($L795)/$K795&lt;=スコアリング基準!$B$25,スコアリング基準!$C$25,IF(ABS($L795)/$K795&lt;=スコアリング基準!$B$26,スコアリング基準!$C$26,0))))</f>
        <v/>
      </c>
      <c r="V795" s="4">
        <f>IF($P795="なし",スコアリング基準!$C$27,0)</f>
        <v/>
      </c>
      <c r="W795" s="4">
        <f>IF($F795="",0,IF(ISNUMBER($F795),IF($F795&lt;=スコアリング基準!$B$28,スコアリング基準!$C$28,スコアリング基準!$C$29),0))</f>
        <v/>
      </c>
      <c r="X795" s="4">
        <f>IFERROR(VLOOKUP($B795,スコアリング基準!$A$36:$B$46,2,FALSE),0)</f>
        <v/>
      </c>
      <c r="Y795" s="4">
        <f>SUM($S795:$X795)</f>
        <v/>
      </c>
      <c r="Z795" s="4">
        <f>IF(COUNT($M795:$N795)=0,"データ無",IF($Y795&gt;=スコアリング基準!$B$30,"S",IF($Y795&gt;=スコアリング基準!$B$31,"A",IF($Y795&gt;=スコアリング基準!$B$32,"B","C"))))</f>
        <v/>
      </c>
      <c r="AA795">
        <f>IFERROR(INDEX(実績DB!$I$3:$I$104,MATCH($B795&amp;$C795,実績DB!$J$3:$J$104,0)),"")</f>
        <v/>
      </c>
    </row>
    <row r="796">
      <c r="A796" t="n">
        <v>794</v>
      </c>
      <c r="B796" t="inlineStr">
        <is>
          <t>東北</t>
        </is>
      </c>
      <c r="C796" t="inlineStr">
        <is>
          <t>6J05変電所</t>
        </is>
      </c>
      <c r="D796" t="inlineStr">
        <is>
          <t>福島県</t>
        </is>
      </c>
      <c r="E796" t="n">
        <v>154</v>
      </c>
      <c r="F796" t="n">
        <v>11</v>
      </c>
      <c r="G796" s="3" t="n"/>
      <c r="H796" s="3" t="n"/>
      <c r="I796" t="inlineStr">
        <is>
          <t>未取得</t>
        </is>
      </c>
      <c r="J796" t="n">
        <v>48</v>
      </c>
      <c r="K796" t="n">
        <v>24</v>
      </c>
      <c r="L796" t="n">
        <v>-23</v>
      </c>
      <c r="O796" t="inlineStr">
        <is>
          <t>不可 #3</t>
        </is>
      </c>
      <c r="P796" t="inlineStr">
        <is>
          <t>有り</t>
        </is>
      </c>
      <c r="R796" s="4">
        <f>IF(COUNT($M796:$N796)=0,"",IF(AND(IF($N796&lt;&gt;"",$N796,$M796)&lt;=0,$O796&lt;&gt;"可"),"警告",""))</f>
        <v/>
      </c>
      <c r="S796" s="4">
        <f>IF(COUNT($M796:$N796)=0,0,IF(IF($N796&lt;&gt;"",$N796,$M796)&gt;=スコアリング基準!$B$20,スコアリング基準!$C$20,IF(IF($N796&lt;&gt;"",$N796,$M796)&gt;=スコアリング基準!$B$21,スコアリング基準!$C$21,IF(IF($N796&lt;&gt;"",$N796,$M796)&gt;0,スコアリング基準!$C$22,0))))</f>
        <v/>
      </c>
      <c r="T796" s="4">
        <f>IF($O796="可",スコアリング基準!$C$23,0)</f>
        <v/>
      </c>
      <c r="U796" s="4">
        <f>IF(OR(COUNT($K796:$L796)&lt;2,$K796=0),0,IF(ABS($L796)/$K796&lt;=スコアリング基準!$B$24,スコアリング基準!$C$24,IF(ABS($L796)/$K796&lt;=スコアリング基準!$B$25,スコアリング基準!$C$25,IF(ABS($L796)/$K796&lt;=スコアリング基準!$B$26,スコアリング基準!$C$26,0))))</f>
        <v/>
      </c>
      <c r="V796" s="4">
        <f>IF($P796="なし",スコアリング基準!$C$27,0)</f>
        <v/>
      </c>
      <c r="W796" s="4">
        <f>IF($F796="",0,IF(ISNUMBER($F796),IF($F796&lt;=スコアリング基準!$B$28,スコアリング基準!$C$28,スコアリング基準!$C$29),0))</f>
        <v/>
      </c>
      <c r="X796" s="4">
        <f>IFERROR(VLOOKUP($B796,スコアリング基準!$A$36:$B$46,2,FALSE),0)</f>
        <v/>
      </c>
      <c r="Y796" s="4">
        <f>SUM($S796:$X796)</f>
        <v/>
      </c>
      <c r="Z796" s="4">
        <f>IF(COUNT($M796:$N796)=0,"データ無",IF($Y796&gt;=スコアリング基準!$B$30,"S",IF($Y796&gt;=スコアリング基準!$B$31,"A",IF($Y796&gt;=スコアリング基準!$B$32,"B","C"))))</f>
        <v/>
      </c>
      <c r="AA796">
        <f>IFERROR(INDEX(実績DB!$I$3:$I$104,MATCH($B796&amp;$C796,実績DB!$J$3:$J$104,0)),"")</f>
        <v/>
      </c>
    </row>
    <row r="797">
      <c r="A797" t="n">
        <v>795</v>
      </c>
      <c r="B797" t="inlineStr">
        <is>
          <t>東北</t>
        </is>
      </c>
      <c r="C797" t="inlineStr">
        <is>
          <t>717変電所</t>
        </is>
      </c>
      <c r="D797" t="inlineStr">
        <is>
          <t>新潟県</t>
        </is>
      </c>
      <c r="E797" t="n">
        <v>154</v>
      </c>
      <c r="F797" t="n">
        <v>66</v>
      </c>
      <c r="G797" s="3" t="n"/>
      <c r="H797" s="3" t="n"/>
      <c r="I797" t="inlineStr">
        <is>
          <t>未取得</t>
        </is>
      </c>
      <c r="J797" t="n">
        <v>114</v>
      </c>
      <c r="K797" t="n">
        <v>69</v>
      </c>
      <c r="L797" t="n">
        <v>-112</v>
      </c>
      <c r="O797" t="inlineStr">
        <is>
          <t>可</t>
        </is>
      </c>
      <c r="P797" t="inlineStr">
        <is>
          <t>有り</t>
        </is>
      </c>
      <c r="R797" s="4">
        <f>IF(COUNT($M797:$N797)=0,"",IF(AND(IF($N797&lt;&gt;"",$N797,$M797)&lt;=0,$O797&lt;&gt;"可"),"警告",""))</f>
        <v/>
      </c>
      <c r="S797" s="4">
        <f>IF(COUNT($M797:$N797)=0,0,IF(IF($N797&lt;&gt;"",$N797,$M797)&gt;=スコアリング基準!$B$20,スコアリング基準!$C$20,IF(IF($N797&lt;&gt;"",$N797,$M797)&gt;=スコアリング基準!$B$21,スコアリング基準!$C$21,IF(IF($N797&lt;&gt;"",$N797,$M797)&gt;0,スコアリング基準!$C$22,0))))</f>
        <v/>
      </c>
      <c r="T797" s="4">
        <f>IF($O797="可",スコアリング基準!$C$23,0)</f>
        <v/>
      </c>
      <c r="U797" s="4">
        <f>IF(OR(COUNT($K797:$L797)&lt;2,$K797=0),0,IF(ABS($L797)/$K797&lt;=スコアリング基準!$B$24,スコアリング基準!$C$24,IF(ABS($L797)/$K797&lt;=スコアリング基準!$B$25,スコアリング基準!$C$25,IF(ABS($L797)/$K797&lt;=スコアリング基準!$B$26,スコアリング基準!$C$26,0))))</f>
        <v/>
      </c>
      <c r="V797" s="4">
        <f>IF($P797="なし",スコアリング基準!$C$27,0)</f>
        <v/>
      </c>
      <c r="W797" s="4">
        <f>IF($F797="",0,IF(ISNUMBER($F797),IF($F797&lt;=スコアリング基準!$B$28,スコアリング基準!$C$28,スコアリング基準!$C$29),0))</f>
        <v/>
      </c>
      <c r="X797" s="4">
        <f>IFERROR(VLOOKUP($B797,スコアリング基準!$A$36:$B$46,2,FALSE),0)</f>
        <v/>
      </c>
      <c r="Y797" s="4">
        <f>SUM($S797:$X797)</f>
        <v/>
      </c>
      <c r="Z797" s="4">
        <f>IF(COUNT($M797:$N797)=0,"データ無",IF($Y797&gt;=スコアリング基準!$B$30,"S",IF($Y797&gt;=スコアリング基準!$B$31,"A",IF($Y797&gt;=スコアリング基準!$B$32,"B","C"))))</f>
        <v/>
      </c>
      <c r="AA797">
        <f>IFERROR(INDEX(実績DB!$I$3:$I$104,MATCH($B797&amp;$C797,実績DB!$J$3:$J$104,0)),"")</f>
        <v/>
      </c>
    </row>
    <row r="798">
      <c r="A798" t="n">
        <v>796</v>
      </c>
      <c r="B798" t="inlineStr">
        <is>
          <t>東北</t>
        </is>
      </c>
      <c r="C798" t="inlineStr">
        <is>
          <t>7K03変電所</t>
        </is>
      </c>
      <c r="D798" t="inlineStr">
        <is>
          <t>新潟県</t>
        </is>
      </c>
      <c r="E798" t="n">
        <v>154</v>
      </c>
      <c r="F798" t="n">
        <v>11</v>
      </c>
      <c r="G798" s="3" t="n"/>
      <c r="H798" s="3" t="n"/>
      <c r="I798" t="inlineStr">
        <is>
          <t>未取得</t>
        </is>
      </c>
      <c r="J798" t="n">
        <v>58</v>
      </c>
      <c r="K798" t="n">
        <v>58</v>
      </c>
      <c r="L798" t="n">
        <v>-53</v>
      </c>
      <c r="M798" t="n">
        <v>5</v>
      </c>
      <c r="O798" t="inlineStr">
        <is>
          <t>不可 #3</t>
        </is>
      </c>
      <c r="P798" t="inlineStr">
        <is>
          <t>有り</t>
        </is>
      </c>
      <c r="R798" s="4">
        <f>IF(COUNT($M798:$N798)=0,"",IF(AND(IF($N798&lt;&gt;"",$N798,$M798)&lt;=0,$O798&lt;&gt;"可"),"警告",""))</f>
        <v/>
      </c>
      <c r="S798" s="4">
        <f>IF(COUNT($M798:$N798)=0,0,IF(IF($N798&lt;&gt;"",$N798,$M798)&gt;=スコアリング基準!$B$20,スコアリング基準!$C$20,IF(IF($N798&lt;&gt;"",$N798,$M798)&gt;=スコアリング基準!$B$21,スコアリング基準!$C$21,IF(IF($N798&lt;&gt;"",$N798,$M798)&gt;0,スコアリング基準!$C$22,0))))</f>
        <v/>
      </c>
      <c r="T798" s="4">
        <f>IF($O798="可",スコアリング基準!$C$23,0)</f>
        <v/>
      </c>
      <c r="U798" s="4">
        <f>IF(OR(COUNT($K798:$L798)&lt;2,$K798=0),0,IF(ABS($L798)/$K798&lt;=スコアリング基準!$B$24,スコアリング基準!$C$24,IF(ABS($L798)/$K798&lt;=スコアリング基準!$B$25,スコアリング基準!$C$25,IF(ABS($L798)/$K798&lt;=スコアリング基準!$B$26,スコアリング基準!$C$26,0))))</f>
        <v/>
      </c>
      <c r="V798" s="4">
        <f>IF($P798="なし",スコアリング基準!$C$27,0)</f>
        <v/>
      </c>
      <c r="W798" s="4">
        <f>IF($F798="",0,IF(ISNUMBER($F798),IF($F798&lt;=スコアリング基準!$B$28,スコアリング基準!$C$28,スコアリング基準!$C$29),0))</f>
        <v/>
      </c>
      <c r="X798" s="4">
        <f>IFERROR(VLOOKUP($B798,スコアリング基準!$A$36:$B$46,2,FALSE),0)</f>
        <v/>
      </c>
      <c r="Y798" s="4">
        <f>SUM($S798:$X798)</f>
        <v/>
      </c>
      <c r="Z798" s="4">
        <f>IF(COUNT($M798:$N798)=0,"データ無",IF($Y798&gt;=スコアリング基準!$B$30,"S",IF($Y798&gt;=スコアリング基準!$B$31,"A",IF($Y798&gt;=スコアリング基準!$B$32,"B","C"))))</f>
        <v/>
      </c>
      <c r="AA798">
        <f>IFERROR(INDEX(実績DB!$I$3:$I$104,MATCH($B798&amp;$C798,実績DB!$J$3:$J$104,0)),"")</f>
        <v/>
      </c>
    </row>
    <row r="799">
      <c r="A799" t="n">
        <v>797</v>
      </c>
      <c r="B799" t="inlineStr">
        <is>
          <t>東北</t>
        </is>
      </c>
      <c r="C799" t="inlineStr">
        <is>
          <t>下田変電所</t>
        </is>
      </c>
      <c r="D799" t="inlineStr">
        <is>
          <t>新潟県</t>
        </is>
      </c>
      <c r="E799" t="n">
        <v>154</v>
      </c>
      <c r="F799" t="n">
        <v>6.6</v>
      </c>
      <c r="G799" s="3" t="n">
        <v>37.570393</v>
      </c>
      <c r="H799" s="3" t="n">
        <v>139.02569</v>
      </c>
      <c r="I799" t="inlineStr">
        <is>
          <t>Google Places(名称一致)</t>
        </is>
      </c>
      <c r="J799" t="n">
        <v>38</v>
      </c>
      <c r="K799" t="n">
        <v>38</v>
      </c>
      <c r="L799" t="n">
        <v>-23</v>
      </c>
      <c r="M799" t="n">
        <v>15</v>
      </c>
      <c r="O799" t="inlineStr">
        <is>
          <t>不可 #4</t>
        </is>
      </c>
      <c r="P799" t="inlineStr">
        <is>
          <t>有り</t>
        </is>
      </c>
      <c r="R799" s="4">
        <f>IF(COUNT($M799:$N799)=0,"",IF(AND(IF($N799&lt;&gt;"",$N799,$M799)&lt;=0,$O799&lt;&gt;"可"),"警告",""))</f>
        <v/>
      </c>
      <c r="S799" s="4">
        <f>IF(COUNT($M799:$N799)=0,0,IF(IF($N799&lt;&gt;"",$N799,$M799)&gt;=スコアリング基準!$B$20,スコアリング基準!$C$20,IF(IF($N799&lt;&gt;"",$N799,$M799)&gt;=スコアリング基準!$B$21,スコアリング基準!$C$21,IF(IF($N799&lt;&gt;"",$N799,$M799)&gt;0,スコアリング基準!$C$22,0))))</f>
        <v/>
      </c>
      <c r="T799" s="4">
        <f>IF($O799="可",スコアリング基準!$C$23,0)</f>
        <v/>
      </c>
      <c r="U799" s="4">
        <f>IF(OR(COUNT($K799:$L799)&lt;2,$K799=0),0,IF(ABS($L799)/$K799&lt;=スコアリング基準!$B$24,スコアリング基準!$C$24,IF(ABS($L799)/$K799&lt;=スコアリング基準!$B$25,スコアリング基準!$C$25,IF(ABS($L799)/$K799&lt;=スコアリング基準!$B$26,スコアリング基準!$C$26,0))))</f>
        <v/>
      </c>
      <c r="V799" s="4">
        <f>IF($P799="なし",スコアリング基準!$C$27,0)</f>
        <v/>
      </c>
      <c r="W799" s="4">
        <f>IF($F799="",0,IF(ISNUMBER($F799),IF($F799&lt;=スコアリング基準!$B$28,スコアリング基準!$C$28,スコアリング基準!$C$29),0))</f>
        <v/>
      </c>
      <c r="X799" s="4">
        <f>IFERROR(VLOOKUP($B799,スコアリング基準!$A$36:$B$46,2,FALSE),0)</f>
        <v/>
      </c>
      <c r="Y799" s="4">
        <f>SUM($S799:$X799)</f>
        <v/>
      </c>
      <c r="Z799" s="4">
        <f>IF(COUNT($M799:$N799)=0,"データ無",IF($Y799&gt;=スコアリング基準!$B$30,"S",IF($Y799&gt;=スコアリング基準!$B$31,"A",IF($Y799&gt;=スコアリング基準!$B$32,"B","C"))))</f>
        <v/>
      </c>
      <c r="AA799">
        <f>IFERROR(INDEX(実績DB!$I$3:$I$104,MATCH($B799&amp;$C799,実績DB!$J$3:$J$104,0)),"")</f>
        <v/>
      </c>
    </row>
    <row r="800">
      <c r="A800" t="n">
        <v>798</v>
      </c>
      <c r="B800" t="inlineStr">
        <is>
          <t>東北</t>
        </is>
      </c>
      <c r="C800" t="inlineStr">
        <is>
          <t>亀塚浜変電所</t>
        </is>
      </c>
      <c r="D800" t="inlineStr">
        <is>
          <t>新潟県</t>
        </is>
      </c>
      <c r="E800" t="n">
        <v>154</v>
      </c>
      <c r="F800" t="n">
        <v>66</v>
      </c>
      <c r="G800" s="3" t="n">
        <v>37.996205</v>
      </c>
      <c r="H800" s="3" t="n">
        <v>139.239525</v>
      </c>
      <c r="I800" t="inlineStr">
        <is>
          <t>Google Places(名称一致)</t>
        </is>
      </c>
      <c r="J800" t="n">
        <v>190</v>
      </c>
      <c r="K800" t="n">
        <v>114</v>
      </c>
      <c r="L800" t="n">
        <v>-20</v>
      </c>
      <c r="O800" t="inlineStr">
        <is>
          <t>可</t>
        </is>
      </c>
      <c r="P800" t="inlineStr">
        <is>
          <t>有り</t>
        </is>
      </c>
      <c r="R800" s="4">
        <f>IF(COUNT($M800:$N800)=0,"",IF(AND(IF($N800&lt;&gt;"",$N800,$M800)&lt;=0,$O800&lt;&gt;"可"),"警告",""))</f>
        <v/>
      </c>
      <c r="S800" s="4">
        <f>IF(COUNT($M800:$N800)=0,0,IF(IF($N800&lt;&gt;"",$N800,$M800)&gt;=スコアリング基準!$B$20,スコアリング基準!$C$20,IF(IF($N800&lt;&gt;"",$N800,$M800)&gt;=スコアリング基準!$B$21,スコアリング基準!$C$21,IF(IF($N800&lt;&gt;"",$N800,$M800)&gt;0,スコアリング基準!$C$22,0))))</f>
        <v/>
      </c>
      <c r="T800" s="4">
        <f>IF($O800="可",スコアリング基準!$C$23,0)</f>
        <v/>
      </c>
      <c r="U800" s="4">
        <f>IF(OR(COUNT($K800:$L800)&lt;2,$K800=0),0,IF(ABS($L800)/$K800&lt;=スコアリング基準!$B$24,スコアリング基準!$C$24,IF(ABS($L800)/$K800&lt;=スコアリング基準!$B$25,スコアリング基準!$C$25,IF(ABS($L800)/$K800&lt;=スコアリング基準!$B$26,スコアリング基準!$C$26,0))))</f>
        <v/>
      </c>
      <c r="V800" s="4">
        <f>IF($P800="なし",スコアリング基準!$C$27,0)</f>
        <v/>
      </c>
      <c r="W800" s="4">
        <f>IF($F800="",0,IF(ISNUMBER($F800),IF($F800&lt;=スコアリング基準!$B$28,スコアリング基準!$C$28,スコアリング基準!$C$29),0))</f>
        <v/>
      </c>
      <c r="X800" s="4">
        <f>IFERROR(VLOOKUP($B800,スコアリング基準!$A$36:$B$46,2,FALSE),0)</f>
        <v/>
      </c>
      <c r="Y800" s="4">
        <f>SUM($S800:$X800)</f>
        <v/>
      </c>
      <c r="Z800" s="4">
        <f>IF(COUNT($M800:$N800)=0,"データ無",IF($Y800&gt;=スコアリング基準!$B$30,"S",IF($Y800&gt;=スコアリング基準!$B$31,"A",IF($Y800&gt;=スコアリング基準!$B$32,"B","C"))))</f>
        <v/>
      </c>
      <c r="AA800">
        <f>IFERROR(INDEX(実績DB!$I$3:$I$104,MATCH($B800&amp;$C800,実績DB!$J$3:$J$104,0)),"")</f>
        <v/>
      </c>
    </row>
    <row r="801">
      <c r="A801" t="n">
        <v>799</v>
      </c>
      <c r="B801" t="inlineStr">
        <is>
          <t>東北</t>
        </is>
      </c>
      <c r="C801" t="inlineStr">
        <is>
          <t>仙南変電所</t>
        </is>
      </c>
      <c r="D801" t="inlineStr">
        <is>
          <t>宮城県</t>
        </is>
      </c>
      <c r="E801" t="n">
        <v>154</v>
      </c>
      <c r="F801" t="n">
        <v>66</v>
      </c>
      <c r="G801" s="3" t="n">
        <v>38.113479</v>
      </c>
      <c r="H801" s="3" t="n">
        <v>140.820845</v>
      </c>
      <c r="I801" t="inlineStr">
        <is>
          <t>Google Places(名称一致)</t>
        </is>
      </c>
      <c r="J801" t="n">
        <v>379</v>
      </c>
      <c r="K801" t="n">
        <v>285</v>
      </c>
      <c r="L801" t="n">
        <v>-388</v>
      </c>
      <c r="O801" t="inlineStr">
        <is>
          <t>可</t>
        </is>
      </c>
      <c r="P801" t="inlineStr">
        <is>
          <t>有り</t>
        </is>
      </c>
      <c r="R801" s="4">
        <f>IF(COUNT($M801:$N801)=0,"",IF(AND(IF($N801&lt;&gt;"",$N801,$M801)&lt;=0,$O801&lt;&gt;"可"),"警告",""))</f>
        <v/>
      </c>
      <c r="S801" s="4">
        <f>IF(COUNT($M801:$N801)=0,0,IF(IF($N801&lt;&gt;"",$N801,$M801)&gt;=スコアリング基準!$B$20,スコアリング基準!$C$20,IF(IF($N801&lt;&gt;"",$N801,$M801)&gt;=スコアリング基準!$B$21,スコアリング基準!$C$21,IF(IF($N801&lt;&gt;"",$N801,$M801)&gt;0,スコアリング基準!$C$22,0))))</f>
        <v/>
      </c>
      <c r="T801" s="4">
        <f>IF($O801="可",スコアリング基準!$C$23,0)</f>
        <v/>
      </c>
      <c r="U801" s="4">
        <f>IF(OR(COUNT($K801:$L801)&lt;2,$K801=0),0,IF(ABS($L801)/$K801&lt;=スコアリング基準!$B$24,スコアリング基準!$C$24,IF(ABS($L801)/$K801&lt;=スコアリング基準!$B$25,スコアリング基準!$C$25,IF(ABS($L801)/$K801&lt;=スコアリング基準!$B$26,スコアリング基準!$C$26,0))))</f>
        <v/>
      </c>
      <c r="V801" s="4">
        <f>IF($P801="なし",スコアリング基準!$C$27,0)</f>
        <v/>
      </c>
      <c r="W801" s="4">
        <f>IF($F801="",0,IF(ISNUMBER($F801),IF($F801&lt;=スコアリング基準!$B$28,スコアリング基準!$C$28,スコアリング基準!$C$29),0))</f>
        <v/>
      </c>
      <c r="X801" s="4">
        <f>IFERROR(VLOOKUP($B801,スコアリング基準!$A$36:$B$46,2,FALSE),0)</f>
        <v/>
      </c>
      <c r="Y801" s="4">
        <f>SUM($S801:$X801)</f>
        <v/>
      </c>
      <c r="Z801" s="4">
        <f>IF(COUNT($M801:$N801)=0,"データ無",IF($Y801&gt;=スコアリング基準!$B$30,"S",IF($Y801&gt;=スコアリング基準!$B$31,"A",IF($Y801&gt;=スコアリング基準!$B$32,"B","C"))))</f>
        <v/>
      </c>
      <c r="AA801">
        <f>IFERROR(INDEX(実績DB!$I$3:$I$104,MATCH($B801&amp;$C801,実績DB!$J$3:$J$104,0)),"")</f>
        <v/>
      </c>
    </row>
    <row r="802">
      <c r="A802" t="n">
        <v>800</v>
      </c>
      <c r="B802" t="inlineStr">
        <is>
          <t>東北</t>
        </is>
      </c>
      <c r="C802" t="inlineStr">
        <is>
          <t>大仙変電所</t>
        </is>
      </c>
      <c r="D802" t="inlineStr">
        <is>
          <t>秋田県</t>
        </is>
      </c>
      <c r="E802" t="n">
        <v>154</v>
      </c>
      <c r="F802" t="n">
        <v>66</v>
      </c>
      <c r="G802" s="3" t="n">
        <v>39.488163</v>
      </c>
      <c r="H802" s="3" t="n">
        <v>140.500489</v>
      </c>
      <c r="I802" t="inlineStr">
        <is>
          <t>Google Places(名称一致)</t>
        </is>
      </c>
      <c r="J802" t="n">
        <v>190</v>
      </c>
      <c r="K802" t="n">
        <v>114</v>
      </c>
      <c r="L802" t="n">
        <v>-82</v>
      </c>
      <c r="O802" t="inlineStr">
        <is>
          <t>可</t>
        </is>
      </c>
      <c r="P802" t="inlineStr">
        <is>
          <t>有り</t>
        </is>
      </c>
      <c r="R802" s="4">
        <f>IF(COUNT($M802:$N802)=0,"",IF(AND(IF($N802&lt;&gt;"",$N802,$M802)&lt;=0,$O802&lt;&gt;"可"),"警告",""))</f>
        <v/>
      </c>
      <c r="S802" s="4">
        <f>IF(COUNT($M802:$N802)=0,0,IF(IF($N802&lt;&gt;"",$N802,$M802)&gt;=スコアリング基準!$B$20,スコアリング基準!$C$20,IF(IF($N802&lt;&gt;"",$N802,$M802)&gt;=スコアリング基準!$B$21,スコアリング基準!$C$21,IF(IF($N802&lt;&gt;"",$N802,$M802)&gt;0,スコアリング基準!$C$22,0))))</f>
        <v/>
      </c>
      <c r="T802" s="4">
        <f>IF($O802="可",スコアリング基準!$C$23,0)</f>
        <v/>
      </c>
      <c r="U802" s="4">
        <f>IF(OR(COUNT($K802:$L802)&lt;2,$K802=0),0,IF(ABS($L802)/$K802&lt;=スコアリング基準!$B$24,スコアリング基準!$C$24,IF(ABS($L802)/$K802&lt;=スコアリング基準!$B$25,スコアリング基準!$C$25,IF(ABS($L802)/$K802&lt;=スコアリング基準!$B$26,スコアリング基準!$C$26,0))))</f>
        <v/>
      </c>
      <c r="V802" s="4">
        <f>IF($P802="なし",スコアリング基準!$C$27,0)</f>
        <v/>
      </c>
      <c r="W802" s="4">
        <f>IF($F802="",0,IF(ISNUMBER($F802),IF($F802&lt;=スコアリング基準!$B$28,スコアリング基準!$C$28,スコアリング基準!$C$29),0))</f>
        <v/>
      </c>
      <c r="X802" s="4">
        <f>IFERROR(VLOOKUP($B802,スコアリング基準!$A$36:$B$46,2,FALSE),0)</f>
        <v/>
      </c>
      <c r="Y802" s="4">
        <f>SUM($S802:$X802)</f>
        <v/>
      </c>
      <c r="Z802" s="4">
        <f>IF(COUNT($M802:$N802)=0,"データ無",IF($Y802&gt;=スコアリング基準!$B$30,"S",IF($Y802&gt;=スコアリング基準!$B$31,"A",IF($Y802&gt;=スコアリング基準!$B$32,"B","C"))))</f>
        <v/>
      </c>
      <c r="AA802">
        <f>IFERROR(INDEX(実績DB!$I$3:$I$104,MATCH($B802&amp;$C802,実績DB!$J$3:$J$104,0)),"")</f>
        <v/>
      </c>
    </row>
    <row r="803">
      <c r="A803" t="n">
        <v>801</v>
      </c>
      <c r="B803" t="inlineStr">
        <is>
          <t>東北</t>
        </is>
      </c>
      <c r="C803" t="inlineStr">
        <is>
          <t>大崎変電所</t>
        </is>
      </c>
      <c r="D803" t="inlineStr">
        <is>
          <t>宮城県</t>
        </is>
      </c>
      <c r="E803" t="n">
        <v>154</v>
      </c>
      <c r="F803" t="n">
        <v>66</v>
      </c>
      <c r="G803" s="3" t="n">
        <v>38.512621</v>
      </c>
      <c r="H803" s="3" t="n">
        <v>140.950086</v>
      </c>
      <c r="I803" t="inlineStr">
        <is>
          <t>Google Places(名称一致)</t>
        </is>
      </c>
      <c r="J803" t="n">
        <v>285</v>
      </c>
      <c r="K803" t="n">
        <v>228</v>
      </c>
      <c r="L803" t="n">
        <v>-338</v>
      </c>
      <c r="O803" t="inlineStr">
        <is>
          <t>可</t>
        </is>
      </c>
      <c r="P803" t="inlineStr">
        <is>
          <t>有り</t>
        </is>
      </c>
      <c r="R803" s="4">
        <f>IF(COUNT($M803:$N803)=0,"",IF(AND(IF($N803&lt;&gt;"",$N803,$M803)&lt;=0,$O803&lt;&gt;"可"),"警告",""))</f>
        <v/>
      </c>
      <c r="S803" s="4">
        <f>IF(COUNT($M803:$N803)=0,0,IF(IF($N803&lt;&gt;"",$N803,$M803)&gt;=スコアリング基準!$B$20,スコアリング基準!$C$20,IF(IF($N803&lt;&gt;"",$N803,$M803)&gt;=スコアリング基準!$B$21,スコアリング基準!$C$21,IF(IF($N803&lt;&gt;"",$N803,$M803)&gt;0,スコアリング基準!$C$22,0))))</f>
        <v/>
      </c>
      <c r="T803" s="4">
        <f>IF($O803="可",スコアリング基準!$C$23,0)</f>
        <v/>
      </c>
      <c r="U803" s="4">
        <f>IF(OR(COUNT($K803:$L803)&lt;2,$K803=0),0,IF(ABS($L803)/$K803&lt;=スコアリング基準!$B$24,スコアリング基準!$C$24,IF(ABS($L803)/$K803&lt;=スコアリング基準!$B$25,スコアリング基準!$C$25,IF(ABS($L803)/$K803&lt;=スコアリング基準!$B$26,スコアリング基準!$C$26,0))))</f>
        <v/>
      </c>
      <c r="V803" s="4">
        <f>IF($P803="なし",スコアリング基準!$C$27,0)</f>
        <v/>
      </c>
      <c r="W803" s="4">
        <f>IF($F803="",0,IF(ISNUMBER($F803),IF($F803&lt;=スコアリング基準!$B$28,スコアリング基準!$C$28,スコアリング基準!$C$29),0))</f>
        <v/>
      </c>
      <c r="X803" s="4">
        <f>IFERROR(VLOOKUP($B803,スコアリング基準!$A$36:$B$46,2,FALSE),0)</f>
        <v/>
      </c>
      <c r="Y803" s="4">
        <f>SUM($S803:$X803)</f>
        <v/>
      </c>
      <c r="Z803" s="4">
        <f>IF(COUNT($M803:$N803)=0,"データ無",IF($Y803&gt;=スコアリング基準!$B$30,"S",IF($Y803&gt;=スコアリング基準!$B$31,"A",IF($Y803&gt;=スコアリング基準!$B$32,"B","C"))))</f>
        <v/>
      </c>
      <c r="AA803">
        <f>IFERROR(INDEX(実績DB!$I$3:$I$104,MATCH($B803&amp;$C803,実績DB!$J$3:$J$104,0)),"")</f>
        <v/>
      </c>
    </row>
    <row r="804">
      <c r="A804" t="n">
        <v>802</v>
      </c>
      <c r="B804" t="inlineStr">
        <is>
          <t>東北</t>
        </is>
      </c>
      <c r="C804" t="inlineStr">
        <is>
          <t>大所変電所</t>
        </is>
      </c>
      <c r="D804" t="inlineStr">
        <is>
          <t>新潟県</t>
        </is>
      </c>
      <c r="E804" t="n">
        <v>154</v>
      </c>
      <c r="F804" t="n">
        <v>6.6</v>
      </c>
      <c r="G804" s="3" t="n">
        <v>36.88879</v>
      </c>
      <c r="H804" s="3" t="n">
        <v>137.838594</v>
      </c>
      <c r="I804" t="inlineStr">
        <is>
          <t>Google Places(名称一致)</t>
        </is>
      </c>
      <c r="J804" t="n">
        <v>10</v>
      </c>
      <c r="K804" t="n">
        <v>10</v>
      </c>
      <c r="L804" t="n">
        <v>-7</v>
      </c>
      <c r="M804" t="n">
        <v>3</v>
      </c>
      <c r="O804" t="inlineStr">
        <is>
          <t>不可 #4</t>
        </is>
      </c>
      <c r="P804" t="inlineStr">
        <is>
          <t>有り</t>
        </is>
      </c>
      <c r="R804" s="4">
        <f>IF(COUNT($M804:$N804)=0,"",IF(AND(IF($N804&lt;&gt;"",$N804,$M804)&lt;=0,$O804&lt;&gt;"可"),"警告",""))</f>
        <v/>
      </c>
      <c r="S804" s="4">
        <f>IF(COUNT($M804:$N804)=0,0,IF(IF($N804&lt;&gt;"",$N804,$M804)&gt;=スコアリング基準!$B$20,スコアリング基準!$C$20,IF(IF($N804&lt;&gt;"",$N804,$M804)&gt;=スコアリング基準!$B$21,スコアリング基準!$C$21,IF(IF($N804&lt;&gt;"",$N804,$M804)&gt;0,スコアリング基準!$C$22,0))))</f>
        <v/>
      </c>
      <c r="T804" s="4">
        <f>IF($O804="可",スコアリング基準!$C$23,0)</f>
        <v/>
      </c>
      <c r="U804" s="4">
        <f>IF(OR(COUNT($K804:$L804)&lt;2,$K804=0),0,IF(ABS($L804)/$K804&lt;=スコアリング基準!$B$24,スコアリング基準!$C$24,IF(ABS($L804)/$K804&lt;=スコアリング基準!$B$25,スコアリング基準!$C$25,IF(ABS($L804)/$K804&lt;=スコアリング基準!$B$26,スコアリング基準!$C$26,0))))</f>
        <v/>
      </c>
      <c r="V804" s="4">
        <f>IF($P804="なし",スコアリング基準!$C$27,0)</f>
        <v/>
      </c>
      <c r="W804" s="4">
        <f>IF($F804="",0,IF(ISNUMBER($F804),IF($F804&lt;=スコアリング基準!$B$28,スコアリング基準!$C$28,スコアリング基準!$C$29),0))</f>
        <v/>
      </c>
      <c r="X804" s="4">
        <f>IFERROR(VLOOKUP($B804,スコアリング基準!$A$36:$B$46,2,FALSE),0)</f>
        <v/>
      </c>
      <c r="Y804" s="4">
        <f>SUM($S804:$X804)</f>
        <v/>
      </c>
      <c r="Z804" s="4">
        <f>IF(COUNT($M804:$N804)=0,"データ無",IF($Y804&gt;=スコアリング基準!$B$30,"S",IF($Y804&gt;=スコアリング基準!$B$31,"A",IF($Y804&gt;=スコアリング基準!$B$32,"B","C"))))</f>
        <v/>
      </c>
      <c r="AA804">
        <f>IFERROR(INDEX(実績DB!$I$3:$I$104,MATCH($B804&amp;$C804,実績DB!$J$3:$J$104,0)),"")</f>
        <v/>
      </c>
    </row>
    <row r="805">
      <c r="A805" t="n">
        <v>803</v>
      </c>
      <c r="B805" t="inlineStr">
        <is>
          <t>東北</t>
        </is>
      </c>
      <c r="C805" t="inlineStr">
        <is>
          <t>寄居浜変電所</t>
        </is>
      </c>
      <c r="D805" t="inlineStr">
        <is>
          <t>新潟県</t>
        </is>
      </c>
      <c r="E805" t="n">
        <v>154</v>
      </c>
      <c r="F805" t="n">
        <v>66</v>
      </c>
      <c r="G805" s="3" t="n">
        <v>37.92581</v>
      </c>
      <c r="H805" s="3" t="n">
        <v>139.03077</v>
      </c>
      <c r="I805" t="inlineStr">
        <is>
          <t>OSM実測(名称一致)</t>
        </is>
      </c>
      <c r="J805" t="n">
        <v>190</v>
      </c>
      <c r="K805" t="n">
        <v>114</v>
      </c>
      <c r="L805" t="n">
        <v>24</v>
      </c>
      <c r="O805" t="inlineStr">
        <is>
          <t>可</t>
        </is>
      </c>
      <c r="P805" t="inlineStr">
        <is>
          <t>有り</t>
        </is>
      </c>
      <c r="R805" s="4">
        <f>IF(COUNT($M805:$N805)=0,"",IF(AND(IF($N805&lt;&gt;"",$N805,$M805)&lt;=0,$O805&lt;&gt;"可"),"警告",""))</f>
        <v/>
      </c>
      <c r="S805" s="4">
        <f>IF(COUNT($M805:$N805)=0,0,IF(IF($N805&lt;&gt;"",$N805,$M805)&gt;=スコアリング基準!$B$20,スコアリング基準!$C$20,IF(IF($N805&lt;&gt;"",$N805,$M805)&gt;=スコアリング基準!$B$21,スコアリング基準!$C$21,IF(IF($N805&lt;&gt;"",$N805,$M805)&gt;0,スコアリング基準!$C$22,0))))</f>
        <v/>
      </c>
      <c r="T805" s="4">
        <f>IF($O805="可",スコアリング基準!$C$23,0)</f>
        <v/>
      </c>
      <c r="U805" s="4">
        <f>IF(OR(COUNT($K805:$L805)&lt;2,$K805=0),0,IF(ABS($L805)/$K805&lt;=スコアリング基準!$B$24,スコアリング基準!$C$24,IF(ABS($L805)/$K805&lt;=スコアリング基準!$B$25,スコアリング基準!$C$25,IF(ABS($L805)/$K805&lt;=スコアリング基準!$B$26,スコアリング基準!$C$26,0))))</f>
        <v/>
      </c>
      <c r="V805" s="4">
        <f>IF($P805="なし",スコアリング基準!$C$27,0)</f>
        <v/>
      </c>
      <c r="W805" s="4">
        <f>IF($F805="",0,IF(ISNUMBER($F805),IF($F805&lt;=スコアリング基準!$B$28,スコアリング基準!$C$28,スコアリング基準!$C$29),0))</f>
        <v/>
      </c>
      <c r="X805" s="4">
        <f>IFERROR(VLOOKUP($B805,スコアリング基準!$A$36:$B$46,2,FALSE),0)</f>
        <v/>
      </c>
      <c r="Y805" s="4">
        <f>SUM($S805:$X805)</f>
        <v/>
      </c>
      <c r="Z805" s="4">
        <f>IF(COUNT($M805:$N805)=0,"データ無",IF($Y805&gt;=スコアリング基準!$B$30,"S",IF($Y805&gt;=スコアリング基準!$B$31,"A",IF($Y805&gt;=スコアリング基準!$B$32,"B","C"))))</f>
        <v/>
      </c>
      <c r="AA805">
        <f>IFERROR(INDEX(実績DB!$I$3:$I$104,MATCH($B805&amp;$C805,実績DB!$J$3:$J$104,0)),"")</f>
        <v/>
      </c>
    </row>
    <row r="806">
      <c r="A806" t="n">
        <v>804</v>
      </c>
      <c r="B806" t="inlineStr">
        <is>
          <t>東北</t>
        </is>
      </c>
      <c r="C806" t="inlineStr">
        <is>
          <t>小国町変電所</t>
        </is>
      </c>
      <c r="D806" t="inlineStr">
        <is>
          <t>新潟県</t>
        </is>
      </c>
      <c r="E806" t="n">
        <v>154</v>
      </c>
      <c r="F806" t="n">
        <v>6.6</v>
      </c>
      <c r="G806" s="3" t="n">
        <v>37.3066</v>
      </c>
      <c r="H806" s="3" t="n">
        <v>138.712687</v>
      </c>
      <c r="I806" t="inlineStr">
        <is>
          <t>Google Places(名称一致)</t>
        </is>
      </c>
      <c r="J806" t="n">
        <v>38</v>
      </c>
      <c r="K806" t="n">
        <v>38</v>
      </c>
      <c r="L806" t="n">
        <v>-19</v>
      </c>
      <c r="M806" t="n">
        <v>19</v>
      </c>
      <c r="O806" t="inlineStr">
        <is>
          <t>不可 #4</t>
        </is>
      </c>
      <c r="P806" t="inlineStr">
        <is>
          <t>有り</t>
        </is>
      </c>
      <c r="R806" s="4">
        <f>IF(COUNT($M806:$N806)=0,"",IF(AND(IF($N806&lt;&gt;"",$N806,$M806)&lt;=0,$O806&lt;&gt;"可"),"警告",""))</f>
        <v/>
      </c>
      <c r="S806" s="4">
        <f>IF(COUNT($M806:$N806)=0,0,IF(IF($N806&lt;&gt;"",$N806,$M806)&gt;=スコアリング基準!$B$20,スコアリング基準!$C$20,IF(IF($N806&lt;&gt;"",$N806,$M806)&gt;=スコアリング基準!$B$21,スコアリング基準!$C$21,IF(IF($N806&lt;&gt;"",$N806,$M806)&gt;0,スコアリング基準!$C$22,0))))</f>
        <v/>
      </c>
      <c r="T806" s="4">
        <f>IF($O806="可",スコアリング基準!$C$23,0)</f>
        <v/>
      </c>
      <c r="U806" s="4">
        <f>IF(OR(COUNT($K806:$L806)&lt;2,$K806=0),0,IF(ABS($L806)/$K806&lt;=スコアリング基準!$B$24,スコアリング基準!$C$24,IF(ABS($L806)/$K806&lt;=スコアリング基準!$B$25,スコアリング基準!$C$25,IF(ABS($L806)/$K806&lt;=スコアリング基準!$B$26,スコアリング基準!$C$26,0))))</f>
        <v/>
      </c>
      <c r="V806" s="4">
        <f>IF($P806="なし",スコアリング基準!$C$27,0)</f>
        <v/>
      </c>
      <c r="W806" s="4">
        <f>IF($F806="",0,IF(ISNUMBER($F806),IF($F806&lt;=スコアリング基準!$B$28,スコアリング基準!$C$28,スコアリング基準!$C$29),0))</f>
        <v/>
      </c>
      <c r="X806" s="4">
        <f>IFERROR(VLOOKUP($B806,スコアリング基準!$A$36:$B$46,2,FALSE),0)</f>
        <v/>
      </c>
      <c r="Y806" s="4">
        <f>SUM($S806:$X806)</f>
        <v/>
      </c>
      <c r="Z806" s="4">
        <f>IF(COUNT($M806:$N806)=0,"データ無",IF($Y806&gt;=スコアリング基準!$B$30,"S",IF($Y806&gt;=スコアリング基準!$B$31,"A",IF($Y806&gt;=スコアリング基準!$B$32,"B","C"))))</f>
        <v/>
      </c>
      <c r="AA806">
        <f>IFERROR(INDEX(実績DB!$I$3:$I$104,MATCH($B806&amp;$C806,実績DB!$J$3:$J$104,0)),"")</f>
        <v/>
      </c>
    </row>
    <row r="807">
      <c r="A807" t="n">
        <v>805</v>
      </c>
      <c r="B807" t="inlineStr">
        <is>
          <t>東北</t>
        </is>
      </c>
      <c r="C807" t="inlineStr">
        <is>
          <t>平田変電所</t>
        </is>
      </c>
      <c r="D807" t="inlineStr">
        <is>
          <t>福島県</t>
        </is>
      </c>
      <c r="E807" t="n">
        <v>154</v>
      </c>
      <c r="F807" t="n">
        <v>6.6</v>
      </c>
      <c r="G807" s="3" t="n">
        <v>37.22753</v>
      </c>
      <c r="H807" s="3" t="n">
        <v>140.583232</v>
      </c>
      <c r="I807" t="inlineStr">
        <is>
          <t>Google Places(名称一致)</t>
        </is>
      </c>
      <c r="J807" t="n">
        <v>56</v>
      </c>
      <c r="K807" t="n">
        <v>56</v>
      </c>
      <c r="L807" t="n">
        <v>-36</v>
      </c>
      <c r="M807" t="n">
        <v>20</v>
      </c>
      <c r="O807" t="inlineStr">
        <is>
          <t>不可 #4</t>
        </is>
      </c>
      <c r="P807" t="inlineStr">
        <is>
          <t>有り</t>
        </is>
      </c>
      <c r="R807" s="4">
        <f>IF(COUNT($M807:$N807)=0,"",IF(AND(IF($N807&lt;&gt;"",$N807,$M807)&lt;=0,$O807&lt;&gt;"可"),"警告",""))</f>
        <v/>
      </c>
      <c r="S807" s="4">
        <f>IF(COUNT($M807:$N807)=0,0,IF(IF($N807&lt;&gt;"",$N807,$M807)&gt;=スコアリング基準!$B$20,スコアリング基準!$C$20,IF(IF($N807&lt;&gt;"",$N807,$M807)&gt;=スコアリング基準!$B$21,スコアリング基準!$C$21,IF(IF($N807&lt;&gt;"",$N807,$M807)&gt;0,スコアリング基準!$C$22,0))))</f>
        <v/>
      </c>
      <c r="T807" s="4">
        <f>IF($O807="可",スコアリング基準!$C$23,0)</f>
        <v/>
      </c>
      <c r="U807" s="4">
        <f>IF(OR(COUNT($K807:$L807)&lt;2,$K807=0),0,IF(ABS($L807)/$K807&lt;=スコアリング基準!$B$24,スコアリング基準!$C$24,IF(ABS($L807)/$K807&lt;=スコアリング基準!$B$25,スコアリング基準!$C$25,IF(ABS($L807)/$K807&lt;=スコアリング基準!$B$26,スコアリング基準!$C$26,0))))</f>
        <v/>
      </c>
      <c r="V807" s="4">
        <f>IF($P807="なし",スコアリング基準!$C$27,0)</f>
        <v/>
      </c>
      <c r="W807" s="4">
        <f>IF($F807="",0,IF(ISNUMBER($F807),IF($F807&lt;=スコアリング基準!$B$28,スコアリング基準!$C$28,スコアリング基準!$C$29),0))</f>
        <v/>
      </c>
      <c r="X807" s="4">
        <f>IFERROR(VLOOKUP($B807,スコアリング基準!$A$36:$B$46,2,FALSE),0)</f>
        <v/>
      </c>
      <c r="Y807" s="4">
        <f>SUM($S807:$X807)</f>
        <v/>
      </c>
      <c r="Z807" s="4">
        <f>IF(COUNT($M807:$N807)=0,"データ無",IF($Y807&gt;=スコアリング基準!$B$30,"S",IF($Y807&gt;=スコアリング基準!$B$31,"A",IF($Y807&gt;=スコアリング基準!$B$32,"B","C"))))</f>
        <v/>
      </c>
      <c r="AA807">
        <f>IFERROR(INDEX(実績DB!$I$3:$I$104,MATCH($B807&amp;$C807,実績DB!$J$3:$J$104,0)),"")</f>
        <v/>
      </c>
    </row>
    <row r="808">
      <c r="A808" t="n">
        <v>806</v>
      </c>
      <c r="B808" t="inlineStr">
        <is>
          <t>東北</t>
        </is>
      </c>
      <c r="C808" t="inlineStr">
        <is>
          <t>日和田変電所</t>
        </is>
      </c>
      <c r="D808" t="inlineStr">
        <is>
          <t>福島県</t>
        </is>
      </c>
      <c r="E808" t="n">
        <v>154</v>
      </c>
      <c r="F808" t="n">
        <v>66</v>
      </c>
      <c r="G808" s="3" t="n">
        <v>37.448324</v>
      </c>
      <c r="H808" s="3" t="n">
        <v>140.383172</v>
      </c>
      <c r="I808" t="inlineStr">
        <is>
          <t>Google Places(名称一致)</t>
        </is>
      </c>
      <c r="J808" t="n">
        <v>285</v>
      </c>
      <c r="K808" t="n">
        <v>228</v>
      </c>
      <c r="L808" t="n">
        <v>-159</v>
      </c>
      <c r="O808" t="inlineStr">
        <is>
          <t>可</t>
        </is>
      </c>
      <c r="P808" t="inlineStr">
        <is>
          <t>有り</t>
        </is>
      </c>
      <c r="R808" s="4">
        <f>IF(COUNT($M808:$N808)=0,"",IF(AND(IF($N808&lt;&gt;"",$N808,$M808)&lt;=0,$O808&lt;&gt;"可"),"警告",""))</f>
        <v/>
      </c>
      <c r="S808" s="4">
        <f>IF(COUNT($M808:$N808)=0,0,IF(IF($N808&lt;&gt;"",$N808,$M808)&gt;=スコアリング基準!$B$20,スコアリング基準!$C$20,IF(IF($N808&lt;&gt;"",$N808,$M808)&gt;=スコアリング基準!$B$21,スコアリング基準!$C$21,IF(IF($N808&lt;&gt;"",$N808,$M808)&gt;0,スコアリング基準!$C$22,0))))</f>
        <v/>
      </c>
      <c r="T808" s="4">
        <f>IF($O808="可",スコアリング基準!$C$23,0)</f>
        <v/>
      </c>
      <c r="U808" s="4">
        <f>IF(OR(COUNT($K808:$L808)&lt;2,$K808=0),0,IF(ABS($L808)/$K808&lt;=スコアリング基準!$B$24,スコアリング基準!$C$24,IF(ABS($L808)/$K808&lt;=スコアリング基準!$B$25,スコアリング基準!$C$25,IF(ABS($L808)/$K808&lt;=スコアリング基準!$B$26,スコアリング基準!$C$26,0))))</f>
        <v/>
      </c>
      <c r="V808" s="4">
        <f>IF($P808="なし",スコアリング基準!$C$27,0)</f>
        <v/>
      </c>
      <c r="W808" s="4">
        <f>IF($F808="",0,IF(ISNUMBER($F808),IF($F808&lt;=スコアリング基準!$B$28,スコアリング基準!$C$28,スコアリング基準!$C$29),0))</f>
        <v/>
      </c>
      <c r="X808" s="4">
        <f>IFERROR(VLOOKUP($B808,スコアリング基準!$A$36:$B$46,2,FALSE),0)</f>
        <v/>
      </c>
      <c r="Y808" s="4">
        <f>SUM($S808:$X808)</f>
        <v/>
      </c>
      <c r="Z808" s="4">
        <f>IF(COUNT($M808:$N808)=0,"データ無",IF($Y808&gt;=スコアリング基準!$B$30,"S",IF($Y808&gt;=スコアリング基準!$B$31,"A",IF($Y808&gt;=スコアリング基準!$B$32,"B","C"))))</f>
        <v/>
      </c>
      <c r="AA808">
        <f>IFERROR(INDEX(実績DB!$I$3:$I$104,MATCH($B808&amp;$C808,実績DB!$J$3:$J$104,0)),"")</f>
        <v/>
      </c>
    </row>
    <row r="809">
      <c r="A809" t="n">
        <v>807</v>
      </c>
      <c r="B809" t="inlineStr">
        <is>
          <t>東北</t>
        </is>
      </c>
      <c r="C809" t="inlineStr">
        <is>
          <t>泉変電所</t>
        </is>
      </c>
      <c r="D809" t="inlineStr">
        <is>
          <t>宮城県</t>
        </is>
      </c>
      <c r="E809" t="n">
        <v>154</v>
      </c>
      <c r="F809" t="n">
        <v>6.6</v>
      </c>
      <c r="G809" s="3" t="n"/>
      <c r="H809" s="3" t="n"/>
      <c r="I809" t="inlineStr">
        <is>
          <t>未取得</t>
        </is>
      </c>
      <c r="J809" t="n">
        <v>57</v>
      </c>
      <c r="K809" t="n">
        <v>57</v>
      </c>
      <c r="L809" t="n">
        <v>-36</v>
      </c>
      <c r="M809" t="n">
        <v>21</v>
      </c>
      <c r="O809" t="inlineStr">
        <is>
          <t>不可 #4</t>
        </is>
      </c>
      <c r="P809" t="inlineStr">
        <is>
          <t>有り</t>
        </is>
      </c>
      <c r="R809" s="4">
        <f>IF(COUNT($M809:$N809)=0,"",IF(AND(IF($N809&lt;&gt;"",$N809,$M809)&lt;=0,$O809&lt;&gt;"可"),"警告",""))</f>
        <v/>
      </c>
      <c r="S809" s="4">
        <f>IF(COUNT($M809:$N809)=0,0,IF(IF($N809&lt;&gt;"",$N809,$M809)&gt;=スコアリング基準!$B$20,スコアリング基準!$C$20,IF(IF($N809&lt;&gt;"",$N809,$M809)&gt;=スコアリング基準!$B$21,スコアリング基準!$C$21,IF(IF($N809&lt;&gt;"",$N809,$M809)&gt;0,スコアリング基準!$C$22,0))))</f>
        <v/>
      </c>
      <c r="T809" s="4">
        <f>IF($O809="可",スコアリング基準!$C$23,0)</f>
        <v/>
      </c>
      <c r="U809" s="4">
        <f>IF(OR(COUNT($K809:$L809)&lt;2,$K809=0),0,IF(ABS($L809)/$K809&lt;=スコアリング基準!$B$24,スコアリング基準!$C$24,IF(ABS($L809)/$K809&lt;=スコアリング基準!$B$25,スコアリング基準!$C$25,IF(ABS($L809)/$K809&lt;=スコアリング基準!$B$26,スコアリング基準!$C$26,0))))</f>
        <v/>
      </c>
      <c r="V809" s="4">
        <f>IF($P809="なし",スコアリング基準!$C$27,0)</f>
        <v/>
      </c>
      <c r="W809" s="4">
        <f>IF($F809="",0,IF(ISNUMBER($F809),IF($F809&lt;=スコアリング基準!$B$28,スコアリング基準!$C$28,スコアリング基準!$C$29),0))</f>
        <v/>
      </c>
      <c r="X809" s="4">
        <f>IFERROR(VLOOKUP($B809,スコアリング基準!$A$36:$B$46,2,FALSE),0)</f>
        <v/>
      </c>
      <c r="Y809" s="4">
        <f>SUM($S809:$X809)</f>
        <v/>
      </c>
      <c r="Z809" s="4">
        <f>IF(COUNT($M809:$N809)=0,"データ無",IF($Y809&gt;=スコアリング基準!$B$30,"S",IF($Y809&gt;=スコアリング基準!$B$31,"A",IF($Y809&gt;=スコアリング基準!$B$32,"B","C"))))</f>
        <v/>
      </c>
      <c r="AA809">
        <f>IFERROR(INDEX(実績DB!$I$3:$I$104,MATCH($B809&amp;$C809,実績DB!$J$3:$J$104,0)),"")</f>
        <v/>
      </c>
    </row>
    <row r="810">
      <c r="A810" t="n">
        <v>808</v>
      </c>
      <c r="B810" t="inlineStr">
        <is>
          <t>東北</t>
        </is>
      </c>
      <c r="C810" t="inlineStr">
        <is>
          <t>泉崎変電所</t>
        </is>
      </c>
      <c r="D810" t="inlineStr">
        <is>
          <t>福島県</t>
        </is>
      </c>
      <c r="E810" t="n">
        <v>154</v>
      </c>
      <c r="F810" t="n">
        <v>66</v>
      </c>
      <c r="G810" s="3" t="n">
        <v>37.16392</v>
      </c>
      <c r="H810" s="3" t="n">
        <v>140.319975</v>
      </c>
      <c r="I810" t="inlineStr">
        <is>
          <t>Google Places(名称一致)</t>
        </is>
      </c>
      <c r="J810" t="n">
        <v>429</v>
      </c>
      <c r="K810" t="n">
        <v>306</v>
      </c>
      <c r="L810" t="n">
        <v>-384</v>
      </c>
      <c r="O810" t="inlineStr">
        <is>
          <t>可</t>
        </is>
      </c>
      <c r="P810" t="inlineStr">
        <is>
          <t>有り</t>
        </is>
      </c>
      <c r="R810" s="4">
        <f>IF(COUNT($M810:$N810)=0,"",IF(AND(IF($N810&lt;&gt;"",$N810,$M810)&lt;=0,$O810&lt;&gt;"可"),"警告",""))</f>
        <v/>
      </c>
      <c r="S810" s="4">
        <f>IF(COUNT($M810:$N810)=0,0,IF(IF($N810&lt;&gt;"",$N810,$M810)&gt;=スコアリング基準!$B$20,スコアリング基準!$C$20,IF(IF($N810&lt;&gt;"",$N810,$M810)&gt;=スコアリング基準!$B$21,スコアリング基準!$C$21,IF(IF($N810&lt;&gt;"",$N810,$M810)&gt;0,スコアリング基準!$C$22,0))))</f>
        <v/>
      </c>
      <c r="T810" s="4">
        <f>IF($O810="可",スコアリング基準!$C$23,0)</f>
        <v/>
      </c>
      <c r="U810" s="4">
        <f>IF(OR(COUNT($K810:$L810)&lt;2,$K810=0),0,IF(ABS($L810)/$K810&lt;=スコアリング基準!$B$24,スコアリング基準!$C$24,IF(ABS($L810)/$K810&lt;=スコアリング基準!$B$25,スコアリング基準!$C$25,IF(ABS($L810)/$K810&lt;=スコアリング基準!$B$26,スコアリング基準!$C$26,0))))</f>
        <v/>
      </c>
      <c r="V810" s="4">
        <f>IF($P810="なし",スコアリング基準!$C$27,0)</f>
        <v/>
      </c>
      <c r="W810" s="4">
        <f>IF($F810="",0,IF(ISNUMBER($F810),IF($F810&lt;=スコアリング基準!$B$28,スコアリング基準!$C$28,スコアリング基準!$C$29),0))</f>
        <v/>
      </c>
      <c r="X810" s="4">
        <f>IFERROR(VLOOKUP($B810,スコアリング基準!$A$36:$B$46,2,FALSE),0)</f>
        <v/>
      </c>
      <c r="Y810" s="4">
        <f>SUM($S810:$X810)</f>
        <v/>
      </c>
      <c r="Z810" s="4">
        <f>IF(COUNT($M810:$N810)=0,"データ無",IF($Y810&gt;=スコアリング基準!$B$30,"S",IF($Y810&gt;=スコアリング基準!$B$31,"A",IF($Y810&gt;=スコアリング基準!$B$32,"B","C"))))</f>
        <v/>
      </c>
      <c r="AA810">
        <f>IFERROR(INDEX(実績DB!$I$3:$I$104,MATCH($B810&amp;$C810,実績DB!$J$3:$J$104,0)),"")</f>
        <v/>
      </c>
    </row>
    <row r="811">
      <c r="A811" t="n">
        <v>809</v>
      </c>
      <c r="B811" t="inlineStr">
        <is>
          <t>東北</t>
        </is>
      </c>
      <c r="C811" t="inlineStr">
        <is>
          <t>浅貝変電所</t>
        </is>
      </c>
      <c r="D811" t="inlineStr">
        <is>
          <t>新潟県</t>
        </is>
      </c>
      <c r="E811" t="n">
        <v>154</v>
      </c>
      <c r="F811" t="n">
        <v>6.6</v>
      </c>
      <c r="G811" s="3" t="n">
        <v>36.800784</v>
      </c>
      <c r="H811" s="3" t="n">
        <v>138.785555</v>
      </c>
      <c r="I811" t="inlineStr">
        <is>
          <t>OSM実測(名称一致)</t>
        </is>
      </c>
      <c r="J811" t="n">
        <v>56</v>
      </c>
      <c r="K811" t="n">
        <v>56</v>
      </c>
      <c r="L811" t="n">
        <v>-28</v>
      </c>
      <c r="M811" t="n">
        <v>28</v>
      </c>
      <c r="O811" t="inlineStr">
        <is>
          <t>不可 #4</t>
        </is>
      </c>
      <c r="P811" t="inlineStr">
        <is>
          <t>なし</t>
        </is>
      </c>
      <c r="R811" s="4">
        <f>IF(COUNT($M811:$N811)=0,"",IF(AND(IF($N811&lt;&gt;"",$N811,$M811)&lt;=0,$O811&lt;&gt;"可"),"警告",""))</f>
        <v/>
      </c>
      <c r="S811" s="4">
        <f>IF(COUNT($M811:$N811)=0,0,IF(IF($N811&lt;&gt;"",$N811,$M811)&gt;=スコアリング基準!$B$20,スコアリング基準!$C$20,IF(IF($N811&lt;&gt;"",$N811,$M811)&gt;=スコアリング基準!$B$21,スコアリング基準!$C$21,IF(IF($N811&lt;&gt;"",$N811,$M811)&gt;0,スコアリング基準!$C$22,0))))</f>
        <v/>
      </c>
      <c r="T811" s="4">
        <f>IF($O811="可",スコアリング基準!$C$23,0)</f>
        <v/>
      </c>
      <c r="U811" s="4">
        <f>IF(OR(COUNT($K811:$L811)&lt;2,$K811=0),0,IF(ABS($L811)/$K811&lt;=スコアリング基準!$B$24,スコアリング基準!$C$24,IF(ABS($L811)/$K811&lt;=スコアリング基準!$B$25,スコアリング基準!$C$25,IF(ABS($L811)/$K811&lt;=スコアリング基準!$B$26,スコアリング基準!$C$26,0))))</f>
        <v/>
      </c>
      <c r="V811" s="4">
        <f>IF($P811="なし",スコアリング基準!$C$27,0)</f>
        <v/>
      </c>
      <c r="W811" s="4">
        <f>IF($F811="",0,IF(ISNUMBER($F811),IF($F811&lt;=スコアリング基準!$B$28,スコアリング基準!$C$28,スコアリング基準!$C$29),0))</f>
        <v/>
      </c>
      <c r="X811" s="4">
        <f>IFERROR(VLOOKUP($B811,スコアリング基準!$A$36:$B$46,2,FALSE),0)</f>
        <v/>
      </c>
      <c r="Y811" s="4">
        <f>SUM($S811:$X811)</f>
        <v/>
      </c>
      <c r="Z811" s="4">
        <f>IF(COUNT($M811:$N811)=0,"データ無",IF($Y811&gt;=スコアリング基準!$B$30,"S",IF($Y811&gt;=スコアリング基準!$B$31,"A",IF($Y811&gt;=スコアリング基準!$B$32,"B","C"))))</f>
        <v/>
      </c>
      <c r="AA811">
        <f>IFERROR(INDEX(実績DB!$I$3:$I$104,MATCH($B811&amp;$C811,実績DB!$J$3:$J$104,0)),"")</f>
        <v/>
      </c>
    </row>
    <row r="812">
      <c r="A812" t="n">
        <v>810</v>
      </c>
      <c r="B812" t="inlineStr">
        <is>
          <t>東北</t>
        </is>
      </c>
      <c r="C812" t="inlineStr">
        <is>
          <t>秋田中央変電所</t>
        </is>
      </c>
      <c r="D812" t="inlineStr">
        <is>
          <t>秋田県</t>
        </is>
      </c>
      <c r="E812" t="n">
        <v>154</v>
      </c>
      <c r="F812" t="n">
        <v>66</v>
      </c>
      <c r="G812" s="3" t="n"/>
      <c r="H812" s="3" t="n"/>
      <c r="I812" t="inlineStr">
        <is>
          <t>未取得</t>
        </is>
      </c>
      <c r="J812" t="n">
        <v>286</v>
      </c>
      <c r="K812" t="n">
        <v>171</v>
      </c>
      <c r="L812" t="n">
        <v>-55</v>
      </c>
      <c r="O812" t="inlineStr">
        <is>
          <t>可</t>
        </is>
      </c>
      <c r="P812" t="inlineStr">
        <is>
          <t>有り</t>
        </is>
      </c>
      <c r="R812" s="4">
        <f>IF(COUNT($M812:$N812)=0,"",IF(AND(IF($N812&lt;&gt;"",$N812,$M812)&lt;=0,$O812&lt;&gt;"可"),"警告",""))</f>
        <v/>
      </c>
      <c r="S812" s="4">
        <f>IF(COUNT($M812:$N812)=0,0,IF(IF($N812&lt;&gt;"",$N812,$M812)&gt;=スコアリング基準!$B$20,スコアリング基準!$C$20,IF(IF($N812&lt;&gt;"",$N812,$M812)&gt;=スコアリング基準!$B$21,スコアリング基準!$C$21,IF(IF($N812&lt;&gt;"",$N812,$M812)&gt;0,スコアリング基準!$C$22,0))))</f>
        <v/>
      </c>
      <c r="T812" s="4">
        <f>IF($O812="可",スコアリング基準!$C$23,0)</f>
        <v/>
      </c>
      <c r="U812" s="4">
        <f>IF(OR(COUNT($K812:$L812)&lt;2,$K812=0),0,IF(ABS($L812)/$K812&lt;=スコアリング基準!$B$24,スコアリング基準!$C$24,IF(ABS($L812)/$K812&lt;=スコアリング基準!$B$25,スコアリング基準!$C$25,IF(ABS($L812)/$K812&lt;=スコアリング基準!$B$26,スコアリング基準!$C$26,0))))</f>
        <v/>
      </c>
      <c r="V812" s="4">
        <f>IF($P812="なし",スコアリング基準!$C$27,0)</f>
        <v/>
      </c>
      <c r="W812" s="4">
        <f>IF($F812="",0,IF(ISNUMBER($F812),IF($F812&lt;=スコアリング基準!$B$28,スコアリング基準!$C$28,スコアリング基準!$C$29),0))</f>
        <v/>
      </c>
      <c r="X812" s="4">
        <f>IFERROR(VLOOKUP($B812,スコアリング基準!$A$36:$B$46,2,FALSE),0)</f>
        <v/>
      </c>
      <c r="Y812" s="4">
        <f>SUM($S812:$X812)</f>
        <v/>
      </c>
      <c r="Z812" s="4">
        <f>IF(COUNT($M812:$N812)=0,"データ無",IF($Y812&gt;=スコアリング基準!$B$30,"S",IF($Y812&gt;=スコアリング基準!$B$31,"A",IF($Y812&gt;=スコアリング基準!$B$32,"B","C"))))</f>
        <v/>
      </c>
      <c r="AA812">
        <f>IFERROR(INDEX(実績DB!$I$3:$I$104,MATCH($B812&amp;$C812,実績DB!$J$3:$J$104,0)),"")</f>
        <v/>
      </c>
    </row>
    <row r="813">
      <c r="A813" t="n">
        <v>811</v>
      </c>
      <c r="B813" t="inlineStr">
        <is>
          <t>東北</t>
        </is>
      </c>
      <c r="C813" t="inlineStr">
        <is>
          <t>西新潟変電所</t>
        </is>
      </c>
      <c r="D813" t="inlineStr">
        <is>
          <t>新潟県</t>
        </is>
      </c>
      <c r="E813" t="n">
        <v>154</v>
      </c>
      <c r="F813" t="n">
        <v>66</v>
      </c>
      <c r="G813" s="3" t="n">
        <v>37.896984</v>
      </c>
      <c r="H813" s="3" t="n">
        <v>139.020475</v>
      </c>
      <c r="I813" t="inlineStr">
        <is>
          <t>Google Places(名称一致)</t>
        </is>
      </c>
      <c r="J813" t="n">
        <v>429</v>
      </c>
      <c r="K813" t="n">
        <v>342</v>
      </c>
      <c r="L813" t="n">
        <v>44</v>
      </c>
      <c r="O813" t="inlineStr">
        <is>
          <t>可</t>
        </is>
      </c>
      <c r="P813" t="inlineStr">
        <is>
          <t>有り</t>
        </is>
      </c>
      <c r="R813" s="4">
        <f>IF(COUNT($M813:$N813)=0,"",IF(AND(IF($N813&lt;&gt;"",$N813,$M813)&lt;=0,$O813&lt;&gt;"可"),"警告",""))</f>
        <v/>
      </c>
      <c r="S813" s="4">
        <f>IF(COUNT($M813:$N813)=0,0,IF(IF($N813&lt;&gt;"",$N813,$M813)&gt;=スコアリング基準!$B$20,スコアリング基準!$C$20,IF(IF($N813&lt;&gt;"",$N813,$M813)&gt;=スコアリング基準!$B$21,スコアリング基準!$C$21,IF(IF($N813&lt;&gt;"",$N813,$M813)&gt;0,スコアリング基準!$C$22,0))))</f>
        <v/>
      </c>
      <c r="T813" s="4">
        <f>IF($O813="可",スコアリング基準!$C$23,0)</f>
        <v/>
      </c>
      <c r="U813" s="4">
        <f>IF(OR(COUNT($K813:$L813)&lt;2,$K813=0),0,IF(ABS($L813)/$K813&lt;=スコアリング基準!$B$24,スコアリング基準!$C$24,IF(ABS($L813)/$K813&lt;=スコアリング基準!$B$25,スコアリング基準!$C$25,IF(ABS($L813)/$K813&lt;=スコアリング基準!$B$26,スコアリング基準!$C$26,0))))</f>
        <v/>
      </c>
      <c r="V813" s="4">
        <f>IF($P813="なし",スコアリング基準!$C$27,0)</f>
        <v/>
      </c>
      <c r="W813" s="4">
        <f>IF($F813="",0,IF(ISNUMBER($F813),IF($F813&lt;=スコアリング基準!$B$28,スコアリング基準!$C$28,スコアリング基準!$C$29),0))</f>
        <v/>
      </c>
      <c r="X813" s="4">
        <f>IFERROR(VLOOKUP($B813,スコアリング基準!$A$36:$B$46,2,FALSE),0)</f>
        <v/>
      </c>
      <c r="Y813" s="4">
        <f>SUM($S813:$X813)</f>
        <v/>
      </c>
      <c r="Z813" s="4">
        <f>IF(COUNT($M813:$N813)=0,"データ無",IF($Y813&gt;=スコアリング基準!$B$30,"S",IF($Y813&gt;=スコアリング基準!$B$31,"A",IF($Y813&gt;=スコアリング基準!$B$32,"B","C"))))</f>
        <v/>
      </c>
      <c r="AA813">
        <f>IFERROR(INDEX(実績DB!$I$3:$I$104,MATCH($B813&amp;$C813,実績DB!$J$3:$J$104,0)),"")</f>
        <v/>
      </c>
    </row>
    <row r="814">
      <c r="A814" t="n">
        <v>812</v>
      </c>
      <c r="B814" t="inlineStr">
        <is>
          <t>東北</t>
        </is>
      </c>
      <c r="C814" t="inlineStr">
        <is>
          <t>西白河変電所</t>
        </is>
      </c>
      <c r="D814" t="inlineStr">
        <is>
          <t>福島県</t>
        </is>
      </c>
      <c r="E814" t="n">
        <v>154</v>
      </c>
      <c r="F814" t="n">
        <v>66</v>
      </c>
      <c r="G814" s="3" t="n">
        <v>37.16924</v>
      </c>
      <c r="H814" s="3" t="n">
        <v>140.220003</v>
      </c>
      <c r="I814" t="inlineStr">
        <is>
          <t>Google Places(名称一致)</t>
        </is>
      </c>
      <c r="J814" t="n">
        <v>286</v>
      </c>
      <c r="K814" t="n">
        <v>171</v>
      </c>
      <c r="L814" t="n">
        <v>-174</v>
      </c>
      <c r="O814" t="inlineStr">
        <is>
          <t>可</t>
        </is>
      </c>
      <c r="P814" t="inlineStr">
        <is>
          <t>有り</t>
        </is>
      </c>
      <c r="R814" s="4">
        <f>IF(COUNT($M814:$N814)=0,"",IF(AND(IF($N814&lt;&gt;"",$N814,$M814)&lt;=0,$O814&lt;&gt;"可"),"警告",""))</f>
        <v/>
      </c>
      <c r="S814" s="4">
        <f>IF(COUNT($M814:$N814)=0,0,IF(IF($N814&lt;&gt;"",$N814,$M814)&gt;=スコアリング基準!$B$20,スコアリング基準!$C$20,IF(IF($N814&lt;&gt;"",$N814,$M814)&gt;=スコアリング基準!$B$21,スコアリング基準!$C$21,IF(IF($N814&lt;&gt;"",$N814,$M814)&gt;0,スコアリング基準!$C$22,0))))</f>
        <v/>
      </c>
      <c r="T814" s="4">
        <f>IF($O814="可",スコアリング基準!$C$23,0)</f>
        <v/>
      </c>
      <c r="U814" s="4">
        <f>IF(OR(COUNT($K814:$L814)&lt;2,$K814=0),0,IF(ABS($L814)/$K814&lt;=スコアリング基準!$B$24,スコアリング基準!$C$24,IF(ABS($L814)/$K814&lt;=スコアリング基準!$B$25,スコアリング基準!$C$25,IF(ABS($L814)/$K814&lt;=スコアリング基準!$B$26,スコアリング基準!$C$26,0))))</f>
        <v/>
      </c>
      <c r="V814" s="4">
        <f>IF($P814="なし",スコアリング基準!$C$27,0)</f>
        <v/>
      </c>
      <c r="W814" s="4">
        <f>IF($F814="",0,IF(ISNUMBER($F814),IF($F814&lt;=スコアリング基準!$B$28,スコアリング基準!$C$28,スコアリング基準!$C$29),0))</f>
        <v/>
      </c>
      <c r="X814" s="4">
        <f>IFERROR(VLOOKUP($B814,スコアリング基準!$A$36:$B$46,2,FALSE),0)</f>
        <v/>
      </c>
      <c r="Y814" s="4">
        <f>SUM($S814:$X814)</f>
        <v/>
      </c>
      <c r="Z814" s="4">
        <f>IF(COUNT($M814:$N814)=0,"データ無",IF($Y814&gt;=スコアリング基準!$B$30,"S",IF($Y814&gt;=スコアリング基準!$B$31,"A",IF($Y814&gt;=スコアリング基準!$B$32,"B","C"))))</f>
        <v/>
      </c>
      <c r="AA814">
        <f>IFERROR(INDEX(実績DB!$I$3:$I$104,MATCH($B814&amp;$C814,実績DB!$J$3:$J$104,0)),"")</f>
        <v/>
      </c>
    </row>
    <row r="815">
      <c r="A815" t="n">
        <v>813</v>
      </c>
      <c r="B815" t="inlineStr">
        <is>
          <t>東北</t>
        </is>
      </c>
      <c r="C815" t="inlineStr">
        <is>
          <t>錦町変電所</t>
        </is>
      </c>
      <c r="D815" t="inlineStr">
        <is>
          <t>宮城県</t>
        </is>
      </c>
      <c r="E815" t="n">
        <v>154</v>
      </c>
      <c r="F815" t="n">
        <v>66</v>
      </c>
      <c r="G815" s="3" t="n"/>
      <c r="H815" s="3" t="n"/>
      <c r="I815" t="inlineStr">
        <is>
          <t>未取得</t>
        </is>
      </c>
      <c r="J815" t="n">
        <v>190</v>
      </c>
      <c r="K815" t="n">
        <v>114</v>
      </c>
      <c r="L815" t="n">
        <v>23</v>
      </c>
      <c r="O815" t="inlineStr">
        <is>
          <t>可</t>
        </is>
      </c>
      <c r="P815" t="inlineStr">
        <is>
          <t>有り</t>
        </is>
      </c>
      <c r="R815" s="4">
        <f>IF(COUNT($M815:$N815)=0,"",IF(AND(IF($N815&lt;&gt;"",$N815,$M815)&lt;=0,$O815&lt;&gt;"可"),"警告",""))</f>
        <v/>
      </c>
      <c r="S815" s="4">
        <f>IF(COUNT($M815:$N815)=0,0,IF(IF($N815&lt;&gt;"",$N815,$M815)&gt;=スコアリング基準!$B$20,スコアリング基準!$C$20,IF(IF($N815&lt;&gt;"",$N815,$M815)&gt;=スコアリング基準!$B$21,スコアリング基準!$C$21,IF(IF($N815&lt;&gt;"",$N815,$M815)&gt;0,スコアリング基準!$C$22,0))))</f>
        <v/>
      </c>
      <c r="T815" s="4">
        <f>IF($O815="可",スコアリング基準!$C$23,0)</f>
        <v/>
      </c>
      <c r="U815" s="4">
        <f>IF(OR(COUNT($K815:$L815)&lt;2,$K815=0),0,IF(ABS($L815)/$K815&lt;=スコアリング基準!$B$24,スコアリング基準!$C$24,IF(ABS($L815)/$K815&lt;=スコアリング基準!$B$25,スコアリング基準!$C$25,IF(ABS($L815)/$K815&lt;=スコアリング基準!$B$26,スコアリング基準!$C$26,0))))</f>
        <v/>
      </c>
      <c r="V815" s="4">
        <f>IF($P815="なし",スコアリング基準!$C$27,0)</f>
        <v/>
      </c>
      <c r="W815" s="4">
        <f>IF($F815="",0,IF(ISNUMBER($F815),IF($F815&lt;=スコアリング基準!$B$28,スコアリング基準!$C$28,スコアリング基準!$C$29),0))</f>
        <v/>
      </c>
      <c r="X815" s="4">
        <f>IFERROR(VLOOKUP($B815,スコアリング基準!$A$36:$B$46,2,FALSE),0)</f>
        <v/>
      </c>
      <c r="Y815" s="4">
        <f>SUM($S815:$X815)</f>
        <v/>
      </c>
      <c r="Z815" s="4">
        <f>IF(COUNT($M815:$N815)=0,"データ無",IF($Y815&gt;=スコアリング基準!$B$30,"S",IF($Y815&gt;=スコアリング基準!$B$31,"A",IF($Y815&gt;=スコアリング基準!$B$32,"B","C"))))</f>
        <v/>
      </c>
      <c r="AA815">
        <f>IFERROR(INDEX(実績DB!$I$3:$I$104,MATCH($B815&amp;$C815,実績DB!$J$3:$J$104,0)),"")</f>
        <v/>
      </c>
    </row>
    <row r="816">
      <c r="A816" t="n">
        <v>814</v>
      </c>
      <c r="B816" t="inlineStr">
        <is>
          <t>東北</t>
        </is>
      </c>
      <c r="C816" t="inlineStr">
        <is>
          <t>1307変電所</t>
        </is>
      </c>
      <c r="D816" t="inlineStr">
        <is>
          <t>青森県</t>
        </is>
      </c>
      <c r="E816" t="n">
        <v>66</v>
      </c>
      <c r="F816" t="n">
        <v>33</v>
      </c>
      <c r="G816" s="3" t="n"/>
      <c r="H816" s="3" t="n"/>
      <c r="I816" t="inlineStr">
        <is>
          <t>未取得</t>
        </is>
      </c>
      <c r="J816" t="n">
        <v>15</v>
      </c>
      <c r="K816" t="n">
        <v>15</v>
      </c>
      <c r="L816" t="n">
        <v>-5</v>
      </c>
      <c r="O816" t="inlineStr">
        <is>
          <t>不可 #3</t>
        </is>
      </c>
      <c r="P816" t="inlineStr">
        <is>
          <t>有り</t>
        </is>
      </c>
      <c r="R816" s="4">
        <f>IF(COUNT($M816:$N816)=0,"",IF(AND(IF($N816&lt;&gt;"",$N816,$M816)&lt;=0,$O816&lt;&gt;"可"),"警告",""))</f>
        <v/>
      </c>
      <c r="S816" s="4">
        <f>IF(COUNT($M816:$N816)=0,0,IF(IF($N816&lt;&gt;"",$N816,$M816)&gt;=スコアリング基準!$B$20,スコアリング基準!$C$20,IF(IF($N816&lt;&gt;"",$N816,$M816)&gt;=スコアリング基準!$B$21,スコアリング基準!$C$21,IF(IF($N816&lt;&gt;"",$N816,$M816)&gt;0,スコアリング基準!$C$22,0))))</f>
        <v/>
      </c>
      <c r="T816" s="4">
        <f>IF($O816="可",スコアリング基準!$C$23,0)</f>
        <v/>
      </c>
      <c r="U816" s="4">
        <f>IF(OR(COUNT($K816:$L816)&lt;2,$K816=0),0,IF(ABS($L816)/$K816&lt;=スコアリング基準!$B$24,スコアリング基準!$C$24,IF(ABS($L816)/$K816&lt;=スコアリング基準!$B$25,スコアリング基準!$C$25,IF(ABS($L816)/$K816&lt;=スコアリング基準!$B$26,スコアリング基準!$C$26,0))))</f>
        <v/>
      </c>
      <c r="V816" s="4">
        <f>IF($P816="なし",スコアリング基準!$C$27,0)</f>
        <v/>
      </c>
      <c r="W816" s="4">
        <f>IF($F816="",0,IF(ISNUMBER($F816),IF($F816&lt;=スコアリング基準!$B$28,スコアリング基準!$C$28,スコアリング基準!$C$29),0))</f>
        <v/>
      </c>
      <c r="X816" s="4">
        <f>IFERROR(VLOOKUP($B816,スコアリング基準!$A$36:$B$46,2,FALSE),0)</f>
        <v/>
      </c>
      <c r="Y816" s="4">
        <f>SUM($S816:$X816)</f>
        <v/>
      </c>
      <c r="Z816" s="4">
        <f>IF(COUNT($M816:$N816)=0,"データ無",IF($Y816&gt;=スコアリング基準!$B$30,"S",IF($Y816&gt;=スコアリング基準!$B$31,"A",IF($Y816&gt;=スコアリング基準!$B$32,"B","C"))))</f>
        <v/>
      </c>
      <c r="AA816">
        <f>IFERROR(INDEX(実績DB!$I$3:$I$104,MATCH($B816&amp;$C816,実績DB!$J$3:$J$104,0)),"")</f>
        <v/>
      </c>
    </row>
    <row r="817">
      <c r="A817" t="n">
        <v>815</v>
      </c>
      <c r="B817" t="inlineStr">
        <is>
          <t>東北</t>
        </is>
      </c>
      <c r="C817" t="inlineStr">
        <is>
          <t>1309変電所</t>
        </is>
      </c>
      <c r="D817" t="inlineStr">
        <is>
          <t>青森県</t>
        </is>
      </c>
      <c r="E817" t="n">
        <v>66</v>
      </c>
      <c r="F817" t="n">
        <v>6.6</v>
      </c>
      <c r="G817" s="3" t="n"/>
      <c r="H817" s="3" t="n"/>
      <c r="I817" t="inlineStr">
        <is>
          <t>未取得</t>
        </is>
      </c>
      <c r="J817" t="n">
        <v>5</v>
      </c>
      <c r="K817" t="n">
        <v>5</v>
      </c>
      <c r="L817" t="n">
        <v>0</v>
      </c>
      <c r="M817" t="n">
        <v>5</v>
      </c>
      <c r="O817" t="inlineStr">
        <is>
          <t>不可 #4</t>
        </is>
      </c>
      <c r="P817" t="inlineStr">
        <is>
          <t>有り</t>
        </is>
      </c>
      <c r="R817" s="4">
        <f>IF(COUNT($M817:$N817)=0,"",IF(AND(IF($N817&lt;&gt;"",$N817,$M817)&lt;=0,$O817&lt;&gt;"可"),"警告",""))</f>
        <v/>
      </c>
      <c r="S817" s="4">
        <f>IF(COUNT($M817:$N817)=0,0,IF(IF($N817&lt;&gt;"",$N817,$M817)&gt;=スコアリング基準!$B$20,スコアリング基準!$C$20,IF(IF($N817&lt;&gt;"",$N817,$M817)&gt;=スコアリング基準!$B$21,スコアリング基準!$C$21,IF(IF($N817&lt;&gt;"",$N817,$M817)&gt;0,スコアリング基準!$C$22,0))))</f>
        <v/>
      </c>
      <c r="T817" s="4">
        <f>IF($O817="可",スコアリング基準!$C$23,0)</f>
        <v/>
      </c>
      <c r="U817" s="4">
        <f>IF(OR(COUNT($K817:$L817)&lt;2,$K817=0),0,IF(ABS($L817)/$K817&lt;=スコアリング基準!$B$24,スコアリング基準!$C$24,IF(ABS($L817)/$K817&lt;=スコアリング基準!$B$25,スコアリング基準!$C$25,IF(ABS($L817)/$K817&lt;=スコアリング基準!$B$26,スコアリング基準!$C$26,0))))</f>
        <v/>
      </c>
      <c r="V817" s="4">
        <f>IF($P817="なし",スコアリング基準!$C$27,0)</f>
        <v/>
      </c>
      <c r="W817" s="4">
        <f>IF($F817="",0,IF(ISNUMBER($F817),IF($F817&lt;=スコアリング基準!$B$28,スコアリング基準!$C$28,スコアリング基準!$C$29),0))</f>
        <v/>
      </c>
      <c r="X817" s="4">
        <f>IFERROR(VLOOKUP($B817,スコアリング基準!$A$36:$B$46,2,FALSE),0)</f>
        <v/>
      </c>
      <c r="Y817" s="4">
        <f>SUM($S817:$X817)</f>
        <v/>
      </c>
      <c r="Z817" s="4">
        <f>IF(COUNT($M817:$N817)=0,"データ無",IF($Y817&gt;=スコアリング基準!$B$30,"S",IF($Y817&gt;=スコアリング基準!$B$31,"A",IF($Y817&gt;=スコアリング基準!$B$32,"B","C"))))</f>
        <v/>
      </c>
      <c r="AA817">
        <f>IFERROR(INDEX(実績DB!$I$3:$I$104,MATCH($B817&amp;$C817,実績DB!$J$3:$J$104,0)),"")</f>
        <v/>
      </c>
    </row>
    <row r="818">
      <c r="A818" t="n">
        <v>816</v>
      </c>
      <c r="B818" t="inlineStr">
        <is>
          <t>東北</t>
        </is>
      </c>
      <c r="C818" t="inlineStr">
        <is>
          <t>1905変電所</t>
        </is>
      </c>
      <c r="D818" t="inlineStr">
        <is>
          <t>青森県</t>
        </is>
      </c>
      <c r="E818" t="n">
        <v>66</v>
      </c>
      <c r="F818" t="n">
        <v>6.6</v>
      </c>
      <c r="G818" s="3" t="n"/>
      <c r="H818" s="3" t="n"/>
      <c r="I818" t="inlineStr">
        <is>
          <t>未取得</t>
        </is>
      </c>
      <c r="J818" t="n">
        <v>9</v>
      </c>
      <c r="K818" t="n">
        <v>9</v>
      </c>
      <c r="L818" t="n">
        <v>-3</v>
      </c>
      <c r="M818" t="n">
        <v>6</v>
      </c>
      <c r="O818" t="inlineStr">
        <is>
          <t>不可 #4</t>
        </is>
      </c>
      <c r="P818" t="inlineStr">
        <is>
          <t>有り</t>
        </is>
      </c>
      <c r="R818" s="4">
        <f>IF(COUNT($M818:$N818)=0,"",IF(AND(IF($N818&lt;&gt;"",$N818,$M818)&lt;=0,$O818&lt;&gt;"可"),"警告",""))</f>
        <v/>
      </c>
      <c r="S818" s="4">
        <f>IF(COUNT($M818:$N818)=0,0,IF(IF($N818&lt;&gt;"",$N818,$M818)&gt;=スコアリング基準!$B$20,スコアリング基準!$C$20,IF(IF($N818&lt;&gt;"",$N818,$M818)&gt;=スコアリング基準!$B$21,スコアリング基準!$C$21,IF(IF($N818&lt;&gt;"",$N818,$M818)&gt;0,スコアリング基準!$C$22,0))))</f>
        <v/>
      </c>
      <c r="T818" s="4">
        <f>IF($O818="可",スコアリング基準!$C$23,0)</f>
        <v/>
      </c>
      <c r="U818" s="4">
        <f>IF(OR(COUNT($K818:$L818)&lt;2,$K818=0),0,IF(ABS($L818)/$K818&lt;=スコアリング基準!$B$24,スコアリング基準!$C$24,IF(ABS($L818)/$K818&lt;=スコアリング基準!$B$25,スコアリング基準!$C$25,IF(ABS($L818)/$K818&lt;=スコアリング基準!$B$26,スコアリング基準!$C$26,0))))</f>
        <v/>
      </c>
      <c r="V818" s="4">
        <f>IF($P818="なし",スコアリング基準!$C$27,0)</f>
        <v/>
      </c>
      <c r="W818" s="4">
        <f>IF($F818="",0,IF(ISNUMBER($F818),IF($F818&lt;=スコアリング基準!$B$28,スコアリング基準!$C$28,スコアリング基準!$C$29),0))</f>
        <v/>
      </c>
      <c r="X818" s="4">
        <f>IFERROR(VLOOKUP($B818,スコアリング基準!$A$36:$B$46,2,FALSE),0)</f>
        <v/>
      </c>
      <c r="Y818" s="4">
        <f>SUM($S818:$X818)</f>
        <v/>
      </c>
      <c r="Z818" s="4">
        <f>IF(COUNT($M818:$N818)=0,"データ無",IF($Y818&gt;=スコアリング基準!$B$30,"S",IF($Y818&gt;=スコアリング基準!$B$31,"A",IF($Y818&gt;=スコアリング基準!$B$32,"B","C"))))</f>
        <v/>
      </c>
      <c r="AA818">
        <f>IFERROR(INDEX(実績DB!$I$3:$I$104,MATCH($B818&amp;$C818,実績DB!$J$3:$J$104,0)),"")</f>
        <v/>
      </c>
    </row>
    <row r="819">
      <c r="A819" t="n">
        <v>817</v>
      </c>
      <c r="B819" t="inlineStr">
        <is>
          <t>東北</t>
        </is>
      </c>
      <c r="C819" t="inlineStr">
        <is>
          <t>1908変電所</t>
        </is>
      </c>
      <c r="D819" t="inlineStr">
        <is>
          <t>青森県</t>
        </is>
      </c>
      <c r="E819" t="n">
        <v>66</v>
      </c>
      <c r="F819" t="n">
        <v>11</v>
      </c>
      <c r="G819" s="3" t="n"/>
      <c r="H819" s="3" t="n"/>
      <c r="I819" t="inlineStr">
        <is>
          <t>未取得</t>
        </is>
      </c>
      <c r="J819" t="n">
        <v>13</v>
      </c>
      <c r="K819" t="n">
        <v>13</v>
      </c>
      <c r="L819" t="n">
        <v>-10</v>
      </c>
      <c r="O819" t="inlineStr">
        <is>
          <t>不可 #3</t>
        </is>
      </c>
      <c r="P819" t="inlineStr">
        <is>
          <t>有り</t>
        </is>
      </c>
      <c r="R819" s="4">
        <f>IF(COUNT($M819:$N819)=0,"",IF(AND(IF($N819&lt;&gt;"",$N819,$M819)&lt;=0,$O819&lt;&gt;"可"),"警告",""))</f>
        <v/>
      </c>
      <c r="S819" s="4">
        <f>IF(COUNT($M819:$N819)=0,0,IF(IF($N819&lt;&gt;"",$N819,$M819)&gt;=スコアリング基準!$B$20,スコアリング基準!$C$20,IF(IF($N819&lt;&gt;"",$N819,$M819)&gt;=スコアリング基準!$B$21,スコアリング基準!$C$21,IF(IF($N819&lt;&gt;"",$N819,$M819)&gt;0,スコアリング基準!$C$22,0))))</f>
        <v/>
      </c>
      <c r="T819" s="4">
        <f>IF($O819="可",スコアリング基準!$C$23,0)</f>
        <v/>
      </c>
      <c r="U819" s="4">
        <f>IF(OR(COUNT($K819:$L819)&lt;2,$K819=0),0,IF(ABS($L819)/$K819&lt;=スコアリング基準!$B$24,スコアリング基準!$C$24,IF(ABS($L819)/$K819&lt;=スコアリング基準!$B$25,スコアリング基準!$C$25,IF(ABS($L819)/$K819&lt;=スコアリング基準!$B$26,スコアリング基準!$C$26,0))))</f>
        <v/>
      </c>
      <c r="V819" s="4">
        <f>IF($P819="なし",スコアリング基準!$C$27,0)</f>
        <v/>
      </c>
      <c r="W819" s="4">
        <f>IF($F819="",0,IF(ISNUMBER($F819),IF($F819&lt;=スコアリング基準!$B$28,スコアリング基準!$C$28,スコアリング基準!$C$29),0))</f>
        <v/>
      </c>
      <c r="X819" s="4">
        <f>IFERROR(VLOOKUP($B819,スコアリング基準!$A$36:$B$46,2,FALSE),0)</f>
        <v/>
      </c>
      <c r="Y819" s="4">
        <f>SUM($S819:$X819)</f>
        <v/>
      </c>
      <c r="Z819" s="4">
        <f>IF(COUNT($M819:$N819)=0,"データ無",IF($Y819&gt;=スコアリング基準!$B$30,"S",IF($Y819&gt;=スコアリング基準!$B$31,"A",IF($Y819&gt;=スコアリング基準!$B$32,"B","C"))))</f>
        <v/>
      </c>
      <c r="AA819">
        <f>IFERROR(INDEX(実績DB!$I$3:$I$104,MATCH($B819&amp;$C819,実績DB!$J$3:$J$104,0)),"")</f>
        <v/>
      </c>
    </row>
    <row r="820">
      <c r="A820" t="n">
        <v>818</v>
      </c>
      <c r="B820" t="inlineStr">
        <is>
          <t>東北</t>
        </is>
      </c>
      <c r="C820" t="inlineStr">
        <is>
          <t>1A08変電所</t>
        </is>
      </c>
      <c r="D820" t="inlineStr">
        <is>
          <t>青森県</t>
        </is>
      </c>
      <c r="E820" t="n">
        <v>66</v>
      </c>
      <c r="F820" t="n">
        <v>33</v>
      </c>
      <c r="G820" s="3" t="n"/>
      <c r="H820" s="3" t="n"/>
      <c r="I820" t="inlineStr">
        <is>
          <t>未取得</t>
        </is>
      </c>
      <c r="J820" t="n">
        <v>10</v>
      </c>
      <c r="K820" t="n">
        <v>10</v>
      </c>
      <c r="O820" t="inlineStr">
        <is>
          <t>不可 #4</t>
        </is>
      </c>
      <c r="P820" t="inlineStr">
        <is>
          <t>有り</t>
        </is>
      </c>
      <c r="R820" s="4">
        <f>IF(COUNT($M820:$N820)=0,"",IF(AND(IF($N820&lt;&gt;"",$N820,$M820)&lt;=0,$O820&lt;&gt;"可"),"警告",""))</f>
        <v/>
      </c>
      <c r="S820" s="4">
        <f>IF(COUNT($M820:$N820)=0,0,IF(IF($N820&lt;&gt;"",$N820,$M820)&gt;=スコアリング基準!$B$20,スコアリング基準!$C$20,IF(IF($N820&lt;&gt;"",$N820,$M820)&gt;=スコアリング基準!$B$21,スコアリング基準!$C$21,IF(IF($N820&lt;&gt;"",$N820,$M820)&gt;0,スコアリング基準!$C$22,0))))</f>
        <v/>
      </c>
      <c r="T820" s="4">
        <f>IF($O820="可",スコアリング基準!$C$23,0)</f>
        <v/>
      </c>
      <c r="U820" s="4">
        <f>IF(OR(COUNT($K820:$L820)&lt;2,$K820=0),0,IF(ABS($L820)/$K820&lt;=スコアリング基準!$B$24,スコアリング基準!$C$24,IF(ABS($L820)/$K820&lt;=スコアリング基準!$B$25,スコアリング基準!$C$25,IF(ABS($L820)/$K820&lt;=スコアリング基準!$B$26,スコアリング基準!$C$26,0))))</f>
        <v/>
      </c>
      <c r="V820" s="4">
        <f>IF($P820="なし",スコアリング基準!$C$27,0)</f>
        <v/>
      </c>
      <c r="W820" s="4">
        <f>IF($F820="",0,IF(ISNUMBER($F820),IF($F820&lt;=スコアリング基準!$B$28,スコアリング基準!$C$28,スコアリング基準!$C$29),0))</f>
        <v/>
      </c>
      <c r="X820" s="4">
        <f>IFERROR(VLOOKUP($B820,スコアリング基準!$A$36:$B$46,2,FALSE),0)</f>
        <v/>
      </c>
      <c r="Y820" s="4">
        <f>SUM($S820:$X820)</f>
        <v/>
      </c>
      <c r="Z820" s="4">
        <f>IF(COUNT($M820:$N820)=0,"データ無",IF($Y820&gt;=スコアリング基準!$B$30,"S",IF($Y820&gt;=スコアリング基準!$B$31,"A",IF($Y820&gt;=スコアリング基準!$B$32,"B","C"))))</f>
        <v/>
      </c>
      <c r="AA820">
        <f>IFERROR(INDEX(実績DB!$I$3:$I$104,MATCH($B820&amp;$C820,実績DB!$J$3:$J$104,0)),"")</f>
        <v/>
      </c>
    </row>
    <row r="821">
      <c r="A821" t="n">
        <v>819</v>
      </c>
      <c r="B821" t="inlineStr">
        <is>
          <t>東北</t>
        </is>
      </c>
      <c r="C821" t="inlineStr">
        <is>
          <t>2102変電所</t>
        </is>
      </c>
      <c r="D821" t="inlineStr">
        <is>
          <t>岩手県</t>
        </is>
      </c>
      <c r="E821" t="n">
        <v>66</v>
      </c>
      <c r="F821" t="n">
        <v>6.6</v>
      </c>
      <c r="G821" s="3" t="n"/>
      <c r="H821" s="3" t="n"/>
      <c r="I821" t="inlineStr">
        <is>
          <t>未取得</t>
        </is>
      </c>
      <c r="J821" t="n">
        <v>28</v>
      </c>
      <c r="K821" t="n">
        <v>28</v>
      </c>
      <c r="L821" t="n">
        <v>-14</v>
      </c>
      <c r="M821" t="n">
        <v>14</v>
      </c>
      <c r="O821" t="inlineStr">
        <is>
          <t>不可 #4</t>
        </is>
      </c>
      <c r="P821" t="inlineStr">
        <is>
          <t>有り</t>
        </is>
      </c>
      <c r="R821" s="4">
        <f>IF(COUNT($M821:$N821)=0,"",IF(AND(IF($N821&lt;&gt;"",$N821,$M821)&lt;=0,$O821&lt;&gt;"可"),"警告",""))</f>
        <v/>
      </c>
      <c r="S821" s="4">
        <f>IF(COUNT($M821:$N821)=0,0,IF(IF($N821&lt;&gt;"",$N821,$M821)&gt;=スコアリング基準!$B$20,スコアリング基準!$C$20,IF(IF($N821&lt;&gt;"",$N821,$M821)&gt;=スコアリング基準!$B$21,スコアリング基準!$C$21,IF(IF($N821&lt;&gt;"",$N821,$M821)&gt;0,スコアリング基準!$C$22,0))))</f>
        <v/>
      </c>
      <c r="T821" s="4">
        <f>IF($O821="可",スコアリング基準!$C$23,0)</f>
        <v/>
      </c>
      <c r="U821" s="4">
        <f>IF(OR(COUNT($K821:$L821)&lt;2,$K821=0),0,IF(ABS($L821)/$K821&lt;=スコアリング基準!$B$24,スコアリング基準!$C$24,IF(ABS($L821)/$K821&lt;=スコアリング基準!$B$25,スコアリング基準!$C$25,IF(ABS($L821)/$K821&lt;=スコアリング基準!$B$26,スコアリング基準!$C$26,0))))</f>
        <v/>
      </c>
      <c r="V821" s="4">
        <f>IF($P821="なし",スコアリング基準!$C$27,0)</f>
        <v/>
      </c>
      <c r="W821" s="4">
        <f>IF($F821="",0,IF(ISNUMBER($F821),IF($F821&lt;=スコアリング基準!$B$28,スコアリング基準!$C$28,スコアリング基準!$C$29),0))</f>
        <v/>
      </c>
      <c r="X821" s="4">
        <f>IFERROR(VLOOKUP($B821,スコアリング基準!$A$36:$B$46,2,FALSE),0)</f>
        <v/>
      </c>
      <c r="Y821" s="4">
        <f>SUM($S821:$X821)</f>
        <v/>
      </c>
      <c r="Z821" s="4">
        <f>IF(COUNT($M821:$N821)=0,"データ無",IF($Y821&gt;=スコアリング基準!$B$30,"S",IF($Y821&gt;=スコアリング基準!$B$31,"A",IF($Y821&gt;=スコアリング基準!$B$32,"B","C"))))</f>
        <v/>
      </c>
      <c r="AA821">
        <f>IFERROR(INDEX(実績DB!$I$3:$I$104,MATCH($B821&amp;$C821,実績DB!$J$3:$J$104,0)),"")</f>
        <v/>
      </c>
    </row>
    <row r="822">
      <c r="A822" t="n">
        <v>820</v>
      </c>
      <c r="B822" t="inlineStr">
        <is>
          <t>東北</t>
        </is>
      </c>
      <c r="C822" t="inlineStr">
        <is>
          <t>2303変電所</t>
        </is>
      </c>
      <c r="D822" t="inlineStr">
        <is>
          <t>岩手県</t>
        </is>
      </c>
      <c r="E822" t="n">
        <v>66</v>
      </c>
      <c r="F822" t="n">
        <v>6.6</v>
      </c>
      <c r="G822" s="3" t="n"/>
      <c r="H822" s="3" t="n"/>
      <c r="I822" t="inlineStr">
        <is>
          <t>未取得</t>
        </is>
      </c>
      <c r="J822" t="n">
        <v>5</v>
      </c>
      <c r="K822" t="n">
        <v>5</v>
      </c>
      <c r="L822" t="n">
        <v>0</v>
      </c>
      <c r="M822" t="n">
        <v>5</v>
      </c>
      <c r="O822" t="inlineStr">
        <is>
          <t>不可 #4</t>
        </is>
      </c>
      <c r="P822" t="inlineStr">
        <is>
          <t>有り</t>
        </is>
      </c>
      <c r="R822" s="4">
        <f>IF(COUNT($M822:$N822)=0,"",IF(AND(IF($N822&lt;&gt;"",$N822,$M822)&lt;=0,$O822&lt;&gt;"可"),"警告",""))</f>
        <v/>
      </c>
      <c r="S822" s="4">
        <f>IF(COUNT($M822:$N822)=0,0,IF(IF($N822&lt;&gt;"",$N822,$M822)&gt;=スコアリング基準!$B$20,スコアリング基準!$C$20,IF(IF($N822&lt;&gt;"",$N822,$M822)&gt;=スコアリング基準!$B$21,スコアリング基準!$C$21,IF(IF($N822&lt;&gt;"",$N822,$M822)&gt;0,スコアリング基準!$C$22,0))))</f>
        <v/>
      </c>
      <c r="T822" s="4">
        <f>IF($O822="可",スコアリング基準!$C$23,0)</f>
        <v/>
      </c>
      <c r="U822" s="4">
        <f>IF(OR(COUNT($K822:$L822)&lt;2,$K822=0),0,IF(ABS($L822)/$K822&lt;=スコアリング基準!$B$24,スコアリング基準!$C$24,IF(ABS($L822)/$K822&lt;=スコアリング基準!$B$25,スコアリング基準!$C$25,IF(ABS($L822)/$K822&lt;=スコアリング基準!$B$26,スコアリング基準!$C$26,0))))</f>
        <v/>
      </c>
      <c r="V822" s="4">
        <f>IF($P822="なし",スコアリング基準!$C$27,0)</f>
        <v/>
      </c>
      <c r="W822" s="4">
        <f>IF($F822="",0,IF(ISNUMBER($F822),IF($F822&lt;=スコアリング基準!$B$28,スコアリング基準!$C$28,スコアリング基準!$C$29),0))</f>
        <v/>
      </c>
      <c r="X822" s="4">
        <f>IFERROR(VLOOKUP($B822,スコアリング基準!$A$36:$B$46,2,FALSE),0)</f>
        <v/>
      </c>
      <c r="Y822" s="4">
        <f>SUM($S822:$X822)</f>
        <v/>
      </c>
      <c r="Z822" s="4">
        <f>IF(COUNT($M822:$N822)=0,"データ無",IF($Y822&gt;=スコアリング基準!$B$30,"S",IF($Y822&gt;=スコアリング基準!$B$31,"A",IF($Y822&gt;=スコアリング基準!$B$32,"B","C"))))</f>
        <v/>
      </c>
      <c r="AA822">
        <f>IFERROR(INDEX(実績DB!$I$3:$I$104,MATCH($B822&amp;$C822,実績DB!$J$3:$J$104,0)),"")</f>
        <v/>
      </c>
    </row>
    <row r="823">
      <c r="A823" t="n">
        <v>821</v>
      </c>
      <c r="B823" t="inlineStr">
        <is>
          <t>東北</t>
        </is>
      </c>
      <c r="C823" t="inlineStr">
        <is>
          <t>2307変電所</t>
        </is>
      </c>
      <c r="D823" t="inlineStr">
        <is>
          <t>岩手県</t>
        </is>
      </c>
      <c r="E823" t="n">
        <v>66</v>
      </c>
      <c r="F823" t="n">
        <v>6.6</v>
      </c>
      <c r="G823" s="3" t="n"/>
      <c r="H823" s="3" t="n"/>
      <c r="I823" t="inlineStr">
        <is>
          <t>未取得</t>
        </is>
      </c>
      <c r="J823" t="n">
        <v>10</v>
      </c>
      <c r="K823" t="n">
        <v>10</v>
      </c>
      <c r="L823" t="n">
        <v>-6</v>
      </c>
      <c r="M823" t="n">
        <v>4</v>
      </c>
      <c r="O823" t="inlineStr">
        <is>
          <t>不可 #4</t>
        </is>
      </c>
      <c r="P823" t="inlineStr">
        <is>
          <t>有り</t>
        </is>
      </c>
      <c r="R823" s="4">
        <f>IF(COUNT($M823:$N823)=0,"",IF(AND(IF($N823&lt;&gt;"",$N823,$M823)&lt;=0,$O823&lt;&gt;"可"),"警告",""))</f>
        <v/>
      </c>
      <c r="S823" s="4">
        <f>IF(COUNT($M823:$N823)=0,0,IF(IF($N823&lt;&gt;"",$N823,$M823)&gt;=スコアリング基準!$B$20,スコアリング基準!$C$20,IF(IF($N823&lt;&gt;"",$N823,$M823)&gt;=スコアリング基準!$B$21,スコアリング基準!$C$21,IF(IF($N823&lt;&gt;"",$N823,$M823)&gt;0,スコアリング基準!$C$22,0))))</f>
        <v/>
      </c>
      <c r="T823" s="4">
        <f>IF($O823="可",スコアリング基準!$C$23,0)</f>
        <v/>
      </c>
      <c r="U823" s="4">
        <f>IF(OR(COUNT($K823:$L823)&lt;2,$K823=0),0,IF(ABS($L823)/$K823&lt;=スコアリング基準!$B$24,スコアリング基準!$C$24,IF(ABS($L823)/$K823&lt;=スコアリング基準!$B$25,スコアリング基準!$C$25,IF(ABS($L823)/$K823&lt;=スコアリング基準!$B$26,スコアリング基準!$C$26,0))))</f>
        <v/>
      </c>
      <c r="V823" s="4">
        <f>IF($P823="なし",スコアリング基準!$C$27,0)</f>
        <v/>
      </c>
      <c r="W823" s="4">
        <f>IF($F823="",0,IF(ISNUMBER($F823),IF($F823&lt;=スコアリング基準!$B$28,スコアリング基準!$C$28,スコアリング基準!$C$29),0))</f>
        <v/>
      </c>
      <c r="X823" s="4">
        <f>IFERROR(VLOOKUP($B823,スコアリング基準!$A$36:$B$46,2,FALSE),0)</f>
        <v/>
      </c>
      <c r="Y823" s="4">
        <f>SUM($S823:$X823)</f>
        <v/>
      </c>
      <c r="Z823" s="4">
        <f>IF(COUNT($M823:$N823)=0,"データ無",IF($Y823&gt;=スコアリング基準!$B$30,"S",IF($Y823&gt;=スコアリング基準!$B$31,"A",IF($Y823&gt;=スコアリング基準!$B$32,"B","C"))))</f>
        <v/>
      </c>
      <c r="AA823">
        <f>IFERROR(INDEX(実績DB!$I$3:$I$104,MATCH($B823&amp;$C823,実績DB!$J$3:$J$104,0)),"")</f>
        <v/>
      </c>
    </row>
    <row r="824">
      <c r="A824" t="n">
        <v>822</v>
      </c>
      <c r="B824" t="inlineStr">
        <is>
          <t>東北</t>
        </is>
      </c>
      <c r="C824" t="inlineStr">
        <is>
          <t>2813変電所</t>
        </is>
      </c>
      <c r="D824" t="inlineStr">
        <is>
          <t>岩手県</t>
        </is>
      </c>
      <c r="E824" t="n">
        <v>66</v>
      </c>
      <c r="F824" t="n">
        <v>6.6</v>
      </c>
      <c r="G824" s="3" t="n"/>
      <c r="H824" s="3" t="n"/>
      <c r="I824" t="inlineStr">
        <is>
          <t>未取得</t>
        </is>
      </c>
      <c r="J824" t="n">
        <v>9</v>
      </c>
      <c r="K824" t="n">
        <v>9</v>
      </c>
      <c r="L824" t="n">
        <v>-2</v>
      </c>
      <c r="M824" t="n">
        <v>7</v>
      </c>
      <c r="O824" t="inlineStr">
        <is>
          <t>不可 #4</t>
        </is>
      </c>
      <c r="P824" t="inlineStr">
        <is>
          <t>有り</t>
        </is>
      </c>
      <c r="R824" s="4">
        <f>IF(COUNT($M824:$N824)=0,"",IF(AND(IF($N824&lt;&gt;"",$N824,$M824)&lt;=0,$O824&lt;&gt;"可"),"警告",""))</f>
        <v/>
      </c>
      <c r="S824" s="4">
        <f>IF(COUNT($M824:$N824)=0,0,IF(IF($N824&lt;&gt;"",$N824,$M824)&gt;=スコアリング基準!$B$20,スコアリング基準!$C$20,IF(IF($N824&lt;&gt;"",$N824,$M824)&gt;=スコアリング基準!$B$21,スコアリング基準!$C$21,IF(IF($N824&lt;&gt;"",$N824,$M824)&gt;0,スコアリング基準!$C$22,0))))</f>
        <v/>
      </c>
      <c r="T824" s="4">
        <f>IF($O824="可",スコアリング基準!$C$23,0)</f>
        <v/>
      </c>
      <c r="U824" s="4">
        <f>IF(OR(COUNT($K824:$L824)&lt;2,$K824=0),0,IF(ABS($L824)/$K824&lt;=スコアリング基準!$B$24,スコアリング基準!$C$24,IF(ABS($L824)/$K824&lt;=スコアリング基準!$B$25,スコアリング基準!$C$25,IF(ABS($L824)/$K824&lt;=スコアリング基準!$B$26,スコアリング基準!$C$26,0))))</f>
        <v/>
      </c>
      <c r="V824" s="4">
        <f>IF($P824="なし",スコアリング基準!$C$27,0)</f>
        <v/>
      </c>
      <c r="W824" s="4">
        <f>IF($F824="",0,IF(ISNUMBER($F824),IF($F824&lt;=スコアリング基準!$B$28,スコアリング基準!$C$28,スコアリング基準!$C$29),0))</f>
        <v/>
      </c>
      <c r="X824" s="4">
        <f>IFERROR(VLOOKUP($B824,スコアリング基準!$A$36:$B$46,2,FALSE),0)</f>
        <v/>
      </c>
      <c r="Y824" s="4">
        <f>SUM($S824:$X824)</f>
        <v/>
      </c>
      <c r="Z824" s="4">
        <f>IF(COUNT($M824:$N824)=0,"データ無",IF($Y824&gt;=スコアリング基準!$B$30,"S",IF($Y824&gt;=スコアリング基準!$B$31,"A",IF($Y824&gt;=スコアリング基準!$B$32,"B","C"))))</f>
        <v/>
      </c>
      <c r="AA824">
        <f>IFERROR(INDEX(実績DB!$I$3:$I$104,MATCH($B824&amp;$C824,実績DB!$J$3:$J$104,0)),"")</f>
        <v/>
      </c>
    </row>
    <row r="825">
      <c r="A825" t="n">
        <v>823</v>
      </c>
      <c r="B825" t="inlineStr">
        <is>
          <t>東北</t>
        </is>
      </c>
      <c r="C825" t="inlineStr">
        <is>
          <t>2814変電所</t>
        </is>
      </c>
      <c r="D825" t="inlineStr">
        <is>
          <t>岩手県</t>
        </is>
      </c>
      <c r="E825" t="n">
        <v>66</v>
      </c>
      <c r="F825" t="n">
        <v>6.6</v>
      </c>
      <c r="G825" s="3" t="n"/>
      <c r="H825" s="3" t="n"/>
      <c r="I825" t="inlineStr">
        <is>
          <t>未取得</t>
        </is>
      </c>
      <c r="J825" t="n">
        <v>10</v>
      </c>
      <c r="K825" t="n">
        <v>10</v>
      </c>
      <c r="L825" t="n">
        <v>-9</v>
      </c>
      <c r="M825" t="n">
        <v>1</v>
      </c>
      <c r="O825" t="inlineStr">
        <is>
          <t>不可 #4</t>
        </is>
      </c>
      <c r="P825" t="inlineStr">
        <is>
          <t>有り</t>
        </is>
      </c>
      <c r="R825" s="4">
        <f>IF(COUNT($M825:$N825)=0,"",IF(AND(IF($N825&lt;&gt;"",$N825,$M825)&lt;=0,$O825&lt;&gt;"可"),"警告",""))</f>
        <v/>
      </c>
      <c r="S825" s="4">
        <f>IF(COUNT($M825:$N825)=0,0,IF(IF($N825&lt;&gt;"",$N825,$M825)&gt;=スコアリング基準!$B$20,スコアリング基準!$C$20,IF(IF($N825&lt;&gt;"",$N825,$M825)&gt;=スコアリング基準!$B$21,スコアリング基準!$C$21,IF(IF($N825&lt;&gt;"",$N825,$M825)&gt;0,スコアリング基準!$C$22,0))))</f>
        <v/>
      </c>
      <c r="T825" s="4">
        <f>IF($O825="可",スコアリング基準!$C$23,0)</f>
        <v/>
      </c>
      <c r="U825" s="4">
        <f>IF(OR(COUNT($K825:$L825)&lt;2,$K825=0),0,IF(ABS($L825)/$K825&lt;=スコアリング基準!$B$24,スコアリング基準!$C$24,IF(ABS($L825)/$K825&lt;=スコアリング基準!$B$25,スコアリング基準!$C$25,IF(ABS($L825)/$K825&lt;=スコアリング基準!$B$26,スコアリング基準!$C$26,0))))</f>
        <v/>
      </c>
      <c r="V825" s="4">
        <f>IF($P825="なし",スコアリング基準!$C$27,0)</f>
        <v/>
      </c>
      <c r="W825" s="4">
        <f>IF($F825="",0,IF(ISNUMBER($F825),IF($F825&lt;=スコアリング基準!$B$28,スコアリング基準!$C$28,スコアリング基準!$C$29),0))</f>
        <v/>
      </c>
      <c r="X825" s="4">
        <f>IFERROR(VLOOKUP($B825,スコアリング基準!$A$36:$B$46,2,FALSE),0)</f>
        <v/>
      </c>
      <c r="Y825" s="4">
        <f>SUM($S825:$X825)</f>
        <v/>
      </c>
      <c r="Z825" s="4">
        <f>IF(COUNT($M825:$N825)=0,"データ無",IF($Y825&gt;=スコアリング基準!$B$30,"S",IF($Y825&gt;=スコアリング基準!$B$31,"A",IF($Y825&gt;=スコアリング基準!$B$32,"B","C"))))</f>
        <v/>
      </c>
      <c r="AA825">
        <f>IFERROR(INDEX(実績DB!$I$3:$I$104,MATCH($B825&amp;$C825,実績DB!$J$3:$J$104,0)),"")</f>
        <v/>
      </c>
    </row>
    <row r="826">
      <c r="A826" t="n">
        <v>824</v>
      </c>
      <c r="B826" t="inlineStr">
        <is>
          <t>東北</t>
        </is>
      </c>
      <c r="C826" t="inlineStr">
        <is>
          <t>3105変電所</t>
        </is>
      </c>
      <c r="D826" t="inlineStr">
        <is>
          <t>秋田県</t>
        </is>
      </c>
      <c r="E826" t="n">
        <v>66</v>
      </c>
      <c r="F826" t="n">
        <v>6.6</v>
      </c>
      <c r="G826" s="3" t="n"/>
      <c r="H826" s="3" t="n"/>
      <c r="I826" t="inlineStr">
        <is>
          <t>未取得</t>
        </is>
      </c>
      <c r="J826" t="n">
        <v>5</v>
      </c>
      <c r="K826" t="n">
        <v>5</v>
      </c>
      <c r="L826" t="n">
        <v>-3</v>
      </c>
      <c r="M826" t="n">
        <v>2</v>
      </c>
      <c r="O826" t="inlineStr">
        <is>
          <t>不可 #4</t>
        </is>
      </c>
      <c r="P826" t="inlineStr">
        <is>
          <t>有り</t>
        </is>
      </c>
      <c r="R826" s="4">
        <f>IF(COUNT($M826:$N826)=0,"",IF(AND(IF($N826&lt;&gt;"",$N826,$M826)&lt;=0,$O826&lt;&gt;"可"),"警告",""))</f>
        <v/>
      </c>
      <c r="S826" s="4">
        <f>IF(COUNT($M826:$N826)=0,0,IF(IF($N826&lt;&gt;"",$N826,$M826)&gt;=スコアリング基準!$B$20,スコアリング基準!$C$20,IF(IF($N826&lt;&gt;"",$N826,$M826)&gt;=スコアリング基準!$B$21,スコアリング基準!$C$21,IF(IF($N826&lt;&gt;"",$N826,$M826)&gt;0,スコアリング基準!$C$22,0))))</f>
        <v/>
      </c>
      <c r="T826" s="4">
        <f>IF($O826="可",スコアリング基準!$C$23,0)</f>
        <v/>
      </c>
      <c r="U826" s="4">
        <f>IF(OR(COUNT($K826:$L826)&lt;2,$K826=0),0,IF(ABS($L826)/$K826&lt;=スコアリング基準!$B$24,スコアリング基準!$C$24,IF(ABS($L826)/$K826&lt;=スコアリング基準!$B$25,スコアリング基準!$C$25,IF(ABS($L826)/$K826&lt;=スコアリング基準!$B$26,スコアリング基準!$C$26,0))))</f>
        <v/>
      </c>
      <c r="V826" s="4">
        <f>IF($P826="なし",スコアリング基準!$C$27,0)</f>
        <v/>
      </c>
      <c r="W826" s="4">
        <f>IF($F826="",0,IF(ISNUMBER($F826),IF($F826&lt;=スコアリング基準!$B$28,スコアリング基準!$C$28,スコアリング基準!$C$29),0))</f>
        <v/>
      </c>
      <c r="X826" s="4">
        <f>IFERROR(VLOOKUP($B826,スコアリング基準!$A$36:$B$46,2,FALSE),0)</f>
        <v/>
      </c>
      <c r="Y826" s="4">
        <f>SUM($S826:$X826)</f>
        <v/>
      </c>
      <c r="Z826" s="4">
        <f>IF(COUNT($M826:$N826)=0,"データ無",IF($Y826&gt;=スコアリング基準!$B$30,"S",IF($Y826&gt;=スコアリング基準!$B$31,"A",IF($Y826&gt;=スコアリング基準!$B$32,"B","C"))))</f>
        <v/>
      </c>
      <c r="AA826">
        <f>IFERROR(INDEX(実績DB!$I$3:$I$104,MATCH($B826&amp;$C826,実績DB!$J$3:$J$104,0)),"")</f>
        <v/>
      </c>
    </row>
    <row r="827">
      <c r="A827" t="n">
        <v>825</v>
      </c>
      <c r="B827" t="inlineStr">
        <is>
          <t>東北</t>
        </is>
      </c>
      <c r="C827" t="inlineStr">
        <is>
          <t>3602変電所</t>
        </is>
      </c>
      <c r="D827" t="inlineStr">
        <is>
          <t>秋田県</t>
        </is>
      </c>
      <c r="E827" t="n">
        <v>66</v>
      </c>
      <c r="F827" t="n">
        <v>6.6</v>
      </c>
      <c r="G827" s="3" t="n"/>
      <c r="H827" s="3" t="n"/>
      <c r="I827" t="inlineStr">
        <is>
          <t>未取得</t>
        </is>
      </c>
      <c r="J827" t="n">
        <v>9</v>
      </c>
      <c r="K827" t="n">
        <v>9</v>
      </c>
      <c r="L827" t="n">
        <v>-1</v>
      </c>
      <c r="M827" t="n">
        <v>8</v>
      </c>
      <c r="O827" t="inlineStr">
        <is>
          <t>不可 #4</t>
        </is>
      </c>
      <c r="P827" t="inlineStr">
        <is>
          <t>有り</t>
        </is>
      </c>
      <c r="R827" s="4">
        <f>IF(COUNT($M827:$N827)=0,"",IF(AND(IF($N827&lt;&gt;"",$N827,$M827)&lt;=0,$O827&lt;&gt;"可"),"警告",""))</f>
        <v/>
      </c>
      <c r="S827" s="4">
        <f>IF(COUNT($M827:$N827)=0,0,IF(IF($N827&lt;&gt;"",$N827,$M827)&gt;=スコアリング基準!$B$20,スコアリング基準!$C$20,IF(IF($N827&lt;&gt;"",$N827,$M827)&gt;=スコアリング基準!$B$21,スコアリング基準!$C$21,IF(IF($N827&lt;&gt;"",$N827,$M827)&gt;0,スコアリング基準!$C$22,0))))</f>
        <v/>
      </c>
      <c r="T827" s="4">
        <f>IF($O827="可",スコアリング基準!$C$23,0)</f>
        <v/>
      </c>
      <c r="U827" s="4">
        <f>IF(OR(COUNT($K827:$L827)&lt;2,$K827=0),0,IF(ABS($L827)/$K827&lt;=スコアリング基準!$B$24,スコアリング基準!$C$24,IF(ABS($L827)/$K827&lt;=スコアリング基準!$B$25,スコアリング基準!$C$25,IF(ABS($L827)/$K827&lt;=スコアリング基準!$B$26,スコアリング基準!$C$26,0))))</f>
        <v/>
      </c>
      <c r="V827" s="4">
        <f>IF($P827="なし",スコアリング基準!$C$27,0)</f>
        <v/>
      </c>
      <c r="W827" s="4">
        <f>IF($F827="",0,IF(ISNUMBER($F827),IF($F827&lt;=スコアリング基準!$B$28,スコアリング基準!$C$28,スコアリング基準!$C$29),0))</f>
        <v/>
      </c>
      <c r="X827" s="4">
        <f>IFERROR(VLOOKUP($B827,スコアリング基準!$A$36:$B$46,2,FALSE),0)</f>
        <v/>
      </c>
      <c r="Y827" s="4">
        <f>SUM($S827:$X827)</f>
        <v/>
      </c>
      <c r="Z827" s="4">
        <f>IF(COUNT($M827:$N827)=0,"データ無",IF($Y827&gt;=スコアリング基準!$B$30,"S",IF($Y827&gt;=スコアリング基準!$B$31,"A",IF($Y827&gt;=スコアリング基準!$B$32,"B","C"))))</f>
        <v/>
      </c>
      <c r="AA827">
        <f>IFERROR(INDEX(実績DB!$I$3:$I$104,MATCH($B827&amp;$C827,実績DB!$J$3:$J$104,0)),"")</f>
        <v/>
      </c>
    </row>
    <row r="828">
      <c r="A828" t="n">
        <v>826</v>
      </c>
      <c r="B828" t="inlineStr">
        <is>
          <t>東北</t>
        </is>
      </c>
      <c r="C828" t="inlineStr">
        <is>
          <t>3604変電所</t>
        </is>
      </c>
      <c r="D828" t="inlineStr">
        <is>
          <t>秋田県</t>
        </is>
      </c>
      <c r="E828" t="n">
        <v>66</v>
      </c>
      <c r="F828" t="n">
        <v>6.6</v>
      </c>
      <c r="G828" s="3" t="n"/>
      <c r="H828" s="3" t="n"/>
      <c r="I828" t="inlineStr">
        <is>
          <t>未取得</t>
        </is>
      </c>
      <c r="J828" t="n">
        <v>9</v>
      </c>
      <c r="K828" t="n">
        <v>9</v>
      </c>
      <c r="L828" t="n">
        <v>1</v>
      </c>
      <c r="M828" t="n">
        <v>10</v>
      </c>
      <c r="O828" t="inlineStr">
        <is>
          <t>不可 #4</t>
        </is>
      </c>
      <c r="P828" t="inlineStr">
        <is>
          <t>有り</t>
        </is>
      </c>
      <c r="R828" s="4">
        <f>IF(COUNT($M828:$N828)=0,"",IF(AND(IF($N828&lt;&gt;"",$N828,$M828)&lt;=0,$O828&lt;&gt;"可"),"警告",""))</f>
        <v/>
      </c>
      <c r="S828" s="4">
        <f>IF(COUNT($M828:$N828)=0,0,IF(IF($N828&lt;&gt;"",$N828,$M828)&gt;=スコアリング基準!$B$20,スコアリング基準!$C$20,IF(IF($N828&lt;&gt;"",$N828,$M828)&gt;=スコアリング基準!$B$21,スコアリング基準!$C$21,IF(IF($N828&lt;&gt;"",$N828,$M828)&gt;0,スコアリング基準!$C$22,0))))</f>
        <v/>
      </c>
      <c r="T828" s="4">
        <f>IF($O828="可",スコアリング基準!$C$23,0)</f>
        <v/>
      </c>
      <c r="U828" s="4">
        <f>IF(OR(COUNT($K828:$L828)&lt;2,$K828=0),0,IF(ABS($L828)/$K828&lt;=スコアリング基準!$B$24,スコアリング基準!$C$24,IF(ABS($L828)/$K828&lt;=スコアリング基準!$B$25,スコアリング基準!$C$25,IF(ABS($L828)/$K828&lt;=スコアリング基準!$B$26,スコアリング基準!$C$26,0))))</f>
        <v/>
      </c>
      <c r="V828" s="4">
        <f>IF($P828="なし",スコアリング基準!$C$27,0)</f>
        <v/>
      </c>
      <c r="W828" s="4">
        <f>IF($F828="",0,IF(ISNUMBER($F828),IF($F828&lt;=スコアリング基準!$B$28,スコアリング基準!$C$28,スコアリング基準!$C$29),0))</f>
        <v/>
      </c>
      <c r="X828" s="4">
        <f>IFERROR(VLOOKUP($B828,スコアリング基準!$A$36:$B$46,2,FALSE),0)</f>
        <v/>
      </c>
      <c r="Y828" s="4">
        <f>SUM($S828:$X828)</f>
        <v/>
      </c>
      <c r="Z828" s="4">
        <f>IF(COUNT($M828:$N828)=0,"データ無",IF($Y828&gt;=スコアリング基準!$B$30,"S",IF($Y828&gt;=スコアリング基準!$B$31,"A",IF($Y828&gt;=スコアリング基準!$B$32,"B","C"))))</f>
        <v/>
      </c>
      <c r="AA828">
        <f>IFERROR(INDEX(実績DB!$I$3:$I$104,MATCH($B828&amp;$C828,実績DB!$J$3:$J$104,0)),"")</f>
        <v/>
      </c>
    </row>
    <row r="829">
      <c r="A829" t="n">
        <v>827</v>
      </c>
      <c r="B829" t="inlineStr">
        <is>
          <t>東北</t>
        </is>
      </c>
      <c r="C829" t="inlineStr">
        <is>
          <t>3605変電所</t>
        </is>
      </c>
      <c r="D829" t="inlineStr">
        <is>
          <t>秋田県</t>
        </is>
      </c>
      <c r="E829" t="n">
        <v>66</v>
      </c>
      <c r="F829" t="n">
        <v>6.6</v>
      </c>
      <c r="G829" s="3" t="n"/>
      <c r="H829" s="3" t="n"/>
      <c r="I829" t="inlineStr">
        <is>
          <t>未取得</t>
        </is>
      </c>
      <c r="J829" t="n">
        <v>18</v>
      </c>
      <c r="K829" t="n">
        <v>18</v>
      </c>
      <c r="L829" t="n">
        <v>-9</v>
      </c>
      <c r="M829" t="n">
        <v>9</v>
      </c>
      <c r="O829" t="inlineStr">
        <is>
          <t>不可 #4</t>
        </is>
      </c>
      <c r="P829" t="inlineStr">
        <is>
          <t>有り</t>
        </is>
      </c>
      <c r="R829" s="4">
        <f>IF(COUNT($M829:$N829)=0,"",IF(AND(IF($N829&lt;&gt;"",$N829,$M829)&lt;=0,$O829&lt;&gt;"可"),"警告",""))</f>
        <v/>
      </c>
      <c r="S829" s="4">
        <f>IF(COUNT($M829:$N829)=0,0,IF(IF($N829&lt;&gt;"",$N829,$M829)&gt;=スコアリング基準!$B$20,スコアリング基準!$C$20,IF(IF($N829&lt;&gt;"",$N829,$M829)&gt;=スコアリング基準!$B$21,スコアリング基準!$C$21,IF(IF($N829&lt;&gt;"",$N829,$M829)&gt;0,スコアリング基準!$C$22,0))))</f>
        <v/>
      </c>
      <c r="T829" s="4">
        <f>IF($O829="可",スコアリング基準!$C$23,0)</f>
        <v/>
      </c>
      <c r="U829" s="4">
        <f>IF(OR(COUNT($K829:$L829)&lt;2,$K829=0),0,IF(ABS($L829)/$K829&lt;=スコアリング基準!$B$24,スコアリング基準!$C$24,IF(ABS($L829)/$K829&lt;=スコアリング基準!$B$25,スコアリング基準!$C$25,IF(ABS($L829)/$K829&lt;=スコアリング基準!$B$26,スコアリング基準!$C$26,0))))</f>
        <v/>
      </c>
      <c r="V829" s="4">
        <f>IF($P829="なし",スコアリング基準!$C$27,0)</f>
        <v/>
      </c>
      <c r="W829" s="4">
        <f>IF($F829="",0,IF(ISNUMBER($F829),IF($F829&lt;=スコアリング基準!$B$28,スコアリング基準!$C$28,スコアリング基準!$C$29),0))</f>
        <v/>
      </c>
      <c r="X829" s="4">
        <f>IFERROR(VLOOKUP($B829,スコアリング基準!$A$36:$B$46,2,FALSE),0)</f>
        <v/>
      </c>
      <c r="Y829" s="4">
        <f>SUM($S829:$X829)</f>
        <v/>
      </c>
      <c r="Z829" s="4">
        <f>IF(COUNT($M829:$N829)=0,"データ無",IF($Y829&gt;=スコアリング基準!$B$30,"S",IF($Y829&gt;=スコアリング基準!$B$31,"A",IF($Y829&gt;=スコアリング基準!$B$32,"B","C"))))</f>
        <v/>
      </c>
      <c r="AA829">
        <f>IFERROR(INDEX(実績DB!$I$3:$I$104,MATCH($B829&amp;$C829,実績DB!$J$3:$J$104,0)),"")</f>
        <v/>
      </c>
    </row>
    <row r="830">
      <c r="A830" t="n">
        <v>828</v>
      </c>
      <c r="B830" t="inlineStr">
        <is>
          <t>東北</t>
        </is>
      </c>
      <c r="C830" t="inlineStr">
        <is>
          <t>3702変電所</t>
        </is>
      </c>
      <c r="D830" t="inlineStr">
        <is>
          <t>秋田県</t>
        </is>
      </c>
      <c r="E830" t="n">
        <v>66</v>
      </c>
      <c r="F830" t="n">
        <v>6.6</v>
      </c>
      <c r="G830" s="3" t="n"/>
      <c r="H830" s="3" t="n"/>
      <c r="I830" t="inlineStr">
        <is>
          <t>未取得</t>
        </is>
      </c>
      <c r="J830" t="n">
        <v>18</v>
      </c>
      <c r="K830" t="n">
        <v>18</v>
      </c>
      <c r="L830" t="n">
        <v>-8</v>
      </c>
      <c r="M830" t="n">
        <v>10</v>
      </c>
      <c r="O830" t="inlineStr">
        <is>
          <t>不可 #4</t>
        </is>
      </c>
      <c r="P830" t="inlineStr">
        <is>
          <t>有り</t>
        </is>
      </c>
      <c r="R830" s="4">
        <f>IF(COUNT($M830:$N830)=0,"",IF(AND(IF($N830&lt;&gt;"",$N830,$M830)&lt;=0,$O830&lt;&gt;"可"),"警告",""))</f>
        <v/>
      </c>
      <c r="S830" s="4">
        <f>IF(COUNT($M830:$N830)=0,0,IF(IF($N830&lt;&gt;"",$N830,$M830)&gt;=スコアリング基準!$B$20,スコアリング基準!$C$20,IF(IF($N830&lt;&gt;"",$N830,$M830)&gt;=スコアリング基準!$B$21,スコアリング基準!$C$21,IF(IF($N830&lt;&gt;"",$N830,$M830)&gt;0,スコアリング基準!$C$22,0))))</f>
        <v/>
      </c>
      <c r="T830" s="4">
        <f>IF($O830="可",スコアリング基準!$C$23,0)</f>
        <v/>
      </c>
      <c r="U830" s="4">
        <f>IF(OR(COUNT($K830:$L830)&lt;2,$K830=0),0,IF(ABS($L830)/$K830&lt;=スコアリング基準!$B$24,スコアリング基準!$C$24,IF(ABS($L830)/$K830&lt;=スコアリング基準!$B$25,スコアリング基準!$C$25,IF(ABS($L830)/$K830&lt;=スコアリング基準!$B$26,スコアリング基準!$C$26,0))))</f>
        <v/>
      </c>
      <c r="V830" s="4">
        <f>IF($P830="なし",スコアリング基準!$C$27,0)</f>
        <v/>
      </c>
      <c r="W830" s="4">
        <f>IF($F830="",0,IF(ISNUMBER($F830),IF($F830&lt;=スコアリング基準!$B$28,スコアリング基準!$C$28,スコアリング基準!$C$29),0))</f>
        <v/>
      </c>
      <c r="X830" s="4">
        <f>IFERROR(VLOOKUP($B830,スコアリング基準!$A$36:$B$46,2,FALSE),0)</f>
        <v/>
      </c>
      <c r="Y830" s="4">
        <f>SUM($S830:$X830)</f>
        <v/>
      </c>
      <c r="Z830" s="4">
        <f>IF(COUNT($M830:$N830)=0,"データ無",IF($Y830&gt;=スコアリング基準!$B$30,"S",IF($Y830&gt;=スコアリング基準!$B$31,"A",IF($Y830&gt;=スコアリング基準!$B$32,"B","C"))))</f>
        <v/>
      </c>
      <c r="AA830">
        <f>IFERROR(INDEX(実績DB!$I$3:$I$104,MATCH($B830&amp;$C830,実績DB!$J$3:$J$104,0)),"")</f>
        <v/>
      </c>
    </row>
    <row r="831">
      <c r="A831" t="n">
        <v>829</v>
      </c>
      <c r="B831" t="inlineStr">
        <is>
          <t>東北</t>
        </is>
      </c>
      <c r="C831" t="inlineStr">
        <is>
          <t>3704変電所</t>
        </is>
      </c>
      <c r="D831" t="inlineStr">
        <is>
          <t>秋田県</t>
        </is>
      </c>
      <c r="E831" t="n">
        <v>66</v>
      </c>
      <c r="F831" t="n">
        <v>3.3</v>
      </c>
      <c r="G831" s="3" t="n"/>
      <c r="H831" s="3" t="n"/>
      <c r="I831" t="inlineStr">
        <is>
          <t>未取得</t>
        </is>
      </c>
      <c r="J831" t="n">
        <v>5</v>
      </c>
      <c r="K831" t="n">
        <v>5</v>
      </c>
      <c r="L831" t="n">
        <v>-4</v>
      </c>
      <c r="M831" t="n">
        <v>1</v>
      </c>
      <c r="O831" t="inlineStr">
        <is>
          <t>不可 #3</t>
        </is>
      </c>
      <c r="P831" t="inlineStr">
        <is>
          <t>有り</t>
        </is>
      </c>
      <c r="R831" s="4">
        <f>IF(COUNT($M831:$N831)=0,"",IF(AND(IF($N831&lt;&gt;"",$N831,$M831)&lt;=0,$O831&lt;&gt;"可"),"警告",""))</f>
        <v/>
      </c>
      <c r="S831" s="4">
        <f>IF(COUNT($M831:$N831)=0,0,IF(IF($N831&lt;&gt;"",$N831,$M831)&gt;=スコアリング基準!$B$20,スコアリング基準!$C$20,IF(IF($N831&lt;&gt;"",$N831,$M831)&gt;=スコアリング基準!$B$21,スコアリング基準!$C$21,IF(IF($N831&lt;&gt;"",$N831,$M831)&gt;0,スコアリング基準!$C$22,0))))</f>
        <v/>
      </c>
      <c r="T831" s="4">
        <f>IF($O831="可",スコアリング基準!$C$23,0)</f>
        <v/>
      </c>
      <c r="U831" s="4">
        <f>IF(OR(COUNT($K831:$L831)&lt;2,$K831=0),0,IF(ABS($L831)/$K831&lt;=スコアリング基準!$B$24,スコアリング基準!$C$24,IF(ABS($L831)/$K831&lt;=スコアリング基準!$B$25,スコアリング基準!$C$25,IF(ABS($L831)/$K831&lt;=スコアリング基準!$B$26,スコアリング基準!$C$26,0))))</f>
        <v/>
      </c>
      <c r="V831" s="4">
        <f>IF($P831="なし",スコアリング基準!$C$27,0)</f>
        <v/>
      </c>
      <c r="W831" s="4">
        <f>IF($F831="",0,IF(ISNUMBER($F831),IF($F831&lt;=スコアリング基準!$B$28,スコアリング基準!$C$28,スコアリング基準!$C$29),0))</f>
        <v/>
      </c>
      <c r="X831" s="4">
        <f>IFERROR(VLOOKUP($B831,スコアリング基準!$A$36:$B$46,2,FALSE),0)</f>
        <v/>
      </c>
      <c r="Y831" s="4">
        <f>SUM($S831:$X831)</f>
        <v/>
      </c>
      <c r="Z831" s="4">
        <f>IF(COUNT($M831:$N831)=0,"データ無",IF($Y831&gt;=スコアリング基準!$B$30,"S",IF($Y831&gt;=スコアリング基準!$B$31,"A",IF($Y831&gt;=スコアリング基準!$B$32,"B","C"))))</f>
        <v/>
      </c>
      <c r="AA831">
        <f>IFERROR(INDEX(実績DB!$I$3:$I$104,MATCH($B831&amp;$C831,実績DB!$J$3:$J$104,0)),"")</f>
        <v/>
      </c>
    </row>
    <row r="832">
      <c r="A832" t="n">
        <v>830</v>
      </c>
      <c r="B832" t="inlineStr">
        <is>
          <t>東北</t>
        </is>
      </c>
      <c r="C832" t="inlineStr">
        <is>
          <t>3705変電所</t>
        </is>
      </c>
      <c r="D832" t="inlineStr">
        <is>
          <t>秋田県</t>
        </is>
      </c>
      <c r="E832" t="n">
        <v>66</v>
      </c>
      <c r="F832" t="n">
        <v>33</v>
      </c>
      <c r="G832" s="3" t="n"/>
      <c r="H832" s="3" t="n"/>
      <c r="I832" t="inlineStr">
        <is>
          <t>未取得</t>
        </is>
      </c>
      <c r="J832" t="n">
        <v>10</v>
      </c>
      <c r="K832" t="n">
        <v>10</v>
      </c>
      <c r="L832" t="n">
        <v>-9</v>
      </c>
      <c r="O832" t="inlineStr">
        <is>
          <t>不可 #3</t>
        </is>
      </c>
      <c r="P832" t="inlineStr">
        <is>
          <t>有り</t>
        </is>
      </c>
      <c r="R832" s="4">
        <f>IF(COUNT($M832:$N832)=0,"",IF(AND(IF($N832&lt;&gt;"",$N832,$M832)&lt;=0,$O832&lt;&gt;"可"),"警告",""))</f>
        <v/>
      </c>
      <c r="S832" s="4">
        <f>IF(COUNT($M832:$N832)=0,0,IF(IF($N832&lt;&gt;"",$N832,$M832)&gt;=スコアリング基準!$B$20,スコアリング基準!$C$20,IF(IF($N832&lt;&gt;"",$N832,$M832)&gt;=スコアリング基準!$B$21,スコアリング基準!$C$21,IF(IF($N832&lt;&gt;"",$N832,$M832)&gt;0,スコアリング基準!$C$22,0))))</f>
        <v/>
      </c>
      <c r="T832" s="4">
        <f>IF($O832="可",スコアリング基準!$C$23,0)</f>
        <v/>
      </c>
      <c r="U832" s="4">
        <f>IF(OR(COUNT($K832:$L832)&lt;2,$K832=0),0,IF(ABS($L832)/$K832&lt;=スコアリング基準!$B$24,スコアリング基準!$C$24,IF(ABS($L832)/$K832&lt;=スコアリング基準!$B$25,スコアリング基準!$C$25,IF(ABS($L832)/$K832&lt;=スコアリング基準!$B$26,スコアリング基準!$C$26,0))))</f>
        <v/>
      </c>
      <c r="V832" s="4">
        <f>IF($P832="なし",スコアリング基準!$C$27,0)</f>
        <v/>
      </c>
      <c r="W832" s="4">
        <f>IF($F832="",0,IF(ISNUMBER($F832),IF($F832&lt;=スコアリング基準!$B$28,スコアリング基準!$C$28,スコアリング基準!$C$29),0))</f>
        <v/>
      </c>
      <c r="X832" s="4">
        <f>IFERROR(VLOOKUP($B832,スコアリング基準!$A$36:$B$46,2,FALSE),0)</f>
        <v/>
      </c>
      <c r="Y832" s="4">
        <f>SUM($S832:$X832)</f>
        <v/>
      </c>
      <c r="Z832" s="4">
        <f>IF(COUNT($M832:$N832)=0,"データ無",IF($Y832&gt;=スコアリング基準!$B$30,"S",IF($Y832&gt;=スコアリング基準!$B$31,"A",IF($Y832&gt;=スコアリング基準!$B$32,"B","C"))))</f>
        <v/>
      </c>
      <c r="AA832">
        <f>IFERROR(INDEX(実績DB!$I$3:$I$104,MATCH($B832&amp;$C832,実績DB!$J$3:$J$104,0)),"")</f>
        <v/>
      </c>
    </row>
    <row r="833">
      <c r="A833" t="n">
        <v>831</v>
      </c>
      <c r="B833" t="inlineStr">
        <is>
          <t>東北</t>
        </is>
      </c>
      <c r="C833" t="inlineStr">
        <is>
          <t>3707変電所</t>
        </is>
      </c>
      <c r="D833" t="inlineStr">
        <is>
          <t>秋田県</t>
        </is>
      </c>
      <c r="E833" t="n">
        <v>66</v>
      </c>
      <c r="F833" t="n">
        <v>6.6</v>
      </c>
      <c r="G833" s="3" t="n"/>
      <c r="H833" s="3" t="n"/>
      <c r="I833" t="inlineStr">
        <is>
          <t>未取得</t>
        </is>
      </c>
      <c r="J833" t="n">
        <v>5</v>
      </c>
      <c r="K833" t="n">
        <v>5</v>
      </c>
      <c r="L833" t="n">
        <v>0</v>
      </c>
      <c r="M833" t="n">
        <v>5</v>
      </c>
      <c r="O833" t="inlineStr">
        <is>
          <t>不可 #4</t>
        </is>
      </c>
      <c r="P833" t="inlineStr">
        <is>
          <t>有り</t>
        </is>
      </c>
      <c r="R833" s="4">
        <f>IF(COUNT($M833:$N833)=0,"",IF(AND(IF($N833&lt;&gt;"",$N833,$M833)&lt;=0,$O833&lt;&gt;"可"),"警告",""))</f>
        <v/>
      </c>
      <c r="S833" s="4">
        <f>IF(COUNT($M833:$N833)=0,0,IF(IF($N833&lt;&gt;"",$N833,$M833)&gt;=スコアリング基準!$B$20,スコアリング基準!$C$20,IF(IF($N833&lt;&gt;"",$N833,$M833)&gt;=スコアリング基準!$B$21,スコアリング基準!$C$21,IF(IF($N833&lt;&gt;"",$N833,$M833)&gt;0,スコアリング基準!$C$22,0))))</f>
        <v/>
      </c>
      <c r="T833" s="4">
        <f>IF($O833="可",スコアリング基準!$C$23,0)</f>
        <v/>
      </c>
      <c r="U833" s="4">
        <f>IF(OR(COUNT($K833:$L833)&lt;2,$K833=0),0,IF(ABS($L833)/$K833&lt;=スコアリング基準!$B$24,スコアリング基準!$C$24,IF(ABS($L833)/$K833&lt;=スコアリング基準!$B$25,スコアリング基準!$C$25,IF(ABS($L833)/$K833&lt;=スコアリング基準!$B$26,スコアリング基準!$C$26,0))))</f>
        <v/>
      </c>
      <c r="V833" s="4">
        <f>IF($P833="なし",スコアリング基準!$C$27,0)</f>
        <v/>
      </c>
      <c r="W833" s="4">
        <f>IF($F833="",0,IF(ISNUMBER($F833),IF($F833&lt;=スコアリング基準!$B$28,スコアリング基準!$C$28,スコアリング基準!$C$29),0))</f>
        <v/>
      </c>
      <c r="X833" s="4">
        <f>IFERROR(VLOOKUP($B833,スコアリング基準!$A$36:$B$46,2,FALSE),0)</f>
        <v/>
      </c>
      <c r="Y833" s="4">
        <f>SUM($S833:$X833)</f>
        <v/>
      </c>
      <c r="Z833" s="4">
        <f>IF(COUNT($M833:$N833)=0,"データ無",IF($Y833&gt;=スコアリング基準!$B$30,"S",IF($Y833&gt;=スコアリング基準!$B$31,"A",IF($Y833&gt;=スコアリング基準!$B$32,"B","C"))))</f>
        <v/>
      </c>
      <c r="AA833">
        <f>IFERROR(INDEX(実績DB!$I$3:$I$104,MATCH($B833&amp;$C833,実績DB!$J$3:$J$104,0)),"")</f>
        <v/>
      </c>
    </row>
    <row r="834">
      <c r="A834" t="n">
        <v>832</v>
      </c>
      <c r="B834" t="inlineStr">
        <is>
          <t>東北</t>
        </is>
      </c>
      <c r="C834" t="inlineStr">
        <is>
          <t>3708変電所</t>
        </is>
      </c>
      <c r="D834" t="inlineStr">
        <is>
          <t>秋田県</t>
        </is>
      </c>
      <c r="E834" t="n">
        <v>66</v>
      </c>
      <c r="F834" t="n">
        <v>33</v>
      </c>
      <c r="G834" s="3" t="n"/>
      <c r="H834" s="3" t="n"/>
      <c r="I834" t="inlineStr">
        <is>
          <t>未取得</t>
        </is>
      </c>
      <c r="J834" t="n">
        <v>12</v>
      </c>
      <c r="K834" t="n">
        <v>12</v>
      </c>
      <c r="L834" t="n">
        <v>-9</v>
      </c>
      <c r="O834" t="inlineStr">
        <is>
          <t>不可 #3</t>
        </is>
      </c>
      <c r="P834" t="inlineStr">
        <is>
          <t>有り</t>
        </is>
      </c>
      <c r="R834" s="4">
        <f>IF(COUNT($M834:$N834)=0,"",IF(AND(IF($N834&lt;&gt;"",$N834,$M834)&lt;=0,$O834&lt;&gt;"可"),"警告",""))</f>
        <v/>
      </c>
      <c r="S834" s="4">
        <f>IF(COUNT($M834:$N834)=0,0,IF(IF($N834&lt;&gt;"",$N834,$M834)&gt;=スコアリング基準!$B$20,スコアリング基準!$C$20,IF(IF($N834&lt;&gt;"",$N834,$M834)&gt;=スコアリング基準!$B$21,スコアリング基準!$C$21,IF(IF($N834&lt;&gt;"",$N834,$M834)&gt;0,スコアリング基準!$C$22,0))))</f>
        <v/>
      </c>
      <c r="T834" s="4">
        <f>IF($O834="可",スコアリング基準!$C$23,0)</f>
        <v/>
      </c>
      <c r="U834" s="4">
        <f>IF(OR(COUNT($K834:$L834)&lt;2,$K834=0),0,IF(ABS($L834)/$K834&lt;=スコアリング基準!$B$24,スコアリング基準!$C$24,IF(ABS($L834)/$K834&lt;=スコアリング基準!$B$25,スコアリング基準!$C$25,IF(ABS($L834)/$K834&lt;=スコアリング基準!$B$26,スコアリング基準!$C$26,0))))</f>
        <v/>
      </c>
      <c r="V834" s="4">
        <f>IF($P834="なし",スコアリング基準!$C$27,0)</f>
        <v/>
      </c>
      <c r="W834" s="4">
        <f>IF($F834="",0,IF(ISNUMBER($F834),IF($F834&lt;=スコアリング基準!$B$28,スコアリング基準!$C$28,スコアリング基準!$C$29),0))</f>
        <v/>
      </c>
      <c r="X834" s="4">
        <f>IFERROR(VLOOKUP($B834,スコアリング基準!$A$36:$B$46,2,FALSE),0)</f>
        <v/>
      </c>
      <c r="Y834" s="4">
        <f>SUM($S834:$X834)</f>
        <v/>
      </c>
      <c r="Z834" s="4">
        <f>IF(COUNT($M834:$N834)=0,"データ無",IF($Y834&gt;=スコアリング基準!$B$30,"S",IF($Y834&gt;=スコアリング基準!$B$31,"A",IF($Y834&gt;=スコアリング基準!$B$32,"B","C"))))</f>
        <v/>
      </c>
      <c r="AA834">
        <f>IFERROR(INDEX(実績DB!$I$3:$I$104,MATCH($B834&amp;$C834,実績DB!$J$3:$J$104,0)),"")</f>
        <v/>
      </c>
    </row>
    <row r="835">
      <c r="A835" t="n">
        <v>833</v>
      </c>
      <c r="B835" t="inlineStr">
        <is>
          <t>東北</t>
        </is>
      </c>
      <c r="C835" t="inlineStr">
        <is>
          <t>3809変電所</t>
        </is>
      </c>
      <c r="D835" t="inlineStr">
        <is>
          <t>秋田県</t>
        </is>
      </c>
      <c r="E835" t="n">
        <v>66</v>
      </c>
      <c r="F835" t="n">
        <v>6.6</v>
      </c>
      <c r="G835" s="3" t="n"/>
      <c r="H835" s="3" t="n"/>
      <c r="I835" t="inlineStr">
        <is>
          <t>未取得</t>
        </is>
      </c>
      <c r="J835" t="n">
        <v>3</v>
      </c>
      <c r="K835" t="n">
        <v>3</v>
      </c>
      <c r="L835" t="n">
        <v>1</v>
      </c>
      <c r="M835" t="n">
        <v>4</v>
      </c>
      <c r="O835" t="inlineStr">
        <is>
          <t>不可 #4</t>
        </is>
      </c>
      <c r="P835" t="inlineStr">
        <is>
          <t>有り</t>
        </is>
      </c>
      <c r="R835" s="4">
        <f>IF(COUNT($M835:$N835)=0,"",IF(AND(IF($N835&lt;&gt;"",$N835,$M835)&lt;=0,$O835&lt;&gt;"可"),"警告",""))</f>
        <v/>
      </c>
      <c r="S835" s="4">
        <f>IF(COUNT($M835:$N835)=0,0,IF(IF($N835&lt;&gt;"",$N835,$M835)&gt;=スコアリング基準!$B$20,スコアリング基準!$C$20,IF(IF($N835&lt;&gt;"",$N835,$M835)&gt;=スコアリング基準!$B$21,スコアリング基準!$C$21,IF(IF($N835&lt;&gt;"",$N835,$M835)&gt;0,スコアリング基準!$C$22,0))))</f>
        <v/>
      </c>
      <c r="T835" s="4">
        <f>IF($O835="可",スコアリング基準!$C$23,0)</f>
        <v/>
      </c>
      <c r="U835" s="4">
        <f>IF(OR(COUNT($K835:$L835)&lt;2,$K835=0),0,IF(ABS($L835)/$K835&lt;=スコアリング基準!$B$24,スコアリング基準!$C$24,IF(ABS($L835)/$K835&lt;=スコアリング基準!$B$25,スコアリング基準!$C$25,IF(ABS($L835)/$K835&lt;=スコアリング基準!$B$26,スコアリング基準!$C$26,0))))</f>
        <v/>
      </c>
      <c r="V835" s="4">
        <f>IF($P835="なし",スコアリング基準!$C$27,0)</f>
        <v/>
      </c>
      <c r="W835" s="4">
        <f>IF($F835="",0,IF(ISNUMBER($F835),IF($F835&lt;=スコアリング基準!$B$28,スコアリング基準!$C$28,スコアリング基準!$C$29),0))</f>
        <v/>
      </c>
      <c r="X835" s="4">
        <f>IFERROR(VLOOKUP($B835,スコアリング基準!$A$36:$B$46,2,FALSE),0)</f>
        <v/>
      </c>
      <c r="Y835" s="4">
        <f>SUM($S835:$X835)</f>
        <v/>
      </c>
      <c r="Z835" s="4">
        <f>IF(COUNT($M835:$N835)=0,"データ無",IF($Y835&gt;=スコアリング基準!$B$30,"S",IF($Y835&gt;=スコアリング基準!$B$31,"A",IF($Y835&gt;=スコアリング基準!$B$32,"B","C"))))</f>
        <v/>
      </c>
      <c r="AA835">
        <f>IFERROR(INDEX(実績DB!$I$3:$I$104,MATCH($B835&amp;$C835,実績DB!$J$3:$J$104,0)),"")</f>
        <v/>
      </c>
    </row>
    <row r="836">
      <c r="A836" t="n">
        <v>834</v>
      </c>
      <c r="B836" t="inlineStr">
        <is>
          <t>東北</t>
        </is>
      </c>
      <c r="C836" t="inlineStr">
        <is>
          <t>4209変電所</t>
        </is>
      </c>
      <c r="D836" t="inlineStr">
        <is>
          <t>宮城県</t>
        </is>
      </c>
      <c r="E836" t="n">
        <v>66</v>
      </c>
      <c r="F836" t="n">
        <v>6.6</v>
      </c>
      <c r="G836" s="3" t="n"/>
      <c r="H836" s="3" t="n"/>
      <c r="I836" t="inlineStr">
        <is>
          <t>未取得</t>
        </is>
      </c>
      <c r="J836" t="n">
        <v>19</v>
      </c>
      <c r="K836" t="n">
        <v>19</v>
      </c>
      <c r="L836" t="n">
        <v>-18</v>
      </c>
      <c r="M836" t="n">
        <v>1</v>
      </c>
      <c r="O836" t="inlineStr">
        <is>
          <t>不可 #4</t>
        </is>
      </c>
      <c r="P836" t="inlineStr">
        <is>
          <t>有り</t>
        </is>
      </c>
      <c r="R836" s="4">
        <f>IF(COUNT($M836:$N836)=0,"",IF(AND(IF($N836&lt;&gt;"",$N836,$M836)&lt;=0,$O836&lt;&gt;"可"),"警告",""))</f>
        <v/>
      </c>
      <c r="S836" s="4">
        <f>IF(COUNT($M836:$N836)=0,0,IF(IF($N836&lt;&gt;"",$N836,$M836)&gt;=スコアリング基準!$B$20,スコアリング基準!$C$20,IF(IF($N836&lt;&gt;"",$N836,$M836)&gt;=スコアリング基準!$B$21,スコアリング基準!$C$21,IF(IF($N836&lt;&gt;"",$N836,$M836)&gt;0,スコアリング基準!$C$22,0))))</f>
        <v/>
      </c>
      <c r="T836" s="4">
        <f>IF($O836="可",スコアリング基準!$C$23,0)</f>
        <v/>
      </c>
      <c r="U836" s="4">
        <f>IF(OR(COUNT($K836:$L836)&lt;2,$K836=0),0,IF(ABS($L836)/$K836&lt;=スコアリング基準!$B$24,スコアリング基準!$C$24,IF(ABS($L836)/$K836&lt;=スコアリング基準!$B$25,スコアリング基準!$C$25,IF(ABS($L836)/$K836&lt;=スコアリング基準!$B$26,スコアリング基準!$C$26,0))))</f>
        <v/>
      </c>
      <c r="V836" s="4">
        <f>IF($P836="なし",スコアリング基準!$C$27,0)</f>
        <v/>
      </c>
      <c r="W836" s="4">
        <f>IF($F836="",0,IF(ISNUMBER($F836),IF($F836&lt;=スコアリング基準!$B$28,スコアリング基準!$C$28,スコアリング基準!$C$29),0))</f>
        <v/>
      </c>
      <c r="X836" s="4">
        <f>IFERROR(VLOOKUP($B836,スコアリング基準!$A$36:$B$46,2,FALSE),0)</f>
        <v/>
      </c>
      <c r="Y836" s="4">
        <f>SUM($S836:$X836)</f>
        <v/>
      </c>
      <c r="Z836" s="4">
        <f>IF(COUNT($M836:$N836)=0,"データ無",IF($Y836&gt;=スコアリング基準!$B$30,"S",IF($Y836&gt;=スコアリング基準!$B$31,"A",IF($Y836&gt;=スコアリング基準!$B$32,"B","C"))))</f>
        <v/>
      </c>
      <c r="AA836">
        <f>IFERROR(INDEX(実績DB!$I$3:$I$104,MATCH($B836&amp;$C836,実績DB!$J$3:$J$104,0)),"")</f>
        <v/>
      </c>
    </row>
    <row r="837">
      <c r="A837" t="n">
        <v>835</v>
      </c>
      <c r="B837" t="inlineStr">
        <is>
          <t>東北</t>
        </is>
      </c>
      <c r="C837" t="inlineStr">
        <is>
          <t>4303変電所</t>
        </is>
      </c>
      <c r="D837" t="inlineStr">
        <is>
          <t>宮城県</t>
        </is>
      </c>
      <c r="E837" t="n">
        <v>66</v>
      </c>
      <c r="F837" t="n">
        <v>3.3</v>
      </c>
      <c r="G837" s="3" t="n"/>
      <c r="H837" s="3" t="n"/>
      <c r="I837" t="inlineStr">
        <is>
          <t>未取得</t>
        </is>
      </c>
      <c r="J837" t="n">
        <v>5</v>
      </c>
      <c r="K837" t="n">
        <v>5</v>
      </c>
      <c r="L837" t="n">
        <v>-5</v>
      </c>
      <c r="M837" t="n">
        <v>0</v>
      </c>
      <c r="O837" t="inlineStr">
        <is>
          <t>不可 #3</t>
        </is>
      </c>
      <c r="P837" t="inlineStr">
        <is>
          <t>有り</t>
        </is>
      </c>
      <c r="R837" s="4">
        <f>IF(COUNT($M837:$N837)=0,"",IF(AND(IF($N837&lt;&gt;"",$N837,$M837)&lt;=0,$O837&lt;&gt;"可"),"警告",""))</f>
        <v/>
      </c>
      <c r="S837" s="4">
        <f>IF(COUNT($M837:$N837)=0,0,IF(IF($N837&lt;&gt;"",$N837,$M837)&gt;=スコアリング基準!$B$20,スコアリング基準!$C$20,IF(IF($N837&lt;&gt;"",$N837,$M837)&gt;=スコアリング基準!$B$21,スコアリング基準!$C$21,IF(IF($N837&lt;&gt;"",$N837,$M837)&gt;0,スコアリング基準!$C$22,0))))</f>
        <v/>
      </c>
      <c r="T837" s="4">
        <f>IF($O837="可",スコアリング基準!$C$23,0)</f>
        <v/>
      </c>
      <c r="U837" s="4">
        <f>IF(OR(COUNT($K837:$L837)&lt;2,$K837=0),0,IF(ABS($L837)/$K837&lt;=スコアリング基準!$B$24,スコアリング基準!$C$24,IF(ABS($L837)/$K837&lt;=スコアリング基準!$B$25,スコアリング基準!$C$25,IF(ABS($L837)/$K837&lt;=スコアリング基準!$B$26,スコアリング基準!$C$26,0))))</f>
        <v/>
      </c>
      <c r="V837" s="4">
        <f>IF($P837="なし",スコアリング基準!$C$27,0)</f>
        <v/>
      </c>
      <c r="W837" s="4">
        <f>IF($F837="",0,IF(ISNUMBER($F837),IF($F837&lt;=スコアリング基準!$B$28,スコアリング基準!$C$28,スコアリング基準!$C$29),0))</f>
        <v/>
      </c>
      <c r="X837" s="4">
        <f>IFERROR(VLOOKUP($B837,スコアリング基準!$A$36:$B$46,2,FALSE),0)</f>
        <v/>
      </c>
      <c r="Y837" s="4">
        <f>SUM($S837:$X837)</f>
        <v/>
      </c>
      <c r="Z837" s="4">
        <f>IF(COUNT($M837:$N837)=0,"データ無",IF($Y837&gt;=スコアリング基準!$B$30,"S",IF($Y837&gt;=スコアリング基準!$B$31,"A",IF($Y837&gt;=スコアリング基準!$B$32,"B","C"))))</f>
        <v/>
      </c>
      <c r="AA837">
        <f>IFERROR(INDEX(実績DB!$I$3:$I$104,MATCH($B837&amp;$C837,実績DB!$J$3:$J$104,0)),"")</f>
        <v/>
      </c>
    </row>
    <row r="838">
      <c r="A838" t="n">
        <v>836</v>
      </c>
      <c r="B838" t="inlineStr">
        <is>
          <t>東北</t>
        </is>
      </c>
      <c r="C838" t="inlineStr">
        <is>
          <t>4304変電所</t>
        </is>
      </c>
      <c r="D838" t="inlineStr">
        <is>
          <t>宮城県</t>
        </is>
      </c>
      <c r="E838" t="n">
        <v>66</v>
      </c>
      <c r="F838" t="n">
        <v>33</v>
      </c>
      <c r="G838" s="3" t="n"/>
      <c r="H838" s="3" t="n"/>
      <c r="I838" t="inlineStr">
        <is>
          <t>未取得</t>
        </is>
      </c>
      <c r="J838" t="n">
        <v>5</v>
      </c>
      <c r="K838" t="n">
        <v>5</v>
      </c>
      <c r="L838" t="n">
        <v>-4</v>
      </c>
      <c r="O838" t="inlineStr">
        <is>
          <t>不可 #3</t>
        </is>
      </c>
      <c r="P838" t="inlineStr">
        <is>
          <t>有り</t>
        </is>
      </c>
      <c r="R838" s="4">
        <f>IF(COUNT($M838:$N838)=0,"",IF(AND(IF($N838&lt;&gt;"",$N838,$M838)&lt;=0,$O838&lt;&gt;"可"),"警告",""))</f>
        <v/>
      </c>
      <c r="S838" s="4">
        <f>IF(COUNT($M838:$N838)=0,0,IF(IF($N838&lt;&gt;"",$N838,$M838)&gt;=スコアリング基準!$B$20,スコアリング基準!$C$20,IF(IF($N838&lt;&gt;"",$N838,$M838)&gt;=スコアリング基準!$B$21,スコアリング基準!$C$21,IF(IF($N838&lt;&gt;"",$N838,$M838)&gt;0,スコアリング基準!$C$22,0))))</f>
        <v/>
      </c>
      <c r="T838" s="4">
        <f>IF($O838="可",スコアリング基準!$C$23,0)</f>
        <v/>
      </c>
      <c r="U838" s="4">
        <f>IF(OR(COUNT($K838:$L838)&lt;2,$K838=0),0,IF(ABS($L838)/$K838&lt;=スコアリング基準!$B$24,スコアリング基準!$C$24,IF(ABS($L838)/$K838&lt;=スコアリング基準!$B$25,スコアリング基準!$C$25,IF(ABS($L838)/$K838&lt;=スコアリング基準!$B$26,スコアリング基準!$C$26,0))))</f>
        <v/>
      </c>
      <c r="V838" s="4">
        <f>IF($P838="なし",スコアリング基準!$C$27,0)</f>
        <v/>
      </c>
      <c r="W838" s="4">
        <f>IF($F838="",0,IF(ISNUMBER($F838),IF($F838&lt;=スコアリング基準!$B$28,スコアリング基準!$C$28,スコアリング基準!$C$29),0))</f>
        <v/>
      </c>
      <c r="X838" s="4">
        <f>IFERROR(VLOOKUP($B838,スコアリング基準!$A$36:$B$46,2,FALSE),0)</f>
        <v/>
      </c>
      <c r="Y838" s="4">
        <f>SUM($S838:$X838)</f>
        <v/>
      </c>
      <c r="Z838" s="4">
        <f>IF(COUNT($M838:$N838)=0,"データ無",IF($Y838&gt;=スコアリング基準!$B$30,"S",IF($Y838&gt;=スコアリング基準!$B$31,"A",IF($Y838&gt;=スコアリング基準!$B$32,"B","C"))))</f>
        <v/>
      </c>
      <c r="AA838">
        <f>IFERROR(INDEX(実績DB!$I$3:$I$104,MATCH($B838&amp;$C838,実績DB!$J$3:$J$104,0)),"")</f>
        <v/>
      </c>
    </row>
    <row r="839">
      <c r="A839" t="n">
        <v>837</v>
      </c>
      <c r="B839" t="inlineStr">
        <is>
          <t>東北</t>
        </is>
      </c>
      <c r="C839" t="inlineStr">
        <is>
          <t>4305変電所</t>
        </is>
      </c>
      <c r="D839" t="inlineStr">
        <is>
          <t>宮城県</t>
        </is>
      </c>
      <c r="E839" t="n">
        <v>66</v>
      </c>
      <c r="F839" t="n">
        <v>6.6</v>
      </c>
      <c r="G839" s="3" t="n"/>
      <c r="H839" s="3" t="n"/>
      <c r="I839" t="inlineStr">
        <is>
          <t>未取得</t>
        </is>
      </c>
      <c r="J839" t="n">
        <v>5</v>
      </c>
      <c r="K839" t="n">
        <v>5</v>
      </c>
      <c r="L839" t="n">
        <v>-5</v>
      </c>
      <c r="M839" t="n">
        <v>0</v>
      </c>
      <c r="O839" t="inlineStr">
        <is>
          <t>不可 #3</t>
        </is>
      </c>
      <c r="P839" t="inlineStr">
        <is>
          <t>有り</t>
        </is>
      </c>
      <c r="R839" s="4">
        <f>IF(COUNT($M839:$N839)=0,"",IF(AND(IF($N839&lt;&gt;"",$N839,$M839)&lt;=0,$O839&lt;&gt;"可"),"警告",""))</f>
        <v/>
      </c>
      <c r="S839" s="4">
        <f>IF(COUNT($M839:$N839)=0,0,IF(IF($N839&lt;&gt;"",$N839,$M839)&gt;=スコアリング基準!$B$20,スコアリング基準!$C$20,IF(IF($N839&lt;&gt;"",$N839,$M839)&gt;=スコアリング基準!$B$21,スコアリング基準!$C$21,IF(IF($N839&lt;&gt;"",$N839,$M839)&gt;0,スコアリング基準!$C$22,0))))</f>
        <v/>
      </c>
      <c r="T839" s="4">
        <f>IF($O839="可",スコアリング基準!$C$23,0)</f>
        <v/>
      </c>
      <c r="U839" s="4">
        <f>IF(OR(COUNT($K839:$L839)&lt;2,$K839=0),0,IF(ABS($L839)/$K839&lt;=スコアリング基準!$B$24,スコアリング基準!$C$24,IF(ABS($L839)/$K839&lt;=スコアリング基準!$B$25,スコアリング基準!$C$25,IF(ABS($L839)/$K839&lt;=スコアリング基準!$B$26,スコアリング基準!$C$26,0))))</f>
        <v/>
      </c>
      <c r="V839" s="4">
        <f>IF($P839="なし",スコアリング基準!$C$27,0)</f>
        <v/>
      </c>
      <c r="W839" s="4">
        <f>IF($F839="",0,IF(ISNUMBER($F839),IF($F839&lt;=スコアリング基準!$B$28,スコアリング基準!$C$28,スコアリング基準!$C$29),0))</f>
        <v/>
      </c>
      <c r="X839" s="4">
        <f>IFERROR(VLOOKUP($B839,スコアリング基準!$A$36:$B$46,2,FALSE),0)</f>
        <v/>
      </c>
      <c r="Y839" s="4">
        <f>SUM($S839:$X839)</f>
        <v/>
      </c>
      <c r="Z839" s="4">
        <f>IF(COUNT($M839:$N839)=0,"データ無",IF($Y839&gt;=スコアリング基準!$B$30,"S",IF($Y839&gt;=スコアリング基準!$B$31,"A",IF($Y839&gt;=スコアリング基準!$B$32,"B","C"))))</f>
        <v/>
      </c>
      <c r="AA839">
        <f>IFERROR(INDEX(実績DB!$I$3:$I$104,MATCH($B839&amp;$C839,実績DB!$J$3:$J$104,0)),"")</f>
        <v/>
      </c>
    </row>
    <row r="840">
      <c r="A840" t="n">
        <v>838</v>
      </c>
      <c r="B840" t="inlineStr">
        <is>
          <t>東北</t>
        </is>
      </c>
      <c r="C840" t="inlineStr">
        <is>
          <t>4507変電所</t>
        </is>
      </c>
      <c r="D840" t="inlineStr">
        <is>
          <t>宮城県</t>
        </is>
      </c>
      <c r="E840" t="n">
        <v>66</v>
      </c>
      <c r="F840" t="n">
        <v>6.6</v>
      </c>
      <c r="G840" s="3" t="n"/>
      <c r="H840" s="3" t="n"/>
      <c r="I840" t="inlineStr">
        <is>
          <t>未取得</t>
        </is>
      </c>
      <c r="J840" t="n">
        <v>23</v>
      </c>
      <c r="K840" t="n">
        <v>23</v>
      </c>
      <c r="L840" t="n">
        <v>-15</v>
      </c>
      <c r="M840" t="n">
        <v>8</v>
      </c>
      <c r="O840" t="inlineStr">
        <is>
          <t>不可 #4</t>
        </is>
      </c>
      <c r="P840" t="inlineStr">
        <is>
          <t>有り</t>
        </is>
      </c>
      <c r="R840" s="4">
        <f>IF(COUNT($M840:$N840)=0,"",IF(AND(IF($N840&lt;&gt;"",$N840,$M840)&lt;=0,$O840&lt;&gt;"可"),"警告",""))</f>
        <v/>
      </c>
      <c r="S840" s="4">
        <f>IF(COUNT($M840:$N840)=0,0,IF(IF($N840&lt;&gt;"",$N840,$M840)&gt;=スコアリング基準!$B$20,スコアリング基準!$C$20,IF(IF($N840&lt;&gt;"",$N840,$M840)&gt;=スコアリング基準!$B$21,スコアリング基準!$C$21,IF(IF($N840&lt;&gt;"",$N840,$M840)&gt;0,スコアリング基準!$C$22,0))))</f>
        <v/>
      </c>
      <c r="T840" s="4">
        <f>IF($O840="可",スコアリング基準!$C$23,0)</f>
        <v/>
      </c>
      <c r="U840" s="4">
        <f>IF(OR(COUNT($K840:$L840)&lt;2,$K840=0),0,IF(ABS($L840)/$K840&lt;=スコアリング基準!$B$24,スコアリング基準!$C$24,IF(ABS($L840)/$K840&lt;=スコアリング基準!$B$25,スコアリング基準!$C$25,IF(ABS($L840)/$K840&lt;=スコアリング基準!$B$26,スコアリング基準!$C$26,0))))</f>
        <v/>
      </c>
      <c r="V840" s="4">
        <f>IF($P840="なし",スコアリング基準!$C$27,0)</f>
        <v/>
      </c>
      <c r="W840" s="4">
        <f>IF($F840="",0,IF(ISNUMBER($F840),IF($F840&lt;=スコアリング基準!$B$28,スコアリング基準!$C$28,スコアリング基準!$C$29),0))</f>
        <v/>
      </c>
      <c r="X840" s="4">
        <f>IFERROR(VLOOKUP($B840,スコアリング基準!$A$36:$B$46,2,FALSE),0)</f>
        <v/>
      </c>
      <c r="Y840" s="4">
        <f>SUM($S840:$X840)</f>
        <v/>
      </c>
      <c r="Z840" s="4">
        <f>IF(COUNT($M840:$N840)=0,"データ無",IF($Y840&gt;=スコアリング基準!$B$30,"S",IF($Y840&gt;=スコアリング基準!$B$31,"A",IF($Y840&gt;=スコアリング基準!$B$32,"B","C"))))</f>
        <v/>
      </c>
      <c r="AA840">
        <f>IFERROR(INDEX(実績DB!$I$3:$I$104,MATCH($B840&amp;$C840,実績DB!$J$3:$J$104,0)),"")</f>
        <v/>
      </c>
    </row>
    <row r="841">
      <c r="A841" t="n">
        <v>839</v>
      </c>
      <c r="B841" t="inlineStr">
        <is>
          <t>東北</t>
        </is>
      </c>
      <c r="C841" t="inlineStr">
        <is>
          <t>4508変電所</t>
        </is>
      </c>
      <c r="D841" t="inlineStr">
        <is>
          <t>宮城県</t>
        </is>
      </c>
      <c r="E841" t="n">
        <v>66</v>
      </c>
      <c r="F841" t="n">
        <v>6.6</v>
      </c>
      <c r="G841" s="3" t="n"/>
      <c r="H841" s="3" t="n"/>
      <c r="I841" t="inlineStr">
        <is>
          <t>未取得</t>
        </is>
      </c>
      <c r="J841" t="n">
        <v>9</v>
      </c>
      <c r="K841" t="n">
        <v>9</v>
      </c>
      <c r="L841" t="n">
        <v>-5</v>
      </c>
      <c r="M841" t="n">
        <v>4</v>
      </c>
      <c r="O841" t="inlineStr">
        <is>
          <t>不可 #4</t>
        </is>
      </c>
      <c r="P841" t="inlineStr">
        <is>
          <t>有り</t>
        </is>
      </c>
      <c r="R841" s="4">
        <f>IF(COUNT($M841:$N841)=0,"",IF(AND(IF($N841&lt;&gt;"",$N841,$M841)&lt;=0,$O841&lt;&gt;"可"),"警告",""))</f>
        <v/>
      </c>
      <c r="S841" s="4">
        <f>IF(COUNT($M841:$N841)=0,0,IF(IF($N841&lt;&gt;"",$N841,$M841)&gt;=スコアリング基準!$B$20,スコアリング基準!$C$20,IF(IF($N841&lt;&gt;"",$N841,$M841)&gt;=スコアリング基準!$B$21,スコアリング基準!$C$21,IF(IF($N841&lt;&gt;"",$N841,$M841)&gt;0,スコアリング基準!$C$22,0))))</f>
        <v/>
      </c>
      <c r="T841" s="4">
        <f>IF($O841="可",スコアリング基準!$C$23,0)</f>
        <v/>
      </c>
      <c r="U841" s="4">
        <f>IF(OR(COUNT($K841:$L841)&lt;2,$K841=0),0,IF(ABS($L841)/$K841&lt;=スコアリング基準!$B$24,スコアリング基準!$C$24,IF(ABS($L841)/$K841&lt;=スコアリング基準!$B$25,スコアリング基準!$C$25,IF(ABS($L841)/$K841&lt;=スコアリング基準!$B$26,スコアリング基準!$C$26,0))))</f>
        <v/>
      </c>
      <c r="V841" s="4">
        <f>IF($P841="なし",スコアリング基準!$C$27,0)</f>
        <v/>
      </c>
      <c r="W841" s="4">
        <f>IF($F841="",0,IF(ISNUMBER($F841),IF($F841&lt;=スコアリング基準!$B$28,スコアリング基準!$C$28,スコアリング基準!$C$29),0))</f>
        <v/>
      </c>
      <c r="X841" s="4">
        <f>IFERROR(VLOOKUP($B841,スコアリング基準!$A$36:$B$46,2,FALSE),0)</f>
        <v/>
      </c>
      <c r="Y841" s="4">
        <f>SUM($S841:$X841)</f>
        <v/>
      </c>
      <c r="Z841" s="4">
        <f>IF(COUNT($M841:$N841)=0,"データ無",IF($Y841&gt;=スコアリング基準!$B$30,"S",IF($Y841&gt;=スコアリング基準!$B$31,"A",IF($Y841&gt;=スコアリング基準!$B$32,"B","C"))))</f>
        <v/>
      </c>
      <c r="AA841">
        <f>IFERROR(INDEX(実績DB!$I$3:$I$104,MATCH($B841&amp;$C841,実績DB!$J$3:$J$104,0)),"")</f>
        <v/>
      </c>
    </row>
    <row r="842">
      <c r="A842" t="n">
        <v>840</v>
      </c>
      <c r="B842" t="inlineStr">
        <is>
          <t>東北</t>
        </is>
      </c>
      <c r="C842" t="inlineStr">
        <is>
          <t>4705変電所</t>
        </is>
      </c>
      <c r="D842" t="inlineStr">
        <is>
          <t>宮城県</t>
        </is>
      </c>
      <c r="E842" t="n">
        <v>66</v>
      </c>
      <c r="F842" t="n">
        <v>6.6</v>
      </c>
      <c r="G842" s="3" t="n"/>
      <c r="H842" s="3" t="n"/>
      <c r="I842" t="inlineStr">
        <is>
          <t>未取得</t>
        </is>
      </c>
      <c r="J842" t="n">
        <v>52</v>
      </c>
      <c r="K842" t="n">
        <v>52</v>
      </c>
      <c r="L842" t="n">
        <v>-37</v>
      </c>
      <c r="M842" t="n">
        <v>15</v>
      </c>
      <c r="O842" t="inlineStr">
        <is>
          <t>不可 #4</t>
        </is>
      </c>
      <c r="P842" t="inlineStr">
        <is>
          <t>有り</t>
        </is>
      </c>
      <c r="R842" s="4">
        <f>IF(COUNT($M842:$N842)=0,"",IF(AND(IF($N842&lt;&gt;"",$N842,$M842)&lt;=0,$O842&lt;&gt;"可"),"警告",""))</f>
        <v/>
      </c>
      <c r="S842" s="4">
        <f>IF(COUNT($M842:$N842)=0,0,IF(IF($N842&lt;&gt;"",$N842,$M842)&gt;=スコアリング基準!$B$20,スコアリング基準!$C$20,IF(IF($N842&lt;&gt;"",$N842,$M842)&gt;=スコアリング基準!$B$21,スコアリング基準!$C$21,IF(IF($N842&lt;&gt;"",$N842,$M842)&gt;0,スコアリング基準!$C$22,0))))</f>
        <v/>
      </c>
      <c r="T842" s="4">
        <f>IF($O842="可",スコアリング基準!$C$23,0)</f>
        <v/>
      </c>
      <c r="U842" s="4">
        <f>IF(OR(COUNT($K842:$L842)&lt;2,$K842=0),0,IF(ABS($L842)/$K842&lt;=スコアリング基準!$B$24,スコアリング基準!$C$24,IF(ABS($L842)/$K842&lt;=スコアリング基準!$B$25,スコアリング基準!$C$25,IF(ABS($L842)/$K842&lt;=スコアリング基準!$B$26,スコアリング基準!$C$26,0))))</f>
        <v/>
      </c>
      <c r="V842" s="4">
        <f>IF($P842="なし",スコアリング基準!$C$27,0)</f>
        <v/>
      </c>
      <c r="W842" s="4">
        <f>IF($F842="",0,IF(ISNUMBER($F842),IF($F842&lt;=スコアリング基準!$B$28,スコアリング基準!$C$28,スコアリング基準!$C$29),0))</f>
        <v/>
      </c>
      <c r="X842" s="4">
        <f>IFERROR(VLOOKUP($B842,スコアリング基準!$A$36:$B$46,2,FALSE),0)</f>
        <v/>
      </c>
      <c r="Y842" s="4">
        <f>SUM($S842:$X842)</f>
        <v/>
      </c>
      <c r="Z842" s="4">
        <f>IF(COUNT($M842:$N842)=0,"データ無",IF($Y842&gt;=スコアリング基準!$B$30,"S",IF($Y842&gt;=スコアリング基準!$B$31,"A",IF($Y842&gt;=スコアリング基準!$B$32,"B","C"))))</f>
        <v/>
      </c>
      <c r="AA842">
        <f>IFERROR(INDEX(実績DB!$I$3:$I$104,MATCH($B842&amp;$C842,実績DB!$J$3:$J$104,0)),"")</f>
        <v/>
      </c>
    </row>
    <row r="843">
      <c r="A843" t="n">
        <v>841</v>
      </c>
      <c r="B843" t="inlineStr">
        <is>
          <t>東北</t>
        </is>
      </c>
      <c r="C843" t="inlineStr">
        <is>
          <t>4706変電所</t>
        </is>
      </c>
      <c r="D843" t="inlineStr">
        <is>
          <t>宮城県</t>
        </is>
      </c>
      <c r="E843" t="n">
        <v>66</v>
      </c>
      <c r="F843" t="n">
        <v>6.6</v>
      </c>
      <c r="G843" s="3" t="n"/>
      <c r="H843" s="3" t="n"/>
      <c r="I843" t="inlineStr">
        <is>
          <t>未取得</t>
        </is>
      </c>
      <c r="J843" t="n">
        <v>33</v>
      </c>
      <c r="K843" t="n">
        <v>33</v>
      </c>
      <c r="L843" t="n">
        <v>-27</v>
      </c>
      <c r="M843" t="n">
        <v>6</v>
      </c>
      <c r="O843" t="inlineStr">
        <is>
          <t>不可 #4</t>
        </is>
      </c>
      <c r="P843" t="inlineStr">
        <is>
          <t>有り</t>
        </is>
      </c>
      <c r="R843" s="4">
        <f>IF(COUNT($M843:$N843)=0,"",IF(AND(IF($N843&lt;&gt;"",$N843,$M843)&lt;=0,$O843&lt;&gt;"可"),"警告",""))</f>
        <v/>
      </c>
      <c r="S843" s="4">
        <f>IF(COUNT($M843:$N843)=0,0,IF(IF($N843&lt;&gt;"",$N843,$M843)&gt;=スコアリング基準!$B$20,スコアリング基準!$C$20,IF(IF($N843&lt;&gt;"",$N843,$M843)&gt;=スコアリング基準!$B$21,スコアリング基準!$C$21,IF(IF($N843&lt;&gt;"",$N843,$M843)&gt;0,スコアリング基準!$C$22,0))))</f>
        <v/>
      </c>
      <c r="T843" s="4">
        <f>IF($O843="可",スコアリング基準!$C$23,0)</f>
        <v/>
      </c>
      <c r="U843" s="4">
        <f>IF(OR(COUNT($K843:$L843)&lt;2,$K843=0),0,IF(ABS($L843)/$K843&lt;=スコアリング基準!$B$24,スコアリング基準!$C$24,IF(ABS($L843)/$K843&lt;=スコアリング基準!$B$25,スコアリング基準!$C$25,IF(ABS($L843)/$K843&lt;=スコアリング基準!$B$26,スコアリング基準!$C$26,0))))</f>
        <v/>
      </c>
      <c r="V843" s="4">
        <f>IF($P843="なし",スコアリング基準!$C$27,0)</f>
        <v/>
      </c>
      <c r="W843" s="4">
        <f>IF($F843="",0,IF(ISNUMBER($F843),IF($F843&lt;=スコアリング基準!$B$28,スコアリング基準!$C$28,スコアリング基準!$C$29),0))</f>
        <v/>
      </c>
      <c r="X843" s="4">
        <f>IFERROR(VLOOKUP($B843,スコアリング基準!$A$36:$B$46,2,FALSE),0)</f>
        <v/>
      </c>
      <c r="Y843" s="4">
        <f>SUM($S843:$X843)</f>
        <v/>
      </c>
      <c r="Z843" s="4">
        <f>IF(COUNT($M843:$N843)=0,"データ無",IF($Y843&gt;=スコアリング基準!$B$30,"S",IF($Y843&gt;=スコアリング基準!$B$31,"A",IF($Y843&gt;=スコアリング基準!$B$32,"B","C"))))</f>
        <v/>
      </c>
      <c r="AA843">
        <f>IFERROR(INDEX(実績DB!$I$3:$I$104,MATCH($B843&amp;$C843,実績DB!$J$3:$J$104,0)),"")</f>
        <v/>
      </c>
    </row>
    <row r="844">
      <c r="A844" t="n">
        <v>842</v>
      </c>
      <c r="B844" t="inlineStr">
        <is>
          <t>東北</t>
        </is>
      </c>
      <c r="C844" t="inlineStr">
        <is>
          <t>4707変電所</t>
        </is>
      </c>
      <c r="D844" t="inlineStr">
        <is>
          <t>宮城県</t>
        </is>
      </c>
      <c r="E844" t="n">
        <v>66</v>
      </c>
      <c r="F844" t="n">
        <v>6.6</v>
      </c>
      <c r="G844" s="3" t="n"/>
      <c r="H844" s="3" t="n"/>
      <c r="I844" t="inlineStr">
        <is>
          <t>未取得</t>
        </is>
      </c>
      <c r="J844" t="n">
        <v>9</v>
      </c>
      <c r="K844" t="n">
        <v>9</v>
      </c>
      <c r="L844" t="n">
        <v>-3</v>
      </c>
      <c r="M844" t="n">
        <v>6</v>
      </c>
      <c r="O844" t="inlineStr">
        <is>
          <t>不可 #4</t>
        </is>
      </c>
      <c r="P844" t="inlineStr">
        <is>
          <t>有り</t>
        </is>
      </c>
      <c r="R844" s="4">
        <f>IF(COUNT($M844:$N844)=0,"",IF(AND(IF($N844&lt;&gt;"",$N844,$M844)&lt;=0,$O844&lt;&gt;"可"),"警告",""))</f>
        <v/>
      </c>
      <c r="S844" s="4">
        <f>IF(COUNT($M844:$N844)=0,0,IF(IF($N844&lt;&gt;"",$N844,$M844)&gt;=スコアリング基準!$B$20,スコアリング基準!$C$20,IF(IF($N844&lt;&gt;"",$N844,$M844)&gt;=スコアリング基準!$B$21,スコアリング基準!$C$21,IF(IF($N844&lt;&gt;"",$N844,$M844)&gt;0,スコアリング基準!$C$22,0))))</f>
        <v/>
      </c>
      <c r="T844" s="4">
        <f>IF($O844="可",スコアリング基準!$C$23,0)</f>
        <v/>
      </c>
      <c r="U844" s="4">
        <f>IF(OR(COUNT($K844:$L844)&lt;2,$K844=0),0,IF(ABS($L844)/$K844&lt;=スコアリング基準!$B$24,スコアリング基準!$C$24,IF(ABS($L844)/$K844&lt;=スコアリング基準!$B$25,スコアリング基準!$C$25,IF(ABS($L844)/$K844&lt;=スコアリング基準!$B$26,スコアリング基準!$C$26,0))))</f>
        <v/>
      </c>
      <c r="V844" s="4">
        <f>IF($P844="なし",スコアリング基準!$C$27,0)</f>
        <v/>
      </c>
      <c r="W844" s="4">
        <f>IF($F844="",0,IF(ISNUMBER($F844),IF($F844&lt;=スコアリング基準!$B$28,スコアリング基準!$C$28,スコアリング基準!$C$29),0))</f>
        <v/>
      </c>
      <c r="X844" s="4">
        <f>IFERROR(VLOOKUP($B844,スコアリング基準!$A$36:$B$46,2,FALSE),0)</f>
        <v/>
      </c>
      <c r="Y844" s="4">
        <f>SUM($S844:$X844)</f>
        <v/>
      </c>
      <c r="Z844" s="4">
        <f>IF(COUNT($M844:$N844)=0,"データ無",IF($Y844&gt;=スコアリング基準!$B$30,"S",IF($Y844&gt;=スコアリング基準!$B$31,"A",IF($Y844&gt;=スコアリング基準!$B$32,"B","C"))))</f>
        <v/>
      </c>
      <c r="AA844">
        <f>IFERROR(INDEX(実績DB!$I$3:$I$104,MATCH($B844&amp;$C844,実績DB!$J$3:$J$104,0)),"")</f>
        <v/>
      </c>
    </row>
    <row r="845">
      <c r="A845" t="n">
        <v>843</v>
      </c>
      <c r="B845" t="inlineStr">
        <is>
          <t>東北</t>
        </is>
      </c>
      <c r="C845" t="inlineStr">
        <is>
          <t>4A07変電所</t>
        </is>
      </c>
      <c r="D845" t="inlineStr">
        <is>
          <t>宮城県</t>
        </is>
      </c>
      <c r="E845" t="n">
        <v>66</v>
      </c>
      <c r="F845" t="n">
        <v>6.6</v>
      </c>
      <c r="G845" s="3" t="n"/>
      <c r="H845" s="3" t="n"/>
      <c r="I845" t="inlineStr">
        <is>
          <t>未取得</t>
        </is>
      </c>
      <c r="J845" t="n">
        <v>5</v>
      </c>
      <c r="K845" t="n">
        <v>5</v>
      </c>
      <c r="L845" t="n">
        <v>0</v>
      </c>
      <c r="M845" t="n">
        <v>5</v>
      </c>
      <c r="O845" t="inlineStr">
        <is>
          <t>不可 #4</t>
        </is>
      </c>
      <c r="P845" t="inlineStr">
        <is>
          <t>有り</t>
        </is>
      </c>
      <c r="R845" s="4">
        <f>IF(COUNT($M845:$N845)=0,"",IF(AND(IF($N845&lt;&gt;"",$N845,$M845)&lt;=0,$O845&lt;&gt;"可"),"警告",""))</f>
        <v/>
      </c>
      <c r="S845" s="4">
        <f>IF(COUNT($M845:$N845)=0,0,IF(IF($N845&lt;&gt;"",$N845,$M845)&gt;=スコアリング基準!$B$20,スコアリング基準!$C$20,IF(IF($N845&lt;&gt;"",$N845,$M845)&gt;=スコアリング基準!$B$21,スコアリング基準!$C$21,IF(IF($N845&lt;&gt;"",$N845,$M845)&gt;0,スコアリング基準!$C$22,0))))</f>
        <v/>
      </c>
      <c r="T845" s="4">
        <f>IF($O845="可",スコアリング基準!$C$23,0)</f>
        <v/>
      </c>
      <c r="U845" s="4">
        <f>IF(OR(COUNT($K845:$L845)&lt;2,$K845=0),0,IF(ABS($L845)/$K845&lt;=スコアリング基準!$B$24,スコアリング基準!$C$24,IF(ABS($L845)/$K845&lt;=スコアリング基準!$B$25,スコアリング基準!$C$25,IF(ABS($L845)/$K845&lt;=スコアリング基準!$B$26,スコアリング基準!$C$26,0))))</f>
        <v/>
      </c>
      <c r="V845" s="4">
        <f>IF($P845="なし",スコアリング基準!$C$27,0)</f>
        <v/>
      </c>
      <c r="W845" s="4">
        <f>IF($F845="",0,IF(ISNUMBER($F845),IF($F845&lt;=スコアリング基準!$B$28,スコアリング基準!$C$28,スコアリング基準!$C$29),0))</f>
        <v/>
      </c>
      <c r="X845" s="4">
        <f>IFERROR(VLOOKUP($B845,スコアリング基準!$A$36:$B$46,2,FALSE),0)</f>
        <v/>
      </c>
      <c r="Y845" s="4">
        <f>SUM($S845:$X845)</f>
        <v/>
      </c>
      <c r="Z845" s="4">
        <f>IF(COUNT($M845:$N845)=0,"データ無",IF($Y845&gt;=スコアリング基準!$B$30,"S",IF($Y845&gt;=スコアリング基準!$B$31,"A",IF($Y845&gt;=スコアリング基準!$B$32,"B","C"))))</f>
        <v/>
      </c>
      <c r="AA845">
        <f>IFERROR(INDEX(実績DB!$I$3:$I$104,MATCH($B845&amp;$C845,実績DB!$J$3:$J$104,0)),"")</f>
        <v/>
      </c>
    </row>
    <row r="846">
      <c r="A846" t="n">
        <v>844</v>
      </c>
      <c r="B846" t="inlineStr">
        <is>
          <t>東北</t>
        </is>
      </c>
      <c r="C846" t="inlineStr">
        <is>
          <t>4A09変電所</t>
        </is>
      </c>
      <c r="D846" t="inlineStr">
        <is>
          <t>宮城県</t>
        </is>
      </c>
      <c r="E846" t="n">
        <v>66</v>
      </c>
      <c r="F846" t="n">
        <v>6.6</v>
      </c>
      <c r="G846" s="3" t="n"/>
      <c r="H846" s="3" t="n"/>
      <c r="I846" t="inlineStr">
        <is>
          <t>未取得</t>
        </is>
      </c>
      <c r="J846" t="n">
        <v>10</v>
      </c>
      <c r="K846" t="n">
        <v>10</v>
      </c>
      <c r="L846" t="n">
        <v>-9</v>
      </c>
      <c r="M846" t="n">
        <v>1</v>
      </c>
      <c r="O846" t="inlineStr">
        <is>
          <t>不可 #4</t>
        </is>
      </c>
      <c r="P846" t="inlineStr">
        <is>
          <t>有り</t>
        </is>
      </c>
      <c r="R846" s="4">
        <f>IF(COUNT($M846:$N846)=0,"",IF(AND(IF($N846&lt;&gt;"",$N846,$M846)&lt;=0,$O846&lt;&gt;"可"),"警告",""))</f>
        <v/>
      </c>
      <c r="S846" s="4">
        <f>IF(COUNT($M846:$N846)=0,0,IF(IF($N846&lt;&gt;"",$N846,$M846)&gt;=スコアリング基準!$B$20,スコアリング基準!$C$20,IF(IF($N846&lt;&gt;"",$N846,$M846)&gt;=スコアリング基準!$B$21,スコアリング基準!$C$21,IF(IF($N846&lt;&gt;"",$N846,$M846)&gt;0,スコアリング基準!$C$22,0))))</f>
        <v/>
      </c>
      <c r="T846" s="4">
        <f>IF($O846="可",スコアリング基準!$C$23,0)</f>
        <v/>
      </c>
      <c r="U846" s="4">
        <f>IF(OR(COUNT($K846:$L846)&lt;2,$K846=0),0,IF(ABS($L846)/$K846&lt;=スコアリング基準!$B$24,スコアリング基準!$C$24,IF(ABS($L846)/$K846&lt;=スコアリング基準!$B$25,スコアリング基準!$C$25,IF(ABS($L846)/$K846&lt;=スコアリング基準!$B$26,スコアリング基準!$C$26,0))))</f>
        <v/>
      </c>
      <c r="V846" s="4">
        <f>IF($P846="なし",スコアリング基準!$C$27,0)</f>
        <v/>
      </c>
      <c r="W846" s="4">
        <f>IF($F846="",0,IF(ISNUMBER($F846),IF($F846&lt;=スコアリング基準!$B$28,スコアリング基準!$C$28,スコアリング基準!$C$29),0))</f>
        <v/>
      </c>
      <c r="X846" s="4">
        <f>IFERROR(VLOOKUP($B846,スコアリング基準!$A$36:$B$46,2,FALSE),0)</f>
        <v/>
      </c>
      <c r="Y846" s="4">
        <f>SUM($S846:$X846)</f>
        <v/>
      </c>
      <c r="Z846" s="4">
        <f>IF(COUNT($M846:$N846)=0,"データ無",IF($Y846&gt;=スコアリング基準!$B$30,"S",IF($Y846&gt;=スコアリング基準!$B$31,"A",IF($Y846&gt;=スコアリング基準!$B$32,"B","C"))))</f>
        <v/>
      </c>
      <c r="AA846">
        <f>IFERROR(INDEX(実績DB!$I$3:$I$104,MATCH($B846&amp;$C846,実績DB!$J$3:$J$104,0)),"")</f>
        <v/>
      </c>
    </row>
    <row r="847">
      <c r="A847" t="n">
        <v>845</v>
      </c>
      <c r="B847" t="inlineStr">
        <is>
          <t>東北</t>
        </is>
      </c>
      <c r="C847" t="inlineStr">
        <is>
          <t>4A10変電所</t>
        </is>
      </c>
      <c r="D847" t="inlineStr">
        <is>
          <t>宮城県</t>
        </is>
      </c>
      <c r="E847" t="n">
        <v>66</v>
      </c>
      <c r="F847" t="n">
        <v>6.6</v>
      </c>
      <c r="G847" s="3" t="n"/>
      <c r="H847" s="3" t="n"/>
      <c r="I847" t="inlineStr">
        <is>
          <t>未取得</t>
        </is>
      </c>
      <c r="J847" t="n">
        <v>5</v>
      </c>
      <c r="K847" t="n">
        <v>5</v>
      </c>
      <c r="L847" t="n">
        <v>-5</v>
      </c>
      <c r="M847" t="n">
        <v>0</v>
      </c>
      <c r="O847" t="inlineStr">
        <is>
          <t>不可 #4</t>
        </is>
      </c>
      <c r="P847" t="inlineStr">
        <is>
          <t>有り</t>
        </is>
      </c>
      <c r="R847" s="4">
        <f>IF(COUNT($M847:$N847)=0,"",IF(AND(IF($N847&lt;&gt;"",$N847,$M847)&lt;=0,$O847&lt;&gt;"可"),"警告",""))</f>
        <v/>
      </c>
      <c r="S847" s="4">
        <f>IF(COUNT($M847:$N847)=0,0,IF(IF($N847&lt;&gt;"",$N847,$M847)&gt;=スコアリング基準!$B$20,スコアリング基準!$C$20,IF(IF($N847&lt;&gt;"",$N847,$M847)&gt;=スコアリング基準!$B$21,スコアリング基準!$C$21,IF(IF($N847&lt;&gt;"",$N847,$M847)&gt;0,スコアリング基準!$C$22,0))))</f>
        <v/>
      </c>
      <c r="T847" s="4">
        <f>IF($O847="可",スコアリング基準!$C$23,0)</f>
        <v/>
      </c>
      <c r="U847" s="4">
        <f>IF(OR(COUNT($K847:$L847)&lt;2,$K847=0),0,IF(ABS($L847)/$K847&lt;=スコアリング基準!$B$24,スコアリング基準!$C$24,IF(ABS($L847)/$K847&lt;=スコアリング基準!$B$25,スコアリング基準!$C$25,IF(ABS($L847)/$K847&lt;=スコアリング基準!$B$26,スコアリング基準!$C$26,0))))</f>
        <v/>
      </c>
      <c r="V847" s="4">
        <f>IF($P847="なし",スコアリング基準!$C$27,0)</f>
        <v/>
      </c>
      <c r="W847" s="4">
        <f>IF($F847="",0,IF(ISNUMBER($F847),IF($F847&lt;=スコアリング基準!$B$28,スコアリング基準!$C$28,スコアリング基準!$C$29),0))</f>
        <v/>
      </c>
      <c r="X847" s="4">
        <f>IFERROR(VLOOKUP($B847,スコアリング基準!$A$36:$B$46,2,FALSE),0)</f>
        <v/>
      </c>
      <c r="Y847" s="4">
        <f>SUM($S847:$X847)</f>
        <v/>
      </c>
      <c r="Z847" s="4">
        <f>IF(COUNT($M847:$N847)=0,"データ無",IF($Y847&gt;=スコアリング基準!$B$30,"S",IF($Y847&gt;=スコアリング基準!$B$31,"A",IF($Y847&gt;=スコアリング基準!$B$32,"B","C"))))</f>
        <v/>
      </c>
      <c r="AA847">
        <f>IFERROR(INDEX(実績DB!$I$3:$I$104,MATCH($B847&amp;$C847,実績DB!$J$3:$J$104,0)),"")</f>
        <v/>
      </c>
    </row>
    <row r="848">
      <c r="A848" t="n">
        <v>846</v>
      </c>
      <c r="B848" t="inlineStr">
        <is>
          <t>東北</t>
        </is>
      </c>
      <c r="C848" t="inlineStr">
        <is>
          <t>5205変電所</t>
        </is>
      </c>
      <c r="D848" t="inlineStr">
        <is>
          <t>山形県</t>
        </is>
      </c>
      <c r="E848" t="n">
        <v>66</v>
      </c>
      <c r="F848" t="n">
        <v>6.6</v>
      </c>
      <c r="G848" s="3" t="n"/>
      <c r="H848" s="3" t="n"/>
      <c r="I848" t="inlineStr">
        <is>
          <t>未取得</t>
        </is>
      </c>
      <c r="J848" t="n">
        <v>5</v>
      </c>
      <c r="K848" t="n">
        <v>5</v>
      </c>
      <c r="L848" t="n">
        <v>-4</v>
      </c>
      <c r="M848" t="n">
        <v>1</v>
      </c>
      <c r="O848" t="inlineStr">
        <is>
          <t>不可 #4</t>
        </is>
      </c>
      <c r="P848" t="inlineStr">
        <is>
          <t>有り</t>
        </is>
      </c>
      <c r="R848" s="4">
        <f>IF(COUNT($M848:$N848)=0,"",IF(AND(IF($N848&lt;&gt;"",$N848,$M848)&lt;=0,$O848&lt;&gt;"可"),"警告",""))</f>
        <v/>
      </c>
      <c r="S848" s="4">
        <f>IF(COUNT($M848:$N848)=0,0,IF(IF($N848&lt;&gt;"",$N848,$M848)&gt;=スコアリング基準!$B$20,スコアリング基準!$C$20,IF(IF($N848&lt;&gt;"",$N848,$M848)&gt;=スコアリング基準!$B$21,スコアリング基準!$C$21,IF(IF($N848&lt;&gt;"",$N848,$M848)&gt;0,スコアリング基準!$C$22,0))))</f>
        <v/>
      </c>
      <c r="T848" s="4">
        <f>IF($O848="可",スコアリング基準!$C$23,0)</f>
        <v/>
      </c>
      <c r="U848" s="4">
        <f>IF(OR(COUNT($K848:$L848)&lt;2,$K848=0),0,IF(ABS($L848)/$K848&lt;=スコアリング基準!$B$24,スコアリング基準!$C$24,IF(ABS($L848)/$K848&lt;=スコアリング基準!$B$25,スコアリング基準!$C$25,IF(ABS($L848)/$K848&lt;=スコアリング基準!$B$26,スコアリング基準!$C$26,0))))</f>
        <v/>
      </c>
      <c r="V848" s="4">
        <f>IF($P848="なし",スコアリング基準!$C$27,0)</f>
        <v/>
      </c>
      <c r="W848" s="4">
        <f>IF($F848="",0,IF(ISNUMBER($F848),IF($F848&lt;=スコアリング基準!$B$28,スコアリング基準!$C$28,スコアリング基準!$C$29),0))</f>
        <v/>
      </c>
      <c r="X848" s="4">
        <f>IFERROR(VLOOKUP($B848,スコアリング基準!$A$36:$B$46,2,FALSE),0)</f>
        <v/>
      </c>
      <c r="Y848" s="4">
        <f>SUM($S848:$X848)</f>
        <v/>
      </c>
      <c r="Z848" s="4">
        <f>IF(COUNT($M848:$N848)=0,"データ無",IF($Y848&gt;=スコアリング基準!$B$30,"S",IF($Y848&gt;=スコアリング基準!$B$31,"A",IF($Y848&gt;=スコアリング基準!$B$32,"B","C"))))</f>
        <v/>
      </c>
      <c r="AA848">
        <f>IFERROR(INDEX(実績DB!$I$3:$I$104,MATCH($B848&amp;$C848,実績DB!$J$3:$J$104,0)),"")</f>
        <v/>
      </c>
    </row>
    <row r="849">
      <c r="A849" t="n">
        <v>847</v>
      </c>
      <c r="B849" t="inlineStr">
        <is>
          <t>東北</t>
        </is>
      </c>
      <c r="C849" t="inlineStr">
        <is>
          <t>5206変電所</t>
        </is>
      </c>
      <c r="D849" t="inlineStr">
        <is>
          <t>山形県</t>
        </is>
      </c>
      <c r="E849" t="n">
        <v>66</v>
      </c>
      <c r="F849" t="n">
        <v>6.6</v>
      </c>
      <c r="G849" s="3" t="n"/>
      <c r="H849" s="3" t="n"/>
      <c r="I849" t="inlineStr">
        <is>
          <t>未取得</t>
        </is>
      </c>
      <c r="J849" t="n">
        <v>5</v>
      </c>
      <c r="K849" t="n">
        <v>5</v>
      </c>
      <c r="L849" t="n">
        <v>0</v>
      </c>
      <c r="M849" t="n">
        <v>5</v>
      </c>
      <c r="O849" t="inlineStr">
        <is>
          <t>不可 #4</t>
        </is>
      </c>
      <c r="P849" t="inlineStr">
        <is>
          <t>有り</t>
        </is>
      </c>
      <c r="R849" s="4">
        <f>IF(COUNT($M849:$N849)=0,"",IF(AND(IF($N849&lt;&gt;"",$N849,$M849)&lt;=0,$O849&lt;&gt;"可"),"警告",""))</f>
        <v/>
      </c>
      <c r="S849" s="4">
        <f>IF(COUNT($M849:$N849)=0,0,IF(IF($N849&lt;&gt;"",$N849,$M849)&gt;=スコアリング基準!$B$20,スコアリング基準!$C$20,IF(IF($N849&lt;&gt;"",$N849,$M849)&gt;=スコアリング基準!$B$21,スコアリング基準!$C$21,IF(IF($N849&lt;&gt;"",$N849,$M849)&gt;0,スコアリング基準!$C$22,0))))</f>
        <v/>
      </c>
      <c r="T849" s="4">
        <f>IF($O849="可",スコアリング基準!$C$23,0)</f>
        <v/>
      </c>
      <c r="U849" s="4">
        <f>IF(OR(COUNT($K849:$L849)&lt;2,$K849=0),0,IF(ABS($L849)/$K849&lt;=スコアリング基準!$B$24,スコアリング基準!$C$24,IF(ABS($L849)/$K849&lt;=スコアリング基準!$B$25,スコアリング基準!$C$25,IF(ABS($L849)/$K849&lt;=スコアリング基準!$B$26,スコアリング基準!$C$26,0))))</f>
        <v/>
      </c>
      <c r="V849" s="4">
        <f>IF($P849="なし",スコアリング基準!$C$27,0)</f>
        <v/>
      </c>
      <c r="W849" s="4">
        <f>IF($F849="",0,IF(ISNUMBER($F849),IF($F849&lt;=スコアリング基準!$B$28,スコアリング基準!$C$28,スコアリング基準!$C$29),0))</f>
        <v/>
      </c>
      <c r="X849" s="4">
        <f>IFERROR(VLOOKUP($B849,スコアリング基準!$A$36:$B$46,2,FALSE),0)</f>
        <v/>
      </c>
      <c r="Y849" s="4">
        <f>SUM($S849:$X849)</f>
        <v/>
      </c>
      <c r="Z849" s="4">
        <f>IF(COUNT($M849:$N849)=0,"データ無",IF($Y849&gt;=スコアリング基準!$B$30,"S",IF($Y849&gt;=スコアリング基準!$B$31,"A",IF($Y849&gt;=スコアリング基準!$B$32,"B","C"))))</f>
        <v/>
      </c>
      <c r="AA849">
        <f>IFERROR(INDEX(実績DB!$I$3:$I$104,MATCH($B849&amp;$C849,実績DB!$J$3:$J$104,0)),"")</f>
        <v/>
      </c>
    </row>
    <row r="850">
      <c r="A850" t="n">
        <v>848</v>
      </c>
      <c r="B850" t="inlineStr">
        <is>
          <t>東北</t>
        </is>
      </c>
      <c r="C850" t="inlineStr">
        <is>
          <t>5207変電所</t>
        </is>
      </c>
      <c r="D850" t="inlineStr">
        <is>
          <t>山形県</t>
        </is>
      </c>
      <c r="E850" t="n">
        <v>66</v>
      </c>
      <c r="F850" t="n">
        <v>33</v>
      </c>
      <c r="G850" s="3" t="n"/>
      <c r="H850" s="3" t="n"/>
      <c r="I850" t="inlineStr">
        <is>
          <t>未取得</t>
        </is>
      </c>
      <c r="J850" t="n">
        <v>15</v>
      </c>
      <c r="K850" t="n">
        <v>15</v>
      </c>
      <c r="L850" t="n">
        <v>1</v>
      </c>
      <c r="O850" t="inlineStr">
        <is>
          <t>不可 #3</t>
        </is>
      </c>
      <c r="P850" t="inlineStr">
        <is>
          <t>有り</t>
        </is>
      </c>
      <c r="R850" s="4">
        <f>IF(COUNT($M850:$N850)=0,"",IF(AND(IF($N850&lt;&gt;"",$N850,$M850)&lt;=0,$O850&lt;&gt;"可"),"警告",""))</f>
        <v/>
      </c>
      <c r="S850" s="4">
        <f>IF(COUNT($M850:$N850)=0,0,IF(IF($N850&lt;&gt;"",$N850,$M850)&gt;=スコアリング基準!$B$20,スコアリング基準!$C$20,IF(IF($N850&lt;&gt;"",$N850,$M850)&gt;=スコアリング基準!$B$21,スコアリング基準!$C$21,IF(IF($N850&lt;&gt;"",$N850,$M850)&gt;0,スコアリング基準!$C$22,0))))</f>
        <v/>
      </c>
      <c r="T850" s="4">
        <f>IF($O850="可",スコアリング基準!$C$23,0)</f>
        <v/>
      </c>
      <c r="U850" s="4">
        <f>IF(OR(COUNT($K850:$L850)&lt;2,$K850=0),0,IF(ABS($L850)/$K850&lt;=スコアリング基準!$B$24,スコアリング基準!$C$24,IF(ABS($L850)/$K850&lt;=スコアリング基準!$B$25,スコアリング基準!$C$25,IF(ABS($L850)/$K850&lt;=スコアリング基準!$B$26,スコアリング基準!$C$26,0))))</f>
        <v/>
      </c>
      <c r="V850" s="4">
        <f>IF($P850="なし",スコアリング基準!$C$27,0)</f>
        <v/>
      </c>
      <c r="W850" s="4">
        <f>IF($F850="",0,IF(ISNUMBER($F850),IF($F850&lt;=スコアリング基準!$B$28,スコアリング基準!$C$28,スコアリング基準!$C$29),0))</f>
        <v/>
      </c>
      <c r="X850" s="4">
        <f>IFERROR(VLOOKUP($B850,スコアリング基準!$A$36:$B$46,2,FALSE),0)</f>
        <v/>
      </c>
      <c r="Y850" s="4">
        <f>SUM($S850:$X850)</f>
        <v/>
      </c>
      <c r="Z850" s="4">
        <f>IF(COUNT($M850:$N850)=0,"データ無",IF($Y850&gt;=スコアリング基準!$B$30,"S",IF($Y850&gt;=スコアリング基準!$B$31,"A",IF($Y850&gt;=スコアリング基準!$B$32,"B","C"))))</f>
        <v/>
      </c>
      <c r="AA850">
        <f>IFERROR(INDEX(実績DB!$I$3:$I$104,MATCH($B850&amp;$C850,実績DB!$J$3:$J$104,0)),"")</f>
        <v/>
      </c>
    </row>
    <row r="851">
      <c r="A851" t="n">
        <v>849</v>
      </c>
      <c r="B851" t="inlineStr">
        <is>
          <t>東北</t>
        </is>
      </c>
      <c r="C851" t="inlineStr">
        <is>
          <t>5703変電所</t>
        </is>
      </c>
      <c r="D851" t="inlineStr">
        <is>
          <t>山形県</t>
        </is>
      </c>
      <c r="E851" t="n">
        <v>66</v>
      </c>
      <c r="F851" t="n">
        <v>6.6</v>
      </c>
      <c r="G851" s="3" t="n"/>
      <c r="H851" s="3" t="n"/>
      <c r="I851" t="inlineStr">
        <is>
          <t>未取得</t>
        </is>
      </c>
      <c r="J851" t="n">
        <v>9</v>
      </c>
      <c r="K851" t="n">
        <v>9</v>
      </c>
      <c r="L851" t="n">
        <v>-9</v>
      </c>
      <c r="M851" t="n">
        <v>0</v>
      </c>
      <c r="O851" t="inlineStr">
        <is>
          <t>不可 #3</t>
        </is>
      </c>
      <c r="P851" t="inlineStr">
        <is>
          <t>有り</t>
        </is>
      </c>
      <c r="R851" s="4">
        <f>IF(COUNT($M851:$N851)=0,"",IF(AND(IF($N851&lt;&gt;"",$N851,$M851)&lt;=0,$O851&lt;&gt;"可"),"警告",""))</f>
        <v/>
      </c>
      <c r="S851" s="4">
        <f>IF(COUNT($M851:$N851)=0,0,IF(IF($N851&lt;&gt;"",$N851,$M851)&gt;=スコアリング基準!$B$20,スコアリング基準!$C$20,IF(IF($N851&lt;&gt;"",$N851,$M851)&gt;=スコアリング基準!$B$21,スコアリング基準!$C$21,IF(IF($N851&lt;&gt;"",$N851,$M851)&gt;0,スコアリング基準!$C$22,0))))</f>
        <v/>
      </c>
      <c r="T851" s="4">
        <f>IF($O851="可",スコアリング基準!$C$23,0)</f>
        <v/>
      </c>
      <c r="U851" s="4">
        <f>IF(OR(COUNT($K851:$L851)&lt;2,$K851=0),0,IF(ABS($L851)/$K851&lt;=スコアリング基準!$B$24,スコアリング基準!$C$24,IF(ABS($L851)/$K851&lt;=スコアリング基準!$B$25,スコアリング基準!$C$25,IF(ABS($L851)/$K851&lt;=スコアリング基準!$B$26,スコアリング基準!$C$26,0))))</f>
        <v/>
      </c>
      <c r="V851" s="4">
        <f>IF($P851="なし",スコアリング基準!$C$27,0)</f>
        <v/>
      </c>
      <c r="W851" s="4">
        <f>IF($F851="",0,IF(ISNUMBER($F851),IF($F851&lt;=スコアリング基準!$B$28,スコアリング基準!$C$28,スコアリング基準!$C$29),0))</f>
        <v/>
      </c>
      <c r="X851" s="4">
        <f>IFERROR(VLOOKUP($B851,スコアリング基準!$A$36:$B$46,2,FALSE),0)</f>
        <v/>
      </c>
      <c r="Y851" s="4">
        <f>SUM($S851:$X851)</f>
        <v/>
      </c>
      <c r="Z851" s="4">
        <f>IF(COUNT($M851:$N851)=0,"データ無",IF($Y851&gt;=スコアリング基準!$B$30,"S",IF($Y851&gt;=スコアリング基準!$B$31,"A",IF($Y851&gt;=スコアリング基準!$B$32,"B","C"))))</f>
        <v/>
      </c>
      <c r="AA851">
        <f>IFERROR(INDEX(実績DB!$I$3:$I$104,MATCH($B851&amp;$C851,実績DB!$J$3:$J$104,0)),"")</f>
        <v/>
      </c>
    </row>
    <row r="852">
      <c r="A852" t="n">
        <v>850</v>
      </c>
      <c r="B852" t="inlineStr">
        <is>
          <t>東北</t>
        </is>
      </c>
      <c r="C852" t="inlineStr">
        <is>
          <t>5907変電所</t>
        </is>
      </c>
      <c r="D852" t="inlineStr">
        <is>
          <t>山形県</t>
        </is>
      </c>
      <c r="E852" t="n">
        <v>66</v>
      </c>
      <c r="F852" t="n">
        <v>6.6</v>
      </c>
      <c r="G852" s="3" t="n"/>
      <c r="H852" s="3" t="n"/>
      <c r="I852" t="inlineStr">
        <is>
          <t>未取得</t>
        </is>
      </c>
      <c r="J852" t="n">
        <v>9</v>
      </c>
      <c r="K852" t="n">
        <v>9</v>
      </c>
      <c r="L852" t="n">
        <v>-1</v>
      </c>
      <c r="M852" t="n">
        <v>8</v>
      </c>
      <c r="O852" t="inlineStr">
        <is>
          <t>不可 #4</t>
        </is>
      </c>
      <c r="P852" t="inlineStr">
        <is>
          <t>有り</t>
        </is>
      </c>
      <c r="R852" s="4">
        <f>IF(COUNT($M852:$N852)=0,"",IF(AND(IF($N852&lt;&gt;"",$N852,$M852)&lt;=0,$O852&lt;&gt;"可"),"警告",""))</f>
        <v/>
      </c>
      <c r="S852" s="4">
        <f>IF(COUNT($M852:$N852)=0,0,IF(IF($N852&lt;&gt;"",$N852,$M852)&gt;=スコアリング基準!$B$20,スコアリング基準!$C$20,IF(IF($N852&lt;&gt;"",$N852,$M852)&gt;=スコアリング基準!$B$21,スコアリング基準!$C$21,IF(IF($N852&lt;&gt;"",$N852,$M852)&gt;0,スコアリング基準!$C$22,0))))</f>
        <v/>
      </c>
      <c r="T852" s="4">
        <f>IF($O852="可",スコアリング基準!$C$23,0)</f>
        <v/>
      </c>
      <c r="U852" s="4">
        <f>IF(OR(COUNT($K852:$L852)&lt;2,$K852=0),0,IF(ABS($L852)/$K852&lt;=スコアリング基準!$B$24,スコアリング基準!$C$24,IF(ABS($L852)/$K852&lt;=スコアリング基準!$B$25,スコアリング基準!$C$25,IF(ABS($L852)/$K852&lt;=スコアリング基準!$B$26,スコアリング基準!$C$26,0))))</f>
        <v/>
      </c>
      <c r="V852" s="4">
        <f>IF($P852="なし",スコアリング基準!$C$27,0)</f>
        <v/>
      </c>
      <c r="W852" s="4">
        <f>IF($F852="",0,IF(ISNUMBER($F852),IF($F852&lt;=スコアリング基準!$B$28,スコアリング基準!$C$28,スコアリング基準!$C$29),0))</f>
        <v/>
      </c>
      <c r="X852" s="4">
        <f>IFERROR(VLOOKUP($B852,スコアリング基準!$A$36:$B$46,2,FALSE),0)</f>
        <v/>
      </c>
      <c r="Y852" s="4">
        <f>SUM($S852:$X852)</f>
        <v/>
      </c>
      <c r="Z852" s="4">
        <f>IF(COUNT($M852:$N852)=0,"データ無",IF($Y852&gt;=スコアリング基準!$B$30,"S",IF($Y852&gt;=スコアリング基準!$B$31,"A",IF($Y852&gt;=スコアリング基準!$B$32,"B","C"))))</f>
        <v/>
      </c>
      <c r="AA852">
        <f>IFERROR(INDEX(実績DB!$I$3:$I$104,MATCH($B852&amp;$C852,実績DB!$J$3:$J$104,0)),"")</f>
        <v/>
      </c>
    </row>
    <row r="853">
      <c r="A853" t="n">
        <v>851</v>
      </c>
      <c r="B853" t="inlineStr">
        <is>
          <t>東北</t>
        </is>
      </c>
      <c r="C853" t="inlineStr">
        <is>
          <t>5908変電所</t>
        </is>
      </c>
      <c r="D853" t="inlineStr">
        <is>
          <t>山形県</t>
        </is>
      </c>
      <c r="E853" t="n">
        <v>66</v>
      </c>
      <c r="F853" t="n">
        <v>6.6</v>
      </c>
      <c r="G853" s="3" t="n"/>
      <c r="H853" s="3" t="n"/>
      <c r="I853" t="inlineStr">
        <is>
          <t>未取得</t>
        </is>
      </c>
      <c r="J853" t="n">
        <v>9</v>
      </c>
      <c r="K853" t="n">
        <v>9</v>
      </c>
      <c r="L853" t="n">
        <v>0</v>
      </c>
      <c r="M853" t="n">
        <v>9</v>
      </c>
      <c r="O853" t="inlineStr">
        <is>
          <t>不可 #4</t>
        </is>
      </c>
      <c r="P853" t="inlineStr">
        <is>
          <t>有り</t>
        </is>
      </c>
      <c r="R853" s="4">
        <f>IF(COUNT($M853:$N853)=0,"",IF(AND(IF($N853&lt;&gt;"",$N853,$M853)&lt;=0,$O853&lt;&gt;"可"),"警告",""))</f>
        <v/>
      </c>
      <c r="S853" s="4">
        <f>IF(COUNT($M853:$N853)=0,0,IF(IF($N853&lt;&gt;"",$N853,$M853)&gt;=スコアリング基準!$B$20,スコアリング基準!$C$20,IF(IF($N853&lt;&gt;"",$N853,$M853)&gt;=スコアリング基準!$B$21,スコアリング基準!$C$21,IF(IF($N853&lt;&gt;"",$N853,$M853)&gt;0,スコアリング基準!$C$22,0))))</f>
        <v/>
      </c>
      <c r="T853" s="4">
        <f>IF($O853="可",スコアリング基準!$C$23,0)</f>
        <v/>
      </c>
      <c r="U853" s="4">
        <f>IF(OR(COUNT($K853:$L853)&lt;2,$K853=0),0,IF(ABS($L853)/$K853&lt;=スコアリング基準!$B$24,スコアリング基準!$C$24,IF(ABS($L853)/$K853&lt;=スコアリング基準!$B$25,スコアリング基準!$C$25,IF(ABS($L853)/$K853&lt;=スコアリング基準!$B$26,スコアリング基準!$C$26,0))))</f>
        <v/>
      </c>
      <c r="V853" s="4">
        <f>IF($P853="なし",スコアリング基準!$C$27,0)</f>
        <v/>
      </c>
      <c r="W853" s="4">
        <f>IF($F853="",0,IF(ISNUMBER($F853),IF($F853&lt;=スコアリング基準!$B$28,スコアリング基準!$C$28,スコアリング基準!$C$29),0))</f>
        <v/>
      </c>
      <c r="X853" s="4">
        <f>IFERROR(VLOOKUP($B853,スコアリング基準!$A$36:$B$46,2,FALSE),0)</f>
        <v/>
      </c>
      <c r="Y853" s="4">
        <f>SUM($S853:$X853)</f>
        <v/>
      </c>
      <c r="Z853" s="4">
        <f>IF(COUNT($M853:$N853)=0,"データ無",IF($Y853&gt;=スコアリング基準!$B$30,"S",IF($Y853&gt;=スコアリング基準!$B$31,"A",IF($Y853&gt;=スコアリング基準!$B$32,"B","C"))))</f>
        <v/>
      </c>
      <c r="AA853">
        <f>IFERROR(INDEX(実績DB!$I$3:$I$104,MATCH($B853&amp;$C853,実績DB!$J$3:$J$104,0)),"")</f>
        <v/>
      </c>
    </row>
    <row r="854">
      <c r="A854" t="n">
        <v>852</v>
      </c>
      <c r="B854" t="inlineStr">
        <is>
          <t>東北</t>
        </is>
      </c>
      <c r="C854" t="inlineStr">
        <is>
          <t>5A01変電所</t>
        </is>
      </c>
      <c r="D854" t="inlineStr">
        <is>
          <t>山形県</t>
        </is>
      </c>
      <c r="E854" t="n">
        <v>66</v>
      </c>
      <c r="F854" t="n">
        <v>6.6</v>
      </c>
      <c r="G854" s="3" t="n"/>
      <c r="H854" s="3" t="n"/>
      <c r="I854" t="inlineStr">
        <is>
          <t>未取得</t>
        </is>
      </c>
      <c r="J854" t="n">
        <v>9</v>
      </c>
      <c r="K854" t="n">
        <v>9</v>
      </c>
      <c r="L854" t="n">
        <v>-8</v>
      </c>
      <c r="M854" t="n">
        <v>1</v>
      </c>
      <c r="O854" t="inlineStr">
        <is>
          <t>不可 #3</t>
        </is>
      </c>
      <c r="P854" t="inlineStr">
        <is>
          <t>有り</t>
        </is>
      </c>
      <c r="R854" s="4">
        <f>IF(COUNT($M854:$N854)=0,"",IF(AND(IF($N854&lt;&gt;"",$N854,$M854)&lt;=0,$O854&lt;&gt;"可"),"警告",""))</f>
        <v/>
      </c>
      <c r="S854" s="4">
        <f>IF(COUNT($M854:$N854)=0,0,IF(IF($N854&lt;&gt;"",$N854,$M854)&gt;=スコアリング基準!$B$20,スコアリング基準!$C$20,IF(IF($N854&lt;&gt;"",$N854,$M854)&gt;=スコアリング基準!$B$21,スコアリング基準!$C$21,IF(IF($N854&lt;&gt;"",$N854,$M854)&gt;0,スコアリング基準!$C$22,0))))</f>
        <v/>
      </c>
      <c r="T854" s="4">
        <f>IF($O854="可",スコアリング基準!$C$23,0)</f>
        <v/>
      </c>
      <c r="U854" s="4">
        <f>IF(OR(COUNT($K854:$L854)&lt;2,$K854=0),0,IF(ABS($L854)/$K854&lt;=スコアリング基準!$B$24,スコアリング基準!$C$24,IF(ABS($L854)/$K854&lt;=スコアリング基準!$B$25,スコアリング基準!$C$25,IF(ABS($L854)/$K854&lt;=スコアリング基準!$B$26,スコアリング基準!$C$26,0))))</f>
        <v/>
      </c>
      <c r="V854" s="4">
        <f>IF($P854="なし",スコアリング基準!$C$27,0)</f>
        <v/>
      </c>
      <c r="W854" s="4">
        <f>IF($F854="",0,IF(ISNUMBER($F854),IF($F854&lt;=スコアリング基準!$B$28,スコアリング基準!$C$28,スコアリング基準!$C$29),0))</f>
        <v/>
      </c>
      <c r="X854" s="4">
        <f>IFERROR(VLOOKUP($B854,スコアリング基準!$A$36:$B$46,2,FALSE),0)</f>
        <v/>
      </c>
      <c r="Y854" s="4">
        <f>SUM($S854:$X854)</f>
        <v/>
      </c>
      <c r="Z854" s="4">
        <f>IF(COUNT($M854:$N854)=0,"データ無",IF($Y854&gt;=スコアリング基準!$B$30,"S",IF($Y854&gt;=スコアリング基準!$B$31,"A",IF($Y854&gt;=スコアリング基準!$B$32,"B","C"))))</f>
        <v/>
      </c>
      <c r="AA854">
        <f>IFERROR(INDEX(実績DB!$I$3:$I$104,MATCH($B854&amp;$C854,実績DB!$J$3:$J$104,0)),"")</f>
        <v/>
      </c>
    </row>
    <row r="855">
      <c r="A855" t="n">
        <v>853</v>
      </c>
      <c r="B855" t="inlineStr">
        <is>
          <t>東北</t>
        </is>
      </c>
      <c r="C855" t="inlineStr">
        <is>
          <t>6203変電所</t>
        </is>
      </c>
      <c r="D855" t="inlineStr">
        <is>
          <t>福島県</t>
        </is>
      </c>
      <c r="E855" t="n">
        <v>66</v>
      </c>
      <c r="F855" t="n">
        <v>6.6</v>
      </c>
      <c r="G855" s="3" t="n"/>
      <c r="H855" s="3" t="n"/>
      <c r="I855" t="inlineStr">
        <is>
          <t>未取得</t>
        </is>
      </c>
      <c r="J855" t="n">
        <v>5</v>
      </c>
      <c r="K855" t="n">
        <v>5</v>
      </c>
      <c r="L855" t="n">
        <v>-5</v>
      </c>
      <c r="M855" t="n">
        <v>0</v>
      </c>
      <c r="O855" t="inlineStr">
        <is>
          <t>不可 #4</t>
        </is>
      </c>
      <c r="P855" t="inlineStr">
        <is>
          <t>有り</t>
        </is>
      </c>
      <c r="R855" s="4">
        <f>IF(COUNT($M855:$N855)=0,"",IF(AND(IF($N855&lt;&gt;"",$N855,$M855)&lt;=0,$O855&lt;&gt;"可"),"警告",""))</f>
        <v/>
      </c>
      <c r="S855" s="4">
        <f>IF(COUNT($M855:$N855)=0,0,IF(IF($N855&lt;&gt;"",$N855,$M855)&gt;=スコアリング基準!$B$20,スコアリング基準!$C$20,IF(IF($N855&lt;&gt;"",$N855,$M855)&gt;=スコアリング基準!$B$21,スコアリング基準!$C$21,IF(IF($N855&lt;&gt;"",$N855,$M855)&gt;0,スコアリング基準!$C$22,0))))</f>
        <v/>
      </c>
      <c r="T855" s="4">
        <f>IF($O855="可",スコアリング基準!$C$23,0)</f>
        <v/>
      </c>
      <c r="U855" s="4">
        <f>IF(OR(COUNT($K855:$L855)&lt;2,$K855=0),0,IF(ABS($L855)/$K855&lt;=スコアリング基準!$B$24,スコアリング基準!$C$24,IF(ABS($L855)/$K855&lt;=スコアリング基準!$B$25,スコアリング基準!$C$25,IF(ABS($L855)/$K855&lt;=スコアリング基準!$B$26,スコアリング基準!$C$26,0))))</f>
        <v/>
      </c>
      <c r="V855" s="4">
        <f>IF($P855="なし",スコアリング基準!$C$27,0)</f>
        <v/>
      </c>
      <c r="W855" s="4">
        <f>IF($F855="",0,IF(ISNUMBER($F855),IF($F855&lt;=スコアリング基準!$B$28,スコアリング基準!$C$28,スコアリング基準!$C$29),0))</f>
        <v/>
      </c>
      <c r="X855" s="4">
        <f>IFERROR(VLOOKUP($B855,スコアリング基準!$A$36:$B$46,2,FALSE),0)</f>
        <v/>
      </c>
      <c r="Y855" s="4">
        <f>SUM($S855:$X855)</f>
        <v/>
      </c>
      <c r="Z855" s="4">
        <f>IF(COUNT($M855:$N855)=0,"データ無",IF($Y855&gt;=スコアリング基準!$B$30,"S",IF($Y855&gt;=スコアリング基準!$B$31,"A",IF($Y855&gt;=スコアリング基準!$B$32,"B","C"))))</f>
        <v/>
      </c>
      <c r="AA855">
        <f>IFERROR(INDEX(実績DB!$I$3:$I$104,MATCH($B855&amp;$C855,実績DB!$J$3:$J$104,0)),"")</f>
        <v/>
      </c>
    </row>
    <row r="856">
      <c r="A856" t="n">
        <v>854</v>
      </c>
      <c r="B856" t="inlineStr">
        <is>
          <t>東北</t>
        </is>
      </c>
      <c r="C856" t="inlineStr">
        <is>
          <t>6812変電所</t>
        </is>
      </c>
      <c r="D856" t="inlineStr">
        <is>
          <t>福島県</t>
        </is>
      </c>
      <c r="E856" t="n">
        <v>66</v>
      </c>
      <c r="F856" t="n">
        <v>6.6</v>
      </c>
      <c r="G856" s="3" t="n"/>
      <c r="H856" s="3" t="n"/>
      <c r="I856" t="inlineStr">
        <is>
          <t>未取得</t>
        </is>
      </c>
      <c r="J856" t="n">
        <v>2</v>
      </c>
      <c r="K856" t="n">
        <v>2</v>
      </c>
      <c r="L856" t="n">
        <v>-2</v>
      </c>
      <c r="M856" t="n">
        <v>0</v>
      </c>
      <c r="O856" t="inlineStr">
        <is>
          <t>不可 #4</t>
        </is>
      </c>
      <c r="P856" t="inlineStr">
        <is>
          <t>有り</t>
        </is>
      </c>
      <c r="R856" s="4">
        <f>IF(COUNT($M856:$N856)=0,"",IF(AND(IF($N856&lt;&gt;"",$N856,$M856)&lt;=0,$O856&lt;&gt;"可"),"警告",""))</f>
        <v/>
      </c>
      <c r="S856" s="4">
        <f>IF(COUNT($M856:$N856)=0,0,IF(IF($N856&lt;&gt;"",$N856,$M856)&gt;=スコアリング基準!$B$20,スコアリング基準!$C$20,IF(IF($N856&lt;&gt;"",$N856,$M856)&gt;=スコアリング基準!$B$21,スコアリング基準!$C$21,IF(IF($N856&lt;&gt;"",$N856,$M856)&gt;0,スコアリング基準!$C$22,0))))</f>
        <v/>
      </c>
      <c r="T856" s="4">
        <f>IF($O856="可",スコアリング基準!$C$23,0)</f>
        <v/>
      </c>
      <c r="U856" s="4">
        <f>IF(OR(COUNT($K856:$L856)&lt;2,$K856=0),0,IF(ABS($L856)/$K856&lt;=スコアリング基準!$B$24,スコアリング基準!$C$24,IF(ABS($L856)/$K856&lt;=スコアリング基準!$B$25,スコアリング基準!$C$25,IF(ABS($L856)/$K856&lt;=スコアリング基準!$B$26,スコアリング基準!$C$26,0))))</f>
        <v/>
      </c>
      <c r="V856" s="4">
        <f>IF($P856="なし",スコアリング基準!$C$27,0)</f>
        <v/>
      </c>
      <c r="W856" s="4">
        <f>IF($F856="",0,IF(ISNUMBER($F856),IF($F856&lt;=スコアリング基準!$B$28,スコアリング基準!$C$28,スコアリング基準!$C$29),0))</f>
        <v/>
      </c>
      <c r="X856" s="4">
        <f>IFERROR(VLOOKUP($B856,スコアリング基準!$A$36:$B$46,2,FALSE),0)</f>
        <v/>
      </c>
      <c r="Y856" s="4">
        <f>SUM($S856:$X856)</f>
        <v/>
      </c>
      <c r="Z856" s="4">
        <f>IF(COUNT($M856:$N856)=0,"データ無",IF($Y856&gt;=スコアリング基準!$B$30,"S",IF($Y856&gt;=スコアリング基準!$B$31,"A",IF($Y856&gt;=スコアリング基準!$B$32,"B","C"))))</f>
        <v/>
      </c>
      <c r="AA856">
        <f>IFERROR(INDEX(実績DB!$I$3:$I$104,MATCH($B856&amp;$C856,実績DB!$J$3:$J$104,0)),"")</f>
        <v/>
      </c>
    </row>
    <row r="857">
      <c r="A857" t="n">
        <v>855</v>
      </c>
      <c r="B857" t="inlineStr">
        <is>
          <t>東北</t>
        </is>
      </c>
      <c r="C857" t="inlineStr">
        <is>
          <t>6815変電所</t>
        </is>
      </c>
      <c r="D857" t="inlineStr">
        <is>
          <t>福島県</t>
        </is>
      </c>
      <c r="E857" t="n">
        <v>66</v>
      </c>
      <c r="F857" t="n">
        <v>6.6</v>
      </c>
      <c r="G857" s="3" t="n"/>
      <c r="H857" s="3" t="n"/>
      <c r="I857" t="inlineStr">
        <is>
          <t>未取得</t>
        </is>
      </c>
      <c r="J857" t="n">
        <v>8</v>
      </c>
      <c r="K857" t="n">
        <v>8</v>
      </c>
      <c r="L857" t="n">
        <v>-8</v>
      </c>
      <c r="M857" t="n">
        <v>0</v>
      </c>
      <c r="O857" t="inlineStr">
        <is>
          <t>不可 #4</t>
        </is>
      </c>
      <c r="P857" t="inlineStr">
        <is>
          <t>有り</t>
        </is>
      </c>
      <c r="R857" s="4">
        <f>IF(COUNT($M857:$N857)=0,"",IF(AND(IF($N857&lt;&gt;"",$N857,$M857)&lt;=0,$O857&lt;&gt;"可"),"警告",""))</f>
        <v/>
      </c>
      <c r="S857" s="4">
        <f>IF(COUNT($M857:$N857)=0,0,IF(IF($N857&lt;&gt;"",$N857,$M857)&gt;=スコアリング基準!$B$20,スコアリング基準!$C$20,IF(IF($N857&lt;&gt;"",$N857,$M857)&gt;=スコアリング基準!$B$21,スコアリング基準!$C$21,IF(IF($N857&lt;&gt;"",$N857,$M857)&gt;0,スコアリング基準!$C$22,0))))</f>
        <v/>
      </c>
      <c r="T857" s="4">
        <f>IF($O857="可",スコアリング基準!$C$23,0)</f>
        <v/>
      </c>
      <c r="U857" s="4">
        <f>IF(OR(COUNT($K857:$L857)&lt;2,$K857=0),0,IF(ABS($L857)/$K857&lt;=スコアリング基準!$B$24,スコアリング基準!$C$24,IF(ABS($L857)/$K857&lt;=スコアリング基準!$B$25,スコアリング基準!$C$25,IF(ABS($L857)/$K857&lt;=スコアリング基準!$B$26,スコアリング基準!$C$26,0))))</f>
        <v/>
      </c>
      <c r="V857" s="4">
        <f>IF($P857="なし",スコアリング基準!$C$27,0)</f>
        <v/>
      </c>
      <c r="W857" s="4">
        <f>IF($F857="",0,IF(ISNUMBER($F857),IF($F857&lt;=スコアリング基準!$B$28,スコアリング基準!$C$28,スコアリング基準!$C$29),0))</f>
        <v/>
      </c>
      <c r="X857" s="4">
        <f>IFERROR(VLOOKUP($B857,スコアリング基準!$A$36:$B$46,2,FALSE),0)</f>
        <v/>
      </c>
      <c r="Y857" s="4">
        <f>SUM($S857:$X857)</f>
        <v/>
      </c>
      <c r="Z857" s="4">
        <f>IF(COUNT($M857:$N857)=0,"データ無",IF($Y857&gt;=スコアリング基準!$B$30,"S",IF($Y857&gt;=スコアリング基準!$B$31,"A",IF($Y857&gt;=スコアリング基準!$B$32,"B","C"))))</f>
        <v/>
      </c>
      <c r="AA857">
        <f>IFERROR(INDEX(実績DB!$I$3:$I$104,MATCH($B857&amp;$C857,実績DB!$J$3:$J$104,0)),"")</f>
        <v/>
      </c>
    </row>
    <row r="858">
      <c r="A858" t="n">
        <v>856</v>
      </c>
      <c r="B858" t="inlineStr">
        <is>
          <t>東北</t>
        </is>
      </c>
      <c r="C858" t="inlineStr">
        <is>
          <t>6C04変電所</t>
        </is>
      </c>
      <c r="D858" t="inlineStr">
        <is>
          <t>福島県</t>
        </is>
      </c>
      <c r="E858" t="n">
        <v>66</v>
      </c>
      <c r="F858" t="n">
        <v>6.6</v>
      </c>
      <c r="G858" s="3" t="n"/>
      <c r="H858" s="3" t="n"/>
      <c r="I858" t="inlineStr">
        <is>
          <t>未取得</t>
        </is>
      </c>
      <c r="J858" t="n">
        <v>2</v>
      </c>
      <c r="K858" t="n">
        <v>2</v>
      </c>
      <c r="L858" t="n">
        <v>-2</v>
      </c>
      <c r="M858" t="n">
        <v>0</v>
      </c>
      <c r="O858" t="inlineStr">
        <is>
          <t>不可 #4</t>
        </is>
      </c>
      <c r="P858" t="inlineStr">
        <is>
          <t>有り</t>
        </is>
      </c>
      <c r="R858" s="4">
        <f>IF(COUNT($M858:$N858)=0,"",IF(AND(IF($N858&lt;&gt;"",$N858,$M858)&lt;=0,$O858&lt;&gt;"可"),"警告",""))</f>
        <v/>
      </c>
      <c r="S858" s="4">
        <f>IF(COUNT($M858:$N858)=0,0,IF(IF($N858&lt;&gt;"",$N858,$M858)&gt;=スコアリング基準!$B$20,スコアリング基準!$C$20,IF(IF($N858&lt;&gt;"",$N858,$M858)&gt;=スコアリング基準!$B$21,スコアリング基準!$C$21,IF(IF($N858&lt;&gt;"",$N858,$M858)&gt;0,スコアリング基準!$C$22,0))))</f>
        <v/>
      </c>
      <c r="T858" s="4">
        <f>IF($O858="可",スコアリング基準!$C$23,0)</f>
        <v/>
      </c>
      <c r="U858" s="4">
        <f>IF(OR(COUNT($K858:$L858)&lt;2,$K858=0),0,IF(ABS($L858)/$K858&lt;=スコアリング基準!$B$24,スコアリング基準!$C$24,IF(ABS($L858)/$K858&lt;=スコアリング基準!$B$25,スコアリング基準!$C$25,IF(ABS($L858)/$K858&lt;=スコアリング基準!$B$26,スコアリング基準!$C$26,0))))</f>
        <v/>
      </c>
      <c r="V858" s="4">
        <f>IF($P858="なし",スコアリング基準!$C$27,0)</f>
        <v/>
      </c>
      <c r="W858" s="4">
        <f>IF($F858="",0,IF(ISNUMBER($F858),IF($F858&lt;=スコアリング基準!$B$28,スコアリング基準!$C$28,スコアリング基準!$C$29),0))</f>
        <v/>
      </c>
      <c r="X858" s="4">
        <f>IFERROR(VLOOKUP($B858,スコアリング基準!$A$36:$B$46,2,FALSE),0)</f>
        <v/>
      </c>
      <c r="Y858" s="4">
        <f>SUM($S858:$X858)</f>
        <v/>
      </c>
      <c r="Z858" s="4">
        <f>IF(COUNT($M858:$N858)=0,"データ無",IF($Y858&gt;=スコアリング基準!$B$30,"S",IF($Y858&gt;=スコアリング基準!$B$31,"A",IF($Y858&gt;=スコアリング基準!$B$32,"B","C"))))</f>
        <v/>
      </c>
      <c r="AA858">
        <f>IFERROR(INDEX(実績DB!$I$3:$I$104,MATCH($B858&amp;$C858,実績DB!$J$3:$J$104,0)),"")</f>
        <v/>
      </c>
    </row>
    <row r="859">
      <c r="A859" t="n">
        <v>857</v>
      </c>
      <c r="B859" t="inlineStr">
        <is>
          <t>東北</t>
        </is>
      </c>
      <c r="C859" t="inlineStr">
        <is>
          <t>6C07変電所</t>
        </is>
      </c>
      <c r="D859" t="inlineStr">
        <is>
          <t>福島県</t>
        </is>
      </c>
      <c r="E859" t="n">
        <v>66</v>
      </c>
      <c r="F859" t="n">
        <v>6.6</v>
      </c>
      <c r="G859" s="3" t="n"/>
      <c r="H859" s="3" t="n"/>
      <c r="I859" t="inlineStr">
        <is>
          <t>未取得</t>
        </is>
      </c>
      <c r="J859" t="n">
        <v>19</v>
      </c>
      <c r="K859" t="n">
        <v>19</v>
      </c>
      <c r="L859" t="n">
        <v>-13</v>
      </c>
      <c r="M859" t="n">
        <v>6</v>
      </c>
      <c r="O859" t="inlineStr">
        <is>
          <t>不可 #4</t>
        </is>
      </c>
      <c r="P859" t="inlineStr">
        <is>
          <t>有り</t>
        </is>
      </c>
      <c r="R859" s="4">
        <f>IF(COUNT($M859:$N859)=0,"",IF(AND(IF($N859&lt;&gt;"",$N859,$M859)&lt;=0,$O859&lt;&gt;"可"),"警告",""))</f>
        <v/>
      </c>
      <c r="S859" s="4">
        <f>IF(COUNT($M859:$N859)=0,0,IF(IF($N859&lt;&gt;"",$N859,$M859)&gt;=スコアリング基準!$B$20,スコアリング基準!$C$20,IF(IF($N859&lt;&gt;"",$N859,$M859)&gt;=スコアリング基準!$B$21,スコアリング基準!$C$21,IF(IF($N859&lt;&gt;"",$N859,$M859)&gt;0,スコアリング基準!$C$22,0))))</f>
        <v/>
      </c>
      <c r="T859" s="4">
        <f>IF($O859="可",スコアリング基準!$C$23,0)</f>
        <v/>
      </c>
      <c r="U859" s="4">
        <f>IF(OR(COUNT($K859:$L859)&lt;2,$K859=0),0,IF(ABS($L859)/$K859&lt;=スコアリング基準!$B$24,スコアリング基準!$C$24,IF(ABS($L859)/$K859&lt;=スコアリング基準!$B$25,スコアリング基準!$C$25,IF(ABS($L859)/$K859&lt;=スコアリング基準!$B$26,スコアリング基準!$C$26,0))))</f>
        <v/>
      </c>
      <c r="V859" s="4">
        <f>IF($P859="なし",スコアリング基準!$C$27,0)</f>
        <v/>
      </c>
      <c r="W859" s="4">
        <f>IF($F859="",0,IF(ISNUMBER($F859),IF($F859&lt;=スコアリング基準!$B$28,スコアリング基準!$C$28,スコアリング基準!$C$29),0))</f>
        <v/>
      </c>
      <c r="X859" s="4">
        <f>IFERROR(VLOOKUP($B859,スコアリング基準!$A$36:$B$46,2,FALSE),0)</f>
        <v/>
      </c>
      <c r="Y859" s="4">
        <f>SUM($S859:$X859)</f>
        <v/>
      </c>
      <c r="Z859" s="4">
        <f>IF(COUNT($M859:$N859)=0,"データ無",IF($Y859&gt;=スコアリング基準!$B$30,"S",IF($Y859&gt;=スコアリング基準!$B$31,"A",IF($Y859&gt;=スコアリング基準!$B$32,"B","C"))))</f>
        <v/>
      </c>
      <c r="AA859">
        <f>IFERROR(INDEX(実績DB!$I$3:$I$104,MATCH($B859&amp;$C859,実績DB!$J$3:$J$104,0)),"")</f>
        <v/>
      </c>
    </row>
    <row r="860">
      <c r="A860" t="n">
        <v>858</v>
      </c>
      <c r="B860" t="inlineStr">
        <is>
          <t>東北</t>
        </is>
      </c>
      <c r="C860" t="inlineStr">
        <is>
          <t>6D10変電所</t>
        </is>
      </c>
      <c r="D860" t="inlineStr">
        <is>
          <t>福島県</t>
        </is>
      </c>
      <c r="E860" t="n">
        <v>66</v>
      </c>
      <c r="F860" t="n">
        <v>6.6</v>
      </c>
      <c r="G860" s="3" t="n"/>
      <c r="H860" s="3" t="n"/>
      <c r="I860" t="inlineStr">
        <is>
          <t>未取得</t>
        </is>
      </c>
      <c r="J860" t="n">
        <v>5</v>
      </c>
      <c r="K860" t="n">
        <v>5</v>
      </c>
      <c r="L860" t="n">
        <v>-2</v>
      </c>
      <c r="M860" t="n">
        <v>3</v>
      </c>
      <c r="O860" t="inlineStr">
        <is>
          <t>不可 #4</t>
        </is>
      </c>
      <c r="P860" t="inlineStr">
        <is>
          <t>有り</t>
        </is>
      </c>
      <c r="R860" s="4">
        <f>IF(COUNT($M860:$N860)=0,"",IF(AND(IF($N860&lt;&gt;"",$N860,$M860)&lt;=0,$O860&lt;&gt;"可"),"警告",""))</f>
        <v/>
      </c>
      <c r="S860" s="4">
        <f>IF(COUNT($M860:$N860)=0,0,IF(IF($N860&lt;&gt;"",$N860,$M860)&gt;=スコアリング基準!$B$20,スコアリング基準!$C$20,IF(IF($N860&lt;&gt;"",$N860,$M860)&gt;=スコアリング基準!$B$21,スコアリング基準!$C$21,IF(IF($N860&lt;&gt;"",$N860,$M860)&gt;0,スコアリング基準!$C$22,0))))</f>
        <v/>
      </c>
      <c r="T860" s="4">
        <f>IF($O860="可",スコアリング基準!$C$23,0)</f>
        <v/>
      </c>
      <c r="U860" s="4">
        <f>IF(OR(COUNT($K860:$L860)&lt;2,$K860=0),0,IF(ABS($L860)/$K860&lt;=スコアリング基準!$B$24,スコアリング基準!$C$24,IF(ABS($L860)/$K860&lt;=スコアリング基準!$B$25,スコアリング基準!$C$25,IF(ABS($L860)/$K860&lt;=スコアリング基準!$B$26,スコアリング基準!$C$26,0))))</f>
        <v/>
      </c>
      <c r="V860" s="4">
        <f>IF($P860="なし",スコアリング基準!$C$27,0)</f>
        <v/>
      </c>
      <c r="W860" s="4">
        <f>IF($F860="",0,IF(ISNUMBER($F860),IF($F860&lt;=スコアリング基準!$B$28,スコアリング基準!$C$28,スコアリング基準!$C$29),0))</f>
        <v/>
      </c>
      <c r="X860" s="4">
        <f>IFERROR(VLOOKUP($B860,スコアリング基準!$A$36:$B$46,2,FALSE),0)</f>
        <v/>
      </c>
      <c r="Y860" s="4">
        <f>SUM($S860:$X860)</f>
        <v/>
      </c>
      <c r="Z860" s="4">
        <f>IF(COUNT($M860:$N860)=0,"データ無",IF($Y860&gt;=スコアリング基準!$B$30,"S",IF($Y860&gt;=スコアリング基準!$B$31,"A",IF($Y860&gt;=スコアリング基準!$B$32,"B","C"))))</f>
        <v/>
      </c>
      <c r="AA860">
        <f>IFERROR(INDEX(実績DB!$I$3:$I$104,MATCH($B860&amp;$C860,実績DB!$J$3:$J$104,0)),"")</f>
        <v/>
      </c>
    </row>
    <row r="861">
      <c r="A861" t="n">
        <v>859</v>
      </c>
      <c r="B861" t="inlineStr">
        <is>
          <t>東北</t>
        </is>
      </c>
      <c r="C861" t="inlineStr">
        <is>
          <t>6D11変電所</t>
        </is>
      </c>
      <c r="D861" t="inlineStr">
        <is>
          <t>福島県</t>
        </is>
      </c>
      <c r="E861" t="n">
        <v>66</v>
      </c>
      <c r="F861" t="n">
        <v>6.6</v>
      </c>
      <c r="G861" s="3" t="n"/>
      <c r="H861" s="3" t="n"/>
      <c r="I861" t="inlineStr">
        <is>
          <t>未取得</t>
        </is>
      </c>
      <c r="J861" t="n">
        <v>4</v>
      </c>
      <c r="K861" t="n">
        <v>4</v>
      </c>
      <c r="L861" t="n">
        <v>-4</v>
      </c>
      <c r="M861" t="n">
        <v>0</v>
      </c>
      <c r="O861" t="inlineStr">
        <is>
          <t>不可 #3</t>
        </is>
      </c>
      <c r="P861" t="inlineStr">
        <is>
          <t>有り</t>
        </is>
      </c>
      <c r="R861" s="4">
        <f>IF(COUNT($M861:$N861)=0,"",IF(AND(IF($N861&lt;&gt;"",$N861,$M861)&lt;=0,$O861&lt;&gt;"可"),"警告",""))</f>
        <v/>
      </c>
      <c r="S861" s="4">
        <f>IF(COUNT($M861:$N861)=0,0,IF(IF($N861&lt;&gt;"",$N861,$M861)&gt;=スコアリング基準!$B$20,スコアリング基準!$C$20,IF(IF($N861&lt;&gt;"",$N861,$M861)&gt;=スコアリング基準!$B$21,スコアリング基準!$C$21,IF(IF($N861&lt;&gt;"",$N861,$M861)&gt;0,スコアリング基準!$C$22,0))))</f>
        <v/>
      </c>
      <c r="T861" s="4">
        <f>IF($O861="可",スコアリング基準!$C$23,0)</f>
        <v/>
      </c>
      <c r="U861" s="4">
        <f>IF(OR(COUNT($K861:$L861)&lt;2,$K861=0),0,IF(ABS($L861)/$K861&lt;=スコアリング基準!$B$24,スコアリング基準!$C$24,IF(ABS($L861)/$K861&lt;=スコアリング基準!$B$25,スコアリング基準!$C$25,IF(ABS($L861)/$K861&lt;=スコアリング基準!$B$26,スコアリング基準!$C$26,0))))</f>
        <v/>
      </c>
      <c r="V861" s="4">
        <f>IF($P861="なし",スコアリング基準!$C$27,0)</f>
        <v/>
      </c>
      <c r="W861" s="4">
        <f>IF($F861="",0,IF(ISNUMBER($F861),IF($F861&lt;=スコアリング基準!$B$28,スコアリング基準!$C$28,スコアリング基準!$C$29),0))</f>
        <v/>
      </c>
      <c r="X861" s="4">
        <f>IFERROR(VLOOKUP($B861,スコアリング基準!$A$36:$B$46,2,FALSE),0)</f>
        <v/>
      </c>
      <c r="Y861" s="4">
        <f>SUM($S861:$X861)</f>
        <v/>
      </c>
      <c r="Z861" s="4">
        <f>IF(COUNT($M861:$N861)=0,"データ無",IF($Y861&gt;=スコアリング基準!$B$30,"S",IF($Y861&gt;=スコアリング基準!$B$31,"A",IF($Y861&gt;=スコアリング基準!$B$32,"B","C"))))</f>
        <v/>
      </c>
      <c r="AA861">
        <f>IFERROR(INDEX(実績DB!$I$3:$I$104,MATCH($B861&amp;$C861,実績DB!$J$3:$J$104,0)),"")</f>
        <v/>
      </c>
    </row>
    <row r="862">
      <c r="A862" t="n">
        <v>860</v>
      </c>
      <c r="B862" t="inlineStr">
        <is>
          <t>東北</t>
        </is>
      </c>
      <c r="C862" t="inlineStr">
        <is>
          <t>6F04変電所</t>
        </is>
      </c>
      <c r="D862" t="inlineStr">
        <is>
          <t>福島県</t>
        </is>
      </c>
      <c r="E862" t="n">
        <v>66</v>
      </c>
      <c r="F862" t="n">
        <v>6.6</v>
      </c>
      <c r="G862" s="3" t="n"/>
      <c r="H862" s="3" t="n"/>
      <c r="I862" t="inlineStr">
        <is>
          <t>未取得</t>
        </is>
      </c>
      <c r="J862" t="n">
        <v>14</v>
      </c>
      <c r="K862" t="n">
        <v>14</v>
      </c>
      <c r="L862" t="n">
        <v>-9</v>
      </c>
      <c r="M862" t="n">
        <v>5</v>
      </c>
      <c r="O862" t="inlineStr">
        <is>
          <t>不可 #4</t>
        </is>
      </c>
      <c r="P862" t="inlineStr">
        <is>
          <t>有り</t>
        </is>
      </c>
      <c r="R862" s="4">
        <f>IF(COUNT($M862:$N862)=0,"",IF(AND(IF($N862&lt;&gt;"",$N862,$M862)&lt;=0,$O862&lt;&gt;"可"),"警告",""))</f>
        <v/>
      </c>
      <c r="S862" s="4">
        <f>IF(COUNT($M862:$N862)=0,0,IF(IF($N862&lt;&gt;"",$N862,$M862)&gt;=スコアリング基準!$B$20,スコアリング基準!$C$20,IF(IF($N862&lt;&gt;"",$N862,$M862)&gt;=スコアリング基準!$B$21,スコアリング基準!$C$21,IF(IF($N862&lt;&gt;"",$N862,$M862)&gt;0,スコアリング基準!$C$22,0))))</f>
        <v/>
      </c>
      <c r="T862" s="4">
        <f>IF($O862="可",スコアリング基準!$C$23,0)</f>
        <v/>
      </c>
      <c r="U862" s="4">
        <f>IF(OR(COUNT($K862:$L862)&lt;2,$K862=0),0,IF(ABS($L862)/$K862&lt;=スコアリング基準!$B$24,スコアリング基準!$C$24,IF(ABS($L862)/$K862&lt;=スコアリング基準!$B$25,スコアリング基準!$C$25,IF(ABS($L862)/$K862&lt;=スコアリング基準!$B$26,スコアリング基準!$C$26,0))))</f>
        <v/>
      </c>
      <c r="V862" s="4">
        <f>IF($P862="なし",スコアリング基準!$C$27,0)</f>
        <v/>
      </c>
      <c r="W862" s="4">
        <f>IF($F862="",0,IF(ISNUMBER($F862),IF($F862&lt;=スコアリング基準!$B$28,スコアリング基準!$C$28,スコアリング基準!$C$29),0))</f>
        <v/>
      </c>
      <c r="X862" s="4">
        <f>IFERROR(VLOOKUP($B862,スコアリング基準!$A$36:$B$46,2,FALSE),0)</f>
        <v/>
      </c>
      <c r="Y862" s="4">
        <f>SUM($S862:$X862)</f>
        <v/>
      </c>
      <c r="Z862" s="4">
        <f>IF(COUNT($M862:$N862)=0,"データ無",IF($Y862&gt;=スコアリング基準!$B$30,"S",IF($Y862&gt;=スコアリング基準!$B$31,"A",IF($Y862&gt;=スコアリング基準!$B$32,"B","C"))))</f>
        <v/>
      </c>
      <c r="AA862">
        <f>IFERROR(INDEX(実績DB!$I$3:$I$104,MATCH($B862&amp;$C862,実績DB!$J$3:$J$104,0)),"")</f>
        <v/>
      </c>
    </row>
    <row r="863">
      <c r="A863" t="n">
        <v>861</v>
      </c>
      <c r="B863" t="inlineStr">
        <is>
          <t>東北</t>
        </is>
      </c>
      <c r="C863" t="inlineStr">
        <is>
          <t>6F05変電所</t>
        </is>
      </c>
      <c r="D863" t="inlineStr">
        <is>
          <t>福島県</t>
        </is>
      </c>
      <c r="E863" t="n">
        <v>66</v>
      </c>
      <c r="F863" t="n">
        <v>6.6</v>
      </c>
      <c r="G863" s="3" t="n"/>
      <c r="H863" s="3" t="n"/>
      <c r="I863" t="inlineStr">
        <is>
          <t>未取得</t>
        </is>
      </c>
      <c r="J863" t="n">
        <v>5</v>
      </c>
      <c r="K863" t="n">
        <v>5</v>
      </c>
      <c r="L863" t="n">
        <v>0</v>
      </c>
      <c r="M863" t="n">
        <v>5</v>
      </c>
      <c r="O863" t="inlineStr">
        <is>
          <t>不可 #4</t>
        </is>
      </c>
      <c r="P863" t="inlineStr">
        <is>
          <t>有り</t>
        </is>
      </c>
      <c r="R863" s="4">
        <f>IF(COUNT($M863:$N863)=0,"",IF(AND(IF($N863&lt;&gt;"",$N863,$M863)&lt;=0,$O863&lt;&gt;"可"),"警告",""))</f>
        <v/>
      </c>
      <c r="S863" s="4">
        <f>IF(COUNT($M863:$N863)=0,0,IF(IF($N863&lt;&gt;"",$N863,$M863)&gt;=スコアリング基準!$B$20,スコアリング基準!$C$20,IF(IF($N863&lt;&gt;"",$N863,$M863)&gt;=スコアリング基準!$B$21,スコアリング基準!$C$21,IF(IF($N863&lt;&gt;"",$N863,$M863)&gt;0,スコアリング基準!$C$22,0))))</f>
        <v/>
      </c>
      <c r="T863" s="4">
        <f>IF($O863="可",スコアリング基準!$C$23,0)</f>
        <v/>
      </c>
      <c r="U863" s="4">
        <f>IF(OR(COUNT($K863:$L863)&lt;2,$K863=0),0,IF(ABS($L863)/$K863&lt;=スコアリング基準!$B$24,スコアリング基準!$C$24,IF(ABS($L863)/$K863&lt;=スコアリング基準!$B$25,スコアリング基準!$C$25,IF(ABS($L863)/$K863&lt;=スコアリング基準!$B$26,スコアリング基準!$C$26,0))))</f>
        <v/>
      </c>
      <c r="V863" s="4">
        <f>IF($P863="なし",スコアリング基準!$C$27,0)</f>
        <v/>
      </c>
      <c r="W863" s="4">
        <f>IF($F863="",0,IF(ISNUMBER($F863),IF($F863&lt;=スコアリング基準!$B$28,スコアリング基準!$C$28,スコアリング基準!$C$29),0))</f>
        <v/>
      </c>
      <c r="X863" s="4">
        <f>IFERROR(VLOOKUP($B863,スコアリング基準!$A$36:$B$46,2,FALSE),0)</f>
        <v/>
      </c>
      <c r="Y863" s="4">
        <f>SUM($S863:$X863)</f>
        <v/>
      </c>
      <c r="Z863" s="4">
        <f>IF(COUNT($M863:$N863)=0,"データ無",IF($Y863&gt;=スコアリング基準!$B$30,"S",IF($Y863&gt;=スコアリング基準!$B$31,"A",IF($Y863&gt;=スコアリング基準!$B$32,"B","C"))))</f>
        <v/>
      </c>
      <c r="AA863">
        <f>IFERROR(INDEX(実績DB!$I$3:$I$104,MATCH($B863&amp;$C863,実績DB!$J$3:$J$104,0)),"")</f>
        <v/>
      </c>
    </row>
    <row r="864">
      <c r="A864" t="n">
        <v>862</v>
      </c>
      <c r="B864" t="inlineStr">
        <is>
          <t>東北</t>
        </is>
      </c>
      <c r="C864" t="inlineStr">
        <is>
          <t>6F08変電所</t>
        </is>
      </c>
      <c r="D864" t="inlineStr">
        <is>
          <t>福島県</t>
        </is>
      </c>
      <c r="E864" t="n">
        <v>66</v>
      </c>
      <c r="F864" t="n">
        <v>6.6</v>
      </c>
      <c r="G864" s="3" t="n"/>
      <c r="H864" s="3" t="n"/>
      <c r="I864" t="inlineStr">
        <is>
          <t>未取得</t>
        </is>
      </c>
      <c r="J864" t="n">
        <v>18</v>
      </c>
      <c r="K864" t="n">
        <v>18</v>
      </c>
      <c r="L864" t="n">
        <v>-9</v>
      </c>
      <c r="M864" t="n">
        <v>9</v>
      </c>
      <c r="O864" t="inlineStr">
        <is>
          <t>不可 #4</t>
        </is>
      </c>
      <c r="P864" t="inlineStr">
        <is>
          <t>有り</t>
        </is>
      </c>
      <c r="R864" s="4">
        <f>IF(COUNT($M864:$N864)=0,"",IF(AND(IF($N864&lt;&gt;"",$N864,$M864)&lt;=0,$O864&lt;&gt;"可"),"警告",""))</f>
        <v/>
      </c>
      <c r="S864" s="4">
        <f>IF(COUNT($M864:$N864)=0,0,IF(IF($N864&lt;&gt;"",$N864,$M864)&gt;=スコアリング基準!$B$20,スコアリング基準!$C$20,IF(IF($N864&lt;&gt;"",$N864,$M864)&gt;=スコアリング基準!$B$21,スコアリング基準!$C$21,IF(IF($N864&lt;&gt;"",$N864,$M864)&gt;0,スコアリング基準!$C$22,0))))</f>
        <v/>
      </c>
      <c r="T864" s="4">
        <f>IF($O864="可",スコアリング基準!$C$23,0)</f>
        <v/>
      </c>
      <c r="U864" s="4">
        <f>IF(OR(COUNT($K864:$L864)&lt;2,$K864=0),0,IF(ABS($L864)/$K864&lt;=スコアリング基準!$B$24,スコアリング基準!$C$24,IF(ABS($L864)/$K864&lt;=スコアリング基準!$B$25,スコアリング基準!$C$25,IF(ABS($L864)/$K864&lt;=スコアリング基準!$B$26,スコアリング基準!$C$26,0))))</f>
        <v/>
      </c>
      <c r="V864" s="4">
        <f>IF($P864="なし",スコアリング基準!$C$27,0)</f>
        <v/>
      </c>
      <c r="W864" s="4">
        <f>IF($F864="",0,IF(ISNUMBER($F864),IF($F864&lt;=スコアリング基準!$B$28,スコアリング基準!$C$28,スコアリング基準!$C$29),0))</f>
        <v/>
      </c>
      <c r="X864" s="4">
        <f>IFERROR(VLOOKUP($B864,スコアリング基準!$A$36:$B$46,2,FALSE),0)</f>
        <v/>
      </c>
      <c r="Y864" s="4">
        <f>SUM($S864:$X864)</f>
        <v/>
      </c>
      <c r="Z864" s="4">
        <f>IF(COUNT($M864:$N864)=0,"データ無",IF($Y864&gt;=スコアリング基準!$B$30,"S",IF($Y864&gt;=スコアリング基準!$B$31,"A",IF($Y864&gt;=スコアリング基準!$B$32,"B","C"))))</f>
        <v/>
      </c>
      <c r="AA864">
        <f>IFERROR(INDEX(実績DB!$I$3:$I$104,MATCH($B864&amp;$C864,実績DB!$J$3:$J$104,0)),"")</f>
        <v/>
      </c>
    </row>
    <row r="865">
      <c r="A865" t="n">
        <v>863</v>
      </c>
      <c r="B865" t="inlineStr">
        <is>
          <t>東北</t>
        </is>
      </c>
      <c r="C865" t="inlineStr">
        <is>
          <t>7109変電所</t>
        </is>
      </c>
      <c r="D865" t="inlineStr">
        <is>
          <t>新潟県</t>
        </is>
      </c>
      <c r="E865" t="n">
        <v>66</v>
      </c>
      <c r="F865" t="n">
        <v>6.6</v>
      </c>
      <c r="G865" s="3" t="n"/>
      <c r="H865" s="3" t="n"/>
      <c r="I865" t="inlineStr">
        <is>
          <t>未取得</t>
        </is>
      </c>
      <c r="J865" t="n">
        <v>5</v>
      </c>
      <c r="K865" t="n">
        <v>5</v>
      </c>
      <c r="L865" t="n">
        <v>0</v>
      </c>
      <c r="M865" t="n">
        <v>5</v>
      </c>
      <c r="O865" t="inlineStr">
        <is>
          <t>不可 #4</t>
        </is>
      </c>
      <c r="P865" t="inlineStr">
        <is>
          <t>有り</t>
        </is>
      </c>
      <c r="R865" s="4">
        <f>IF(COUNT($M865:$N865)=0,"",IF(AND(IF($N865&lt;&gt;"",$N865,$M865)&lt;=0,$O865&lt;&gt;"可"),"警告",""))</f>
        <v/>
      </c>
      <c r="S865" s="4">
        <f>IF(COUNT($M865:$N865)=0,0,IF(IF($N865&lt;&gt;"",$N865,$M865)&gt;=スコアリング基準!$B$20,スコアリング基準!$C$20,IF(IF($N865&lt;&gt;"",$N865,$M865)&gt;=スコアリング基準!$B$21,スコアリング基準!$C$21,IF(IF($N865&lt;&gt;"",$N865,$M865)&gt;0,スコアリング基準!$C$22,0))))</f>
        <v/>
      </c>
      <c r="T865" s="4">
        <f>IF($O865="可",スコアリング基準!$C$23,0)</f>
        <v/>
      </c>
      <c r="U865" s="4">
        <f>IF(OR(COUNT($K865:$L865)&lt;2,$K865=0),0,IF(ABS($L865)/$K865&lt;=スコアリング基準!$B$24,スコアリング基準!$C$24,IF(ABS($L865)/$K865&lt;=スコアリング基準!$B$25,スコアリング基準!$C$25,IF(ABS($L865)/$K865&lt;=スコアリング基準!$B$26,スコアリング基準!$C$26,0))))</f>
        <v/>
      </c>
      <c r="V865" s="4">
        <f>IF($P865="なし",スコアリング基準!$C$27,0)</f>
        <v/>
      </c>
      <c r="W865" s="4">
        <f>IF($F865="",0,IF(ISNUMBER($F865),IF($F865&lt;=スコアリング基準!$B$28,スコアリング基準!$C$28,スコアリング基準!$C$29),0))</f>
        <v/>
      </c>
      <c r="X865" s="4">
        <f>IFERROR(VLOOKUP($B865,スコアリング基準!$A$36:$B$46,2,FALSE),0)</f>
        <v/>
      </c>
      <c r="Y865" s="4">
        <f>SUM($S865:$X865)</f>
        <v/>
      </c>
      <c r="Z865" s="4">
        <f>IF(COUNT($M865:$N865)=0,"データ無",IF($Y865&gt;=スコアリング基準!$B$30,"S",IF($Y865&gt;=スコアリング基準!$B$31,"A",IF($Y865&gt;=スコアリング基準!$B$32,"B","C"))))</f>
        <v/>
      </c>
      <c r="AA865">
        <f>IFERROR(INDEX(実績DB!$I$3:$I$104,MATCH($B865&amp;$C865,実績DB!$J$3:$J$104,0)),"")</f>
        <v/>
      </c>
    </row>
    <row r="866">
      <c r="A866" t="n">
        <v>864</v>
      </c>
      <c r="B866" t="inlineStr">
        <is>
          <t>東北</t>
        </is>
      </c>
      <c r="C866" t="inlineStr">
        <is>
          <t>7306変電所</t>
        </is>
      </c>
      <c r="D866" t="inlineStr">
        <is>
          <t>新潟県</t>
        </is>
      </c>
      <c r="E866" t="n">
        <v>66</v>
      </c>
      <c r="F866" t="n">
        <v>6.6</v>
      </c>
      <c r="G866" s="3" t="n"/>
      <c r="H866" s="3" t="n"/>
      <c r="I866" t="inlineStr">
        <is>
          <t>未取得</t>
        </is>
      </c>
      <c r="J866" t="n">
        <v>1</v>
      </c>
      <c r="K866" t="n">
        <v>1</v>
      </c>
      <c r="L866" t="n">
        <v>-1</v>
      </c>
      <c r="M866" t="n">
        <v>0</v>
      </c>
      <c r="O866" t="inlineStr">
        <is>
          <t>不可 #4</t>
        </is>
      </c>
      <c r="P866" t="inlineStr">
        <is>
          <t>有り</t>
        </is>
      </c>
      <c r="R866" s="4">
        <f>IF(COUNT($M866:$N866)=0,"",IF(AND(IF($N866&lt;&gt;"",$N866,$M866)&lt;=0,$O866&lt;&gt;"可"),"警告",""))</f>
        <v/>
      </c>
      <c r="S866" s="4">
        <f>IF(COUNT($M866:$N866)=0,0,IF(IF($N866&lt;&gt;"",$N866,$M866)&gt;=スコアリング基準!$B$20,スコアリング基準!$C$20,IF(IF($N866&lt;&gt;"",$N866,$M866)&gt;=スコアリング基準!$B$21,スコアリング基準!$C$21,IF(IF($N866&lt;&gt;"",$N866,$M866)&gt;0,スコアリング基準!$C$22,0))))</f>
        <v/>
      </c>
      <c r="T866" s="4">
        <f>IF($O866="可",スコアリング基準!$C$23,0)</f>
        <v/>
      </c>
      <c r="U866" s="4">
        <f>IF(OR(COUNT($K866:$L866)&lt;2,$K866=0),0,IF(ABS($L866)/$K866&lt;=スコアリング基準!$B$24,スコアリング基準!$C$24,IF(ABS($L866)/$K866&lt;=スコアリング基準!$B$25,スコアリング基準!$C$25,IF(ABS($L866)/$K866&lt;=スコアリング基準!$B$26,スコアリング基準!$C$26,0))))</f>
        <v/>
      </c>
      <c r="V866" s="4">
        <f>IF($P866="なし",スコアリング基準!$C$27,0)</f>
        <v/>
      </c>
      <c r="W866" s="4">
        <f>IF($F866="",0,IF(ISNUMBER($F866),IF($F866&lt;=スコアリング基準!$B$28,スコアリング基準!$C$28,スコアリング基準!$C$29),0))</f>
        <v/>
      </c>
      <c r="X866" s="4">
        <f>IFERROR(VLOOKUP($B866,スコアリング基準!$A$36:$B$46,2,FALSE),0)</f>
        <v/>
      </c>
      <c r="Y866" s="4">
        <f>SUM($S866:$X866)</f>
        <v/>
      </c>
      <c r="Z866" s="4">
        <f>IF(COUNT($M866:$N866)=0,"データ無",IF($Y866&gt;=スコアリング基準!$B$30,"S",IF($Y866&gt;=スコアリング基準!$B$31,"A",IF($Y866&gt;=スコアリング基準!$B$32,"B","C"))))</f>
        <v/>
      </c>
      <c r="AA866">
        <f>IFERROR(INDEX(実績DB!$I$3:$I$104,MATCH($B866&amp;$C866,実績DB!$J$3:$J$104,0)),"")</f>
        <v/>
      </c>
    </row>
    <row r="867">
      <c r="A867" t="n">
        <v>865</v>
      </c>
      <c r="B867" t="inlineStr">
        <is>
          <t>東北</t>
        </is>
      </c>
      <c r="C867" t="inlineStr">
        <is>
          <t>7307変電所</t>
        </is>
      </c>
      <c r="D867" t="inlineStr">
        <is>
          <t>新潟県</t>
        </is>
      </c>
      <c r="E867" t="n">
        <v>66</v>
      </c>
      <c r="F867" t="n">
        <v>6.6</v>
      </c>
      <c r="G867" s="3" t="n"/>
      <c r="H867" s="3" t="n"/>
      <c r="I867" t="inlineStr">
        <is>
          <t>未取得</t>
        </is>
      </c>
      <c r="J867" t="n">
        <v>8</v>
      </c>
      <c r="K867" t="n">
        <v>8</v>
      </c>
      <c r="L867" t="n">
        <v>-7</v>
      </c>
      <c r="O867" t="inlineStr">
        <is>
          <t>不可 #3</t>
        </is>
      </c>
      <c r="P867" t="inlineStr">
        <is>
          <t>有り</t>
        </is>
      </c>
      <c r="R867" s="4">
        <f>IF(COUNT($M867:$N867)=0,"",IF(AND(IF($N867&lt;&gt;"",$N867,$M867)&lt;=0,$O867&lt;&gt;"可"),"警告",""))</f>
        <v/>
      </c>
      <c r="S867" s="4">
        <f>IF(COUNT($M867:$N867)=0,0,IF(IF($N867&lt;&gt;"",$N867,$M867)&gt;=スコアリング基準!$B$20,スコアリング基準!$C$20,IF(IF($N867&lt;&gt;"",$N867,$M867)&gt;=スコアリング基準!$B$21,スコアリング基準!$C$21,IF(IF($N867&lt;&gt;"",$N867,$M867)&gt;0,スコアリング基準!$C$22,0))))</f>
        <v/>
      </c>
      <c r="T867" s="4">
        <f>IF($O867="可",スコアリング基準!$C$23,0)</f>
        <v/>
      </c>
      <c r="U867" s="4">
        <f>IF(OR(COUNT($K867:$L867)&lt;2,$K867=0),0,IF(ABS($L867)/$K867&lt;=スコアリング基準!$B$24,スコアリング基準!$C$24,IF(ABS($L867)/$K867&lt;=スコアリング基準!$B$25,スコアリング基準!$C$25,IF(ABS($L867)/$K867&lt;=スコアリング基準!$B$26,スコアリング基準!$C$26,0))))</f>
        <v/>
      </c>
      <c r="V867" s="4">
        <f>IF($P867="なし",スコアリング基準!$C$27,0)</f>
        <v/>
      </c>
      <c r="W867" s="4">
        <f>IF($F867="",0,IF(ISNUMBER($F867),IF($F867&lt;=スコアリング基準!$B$28,スコアリング基準!$C$28,スコアリング基準!$C$29),0))</f>
        <v/>
      </c>
      <c r="X867" s="4">
        <f>IFERROR(VLOOKUP($B867,スコアリング基準!$A$36:$B$46,2,FALSE),0)</f>
        <v/>
      </c>
      <c r="Y867" s="4">
        <f>SUM($S867:$X867)</f>
        <v/>
      </c>
      <c r="Z867" s="4">
        <f>IF(COUNT($M867:$N867)=0,"データ無",IF($Y867&gt;=スコアリング基準!$B$30,"S",IF($Y867&gt;=スコアリング基準!$B$31,"A",IF($Y867&gt;=スコアリング基準!$B$32,"B","C"))))</f>
        <v/>
      </c>
      <c r="AA867">
        <f>IFERROR(INDEX(実績DB!$I$3:$I$104,MATCH($B867&amp;$C867,実績DB!$J$3:$J$104,0)),"")</f>
        <v/>
      </c>
    </row>
    <row r="868">
      <c r="A868" t="n">
        <v>866</v>
      </c>
      <c r="B868" t="inlineStr">
        <is>
          <t>東北</t>
        </is>
      </c>
      <c r="C868" t="inlineStr">
        <is>
          <t>7308変電所</t>
        </is>
      </c>
      <c r="D868" t="inlineStr">
        <is>
          <t>新潟県</t>
        </is>
      </c>
      <c r="E868" t="n">
        <v>66</v>
      </c>
      <c r="F868" t="n">
        <v>6.6</v>
      </c>
      <c r="G868" s="3" t="n"/>
      <c r="H868" s="3" t="n"/>
      <c r="I868" t="inlineStr">
        <is>
          <t>未取得</t>
        </is>
      </c>
      <c r="J868" t="n">
        <v>4</v>
      </c>
      <c r="K868" t="n">
        <v>4</v>
      </c>
      <c r="O868" t="inlineStr">
        <is>
          <t>不可 #4</t>
        </is>
      </c>
      <c r="P868" t="inlineStr">
        <is>
          <t>有り</t>
        </is>
      </c>
      <c r="R868" s="4">
        <f>IF(COUNT($M868:$N868)=0,"",IF(AND(IF($N868&lt;&gt;"",$N868,$M868)&lt;=0,$O868&lt;&gt;"可"),"警告",""))</f>
        <v/>
      </c>
      <c r="S868" s="4">
        <f>IF(COUNT($M868:$N868)=0,0,IF(IF($N868&lt;&gt;"",$N868,$M868)&gt;=スコアリング基準!$B$20,スコアリング基準!$C$20,IF(IF($N868&lt;&gt;"",$N868,$M868)&gt;=スコアリング基準!$B$21,スコアリング基準!$C$21,IF(IF($N868&lt;&gt;"",$N868,$M868)&gt;0,スコアリング基準!$C$22,0))))</f>
        <v/>
      </c>
      <c r="T868" s="4">
        <f>IF($O868="可",スコアリング基準!$C$23,0)</f>
        <v/>
      </c>
      <c r="U868" s="4">
        <f>IF(OR(COUNT($K868:$L868)&lt;2,$K868=0),0,IF(ABS($L868)/$K868&lt;=スコアリング基準!$B$24,スコアリング基準!$C$24,IF(ABS($L868)/$K868&lt;=スコアリング基準!$B$25,スコアリング基準!$C$25,IF(ABS($L868)/$K868&lt;=スコアリング基準!$B$26,スコアリング基準!$C$26,0))))</f>
        <v/>
      </c>
      <c r="V868" s="4">
        <f>IF($P868="なし",スコアリング基準!$C$27,0)</f>
        <v/>
      </c>
      <c r="W868" s="4">
        <f>IF($F868="",0,IF(ISNUMBER($F868),IF($F868&lt;=スコアリング基準!$B$28,スコアリング基準!$C$28,スコアリング基準!$C$29),0))</f>
        <v/>
      </c>
      <c r="X868" s="4">
        <f>IFERROR(VLOOKUP($B868,スコアリング基準!$A$36:$B$46,2,FALSE),0)</f>
        <v/>
      </c>
      <c r="Y868" s="4">
        <f>SUM($S868:$X868)</f>
        <v/>
      </c>
      <c r="Z868" s="4">
        <f>IF(COUNT($M868:$N868)=0,"データ無",IF($Y868&gt;=スコアリング基準!$B$30,"S",IF($Y868&gt;=スコアリング基準!$B$31,"A",IF($Y868&gt;=スコアリング基準!$B$32,"B","C"))))</f>
        <v/>
      </c>
      <c r="AA868">
        <f>IFERROR(INDEX(実績DB!$I$3:$I$104,MATCH($B868&amp;$C868,実績DB!$J$3:$J$104,0)),"")</f>
        <v/>
      </c>
    </row>
    <row r="869">
      <c r="A869" t="n">
        <v>867</v>
      </c>
      <c r="B869" t="inlineStr">
        <is>
          <t>東北</t>
        </is>
      </c>
      <c r="C869" t="inlineStr">
        <is>
          <t>7F06変電所</t>
        </is>
      </c>
      <c r="D869" t="inlineStr">
        <is>
          <t>新潟県</t>
        </is>
      </c>
      <c r="E869" t="n">
        <v>66</v>
      </c>
      <c r="F869" t="n">
        <v>6.6</v>
      </c>
      <c r="G869" s="3" t="n"/>
      <c r="H869" s="3" t="n"/>
      <c r="I869" t="inlineStr">
        <is>
          <t>未取得</t>
        </is>
      </c>
      <c r="J869" t="n">
        <v>9</v>
      </c>
      <c r="K869" t="n">
        <v>9</v>
      </c>
      <c r="L869" t="n">
        <v>0</v>
      </c>
      <c r="M869" t="n">
        <v>9</v>
      </c>
      <c r="O869" t="inlineStr">
        <is>
          <t>不可 #4</t>
        </is>
      </c>
      <c r="P869" t="inlineStr">
        <is>
          <t>有り</t>
        </is>
      </c>
      <c r="R869" s="4">
        <f>IF(COUNT($M869:$N869)=0,"",IF(AND(IF($N869&lt;&gt;"",$N869,$M869)&lt;=0,$O869&lt;&gt;"可"),"警告",""))</f>
        <v/>
      </c>
      <c r="S869" s="4">
        <f>IF(COUNT($M869:$N869)=0,0,IF(IF($N869&lt;&gt;"",$N869,$M869)&gt;=スコアリング基準!$B$20,スコアリング基準!$C$20,IF(IF($N869&lt;&gt;"",$N869,$M869)&gt;=スコアリング基準!$B$21,スコアリング基準!$C$21,IF(IF($N869&lt;&gt;"",$N869,$M869)&gt;0,スコアリング基準!$C$22,0))))</f>
        <v/>
      </c>
      <c r="T869" s="4">
        <f>IF($O869="可",スコアリング基準!$C$23,0)</f>
        <v/>
      </c>
      <c r="U869" s="4">
        <f>IF(OR(COUNT($K869:$L869)&lt;2,$K869=0),0,IF(ABS($L869)/$K869&lt;=スコアリング基準!$B$24,スコアリング基準!$C$24,IF(ABS($L869)/$K869&lt;=スコアリング基準!$B$25,スコアリング基準!$C$25,IF(ABS($L869)/$K869&lt;=スコアリング基準!$B$26,スコアリング基準!$C$26,0))))</f>
        <v/>
      </c>
      <c r="V869" s="4">
        <f>IF($P869="なし",スコアリング基準!$C$27,0)</f>
        <v/>
      </c>
      <c r="W869" s="4">
        <f>IF($F869="",0,IF(ISNUMBER($F869),IF($F869&lt;=スコアリング基準!$B$28,スコアリング基準!$C$28,スコアリング基準!$C$29),0))</f>
        <v/>
      </c>
      <c r="X869" s="4">
        <f>IFERROR(VLOOKUP($B869,スコアリング基準!$A$36:$B$46,2,FALSE),0)</f>
        <v/>
      </c>
      <c r="Y869" s="4">
        <f>SUM($S869:$X869)</f>
        <v/>
      </c>
      <c r="Z869" s="4">
        <f>IF(COUNT($M869:$N869)=0,"データ無",IF($Y869&gt;=スコアリング基準!$B$30,"S",IF($Y869&gt;=スコアリング基準!$B$31,"A",IF($Y869&gt;=スコアリング基準!$B$32,"B","C"))))</f>
        <v/>
      </c>
      <c r="AA869">
        <f>IFERROR(INDEX(実績DB!$I$3:$I$104,MATCH($B869&amp;$C869,実績DB!$J$3:$J$104,0)),"")</f>
        <v/>
      </c>
    </row>
    <row r="870">
      <c r="A870" t="n">
        <v>868</v>
      </c>
      <c r="B870" t="inlineStr">
        <is>
          <t>東北</t>
        </is>
      </c>
      <c r="C870" t="inlineStr">
        <is>
          <t>7F07変電所</t>
        </is>
      </c>
      <c r="D870" t="inlineStr">
        <is>
          <t>新潟県</t>
        </is>
      </c>
      <c r="E870" t="n">
        <v>66</v>
      </c>
      <c r="F870" t="n">
        <v>6.6</v>
      </c>
      <c r="G870" s="3" t="n"/>
      <c r="H870" s="3" t="n"/>
      <c r="I870" t="inlineStr">
        <is>
          <t>未取得</t>
        </is>
      </c>
      <c r="J870" t="n">
        <v>10</v>
      </c>
      <c r="K870" t="n">
        <v>10</v>
      </c>
      <c r="L870" t="n">
        <v>-10</v>
      </c>
      <c r="M870" t="n">
        <v>0</v>
      </c>
      <c r="O870" t="inlineStr">
        <is>
          <t>不可 #3</t>
        </is>
      </c>
      <c r="P870" t="inlineStr">
        <is>
          <t>有り</t>
        </is>
      </c>
      <c r="R870" s="4">
        <f>IF(COUNT($M870:$N870)=0,"",IF(AND(IF($N870&lt;&gt;"",$N870,$M870)&lt;=0,$O870&lt;&gt;"可"),"警告",""))</f>
        <v/>
      </c>
      <c r="S870" s="4">
        <f>IF(COUNT($M870:$N870)=0,0,IF(IF($N870&lt;&gt;"",$N870,$M870)&gt;=スコアリング基準!$B$20,スコアリング基準!$C$20,IF(IF($N870&lt;&gt;"",$N870,$M870)&gt;=スコアリング基準!$B$21,スコアリング基準!$C$21,IF(IF($N870&lt;&gt;"",$N870,$M870)&gt;0,スコアリング基準!$C$22,0))))</f>
        <v/>
      </c>
      <c r="T870" s="4">
        <f>IF($O870="可",スコアリング基準!$C$23,0)</f>
        <v/>
      </c>
      <c r="U870" s="4">
        <f>IF(OR(COUNT($K870:$L870)&lt;2,$K870=0),0,IF(ABS($L870)/$K870&lt;=スコアリング基準!$B$24,スコアリング基準!$C$24,IF(ABS($L870)/$K870&lt;=スコアリング基準!$B$25,スコアリング基準!$C$25,IF(ABS($L870)/$K870&lt;=スコアリング基準!$B$26,スコアリング基準!$C$26,0))))</f>
        <v/>
      </c>
      <c r="V870" s="4">
        <f>IF($P870="なし",スコアリング基準!$C$27,0)</f>
        <v/>
      </c>
      <c r="W870" s="4">
        <f>IF($F870="",0,IF(ISNUMBER($F870),IF($F870&lt;=スコアリング基準!$B$28,スコアリング基準!$C$28,スコアリング基準!$C$29),0))</f>
        <v/>
      </c>
      <c r="X870" s="4">
        <f>IFERROR(VLOOKUP($B870,スコアリング基準!$A$36:$B$46,2,FALSE),0)</f>
        <v/>
      </c>
      <c r="Y870" s="4">
        <f>SUM($S870:$X870)</f>
        <v/>
      </c>
      <c r="Z870" s="4">
        <f>IF(COUNT($M870:$N870)=0,"データ無",IF($Y870&gt;=スコアリング基準!$B$30,"S",IF($Y870&gt;=スコアリング基準!$B$31,"A",IF($Y870&gt;=スコアリング基準!$B$32,"B","C"))))</f>
        <v/>
      </c>
      <c r="AA870">
        <f>IFERROR(INDEX(実績DB!$I$3:$I$104,MATCH($B870&amp;$C870,実績DB!$J$3:$J$104,0)),"")</f>
        <v/>
      </c>
    </row>
    <row r="871">
      <c r="A871" t="n">
        <v>869</v>
      </c>
      <c r="B871" t="inlineStr">
        <is>
          <t>東北</t>
        </is>
      </c>
      <c r="C871" t="inlineStr">
        <is>
          <t>7F08変電所</t>
        </is>
      </c>
      <c r="D871" t="inlineStr">
        <is>
          <t>新潟県</t>
        </is>
      </c>
      <c r="E871" t="n">
        <v>66</v>
      </c>
      <c r="F871" t="n">
        <v>6.6</v>
      </c>
      <c r="G871" s="3" t="n"/>
      <c r="H871" s="3" t="n"/>
      <c r="I871" t="inlineStr">
        <is>
          <t>未取得</t>
        </is>
      </c>
      <c r="J871" t="n">
        <v>11</v>
      </c>
      <c r="K871" t="n">
        <v>11</v>
      </c>
      <c r="O871" t="inlineStr">
        <is>
          <t>－</t>
        </is>
      </c>
      <c r="P871" t="inlineStr">
        <is>
          <t>有り</t>
        </is>
      </c>
      <c r="R871" s="4">
        <f>IF(COUNT($M871:$N871)=0,"",IF(AND(IF($N871&lt;&gt;"",$N871,$M871)&lt;=0,$O871&lt;&gt;"可"),"警告",""))</f>
        <v/>
      </c>
      <c r="S871" s="4">
        <f>IF(COUNT($M871:$N871)=0,0,IF(IF($N871&lt;&gt;"",$N871,$M871)&gt;=スコアリング基準!$B$20,スコアリング基準!$C$20,IF(IF($N871&lt;&gt;"",$N871,$M871)&gt;=スコアリング基準!$B$21,スコアリング基準!$C$21,IF(IF($N871&lt;&gt;"",$N871,$M871)&gt;0,スコアリング基準!$C$22,0))))</f>
        <v/>
      </c>
      <c r="T871" s="4">
        <f>IF($O871="可",スコアリング基準!$C$23,0)</f>
        <v/>
      </c>
      <c r="U871" s="4">
        <f>IF(OR(COUNT($K871:$L871)&lt;2,$K871=0),0,IF(ABS($L871)/$K871&lt;=スコアリング基準!$B$24,スコアリング基準!$C$24,IF(ABS($L871)/$K871&lt;=スコアリング基準!$B$25,スコアリング基準!$C$25,IF(ABS($L871)/$K871&lt;=スコアリング基準!$B$26,スコアリング基準!$C$26,0))))</f>
        <v/>
      </c>
      <c r="V871" s="4">
        <f>IF($P871="なし",スコアリング基準!$C$27,0)</f>
        <v/>
      </c>
      <c r="W871" s="4">
        <f>IF($F871="",0,IF(ISNUMBER($F871),IF($F871&lt;=スコアリング基準!$B$28,スコアリング基準!$C$28,スコアリング基準!$C$29),0))</f>
        <v/>
      </c>
      <c r="X871" s="4">
        <f>IFERROR(VLOOKUP($B871,スコアリング基準!$A$36:$B$46,2,FALSE),0)</f>
        <v/>
      </c>
      <c r="Y871" s="4">
        <f>SUM($S871:$X871)</f>
        <v/>
      </c>
      <c r="Z871" s="4">
        <f>IF(COUNT($M871:$N871)=0,"データ無",IF($Y871&gt;=スコアリング基準!$B$30,"S",IF($Y871&gt;=スコアリング基準!$B$31,"A",IF($Y871&gt;=スコアリング基準!$B$32,"B","C"))))</f>
        <v/>
      </c>
      <c r="AA871">
        <f>IFERROR(INDEX(実績DB!$I$3:$I$104,MATCH($B871&amp;$C871,実績DB!$J$3:$J$104,0)),"")</f>
        <v/>
      </c>
    </row>
    <row r="872">
      <c r="A872" t="n">
        <v>870</v>
      </c>
      <c r="B872" t="inlineStr">
        <is>
          <t>東北</t>
        </is>
      </c>
      <c r="C872" t="inlineStr">
        <is>
          <t>7F10変電所</t>
        </is>
      </c>
      <c r="D872" t="inlineStr">
        <is>
          <t>新潟県</t>
        </is>
      </c>
      <c r="E872" t="n">
        <v>66</v>
      </c>
      <c r="F872" t="n">
        <v>33</v>
      </c>
      <c r="G872" s="3" t="n"/>
      <c r="H872" s="3" t="n"/>
      <c r="I872" t="inlineStr">
        <is>
          <t>未取得</t>
        </is>
      </c>
      <c r="J872" t="n">
        <v>18</v>
      </c>
      <c r="K872" t="n">
        <v>18</v>
      </c>
      <c r="L872" t="n">
        <v>-18</v>
      </c>
      <c r="O872" t="inlineStr">
        <is>
          <t>不可 #3</t>
        </is>
      </c>
      <c r="P872" t="inlineStr">
        <is>
          <t>有り</t>
        </is>
      </c>
      <c r="R872" s="4">
        <f>IF(COUNT($M872:$N872)=0,"",IF(AND(IF($N872&lt;&gt;"",$N872,$M872)&lt;=0,$O872&lt;&gt;"可"),"警告",""))</f>
        <v/>
      </c>
      <c r="S872" s="4">
        <f>IF(COUNT($M872:$N872)=0,0,IF(IF($N872&lt;&gt;"",$N872,$M872)&gt;=スコアリング基準!$B$20,スコアリング基準!$C$20,IF(IF($N872&lt;&gt;"",$N872,$M872)&gt;=スコアリング基準!$B$21,スコアリング基準!$C$21,IF(IF($N872&lt;&gt;"",$N872,$M872)&gt;0,スコアリング基準!$C$22,0))))</f>
        <v/>
      </c>
      <c r="T872" s="4">
        <f>IF($O872="可",スコアリング基準!$C$23,0)</f>
        <v/>
      </c>
      <c r="U872" s="4">
        <f>IF(OR(COUNT($K872:$L872)&lt;2,$K872=0),0,IF(ABS($L872)/$K872&lt;=スコアリング基準!$B$24,スコアリング基準!$C$24,IF(ABS($L872)/$K872&lt;=スコアリング基準!$B$25,スコアリング基準!$C$25,IF(ABS($L872)/$K872&lt;=スコアリング基準!$B$26,スコアリング基準!$C$26,0))))</f>
        <v/>
      </c>
      <c r="V872" s="4">
        <f>IF($P872="なし",スコアリング基準!$C$27,0)</f>
        <v/>
      </c>
      <c r="W872" s="4">
        <f>IF($F872="",0,IF(ISNUMBER($F872),IF($F872&lt;=スコアリング基準!$B$28,スコアリング基準!$C$28,スコアリング基準!$C$29),0))</f>
        <v/>
      </c>
      <c r="X872" s="4">
        <f>IFERROR(VLOOKUP($B872,スコアリング基準!$A$36:$B$46,2,FALSE),0)</f>
        <v/>
      </c>
      <c r="Y872" s="4">
        <f>SUM($S872:$X872)</f>
        <v/>
      </c>
      <c r="Z872" s="4">
        <f>IF(COUNT($M872:$N872)=0,"データ無",IF($Y872&gt;=スコアリング基準!$B$30,"S",IF($Y872&gt;=スコアリング基準!$B$31,"A",IF($Y872&gt;=スコアリング基準!$B$32,"B","C"))))</f>
        <v/>
      </c>
      <c r="AA872">
        <f>IFERROR(INDEX(実績DB!$I$3:$I$104,MATCH($B872&amp;$C872,実績DB!$J$3:$J$104,0)),"")</f>
        <v/>
      </c>
    </row>
    <row r="873">
      <c r="A873" t="n">
        <v>871</v>
      </c>
      <c r="B873" t="inlineStr">
        <is>
          <t>東北</t>
        </is>
      </c>
      <c r="C873" t="inlineStr">
        <is>
          <t>7F13変電所</t>
        </is>
      </c>
      <c r="D873" t="inlineStr">
        <is>
          <t>新潟県</t>
        </is>
      </c>
      <c r="E873" t="n">
        <v>66</v>
      </c>
      <c r="F873" t="n">
        <v>6.6</v>
      </c>
      <c r="G873" s="3" t="n"/>
      <c r="H873" s="3" t="n"/>
      <c r="I873" t="inlineStr">
        <is>
          <t>未取得</t>
        </is>
      </c>
      <c r="J873" t="n">
        <v>9</v>
      </c>
      <c r="K873" t="n">
        <v>9</v>
      </c>
      <c r="L873" t="n">
        <v>0</v>
      </c>
      <c r="M873" t="n">
        <v>9</v>
      </c>
      <c r="O873" t="inlineStr">
        <is>
          <t>不可 #4</t>
        </is>
      </c>
      <c r="P873" t="inlineStr">
        <is>
          <t>有り</t>
        </is>
      </c>
      <c r="R873" s="4">
        <f>IF(COUNT($M873:$N873)=0,"",IF(AND(IF($N873&lt;&gt;"",$N873,$M873)&lt;=0,$O873&lt;&gt;"可"),"警告",""))</f>
        <v/>
      </c>
      <c r="S873" s="4">
        <f>IF(COUNT($M873:$N873)=0,0,IF(IF($N873&lt;&gt;"",$N873,$M873)&gt;=スコアリング基準!$B$20,スコアリング基準!$C$20,IF(IF($N873&lt;&gt;"",$N873,$M873)&gt;=スコアリング基準!$B$21,スコアリング基準!$C$21,IF(IF($N873&lt;&gt;"",$N873,$M873)&gt;0,スコアリング基準!$C$22,0))))</f>
        <v/>
      </c>
      <c r="T873" s="4">
        <f>IF($O873="可",スコアリング基準!$C$23,0)</f>
        <v/>
      </c>
      <c r="U873" s="4">
        <f>IF(OR(COUNT($K873:$L873)&lt;2,$K873=0),0,IF(ABS($L873)/$K873&lt;=スコアリング基準!$B$24,スコアリング基準!$C$24,IF(ABS($L873)/$K873&lt;=スコアリング基準!$B$25,スコアリング基準!$C$25,IF(ABS($L873)/$K873&lt;=スコアリング基準!$B$26,スコアリング基準!$C$26,0))))</f>
        <v/>
      </c>
      <c r="V873" s="4">
        <f>IF($P873="なし",スコアリング基準!$C$27,0)</f>
        <v/>
      </c>
      <c r="W873" s="4">
        <f>IF($F873="",0,IF(ISNUMBER($F873),IF($F873&lt;=スコアリング基準!$B$28,スコアリング基準!$C$28,スコアリング基準!$C$29),0))</f>
        <v/>
      </c>
      <c r="X873" s="4">
        <f>IFERROR(VLOOKUP($B873,スコアリング基準!$A$36:$B$46,2,FALSE),0)</f>
        <v/>
      </c>
      <c r="Y873" s="4">
        <f>SUM($S873:$X873)</f>
        <v/>
      </c>
      <c r="Z873" s="4">
        <f>IF(COUNT($M873:$N873)=0,"データ無",IF($Y873&gt;=スコアリング基準!$B$30,"S",IF($Y873&gt;=スコアリング基準!$B$31,"A",IF($Y873&gt;=スコアリング基準!$B$32,"B","C"))))</f>
        <v/>
      </c>
      <c r="AA873">
        <f>IFERROR(INDEX(実績DB!$I$3:$I$104,MATCH($B873&amp;$C873,実績DB!$J$3:$J$104,0)),"")</f>
        <v/>
      </c>
    </row>
    <row r="874">
      <c r="A874" t="n">
        <v>872</v>
      </c>
      <c r="B874" t="inlineStr">
        <is>
          <t>東北</t>
        </is>
      </c>
      <c r="C874" t="inlineStr">
        <is>
          <t>7H06変電所</t>
        </is>
      </c>
      <c r="D874" t="inlineStr">
        <is>
          <t>新潟県</t>
        </is>
      </c>
      <c r="E874" t="n">
        <v>66</v>
      </c>
      <c r="F874" t="n">
        <v>6.6</v>
      </c>
      <c r="G874" s="3" t="n"/>
      <c r="H874" s="3" t="n"/>
      <c r="I874" t="inlineStr">
        <is>
          <t>未取得</t>
        </is>
      </c>
      <c r="J874" t="n">
        <v>18</v>
      </c>
      <c r="K874" t="n">
        <v>18</v>
      </c>
      <c r="L874" t="n">
        <v>-14</v>
      </c>
      <c r="O874" t="inlineStr">
        <is>
          <t>不可 #3</t>
        </is>
      </c>
      <c r="P874" t="inlineStr">
        <is>
          <t>有り</t>
        </is>
      </c>
      <c r="R874" s="4">
        <f>IF(COUNT($M874:$N874)=0,"",IF(AND(IF($N874&lt;&gt;"",$N874,$M874)&lt;=0,$O874&lt;&gt;"可"),"警告",""))</f>
        <v/>
      </c>
      <c r="S874" s="4">
        <f>IF(COUNT($M874:$N874)=0,0,IF(IF($N874&lt;&gt;"",$N874,$M874)&gt;=スコアリング基準!$B$20,スコアリング基準!$C$20,IF(IF($N874&lt;&gt;"",$N874,$M874)&gt;=スコアリング基準!$B$21,スコアリング基準!$C$21,IF(IF($N874&lt;&gt;"",$N874,$M874)&gt;0,スコアリング基準!$C$22,0))))</f>
        <v/>
      </c>
      <c r="T874" s="4">
        <f>IF($O874="可",スコアリング基準!$C$23,0)</f>
        <v/>
      </c>
      <c r="U874" s="4">
        <f>IF(OR(COUNT($K874:$L874)&lt;2,$K874=0),0,IF(ABS($L874)/$K874&lt;=スコアリング基準!$B$24,スコアリング基準!$C$24,IF(ABS($L874)/$K874&lt;=スコアリング基準!$B$25,スコアリング基準!$C$25,IF(ABS($L874)/$K874&lt;=スコアリング基準!$B$26,スコアリング基準!$C$26,0))))</f>
        <v/>
      </c>
      <c r="V874" s="4">
        <f>IF($P874="なし",スコアリング基準!$C$27,0)</f>
        <v/>
      </c>
      <c r="W874" s="4">
        <f>IF($F874="",0,IF(ISNUMBER($F874),IF($F874&lt;=スコアリング基準!$B$28,スコアリング基準!$C$28,スコアリング基準!$C$29),0))</f>
        <v/>
      </c>
      <c r="X874" s="4">
        <f>IFERROR(VLOOKUP($B874,スコアリング基準!$A$36:$B$46,2,FALSE),0)</f>
        <v/>
      </c>
      <c r="Y874" s="4">
        <f>SUM($S874:$X874)</f>
        <v/>
      </c>
      <c r="Z874" s="4">
        <f>IF(COUNT($M874:$N874)=0,"データ無",IF($Y874&gt;=スコアリング基準!$B$30,"S",IF($Y874&gt;=スコアリング基準!$B$31,"A",IF($Y874&gt;=スコアリング基準!$B$32,"B","C"))))</f>
        <v/>
      </c>
      <c r="AA874">
        <f>IFERROR(INDEX(実績DB!$I$3:$I$104,MATCH($B874&amp;$C874,実績DB!$J$3:$J$104,0)),"")</f>
        <v/>
      </c>
    </row>
    <row r="875">
      <c r="A875" t="n">
        <v>873</v>
      </c>
      <c r="B875" t="inlineStr">
        <is>
          <t>東北</t>
        </is>
      </c>
      <c r="C875" t="inlineStr">
        <is>
          <t>7H08変電所</t>
        </is>
      </c>
      <c r="D875" t="inlineStr">
        <is>
          <t>新潟県</t>
        </is>
      </c>
      <c r="E875" t="n">
        <v>66</v>
      </c>
      <c r="F875" t="n">
        <v>33</v>
      </c>
      <c r="G875" s="3" t="n"/>
      <c r="H875" s="3" t="n"/>
      <c r="I875" t="inlineStr">
        <is>
          <t>未取得</t>
        </is>
      </c>
      <c r="J875" t="n">
        <v>6</v>
      </c>
      <c r="K875" t="n">
        <v>6</v>
      </c>
      <c r="L875" t="n">
        <v>-4</v>
      </c>
      <c r="O875" t="inlineStr">
        <is>
          <t>不可 #3</t>
        </is>
      </c>
      <c r="P875" t="inlineStr">
        <is>
          <t>有り</t>
        </is>
      </c>
      <c r="R875" s="4">
        <f>IF(COUNT($M875:$N875)=0,"",IF(AND(IF($N875&lt;&gt;"",$N875,$M875)&lt;=0,$O875&lt;&gt;"可"),"警告",""))</f>
        <v/>
      </c>
      <c r="S875" s="4">
        <f>IF(COUNT($M875:$N875)=0,0,IF(IF($N875&lt;&gt;"",$N875,$M875)&gt;=スコアリング基準!$B$20,スコアリング基準!$C$20,IF(IF($N875&lt;&gt;"",$N875,$M875)&gt;=スコアリング基準!$B$21,スコアリング基準!$C$21,IF(IF($N875&lt;&gt;"",$N875,$M875)&gt;0,スコアリング基準!$C$22,0))))</f>
        <v/>
      </c>
      <c r="T875" s="4">
        <f>IF($O875="可",スコアリング基準!$C$23,0)</f>
        <v/>
      </c>
      <c r="U875" s="4">
        <f>IF(OR(COUNT($K875:$L875)&lt;2,$K875=0),0,IF(ABS($L875)/$K875&lt;=スコアリング基準!$B$24,スコアリング基準!$C$24,IF(ABS($L875)/$K875&lt;=スコアリング基準!$B$25,スコアリング基準!$C$25,IF(ABS($L875)/$K875&lt;=スコアリング基準!$B$26,スコアリング基準!$C$26,0))))</f>
        <v/>
      </c>
      <c r="V875" s="4">
        <f>IF($P875="なし",スコアリング基準!$C$27,0)</f>
        <v/>
      </c>
      <c r="W875" s="4">
        <f>IF($F875="",0,IF(ISNUMBER($F875),IF($F875&lt;=スコアリング基準!$B$28,スコアリング基準!$C$28,スコアリング基準!$C$29),0))</f>
        <v/>
      </c>
      <c r="X875" s="4">
        <f>IFERROR(VLOOKUP($B875,スコアリング基準!$A$36:$B$46,2,FALSE),0)</f>
        <v/>
      </c>
      <c r="Y875" s="4">
        <f>SUM($S875:$X875)</f>
        <v/>
      </c>
      <c r="Z875" s="4">
        <f>IF(COUNT($M875:$N875)=0,"データ無",IF($Y875&gt;=スコアリング基準!$B$30,"S",IF($Y875&gt;=スコアリング基準!$B$31,"A",IF($Y875&gt;=スコアリング基準!$B$32,"B","C"))))</f>
        <v/>
      </c>
      <c r="AA875">
        <f>IFERROR(INDEX(実績DB!$I$3:$I$104,MATCH($B875&amp;$C875,実績DB!$J$3:$J$104,0)),"")</f>
        <v/>
      </c>
    </row>
    <row r="876">
      <c r="A876" t="n">
        <v>874</v>
      </c>
      <c r="B876" t="inlineStr">
        <is>
          <t>東北</t>
        </is>
      </c>
      <c r="C876" t="inlineStr">
        <is>
          <t>7H20変電所</t>
        </is>
      </c>
      <c r="D876" t="inlineStr">
        <is>
          <t>新潟県</t>
        </is>
      </c>
      <c r="E876" t="n">
        <v>66</v>
      </c>
      <c r="F876" t="n">
        <v>33</v>
      </c>
      <c r="G876" s="3" t="n"/>
      <c r="H876" s="3" t="n"/>
      <c r="I876" t="inlineStr">
        <is>
          <t>未取得</t>
        </is>
      </c>
      <c r="J876" t="n">
        <v>13</v>
      </c>
      <c r="K876" t="n">
        <v>13</v>
      </c>
      <c r="L876" t="n">
        <v>-10</v>
      </c>
      <c r="O876" t="inlineStr">
        <is>
          <t>不可 #3</t>
        </is>
      </c>
      <c r="P876" t="inlineStr">
        <is>
          <t>有り</t>
        </is>
      </c>
      <c r="R876" s="4">
        <f>IF(COUNT($M876:$N876)=0,"",IF(AND(IF($N876&lt;&gt;"",$N876,$M876)&lt;=0,$O876&lt;&gt;"可"),"警告",""))</f>
        <v/>
      </c>
      <c r="S876" s="4">
        <f>IF(COUNT($M876:$N876)=0,0,IF(IF($N876&lt;&gt;"",$N876,$M876)&gt;=スコアリング基準!$B$20,スコアリング基準!$C$20,IF(IF($N876&lt;&gt;"",$N876,$M876)&gt;=スコアリング基準!$B$21,スコアリング基準!$C$21,IF(IF($N876&lt;&gt;"",$N876,$M876)&gt;0,スコアリング基準!$C$22,0))))</f>
        <v/>
      </c>
      <c r="T876" s="4">
        <f>IF($O876="可",スコアリング基準!$C$23,0)</f>
        <v/>
      </c>
      <c r="U876" s="4">
        <f>IF(OR(COUNT($K876:$L876)&lt;2,$K876=0),0,IF(ABS($L876)/$K876&lt;=スコアリング基準!$B$24,スコアリング基準!$C$24,IF(ABS($L876)/$K876&lt;=スコアリング基準!$B$25,スコアリング基準!$C$25,IF(ABS($L876)/$K876&lt;=スコアリング基準!$B$26,スコアリング基準!$C$26,0))))</f>
        <v/>
      </c>
      <c r="V876" s="4">
        <f>IF($P876="なし",スコアリング基準!$C$27,0)</f>
        <v/>
      </c>
      <c r="W876" s="4">
        <f>IF($F876="",0,IF(ISNUMBER($F876),IF($F876&lt;=スコアリング基準!$B$28,スコアリング基準!$C$28,スコアリング基準!$C$29),0))</f>
        <v/>
      </c>
      <c r="X876" s="4">
        <f>IFERROR(VLOOKUP($B876,スコアリング基準!$A$36:$B$46,2,FALSE),0)</f>
        <v/>
      </c>
      <c r="Y876" s="4">
        <f>SUM($S876:$X876)</f>
        <v/>
      </c>
      <c r="Z876" s="4">
        <f>IF(COUNT($M876:$N876)=0,"データ無",IF($Y876&gt;=スコアリング基準!$B$30,"S",IF($Y876&gt;=スコアリング基準!$B$31,"A",IF($Y876&gt;=スコアリング基準!$B$32,"B","C"))))</f>
        <v/>
      </c>
      <c r="AA876">
        <f>IFERROR(INDEX(実績DB!$I$3:$I$104,MATCH($B876&amp;$C876,実績DB!$J$3:$J$104,0)),"")</f>
        <v/>
      </c>
    </row>
    <row r="877">
      <c r="A877" t="n">
        <v>875</v>
      </c>
      <c r="B877" t="inlineStr">
        <is>
          <t>東北</t>
        </is>
      </c>
      <c r="C877" t="inlineStr">
        <is>
          <t>あかねヶ丘変電所</t>
        </is>
      </c>
      <c r="D877" t="inlineStr">
        <is>
          <t>山形県</t>
        </is>
      </c>
      <c r="E877" t="n">
        <v>66</v>
      </c>
      <c r="F877" t="n">
        <v>6.6</v>
      </c>
      <c r="G877" s="3" t="n">
        <v>38.251445</v>
      </c>
      <c r="H877" s="3" t="n">
        <v>140.308879</v>
      </c>
      <c r="I877" t="inlineStr">
        <is>
          <t>Google Places(名称一致)</t>
        </is>
      </c>
      <c r="J877" t="n">
        <v>38</v>
      </c>
      <c r="K877" t="n">
        <v>38</v>
      </c>
      <c r="L877" t="n">
        <v>-18</v>
      </c>
      <c r="M877" t="n">
        <v>20</v>
      </c>
      <c r="O877" t="inlineStr">
        <is>
          <t>不可 #4</t>
        </is>
      </c>
      <c r="P877" t="inlineStr">
        <is>
          <t>有り</t>
        </is>
      </c>
      <c r="R877" s="4">
        <f>IF(COUNT($M877:$N877)=0,"",IF(AND(IF($N877&lt;&gt;"",$N877,$M877)&lt;=0,$O877&lt;&gt;"可"),"警告",""))</f>
        <v/>
      </c>
      <c r="S877" s="4">
        <f>IF(COUNT($M877:$N877)=0,0,IF(IF($N877&lt;&gt;"",$N877,$M877)&gt;=スコアリング基準!$B$20,スコアリング基準!$C$20,IF(IF($N877&lt;&gt;"",$N877,$M877)&gt;=スコアリング基準!$B$21,スコアリング基準!$C$21,IF(IF($N877&lt;&gt;"",$N877,$M877)&gt;0,スコアリング基準!$C$22,0))))</f>
        <v/>
      </c>
      <c r="T877" s="4">
        <f>IF($O877="可",スコアリング基準!$C$23,0)</f>
        <v/>
      </c>
      <c r="U877" s="4">
        <f>IF(OR(COUNT($K877:$L877)&lt;2,$K877=0),0,IF(ABS($L877)/$K877&lt;=スコアリング基準!$B$24,スコアリング基準!$C$24,IF(ABS($L877)/$K877&lt;=スコアリング基準!$B$25,スコアリング基準!$C$25,IF(ABS($L877)/$K877&lt;=スコアリング基準!$B$26,スコアリング基準!$C$26,0))))</f>
        <v/>
      </c>
      <c r="V877" s="4">
        <f>IF($P877="なし",スコアリング基準!$C$27,0)</f>
        <v/>
      </c>
      <c r="W877" s="4">
        <f>IF($F877="",0,IF(ISNUMBER($F877),IF($F877&lt;=スコアリング基準!$B$28,スコアリング基準!$C$28,スコアリング基準!$C$29),0))</f>
        <v/>
      </c>
      <c r="X877" s="4">
        <f>IFERROR(VLOOKUP($B877,スコアリング基準!$A$36:$B$46,2,FALSE),0)</f>
        <v/>
      </c>
      <c r="Y877" s="4">
        <f>SUM($S877:$X877)</f>
        <v/>
      </c>
      <c r="Z877" s="4">
        <f>IF(COUNT($M877:$N877)=0,"データ無",IF($Y877&gt;=スコアリング基準!$B$30,"S",IF($Y877&gt;=スコアリング基準!$B$31,"A",IF($Y877&gt;=スコアリング基準!$B$32,"B","C"))))</f>
        <v/>
      </c>
      <c r="AA877">
        <f>IFERROR(INDEX(実績DB!$I$3:$I$104,MATCH($B877&amp;$C877,実績DB!$J$3:$J$104,0)),"")</f>
        <v/>
      </c>
    </row>
    <row r="878">
      <c r="A878" t="n">
        <v>876</v>
      </c>
      <c r="B878" t="inlineStr">
        <is>
          <t>東北</t>
        </is>
      </c>
      <c r="C878" t="inlineStr">
        <is>
          <t>万代変電所</t>
        </is>
      </c>
      <c r="D878" t="inlineStr">
        <is>
          <t>新潟県</t>
        </is>
      </c>
      <c r="E878" t="n">
        <v>66</v>
      </c>
      <c r="F878" t="n">
        <v>6.6</v>
      </c>
      <c r="G878" s="3" t="n">
        <v>37.926031</v>
      </c>
      <c r="H878" s="3" t="n">
        <v>139.056018</v>
      </c>
      <c r="I878" t="inlineStr">
        <is>
          <t>Google Places(名称一致)</t>
        </is>
      </c>
      <c r="J878" t="n">
        <v>47</v>
      </c>
      <c r="K878" t="n">
        <v>47</v>
      </c>
      <c r="L878" t="n">
        <v>-33</v>
      </c>
      <c r="M878" t="n">
        <v>14</v>
      </c>
      <c r="O878" t="inlineStr">
        <is>
          <t>不可 #4</t>
        </is>
      </c>
      <c r="P878" t="inlineStr">
        <is>
          <t>有り</t>
        </is>
      </c>
      <c r="R878" s="4">
        <f>IF(COUNT($M878:$N878)=0,"",IF(AND(IF($N878&lt;&gt;"",$N878,$M878)&lt;=0,$O878&lt;&gt;"可"),"警告",""))</f>
        <v/>
      </c>
      <c r="S878" s="4">
        <f>IF(COUNT($M878:$N878)=0,0,IF(IF($N878&lt;&gt;"",$N878,$M878)&gt;=スコアリング基準!$B$20,スコアリング基準!$C$20,IF(IF($N878&lt;&gt;"",$N878,$M878)&gt;=スコアリング基準!$B$21,スコアリング基準!$C$21,IF(IF($N878&lt;&gt;"",$N878,$M878)&gt;0,スコアリング基準!$C$22,0))))</f>
        <v/>
      </c>
      <c r="T878" s="4">
        <f>IF($O878="可",スコアリング基準!$C$23,0)</f>
        <v/>
      </c>
      <c r="U878" s="4">
        <f>IF(OR(COUNT($K878:$L878)&lt;2,$K878=0),0,IF(ABS($L878)/$K878&lt;=スコアリング基準!$B$24,スコアリング基準!$C$24,IF(ABS($L878)/$K878&lt;=スコアリング基準!$B$25,スコアリング基準!$C$25,IF(ABS($L878)/$K878&lt;=スコアリング基準!$B$26,スコアリング基準!$C$26,0))))</f>
        <v/>
      </c>
      <c r="V878" s="4">
        <f>IF($P878="なし",スコアリング基準!$C$27,0)</f>
        <v/>
      </c>
      <c r="W878" s="4">
        <f>IF($F878="",0,IF(ISNUMBER($F878),IF($F878&lt;=スコアリング基準!$B$28,スコアリング基準!$C$28,スコアリング基準!$C$29),0))</f>
        <v/>
      </c>
      <c r="X878" s="4">
        <f>IFERROR(VLOOKUP($B878,スコアリング基準!$A$36:$B$46,2,FALSE),0)</f>
        <v/>
      </c>
      <c r="Y878" s="4">
        <f>SUM($S878:$X878)</f>
        <v/>
      </c>
      <c r="Z878" s="4">
        <f>IF(COUNT($M878:$N878)=0,"データ無",IF($Y878&gt;=スコアリング基準!$B$30,"S",IF($Y878&gt;=スコアリング基準!$B$31,"A",IF($Y878&gt;=スコアリング基準!$B$32,"B","C"))))</f>
        <v/>
      </c>
      <c r="AA878">
        <f>IFERROR(INDEX(実績DB!$I$3:$I$104,MATCH($B878&amp;$C878,実績DB!$J$3:$J$104,0)),"")</f>
        <v/>
      </c>
    </row>
    <row r="879">
      <c r="A879" t="n">
        <v>877</v>
      </c>
      <c r="B879" t="inlineStr">
        <is>
          <t>東北</t>
        </is>
      </c>
      <c r="C879" t="inlineStr">
        <is>
          <t>三春変電所</t>
        </is>
      </c>
      <c r="D879" t="inlineStr">
        <is>
          <t>福島県</t>
        </is>
      </c>
      <c r="E879" t="n">
        <v>66</v>
      </c>
      <c r="F879" t="n">
        <v>6.6</v>
      </c>
      <c r="G879" s="3" t="n">
        <v>37.439169</v>
      </c>
      <c r="H879" s="3" t="n">
        <v>140.500577</v>
      </c>
      <c r="I879" t="inlineStr">
        <is>
          <t>Google Places(名称一致)</t>
        </is>
      </c>
      <c r="J879" t="n">
        <v>33</v>
      </c>
      <c r="K879" t="n">
        <v>33</v>
      </c>
      <c r="L879" t="n">
        <v>-26</v>
      </c>
      <c r="M879" t="n">
        <v>7</v>
      </c>
      <c r="O879" t="inlineStr">
        <is>
          <t>不可 #4</t>
        </is>
      </c>
      <c r="P879" t="inlineStr">
        <is>
          <t>有り</t>
        </is>
      </c>
      <c r="R879" s="4">
        <f>IF(COUNT($M879:$N879)=0,"",IF(AND(IF($N879&lt;&gt;"",$N879,$M879)&lt;=0,$O879&lt;&gt;"可"),"警告",""))</f>
        <v/>
      </c>
      <c r="S879" s="4">
        <f>IF(COUNT($M879:$N879)=0,0,IF(IF($N879&lt;&gt;"",$N879,$M879)&gt;=スコアリング基準!$B$20,スコアリング基準!$C$20,IF(IF($N879&lt;&gt;"",$N879,$M879)&gt;=スコアリング基準!$B$21,スコアリング基準!$C$21,IF(IF($N879&lt;&gt;"",$N879,$M879)&gt;0,スコアリング基準!$C$22,0))))</f>
        <v/>
      </c>
      <c r="T879" s="4">
        <f>IF($O879="可",スコアリング基準!$C$23,0)</f>
        <v/>
      </c>
      <c r="U879" s="4">
        <f>IF(OR(COUNT($K879:$L879)&lt;2,$K879=0),0,IF(ABS($L879)/$K879&lt;=スコアリング基準!$B$24,スコアリング基準!$C$24,IF(ABS($L879)/$K879&lt;=スコアリング基準!$B$25,スコアリング基準!$C$25,IF(ABS($L879)/$K879&lt;=スコアリング基準!$B$26,スコアリング基準!$C$26,0))))</f>
        <v/>
      </c>
      <c r="V879" s="4">
        <f>IF($P879="なし",スコアリング基準!$C$27,0)</f>
        <v/>
      </c>
      <c r="W879" s="4">
        <f>IF($F879="",0,IF(ISNUMBER($F879),IF($F879&lt;=スコアリング基準!$B$28,スコアリング基準!$C$28,スコアリング基準!$C$29),0))</f>
        <v/>
      </c>
      <c r="X879" s="4">
        <f>IFERROR(VLOOKUP($B879,スコアリング基準!$A$36:$B$46,2,FALSE),0)</f>
        <v/>
      </c>
      <c r="Y879" s="4">
        <f>SUM($S879:$X879)</f>
        <v/>
      </c>
      <c r="Z879" s="4">
        <f>IF(COUNT($M879:$N879)=0,"データ無",IF($Y879&gt;=スコアリング基準!$B$30,"S",IF($Y879&gt;=スコアリング基準!$B$31,"A",IF($Y879&gt;=スコアリング基準!$B$32,"B","C"))))</f>
        <v/>
      </c>
      <c r="AA879">
        <f>IFERROR(INDEX(実績DB!$I$3:$I$104,MATCH($B879&amp;$C879,実績DB!$J$3:$J$104,0)),"")</f>
        <v/>
      </c>
    </row>
    <row r="880">
      <c r="A880" t="n">
        <v>878</v>
      </c>
      <c r="B880" t="inlineStr">
        <is>
          <t>東北</t>
        </is>
      </c>
      <c r="C880" t="inlineStr">
        <is>
          <t>中新田変電所</t>
        </is>
      </c>
      <c r="D880" t="inlineStr">
        <is>
          <t>宮城県</t>
        </is>
      </c>
      <c r="E880" t="n">
        <v>66</v>
      </c>
      <c r="F880" t="n">
        <v>6.6</v>
      </c>
      <c r="G880" s="3" t="n">
        <v>38.57588</v>
      </c>
      <c r="H880" s="3" t="n">
        <v>140.849165</v>
      </c>
      <c r="I880" t="inlineStr">
        <is>
          <t>Google Places(名称一致)</t>
        </is>
      </c>
      <c r="J880" t="n">
        <v>47</v>
      </c>
      <c r="K880" t="n">
        <v>47</v>
      </c>
      <c r="L880" t="n">
        <v>-38</v>
      </c>
      <c r="M880" t="n">
        <v>9</v>
      </c>
      <c r="O880" t="inlineStr">
        <is>
          <t>不可 #4</t>
        </is>
      </c>
      <c r="P880" t="inlineStr">
        <is>
          <t>有り</t>
        </is>
      </c>
      <c r="R880" s="4">
        <f>IF(COUNT($M880:$N880)=0,"",IF(AND(IF($N880&lt;&gt;"",$N880,$M880)&lt;=0,$O880&lt;&gt;"可"),"警告",""))</f>
        <v/>
      </c>
      <c r="S880" s="4">
        <f>IF(COUNT($M880:$N880)=0,0,IF(IF($N880&lt;&gt;"",$N880,$M880)&gt;=スコアリング基準!$B$20,スコアリング基準!$C$20,IF(IF($N880&lt;&gt;"",$N880,$M880)&gt;=スコアリング基準!$B$21,スコアリング基準!$C$21,IF(IF($N880&lt;&gt;"",$N880,$M880)&gt;0,スコアリング基準!$C$22,0))))</f>
        <v/>
      </c>
      <c r="T880" s="4">
        <f>IF($O880="可",スコアリング基準!$C$23,0)</f>
        <v/>
      </c>
      <c r="U880" s="4">
        <f>IF(OR(COUNT($K880:$L880)&lt;2,$K880=0),0,IF(ABS($L880)/$K880&lt;=スコアリング基準!$B$24,スコアリング基準!$C$24,IF(ABS($L880)/$K880&lt;=スコアリング基準!$B$25,スコアリング基準!$C$25,IF(ABS($L880)/$K880&lt;=スコアリング基準!$B$26,スコアリング基準!$C$26,0))))</f>
        <v/>
      </c>
      <c r="V880" s="4">
        <f>IF($P880="なし",スコアリング基準!$C$27,0)</f>
        <v/>
      </c>
      <c r="W880" s="4">
        <f>IF($F880="",0,IF(ISNUMBER($F880),IF($F880&lt;=スコアリング基準!$B$28,スコアリング基準!$C$28,スコアリング基準!$C$29),0))</f>
        <v/>
      </c>
      <c r="X880" s="4">
        <f>IFERROR(VLOOKUP($B880,スコアリング基準!$A$36:$B$46,2,FALSE),0)</f>
        <v/>
      </c>
      <c r="Y880" s="4">
        <f>SUM($S880:$X880)</f>
        <v/>
      </c>
      <c r="Z880" s="4">
        <f>IF(COUNT($M880:$N880)=0,"データ無",IF($Y880&gt;=スコアリング基準!$B$30,"S",IF($Y880&gt;=スコアリング基準!$B$31,"A",IF($Y880&gt;=スコアリング基準!$B$32,"B","C"))))</f>
        <v/>
      </c>
      <c r="AA880">
        <f>IFERROR(INDEX(実績DB!$I$3:$I$104,MATCH($B880&amp;$C880,実績DB!$J$3:$J$104,0)),"")</f>
        <v/>
      </c>
    </row>
    <row r="881">
      <c r="A881" t="n">
        <v>879</v>
      </c>
      <c r="B881" t="inlineStr">
        <is>
          <t>東北</t>
        </is>
      </c>
      <c r="C881" t="inlineStr">
        <is>
          <t>久保田変電所</t>
        </is>
      </c>
      <c r="D881" t="inlineStr">
        <is>
          <t>福島県</t>
        </is>
      </c>
      <c r="E881" t="n">
        <v>66</v>
      </c>
      <c r="F881" t="n">
        <v>6.6</v>
      </c>
      <c r="G881" s="3" t="n">
        <v>37.411783</v>
      </c>
      <c r="H881" s="3" t="n">
        <v>140.378734</v>
      </c>
      <c r="I881" t="inlineStr">
        <is>
          <t>Google Places(名称一致)</t>
        </is>
      </c>
      <c r="J881" t="n">
        <v>75</v>
      </c>
      <c r="K881" t="n">
        <v>75</v>
      </c>
      <c r="L881" t="n">
        <v>-53</v>
      </c>
      <c r="M881" t="n">
        <v>22</v>
      </c>
      <c r="O881" t="inlineStr">
        <is>
          <t>不可 #4</t>
        </is>
      </c>
      <c r="P881" t="inlineStr">
        <is>
          <t>有り</t>
        </is>
      </c>
      <c r="R881" s="4">
        <f>IF(COUNT($M881:$N881)=0,"",IF(AND(IF($N881&lt;&gt;"",$N881,$M881)&lt;=0,$O881&lt;&gt;"可"),"警告",""))</f>
        <v/>
      </c>
      <c r="S881" s="4">
        <f>IF(COUNT($M881:$N881)=0,0,IF(IF($N881&lt;&gt;"",$N881,$M881)&gt;=スコアリング基準!$B$20,スコアリング基準!$C$20,IF(IF($N881&lt;&gt;"",$N881,$M881)&gt;=スコアリング基準!$B$21,スコアリング基準!$C$21,IF(IF($N881&lt;&gt;"",$N881,$M881)&gt;0,スコアリング基準!$C$22,0))))</f>
        <v/>
      </c>
      <c r="T881" s="4">
        <f>IF($O881="可",スコアリング基準!$C$23,0)</f>
        <v/>
      </c>
      <c r="U881" s="4">
        <f>IF(OR(COUNT($K881:$L881)&lt;2,$K881=0),0,IF(ABS($L881)/$K881&lt;=スコアリング基準!$B$24,スコアリング基準!$C$24,IF(ABS($L881)/$K881&lt;=スコアリング基準!$B$25,スコアリング基準!$C$25,IF(ABS($L881)/$K881&lt;=スコアリング基準!$B$26,スコアリング基準!$C$26,0))))</f>
        <v/>
      </c>
      <c r="V881" s="4">
        <f>IF($P881="なし",スコアリング基準!$C$27,0)</f>
        <v/>
      </c>
      <c r="W881" s="4">
        <f>IF($F881="",0,IF(ISNUMBER($F881),IF($F881&lt;=スコアリング基準!$B$28,スコアリング基準!$C$28,スコアリング基準!$C$29),0))</f>
        <v/>
      </c>
      <c r="X881" s="4">
        <f>IFERROR(VLOOKUP($B881,スコアリング基準!$A$36:$B$46,2,FALSE),0)</f>
        <v/>
      </c>
      <c r="Y881" s="4">
        <f>SUM($S881:$X881)</f>
        <v/>
      </c>
      <c r="Z881" s="4">
        <f>IF(COUNT($M881:$N881)=0,"データ無",IF($Y881&gt;=スコアリング基準!$B$30,"S",IF($Y881&gt;=スコアリング基準!$B$31,"A",IF($Y881&gt;=スコアリング基準!$B$32,"B","C"))))</f>
        <v/>
      </c>
      <c r="AA881">
        <f>IFERROR(INDEX(実績DB!$I$3:$I$104,MATCH($B881&amp;$C881,実績DB!$J$3:$J$104,0)),"")</f>
        <v/>
      </c>
    </row>
    <row r="882">
      <c r="A882" t="n">
        <v>880</v>
      </c>
      <c r="B882" t="inlineStr">
        <is>
          <t>東北</t>
        </is>
      </c>
      <c r="C882" t="inlineStr">
        <is>
          <t>久野本変電所</t>
        </is>
      </c>
      <c r="D882" t="inlineStr">
        <is>
          <t>山形県</t>
        </is>
      </c>
      <c r="E882" t="n">
        <v>66</v>
      </c>
      <c r="F882" t="n">
        <v>6.6</v>
      </c>
      <c r="G882" s="3" t="n">
        <v>38.369987</v>
      </c>
      <c r="H882" s="3" t="n">
        <v>140.360909</v>
      </c>
      <c r="I882" t="inlineStr">
        <is>
          <t>Google Places(名称一致)</t>
        </is>
      </c>
      <c r="J882" t="n">
        <v>57</v>
      </c>
      <c r="K882" t="n">
        <v>57</v>
      </c>
      <c r="L882" t="n">
        <v>-37</v>
      </c>
      <c r="M882" t="n">
        <v>20</v>
      </c>
      <c r="O882" t="inlineStr">
        <is>
          <t>不可 #4</t>
        </is>
      </c>
      <c r="P882" t="inlineStr">
        <is>
          <t>有り</t>
        </is>
      </c>
      <c r="R882" s="4">
        <f>IF(COUNT($M882:$N882)=0,"",IF(AND(IF($N882&lt;&gt;"",$N882,$M882)&lt;=0,$O882&lt;&gt;"可"),"警告",""))</f>
        <v/>
      </c>
      <c r="S882" s="4">
        <f>IF(COUNT($M882:$N882)=0,0,IF(IF($N882&lt;&gt;"",$N882,$M882)&gt;=スコアリング基準!$B$20,スコアリング基準!$C$20,IF(IF($N882&lt;&gt;"",$N882,$M882)&gt;=スコアリング基準!$B$21,スコアリング基準!$C$21,IF(IF($N882&lt;&gt;"",$N882,$M882)&gt;0,スコアリング基準!$C$22,0))))</f>
        <v/>
      </c>
      <c r="T882" s="4">
        <f>IF($O882="可",スコアリング基準!$C$23,0)</f>
        <v/>
      </c>
      <c r="U882" s="4">
        <f>IF(OR(COUNT($K882:$L882)&lt;2,$K882=0),0,IF(ABS($L882)/$K882&lt;=スコアリング基準!$B$24,スコアリング基準!$C$24,IF(ABS($L882)/$K882&lt;=スコアリング基準!$B$25,スコアリング基準!$C$25,IF(ABS($L882)/$K882&lt;=スコアリング基準!$B$26,スコアリング基準!$C$26,0))))</f>
        <v/>
      </c>
      <c r="V882" s="4">
        <f>IF($P882="なし",スコアリング基準!$C$27,0)</f>
        <v/>
      </c>
      <c r="W882" s="4">
        <f>IF($F882="",0,IF(ISNUMBER($F882),IF($F882&lt;=スコアリング基準!$B$28,スコアリング基準!$C$28,スコアリング基準!$C$29),0))</f>
        <v/>
      </c>
      <c r="X882" s="4">
        <f>IFERROR(VLOOKUP($B882,スコアリング基準!$A$36:$B$46,2,FALSE),0)</f>
        <v/>
      </c>
      <c r="Y882" s="4">
        <f>SUM($S882:$X882)</f>
        <v/>
      </c>
      <c r="Z882" s="4">
        <f>IF(COUNT($M882:$N882)=0,"データ無",IF($Y882&gt;=スコアリング基準!$B$30,"S",IF($Y882&gt;=スコアリング基準!$B$31,"A",IF($Y882&gt;=スコアリング基準!$B$32,"B","C"))))</f>
        <v/>
      </c>
      <c r="AA882">
        <f>IFERROR(INDEX(実績DB!$I$3:$I$104,MATCH($B882&amp;$C882,実績DB!$J$3:$J$104,0)),"")</f>
        <v/>
      </c>
    </row>
    <row r="883">
      <c r="A883" t="n">
        <v>881</v>
      </c>
      <c r="B883" t="inlineStr">
        <is>
          <t>東北</t>
        </is>
      </c>
      <c r="C883" t="inlineStr">
        <is>
          <t>亀田変電所</t>
        </is>
      </c>
      <c r="D883" t="inlineStr">
        <is>
          <t>新潟県</t>
        </is>
      </c>
      <c r="E883" t="n">
        <v>66</v>
      </c>
      <c r="F883" t="n">
        <v>6.6</v>
      </c>
      <c r="G883" s="3" t="n">
        <v>37.866815</v>
      </c>
      <c r="H883" s="3" t="n">
        <v>139.102441</v>
      </c>
      <c r="I883" t="inlineStr">
        <is>
          <t>Google Places(名称一致)</t>
        </is>
      </c>
      <c r="J883" t="n">
        <v>57</v>
      </c>
      <c r="K883" t="n">
        <v>57</v>
      </c>
      <c r="L883" t="n">
        <v>-36</v>
      </c>
      <c r="M883" t="n">
        <v>21</v>
      </c>
      <c r="O883" t="inlineStr">
        <is>
          <t>不可 #4</t>
        </is>
      </c>
      <c r="P883" t="inlineStr">
        <is>
          <t>有り</t>
        </is>
      </c>
      <c r="R883" s="4">
        <f>IF(COUNT($M883:$N883)=0,"",IF(AND(IF($N883&lt;&gt;"",$N883,$M883)&lt;=0,$O883&lt;&gt;"可"),"警告",""))</f>
        <v/>
      </c>
      <c r="S883" s="4">
        <f>IF(COUNT($M883:$N883)=0,0,IF(IF($N883&lt;&gt;"",$N883,$M883)&gt;=スコアリング基準!$B$20,スコアリング基準!$C$20,IF(IF($N883&lt;&gt;"",$N883,$M883)&gt;=スコアリング基準!$B$21,スコアリング基準!$C$21,IF(IF($N883&lt;&gt;"",$N883,$M883)&gt;0,スコアリング基準!$C$22,0))))</f>
        <v/>
      </c>
      <c r="T883" s="4">
        <f>IF($O883="可",スコアリング基準!$C$23,0)</f>
        <v/>
      </c>
      <c r="U883" s="4">
        <f>IF(OR(COUNT($K883:$L883)&lt;2,$K883=0),0,IF(ABS($L883)/$K883&lt;=スコアリング基準!$B$24,スコアリング基準!$C$24,IF(ABS($L883)/$K883&lt;=スコアリング基準!$B$25,スコアリング基準!$C$25,IF(ABS($L883)/$K883&lt;=スコアリング基準!$B$26,スコアリング基準!$C$26,0))))</f>
        <v/>
      </c>
      <c r="V883" s="4">
        <f>IF($P883="なし",スコアリング基準!$C$27,0)</f>
        <v/>
      </c>
      <c r="W883" s="4">
        <f>IF($F883="",0,IF(ISNUMBER($F883),IF($F883&lt;=スコアリング基準!$B$28,スコアリング基準!$C$28,スコアリング基準!$C$29),0))</f>
        <v/>
      </c>
      <c r="X883" s="4">
        <f>IFERROR(VLOOKUP($B883,スコアリング基準!$A$36:$B$46,2,FALSE),0)</f>
        <v/>
      </c>
      <c r="Y883" s="4">
        <f>SUM($S883:$X883)</f>
        <v/>
      </c>
      <c r="Z883" s="4">
        <f>IF(COUNT($M883:$N883)=0,"データ無",IF($Y883&gt;=スコアリング基準!$B$30,"S",IF($Y883&gt;=スコアリング基準!$B$31,"A",IF($Y883&gt;=スコアリング基準!$B$32,"B","C"))))</f>
        <v/>
      </c>
      <c r="AA883">
        <f>IFERROR(INDEX(実績DB!$I$3:$I$104,MATCH($B883&amp;$C883,実績DB!$J$3:$J$104,0)),"")</f>
        <v/>
      </c>
    </row>
    <row r="884">
      <c r="A884" t="n">
        <v>882</v>
      </c>
      <c r="B884" t="inlineStr">
        <is>
          <t>東北</t>
        </is>
      </c>
      <c r="C884" t="inlineStr">
        <is>
          <t>亀貝変電所</t>
        </is>
      </c>
      <c r="D884" t="inlineStr">
        <is>
          <t>新潟県</t>
        </is>
      </c>
      <c r="E884" t="n">
        <v>66</v>
      </c>
      <c r="F884" t="n">
        <v>6.6</v>
      </c>
      <c r="G884" s="3" t="n">
        <v>37.866303</v>
      </c>
      <c r="H884" s="3" t="n">
        <v>138.982032</v>
      </c>
      <c r="I884" t="inlineStr">
        <is>
          <t>Google Places(名称一致)</t>
        </is>
      </c>
      <c r="J884" t="n">
        <v>57</v>
      </c>
      <c r="K884" t="n">
        <v>57</v>
      </c>
      <c r="L884" t="n">
        <v>-36</v>
      </c>
      <c r="M884" t="n">
        <v>21</v>
      </c>
      <c r="O884" t="inlineStr">
        <is>
          <t>不可 #4</t>
        </is>
      </c>
      <c r="P884" t="inlineStr">
        <is>
          <t>有り</t>
        </is>
      </c>
      <c r="R884" s="4">
        <f>IF(COUNT($M884:$N884)=0,"",IF(AND(IF($N884&lt;&gt;"",$N884,$M884)&lt;=0,$O884&lt;&gt;"可"),"警告",""))</f>
        <v/>
      </c>
      <c r="S884" s="4">
        <f>IF(COUNT($M884:$N884)=0,0,IF(IF($N884&lt;&gt;"",$N884,$M884)&gt;=スコアリング基準!$B$20,スコアリング基準!$C$20,IF(IF($N884&lt;&gt;"",$N884,$M884)&gt;=スコアリング基準!$B$21,スコアリング基準!$C$21,IF(IF($N884&lt;&gt;"",$N884,$M884)&gt;0,スコアリング基準!$C$22,0))))</f>
        <v/>
      </c>
      <c r="T884" s="4">
        <f>IF($O884="可",スコアリング基準!$C$23,0)</f>
        <v/>
      </c>
      <c r="U884" s="4">
        <f>IF(OR(COUNT($K884:$L884)&lt;2,$K884=0),0,IF(ABS($L884)/$K884&lt;=スコアリング基準!$B$24,スコアリング基準!$C$24,IF(ABS($L884)/$K884&lt;=スコアリング基準!$B$25,スコアリング基準!$C$25,IF(ABS($L884)/$K884&lt;=スコアリング基準!$B$26,スコアリング基準!$C$26,0))))</f>
        <v/>
      </c>
      <c r="V884" s="4">
        <f>IF($P884="なし",スコアリング基準!$C$27,0)</f>
        <v/>
      </c>
      <c r="W884" s="4">
        <f>IF($F884="",0,IF(ISNUMBER($F884),IF($F884&lt;=スコアリング基準!$B$28,スコアリング基準!$C$28,スコアリング基準!$C$29),0))</f>
        <v/>
      </c>
      <c r="X884" s="4">
        <f>IFERROR(VLOOKUP($B884,スコアリング基準!$A$36:$B$46,2,FALSE),0)</f>
        <v/>
      </c>
      <c r="Y884" s="4">
        <f>SUM($S884:$X884)</f>
        <v/>
      </c>
      <c r="Z884" s="4">
        <f>IF(COUNT($M884:$N884)=0,"データ無",IF($Y884&gt;=スコアリング基準!$B$30,"S",IF($Y884&gt;=スコアリング基準!$B$31,"A",IF($Y884&gt;=スコアリング基準!$B$32,"B","C"))))</f>
        <v/>
      </c>
      <c r="AA884">
        <f>IFERROR(INDEX(実績DB!$I$3:$I$104,MATCH($B884&amp;$C884,実績DB!$J$3:$J$104,0)),"")</f>
        <v/>
      </c>
    </row>
    <row r="885">
      <c r="A885" t="n">
        <v>883</v>
      </c>
      <c r="B885" t="inlineStr">
        <is>
          <t>東北</t>
        </is>
      </c>
      <c r="C885" t="inlineStr">
        <is>
          <t>二本松変電所</t>
        </is>
      </c>
      <c r="D885" t="inlineStr">
        <is>
          <t>福島県</t>
        </is>
      </c>
      <c r="E885" t="n">
        <v>66</v>
      </c>
      <c r="F885" t="n">
        <v>6.6</v>
      </c>
      <c r="G885" s="3" t="n">
        <v>37.597087</v>
      </c>
      <c r="H885" s="3" t="n">
        <v>140.451373</v>
      </c>
      <c r="I885" t="inlineStr">
        <is>
          <t>Google Places(名称一致)</t>
        </is>
      </c>
      <c r="J885" t="n">
        <v>52</v>
      </c>
      <c r="K885" t="n">
        <v>52</v>
      </c>
      <c r="L885" t="n">
        <v>-42</v>
      </c>
      <c r="M885" t="n">
        <v>10</v>
      </c>
      <c r="O885" t="inlineStr">
        <is>
          <t>不可 #4</t>
        </is>
      </c>
      <c r="P885" t="inlineStr">
        <is>
          <t>有り</t>
        </is>
      </c>
      <c r="R885" s="4">
        <f>IF(COUNT($M885:$N885)=0,"",IF(AND(IF($N885&lt;&gt;"",$N885,$M885)&lt;=0,$O885&lt;&gt;"可"),"警告",""))</f>
        <v/>
      </c>
      <c r="S885" s="4">
        <f>IF(COUNT($M885:$N885)=0,0,IF(IF($N885&lt;&gt;"",$N885,$M885)&gt;=スコアリング基準!$B$20,スコアリング基準!$C$20,IF(IF($N885&lt;&gt;"",$N885,$M885)&gt;=スコアリング基準!$B$21,スコアリング基準!$C$21,IF(IF($N885&lt;&gt;"",$N885,$M885)&gt;0,スコアリング基準!$C$22,0))))</f>
        <v/>
      </c>
      <c r="T885" s="4">
        <f>IF($O885="可",スコアリング基準!$C$23,0)</f>
        <v/>
      </c>
      <c r="U885" s="4">
        <f>IF(OR(COUNT($K885:$L885)&lt;2,$K885=0),0,IF(ABS($L885)/$K885&lt;=スコアリング基準!$B$24,スコアリング基準!$C$24,IF(ABS($L885)/$K885&lt;=スコアリング基準!$B$25,スコアリング基準!$C$25,IF(ABS($L885)/$K885&lt;=スコアリング基準!$B$26,スコアリング基準!$C$26,0))))</f>
        <v/>
      </c>
      <c r="V885" s="4">
        <f>IF($P885="なし",スコアリング基準!$C$27,0)</f>
        <v/>
      </c>
      <c r="W885" s="4">
        <f>IF($F885="",0,IF(ISNUMBER($F885),IF($F885&lt;=スコアリング基準!$B$28,スコアリング基準!$C$28,スコアリング基準!$C$29),0))</f>
        <v/>
      </c>
      <c r="X885" s="4">
        <f>IFERROR(VLOOKUP($B885,スコアリング基準!$A$36:$B$46,2,FALSE),0)</f>
        <v/>
      </c>
      <c r="Y885" s="4">
        <f>SUM($S885:$X885)</f>
        <v/>
      </c>
      <c r="Z885" s="4">
        <f>IF(COUNT($M885:$N885)=0,"データ無",IF($Y885&gt;=スコアリング基準!$B$30,"S",IF($Y885&gt;=スコアリング基準!$B$31,"A",IF($Y885&gt;=スコアリング基準!$B$32,"B","C"))))</f>
        <v/>
      </c>
      <c r="AA885">
        <f>IFERROR(INDEX(実績DB!$I$3:$I$104,MATCH($B885&amp;$C885,実績DB!$J$3:$J$104,0)),"")</f>
        <v/>
      </c>
    </row>
    <row r="886">
      <c r="A886" t="n">
        <v>884</v>
      </c>
      <c r="B886" t="inlineStr">
        <is>
          <t>東北</t>
        </is>
      </c>
      <c r="C886" t="inlineStr">
        <is>
          <t>仙北町変電所</t>
        </is>
      </c>
      <c r="D886" t="inlineStr">
        <is>
          <t>岩手県</t>
        </is>
      </c>
      <c r="E886" t="n">
        <v>66</v>
      </c>
      <c r="F886" t="n">
        <v>6.6</v>
      </c>
      <c r="G886" s="3" t="n">
        <v>39.682721</v>
      </c>
      <c r="H886" s="3" t="n">
        <v>141.13064</v>
      </c>
      <c r="I886" t="inlineStr">
        <is>
          <t>Google Places(名称一致)</t>
        </is>
      </c>
      <c r="J886" t="n">
        <v>57</v>
      </c>
      <c r="K886" t="n">
        <v>57</v>
      </c>
      <c r="L886" t="n">
        <v>-36</v>
      </c>
      <c r="M886" t="n">
        <v>21</v>
      </c>
      <c r="O886" t="inlineStr">
        <is>
          <t>不可 #4</t>
        </is>
      </c>
      <c r="P886" t="inlineStr">
        <is>
          <t>有り</t>
        </is>
      </c>
      <c r="R886" s="4">
        <f>IF(COUNT($M886:$N886)=0,"",IF(AND(IF($N886&lt;&gt;"",$N886,$M886)&lt;=0,$O886&lt;&gt;"可"),"警告",""))</f>
        <v/>
      </c>
      <c r="S886" s="4">
        <f>IF(COUNT($M886:$N886)=0,0,IF(IF($N886&lt;&gt;"",$N886,$M886)&gt;=スコアリング基準!$B$20,スコアリング基準!$C$20,IF(IF($N886&lt;&gt;"",$N886,$M886)&gt;=スコアリング基準!$B$21,スコアリング基準!$C$21,IF(IF($N886&lt;&gt;"",$N886,$M886)&gt;0,スコアリング基準!$C$22,0))))</f>
        <v/>
      </c>
      <c r="T886" s="4">
        <f>IF($O886="可",スコアリング基準!$C$23,0)</f>
        <v/>
      </c>
      <c r="U886" s="4">
        <f>IF(OR(COUNT($K886:$L886)&lt;2,$K886=0),0,IF(ABS($L886)/$K886&lt;=スコアリング基準!$B$24,スコアリング基準!$C$24,IF(ABS($L886)/$K886&lt;=スコアリング基準!$B$25,スコアリング基準!$C$25,IF(ABS($L886)/$K886&lt;=スコアリング基準!$B$26,スコアリング基準!$C$26,0))))</f>
        <v/>
      </c>
      <c r="V886" s="4">
        <f>IF($P886="なし",スコアリング基準!$C$27,0)</f>
        <v/>
      </c>
      <c r="W886" s="4">
        <f>IF($F886="",0,IF(ISNUMBER($F886),IF($F886&lt;=スコアリング基準!$B$28,スコアリング基準!$C$28,スコアリング基準!$C$29),0))</f>
        <v/>
      </c>
      <c r="X886" s="4">
        <f>IFERROR(VLOOKUP($B886,スコアリング基準!$A$36:$B$46,2,FALSE),0)</f>
        <v/>
      </c>
      <c r="Y886" s="4">
        <f>SUM($S886:$X886)</f>
        <v/>
      </c>
      <c r="Z886" s="4">
        <f>IF(COUNT($M886:$N886)=0,"データ無",IF($Y886&gt;=スコアリング基準!$B$30,"S",IF($Y886&gt;=スコアリング基準!$B$31,"A",IF($Y886&gt;=スコアリング基準!$B$32,"B","C"))))</f>
        <v/>
      </c>
      <c r="AA886">
        <f>IFERROR(INDEX(実績DB!$I$3:$I$104,MATCH($B886&amp;$C886,実績DB!$J$3:$J$104,0)),"")</f>
        <v/>
      </c>
    </row>
    <row r="887">
      <c r="A887" t="n">
        <v>885</v>
      </c>
      <c r="B887" t="inlineStr">
        <is>
          <t>東北</t>
        </is>
      </c>
      <c r="C887" t="inlineStr">
        <is>
          <t>仙台本町変電所</t>
        </is>
      </c>
      <c r="D887" t="inlineStr">
        <is>
          <t>宮城県</t>
        </is>
      </c>
      <c r="E887" t="n">
        <v>66</v>
      </c>
      <c r="F887" t="n">
        <v>6.6</v>
      </c>
      <c r="G887" s="3" t="n">
        <v>38.263501</v>
      </c>
      <c r="H887" s="3" t="n">
        <v>140.876525</v>
      </c>
      <c r="I887" t="inlineStr">
        <is>
          <t>Google Places(名称一致)</t>
        </is>
      </c>
      <c r="J887" t="n">
        <v>56</v>
      </c>
      <c r="K887" t="n">
        <v>56</v>
      </c>
      <c r="L887" t="n">
        <v>-24</v>
      </c>
      <c r="M887" t="n">
        <v>32</v>
      </c>
      <c r="O887" t="inlineStr">
        <is>
          <t>不可 #4</t>
        </is>
      </c>
      <c r="P887" t="inlineStr">
        <is>
          <t>有り</t>
        </is>
      </c>
      <c r="R887" s="4">
        <f>IF(COUNT($M887:$N887)=0,"",IF(AND(IF($N887&lt;&gt;"",$N887,$M887)&lt;=0,$O887&lt;&gt;"可"),"警告",""))</f>
        <v/>
      </c>
      <c r="S887" s="4">
        <f>IF(COUNT($M887:$N887)=0,0,IF(IF($N887&lt;&gt;"",$N887,$M887)&gt;=スコアリング基準!$B$20,スコアリング基準!$C$20,IF(IF($N887&lt;&gt;"",$N887,$M887)&gt;=スコアリング基準!$B$21,スコアリング基準!$C$21,IF(IF($N887&lt;&gt;"",$N887,$M887)&gt;0,スコアリング基準!$C$22,0))))</f>
        <v/>
      </c>
      <c r="T887" s="4">
        <f>IF($O887="可",スコアリング基準!$C$23,0)</f>
        <v/>
      </c>
      <c r="U887" s="4">
        <f>IF(OR(COUNT($K887:$L887)&lt;2,$K887=0),0,IF(ABS($L887)/$K887&lt;=スコアリング基準!$B$24,スコアリング基準!$C$24,IF(ABS($L887)/$K887&lt;=スコアリング基準!$B$25,スコアリング基準!$C$25,IF(ABS($L887)/$K887&lt;=スコアリング基準!$B$26,スコアリング基準!$C$26,0))))</f>
        <v/>
      </c>
      <c r="V887" s="4">
        <f>IF($P887="なし",スコアリング基準!$C$27,0)</f>
        <v/>
      </c>
      <c r="W887" s="4">
        <f>IF($F887="",0,IF(ISNUMBER($F887),IF($F887&lt;=スコアリング基準!$B$28,スコアリング基準!$C$28,スコアリング基準!$C$29),0))</f>
        <v/>
      </c>
      <c r="X887" s="4">
        <f>IFERROR(VLOOKUP($B887,スコアリング基準!$A$36:$B$46,2,FALSE),0)</f>
        <v/>
      </c>
      <c r="Y887" s="4">
        <f>SUM($S887:$X887)</f>
        <v/>
      </c>
      <c r="Z887" s="4">
        <f>IF(COUNT($M887:$N887)=0,"データ無",IF($Y887&gt;=スコアリング基準!$B$30,"S",IF($Y887&gt;=スコアリング基準!$B$31,"A",IF($Y887&gt;=スコアリング基準!$B$32,"B","C"))))</f>
        <v/>
      </c>
      <c r="AA887">
        <f>IFERROR(INDEX(実績DB!$I$3:$I$104,MATCH($B887&amp;$C887,実績DB!$J$3:$J$104,0)),"")</f>
        <v/>
      </c>
    </row>
    <row r="888">
      <c r="A888" t="n">
        <v>886</v>
      </c>
      <c r="B888" t="inlineStr">
        <is>
          <t>東北</t>
        </is>
      </c>
      <c r="C888" t="inlineStr">
        <is>
          <t>住田変電所</t>
        </is>
      </c>
      <c r="D888" t="inlineStr">
        <is>
          <t>岩手県</t>
        </is>
      </c>
      <c r="E888" t="n">
        <v>66</v>
      </c>
      <c r="F888" t="n">
        <v>6.6</v>
      </c>
      <c r="G888" s="3" t="n">
        <v>39.154421</v>
      </c>
      <c r="H888" s="3" t="n">
        <v>141.539214</v>
      </c>
      <c r="I888" t="inlineStr">
        <is>
          <t>Google Places(名称一致)</t>
        </is>
      </c>
      <c r="J888" t="n">
        <v>18</v>
      </c>
      <c r="K888" t="n">
        <v>18</v>
      </c>
      <c r="L888" t="n">
        <v>-13</v>
      </c>
      <c r="M888" t="n">
        <v>5</v>
      </c>
      <c r="O888" t="inlineStr">
        <is>
          <t>不可 #4</t>
        </is>
      </c>
      <c r="P888" t="inlineStr">
        <is>
          <t>有り</t>
        </is>
      </c>
      <c r="R888" s="4">
        <f>IF(COUNT($M888:$N888)=0,"",IF(AND(IF($N888&lt;&gt;"",$N888,$M888)&lt;=0,$O888&lt;&gt;"可"),"警告",""))</f>
        <v/>
      </c>
      <c r="S888" s="4">
        <f>IF(COUNT($M888:$N888)=0,0,IF(IF($N888&lt;&gt;"",$N888,$M888)&gt;=スコアリング基準!$B$20,スコアリング基準!$C$20,IF(IF($N888&lt;&gt;"",$N888,$M888)&gt;=スコアリング基準!$B$21,スコアリング基準!$C$21,IF(IF($N888&lt;&gt;"",$N888,$M888)&gt;0,スコアリング基準!$C$22,0))))</f>
        <v/>
      </c>
      <c r="T888" s="4">
        <f>IF($O888="可",スコアリング基準!$C$23,0)</f>
        <v/>
      </c>
      <c r="U888" s="4">
        <f>IF(OR(COUNT($K888:$L888)&lt;2,$K888=0),0,IF(ABS($L888)/$K888&lt;=スコアリング基準!$B$24,スコアリング基準!$C$24,IF(ABS($L888)/$K888&lt;=スコアリング基準!$B$25,スコアリング基準!$C$25,IF(ABS($L888)/$K888&lt;=スコアリング基準!$B$26,スコアリング基準!$C$26,0))))</f>
        <v/>
      </c>
      <c r="V888" s="4">
        <f>IF($P888="なし",スコアリング基準!$C$27,0)</f>
        <v/>
      </c>
      <c r="W888" s="4">
        <f>IF($F888="",0,IF(ISNUMBER($F888),IF($F888&lt;=スコアリング基準!$B$28,スコアリング基準!$C$28,スコアリング基準!$C$29),0))</f>
        <v/>
      </c>
      <c r="X888" s="4">
        <f>IFERROR(VLOOKUP($B888,スコアリング基準!$A$36:$B$46,2,FALSE),0)</f>
        <v/>
      </c>
      <c r="Y888" s="4">
        <f>SUM($S888:$X888)</f>
        <v/>
      </c>
      <c r="Z888" s="4">
        <f>IF(COUNT($M888:$N888)=0,"データ無",IF($Y888&gt;=スコアリング基準!$B$30,"S",IF($Y888&gt;=スコアリング基準!$B$31,"A",IF($Y888&gt;=スコアリング基準!$B$32,"B","C"))))</f>
        <v/>
      </c>
      <c r="AA888">
        <f>IFERROR(INDEX(実績DB!$I$3:$I$104,MATCH($B888&amp;$C888,実績DB!$J$3:$J$104,0)),"")</f>
        <v/>
      </c>
    </row>
    <row r="889">
      <c r="A889" t="n">
        <v>887</v>
      </c>
      <c r="B889" t="inlineStr">
        <is>
          <t>東北</t>
        </is>
      </c>
      <c r="C889" t="inlineStr">
        <is>
          <t>佐沼変電所</t>
        </is>
      </c>
      <c r="D889" t="inlineStr">
        <is>
          <t>宮城県</t>
        </is>
      </c>
      <c r="E889" t="n">
        <v>66</v>
      </c>
      <c r="F889" t="n">
        <v>6.6</v>
      </c>
      <c r="G889" s="3" t="n">
        <v>38.686614</v>
      </c>
      <c r="H889" s="3" t="n">
        <v>141.203654</v>
      </c>
      <c r="I889" t="inlineStr">
        <is>
          <t>Google Places(名称一致)</t>
        </is>
      </c>
      <c r="J889" t="n">
        <v>52</v>
      </c>
      <c r="K889" t="n">
        <v>52</v>
      </c>
      <c r="L889" t="n">
        <v>-42</v>
      </c>
      <c r="M889" t="n">
        <v>10</v>
      </c>
      <c r="O889" t="inlineStr">
        <is>
          <t>不可 #4</t>
        </is>
      </c>
      <c r="P889" t="inlineStr">
        <is>
          <t>有り</t>
        </is>
      </c>
      <c r="R889" s="4">
        <f>IF(COUNT($M889:$N889)=0,"",IF(AND(IF($N889&lt;&gt;"",$N889,$M889)&lt;=0,$O889&lt;&gt;"可"),"警告",""))</f>
        <v/>
      </c>
      <c r="S889" s="4">
        <f>IF(COUNT($M889:$N889)=0,0,IF(IF($N889&lt;&gt;"",$N889,$M889)&gt;=スコアリング基準!$B$20,スコアリング基準!$C$20,IF(IF($N889&lt;&gt;"",$N889,$M889)&gt;=スコアリング基準!$B$21,スコアリング基準!$C$21,IF(IF($N889&lt;&gt;"",$N889,$M889)&gt;0,スコアリング基準!$C$22,0))))</f>
        <v/>
      </c>
      <c r="T889" s="4">
        <f>IF($O889="可",スコアリング基準!$C$23,0)</f>
        <v/>
      </c>
      <c r="U889" s="4">
        <f>IF(OR(COUNT($K889:$L889)&lt;2,$K889=0),0,IF(ABS($L889)/$K889&lt;=スコアリング基準!$B$24,スコアリング基準!$C$24,IF(ABS($L889)/$K889&lt;=スコアリング基準!$B$25,スコアリング基準!$C$25,IF(ABS($L889)/$K889&lt;=スコアリング基準!$B$26,スコアリング基準!$C$26,0))))</f>
        <v/>
      </c>
      <c r="V889" s="4">
        <f>IF($P889="なし",スコアリング基準!$C$27,0)</f>
        <v/>
      </c>
      <c r="W889" s="4">
        <f>IF($F889="",0,IF(ISNUMBER($F889),IF($F889&lt;=スコアリング基準!$B$28,スコアリング基準!$C$28,スコアリング基準!$C$29),0))</f>
        <v/>
      </c>
      <c r="X889" s="4">
        <f>IFERROR(VLOOKUP($B889,スコアリング基準!$A$36:$B$46,2,FALSE),0)</f>
        <v/>
      </c>
      <c r="Y889" s="4">
        <f>SUM($S889:$X889)</f>
        <v/>
      </c>
      <c r="Z889" s="4">
        <f>IF(COUNT($M889:$N889)=0,"データ無",IF($Y889&gt;=スコアリング基準!$B$30,"S",IF($Y889&gt;=スコアリング基準!$B$31,"A",IF($Y889&gt;=スコアリング基準!$B$32,"B","C"))))</f>
        <v/>
      </c>
      <c r="AA889">
        <f>IFERROR(INDEX(実績DB!$I$3:$I$104,MATCH($B889&amp;$C889,実績DB!$J$3:$J$104,0)),"")</f>
        <v/>
      </c>
    </row>
    <row r="890">
      <c r="A890" t="n">
        <v>888</v>
      </c>
      <c r="B890" t="inlineStr">
        <is>
          <t>東北</t>
        </is>
      </c>
      <c r="C890" t="inlineStr">
        <is>
          <t>余目変電所</t>
        </is>
      </c>
      <c r="D890" t="inlineStr">
        <is>
          <t>山形県</t>
        </is>
      </c>
      <c r="E890" t="n">
        <v>66</v>
      </c>
      <c r="F890" t="n">
        <v>6.6</v>
      </c>
      <c r="G890" s="3" t="n">
        <v>38.851015</v>
      </c>
      <c r="H890" s="3" t="n">
        <v>139.889835</v>
      </c>
      <c r="I890" t="inlineStr">
        <is>
          <t>Google Places(名称一致)</t>
        </is>
      </c>
      <c r="J890" t="n">
        <v>38</v>
      </c>
      <c r="K890" t="n">
        <v>38</v>
      </c>
      <c r="L890" t="n">
        <v>-20</v>
      </c>
      <c r="M890" t="n">
        <v>18</v>
      </c>
      <c r="O890" t="inlineStr">
        <is>
          <t>不可 #4</t>
        </is>
      </c>
      <c r="P890" t="inlineStr">
        <is>
          <t>有り</t>
        </is>
      </c>
      <c r="R890" s="4">
        <f>IF(COUNT($M890:$N890)=0,"",IF(AND(IF($N890&lt;&gt;"",$N890,$M890)&lt;=0,$O890&lt;&gt;"可"),"警告",""))</f>
        <v/>
      </c>
      <c r="S890" s="4">
        <f>IF(COUNT($M890:$N890)=0,0,IF(IF($N890&lt;&gt;"",$N890,$M890)&gt;=スコアリング基準!$B$20,スコアリング基準!$C$20,IF(IF($N890&lt;&gt;"",$N890,$M890)&gt;=スコアリング基準!$B$21,スコアリング基準!$C$21,IF(IF($N890&lt;&gt;"",$N890,$M890)&gt;0,スコアリング基準!$C$22,0))))</f>
        <v/>
      </c>
      <c r="T890" s="4">
        <f>IF($O890="可",スコアリング基準!$C$23,0)</f>
        <v/>
      </c>
      <c r="U890" s="4">
        <f>IF(OR(COUNT($K890:$L890)&lt;2,$K890=0),0,IF(ABS($L890)/$K890&lt;=スコアリング基準!$B$24,スコアリング基準!$C$24,IF(ABS($L890)/$K890&lt;=スコアリング基準!$B$25,スコアリング基準!$C$25,IF(ABS($L890)/$K890&lt;=スコアリング基準!$B$26,スコアリング基準!$C$26,0))))</f>
        <v/>
      </c>
      <c r="V890" s="4">
        <f>IF($P890="なし",スコアリング基準!$C$27,0)</f>
        <v/>
      </c>
      <c r="W890" s="4">
        <f>IF($F890="",0,IF(ISNUMBER($F890),IF($F890&lt;=スコアリング基準!$B$28,スコアリング基準!$C$28,スコアリング基準!$C$29),0))</f>
        <v/>
      </c>
      <c r="X890" s="4">
        <f>IFERROR(VLOOKUP($B890,スコアリング基準!$A$36:$B$46,2,FALSE),0)</f>
        <v/>
      </c>
      <c r="Y890" s="4">
        <f>SUM($S890:$X890)</f>
        <v/>
      </c>
      <c r="Z890" s="4">
        <f>IF(COUNT($M890:$N890)=0,"データ無",IF($Y890&gt;=スコアリング基準!$B$30,"S",IF($Y890&gt;=スコアリング基準!$B$31,"A",IF($Y890&gt;=スコアリング基準!$B$32,"B","C"))))</f>
        <v/>
      </c>
      <c r="AA890">
        <f>IFERROR(INDEX(実績DB!$I$3:$I$104,MATCH($B890&amp;$C890,実績DB!$J$3:$J$104,0)),"")</f>
        <v/>
      </c>
    </row>
    <row r="891">
      <c r="A891" t="n">
        <v>889</v>
      </c>
      <c r="B891" t="inlineStr">
        <is>
          <t>東北</t>
        </is>
      </c>
      <c r="C891" t="inlineStr">
        <is>
          <t>保内変電所</t>
        </is>
      </c>
      <c r="D891" t="inlineStr">
        <is>
          <t>新潟県</t>
        </is>
      </c>
      <c r="E891" t="n">
        <v>66</v>
      </c>
      <c r="F891" t="n">
        <v>6.6</v>
      </c>
      <c r="G891" s="3" t="n">
        <v>37.646202</v>
      </c>
      <c r="H891" s="3" t="n">
        <v>139.019128</v>
      </c>
      <c r="I891" t="inlineStr">
        <is>
          <t>Google Places(名称一致)</t>
        </is>
      </c>
      <c r="J891" t="n">
        <v>19</v>
      </c>
      <c r="K891" t="n">
        <v>19</v>
      </c>
      <c r="L891" t="n">
        <v>1</v>
      </c>
      <c r="M891" t="n">
        <v>20</v>
      </c>
      <c r="O891" t="inlineStr">
        <is>
          <t>不可 #4</t>
        </is>
      </c>
      <c r="P891" t="inlineStr">
        <is>
          <t>有り</t>
        </is>
      </c>
      <c r="R891" s="4">
        <f>IF(COUNT($M891:$N891)=0,"",IF(AND(IF($N891&lt;&gt;"",$N891,$M891)&lt;=0,$O891&lt;&gt;"可"),"警告",""))</f>
        <v/>
      </c>
      <c r="S891" s="4">
        <f>IF(COUNT($M891:$N891)=0,0,IF(IF($N891&lt;&gt;"",$N891,$M891)&gt;=スコアリング基準!$B$20,スコアリング基準!$C$20,IF(IF($N891&lt;&gt;"",$N891,$M891)&gt;=スコアリング基準!$B$21,スコアリング基準!$C$21,IF(IF($N891&lt;&gt;"",$N891,$M891)&gt;0,スコアリング基準!$C$22,0))))</f>
        <v/>
      </c>
      <c r="T891" s="4">
        <f>IF($O891="可",スコアリング基準!$C$23,0)</f>
        <v/>
      </c>
      <c r="U891" s="4">
        <f>IF(OR(COUNT($K891:$L891)&lt;2,$K891=0),0,IF(ABS($L891)/$K891&lt;=スコアリング基準!$B$24,スコアリング基準!$C$24,IF(ABS($L891)/$K891&lt;=スコアリング基準!$B$25,スコアリング基準!$C$25,IF(ABS($L891)/$K891&lt;=スコアリング基準!$B$26,スコアリング基準!$C$26,0))))</f>
        <v/>
      </c>
      <c r="V891" s="4">
        <f>IF($P891="なし",スコアリング基準!$C$27,0)</f>
        <v/>
      </c>
      <c r="W891" s="4">
        <f>IF($F891="",0,IF(ISNUMBER($F891),IF($F891&lt;=スコアリング基準!$B$28,スコアリング基準!$C$28,スコアリング基準!$C$29),0))</f>
        <v/>
      </c>
      <c r="X891" s="4">
        <f>IFERROR(VLOOKUP($B891,スコアリング基準!$A$36:$B$46,2,FALSE),0)</f>
        <v/>
      </c>
      <c r="Y891" s="4">
        <f>SUM($S891:$X891)</f>
        <v/>
      </c>
      <c r="Z891" s="4">
        <f>IF(COUNT($M891:$N891)=0,"データ無",IF($Y891&gt;=スコアリング基準!$B$30,"S",IF($Y891&gt;=スコアリング基準!$B$31,"A",IF($Y891&gt;=スコアリング基準!$B$32,"B","C"))))</f>
        <v/>
      </c>
      <c r="AA891">
        <f>IFERROR(INDEX(実績DB!$I$3:$I$104,MATCH($B891&amp;$C891,実績DB!$J$3:$J$104,0)),"")</f>
        <v/>
      </c>
    </row>
    <row r="892">
      <c r="A892" t="n">
        <v>890</v>
      </c>
      <c r="B892" t="inlineStr">
        <is>
          <t>東北</t>
        </is>
      </c>
      <c r="C892" t="inlineStr">
        <is>
          <t>保原変電所</t>
        </is>
      </c>
      <c r="D892" t="inlineStr">
        <is>
          <t>福島県</t>
        </is>
      </c>
      <c r="E892" t="n">
        <v>66</v>
      </c>
      <c r="F892" t="n">
        <v>6.6</v>
      </c>
      <c r="G892" s="3" t="n">
        <v>37.808929</v>
      </c>
      <c r="H892" s="3" t="n">
        <v>140.540846</v>
      </c>
      <c r="I892" t="inlineStr">
        <is>
          <t>Google Places(名称一致)</t>
        </is>
      </c>
      <c r="J892" t="n">
        <v>47</v>
      </c>
      <c r="K892" t="n">
        <v>47</v>
      </c>
      <c r="L892" t="n">
        <v>-43</v>
      </c>
      <c r="M892" t="n">
        <v>4</v>
      </c>
      <c r="O892" t="inlineStr">
        <is>
          <t>不可 #4</t>
        </is>
      </c>
      <c r="P892" t="inlineStr">
        <is>
          <t>有り</t>
        </is>
      </c>
      <c r="R892" s="4">
        <f>IF(COUNT($M892:$N892)=0,"",IF(AND(IF($N892&lt;&gt;"",$N892,$M892)&lt;=0,$O892&lt;&gt;"可"),"警告",""))</f>
        <v/>
      </c>
      <c r="S892" s="4">
        <f>IF(COUNT($M892:$N892)=0,0,IF(IF($N892&lt;&gt;"",$N892,$M892)&gt;=スコアリング基準!$B$20,スコアリング基準!$C$20,IF(IF($N892&lt;&gt;"",$N892,$M892)&gt;=スコアリング基準!$B$21,スコアリング基準!$C$21,IF(IF($N892&lt;&gt;"",$N892,$M892)&gt;0,スコアリング基準!$C$22,0))))</f>
        <v/>
      </c>
      <c r="T892" s="4">
        <f>IF($O892="可",スコアリング基準!$C$23,0)</f>
        <v/>
      </c>
      <c r="U892" s="4">
        <f>IF(OR(COUNT($K892:$L892)&lt;2,$K892=0),0,IF(ABS($L892)/$K892&lt;=スコアリング基準!$B$24,スコアリング基準!$C$24,IF(ABS($L892)/$K892&lt;=スコアリング基準!$B$25,スコアリング基準!$C$25,IF(ABS($L892)/$K892&lt;=スコアリング基準!$B$26,スコアリング基準!$C$26,0))))</f>
        <v/>
      </c>
      <c r="V892" s="4">
        <f>IF($P892="なし",スコアリング基準!$C$27,0)</f>
        <v/>
      </c>
      <c r="W892" s="4">
        <f>IF($F892="",0,IF(ISNUMBER($F892),IF($F892&lt;=スコアリング基準!$B$28,スコアリング基準!$C$28,スコアリング基準!$C$29),0))</f>
        <v/>
      </c>
      <c r="X892" s="4">
        <f>IFERROR(VLOOKUP($B892,スコアリング基準!$A$36:$B$46,2,FALSE),0)</f>
        <v/>
      </c>
      <c r="Y892" s="4">
        <f>SUM($S892:$X892)</f>
        <v/>
      </c>
      <c r="Z892" s="4">
        <f>IF(COUNT($M892:$N892)=0,"データ無",IF($Y892&gt;=スコアリング基準!$B$30,"S",IF($Y892&gt;=スコアリング基準!$B$31,"A",IF($Y892&gt;=スコアリング基準!$B$32,"B","C"))))</f>
        <v/>
      </c>
      <c r="AA892">
        <f>IFERROR(INDEX(実績DB!$I$3:$I$104,MATCH($B892&amp;$C892,実績DB!$J$3:$J$104,0)),"")</f>
        <v/>
      </c>
    </row>
    <row r="893">
      <c r="A893" t="n">
        <v>891</v>
      </c>
      <c r="B893" t="inlineStr">
        <is>
          <t>東北</t>
        </is>
      </c>
      <c r="C893" t="inlineStr">
        <is>
          <t>八森変電所</t>
        </is>
      </c>
      <c r="D893" t="inlineStr">
        <is>
          <t>秋田県</t>
        </is>
      </c>
      <c r="E893" t="n">
        <v>66</v>
      </c>
      <c r="F893" t="n">
        <v>33</v>
      </c>
      <c r="G893" s="3" t="n">
        <v>40.329499</v>
      </c>
      <c r="H893" s="3" t="n">
        <v>140.032199</v>
      </c>
      <c r="I893" t="inlineStr">
        <is>
          <t>Google Places(名称一致)</t>
        </is>
      </c>
      <c r="J893" t="n">
        <v>10</v>
      </c>
      <c r="K893" t="n">
        <v>10</v>
      </c>
      <c r="O893" t="inlineStr">
        <is>
          <t>不可 #4</t>
        </is>
      </c>
      <c r="P893" t="inlineStr">
        <is>
          <t>有り</t>
        </is>
      </c>
      <c r="R893" s="4">
        <f>IF(COUNT($M893:$N893)=0,"",IF(AND(IF($N893&lt;&gt;"",$N893,$M893)&lt;=0,$O893&lt;&gt;"可"),"警告",""))</f>
        <v/>
      </c>
      <c r="S893" s="4">
        <f>IF(COUNT($M893:$N893)=0,0,IF(IF($N893&lt;&gt;"",$N893,$M893)&gt;=スコアリング基準!$B$20,スコアリング基準!$C$20,IF(IF($N893&lt;&gt;"",$N893,$M893)&gt;=スコアリング基準!$B$21,スコアリング基準!$C$21,IF(IF($N893&lt;&gt;"",$N893,$M893)&gt;0,スコアリング基準!$C$22,0))))</f>
        <v/>
      </c>
      <c r="T893" s="4">
        <f>IF($O893="可",スコアリング基準!$C$23,0)</f>
        <v/>
      </c>
      <c r="U893" s="4">
        <f>IF(OR(COUNT($K893:$L893)&lt;2,$K893=0),0,IF(ABS($L893)/$K893&lt;=スコアリング基準!$B$24,スコアリング基準!$C$24,IF(ABS($L893)/$K893&lt;=スコアリング基準!$B$25,スコアリング基準!$C$25,IF(ABS($L893)/$K893&lt;=スコアリング基準!$B$26,スコアリング基準!$C$26,0))))</f>
        <v/>
      </c>
      <c r="V893" s="4">
        <f>IF($P893="なし",スコアリング基準!$C$27,0)</f>
        <v/>
      </c>
      <c r="W893" s="4">
        <f>IF($F893="",0,IF(ISNUMBER($F893),IF($F893&lt;=スコアリング基準!$B$28,スコアリング基準!$C$28,スコアリング基準!$C$29),0))</f>
        <v/>
      </c>
      <c r="X893" s="4">
        <f>IFERROR(VLOOKUP($B893,スコアリング基準!$A$36:$B$46,2,FALSE),0)</f>
        <v/>
      </c>
      <c r="Y893" s="4">
        <f>SUM($S893:$X893)</f>
        <v/>
      </c>
      <c r="Z893" s="4">
        <f>IF(COUNT($M893:$N893)=0,"データ無",IF($Y893&gt;=スコアリング基準!$B$30,"S",IF($Y893&gt;=スコアリング基準!$B$31,"A",IF($Y893&gt;=スコアリング基準!$B$32,"B","C"))))</f>
        <v/>
      </c>
      <c r="AA893">
        <f>IFERROR(INDEX(実績DB!$I$3:$I$104,MATCH($B893&amp;$C893,実績DB!$J$3:$J$104,0)),"")</f>
        <v/>
      </c>
    </row>
    <row r="894">
      <c r="A894" t="n">
        <v>892</v>
      </c>
      <c r="B894" t="inlineStr">
        <is>
          <t>東北</t>
        </is>
      </c>
      <c r="C894" t="inlineStr">
        <is>
          <t>八橋変電所</t>
        </is>
      </c>
      <c r="D894" t="inlineStr">
        <is>
          <t>秋田県</t>
        </is>
      </c>
      <c r="E894" t="n">
        <v>66</v>
      </c>
      <c r="F894" t="n">
        <v>6.6</v>
      </c>
      <c r="G894" s="3" t="n">
        <v>39.72826</v>
      </c>
      <c r="H894" s="3" t="n">
        <v>140.083659</v>
      </c>
      <c r="I894" t="inlineStr">
        <is>
          <t>Google Places(名称一致)</t>
        </is>
      </c>
      <c r="J894" t="n">
        <v>54</v>
      </c>
      <c r="K894" t="n">
        <v>54</v>
      </c>
      <c r="L894" t="n">
        <v>-38</v>
      </c>
      <c r="M894" t="n">
        <v>16</v>
      </c>
      <c r="O894" t="inlineStr">
        <is>
          <t>不可 #4</t>
        </is>
      </c>
      <c r="P894" t="inlineStr">
        <is>
          <t>有り</t>
        </is>
      </c>
      <c r="R894" s="4">
        <f>IF(COUNT($M894:$N894)=0,"",IF(AND(IF($N894&lt;&gt;"",$N894,$M894)&lt;=0,$O894&lt;&gt;"可"),"警告",""))</f>
        <v/>
      </c>
      <c r="S894" s="4">
        <f>IF(COUNT($M894:$N894)=0,0,IF(IF($N894&lt;&gt;"",$N894,$M894)&gt;=スコアリング基準!$B$20,スコアリング基準!$C$20,IF(IF($N894&lt;&gt;"",$N894,$M894)&gt;=スコアリング基準!$B$21,スコアリング基準!$C$21,IF(IF($N894&lt;&gt;"",$N894,$M894)&gt;0,スコアリング基準!$C$22,0))))</f>
        <v/>
      </c>
      <c r="T894" s="4">
        <f>IF($O894="可",スコアリング基準!$C$23,0)</f>
        <v/>
      </c>
      <c r="U894" s="4">
        <f>IF(OR(COUNT($K894:$L894)&lt;2,$K894=0),0,IF(ABS($L894)/$K894&lt;=スコアリング基準!$B$24,スコアリング基準!$C$24,IF(ABS($L894)/$K894&lt;=スコアリング基準!$B$25,スコアリング基準!$C$25,IF(ABS($L894)/$K894&lt;=スコアリング基準!$B$26,スコアリング基準!$C$26,0))))</f>
        <v/>
      </c>
      <c r="V894" s="4">
        <f>IF($P894="なし",スコアリング基準!$C$27,0)</f>
        <v/>
      </c>
      <c r="W894" s="4">
        <f>IF($F894="",0,IF(ISNUMBER($F894),IF($F894&lt;=スコアリング基準!$B$28,スコアリング基準!$C$28,スコアリング基準!$C$29),0))</f>
        <v/>
      </c>
      <c r="X894" s="4">
        <f>IFERROR(VLOOKUP($B894,スコアリング基準!$A$36:$B$46,2,FALSE),0)</f>
        <v/>
      </c>
      <c r="Y894" s="4">
        <f>SUM($S894:$X894)</f>
        <v/>
      </c>
      <c r="Z894" s="4">
        <f>IF(COUNT($M894:$N894)=0,"データ無",IF($Y894&gt;=スコアリング基準!$B$30,"S",IF($Y894&gt;=スコアリング基準!$B$31,"A",IF($Y894&gt;=スコアリング基準!$B$32,"B","C"))))</f>
        <v/>
      </c>
      <c r="AA894">
        <f>IFERROR(INDEX(実績DB!$I$3:$I$104,MATCH($B894&amp;$C894,実績DB!$J$3:$J$104,0)),"")</f>
        <v/>
      </c>
    </row>
    <row r="895">
      <c r="A895" t="n">
        <v>893</v>
      </c>
      <c r="B895" t="inlineStr">
        <is>
          <t>東北</t>
        </is>
      </c>
      <c r="C895" t="inlineStr">
        <is>
          <t>八総変電所</t>
        </is>
      </c>
      <c r="D895" t="inlineStr">
        <is>
          <t>福島県</t>
        </is>
      </c>
      <c r="E895" t="n">
        <v>66</v>
      </c>
      <c r="F895" t="n">
        <v>6.6</v>
      </c>
      <c r="G895" s="3" t="n">
        <v>37.101604</v>
      </c>
      <c r="H895" s="3" t="n">
        <v>139.598218</v>
      </c>
      <c r="I895" t="inlineStr">
        <is>
          <t>Google Places(名称一致)</t>
        </is>
      </c>
      <c r="J895" t="n">
        <v>9</v>
      </c>
      <c r="K895" t="n">
        <v>9</v>
      </c>
      <c r="L895" t="n">
        <v>-4</v>
      </c>
      <c r="M895" t="n">
        <v>5</v>
      </c>
      <c r="O895" t="inlineStr">
        <is>
          <t>不可 #4</t>
        </is>
      </c>
      <c r="P895" t="inlineStr">
        <is>
          <t>有り</t>
        </is>
      </c>
      <c r="R895" s="4">
        <f>IF(COUNT($M895:$N895)=0,"",IF(AND(IF($N895&lt;&gt;"",$N895,$M895)&lt;=0,$O895&lt;&gt;"可"),"警告",""))</f>
        <v/>
      </c>
      <c r="S895" s="4">
        <f>IF(COUNT($M895:$N895)=0,0,IF(IF($N895&lt;&gt;"",$N895,$M895)&gt;=スコアリング基準!$B$20,スコアリング基準!$C$20,IF(IF($N895&lt;&gt;"",$N895,$M895)&gt;=スコアリング基準!$B$21,スコアリング基準!$C$21,IF(IF($N895&lt;&gt;"",$N895,$M895)&gt;0,スコアリング基準!$C$22,0))))</f>
        <v/>
      </c>
      <c r="T895" s="4">
        <f>IF($O895="可",スコアリング基準!$C$23,0)</f>
        <v/>
      </c>
      <c r="U895" s="4">
        <f>IF(OR(COUNT($K895:$L895)&lt;2,$K895=0),0,IF(ABS($L895)/$K895&lt;=スコアリング基準!$B$24,スコアリング基準!$C$24,IF(ABS($L895)/$K895&lt;=スコアリング基準!$B$25,スコアリング基準!$C$25,IF(ABS($L895)/$K895&lt;=スコアリング基準!$B$26,スコアリング基準!$C$26,0))))</f>
        <v/>
      </c>
      <c r="V895" s="4">
        <f>IF($P895="なし",スコアリング基準!$C$27,0)</f>
        <v/>
      </c>
      <c r="W895" s="4">
        <f>IF($F895="",0,IF(ISNUMBER($F895),IF($F895&lt;=スコアリング基準!$B$28,スコアリング基準!$C$28,スコアリング基準!$C$29),0))</f>
        <v/>
      </c>
      <c r="X895" s="4">
        <f>IFERROR(VLOOKUP($B895,スコアリング基準!$A$36:$B$46,2,FALSE),0)</f>
        <v/>
      </c>
      <c r="Y895" s="4">
        <f>SUM($S895:$X895)</f>
        <v/>
      </c>
      <c r="Z895" s="4">
        <f>IF(COUNT($M895:$N895)=0,"データ無",IF($Y895&gt;=スコアリング基準!$B$30,"S",IF($Y895&gt;=スコアリング基準!$B$31,"A",IF($Y895&gt;=スコアリング基準!$B$32,"B","C"))))</f>
        <v/>
      </c>
      <c r="AA895">
        <f>IFERROR(INDEX(実績DB!$I$3:$I$104,MATCH($B895&amp;$C895,実績DB!$J$3:$J$104,0)),"")</f>
        <v/>
      </c>
    </row>
    <row r="896">
      <c r="A896" t="n">
        <v>894</v>
      </c>
      <c r="B896" t="inlineStr">
        <is>
          <t>東北</t>
        </is>
      </c>
      <c r="C896" t="inlineStr">
        <is>
          <t>利府変電所</t>
        </is>
      </c>
      <c r="D896" t="inlineStr">
        <is>
          <t>宮城県</t>
        </is>
      </c>
      <c r="E896" t="n">
        <v>66</v>
      </c>
      <c r="F896" t="n">
        <v>6.6</v>
      </c>
      <c r="G896" s="3" t="n">
        <v>38.34288</v>
      </c>
      <c r="H896" s="3" t="n">
        <v>140.960284</v>
      </c>
      <c r="I896" t="inlineStr">
        <is>
          <t>Google Places(名称一致)</t>
        </is>
      </c>
      <c r="J896" t="n">
        <v>38</v>
      </c>
      <c r="K896" t="n">
        <v>38</v>
      </c>
      <c r="L896" t="n">
        <v>-23</v>
      </c>
      <c r="M896" t="n">
        <v>15</v>
      </c>
      <c r="O896" t="inlineStr">
        <is>
          <t>不可 #4</t>
        </is>
      </c>
      <c r="P896" t="inlineStr">
        <is>
          <t>有り</t>
        </is>
      </c>
      <c r="R896" s="4">
        <f>IF(COUNT($M896:$N896)=0,"",IF(AND(IF($N896&lt;&gt;"",$N896,$M896)&lt;=0,$O896&lt;&gt;"可"),"警告",""))</f>
        <v/>
      </c>
      <c r="S896" s="4">
        <f>IF(COUNT($M896:$N896)=0,0,IF(IF($N896&lt;&gt;"",$N896,$M896)&gt;=スコアリング基準!$B$20,スコアリング基準!$C$20,IF(IF($N896&lt;&gt;"",$N896,$M896)&gt;=スコアリング基準!$B$21,スコアリング基準!$C$21,IF(IF($N896&lt;&gt;"",$N896,$M896)&gt;0,スコアリング基準!$C$22,0))))</f>
        <v/>
      </c>
      <c r="T896" s="4">
        <f>IF($O896="可",スコアリング基準!$C$23,0)</f>
        <v/>
      </c>
      <c r="U896" s="4">
        <f>IF(OR(COUNT($K896:$L896)&lt;2,$K896=0),0,IF(ABS($L896)/$K896&lt;=スコアリング基準!$B$24,スコアリング基準!$C$24,IF(ABS($L896)/$K896&lt;=スコアリング基準!$B$25,スコアリング基準!$C$25,IF(ABS($L896)/$K896&lt;=スコアリング基準!$B$26,スコアリング基準!$C$26,0))))</f>
        <v/>
      </c>
      <c r="V896" s="4">
        <f>IF($P896="なし",スコアリング基準!$C$27,0)</f>
        <v/>
      </c>
      <c r="W896" s="4">
        <f>IF($F896="",0,IF(ISNUMBER($F896),IF($F896&lt;=スコアリング基準!$B$28,スコアリング基準!$C$28,スコアリング基準!$C$29),0))</f>
        <v/>
      </c>
      <c r="X896" s="4">
        <f>IFERROR(VLOOKUP($B896,スコアリング基準!$A$36:$B$46,2,FALSE),0)</f>
        <v/>
      </c>
      <c r="Y896" s="4">
        <f>SUM($S896:$X896)</f>
        <v/>
      </c>
      <c r="Z896" s="4">
        <f>IF(COUNT($M896:$N896)=0,"データ無",IF($Y896&gt;=スコアリング基準!$B$30,"S",IF($Y896&gt;=スコアリング基準!$B$31,"A",IF($Y896&gt;=スコアリング基準!$B$32,"B","C"))))</f>
        <v/>
      </c>
      <c r="AA896">
        <f>IFERROR(INDEX(実績DB!$I$3:$I$104,MATCH($B896&amp;$C896,実績DB!$J$3:$J$104,0)),"")</f>
        <v/>
      </c>
    </row>
    <row r="897">
      <c r="A897" t="n">
        <v>895</v>
      </c>
      <c r="B897" t="inlineStr">
        <is>
          <t>東北</t>
        </is>
      </c>
      <c r="C897" t="inlineStr">
        <is>
          <t>加茂変電所</t>
        </is>
      </c>
      <c r="D897" t="inlineStr">
        <is>
          <t>新潟県</t>
        </is>
      </c>
      <c r="E897" t="n">
        <v>66</v>
      </c>
      <c r="F897" t="n">
        <v>6.6</v>
      </c>
      <c r="G897" s="3" t="n">
        <v>37.66709</v>
      </c>
      <c r="H897" s="3" t="n">
        <v>139.053427</v>
      </c>
      <c r="I897" t="inlineStr">
        <is>
          <t>Google Places(名称一致)</t>
        </is>
      </c>
      <c r="J897" t="n">
        <v>38</v>
      </c>
      <c r="K897" t="n">
        <v>38</v>
      </c>
      <c r="L897" t="n">
        <v>-17</v>
      </c>
      <c r="M897" t="n">
        <v>21</v>
      </c>
      <c r="O897" t="inlineStr">
        <is>
          <t>不可 #4</t>
        </is>
      </c>
      <c r="P897" t="inlineStr">
        <is>
          <t>有り</t>
        </is>
      </c>
      <c r="R897" s="4">
        <f>IF(COUNT($M897:$N897)=0,"",IF(AND(IF($N897&lt;&gt;"",$N897,$M897)&lt;=0,$O897&lt;&gt;"可"),"警告",""))</f>
        <v/>
      </c>
      <c r="S897" s="4">
        <f>IF(COUNT($M897:$N897)=0,0,IF(IF($N897&lt;&gt;"",$N897,$M897)&gt;=スコアリング基準!$B$20,スコアリング基準!$C$20,IF(IF($N897&lt;&gt;"",$N897,$M897)&gt;=スコアリング基準!$B$21,スコアリング基準!$C$21,IF(IF($N897&lt;&gt;"",$N897,$M897)&gt;0,スコアリング基準!$C$22,0))))</f>
        <v/>
      </c>
      <c r="T897" s="4">
        <f>IF($O897="可",スコアリング基準!$C$23,0)</f>
        <v/>
      </c>
      <c r="U897" s="4">
        <f>IF(OR(COUNT($K897:$L897)&lt;2,$K897=0),0,IF(ABS($L897)/$K897&lt;=スコアリング基準!$B$24,スコアリング基準!$C$24,IF(ABS($L897)/$K897&lt;=スコアリング基準!$B$25,スコアリング基準!$C$25,IF(ABS($L897)/$K897&lt;=スコアリング基準!$B$26,スコアリング基準!$C$26,0))))</f>
        <v/>
      </c>
      <c r="V897" s="4">
        <f>IF($P897="なし",スコアリング基準!$C$27,0)</f>
        <v/>
      </c>
      <c r="W897" s="4">
        <f>IF($F897="",0,IF(ISNUMBER($F897),IF($F897&lt;=スコアリング基準!$B$28,スコアリング基準!$C$28,スコアリング基準!$C$29),0))</f>
        <v/>
      </c>
      <c r="X897" s="4">
        <f>IFERROR(VLOOKUP($B897,スコアリング基準!$A$36:$B$46,2,FALSE),0)</f>
        <v/>
      </c>
      <c r="Y897" s="4">
        <f>SUM($S897:$X897)</f>
        <v/>
      </c>
      <c r="Z897" s="4">
        <f>IF(COUNT($M897:$N897)=0,"データ無",IF($Y897&gt;=スコアリング基準!$B$30,"S",IF($Y897&gt;=スコアリング基準!$B$31,"A",IF($Y897&gt;=スコアリング基準!$B$32,"B","C"))))</f>
        <v/>
      </c>
      <c r="AA897">
        <f>IFERROR(INDEX(実績DB!$I$3:$I$104,MATCH($B897&amp;$C897,実績DB!$J$3:$J$104,0)),"")</f>
        <v/>
      </c>
    </row>
    <row r="898">
      <c r="A898" t="n">
        <v>896</v>
      </c>
      <c r="B898" t="inlineStr">
        <is>
          <t>東北</t>
        </is>
      </c>
      <c r="C898" t="inlineStr">
        <is>
          <t>加茂郷変電所</t>
        </is>
      </c>
      <c r="D898" t="inlineStr">
        <is>
          <t>新潟県</t>
        </is>
      </c>
      <c r="E898" t="n">
        <v>66</v>
      </c>
      <c r="F898" t="n">
        <v>6.6</v>
      </c>
      <c r="G898" s="3" t="n">
        <v>37.685063</v>
      </c>
      <c r="H898" s="3" t="n">
        <v>139.034684</v>
      </c>
      <c r="I898" t="inlineStr">
        <is>
          <t>Google Places(名称一致)</t>
        </is>
      </c>
      <c r="J898" t="n">
        <v>33</v>
      </c>
      <c r="K898" t="n">
        <v>33</v>
      </c>
      <c r="L898" t="n">
        <v>-17</v>
      </c>
      <c r="M898" t="n">
        <v>16</v>
      </c>
      <c r="O898" t="inlineStr">
        <is>
          <t>不可 #4</t>
        </is>
      </c>
      <c r="P898" t="inlineStr">
        <is>
          <t>有り</t>
        </is>
      </c>
      <c r="R898" s="4">
        <f>IF(COUNT($M898:$N898)=0,"",IF(AND(IF($N898&lt;&gt;"",$N898,$M898)&lt;=0,$O898&lt;&gt;"可"),"警告",""))</f>
        <v/>
      </c>
      <c r="S898" s="4">
        <f>IF(COUNT($M898:$N898)=0,0,IF(IF($N898&lt;&gt;"",$N898,$M898)&gt;=スコアリング基準!$B$20,スコアリング基準!$C$20,IF(IF($N898&lt;&gt;"",$N898,$M898)&gt;=スコアリング基準!$B$21,スコアリング基準!$C$21,IF(IF($N898&lt;&gt;"",$N898,$M898)&gt;0,スコアリング基準!$C$22,0))))</f>
        <v/>
      </c>
      <c r="T898" s="4">
        <f>IF($O898="可",スコアリング基準!$C$23,0)</f>
        <v/>
      </c>
      <c r="U898" s="4">
        <f>IF(OR(COUNT($K898:$L898)&lt;2,$K898=0),0,IF(ABS($L898)/$K898&lt;=スコアリング基準!$B$24,スコアリング基準!$C$24,IF(ABS($L898)/$K898&lt;=スコアリング基準!$B$25,スコアリング基準!$C$25,IF(ABS($L898)/$K898&lt;=スコアリング基準!$B$26,スコアリング基準!$C$26,0))))</f>
        <v/>
      </c>
      <c r="V898" s="4">
        <f>IF($P898="なし",スコアリング基準!$C$27,0)</f>
        <v/>
      </c>
      <c r="W898" s="4">
        <f>IF($F898="",0,IF(ISNUMBER($F898),IF($F898&lt;=スコアリング基準!$B$28,スコアリング基準!$C$28,スコアリング基準!$C$29),0))</f>
        <v/>
      </c>
      <c r="X898" s="4">
        <f>IFERROR(VLOOKUP($B898,スコアリング基準!$A$36:$B$46,2,FALSE),0)</f>
        <v/>
      </c>
      <c r="Y898" s="4">
        <f>SUM($S898:$X898)</f>
        <v/>
      </c>
      <c r="Z898" s="4">
        <f>IF(COUNT($M898:$N898)=0,"データ無",IF($Y898&gt;=スコアリング基準!$B$30,"S",IF($Y898&gt;=スコアリング基準!$B$31,"A",IF($Y898&gt;=スコアリング基準!$B$32,"B","C"))))</f>
        <v/>
      </c>
      <c r="AA898">
        <f>IFERROR(INDEX(実績DB!$I$3:$I$104,MATCH($B898&amp;$C898,実績DB!$J$3:$J$104,0)),"")</f>
        <v/>
      </c>
    </row>
    <row r="899">
      <c r="A899" t="n">
        <v>897</v>
      </c>
      <c r="B899" t="inlineStr">
        <is>
          <t>東北</t>
        </is>
      </c>
      <c r="C899" t="inlineStr">
        <is>
          <t>勾当台変電所</t>
        </is>
      </c>
      <c r="D899" t="inlineStr">
        <is>
          <t>宮城県</t>
        </is>
      </c>
      <c r="E899" t="n">
        <v>66</v>
      </c>
      <c r="F899" t="n">
        <v>6.6</v>
      </c>
      <c r="G899" s="3" t="n"/>
      <c r="H899" s="3" t="n"/>
      <c r="I899" t="inlineStr">
        <is>
          <t>未取得</t>
        </is>
      </c>
      <c r="J899" t="n">
        <v>84</v>
      </c>
      <c r="K899" t="n">
        <v>84</v>
      </c>
      <c r="L899" t="n">
        <v>-55</v>
      </c>
      <c r="M899" t="n">
        <v>29</v>
      </c>
      <c r="O899" t="inlineStr">
        <is>
          <t>不可 #4</t>
        </is>
      </c>
      <c r="P899" t="inlineStr">
        <is>
          <t>有り</t>
        </is>
      </c>
      <c r="R899" s="4">
        <f>IF(COUNT($M899:$N899)=0,"",IF(AND(IF($N899&lt;&gt;"",$N899,$M899)&lt;=0,$O899&lt;&gt;"可"),"警告",""))</f>
        <v/>
      </c>
      <c r="S899" s="4">
        <f>IF(COUNT($M899:$N899)=0,0,IF(IF($N899&lt;&gt;"",$N899,$M899)&gt;=スコアリング基準!$B$20,スコアリング基準!$C$20,IF(IF($N899&lt;&gt;"",$N899,$M899)&gt;=スコアリング基準!$B$21,スコアリング基準!$C$21,IF(IF($N899&lt;&gt;"",$N899,$M899)&gt;0,スコアリング基準!$C$22,0))))</f>
        <v/>
      </c>
      <c r="T899" s="4">
        <f>IF($O899="可",スコアリング基準!$C$23,0)</f>
        <v/>
      </c>
      <c r="U899" s="4">
        <f>IF(OR(COUNT($K899:$L899)&lt;2,$K899=0),0,IF(ABS($L899)/$K899&lt;=スコアリング基準!$B$24,スコアリング基準!$C$24,IF(ABS($L899)/$K899&lt;=スコアリング基準!$B$25,スコアリング基準!$C$25,IF(ABS($L899)/$K899&lt;=スコアリング基準!$B$26,スコアリング基準!$C$26,0))))</f>
        <v/>
      </c>
      <c r="V899" s="4">
        <f>IF($P899="なし",スコアリング基準!$C$27,0)</f>
        <v/>
      </c>
      <c r="W899" s="4">
        <f>IF($F899="",0,IF(ISNUMBER($F899),IF($F899&lt;=スコアリング基準!$B$28,スコアリング基準!$C$28,スコアリング基準!$C$29),0))</f>
        <v/>
      </c>
      <c r="X899" s="4">
        <f>IFERROR(VLOOKUP($B899,スコアリング基準!$A$36:$B$46,2,FALSE),0)</f>
        <v/>
      </c>
      <c r="Y899" s="4">
        <f>SUM($S899:$X899)</f>
        <v/>
      </c>
      <c r="Z899" s="4">
        <f>IF(COUNT($M899:$N899)=0,"データ無",IF($Y899&gt;=スコアリング基準!$B$30,"S",IF($Y899&gt;=スコアリング基準!$B$31,"A",IF($Y899&gt;=スコアリング基準!$B$32,"B","C"))))</f>
        <v/>
      </c>
      <c r="AA899">
        <f>IFERROR(INDEX(実績DB!$I$3:$I$104,MATCH($B899&amp;$C899,実績DB!$J$3:$J$104,0)),"")</f>
        <v/>
      </c>
    </row>
    <row r="900">
      <c r="A900" t="n">
        <v>898</v>
      </c>
      <c r="B900" t="inlineStr">
        <is>
          <t>東北</t>
        </is>
      </c>
      <c r="C900" t="inlineStr">
        <is>
          <t>北三条変電所</t>
        </is>
      </c>
      <c r="D900" t="inlineStr">
        <is>
          <t>新潟県</t>
        </is>
      </c>
      <c r="E900" t="n">
        <v>66</v>
      </c>
      <c r="F900" t="n">
        <v>6.6</v>
      </c>
      <c r="G900" s="3" t="n">
        <v>37.6403</v>
      </c>
      <c r="H900" s="3" t="n">
        <v>138.958912</v>
      </c>
      <c r="I900" t="inlineStr">
        <is>
          <t>Google Places(名称一致)</t>
        </is>
      </c>
      <c r="J900" t="n">
        <v>38</v>
      </c>
      <c r="K900" t="n">
        <v>38</v>
      </c>
      <c r="L900" t="n">
        <v>-16</v>
      </c>
      <c r="M900" t="n">
        <v>22</v>
      </c>
      <c r="O900" t="inlineStr">
        <is>
          <t>不可 #4</t>
        </is>
      </c>
      <c r="P900" t="inlineStr">
        <is>
          <t>有り</t>
        </is>
      </c>
      <c r="R900" s="4">
        <f>IF(COUNT($M900:$N900)=0,"",IF(AND(IF($N900&lt;&gt;"",$N900,$M900)&lt;=0,$O900&lt;&gt;"可"),"警告",""))</f>
        <v/>
      </c>
      <c r="S900" s="4">
        <f>IF(COUNT($M900:$N900)=0,0,IF(IF($N900&lt;&gt;"",$N900,$M900)&gt;=スコアリング基準!$B$20,スコアリング基準!$C$20,IF(IF($N900&lt;&gt;"",$N900,$M900)&gt;=スコアリング基準!$B$21,スコアリング基準!$C$21,IF(IF($N900&lt;&gt;"",$N900,$M900)&gt;0,スコアリング基準!$C$22,0))))</f>
        <v/>
      </c>
      <c r="T900" s="4">
        <f>IF($O900="可",スコアリング基準!$C$23,0)</f>
        <v/>
      </c>
      <c r="U900" s="4">
        <f>IF(OR(COUNT($K900:$L900)&lt;2,$K900=0),0,IF(ABS($L900)/$K900&lt;=スコアリング基準!$B$24,スコアリング基準!$C$24,IF(ABS($L900)/$K900&lt;=スコアリング基準!$B$25,スコアリング基準!$C$25,IF(ABS($L900)/$K900&lt;=スコアリング基準!$B$26,スコアリング基準!$C$26,0))))</f>
        <v/>
      </c>
      <c r="V900" s="4">
        <f>IF($P900="なし",スコアリング基準!$C$27,0)</f>
        <v/>
      </c>
      <c r="W900" s="4">
        <f>IF($F900="",0,IF(ISNUMBER($F900),IF($F900&lt;=スコアリング基準!$B$28,スコアリング基準!$C$28,スコアリング基準!$C$29),0))</f>
        <v/>
      </c>
      <c r="X900" s="4">
        <f>IFERROR(VLOOKUP($B900,スコアリング基準!$A$36:$B$46,2,FALSE),0)</f>
        <v/>
      </c>
      <c r="Y900" s="4">
        <f>SUM($S900:$X900)</f>
        <v/>
      </c>
      <c r="Z900" s="4">
        <f>IF(COUNT($M900:$N900)=0,"データ無",IF($Y900&gt;=スコアリング基準!$B$30,"S",IF($Y900&gt;=スコアリング基準!$B$31,"A",IF($Y900&gt;=スコアリング基準!$B$32,"B","C"))))</f>
        <v/>
      </c>
      <c r="AA900">
        <f>IFERROR(INDEX(実績DB!$I$3:$I$104,MATCH($B900&amp;$C900,実績DB!$J$3:$J$104,0)),"")</f>
        <v/>
      </c>
    </row>
    <row r="901">
      <c r="A901" t="n">
        <v>899</v>
      </c>
      <c r="B901" t="inlineStr">
        <is>
          <t>東北</t>
        </is>
      </c>
      <c r="C901" t="inlineStr">
        <is>
          <t>北古川変電所</t>
        </is>
      </c>
      <c r="D901" t="inlineStr">
        <is>
          <t>宮城県</t>
        </is>
      </c>
      <c r="E901" t="n">
        <v>66</v>
      </c>
      <c r="F901" t="n">
        <v>6.6</v>
      </c>
      <c r="G901" s="3" t="n">
        <v>38.601721</v>
      </c>
      <c r="H901" s="3" t="n">
        <v>140.974968</v>
      </c>
      <c r="I901" t="inlineStr">
        <is>
          <t>Google Places(名称一致)</t>
        </is>
      </c>
      <c r="J901" t="n">
        <v>38</v>
      </c>
      <c r="K901" t="n">
        <v>38</v>
      </c>
      <c r="L901" t="n">
        <v>-33</v>
      </c>
      <c r="M901" t="n">
        <v>5</v>
      </c>
      <c r="O901" t="inlineStr">
        <is>
          <t>不可 #4</t>
        </is>
      </c>
      <c r="P901" t="inlineStr">
        <is>
          <t>有り</t>
        </is>
      </c>
      <c r="R901" s="4">
        <f>IF(COUNT($M901:$N901)=0,"",IF(AND(IF($N901&lt;&gt;"",$N901,$M901)&lt;=0,$O901&lt;&gt;"可"),"警告",""))</f>
        <v/>
      </c>
      <c r="S901" s="4">
        <f>IF(COUNT($M901:$N901)=0,0,IF(IF($N901&lt;&gt;"",$N901,$M901)&gt;=スコアリング基準!$B$20,スコアリング基準!$C$20,IF(IF($N901&lt;&gt;"",$N901,$M901)&gt;=スコアリング基準!$B$21,スコアリング基準!$C$21,IF(IF($N901&lt;&gt;"",$N901,$M901)&gt;0,スコアリング基準!$C$22,0))))</f>
        <v/>
      </c>
      <c r="T901" s="4">
        <f>IF($O901="可",スコアリング基準!$C$23,0)</f>
        <v/>
      </c>
      <c r="U901" s="4">
        <f>IF(OR(COUNT($K901:$L901)&lt;2,$K901=0),0,IF(ABS($L901)/$K901&lt;=スコアリング基準!$B$24,スコアリング基準!$C$24,IF(ABS($L901)/$K901&lt;=スコアリング基準!$B$25,スコアリング基準!$C$25,IF(ABS($L901)/$K901&lt;=スコアリング基準!$B$26,スコアリング基準!$C$26,0))))</f>
        <v/>
      </c>
      <c r="V901" s="4">
        <f>IF($P901="なし",スコアリング基準!$C$27,0)</f>
        <v/>
      </c>
      <c r="W901" s="4">
        <f>IF($F901="",0,IF(ISNUMBER($F901),IF($F901&lt;=スコアリング基準!$B$28,スコアリング基準!$C$28,スコアリング基準!$C$29),0))</f>
        <v/>
      </c>
      <c r="X901" s="4">
        <f>IFERROR(VLOOKUP($B901,スコアリング基準!$A$36:$B$46,2,FALSE),0)</f>
        <v/>
      </c>
      <c r="Y901" s="4">
        <f>SUM($S901:$X901)</f>
        <v/>
      </c>
      <c r="Z901" s="4">
        <f>IF(COUNT($M901:$N901)=0,"データ無",IF($Y901&gt;=スコアリング基準!$B$30,"S",IF($Y901&gt;=スコアリング基準!$B$31,"A",IF($Y901&gt;=スコアリング基準!$B$32,"B","C"))))</f>
        <v/>
      </c>
      <c r="AA901">
        <f>IFERROR(INDEX(実績DB!$I$3:$I$104,MATCH($B901&amp;$C901,実績DB!$J$3:$J$104,0)),"")</f>
        <v/>
      </c>
    </row>
    <row r="902">
      <c r="A902" t="n">
        <v>900</v>
      </c>
      <c r="B902" t="inlineStr">
        <is>
          <t>東北</t>
        </is>
      </c>
      <c r="C902" t="inlineStr">
        <is>
          <t>北新発田変電所</t>
        </is>
      </c>
      <c r="D902" t="inlineStr">
        <is>
          <t>新潟県</t>
        </is>
      </c>
      <c r="E902" t="n">
        <v>66</v>
      </c>
      <c r="F902" t="n">
        <v>6.6</v>
      </c>
      <c r="G902" s="3" t="n">
        <v>37.955913</v>
      </c>
      <c r="H902" s="3" t="n">
        <v>139.342909</v>
      </c>
      <c r="I902" t="inlineStr">
        <is>
          <t>Google Places(名称一致)</t>
        </is>
      </c>
      <c r="J902" t="n">
        <v>57</v>
      </c>
      <c r="K902" t="n">
        <v>57</v>
      </c>
      <c r="L902" t="n">
        <v>-42</v>
      </c>
      <c r="M902" t="n">
        <v>15</v>
      </c>
      <c r="O902" t="inlineStr">
        <is>
          <t>不可 #4</t>
        </is>
      </c>
      <c r="P902" t="inlineStr">
        <is>
          <t>有り</t>
        </is>
      </c>
      <c r="R902" s="4">
        <f>IF(COUNT($M902:$N902)=0,"",IF(AND(IF($N902&lt;&gt;"",$N902,$M902)&lt;=0,$O902&lt;&gt;"可"),"警告",""))</f>
        <v/>
      </c>
      <c r="S902" s="4">
        <f>IF(COUNT($M902:$N902)=0,0,IF(IF($N902&lt;&gt;"",$N902,$M902)&gt;=スコアリング基準!$B$20,スコアリング基準!$C$20,IF(IF($N902&lt;&gt;"",$N902,$M902)&gt;=スコアリング基準!$B$21,スコアリング基準!$C$21,IF(IF($N902&lt;&gt;"",$N902,$M902)&gt;0,スコアリング基準!$C$22,0))))</f>
        <v/>
      </c>
      <c r="T902" s="4">
        <f>IF($O902="可",スコアリング基準!$C$23,0)</f>
        <v/>
      </c>
      <c r="U902" s="4">
        <f>IF(OR(COUNT($K902:$L902)&lt;2,$K902=0),0,IF(ABS($L902)/$K902&lt;=スコアリング基準!$B$24,スコアリング基準!$C$24,IF(ABS($L902)/$K902&lt;=スコアリング基準!$B$25,スコアリング基準!$C$25,IF(ABS($L902)/$K902&lt;=スコアリング基準!$B$26,スコアリング基準!$C$26,0))))</f>
        <v/>
      </c>
      <c r="V902" s="4">
        <f>IF($P902="なし",スコアリング基準!$C$27,0)</f>
        <v/>
      </c>
      <c r="W902" s="4">
        <f>IF($F902="",0,IF(ISNUMBER($F902),IF($F902&lt;=スコアリング基準!$B$28,スコアリング基準!$C$28,スコアリング基準!$C$29),0))</f>
        <v/>
      </c>
      <c r="X902" s="4">
        <f>IFERROR(VLOOKUP($B902,スコアリング基準!$A$36:$B$46,2,FALSE),0)</f>
        <v/>
      </c>
      <c r="Y902" s="4">
        <f>SUM($S902:$X902)</f>
        <v/>
      </c>
      <c r="Z902" s="4">
        <f>IF(COUNT($M902:$N902)=0,"データ無",IF($Y902&gt;=スコアリング基準!$B$30,"S",IF($Y902&gt;=スコアリング基準!$B$31,"A",IF($Y902&gt;=スコアリング基準!$B$32,"B","C"))))</f>
        <v/>
      </c>
      <c r="AA902">
        <f>IFERROR(INDEX(実績DB!$I$3:$I$104,MATCH($B902&amp;$C902,実績DB!$J$3:$J$104,0)),"")</f>
        <v/>
      </c>
    </row>
    <row r="903">
      <c r="A903" t="n">
        <v>901</v>
      </c>
      <c r="B903" t="inlineStr">
        <is>
          <t>東北</t>
        </is>
      </c>
      <c r="C903" t="inlineStr">
        <is>
          <t>北酒田変電所</t>
        </is>
      </c>
      <c r="D903" t="inlineStr">
        <is>
          <t>山形県</t>
        </is>
      </c>
      <c r="E903" t="n">
        <v>66</v>
      </c>
      <c r="F903" t="n">
        <v>6.6</v>
      </c>
      <c r="G903" s="3" t="n">
        <v>38.924473</v>
      </c>
      <c r="H903" s="3" t="n">
        <v>139.84133</v>
      </c>
      <c r="I903" t="inlineStr">
        <is>
          <t>Google Places(名称一致)</t>
        </is>
      </c>
      <c r="J903" t="n">
        <v>42</v>
      </c>
      <c r="K903" t="n">
        <v>42</v>
      </c>
      <c r="L903" t="n">
        <v>-28</v>
      </c>
      <c r="M903" t="n">
        <v>14</v>
      </c>
      <c r="O903" t="inlineStr">
        <is>
          <t>不可 #4</t>
        </is>
      </c>
      <c r="P903" t="inlineStr">
        <is>
          <t>有り</t>
        </is>
      </c>
      <c r="R903" s="4">
        <f>IF(COUNT($M903:$N903)=0,"",IF(AND(IF($N903&lt;&gt;"",$N903,$M903)&lt;=0,$O903&lt;&gt;"可"),"警告",""))</f>
        <v/>
      </c>
      <c r="S903" s="4">
        <f>IF(COUNT($M903:$N903)=0,0,IF(IF($N903&lt;&gt;"",$N903,$M903)&gt;=スコアリング基準!$B$20,スコアリング基準!$C$20,IF(IF($N903&lt;&gt;"",$N903,$M903)&gt;=スコアリング基準!$B$21,スコアリング基準!$C$21,IF(IF($N903&lt;&gt;"",$N903,$M903)&gt;0,スコアリング基準!$C$22,0))))</f>
        <v/>
      </c>
      <c r="T903" s="4">
        <f>IF($O903="可",スコアリング基準!$C$23,0)</f>
        <v/>
      </c>
      <c r="U903" s="4">
        <f>IF(OR(COUNT($K903:$L903)&lt;2,$K903=0),0,IF(ABS($L903)/$K903&lt;=スコアリング基準!$B$24,スコアリング基準!$C$24,IF(ABS($L903)/$K903&lt;=スコアリング基準!$B$25,スコアリング基準!$C$25,IF(ABS($L903)/$K903&lt;=スコアリング基準!$B$26,スコアリング基準!$C$26,0))))</f>
        <v/>
      </c>
      <c r="V903" s="4">
        <f>IF($P903="なし",スコアリング基準!$C$27,0)</f>
        <v/>
      </c>
      <c r="W903" s="4">
        <f>IF($F903="",0,IF(ISNUMBER($F903),IF($F903&lt;=スコアリング基準!$B$28,スコアリング基準!$C$28,スコアリング基準!$C$29),0))</f>
        <v/>
      </c>
      <c r="X903" s="4">
        <f>IFERROR(VLOOKUP($B903,スコアリング基準!$A$36:$B$46,2,FALSE),0)</f>
        <v/>
      </c>
      <c r="Y903" s="4">
        <f>SUM($S903:$X903)</f>
        <v/>
      </c>
      <c r="Z903" s="4">
        <f>IF(COUNT($M903:$N903)=0,"データ無",IF($Y903&gt;=スコアリング基準!$B$30,"S",IF($Y903&gt;=スコアリング基準!$B$31,"A",IF($Y903&gt;=スコアリング基準!$B$32,"B","C"))))</f>
        <v/>
      </c>
      <c r="AA903">
        <f>IFERROR(INDEX(実績DB!$I$3:$I$104,MATCH($B903&amp;$C903,実績DB!$J$3:$J$104,0)),"")</f>
        <v/>
      </c>
    </row>
    <row r="904">
      <c r="A904" t="n">
        <v>902</v>
      </c>
      <c r="B904" t="inlineStr">
        <is>
          <t>東北</t>
        </is>
      </c>
      <c r="C904" t="inlineStr">
        <is>
          <t>北長岡変電所</t>
        </is>
      </c>
      <c r="D904" t="inlineStr">
        <is>
          <t>新潟県</t>
        </is>
      </c>
      <c r="E904" t="n">
        <v>66</v>
      </c>
      <c r="F904" t="n">
        <v>6.6</v>
      </c>
      <c r="G904" s="3" t="n">
        <v>37.470196</v>
      </c>
      <c r="H904" s="3" t="n">
        <v>138.880139</v>
      </c>
      <c r="I904" t="inlineStr">
        <is>
          <t>Google Places(名称一致)</t>
        </is>
      </c>
      <c r="J904" t="n">
        <v>38</v>
      </c>
      <c r="K904" t="n">
        <v>38</v>
      </c>
      <c r="L904" t="n">
        <v>-18</v>
      </c>
      <c r="M904" t="n">
        <v>20</v>
      </c>
      <c r="O904" t="inlineStr">
        <is>
          <t>不可 #4</t>
        </is>
      </c>
      <c r="P904" t="inlineStr">
        <is>
          <t>有り</t>
        </is>
      </c>
      <c r="R904" s="4">
        <f>IF(COUNT($M904:$N904)=0,"",IF(AND(IF($N904&lt;&gt;"",$N904,$M904)&lt;=0,$O904&lt;&gt;"可"),"警告",""))</f>
        <v/>
      </c>
      <c r="S904" s="4">
        <f>IF(COUNT($M904:$N904)=0,0,IF(IF($N904&lt;&gt;"",$N904,$M904)&gt;=スコアリング基準!$B$20,スコアリング基準!$C$20,IF(IF($N904&lt;&gt;"",$N904,$M904)&gt;=スコアリング基準!$B$21,スコアリング基準!$C$21,IF(IF($N904&lt;&gt;"",$N904,$M904)&gt;0,スコアリング基準!$C$22,0))))</f>
        <v/>
      </c>
      <c r="T904" s="4">
        <f>IF($O904="可",スコアリング基準!$C$23,0)</f>
        <v/>
      </c>
      <c r="U904" s="4">
        <f>IF(OR(COUNT($K904:$L904)&lt;2,$K904=0),0,IF(ABS($L904)/$K904&lt;=スコアリング基準!$B$24,スコアリング基準!$C$24,IF(ABS($L904)/$K904&lt;=スコアリング基準!$B$25,スコアリング基準!$C$25,IF(ABS($L904)/$K904&lt;=スコアリング基準!$B$26,スコアリング基準!$C$26,0))))</f>
        <v/>
      </c>
      <c r="V904" s="4">
        <f>IF($P904="なし",スコアリング基準!$C$27,0)</f>
        <v/>
      </c>
      <c r="W904" s="4">
        <f>IF($F904="",0,IF(ISNUMBER($F904),IF($F904&lt;=スコアリング基準!$B$28,スコアリング基準!$C$28,スコアリング基準!$C$29),0))</f>
        <v/>
      </c>
      <c r="X904" s="4">
        <f>IFERROR(VLOOKUP($B904,スコアリング基準!$A$36:$B$46,2,FALSE),0)</f>
        <v/>
      </c>
      <c r="Y904" s="4">
        <f>SUM($S904:$X904)</f>
        <v/>
      </c>
      <c r="Z904" s="4">
        <f>IF(COUNT($M904:$N904)=0,"データ無",IF($Y904&gt;=スコアリング基準!$B$30,"S",IF($Y904&gt;=スコアリング基準!$B$31,"A",IF($Y904&gt;=スコアリング基準!$B$32,"B","C"))))</f>
        <v/>
      </c>
      <c r="AA904">
        <f>IFERROR(INDEX(実績DB!$I$3:$I$104,MATCH($B904&amp;$C904,実績DB!$J$3:$J$104,0)),"")</f>
        <v/>
      </c>
    </row>
    <row r="905">
      <c r="A905" t="n">
        <v>903</v>
      </c>
      <c r="B905" t="inlineStr">
        <is>
          <t>東北</t>
        </is>
      </c>
      <c r="C905" t="inlineStr">
        <is>
          <t>北鶴岡変電所</t>
        </is>
      </c>
      <c r="D905" t="inlineStr">
        <is>
          <t>山形県</t>
        </is>
      </c>
      <c r="E905" t="n">
        <v>66</v>
      </c>
      <c r="F905" t="n">
        <v>6.6</v>
      </c>
      <c r="G905" s="3" t="n">
        <v>38.75196</v>
      </c>
      <c r="H905" s="3" t="n">
        <v>139.83596</v>
      </c>
      <c r="I905" t="inlineStr">
        <is>
          <t>OSM実測(名称一致)</t>
        </is>
      </c>
      <c r="J905" t="n">
        <v>52</v>
      </c>
      <c r="K905" t="n">
        <v>52</v>
      </c>
      <c r="L905" t="n">
        <v>-34</v>
      </c>
      <c r="M905" t="n">
        <v>18</v>
      </c>
      <c r="O905" t="inlineStr">
        <is>
          <t>不可 #4</t>
        </is>
      </c>
      <c r="P905" t="inlineStr">
        <is>
          <t>有り</t>
        </is>
      </c>
      <c r="R905" s="4">
        <f>IF(COUNT($M905:$N905)=0,"",IF(AND(IF($N905&lt;&gt;"",$N905,$M905)&lt;=0,$O905&lt;&gt;"可"),"警告",""))</f>
        <v/>
      </c>
      <c r="S905" s="4">
        <f>IF(COUNT($M905:$N905)=0,0,IF(IF($N905&lt;&gt;"",$N905,$M905)&gt;=スコアリング基準!$B$20,スコアリング基準!$C$20,IF(IF($N905&lt;&gt;"",$N905,$M905)&gt;=スコアリング基準!$B$21,スコアリング基準!$C$21,IF(IF($N905&lt;&gt;"",$N905,$M905)&gt;0,スコアリング基準!$C$22,0))))</f>
        <v/>
      </c>
      <c r="T905" s="4">
        <f>IF($O905="可",スコアリング基準!$C$23,0)</f>
        <v/>
      </c>
      <c r="U905" s="4">
        <f>IF(OR(COUNT($K905:$L905)&lt;2,$K905=0),0,IF(ABS($L905)/$K905&lt;=スコアリング基準!$B$24,スコアリング基準!$C$24,IF(ABS($L905)/$K905&lt;=スコアリング基準!$B$25,スコアリング基準!$C$25,IF(ABS($L905)/$K905&lt;=スコアリング基準!$B$26,スコアリング基準!$C$26,0))))</f>
        <v/>
      </c>
      <c r="V905" s="4">
        <f>IF($P905="なし",スコアリング基準!$C$27,0)</f>
        <v/>
      </c>
      <c r="W905" s="4">
        <f>IF($F905="",0,IF(ISNUMBER($F905),IF($F905&lt;=スコアリング基準!$B$28,スコアリング基準!$C$28,スコアリング基準!$C$29),0))</f>
        <v/>
      </c>
      <c r="X905" s="4">
        <f>IFERROR(VLOOKUP($B905,スコアリング基準!$A$36:$B$46,2,FALSE),0)</f>
        <v/>
      </c>
      <c r="Y905" s="4">
        <f>SUM($S905:$X905)</f>
        <v/>
      </c>
      <c r="Z905" s="4">
        <f>IF(COUNT($M905:$N905)=0,"データ無",IF($Y905&gt;=スコアリング基準!$B$30,"S",IF($Y905&gt;=スコアリング基準!$B$31,"A",IF($Y905&gt;=スコアリング基準!$B$32,"B","C"))))</f>
        <v/>
      </c>
      <c r="AA905">
        <f>IFERROR(INDEX(実績DB!$I$3:$I$104,MATCH($B905&amp;$C905,実績DB!$J$3:$J$104,0)),"")</f>
        <v/>
      </c>
    </row>
    <row r="906">
      <c r="A906" t="n">
        <v>904</v>
      </c>
      <c r="B906" t="inlineStr">
        <is>
          <t>東北</t>
        </is>
      </c>
      <c r="C906" t="inlineStr">
        <is>
          <t>南二又変電所</t>
        </is>
      </c>
      <c r="D906" t="inlineStr">
        <is>
          <t>宮城県</t>
        </is>
      </c>
      <c r="E906" t="n">
        <v>66</v>
      </c>
      <c r="F906" t="n">
        <v>6.6</v>
      </c>
      <c r="G906" s="3" t="n">
        <v>38.751886</v>
      </c>
      <c r="H906" s="3" t="n">
        <v>141.143174</v>
      </c>
      <c r="I906" t="inlineStr">
        <is>
          <t>Google Places(名称一致)</t>
        </is>
      </c>
      <c r="J906" t="n">
        <v>33</v>
      </c>
      <c r="K906" t="n">
        <v>33</v>
      </c>
      <c r="L906" t="n">
        <v>-24</v>
      </c>
      <c r="M906" t="n">
        <v>9</v>
      </c>
      <c r="O906" t="inlineStr">
        <is>
          <t>不可 #4</t>
        </is>
      </c>
      <c r="P906" t="inlineStr">
        <is>
          <t>有り</t>
        </is>
      </c>
      <c r="R906" s="4">
        <f>IF(COUNT($M906:$N906)=0,"",IF(AND(IF($N906&lt;&gt;"",$N906,$M906)&lt;=0,$O906&lt;&gt;"可"),"警告",""))</f>
        <v/>
      </c>
      <c r="S906" s="4">
        <f>IF(COUNT($M906:$N906)=0,0,IF(IF($N906&lt;&gt;"",$N906,$M906)&gt;=スコアリング基準!$B$20,スコアリング基準!$C$20,IF(IF($N906&lt;&gt;"",$N906,$M906)&gt;=スコアリング基準!$B$21,スコアリング基準!$C$21,IF(IF($N906&lt;&gt;"",$N906,$M906)&gt;0,スコアリング基準!$C$22,0))))</f>
        <v/>
      </c>
      <c r="T906" s="4">
        <f>IF($O906="可",スコアリング基準!$C$23,0)</f>
        <v/>
      </c>
      <c r="U906" s="4">
        <f>IF(OR(COUNT($K906:$L906)&lt;2,$K906=0),0,IF(ABS($L906)/$K906&lt;=スコアリング基準!$B$24,スコアリング基準!$C$24,IF(ABS($L906)/$K906&lt;=スコアリング基準!$B$25,スコアリング基準!$C$25,IF(ABS($L906)/$K906&lt;=スコアリング基準!$B$26,スコアリング基準!$C$26,0))))</f>
        <v/>
      </c>
      <c r="V906" s="4">
        <f>IF($P906="なし",スコアリング基準!$C$27,0)</f>
        <v/>
      </c>
      <c r="W906" s="4">
        <f>IF($F906="",0,IF(ISNUMBER($F906),IF($F906&lt;=スコアリング基準!$B$28,スコアリング基準!$C$28,スコアリング基準!$C$29),0))</f>
        <v/>
      </c>
      <c r="X906" s="4">
        <f>IFERROR(VLOOKUP($B906,スコアリング基準!$A$36:$B$46,2,FALSE),0)</f>
        <v/>
      </c>
      <c r="Y906" s="4">
        <f>SUM($S906:$X906)</f>
        <v/>
      </c>
      <c r="Z906" s="4">
        <f>IF(COUNT($M906:$N906)=0,"データ無",IF($Y906&gt;=スコアリング基準!$B$30,"S",IF($Y906&gt;=スコアリング基準!$B$31,"A",IF($Y906&gt;=スコアリング基準!$B$32,"B","C"))))</f>
        <v/>
      </c>
      <c r="AA906">
        <f>IFERROR(INDEX(実績DB!$I$3:$I$104,MATCH($B906&amp;$C906,実績DB!$J$3:$J$104,0)),"")</f>
        <v/>
      </c>
    </row>
    <row r="907">
      <c r="A907" t="n">
        <v>905</v>
      </c>
      <c r="B907" t="inlineStr">
        <is>
          <t>東北</t>
        </is>
      </c>
      <c r="C907" t="inlineStr">
        <is>
          <t>南川変電所</t>
        </is>
      </c>
      <c r="D907" t="inlineStr">
        <is>
          <t>新潟県</t>
        </is>
      </c>
      <c r="E907" t="n">
        <v>66</v>
      </c>
      <c r="F907" t="n">
        <v>6.6</v>
      </c>
      <c r="G907" s="3" t="n">
        <v>37.183633</v>
      </c>
      <c r="H907" s="3" t="n">
        <v>138.28679</v>
      </c>
      <c r="I907" t="inlineStr">
        <is>
          <t>Google Places(名称一致)</t>
        </is>
      </c>
      <c r="J907" t="n">
        <v>38</v>
      </c>
      <c r="K907" t="n">
        <v>38</v>
      </c>
      <c r="L907" t="n">
        <v>-19</v>
      </c>
      <c r="M907" t="n">
        <v>19</v>
      </c>
      <c r="O907" t="inlineStr">
        <is>
          <t>不可 #4</t>
        </is>
      </c>
      <c r="P907" t="inlineStr">
        <is>
          <t>有り</t>
        </is>
      </c>
      <c r="R907" s="4">
        <f>IF(COUNT($M907:$N907)=0,"",IF(AND(IF($N907&lt;&gt;"",$N907,$M907)&lt;=0,$O907&lt;&gt;"可"),"警告",""))</f>
        <v/>
      </c>
      <c r="S907" s="4">
        <f>IF(COUNT($M907:$N907)=0,0,IF(IF($N907&lt;&gt;"",$N907,$M907)&gt;=スコアリング基準!$B$20,スコアリング基準!$C$20,IF(IF($N907&lt;&gt;"",$N907,$M907)&gt;=スコアリング基準!$B$21,スコアリング基準!$C$21,IF(IF($N907&lt;&gt;"",$N907,$M907)&gt;0,スコアリング基準!$C$22,0))))</f>
        <v/>
      </c>
      <c r="T907" s="4">
        <f>IF($O907="可",スコアリング基準!$C$23,0)</f>
        <v/>
      </c>
      <c r="U907" s="4">
        <f>IF(OR(COUNT($K907:$L907)&lt;2,$K907=0),0,IF(ABS($L907)/$K907&lt;=スコアリング基準!$B$24,スコアリング基準!$C$24,IF(ABS($L907)/$K907&lt;=スコアリング基準!$B$25,スコアリング基準!$C$25,IF(ABS($L907)/$K907&lt;=スコアリング基準!$B$26,スコアリング基準!$C$26,0))))</f>
        <v/>
      </c>
      <c r="V907" s="4">
        <f>IF($P907="なし",スコアリング基準!$C$27,0)</f>
        <v/>
      </c>
      <c r="W907" s="4">
        <f>IF($F907="",0,IF(ISNUMBER($F907),IF($F907&lt;=スコアリング基準!$B$28,スコアリング基準!$C$28,スコアリング基準!$C$29),0))</f>
        <v/>
      </c>
      <c r="X907" s="4">
        <f>IFERROR(VLOOKUP($B907,スコアリング基準!$A$36:$B$46,2,FALSE),0)</f>
        <v/>
      </c>
      <c r="Y907" s="4">
        <f>SUM($S907:$X907)</f>
        <v/>
      </c>
      <c r="Z907" s="4">
        <f>IF(COUNT($M907:$N907)=0,"データ無",IF($Y907&gt;=スコアリング基準!$B$30,"S",IF($Y907&gt;=スコアリング基準!$B$31,"A",IF($Y907&gt;=スコアリング基準!$B$32,"B","C"))))</f>
        <v/>
      </c>
      <c r="AA907">
        <f>IFERROR(INDEX(実績DB!$I$3:$I$104,MATCH($B907&amp;$C907,実績DB!$J$3:$J$104,0)),"")</f>
        <v/>
      </c>
    </row>
    <row r="908">
      <c r="A908" t="n">
        <v>906</v>
      </c>
      <c r="B908" t="inlineStr">
        <is>
          <t>東北</t>
        </is>
      </c>
      <c r="C908" t="inlineStr">
        <is>
          <t>南方変電所</t>
        </is>
      </c>
      <c r="D908" t="inlineStr">
        <is>
          <t>宮城県</t>
        </is>
      </c>
      <c r="E908" t="n">
        <v>66</v>
      </c>
      <c r="F908" t="n">
        <v>6.6</v>
      </c>
      <c r="G908" s="3" t="n">
        <v>38.66689</v>
      </c>
      <c r="H908" s="3" t="n">
        <v>141.163936</v>
      </c>
      <c r="I908" t="inlineStr">
        <is>
          <t>Google Places(名称一致)</t>
        </is>
      </c>
      <c r="J908" t="n">
        <v>18</v>
      </c>
      <c r="K908" t="n">
        <v>18</v>
      </c>
      <c r="L908" t="n">
        <v>-16</v>
      </c>
      <c r="M908" t="n">
        <v>2</v>
      </c>
      <c r="O908" t="inlineStr">
        <is>
          <t>不可 #4</t>
        </is>
      </c>
      <c r="P908" t="inlineStr">
        <is>
          <t>有り</t>
        </is>
      </c>
      <c r="R908" s="4">
        <f>IF(COUNT($M908:$N908)=0,"",IF(AND(IF($N908&lt;&gt;"",$N908,$M908)&lt;=0,$O908&lt;&gt;"可"),"警告",""))</f>
        <v/>
      </c>
      <c r="S908" s="4">
        <f>IF(COUNT($M908:$N908)=0,0,IF(IF($N908&lt;&gt;"",$N908,$M908)&gt;=スコアリング基準!$B$20,スコアリング基準!$C$20,IF(IF($N908&lt;&gt;"",$N908,$M908)&gt;=スコアリング基準!$B$21,スコアリング基準!$C$21,IF(IF($N908&lt;&gt;"",$N908,$M908)&gt;0,スコアリング基準!$C$22,0))))</f>
        <v/>
      </c>
      <c r="T908" s="4">
        <f>IF($O908="可",スコアリング基準!$C$23,0)</f>
        <v/>
      </c>
      <c r="U908" s="4">
        <f>IF(OR(COUNT($K908:$L908)&lt;2,$K908=0),0,IF(ABS($L908)/$K908&lt;=スコアリング基準!$B$24,スコアリング基準!$C$24,IF(ABS($L908)/$K908&lt;=スコアリング基準!$B$25,スコアリング基準!$C$25,IF(ABS($L908)/$K908&lt;=スコアリング基準!$B$26,スコアリング基準!$C$26,0))))</f>
        <v/>
      </c>
      <c r="V908" s="4">
        <f>IF($P908="なし",スコアリング基準!$C$27,0)</f>
        <v/>
      </c>
      <c r="W908" s="4">
        <f>IF($F908="",0,IF(ISNUMBER($F908),IF($F908&lt;=スコアリング基準!$B$28,スコアリング基準!$C$28,スコアリング基準!$C$29),0))</f>
        <v/>
      </c>
      <c r="X908" s="4">
        <f>IFERROR(VLOOKUP($B908,スコアリング基準!$A$36:$B$46,2,FALSE),0)</f>
        <v/>
      </c>
      <c r="Y908" s="4">
        <f>SUM($S908:$X908)</f>
        <v/>
      </c>
      <c r="Z908" s="4">
        <f>IF(COUNT($M908:$N908)=0,"データ無",IF($Y908&gt;=スコアリング基準!$B$30,"S",IF($Y908&gt;=スコアリング基準!$B$31,"A",IF($Y908&gt;=スコアリング基準!$B$32,"B","C"))))</f>
        <v/>
      </c>
      <c r="AA908">
        <f>IFERROR(INDEX(実績DB!$I$3:$I$104,MATCH($B908&amp;$C908,実績DB!$J$3:$J$104,0)),"")</f>
        <v/>
      </c>
    </row>
    <row r="909">
      <c r="A909" t="n">
        <v>907</v>
      </c>
      <c r="B909" t="inlineStr">
        <is>
          <t>東北</t>
        </is>
      </c>
      <c r="C909" t="inlineStr">
        <is>
          <t>南湖変電所</t>
        </is>
      </c>
      <c r="D909" t="inlineStr">
        <is>
          <t>福島県</t>
        </is>
      </c>
      <c r="E909" t="n">
        <v>66</v>
      </c>
      <c r="F909" t="n">
        <v>6.6</v>
      </c>
      <c r="G909" s="3" t="n">
        <v>37.108983</v>
      </c>
      <c r="H909" s="3" t="n">
        <v>140.227796</v>
      </c>
      <c r="I909" t="inlineStr">
        <is>
          <t>Google Places(名称一致)</t>
        </is>
      </c>
      <c r="J909" t="n">
        <v>52</v>
      </c>
      <c r="K909" t="n">
        <v>52</v>
      </c>
      <c r="L909" t="n">
        <v>-45</v>
      </c>
      <c r="M909" t="n">
        <v>7</v>
      </c>
      <c r="O909" t="inlineStr">
        <is>
          <t>不可 #4</t>
        </is>
      </c>
      <c r="P909" t="inlineStr">
        <is>
          <t>有り</t>
        </is>
      </c>
      <c r="R909" s="4">
        <f>IF(COUNT($M909:$N909)=0,"",IF(AND(IF($N909&lt;&gt;"",$N909,$M909)&lt;=0,$O909&lt;&gt;"可"),"警告",""))</f>
        <v/>
      </c>
      <c r="S909" s="4">
        <f>IF(COUNT($M909:$N909)=0,0,IF(IF($N909&lt;&gt;"",$N909,$M909)&gt;=スコアリング基準!$B$20,スコアリング基準!$C$20,IF(IF($N909&lt;&gt;"",$N909,$M909)&gt;=スコアリング基準!$B$21,スコアリング基準!$C$21,IF(IF($N909&lt;&gt;"",$N909,$M909)&gt;0,スコアリング基準!$C$22,0))))</f>
        <v/>
      </c>
      <c r="T909" s="4">
        <f>IF($O909="可",スコアリング基準!$C$23,0)</f>
        <v/>
      </c>
      <c r="U909" s="4">
        <f>IF(OR(COUNT($K909:$L909)&lt;2,$K909=0),0,IF(ABS($L909)/$K909&lt;=スコアリング基準!$B$24,スコアリング基準!$C$24,IF(ABS($L909)/$K909&lt;=スコアリング基準!$B$25,スコアリング基準!$C$25,IF(ABS($L909)/$K909&lt;=スコアリング基準!$B$26,スコアリング基準!$C$26,0))))</f>
        <v/>
      </c>
      <c r="V909" s="4">
        <f>IF($P909="なし",スコアリング基準!$C$27,0)</f>
        <v/>
      </c>
      <c r="W909" s="4">
        <f>IF($F909="",0,IF(ISNUMBER($F909),IF($F909&lt;=スコアリング基準!$B$28,スコアリング基準!$C$28,スコアリング基準!$C$29),0))</f>
        <v/>
      </c>
      <c r="X909" s="4">
        <f>IFERROR(VLOOKUP($B909,スコアリング基準!$A$36:$B$46,2,FALSE),0)</f>
        <v/>
      </c>
      <c r="Y909" s="4">
        <f>SUM($S909:$X909)</f>
        <v/>
      </c>
      <c r="Z909" s="4">
        <f>IF(COUNT($M909:$N909)=0,"データ無",IF($Y909&gt;=スコアリング基準!$B$30,"S",IF($Y909&gt;=スコアリング基準!$B$31,"A",IF($Y909&gt;=スコアリング基準!$B$32,"B","C"))))</f>
        <v/>
      </c>
      <c r="AA909">
        <f>IFERROR(INDEX(実績DB!$I$3:$I$104,MATCH($B909&amp;$C909,実績DB!$J$3:$J$104,0)),"")</f>
        <v/>
      </c>
    </row>
    <row r="910">
      <c r="A910" t="n">
        <v>908</v>
      </c>
      <c r="B910" t="inlineStr">
        <is>
          <t>東北</t>
        </is>
      </c>
      <c r="C910" t="inlineStr">
        <is>
          <t>南通変電所</t>
        </is>
      </c>
      <c r="D910" t="inlineStr">
        <is>
          <t>秋田県</t>
        </is>
      </c>
      <c r="E910" t="n">
        <v>66</v>
      </c>
      <c r="F910" t="n">
        <v>6.6</v>
      </c>
      <c r="G910" s="3" t="n">
        <v>39.710999</v>
      </c>
      <c r="H910" s="3" t="n">
        <v>140.124722</v>
      </c>
      <c r="I910" t="inlineStr">
        <is>
          <t>Google Places(名称一致)</t>
        </is>
      </c>
      <c r="J910" t="n">
        <v>54</v>
      </c>
      <c r="K910" t="n">
        <v>54</v>
      </c>
      <c r="L910" t="n">
        <v>-23</v>
      </c>
      <c r="M910" t="n">
        <v>31</v>
      </c>
      <c r="O910" t="inlineStr">
        <is>
          <t>不可 #4</t>
        </is>
      </c>
      <c r="P910" t="inlineStr">
        <is>
          <t>有り</t>
        </is>
      </c>
      <c r="R910" s="4">
        <f>IF(COUNT($M910:$N910)=0,"",IF(AND(IF($N910&lt;&gt;"",$N910,$M910)&lt;=0,$O910&lt;&gt;"可"),"警告",""))</f>
        <v/>
      </c>
      <c r="S910" s="4">
        <f>IF(COUNT($M910:$N910)=0,0,IF(IF($N910&lt;&gt;"",$N910,$M910)&gt;=スコアリング基準!$B$20,スコアリング基準!$C$20,IF(IF($N910&lt;&gt;"",$N910,$M910)&gt;=スコアリング基準!$B$21,スコアリング基準!$C$21,IF(IF($N910&lt;&gt;"",$N910,$M910)&gt;0,スコアリング基準!$C$22,0))))</f>
        <v/>
      </c>
      <c r="T910" s="4">
        <f>IF($O910="可",スコアリング基準!$C$23,0)</f>
        <v/>
      </c>
      <c r="U910" s="4">
        <f>IF(OR(COUNT($K910:$L910)&lt;2,$K910=0),0,IF(ABS($L910)/$K910&lt;=スコアリング基準!$B$24,スコアリング基準!$C$24,IF(ABS($L910)/$K910&lt;=スコアリング基準!$B$25,スコアリング基準!$C$25,IF(ABS($L910)/$K910&lt;=スコアリング基準!$B$26,スコアリング基準!$C$26,0))))</f>
        <v/>
      </c>
      <c r="V910" s="4">
        <f>IF($P910="なし",スコアリング基準!$C$27,0)</f>
        <v/>
      </c>
      <c r="W910" s="4">
        <f>IF($F910="",0,IF(ISNUMBER($F910),IF($F910&lt;=スコアリング基準!$B$28,スコアリング基準!$C$28,スコアリング基準!$C$29),0))</f>
        <v/>
      </c>
      <c r="X910" s="4">
        <f>IFERROR(VLOOKUP($B910,スコアリング基準!$A$36:$B$46,2,FALSE),0)</f>
        <v/>
      </c>
      <c r="Y910" s="4">
        <f>SUM($S910:$X910)</f>
        <v/>
      </c>
      <c r="Z910" s="4">
        <f>IF(COUNT($M910:$N910)=0,"データ無",IF($Y910&gt;=スコアリング基準!$B$30,"S",IF($Y910&gt;=スコアリング基準!$B$31,"A",IF($Y910&gt;=スコアリング基準!$B$32,"B","C"))))</f>
        <v/>
      </c>
      <c r="AA910">
        <f>IFERROR(INDEX(実績DB!$I$3:$I$104,MATCH($B910&amp;$C910,実績DB!$J$3:$J$104,0)),"")</f>
        <v/>
      </c>
    </row>
    <row r="911">
      <c r="A911" t="n">
        <v>909</v>
      </c>
      <c r="B911" t="inlineStr">
        <is>
          <t>東北</t>
        </is>
      </c>
      <c r="C911" t="inlineStr">
        <is>
          <t>卸町変電所</t>
        </is>
      </c>
      <c r="D911" t="inlineStr">
        <is>
          <t>宮城県</t>
        </is>
      </c>
      <c r="E911" t="n">
        <v>66</v>
      </c>
      <c r="F911" t="n">
        <v>6.6</v>
      </c>
      <c r="G911" s="3" t="n">
        <v>38.25249</v>
      </c>
      <c r="H911" s="3" t="n">
        <v>140.920421</v>
      </c>
      <c r="I911" t="inlineStr">
        <is>
          <t>Google Places(名称一致)</t>
        </is>
      </c>
      <c r="J911" t="n">
        <v>57</v>
      </c>
      <c r="K911" t="n">
        <v>57</v>
      </c>
      <c r="L911" t="n">
        <v>-36</v>
      </c>
      <c r="M911" t="n">
        <v>21</v>
      </c>
      <c r="O911" t="inlineStr">
        <is>
          <t>不可 #4</t>
        </is>
      </c>
      <c r="P911" t="inlineStr">
        <is>
          <t>有り</t>
        </is>
      </c>
      <c r="R911" s="4">
        <f>IF(COUNT($M911:$N911)=0,"",IF(AND(IF($N911&lt;&gt;"",$N911,$M911)&lt;=0,$O911&lt;&gt;"可"),"警告",""))</f>
        <v/>
      </c>
      <c r="S911" s="4">
        <f>IF(COUNT($M911:$N911)=0,0,IF(IF($N911&lt;&gt;"",$N911,$M911)&gt;=スコアリング基準!$B$20,スコアリング基準!$C$20,IF(IF($N911&lt;&gt;"",$N911,$M911)&gt;=スコアリング基準!$B$21,スコアリング基準!$C$21,IF(IF($N911&lt;&gt;"",$N911,$M911)&gt;0,スコアリング基準!$C$22,0))))</f>
        <v/>
      </c>
      <c r="T911" s="4">
        <f>IF($O911="可",スコアリング基準!$C$23,0)</f>
        <v/>
      </c>
      <c r="U911" s="4">
        <f>IF(OR(COUNT($K911:$L911)&lt;2,$K911=0),0,IF(ABS($L911)/$K911&lt;=スコアリング基準!$B$24,スコアリング基準!$C$24,IF(ABS($L911)/$K911&lt;=スコアリング基準!$B$25,スコアリング基準!$C$25,IF(ABS($L911)/$K911&lt;=スコアリング基準!$B$26,スコアリング基準!$C$26,0))))</f>
        <v/>
      </c>
      <c r="V911" s="4">
        <f>IF($P911="なし",スコアリング基準!$C$27,0)</f>
        <v/>
      </c>
      <c r="W911" s="4">
        <f>IF($F911="",0,IF(ISNUMBER($F911),IF($F911&lt;=スコアリング基準!$B$28,スコアリング基準!$C$28,スコアリング基準!$C$29),0))</f>
        <v/>
      </c>
      <c r="X911" s="4">
        <f>IFERROR(VLOOKUP($B911,スコアリング基準!$A$36:$B$46,2,FALSE),0)</f>
        <v/>
      </c>
      <c r="Y911" s="4">
        <f>SUM($S911:$X911)</f>
        <v/>
      </c>
      <c r="Z911" s="4">
        <f>IF(COUNT($M911:$N911)=0,"データ無",IF($Y911&gt;=スコアリング基準!$B$30,"S",IF($Y911&gt;=スコアリング基準!$B$31,"A",IF($Y911&gt;=スコアリング基準!$B$32,"B","C"))))</f>
        <v/>
      </c>
      <c r="AA911">
        <f>IFERROR(INDEX(実績DB!$I$3:$I$104,MATCH($B911&amp;$C911,実績DB!$J$3:$J$104,0)),"")</f>
        <v/>
      </c>
    </row>
    <row r="912">
      <c r="A912" t="n">
        <v>910</v>
      </c>
      <c r="B912" t="inlineStr">
        <is>
          <t>東北</t>
        </is>
      </c>
      <c r="C912" t="inlineStr">
        <is>
          <t>双葉変電所</t>
        </is>
      </c>
      <c r="D912" t="inlineStr">
        <is>
          <t>福島県</t>
        </is>
      </c>
      <c r="E912" t="n">
        <v>66</v>
      </c>
      <c r="F912" t="n">
        <v>6.6</v>
      </c>
      <c r="G912" s="3" t="n">
        <v>37.454636</v>
      </c>
      <c r="H912" s="3" t="n">
        <v>141.019339</v>
      </c>
      <c r="I912" t="inlineStr">
        <is>
          <t>Google Places(名称一致)</t>
        </is>
      </c>
      <c r="J912" t="n">
        <v>38</v>
      </c>
      <c r="K912" t="n">
        <v>38</v>
      </c>
      <c r="L912" t="n">
        <v>-19</v>
      </c>
      <c r="M912" t="n">
        <v>19</v>
      </c>
      <c r="O912" t="inlineStr">
        <is>
          <t>不可 #4</t>
        </is>
      </c>
      <c r="P912" t="inlineStr">
        <is>
          <t>有り</t>
        </is>
      </c>
      <c r="R912" s="4">
        <f>IF(COUNT($M912:$N912)=0,"",IF(AND(IF($N912&lt;&gt;"",$N912,$M912)&lt;=0,$O912&lt;&gt;"可"),"警告",""))</f>
        <v/>
      </c>
      <c r="S912" s="4">
        <f>IF(COUNT($M912:$N912)=0,0,IF(IF($N912&lt;&gt;"",$N912,$M912)&gt;=スコアリング基準!$B$20,スコアリング基準!$C$20,IF(IF($N912&lt;&gt;"",$N912,$M912)&gt;=スコアリング基準!$B$21,スコアリング基準!$C$21,IF(IF($N912&lt;&gt;"",$N912,$M912)&gt;0,スコアリング基準!$C$22,0))))</f>
        <v/>
      </c>
      <c r="T912" s="4">
        <f>IF($O912="可",スコアリング基準!$C$23,0)</f>
        <v/>
      </c>
      <c r="U912" s="4">
        <f>IF(OR(COUNT($K912:$L912)&lt;2,$K912=0),0,IF(ABS($L912)/$K912&lt;=スコアリング基準!$B$24,スコアリング基準!$C$24,IF(ABS($L912)/$K912&lt;=スコアリング基準!$B$25,スコアリング基準!$C$25,IF(ABS($L912)/$K912&lt;=スコアリング基準!$B$26,スコアリング基準!$C$26,0))))</f>
        <v/>
      </c>
      <c r="V912" s="4">
        <f>IF($P912="なし",スコアリング基準!$C$27,0)</f>
        <v/>
      </c>
      <c r="W912" s="4">
        <f>IF($F912="",0,IF(ISNUMBER($F912),IF($F912&lt;=スコアリング基準!$B$28,スコアリング基準!$C$28,スコアリング基準!$C$29),0))</f>
        <v/>
      </c>
      <c r="X912" s="4">
        <f>IFERROR(VLOOKUP($B912,スコアリング基準!$A$36:$B$46,2,FALSE),0)</f>
        <v/>
      </c>
      <c r="Y912" s="4">
        <f>SUM($S912:$X912)</f>
        <v/>
      </c>
      <c r="Z912" s="4">
        <f>IF(COUNT($M912:$N912)=0,"データ無",IF($Y912&gt;=スコアリング基準!$B$30,"S",IF($Y912&gt;=スコアリング基準!$B$31,"A",IF($Y912&gt;=スコアリング基準!$B$32,"B","C"))))</f>
        <v/>
      </c>
      <c r="AA912">
        <f>IFERROR(INDEX(実績DB!$I$3:$I$104,MATCH($B912&amp;$C912,実績DB!$J$3:$J$104,0)),"")</f>
        <v/>
      </c>
    </row>
    <row r="913">
      <c r="A913" t="n">
        <v>911</v>
      </c>
      <c r="B913" t="inlineStr">
        <is>
          <t>東北</t>
        </is>
      </c>
      <c r="C913" t="inlineStr">
        <is>
          <t>古川変電所</t>
        </is>
      </c>
      <c r="D913" t="inlineStr">
        <is>
          <t>宮城県</t>
        </is>
      </c>
      <c r="E913" t="n">
        <v>66</v>
      </c>
      <c r="F913" t="n">
        <v>6.6</v>
      </c>
      <c r="G913" s="3" t="n"/>
      <c r="H913" s="3" t="n"/>
      <c r="I913" t="inlineStr">
        <is>
          <t>未取得</t>
        </is>
      </c>
      <c r="J913" t="n">
        <v>42</v>
      </c>
      <c r="K913" t="n">
        <v>42</v>
      </c>
      <c r="L913" t="n">
        <v>-27</v>
      </c>
      <c r="M913" t="n">
        <v>15</v>
      </c>
      <c r="O913" t="inlineStr">
        <is>
          <t>不可 #4</t>
        </is>
      </c>
      <c r="P913" t="inlineStr">
        <is>
          <t>有り</t>
        </is>
      </c>
      <c r="R913" s="4">
        <f>IF(COUNT($M913:$N913)=0,"",IF(AND(IF($N913&lt;&gt;"",$N913,$M913)&lt;=0,$O913&lt;&gt;"可"),"警告",""))</f>
        <v/>
      </c>
      <c r="S913" s="4">
        <f>IF(COUNT($M913:$N913)=0,0,IF(IF($N913&lt;&gt;"",$N913,$M913)&gt;=スコアリング基準!$B$20,スコアリング基準!$C$20,IF(IF($N913&lt;&gt;"",$N913,$M913)&gt;=スコアリング基準!$B$21,スコアリング基準!$C$21,IF(IF($N913&lt;&gt;"",$N913,$M913)&gt;0,スコアリング基準!$C$22,0))))</f>
        <v/>
      </c>
      <c r="T913" s="4">
        <f>IF($O913="可",スコアリング基準!$C$23,0)</f>
        <v/>
      </c>
      <c r="U913" s="4">
        <f>IF(OR(COUNT($K913:$L913)&lt;2,$K913=0),0,IF(ABS($L913)/$K913&lt;=スコアリング基準!$B$24,スコアリング基準!$C$24,IF(ABS($L913)/$K913&lt;=スコアリング基準!$B$25,スコアリング基準!$C$25,IF(ABS($L913)/$K913&lt;=スコアリング基準!$B$26,スコアリング基準!$C$26,0))))</f>
        <v/>
      </c>
      <c r="V913" s="4">
        <f>IF($P913="なし",スコアリング基準!$C$27,0)</f>
        <v/>
      </c>
      <c r="W913" s="4">
        <f>IF($F913="",0,IF(ISNUMBER($F913),IF($F913&lt;=スコアリング基準!$B$28,スコアリング基準!$C$28,スコアリング基準!$C$29),0))</f>
        <v/>
      </c>
      <c r="X913" s="4">
        <f>IFERROR(VLOOKUP($B913,スコアリング基準!$A$36:$B$46,2,FALSE),0)</f>
        <v/>
      </c>
      <c r="Y913" s="4">
        <f>SUM($S913:$X913)</f>
        <v/>
      </c>
      <c r="Z913" s="4">
        <f>IF(COUNT($M913:$N913)=0,"データ無",IF($Y913&gt;=スコアリング基準!$B$30,"S",IF($Y913&gt;=スコアリング基準!$B$31,"A",IF($Y913&gt;=スコアリング基準!$B$32,"B","C"))))</f>
        <v/>
      </c>
      <c r="AA913">
        <f>IFERROR(INDEX(実績DB!$I$3:$I$104,MATCH($B913&amp;$C913,実績DB!$J$3:$J$104,0)),"")</f>
        <v/>
      </c>
    </row>
    <row r="914">
      <c r="A914" t="n">
        <v>912</v>
      </c>
      <c r="B914" t="inlineStr">
        <is>
          <t>東北</t>
        </is>
      </c>
      <c r="C914" t="inlineStr">
        <is>
          <t>古館変電所</t>
        </is>
      </c>
      <c r="D914" t="inlineStr">
        <is>
          <t>山形県</t>
        </is>
      </c>
      <c r="E914" t="n">
        <v>66</v>
      </c>
      <c r="F914" t="n">
        <v>6.6</v>
      </c>
      <c r="G914" s="3" t="n">
        <v>38.264904</v>
      </c>
      <c r="H914" s="3" t="n">
        <v>140.260105</v>
      </c>
      <c r="I914" t="inlineStr">
        <is>
          <t>Google Places(名称一致)</t>
        </is>
      </c>
      <c r="J914" t="n">
        <v>33</v>
      </c>
      <c r="K914" t="n">
        <v>33</v>
      </c>
      <c r="L914" t="n">
        <v>-21</v>
      </c>
      <c r="M914" t="n">
        <v>12</v>
      </c>
      <c r="O914" t="inlineStr">
        <is>
          <t>不可 #4</t>
        </is>
      </c>
      <c r="P914" t="inlineStr">
        <is>
          <t>有り</t>
        </is>
      </c>
      <c r="R914" s="4">
        <f>IF(COUNT($M914:$N914)=0,"",IF(AND(IF($N914&lt;&gt;"",$N914,$M914)&lt;=0,$O914&lt;&gt;"可"),"警告",""))</f>
        <v/>
      </c>
      <c r="S914" s="4">
        <f>IF(COUNT($M914:$N914)=0,0,IF(IF($N914&lt;&gt;"",$N914,$M914)&gt;=スコアリング基準!$B$20,スコアリング基準!$C$20,IF(IF($N914&lt;&gt;"",$N914,$M914)&gt;=スコアリング基準!$B$21,スコアリング基準!$C$21,IF(IF($N914&lt;&gt;"",$N914,$M914)&gt;0,スコアリング基準!$C$22,0))))</f>
        <v/>
      </c>
      <c r="T914" s="4">
        <f>IF($O914="可",スコアリング基準!$C$23,0)</f>
        <v/>
      </c>
      <c r="U914" s="4">
        <f>IF(OR(COUNT($K914:$L914)&lt;2,$K914=0),0,IF(ABS($L914)/$K914&lt;=スコアリング基準!$B$24,スコアリング基準!$C$24,IF(ABS($L914)/$K914&lt;=スコアリング基準!$B$25,スコアリング基準!$C$25,IF(ABS($L914)/$K914&lt;=スコアリング基準!$B$26,スコアリング基準!$C$26,0))))</f>
        <v/>
      </c>
      <c r="V914" s="4">
        <f>IF($P914="なし",スコアリング基準!$C$27,0)</f>
        <v/>
      </c>
      <c r="W914" s="4">
        <f>IF($F914="",0,IF(ISNUMBER($F914),IF($F914&lt;=スコアリング基準!$B$28,スコアリング基準!$C$28,スコアリング基準!$C$29),0))</f>
        <v/>
      </c>
      <c r="X914" s="4">
        <f>IFERROR(VLOOKUP($B914,スコアリング基準!$A$36:$B$46,2,FALSE),0)</f>
        <v/>
      </c>
      <c r="Y914" s="4">
        <f>SUM($S914:$X914)</f>
        <v/>
      </c>
      <c r="Z914" s="4">
        <f>IF(COUNT($M914:$N914)=0,"データ無",IF($Y914&gt;=スコアリング基準!$B$30,"S",IF($Y914&gt;=スコアリング基準!$B$31,"A",IF($Y914&gt;=スコアリング基準!$B$32,"B","C"))))</f>
        <v/>
      </c>
      <c r="AA914">
        <f>IFERROR(INDEX(実績DB!$I$3:$I$104,MATCH($B914&amp;$C914,実績DB!$J$3:$J$104,0)),"")</f>
        <v/>
      </c>
    </row>
    <row r="915">
      <c r="A915" t="n">
        <v>913</v>
      </c>
      <c r="B915" t="inlineStr">
        <is>
          <t>東北</t>
        </is>
      </c>
      <c r="C915" t="inlineStr">
        <is>
          <t>吉岡変電所</t>
        </is>
      </c>
      <c r="D915" t="inlineStr">
        <is>
          <t>宮城県</t>
        </is>
      </c>
      <c r="E915" t="n">
        <v>66</v>
      </c>
      <c r="F915" t="n">
        <v>6.6</v>
      </c>
      <c r="G915" s="3" t="n">
        <v>38.442929</v>
      </c>
      <c r="H915" s="3" t="n">
        <v>140.896737</v>
      </c>
      <c r="I915" t="inlineStr">
        <is>
          <t>Google Places(名称一致)</t>
        </is>
      </c>
      <c r="J915" t="n">
        <v>52</v>
      </c>
      <c r="K915" t="n">
        <v>52</v>
      </c>
      <c r="L915" t="n">
        <v>-41</v>
      </c>
      <c r="M915" t="n">
        <v>11</v>
      </c>
      <c r="O915" t="inlineStr">
        <is>
          <t>不可 #4</t>
        </is>
      </c>
      <c r="P915" t="inlineStr">
        <is>
          <t>有り</t>
        </is>
      </c>
      <c r="R915" s="4">
        <f>IF(COUNT($M915:$N915)=0,"",IF(AND(IF($N915&lt;&gt;"",$N915,$M915)&lt;=0,$O915&lt;&gt;"可"),"警告",""))</f>
        <v/>
      </c>
      <c r="S915" s="4">
        <f>IF(COUNT($M915:$N915)=0,0,IF(IF($N915&lt;&gt;"",$N915,$M915)&gt;=スコアリング基準!$B$20,スコアリング基準!$C$20,IF(IF($N915&lt;&gt;"",$N915,$M915)&gt;=スコアリング基準!$B$21,スコアリング基準!$C$21,IF(IF($N915&lt;&gt;"",$N915,$M915)&gt;0,スコアリング基準!$C$22,0))))</f>
        <v/>
      </c>
      <c r="T915" s="4">
        <f>IF($O915="可",スコアリング基準!$C$23,0)</f>
        <v/>
      </c>
      <c r="U915" s="4">
        <f>IF(OR(COUNT($K915:$L915)&lt;2,$K915=0),0,IF(ABS($L915)/$K915&lt;=スコアリング基準!$B$24,スコアリング基準!$C$24,IF(ABS($L915)/$K915&lt;=スコアリング基準!$B$25,スコアリング基準!$C$25,IF(ABS($L915)/$K915&lt;=スコアリング基準!$B$26,スコアリング基準!$C$26,0))))</f>
        <v/>
      </c>
      <c r="V915" s="4">
        <f>IF($P915="なし",スコアリング基準!$C$27,0)</f>
        <v/>
      </c>
      <c r="W915" s="4">
        <f>IF($F915="",0,IF(ISNUMBER($F915),IF($F915&lt;=スコアリング基準!$B$28,スコアリング基準!$C$28,スコアリング基準!$C$29),0))</f>
        <v/>
      </c>
      <c r="X915" s="4">
        <f>IFERROR(VLOOKUP($B915,スコアリング基準!$A$36:$B$46,2,FALSE),0)</f>
        <v/>
      </c>
      <c r="Y915" s="4">
        <f>SUM($S915:$X915)</f>
        <v/>
      </c>
      <c r="Z915" s="4">
        <f>IF(COUNT($M915:$N915)=0,"データ無",IF($Y915&gt;=スコアリング基準!$B$30,"S",IF($Y915&gt;=スコアリング基準!$B$31,"A",IF($Y915&gt;=スコアリング基準!$B$32,"B","C"))))</f>
        <v/>
      </c>
      <c r="AA915">
        <f>IFERROR(INDEX(実績DB!$I$3:$I$104,MATCH($B915&amp;$C915,実績DB!$J$3:$J$104,0)),"")</f>
        <v/>
      </c>
    </row>
    <row r="916">
      <c r="A916" t="n">
        <v>914</v>
      </c>
      <c r="B916" t="inlineStr">
        <is>
          <t>東北</t>
        </is>
      </c>
      <c r="C916" t="inlineStr">
        <is>
          <t>吉田変電所</t>
        </is>
      </c>
      <c r="D916" t="inlineStr">
        <is>
          <t>新潟県</t>
        </is>
      </c>
      <c r="E916" t="n">
        <v>66</v>
      </c>
      <c r="F916" t="n">
        <v>6.6</v>
      </c>
      <c r="G916" s="3" t="n">
        <v>37.695617</v>
      </c>
      <c r="H916" s="3" t="n">
        <v>138.885938</v>
      </c>
      <c r="I916" t="inlineStr">
        <is>
          <t>Google Places(名称一致)</t>
        </is>
      </c>
      <c r="J916" t="n">
        <v>61</v>
      </c>
      <c r="K916" t="n">
        <v>61</v>
      </c>
      <c r="L916" t="n">
        <v>-45</v>
      </c>
      <c r="M916" t="n">
        <v>16</v>
      </c>
      <c r="O916" t="inlineStr">
        <is>
          <t>不可 #4</t>
        </is>
      </c>
      <c r="P916" t="inlineStr">
        <is>
          <t>有り</t>
        </is>
      </c>
      <c r="R916" s="4">
        <f>IF(COUNT($M916:$N916)=0,"",IF(AND(IF($N916&lt;&gt;"",$N916,$M916)&lt;=0,$O916&lt;&gt;"可"),"警告",""))</f>
        <v/>
      </c>
      <c r="S916" s="4">
        <f>IF(COUNT($M916:$N916)=0,0,IF(IF($N916&lt;&gt;"",$N916,$M916)&gt;=スコアリング基準!$B$20,スコアリング基準!$C$20,IF(IF($N916&lt;&gt;"",$N916,$M916)&gt;=スコアリング基準!$B$21,スコアリング基準!$C$21,IF(IF($N916&lt;&gt;"",$N916,$M916)&gt;0,スコアリング基準!$C$22,0))))</f>
        <v/>
      </c>
      <c r="T916" s="4">
        <f>IF($O916="可",スコアリング基準!$C$23,0)</f>
        <v/>
      </c>
      <c r="U916" s="4">
        <f>IF(OR(COUNT($K916:$L916)&lt;2,$K916=0),0,IF(ABS($L916)/$K916&lt;=スコアリング基準!$B$24,スコアリング基準!$C$24,IF(ABS($L916)/$K916&lt;=スコアリング基準!$B$25,スコアリング基準!$C$25,IF(ABS($L916)/$K916&lt;=スコアリング基準!$B$26,スコアリング基準!$C$26,0))))</f>
        <v/>
      </c>
      <c r="V916" s="4">
        <f>IF($P916="なし",スコアリング基準!$C$27,0)</f>
        <v/>
      </c>
      <c r="W916" s="4">
        <f>IF($F916="",0,IF(ISNUMBER($F916),IF($F916&lt;=スコアリング基準!$B$28,スコアリング基準!$C$28,スコアリング基準!$C$29),0))</f>
        <v/>
      </c>
      <c r="X916" s="4">
        <f>IFERROR(VLOOKUP($B916,スコアリング基準!$A$36:$B$46,2,FALSE),0)</f>
        <v/>
      </c>
      <c r="Y916" s="4">
        <f>SUM($S916:$X916)</f>
        <v/>
      </c>
      <c r="Z916" s="4">
        <f>IF(COUNT($M916:$N916)=0,"データ無",IF($Y916&gt;=スコアリング基準!$B$30,"S",IF($Y916&gt;=スコアリング基準!$B$31,"A",IF($Y916&gt;=スコアリング基準!$B$32,"B","C"))))</f>
        <v/>
      </c>
      <c r="AA916">
        <f>IFERROR(INDEX(実績DB!$I$3:$I$104,MATCH($B916&amp;$C916,実績DB!$J$3:$J$104,0)),"")</f>
        <v/>
      </c>
    </row>
    <row r="917">
      <c r="A917" t="n">
        <v>915</v>
      </c>
      <c r="B917" t="inlineStr">
        <is>
          <t>東北</t>
        </is>
      </c>
      <c r="C917" t="inlineStr">
        <is>
          <t>向中野変電所</t>
        </is>
      </c>
      <c r="D917" t="inlineStr">
        <is>
          <t>岩手県</t>
        </is>
      </c>
      <c r="E917" t="n">
        <v>66</v>
      </c>
      <c r="F917" t="n">
        <v>6.6</v>
      </c>
      <c r="G917" s="3" t="n">
        <v>39.674978</v>
      </c>
      <c r="H917" s="3" t="n">
        <v>141.147752</v>
      </c>
      <c r="I917" t="inlineStr">
        <is>
          <t>Google Places(名称一致)</t>
        </is>
      </c>
      <c r="J917" t="n">
        <v>38</v>
      </c>
      <c r="K917" t="n">
        <v>38</v>
      </c>
      <c r="L917" t="n">
        <v>-19</v>
      </c>
      <c r="M917" t="n">
        <v>19</v>
      </c>
      <c r="O917" t="inlineStr">
        <is>
          <t>不可 #4</t>
        </is>
      </c>
      <c r="P917" t="inlineStr">
        <is>
          <t>有り</t>
        </is>
      </c>
      <c r="R917" s="4">
        <f>IF(COUNT($M917:$N917)=0,"",IF(AND(IF($N917&lt;&gt;"",$N917,$M917)&lt;=0,$O917&lt;&gt;"可"),"警告",""))</f>
        <v/>
      </c>
      <c r="S917" s="4">
        <f>IF(COUNT($M917:$N917)=0,0,IF(IF($N917&lt;&gt;"",$N917,$M917)&gt;=スコアリング基準!$B$20,スコアリング基準!$C$20,IF(IF($N917&lt;&gt;"",$N917,$M917)&gt;=スコアリング基準!$B$21,スコアリング基準!$C$21,IF(IF($N917&lt;&gt;"",$N917,$M917)&gt;0,スコアリング基準!$C$22,0))))</f>
        <v/>
      </c>
      <c r="T917" s="4">
        <f>IF($O917="可",スコアリング基準!$C$23,0)</f>
        <v/>
      </c>
      <c r="U917" s="4">
        <f>IF(OR(COUNT($K917:$L917)&lt;2,$K917=0),0,IF(ABS($L917)/$K917&lt;=スコアリング基準!$B$24,スコアリング基準!$C$24,IF(ABS($L917)/$K917&lt;=スコアリング基準!$B$25,スコアリング基準!$C$25,IF(ABS($L917)/$K917&lt;=スコアリング基準!$B$26,スコアリング基準!$C$26,0))))</f>
        <v/>
      </c>
      <c r="V917" s="4">
        <f>IF($P917="なし",スコアリング基準!$C$27,0)</f>
        <v/>
      </c>
      <c r="W917" s="4">
        <f>IF($F917="",0,IF(ISNUMBER($F917),IF($F917&lt;=スコアリング基準!$B$28,スコアリング基準!$C$28,スコアリング基準!$C$29),0))</f>
        <v/>
      </c>
      <c r="X917" s="4">
        <f>IFERROR(VLOOKUP($B917,スコアリング基準!$A$36:$B$46,2,FALSE),0)</f>
        <v/>
      </c>
      <c r="Y917" s="4">
        <f>SUM($S917:$X917)</f>
        <v/>
      </c>
      <c r="Z917" s="4">
        <f>IF(COUNT($M917:$N917)=0,"データ無",IF($Y917&gt;=スコアリング基準!$B$30,"S",IF($Y917&gt;=スコアリング基準!$B$31,"A",IF($Y917&gt;=スコアリング基準!$B$32,"B","C"))))</f>
        <v/>
      </c>
      <c r="AA917">
        <f>IFERROR(INDEX(実績DB!$I$3:$I$104,MATCH($B917&amp;$C917,実績DB!$J$3:$J$104,0)),"")</f>
        <v/>
      </c>
    </row>
    <row r="918">
      <c r="A918" t="n">
        <v>916</v>
      </c>
      <c r="B918" t="inlineStr">
        <is>
          <t>東北</t>
        </is>
      </c>
      <c r="C918" t="inlineStr">
        <is>
          <t>向燕変電所</t>
        </is>
      </c>
      <c r="D918" t="inlineStr">
        <is>
          <t>新潟県</t>
        </is>
      </c>
      <c r="E918" t="n">
        <v>66</v>
      </c>
      <c r="F918" t="n">
        <v>6.6</v>
      </c>
      <c r="G918" s="3" t="n">
        <v>37.65156</v>
      </c>
      <c r="H918" s="3" t="n">
        <v>138.93799</v>
      </c>
      <c r="I918" t="inlineStr">
        <is>
          <t>OSM実測(名称一致)</t>
        </is>
      </c>
      <c r="J918" t="n">
        <v>38</v>
      </c>
      <c r="K918" t="n">
        <v>38</v>
      </c>
      <c r="L918" t="n">
        <v>-17</v>
      </c>
      <c r="M918" t="n">
        <v>21</v>
      </c>
      <c r="O918" t="inlineStr">
        <is>
          <t>不可 #4</t>
        </is>
      </c>
      <c r="P918" t="inlineStr">
        <is>
          <t>有り</t>
        </is>
      </c>
      <c r="R918" s="4">
        <f>IF(COUNT($M918:$N918)=0,"",IF(AND(IF($N918&lt;&gt;"",$N918,$M918)&lt;=0,$O918&lt;&gt;"可"),"警告",""))</f>
        <v/>
      </c>
      <c r="S918" s="4">
        <f>IF(COUNT($M918:$N918)=0,0,IF(IF($N918&lt;&gt;"",$N918,$M918)&gt;=スコアリング基準!$B$20,スコアリング基準!$C$20,IF(IF($N918&lt;&gt;"",$N918,$M918)&gt;=スコアリング基準!$B$21,スコアリング基準!$C$21,IF(IF($N918&lt;&gt;"",$N918,$M918)&gt;0,スコアリング基準!$C$22,0))))</f>
        <v/>
      </c>
      <c r="T918" s="4">
        <f>IF($O918="可",スコアリング基準!$C$23,0)</f>
        <v/>
      </c>
      <c r="U918" s="4">
        <f>IF(OR(COUNT($K918:$L918)&lt;2,$K918=0),0,IF(ABS($L918)/$K918&lt;=スコアリング基準!$B$24,スコアリング基準!$C$24,IF(ABS($L918)/$K918&lt;=スコアリング基準!$B$25,スコアリング基準!$C$25,IF(ABS($L918)/$K918&lt;=スコアリング基準!$B$26,スコアリング基準!$C$26,0))))</f>
        <v/>
      </c>
      <c r="V918" s="4">
        <f>IF($P918="なし",スコアリング基準!$C$27,0)</f>
        <v/>
      </c>
      <c r="W918" s="4">
        <f>IF($F918="",0,IF(ISNUMBER($F918),IF($F918&lt;=スコアリング基準!$B$28,スコアリング基準!$C$28,スコアリング基準!$C$29),0))</f>
        <v/>
      </c>
      <c r="X918" s="4">
        <f>IFERROR(VLOOKUP($B918,スコアリング基準!$A$36:$B$46,2,FALSE),0)</f>
        <v/>
      </c>
      <c r="Y918" s="4">
        <f>SUM($S918:$X918)</f>
        <v/>
      </c>
      <c r="Z918" s="4">
        <f>IF(COUNT($M918:$N918)=0,"データ無",IF($Y918&gt;=スコアリング基準!$B$30,"S",IF($Y918&gt;=スコアリング基準!$B$31,"A",IF($Y918&gt;=スコアリング基準!$B$32,"B","C"))))</f>
        <v/>
      </c>
      <c r="AA918">
        <f>IFERROR(INDEX(実績DB!$I$3:$I$104,MATCH($B918&amp;$C918,実績DB!$J$3:$J$104,0)),"")</f>
        <v/>
      </c>
    </row>
    <row r="919">
      <c r="A919" t="n">
        <v>917</v>
      </c>
      <c r="B919" t="inlineStr">
        <is>
          <t>東北</t>
        </is>
      </c>
      <c r="C919" t="inlineStr">
        <is>
          <t>向町変電所</t>
        </is>
      </c>
      <c r="D919" t="inlineStr">
        <is>
          <t>山形県</t>
        </is>
      </c>
      <c r="E919" t="n">
        <v>66</v>
      </c>
      <c r="F919" t="n">
        <v>6.6</v>
      </c>
      <c r="G919" s="3" t="n">
        <v>38.753956</v>
      </c>
      <c r="H919" s="3" t="n">
        <v>140.514909</v>
      </c>
      <c r="I919" t="inlineStr">
        <is>
          <t>Google Places(名称一致)</t>
        </is>
      </c>
      <c r="J919" t="n">
        <v>14</v>
      </c>
      <c r="K919" t="n">
        <v>14</v>
      </c>
      <c r="L919" t="n">
        <v>-10</v>
      </c>
      <c r="M919" t="n">
        <v>4</v>
      </c>
      <c r="O919" t="inlineStr">
        <is>
          <t>不可 #4</t>
        </is>
      </c>
      <c r="P919" t="inlineStr">
        <is>
          <t>有り</t>
        </is>
      </c>
      <c r="R919" s="4">
        <f>IF(COUNT($M919:$N919)=0,"",IF(AND(IF($N919&lt;&gt;"",$N919,$M919)&lt;=0,$O919&lt;&gt;"可"),"警告",""))</f>
        <v/>
      </c>
      <c r="S919" s="4">
        <f>IF(COUNT($M919:$N919)=0,0,IF(IF($N919&lt;&gt;"",$N919,$M919)&gt;=スコアリング基準!$B$20,スコアリング基準!$C$20,IF(IF($N919&lt;&gt;"",$N919,$M919)&gt;=スコアリング基準!$B$21,スコアリング基準!$C$21,IF(IF($N919&lt;&gt;"",$N919,$M919)&gt;0,スコアリング基準!$C$22,0))))</f>
        <v/>
      </c>
      <c r="T919" s="4">
        <f>IF($O919="可",スコアリング基準!$C$23,0)</f>
        <v/>
      </c>
      <c r="U919" s="4">
        <f>IF(OR(COUNT($K919:$L919)&lt;2,$K919=0),0,IF(ABS($L919)/$K919&lt;=スコアリング基準!$B$24,スコアリング基準!$C$24,IF(ABS($L919)/$K919&lt;=スコアリング基準!$B$25,スコアリング基準!$C$25,IF(ABS($L919)/$K919&lt;=スコアリング基準!$B$26,スコアリング基準!$C$26,0))))</f>
        <v/>
      </c>
      <c r="V919" s="4">
        <f>IF($P919="なし",スコアリング基準!$C$27,0)</f>
        <v/>
      </c>
      <c r="W919" s="4">
        <f>IF($F919="",0,IF(ISNUMBER($F919),IF($F919&lt;=スコアリング基準!$B$28,スコアリング基準!$C$28,スコアリング基準!$C$29),0))</f>
        <v/>
      </c>
      <c r="X919" s="4">
        <f>IFERROR(VLOOKUP($B919,スコアリング基準!$A$36:$B$46,2,FALSE),0)</f>
        <v/>
      </c>
      <c r="Y919" s="4">
        <f>SUM($S919:$X919)</f>
        <v/>
      </c>
      <c r="Z919" s="4">
        <f>IF(COUNT($M919:$N919)=0,"データ無",IF($Y919&gt;=スコアリング基準!$B$30,"S",IF($Y919&gt;=スコアリング基準!$B$31,"A",IF($Y919&gt;=スコアリング基準!$B$32,"B","C"))))</f>
        <v/>
      </c>
      <c r="AA919">
        <f>IFERROR(INDEX(実績DB!$I$3:$I$104,MATCH($B919&amp;$C919,実績DB!$J$3:$J$104,0)),"")</f>
        <v/>
      </c>
    </row>
    <row r="920">
      <c r="A920" t="n">
        <v>918</v>
      </c>
      <c r="B920" t="inlineStr">
        <is>
          <t>東北</t>
        </is>
      </c>
      <c r="C920" t="inlineStr">
        <is>
          <t>和田変電所</t>
        </is>
      </c>
      <c r="D920" t="inlineStr">
        <is>
          <t>新潟県</t>
        </is>
      </c>
      <c r="E920" t="n">
        <v>66</v>
      </c>
      <c r="F920" t="n">
        <v>6.6</v>
      </c>
      <c r="G920" s="3" t="n">
        <v>37.074105</v>
      </c>
      <c r="H920" s="3" t="n">
        <v>138.259191</v>
      </c>
      <c r="I920" t="inlineStr">
        <is>
          <t>Google Places(名称一致)</t>
        </is>
      </c>
      <c r="J920" t="n">
        <v>38</v>
      </c>
      <c r="K920" t="n">
        <v>38</v>
      </c>
      <c r="L920" t="n">
        <v>-16</v>
      </c>
      <c r="M920" t="n">
        <v>22</v>
      </c>
      <c r="O920" t="inlineStr">
        <is>
          <t>不可 #4</t>
        </is>
      </c>
      <c r="P920" t="inlineStr">
        <is>
          <t>有り</t>
        </is>
      </c>
      <c r="R920" s="4">
        <f>IF(COUNT($M920:$N920)=0,"",IF(AND(IF($N920&lt;&gt;"",$N920,$M920)&lt;=0,$O920&lt;&gt;"可"),"警告",""))</f>
        <v/>
      </c>
      <c r="S920" s="4">
        <f>IF(COUNT($M920:$N920)=0,0,IF(IF($N920&lt;&gt;"",$N920,$M920)&gt;=スコアリング基準!$B$20,スコアリング基準!$C$20,IF(IF($N920&lt;&gt;"",$N920,$M920)&gt;=スコアリング基準!$B$21,スコアリング基準!$C$21,IF(IF($N920&lt;&gt;"",$N920,$M920)&gt;0,スコアリング基準!$C$22,0))))</f>
        <v/>
      </c>
      <c r="T920" s="4">
        <f>IF($O920="可",スコアリング基準!$C$23,0)</f>
        <v/>
      </c>
      <c r="U920" s="4">
        <f>IF(OR(COUNT($K920:$L920)&lt;2,$K920=0),0,IF(ABS($L920)/$K920&lt;=スコアリング基準!$B$24,スコアリング基準!$C$24,IF(ABS($L920)/$K920&lt;=スコアリング基準!$B$25,スコアリング基準!$C$25,IF(ABS($L920)/$K920&lt;=スコアリング基準!$B$26,スコアリング基準!$C$26,0))))</f>
        <v/>
      </c>
      <c r="V920" s="4">
        <f>IF($P920="なし",スコアリング基準!$C$27,0)</f>
        <v/>
      </c>
      <c r="W920" s="4">
        <f>IF($F920="",0,IF(ISNUMBER($F920),IF($F920&lt;=スコアリング基準!$B$28,スコアリング基準!$C$28,スコアリング基準!$C$29),0))</f>
        <v/>
      </c>
      <c r="X920" s="4">
        <f>IFERROR(VLOOKUP($B920,スコアリング基準!$A$36:$B$46,2,FALSE),0)</f>
        <v/>
      </c>
      <c r="Y920" s="4">
        <f>SUM($S920:$X920)</f>
        <v/>
      </c>
      <c r="Z920" s="4">
        <f>IF(COUNT($M920:$N920)=0,"データ無",IF($Y920&gt;=スコアリング基準!$B$30,"S",IF($Y920&gt;=スコアリング基準!$B$31,"A",IF($Y920&gt;=スコアリング基準!$B$32,"B","C"))))</f>
        <v/>
      </c>
      <c r="AA920">
        <f>IFERROR(INDEX(実績DB!$I$3:$I$104,MATCH($B920&amp;$C920,実績DB!$J$3:$J$104,0)),"")</f>
        <v/>
      </c>
    </row>
    <row r="921">
      <c r="A921" t="n">
        <v>919</v>
      </c>
      <c r="B921" t="inlineStr">
        <is>
          <t>東北</t>
        </is>
      </c>
      <c r="C921" t="inlineStr">
        <is>
          <t>喜多方変電所</t>
        </is>
      </c>
      <c r="D921" t="inlineStr">
        <is>
          <t>福島県</t>
        </is>
      </c>
      <c r="E921" t="n">
        <v>66</v>
      </c>
      <c r="F921" t="n">
        <v>6.6</v>
      </c>
      <c r="G921" s="3" t="n">
        <v>37.651032</v>
      </c>
      <c r="H921" s="3" t="n">
        <v>139.878569</v>
      </c>
      <c r="I921" t="inlineStr">
        <is>
          <t>Google Places(名称一致)</t>
        </is>
      </c>
      <c r="J921" t="n">
        <v>52</v>
      </c>
      <c r="K921" t="n">
        <v>52</v>
      </c>
      <c r="L921" t="n">
        <v>-37</v>
      </c>
      <c r="M921" t="n">
        <v>15</v>
      </c>
      <c r="O921" t="inlineStr">
        <is>
          <t>不可 #4</t>
        </is>
      </c>
      <c r="P921" t="inlineStr">
        <is>
          <t>有り</t>
        </is>
      </c>
      <c r="R921" s="4">
        <f>IF(COUNT($M921:$N921)=0,"",IF(AND(IF($N921&lt;&gt;"",$N921,$M921)&lt;=0,$O921&lt;&gt;"可"),"警告",""))</f>
        <v/>
      </c>
      <c r="S921" s="4">
        <f>IF(COUNT($M921:$N921)=0,0,IF(IF($N921&lt;&gt;"",$N921,$M921)&gt;=スコアリング基準!$B$20,スコアリング基準!$C$20,IF(IF($N921&lt;&gt;"",$N921,$M921)&gt;=スコアリング基準!$B$21,スコアリング基準!$C$21,IF(IF($N921&lt;&gt;"",$N921,$M921)&gt;0,スコアリング基準!$C$22,0))))</f>
        <v/>
      </c>
      <c r="T921" s="4">
        <f>IF($O921="可",スコアリング基準!$C$23,0)</f>
        <v/>
      </c>
      <c r="U921" s="4">
        <f>IF(OR(COUNT($K921:$L921)&lt;2,$K921=0),0,IF(ABS($L921)/$K921&lt;=スコアリング基準!$B$24,スコアリング基準!$C$24,IF(ABS($L921)/$K921&lt;=スコアリング基準!$B$25,スコアリング基準!$C$25,IF(ABS($L921)/$K921&lt;=スコアリング基準!$B$26,スコアリング基準!$C$26,0))))</f>
        <v/>
      </c>
      <c r="V921" s="4">
        <f>IF($P921="なし",スコアリング基準!$C$27,0)</f>
        <v/>
      </c>
      <c r="W921" s="4">
        <f>IF($F921="",0,IF(ISNUMBER($F921),IF($F921&lt;=スコアリング基準!$B$28,スコアリング基準!$C$28,スコアリング基準!$C$29),0))</f>
        <v/>
      </c>
      <c r="X921" s="4">
        <f>IFERROR(VLOOKUP($B921,スコアリング基準!$A$36:$B$46,2,FALSE),0)</f>
        <v/>
      </c>
      <c r="Y921" s="4">
        <f>SUM($S921:$X921)</f>
        <v/>
      </c>
      <c r="Z921" s="4">
        <f>IF(COUNT($M921:$N921)=0,"データ無",IF($Y921&gt;=スコアリング基準!$B$30,"S",IF($Y921&gt;=スコアリング基準!$B$31,"A",IF($Y921&gt;=スコアリング基準!$B$32,"B","C"))))</f>
        <v/>
      </c>
      <c r="AA921">
        <f>IFERROR(INDEX(実績DB!$I$3:$I$104,MATCH($B921&amp;$C921,実績DB!$J$3:$J$104,0)),"")</f>
        <v/>
      </c>
    </row>
    <row r="922">
      <c r="A922" t="n">
        <v>920</v>
      </c>
      <c r="B922" t="inlineStr">
        <is>
          <t>東北</t>
        </is>
      </c>
      <c r="C922" t="inlineStr">
        <is>
          <t>坂下変電所</t>
        </is>
      </c>
      <c r="D922" t="inlineStr">
        <is>
          <t>福島県</t>
        </is>
      </c>
      <c r="E922" t="n">
        <v>66</v>
      </c>
      <c r="F922" t="n">
        <v>6.6</v>
      </c>
      <c r="G922" s="3" t="n">
        <v>37.551407</v>
      </c>
      <c r="H922" s="3" t="n">
        <v>139.830124</v>
      </c>
      <c r="I922" t="inlineStr">
        <is>
          <t>Google Places(名称一致)</t>
        </is>
      </c>
      <c r="J922" t="n">
        <v>38</v>
      </c>
      <c r="K922" t="n">
        <v>38</v>
      </c>
      <c r="L922" t="n">
        <v>-18</v>
      </c>
      <c r="M922" t="n">
        <v>20</v>
      </c>
      <c r="O922" t="inlineStr">
        <is>
          <t>不可 #4</t>
        </is>
      </c>
      <c r="P922" t="inlineStr">
        <is>
          <t>有り</t>
        </is>
      </c>
      <c r="R922" s="4">
        <f>IF(COUNT($M922:$N922)=0,"",IF(AND(IF($N922&lt;&gt;"",$N922,$M922)&lt;=0,$O922&lt;&gt;"可"),"警告",""))</f>
        <v/>
      </c>
      <c r="S922" s="4">
        <f>IF(COUNT($M922:$N922)=0,0,IF(IF($N922&lt;&gt;"",$N922,$M922)&gt;=スコアリング基準!$B$20,スコアリング基準!$C$20,IF(IF($N922&lt;&gt;"",$N922,$M922)&gt;=スコアリング基準!$B$21,スコアリング基準!$C$21,IF(IF($N922&lt;&gt;"",$N922,$M922)&gt;0,スコアリング基準!$C$22,0))))</f>
        <v/>
      </c>
      <c r="T922" s="4">
        <f>IF($O922="可",スコアリング基準!$C$23,0)</f>
        <v/>
      </c>
      <c r="U922" s="4">
        <f>IF(OR(COUNT($K922:$L922)&lt;2,$K922=0),0,IF(ABS($L922)/$K922&lt;=スコアリング基準!$B$24,スコアリング基準!$C$24,IF(ABS($L922)/$K922&lt;=スコアリング基準!$B$25,スコアリング基準!$C$25,IF(ABS($L922)/$K922&lt;=スコアリング基準!$B$26,スコアリング基準!$C$26,0))))</f>
        <v/>
      </c>
      <c r="V922" s="4">
        <f>IF($P922="なし",スコアリング基準!$C$27,0)</f>
        <v/>
      </c>
      <c r="W922" s="4">
        <f>IF($F922="",0,IF(ISNUMBER($F922),IF($F922&lt;=スコアリング基準!$B$28,スコアリング基準!$C$28,スコアリング基準!$C$29),0))</f>
        <v/>
      </c>
      <c r="X922" s="4">
        <f>IFERROR(VLOOKUP($B922,スコアリング基準!$A$36:$B$46,2,FALSE),0)</f>
        <v/>
      </c>
      <c r="Y922" s="4">
        <f>SUM($S922:$X922)</f>
        <v/>
      </c>
      <c r="Z922" s="4">
        <f>IF(COUNT($M922:$N922)=0,"データ無",IF($Y922&gt;=スコアリング基準!$B$30,"S",IF($Y922&gt;=スコアリング基準!$B$31,"A",IF($Y922&gt;=スコアリング基準!$B$32,"B","C"))))</f>
        <v/>
      </c>
      <c r="AA922">
        <f>IFERROR(INDEX(実績DB!$I$3:$I$104,MATCH($B922&amp;$C922,実績DB!$J$3:$J$104,0)),"")</f>
        <v/>
      </c>
    </row>
    <row r="923">
      <c r="A923" t="n">
        <v>921</v>
      </c>
      <c r="B923" t="inlineStr">
        <is>
          <t>東北</t>
        </is>
      </c>
      <c r="C923" t="inlineStr">
        <is>
          <t>城内変電所</t>
        </is>
      </c>
      <c r="D923" t="inlineStr">
        <is>
          <t>新潟県</t>
        </is>
      </c>
      <c r="E923" t="n">
        <v>66</v>
      </c>
      <c r="F923" t="n">
        <v>6.6</v>
      </c>
      <c r="G923" s="3" t="n">
        <v>37.095452</v>
      </c>
      <c r="H923" s="3" t="n">
        <v>138.904308</v>
      </c>
      <c r="I923" t="inlineStr">
        <is>
          <t>Google Places(名称一致)</t>
        </is>
      </c>
      <c r="J923" t="n">
        <v>38</v>
      </c>
      <c r="K923" t="n">
        <v>38</v>
      </c>
      <c r="L923" t="n">
        <v>-17</v>
      </c>
      <c r="M923" t="n">
        <v>21</v>
      </c>
      <c r="O923" t="inlineStr">
        <is>
          <t>不可 #4</t>
        </is>
      </c>
      <c r="P923" t="inlineStr">
        <is>
          <t>有り</t>
        </is>
      </c>
      <c r="R923" s="4">
        <f>IF(COUNT($M923:$N923)=0,"",IF(AND(IF($N923&lt;&gt;"",$N923,$M923)&lt;=0,$O923&lt;&gt;"可"),"警告",""))</f>
        <v/>
      </c>
      <c r="S923" s="4">
        <f>IF(COUNT($M923:$N923)=0,0,IF(IF($N923&lt;&gt;"",$N923,$M923)&gt;=スコアリング基準!$B$20,スコアリング基準!$C$20,IF(IF($N923&lt;&gt;"",$N923,$M923)&gt;=スコアリング基準!$B$21,スコアリング基準!$C$21,IF(IF($N923&lt;&gt;"",$N923,$M923)&gt;0,スコアリング基準!$C$22,0))))</f>
        <v/>
      </c>
      <c r="T923" s="4">
        <f>IF($O923="可",スコアリング基準!$C$23,0)</f>
        <v/>
      </c>
      <c r="U923" s="4">
        <f>IF(OR(COUNT($K923:$L923)&lt;2,$K923=0),0,IF(ABS($L923)/$K923&lt;=スコアリング基準!$B$24,スコアリング基準!$C$24,IF(ABS($L923)/$K923&lt;=スコアリング基準!$B$25,スコアリング基準!$C$25,IF(ABS($L923)/$K923&lt;=スコアリング基準!$B$26,スコアリング基準!$C$26,0))))</f>
        <v/>
      </c>
      <c r="V923" s="4">
        <f>IF($P923="なし",スコアリング基準!$C$27,0)</f>
        <v/>
      </c>
      <c r="W923" s="4">
        <f>IF($F923="",0,IF(ISNUMBER($F923),IF($F923&lt;=スコアリング基準!$B$28,スコアリング基準!$C$28,スコアリング基準!$C$29),0))</f>
        <v/>
      </c>
      <c r="X923" s="4">
        <f>IFERROR(VLOOKUP($B923,スコアリング基準!$A$36:$B$46,2,FALSE),0)</f>
        <v/>
      </c>
      <c r="Y923" s="4">
        <f>SUM($S923:$X923)</f>
        <v/>
      </c>
      <c r="Z923" s="4">
        <f>IF(COUNT($M923:$N923)=0,"データ無",IF($Y923&gt;=スコアリング基準!$B$30,"S",IF($Y923&gt;=スコアリング基準!$B$31,"A",IF($Y923&gt;=スコアリング基準!$B$32,"B","C"))))</f>
        <v/>
      </c>
      <c r="AA923">
        <f>IFERROR(INDEX(実績DB!$I$3:$I$104,MATCH($B923&amp;$C923,実績DB!$J$3:$J$104,0)),"")</f>
        <v/>
      </c>
    </row>
    <row r="924">
      <c r="A924" t="n">
        <v>922</v>
      </c>
      <c r="B924" t="inlineStr">
        <is>
          <t>東北</t>
        </is>
      </c>
      <c r="C924" t="inlineStr">
        <is>
          <t>城南変電所</t>
        </is>
      </c>
      <c r="D924" t="inlineStr">
        <is>
          <t>山形県</t>
        </is>
      </c>
      <c r="E924" t="n">
        <v>66</v>
      </c>
      <c r="F924" t="n">
        <v>6.6</v>
      </c>
      <c r="G924" s="3" t="n"/>
      <c r="H924" s="3" t="n"/>
      <c r="I924" t="inlineStr">
        <is>
          <t>未取得</t>
        </is>
      </c>
      <c r="J924" t="n">
        <v>52</v>
      </c>
      <c r="K924" t="n">
        <v>52</v>
      </c>
      <c r="L924" t="n">
        <v>-32</v>
      </c>
      <c r="M924" t="n">
        <v>20</v>
      </c>
      <c r="O924" t="inlineStr">
        <is>
          <t>不可 #4</t>
        </is>
      </c>
      <c r="P924" t="inlineStr">
        <is>
          <t>有り</t>
        </is>
      </c>
      <c r="R924" s="4">
        <f>IF(COUNT($M924:$N924)=0,"",IF(AND(IF($N924&lt;&gt;"",$N924,$M924)&lt;=0,$O924&lt;&gt;"可"),"警告",""))</f>
        <v/>
      </c>
      <c r="S924" s="4">
        <f>IF(COUNT($M924:$N924)=0,0,IF(IF($N924&lt;&gt;"",$N924,$M924)&gt;=スコアリング基準!$B$20,スコアリング基準!$C$20,IF(IF($N924&lt;&gt;"",$N924,$M924)&gt;=スコアリング基準!$B$21,スコアリング基準!$C$21,IF(IF($N924&lt;&gt;"",$N924,$M924)&gt;0,スコアリング基準!$C$22,0))))</f>
        <v/>
      </c>
      <c r="T924" s="4">
        <f>IF($O924="可",スコアリング基準!$C$23,0)</f>
        <v/>
      </c>
      <c r="U924" s="4">
        <f>IF(OR(COUNT($K924:$L924)&lt;2,$K924=0),0,IF(ABS($L924)/$K924&lt;=スコアリング基準!$B$24,スコアリング基準!$C$24,IF(ABS($L924)/$K924&lt;=スコアリング基準!$B$25,スコアリング基準!$C$25,IF(ABS($L924)/$K924&lt;=スコアリング基準!$B$26,スコアリング基準!$C$26,0))))</f>
        <v/>
      </c>
      <c r="V924" s="4">
        <f>IF($P924="なし",スコアリング基準!$C$27,0)</f>
        <v/>
      </c>
      <c r="W924" s="4">
        <f>IF($F924="",0,IF(ISNUMBER($F924),IF($F924&lt;=スコアリング基準!$B$28,スコアリング基準!$C$28,スコアリング基準!$C$29),0))</f>
        <v/>
      </c>
      <c r="X924" s="4">
        <f>IFERROR(VLOOKUP($B924,スコアリング基準!$A$36:$B$46,2,FALSE),0)</f>
        <v/>
      </c>
      <c r="Y924" s="4">
        <f>SUM($S924:$X924)</f>
        <v/>
      </c>
      <c r="Z924" s="4">
        <f>IF(COUNT($M924:$N924)=0,"データ無",IF($Y924&gt;=スコアリング基準!$B$30,"S",IF($Y924&gt;=スコアリング基準!$B$31,"A",IF($Y924&gt;=スコアリング基準!$B$32,"B","C"))))</f>
        <v/>
      </c>
      <c r="AA924">
        <f>IFERROR(INDEX(実績DB!$I$3:$I$104,MATCH($B924&amp;$C924,実績DB!$J$3:$J$104,0)),"")</f>
        <v/>
      </c>
    </row>
    <row r="925">
      <c r="A925" t="n">
        <v>923</v>
      </c>
      <c r="B925" t="inlineStr">
        <is>
          <t>東北</t>
        </is>
      </c>
      <c r="C925" t="inlineStr">
        <is>
          <t>城東変電所</t>
        </is>
      </c>
      <c r="D925" t="inlineStr">
        <is>
          <t>福島県</t>
        </is>
      </c>
      <c r="E925" t="n">
        <v>66</v>
      </c>
      <c r="F925" t="n">
        <v>6.6</v>
      </c>
      <c r="G925" s="3" t="n">
        <v>37.486531</v>
      </c>
      <c r="H925" s="3" t="n">
        <v>139.937238</v>
      </c>
      <c r="I925" t="inlineStr">
        <is>
          <t>Google Places(名称一致)</t>
        </is>
      </c>
      <c r="J925" t="n">
        <v>57</v>
      </c>
      <c r="K925" t="n">
        <v>57</v>
      </c>
      <c r="L925" t="n">
        <v>-36</v>
      </c>
      <c r="M925" t="n">
        <v>21</v>
      </c>
      <c r="O925" t="inlineStr">
        <is>
          <t>不可 #4</t>
        </is>
      </c>
      <c r="P925" t="inlineStr">
        <is>
          <t>有り</t>
        </is>
      </c>
      <c r="R925" s="4">
        <f>IF(COUNT($M925:$N925)=0,"",IF(AND(IF($N925&lt;&gt;"",$N925,$M925)&lt;=0,$O925&lt;&gt;"可"),"警告",""))</f>
        <v/>
      </c>
      <c r="S925" s="4">
        <f>IF(COUNT($M925:$N925)=0,0,IF(IF($N925&lt;&gt;"",$N925,$M925)&gt;=スコアリング基準!$B$20,スコアリング基準!$C$20,IF(IF($N925&lt;&gt;"",$N925,$M925)&gt;=スコアリング基準!$B$21,スコアリング基準!$C$21,IF(IF($N925&lt;&gt;"",$N925,$M925)&gt;0,スコアリング基準!$C$22,0))))</f>
        <v/>
      </c>
      <c r="T925" s="4">
        <f>IF($O925="可",スコアリング基準!$C$23,0)</f>
        <v/>
      </c>
      <c r="U925" s="4">
        <f>IF(OR(COUNT($K925:$L925)&lt;2,$K925=0),0,IF(ABS($L925)/$K925&lt;=スコアリング基準!$B$24,スコアリング基準!$C$24,IF(ABS($L925)/$K925&lt;=スコアリング基準!$B$25,スコアリング基準!$C$25,IF(ABS($L925)/$K925&lt;=スコアリング基準!$B$26,スコアリング基準!$C$26,0))))</f>
        <v/>
      </c>
      <c r="V925" s="4">
        <f>IF($P925="なし",スコアリング基準!$C$27,0)</f>
        <v/>
      </c>
      <c r="W925" s="4">
        <f>IF($F925="",0,IF(ISNUMBER($F925),IF($F925&lt;=スコアリング基準!$B$28,スコアリング基準!$C$28,スコアリング基準!$C$29),0))</f>
        <v/>
      </c>
      <c r="X925" s="4">
        <f>IFERROR(VLOOKUP($B925,スコアリング基準!$A$36:$B$46,2,FALSE),0)</f>
        <v/>
      </c>
      <c r="Y925" s="4">
        <f>SUM($S925:$X925)</f>
        <v/>
      </c>
      <c r="Z925" s="4">
        <f>IF(COUNT($M925:$N925)=0,"データ無",IF($Y925&gt;=スコアリング基準!$B$30,"S",IF($Y925&gt;=スコアリング基準!$B$31,"A",IF($Y925&gt;=スコアリング基準!$B$32,"B","C"))))</f>
        <v/>
      </c>
      <c r="AA925">
        <f>IFERROR(INDEX(実績DB!$I$3:$I$104,MATCH($B925&amp;$C925,実績DB!$J$3:$J$104,0)),"")</f>
        <v/>
      </c>
    </row>
    <row r="926">
      <c r="A926" t="n">
        <v>924</v>
      </c>
      <c r="B926" t="inlineStr">
        <is>
          <t>東北</t>
        </is>
      </c>
      <c r="C926" t="inlineStr">
        <is>
          <t>堀之内変電所</t>
        </is>
      </c>
      <c r="D926" t="inlineStr">
        <is>
          <t>新潟県</t>
        </is>
      </c>
      <c r="E926" t="n">
        <v>66</v>
      </c>
      <c r="F926" t="n">
        <v>6.6</v>
      </c>
      <c r="G926" s="3" t="n">
        <v>37.256364</v>
      </c>
      <c r="H926" s="3" t="n">
        <v>138.908238</v>
      </c>
      <c r="I926" t="inlineStr">
        <is>
          <t>Google Places(名称一致)</t>
        </is>
      </c>
      <c r="J926" t="n">
        <v>38</v>
      </c>
      <c r="K926" t="n">
        <v>38</v>
      </c>
      <c r="L926" t="n">
        <v>-19</v>
      </c>
      <c r="M926" t="n">
        <v>19</v>
      </c>
      <c r="O926" t="inlineStr">
        <is>
          <t>不可 #4</t>
        </is>
      </c>
      <c r="P926" t="inlineStr">
        <is>
          <t>有り</t>
        </is>
      </c>
      <c r="R926" s="4">
        <f>IF(COUNT($M926:$N926)=0,"",IF(AND(IF($N926&lt;&gt;"",$N926,$M926)&lt;=0,$O926&lt;&gt;"可"),"警告",""))</f>
        <v/>
      </c>
      <c r="S926" s="4">
        <f>IF(COUNT($M926:$N926)=0,0,IF(IF($N926&lt;&gt;"",$N926,$M926)&gt;=スコアリング基準!$B$20,スコアリング基準!$C$20,IF(IF($N926&lt;&gt;"",$N926,$M926)&gt;=スコアリング基準!$B$21,スコアリング基準!$C$21,IF(IF($N926&lt;&gt;"",$N926,$M926)&gt;0,スコアリング基準!$C$22,0))))</f>
        <v/>
      </c>
      <c r="T926" s="4">
        <f>IF($O926="可",スコアリング基準!$C$23,0)</f>
        <v/>
      </c>
      <c r="U926" s="4">
        <f>IF(OR(COUNT($K926:$L926)&lt;2,$K926=0),0,IF(ABS($L926)/$K926&lt;=スコアリング基準!$B$24,スコアリング基準!$C$24,IF(ABS($L926)/$K926&lt;=スコアリング基準!$B$25,スコアリング基準!$C$25,IF(ABS($L926)/$K926&lt;=スコアリング基準!$B$26,スコアリング基準!$C$26,0))))</f>
        <v/>
      </c>
      <c r="V926" s="4">
        <f>IF($P926="なし",スコアリング基準!$C$27,0)</f>
        <v/>
      </c>
      <c r="W926" s="4">
        <f>IF($F926="",0,IF(ISNUMBER($F926),IF($F926&lt;=スコアリング基準!$B$28,スコアリング基準!$C$28,スコアリング基準!$C$29),0))</f>
        <v/>
      </c>
      <c r="X926" s="4">
        <f>IFERROR(VLOOKUP($B926,スコアリング基準!$A$36:$B$46,2,FALSE),0)</f>
        <v/>
      </c>
      <c r="Y926" s="4">
        <f>SUM($S926:$X926)</f>
        <v/>
      </c>
      <c r="Z926" s="4">
        <f>IF(COUNT($M926:$N926)=0,"データ無",IF($Y926&gt;=スコアリング基準!$B$30,"S",IF($Y926&gt;=スコアリング基準!$B$31,"A",IF($Y926&gt;=スコアリング基準!$B$32,"B","C"))))</f>
        <v/>
      </c>
      <c r="AA926">
        <f>IFERROR(INDEX(実績DB!$I$3:$I$104,MATCH($B926&amp;$C926,実績DB!$J$3:$J$104,0)),"")</f>
        <v/>
      </c>
    </row>
    <row r="927">
      <c r="A927" t="n">
        <v>925</v>
      </c>
      <c r="B927" t="inlineStr">
        <is>
          <t>東北</t>
        </is>
      </c>
      <c r="C927" t="inlineStr">
        <is>
          <t>塙町変電所</t>
        </is>
      </c>
      <c r="D927" t="inlineStr">
        <is>
          <t>福島県</t>
        </is>
      </c>
      <c r="E927" t="n">
        <v>66</v>
      </c>
      <c r="F927" t="n">
        <v>6.6</v>
      </c>
      <c r="G927" s="3" t="n">
        <v>36.974013</v>
      </c>
      <c r="H927" s="3" t="n">
        <v>140.418547</v>
      </c>
      <c r="I927" t="inlineStr">
        <is>
          <t>Google Places(名称一致)</t>
        </is>
      </c>
      <c r="J927" t="n">
        <v>23</v>
      </c>
      <c r="K927" t="n">
        <v>23</v>
      </c>
      <c r="L927" t="n">
        <v>-20</v>
      </c>
      <c r="M927" t="n">
        <v>3</v>
      </c>
      <c r="O927" t="inlineStr">
        <is>
          <t>不可 #4</t>
        </is>
      </c>
      <c r="P927" t="inlineStr">
        <is>
          <t>有り</t>
        </is>
      </c>
      <c r="R927" s="4">
        <f>IF(COUNT($M927:$N927)=0,"",IF(AND(IF($N927&lt;&gt;"",$N927,$M927)&lt;=0,$O927&lt;&gt;"可"),"警告",""))</f>
        <v/>
      </c>
      <c r="S927" s="4">
        <f>IF(COUNT($M927:$N927)=0,0,IF(IF($N927&lt;&gt;"",$N927,$M927)&gt;=スコアリング基準!$B$20,スコアリング基準!$C$20,IF(IF($N927&lt;&gt;"",$N927,$M927)&gt;=スコアリング基準!$B$21,スコアリング基準!$C$21,IF(IF($N927&lt;&gt;"",$N927,$M927)&gt;0,スコアリング基準!$C$22,0))))</f>
        <v/>
      </c>
      <c r="T927" s="4">
        <f>IF($O927="可",スコアリング基準!$C$23,0)</f>
        <v/>
      </c>
      <c r="U927" s="4">
        <f>IF(OR(COUNT($K927:$L927)&lt;2,$K927=0),0,IF(ABS($L927)/$K927&lt;=スコアリング基準!$B$24,スコアリング基準!$C$24,IF(ABS($L927)/$K927&lt;=スコアリング基準!$B$25,スコアリング基準!$C$25,IF(ABS($L927)/$K927&lt;=スコアリング基準!$B$26,スコアリング基準!$C$26,0))))</f>
        <v/>
      </c>
      <c r="V927" s="4">
        <f>IF($P927="なし",スコアリング基準!$C$27,0)</f>
        <v/>
      </c>
      <c r="W927" s="4">
        <f>IF($F927="",0,IF(ISNUMBER($F927),IF($F927&lt;=スコアリング基準!$B$28,スコアリング基準!$C$28,スコアリング基準!$C$29),0))</f>
        <v/>
      </c>
      <c r="X927" s="4">
        <f>IFERROR(VLOOKUP($B927,スコアリング基準!$A$36:$B$46,2,FALSE),0)</f>
        <v/>
      </c>
      <c r="Y927" s="4">
        <f>SUM($S927:$X927)</f>
        <v/>
      </c>
      <c r="Z927" s="4">
        <f>IF(COUNT($M927:$N927)=0,"データ無",IF($Y927&gt;=スコアリング基準!$B$30,"S",IF($Y927&gt;=スコアリング基準!$B$31,"A",IF($Y927&gt;=スコアリング基準!$B$32,"B","C"))))</f>
        <v/>
      </c>
      <c r="AA927">
        <f>IFERROR(INDEX(実績DB!$I$3:$I$104,MATCH($B927&amp;$C927,実績DB!$J$3:$J$104,0)),"")</f>
        <v/>
      </c>
    </row>
    <row r="928">
      <c r="A928" t="n">
        <v>926</v>
      </c>
      <c r="B928" t="inlineStr">
        <is>
          <t>東北</t>
        </is>
      </c>
      <c r="C928" t="inlineStr">
        <is>
          <t>塩沢変電所</t>
        </is>
      </c>
      <c r="D928" t="inlineStr">
        <is>
          <t>新潟県</t>
        </is>
      </c>
      <c r="E928" t="n">
        <v>66</v>
      </c>
      <c r="F928" t="n">
        <v>6.6</v>
      </c>
      <c r="G928" s="3" t="n">
        <v>37.0428</v>
      </c>
      <c r="H928" s="3" t="n">
        <v>138.85037</v>
      </c>
      <c r="I928" t="inlineStr">
        <is>
          <t>OSM実測(名称一致)</t>
        </is>
      </c>
      <c r="J928" t="n">
        <v>47</v>
      </c>
      <c r="K928" t="n">
        <v>47</v>
      </c>
      <c r="L928" t="n">
        <v>-32</v>
      </c>
      <c r="M928" t="n">
        <v>15</v>
      </c>
      <c r="O928" t="inlineStr">
        <is>
          <t>不可 #4</t>
        </is>
      </c>
      <c r="P928" t="inlineStr">
        <is>
          <t>有り</t>
        </is>
      </c>
      <c r="R928" s="4">
        <f>IF(COUNT($M928:$N928)=0,"",IF(AND(IF($N928&lt;&gt;"",$N928,$M928)&lt;=0,$O928&lt;&gt;"可"),"警告",""))</f>
        <v/>
      </c>
      <c r="S928" s="4">
        <f>IF(COUNT($M928:$N928)=0,0,IF(IF($N928&lt;&gt;"",$N928,$M928)&gt;=スコアリング基準!$B$20,スコアリング基準!$C$20,IF(IF($N928&lt;&gt;"",$N928,$M928)&gt;=スコアリング基準!$B$21,スコアリング基準!$C$21,IF(IF($N928&lt;&gt;"",$N928,$M928)&gt;0,スコアリング基準!$C$22,0))))</f>
        <v/>
      </c>
      <c r="T928" s="4">
        <f>IF($O928="可",スコアリング基準!$C$23,0)</f>
        <v/>
      </c>
      <c r="U928" s="4">
        <f>IF(OR(COUNT($K928:$L928)&lt;2,$K928=0),0,IF(ABS($L928)/$K928&lt;=スコアリング基準!$B$24,スコアリング基準!$C$24,IF(ABS($L928)/$K928&lt;=スコアリング基準!$B$25,スコアリング基準!$C$25,IF(ABS($L928)/$K928&lt;=スコアリング基準!$B$26,スコアリング基準!$C$26,0))))</f>
        <v/>
      </c>
      <c r="V928" s="4">
        <f>IF($P928="なし",スコアリング基準!$C$27,0)</f>
        <v/>
      </c>
      <c r="W928" s="4">
        <f>IF($F928="",0,IF(ISNUMBER($F928),IF($F928&lt;=スコアリング基準!$B$28,スコアリング基準!$C$28,スコアリング基準!$C$29),0))</f>
        <v/>
      </c>
      <c r="X928" s="4">
        <f>IFERROR(VLOOKUP($B928,スコアリング基準!$A$36:$B$46,2,FALSE),0)</f>
        <v/>
      </c>
      <c r="Y928" s="4">
        <f>SUM($S928:$X928)</f>
        <v/>
      </c>
      <c r="Z928" s="4">
        <f>IF(COUNT($M928:$N928)=0,"データ無",IF($Y928&gt;=スコアリング基準!$B$30,"S",IF($Y928&gt;=スコアリング基準!$B$31,"A",IF($Y928&gt;=スコアリング基準!$B$32,"B","C"))))</f>
        <v/>
      </c>
      <c r="AA928">
        <f>IFERROR(INDEX(実績DB!$I$3:$I$104,MATCH($B928&amp;$C928,実績DB!$J$3:$J$104,0)),"")</f>
        <v/>
      </c>
    </row>
    <row r="929">
      <c r="A929" t="n">
        <v>927</v>
      </c>
      <c r="B929" t="inlineStr">
        <is>
          <t>東北</t>
        </is>
      </c>
      <c r="C929" t="inlineStr">
        <is>
          <t>塩釜変電所</t>
        </is>
      </c>
      <c r="D929" t="inlineStr">
        <is>
          <t>宮城県</t>
        </is>
      </c>
      <c r="E929" t="n">
        <v>66</v>
      </c>
      <c r="F929" t="n">
        <v>6.6</v>
      </c>
      <c r="G929" s="3" t="n">
        <v>38.313537</v>
      </c>
      <c r="H929" s="3" t="n">
        <v>141.007556</v>
      </c>
      <c r="I929" t="inlineStr">
        <is>
          <t>Google Places(名称一致)</t>
        </is>
      </c>
      <c r="J929" t="n">
        <v>52</v>
      </c>
      <c r="K929" t="n">
        <v>52</v>
      </c>
      <c r="L929" t="n">
        <v>-37</v>
      </c>
      <c r="M929" t="n">
        <v>15</v>
      </c>
      <c r="O929" t="inlineStr">
        <is>
          <t>不可 #4</t>
        </is>
      </c>
      <c r="P929" t="inlineStr">
        <is>
          <t>有り</t>
        </is>
      </c>
      <c r="R929" s="4">
        <f>IF(COUNT($M929:$N929)=0,"",IF(AND(IF($N929&lt;&gt;"",$N929,$M929)&lt;=0,$O929&lt;&gt;"可"),"警告",""))</f>
        <v/>
      </c>
      <c r="S929" s="4">
        <f>IF(COUNT($M929:$N929)=0,0,IF(IF($N929&lt;&gt;"",$N929,$M929)&gt;=スコアリング基準!$B$20,スコアリング基準!$C$20,IF(IF($N929&lt;&gt;"",$N929,$M929)&gt;=スコアリング基準!$B$21,スコアリング基準!$C$21,IF(IF($N929&lt;&gt;"",$N929,$M929)&gt;0,スコアリング基準!$C$22,0))))</f>
        <v/>
      </c>
      <c r="T929" s="4">
        <f>IF($O929="可",スコアリング基準!$C$23,0)</f>
        <v/>
      </c>
      <c r="U929" s="4">
        <f>IF(OR(COUNT($K929:$L929)&lt;2,$K929=0),0,IF(ABS($L929)/$K929&lt;=スコアリング基準!$B$24,スコアリング基準!$C$24,IF(ABS($L929)/$K929&lt;=スコアリング基準!$B$25,スコアリング基準!$C$25,IF(ABS($L929)/$K929&lt;=スコアリング基準!$B$26,スコアリング基準!$C$26,0))))</f>
        <v/>
      </c>
      <c r="V929" s="4">
        <f>IF($P929="なし",スコアリング基準!$C$27,0)</f>
        <v/>
      </c>
      <c r="W929" s="4">
        <f>IF($F929="",0,IF(ISNUMBER($F929),IF($F929&lt;=スコアリング基準!$B$28,スコアリング基準!$C$28,スコアリング基準!$C$29),0))</f>
        <v/>
      </c>
      <c r="X929" s="4">
        <f>IFERROR(VLOOKUP($B929,スコアリング基準!$A$36:$B$46,2,FALSE),0)</f>
        <v/>
      </c>
      <c r="Y929" s="4">
        <f>SUM($S929:$X929)</f>
        <v/>
      </c>
      <c r="Z929" s="4">
        <f>IF(COUNT($M929:$N929)=0,"データ無",IF($Y929&gt;=スコアリング基準!$B$30,"S",IF($Y929&gt;=スコアリング基準!$B$31,"A",IF($Y929&gt;=スコアリング基準!$B$32,"B","C"))))</f>
        <v/>
      </c>
      <c r="AA929">
        <f>IFERROR(INDEX(実績DB!$I$3:$I$104,MATCH($B929&amp;$C929,実績DB!$J$3:$J$104,0)),"")</f>
        <v/>
      </c>
    </row>
    <row r="930">
      <c r="A930" t="n">
        <v>928</v>
      </c>
      <c r="B930" t="inlineStr">
        <is>
          <t>東北</t>
        </is>
      </c>
      <c r="C930" t="inlineStr">
        <is>
          <t>塩釜築港変電所</t>
        </is>
      </c>
      <c r="D930" t="inlineStr">
        <is>
          <t>宮城県</t>
        </is>
      </c>
      <c r="E930" t="n">
        <v>66</v>
      </c>
      <c r="F930" t="n">
        <v>6.6</v>
      </c>
      <c r="G930" s="3" t="n">
        <v>38.312479</v>
      </c>
      <c r="H930" s="3" t="n">
        <v>141.030878</v>
      </c>
      <c r="I930" t="inlineStr">
        <is>
          <t>Google Places(名称一致)</t>
        </is>
      </c>
      <c r="J930" t="n">
        <v>38</v>
      </c>
      <c r="K930" t="n">
        <v>38</v>
      </c>
      <c r="L930" t="n">
        <v>-21</v>
      </c>
      <c r="M930" t="n">
        <v>17</v>
      </c>
      <c r="O930" t="inlineStr">
        <is>
          <t>不可 #4</t>
        </is>
      </c>
      <c r="P930" t="inlineStr">
        <is>
          <t>有り</t>
        </is>
      </c>
      <c r="R930" s="4">
        <f>IF(COUNT($M930:$N930)=0,"",IF(AND(IF($N930&lt;&gt;"",$N930,$M930)&lt;=0,$O930&lt;&gt;"可"),"警告",""))</f>
        <v/>
      </c>
      <c r="S930" s="4">
        <f>IF(COUNT($M930:$N930)=0,0,IF(IF($N930&lt;&gt;"",$N930,$M930)&gt;=スコアリング基準!$B$20,スコアリング基準!$C$20,IF(IF($N930&lt;&gt;"",$N930,$M930)&gt;=スコアリング基準!$B$21,スコアリング基準!$C$21,IF(IF($N930&lt;&gt;"",$N930,$M930)&gt;0,スコアリング基準!$C$22,0))))</f>
        <v/>
      </c>
      <c r="T930" s="4">
        <f>IF($O930="可",スコアリング基準!$C$23,0)</f>
        <v/>
      </c>
      <c r="U930" s="4">
        <f>IF(OR(COUNT($K930:$L930)&lt;2,$K930=0),0,IF(ABS($L930)/$K930&lt;=スコアリング基準!$B$24,スコアリング基準!$C$24,IF(ABS($L930)/$K930&lt;=スコアリング基準!$B$25,スコアリング基準!$C$25,IF(ABS($L930)/$K930&lt;=スコアリング基準!$B$26,スコアリング基準!$C$26,0))))</f>
        <v/>
      </c>
      <c r="V930" s="4">
        <f>IF($P930="なし",スコアリング基準!$C$27,0)</f>
        <v/>
      </c>
      <c r="W930" s="4">
        <f>IF($F930="",0,IF(ISNUMBER($F930),IF($F930&lt;=スコアリング基準!$B$28,スコアリング基準!$C$28,スコアリング基準!$C$29),0))</f>
        <v/>
      </c>
      <c r="X930" s="4">
        <f>IFERROR(VLOOKUP($B930,スコアリング基準!$A$36:$B$46,2,FALSE),0)</f>
        <v/>
      </c>
      <c r="Y930" s="4">
        <f>SUM($S930:$X930)</f>
        <v/>
      </c>
      <c r="Z930" s="4">
        <f>IF(COUNT($M930:$N930)=0,"データ無",IF($Y930&gt;=スコアリング基準!$B$30,"S",IF($Y930&gt;=スコアリング基準!$B$31,"A",IF($Y930&gt;=スコアリング基準!$B$32,"B","C"))))</f>
        <v/>
      </c>
      <c r="AA930">
        <f>IFERROR(INDEX(実績DB!$I$3:$I$104,MATCH($B930&amp;$C930,実績DB!$J$3:$J$104,0)),"")</f>
        <v/>
      </c>
    </row>
    <row r="931">
      <c r="A931" t="n">
        <v>929</v>
      </c>
      <c r="B931" t="inlineStr">
        <is>
          <t>東北</t>
        </is>
      </c>
      <c r="C931" t="inlineStr">
        <is>
          <t>増田変電所</t>
        </is>
      </c>
      <c r="D931" t="inlineStr">
        <is>
          <t>宮城県</t>
        </is>
      </c>
      <c r="E931" t="n">
        <v>66</v>
      </c>
      <c r="F931" t="n">
        <v>6.6</v>
      </c>
      <c r="G931" s="3" t="n">
        <v>38.171846</v>
      </c>
      <c r="H931" s="3" t="n">
        <v>140.881127</v>
      </c>
      <c r="I931" t="inlineStr">
        <is>
          <t>Google Places(名称一致)</t>
        </is>
      </c>
      <c r="J931" t="n">
        <v>52</v>
      </c>
      <c r="K931" t="n">
        <v>52</v>
      </c>
      <c r="L931" t="n">
        <v>-41</v>
      </c>
      <c r="M931" t="n">
        <v>11</v>
      </c>
      <c r="O931" t="inlineStr">
        <is>
          <t>不可 #4</t>
        </is>
      </c>
      <c r="P931" t="inlineStr">
        <is>
          <t>有り</t>
        </is>
      </c>
      <c r="R931" s="4">
        <f>IF(COUNT($M931:$N931)=0,"",IF(AND(IF($N931&lt;&gt;"",$N931,$M931)&lt;=0,$O931&lt;&gt;"可"),"警告",""))</f>
        <v/>
      </c>
      <c r="S931" s="4">
        <f>IF(COUNT($M931:$N931)=0,0,IF(IF($N931&lt;&gt;"",$N931,$M931)&gt;=スコアリング基準!$B$20,スコアリング基準!$C$20,IF(IF($N931&lt;&gt;"",$N931,$M931)&gt;=スコアリング基準!$B$21,スコアリング基準!$C$21,IF(IF($N931&lt;&gt;"",$N931,$M931)&gt;0,スコアリング基準!$C$22,0))))</f>
        <v/>
      </c>
      <c r="T931" s="4">
        <f>IF($O931="可",スコアリング基準!$C$23,0)</f>
        <v/>
      </c>
      <c r="U931" s="4">
        <f>IF(OR(COUNT($K931:$L931)&lt;2,$K931=0),0,IF(ABS($L931)/$K931&lt;=スコアリング基準!$B$24,スコアリング基準!$C$24,IF(ABS($L931)/$K931&lt;=スコアリング基準!$B$25,スコアリング基準!$C$25,IF(ABS($L931)/$K931&lt;=スコアリング基準!$B$26,スコアリング基準!$C$26,0))))</f>
        <v/>
      </c>
      <c r="V931" s="4">
        <f>IF($P931="なし",スコアリング基準!$C$27,0)</f>
        <v/>
      </c>
      <c r="W931" s="4">
        <f>IF($F931="",0,IF(ISNUMBER($F931),IF($F931&lt;=スコアリング基準!$B$28,スコアリング基準!$C$28,スコアリング基準!$C$29),0))</f>
        <v/>
      </c>
      <c r="X931" s="4">
        <f>IFERROR(VLOOKUP($B931,スコアリング基準!$A$36:$B$46,2,FALSE),0)</f>
        <v/>
      </c>
      <c r="Y931" s="4">
        <f>SUM($S931:$X931)</f>
        <v/>
      </c>
      <c r="Z931" s="4">
        <f>IF(COUNT($M931:$N931)=0,"データ無",IF($Y931&gt;=スコアリング基準!$B$30,"S",IF($Y931&gt;=スコアリング基準!$B$31,"A",IF($Y931&gt;=スコアリング基準!$B$32,"B","C"))))</f>
        <v/>
      </c>
      <c r="AA931">
        <f>IFERROR(INDEX(実績DB!$I$3:$I$104,MATCH($B931&amp;$C931,実績DB!$J$3:$J$104,0)),"")</f>
        <v/>
      </c>
    </row>
    <row r="932">
      <c r="A932" t="n">
        <v>930</v>
      </c>
      <c r="B932" t="inlineStr">
        <is>
          <t>東北</t>
        </is>
      </c>
      <c r="C932" t="inlineStr">
        <is>
          <t>多賀城変電所</t>
        </is>
      </c>
      <c r="D932" t="inlineStr">
        <is>
          <t>宮城県</t>
        </is>
      </c>
      <c r="E932" t="n">
        <v>66</v>
      </c>
      <c r="F932" t="n">
        <v>6.6</v>
      </c>
      <c r="G932" s="3" t="n">
        <v>38.27901</v>
      </c>
      <c r="H932" s="3" t="n">
        <v>141.017659</v>
      </c>
      <c r="I932" t="inlineStr">
        <is>
          <t>Google Places(名称一致)</t>
        </is>
      </c>
      <c r="J932" t="n">
        <v>57</v>
      </c>
      <c r="K932" t="n">
        <v>57</v>
      </c>
      <c r="L932" t="n">
        <v>-43</v>
      </c>
      <c r="M932" t="n">
        <v>14</v>
      </c>
      <c r="O932" t="inlineStr">
        <is>
          <t>不可 #4</t>
        </is>
      </c>
      <c r="P932" t="inlineStr">
        <is>
          <t>有り</t>
        </is>
      </c>
      <c r="R932" s="4">
        <f>IF(COUNT($M932:$N932)=0,"",IF(AND(IF($N932&lt;&gt;"",$N932,$M932)&lt;=0,$O932&lt;&gt;"可"),"警告",""))</f>
        <v/>
      </c>
      <c r="S932" s="4">
        <f>IF(COUNT($M932:$N932)=0,0,IF(IF($N932&lt;&gt;"",$N932,$M932)&gt;=スコアリング基準!$B$20,スコアリング基準!$C$20,IF(IF($N932&lt;&gt;"",$N932,$M932)&gt;=スコアリング基準!$B$21,スコアリング基準!$C$21,IF(IF($N932&lt;&gt;"",$N932,$M932)&gt;0,スコアリング基準!$C$22,0))))</f>
        <v/>
      </c>
      <c r="T932" s="4">
        <f>IF($O932="可",スコアリング基準!$C$23,0)</f>
        <v/>
      </c>
      <c r="U932" s="4">
        <f>IF(OR(COUNT($K932:$L932)&lt;2,$K932=0),0,IF(ABS($L932)/$K932&lt;=スコアリング基準!$B$24,スコアリング基準!$C$24,IF(ABS($L932)/$K932&lt;=スコアリング基準!$B$25,スコアリング基準!$C$25,IF(ABS($L932)/$K932&lt;=スコアリング基準!$B$26,スコアリング基準!$C$26,0))))</f>
        <v/>
      </c>
      <c r="V932" s="4">
        <f>IF($P932="なし",スコアリング基準!$C$27,0)</f>
        <v/>
      </c>
      <c r="W932" s="4">
        <f>IF($F932="",0,IF(ISNUMBER($F932),IF($F932&lt;=スコアリング基準!$B$28,スコアリング基準!$C$28,スコアリング基準!$C$29),0))</f>
        <v/>
      </c>
      <c r="X932" s="4">
        <f>IFERROR(VLOOKUP($B932,スコアリング基準!$A$36:$B$46,2,FALSE),0)</f>
        <v/>
      </c>
      <c r="Y932" s="4">
        <f>SUM($S932:$X932)</f>
        <v/>
      </c>
      <c r="Z932" s="4">
        <f>IF(COUNT($M932:$N932)=0,"データ無",IF($Y932&gt;=スコアリング基準!$B$30,"S",IF($Y932&gt;=スコアリング基準!$B$31,"A",IF($Y932&gt;=スコアリング基準!$B$32,"B","C"))))</f>
        <v/>
      </c>
      <c r="AA932">
        <f>IFERROR(INDEX(実績DB!$I$3:$I$104,MATCH($B932&amp;$C932,実績DB!$J$3:$J$104,0)),"")</f>
        <v/>
      </c>
    </row>
    <row r="933">
      <c r="A933" t="n">
        <v>931</v>
      </c>
      <c r="B933" t="inlineStr">
        <is>
          <t>東北</t>
        </is>
      </c>
      <c r="C933" t="inlineStr">
        <is>
          <t>大割野変電所</t>
        </is>
      </c>
      <c r="D933" t="inlineStr">
        <is>
          <t>新潟県</t>
        </is>
      </c>
      <c r="E933" t="n">
        <v>66</v>
      </c>
      <c r="F933" t="n">
        <v>6.6</v>
      </c>
      <c r="G933" s="3" t="n">
        <v>37.01835</v>
      </c>
      <c r="H933" s="3" t="n">
        <v>138.654512</v>
      </c>
      <c r="I933" t="inlineStr">
        <is>
          <t>Google Places(名称一致)</t>
        </is>
      </c>
      <c r="J933" t="n">
        <v>33</v>
      </c>
      <c r="K933" t="n">
        <v>33</v>
      </c>
      <c r="L933" t="n">
        <v>-20</v>
      </c>
      <c r="M933" t="n">
        <v>13</v>
      </c>
      <c r="O933" t="inlineStr">
        <is>
          <t>不可 #4</t>
        </is>
      </c>
      <c r="P933" t="inlineStr">
        <is>
          <t>有り</t>
        </is>
      </c>
      <c r="R933" s="4">
        <f>IF(COUNT($M933:$N933)=0,"",IF(AND(IF($N933&lt;&gt;"",$N933,$M933)&lt;=0,$O933&lt;&gt;"可"),"警告",""))</f>
        <v/>
      </c>
      <c r="S933" s="4">
        <f>IF(COUNT($M933:$N933)=0,0,IF(IF($N933&lt;&gt;"",$N933,$M933)&gt;=スコアリング基準!$B$20,スコアリング基準!$C$20,IF(IF($N933&lt;&gt;"",$N933,$M933)&gt;=スコアリング基準!$B$21,スコアリング基準!$C$21,IF(IF($N933&lt;&gt;"",$N933,$M933)&gt;0,スコアリング基準!$C$22,0))))</f>
        <v/>
      </c>
      <c r="T933" s="4">
        <f>IF($O933="可",スコアリング基準!$C$23,0)</f>
        <v/>
      </c>
      <c r="U933" s="4">
        <f>IF(OR(COUNT($K933:$L933)&lt;2,$K933=0),0,IF(ABS($L933)/$K933&lt;=スコアリング基準!$B$24,スコアリング基準!$C$24,IF(ABS($L933)/$K933&lt;=スコアリング基準!$B$25,スコアリング基準!$C$25,IF(ABS($L933)/$K933&lt;=スコアリング基準!$B$26,スコアリング基準!$C$26,0))))</f>
        <v/>
      </c>
      <c r="V933" s="4">
        <f>IF($P933="なし",スコアリング基準!$C$27,0)</f>
        <v/>
      </c>
      <c r="W933" s="4">
        <f>IF($F933="",0,IF(ISNUMBER($F933),IF($F933&lt;=スコアリング基準!$B$28,スコアリング基準!$C$28,スコアリング基準!$C$29),0))</f>
        <v/>
      </c>
      <c r="X933" s="4">
        <f>IFERROR(VLOOKUP($B933,スコアリング基準!$A$36:$B$46,2,FALSE),0)</f>
        <v/>
      </c>
      <c r="Y933" s="4">
        <f>SUM($S933:$X933)</f>
        <v/>
      </c>
      <c r="Z933" s="4">
        <f>IF(COUNT($M933:$N933)=0,"データ無",IF($Y933&gt;=スコアリング基準!$B$30,"S",IF($Y933&gt;=スコアリング基準!$B$31,"A",IF($Y933&gt;=スコアリング基準!$B$32,"B","C"))))</f>
        <v/>
      </c>
      <c r="AA933">
        <f>IFERROR(INDEX(実績DB!$I$3:$I$104,MATCH($B933&amp;$C933,実績DB!$J$3:$J$104,0)),"")</f>
        <v/>
      </c>
    </row>
    <row r="934">
      <c r="A934" t="n">
        <v>932</v>
      </c>
      <c r="B934" t="inlineStr">
        <is>
          <t>東北</t>
        </is>
      </c>
      <c r="C934" t="inlineStr">
        <is>
          <t>大富変電所</t>
        </is>
      </c>
      <c r="D934" t="inlineStr">
        <is>
          <t>宮城県</t>
        </is>
      </c>
      <c r="E934" t="n">
        <v>66</v>
      </c>
      <c r="F934" t="n">
        <v>6.6</v>
      </c>
      <c r="G934" s="3" t="n"/>
      <c r="H934" s="3" t="n"/>
      <c r="I934" t="inlineStr">
        <is>
          <t>未取得</t>
        </is>
      </c>
      <c r="J934" t="n">
        <v>38</v>
      </c>
      <c r="K934" t="n">
        <v>38</v>
      </c>
      <c r="L934" t="n">
        <v>-21</v>
      </c>
      <c r="M934" t="n">
        <v>17</v>
      </c>
      <c r="O934" t="inlineStr">
        <is>
          <t>不可 #4</t>
        </is>
      </c>
      <c r="P934" t="inlineStr">
        <is>
          <t>有り</t>
        </is>
      </c>
      <c r="R934" s="4">
        <f>IF(COUNT($M934:$N934)=0,"",IF(AND(IF($N934&lt;&gt;"",$N934,$M934)&lt;=0,$O934&lt;&gt;"可"),"警告",""))</f>
        <v/>
      </c>
      <c r="S934" s="4">
        <f>IF(COUNT($M934:$N934)=0,0,IF(IF($N934&lt;&gt;"",$N934,$M934)&gt;=スコアリング基準!$B$20,スコアリング基準!$C$20,IF(IF($N934&lt;&gt;"",$N934,$M934)&gt;=スコアリング基準!$B$21,スコアリング基準!$C$21,IF(IF($N934&lt;&gt;"",$N934,$M934)&gt;0,スコアリング基準!$C$22,0))))</f>
        <v/>
      </c>
      <c r="T934" s="4">
        <f>IF($O934="可",スコアリング基準!$C$23,0)</f>
        <v/>
      </c>
      <c r="U934" s="4">
        <f>IF(OR(COUNT($K934:$L934)&lt;2,$K934=0),0,IF(ABS($L934)/$K934&lt;=スコアリング基準!$B$24,スコアリング基準!$C$24,IF(ABS($L934)/$K934&lt;=スコアリング基準!$B$25,スコアリング基準!$C$25,IF(ABS($L934)/$K934&lt;=スコアリング基準!$B$26,スコアリング基準!$C$26,0))))</f>
        <v/>
      </c>
      <c r="V934" s="4">
        <f>IF($P934="なし",スコアリング基準!$C$27,0)</f>
        <v/>
      </c>
      <c r="W934" s="4">
        <f>IF($F934="",0,IF(ISNUMBER($F934),IF($F934&lt;=スコアリング基準!$B$28,スコアリング基準!$C$28,スコアリング基準!$C$29),0))</f>
        <v/>
      </c>
      <c r="X934" s="4">
        <f>IFERROR(VLOOKUP($B934,スコアリング基準!$A$36:$B$46,2,FALSE),0)</f>
        <v/>
      </c>
      <c r="Y934" s="4">
        <f>SUM($S934:$X934)</f>
        <v/>
      </c>
      <c r="Z934" s="4">
        <f>IF(COUNT($M934:$N934)=0,"データ無",IF($Y934&gt;=スコアリング基準!$B$30,"S",IF($Y934&gt;=スコアリング基準!$B$31,"A",IF($Y934&gt;=スコアリング基準!$B$32,"B","C"))))</f>
        <v/>
      </c>
      <c r="AA934">
        <f>IFERROR(INDEX(実績DB!$I$3:$I$104,MATCH($B934&amp;$C934,実績DB!$J$3:$J$104,0)),"")</f>
        <v/>
      </c>
    </row>
    <row r="935">
      <c r="A935" t="n">
        <v>933</v>
      </c>
      <c r="B935" t="inlineStr">
        <is>
          <t>東北</t>
        </is>
      </c>
      <c r="C935" t="inlineStr">
        <is>
          <t>大山変電所</t>
        </is>
      </c>
      <c r="D935" t="inlineStr">
        <is>
          <t>山形県</t>
        </is>
      </c>
      <c r="E935" t="n">
        <v>66</v>
      </c>
      <c r="F935" t="n">
        <v>6.6</v>
      </c>
      <c r="G935" s="3" t="n">
        <v>38.740046</v>
      </c>
      <c r="H935" s="3" t="n">
        <v>139.772367</v>
      </c>
      <c r="I935" t="inlineStr">
        <is>
          <t>Google Places(名称一致)</t>
        </is>
      </c>
      <c r="J935" t="n">
        <v>33</v>
      </c>
      <c r="K935" t="n">
        <v>33</v>
      </c>
      <c r="L935" t="n">
        <v>-17</v>
      </c>
      <c r="M935" t="n">
        <v>16</v>
      </c>
      <c r="O935" t="inlineStr">
        <is>
          <t>不可 #4</t>
        </is>
      </c>
      <c r="P935" t="inlineStr">
        <is>
          <t>有り</t>
        </is>
      </c>
      <c r="R935" s="4">
        <f>IF(COUNT($M935:$N935)=0,"",IF(AND(IF($N935&lt;&gt;"",$N935,$M935)&lt;=0,$O935&lt;&gt;"可"),"警告",""))</f>
        <v/>
      </c>
      <c r="S935" s="4">
        <f>IF(COUNT($M935:$N935)=0,0,IF(IF($N935&lt;&gt;"",$N935,$M935)&gt;=スコアリング基準!$B$20,スコアリング基準!$C$20,IF(IF($N935&lt;&gt;"",$N935,$M935)&gt;=スコアリング基準!$B$21,スコアリング基準!$C$21,IF(IF($N935&lt;&gt;"",$N935,$M935)&gt;0,スコアリング基準!$C$22,0))))</f>
        <v/>
      </c>
      <c r="T935" s="4">
        <f>IF($O935="可",スコアリング基準!$C$23,0)</f>
        <v/>
      </c>
      <c r="U935" s="4">
        <f>IF(OR(COUNT($K935:$L935)&lt;2,$K935=0),0,IF(ABS($L935)/$K935&lt;=スコアリング基準!$B$24,スコアリング基準!$C$24,IF(ABS($L935)/$K935&lt;=スコアリング基準!$B$25,スコアリング基準!$C$25,IF(ABS($L935)/$K935&lt;=スコアリング基準!$B$26,スコアリング基準!$C$26,0))))</f>
        <v/>
      </c>
      <c r="V935" s="4">
        <f>IF($P935="なし",スコアリング基準!$C$27,0)</f>
        <v/>
      </c>
      <c r="W935" s="4">
        <f>IF($F935="",0,IF(ISNUMBER($F935),IF($F935&lt;=スコアリング基準!$B$28,スコアリング基準!$C$28,スコアリング基準!$C$29),0))</f>
        <v/>
      </c>
      <c r="X935" s="4">
        <f>IFERROR(VLOOKUP($B935,スコアリング基準!$A$36:$B$46,2,FALSE),0)</f>
        <v/>
      </c>
      <c r="Y935" s="4">
        <f>SUM($S935:$X935)</f>
        <v/>
      </c>
      <c r="Z935" s="4">
        <f>IF(COUNT($M935:$N935)=0,"データ無",IF($Y935&gt;=スコアリング基準!$B$30,"S",IF($Y935&gt;=スコアリング基準!$B$31,"A",IF($Y935&gt;=スコアリング基準!$B$32,"B","C"))))</f>
        <v/>
      </c>
      <c r="AA935">
        <f>IFERROR(INDEX(実績DB!$I$3:$I$104,MATCH($B935&amp;$C935,実績DB!$J$3:$J$104,0)),"")</f>
        <v/>
      </c>
    </row>
    <row r="936">
      <c r="A936" t="n">
        <v>934</v>
      </c>
      <c r="B936" t="inlineStr">
        <is>
          <t>東北</t>
        </is>
      </c>
      <c r="C936" t="inlineStr">
        <is>
          <t>大川反変電所</t>
        </is>
      </c>
      <c r="D936" t="inlineStr">
        <is>
          <t>秋田県</t>
        </is>
      </c>
      <c r="E936" t="n">
        <v>66</v>
      </c>
      <c r="F936" t="n">
        <v>6.6</v>
      </c>
      <c r="G936" s="3" t="n">
        <v>39.714925</v>
      </c>
      <c r="H936" s="3" t="n">
        <v>140.084267</v>
      </c>
      <c r="I936" t="inlineStr">
        <is>
          <t>Google Places(名称一致)</t>
        </is>
      </c>
      <c r="J936" t="n">
        <v>36</v>
      </c>
      <c r="K936" t="n">
        <v>36</v>
      </c>
      <c r="L936" t="n">
        <v>-16</v>
      </c>
      <c r="M936" t="n">
        <v>20</v>
      </c>
      <c r="O936" t="inlineStr">
        <is>
          <t>不可 #4</t>
        </is>
      </c>
      <c r="P936" t="inlineStr">
        <is>
          <t>有り</t>
        </is>
      </c>
      <c r="R936" s="4">
        <f>IF(COUNT($M936:$N936)=0,"",IF(AND(IF($N936&lt;&gt;"",$N936,$M936)&lt;=0,$O936&lt;&gt;"可"),"警告",""))</f>
        <v/>
      </c>
      <c r="S936" s="4">
        <f>IF(COUNT($M936:$N936)=0,0,IF(IF($N936&lt;&gt;"",$N936,$M936)&gt;=スコアリング基準!$B$20,スコアリング基準!$C$20,IF(IF($N936&lt;&gt;"",$N936,$M936)&gt;=スコアリング基準!$B$21,スコアリング基準!$C$21,IF(IF($N936&lt;&gt;"",$N936,$M936)&gt;0,スコアリング基準!$C$22,0))))</f>
        <v/>
      </c>
      <c r="T936" s="4">
        <f>IF($O936="可",スコアリング基準!$C$23,0)</f>
        <v/>
      </c>
      <c r="U936" s="4">
        <f>IF(OR(COUNT($K936:$L936)&lt;2,$K936=0),0,IF(ABS($L936)/$K936&lt;=スコアリング基準!$B$24,スコアリング基準!$C$24,IF(ABS($L936)/$K936&lt;=スコアリング基準!$B$25,スコアリング基準!$C$25,IF(ABS($L936)/$K936&lt;=スコアリング基準!$B$26,スコアリング基準!$C$26,0))))</f>
        <v/>
      </c>
      <c r="V936" s="4">
        <f>IF($P936="なし",スコアリング基準!$C$27,0)</f>
        <v/>
      </c>
      <c r="W936" s="4">
        <f>IF($F936="",0,IF(ISNUMBER($F936),IF($F936&lt;=スコアリング基準!$B$28,スコアリング基準!$C$28,スコアリング基準!$C$29),0))</f>
        <v/>
      </c>
      <c r="X936" s="4">
        <f>IFERROR(VLOOKUP($B936,スコアリング基準!$A$36:$B$46,2,FALSE),0)</f>
        <v/>
      </c>
      <c r="Y936" s="4">
        <f>SUM($S936:$X936)</f>
        <v/>
      </c>
      <c r="Z936" s="4">
        <f>IF(COUNT($M936:$N936)=0,"データ無",IF($Y936&gt;=スコアリング基準!$B$30,"S",IF($Y936&gt;=スコアリング基準!$B$31,"A",IF($Y936&gt;=スコアリング基準!$B$32,"B","C"))))</f>
        <v/>
      </c>
      <c r="AA936">
        <f>IFERROR(INDEX(実績DB!$I$3:$I$104,MATCH($B936&amp;$C936,実績DB!$J$3:$J$104,0)),"")</f>
        <v/>
      </c>
    </row>
    <row r="937">
      <c r="A937" t="n">
        <v>935</v>
      </c>
      <c r="B937" t="inlineStr">
        <is>
          <t>東北</t>
        </is>
      </c>
      <c r="C937" t="inlineStr">
        <is>
          <t>大手変電所</t>
        </is>
      </c>
      <c r="D937" t="inlineStr">
        <is>
          <t>新潟県</t>
        </is>
      </c>
      <c r="E937" t="n">
        <v>66</v>
      </c>
      <c r="F937" t="n">
        <v>6.6</v>
      </c>
      <c r="G937" s="3" t="n">
        <v>37.45028</v>
      </c>
      <c r="H937" s="3" t="n">
        <v>138.8526</v>
      </c>
      <c r="I937" t="inlineStr">
        <is>
          <t>Google Places(名称一致)</t>
        </is>
      </c>
      <c r="J937" t="n">
        <v>57</v>
      </c>
      <c r="K937" t="n">
        <v>57</v>
      </c>
      <c r="L937" t="n">
        <v>-36</v>
      </c>
      <c r="M937" t="n">
        <v>21</v>
      </c>
      <c r="O937" t="inlineStr">
        <is>
          <t>不可 #4</t>
        </is>
      </c>
      <c r="P937" t="inlineStr">
        <is>
          <t>有り</t>
        </is>
      </c>
      <c r="R937" s="4">
        <f>IF(COUNT($M937:$N937)=0,"",IF(AND(IF($N937&lt;&gt;"",$N937,$M937)&lt;=0,$O937&lt;&gt;"可"),"警告",""))</f>
        <v/>
      </c>
      <c r="S937" s="4">
        <f>IF(COUNT($M937:$N937)=0,0,IF(IF($N937&lt;&gt;"",$N937,$M937)&gt;=スコアリング基準!$B$20,スコアリング基準!$C$20,IF(IF($N937&lt;&gt;"",$N937,$M937)&gt;=スコアリング基準!$B$21,スコアリング基準!$C$21,IF(IF($N937&lt;&gt;"",$N937,$M937)&gt;0,スコアリング基準!$C$22,0))))</f>
        <v/>
      </c>
      <c r="T937" s="4">
        <f>IF($O937="可",スコアリング基準!$C$23,0)</f>
        <v/>
      </c>
      <c r="U937" s="4">
        <f>IF(OR(COUNT($K937:$L937)&lt;2,$K937=0),0,IF(ABS($L937)/$K937&lt;=スコアリング基準!$B$24,スコアリング基準!$C$24,IF(ABS($L937)/$K937&lt;=スコアリング基準!$B$25,スコアリング基準!$C$25,IF(ABS($L937)/$K937&lt;=スコアリング基準!$B$26,スコアリング基準!$C$26,0))))</f>
        <v/>
      </c>
      <c r="V937" s="4">
        <f>IF($P937="なし",スコアリング基準!$C$27,0)</f>
        <v/>
      </c>
      <c r="W937" s="4">
        <f>IF($F937="",0,IF(ISNUMBER($F937),IF($F937&lt;=スコアリング基準!$B$28,スコアリング基準!$C$28,スコアリング基準!$C$29),0))</f>
        <v/>
      </c>
      <c r="X937" s="4">
        <f>IFERROR(VLOOKUP($B937,スコアリング基準!$A$36:$B$46,2,FALSE),0)</f>
        <v/>
      </c>
      <c r="Y937" s="4">
        <f>SUM($S937:$X937)</f>
        <v/>
      </c>
      <c r="Z937" s="4">
        <f>IF(COUNT($M937:$N937)=0,"データ無",IF($Y937&gt;=スコアリング基準!$B$30,"S",IF($Y937&gt;=スコアリング基準!$B$31,"A",IF($Y937&gt;=スコアリング基準!$B$32,"B","C"))))</f>
        <v/>
      </c>
      <c r="AA937">
        <f>IFERROR(INDEX(実績DB!$I$3:$I$104,MATCH($B937&amp;$C937,実績DB!$J$3:$J$104,0)),"")</f>
        <v/>
      </c>
    </row>
    <row r="938">
      <c r="A938" t="n">
        <v>936</v>
      </c>
      <c r="B938" t="inlineStr">
        <is>
          <t>東北</t>
        </is>
      </c>
      <c r="C938" t="inlineStr">
        <is>
          <t>大日変電所</t>
        </is>
      </c>
      <c r="D938" t="inlineStr">
        <is>
          <t>宮城県</t>
        </is>
      </c>
      <c r="E938" t="n">
        <v>66</v>
      </c>
      <c r="F938" t="n">
        <v>6.6</v>
      </c>
      <c r="G938" s="3" t="n">
        <v>38.291313</v>
      </c>
      <c r="H938" s="3" t="n">
        <v>140.980405</v>
      </c>
      <c r="I938" t="inlineStr">
        <is>
          <t>Google Places(名称一致)</t>
        </is>
      </c>
      <c r="J938" t="n">
        <v>38</v>
      </c>
      <c r="K938" t="n">
        <v>38</v>
      </c>
      <c r="L938" t="n">
        <v>-18</v>
      </c>
      <c r="M938" t="n">
        <v>20</v>
      </c>
      <c r="O938" t="inlineStr">
        <is>
          <t>不可 #4</t>
        </is>
      </c>
      <c r="P938" t="inlineStr">
        <is>
          <t>有り</t>
        </is>
      </c>
      <c r="R938" s="4">
        <f>IF(COUNT($M938:$N938)=0,"",IF(AND(IF($N938&lt;&gt;"",$N938,$M938)&lt;=0,$O938&lt;&gt;"可"),"警告",""))</f>
        <v/>
      </c>
      <c r="S938" s="4">
        <f>IF(COUNT($M938:$N938)=0,0,IF(IF($N938&lt;&gt;"",$N938,$M938)&gt;=スコアリング基準!$B$20,スコアリング基準!$C$20,IF(IF($N938&lt;&gt;"",$N938,$M938)&gt;=スコアリング基準!$B$21,スコアリング基準!$C$21,IF(IF($N938&lt;&gt;"",$N938,$M938)&gt;0,スコアリング基準!$C$22,0))))</f>
        <v/>
      </c>
      <c r="T938" s="4">
        <f>IF($O938="可",スコアリング基準!$C$23,0)</f>
        <v/>
      </c>
      <c r="U938" s="4">
        <f>IF(OR(COUNT($K938:$L938)&lt;2,$K938=0),0,IF(ABS($L938)/$K938&lt;=スコアリング基準!$B$24,スコアリング基準!$C$24,IF(ABS($L938)/$K938&lt;=スコアリング基準!$B$25,スコアリング基準!$C$25,IF(ABS($L938)/$K938&lt;=スコアリング基準!$B$26,スコアリング基準!$C$26,0))))</f>
        <v/>
      </c>
      <c r="V938" s="4">
        <f>IF($P938="なし",スコアリング基準!$C$27,0)</f>
        <v/>
      </c>
      <c r="W938" s="4">
        <f>IF($F938="",0,IF(ISNUMBER($F938),IF($F938&lt;=スコアリング基準!$B$28,スコアリング基準!$C$28,スコアリング基準!$C$29),0))</f>
        <v/>
      </c>
      <c r="X938" s="4">
        <f>IFERROR(VLOOKUP($B938,スコアリング基準!$A$36:$B$46,2,FALSE),0)</f>
        <v/>
      </c>
      <c r="Y938" s="4">
        <f>SUM($S938:$X938)</f>
        <v/>
      </c>
      <c r="Z938" s="4">
        <f>IF(COUNT($M938:$N938)=0,"データ無",IF($Y938&gt;=スコアリング基準!$B$30,"S",IF($Y938&gt;=スコアリング基準!$B$31,"A",IF($Y938&gt;=スコアリング基準!$B$32,"B","C"))))</f>
        <v/>
      </c>
      <c r="AA938">
        <f>IFERROR(INDEX(実績DB!$I$3:$I$104,MATCH($B938&amp;$C938,実績DB!$J$3:$J$104,0)),"")</f>
        <v/>
      </c>
    </row>
    <row r="939">
      <c r="A939" t="n">
        <v>937</v>
      </c>
      <c r="B939" t="inlineStr">
        <is>
          <t>東北</t>
        </is>
      </c>
      <c r="C939" t="inlineStr">
        <is>
          <t>大槻変電所</t>
        </is>
      </c>
      <c r="D939" t="inlineStr">
        <is>
          <t>福島県</t>
        </is>
      </c>
      <c r="E939" t="n">
        <v>66</v>
      </c>
      <c r="F939" t="n">
        <v>6.6</v>
      </c>
      <c r="G939" s="3" t="n">
        <v>37.406649</v>
      </c>
      <c r="H939" s="3" t="n">
        <v>140.317525</v>
      </c>
      <c r="I939" t="inlineStr">
        <is>
          <t>Google Places(名称一致)</t>
        </is>
      </c>
      <c r="J939" t="n">
        <v>57</v>
      </c>
      <c r="K939" t="n">
        <v>57</v>
      </c>
      <c r="L939" t="n">
        <v>-42</v>
      </c>
      <c r="M939" t="n">
        <v>15</v>
      </c>
      <c r="O939" t="inlineStr">
        <is>
          <t>不可 #4</t>
        </is>
      </c>
      <c r="P939" t="inlineStr">
        <is>
          <t>有り</t>
        </is>
      </c>
      <c r="R939" s="4">
        <f>IF(COUNT($M939:$N939)=0,"",IF(AND(IF($N939&lt;&gt;"",$N939,$M939)&lt;=0,$O939&lt;&gt;"可"),"警告",""))</f>
        <v/>
      </c>
      <c r="S939" s="4">
        <f>IF(COUNT($M939:$N939)=0,0,IF(IF($N939&lt;&gt;"",$N939,$M939)&gt;=スコアリング基準!$B$20,スコアリング基準!$C$20,IF(IF($N939&lt;&gt;"",$N939,$M939)&gt;=スコアリング基準!$B$21,スコアリング基準!$C$21,IF(IF($N939&lt;&gt;"",$N939,$M939)&gt;0,スコアリング基準!$C$22,0))))</f>
        <v/>
      </c>
      <c r="T939" s="4">
        <f>IF($O939="可",スコアリング基準!$C$23,0)</f>
        <v/>
      </c>
      <c r="U939" s="4">
        <f>IF(OR(COUNT($K939:$L939)&lt;2,$K939=0),0,IF(ABS($L939)/$K939&lt;=スコアリング基準!$B$24,スコアリング基準!$C$24,IF(ABS($L939)/$K939&lt;=スコアリング基準!$B$25,スコアリング基準!$C$25,IF(ABS($L939)/$K939&lt;=スコアリング基準!$B$26,スコアリング基準!$C$26,0))))</f>
        <v/>
      </c>
      <c r="V939" s="4">
        <f>IF($P939="なし",スコアリング基準!$C$27,0)</f>
        <v/>
      </c>
      <c r="W939" s="4">
        <f>IF($F939="",0,IF(ISNUMBER($F939),IF($F939&lt;=スコアリング基準!$B$28,スコアリング基準!$C$28,スコアリング基準!$C$29),0))</f>
        <v/>
      </c>
      <c r="X939" s="4">
        <f>IFERROR(VLOOKUP($B939,スコアリング基準!$A$36:$B$46,2,FALSE),0)</f>
        <v/>
      </c>
      <c r="Y939" s="4">
        <f>SUM($S939:$X939)</f>
        <v/>
      </c>
      <c r="Z939" s="4">
        <f>IF(COUNT($M939:$N939)=0,"データ無",IF($Y939&gt;=スコアリング基準!$B$30,"S",IF($Y939&gt;=スコアリング基準!$B$31,"A",IF($Y939&gt;=スコアリング基準!$B$32,"B","C"))))</f>
        <v/>
      </c>
      <c r="AA939">
        <f>IFERROR(INDEX(実績DB!$I$3:$I$104,MATCH($B939&amp;$C939,実績DB!$J$3:$J$104,0)),"")</f>
        <v/>
      </c>
    </row>
    <row r="940">
      <c r="A940" t="n">
        <v>938</v>
      </c>
      <c r="B940" t="inlineStr">
        <is>
          <t>東北</t>
        </is>
      </c>
      <c r="C940" t="inlineStr">
        <is>
          <t>大越変電所</t>
        </is>
      </c>
      <c r="D940" t="inlineStr">
        <is>
          <t>福島県</t>
        </is>
      </c>
      <c r="E940" t="n">
        <v>66</v>
      </c>
      <c r="F940" t="n">
        <v>6.6</v>
      </c>
      <c r="G940" s="3" t="n">
        <v>37.400205</v>
      </c>
      <c r="H940" s="3" t="n">
        <v>140.621894</v>
      </c>
      <c r="I940" t="inlineStr">
        <is>
          <t>Google Places(名称一致)</t>
        </is>
      </c>
      <c r="J940" t="n">
        <v>33</v>
      </c>
      <c r="K940" t="n">
        <v>33</v>
      </c>
      <c r="L940" t="n">
        <v>-33</v>
      </c>
      <c r="M940" t="n">
        <v>0</v>
      </c>
      <c r="O940" t="inlineStr">
        <is>
          <t>不可 #4</t>
        </is>
      </c>
      <c r="P940" t="inlineStr">
        <is>
          <t>有り</t>
        </is>
      </c>
      <c r="R940" s="4">
        <f>IF(COUNT($M940:$N940)=0,"",IF(AND(IF($N940&lt;&gt;"",$N940,$M940)&lt;=0,$O940&lt;&gt;"可"),"警告",""))</f>
        <v/>
      </c>
      <c r="S940" s="4">
        <f>IF(COUNT($M940:$N940)=0,0,IF(IF($N940&lt;&gt;"",$N940,$M940)&gt;=スコアリング基準!$B$20,スコアリング基準!$C$20,IF(IF($N940&lt;&gt;"",$N940,$M940)&gt;=スコアリング基準!$B$21,スコアリング基準!$C$21,IF(IF($N940&lt;&gt;"",$N940,$M940)&gt;0,スコアリング基準!$C$22,0))))</f>
        <v/>
      </c>
      <c r="T940" s="4">
        <f>IF($O940="可",スコアリング基準!$C$23,0)</f>
        <v/>
      </c>
      <c r="U940" s="4">
        <f>IF(OR(COUNT($K940:$L940)&lt;2,$K940=0),0,IF(ABS($L940)/$K940&lt;=スコアリング基準!$B$24,スコアリング基準!$C$24,IF(ABS($L940)/$K940&lt;=スコアリング基準!$B$25,スコアリング基準!$C$25,IF(ABS($L940)/$K940&lt;=スコアリング基準!$B$26,スコアリング基準!$C$26,0))))</f>
        <v/>
      </c>
      <c r="V940" s="4">
        <f>IF($P940="なし",スコアリング基準!$C$27,0)</f>
        <v/>
      </c>
      <c r="W940" s="4">
        <f>IF($F940="",0,IF(ISNUMBER($F940),IF($F940&lt;=スコアリング基準!$B$28,スコアリング基準!$C$28,スコアリング基準!$C$29),0))</f>
        <v/>
      </c>
      <c r="X940" s="4">
        <f>IFERROR(VLOOKUP($B940,スコアリング基準!$A$36:$B$46,2,FALSE),0)</f>
        <v/>
      </c>
      <c r="Y940" s="4">
        <f>SUM($S940:$X940)</f>
        <v/>
      </c>
      <c r="Z940" s="4">
        <f>IF(COUNT($M940:$N940)=0,"データ無",IF($Y940&gt;=スコアリング基準!$B$30,"S",IF($Y940&gt;=スコアリング基準!$B$31,"A",IF($Y940&gt;=スコアリング基準!$B$32,"B","C"))))</f>
        <v/>
      </c>
      <c r="AA940">
        <f>IFERROR(INDEX(実績DB!$I$3:$I$104,MATCH($B940&amp;$C940,実績DB!$J$3:$J$104,0)),"")</f>
        <v/>
      </c>
    </row>
    <row r="941">
      <c r="A941" t="n">
        <v>939</v>
      </c>
      <c r="B941" t="inlineStr">
        <is>
          <t>東北</t>
        </is>
      </c>
      <c r="C941" t="inlineStr">
        <is>
          <t>女池変電所</t>
        </is>
      </c>
      <c r="D941" t="inlineStr">
        <is>
          <t>新潟県</t>
        </is>
      </c>
      <c r="E941" t="n">
        <v>66</v>
      </c>
      <c r="F941" t="n">
        <v>6.6</v>
      </c>
      <c r="G941" s="3" t="n"/>
      <c r="H941" s="3" t="n"/>
      <c r="I941" t="inlineStr">
        <is>
          <t>未取得</t>
        </is>
      </c>
      <c r="J941" t="n">
        <v>38</v>
      </c>
      <c r="K941" t="n">
        <v>38</v>
      </c>
      <c r="L941" t="n">
        <v>-16</v>
      </c>
      <c r="M941" t="n">
        <v>22</v>
      </c>
      <c r="O941" t="inlineStr">
        <is>
          <t>不可 #4</t>
        </is>
      </c>
      <c r="P941" t="inlineStr">
        <is>
          <t>有り</t>
        </is>
      </c>
      <c r="R941" s="4">
        <f>IF(COUNT($M941:$N941)=0,"",IF(AND(IF($N941&lt;&gt;"",$N941,$M941)&lt;=0,$O941&lt;&gt;"可"),"警告",""))</f>
        <v/>
      </c>
      <c r="S941" s="4">
        <f>IF(COUNT($M941:$N941)=0,0,IF(IF($N941&lt;&gt;"",$N941,$M941)&gt;=スコアリング基準!$B$20,スコアリング基準!$C$20,IF(IF($N941&lt;&gt;"",$N941,$M941)&gt;=スコアリング基準!$B$21,スコアリング基準!$C$21,IF(IF($N941&lt;&gt;"",$N941,$M941)&gt;0,スコアリング基準!$C$22,0))))</f>
        <v/>
      </c>
      <c r="T941" s="4">
        <f>IF($O941="可",スコアリング基準!$C$23,0)</f>
        <v/>
      </c>
      <c r="U941" s="4">
        <f>IF(OR(COUNT($K941:$L941)&lt;2,$K941=0),0,IF(ABS($L941)/$K941&lt;=スコアリング基準!$B$24,スコアリング基準!$C$24,IF(ABS($L941)/$K941&lt;=スコアリング基準!$B$25,スコアリング基準!$C$25,IF(ABS($L941)/$K941&lt;=スコアリング基準!$B$26,スコアリング基準!$C$26,0))))</f>
        <v/>
      </c>
      <c r="V941" s="4">
        <f>IF($P941="なし",スコアリング基準!$C$27,0)</f>
        <v/>
      </c>
      <c r="W941" s="4">
        <f>IF($F941="",0,IF(ISNUMBER($F941),IF($F941&lt;=スコアリング基準!$B$28,スコアリング基準!$C$28,スコアリング基準!$C$29),0))</f>
        <v/>
      </c>
      <c r="X941" s="4">
        <f>IFERROR(VLOOKUP($B941,スコアリング基準!$A$36:$B$46,2,FALSE),0)</f>
        <v/>
      </c>
      <c r="Y941" s="4">
        <f>SUM($S941:$X941)</f>
        <v/>
      </c>
      <c r="Z941" s="4">
        <f>IF(COUNT($M941:$N941)=0,"データ無",IF($Y941&gt;=スコアリング基準!$B$30,"S",IF($Y941&gt;=スコアリング基準!$B$31,"A",IF($Y941&gt;=スコアリング基準!$B$32,"B","C"))))</f>
        <v/>
      </c>
      <c r="AA941">
        <f>IFERROR(INDEX(実績DB!$I$3:$I$104,MATCH($B941&amp;$C941,実績DB!$J$3:$J$104,0)),"")</f>
        <v/>
      </c>
    </row>
    <row r="942">
      <c r="A942" t="n">
        <v>940</v>
      </c>
      <c r="B942" t="inlineStr">
        <is>
          <t>東北</t>
        </is>
      </c>
      <c r="C942" t="inlineStr">
        <is>
          <t>好間変電所</t>
        </is>
      </c>
      <c r="D942" t="inlineStr">
        <is>
          <t>福島県</t>
        </is>
      </c>
      <c r="E942" t="n">
        <v>66</v>
      </c>
      <c r="F942" t="n">
        <v>6.6</v>
      </c>
      <c r="G942" s="3" t="n">
        <v>37.06649</v>
      </c>
      <c r="H942" s="3" t="n">
        <v>140.87015</v>
      </c>
      <c r="I942" t="inlineStr">
        <is>
          <t>OSM実測(名称一致)</t>
        </is>
      </c>
      <c r="J942" t="n">
        <v>66</v>
      </c>
      <c r="K942" t="n">
        <v>66</v>
      </c>
      <c r="L942" t="n">
        <v>-54</v>
      </c>
      <c r="M942" t="n">
        <v>12</v>
      </c>
      <c r="O942" t="inlineStr">
        <is>
          <t>不可 #4</t>
        </is>
      </c>
      <c r="P942" t="inlineStr">
        <is>
          <t>有り</t>
        </is>
      </c>
      <c r="R942" s="4">
        <f>IF(COUNT($M942:$N942)=0,"",IF(AND(IF($N942&lt;&gt;"",$N942,$M942)&lt;=0,$O942&lt;&gt;"可"),"警告",""))</f>
        <v/>
      </c>
      <c r="S942" s="4">
        <f>IF(COUNT($M942:$N942)=0,0,IF(IF($N942&lt;&gt;"",$N942,$M942)&gt;=スコアリング基準!$B$20,スコアリング基準!$C$20,IF(IF($N942&lt;&gt;"",$N942,$M942)&gt;=スコアリング基準!$B$21,スコアリング基準!$C$21,IF(IF($N942&lt;&gt;"",$N942,$M942)&gt;0,スコアリング基準!$C$22,0))))</f>
        <v/>
      </c>
      <c r="T942" s="4">
        <f>IF($O942="可",スコアリング基準!$C$23,0)</f>
        <v/>
      </c>
      <c r="U942" s="4">
        <f>IF(OR(COUNT($K942:$L942)&lt;2,$K942=0),0,IF(ABS($L942)/$K942&lt;=スコアリング基準!$B$24,スコアリング基準!$C$24,IF(ABS($L942)/$K942&lt;=スコアリング基準!$B$25,スコアリング基準!$C$25,IF(ABS($L942)/$K942&lt;=スコアリング基準!$B$26,スコアリング基準!$C$26,0))))</f>
        <v/>
      </c>
      <c r="V942" s="4">
        <f>IF($P942="なし",スコアリング基準!$C$27,0)</f>
        <v/>
      </c>
      <c r="W942" s="4">
        <f>IF($F942="",0,IF(ISNUMBER($F942),IF($F942&lt;=スコアリング基準!$B$28,スコアリング基準!$C$28,スコアリング基準!$C$29),0))</f>
        <v/>
      </c>
      <c r="X942" s="4">
        <f>IFERROR(VLOOKUP($B942,スコアリング基準!$A$36:$B$46,2,FALSE),0)</f>
        <v/>
      </c>
      <c r="Y942" s="4">
        <f>SUM($S942:$X942)</f>
        <v/>
      </c>
      <c r="Z942" s="4">
        <f>IF(COUNT($M942:$N942)=0,"データ無",IF($Y942&gt;=スコアリング基準!$B$30,"S",IF($Y942&gt;=スコアリング基準!$B$31,"A",IF($Y942&gt;=スコアリング基準!$B$32,"B","C"))))</f>
        <v/>
      </c>
      <c r="AA942">
        <f>IFERROR(INDEX(実績DB!$I$3:$I$104,MATCH($B942&amp;$C942,実績DB!$J$3:$J$104,0)),"")</f>
        <v/>
      </c>
    </row>
    <row r="943">
      <c r="A943" t="n">
        <v>941</v>
      </c>
      <c r="B943" t="inlineStr">
        <is>
          <t>東北</t>
        </is>
      </c>
      <c r="C943" t="inlineStr">
        <is>
          <t>妙高変電所</t>
        </is>
      </c>
      <c r="D943" t="inlineStr">
        <is>
          <t>新潟県</t>
        </is>
      </c>
      <c r="E943" t="n">
        <v>66</v>
      </c>
      <c r="F943" t="n">
        <v>6.6</v>
      </c>
      <c r="G943" s="3" t="n">
        <v>36.877885</v>
      </c>
      <c r="H943" s="3" t="n">
        <v>138.201472</v>
      </c>
      <c r="I943" t="inlineStr">
        <is>
          <t>Google Places(名称一致)</t>
        </is>
      </c>
      <c r="J943" t="n">
        <v>28</v>
      </c>
      <c r="K943" t="n">
        <v>28</v>
      </c>
      <c r="L943" t="n">
        <v>-18</v>
      </c>
      <c r="M943" t="n">
        <v>10</v>
      </c>
      <c r="O943" t="inlineStr">
        <is>
          <t>不可 #4</t>
        </is>
      </c>
      <c r="P943" t="inlineStr">
        <is>
          <t>有り</t>
        </is>
      </c>
      <c r="R943" s="4">
        <f>IF(COUNT($M943:$N943)=0,"",IF(AND(IF($N943&lt;&gt;"",$N943,$M943)&lt;=0,$O943&lt;&gt;"可"),"警告",""))</f>
        <v/>
      </c>
      <c r="S943" s="4">
        <f>IF(COUNT($M943:$N943)=0,0,IF(IF($N943&lt;&gt;"",$N943,$M943)&gt;=スコアリング基準!$B$20,スコアリング基準!$C$20,IF(IF($N943&lt;&gt;"",$N943,$M943)&gt;=スコアリング基準!$B$21,スコアリング基準!$C$21,IF(IF($N943&lt;&gt;"",$N943,$M943)&gt;0,スコアリング基準!$C$22,0))))</f>
        <v/>
      </c>
      <c r="T943" s="4">
        <f>IF($O943="可",スコアリング基準!$C$23,0)</f>
        <v/>
      </c>
      <c r="U943" s="4">
        <f>IF(OR(COUNT($K943:$L943)&lt;2,$K943=0),0,IF(ABS($L943)/$K943&lt;=スコアリング基準!$B$24,スコアリング基準!$C$24,IF(ABS($L943)/$K943&lt;=スコアリング基準!$B$25,スコアリング基準!$C$25,IF(ABS($L943)/$K943&lt;=スコアリング基準!$B$26,スコアリング基準!$C$26,0))))</f>
        <v/>
      </c>
      <c r="V943" s="4">
        <f>IF($P943="なし",スコアリング基準!$C$27,0)</f>
        <v/>
      </c>
      <c r="W943" s="4">
        <f>IF($F943="",0,IF(ISNUMBER($F943),IF($F943&lt;=スコアリング基準!$B$28,スコアリング基準!$C$28,スコアリング基準!$C$29),0))</f>
        <v/>
      </c>
      <c r="X943" s="4">
        <f>IFERROR(VLOOKUP($B943,スコアリング基準!$A$36:$B$46,2,FALSE),0)</f>
        <v/>
      </c>
      <c r="Y943" s="4">
        <f>SUM($S943:$X943)</f>
        <v/>
      </c>
      <c r="Z943" s="4">
        <f>IF(COUNT($M943:$N943)=0,"データ無",IF($Y943&gt;=スコアリング基準!$B$30,"S",IF($Y943&gt;=スコアリング基準!$B$31,"A",IF($Y943&gt;=スコアリング基準!$B$32,"B","C"))))</f>
        <v/>
      </c>
      <c r="AA943">
        <f>IFERROR(INDEX(実績DB!$I$3:$I$104,MATCH($B943&amp;$C943,実績DB!$J$3:$J$104,0)),"")</f>
        <v/>
      </c>
    </row>
    <row r="944">
      <c r="A944" t="n">
        <v>942</v>
      </c>
      <c r="B944" t="inlineStr">
        <is>
          <t>東北</t>
        </is>
      </c>
      <c r="C944" t="inlineStr">
        <is>
          <t>安達変電所</t>
        </is>
      </c>
      <c r="D944" t="inlineStr">
        <is>
          <t>福島県</t>
        </is>
      </c>
      <c r="E944" t="n">
        <v>66</v>
      </c>
      <c r="F944" t="n">
        <v>6.6</v>
      </c>
      <c r="G944" s="3" t="n">
        <v>37.646746</v>
      </c>
      <c r="H944" s="3" t="n">
        <v>140.451719</v>
      </c>
      <c r="I944" t="inlineStr">
        <is>
          <t>Google Places(名称一致)</t>
        </is>
      </c>
      <c r="J944" t="n">
        <v>23</v>
      </c>
      <c r="K944" t="n">
        <v>23</v>
      </c>
      <c r="L944" t="n">
        <v>-20</v>
      </c>
      <c r="M944" t="n">
        <v>3</v>
      </c>
      <c r="O944" t="inlineStr">
        <is>
          <t>不可 #4</t>
        </is>
      </c>
      <c r="P944" t="inlineStr">
        <is>
          <t>有り</t>
        </is>
      </c>
      <c r="R944" s="4">
        <f>IF(COUNT($M944:$N944)=0,"",IF(AND(IF($N944&lt;&gt;"",$N944,$M944)&lt;=0,$O944&lt;&gt;"可"),"警告",""))</f>
        <v/>
      </c>
      <c r="S944" s="4">
        <f>IF(COUNT($M944:$N944)=0,0,IF(IF($N944&lt;&gt;"",$N944,$M944)&gt;=スコアリング基準!$B$20,スコアリング基準!$C$20,IF(IF($N944&lt;&gt;"",$N944,$M944)&gt;=スコアリング基準!$B$21,スコアリング基準!$C$21,IF(IF($N944&lt;&gt;"",$N944,$M944)&gt;0,スコアリング基準!$C$22,0))))</f>
        <v/>
      </c>
      <c r="T944" s="4">
        <f>IF($O944="可",スコアリング基準!$C$23,0)</f>
        <v/>
      </c>
      <c r="U944" s="4">
        <f>IF(OR(COUNT($K944:$L944)&lt;2,$K944=0),0,IF(ABS($L944)/$K944&lt;=スコアリング基準!$B$24,スコアリング基準!$C$24,IF(ABS($L944)/$K944&lt;=スコアリング基準!$B$25,スコアリング基準!$C$25,IF(ABS($L944)/$K944&lt;=スコアリング基準!$B$26,スコアリング基準!$C$26,0))))</f>
        <v/>
      </c>
      <c r="V944" s="4">
        <f>IF($P944="なし",スコアリング基準!$C$27,0)</f>
        <v/>
      </c>
      <c r="W944" s="4">
        <f>IF($F944="",0,IF(ISNUMBER($F944),IF($F944&lt;=スコアリング基準!$B$28,スコアリング基準!$C$28,スコアリング基準!$C$29),0))</f>
        <v/>
      </c>
      <c r="X944" s="4">
        <f>IFERROR(VLOOKUP($B944,スコアリング基準!$A$36:$B$46,2,FALSE),0)</f>
        <v/>
      </c>
      <c r="Y944" s="4">
        <f>SUM($S944:$X944)</f>
        <v/>
      </c>
      <c r="Z944" s="4">
        <f>IF(COUNT($M944:$N944)=0,"データ無",IF($Y944&gt;=スコアリング基準!$B$30,"S",IF($Y944&gt;=スコアリング基準!$B$31,"A",IF($Y944&gt;=スコアリング基準!$B$32,"B","C"))))</f>
        <v/>
      </c>
      <c r="AA944">
        <f>IFERROR(INDEX(実績DB!$I$3:$I$104,MATCH($B944&amp;$C944,実績DB!$J$3:$J$104,0)),"")</f>
        <v/>
      </c>
    </row>
    <row r="945">
      <c r="A945" t="n">
        <v>943</v>
      </c>
      <c r="B945" t="inlineStr">
        <is>
          <t>東北</t>
        </is>
      </c>
      <c r="C945" t="inlineStr">
        <is>
          <t>宮崎変電所</t>
        </is>
      </c>
      <c r="D945" t="inlineStr">
        <is>
          <t>宮城県</t>
        </is>
      </c>
      <c r="E945" t="n">
        <v>66</v>
      </c>
      <c r="F945" t="n">
        <v>6.6</v>
      </c>
      <c r="G945" s="3" t="n">
        <v>38.590559</v>
      </c>
      <c r="H945" s="3" t="n">
        <v>140.781777</v>
      </c>
      <c r="I945" t="inlineStr">
        <is>
          <t>Google Places(名称一致)</t>
        </is>
      </c>
      <c r="J945" t="n">
        <v>19</v>
      </c>
      <c r="K945" t="n">
        <v>19</v>
      </c>
      <c r="L945" t="n">
        <v>-10</v>
      </c>
      <c r="M945" t="n">
        <v>9</v>
      </c>
      <c r="O945" t="inlineStr">
        <is>
          <t>不可 #4</t>
        </is>
      </c>
      <c r="P945" t="inlineStr">
        <is>
          <t>有り</t>
        </is>
      </c>
      <c r="R945" s="4">
        <f>IF(COUNT($M945:$N945)=0,"",IF(AND(IF($N945&lt;&gt;"",$N945,$M945)&lt;=0,$O945&lt;&gt;"可"),"警告",""))</f>
        <v/>
      </c>
      <c r="S945" s="4">
        <f>IF(COUNT($M945:$N945)=0,0,IF(IF($N945&lt;&gt;"",$N945,$M945)&gt;=スコアリング基準!$B$20,スコアリング基準!$C$20,IF(IF($N945&lt;&gt;"",$N945,$M945)&gt;=スコアリング基準!$B$21,スコアリング基準!$C$21,IF(IF($N945&lt;&gt;"",$N945,$M945)&gt;0,スコアリング基準!$C$22,0))))</f>
        <v/>
      </c>
      <c r="T945" s="4">
        <f>IF($O945="可",スコアリング基準!$C$23,0)</f>
        <v/>
      </c>
      <c r="U945" s="4">
        <f>IF(OR(COUNT($K945:$L945)&lt;2,$K945=0),0,IF(ABS($L945)/$K945&lt;=スコアリング基準!$B$24,スコアリング基準!$C$24,IF(ABS($L945)/$K945&lt;=スコアリング基準!$B$25,スコアリング基準!$C$25,IF(ABS($L945)/$K945&lt;=スコアリング基準!$B$26,スコアリング基準!$C$26,0))))</f>
        <v/>
      </c>
      <c r="V945" s="4">
        <f>IF($P945="なし",スコアリング基準!$C$27,0)</f>
        <v/>
      </c>
      <c r="W945" s="4">
        <f>IF($F945="",0,IF(ISNUMBER($F945),IF($F945&lt;=スコアリング基準!$B$28,スコアリング基準!$C$28,スコアリング基準!$C$29),0))</f>
        <v/>
      </c>
      <c r="X945" s="4">
        <f>IFERROR(VLOOKUP($B945,スコアリング基準!$A$36:$B$46,2,FALSE),0)</f>
        <v/>
      </c>
      <c r="Y945" s="4">
        <f>SUM($S945:$X945)</f>
        <v/>
      </c>
      <c r="Z945" s="4">
        <f>IF(COUNT($M945:$N945)=0,"データ無",IF($Y945&gt;=スコアリング基準!$B$30,"S",IF($Y945&gt;=スコアリング基準!$B$31,"A",IF($Y945&gt;=スコアリング基準!$B$32,"B","C"))))</f>
        <v/>
      </c>
      <c r="AA945">
        <f>IFERROR(INDEX(実績DB!$I$3:$I$104,MATCH($B945&amp;$C945,実績DB!$J$3:$J$104,0)),"")</f>
        <v/>
      </c>
    </row>
    <row r="946">
      <c r="A946" t="n">
        <v>944</v>
      </c>
      <c r="B946" t="inlineStr">
        <is>
          <t>東北</t>
        </is>
      </c>
      <c r="C946" t="inlineStr">
        <is>
          <t>宮町変電所</t>
        </is>
      </c>
      <c r="D946" t="inlineStr">
        <is>
          <t>山形県</t>
        </is>
      </c>
      <c r="E946" t="n">
        <v>66</v>
      </c>
      <c r="F946" t="n">
        <v>6.6</v>
      </c>
      <c r="G946" s="3" t="n">
        <v>38.267863</v>
      </c>
      <c r="H946" s="3" t="n">
        <v>140.334693</v>
      </c>
      <c r="I946" t="inlineStr">
        <is>
          <t>Google Places(名称一致)</t>
        </is>
      </c>
      <c r="J946" t="n">
        <v>47</v>
      </c>
      <c r="K946" t="n">
        <v>47</v>
      </c>
      <c r="L946" t="n">
        <v>-31</v>
      </c>
      <c r="M946" t="n">
        <v>16</v>
      </c>
      <c r="O946" t="inlineStr">
        <is>
          <t>不可 #4</t>
        </is>
      </c>
      <c r="P946" t="inlineStr">
        <is>
          <t>有り</t>
        </is>
      </c>
      <c r="R946" s="4">
        <f>IF(COUNT($M946:$N946)=0,"",IF(AND(IF($N946&lt;&gt;"",$N946,$M946)&lt;=0,$O946&lt;&gt;"可"),"警告",""))</f>
        <v/>
      </c>
      <c r="S946" s="4">
        <f>IF(COUNT($M946:$N946)=0,0,IF(IF($N946&lt;&gt;"",$N946,$M946)&gt;=スコアリング基準!$B$20,スコアリング基準!$C$20,IF(IF($N946&lt;&gt;"",$N946,$M946)&gt;=スコアリング基準!$B$21,スコアリング基準!$C$21,IF(IF($N946&lt;&gt;"",$N946,$M946)&gt;0,スコアリング基準!$C$22,0))))</f>
        <v/>
      </c>
      <c r="T946" s="4">
        <f>IF($O946="可",スコアリング基準!$C$23,0)</f>
        <v/>
      </c>
      <c r="U946" s="4">
        <f>IF(OR(COUNT($K946:$L946)&lt;2,$K946=0),0,IF(ABS($L946)/$K946&lt;=スコアリング基準!$B$24,スコアリング基準!$C$24,IF(ABS($L946)/$K946&lt;=スコアリング基準!$B$25,スコアリング基準!$C$25,IF(ABS($L946)/$K946&lt;=スコアリング基準!$B$26,スコアリング基準!$C$26,0))))</f>
        <v/>
      </c>
      <c r="V946" s="4">
        <f>IF($P946="なし",スコアリング基準!$C$27,0)</f>
        <v/>
      </c>
      <c r="W946" s="4">
        <f>IF($F946="",0,IF(ISNUMBER($F946),IF($F946&lt;=スコアリング基準!$B$28,スコアリング基準!$C$28,スコアリング基準!$C$29),0))</f>
        <v/>
      </c>
      <c r="X946" s="4">
        <f>IFERROR(VLOOKUP($B946,スコアリング基準!$A$36:$B$46,2,FALSE),0)</f>
        <v/>
      </c>
      <c r="Y946" s="4">
        <f>SUM($S946:$X946)</f>
        <v/>
      </c>
      <c r="Z946" s="4">
        <f>IF(COUNT($M946:$N946)=0,"データ無",IF($Y946&gt;=スコアリング基準!$B$30,"S",IF($Y946&gt;=スコアリング基準!$B$31,"A",IF($Y946&gt;=スコアリング基準!$B$32,"B","C"))))</f>
        <v/>
      </c>
      <c r="AA946">
        <f>IFERROR(INDEX(実績DB!$I$3:$I$104,MATCH($B946&amp;$C946,実績DB!$J$3:$J$104,0)),"")</f>
        <v/>
      </c>
    </row>
    <row r="947">
      <c r="A947" t="n">
        <v>945</v>
      </c>
      <c r="B947" t="inlineStr">
        <is>
          <t>東北</t>
        </is>
      </c>
      <c r="C947" t="inlineStr">
        <is>
          <t>富谷変電所</t>
        </is>
      </c>
      <c r="D947" t="inlineStr">
        <is>
          <t>宮城県</t>
        </is>
      </c>
      <c r="E947" t="n">
        <v>66</v>
      </c>
      <c r="F947" t="n">
        <v>6.6</v>
      </c>
      <c r="G947" s="3" t="n">
        <v>38.37769</v>
      </c>
      <c r="H947" s="3" t="n">
        <v>140.880927</v>
      </c>
      <c r="I947" t="inlineStr">
        <is>
          <t>Google Places(名称一致)</t>
        </is>
      </c>
      <c r="J947" t="n">
        <v>38</v>
      </c>
      <c r="K947" t="n">
        <v>38</v>
      </c>
      <c r="L947" t="n">
        <v>-24</v>
      </c>
      <c r="M947" t="n">
        <v>14</v>
      </c>
      <c r="O947" t="inlineStr">
        <is>
          <t>不可 #4</t>
        </is>
      </c>
      <c r="P947" t="inlineStr">
        <is>
          <t>有り</t>
        </is>
      </c>
      <c r="R947" s="4">
        <f>IF(COUNT($M947:$N947)=0,"",IF(AND(IF($N947&lt;&gt;"",$N947,$M947)&lt;=0,$O947&lt;&gt;"可"),"警告",""))</f>
        <v/>
      </c>
      <c r="S947" s="4">
        <f>IF(COUNT($M947:$N947)=0,0,IF(IF($N947&lt;&gt;"",$N947,$M947)&gt;=スコアリング基準!$B$20,スコアリング基準!$C$20,IF(IF($N947&lt;&gt;"",$N947,$M947)&gt;=スコアリング基準!$B$21,スコアリング基準!$C$21,IF(IF($N947&lt;&gt;"",$N947,$M947)&gt;0,スコアリング基準!$C$22,0))))</f>
        <v/>
      </c>
      <c r="T947" s="4">
        <f>IF($O947="可",スコアリング基準!$C$23,0)</f>
        <v/>
      </c>
      <c r="U947" s="4">
        <f>IF(OR(COUNT($K947:$L947)&lt;2,$K947=0),0,IF(ABS($L947)/$K947&lt;=スコアリング基準!$B$24,スコアリング基準!$C$24,IF(ABS($L947)/$K947&lt;=スコアリング基準!$B$25,スコアリング基準!$C$25,IF(ABS($L947)/$K947&lt;=スコアリング基準!$B$26,スコアリング基準!$C$26,0))))</f>
        <v/>
      </c>
      <c r="V947" s="4">
        <f>IF($P947="なし",スコアリング基準!$C$27,0)</f>
        <v/>
      </c>
      <c r="W947" s="4">
        <f>IF($F947="",0,IF(ISNUMBER($F947),IF($F947&lt;=スコアリング基準!$B$28,スコアリング基準!$C$28,スコアリング基準!$C$29),0))</f>
        <v/>
      </c>
      <c r="X947" s="4">
        <f>IFERROR(VLOOKUP($B947,スコアリング基準!$A$36:$B$46,2,FALSE),0)</f>
        <v/>
      </c>
      <c r="Y947" s="4">
        <f>SUM($S947:$X947)</f>
        <v/>
      </c>
      <c r="Z947" s="4">
        <f>IF(COUNT($M947:$N947)=0,"データ無",IF($Y947&gt;=スコアリング基準!$B$30,"S",IF($Y947&gt;=スコアリング基準!$B$31,"A",IF($Y947&gt;=スコアリング基準!$B$32,"B","C"))))</f>
        <v/>
      </c>
      <c r="AA947">
        <f>IFERROR(INDEX(実績DB!$I$3:$I$104,MATCH($B947&amp;$C947,実績DB!$J$3:$J$104,0)),"")</f>
        <v/>
      </c>
    </row>
    <row r="948">
      <c r="A948" t="n">
        <v>946</v>
      </c>
      <c r="B948" t="inlineStr">
        <is>
          <t>東北</t>
        </is>
      </c>
      <c r="C948" t="inlineStr">
        <is>
          <t>寒河江変電所</t>
        </is>
      </c>
      <c r="D948" t="inlineStr">
        <is>
          <t>山形県</t>
        </is>
      </c>
      <c r="E948" t="n">
        <v>66</v>
      </c>
      <c r="F948" t="n">
        <v>6.6</v>
      </c>
      <c r="G948" s="3" t="n">
        <v>38.380058</v>
      </c>
      <c r="H948" s="3" t="n">
        <v>140.264167</v>
      </c>
      <c r="I948" t="inlineStr">
        <is>
          <t>Google Places(名称一致)</t>
        </is>
      </c>
      <c r="J948" t="n">
        <v>42</v>
      </c>
      <c r="K948" t="n">
        <v>42</v>
      </c>
      <c r="L948" t="n">
        <v>-26</v>
      </c>
      <c r="M948" t="n">
        <v>16</v>
      </c>
      <c r="O948" t="inlineStr">
        <is>
          <t>不可 #4</t>
        </is>
      </c>
      <c r="P948" t="inlineStr">
        <is>
          <t>有り</t>
        </is>
      </c>
      <c r="R948" s="4">
        <f>IF(COUNT($M948:$N948)=0,"",IF(AND(IF($N948&lt;&gt;"",$N948,$M948)&lt;=0,$O948&lt;&gt;"可"),"警告",""))</f>
        <v/>
      </c>
      <c r="S948" s="4">
        <f>IF(COUNT($M948:$N948)=0,0,IF(IF($N948&lt;&gt;"",$N948,$M948)&gt;=スコアリング基準!$B$20,スコアリング基準!$C$20,IF(IF($N948&lt;&gt;"",$N948,$M948)&gt;=スコアリング基準!$B$21,スコアリング基準!$C$21,IF(IF($N948&lt;&gt;"",$N948,$M948)&gt;0,スコアリング基準!$C$22,0))))</f>
        <v/>
      </c>
      <c r="T948" s="4">
        <f>IF($O948="可",スコアリング基準!$C$23,0)</f>
        <v/>
      </c>
      <c r="U948" s="4">
        <f>IF(OR(COUNT($K948:$L948)&lt;2,$K948=0),0,IF(ABS($L948)/$K948&lt;=スコアリング基準!$B$24,スコアリング基準!$C$24,IF(ABS($L948)/$K948&lt;=スコアリング基準!$B$25,スコアリング基準!$C$25,IF(ABS($L948)/$K948&lt;=スコアリング基準!$B$26,スコアリング基準!$C$26,0))))</f>
        <v/>
      </c>
      <c r="V948" s="4">
        <f>IF($P948="なし",スコアリング基準!$C$27,0)</f>
        <v/>
      </c>
      <c r="W948" s="4">
        <f>IF($F948="",0,IF(ISNUMBER($F948),IF($F948&lt;=スコアリング基準!$B$28,スコアリング基準!$C$28,スコアリング基準!$C$29),0))</f>
        <v/>
      </c>
      <c r="X948" s="4">
        <f>IFERROR(VLOOKUP($B948,スコアリング基準!$A$36:$B$46,2,FALSE),0)</f>
        <v/>
      </c>
      <c r="Y948" s="4">
        <f>SUM($S948:$X948)</f>
        <v/>
      </c>
      <c r="Z948" s="4">
        <f>IF(COUNT($M948:$N948)=0,"データ無",IF($Y948&gt;=スコアリング基準!$B$30,"S",IF($Y948&gt;=スコアリング基準!$B$31,"A",IF($Y948&gt;=スコアリング基準!$B$32,"B","C"))))</f>
        <v/>
      </c>
      <c r="AA948">
        <f>IFERROR(INDEX(実績DB!$I$3:$I$104,MATCH($B948&amp;$C948,実績DB!$J$3:$J$104,0)),"")</f>
        <v/>
      </c>
    </row>
    <row r="949">
      <c r="A949" t="n">
        <v>947</v>
      </c>
      <c r="B949" t="inlineStr">
        <is>
          <t>東北</t>
        </is>
      </c>
      <c r="C949" t="inlineStr">
        <is>
          <t>寒河江陵西変電所</t>
        </is>
      </c>
      <c r="D949" t="inlineStr">
        <is>
          <t>山形県</t>
        </is>
      </c>
      <c r="E949" t="n">
        <v>66</v>
      </c>
      <c r="F949" t="n">
        <v>6.6</v>
      </c>
      <c r="G949" s="3" t="n"/>
      <c r="H949" s="3" t="n"/>
      <c r="I949" t="inlineStr">
        <is>
          <t>未取得</t>
        </is>
      </c>
      <c r="J949" t="n">
        <v>38</v>
      </c>
      <c r="K949" t="n">
        <v>38</v>
      </c>
      <c r="L949" t="n">
        <v>-18</v>
      </c>
      <c r="M949" t="n">
        <v>20</v>
      </c>
      <c r="O949" t="inlineStr">
        <is>
          <t>不可 #4</t>
        </is>
      </c>
      <c r="P949" t="inlineStr">
        <is>
          <t>有り</t>
        </is>
      </c>
      <c r="R949" s="4">
        <f>IF(COUNT($M949:$N949)=0,"",IF(AND(IF($N949&lt;&gt;"",$N949,$M949)&lt;=0,$O949&lt;&gt;"可"),"警告",""))</f>
        <v/>
      </c>
      <c r="S949" s="4">
        <f>IF(COUNT($M949:$N949)=0,0,IF(IF($N949&lt;&gt;"",$N949,$M949)&gt;=スコアリング基準!$B$20,スコアリング基準!$C$20,IF(IF($N949&lt;&gt;"",$N949,$M949)&gt;=スコアリング基準!$B$21,スコアリング基準!$C$21,IF(IF($N949&lt;&gt;"",$N949,$M949)&gt;0,スコアリング基準!$C$22,0))))</f>
        <v/>
      </c>
      <c r="T949" s="4">
        <f>IF($O949="可",スコアリング基準!$C$23,0)</f>
        <v/>
      </c>
      <c r="U949" s="4">
        <f>IF(OR(COUNT($K949:$L949)&lt;2,$K949=0),0,IF(ABS($L949)/$K949&lt;=スコアリング基準!$B$24,スコアリング基準!$C$24,IF(ABS($L949)/$K949&lt;=スコアリング基準!$B$25,スコアリング基準!$C$25,IF(ABS($L949)/$K949&lt;=スコアリング基準!$B$26,スコアリング基準!$C$26,0))))</f>
        <v/>
      </c>
      <c r="V949" s="4">
        <f>IF($P949="なし",スコアリング基準!$C$27,0)</f>
        <v/>
      </c>
      <c r="W949" s="4">
        <f>IF($F949="",0,IF(ISNUMBER($F949),IF($F949&lt;=スコアリング基準!$B$28,スコアリング基準!$C$28,スコアリング基準!$C$29),0))</f>
        <v/>
      </c>
      <c r="X949" s="4">
        <f>IFERROR(VLOOKUP($B949,スコアリング基準!$A$36:$B$46,2,FALSE),0)</f>
        <v/>
      </c>
      <c r="Y949" s="4">
        <f>SUM($S949:$X949)</f>
        <v/>
      </c>
      <c r="Z949" s="4">
        <f>IF(COUNT($M949:$N949)=0,"データ無",IF($Y949&gt;=スコアリング基準!$B$30,"S",IF($Y949&gt;=スコアリング基準!$B$31,"A",IF($Y949&gt;=スコアリング基準!$B$32,"B","C"))))</f>
        <v/>
      </c>
      <c r="AA949">
        <f>IFERROR(INDEX(実績DB!$I$3:$I$104,MATCH($B949&amp;$C949,実績DB!$J$3:$J$104,0)),"")</f>
        <v/>
      </c>
    </row>
    <row r="950">
      <c r="A950" t="n">
        <v>948</v>
      </c>
      <c r="B950" t="inlineStr">
        <is>
          <t>東北</t>
        </is>
      </c>
      <c r="C950" t="inlineStr">
        <is>
          <t>小国変電所</t>
        </is>
      </c>
      <c r="D950" t="inlineStr">
        <is>
          <t>山形県</t>
        </is>
      </c>
      <c r="E950" t="n">
        <v>66</v>
      </c>
      <c r="F950" t="n">
        <v>6.6</v>
      </c>
      <c r="G950" s="3" t="n">
        <v>38.06459</v>
      </c>
      <c r="H950" s="3" t="n">
        <v>139.738981</v>
      </c>
      <c r="I950" t="inlineStr">
        <is>
          <t>Google Places(名称一致)</t>
        </is>
      </c>
      <c r="J950" t="n">
        <v>18</v>
      </c>
      <c r="K950" t="n">
        <v>18</v>
      </c>
      <c r="L950" t="n">
        <v>-8</v>
      </c>
      <c r="M950" t="n">
        <v>10</v>
      </c>
      <c r="O950" t="inlineStr">
        <is>
          <t>不可 #4</t>
        </is>
      </c>
      <c r="P950" t="inlineStr">
        <is>
          <t>有り</t>
        </is>
      </c>
      <c r="R950" s="4">
        <f>IF(COUNT($M950:$N950)=0,"",IF(AND(IF($N950&lt;&gt;"",$N950,$M950)&lt;=0,$O950&lt;&gt;"可"),"警告",""))</f>
        <v/>
      </c>
      <c r="S950" s="4">
        <f>IF(COUNT($M950:$N950)=0,0,IF(IF($N950&lt;&gt;"",$N950,$M950)&gt;=スコアリング基準!$B$20,スコアリング基準!$C$20,IF(IF($N950&lt;&gt;"",$N950,$M950)&gt;=スコアリング基準!$B$21,スコアリング基準!$C$21,IF(IF($N950&lt;&gt;"",$N950,$M950)&gt;0,スコアリング基準!$C$22,0))))</f>
        <v/>
      </c>
      <c r="T950" s="4">
        <f>IF($O950="可",スコアリング基準!$C$23,0)</f>
        <v/>
      </c>
      <c r="U950" s="4">
        <f>IF(OR(COUNT($K950:$L950)&lt;2,$K950=0),0,IF(ABS($L950)/$K950&lt;=スコアリング基準!$B$24,スコアリング基準!$C$24,IF(ABS($L950)/$K950&lt;=スコアリング基準!$B$25,スコアリング基準!$C$25,IF(ABS($L950)/$K950&lt;=スコアリング基準!$B$26,スコアリング基準!$C$26,0))))</f>
        <v/>
      </c>
      <c r="V950" s="4">
        <f>IF($P950="なし",スコアリング基準!$C$27,0)</f>
        <v/>
      </c>
      <c r="W950" s="4">
        <f>IF($F950="",0,IF(ISNUMBER($F950),IF($F950&lt;=スコアリング基準!$B$28,スコアリング基準!$C$28,スコアリング基準!$C$29),0))</f>
        <v/>
      </c>
      <c r="X950" s="4">
        <f>IFERROR(VLOOKUP($B950,スコアリング基準!$A$36:$B$46,2,FALSE),0)</f>
        <v/>
      </c>
      <c r="Y950" s="4">
        <f>SUM($S950:$X950)</f>
        <v/>
      </c>
      <c r="Z950" s="4">
        <f>IF(COUNT($M950:$N950)=0,"データ無",IF($Y950&gt;=スコアリング基準!$B$30,"S",IF($Y950&gt;=スコアリング基準!$B$31,"A",IF($Y950&gt;=スコアリング基準!$B$32,"B","C"))))</f>
        <v/>
      </c>
      <c r="AA950">
        <f>IFERROR(INDEX(実績DB!$I$3:$I$104,MATCH($B950&amp;$C950,実績DB!$J$3:$J$104,0)),"")</f>
        <v/>
      </c>
    </row>
    <row r="951">
      <c r="A951" t="n">
        <v>949</v>
      </c>
      <c r="B951" t="inlineStr">
        <is>
          <t>東北</t>
        </is>
      </c>
      <c r="C951" t="inlineStr">
        <is>
          <t>小松変電所</t>
        </is>
      </c>
      <c r="D951" t="inlineStr">
        <is>
          <t>山形県</t>
        </is>
      </c>
      <c r="E951" t="n">
        <v>66</v>
      </c>
      <c r="F951" t="n">
        <v>6.6</v>
      </c>
      <c r="G951" s="3" t="n">
        <v>38.001361</v>
      </c>
      <c r="H951" s="3" t="n">
        <v>140.052911</v>
      </c>
      <c r="I951" t="inlineStr">
        <is>
          <t>Google Places(名称一致)</t>
        </is>
      </c>
      <c r="J951" t="n">
        <v>28</v>
      </c>
      <c r="K951" t="n">
        <v>28</v>
      </c>
      <c r="L951" t="n">
        <v>-17</v>
      </c>
      <c r="M951" t="n">
        <v>11</v>
      </c>
      <c r="O951" t="inlineStr">
        <is>
          <t>不可 #4</t>
        </is>
      </c>
      <c r="P951" t="inlineStr">
        <is>
          <t>有り</t>
        </is>
      </c>
      <c r="R951" s="4">
        <f>IF(COUNT($M951:$N951)=0,"",IF(AND(IF($N951&lt;&gt;"",$N951,$M951)&lt;=0,$O951&lt;&gt;"可"),"警告",""))</f>
        <v/>
      </c>
      <c r="S951" s="4">
        <f>IF(COUNT($M951:$N951)=0,0,IF(IF($N951&lt;&gt;"",$N951,$M951)&gt;=スコアリング基準!$B$20,スコアリング基準!$C$20,IF(IF($N951&lt;&gt;"",$N951,$M951)&gt;=スコアリング基準!$B$21,スコアリング基準!$C$21,IF(IF($N951&lt;&gt;"",$N951,$M951)&gt;0,スコアリング基準!$C$22,0))))</f>
        <v/>
      </c>
      <c r="T951" s="4">
        <f>IF($O951="可",スコアリング基準!$C$23,0)</f>
        <v/>
      </c>
      <c r="U951" s="4">
        <f>IF(OR(COUNT($K951:$L951)&lt;2,$K951=0),0,IF(ABS($L951)/$K951&lt;=スコアリング基準!$B$24,スコアリング基準!$C$24,IF(ABS($L951)/$K951&lt;=スコアリング基準!$B$25,スコアリング基準!$C$25,IF(ABS($L951)/$K951&lt;=スコアリング基準!$B$26,スコアリング基準!$C$26,0))))</f>
        <v/>
      </c>
      <c r="V951" s="4">
        <f>IF($P951="なし",スコアリング基準!$C$27,0)</f>
        <v/>
      </c>
      <c r="W951" s="4">
        <f>IF($F951="",0,IF(ISNUMBER($F951),IF($F951&lt;=スコアリング基準!$B$28,スコアリング基準!$C$28,スコアリング基準!$C$29),0))</f>
        <v/>
      </c>
      <c r="X951" s="4">
        <f>IFERROR(VLOOKUP($B951,スコアリング基準!$A$36:$B$46,2,FALSE),0)</f>
        <v/>
      </c>
      <c r="Y951" s="4">
        <f>SUM($S951:$X951)</f>
        <v/>
      </c>
      <c r="Z951" s="4">
        <f>IF(COUNT($M951:$N951)=0,"データ無",IF($Y951&gt;=スコアリング基準!$B$30,"S",IF($Y951&gt;=スコアリング基準!$B$31,"A",IF($Y951&gt;=スコアリング基準!$B$32,"B","C"))))</f>
        <v/>
      </c>
      <c r="AA951">
        <f>IFERROR(INDEX(実績DB!$I$3:$I$104,MATCH($B951&amp;$C951,実績DB!$J$3:$J$104,0)),"")</f>
        <v/>
      </c>
    </row>
    <row r="952">
      <c r="A952" t="n">
        <v>950</v>
      </c>
      <c r="B952" t="inlineStr">
        <is>
          <t>東北</t>
        </is>
      </c>
      <c r="C952" t="inlineStr">
        <is>
          <t>小野変電所</t>
        </is>
      </c>
      <c r="D952" t="inlineStr">
        <is>
          <t>宮城県</t>
        </is>
      </c>
      <c r="E952" t="n">
        <v>66</v>
      </c>
      <c r="F952" t="n">
        <v>6.6</v>
      </c>
      <c r="G952" s="3" t="n">
        <v>38.407957</v>
      </c>
      <c r="H952" s="3" t="n">
        <v>141.159706</v>
      </c>
      <c r="I952" t="inlineStr">
        <is>
          <t>Google Places(名称一致)</t>
        </is>
      </c>
      <c r="J952" t="n">
        <v>19</v>
      </c>
      <c r="K952" t="n">
        <v>19</v>
      </c>
      <c r="L952" t="n">
        <v>-13</v>
      </c>
      <c r="M952" t="n">
        <v>6</v>
      </c>
      <c r="O952" t="inlineStr">
        <is>
          <t>不可 #4</t>
        </is>
      </c>
      <c r="P952" t="inlineStr">
        <is>
          <t>有り</t>
        </is>
      </c>
      <c r="R952" s="4">
        <f>IF(COUNT($M952:$N952)=0,"",IF(AND(IF($N952&lt;&gt;"",$N952,$M952)&lt;=0,$O952&lt;&gt;"可"),"警告",""))</f>
        <v/>
      </c>
      <c r="S952" s="4">
        <f>IF(COUNT($M952:$N952)=0,0,IF(IF($N952&lt;&gt;"",$N952,$M952)&gt;=スコアリング基準!$B$20,スコアリング基準!$C$20,IF(IF($N952&lt;&gt;"",$N952,$M952)&gt;=スコアリング基準!$B$21,スコアリング基準!$C$21,IF(IF($N952&lt;&gt;"",$N952,$M952)&gt;0,スコアリング基準!$C$22,0))))</f>
        <v/>
      </c>
      <c r="T952" s="4">
        <f>IF($O952="可",スコアリング基準!$C$23,0)</f>
        <v/>
      </c>
      <c r="U952" s="4">
        <f>IF(OR(COUNT($K952:$L952)&lt;2,$K952=0),0,IF(ABS($L952)/$K952&lt;=スコアリング基準!$B$24,スコアリング基準!$C$24,IF(ABS($L952)/$K952&lt;=スコアリング基準!$B$25,スコアリング基準!$C$25,IF(ABS($L952)/$K952&lt;=スコアリング基準!$B$26,スコアリング基準!$C$26,0))))</f>
        <v/>
      </c>
      <c r="V952" s="4">
        <f>IF($P952="なし",スコアリング基準!$C$27,0)</f>
        <v/>
      </c>
      <c r="W952" s="4">
        <f>IF($F952="",0,IF(ISNUMBER($F952),IF($F952&lt;=スコアリング基準!$B$28,スコアリング基準!$C$28,スコアリング基準!$C$29),0))</f>
        <v/>
      </c>
      <c r="X952" s="4">
        <f>IFERROR(VLOOKUP($B952,スコアリング基準!$A$36:$B$46,2,FALSE),0)</f>
        <v/>
      </c>
      <c r="Y952" s="4">
        <f>SUM($S952:$X952)</f>
        <v/>
      </c>
      <c r="Z952" s="4">
        <f>IF(COUNT($M952:$N952)=0,"データ無",IF($Y952&gt;=スコアリング基準!$B$30,"S",IF($Y952&gt;=スコアリング基準!$B$31,"A",IF($Y952&gt;=スコアリング基準!$B$32,"B","C"))))</f>
        <v/>
      </c>
      <c r="AA952">
        <f>IFERROR(INDEX(実績DB!$I$3:$I$104,MATCH($B952&amp;$C952,実績DB!$J$3:$J$104,0)),"")</f>
        <v/>
      </c>
    </row>
    <row r="953">
      <c r="A953" t="n">
        <v>951</v>
      </c>
      <c r="B953" t="inlineStr">
        <is>
          <t>東北</t>
        </is>
      </c>
      <c r="C953" t="inlineStr">
        <is>
          <t>小須戸変電所</t>
        </is>
      </c>
      <c r="D953" t="inlineStr">
        <is>
          <t>新潟県</t>
        </is>
      </c>
      <c r="E953" t="n">
        <v>66</v>
      </c>
      <c r="F953" t="n">
        <v>6.6</v>
      </c>
      <c r="G953" s="3" t="n">
        <v>37.764653</v>
      </c>
      <c r="H953" s="3" t="n">
        <v>139.071991</v>
      </c>
      <c r="I953" t="inlineStr">
        <is>
          <t>Google Places(名称一致)</t>
        </is>
      </c>
      <c r="J953" t="n">
        <v>42</v>
      </c>
      <c r="K953" t="n">
        <v>42</v>
      </c>
      <c r="L953" t="n">
        <v>-28</v>
      </c>
      <c r="M953" t="n">
        <v>14</v>
      </c>
      <c r="O953" t="inlineStr">
        <is>
          <t>不可 #4</t>
        </is>
      </c>
      <c r="P953" t="inlineStr">
        <is>
          <t>有り</t>
        </is>
      </c>
      <c r="R953" s="4">
        <f>IF(COUNT($M953:$N953)=0,"",IF(AND(IF($N953&lt;&gt;"",$N953,$M953)&lt;=0,$O953&lt;&gt;"可"),"警告",""))</f>
        <v/>
      </c>
      <c r="S953" s="4">
        <f>IF(COUNT($M953:$N953)=0,0,IF(IF($N953&lt;&gt;"",$N953,$M953)&gt;=スコアリング基準!$B$20,スコアリング基準!$C$20,IF(IF($N953&lt;&gt;"",$N953,$M953)&gt;=スコアリング基準!$B$21,スコアリング基準!$C$21,IF(IF($N953&lt;&gt;"",$N953,$M953)&gt;0,スコアリング基準!$C$22,0))))</f>
        <v/>
      </c>
      <c r="T953" s="4">
        <f>IF($O953="可",スコアリング基準!$C$23,0)</f>
        <v/>
      </c>
      <c r="U953" s="4">
        <f>IF(OR(COUNT($K953:$L953)&lt;2,$K953=0),0,IF(ABS($L953)/$K953&lt;=スコアリング基準!$B$24,スコアリング基準!$C$24,IF(ABS($L953)/$K953&lt;=スコアリング基準!$B$25,スコアリング基準!$C$25,IF(ABS($L953)/$K953&lt;=スコアリング基準!$B$26,スコアリング基準!$C$26,0))))</f>
        <v/>
      </c>
      <c r="V953" s="4">
        <f>IF($P953="なし",スコアリング基準!$C$27,0)</f>
        <v/>
      </c>
      <c r="W953" s="4">
        <f>IF($F953="",0,IF(ISNUMBER($F953),IF($F953&lt;=スコアリング基準!$B$28,スコアリング基準!$C$28,スコアリング基準!$C$29),0))</f>
        <v/>
      </c>
      <c r="X953" s="4">
        <f>IFERROR(VLOOKUP($B953,スコアリング基準!$A$36:$B$46,2,FALSE),0)</f>
        <v/>
      </c>
      <c r="Y953" s="4">
        <f>SUM($S953:$X953)</f>
        <v/>
      </c>
      <c r="Z953" s="4">
        <f>IF(COUNT($M953:$N953)=0,"データ無",IF($Y953&gt;=スコアリング基準!$B$30,"S",IF($Y953&gt;=スコアリング基準!$B$31,"A",IF($Y953&gt;=スコアリング基準!$B$32,"B","C"))))</f>
        <v/>
      </c>
      <c r="AA953">
        <f>IFERROR(INDEX(実績DB!$I$3:$I$104,MATCH($B953&amp;$C953,実績DB!$J$3:$J$104,0)),"")</f>
        <v/>
      </c>
    </row>
    <row r="954">
      <c r="A954" t="n">
        <v>952</v>
      </c>
      <c r="B954" t="inlineStr">
        <is>
          <t>東北</t>
        </is>
      </c>
      <c r="C954" t="inlineStr">
        <is>
          <t>小鶴新田変電所</t>
        </is>
      </c>
      <c r="D954" t="inlineStr">
        <is>
          <t>宮城県</t>
        </is>
      </c>
      <c r="E954" t="n">
        <v>66</v>
      </c>
      <c r="F954" t="n">
        <v>6.6</v>
      </c>
      <c r="G954" s="3" t="n">
        <v>38.285244</v>
      </c>
      <c r="H954" s="3" t="n">
        <v>140.936772</v>
      </c>
      <c r="I954" t="inlineStr">
        <is>
          <t>Google Places(名称一致)</t>
        </is>
      </c>
      <c r="J954" t="n">
        <v>38</v>
      </c>
      <c r="K954" t="n">
        <v>38</v>
      </c>
      <c r="L954" t="n">
        <v>-17</v>
      </c>
      <c r="M954" t="n">
        <v>21</v>
      </c>
      <c r="O954" t="inlineStr">
        <is>
          <t>不可 #4</t>
        </is>
      </c>
      <c r="P954" t="inlineStr">
        <is>
          <t>有り</t>
        </is>
      </c>
      <c r="R954" s="4">
        <f>IF(COUNT($M954:$N954)=0,"",IF(AND(IF($N954&lt;&gt;"",$N954,$M954)&lt;=0,$O954&lt;&gt;"可"),"警告",""))</f>
        <v/>
      </c>
      <c r="S954" s="4">
        <f>IF(COUNT($M954:$N954)=0,0,IF(IF($N954&lt;&gt;"",$N954,$M954)&gt;=スコアリング基準!$B$20,スコアリング基準!$C$20,IF(IF($N954&lt;&gt;"",$N954,$M954)&gt;=スコアリング基準!$B$21,スコアリング基準!$C$21,IF(IF($N954&lt;&gt;"",$N954,$M954)&gt;0,スコアリング基準!$C$22,0))))</f>
        <v/>
      </c>
      <c r="T954" s="4">
        <f>IF($O954="可",スコアリング基準!$C$23,0)</f>
        <v/>
      </c>
      <c r="U954" s="4">
        <f>IF(OR(COUNT($K954:$L954)&lt;2,$K954=0),0,IF(ABS($L954)/$K954&lt;=スコアリング基準!$B$24,スコアリング基準!$C$24,IF(ABS($L954)/$K954&lt;=スコアリング基準!$B$25,スコアリング基準!$C$25,IF(ABS($L954)/$K954&lt;=スコアリング基準!$B$26,スコアリング基準!$C$26,0))))</f>
        <v/>
      </c>
      <c r="V954" s="4">
        <f>IF($P954="なし",スコアリング基準!$C$27,0)</f>
        <v/>
      </c>
      <c r="W954" s="4">
        <f>IF($F954="",0,IF(ISNUMBER($F954),IF($F954&lt;=スコアリング基準!$B$28,スコアリング基準!$C$28,スコアリング基準!$C$29),0))</f>
        <v/>
      </c>
      <c r="X954" s="4">
        <f>IFERROR(VLOOKUP($B954,スコアリング基準!$A$36:$B$46,2,FALSE),0)</f>
        <v/>
      </c>
      <c r="Y954" s="4">
        <f>SUM($S954:$X954)</f>
        <v/>
      </c>
      <c r="Z954" s="4">
        <f>IF(COUNT($M954:$N954)=0,"データ無",IF($Y954&gt;=スコアリング基準!$B$30,"S",IF($Y954&gt;=スコアリング基準!$B$31,"A",IF($Y954&gt;=スコアリング基準!$B$32,"B","C"))))</f>
        <v/>
      </c>
      <c r="AA954">
        <f>IFERROR(INDEX(実績DB!$I$3:$I$104,MATCH($B954&amp;$C954,実績DB!$J$3:$J$104,0)),"")</f>
        <v/>
      </c>
    </row>
    <row r="955">
      <c r="A955" t="n">
        <v>953</v>
      </c>
      <c r="B955" t="inlineStr">
        <is>
          <t>東北</t>
        </is>
      </c>
      <c r="C955" t="inlineStr">
        <is>
          <t>尾花沢変電所</t>
        </is>
      </c>
      <c r="D955" t="inlineStr">
        <is>
          <t>山形県</t>
        </is>
      </c>
      <c r="E955" t="n">
        <v>66</v>
      </c>
      <c r="F955" t="n">
        <v>6.6</v>
      </c>
      <c r="G955" s="3" t="n">
        <v>38.619312</v>
      </c>
      <c r="H955" s="3" t="n">
        <v>140.410438</v>
      </c>
      <c r="I955" t="inlineStr">
        <is>
          <t>Google Places(名称一致)</t>
        </is>
      </c>
      <c r="J955" t="n">
        <v>28</v>
      </c>
      <c r="K955" t="n">
        <v>28</v>
      </c>
      <c r="L955" t="n">
        <v>-17</v>
      </c>
      <c r="M955" t="n">
        <v>11</v>
      </c>
      <c r="O955" t="inlineStr">
        <is>
          <t>不可 #4</t>
        </is>
      </c>
      <c r="P955" t="inlineStr">
        <is>
          <t>有り</t>
        </is>
      </c>
      <c r="R955" s="4">
        <f>IF(COUNT($M955:$N955)=0,"",IF(AND(IF($N955&lt;&gt;"",$N955,$M955)&lt;=0,$O955&lt;&gt;"可"),"警告",""))</f>
        <v/>
      </c>
      <c r="S955" s="4">
        <f>IF(COUNT($M955:$N955)=0,0,IF(IF($N955&lt;&gt;"",$N955,$M955)&gt;=スコアリング基準!$B$20,スコアリング基準!$C$20,IF(IF($N955&lt;&gt;"",$N955,$M955)&gt;=スコアリング基準!$B$21,スコアリング基準!$C$21,IF(IF($N955&lt;&gt;"",$N955,$M955)&gt;0,スコアリング基準!$C$22,0))))</f>
        <v/>
      </c>
      <c r="T955" s="4">
        <f>IF($O955="可",スコアリング基準!$C$23,0)</f>
        <v/>
      </c>
      <c r="U955" s="4">
        <f>IF(OR(COUNT($K955:$L955)&lt;2,$K955=0),0,IF(ABS($L955)/$K955&lt;=スコアリング基準!$B$24,スコアリング基準!$C$24,IF(ABS($L955)/$K955&lt;=スコアリング基準!$B$25,スコアリング基準!$C$25,IF(ABS($L955)/$K955&lt;=スコアリング基準!$B$26,スコアリング基準!$C$26,0))))</f>
        <v/>
      </c>
      <c r="V955" s="4">
        <f>IF($P955="なし",スコアリング基準!$C$27,0)</f>
        <v/>
      </c>
      <c r="W955" s="4">
        <f>IF($F955="",0,IF(ISNUMBER($F955),IF($F955&lt;=スコアリング基準!$B$28,スコアリング基準!$C$28,スコアリング基準!$C$29),0))</f>
        <v/>
      </c>
      <c r="X955" s="4">
        <f>IFERROR(VLOOKUP($B955,スコアリング基準!$A$36:$B$46,2,FALSE),0)</f>
        <v/>
      </c>
      <c r="Y955" s="4">
        <f>SUM($S955:$X955)</f>
        <v/>
      </c>
      <c r="Z955" s="4">
        <f>IF(COUNT($M955:$N955)=0,"データ無",IF($Y955&gt;=スコアリング基準!$B$30,"S",IF($Y955&gt;=スコアリング基準!$B$31,"A",IF($Y955&gt;=スコアリング基準!$B$32,"B","C"))))</f>
        <v/>
      </c>
      <c r="AA955">
        <f>IFERROR(INDEX(実績DB!$I$3:$I$104,MATCH($B955&amp;$C955,実績DB!$J$3:$J$104,0)),"")</f>
        <v/>
      </c>
    </row>
    <row r="956">
      <c r="A956" t="n">
        <v>954</v>
      </c>
      <c r="B956" t="inlineStr">
        <is>
          <t>東北</t>
        </is>
      </c>
      <c r="C956" t="inlineStr">
        <is>
          <t>山の下変電所</t>
        </is>
      </c>
      <c r="D956" t="inlineStr">
        <is>
          <t>新潟県</t>
        </is>
      </c>
      <c r="E956" t="n">
        <v>66</v>
      </c>
      <c r="F956" t="n">
        <v>6.6</v>
      </c>
      <c r="G956" s="3" t="n">
        <v>37.931911</v>
      </c>
      <c r="H956" s="3" t="n">
        <v>139.078166</v>
      </c>
      <c r="I956" t="inlineStr">
        <is>
          <t>Google Places(名称一致)</t>
        </is>
      </c>
      <c r="J956" t="n">
        <v>38</v>
      </c>
      <c r="K956" t="n">
        <v>38</v>
      </c>
      <c r="L956" t="n">
        <v>-17</v>
      </c>
      <c r="M956" t="n">
        <v>21</v>
      </c>
      <c r="O956" t="inlineStr">
        <is>
          <t>不可 #4</t>
        </is>
      </c>
      <c r="P956" t="inlineStr">
        <is>
          <t>有り</t>
        </is>
      </c>
      <c r="R956" s="4">
        <f>IF(COUNT($M956:$N956)=0,"",IF(AND(IF($N956&lt;&gt;"",$N956,$M956)&lt;=0,$O956&lt;&gt;"可"),"警告",""))</f>
        <v/>
      </c>
      <c r="S956" s="4">
        <f>IF(COUNT($M956:$N956)=0,0,IF(IF($N956&lt;&gt;"",$N956,$M956)&gt;=スコアリング基準!$B$20,スコアリング基準!$C$20,IF(IF($N956&lt;&gt;"",$N956,$M956)&gt;=スコアリング基準!$B$21,スコアリング基準!$C$21,IF(IF($N956&lt;&gt;"",$N956,$M956)&gt;0,スコアリング基準!$C$22,0))))</f>
        <v/>
      </c>
      <c r="T956" s="4">
        <f>IF($O956="可",スコアリング基準!$C$23,0)</f>
        <v/>
      </c>
      <c r="U956" s="4">
        <f>IF(OR(COUNT($K956:$L956)&lt;2,$K956=0),0,IF(ABS($L956)/$K956&lt;=スコアリング基準!$B$24,スコアリング基準!$C$24,IF(ABS($L956)/$K956&lt;=スコアリング基準!$B$25,スコアリング基準!$C$25,IF(ABS($L956)/$K956&lt;=スコアリング基準!$B$26,スコアリング基準!$C$26,0))))</f>
        <v/>
      </c>
      <c r="V956" s="4">
        <f>IF($P956="なし",スコアリング基準!$C$27,0)</f>
        <v/>
      </c>
      <c r="W956" s="4">
        <f>IF($F956="",0,IF(ISNUMBER($F956),IF($F956&lt;=スコアリング基準!$B$28,スコアリング基準!$C$28,スコアリング基準!$C$29),0))</f>
        <v/>
      </c>
      <c r="X956" s="4">
        <f>IFERROR(VLOOKUP($B956,スコアリング基準!$A$36:$B$46,2,FALSE),0)</f>
        <v/>
      </c>
      <c r="Y956" s="4">
        <f>SUM($S956:$X956)</f>
        <v/>
      </c>
      <c r="Z956" s="4">
        <f>IF(COUNT($M956:$N956)=0,"データ無",IF($Y956&gt;=スコアリング基準!$B$30,"S",IF($Y956&gt;=スコアリング基準!$B$31,"A",IF($Y956&gt;=スコアリング基準!$B$32,"B","C"))))</f>
        <v/>
      </c>
      <c r="AA956">
        <f>IFERROR(INDEX(実績DB!$I$3:$I$104,MATCH($B956&amp;$C956,実績DB!$J$3:$J$104,0)),"")</f>
        <v/>
      </c>
    </row>
    <row r="957">
      <c r="A957" t="n">
        <v>955</v>
      </c>
      <c r="B957" t="inlineStr">
        <is>
          <t>東北</t>
        </is>
      </c>
      <c r="C957" t="inlineStr">
        <is>
          <t>山元変電所</t>
        </is>
      </c>
      <c r="D957" t="inlineStr">
        <is>
          <t>宮城県</t>
        </is>
      </c>
      <c r="E957" t="n">
        <v>66</v>
      </c>
      <c r="F957" t="n">
        <v>6.6</v>
      </c>
      <c r="G957" s="3" t="n">
        <v>37.954465</v>
      </c>
      <c r="H957" s="3" t="n">
        <v>140.895132</v>
      </c>
      <c r="I957" t="inlineStr">
        <is>
          <t>Google Places(名称一致)</t>
        </is>
      </c>
      <c r="J957" t="n">
        <v>38</v>
      </c>
      <c r="K957" t="n">
        <v>38</v>
      </c>
      <c r="L957" t="n">
        <v>-38</v>
      </c>
      <c r="M957" t="n">
        <v>0</v>
      </c>
      <c r="O957" t="inlineStr">
        <is>
          <t>不可 #4</t>
        </is>
      </c>
      <c r="P957" t="inlineStr">
        <is>
          <t>有り</t>
        </is>
      </c>
      <c r="R957" s="4">
        <f>IF(COUNT($M957:$N957)=0,"",IF(AND(IF($N957&lt;&gt;"",$N957,$M957)&lt;=0,$O957&lt;&gt;"可"),"警告",""))</f>
        <v/>
      </c>
      <c r="S957" s="4">
        <f>IF(COUNT($M957:$N957)=0,0,IF(IF($N957&lt;&gt;"",$N957,$M957)&gt;=スコアリング基準!$B$20,スコアリング基準!$C$20,IF(IF($N957&lt;&gt;"",$N957,$M957)&gt;=スコアリング基準!$B$21,スコアリング基準!$C$21,IF(IF($N957&lt;&gt;"",$N957,$M957)&gt;0,スコアリング基準!$C$22,0))))</f>
        <v/>
      </c>
      <c r="T957" s="4">
        <f>IF($O957="可",スコアリング基準!$C$23,0)</f>
        <v/>
      </c>
      <c r="U957" s="4">
        <f>IF(OR(COUNT($K957:$L957)&lt;2,$K957=0),0,IF(ABS($L957)/$K957&lt;=スコアリング基準!$B$24,スコアリング基準!$C$24,IF(ABS($L957)/$K957&lt;=スコアリング基準!$B$25,スコアリング基準!$C$25,IF(ABS($L957)/$K957&lt;=スコアリング基準!$B$26,スコアリング基準!$C$26,0))))</f>
        <v/>
      </c>
      <c r="V957" s="4">
        <f>IF($P957="なし",スコアリング基準!$C$27,0)</f>
        <v/>
      </c>
      <c r="W957" s="4">
        <f>IF($F957="",0,IF(ISNUMBER($F957),IF($F957&lt;=スコアリング基準!$B$28,スコアリング基準!$C$28,スコアリング基準!$C$29),0))</f>
        <v/>
      </c>
      <c r="X957" s="4">
        <f>IFERROR(VLOOKUP($B957,スコアリング基準!$A$36:$B$46,2,FALSE),0)</f>
        <v/>
      </c>
      <c r="Y957" s="4">
        <f>SUM($S957:$X957)</f>
        <v/>
      </c>
      <c r="Z957" s="4">
        <f>IF(COUNT($M957:$N957)=0,"データ無",IF($Y957&gt;=スコアリング基準!$B$30,"S",IF($Y957&gt;=スコアリング基準!$B$31,"A",IF($Y957&gt;=スコアリング基準!$B$32,"B","C"))))</f>
        <v/>
      </c>
      <c r="AA957">
        <f>IFERROR(INDEX(実績DB!$I$3:$I$104,MATCH($B957&amp;$C957,実績DB!$J$3:$J$104,0)),"")</f>
        <v/>
      </c>
    </row>
    <row r="958">
      <c r="A958" t="n">
        <v>956</v>
      </c>
      <c r="B958" t="inlineStr">
        <is>
          <t>東北</t>
        </is>
      </c>
      <c r="C958" t="inlineStr">
        <is>
          <t>岩代変電所</t>
        </is>
      </c>
      <c r="D958" t="inlineStr">
        <is>
          <t>福島県</t>
        </is>
      </c>
      <c r="E958" t="n">
        <v>66</v>
      </c>
      <c r="F958" t="n">
        <v>6.6</v>
      </c>
      <c r="G958" s="3" t="n">
        <v>37.586103</v>
      </c>
      <c r="H958" s="3" t="n">
        <v>140.510875</v>
      </c>
      <c r="I958" t="inlineStr">
        <is>
          <t>Google Places(名称一致)</t>
        </is>
      </c>
      <c r="J958" t="n">
        <v>23</v>
      </c>
      <c r="K958" t="n">
        <v>23</v>
      </c>
      <c r="L958" t="n">
        <v>-16</v>
      </c>
      <c r="M958" t="n">
        <v>7</v>
      </c>
      <c r="O958" t="inlineStr">
        <is>
          <t>不可 #4</t>
        </is>
      </c>
      <c r="P958" t="inlineStr">
        <is>
          <t>有り</t>
        </is>
      </c>
      <c r="R958" s="4">
        <f>IF(COUNT($M958:$N958)=0,"",IF(AND(IF($N958&lt;&gt;"",$N958,$M958)&lt;=0,$O958&lt;&gt;"可"),"警告",""))</f>
        <v/>
      </c>
      <c r="S958" s="4">
        <f>IF(COUNT($M958:$N958)=0,0,IF(IF($N958&lt;&gt;"",$N958,$M958)&gt;=スコアリング基準!$B$20,スコアリング基準!$C$20,IF(IF($N958&lt;&gt;"",$N958,$M958)&gt;=スコアリング基準!$B$21,スコアリング基準!$C$21,IF(IF($N958&lt;&gt;"",$N958,$M958)&gt;0,スコアリング基準!$C$22,0))))</f>
        <v/>
      </c>
      <c r="T958" s="4">
        <f>IF($O958="可",スコアリング基準!$C$23,0)</f>
        <v/>
      </c>
      <c r="U958" s="4">
        <f>IF(OR(COUNT($K958:$L958)&lt;2,$K958=0),0,IF(ABS($L958)/$K958&lt;=スコアリング基準!$B$24,スコアリング基準!$C$24,IF(ABS($L958)/$K958&lt;=スコアリング基準!$B$25,スコアリング基準!$C$25,IF(ABS($L958)/$K958&lt;=スコアリング基準!$B$26,スコアリング基準!$C$26,0))))</f>
        <v/>
      </c>
      <c r="V958" s="4">
        <f>IF($P958="なし",スコアリング基準!$C$27,0)</f>
        <v/>
      </c>
      <c r="W958" s="4">
        <f>IF($F958="",0,IF(ISNUMBER($F958),IF($F958&lt;=スコアリング基準!$B$28,スコアリング基準!$C$28,スコアリング基準!$C$29),0))</f>
        <v/>
      </c>
      <c r="X958" s="4">
        <f>IFERROR(VLOOKUP($B958,スコアリング基準!$A$36:$B$46,2,FALSE),0)</f>
        <v/>
      </c>
      <c r="Y958" s="4">
        <f>SUM($S958:$X958)</f>
        <v/>
      </c>
      <c r="Z958" s="4">
        <f>IF(COUNT($M958:$N958)=0,"データ無",IF($Y958&gt;=スコアリング基準!$B$30,"S",IF($Y958&gt;=スコアリング基準!$B$31,"A",IF($Y958&gt;=スコアリング基準!$B$32,"B","C"))))</f>
        <v/>
      </c>
      <c r="AA958">
        <f>IFERROR(INDEX(実績DB!$I$3:$I$104,MATCH($B958&amp;$C958,実績DB!$J$3:$J$104,0)),"")</f>
        <v/>
      </c>
    </row>
    <row r="959">
      <c r="A959" t="n">
        <v>957</v>
      </c>
      <c r="B959" t="inlineStr">
        <is>
          <t>東北</t>
        </is>
      </c>
      <c r="C959" t="inlineStr">
        <is>
          <t>岩出山変電所</t>
        </is>
      </c>
      <c r="D959" t="inlineStr">
        <is>
          <t>宮城県</t>
        </is>
      </c>
      <c r="E959" t="n">
        <v>66</v>
      </c>
      <c r="F959" t="n">
        <v>6.6</v>
      </c>
      <c r="G959" s="3" t="n">
        <v>38.64399</v>
      </c>
      <c r="H959" s="3" t="n">
        <v>140.86597</v>
      </c>
      <c r="I959" t="inlineStr">
        <is>
          <t>Google Places(名称一致)</t>
        </is>
      </c>
      <c r="J959" t="n">
        <v>18</v>
      </c>
      <c r="K959" t="n">
        <v>18</v>
      </c>
      <c r="L959" t="n">
        <v>-18</v>
      </c>
      <c r="M959" t="n">
        <v>0</v>
      </c>
      <c r="O959" t="inlineStr">
        <is>
          <t>不可 #4</t>
        </is>
      </c>
      <c r="P959" t="inlineStr">
        <is>
          <t>有り</t>
        </is>
      </c>
      <c r="R959" s="4">
        <f>IF(COUNT($M959:$N959)=0,"",IF(AND(IF($N959&lt;&gt;"",$N959,$M959)&lt;=0,$O959&lt;&gt;"可"),"警告",""))</f>
        <v/>
      </c>
      <c r="S959" s="4">
        <f>IF(COUNT($M959:$N959)=0,0,IF(IF($N959&lt;&gt;"",$N959,$M959)&gt;=スコアリング基準!$B$20,スコアリング基準!$C$20,IF(IF($N959&lt;&gt;"",$N959,$M959)&gt;=スコアリング基準!$B$21,スコアリング基準!$C$21,IF(IF($N959&lt;&gt;"",$N959,$M959)&gt;0,スコアリング基準!$C$22,0))))</f>
        <v/>
      </c>
      <c r="T959" s="4">
        <f>IF($O959="可",スコアリング基準!$C$23,0)</f>
        <v/>
      </c>
      <c r="U959" s="4">
        <f>IF(OR(COUNT($K959:$L959)&lt;2,$K959=0),0,IF(ABS($L959)/$K959&lt;=スコアリング基準!$B$24,スコアリング基準!$C$24,IF(ABS($L959)/$K959&lt;=スコアリング基準!$B$25,スコアリング基準!$C$25,IF(ABS($L959)/$K959&lt;=スコアリング基準!$B$26,スコアリング基準!$C$26,0))))</f>
        <v/>
      </c>
      <c r="V959" s="4">
        <f>IF($P959="なし",スコアリング基準!$C$27,0)</f>
        <v/>
      </c>
      <c r="W959" s="4">
        <f>IF($F959="",0,IF(ISNUMBER($F959),IF($F959&lt;=スコアリング基準!$B$28,スコアリング基準!$C$28,スコアリング基準!$C$29),0))</f>
        <v/>
      </c>
      <c r="X959" s="4">
        <f>IFERROR(VLOOKUP($B959,スコアリング基準!$A$36:$B$46,2,FALSE),0)</f>
        <v/>
      </c>
      <c r="Y959" s="4">
        <f>SUM($S959:$X959)</f>
        <v/>
      </c>
      <c r="Z959" s="4">
        <f>IF(COUNT($M959:$N959)=0,"データ無",IF($Y959&gt;=スコアリング基準!$B$30,"S",IF($Y959&gt;=スコアリング基準!$B$31,"A",IF($Y959&gt;=スコアリング基準!$B$32,"B","C"))))</f>
        <v/>
      </c>
      <c r="AA959">
        <f>IFERROR(INDEX(実績DB!$I$3:$I$104,MATCH($B959&amp;$C959,実績DB!$J$3:$J$104,0)),"")</f>
        <v/>
      </c>
    </row>
    <row r="960">
      <c r="A960" t="n">
        <v>958</v>
      </c>
      <c r="B960" t="inlineStr">
        <is>
          <t>東北</t>
        </is>
      </c>
      <c r="C960" t="inlineStr">
        <is>
          <t>岩城亀田変電所</t>
        </is>
      </c>
      <c r="D960" t="inlineStr">
        <is>
          <t>秋田県</t>
        </is>
      </c>
      <c r="E960" t="n">
        <v>66</v>
      </c>
      <c r="F960" t="n">
        <v>6.6</v>
      </c>
      <c r="G960" s="3" t="n">
        <v>39.508312</v>
      </c>
      <c r="H960" s="3" t="n">
        <v>140.07512</v>
      </c>
      <c r="I960" t="inlineStr">
        <is>
          <t>Google Places(名称一致)</t>
        </is>
      </c>
      <c r="J960" t="n">
        <v>18</v>
      </c>
      <c r="K960" t="n">
        <v>18</v>
      </c>
      <c r="L960" t="n">
        <v>-12</v>
      </c>
      <c r="M960" t="n">
        <v>6</v>
      </c>
      <c r="O960" t="inlineStr">
        <is>
          <t>不可 #4</t>
        </is>
      </c>
      <c r="P960" t="inlineStr">
        <is>
          <t>有り</t>
        </is>
      </c>
      <c r="R960" s="4">
        <f>IF(COUNT($M960:$N960)=0,"",IF(AND(IF($N960&lt;&gt;"",$N960,$M960)&lt;=0,$O960&lt;&gt;"可"),"警告",""))</f>
        <v/>
      </c>
      <c r="S960" s="4">
        <f>IF(COUNT($M960:$N960)=0,0,IF(IF($N960&lt;&gt;"",$N960,$M960)&gt;=スコアリング基準!$B$20,スコアリング基準!$C$20,IF(IF($N960&lt;&gt;"",$N960,$M960)&gt;=スコアリング基準!$B$21,スコアリング基準!$C$21,IF(IF($N960&lt;&gt;"",$N960,$M960)&gt;0,スコアリング基準!$C$22,0))))</f>
        <v/>
      </c>
      <c r="T960" s="4">
        <f>IF($O960="可",スコアリング基準!$C$23,0)</f>
        <v/>
      </c>
      <c r="U960" s="4">
        <f>IF(OR(COUNT($K960:$L960)&lt;2,$K960=0),0,IF(ABS($L960)/$K960&lt;=スコアリング基準!$B$24,スコアリング基準!$C$24,IF(ABS($L960)/$K960&lt;=スコアリング基準!$B$25,スコアリング基準!$C$25,IF(ABS($L960)/$K960&lt;=スコアリング基準!$B$26,スコアリング基準!$C$26,0))))</f>
        <v/>
      </c>
      <c r="V960" s="4">
        <f>IF($P960="なし",スコアリング基準!$C$27,0)</f>
        <v/>
      </c>
      <c r="W960" s="4">
        <f>IF($F960="",0,IF(ISNUMBER($F960),IF($F960&lt;=スコアリング基準!$B$28,スコアリング基準!$C$28,スコアリング基準!$C$29),0))</f>
        <v/>
      </c>
      <c r="X960" s="4">
        <f>IFERROR(VLOOKUP($B960,スコアリング基準!$A$36:$B$46,2,FALSE),0)</f>
        <v/>
      </c>
      <c r="Y960" s="4">
        <f>SUM($S960:$X960)</f>
        <v/>
      </c>
      <c r="Z960" s="4">
        <f>IF(COUNT($M960:$N960)=0,"データ無",IF($Y960&gt;=スコアリング基準!$B$30,"S",IF($Y960&gt;=スコアリング基準!$B$31,"A",IF($Y960&gt;=スコアリング基準!$B$32,"B","C"))))</f>
        <v/>
      </c>
      <c r="AA960">
        <f>IFERROR(INDEX(実績DB!$I$3:$I$104,MATCH($B960&amp;$C960,実績DB!$J$3:$J$104,0)),"")</f>
        <v/>
      </c>
    </row>
    <row r="961">
      <c r="A961" t="n">
        <v>959</v>
      </c>
      <c r="B961" t="inlineStr">
        <is>
          <t>東北</t>
        </is>
      </c>
      <c r="C961" t="inlineStr">
        <is>
          <t>岩室変電所</t>
        </is>
      </c>
      <c r="D961" t="inlineStr">
        <is>
          <t>新潟県</t>
        </is>
      </c>
      <c r="E961" t="n">
        <v>66</v>
      </c>
      <c r="F961" t="n">
        <v>6.6</v>
      </c>
      <c r="G961" s="3" t="n">
        <v>37.747453</v>
      </c>
      <c r="H961" s="3" t="n">
        <v>138.839241</v>
      </c>
      <c r="I961" t="inlineStr">
        <is>
          <t>Google Places(名称一致)</t>
        </is>
      </c>
      <c r="J961" t="n">
        <v>38</v>
      </c>
      <c r="K961" t="n">
        <v>38</v>
      </c>
      <c r="L961" t="n">
        <v>-20</v>
      </c>
      <c r="M961" t="n">
        <v>18</v>
      </c>
      <c r="O961" t="inlineStr">
        <is>
          <t>不可 #4</t>
        </is>
      </c>
      <c r="P961" t="inlineStr">
        <is>
          <t>有り</t>
        </is>
      </c>
      <c r="R961" s="4">
        <f>IF(COUNT($M961:$N961)=0,"",IF(AND(IF($N961&lt;&gt;"",$N961,$M961)&lt;=0,$O961&lt;&gt;"可"),"警告",""))</f>
        <v/>
      </c>
      <c r="S961" s="4">
        <f>IF(COUNT($M961:$N961)=0,0,IF(IF($N961&lt;&gt;"",$N961,$M961)&gt;=スコアリング基準!$B$20,スコアリング基準!$C$20,IF(IF($N961&lt;&gt;"",$N961,$M961)&gt;=スコアリング基準!$B$21,スコアリング基準!$C$21,IF(IF($N961&lt;&gt;"",$N961,$M961)&gt;0,スコアリング基準!$C$22,0))))</f>
        <v/>
      </c>
      <c r="T961" s="4">
        <f>IF($O961="可",スコアリング基準!$C$23,0)</f>
        <v/>
      </c>
      <c r="U961" s="4">
        <f>IF(OR(COUNT($K961:$L961)&lt;2,$K961=0),0,IF(ABS($L961)/$K961&lt;=スコアリング基準!$B$24,スコアリング基準!$C$24,IF(ABS($L961)/$K961&lt;=スコアリング基準!$B$25,スコアリング基準!$C$25,IF(ABS($L961)/$K961&lt;=スコアリング基準!$B$26,スコアリング基準!$C$26,0))))</f>
        <v/>
      </c>
      <c r="V961" s="4">
        <f>IF($P961="なし",スコアリング基準!$C$27,0)</f>
        <v/>
      </c>
      <c r="W961" s="4">
        <f>IF($F961="",0,IF(ISNUMBER($F961),IF($F961&lt;=スコアリング基準!$B$28,スコアリング基準!$C$28,スコアリング基準!$C$29),0))</f>
        <v/>
      </c>
      <c r="X961" s="4">
        <f>IFERROR(VLOOKUP($B961,スコアリング基準!$A$36:$B$46,2,FALSE),0)</f>
        <v/>
      </c>
      <c r="Y961" s="4">
        <f>SUM($S961:$X961)</f>
        <v/>
      </c>
      <c r="Z961" s="4">
        <f>IF(COUNT($M961:$N961)=0,"データ無",IF($Y961&gt;=スコアリング基準!$B$30,"S",IF($Y961&gt;=スコアリング基準!$B$31,"A",IF($Y961&gt;=スコアリング基準!$B$32,"B","C"))))</f>
        <v/>
      </c>
      <c r="AA961">
        <f>IFERROR(INDEX(実績DB!$I$3:$I$104,MATCH($B961&amp;$C961,実績DB!$J$3:$J$104,0)),"")</f>
        <v/>
      </c>
    </row>
    <row r="962">
      <c r="A962" t="n">
        <v>960</v>
      </c>
      <c r="B962" t="inlineStr">
        <is>
          <t>東北</t>
        </is>
      </c>
      <c r="C962" t="inlineStr">
        <is>
          <t>岩月変電所</t>
        </is>
      </c>
      <c r="D962" t="inlineStr">
        <is>
          <t>福島県</t>
        </is>
      </c>
      <c r="E962" t="n">
        <v>66</v>
      </c>
      <c r="F962" t="n">
        <v>6.6</v>
      </c>
      <c r="G962" s="3" t="n">
        <v>37.674093</v>
      </c>
      <c r="H962" s="3" t="n">
        <v>139.891911</v>
      </c>
      <c r="I962" t="inlineStr">
        <is>
          <t>Google Places(名称一致)</t>
        </is>
      </c>
      <c r="J962" t="n">
        <v>38</v>
      </c>
      <c r="K962" t="n">
        <v>38</v>
      </c>
      <c r="L962" t="n">
        <v>-24</v>
      </c>
      <c r="M962" t="n">
        <v>14</v>
      </c>
      <c r="O962" t="inlineStr">
        <is>
          <t>不可 #4</t>
        </is>
      </c>
      <c r="P962" t="inlineStr">
        <is>
          <t>有り</t>
        </is>
      </c>
      <c r="R962" s="4">
        <f>IF(COUNT($M962:$N962)=0,"",IF(AND(IF($N962&lt;&gt;"",$N962,$M962)&lt;=0,$O962&lt;&gt;"可"),"警告",""))</f>
        <v/>
      </c>
      <c r="S962" s="4">
        <f>IF(COUNT($M962:$N962)=0,0,IF(IF($N962&lt;&gt;"",$N962,$M962)&gt;=スコアリング基準!$B$20,スコアリング基準!$C$20,IF(IF($N962&lt;&gt;"",$N962,$M962)&gt;=スコアリング基準!$B$21,スコアリング基準!$C$21,IF(IF($N962&lt;&gt;"",$N962,$M962)&gt;0,スコアリング基準!$C$22,0))))</f>
        <v/>
      </c>
      <c r="T962" s="4">
        <f>IF($O962="可",スコアリング基準!$C$23,0)</f>
        <v/>
      </c>
      <c r="U962" s="4">
        <f>IF(OR(COUNT($K962:$L962)&lt;2,$K962=0),0,IF(ABS($L962)/$K962&lt;=スコアリング基準!$B$24,スコアリング基準!$C$24,IF(ABS($L962)/$K962&lt;=スコアリング基準!$B$25,スコアリング基準!$C$25,IF(ABS($L962)/$K962&lt;=スコアリング基準!$B$26,スコアリング基準!$C$26,0))))</f>
        <v/>
      </c>
      <c r="V962" s="4">
        <f>IF($P962="なし",スコアリング基準!$C$27,0)</f>
        <v/>
      </c>
      <c r="W962" s="4">
        <f>IF($F962="",0,IF(ISNUMBER($F962),IF($F962&lt;=スコアリング基準!$B$28,スコアリング基準!$C$28,スコアリング基準!$C$29),0))</f>
        <v/>
      </c>
      <c r="X962" s="4">
        <f>IFERROR(VLOOKUP($B962,スコアリング基準!$A$36:$B$46,2,FALSE),0)</f>
        <v/>
      </c>
      <c r="Y962" s="4">
        <f>SUM($S962:$X962)</f>
        <v/>
      </c>
      <c r="Z962" s="4">
        <f>IF(COUNT($M962:$N962)=0,"データ無",IF($Y962&gt;=スコアリング基準!$B$30,"S",IF($Y962&gt;=スコアリング基準!$B$31,"A",IF($Y962&gt;=スコアリング基準!$B$32,"B","C"))))</f>
        <v/>
      </c>
      <c r="AA962">
        <f>IFERROR(INDEX(実績DB!$I$3:$I$104,MATCH($B962&amp;$C962,実績DB!$J$3:$J$104,0)),"")</f>
        <v/>
      </c>
    </row>
    <row r="963">
      <c r="A963" t="n">
        <v>961</v>
      </c>
      <c r="B963" t="inlineStr">
        <is>
          <t>東北</t>
        </is>
      </c>
      <c r="C963" t="inlineStr">
        <is>
          <t>岩泉変電所</t>
        </is>
      </c>
      <c r="D963" t="inlineStr">
        <is>
          <t>岩手県</t>
        </is>
      </c>
      <c r="E963" t="n">
        <v>66</v>
      </c>
      <c r="F963" t="n">
        <v>33</v>
      </c>
      <c r="G963" s="3" t="n">
        <v>39.843142</v>
      </c>
      <c r="H963" s="3" t="n">
        <v>141.789959</v>
      </c>
      <c r="I963" t="inlineStr">
        <is>
          <t>Google Places(名称一致)</t>
        </is>
      </c>
      <c r="J963" t="n">
        <v>10</v>
      </c>
      <c r="K963" t="n">
        <v>10</v>
      </c>
      <c r="L963" t="n">
        <v>-1</v>
      </c>
      <c r="O963" t="inlineStr">
        <is>
          <t>不可 #3</t>
        </is>
      </c>
      <c r="P963" t="inlineStr">
        <is>
          <t>有り</t>
        </is>
      </c>
      <c r="R963" s="4">
        <f>IF(COUNT($M963:$N963)=0,"",IF(AND(IF($N963&lt;&gt;"",$N963,$M963)&lt;=0,$O963&lt;&gt;"可"),"警告",""))</f>
        <v/>
      </c>
      <c r="S963" s="4">
        <f>IF(COUNT($M963:$N963)=0,0,IF(IF($N963&lt;&gt;"",$N963,$M963)&gt;=スコアリング基準!$B$20,スコアリング基準!$C$20,IF(IF($N963&lt;&gt;"",$N963,$M963)&gt;=スコアリング基準!$B$21,スコアリング基準!$C$21,IF(IF($N963&lt;&gt;"",$N963,$M963)&gt;0,スコアリング基準!$C$22,0))))</f>
        <v/>
      </c>
      <c r="T963" s="4">
        <f>IF($O963="可",スコアリング基準!$C$23,0)</f>
        <v/>
      </c>
      <c r="U963" s="4">
        <f>IF(OR(COUNT($K963:$L963)&lt;2,$K963=0),0,IF(ABS($L963)/$K963&lt;=スコアリング基準!$B$24,スコアリング基準!$C$24,IF(ABS($L963)/$K963&lt;=スコアリング基準!$B$25,スコアリング基準!$C$25,IF(ABS($L963)/$K963&lt;=スコアリング基準!$B$26,スコアリング基準!$C$26,0))))</f>
        <v/>
      </c>
      <c r="V963" s="4">
        <f>IF($P963="なし",スコアリング基準!$C$27,0)</f>
        <v/>
      </c>
      <c r="W963" s="4">
        <f>IF($F963="",0,IF(ISNUMBER($F963),IF($F963&lt;=スコアリング基準!$B$28,スコアリング基準!$C$28,スコアリング基準!$C$29),0))</f>
        <v/>
      </c>
      <c r="X963" s="4">
        <f>IFERROR(VLOOKUP($B963,スコアリング基準!$A$36:$B$46,2,FALSE),0)</f>
        <v/>
      </c>
      <c r="Y963" s="4">
        <f>SUM($S963:$X963)</f>
        <v/>
      </c>
      <c r="Z963" s="4">
        <f>IF(COUNT($M963:$N963)=0,"データ無",IF($Y963&gt;=スコアリング基準!$B$30,"S",IF($Y963&gt;=スコアリング基準!$B$31,"A",IF($Y963&gt;=スコアリング基準!$B$32,"B","C"))))</f>
        <v/>
      </c>
      <c r="AA963">
        <f>IFERROR(INDEX(実績DB!$I$3:$I$104,MATCH($B963&amp;$C963,実績DB!$J$3:$J$104,0)),"")</f>
        <v/>
      </c>
    </row>
    <row r="964">
      <c r="A964" t="n">
        <v>962</v>
      </c>
      <c r="B964" t="inlineStr">
        <is>
          <t>東北</t>
        </is>
      </c>
      <c r="C964" t="inlineStr">
        <is>
          <t>岩谷変電所</t>
        </is>
      </c>
      <c r="D964" t="inlineStr">
        <is>
          <t>秋田県</t>
        </is>
      </c>
      <c r="E964" t="n">
        <v>66</v>
      </c>
      <c r="F964" t="n">
        <v>6.6</v>
      </c>
      <c r="G964" s="3" t="n">
        <v>39.452256</v>
      </c>
      <c r="H964" s="3" t="n">
        <v>140.15537</v>
      </c>
      <c r="I964" t="inlineStr">
        <is>
          <t>Google Places(名称一致)</t>
        </is>
      </c>
      <c r="J964" t="n">
        <v>18</v>
      </c>
      <c r="K964" t="n">
        <v>18</v>
      </c>
      <c r="L964" t="n">
        <v>-9</v>
      </c>
      <c r="M964" t="n">
        <v>9</v>
      </c>
      <c r="O964" t="inlineStr">
        <is>
          <t>不可 #4</t>
        </is>
      </c>
      <c r="P964" t="inlineStr">
        <is>
          <t>有り</t>
        </is>
      </c>
      <c r="R964" s="4">
        <f>IF(COUNT($M964:$N964)=0,"",IF(AND(IF($N964&lt;&gt;"",$N964,$M964)&lt;=0,$O964&lt;&gt;"可"),"警告",""))</f>
        <v/>
      </c>
      <c r="S964" s="4">
        <f>IF(COUNT($M964:$N964)=0,0,IF(IF($N964&lt;&gt;"",$N964,$M964)&gt;=スコアリング基準!$B$20,スコアリング基準!$C$20,IF(IF($N964&lt;&gt;"",$N964,$M964)&gt;=スコアリング基準!$B$21,スコアリング基準!$C$21,IF(IF($N964&lt;&gt;"",$N964,$M964)&gt;0,スコアリング基準!$C$22,0))))</f>
        <v/>
      </c>
      <c r="T964" s="4">
        <f>IF($O964="可",スコアリング基準!$C$23,0)</f>
        <v/>
      </c>
      <c r="U964" s="4">
        <f>IF(OR(COUNT($K964:$L964)&lt;2,$K964=0),0,IF(ABS($L964)/$K964&lt;=スコアリング基準!$B$24,スコアリング基準!$C$24,IF(ABS($L964)/$K964&lt;=スコアリング基準!$B$25,スコアリング基準!$C$25,IF(ABS($L964)/$K964&lt;=スコアリング基準!$B$26,スコアリング基準!$C$26,0))))</f>
        <v/>
      </c>
      <c r="V964" s="4">
        <f>IF($P964="なし",スコアリング基準!$C$27,0)</f>
        <v/>
      </c>
      <c r="W964" s="4">
        <f>IF($F964="",0,IF(ISNUMBER($F964),IF($F964&lt;=スコアリング基準!$B$28,スコアリング基準!$C$28,スコアリング基準!$C$29),0))</f>
        <v/>
      </c>
      <c r="X964" s="4">
        <f>IFERROR(VLOOKUP($B964,スコアリング基準!$A$36:$B$46,2,FALSE),0)</f>
        <v/>
      </c>
      <c r="Y964" s="4">
        <f>SUM($S964:$X964)</f>
        <v/>
      </c>
      <c r="Z964" s="4">
        <f>IF(COUNT($M964:$N964)=0,"データ無",IF($Y964&gt;=スコアリング基準!$B$30,"S",IF($Y964&gt;=スコアリング基準!$B$31,"A",IF($Y964&gt;=スコアリング基準!$B$32,"B","C"))))</f>
        <v/>
      </c>
      <c r="AA964">
        <f>IFERROR(INDEX(実績DB!$I$3:$I$104,MATCH($B964&amp;$C964,実績DB!$J$3:$J$104,0)),"")</f>
        <v/>
      </c>
    </row>
    <row r="965">
      <c r="A965" t="n">
        <v>963</v>
      </c>
      <c r="B965" t="inlineStr">
        <is>
          <t>東北</t>
        </is>
      </c>
      <c r="C965" t="inlineStr">
        <is>
          <t>川根変電所</t>
        </is>
      </c>
      <c r="D965" t="inlineStr">
        <is>
          <t>新潟県</t>
        </is>
      </c>
      <c r="E965" t="n">
        <v>66</v>
      </c>
      <c r="F965" t="n">
        <v>6.6</v>
      </c>
      <c r="G965" s="3" t="n">
        <v>37.870535</v>
      </c>
      <c r="H965" s="3" t="n">
        <v>139.079288</v>
      </c>
      <c r="I965" t="inlineStr">
        <is>
          <t>Google Places(名称一致)</t>
        </is>
      </c>
      <c r="J965" t="n">
        <v>38</v>
      </c>
      <c r="K965" t="n">
        <v>38</v>
      </c>
      <c r="L965" t="n">
        <v>-17</v>
      </c>
      <c r="M965" t="n">
        <v>21</v>
      </c>
      <c r="O965" t="inlineStr">
        <is>
          <t>不可 #4</t>
        </is>
      </c>
      <c r="P965" t="inlineStr">
        <is>
          <t>有り</t>
        </is>
      </c>
      <c r="R965" s="4">
        <f>IF(COUNT($M965:$N965)=0,"",IF(AND(IF($N965&lt;&gt;"",$N965,$M965)&lt;=0,$O965&lt;&gt;"可"),"警告",""))</f>
        <v/>
      </c>
      <c r="S965" s="4">
        <f>IF(COUNT($M965:$N965)=0,0,IF(IF($N965&lt;&gt;"",$N965,$M965)&gt;=スコアリング基準!$B$20,スコアリング基準!$C$20,IF(IF($N965&lt;&gt;"",$N965,$M965)&gt;=スコアリング基準!$B$21,スコアリング基準!$C$21,IF(IF($N965&lt;&gt;"",$N965,$M965)&gt;0,スコアリング基準!$C$22,0))))</f>
        <v/>
      </c>
      <c r="T965" s="4">
        <f>IF($O965="可",スコアリング基準!$C$23,0)</f>
        <v/>
      </c>
      <c r="U965" s="4">
        <f>IF(OR(COUNT($K965:$L965)&lt;2,$K965=0),0,IF(ABS($L965)/$K965&lt;=スコアリング基準!$B$24,スコアリング基準!$C$24,IF(ABS($L965)/$K965&lt;=スコアリング基準!$B$25,スコアリング基準!$C$25,IF(ABS($L965)/$K965&lt;=スコアリング基準!$B$26,スコアリング基準!$C$26,0))))</f>
        <v/>
      </c>
      <c r="V965" s="4">
        <f>IF($P965="なし",スコアリング基準!$C$27,0)</f>
        <v/>
      </c>
      <c r="W965" s="4">
        <f>IF($F965="",0,IF(ISNUMBER($F965),IF($F965&lt;=スコアリング基準!$B$28,スコアリング基準!$C$28,スコアリング基準!$C$29),0))</f>
        <v/>
      </c>
      <c r="X965" s="4">
        <f>IFERROR(VLOOKUP($B965,スコアリング基準!$A$36:$B$46,2,FALSE),0)</f>
        <v/>
      </c>
      <c r="Y965" s="4">
        <f>SUM($S965:$X965)</f>
        <v/>
      </c>
      <c r="Z965" s="4">
        <f>IF(COUNT($M965:$N965)=0,"データ無",IF($Y965&gt;=スコアリング基準!$B$30,"S",IF($Y965&gt;=スコアリング基準!$B$31,"A",IF($Y965&gt;=スコアリング基準!$B$32,"B","C"))))</f>
        <v/>
      </c>
      <c r="AA965">
        <f>IFERROR(INDEX(実績DB!$I$3:$I$104,MATCH($B965&amp;$C965,実績DB!$J$3:$J$104,0)),"")</f>
        <v/>
      </c>
    </row>
    <row r="966">
      <c r="A966" t="n">
        <v>964</v>
      </c>
      <c r="B966" t="inlineStr">
        <is>
          <t>東北</t>
        </is>
      </c>
      <c r="C966" t="inlineStr">
        <is>
          <t>常盤変電所</t>
        </is>
      </c>
      <c r="D966" t="inlineStr">
        <is>
          <t>岩手県</t>
        </is>
      </c>
      <c r="E966" t="n">
        <v>66</v>
      </c>
      <c r="F966" t="n">
        <v>6.6</v>
      </c>
      <c r="G966" s="3" t="n">
        <v>39.146617</v>
      </c>
      <c r="H966" s="3" t="n">
        <v>141.15859</v>
      </c>
      <c r="I966" t="inlineStr">
        <is>
          <t>Google Places(名称一致)</t>
        </is>
      </c>
      <c r="J966" t="n">
        <v>47</v>
      </c>
      <c r="K966" t="n">
        <v>47</v>
      </c>
      <c r="L966" t="n">
        <v>-30</v>
      </c>
      <c r="M966" t="n">
        <v>17</v>
      </c>
      <c r="O966" t="inlineStr">
        <is>
          <t>不可 #4</t>
        </is>
      </c>
      <c r="P966" t="inlineStr">
        <is>
          <t>有り</t>
        </is>
      </c>
      <c r="R966" s="4">
        <f>IF(COUNT($M966:$N966)=0,"",IF(AND(IF($N966&lt;&gt;"",$N966,$M966)&lt;=0,$O966&lt;&gt;"可"),"警告",""))</f>
        <v/>
      </c>
      <c r="S966" s="4">
        <f>IF(COUNT($M966:$N966)=0,0,IF(IF($N966&lt;&gt;"",$N966,$M966)&gt;=スコアリング基準!$B$20,スコアリング基準!$C$20,IF(IF($N966&lt;&gt;"",$N966,$M966)&gt;=スコアリング基準!$B$21,スコアリング基準!$C$21,IF(IF($N966&lt;&gt;"",$N966,$M966)&gt;0,スコアリング基準!$C$22,0))))</f>
        <v/>
      </c>
      <c r="T966" s="4">
        <f>IF($O966="可",スコアリング基準!$C$23,0)</f>
        <v/>
      </c>
      <c r="U966" s="4">
        <f>IF(OR(COUNT($K966:$L966)&lt;2,$K966=0),0,IF(ABS($L966)/$K966&lt;=スコアリング基準!$B$24,スコアリング基準!$C$24,IF(ABS($L966)/$K966&lt;=スコアリング基準!$B$25,スコアリング基準!$C$25,IF(ABS($L966)/$K966&lt;=スコアリング基準!$B$26,スコアリング基準!$C$26,0))))</f>
        <v/>
      </c>
      <c r="V966" s="4">
        <f>IF($P966="なし",スコアリング基準!$C$27,0)</f>
        <v/>
      </c>
      <c r="W966" s="4">
        <f>IF($F966="",0,IF(ISNUMBER($F966),IF($F966&lt;=スコアリング基準!$B$28,スコアリング基準!$C$28,スコアリング基準!$C$29),0))</f>
        <v/>
      </c>
      <c r="X966" s="4">
        <f>IFERROR(VLOOKUP($B966,スコアリング基準!$A$36:$B$46,2,FALSE),0)</f>
        <v/>
      </c>
      <c r="Y966" s="4">
        <f>SUM($S966:$X966)</f>
        <v/>
      </c>
      <c r="Z966" s="4">
        <f>IF(COUNT($M966:$N966)=0,"データ無",IF($Y966&gt;=スコアリング基準!$B$30,"S",IF($Y966&gt;=スコアリング基準!$B$31,"A",IF($Y966&gt;=スコアリング基準!$B$32,"B","C"))))</f>
        <v/>
      </c>
      <c r="AA966">
        <f>IFERROR(INDEX(実績DB!$I$3:$I$104,MATCH($B966&amp;$C966,実績DB!$J$3:$J$104,0)),"")</f>
        <v/>
      </c>
    </row>
    <row r="967">
      <c r="A967" t="n">
        <v>965</v>
      </c>
      <c r="B967" t="inlineStr">
        <is>
          <t>東北</t>
        </is>
      </c>
      <c r="C967" t="inlineStr">
        <is>
          <t>平大町変電所</t>
        </is>
      </c>
      <c r="D967" t="inlineStr">
        <is>
          <t>福島県</t>
        </is>
      </c>
      <c r="E967" t="n">
        <v>66</v>
      </c>
      <c r="F967" t="n">
        <v>6.6</v>
      </c>
      <c r="G967" s="3" t="n">
        <v>37.053369</v>
      </c>
      <c r="H967" s="3" t="n">
        <v>140.894203</v>
      </c>
      <c r="I967" t="inlineStr">
        <is>
          <t>Google Places(名称一致)</t>
        </is>
      </c>
      <c r="J967" t="n">
        <v>66</v>
      </c>
      <c r="K967" t="n">
        <v>66</v>
      </c>
      <c r="L967" t="n">
        <v>-49</v>
      </c>
      <c r="M967" t="n">
        <v>17</v>
      </c>
      <c r="O967" t="inlineStr">
        <is>
          <t>不可 #4</t>
        </is>
      </c>
      <c r="P967" t="inlineStr">
        <is>
          <t>有り</t>
        </is>
      </c>
      <c r="R967" s="4">
        <f>IF(COUNT($M967:$N967)=0,"",IF(AND(IF($N967&lt;&gt;"",$N967,$M967)&lt;=0,$O967&lt;&gt;"可"),"警告",""))</f>
        <v/>
      </c>
      <c r="S967" s="4">
        <f>IF(COUNT($M967:$N967)=0,0,IF(IF($N967&lt;&gt;"",$N967,$M967)&gt;=スコアリング基準!$B$20,スコアリング基準!$C$20,IF(IF($N967&lt;&gt;"",$N967,$M967)&gt;=スコアリング基準!$B$21,スコアリング基準!$C$21,IF(IF($N967&lt;&gt;"",$N967,$M967)&gt;0,スコアリング基準!$C$22,0))))</f>
        <v/>
      </c>
      <c r="T967" s="4">
        <f>IF($O967="可",スコアリング基準!$C$23,0)</f>
        <v/>
      </c>
      <c r="U967" s="4">
        <f>IF(OR(COUNT($K967:$L967)&lt;2,$K967=0),0,IF(ABS($L967)/$K967&lt;=スコアリング基準!$B$24,スコアリング基準!$C$24,IF(ABS($L967)/$K967&lt;=スコアリング基準!$B$25,スコアリング基準!$C$25,IF(ABS($L967)/$K967&lt;=スコアリング基準!$B$26,スコアリング基準!$C$26,0))))</f>
        <v/>
      </c>
      <c r="V967" s="4">
        <f>IF($P967="なし",スコアリング基準!$C$27,0)</f>
        <v/>
      </c>
      <c r="W967" s="4">
        <f>IF($F967="",0,IF(ISNUMBER($F967),IF($F967&lt;=スコアリング基準!$B$28,スコアリング基準!$C$28,スコアリング基準!$C$29),0))</f>
        <v/>
      </c>
      <c r="X967" s="4">
        <f>IFERROR(VLOOKUP($B967,スコアリング基準!$A$36:$B$46,2,FALSE),0)</f>
        <v/>
      </c>
      <c r="Y967" s="4">
        <f>SUM($S967:$X967)</f>
        <v/>
      </c>
      <c r="Z967" s="4">
        <f>IF(COUNT($M967:$N967)=0,"データ無",IF($Y967&gt;=スコアリング基準!$B$30,"S",IF($Y967&gt;=スコアリング基準!$B$31,"A",IF($Y967&gt;=スコアリング基準!$B$32,"B","C"))))</f>
        <v/>
      </c>
      <c r="AA967">
        <f>IFERROR(INDEX(実績DB!$I$3:$I$104,MATCH($B967&amp;$C967,実績DB!$J$3:$J$104,0)),"")</f>
        <v/>
      </c>
    </row>
    <row r="968">
      <c r="A968" t="n">
        <v>966</v>
      </c>
      <c r="B968" t="inlineStr">
        <is>
          <t>東北</t>
        </is>
      </c>
      <c r="C968" t="inlineStr">
        <is>
          <t>広小路変電所</t>
        </is>
      </c>
      <c r="D968" t="inlineStr">
        <is>
          <t>秋田県</t>
        </is>
      </c>
      <c r="E968" t="n">
        <v>66</v>
      </c>
      <c r="F968" t="n">
        <v>6.6</v>
      </c>
      <c r="G968" s="3" t="n"/>
      <c r="H968" s="3" t="n"/>
      <c r="I968" t="inlineStr">
        <is>
          <t>未取得</t>
        </is>
      </c>
      <c r="J968" t="n">
        <v>54</v>
      </c>
      <c r="K968" t="n">
        <v>54</v>
      </c>
      <c r="L968" t="n">
        <v>-34</v>
      </c>
      <c r="M968" t="n">
        <v>20</v>
      </c>
      <c r="O968" t="inlineStr">
        <is>
          <t>不可 #4</t>
        </is>
      </c>
      <c r="P968" t="inlineStr">
        <is>
          <t>有り</t>
        </is>
      </c>
      <c r="R968" s="4">
        <f>IF(COUNT($M968:$N968)=0,"",IF(AND(IF($N968&lt;&gt;"",$N968,$M968)&lt;=0,$O968&lt;&gt;"可"),"警告",""))</f>
        <v/>
      </c>
      <c r="S968" s="4">
        <f>IF(COUNT($M968:$N968)=0,0,IF(IF($N968&lt;&gt;"",$N968,$M968)&gt;=スコアリング基準!$B$20,スコアリング基準!$C$20,IF(IF($N968&lt;&gt;"",$N968,$M968)&gt;=スコアリング基準!$B$21,スコアリング基準!$C$21,IF(IF($N968&lt;&gt;"",$N968,$M968)&gt;0,スコアリング基準!$C$22,0))))</f>
        <v/>
      </c>
      <c r="T968" s="4">
        <f>IF($O968="可",スコアリング基準!$C$23,0)</f>
        <v/>
      </c>
      <c r="U968" s="4">
        <f>IF(OR(COUNT($K968:$L968)&lt;2,$K968=0),0,IF(ABS($L968)/$K968&lt;=スコアリング基準!$B$24,スコアリング基準!$C$24,IF(ABS($L968)/$K968&lt;=スコアリング基準!$B$25,スコアリング基準!$C$25,IF(ABS($L968)/$K968&lt;=スコアリング基準!$B$26,スコアリング基準!$C$26,0))))</f>
        <v/>
      </c>
      <c r="V968" s="4">
        <f>IF($P968="なし",スコアリング基準!$C$27,0)</f>
        <v/>
      </c>
      <c r="W968" s="4">
        <f>IF($F968="",0,IF(ISNUMBER($F968),IF($F968&lt;=スコアリング基準!$B$28,スコアリング基準!$C$28,スコアリング基準!$C$29),0))</f>
        <v/>
      </c>
      <c r="X968" s="4">
        <f>IFERROR(VLOOKUP($B968,スコアリング基準!$A$36:$B$46,2,FALSE),0)</f>
        <v/>
      </c>
      <c r="Y968" s="4">
        <f>SUM($S968:$X968)</f>
        <v/>
      </c>
      <c r="Z968" s="4">
        <f>IF(COUNT($M968:$N968)=0,"データ無",IF($Y968&gt;=スコアリング基準!$B$30,"S",IF($Y968&gt;=スコアリング基準!$B$31,"A",IF($Y968&gt;=スコアリング基準!$B$32,"B","C"))))</f>
        <v/>
      </c>
      <c r="AA968">
        <f>IFERROR(INDEX(実績DB!$I$3:$I$104,MATCH($B968&amp;$C968,実績DB!$J$3:$J$104,0)),"")</f>
        <v/>
      </c>
    </row>
    <row r="969">
      <c r="A969" t="n">
        <v>967</v>
      </c>
      <c r="B969" t="inlineStr">
        <is>
          <t>東北</t>
        </is>
      </c>
      <c r="C969" t="inlineStr">
        <is>
          <t>広瀬通変電所</t>
        </is>
      </c>
      <c r="D969" t="inlineStr">
        <is>
          <t>宮城県</t>
        </is>
      </c>
      <c r="E969" t="n">
        <v>66</v>
      </c>
      <c r="F969" t="n">
        <v>6.6</v>
      </c>
      <c r="G969" s="3" t="n"/>
      <c r="H969" s="3" t="n"/>
      <c r="I969" t="inlineStr">
        <is>
          <t>未取得</t>
        </is>
      </c>
      <c r="J969" t="n">
        <v>57</v>
      </c>
      <c r="K969" t="n">
        <v>57</v>
      </c>
      <c r="L969" t="n">
        <v>-36</v>
      </c>
      <c r="M969" t="n">
        <v>21</v>
      </c>
      <c r="O969" t="inlineStr">
        <is>
          <t>不可 #4</t>
        </is>
      </c>
      <c r="P969" t="inlineStr">
        <is>
          <t>有り</t>
        </is>
      </c>
      <c r="R969" s="4">
        <f>IF(COUNT($M969:$N969)=0,"",IF(AND(IF($N969&lt;&gt;"",$N969,$M969)&lt;=0,$O969&lt;&gt;"可"),"警告",""))</f>
        <v/>
      </c>
      <c r="S969" s="4">
        <f>IF(COUNT($M969:$N969)=0,0,IF(IF($N969&lt;&gt;"",$N969,$M969)&gt;=スコアリング基準!$B$20,スコアリング基準!$C$20,IF(IF($N969&lt;&gt;"",$N969,$M969)&gt;=スコアリング基準!$B$21,スコアリング基準!$C$21,IF(IF($N969&lt;&gt;"",$N969,$M969)&gt;0,スコアリング基準!$C$22,0))))</f>
        <v/>
      </c>
      <c r="T969" s="4">
        <f>IF($O969="可",スコアリング基準!$C$23,0)</f>
        <v/>
      </c>
      <c r="U969" s="4">
        <f>IF(OR(COUNT($K969:$L969)&lt;2,$K969=0),0,IF(ABS($L969)/$K969&lt;=スコアリング基準!$B$24,スコアリング基準!$C$24,IF(ABS($L969)/$K969&lt;=スコアリング基準!$B$25,スコアリング基準!$C$25,IF(ABS($L969)/$K969&lt;=スコアリング基準!$B$26,スコアリング基準!$C$26,0))))</f>
        <v/>
      </c>
      <c r="V969" s="4">
        <f>IF($P969="なし",スコアリング基準!$C$27,0)</f>
        <v/>
      </c>
      <c r="W969" s="4">
        <f>IF($F969="",0,IF(ISNUMBER($F969),IF($F969&lt;=スコアリング基準!$B$28,スコアリング基準!$C$28,スコアリング基準!$C$29),0))</f>
        <v/>
      </c>
      <c r="X969" s="4">
        <f>IFERROR(VLOOKUP($B969,スコアリング基準!$A$36:$B$46,2,FALSE),0)</f>
        <v/>
      </c>
      <c r="Y969" s="4">
        <f>SUM($S969:$X969)</f>
        <v/>
      </c>
      <c r="Z969" s="4">
        <f>IF(COUNT($M969:$N969)=0,"データ無",IF($Y969&gt;=スコアリング基準!$B$30,"S",IF($Y969&gt;=スコアリング基準!$B$31,"A",IF($Y969&gt;=スコアリング基準!$B$32,"B","C"))))</f>
        <v/>
      </c>
      <c r="AA969">
        <f>IFERROR(INDEX(実績DB!$I$3:$I$104,MATCH($B969&amp;$C969,実績DB!$J$3:$J$104,0)),"")</f>
        <v/>
      </c>
    </row>
    <row r="970">
      <c r="A970" t="n">
        <v>968</v>
      </c>
      <c r="B970" t="inlineStr">
        <is>
          <t>東北</t>
        </is>
      </c>
      <c r="C970" t="inlineStr">
        <is>
          <t>成田変電所</t>
        </is>
      </c>
      <c r="D970" t="inlineStr">
        <is>
          <t>宮城県</t>
        </is>
      </c>
      <c r="E970" t="n">
        <v>66</v>
      </c>
      <c r="F970" t="n">
        <v>6.6</v>
      </c>
      <c r="G970" s="3" t="n">
        <v>38.359666</v>
      </c>
      <c r="H970" s="3" t="n">
        <v>140.892194</v>
      </c>
      <c r="I970" t="inlineStr">
        <is>
          <t>Google Places(名称一致)</t>
        </is>
      </c>
      <c r="J970" t="n">
        <v>57</v>
      </c>
      <c r="K970" t="n">
        <v>57</v>
      </c>
      <c r="L970" t="n">
        <v>-45</v>
      </c>
      <c r="M970" t="n">
        <v>12</v>
      </c>
      <c r="O970" t="inlineStr">
        <is>
          <t>不可 #4</t>
        </is>
      </c>
      <c r="P970" t="inlineStr">
        <is>
          <t>有り</t>
        </is>
      </c>
      <c r="R970" s="4">
        <f>IF(COUNT($M970:$N970)=0,"",IF(AND(IF($N970&lt;&gt;"",$N970,$M970)&lt;=0,$O970&lt;&gt;"可"),"警告",""))</f>
        <v/>
      </c>
      <c r="S970" s="4">
        <f>IF(COUNT($M970:$N970)=0,0,IF(IF($N970&lt;&gt;"",$N970,$M970)&gt;=スコアリング基準!$B$20,スコアリング基準!$C$20,IF(IF($N970&lt;&gt;"",$N970,$M970)&gt;=スコアリング基準!$B$21,スコアリング基準!$C$21,IF(IF($N970&lt;&gt;"",$N970,$M970)&gt;0,スコアリング基準!$C$22,0))))</f>
        <v/>
      </c>
      <c r="T970" s="4">
        <f>IF($O970="可",スコアリング基準!$C$23,0)</f>
        <v/>
      </c>
      <c r="U970" s="4">
        <f>IF(OR(COUNT($K970:$L970)&lt;2,$K970=0),0,IF(ABS($L970)/$K970&lt;=スコアリング基準!$B$24,スコアリング基準!$C$24,IF(ABS($L970)/$K970&lt;=スコアリング基準!$B$25,スコアリング基準!$C$25,IF(ABS($L970)/$K970&lt;=スコアリング基準!$B$26,スコアリング基準!$C$26,0))))</f>
        <v/>
      </c>
      <c r="V970" s="4">
        <f>IF($P970="なし",スコアリング基準!$C$27,0)</f>
        <v/>
      </c>
      <c r="W970" s="4">
        <f>IF($F970="",0,IF(ISNUMBER($F970),IF($F970&lt;=スコアリング基準!$B$28,スコアリング基準!$C$28,スコアリング基準!$C$29),0))</f>
        <v/>
      </c>
      <c r="X970" s="4">
        <f>IFERROR(VLOOKUP($B970,スコアリング基準!$A$36:$B$46,2,FALSE),0)</f>
        <v/>
      </c>
      <c r="Y970" s="4">
        <f>SUM($S970:$X970)</f>
        <v/>
      </c>
      <c r="Z970" s="4">
        <f>IF(COUNT($M970:$N970)=0,"データ無",IF($Y970&gt;=スコアリング基準!$B$30,"S",IF($Y970&gt;=スコアリング基準!$B$31,"A",IF($Y970&gt;=スコアリング基準!$B$32,"B","C"))))</f>
        <v/>
      </c>
      <c r="AA970">
        <f>IFERROR(INDEX(実績DB!$I$3:$I$104,MATCH($B970&amp;$C970,実績DB!$J$3:$J$104,0)),"")</f>
        <v/>
      </c>
    </row>
    <row r="971">
      <c r="A971" t="n">
        <v>969</v>
      </c>
      <c r="B971" t="inlineStr">
        <is>
          <t>東北</t>
        </is>
      </c>
      <c r="C971" t="inlineStr">
        <is>
          <t>戸沢変電所</t>
        </is>
      </c>
      <c r="D971" t="inlineStr">
        <is>
          <t>山形県</t>
        </is>
      </c>
      <c r="E971" t="n">
        <v>66</v>
      </c>
      <c r="F971" t="n">
        <v>6.6</v>
      </c>
      <c r="G971" s="3" t="n">
        <v>38.746187</v>
      </c>
      <c r="H971" s="3" t="n">
        <v>140.180923</v>
      </c>
      <c r="I971" t="inlineStr">
        <is>
          <t>Google Places(名称一致)</t>
        </is>
      </c>
      <c r="J971" t="n">
        <v>18</v>
      </c>
      <c r="K971" t="n">
        <v>18</v>
      </c>
      <c r="L971" t="n">
        <v>-10</v>
      </c>
      <c r="M971" t="n">
        <v>8</v>
      </c>
      <c r="O971" t="inlineStr">
        <is>
          <t>不可 #4</t>
        </is>
      </c>
      <c r="P971" t="inlineStr">
        <is>
          <t>有り</t>
        </is>
      </c>
      <c r="R971" s="4">
        <f>IF(COUNT($M971:$N971)=0,"",IF(AND(IF($N971&lt;&gt;"",$N971,$M971)&lt;=0,$O971&lt;&gt;"可"),"警告",""))</f>
        <v/>
      </c>
      <c r="S971" s="4">
        <f>IF(COUNT($M971:$N971)=0,0,IF(IF($N971&lt;&gt;"",$N971,$M971)&gt;=スコアリング基準!$B$20,スコアリング基準!$C$20,IF(IF($N971&lt;&gt;"",$N971,$M971)&gt;=スコアリング基準!$B$21,スコアリング基準!$C$21,IF(IF($N971&lt;&gt;"",$N971,$M971)&gt;0,スコアリング基準!$C$22,0))))</f>
        <v/>
      </c>
      <c r="T971" s="4">
        <f>IF($O971="可",スコアリング基準!$C$23,0)</f>
        <v/>
      </c>
      <c r="U971" s="4">
        <f>IF(OR(COUNT($K971:$L971)&lt;2,$K971=0),0,IF(ABS($L971)/$K971&lt;=スコアリング基準!$B$24,スコアリング基準!$C$24,IF(ABS($L971)/$K971&lt;=スコアリング基準!$B$25,スコアリング基準!$C$25,IF(ABS($L971)/$K971&lt;=スコアリング基準!$B$26,スコアリング基準!$C$26,0))))</f>
        <v/>
      </c>
      <c r="V971" s="4">
        <f>IF($P971="なし",スコアリング基準!$C$27,0)</f>
        <v/>
      </c>
      <c r="W971" s="4">
        <f>IF($F971="",0,IF(ISNUMBER($F971),IF($F971&lt;=スコアリング基準!$B$28,スコアリング基準!$C$28,スコアリング基準!$C$29),0))</f>
        <v/>
      </c>
      <c r="X971" s="4">
        <f>IFERROR(VLOOKUP($B971,スコアリング基準!$A$36:$B$46,2,FALSE),0)</f>
        <v/>
      </c>
      <c r="Y971" s="4">
        <f>SUM($S971:$X971)</f>
        <v/>
      </c>
      <c r="Z971" s="4">
        <f>IF(COUNT($M971:$N971)=0,"データ無",IF($Y971&gt;=スコアリング基準!$B$30,"S",IF($Y971&gt;=スコアリング基準!$B$31,"A",IF($Y971&gt;=スコアリング基準!$B$32,"B","C"))))</f>
        <v/>
      </c>
      <c r="AA971">
        <f>IFERROR(INDEX(実績DB!$I$3:$I$104,MATCH($B971&amp;$C971,実績DB!$J$3:$J$104,0)),"")</f>
        <v/>
      </c>
    </row>
    <row r="972">
      <c r="A972" t="n">
        <v>970</v>
      </c>
      <c r="B972" t="inlineStr">
        <is>
          <t>東北</t>
        </is>
      </c>
      <c r="C972" t="inlineStr">
        <is>
          <t>新井変電所</t>
        </is>
      </c>
      <c r="D972" t="inlineStr">
        <is>
          <t>新潟県</t>
        </is>
      </c>
      <c r="E972" t="n">
        <v>66</v>
      </c>
      <c r="F972" t="n">
        <v>6.6</v>
      </c>
      <c r="G972" s="3" t="n">
        <v>37.017822</v>
      </c>
      <c r="H972" s="3" t="n">
        <v>138.259911</v>
      </c>
      <c r="I972" t="inlineStr">
        <is>
          <t>Google Places(名称一致)</t>
        </is>
      </c>
      <c r="J972" t="n">
        <v>47</v>
      </c>
      <c r="K972" t="n">
        <v>47</v>
      </c>
      <c r="L972" t="n">
        <v>-33</v>
      </c>
      <c r="M972" t="n">
        <v>14</v>
      </c>
      <c r="O972" t="inlineStr">
        <is>
          <t>不可 #4</t>
        </is>
      </c>
      <c r="P972" t="inlineStr">
        <is>
          <t>有り</t>
        </is>
      </c>
      <c r="R972" s="4">
        <f>IF(COUNT($M972:$N972)=0,"",IF(AND(IF($N972&lt;&gt;"",$N972,$M972)&lt;=0,$O972&lt;&gt;"可"),"警告",""))</f>
        <v/>
      </c>
      <c r="S972" s="4">
        <f>IF(COUNT($M972:$N972)=0,0,IF(IF($N972&lt;&gt;"",$N972,$M972)&gt;=スコアリング基準!$B$20,スコアリング基準!$C$20,IF(IF($N972&lt;&gt;"",$N972,$M972)&gt;=スコアリング基準!$B$21,スコアリング基準!$C$21,IF(IF($N972&lt;&gt;"",$N972,$M972)&gt;0,スコアリング基準!$C$22,0))))</f>
        <v/>
      </c>
      <c r="T972" s="4">
        <f>IF($O972="可",スコアリング基準!$C$23,0)</f>
        <v/>
      </c>
      <c r="U972" s="4">
        <f>IF(OR(COUNT($K972:$L972)&lt;2,$K972=0),0,IF(ABS($L972)/$K972&lt;=スコアリング基準!$B$24,スコアリング基準!$C$24,IF(ABS($L972)/$K972&lt;=スコアリング基準!$B$25,スコアリング基準!$C$25,IF(ABS($L972)/$K972&lt;=スコアリング基準!$B$26,スコアリング基準!$C$26,0))))</f>
        <v/>
      </c>
      <c r="V972" s="4">
        <f>IF($P972="なし",スコアリング基準!$C$27,0)</f>
        <v/>
      </c>
      <c r="W972" s="4">
        <f>IF($F972="",0,IF(ISNUMBER($F972),IF($F972&lt;=スコアリング基準!$B$28,スコアリング基準!$C$28,スコアリング基準!$C$29),0))</f>
        <v/>
      </c>
      <c r="X972" s="4">
        <f>IFERROR(VLOOKUP($B972,スコアリング基準!$A$36:$B$46,2,FALSE),0)</f>
        <v/>
      </c>
      <c r="Y972" s="4">
        <f>SUM($S972:$X972)</f>
        <v/>
      </c>
      <c r="Z972" s="4">
        <f>IF(COUNT($M972:$N972)=0,"データ無",IF($Y972&gt;=スコアリング基準!$B$30,"S",IF($Y972&gt;=スコアリング基準!$B$31,"A",IF($Y972&gt;=スコアリング基準!$B$32,"B","C"))))</f>
        <v/>
      </c>
      <c r="AA972">
        <f>IFERROR(INDEX(実績DB!$I$3:$I$104,MATCH($B972&amp;$C972,実績DB!$J$3:$J$104,0)),"")</f>
        <v/>
      </c>
    </row>
    <row r="973">
      <c r="A973" t="n">
        <v>971</v>
      </c>
      <c r="B973" t="inlineStr">
        <is>
          <t>東北</t>
        </is>
      </c>
      <c r="C973" t="inlineStr">
        <is>
          <t>新屋変電所</t>
        </is>
      </c>
      <c r="D973" t="inlineStr">
        <is>
          <t>秋田県</t>
        </is>
      </c>
      <c r="E973" t="n">
        <v>66</v>
      </c>
      <c r="F973" t="n">
        <v>6.6</v>
      </c>
      <c r="G973" s="3" t="n">
        <v>39.680475</v>
      </c>
      <c r="H973" s="3" t="n">
        <v>140.088658</v>
      </c>
      <c r="I973" t="inlineStr">
        <is>
          <t>Google Places(名称一致)</t>
        </is>
      </c>
      <c r="J973" t="n">
        <v>27</v>
      </c>
      <c r="K973" t="n">
        <v>27</v>
      </c>
      <c r="L973" t="n">
        <v>-16</v>
      </c>
      <c r="M973" t="n">
        <v>11</v>
      </c>
      <c r="O973" t="inlineStr">
        <is>
          <t>不可 #4</t>
        </is>
      </c>
      <c r="P973" t="inlineStr">
        <is>
          <t>有り</t>
        </is>
      </c>
      <c r="R973" s="4">
        <f>IF(COUNT($M973:$N973)=0,"",IF(AND(IF($N973&lt;&gt;"",$N973,$M973)&lt;=0,$O973&lt;&gt;"可"),"警告",""))</f>
        <v/>
      </c>
      <c r="S973" s="4">
        <f>IF(COUNT($M973:$N973)=0,0,IF(IF($N973&lt;&gt;"",$N973,$M973)&gt;=スコアリング基準!$B$20,スコアリング基準!$C$20,IF(IF($N973&lt;&gt;"",$N973,$M973)&gt;=スコアリング基準!$B$21,スコアリング基準!$C$21,IF(IF($N973&lt;&gt;"",$N973,$M973)&gt;0,スコアリング基準!$C$22,0))))</f>
        <v/>
      </c>
      <c r="T973" s="4">
        <f>IF($O973="可",スコアリング基準!$C$23,0)</f>
        <v/>
      </c>
      <c r="U973" s="4">
        <f>IF(OR(COUNT($K973:$L973)&lt;2,$K973=0),0,IF(ABS($L973)/$K973&lt;=スコアリング基準!$B$24,スコアリング基準!$C$24,IF(ABS($L973)/$K973&lt;=スコアリング基準!$B$25,スコアリング基準!$C$25,IF(ABS($L973)/$K973&lt;=スコアリング基準!$B$26,スコアリング基準!$C$26,0))))</f>
        <v/>
      </c>
      <c r="V973" s="4">
        <f>IF($P973="なし",スコアリング基準!$C$27,0)</f>
        <v/>
      </c>
      <c r="W973" s="4">
        <f>IF($F973="",0,IF(ISNUMBER($F973),IF($F973&lt;=スコアリング基準!$B$28,スコアリング基準!$C$28,スコアリング基準!$C$29),0))</f>
        <v/>
      </c>
      <c r="X973" s="4">
        <f>IFERROR(VLOOKUP($B973,スコアリング基準!$A$36:$B$46,2,FALSE),0)</f>
        <v/>
      </c>
      <c r="Y973" s="4">
        <f>SUM($S973:$X973)</f>
        <v/>
      </c>
      <c r="Z973" s="4">
        <f>IF(COUNT($M973:$N973)=0,"データ無",IF($Y973&gt;=スコアリング基準!$B$30,"S",IF($Y973&gt;=スコアリング基準!$B$31,"A",IF($Y973&gt;=スコアリング基準!$B$32,"B","C"))))</f>
        <v/>
      </c>
      <c r="AA973">
        <f>IFERROR(INDEX(実績DB!$I$3:$I$104,MATCH($B973&amp;$C973,実績DB!$J$3:$J$104,0)),"")</f>
        <v/>
      </c>
    </row>
    <row r="974">
      <c r="A974" t="n">
        <v>972</v>
      </c>
      <c r="B974" t="inlineStr">
        <is>
          <t>東北</t>
        </is>
      </c>
      <c r="C974" t="inlineStr">
        <is>
          <t>新崎変電所</t>
        </is>
      </c>
      <c r="D974" t="inlineStr">
        <is>
          <t>新潟県</t>
        </is>
      </c>
      <c r="E974" t="n">
        <v>66</v>
      </c>
      <c r="F974" t="n">
        <v>6.6</v>
      </c>
      <c r="G974" s="3" t="n">
        <v>37.92332</v>
      </c>
      <c r="H974" s="3" t="n">
        <v>139.16417</v>
      </c>
      <c r="I974" t="inlineStr">
        <is>
          <t>OSM実測(名称一致)</t>
        </is>
      </c>
      <c r="J974" t="n">
        <v>19</v>
      </c>
      <c r="K974" t="n">
        <v>19</v>
      </c>
      <c r="L974" t="n">
        <v>1</v>
      </c>
      <c r="M974" t="n">
        <v>20</v>
      </c>
      <c r="O974" t="inlineStr">
        <is>
          <t>不可 #4</t>
        </is>
      </c>
      <c r="P974" t="inlineStr">
        <is>
          <t>有り</t>
        </is>
      </c>
      <c r="R974" s="4">
        <f>IF(COUNT($M974:$N974)=0,"",IF(AND(IF($N974&lt;&gt;"",$N974,$M974)&lt;=0,$O974&lt;&gt;"可"),"警告",""))</f>
        <v/>
      </c>
      <c r="S974" s="4">
        <f>IF(COUNT($M974:$N974)=0,0,IF(IF($N974&lt;&gt;"",$N974,$M974)&gt;=スコアリング基準!$B$20,スコアリング基準!$C$20,IF(IF($N974&lt;&gt;"",$N974,$M974)&gt;=スコアリング基準!$B$21,スコアリング基準!$C$21,IF(IF($N974&lt;&gt;"",$N974,$M974)&gt;0,スコアリング基準!$C$22,0))))</f>
        <v/>
      </c>
      <c r="T974" s="4">
        <f>IF($O974="可",スコアリング基準!$C$23,0)</f>
        <v/>
      </c>
      <c r="U974" s="4">
        <f>IF(OR(COUNT($K974:$L974)&lt;2,$K974=0),0,IF(ABS($L974)/$K974&lt;=スコアリング基準!$B$24,スコアリング基準!$C$24,IF(ABS($L974)/$K974&lt;=スコアリング基準!$B$25,スコアリング基準!$C$25,IF(ABS($L974)/$K974&lt;=スコアリング基準!$B$26,スコアリング基準!$C$26,0))))</f>
        <v/>
      </c>
      <c r="V974" s="4">
        <f>IF($P974="なし",スコアリング基準!$C$27,0)</f>
        <v/>
      </c>
      <c r="W974" s="4">
        <f>IF($F974="",0,IF(ISNUMBER($F974),IF($F974&lt;=スコアリング基準!$B$28,スコアリング基準!$C$28,スコアリング基準!$C$29),0))</f>
        <v/>
      </c>
      <c r="X974" s="4">
        <f>IFERROR(VLOOKUP($B974,スコアリング基準!$A$36:$B$46,2,FALSE),0)</f>
        <v/>
      </c>
      <c r="Y974" s="4">
        <f>SUM($S974:$X974)</f>
        <v/>
      </c>
      <c r="Z974" s="4">
        <f>IF(COUNT($M974:$N974)=0,"データ無",IF($Y974&gt;=スコアリング基準!$B$30,"S",IF($Y974&gt;=スコアリング基準!$B$31,"A",IF($Y974&gt;=スコアリング基準!$B$32,"B","C"))))</f>
        <v/>
      </c>
      <c r="AA974">
        <f>IFERROR(INDEX(実績DB!$I$3:$I$104,MATCH($B974&amp;$C974,実績DB!$J$3:$J$104,0)),"")</f>
        <v/>
      </c>
    </row>
    <row r="975">
      <c r="A975" t="n">
        <v>973</v>
      </c>
      <c r="B975" t="inlineStr">
        <is>
          <t>東北</t>
        </is>
      </c>
      <c r="C975" t="inlineStr">
        <is>
          <t>新庄十日町変電所</t>
        </is>
      </c>
      <c r="D975" t="inlineStr">
        <is>
          <t>山形県</t>
        </is>
      </c>
      <c r="E975" t="n">
        <v>66</v>
      </c>
      <c r="F975" t="n">
        <v>6.6</v>
      </c>
      <c r="G975" s="3" t="n">
        <v>38.790431</v>
      </c>
      <c r="H975" s="3" t="n">
        <v>140.303919</v>
      </c>
      <c r="I975" t="inlineStr">
        <is>
          <t>Google Places(名称一致)</t>
        </is>
      </c>
      <c r="J975" t="n">
        <v>38</v>
      </c>
      <c r="K975" t="n">
        <v>38</v>
      </c>
      <c r="L975" t="n">
        <v>-22</v>
      </c>
      <c r="M975" t="n">
        <v>16</v>
      </c>
      <c r="O975" t="inlineStr">
        <is>
          <t>不可 #4</t>
        </is>
      </c>
      <c r="P975" t="inlineStr">
        <is>
          <t>有り</t>
        </is>
      </c>
      <c r="R975" s="4">
        <f>IF(COUNT($M975:$N975)=0,"",IF(AND(IF($N975&lt;&gt;"",$N975,$M975)&lt;=0,$O975&lt;&gt;"可"),"警告",""))</f>
        <v/>
      </c>
      <c r="S975" s="4">
        <f>IF(COUNT($M975:$N975)=0,0,IF(IF($N975&lt;&gt;"",$N975,$M975)&gt;=スコアリング基準!$B$20,スコアリング基準!$C$20,IF(IF($N975&lt;&gt;"",$N975,$M975)&gt;=スコアリング基準!$B$21,スコアリング基準!$C$21,IF(IF($N975&lt;&gt;"",$N975,$M975)&gt;0,スコアリング基準!$C$22,0))))</f>
        <v/>
      </c>
      <c r="T975" s="4">
        <f>IF($O975="可",スコアリング基準!$C$23,0)</f>
        <v/>
      </c>
      <c r="U975" s="4">
        <f>IF(OR(COUNT($K975:$L975)&lt;2,$K975=0),0,IF(ABS($L975)/$K975&lt;=スコアリング基準!$B$24,スコアリング基準!$C$24,IF(ABS($L975)/$K975&lt;=スコアリング基準!$B$25,スコアリング基準!$C$25,IF(ABS($L975)/$K975&lt;=スコアリング基準!$B$26,スコアリング基準!$C$26,0))))</f>
        <v/>
      </c>
      <c r="V975" s="4">
        <f>IF($P975="なし",スコアリング基準!$C$27,0)</f>
        <v/>
      </c>
      <c r="W975" s="4">
        <f>IF($F975="",0,IF(ISNUMBER($F975),IF($F975&lt;=スコアリング基準!$B$28,スコアリング基準!$C$28,スコアリング基準!$C$29),0))</f>
        <v/>
      </c>
      <c r="X975" s="4">
        <f>IFERROR(VLOOKUP($B975,スコアリング基準!$A$36:$B$46,2,FALSE),0)</f>
        <v/>
      </c>
      <c r="Y975" s="4">
        <f>SUM($S975:$X975)</f>
        <v/>
      </c>
      <c r="Z975" s="4">
        <f>IF(COUNT($M975:$N975)=0,"データ無",IF($Y975&gt;=スコアリング基準!$B$30,"S",IF($Y975&gt;=スコアリング基準!$B$31,"A",IF($Y975&gt;=スコアリング基準!$B$32,"B","C"))))</f>
        <v/>
      </c>
      <c r="AA975">
        <f>IFERROR(INDEX(実績DB!$I$3:$I$104,MATCH($B975&amp;$C975,実績DB!$J$3:$J$104,0)),"")</f>
        <v/>
      </c>
    </row>
    <row r="976">
      <c r="A976" t="n">
        <v>974</v>
      </c>
      <c r="B976" t="inlineStr">
        <is>
          <t>東北</t>
        </is>
      </c>
      <c r="C976" t="inlineStr">
        <is>
          <t>新浜変電所</t>
        </is>
      </c>
      <c r="D976" t="inlineStr">
        <is>
          <t>宮城県</t>
        </is>
      </c>
      <c r="E976" t="n">
        <v>66</v>
      </c>
      <c r="F976" t="n">
        <v>6.6</v>
      </c>
      <c r="G976" s="3" t="n">
        <v>38.331867</v>
      </c>
      <c r="H976" s="3" t="n">
        <v>141.039581</v>
      </c>
      <c r="I976" t="inlineStr">
        <is>
          <t>Google Places(名称一致)</t>
        </is>
      </c>
      <c r="J976" t="n">
        <v>38</v>
      </c>
      <c r="K976" t="n">
        <v>38</v>
      </c>
      <c r="L976" t="n">
        <v>-17</v>
      </c>
      <c r="M976" t="n">
        <v>21</v>
      </c>
      <c r="O976" t="inlineStr">
        <is>
          <t>不可 #4</t>
        </is>
      </c>
      <c r="P976" t="inlineStr">
        <is>
          <t>有り</t>
        </is>
      </c>
      <c r="R976" s="4">
        <f>IF(COUNT($M976:$N976)=0,"",IF(AND(IF($N976&lt;&gt;"",$N976,$M976)&lt;=0,$O976&lt;&gt;"可"),"警告",""))</f>
        <v/>
      </c>
      <c r="S976" s="4">
        <f>IF(COUNT($M976:$N976)=0,0,IF(IF($N976&lt;&gt;"",$N976,$M976)&gt;=スコアリング基準!$B$20,スコアリング基準!$C$20,IF(IF($N976&lt;&gt;"",$N976,$M976)&gt;=スコアリング基準!$B$21,スコアリング基準!$C$21,IF(IF($N976&lt;&gt;"",$N976,$M976)&gt;0,スコアリング基準!$C$22,0))))</f>
        <v/>
      </c>
      <c r="T976" s="4">
        <f>IF($O976="可",スコアリング基準!$C$23,0)</f>
        <v/>
      </c>
      <c r="U976" s="4">
        <f>IF(OR(COUNT($K976:$L976)&lt;2,$K976=0),0,IF(ABS($L976)/$K976&lt;=スコアリング基準!$B$24,スコアリング基準!$C$24,IF(ABS($L976)/$K976&lt;=スコアリング基準!$B$25,スコアリング基準!$C$25,IF(ABS($L976)/$K976&lt;=スコアリング基準!$B$26,スコアリング基準!$C$26,0))))</f>
        <v/>
      </c>
      <c r="V976" s="4">
        <f>IF($P976="なし",スコアリング基準!$C$27,0)</f>
        <v/>
      </c>
      <c r="W976" s="4">
        <f>IF($F976="",0,IF(ISNUMBER($F976),IF($F976&lt;=スコアリング基準!$B$28,スコアリング基準!$C$28,スコアリング基準!$C$29),0))</f>
        <v/>
      </c>
      <c r="X976" s="4">
        <f>IFERROR(VLOOKUP($B976,スコアリング基準!$A$36:$B$46,2,FALSE),0)</f>
        <v/>
      </c>
      <c r="Y976" s="4">
        <f>SUM($S976:$X976)</f>
        <v/>
      </c>
      <c r="Z976" s="4">
        <f>IF(COUNT($M976:$N976)=0,"データ無",IF($Y976&gt;=スコアリング基準!$B$30,"S",IF($Y976&gt;=スコアリング基準!$B$31,"A",IF($Y976&gt;=スコアリング基準!$B$32,"B","C"))))</f>
        <v/>
      </c>
      <c r="AA976">
        <f>IFERROR(INDEX(実績DB!$I$3:$I$104,MATCH($B976&amp;$C976,実績DB!$J$3:$J$104,0)),"")</f>
        <v/>
      </c>
    </row>
    <row r="977">
      <c r="A977" t="n">
        <v>975</v>
      </c>
      <c r="B977" t="inlineStr">
        <is>
          <t>東北</t>
        </is>
      </c>
      <c r="C977" t="inlineStr">
        <is>
          <t>日吉変電所</t>
        </is>
      </c>
      <c r="D977" t="inlineStr">
        <is>
          <t>新潟県</t>
        </is>
      </c>
      <c r="E977" t="n">
        <v>66</v>
      </c>
      <c r="F977" t="n">
        <v>6.6</v>
      </c>
      <c r="G977" s="3" t="n">
        <v>37.470149</v>
      </c>
      <c r="H977" s="3" t="n">
        <v>138.768724</v>
      </c>
      <c r="I977" t="inlineStr">
        <is>
          <t>Google Places(名称一致)</t>
        </is>
      </c>
      <c r="J977" t="n">
        <v>52</v>
      </c>
      <c r="K977" t="n">
        <v>52</v>
      </c>
      <c r="L977" t="n">
        <v>-36</v>
      </c>
      <c r="M977" t="n">
        <v>16</v>
      </c>
      <c r="O977" t="inlineStr">
        <is>
          <t>不可 #4</t>
        </is>
      </c>
      <c r="P977" t="inlineStr">
        <is>
          <t>有り</t>
        </is>
      </c>
      <c r="R977" s="4">
        <f>IF(COUNT($M977:$N977)=0,"",IF(AND(IF($N977&lt;&gt;"",$N977,$M977)&lt;=0,$O977&lt;&gt;"可"),"警告",""))</f>
        <v/>
      </c>
      <c r="S977" s="4">
        <f>IF(COUNT($M977:$N977)=0,0,IF(IF($N977&lt;&gt;"",$N977,$M977)&gt;=スコアリング基準!$B$20,スコアリング基準!$C$20,IF(IF($N977&lt;&gt;"",$N977,$M977)&gt;=スコアリング基準!$B$21,スコアリング基準!$C$21,IF(IF($N977&lt;&gt;"",$N977,$M977)&gt;0,スコアリング基準!$C$22,0))))</f>
        <v/>
      </c>
      <c r="T977" s="4">
        <f>IF($O977="可",スコアリング基準!$C$23,0)</f>
        <v/>
      </c>
      <c r="U977" s="4">
        <f>IF(OR(COUNT($K977:$L977)&lt;2,$K977=0),0,IF(ABS($L977)/$K977&lt;=スコアリング基準!$B$24,スコアリング基準!$C$24,IF(ABS($L977)/$K977&lt;=スコアリング基準!$B$25,スコアリング基準!$C$25,IF(ABS($L977)/$K977&lt;=スコアリング基準!$B$26,スコアリング基準!$C$26,0))))</f>
        <v/>
      </c>
      <c r="V977" s="4">
        <f>IF($P977="なし",スコアリング基準!$C$27,0)</f>
        <v/>
      </c>
      <c r="W977" s="4">
        <f>IF($F977="",0,IF(ISNUMBER($F977),IF($F977&lt;=スコアリング基準!$B$28,スコアリング基準!$C$28,スコアリング基準!$C$29),0))</f>
        <v/>
      </c>
      <c r="X977" s="4">
        <f>IFERROR(VLOOKUP($B977,スコアリング基準!$A$36:$B$46,2,FALSE),0)</f>
        <v/>
      </c>
      <c r="Y977" s="4">
        <f>SUM($S977:$X977)</f>
        <v/>
      </c>
      <c r="Z977" s="4">
        <f>IF(COUNT($M977:$N977)=0,"データ無",IF($Y977&gt;=スコアリング基準!$B$30,"S",IF($Y977&gt;=スコアリング基準!$B$31,"A",IF($Y977&gt;=スコアリング基準!$B$32,"B","C"))))</f>
        <v/>
      </c>
      <c r="AA977">
        <f>IFERROR(INDEX(実績DB!$I$3:$I$104,MATCH($B977&amp;$C977,実績DB!$J$3:$J$104,0)),"")</f>
        <v/>
      </c>
    </row>
    <row r="978">
      <c r="A978" t="n">
        <v>976</v>
      </c>
      <c r="B978" t="inlineStr">
        <is>
          <t>東北</t>
        </is>
      </c>
      <c r="C978" t="inlineStr">
        <is>
          <t>旭ヶ丘変電所</t>
        </is>
      </c>
      <c r="D978" t="inlineStr">
        <is>
          <t>宮城県</t>
        </is>
      </c>
      <c r="E978" t="n">
        <v>66</v>
      </c>
      <c r="F978" t="n">
        <v>6.6</v>
      </c>
      <c r="G978" s="3" t="n"/>
      <c r="H978" s="3" t="n"/>
      <c r="I978" t="inlineStr">
        <is>
          <t>未取得</t>
        </is>
      </c>
      <c r="J978" t="n">
        <v>38</v>
      </c>
      <c r="K978" t="n">
        <v>38</v>
      </c>
      <c r="L978" t="n">
        <v>-17</v>
      </c>
      <c r="M978" t="n">
        <v>21</v>
      </c>
      <c r="O978" t="inlineStr">
        <is>
          <t>不可 #4</t>
        </is>
      </c>
      <c r="P978" t="inlineStr">
        <is>
          <t>有り</t>
        </is>
      </c>
      <c r="R978" s="4">
        <f>IF(COUNT($M978:$N978)=0,"",IF(AND(IF($N978&lt;&gt;"",$N978,$M978)&lt;=0,$O978&lt;&gt;"可"),"警告",""))</f>
        <v/>
      </c>
      <c r="S978" s="4">
        <f>IF(COUNT($M978:$N978)=0,0,IF(IF($N978&lt;&gt;"",$N978,$M978)&gt;=スコアリング基準!$B$20,スコアリング基準!$C$20,IF(IF($N978&lt;&gt;"",$N978,$M978)&gt;=スコアリング基準!$B$21,スコアリング基準!$C$21,IF(IF($N978&lt;&gt;"",$N978,$M978)&gt;0,スコアリング基準!$C$22,0))))</f>
        <v/>
      </c>
      <c r="T978" s="4">
        <f>IF($O978="可",スコアリング基準!$C$23,0)</f>
        <v/>
      </c>
      <c r="U978" s="4">
        <f>IF(OR(COUNT($K978:$L978)&lt;2,$K978=0),0,IF(ABS($L978)/$K978&lt;=スコアリング基準!$B$24,スコアリング基準!$C$24,IF(ABS($L978)/$K978&lt;=スコアリング基準!$B$25,スコアリング基準!$C$25,IF(ABS($L978)/$K978&lt;=スコアリング基準!$B$26,スコアリング基準!$C$26,0))))</f>
        <v/>
      </c>
      <c r="V978" s="4">
        <f>IF($P978="なし",スコアリング基準!$C$27,0)</f>
        <v/>
      </c>
      <c r="W978" s="4">
        <f>IF($F978="",0,IF(ISNUMBER($F978),IF($F978&lt;=スコアリング基準!$B$28,スコアリング基準!$C$28,スコアリング基準!$C$29),0))</f>
        <v/>
      </c>
      <c r="X978" s="4">
        <f>IFERROR(VLOOKUP($B978,スコアリング基準!$A$36:$B$46,2,FALSE),0)</f>
        <v/>
      </c>
      <c r="Y978" s="4">
        <f>SUM($S978:$X978)</f>
        <v/>
      </c>
      <c r="Z978" s="4">
        <f>IF(COUNT($M978:$N978)=0,"データ無",IF($Y978&gt;=スコアリング基準!$B$30,"S",IF($Y978&gt;=スコアリング基準!$B$31,"A",IF($Y978&gt;=スコアリング基準!$B$32,"B","C"))))</f>
        <v/>
      </c>
      <c r="AA978">
        <f>IFERROR(INDEX(実績DB!$I$3:$I$104,MATCH($B978&amp;$C978,実績DB!$J$3:$J$104,0)),"")</f>
        <v/>
      </c>
    </row>
    <row r="979">
      <c r="A979" t="n">
        <v>977</v>
      </c>
      <c r="B979" t="inlineStr">
        <is>
          <t>東北</t>
        </is>
      </c>
      <c r="C979" t="inlineStr">
        <is>
          <t>更科変電所</t>
        </is>
      </c>
      <c r="D979" t="inlineStr">
        <is>
          <t>福島県</t>
        </is>
      </c>
      <c r="E979" t="n">
        <v>66</v>
      </c>
      <c r="F979" t="n">
        <v>6.6</v>
      </c>
      <c r="G979" s="3" t="n">
        <v>37.565258</v>
      </c>
      <c r="H979" s="3" t="n">
        <v>140.030381</v>
      </c>
      <c r="I979" t="inlineStr">
        <is>
          <t>Google Places(名称一致)</t>
        </is>
      </c>
      <c r="J979" t="n">
        <v>14</v>
      </c>
      <c r="K979" t="n">
        <v>14</v>
      </c>
      <c r="L979" t="n">
        <v>-12</v>
      </c>
      <c r="M979" t="n">
        <v>2</v>
      </c>
      <c r="O979" t="inlineStr">
        <is>
          <t>不可 #4</t>
        </is>
      </c>
      <c r="P979" t="inlineStr">
        <is>
          <t>有り</t>
        </is>
      </c>
      <c r="R979" s="4">
        <f>IF(COUNT($M979:$N979)=0,"",IF(AND(IF($N979&lt;&gt;"",$N979,$M979)&lt;=0,$O979&lt;&gt;"可"),"警告",""))</f>
        <v/>
      </c>
      <c r="S979" s="4">
        <f>IF(COUNT($M979:$N979)=0,0,IF(IF($N979&lt;&gt;"",$N979,$M979)&gt;=スコアリング基準!$B$20,スコアリング基準!$C$20,IF(IF($N979&lt;&gt;"",$N979,$M979)&gt;=スコアリング基準!$B$21,スコアリング基準!$C$21,IF(IF($N979&lt;&gt;"",$N979,$M979)&gt;0,スコアリング基準!$C$22,0))))</f>
        <v/>
      </c>
      <c r="T979" s="4">
        <f>IF($O979="可",スコアリング基準!$C$23,0)</f>
        <v/>
      </c>
      <c r="U979" s="4">
        <f>IF(OR(COUNT($K979:$L979)&lt;2,$K979=0),0,IF(ABS($L979)/$K979&lt;=スコアリング基準!$B$24,スコアリング基準!$C$24,IF(ABS($L979)/$K979&lt;=スコアリング基準!$B$25,スコアリング基準!$C$25,IF(ABS($L979)/$K979&lt;=スコアリング基準!$B$26,スコアリング基準!$C$26,0))))</f>
        <v/>
      </c>
      <c r="V979" s="4">
        <f>IF($P979="なし",スコアリング基準!$C$27,0)</f>
        <v/>
      </c>
      <c r="W979" s="4">
        <f>IF($F979="",0,IF(ISNUMBER($F979),IF($F979&lt;=スコアリング基準!$B$28,スコアリング基準!$C$28,スコアリング基準!$C$29),0))</f>
        <v/>
      </c>
      <c r="X979" s="4">
        <f>IFERROR(VLOOKUP($B979,スコアリング基準!$A$36:$B$46,2,FALSE),0)</f>
        <v/>
      </c>
      <c r="Y979" s="4">
        <f>SUM($S979:$X979)</f>
        <v/>
      </c>
      <c r="Z979" s="4">
        <f>IF(COUNT($M979:$N979)=0,"データ無",IF($Y979&gt;=スコアリング基準!$B$30,"S",IF($Y979&gt;=スコアリング基準!$B$31,"A",IF($Y979&gt;=スコアリング基準!$B$32,"B","C"))))</f>
        <v/>
      </c>
      <c r="AA979">
        <f>IFERROR(INDEX(実績DB!$I$3:$I$104,MATCH($B979&amp;$C979,実績DB!$J$3:$J$104,0)),"")</f>
        <v/>
      </c>
    </row>
    <row r="980">
      <c r="A980" t="n">
        <v>978</v>
      </c>
      <c r="B980" t="inlineStr">
        <is>
          <t>東北</t>
        </is>
      </c>
      <c r="C980" t="inlineStr">
        <is>
          <t>本宮変電所</t>
        </is>
      </c>
      <c r="D980" t="inlineStr">
        <is>
          <t>福島県</t>
        </is>
      </c>
      <c r="E980" t="n">
        <v>66</v>
      </c>
      <c r="F980" t="n">
        <v>6.6</v>
      </c>
      <c r="G980" s="3" t="n">
        <v>37.506129</v>
      </c>
      <c r="H980" s="3" t="n">
        <v>140.396715</v>
      </c>
      <c r="I980" t="inlineStr">
        <is>
          <t>Google Places(名称一致)</t>
        </is>
      </c>
      <c r="J980" t="n">
        <v>61</v>
      </c>
      <c r="K980" t="n">
        <v>61</v>
      </c>
      <c r="L980" t="n">
        <v>-56</v>
      </c>
      <c r="M980" t="n">
        <v>5</v>
      </c>
      <c r="O980" t="inlineStr">
        <is>
          <t>不可 #4</t>
        </is>
      </c>
      <c r="P980" t="inlineStr">
        <is>
          <t>有り</t>
        </is>
      </c>
      <c r="R980" s="4">
        <f>IF(COUNT($M980:$N980)=0,"",IF(AND(IF($N980&lt;&gt;"",$N980,$M980)&lt;=0,$O980&lt;&gt;"可"),"警告",""))</f>
        <v/>
      </c>
      <c r="S980" s="4">
        <f>IF(COUNT($M980:$N980)=0,0,IF(IF($N980&lt;&gt;"",$N980,$M980)&gt;=スコアリング基準!$B$20,スコアリング基準!$C$20,IF(IF($N980&lt;&gt;"",$N980,$M980)&gt;=スコアリング基準!$B$21,スコアリング基準!$C$21,IF(IF($N980&lt;&gt;"",$N980,$M980)&gt;0,スコアリング基準!$C$22,0))))</f>
        <v/>
      </c>
      <c r="T980" s="4">
        <f>IF($O980="可",スコアリング基準!$C$23,0)</f>
        <v/>
      </c>
      <c r="U980" s="4">
        <f>IF(OR(COUNT($K980:$L980)&lt;2,$K980=0),0,IF(ABS($L980)/$K980&lt;=スコアリング基準!$B$24,スコアリング基準!$C$24,IF(ABS($L980)/$K980&lt;=スコアリング基準!$B$25,スコアリング基準!$C$25,IF(ABS($L980)/$K980&lt;=スコアリング基準!$B$26,スコアリング基準!$C$26,0))))</f>
        <v/>
      </c>
      <c r="V980" s="4">
        <f>IF($P980="なし",スコアリング基準!$C$27,0)</f>
        <v/>
      </c>
      <c r="W980" s="4">
        <f>IF($F980="",0,IF(ISNUMBER($F980),IF($F980&lt;=スコアリング基準!$B$28,スコアリング基準!$C$28,スコアリング基準!$C$29),0))</f>
        <v/>
      </c>
      <c r="X980" s="4">
        <f>IFERROR(VLOOKUP($B980,スコアリング基準!$A$36:$B$46,2,FALSE),0)</f>
        <v/>
      </c>
      <c r="Y980" s="4">
        <f>SUM($S980:$X980)</f>
        <v/>
      </c>
      <c r="Z980" s="4">
        <f>IF(COUNT($M980:$N980)=0,"データ無",IF($Y980&gt;=スコアリング基準!$B$30,"S",IF($Y980&gt;=スコアリング基準!$B$31,"A",IF($Y980&gt;=スコアリング基準!$B$32,"B","C"))))</f>
        <v/>
      </c>
      <c r="AA980">
        <f>IFERROR(INDEX(実績DB!$I$3:$I$104,MATCH($B980&amp;$C980,実績DB!$J$3:$J$104,0)),"")</f>
        <v/>
      </c>
    </row>
    <row r="981">
      <c r="A981" t="n">
        <v>979</v>
      </c>
      <c r="B981" t="inlineStr">
        <is>
          <t>東北</t>
        </is>
      </c>
      <c r="C981" t="inlineStr">
        <is>
          <t>本宮南変電所</t>
        </is>
      </c>
      <c r="D981" t="inlineStr">
        <is>
          <t>福島県</t>
        </is>
      </c>
      <c r="E981" t="n">
        <v>66</v>
      </c>
      <c r="F981" t="n">
        <v>6.6</v>
      </c>
      <c r="G981" s="3" t="n">
        <v>37.474225</v>
      </c>
      <c r="H981" s="3" t="n">
        <v>140.37112</v>
      </c>
      <c r="I981" t="inlineStr">
        <is>
          <t>Google Places(名称一致)</t>
        </is>
      </c>
      <c r="J981" t="n">
        <v>38</v>
      </c>
      <c r="K981" t="n">
        <v>38</v>
      </c>
      <c r="L981" t="n">
        <v>-22</v>
      </c>
      <c r="M981" t="n">
        <v>16</v>
      </c>
      <c r="O981" t="inlineStr">
        <is>
          <t>不可 #4</t>
        </is>
      </c>
      <c r="P981" t="inlineStr">
        <is>
          <t>有り</t>
        </is>
      </c>
      <c r="R981" s="4">
        <f>IF(COUNT($M981:$N981)=0,"",IF(AND(IF($N981&lt;&gt;"",$N981,$M981)&lt;=0,$O981&lt;&gt;"可"),"警告",""))</f>
        <v/>
      </c>
      <c r="S981" s="4">
        <f>IF(COUNT($M981:$N981)=0,0,IF(IF($N981&lt;&gt;"",$N981,$M981)&gt;=スコアリング基準!$B$20,スコアリング基準!$C$20,IF(IF($N981&lt;&gt;"",$N981,$M981)&gt;=スコアリング基準!$B$21,スコアリング基準!$C$21,IF(IF($N981&lt;&gt;"",$N981,$M981)&gt;0,スコアリング基準!$C$22,0))))</f>
        <v/>
      </c>
      <c r="T981" s="4">
        <f>IF($O981="可",スコアリング基準!$C$23,0)</f>
        <v/>
      </c>
      <c r="U981" s="4">
        <f>IF(OR(COUNT($K981:$L981)&lt;2,$K981=0),0,IF(ABS($L981)/$K981&lt;=スコアリング基準!$B$24,スコアリング基準!$C$24,IF(ABS($L981)/$K981&lt;=スコアリング基準!$B$25,スコアリング基準!$C$25,IF(ABS($L981)/$K981&lt;=スコアリング基準!$B$26,スコアリング基準!$C$26,0))))</f>
        <v/>
      </c>
      <c r="V981" s="4">
        <f>IF($P981="なし",スコアリング基準!$C$27,0)</f>
        <v/>
      </c>
      <c r="W981" s="4">
        <f>IF($F981="",0,IF(ISNUMBER($F981),IF($F981&lt;=スコアリング基準!$B$28,スコアリング基準!$C$28,スコアリング基準!$C$29),0))</f>
        <v/>
      </c>
      <c r="X981" s="4">
        <f>IFERROR(VLOOKUP($B981,スコアリング基準!$A$36:$B$46,2,FALSE),0)</f>
        <v/>
      </c>
      <c r="Y981" s="4">
        <f>SUM($S981:$X981)</f>
        <v/>
      </c>
      <c r="Z981" s="4">
        <f>IF(COUNT($M981:$N981)=0,"データ無",IF($Y981&gt;=スコアリング基準!$B$30,"S",IF($Y981&gt;=スコアリング基準!$B$31,"A",IF($Y981&gt;=スコアリング基準!$B$32,"B","C"))))</f>
        <v/>
      </c>
      <c r="AA981">
        <f>IFERROR(INDEX(実績DB!$I$3:$I$104,MATCH($B981&amp;$C981,実績DB!$J$3:$J$104,0)),"")</f>
        <v/>
      </c>
    </row>
    <row r="982">
      <c r="A982" t="n">
        <v>980</v>
      </c>
      <c r="B982" t="inlineStr">
        <is>
          <t>東北</t>
        </is>
      </c>
      <c r="C982" t="inlineStr">
        <is>
          <t>本町変電所</t>
        </is>
      </c>
      <c r="D982" t="inlineStr">
        <is>
          <t>新潟県</t>
        </is>
      </c>
      <c r="E982" t="n">
        <v>66</v>
      </c>
      <c r="F982" t="n">
        <v>6.6</v>
      </c>
      <c r="G982" s="3" t="n">
        <v>37.9192</v>
      </c>
      <c r="H982" s="3" t="n">
        <v>139.046886</v>
      </c>
      <c r="I982" t="inlineStr">
        <is>
          <t>Google Places(名称一致)</t>
        </is>
      </c>
      <c r="J982" t="n">
        <v>38</v>
      </c>
      <c r="K982" t="n">
        <v>38</v>
      </c>
      <c r="L982" t="n">
        <v>-18</v>
      </c>
      <c r="M982" t="n">
        <v>20</v>
      </c>
      <c r="O982" t="inlineStr">
        <is>
          <t>不可 #4</t>
        </is>
      </c>
      <c r="P982" t="inlineStr">
        <is>
          <t>有り</t>
        </is>
      </c>
      <c r="R982" s="4">
        <f>IF(COUNT($M982:$N982)=0,"",IF(AND(IF($N982&lt;&gt;"",$N982,$M982)&lt;=0,$O982&lt;&gt;"可"),"警告",""))</f>
        <v/>
      </c>
      <c r="S982" s="4">
        <f>IF(COUNT($M982:$N982)=0,0,IF(IF($N982&lt;&gt;"",$N982,$M982)&gt;=スコアリング基準!$B$20,スコアリング基準!$C$20,IF(IF($N982&lt;&gt;"",$N982,$M982)&gt;=スコアリング基準!$B$21,スコアリング基準!$C$21,IF(IF($N982&lt;&gt;"",$N982,$M982)&gt;0,スコアリング基準!$C$22,0))))</f>
        <v/>
      </c>
      <c r="T982" s="4">
        <f>IF($O982="可",スコアリング基準!$C$23,0)</f>
        <v/>
      </c>
      <c r="U982" s="4">
        <f>IF(OR(COUNT($K982:$L982)&lt;2,$K982=0),0,IF(ABS($L982)/$K982&lt;=スコアリング基準!$B$24,スコアリング基準!$C$24,IF(ABS($L982)/$K982&lt;=スコアリング基準!$B$25,スコアリング基準!$C$25,IF(ABS($L982)/$K982&lt;=スコアリング基準!$B$26,スコアリング基準!$C$26,0))))</f>
        <v/>
      </c>
      <c r="V982" s="4">
        <f>IF($P982="なし",スコアリング基準!$C$27,0)</f>
        <v/>
      </c>
      <c r="W982" s="4">
        <f>IF($F982="",0,IF(ISNUMBER($F982),IF($F982&lt;=スコアリング基準!$B$28,スコアリング基準!$C$28,スコアリング基準!$C$29),0))</f>
        <v/>
      </c>
      <c r="X982" s="4">
        <f>IFERROR(VLOOKUP($B982,スコアリング基準!$A$36:$B$46,2,FALSE),0)</f>
        <v/>
      </c>
      <c r="Y982" s="4">
        <f>SUM($S982:$X982)</f>
        <v/>
      </c>
      <c r="Z982" s="4">
        <f>IF(COUNT($M982:$N982)=0,"データ無",IF($Y982&gt;=スコアリング基準!$B$30,"S",IF($Y982&gt;=スコアリング基準!$B$31,"A",IF($Y982&gt;=スコアリング基準!$B$32,"B","C"))))</f>
        <v/>
      </c>
      <c r="AA982">
        <f>IFERROR(INDEX(実績DB!$I$3:$I$104,MATCH($B982&amp;$C982,実績DB!$J$3:$J$104,0)),"")</f>
        <v/>
      </c>
    </row>
    <row r="983">
      <c r="A983" t="n">
        <v>981</v>
      </c>
      <c r="B983" t="inlineStr">
        <is>
          <t>東北</t>
        </is>
      </c>
      <c r="C983" t="inlineStr">
        <is>
          <t>本町通変電所</t>
        </is>
      </c>
      <c r="D983" t="inlineStr">
        <is>
          <t>山形県</t>
        </is>
      </c>
      <c r="E983" t="n">
        <v>66</v>
      </c>
      <c r="F983" t="n">
        <v>6.6</v>
      </c>
      <c r="G983" s="3" t="n"/>
      <c r="H983" s="3" t="n"/>
      <c r="I983" t="inlineStr">
        <is>
          <t>未取得</t>
        </is>
      </c>
      <c r="J983" t="n">
        <v>56</v>
      </c>
      <c r="K983" t="n">
        <v>56</v>
      </c>
      <c r="L983" t="n">
        <v>-24</v>
      </c>
      <c r="M983" t="n">
        <v>32</v>
      </c>
      <c r="O983" t="inlineStr">
        <is>
          <t>不可 #4</t>
        </is>
      </c>
      <c r="P983" t="inlineStr">
        <is>
          <t>有り</t>
        </is>
      </c>
      <c r="R983" s="4">
        <f>IF(COUNT($M983:$N983)=0,"",IF(AND(IF($N983&lt;&gt;"",$N983,$M983)&lt;=0,$O983&lt;&gt;"可"),"警告",""))</f>
        <v/>
      </c>
      <c r="S983" s="4">
        <f>IF(COUNT($M983:$N983)=0,0,IF(IF($N983&lt;&gt;"",$N983,$M983)&gt;=スコアリング基準!$B$20,スコアリング基準!$C$20,IF(IF($N983&lt;&gt;"",$N983,$M983)&gt;=スコアリング基準!$B$21,スコアリング基準!$C$21,IF(IF($N983&lt;&gt;"",$N983,$M983)&gt;0,スコアリング基準!$C$22,0))))</f>
        <v/>
      </c>
      <c r="T983" s="4">
        <f>IF($O983="可",スコアリング基準!$C$23,0)</f>
        <v/>
      </c>
      <c r="U983" s="4">
        <f>IF(OR(COUNT($K983:$L983)&lt;2,$K983=0),0,IF(ABS($L983)/$K983&lt;=スコアリング基準!$B$24,スコアリング基準!$C$24,IF(ABS($L983)/$K983&lt;=スコアリング基準!$B$25,スコアリング基準!$C$25,IF(ABS($L983)/$K983&lt;=スコアリング基準!$B$26,スコアリング基準!$C$26,0))))</f>
        <v/>
      </c>
      <c r="V983" s="4">
        <f>IF($P983="なし",スコアリング基準!$C$27,0)</f>
        <v/>
      </c>
      <c r="W983" s="4">
        <f>IF($F983="",0,IF(ISNUMBER($F983),IF($F983&lt;=スコアリング基準!$B$28,スコアリング基準!$C$28,スコアリング基準!$C$29),0))</f>
        <v/>
      </c>
      <c r="X983" s="4">
        <f>IFERROR(VLOOKUP($B983,スコアリング基準!$A$36:$B$46,2,FALSE),0)</f>
        <v/>
      </c>
      <c r="Y983" s="4">
        <f>SUM($S983:$X983)</f>
        <v/>
      </c>
      <c r="Z983" s="4">
        <f>IF(COUNT($M983:$N983)=0,"データ無",IF($Y983&gt;=スコアリング基準!$B$30,"S",IF($Y983&gt;=スコアリング基準!$B$31,"A",IF($Y983&gt;=スコアリング基準!$B$32,"B","C"))))</f>
        <v/>
      </c>
      <c r="AA983">
        <f>IFERROR(INDEX(実績DB!$I$3:$I$104,MATCH($B983&amp;$C983,実績DB!$J$3:$J$104,0)),"")</f>
        <v/>
      </c>
    </row>
    <row r="984">
      <c r="A984" t="n">
        <v>982</v>
      </c>
      <c r="B984" t="inlineStr">
        <is>
          <t>東北</t>
        </is>
      </c>
      <c r="C984" t="inlineStr">
        <is>
          <t>本郷変電所</t>
        </is>
      </c>
      <c r="D984" t="inlineStr">
        <is>
          <t>福島県</t>
        </is>
      </c>
      <c r="E984" t="n">
        <v>66</v>
      </c>
      <c r="F984" t="n">
        <v>6.6</v>
      </c>
      <c r="G984" s="3" t="n">
        <v>37.449127</v>
      </c>
      <c r="H984" s="3" t="n">
        <v>139.880717</v>
      </c>
      <c r="I984" t="inlineStr">
        <is>
          <t>Google Places(名称一致)</t>
        </is>
      </c>
      <c r="J984" t="n">
        <v>33</v>
      </c>
      <c r="K984" t="n">
        <v>33</v>
      </c>
      <c r="L984" t="n">
        <v>-21</v>
      </c>
      <c r="M984" t="n">
        <v>12</v>
      </c>
      <c r="O984" t="inlineStr">
        <is>
          <t>不可 #4</t>
        </is>
      </c>
      <c r="P984" t="inlineStr">
        <is>
          <t>有り</t>
        </is>
      </c>
      <c r="R984" s="4">
        <f>IF(COUNT($M984:$N984)=0,"",IF(AND(IF($N984&lt;&gt;"",$N984,$M984)&lt;=0,$O984&lt;&gt;"可"),"警告",""))</f>
        <v/>
      </c>
      <c r="S984" s="4">
        <f>IF(COUNT($M984:$N984)=0,0,IF(IF($N984&lt;&gt;"",$N984,$M984)&gt;=スコアリング基準!$B$20,スコアリング基準!$C$20,IF(IF($N984&lt;&gt;"",$N984,$M984)&gt;=スコアリング基準!$B$21,スコアリング基準!$C$21,IF(IF($N984&lt;&gt;"",$N984,$M984)&gt;0,スコアリング基準!$C$22,0))))</f>
        <v/>
      </c>
      <c r="T984" s="4">
        <f>IF($O984="可",スコアリング基準!$C$23,0)</f>
        <v/>
      </c>
      <c r="U984" s="4">
        <f>IF(OR(COUNT($K984:$L984)&lt;2,$K984=0),0,IF(ABS($L984)/$K984&lt;=スコアリング基準!$B$24,スコアリング基準!$C$24,IF(ABS($L984)/$K984&lt;=スコアリング基準!$B$25,スコアリング基準!$C$25,IF(ABS($L984)/$K984&lt;=スコアリング基準!$B$26,スコアリング基準!$C$26,0))))</f>
        <v/>
      </c>
      <c r="V984" s="4">
        <f>IF($P984="なし",スコアリング基準!$C$27,0)</f>
        <v/>
      </c>
      <c r="W984" s="4">
        <f>IF($F984="",0,IF(ISNUMBER($F984),IF($F984&lt;=スコアリング基準!$B$28,スコアリング基準!$C$28,スコアリング基準!$C$29),0))</f>
        <v/>
      </c>
      <c r="X984" s="4">
        <f>IFERROR(VLOOKUP($B984,スコアリング基準!$A$36:$B$46,2,FALSE),0)</f>
        <v/>
      </c>
      <c r="Y984" s="4">
        <f>SUM($S984:$X984)</f>
        <v/>
      </c>
      <c r="Z984" s="4">
        <f>IF(COUNT($M984:$N984)=0,"データ無",IF($Y984&gt;=スコアリング基準!$B$30,"S",IF($Y984&gt;=スコアリング基準!$B$31,"A",IF($Y984&gt;=スコアリング基準!$B$32,"B","C"))))</f>
        <v/>
      </c>
      <c r="AA984">
        <f>IFERROR(INDEX(実績DB!$I$3:$I$104,MATCH($B984&amp;$C984,実績DB!$J$3:$J$104,0)),"")</f>
        <v/>
      </c>
    </row>
    <row r="985">
      <c r="A985" t="n">
        <v>983</v>
      </c>
      <c r="B985" t="inlineStr">
        <is>
          <t>東北</t>
        </is>
      </c>
      <c r="C985" t="inlineStr">
        <is>
          <t>杉田変電所</t>
        </is>
      </c>
      <c r="D985" t="inlineStr">
        <is>
          <t>福島県</t>
        </is>
      </c>
      <c r="E985" t="n">
        <v>66</v>
      </c>
      <c r="F985" t="n">
        <v>6.6</v>
      </c>
      <c r="G985" s="3" t="n">
        <v>37.572527</v>
      </c>
      <c r="H985" s="3" t="n">
        <v>140.418666</v>
      </c>
      <c r="I985" t="inlineStr">
        <is>
          <t>Google Places(名称一致)</t>
        </is>
      </c>
      <c r="J985" t="n">
        <v>42</v>
      </c>
      <c r="K985" t="n">
        <v>42</v>
      </c>
      <c r="L985" t="n">
        <v>-42</v>
      </c>
      <c r="M985" t="n">
        <v>0</v>
      </c>
      <c r="O985" t="inlineStr">
        <is>
          <t>不可 #4</t>
        </is>
      </c>
      <c r="P985" t="inlineStr">
        <is>
          <t>有り</t>
        </is>
      </c>
      <c r="R985" s="4">
        <f>IF(COUNT($M985:$N985)=0,"",IF(AND(IF($N985&lt;&gt;"",$N985,$M985)&lt;=0,$O985&lt;&gt;"可"),"警告",""))</f>
        <v/>
      </c>
      <c r="S985" s="4">
        <f>IF(COUNT($M985:$N985)=0,0,IF(IF($N985&lt;&gt;"",$N985,$M985)&gt;=スコアリング基準!$B$20,スコアリング基準!$C$20,IF(IF($N985&lt;&gt;"",$N985,$M985)&gt;=スコアリング基準!$B$21,スコアリング基準!$C$21,IF(IF($N985&lt;&gt;"",$N985,$M985)&gt;0,スコアリング基準!$C$22,0))))</f>
        <v/>
      </c>
      <c r="T985" s="4">
        <f>IF($O985="可",スコアリング基準!$C$23,0)</f>
        <v/>
      </c>
      <c r="U985" s="4">
        <f>IF(OR(COUNT($K985:$L985)&lt;2,$K985=0),0,IF(ABS($L985)/$K985&lt;=スコアリング基準!$B$24,スコアリング基準!$C$24,IF(ABS($L985)/$K985&lt;=スコアリング基準!$B$25,スコアリング基準!$C$25,IF(ABS($L985)/$K985&lt;=スコアリング基準!$B$26,スコアリング基準!$C$26,0))))</f>
        <v/>
      </c>
      <c r="V985" s="4">
        <f>IF($P985="なし",スコアリング基準!$C$27,0)</f>
        <v/>
      </c>
      <c r="W985" s="4">
        <f>IF($F985="",0,IF(ISNUMBER($F985),IF($F985&lt;=スコアリング基準!$B$28,スコアリング基準!$C$28,スコアリング基準!$C$29),0))</f>
        <v/>
      </c>
      <c r="X985" s="4">
        <f>IFERROR(VLOOKUP($B985,スコアリング基準!$A$36:$B$46,2,FALSE),0)</f>
        <v/>
      </c>
      <c r="Y985" s="4">
        <f>SUM($S985:$X985)</f>
        <v/>
      </c>
      <c r="Z985" s="4">
        <f>IF(COUNT($M985:$N985)=0,"データ無",IF($Y985&gt;=スコアリング基準!$B$30,"S",IF($Y985&gt;=スコアリング基準!$B$31,"A",IF($Y985&gt;=スコアリング基準!$B$32,"B","C"))))</f>
        <v/>
      </c>
      <c r="AA985">
        <f>IFERROR(INDEX(実績DB!$I$3:$I$104,MATCH($B985&amp;$C985,実績DB!$J$3:$J$104,0)),"")</f>
        <v/>
      </c>
    </row>
    <row r="986">
      <c r="A986" t="n">
        <v>984</v>
      </c>
      <c r="B986" t="inlineStr">
        <is>
          <t>東北</t>
        </is>
      </c>
      <c r="C986" t="inlineStr">
        <is>
          <t>村上変電所</t>
        </is>
      </c>
      <c r="D986" t="inlineStr">
        <is>
          <t>新潟県</t>
        </is>
      </c>
      <c r="E986" t="n">
        <v>66</v>
      </c>
      <c r="F986" t="n">
        <v>6.6</v>
      </c>
      <c r="G986" s="3" t="n">
        <v>38.22414</v>
      </c>
      <c r="H986" s="3" t="n">
        <v>139.485314</v>
      </c>
      <c r="I986" t="inlineStr">
        <is>
          <t>Google Places(名称一致)</t>
        </is>
      </c>
      <c r="J986" t="n">
        <v>52</v>
      </c>
      <c r="K986" t="n">
        <v>52</v>
      </c>
      <c r="L986" t="n">
        <v>-38</v>
      </c>
      <c r="M986" t="n">
        <v>14</v>
      </c>
      <c r="O986" t="inlineStr">
        <is>
          <t>不可 #4</t>
        </is>
      </c>
      <c r="P986" t="inlineStr">
        <is>
          <t>有り</t>
        </is>
      </c>
      <c r="R986" s="4">
        <f>IF(COUNT($M986:$N986)=0,"",IF(AND(IF($N986&lt;&gt;"",$N986,$M986)&lt;=0,$O986&lt;&gt;"可"),"警告",""))</f>
        <v/>
      </c>
      <c r="S986" s="4">
        <f>IF(COUNT($M986:$N986)=0,0,IF(IF($N986&lt;&gt;"",$N986,$M986)&gt;=スコアリング基準!$B$20,スコアリング基準!$C$20,IF(IF($N986&lt;&gt;"",$N986,$M986)&gt;=スコアリング基準!$B$21,スコアリング基準!$C$21,IF(IF($N986&lt;&gt;"",$N986,$M986)&gt;0,スコアリング基準!$C$22,0))))</f>
        <v/>
      </c>
      <c r="T986" s="4">
        <f>IF($O986="可",スコアリング基準!$C$23,0)</f>
        <v/>
      </c>
      <c r="U986" s="4">
        <f>IF(OR(COUNT($K986:$L986)&lt;2,$K986=0),0,IF(ABS($L986)/$K986&lt;=スコアリング基準!$B$24,スコアリング基準!$C$24,IF(ABS($L986)/$K986&lt;=スコアリング基準!$B$25,スコアリング基準!$C$25,IF(ABS($L986)/$K986&lt;=スコアリング基準!$B$26,スコアリング基準!$C$26,0))))</f>
        <v/>
      </c>
      <c r="V986" s="4">
        <f>IF($P986="なし",スコアリング基準!$C$27,0)</f>
        <v/>
      </c>
      <c r="W986" s="4">
        <f>IF($F986="",0,IF(ISNUMBER($F986),IF($F986&lt;=スコアリング基準!$B$28,スコアリング基準!$C$28,スコアリング基準!$C$29),0))</f>
        <v/>
      </c>
      <c r="X986" s="4">
        <f>IFERROR(VLOOKUP($B986,スコアリング基準!$A$36:$B$46,2,FALSE),0)</f>
        <v/>
      </c>
      <c r="Y986" s="4">
        <f>SUM($S986:$X986)</f>
        <v/>
      </c>
      <c r="Z986" s="4">
        <f>IF(COUNT($M986:$N986)=0,"データ無",IF($Y986&gt;=スコアリング基準!$B$30,"S",IF($Y986&gt;=スコアリング基準!$B$31,"A",IF($Y986&gt;=スコアリング基準!$B$32,"B","C"))))</f>
        <v/>
      </c>
      <c r="AA986">
        <f>IFERROR(INDEX(実績DB!$I$3:$I$104,MATCH($B986&amp;$C986,実績DB!$J$3:$J$104,0)),"")</f>
        <v/>
      </c>
    </row>
    <row r="987">
      <c r="A987" t="n">
        <v>985</v>
      </c>
      <c r="B987" t="inlineStr">
        <is>
          <t>東北</t>
        </is>
      </c>
      <c r="C987" t="inlineStr">
        <is>
          <t>東三条変電所</t>
        </is>
      </c>
      <c r="D987" t="inlineStr">
        <is>
          <t>新潟県</t>
        </is>
      </c>
      <c r="E987" t="n">
        <v>66</v>
      </c>
      <c r="F987" t="n">
        <v>6.6</v>
      </c>
      <c r="G987" s="3" t="n">
        <v>37.624173</v>
      </c>
      <c r="H987" s="3" t="n">
        <v>138.982082</v>
      </c>
      <c r="I987" t="inlineStr">
        <is>
          <t>Google Places(名称一致)</t>
        </is>
      </c>
      <c r="J987" t="n">
        <v>52</v>
      </c>
      <c r="K987" t="n">
        <v>52</v>
      </c>
      <c r="L987" t="n">
        <v>-37</v>
      </c>
      <c r="M987" t="n">
        <v>15</v>
      </c>
      <c r="O987" t="inlineStr">
        <is>
          <t>不可 #4</t>
        </is>
      </c>
      <c r="P987" t="inlineStr">
        <is>
          <t>有り</t>
        </is>
      </c>
      <c r="R987" s="4">
        <f>IF(COUNT($M987:$N987)=0,"",IF(AND(IF($N987&lt;&gt;"",$N987,$M987)&lt;=0,$O987&lt;&gt;"可"),"警告",""))</f>
        <v/>
      </c>
      <c r="S987" s="4">
        <f>IF(COUNT($M987:$N987)=0,0,IF(IF($N987&lt;&gt;"",$N987,$M987)&gt;=スコアリング基準!$B$20,スコアリング基準!$C$20,IF(IF($N987&lt;&gt;"",$N987,$M987)&gt;=スコアリング基準!$B$21,スコアリング基準!$C$21,IF(IF($N987&lt;&gt;"",$N987,$M987)&gt;0,スコアリング基準!$C$22,0))))</f>
        <v/>
      </c>
      <c r="T987" s="4">
        <f>IF($O987="可",スコアリング基準!$C$23,0)</f>
        <v/>
      </c>
      <c r="U987" s="4">
        <f>IF(OR(COUNT($K987:$L987)&lt;2,$K987=0),0,IF(ABS($L987)/$K987&lt;=スコアリング基準!$B$24,スコアリング基準!$C$24,IF(ABS($L987)/$K987&lt;=スコアリング基準!$B$25,スコアリング基準!$C$25,IF(ABS($L987)/$K987&lt;=スコアリング基準!$B$26,スコアリング基準!$C$26,0))))</f>
        <v/>
      </c>
      <c r="V987" s="4">
        <f>IF($P987="なし",スコアリング基準!$C$27,0)</f>
        <v/>
      </c>
      <c r="W987" s="4">
        <f>IF($F987="",0,IF(ISNUMBER($F987),IF($F987&lt;=スコアリング基準!$B$28,スコアリング基準!$C$28,スコアリング基準!$C$29),0))</f>
        <v/>
      </c>
      <c r="X987" s="4">
        <f>IFERROR(VLOOKUP($B987,スコアリング基準!$A$36:$B$46,2,FALSE),0)</f>
        <v/>
      </c>
      <c r="Y987" s="4">
        <f>SUM($S987:$X987)</f>
        <v/>
      </c>
      <c r="Z987" s="4">
        <f>IF(COUNT($M987:$N987)=0,"データ無",IF($Y987&gt;=スコアリング基準!$B$30,"S",IF($Y987&gt;=スコアリング基準!$B$31,"A",IF($Y987&gt;=スコアリング基準!$B$32,"B","C"))))</f>
        <v/>
      </c>
      <c r="AA987">
        <f>IFERROR(INDEX(実績DB!$I$3:$I$104,MATCH($B987&amp;$C987,実績DB!$J$3:$J$104,0)),"")</f>
        <v/>
      </c>
    </row>
    <row r="988">
      <c r="A988" t="n">
        <v>986</v>
      </c>
      <c r="B988" t="inlineStr">
        <is>
          <t>東北</t>
        </is>
      </c>
      <c r="C988" t="inlineStr">
        <is>
          <t>東新津変電所</t>
        </is>
      </c>
      <c r="D988" t="inlineStr">
        <is>
          <t>新潟県</t>
        </is>
      </c>
      <c r="E988" t="n">
        <v>66</v>
      </c>
      <c r="F988" t="n">
        <v>6.6</v>
      </c>
      <c r="G988" s="3" t="n">
        <v>37.79934</v>
      </c>
      <c r="H988" s="3" t="n">
        <v>139.1368</v>
      </c>
      <c r="I988" t="inlineStr">
        <is>
          <t>OSM実測(名称一致)</t>
        </is>
      </c>
      <c r="J988" t="n">
        <v>57</v>
      </c>
      <c r="K988" t="n">
        <v>57</v>
      </c>
      <c r="L988" t="n">
        <v>-37</v>
      </c>
      <c r="M988" t="n">
        <v>20</v>
      </c>
      <c r="O988" t="inlineStr">
        <is>
          <t>不可 #3</t>
        </is>
      </c>
      <c r="P988" t="inlineStr">
        <is>
          <t>有り</t>
        </is>
      </c>
      <c r="R988" s="4">
        <f>IF(COUNT($M988:$N988)=0,"",IF(AND(IF($N988&lt;&gt;"",$N988,$M988)&lt;=0,$O988&lt;&gt;"可"),"警告",""))</f>
        <v/>
      </c>
      <c r="S988" s="4">
        <f>IF(COUNT($M988:$N988)=0,0,IF(IF($N988&lt;&gt;"",$N988,$M988)&gt;=スコアリング基準!$B$20,スコアリング基準!$C$20,IF(IF($N988&lt;&gt;"",$N988,$M988)&gt;=スコアリング基準!$B$21,スコアリング基準!$C$21,IF(IF($N988&lt;&gt;"",$N988,$M988)&gt;0,スコアリング基準!$C$22,0))))</f>
        <v/>
      </c>
      <c r="T988" s="4">
        <f>IF($O988="可",スコアリング基準!$C$23,0)</f>
        <v/>
      </c>
      <c r="U988" s="4">
        <f>IF(OR(COUNT($K988:$L988)&lt;2,$K988=0),0,IF(ABS($L988)/$K988&lt;=スコアリング基準!$B$24,スコアリング基準!$C$24,IF(ABS($L988)/$K988&lt;=スコアリング基準!$B$25,スコアリング基準!$C$25,IF(ABS($L988)/$K988&lt;=スコアリング基準!$B$26,スコアリング基準!$C$26,0))))</f>
        <v/>
      </c>
      <c r="V988" s="4">
        <f>IF($P988="なし",スコアリング基準!$C$27,0)</f>
        <v/>
      </c>
      <c r="W988" s="4">
        <f>IF($F988="",0,IF(ISNUMBER($F988),IF($F988&lt;=スコアリング基準!$B$28,スコアリング基準!$C$28,スコアリング基準!$C$29),0))</f>
        <v/>
      </c>
      <c r="X988" s="4">
        <f>IFERROR(VLOOKUP($B988,スコアリング基準!$A$36:$B$46,2,FALSE),0)</f>
        <v/>
      </c>
      <c r="Y988" s="4">
        <f>SUM($S988:$X988)</f>
        <v/>
      </c>
      <c r="Z988" s="4">
        <f>IF(COUNT($M988:$N988)=0,"データ無",IF($Y988&gt;=スコアリング基準!$B$30,"S",IF($Y988&gt;=スコアリング基準!$B$31,"A",IF($Y988&gt;=スコアリング基準!$B$32,"B","C"))))</f>
        <v/>
      </c>
      <c r="AA988">
        <f>IFERROR(INDEX(実績DB!$I$3:$I$104,MATCH($B988&amp;$C988,実績DB!$J$3:$J$104,0)),"")</f>
        <v/>
      </c>
    </row>
    <row r="989">
      <c r="A989" t="n">
        <v>987</v>
      </c>
      <c r="B989" t="inlineStr">
        <is>
          <t>東北</t>
        </is>
      </c>
      <c r="C989" t="inlineStr">
        <is>
          <t>東栃尾変電所</t>
        </is>
      </c>
      <c r="D989" t="inlineStr">
        <is>
          <t>新潟県</t>
        </is>
      </c>
      <c r="E989" t="n">
        <v>66</v>
      </c>
      <c r="F989" t="n">
        <v>6.6</v>
      </c>
      <c r="G989" s="3" t="n">
        <v>37.462252</v>
      </c>
      <c r="H989" s="3" t="n">
        <v>139.006396</v>
      </c>
      <c r="I989" t="inlineStr">
        <is>
          <t>Google Places(名称一致)</t>
        </is>
      </c>
      <c r="J989" t="n">
        <v>18</v>
      </c>
      <c r="K989" t="n">
        <v>18</v>
      </c>
      <c r="L989" t="n">
        <v>-10</v>
      </c>
      <c r="M989" t="n">
        <v>8</v>
      </c>
      <c r="O989" t="inlineStr">
        <is>
          <t>不可 #4</t>
        </is>
      </c>
      <c r="P989" t="inlineStr">
        <is>
          <t>有り</t>
        </is>
      </c>
      <c r="R989" s="4">
        <f>IF(COUNT($M989:$N989)=0,"",IF(AND(IF($N989&lt;&gt;"",$N989,$M989)&lt;=0,$O989&lt;&gt;"可"),"警告",""))</f>
        <v/>
      </c>
      <c r="S989" s="4">
        <f>IF(COUNT($M989:$N989)=0,0,IF(IF($N989&lt;&gt;"",$N989,$M989)&gt;=スコアリング基準!$B$20,スコアリング基準!$C$20,IF(IF($N989&lt;&gt;"",$N989,$M989)&gt;=スコアリング基準!$B$21,スコアリング基準!$C$21,IF(IF($N989&lt;&gt;"",$N989,$M989)&gt;0,スコアリング基準!$C$22,0))))</f>
        <v/>
      </c>
      <c r="T989" s="4">
        <f>IF($O989="可",スコアリング基準!$C$23,0)</f>
        <v/>
      </c>
      <c r="U989" s="4">
        <f>IF(OR(COUNT($K989:$L989)&lt;2,$K989=0),0,IF(ABS($L989)/$K989&lt;=スコアリング基準!$B$24,スコアリング基準!$C$24,IF(ABS($L989)/$K989&lt;=スコアリング基準!$B$25,スコアリング基準!$C$25,IF(ABS($L989)/$K989&lt;=スコアリング基準!$B$26,スコアリング基準!$C$26,0))))</f>
        <v/>
      </c>
      <c r="V989" s="4">
        <f>IF($P989="なし",スコアリング基準!$C$27,0)</f>
        <v/>
      </c>
      <c r="W989" s="4">
        <f>IF($F989="",0,IF(ISNUMBER($F989),IF($F989&lt;=スコアリング基準!$B$28,スコアリング基準!$C$28,スコアリング基準!$C$29),0))</f>
        <v/>
      </c>
      <c r="X989" s="4">
        <f>IFERROR(VLOOKUP($B989,スコアリング基準!$A$36:$B$46,2,FALSE),0)</f>
        <v/>
      </c>
      <c r="Y989" s="4">
        <f>SUM($S989:$X989)</f>
        <v/>
      </c>
      <c r="Z989" s="4">
        <f>IF(COUNT($M989:$N989)=0,"データ無",IF($Y989&gt;=スコアリング基準!$B$30,"S",IF($Y989&gt;=スコアリング基準!$B$31,"A",IF($Y989&gt;=スコアリング基準!$B$32,"B","C"))))</f>
        <v/>
      </c>
      <c r="AA989">
        <f>IFERROR(INDEX(実績DB!$I$3:$I$104,MATCH($B989&amp;$C989,実績DB!$J$3:$J$104,0)),"")</f>
        <v/>
      </c>
    </row>
    <row r="990">
      <c r="A990" t="n">
        <v>988</v>
      </c>
      <c r="B990" t="inlineStr">
        <is>
          <t>東北</t>
        </is>
      </c>
      <c r="C990" t="inlineStr">
        <is>
          <t>東燕変電所</t>
        </is>
      </c>
      <c r="D990" t="inlineStr">
        <is>
          <t>新潟県</t>
        </is>
      </c>
      <c r="E990" t="n">
        <v>66</v>
      </c>
      <c r="F990" t="n">
        <v>6.6</v>
      </c>
      <c r="G990" s="3" t="n">
        <v>37.661</v>
      </c>
      <c r="H990" s="3" t="n">
        <v>138.94166</v>
      </c>
      <c r="I990" t="inlineStr">
        <is>
          <t>OSM実測(名称一致)</t>
        </is>
      </c>
      <c r="J990" t="n">
        <v>33</v>
      </c>
      <c r="K990" t="n">
        <v>33</v>
      </c>
      <c r="L990" t="n">
        <v>-17</v>
      </c>
      <c r="M990" t="n">
        <v>16</v>
      </c>
      <c r="O990" t="inlineStr">
        <is>
          <t>不可 #4</t>
        </is>
      </c>
      <c r="P990" t="inlineStr">
        <is>
          <t>有り</t>
        </is>
      </c>
      <c r="R990" s="4">
        <f>IF(COUNT($M990:$N990)=0,"",IF(AND(IF($N990&lt;&gt;"",$N990,$M990)&lt;=0,$O990&lt;&gt;"可"),"警告",""))</f>
        <v/>
      </c>
      <c r="S990" s="4">
        <f>IF(COUNT($M990:$N990)=0,0,IF(IF($N990&lt;&gt;"",$N990,$M990)&gt;=スコアリング基準!$B$20,スコアリング基準!$C$20,IF(IF($N990&lt;&gt;"",$N990,$M990)&gt;=スコアリング基準!$B$21,スコアリング基準!$C$21,IF(IF($N990&lt;&gt;"",$N990,$M990)&gt;0,スコアリング基準!$C$22,0))))</f>
        <v/>
      </c>
      <c r="T990" s="4">
        <f>IF($O990="可",スコアリング基準!$C$23,0)</f>
        <v/>
      </c>
      <c r="U990" s="4">
        <f>IF(OR(COUNT($K990:$L990)&lt;2,$K990=0),0,IF(ABS($L990)/$K990&lt;=スコアリング基準!$B$24,スコアリング基準!$C$24,IF(ABS($L990)/$K990&lt;=スコアリング基準!$B$25,スコアリング基準!$C$25,IF(ABS($L990)/$K990&lt;=スコアリング基準!$B$26,スコアリング基準!$C$26,0))))</f>
        <v/>
      </c>
      <c r="V990" s="4">
        <f>IF($P990="なし",スコアリング基準!$C$27,0)</f>
        <v/>
      </c>
      <c r="W990" s="4">
        <f>IF($F990="",0,IF(ISNUMBER($F990),IF($F990&lt;=スコアリング基準!$B$28,スコアリング基準!$C$28,スコアリング基準!$C$29),0))</f>
        <v/>
      </c>
      <c r="X990" s="4">
        <f>IFERROR(VLOOKUP($B990,スコアリング基準!$A$36:$B$46,2,FALSE),0)</f>
        <v/>
      </c>
      <c r="Y990" s="4">
        <f>SUM($S990:$X990)</f>
        <v/>
      </c>
      <c r="Z990" s="4">
        <f>IF(COUNT($M990:$N990)=0,"データ無",IF($Y990&gt;=スコアリング基準!$B$30,"S",IF($Y990&gt;=スコアリング基準!$B$31,"A",IF($Y990&gt;=スコアリング基準!$B$32,"B","C"))))</f>
        <v/>
      </c>
      <c r="AA990">
        <f>IFERROR(INDEX(実績DB!$I$3:$I$104,MATCH($B990&amp;$C990,実績DB!$J$3:$J$104,0)),"")</f>
        <v/>
      </c>
    </row>
    <row r="991">
      <c r="A991" t="n">
        <v>989</v>
      </c>
      <c r="B991" t="inlineStr">
        <is>
          <t>東北</t>
        </is>
      </c>
      <c r="C991" t="inlineStr">
        <is>
          <t>東直江津変電所</t>
        </is>
      </c>
      <c r="D991" t="inlineStr">
        <is>
          <t>新潟県</t>
        </is>
      </c>
      <c r="E991" t="n">
        <v>66</v>
      </c>
      <c r="F991" t="n">
        <v>6.6</v>
      </c>
      <c r="G991" s="3" t="n">
        <v>37.176342</v>
      </c>
      <c r="H991" s="3" t="n">
        <v>138.267658</v>
      </c>
      <c r="I991" t="inlineStr">
        <is>
          <t>Google Places(名称一致)</t>
        </is>
      </c>
      <c r="J991" t="n">
        <v>33</v>
      </c>
      <c r="K991" t="n">
        <v>33</v>
      </c>
      <c r="L991" t="n">
        <v>-19</v>
      </c>
      <c r="M991" t="n">
        <v>14</v>
      </c>
      <c r="O991" t="inlineStr">
        <is>
          <t>不可 #4</t>
        </is>
      </c>
      <c r="P991" t="inlineStr">
        <is>
          <t>有り</t>
        </is>
      </c>
      <c r="R991" s="4">
        <f>IF(COUNT($M991:$N991)=0,"",IF(AND(IF($N991&lt;&gt;"",$N991,$M991)&lt;=0,$O991&lt;&gt;"可"),"警告",""))</f>
        <v/>
      </c>
      <c r="S991" s="4">
        <f>IF(COUNT($M991:$N991)=0,0,IF(IF($N991&lt;&gt;"",$N991,$M991)&gt;=スコアリング基準!$B$20,スコアリング基準!$C$20,IF(IF($N991&lt;&gt;"",$N991,$M991)&gt;=スコアリング基準!$B$21,スコアリング基準!$C$21,IF(IF($N991&lt;&gt;"",$N991,$M991)&gt;0,スコアリング基準!$C$22,0))))</f>
        <v/>
      </c>
      <c r="T991" s="4">
        <f>IF($O991="可",スコアリング基準!$C$23,0)</f>
        <v/>
      </c>
      <c r="U991" s="4">
        <f>IF(OR(COUNT($K991:$L991)&lt;2,$K991=0),0,IF(ABS($L991)/$K991&lt;=スコアリング基準!$B$24,スコアリング基準!$C$24,IF(ABS($L991)/$K991&lt;=スコアリング基準!$B$25,スコアリング基準!$C$25,IF(ABS($L991)/$K991&lt;=スコアリング基準!$B$26,スコアリング基準!$C$26,0))))</f>
        <v/>
      </c>
      <c r="V991" s="4">
        <f>IF($P991="なし",スコアリング基準!$C$27,0)</f>
        <v/>
      </c>
      <c r="W991" s="4">
        <f>IF($F991="",0,IF(ISNUMBER($F991),IF($F991&lt;=スコアリング基準!$B$28,スコアリング基準!$C$28,スコアリング基準!$C$29),0))</f>
        <v/>
      </c>
      <c r="X991" s="4">
        <f>IFERROR(VLOOKUP($B991,スコアリング基準!$A$36:$B$46,2,FALSE),0)</f>
        <v/>
      </c>
      <c r="Y991" s="4">
        <f>SUM($S991:$X991)</f>
        <v/>
      </c>
      <c r="Z991" s="4">
        <f>IF(COUNT($M991:$N991)=0,"データ無",IF($Y991&gt;=スコアリング基準!$B$30,"S",IF($Y991&gt;=スコアリング基準!$B$31,"A",IF($Y991&gt;=スコアリング基準!$B$32,"B","C"))))</f>
        <v/>
      </c>
      <c r="AA991">
        <f>IFERROR(INDEX(実績DB!$I$3:$I$104,MATCH($B991&amp;$C991,実績DB!$J$3:$J$104,0)),"")</f>
        <v/>
      </c>
    </row>
    <row r="992">
      <c r="A992" t="n">
        <v>990</v>
      </c>
      <c r="B992" t="inlineStr">
        <is>
          <t>東北</t>
        </is>
      </c>
      <c r="C992" t="inlineStr">
        <is>
          <t>東酒田変電所</t>
        </is>
      </c>
      <c r="D992" t="inlineStr">
        <is>
          <t>山形県</t>
        </is>
      </c>
      <c r="E992" t="n">
        <v>66</v>
      </c>
      <c r="F992" t="n">
        <v>6.6</v>
      </c>
      <c r="G992" s="3" t="n">
        <v>38.912405</v>
      </c>
      <c r="H992" s="3" t="n">
        <v>139.859857</v>
      </c>
      <c r="I992" t="inlineStr">
        <is>
          <t>Google Places(名称一致)</t>
        </is>
      </c>
      <c r="J992" t="n">
        <v>38</v>
      </c>
      <c r="K992" t="n">
        <v>38</v>
      </c>
      <c r="L992" t="n">
        <v>-18</v>
      </c>
      <c r="M992" t="n">
        <v>20</v>
      </c>
      <c r="O992" t="inlineStr">
        <is>
          <t>不可 #4</t>
        </is>
      </c>
      <c r="P992" t="inlineStr">
        <is>
          <t>有り</t>
        </is>
      </c>
      <c r="R992" s="4">
        <f>IF(COUNT($M992:$N992)=0,"",IF(AND(IF($N992&lt;&gt;"",$N992,$M992)&lt;=0,$O992&lt;&gt;"可"),"警告",""))</f>
        <v/>
      </c>
      <c r="S992" s="4">
        <f>IF(COUNT($M992:$N992)=0,0,IF(IF($N992&lt;&gt;"",$N992,$M992)&gt;=スコアリング基準!$B$20,スコアリング基準!$C$20,IF(IF($N992&lt;&gt;"",$N992,$M992)&gt;=スコアリング基準!$B$21,スコアリング基準!$C$21,IF(IF($N992&lt;&gt;"",$N992,$M992)&gt;0,スコアリング基準!$C$22,0))))</f>
        <v/>
      </c>
      <c r="T992" s="4">
        <f>IF($O992="可",スコアリング基準!$C$23,0)</f>
        <v/>
      </c>
      <c r="U992" s="4">
        <f>IF(OR(COUNT($K992:$L992)&lt;2,$K992=0),0,IF(ABS($L992)/$K992&lt;=スコアリング基準!$B$24,スコアリング基準!$C$24,IF(ABS($L992)/$K992&lt;=スコアリング基準!$B$25,スコアリング基準!$C$25,IF(ABS($L992)/$K992&lt;=スコアリング基準!$B$26,スコアリング基準!$C$26,0))))</f>
        <v/>
      </c>
      <c r="V992" s="4">
        <f>IF($P992="なし",スコアリング基準!$C$27,0)</f>
        <v/>
      </c>
      <c r="W992" s="4">
        <f>IF($F992="",0,IF(ISNUMBER($F992),IF($F992&lt;=スコアリング基準!$B$28,スコアリング基準!$C$28,スコアリング基準!$C$29),0))</f>
        <v/>
      </c>
      <c r="X992" s="4">
        <f>IFERROR(VLOOKUP($B992,スコアリング基準!$A$36:$B$46,2,FALSE),0)</f>
        <v/>
      </c>
      <c r="Y992" s="4">
        <f>SUM($S992:$X992)</f>
        <v/>
      </c>
      <c r="Z992" s="4">
        <f>IF(COUNT($M992:$N992)=0,"データ無",IF($Y992&gt;=スコアリング基準!$B$30,"S",IF($Y992&gt;=スコアリング基準!$B$31,"A",IF($Y992&gt;=スコアリング基準!$B$32,"B","C"))))</f>
        <v/>
      </c>
      <c r="AA992">
        <f>IFERROR(INDEX(実績DB!$I$3:$I$104,MATCH($B992&amp;$C992,実績DB!$J$3:$J$104,0)),"")</f>
        <v/>
      </c>
    </row>
    <row r="993">
      <c r="A993" t="n">
        <v>991</v>
      </c>
      <c r="B993" t="inlineStr">
        <is>
          <t>東北</t>
        </is>
      </c>
      <c r="C993" t="inlineStr">
        <is>
          <t>東釜子変電所</t>
        </is>
      </c>
      <c r="D993" t="inlineStr">
        <is>
          <t>福島県</t>
        </is>
      </c>
      <c r="E993" t="n">
        <v>66</v>
      </c>
      <c r="F993" t="n">
        <v>6.6</v>
      </c>
      <c r="G993" s="3" t="n">
        <v>37.104304</v>
      </c>
      <c r="H993" s="3" t="n">
        <v>140.358768</v>
      </c>
      <c r="I993" t="inlineStr">
        <is>
          <t>Google Places(名称一致)</t>
        </is>
      </c>
      <c r="J993" t="n">
        <v>38</v>
      </c>
      <c r="K993" t="n">
        <v>38</v>
      </c>
      <c r="L993" t="n">
        <v>-29</v>
      </c>
      <c r="M993" t="n">
        <v>9</v>
      </c>
      <c r="O993" t="inlineStr">
        <is>
          <t>不可 #4</t>
        </is>
      </c>
      <c r="P993" t="inlineStr">
        <is>
          <t>有り</t>
        </is>
      </c>
      <c r="R993" s="4">
        <f>IF(COUNT($M993:$N993)=0,"",IF(AND(IF($N993&lt;&gt;"",$N993,$M993)&lt;=0,$O993&lt;&gt;"可"),"警告",""))</f>
        <v/>
      </c>
      <c r="S993" s="4">
        <f>IF(COUNT($M993:$N993)=0,0,IF(IF($N993&lt;&gt;"",$N993,$M993)&gt;=スコアリング基準!$B$20,スコアリング基準!$C$20,IF(IF($N993&lt;&gt;"",$N993,$M993)&gt;=スコアリング基準!$B$21,スコアリング基準!$C$21,IF(IF($N993&lt;&gt;"",$N993,$M993)&gt;0,スコアリング基準!$C$22,0))))</f>
        <v/>
      </c>
      <c r="T993" s="4">
        <f>IF($O993="可",スコアリング基準!$C$23,0)</f>
        <v/>
      </c>
      <c r="U993" s="4">
        <f>IF(OR(COUNT($K993:$L993)&lt;2,$K993=0),0,IF(ABS($L993)/$K993&lt;=スコアリング基準!$B$24,スコアリング基準!$C$24,IF(ABS($L993)/$K993&lt;=スコアリング基準!$B$25,スコアリング基準!$C$25,IF(ABS($L993)/$K993&lt;=スコアリング基準!$B$26,スコアリング基準!$C$26,0))))</f>
        <v/>
      </c>
      <c r="V993" s="4">
        <f>IF($P993="なし",スコアリング基準!$C$27,0)</f>
        <v/>
      </c>
      <c r="W993" s="4">
        <f>IF($F993="",0,IF(ISNUMBER($F993),IF($F993&lt;=スコアリング基準!$B$28,スコアリング基準!$C$28,スコアリング基準!$C$29),0))</f>
        <v/>
      </c>
      <c r="X993" s="4">
        <f>IFERROR(VLOOKUP($B993,スコアリング基準!$A$36:$B$46,2,FALSE),0)</f>
        <v/>
      </c>
      <c r="Y993" s="4">
        <f>SUM($S993:$X993)</f>
        <v/>
      </c>
      <c r="Z993" s="4">
        <f>IF(COUNT($M993:$N993)=0,"データ無",IF($Y993&gt;=スコアリング基準!$B$30,"S",IF($Y993&gt;=スコアリング基準!$B$31,"A",IF($Y993&gt;=スコアリング基準!$B$32,"B","C"))))</f>
        <v/>
      </c>
      <c r="AA993">
        <f>IFERROR(INDEX(実績DB!$I$3:$I$104,MATCH($B993&amp;$C993,実績DB!$J$3:$J$104,0)),"")</f>
        <v/>
      </c>
    </row>
    <row r="994">
      <c r="A994" t="n">
        <v>992</v>
      </c>
      <c r="B994" t="inlineStr">
        <is>
          <t>東北</t>
        </is>
      </c>
      <c r="C994" t="inlineStr">
        <is>
          <t>松の平変電所</t>
        </is>
      </c>
      <c r="D994" t="inlineStr">
        <is>
          <t>宮城県</t>
        </is>
      </c>
      <c r="E994" t="n">
        <v>66</v>
      </c>
      <c r="F994" t="n">
        <v>6.6</v>
      </c>
      <c r="G994" s="3" t="n">
        <v>38.477196</v>
      </c>
      <c r="H994" s="3" t="n">
        <v>140.895786</v>
      </c>
      <c r="I994" t="inlineStr">
        <is>
          <t>Google Places(名称一致)</t>
        </is>
      </c>
      <c r="J994" t="n">
        <v>38</v>
      </c>
      <c r="K994" t="n">
        <v>38</v>
      </c>
      <c r="L994" t="n">
        <v>-31</v>
      </c>
      <c r="M994" t="n">
        <v>7</v>
      </c>
      <c r="O994" t="inlineStr">
        <is>
          <t>不可 #4</t>
        </is>
      </c>
      <c r="P994" t="inlineStr">
        <is>
          <t>有り</t>
        </is>
      </c>
      <c r="R994" s="4">
        <f>IF(COUNT($M994:$N994)=0,"",IF(AND(IF($N994&lt;&gt;"",$N994,$M994)&lt;=0,$O994&lt;&gt;"可"),"警告",""))</f>
        <v/>
      </c>
      <c r="S994" s="4">
        <f>IF(COUNT($M994:$N994)=0,0,IF(IF($N994&lt;&gt;"",$N994,$M994)&gt;=スコアリング基準!$B$20,スコアリング基準!$C$20,IF(IF($N994&lt;&gt;"",$N994,$M994)&gt;=スコアリング基準!$B$21,スコアリング基準!$C$21,IF(IF($N994&lt;&gt;"",$N994,$M994)&gt;0,スコアリング基準!$C$22,0))))</f>
        <v/>
      </c>
      <c r="T994" s="4">
        <f>IF($O994="可",スコアリング基準!$C$23,0)</f>
        <v/>
      </c>
      <c r="U994" s="4">
        <f>IF(OR(COUNT($K994:$L994)&lt;2,$K994=0),0,IF(ABS($L994)/$K994&lt;=スコアリング基準!$B$24,スコアリング基準!$C$24,IF(ABS($L994)/$K994&lt;=スコアリング基準!$B$25,スコアリング基準!$C$25,IF(ABS($L994)/$K994&lt;=スコアリング基準!$B$26,スコアリング基準!$C$26,0))))</f>
        <v/>
      </c>
      <c r="V994" s="4">
        <f>IF($P994="なし",スコアリング基準!$C$27,0)</f>
        <v/>
      </c>
      <c r="W994" s="4">
        <f>IF($F994="",0,IF(ISNUMBER($F994),IF($F994&lt;=スコアリング基準!$B$28,スコアリング基準!$C$28,スコアリング基準!$C$29),0))</f>
        <v/>
      </c>
      <c r="X994" s="4">
        <f>IFERROR(VLOOKUP($B994,スコアリング基準!$A$36:$B$46,2,FALSE),0)</f>
        <v/>
      </c>
      <c r="Y994" s="4">
        <f>SUM($S994:$X994)</f>
        <v/>
      </c>
      <c r="Z994" s="4">
        <f>IF(COUNT($M994:$N994)=0,"データ無",IF($Y994&gt;=スコアリング基準!$B$30,"S",IF($Y994&gt;=スコアリング基準!$B$31,"A",IF($Y994&gt;=スコアリング基準!$B$32,"B","C"))))</f>
        <v/>
      </c>
      <c r="AA994">
        <f>IFERROR(INDEX(実績DB!$I$3:$I$104,MATCH($B994&amp;$C994,実績DB!$J$3:$J$104,0)),"")</f>
        <v/>
      </c>
    </row>
    <row r="995">
      <c r="A995" t="n">
        <v>993</v>
      </c>
      <c r="B995" t="inlineStr">
        <is>
          <t>東北</t>
        </is>
      </c>
      <c r="C995" t="inlineStr">
        <is>
          <t>松代変電所</t>
        </is>
      </c>
      <c r="D995" t="inlineStr">
        <is>
          <t>新潟県</t>
        </is>
      </c>
      <c r="E995" t="n">
        <v>66</v>
      </c>
      <c r="F995" t="n">
        <v>6.6</v>
      </c>
      <c r="G995" s="3" t="n">
        <v>37.128896</v>
      </c>
      <c r="H995" s="3" t="n">
        <v>138.606417</v>
      </c>
      <c r="I995" t="inlineStr">
        <is>
          <t>Google Places(名称一致)</t>
        </is>
      </c>
      <c r="J995" t="n">
        <v>18</v>
      </c>
      <c r="K995" t="n">
        <v>18</v>
      </c>
      <c r="L995" t="n">
        <v>-8</v>
      </c>
      <c r="M995" t="n">
        <v>10</v>
      </c>
      <c r="O995" t="inlineStr">
        <is>
          <t>不可 #4</t>
        </is>
      </c>
      <c r="P995" t="inlineStr">
        <is>
          <t>有り</t>
        </is>
      </c>
      <c r="R995" s="4">
        <f>IF(COUNT($M995:$N995)=0,"",IF(AND(IF($N995&lt;&gt;"",$N995,$M995)&lt;=0,$O995&lt;&gt;"可"),"警告",""))</f>
        <v/>
      </c>
      <c r="S995" s="4">
        <f>IF(COUNT($M995:$N995)=0,0,IF(IF($N995&lt;&gt;"",$N995,$M995)&gt;=スコアリング基準!$B$20,スコアリング基準!$C$20,IF(IF($N995&lt;&gt;"",$N995,$M995)&gt;=スコアリング基準!$B$21,スコアリング基準!$C$21,IF(IF($N995&lt;&gt;"",$N995,$M995)&gt;0,スコアリング基準!$C$22,0))))</f>
        <v/>
      </c>
      <c r="T995" s="4">
        <f>IF($O995="可",スコアリング基準!$C$23,0)</f>
        <v/>
      </c>
      <c r="U995" s="4">
        <f>IF(OR(COUNT($K995:$L995)&lt;2,$K995=0),0,IF(ABS($L995)/$K995&lt;=スコアリング基準!$B$24,スコアリング基準!$C$24,IF(ABS($L995)/$K995&lt;=スコアリング基準!$B$25,スコアリング基準!$C$25,IF(ABS($L995)/$K995&lt;=スコアリング基準!$B$26,スコアリング基準!$C$26,0))))</f>
        <v/>
      </c>
      <c r="V995" s="4">
        <f>IF($P995="なし",スコアリング基準!$C$27,0)</f>
        <v/>
      </c>
      <c r="W995" s="4">
        <f>IF($F995="",0,IF(ISNUMBER($F995),IF($F995&lt;=スコアリング基準!$B$28,スコアリング基準!$C$28,スコアリング基準!$C$29),0))</f>
        <v/>
      </c>
      <c r="X995" s="4">
        <f>IFERROR(VLOOKUP($B995,スコアリング基準!$A$36:$B$46,2,FALSE),0)</f>
        <v/>
      </c>
      <c r="Y995" s="4">
        <f>SUM($S995:$X995)</f>
        <v/>
      </c>
      <c r="Z995" s="4">
        <f>IF(COUNT($M995:$N995)=0,"データ無",IF($Y995&gt;=スコアリング基準!$B$30,"S",IF($Y995&gt;=スコアリング基準!$B$31,"A",IF($Y995&gt;=スコアリング基準!$B$32,"B","C"))))</f>
        <v/>
      </c>
      <c r="AA995">
        <f>IFERROR(INDEX(実績DB!$I$3:$I$104,MATCH($B995&amp;$C995,実績DB!$J$3:$J$104,0)),"")</f>
        <v/>
      </c>
    </row>
    <row r="996">
      <c r="A996" t="n">
        <v>994</v>
      </c>
      <c r="B996" t="inlineStr">
        <is>
          <t>東北</t>
        </is>
      </c>
      <c r="C996" t="inlineStr">
        <is>
          <t>松坂変電所</t>
        </is>
      </c>
      <c r="D996" t="inlineStr">
        <is>
          <t>宮城県</t>
        </is>
      </c>
      <c r="E996" t="n">
        <v>66</v>
      </c>
      <c r="F996" t="n">
        <v>6.6</v>
      </c>
      <c r="G996" s="3" t="n">
        <v>38.465711</v>
      </c>
      <c r="H996" s="3" t="n">
        <v>140.925115</v>
      </c>
      <c r="I996" t="inlineStr">
        <is>
          <t>Google Places(名称一致)</t>
        </is>
      </c>
      <c r="J996" t="n">
        <v>57</v>
      </c>
      <c r="K996" t="n">
        <v>57</v>
      </c>
      <c r="L996" t="n">
        <v>-50</v>
      </c>
      <c r="M996" t="n">
        <v>7</v>
      </c>
      <c r="O996" t="inlineStr">
        <is>
          <t>不可 #4</t>
        </is>
      </c>
      <c r="P996" t="inlineStr">
        <is>
          <t>有り</t>
        </is>
      </c>
      <c r="R996" s="4">
        <f>IF(COUNT($M996:$N996)=0,"",IF(AND(IF($N996&lt;&gt;"",$N996,$M996)&lt;=0,$O996&lt;&gt;"可"),"警告",""))</f>
        <v/>
      </c>
      <c r="S996" s="4">
        <f>IF(COUNT($M996:$N996)=0,0,IF(IF($N996&lt;&gt;"",$N996,$M996)&gt;=スコアリング基準!$B$20,スコアリング基準!$C$20,IF(IF($N996&lt;&gt;"",$N996,$M996)&gt;=スコアリング基準!$B$21,スコアリング基準!$C$21,IF(IF($N996&lt;&gt;"",$N996,$M996)&gt;0,スコアリング基準!$C$22,0))))</f>
        <v/>
      </c>
      <c r="T996" s="4">
        <f>IF($O996="可",スコアリング基準!$C$23,0)</f>
        <v/>
      </c>
      <c r="U996" s="4">
        <f>IF(OR(COUNT($K996:$L996)&lt;2,$K996=0),0,IF(ABS($L996)/$K996&lt;=スコアリング基準!$B$24,スコアリング基準!$C$24,IF(ABS($L996)/$K996&lt;=スコアリング基準!$B$25,スコアリング基準!$C$25,IF(ABS($L996)/$K996&lt;=スコアリング基準!$B$26,スコアリング基準!$C$26,0))))</f>
        <v/>
      </c>
      <c r="V996" s="4">
        <f>IF($P996="なし",スコアリング基準!$C$27,0)</f>
        <v/>
      </c>
      <c r="W996" s="4">
        <f>IF($F996="",0,IF(ISNUMBER($F996),IF($F996&lt;=スコアリング基準!$B$28,スコアリング基準!$C$28,スコアリング基準!$C$29),0))</f>
        <v/>
      </c>
      <c r="X996" s="4">
        <f>IFERROR(VLOOKUP($B996,スコアリング基準!$A$36:$B$46,2,FALSE),0)</f>
        <v/>
      </c>
      <c r="Y996" s="4">
        <f>SUM($S996:$X996)</f>
        <v/>
      </c>
      <c r="Z996" s="4">
        <f>IF(COUNT($M996:$N996)=0,"データ無",IF($Y996&gt;=スコアリング基準!$B$30,"S",IF($Y996&gt;=スコアリング基準!$B$31,"A",IF($Y996&gt;=スコアリング基準!$B$32,"B","C"))))</f>
        <v/>
      </c>
      <c r="AA996">
        <f>IFERROR(INDEX(実績DB!$I$3:$I$104,MATCH($B996&amp;$C996,実績DB!$J$3:$J$104,0)),"")</f>
        <v/>
      </c>
    </row>
    <row r="997">
      <c r="A997" t="n">
        <v>995</v>
      </c>
      <c r="B997" t="inlineStr">
        <is>
          <t>東北</t>
        </is>
      </c>
      <c r="C997" t="inlineStr">
        <is>
          <t>松島変電所</t>
        </is>
      </c>
      <c r="D997" t="inlineStr">
        <is>
          <t>宮城県</t>
        </is>
      </c>
      <c r="E997" t="n">
        <v>66</v>
      </c>
      <c r="F997" t="n">
        <v>6.6</v>
      </c>
      <c r="G997" s="3" t="n">
        <v>38.391484</v>
      </c>
      <c r="H997" s="3" t="n">
        <v>141.072937</v>
      </c>
      <c r="I997" t="inlineStr">
        <is>
          <t>Google Places(名称一致)</t>
        </is>
      </c>
      <c r="J997" t="n">
        <v>38</v>
      </c>
      <c r="K997" t="n">
        <v>38</v>
      </c>
      <c r="L997" t="n">
        <v>-31</v>
      </c>
      <c r="M997" t="n">
        <v>7</v>
      </c>
      <c r="O997" t="inlineStr">
        <is>
          <t>不可 #4</t>
        </is>
      </c>
      <c r="P997" t="inlineStr">
        <is>
          <t>有り</t>
        </is>
      </c>
      <c r="R997" s="4">
        <f>IF(COUNT($M997:$N997)=0,"",IF(AND(IF($N997&lt;&gt;"",$N997,$M997)&lt;=0,$O997&lt;&gt;"可"),"警告",""))</f>
        <v/>
      </c>
      <c r="S997" s="4">
        <f>IF(COUNT($M997:$N997)=0,0,IF(IF($N997&lt;&gt;"",$N997,$M997)&gt;=スコアリング基準!$B$20,スコアリング基準!$C$20,IF(IF($N997&lt;&gt;"",$N997,$M997)&gt;=スコアリング基準!$B$21,スコアリング基準!$C$21,IF(IF($N997&lt;&gt;"",$N997,$M997)&gt;0,スコアリング基準!$C$22,0))))</f>
        <v/>
      </c>
      <c r="T997" s="4">
        <f>IF($O997="可",スコアリング基準!$C$23,0)</f>
        <v/>
      </c>
      <c r="U997" s="4">
        <f>IF(OR(COUNT($K997:$L997)&lt;2,$K997=0),0,IF(ABS($L997)/$K997&lt;=スコアリング基準!$B$24,スコアリング基準!$C$24,IF(ABS($L997)/$K997&lt;=スコアリング基準!$B$25,スコアリング基準!$C$25,IF(ABS($L997)/$K997&lt;=スコアリング基準!$B$26,スコアリング基準!$C$26,0))))</f>
        <v/>
      </c>
      <c r="V997" s="4">
        <f>IF($P997="なし",スコアリング基準!$C$27,0)</f>
        <v/>
      </c>
      <c r="W997" s="4">
        <f>IF($F997="",0,IF(ISNUMBER($F997),IF($F997&lt;=スコアリング基準!$B$28,スコアリング基準!$C$28,スコアリング基準!$C$29),0))</f>
        <v/>
      </c>
      <c r="X997" s="4">
        <f>IFERROR(VLOOKUP($B997,スコアリング基準!$A$36:$B$46,2,FALSE),0)</f>
        <v/>
      </c>
      <c r="Y997" s="4">
        <f>SUM($S997:$X997)</f>
        <v/>
      </c>
      <c r="Z997" s="4">
        <f>IF(COUNT($M997:$N997)=0,"データ無",IF($Y997&gt;=スコアリング基準!$B$30,"S",IF($Y997&gt;=スコアリング基準!$B$31,"A",IF($Y997&gt;=スコアリング基準!$B$32,"B","C"))))</f>
        <v/>
      </c>
      <c r="AA997">
        <f>IFERROR(INDEX(実績DB!$I$3:$I$104,MATCH($B997&amp;$C997,実績DB!$J$3:$J$104,0)),"")</f>
        <v/>
      </c>
    </row>
    <row r="998">
      <c r="A998" t="n">
        <v>996</v>
      </c>
      <c r="B998" t="inlineStr">
        <is>
          <t>東北</t>
        </is>
      </c>
      <c r="C998" t="inlineStr">
        <is>
          <t>松波変電所</t>
        </is>
      </c>
      <c r="D998" t="inlineStr">
        <is>
          <t>山形県</t>
        </is>
      </c>
      <c r="E998" t="n">
        <v>66</v>
      </c>
      <c r="F998" t="n">
        <v>6.6</v>
      </c>
      <c r="G998" s="3" t="n">
        <v>38.237795</v>
      </c>
      <c r="H998" s="3" t="n">
        <v>140.355662</v>
      </c>
      <c r="I998" t="inlineStr">
        <is>
          <t>Google Places(名称一致)</t>
        </is>
      </c>
      <c r="J998" t="n">
        <v>57</v>
      </c>
      <c r="K998" t="n">
        <v>57</v>
      </c>
      <c r="L998" t="n">
        <v>-37</v>
      </c>
      <c r="M998" t="n">
        <v>20</v>
      </c>
      <c r="O998" t="inlineStr">
        <is>
          <t>不可 #4</t>
        </is>
      </c>
      <c r="P998" t="inlineStr">
        <is>
          <t>有り</t>
        </is>
      </c>
      <c r="R998" s="4">
        <f>IF(COUNT($M998:$N998)=0,"",IF(AND(IF($N998&lt;&gt;"",$N998,$M998)&lt;=0,$O998&lt;&gt;"可"),"警告",""))</f>
        <v/>
      </c>
      <c r="S998" s="4">
        <f>IF(COUNT($M998:$N998)=0,0,IF(IF($N998&lt;&gt;"",$N998,$M998)&gt;=スコアリング基準!$B$20,スコアリング基準!$C$20,IF(IF($N998&lt;&gt;"",$N998,$M998)&gt;=スコアリング基準!$B$21,スコアリング基準!$C$21,IF(IF($N998&lt;&gt;"",$N998,$M998)&gt;0,スコアリング基準!$C$22,0))))</f>
        <v/>
      </c>
      <c r="T998" s="4">
        <f>IF($O998="可",スコアリング基準!$C$23,0)</f>
        <v/>
      </c>
      <c r="U998" s="4">
        <f>IF(OR(COUNT($K998:$L998)&lt;2,$K998=0),0,IF(ABS($L998)/$K998&lt;=スコアリング基準!$B$24,スコアリング基準!$C$24,IF(ABS($L998)/$K998&lt;=スコアリング基準!$B$25,スコアリング基準!$C$25,IF(ABS($L998)/$K998&lt;=スコアリング基準!$B$26,スコアリング基準!$C$26,0))))</f>
        <v/>
      </c>
      <c r="V998" s="4">
        <f>IF($P998="なし",スコアリング基準!$C$27,0)</f>
        <v/>
      </c>
      <c r="W998" s="4">
        <f>IF($F998="",0,IF(ISNUMBER($F998),IF($F998&lt;=スコアリング基準!$B$28,スコアリング基準!$C$28,スコアリング基準!$C$29),0))</f>
        <v/>
      </c>
      <c r="X998" s="4">
        <f>IFERROR(VLOOKUP($B998,スコアリング基準!$A$36:$B$46,2,FALSE),0)</f>
        <v/>
      </c>
      <c r="Y998" s="4">
        <f>SUM($S998:$X998)</f>
        <v/>
      </c>
      <c r="Z998" s="4">
        <f>IF(COUNT($M998:$N998)=0,"データ無",IF($Y998&gt;=スコアリング基準!$B$30,"S",IF($Y998&gt;=スコアリング基準!$B$31,"A",IF($Y998&gt;=スコアリング基準!$B$32,"B","C"))))</f>
        <v/>
      </c>
      <c r="AA998">
        <f>IFERROR(INDEX(実績DB!$I$3:$I$104,MATCH($B998&amp;$C998,実績DB!$J$3:$J$104,0)),"")</f>
        <v/>
      </c>
    </row>
    <row r="999">
      <c r="A999" t="n">
        <v>997</v>
      </c>
      <c r="B999" t="inlineStr">
        <is>
          <t>東北</t>
        </is>
      </c>
      <c r="C999" t="inlineStr">
        <is>
          <t>松浜変電所</t>
        </is>
      </c>
      <c r="D999" t="inlineStr">
        <is>
          <t>新潟県</t>
        </is>
      </c>
      <c r="E999" t="n">
        <v>66</v>
      </c>
      <c r="F999" t="n">
        <v>6.6</v>
      </c>
      <c r="G999" s="3" t="n">
        <v>37.947034</v>
      </c>
      <c r="H999" s="3" t="n">
        <v>139.16564</v>
      </c>
      <c r="I999" t="inlineStr">
        <is>
          <t>Google Places(名称一致)</t>
        </is>
      </c>
      <c r="J999" t="n">
        <v>47</v>
      </c>
      <c r="K999" t="n">
        <v>47</v>
      </c>
      <c r="L999" t="n">
        <v>-36</v>
      </c>
      <c r="M999" t="n">
        <v>11</v>
      </c>
      <c r="O999" t="inlineStr">
        <is>
          <t>不可 #4</t>
        </is>
      </c>
      <c r="P999" t="inlineStr">
        <is>
          <t>有り</t>
        </is>
      </c>
      <c r="R999" s="4">
        <f>IF(COUNT($M999:$N999)=0,"",IF(AND(IF($N999&lt;&gt;"",$N999,$M999)&lt;=0,$O999&lt;&gt;"可"),"警告",""))</f>
        <v/>
      </c>
      <c r="S999" s="4">
        <f>IF(COUNT($M999:$N999)=0,0,IF(IF($N999&lt;&gt;"",$N999,$M999)&gt;=スコアリング基準!$B$20,スコアリング基準!$C$20,IF(IF($N999&lt;&gt;"",$N999,$M999)&gt;=スコアリング基準!$B$21,スコアリング基準!$C$21,IF(IF($N999&lt;&gt;"",$N999,$M999)&gt;0,スコアリング基準!$C$22,0))))</f>
        <v/>
      </c>
      <c r="T999" s="4">
        <f>IF($O999="可",スコアリング基準!$C$23,0)</f>
        <v/>
      </c>
      <c r="U999" s="4">
        <f>IF(OR(COUNT($K999:$L999)&lt;2,$K999=0),0,IF(ABS($L999)/$K999&lt;=スコアリング基準!$B$24,スコアリング基準!$C$24,IF(ABS($L999)/$K999&lt;=スコアリング基準!$B$25,スコアリング基準!$C$25,IF(ABS($L999)/$K999&lt;=スコアリング基準!$B$26,スコアリング基準!$C$26,0))))</f>
        <v/>
      </c>
      <c r="V999" s="4">
        <f>IF($P999="なし",スコアリング基準!$C$27,0)</f>
        <v/>
      </c>
      <c r="W999" s="4">
        <f>IF($F999="",0,IF(ISNUMBER($F999),IF($F999&lt;=スコアリング基準!$B$28,スコアリング基準!$C$28,スコアリング基準!$C$29),0))</f>
        <v/>
      </c>
      <c r="X999" s="4">
        <f>IFERROR(VLOOKUP($B999,スコアリング基準!$A$36:$B$46,2,FALSE),0)</f>
        <v/>
      </c>
      <c r="Y999" s="4">
        <f>SUM($S999:$X999)</f>
        <v/>
      </c>
      <c r="Z999" s="4">
        <f>IF(COUNT($M999:$N999)=0,"データ無",IF($Y999&gt;=スコアリング基準!$B$30,"S",IF($Y999&gt;=スコアリング基準!$B$31,"A",IF($Y999&gt;=スコアリング基準!$B$32,"B","C"))))</f>
        <v/>
      </c>
      <c r="AA999">
        <f>IFERROR(INDEX(実績DB!$I$3:$I$104,MATCH($B999&amp;$C999,実績DB!$J$3:$J$104,0)),"")</f>
        <v/>
      </c>
    </row>
    <row r="1000">
      <c r="A1000" t="n">
        <v>998</v>
      </c>
      <c r="B1000" t="inlineStr">
        <is>
          <t>東北</t>
        </is>
      </c>
      <c r="C1000" t="inlineStr">
        <is>
          <t>松浦変電所</t>
        </is>
      </c>
      <c r="D1000" t="inlineStr">
        <is>
          <t>新潟県</t>
        </is>
      </c>
      <c r="E1000" t="n">
        <v>66</v>
      </c>
      <c r="F1000" t="n">
        <v>6.6</v>
      </c>
      <c r="G1000" s="3" t="n">
        <v>37.908294</v>
      </c>
      <c r="H1000" s="3" t="n">
        <v>139.337955</v>
      </c>
      <c r="I1000" t="inlineStr">
        <is>
          <t>Google Places(名称一致)</t>
        </is>
      </c>
      <c r="J1000" t="n">
        <v>38</v>
      </c>
      <c r="K1000" t="n">
        <v>38</v>
      </c>
      <c r="L1000" t="n">
        <v>-22</v>
      </c>
      <c r="M1000" t="n">
        <v>16</v>
      </c>
      <c r="O1000" t="inlineStr">
        <is>
          <t>不可 #4</t>
        </is>
      </c>
      <c r="P1000" t="inlineStr">
        <is>
          <t>有り</t>
        </is>
      </c>
      <c r="R1000" s="4">
        <f>IF(COUNT($M1000:$N1000)=0,"",IF(AND(IF($N1000&lt;&gt;"",$N1000,$M1000)&lt;=0,$O1000&lt;&gt;"可"),"警告",""))</f>
        <v/>
      </c>
      <c r="S1000" s="4">
        <f>IF(COUNT($M1000:$N1000)=0,0,IF(IF($N1000&lt;&gt;"",$N1000,$M1000)&gt;=スコアリング基準!$B$20,スコアリング基準!$C$20,IF(IF($N1000&lt;&gt;"",$N1000,$M1000)&gt;=スコアリング基準!$B$21,スコアリング基準!$C$21,IF(IF($N1000&lt;&gt;"",$N1000,$M1000)&gt;0,スコアリング基準!$C$22,0))))</f>
        <v/>
      </c>
      <c r="T1000" s="4">
        <f>IF($O1000="可",スコアリング基準!$C$23,0)</f>
        <v/>
      </c>
      <c r="U1000" s="4">
        <f>IF(OR(COUNT($K1000:$L1000)&lt;2,$K1000=0),0,IF(ABS($L1000)/$K1000&lt;=スコアリング基準!$B$24,スコアリング基準!$C$24,IF(ABS($L1000)/$K1000&lt;=スコアリング基準!$B$25,スコアリング基準!$C$25,IF(ABS($L1000)/$K1000&lt;=スコアリング基準!$B$26,スコアリング基準!$C$26,0))))</f>
        <v/>
      </c>
      <c r="V1000" s="4">
        <f>IF($P1000="なし",スコアリング基準!$C$27,0)</f>
        <v/>
      </c>
      <c r="W1000" s="4">
        <f>IF($F1000="",0,IF(ISNUMBER($F1000),IF($F1000&lt;=スコアリング基準!$B$28,スコアリング基準!$C$28,スコアリング基準!$C$29),0))</f>
        <v/>
      </c>
      <c r="X1000" s="4">
        <f>IFERROR(VLOOKUP($B1000,スコアリング基準!$A$36:$B$46,2,FALSE),0)</f>
        <v/>
      </c>
      <c r="Y1000" s="4">
        <f>SUM($S1000:$X1000)</f>
        <v/>
      </c>
      <c r="Z1000" s="4">
        <f>IF(COUNT($M1000:$N1000)=0,"データ無",IF($Y1000&gt;=スコアリング基準!$B$30,"S",IF($Y1000&gt;=スコアリング基準!$B$31,"A",IF($Y1000&gt;=スコアリング基準!$B$32,"B","C"))))</f>
        <v/>
      </c>
      <c r="AA1000">
        <f>IFERROR(INDEX(実績DB!$I$3:$I$104,MATCH($B1000&amp;$C1000,実績DB!$J$3:$J$104,0)),"")</f>
        <v/>
      </c>
    </row>
    <row r="1001">
      <c r="A1001" t="n">
        <v>999</v>
      </c>
      <c r="B1001" t="inlineStr">
        <is>
          <t>東北</t>
        </is>
      </c>
      <c r="C1001" t="inlineStr">
        <is>
          <t>板谷変電所</t>
        </is>
      </c>
      <c r="D1001" t="inlineStr">
        <is>
          <t>福島県</t>
        </is>
      </c>
      <c r="E1001" t="n">
        <v>66</v>
      </c>
      <c r="F1001" t="n">
        <v>6.6</v>
      </c>
      <c r="G1001" s="3" t="n"/>
      <c r="H1001" s="3" t="n"/>
      <c r="I1001" t="inlineStr">
        <is>
          <t>未取得</t>
        </is>
      </c>
      <c r="J1001" t="n">
        <v>9</v>
      </c>
      <c r="K1001" t="n">
        <v>9</v>
      </c>
      <c r="L1001" t="n">
        <v>0</v>
      </c>
      <c r="M1001" t="n">
        <v>9</v>
      </c>
      <c r="O1001" t="inlineStr">
        <is>
          <t>不可 #4</t>
        </is>
      </c>
      <c r="P1001" t="inlineStr">
        <is>
          <t>有り</t>
        </is>
      </c>
      <c r="R1001" s="4">
        <f>IF(COUNT($M1001:$N1001)=0,"",IF(AND(IF($N1001&lt;&gt;"",$N1001,$M1001)&lt;=0,$O1001&lt;&gt;"可"),"警告",""))</f>
        <v/>
      </c>
      <c r="S1001" s="4">
        <f>IF(COUNT($M1001:$N1001)=0,0,IF(IF($N1001&lt;&gt;"",$N1001,$M1001)&gt;=スコアリング基準!$B$20,スコアリング基準!$C$20,IF(IF($N1001&lt;&gt;"",$N1001,$M1001)&gt;=スコアリング基準!$B$21,スコアリング基準!$C$21,IF(IF($N1001&lt;&gt;"",$N1001,$M1001)&gt;0,スコアリング基準!$C$22,0))))</f>
        <v/>
      </c>
      <c r="T1001" s="4">
        <f>IF($O1001="可",スコアリング基準!$C$23,0)</f>
        <v/>
      </c>
      <c r="U1001" s="4">
        <f>IF(OR(COUNT($K1001:$L1001)&lt;2,$K1001=0),0,IF(ABS($L1001)/$K1001&lt;=スコアリング基準!$B$24,スコアリング基準!$C$24,IF(ABS($L1001)/$K1001&lt;=スコアリング基準!$B$25,スコアリング基準!$C$25,IF(ABS($L1001)/$K1001&lt;=スコアリング基準!$B$26,スコアリング基準!$C$26,0))))</f>
        <v/>
      </c>
      <c r="V1001" s="4">
        <f>IF($P1001="なし",スコアリング基準!$C$27,0)</f>
        <v/>
      </c>
      <c r="W1001" s="4">
        <f>IF($F1001="",0,IF(ISNUMBER($F1001),IF($F1001&lt;=スコアリング基準!$B$28,スコアリング基準!$C$28,スコアリング基準!$C$29),0))</f>
        <v/>
      </c>
      <c r="X1001" s="4">
        <f>IFERROR(VLOOKUP($B1001,スコアリング基準!$A$36:$B$46,2,FALSE),0)</f>
        <v/>
      </c>
      <c r="Y1001" s="4">
        <f>SUM($S1001:$X1001)</f>
        <v/>
      </c>
      <c r="Z1001" s="4">
        <f>IF(COUNT($M1001:$N1001)=0,"データ無",IF($Y1001&gt;=スコアリング基準!$B$30,"S",IF($Y1001&gt;=スコアリング基準!$B$31,"A",IF($Y1001&gt;=スコアリング基準!$B$32,"B","C"))))</f>
        <v/>
      </c>
      <c r="AA1001">
        <f>IFERROR(INDEX(実績DB!$I$3:$I$104,MATCH($B1001&amp;$C1001,実績DB!$J$3:$J$104,0)),"")</f>
        <v/>
      </c>
    </row>
    <row r="1002">
      <c r="A1002" t="n">
        <v>1000</v>
      </c>
      <c r="B1002" t="inlineStr">
        <is>
          <t>東北</t>
        </is>
      </c>
      <c r="C1002" t="inlineStr">
        <is>
          <t>柏崎変電所</t>
        </is>
      </c>
      <c r="D1002" t="inlineStr">
        <is>
          <t>新潟県</t>
        </is>
      </c>
      <c r="E1002" t="n">
        <v>66</v>
      </c>
      <c r="F1002" t="n">
        <v>6.6</v>
      </c>
      <c r="G1002" s="3" t="n">
        <v>37.368992</v>
      </c>
      <c r="H1002" s="3" t="n">
        <v>138.559647</v>
      </c>
      <c r="I1002" t="inlineStr">
        <is>
          <t>Google Places(名称一致)</t>
        </is>
      </c>
      <c r="J1002" t="n">
        <v>47</v>
      </c>
      <c r="K1002" t="n">
        <v>47</v>
      </c>
      <c r="L1002" t="n">
        <v>-32</v>
      </c>
      <c r="M1002" t="n">
        <v>15</v>
      </c>
      <c r="O1002" t="inlineStr">
        <is>
          <t>不可 #4</t>
        </is>
      </c>
      <c r="P1002" t="inlineStr">
        <is>
          <t>有り</t>
        </is>
      </c>
      <c r="R1002" s="4">
        <f>IF(COUNT($M1002:$N1002)=0,"",IF(AND(IF($N1002&lt;&gt;"",$N1002,$M1002)&lt;=0,$O1002&lt;&gt;"可"),"警告",""))</f>
        <v/>
      </c>
      <c r="S1002" s="4">
        <f>IF(COUNT($M1002:$N1002)=0,0,IF(IF($N1002&lt;&gt;"",$N1002,$M1002)&gt;=スコアリング基準!$B$20,スコアリング基準!$C$20,IF(IF($N1002&lt;&gt;"",$N1002,$M1002)&gt;=スコアリング基準!$B$21,スコアリング基準!$C$21,IF(IF($N1002&lt;&gt;"",$N1002,$M1002)&gt;0,スコアリング基準!$C$22,0))))</f>
        <v/>
      </c>
      <c r="T1002" s="4">
        <f>IF($O1002="可",スコアリング基準!$C$23,0)</f>
        <v/>
      </c>
      <c r="U1002" s="4">
        <f>IF(OR(COUNT($K1002:$L1002)&lt;2,$K1002=0),0,IF(ABS($L1002)/$K1002&lt;=スコアリング基準!$B$24,スコアリング基準!$C$24,IF(ABS($L1002)/$K1002&lt;=スコアリング基準!$B$25,スコアリング基準!$C$25,IF(ABS($L1002)/$K1002&lt;=スコアリング基準!$B$26,スコアリング基準!$C$26,0))))</f>
        <v/>
      </c>
      <c r="V1002" s="4">
        <f>IF($P1002="なし",スコアリング基準!$C$27,0)</f>
        <v/>
      </c>
      <c r="W1002" s="4">
        <f>IF($F1002="",0,IF(ISNUMBER($F1002),IF($F1002&lt;=スコアリング基準!$B$28,スコアリング基準!$C$28,スコアリング基準!$C$29),0))</f>
        <v/>
      </c>
      <c r="X1002" s="4">
        <f>IFERROR(VLOOKUP($B1002,スコアリング基準!$A$36:$B$46,2,FALSE),0)</f>
        <v/>
      </c>
      <c r="Y1002" s="4">
        <f>SUM($S1002:$X1002)</f>
        <v/>
      </c>
      <c r="Z1002" s="4">
        <f>IF(COUNT($M1002:$N1002)=0,"データ無",IF($Y1002&gt;=スコアリング基準!$B$30,"S",IF($Y1002&gt;=スコアリング基準!$B$31,"A",IF($Y1002&gt;=スコアリング基準!$B$32,"B","C"))))</f>
        <v/>
      </c>
      <c r="AA1002">
        <f>IFERROR(INDEX(実績DB!$I$3:$I$104,MATCH($B1002&amp;$C1002,実績DB!$J$3:$J$104,0)),"")</f>
        <v/>
      </c>
    </row>
    <row r="1003">
      <c r="A1003" t="n">
        <v>1001</v>
      </c>
      <c r="B1003" t="inlineStr">
        <is>
          <t>東北</t>
        </is>
      </c>
      <c r="C1003" t="inlineStr">
        <is>
          <t>柳町通変電所</t>
        </is>
      </c>
      <c r="D1003" t="inlineStr">
        <is>
          <t>宮城県</t>
        </is>
      </c>
      <c r="E1003" t="n">
        <v>66</v>
      </c>
      <c r="F1003" t="n">
        <v>6.6</v>
      </c>
      <c r="G1003" s="3" t="n"/>
      <c r="H1003" s="3" t="n"/>
      <c r="I1003" t="inlineStr">
        <is>
          <t>未取得</t>
        </is>
      </c>
      <c r="J1003" t="n">
        <v>57</v>
      </c>
      <c r="K1003" t="n">
        <v>57</v>
      </c>
      <c r="L1003" t="n">
        <v>-36</v>
      </c>
      <c r="M1003" t="n">
        <v>21</v>
      </c>
      <c r="O1003" t="inlineStr">
        <is>
          <t>不可 #4</t>
        </is>
      </c>
      <c r="P1003" t="inlineStr">
        <is>
          <t>有り</t>
        </is>
      </c>
      <c r="R1003" s="4">
        <f>IF(COUNT($M1003:$N1003)=0,"",IF(AND(IF($N1003&lt;&gt;"",$N1003,$M1003)&lt;=0,$O1003&lt;&gt;"可"),"警告",""))</f>
        <v/>
      </c>
      <c r="S1003" s="4">
        <f>IF(COUNT($M1003:$N1003)=0,0,IF(IF($N1003&lt;&gt;"",$N1003,$M1003)&gt;=スコアリング基準!$B$20,スコアリング基準!$C$20,IF(IF($N1003&lt;&gt;"",$N1003,$M1003)&gt;=スコアリング基準!$B$21,スコアリング基準!$C$21,IF(IF($N1003&lt;&gt;"",$N1003,$M1003)&gt;0,スコアリング基準!$C$22,0))))</f>
        <v/>
      </c>
      <c r="T1003" s="4">
        <f>IF($O1003="可",スコアリング基準!$C$23,0)</f>
        <v/>
      </c>
      <c r="U1003" s="4">
        <f>IF(OR(COUNT($K1003:$L1003)&lt;2,$K1003=0),0,IF(ABS($L1003)/$K1003&lt;=スコアリング基準!$B$24,スコアリング基準!$C$24,IF(ABS($L1003)/$K1003&lt;=スコアリング基準!$B$25,スコアリング基準!$C$25,IF(ABS($L1003)/$K1003&lt;=スコアリング基準!$B$26,スコアリング基準!$C$26,0))))</f>
        <v/>
      </c>
      <c r="V1003" s="4">
        <f>IF($P1003="なし",スコアリング基準!$C$27,0)</f>
        <v/>
      </c>
      <c r="W1003" s="4">
        <f>IF($F1003="",0,IF(ISNUMBER($F1003),IF($F1003&lt;=スコアリング基準!$B$28,スコアリング基準!$C$28,スコアリング基準!$C$29),0))</f>
        <v/>
      </c>
      <c r="X1003" s="4">
        <f>IFERROR(VLOOKUP($B1003,スコアリング基準!$A$36:$B$46,2,FALSE),0)</f>
        <v/>
      </c>
      <c r="Y1003" s="4">
        <f>SUM($S1003:$X1003)</f>
        <v/>
      </c>
      <c r="Z1003" s="4">
        <f>IF(COUNT($M1003:$N1003)=0,"データ無",IF($Y1003&gt;=スコアリング基準!$B$30,"S",IF($Y1003&gt;=スコアリング基準!$B$31,"A",IF($Y1003&gt;=スコアリング基準!$B$32,"B","C"))))</f>
        <v/>
      </c>
      <c r="AA1003">
        <f>IFERROR(INDEX(実績DB!$I$3:$I$104,MATCH($B1003&amp;$C1003,実績DB!$J$3:$J$104,0)),"")</f>
        <v/>
      </c>
    </row>
    <row r="1004">
      <c r="A1004" t="n">
        <v>1002</v>
      </c>
      <c r="B1004" t="inlineStr">
        <is>
          <t>東北</t>
        </is>
      </c>
      <c r="C1004" t="inlineStr">
        <is>
          <t>栄変電所</t>
        </is>
      </c>
      <c r="D1004" t="inlineStr">
        <is>
          <t>新潟県</t>
        </is>
      </c>
      <c r="E1004" t="n">
        <v>66</v>
      </c>
      <c r="F1004" t="n">
        <v>6.6</v>
      </c>
      <c r="G1004" s="3" t="n">
        <v>37.599677</v>
      </c>
      <c r="H1004" s="3" t="n">
        <v>138.926715</v>
      </c>
      <c r="I1004" t="inlineStr">
        <is>
          <t>Google Places(名称一致)</t>
        </is>
      </c>
      <c r="J1004" t="n">
        <v>42</v>
      </c>
      <c r="K1004" t="n">
        <v>42</v>
      </c>
      <c r="L1004" t="n">
        <v>-32</v>
      </c>
      <c r="M1004" t="n">
        <v>10</v>
      </c>
      <c r="O1004" t="inlineStr">
        <is>
          <t>不可 #4</t>
        </is>
      </c>
      <c r="P1004" t="inlineStr">
        <is>
          <t>有り</t>
        </is>
      </c>
      <c r="R1004" s="4">
        <f>IF(COUNT($M1004:$N1004)=0,"",IF(AND(IF($N1004&lt;&gt;"",$N1004,$M1004)&lt;=0,$O1004&lt;&gt;"可"),"警告",""))</f>
        <v/>
      </c>
      <c r="S1004" s="4">
        <f>IF(COUNT($M1004:$N1004)=0,0,IF(IF($N1004&lt;&gt;"",$N1004,$M1004)&gt;=スコアリング基準!$B$20,スコアリング基準!$C$20,IF(IF($N1004&lt;&gt;"",$N1004,$M1004)&gt;=スコアリング基準!$B$21,スコアリング基準!$C$21,IF(IF($N1004&lt;&gt;"",$N1004,$M1004)&gt;0,スコアリング基準!$C$22,0))))</f>
        <v/>
      </c>
      <c r="T1004" s="4">
        <f>IF($O1004="可",スコアリング基準!$C$23,0)</f>
        <v/>
      </c>
      <c r="U1004" s="4">
        <f>IF(OR(COUNT($K1004:$L1004)&lt;2,$K1004=0),0,IF(ABS($L1004)/$K1004&lt;=スコアリング基準!$B$24,スコアリング基準!$C$24,IF(ABS($L1004)/$K1004&lt;=スコアリング基準!$B$25,スコアリング基準!$C$25,IF(ABS($L1004)/$K1004&lt;=スコアリング基準!$B$26,スコアリング基準!$C$26,0))))</f>
        <v/>
      </c>
      <c r="V1004" s="4">
        <f>IF($P1004="なし",スコアリング基準!$C$27,0)</f>
        <v/>
      </c>
      <c r="W1004" s="4">
        <f>IF($F1004="",0,IF(ISNUMBER($F1004),IF($F1004&lt;=スコアリング基準!$B$28,スコアリング基準!$C$28,スコアリング基準!$C$29),0))</f>
        <v/>
      </c>
      <c r="X1004" s="4">
        <f>IFERROR(VLOOKUP($B1004,スコアリング基準!$A$36:$B$46,2,FALSE),0)</f>
        <v/>
      </c>
      <c r="Y1004" s="4">
        <f>SUM($S1004:$X1004)</f>
        <v/>
      </c>
      <c r="Z1004" s="4">
        <f>IF(COUNT($M1004:$N1004)=0,"データ無",IF($Y1004&gt;=スコアリング基準!$B$30,"S",IF($Y1004&gt;=スコアリング基準!$B$31,"A",IF($Y1004&gt;=スコアリング基準!$B$32,"B","C"))))</f>
        <v/>
      </c>
      <c r="AA1004">
        <f>IFERROR(INDEX(実績DB!$I$3:$I$104,MATCH($B1004&amp;$C1004,実績DB!$J$3:$J$104,0)),"")</f>
        <v/>
      </c>
    </row>
    <row r="1005">
      <c r="A1005" t="n">
        <v>1003</v>
      </c>
      <c r="B1005" t="inlineStr">
        <is>
          <t>東北</t>
        </is>
      </c>
      <c r="C1005" t="inlineStr">
        <is>
          <t>栄町変電所</t>
        </is>
      </c>
      <c r="D1005" t="inlineStr">
        <is>
          <t>福島県</t>
        </is>
      </c>
      <c r="E1005" t="n">
        <v>66</v>
      </c>
      <c r="F1005" t="n">
        <v>6.6</v>
      </c>
      <c r="G1005" s="3" t="n">
        <v>37.75563</v>
      </c>
      <c r="H1005" s="3" t="n">
        <v>140.46241</v>
      </c>
      <c r="I1005" t="inlineStr">
        <is>
          <t>OSM実測(名称一致)</t>
        </is>
      </c>
      <c r="J1005" t="n">
        <v>57</v>
      </c>
      <c r="K1005" t="n">
        <v>57</v>
      </c>
      <c r="L1005" t="n">
        <v>-36</v>
      </c>
      <c r="M1005" t="n">
        <v>21</v>
      </c>
      <c r="O1005" t="inlineStr">
        <is>
          <t>不可 #4</t>
        </is>
      </c>
      <c r="P1005" t="inlineStr">
        <is>
          <t>有り</t>
        </is>
      </c>
      <c r="R1005" s="4">
        <f>IF(COUNT($M1005:$N1005)=0,"",IF(AND(IF($N1005&lt;&gt;"",$N1005,$M1005)&lt;=0,$O1005&lt;&gt;"可"),"警告",""))</f>
        <v/>
      </c>
      <c r="S1005" s="4">
        <f>IF(COUNT($M1005:$N1005)=0,0,IF(IF($N1005&lt;&gt;"",$N1005,$M1005)&gt;=スコアリング基準!$B$20,スコアリング基準!$C$20,IF(IF($N1005&lt;&gt;"",$N1005,$M1005)&gt;=スコアリング基準!$B$21,スコアリング基準!$C$21,IF(IF($N1005&lt;&gt;"",$N1005,$M1005)&gt;0,スコアリング基準!$C$22,0))))</f>
        <v/>
      </c>
      <c r="T1005" s="4">
        <f>IF($O1005="可",スコアリング基準!$C$23,0)</f>
        <v/>
      </c>
      <c r="U1005" s="4">
        <f>IF(OR(COUNT($K1005:$L1005)&lt;2,$K1005=0),0,IF(ABS($L1005)/$K1005&lt;=スコアリング基準!$B$24,スコアリング基準!$C$24,IF(ABS($L1005)/$K1005&lt;=スコアリング基準!$B$25,スコアリング基準!$C$25,IF(ABS($L1005)/$K1005&lt;=スコアリング基準!$B$26,スコアリング基準!$C$26,0))))</f>
        <v/>
      </c>
      <c r="V1005" s="4">
        <f>IF($P1005="なし",スコアリング基準!$C$27,0)</f>
        <v/>
      </c>
      <c r="W1005" s="4">
        <f>IF($F1005="",0,IF(ISNUMBER($F1005),IF($F1005&lt;=スコアリング基準!$B$28,スコアリング基準!$C$28,スコアリング基準!$C$29),0))</f>
        <v/>
      </c>
      <c r="X1005" s="4">
        <f>IFERROR(VLOOKUP($B1005,スコアリング基準!$A$36:$B$46,2,FALSE),0)</f>
        <v/>
      </c>
      <c r="Y1005" s="4">
        <f>SUM($S1005:$X1005)</f>
        <v/>
      </c>
      <c r="Z1005" s="4">
        <f>IF(COUNT($M1005:$N1005)=0,"データ無",IF($Y1005&gt;=スコアリング基準!$B$30,"S",IF($Y1005&gt;=スコアリング基準!$B$31,"A",IF($Y1005&gt;=スコアリング基準!$B$32,"B","C"))))</f>
        <v/>
      </c>
      <c r="AA1005">
        <f>IFERROR(INDEX(実績DB!$I$3:$I$104,MATCH($B1005&amp;$C1005,実績DB!$J$3:$J$104,0)),"")</f>
        <v/>
      </c>
    </row>
    <row r="1006">
      <c r="A1006" t="n">
        <v>1004</v>
      </c>
      <c r="B1006" t="inlineStr">
        <is>
          <t>東北</t>
        </is>
      </c>
      <c r="C1006" t="inlineStr">
        <is>
          <t>栄町通変電所</t>
        </is>
      </c>
      <c r="D1006" t="inlineStr">
        <is>
          <t>山形県</t>
        </is>
      </c>
      <c r="E1006" t="n">
        <v>66</v>
      </c>
      <c r="F1006" t="n">
        <v>6.6</v>
      </c>
      <c r="G1006" s="3" t="n">
        <v>38.366446</v>
      </c>
      <c r="H1006" s="3" t="n">
        <v>140.287895</v>
      </c>
      <c r="I1006" t="inlineStr">
        <is>
          <t>Google Places(名称一致)</t>
        </is>
      </c>
      <c r="J1006" t="n">
        <v>38</v>
      </c>
      <c r="K1006" t="n">
        <v>38</v>
      </c>
      <c r="L1006" t="n">
        <v>-18</v>
      </c>
      <c r="M1006" t="n">
        <v>20</v>
      </c>
      <c r="O1006" t="inlineStr">
        <is>
          <t>不可 #4</t>
        </is>
      </c>
      <c r="P1006" t="inlineStr">
        <is>
          <t>有り</t>
        </is>
      </c>
      <c r="R1006" s="4">
        <f>IF(COUNT($M1006:$N1006)=0,"",IF(AND(IF($N1006&lt;&gt;"",$N1006,$M1006)&lt;=0,$O1006&lt;&gt;"可"),"警告",""))</f>
        <v/>
      </c>
      <c r="S1006" s="4">
        <f>IF(COUNT($M1006:$N1006)=0,0,IF(IF($N1006&lt;&gt;"",$N1006,$M1006)&gt;=スコアリング基準!$B$20,スコアリング基準!$C$20,IF(IF($N1006&lt;&gt;"",$N1006,$M1006)&gt;=スコアリング基準!$B$21,スコアリング基準!$C$21,IF(IF($N1006&lt;&gt;"",$N1006,$M1006)&gt;0,スコアリング基準!$C$22,0))))</f>
        <v/>
      </c>
      <c r="T1006" s="4">
        <f>IF($O1006="可",スコアリング基準!$C$23,0)</f>
        <v/>
      </c>
      <c r="U1006" s="4">
        <f>IF(OR(COUNT($K1006:$L1006)&lt;2,$K1006=0),0,IF(ABS($L1006)/$K1006&lt;=スコアリング基準!$B$24,スコアリング基準!$C$24,IF(ABS($L1006)/$K1006&lt;=スコアリング基準!$B$25,スコアリング基準!$C$25,IF(ABS($L1006)/$K1006&lt;=スコアリング基準!$B$26,スコアリング基準!$C$26,0))))</f>
        <v/>
      </c>
      <c r="V1006" s="4">
        <f>IF($P1006="なし",スコアリング基準!$C$27,0)</f>
        <v/>
      </c>
      <c r="W1006" s="4">
        <f>IF($F1006="",0,IF(ISNUMBER($F1006),IF($F1006&lt;=スコアリング基準!$B$28,スコアリング基準!$C$28,スコアリング基準!$C$29),0))</f>
        <v/>
      </c>
      <c r="X1006" s="4">
        <f>IFERROR(VLOOKUP($B1006,スコアリング基準!$A$36:$B$46,2,FALSE),0)</f>
        <v/>
      </c>
      <c r="Y1006" s="4">
        <f>SUM($S1006:$X1006)</f>
        <v/>
      </c>
      <c r="Z1006" s="4">
        <f>IF(COUNT($M1006:$N1006)=0,"データ無",IF($Y1006&gt;=スコアリング基準!$B$30,"S",IF($Y1006&gt;=スコアリング基準!$B$31,"A",IF($Y1006&gt;=スコアリング基準!$B$32,"B","C"))))</f>
        <v/>
      </c>
      <c r="AA1006">
        <f>IFERROR(INDEX(実績DB!$I$3:$I$104,MATCH($B1006&amp;$C1006,実績DB!$J$3:$J$104,0)),"")</f>
        <v/>
      </c>
    </row>
    <row r="1007">
      <c r="A1007" t="n">
        <v>1005</v>
      </c>
      <c r="B1007" t="inlineStr">
        <is>
          <t>東北</t>
        </is>
      </c>
      <c r="C1007" t="inlineStr">
        <is>
          <t>桐島変電所</t>
        </is>
      </c>
      <c r="D1007" t="inlineStr">
        <is>
          <t>新潟県</t>
        </is>
      </c>
      <c r="E1007" t="n">
        <v>66</v>
      </c>
      <c r="F1007" t="n">
        <v>6.6</v>
      </c>
      <c r="G1007" s="3" t="n">
        <v>37.582482</v>
      </c>
      <c r="H1007" s="3" t="n">
        <v>138.785615</v>
      </c>
      <c r="I1007" t="inlineStr">
        <is>
          <t>Google Places(名称一致)</t>
        </is>
      </c>
      <c r="J1007" t="n">
        <v>28</v>
      </c>
      <c r="K1007" t="n">
        <v>28</v>
      </c>
      <c r="L1007" t="n">
        <v>-20</v>
      </c>
      <c r="M1007" t="n">
        <v>8</v>
      </c>
      <c r="O1007" t="inlineStr">
        <is>
          <t>不可 #4</t>
        </is>
      </c>
      <c r="P1007" t="inlineStr">
        <is>
          <t>有り</t>
        </is>
      </c>
      <c r="R1007" s="4">
        <f>IF(COUNT($M1007:$N1007)=0,"",IF(AND(IF($N1007&lt;&gt;"",$N1007,$M1007)&lt;=0,$O1007&lt;&gt;"可"),"警告",""))</f>
        <v/>
      </c>
      <c r="S1007" s="4">
        <f>IF(COUNT($M1007:$N1007)=0,0,IF(IF($N1007&lt;&gt;"",$N1007,$M1007)&gt;=スコアリング基準!$B$20,スコアリング基準!$C$20,IF(IF($N1007&lt;&gt;"",$N1007,$M1007)&gt;=スコアリング基準!$B$21,スコアリング基準!$C$21,IF(IF($N1007&lt;&gt;"",$N1007,$M1007)&gt;0,スコアリング基準!$C$22,0))))</f>
        <v/>
      </c>
      <c r="T1007" s="4">
        <f>IF($O1007="可",スコアリング基準!$C$23,0)</f>
        <v/>
      </c>
      <c r="U1007" s="4">
        <f>IF(OR(COUNT($K1007:$L1007)&lt;2,$K1007=0),0,IF(ABS($L1007)/$K1007&lt;=スコアリング基準!$B$24,スコアリング基準!$C$24,IF(ABS($L1007)/$K1007&lt;=スコアリング基準!$B$25,スコアリング基準!$C$25,IF(ABS($L1007)/$K1007&lt;=スコアリング基準!$B$26,スコアリング基準!$C$26,0))))</f>
        <v/>
      </c>
      <c r="V1007" s="4">
        <f>IF($P1007="なし",スコアリング基準!$C$27,0)</f>
        <v/>
      </c>
      <c r="W1007" s="4">
        <f>IF($F1007="",0,IF(ISNUMBER($F1007),IF($F1007&lt;=スコアリング基準!$B$28,スコアリング基準!$C$28,スコアリング基準!$C$29),0))</f>
        <v/>
      </c>
      <c r="X1007" s="4">
        <f>IFERROR(VLOOKUP($B1007,スコアリング基準!$A$36:$B$46,2,FALSE),0)</f>
        <v/>
      </c>
      <c r="Y1007" s="4">
        <f>SUM($S1007:$X1007)</f>
        <v/>
      </c>
      <c r="Z1007" s="4">
        <f>IF(COUNT($M1007:$N1007)=0,"データ無",IF($Y1007&gt;=スコアリング基準!$B$30,"S",IF($Y1007&gt;=スコアリング基準!$B$31,"A",IF($Y1007&gt;=スコアリング基準!$B$32,"B","C"))))</f>
        <v/>
      </c>
      <c r="AA1007">
        <f>IFERROR(INDEX(実績DB!$I$3:$I$104,MATCH($B1007&amp;$C1007,実績DB!$J$3:$J$104,0)),"")</f>
        <v/>
      </c>
    </row>
    <row r="1008">
      <c r="A1008" t="n">
        <v>1006</v>
      </c>
      <c r="B1008" t="inlineStr">
        <is>
          <t>東北</t>
        </is>
      </c>
      <c r="C1008" t="inlineStr">
        <is>
          <t>梁川変電所</t>
        </is>
      </c>
      <c r="D1008" t="inlineStr">
        <is>
          <t>福島県</t>
        </is>
      </c>
      <c r="E1008" t="n">
        <v>66</v>
      </c>
      <c r="F1008" t="n">
        <v>6.6</v>
      </c>
      <c r="G1008" s="3" t="n">
        <v>37.856221</v>
      </c>
      <c r="H1008" s="3" t="n">
        <v>140.597314</v>
      </c>
      <c r="I1008" t="inlineStr">
        <is>
          <t>Google Places(名称一致)</t>
        </is>
      </c>
      <c r="J1008" t="n">
        <v>37</v>
      </c>
      <c r="K1008" t="n">
        <v>37</v>
      </c>
      <c r="L1008" t="n">
        <v>-30</v>
      </c>
      <c r="M1008" t="n">
        <v>7</v>
      </c>
      <c r="O1008" t="inlineStr">
        <is>
          <t>不可 #4</t>
        </is>
      </c>
      <c r="P1008" t="inlineStr">
        <is>
          <t>有り</t>
        </is>
      </c>
      <c r="R1008" s="4">
        <f>IF(COUNT($M1008:$N1008)=0,"",IF(AND(IF($N1008&lt;&gt;"",$N1008,$M1008)&lt;=0,$O1008&lt;&gt;"可"),"警告",""))</f>
        <v/>
      </c>
      <c r="S1008" s="4">
        <f>IF(COUNT($M1008:$N1008)=0,0,IF(IF($N1008&lt;&gt;"",$N1008,$M1008)&gt;=スコアリング基準!$B$20,スコアリング基準!$C$20,IF(IF($N1008&lt;&gt;"",$N1008,$M1008)&gt;=スコアリング基準!$B$21,スコアリング基準!$C$21,IF(IF($N1008&lt;&gt;"",$N1008,$M1008)&gt;0,スコアリング基準!$C$22,0))))</f>
        <v/>
      </c>
      <c r="T1008" s="4">
        <f>IF($O1008="可",スコアリング基準!$C$23,0)</f>
        <v/>
      </c>
      <c r="U1008" s="4">
        <f>IF(OR(COUNT($K1008:$L1008)&lt;2,$K1008=0),0,IF(ABS($L1008)/$K1008&lt;=スコアリング基準!$B$24,スコアリング基準!$C$24,IF(ABS($L1008)/$K1008&lt;=スコアリング基準!$B$25,スコアリング基準!$C$25,IF(ABS($L1008)/$K1008&lt;=スコアリング基準!$B$26,スコアリング基準!$C$26,0))))</f>
        <v/>
      </c>
      <c r="V1008" s="4">
        <f>IF($P1008="なし",スコアリング基準!$C$27,0)</f>
        <v/>
      </c>
      <c r="W1008" s="4">
        <f>IF($F1008="",0,IF(ISNUMBER($F1008),IF($F1008&lt;=スコアリング基準!$B$28,スコアリング基準!$C$28,スコアリング基準!$C$29),0))</f>
        <v/>
      </c>
      <c r="X1008" s="4">
        <f>IFERROR(VLOOKUP($B1008,スコアリング基準!$A$36:$B$46,2,FALSE),0)</f>
        <v/>
      </c>
      <c r="Y1008" s="4">
        <f>SUM($S1008:$X1008)</f>
        <v/>
      </c>
      <c r="Z1008" s="4">
        <f>IF(COUNT($M1008:$N1008)=0,"データ無",IF($Y1008&gt;=スコアリング基準!$B$30,"S",IF($Y1008&gt;=スコアリング基準!$B$31,"A",IF($Y1008&gt;=スコアリング基準!$B$32,"B","C"))))</f>
        <v/>
      </c>
      <c r="AA1008">
        <f>IFERROR(INDEX(実績DB!$I$3:$I$104,MATCH($B1008&amp;$C1008,実績DB!$J$3:$J$104,0)),"")</f>
        <v/>
      </c>
    </row>
    <row r="1009">
      <c r="A1009" t="n">
        <v>1007</v>
      </c>
      <c r="B1009" t="inlineStr">
        <is>
          <t>東北</t>
        </is>
      </c>
      <c r="C1009" t="inlineStr">
        <is>
          <t>棚倉変電所</t>
        </is>
      </c>
      <c r="D1009" t="inlineStr">
        <is>
          <t>福島県</t>
        </is>
      </c>
      <c r="E1009" t="n">
        <v>66</v>
      </c>
      <c r="F1009" t="n">
        <v>6.6</v>
      </c>
      <c r="G1009" s="3" t="n">
        <v>37.038024</v>
      </c>
      <c r="H1009" s="3" t="n">
        <v>140.380977</v>
      </c>
      <c r="I1009" t="inlineStr">
        <is>
          <t>Google Places(名称一致)</t>
        </is>
      </c>
      <c r="J1009" t="n">
        <v>38</v>
      </c>
      <c r="K1009" t="n">
        <v>38</v>
      </c>
      <c r="L1009" t="n">
        <v>-30</v>
      </c>
      <c r="M1009" t="n">
        <v>8</v>
      </c>
      <c r="O1009" t="inlineStr">
        <is>
          <t>不可 #4</t>
        </is>
      </c>
      <c r="P1009" t="inlineStr">
        <is>
          <t>有り</t>
        </is>
      </c>
      <c r="R1009" s="4">
        <f>IF(COUNT($M1009:$N1009)=0,"",IF(AND(IF($N1009&lt;&gt;"",$N1009,$M1009)&lt;=0,$O1009&lt;&gt;"可"),"警告",""))</f>
        <v/>
      </c>
      <c r="S1009" s="4">
        <f>IF(COUNT($M1009:$N1009)=0,0,IF(IF($N1009&lt;&gt;"",$N1009,$M1009)&gt;=スコアリング基準!$B$20,スコアリング基準!$C$20,IF(IF($N1009&lt;&gt;"",$N1009,$M1009)&gt;=スコアリング基準!$B$21,スコアリング基準!$C$21,IF(IF($N1009&lt;&gt;"",$N1009,$M1009)&gt;0,スコアリング基準!$C$22,0))))</f>
        <v/>
      </c>
      <c r="T1009" s="4">
        <f>IF($O1009="可",スコアリング基準!$C$23,0)</f>
        <v/>
      </c>
      <c r="U1009" s="4">
        <f>IF(OR(COUNT($K1009:$L1009)&lt;2,$K1009=0),0,IF(ABS($L1009)/$K1009&lt;=スコアリング基準!$B$24,スコアリング基準!$C$24,IF(ABS($L1009)/$K1009&lt;=スコアリング基準!$B$25,スコアリング基準!$C$25,IF(ABS($L1009)/$K1009&lt;=スコアリング基準!$B$26,スコアリング基準!$C$26,0))))</f>
        <v/>
      </c>
      <c r="V1009" s="4">
        <f>IF($P1009="なし",スコアリング基準!$C$27,0)</f>
        <v/>
      </c>
      <c r="W1009" s="4">
        <f>IF($F1009="",0,IF(ISNUMBER($F1009),IF($F1009&lt;=スコアリング基準!$B$28,スコアリング基準!$C$28,スコアリング基準!$C$29),0))</f>
        <v/>
      </c>
      <c r="X1009" s="4">
        <f>IFERROR(VLOOKUP($B1009,スコアリング基準!$A$36:$B$46,2,FALSE),0)</f>
        <v/>
      </c>
      <c r="Y1009" s="4">
        <f>SUM($S1009:$X1009)</f>
        <v/>
      </c>
      <c r="Z1009" s="4">
        <f>IF(COUNT($M1009:$N1009)=0,"データ無",IF($Y1009&gt;=スコアリング基準!$B$30,"S",IF($Y1009&gt;=スコアリング基準!$B$31,"A",IF($Y1009&gt;=スコアリング基準!$B$32,"B","C"))))</f>
        <v/>
      </c>
      <c r="AA1009">
        <f>IFERROR(INDEX(実績DB!$I$3:$I$104,MATCH($B1009&amp;$C1009,実績DB!$J$3:$J$104,0)),"")</f>
        <v/>
      </c>
    </row>
    <row r="1010">
      <c r="A1010" t="n">
        <v>1008</v>
      </c>
      <c r="B1010" t="inlineStr">
        <is>
          <t>東北</t>
        </is>
      </c>
      <c r="C1010" t="inlineStr">
        <is>
          <t>森宿変電所</t>
        </is>
      </c>
      <c r="D1010" t="inlineStr">
        <is>
          <t>福島県</t>
        </is>
      </c>
      <c r="E1010" t="n">
        <v>66</v>
      </c>
      <c r="F1010" t="n">
        <v>6.6</v>
      </c>
      <c r="G1010" s="3" t="n">
        <v>37.307502</v>
      </c>
      <c r="H1010" s="3" t="n">
        <v>140.355264</v>
      </c>
      <c r="I1010" t="inlineStr">
        <is>
          <t>Google Places(名称一致)</t>
        </is>
      </c>
      <c r="J1010" t="n">
        <v>47</v>
      </c>
      <c r="K1010" t="n">
        <v>47</v>
      </c>
      <c r="L1010" t="n">
        <v>-46</v>
      </c>
      <c r="M1010" t="n">
        <v>1</v>
      </c>
      <c r="O1010" t="inlineStr">
        <is>
          <t>不可 #4</t>
        </is>
      </c>
      <c r="P1010" t="inlineStr">
        <is>
          <t>有り</t>
        </is>
      </c>
      <c r="R1010" s="4">
        <f>IF(COUNT($M1010:$N1010)=0,"",IF(AND(IF($N1010&lt;&gt;"",$N1010,$M1010)&lt;=0,$O1010&lt;&gt;"可"),"警告",""))</f>
        <v/>
      </c>
      <c r="S1010" s="4">
        <f>IF(COUNT($M1010:$N1010)=0,0,IF(IF($N1010&lt;&gt;"",$N1010,$M1010)&gt;=スコアリング基準!$B$20,スコアリング基準!$C$20,IF(IF($N1010&lt;&gt;"",$N1010,$M1010)&gt;=スコアリング基準!$B$21,スコアリング基準!$C$21,IF(IF($N1010&lt;&gt;"",$N1010,$M1010)&gt;0,スコアリング基準!$C$22,0))))</f>
        <v/>
      </c>
      <c r="T1010" s="4">
        <f>IF($O1010="可",スコアリング基準!$C$23,0)</f>
        <v/>
      </c>
      <c r="U1010" s="4">
        <f>IF(OR(COUNT($K1010:$L1010)&lt;2,$K1010=0),0,IF(ABS($L1010)/$K1010&lt;=スコアリング基準!$B$24,スコアリング基準!$C$24,IF(ABS($L1010)/$K1010&lt;=スコアリング基準!$B$25,スコアリング基準!$C$25,IF(ABS($L1010)/$K1010&lt;=スコアリング基準!$B$26,スコアリング基準!$C$26,0))))</f>
        <v/>
      </c>
      <c r="V1010" s="4">
        <f>IF($P1010="なし",スコアリング基準!$C$27,0)</f>
        <v/>
      </c>
      <c r="W1010" s="4">
        <f>IF($F1010="",0,IF(ISNUMBER($F1010),IF($F1010&lt;=スコアリング基準!$B$28,スコアリング基準!$C$28,スコアリング基準!$C$29),0))</f>
        <v/>
      </c>
      <c r="X1010" s="4">
        <f>IFERROR(VLOOKUP($B1010,スコアリング基準!$A$36:$B$46,2,FALSE),0)</f>
        <v/>
      </c>
      <c r="Y1010" s="4">
        <f>SUM($S1010:$X1010)</f>
        <v/>
      </c>
      <c r="Z1010" s="4">
        <f>IF(COUNT($M1010:$N1010)=0,"データ無",IF($Y1010&gt;=スコアリング基準!$B$30,"S",IF($Y1010&gt;=スコアリング基準!$B$31,"A",IF($Y1010&gt;=スコアリング基準!$B$32,"B","C"))))</f>
        <v/>
      </c>
      <c r="AA1010">
        <f>IFERROR(INDEX(実績DB!$I$3:$I$104,MATCH($B1010&amp;$C1010,実績DB!$J$3:$J$104,0)),"")</f>
        <v/>
      </c>
    </row>
    <row r="1011">
      <c r="A1011" t="n">
        <v>1009</v>
      </c>
      <c r="B1011" t="inlineStr">
        <is>
          <t>東北</t>
        </is>
      </c>
      <c r="C1011" t="inlineStr">
        <is>
          <t>楢森変電所</t>
        </is>
      </c>
      <c r="D1011" t="inlineStr">
        <is>
          <t>秋田県</t>
        </is>
      </c>
      <c r="E1011" t="n">
        <v>66</v>
      </c>
      <c r="F1011" t="n">
        <v>6.6</v>
      </c>
      <c r="G1011" s="3" t="n">
        <v>39.823998</v>
      </c>
      <c r="H1011" s="3" t="n">
        <v>140.640061</v>
      </c>
      <c r="I1011" t="inlineStr">
        <is>
          <t>Google Places(名称一致)</t>
        </is>
      </c>
      <c r="J1011" t="n">
        <v>9</v>
      </c>
      <c r="K1011" t="n">
        <v>9</v>
      </c>
      <c r="L1011" t="n">
        <v>-1</v>
      </c>
      <c r="M1011" t="n">
        <v>8</v>
      </c>
      <c r="O1011" t="inlineStr">
        <is>
          <t>不可 #4</t>
        </is>
      </c>
      <c r="P1011" t="inlineStr">
        <is>
          <t>有り</t>
        </is>
      </c>
      <c r="R1011" s="4">
        <f>IF(COUNT($M1011:$N1011)=0,"",IF(AND(IF($N1011&lt;&gt;"",$N1011,$M1011)&lt;=0,$O1011&lt;&gt;"可"),"警告",""))</f>
        <v/>
      </c>
      <c r="S1011" s="4">
        <f>IF(COUNT($M1011:$N1011)=0,0,IF(IF($N1011&lt;&gt;"",$N1011,$M1011)&gt;=スコアリング基準!$B$20,スコアリング基準!$C$20,IF(IF($N1011&lt;&gt;"",$N1011,$M1011)&gt;=スコアリング基準!$B$21,スコアリング基準!$C$21,IF(IF($N1011&lt;&gt;"",$N1011,$M1011)&gt;0,スコアリング基準!$C$22,0))))</f>
        <v/>
      </c>
      <c r="T1011" s="4">
        <f>IF($O1011="可",スコアリング基準!$C$23,0)</f>
        <v/>
      </c>
      <c r="U1011" s="4">
        <f>IF(OR(COUNT($K1011:$L1011)&lt;2,$K1011=0),0,IF(ABS($L1011)/$K1011&lt;=スコアリング基準!$B$24,スコアリング基準!$C$24,IF(ABS($L1011)/$K1011&lt;=スコアリング基準!$B$25,スコアリング基準!$C$25,IF(ABS($L1011)/$K1011&lt;=スコアリング基準!$B$26,スコアリング基準!$C$26,0))))</f>
        <v/>
      </c>
      <c r="V1011" s="4">
        <f>IF($P1011="なし",スコアリング基準!$C$27,0)</f>
        <v/>
      </c>
      <c r="W1011" s="4">
        <f>IF($F1011="",0,IF(ISNUMBER($F1011),IF($F1011&lt;=スコアリング基準!$B$28,スコアリング基準!$C$28,スコアリング基準!$C$29),0))</f>
        <v/>
      </c>
      <c r="X1011" s="4">
        <f>IFERROR(VLOOKUP($B1011,スコアリング基準!$A$36:$B$46,2,FALSE),0)</f>
        <v/>
      </c>
      <c r="Y1011" s="4">
        <f>SUM($S1011:$X1011)</f>
        <v/>
      </c>
      <c r="Z1011" s="4">
        <f>IF(COUNT($M1011:$N1011)=0,"データ無",IF($Y1011&gt;=スコアリング基準!$B$30,"S",IF($Y1011&gt;=スコアリング基準!$B$31,"A",IF($Y1011&gt;=スコアリング基準!$B$32,"B","C"))))</f>
        <v/>
      </c>
      <c r="AA1011">
        <f>IFERROR(INDEX(実績DB!$I$3:$I$104,MATCH($B1011&amp;$C1011,実績DB!$J$3:$J$104,0)),"")</f>
        <v/>
      </c>
    </row>
    <row r="1012">
      <c r="A1012" t="n">
        <v>1010</v>
      </c>
      <c r="B1012" t="inlineStr">
        <is>
          <t>東北</t>
        </is>
      </c>
      <c r="C1012" t="inlineStr">
        <is>
          <t>楢橋変電所</t>
        </is>
      </c>
      <c r="D1012" t="inlineStr">
        <is>
          <t>山形県</t>
        </is>
      </c>
      <c r="E1012" t="n">
        <v>66</v>
      </c>
      <c r="F1012" t="n">
        <v>6.6</v>
      </c>
      <c r="G1012" s="3" t="n">
        <v>38.888709</v>
      </c>
      <c r="H1012" s="3" t="n">
        <v>139.939989</v>
      </c>
      <c r="I1012" t="inlineStr">
        <is>
          <t>Google Places(名称一致)</t>
        </is>
      </c>
      <c r="J1012" t="n">
        <v>18</v>
      </c>
      <c r="K1012" t="n">
        <v>18</v>
      </c>
      <c r="L1012" t="n">
        <v>-14</v>
      </c>
      <c r="M1012" t="n">
        <v>4</v>
      </c>
      <c r="O1012" t="inlineStr">
        <is>
          <t>不可 #4</t>
        </is>
      </c>
      <c r="P1012" t="inlineStr">
        <is>
          <t>有り</t>
        </is>
      </c>
      <c r="R1012" s="4">
        <f>IF(COUNT($M1012:$N1012)=0,"",IF(AND(IF($N1012&lt;&gt;"",$N1012,$M1012)&lt;=0,$O1012&lt;&gt;"可"),"警告",""))</f>
        <v/>
      </c>
      <c r="S1012" s="4">
        <f>IF(COUNT($M1012:$N1012)=0,0,IF(IF($N1012&lt;&gt;"",$N1012,$M1012)&gt;=スコアリング基準!$B$20,スコアリング基準!$C$20,IF(IF($N1012&lt;&gt;"",$N1012,$M1012)&gt;=スコアリング基準!$B$21,スコアリング基準!$C$21,IF(IF($N1012&lt;&gt;"",$N1012,$M1012)&gt;0,スコアリング基準!$C$22,0))))</f>
        <v/>
      </c>
      <c r="T1012" s="4">
        <f>IF($O1012="可",スコアリング基準!$C$23,0)</f>
        <v/>
      </c>
      <c r="U1012" s="4">
        <f>IF(OR(COUNT($K1012:$L1012)&lt;2,$K1012=0),0,IF(ABS($L1012)/$K1012&lt;=スコアリング基準!$B$24,スコアリング基準!$C$24,IF(ABS($L1012)/$K1012&lt;=スコアリング基準!$B$25,スコアリング基準!$C$25,IF(ABS($L1012)/$K1012&lt;=スコアリング基準!$B$26,スコアリング基準!$C$26,0))))</f>
        <v/>
      </c>
      <c r="V1012" s="4">
        <f>IF($P1012="なし",スコアリング基準!$C$27,0)</f>
        <v/>
      </c>
      <c r="W1012" s="4">
        <f>IF($F1012="",0,IF(ISNUMBER($F1012),IF($F1012&lt;=スコアリング基準!$B$28,スコアリング基準!$C$28,スコアリング基準!$C$29),0))</f>
        <v/>
      </c>
      <c r="X1012" s="4">
        <f>IFERROR(VLOOKUP($B1012,スコアリング基準!$A$36:$B$46,2,FALSE),0)</f>
        <v/>
      </c>
      <c r="Y1012" s="4">
        <f>SUM($S1012:$X1012)</f>
        <v/>
      </c>
      <c r="Z1012" s="4">
        <f>IF(COUNT($M1012:$N1012)=0,"データ無",IF($Y1012&gt;=スコアリング基準!$B$30,"S",IF($Y1012&gt;=スコアリング基準!$B$31,"A",IF($Y1012&gt;=スコアリング基準!$B$32,"B","C"))))</f>
        <v/>
      </c>
      <c r="AA1012">
        <f>IFERROR(INDEX(実績DB!$I$3:$I$104,MATCH($B1012&amp;$C1012,実績DB!$J$3:$J$104,0)),"")</f>
        <v/>
      </c>
    </row>
    <row r="1013">
      <c r="A1013" t="n">
        <v>1011</v>
      </c>
      <c r="B1013" t="inlineStr">
        <is>
          <t>東北</t>
        </is>
      </c>
      <c r="C1013" t="inlineStr">
        <is>
          <t>榴岡変電所</t>
        </is>
      </c>
      <c r="D1013" t="inlineStr">
        <is>
          <t>宮城県</t>
        </is>
      </c>
      <c r="E1013" t="n">
        <v>66</v>
      </c>
      <c r="F1013" t="n">
        <v>6.6</v>
      </c>
      <c r="G1013" s="3" t="n"/>
      <c r="H1013" s="3" t="n"/>
      <c r="I1013" t="inlineStr">
        <is>
          <t>未取得</t>
        </is>
      </c>
      <c r="J1013" t="n">
        <v>84</v>
      </c>
      <c r="K1013" t="n">
        <v>84</v>
      </c>
      <c r="L1013" t="n">
        <v>-54</v>
      </c>
      <c r="M1013" t="n">
        <v>30</v>
      </c>
      <c r="O1013" t="inlineStr">
        <is>
          <t>不可 #4</t>
        </is>
      </c>
      <c r="P1013" t="inlineStr">
        <is>
          <t>有り</t>
        </is>
      </c>
      <c r="R1013" s="4">
        <f>IF(COUNT($M1013:$N1013)=0,"",IF(AND(IF($N1013&lt;&gt;"",$N1013,$M1013)&lt;=0,$O1013&lt;&gt;"可"),"警告",""))</f>
        <v/>
      </c>
      <c r="S1013" s="4">
        <f>IF(COUNT($M1013:$N1013)=0,0,IF(IF($N1013&lt;&gt;"",$N1013,$M1013)&gt;=スコアリング基準!$B$20,スコアリング基準!$C$20,IF(IF($N1013&lt;&gt;"",$N1013,$M1013)&gt;=スコアリング基準!$B$21,スコアリング基準!$C$21,IF(IF($N1013&lt;&gt;"",$N1013,$M1013)&gt;0,スコアリング基準!$C$22,0))))</f>
        <v/>
      </c>
      <c r="T1013" s="4">
        <f>IF($O1013="可",スコアリング基準!$C$23,0)</f>
        <v/>
      </c>
      <c r="U1013" s="4">
        <f>IF(OR(COUNT($K1013:$L1013)&lt;2,$K1013=0),0,IF(ABS($L1013)/$K1013&lt;=スコアリング基準!$B$24,スコアリング基準!$C$24,IF(ABS($L1013)/$K1013&lt;=スコアリング基準!$B$25,スコアリング基準!$C$25,IF(ABS($L1013)/$K1013&lt;=スコアリング基準!$B$26,スコアリング基準!$C$26,0))))</f>
        <v/>
      </c>
      <c r="V1013" s="4">
        <f>IF($P1013="なし",スコアリング基準!$C$27,0)</f>
        <v/>
      </c>
      <c r="W1013" s="4">
        <f>IF($F1013="",0,IF(ISNUMBER($F1013),IF($F1013&lt;=スコアリング基準!$B$28,スコアリング基準!$C$28,スコアリング基準!$C$29),0))</f>
        <v/>
      </c>
      <c r="X1013" s="4">
        <f>IFERROR(VLOOKUP($B1013,スコアリング基準!$A$36:$B$46,2,FALSE),0)</f>
        <v/>
      </c>
      <c r="Y1013" s="4">
        <f>SUM($S1013:$X1013)</f>
        <v/>
      </c>
      <c r="Z1013" s="4">
        <f>IF(COUNT($M1013:$N1013)=0,"データ無",IF($Y1013&gt;=スコアリング基準!$B$30,"S",IF($Y1013&gt;=スコアリング基準!$B$31,"A",IF($Y1013&gt;=スコアリング基準!$B$32,"B","C"))))</f>
        <v/>
      </c>
      <c r="AA1013">
        <f>IFERROR(INDEX(実績DB!$I$3:$I$104,MATCH($B1013&amp;$C1013,実績DB!$J$3:$J$104,0)),"")</f>
        <v/>
      </c>
    </row>
    <row r="1014">
      <c r="A1014" t="n">
        <v>1012</v>
      </c>
      <c r="B1014" t="inlineStr">
        <is>
          <t>東北</t>
        </is>
      </c>
      <c r="C1014" t="inlineStr">
        <is>
          <t>比角変電所</t>
        </is>
      </c>
      <c r="D1014" t="inlineStr">
        <is>
          <t>新潟県</t>
        </is>
      </c>
      <c r="E1014" t="n">
        <v>66</v>
      </c>
      <c r="F1014" t="n">
        <v>6.6</v>
      </c>
      <c r="G1014" s="3" t="n">
        <v>37.37861</v>
      </c>
      <c r="H1014" s="3" t="n">
        <v>138.571674</v>
      </c>
      <c r="I1014" t="inlineStr">
        <is>
          <t>Google Places(名称一致)</t>
        </is>
      </c>
      <c r="J1014" t="n">
        <v>52</v>
      </c>
      <c r="K1014" t="n">
        <v>52</v>
      </c>
      <c r="L1014" t="n">
        <v>-37</v>
      </c>
      <c r="M1014" t="n">
        <v>15</v>
      </c>
      <c r="O1014" t="inlineStr">
        <is>
          <t>不可 #4</t>
        </is>
      </c>
      <c r="P1014" t="inlineStr">
        <is>
          <t>有り</t>
        </is>
      </c>
      <c r="R1014" s="4">
        <f>IF(COUNT($M1014:$N1014)=0,"",IF(AND(IF($N1014&lt;&gt;"",$N1014,$M1014)&lt;=0,$O1014&lt;&gt;"可"),"警告",""))</f>
        <v/>
      </c>
      <c r="S1014" s="4">
        <f>IF(COUNT($M1014:$N1014)=0,0,IF(IF($N1014&lt;&gt;"",$N1014,$M1014)&gt;=スコアリング基準!$B$20,スコアリング基準!$C$20,IF(IF($N1014&lt;&gt;"",$N1014,$M1014)&gt;=スコアリング基準!$B$21,スコアリング基準!$C$21,IF(IF($N1014&lt;&gt;"",$N1014,$M1014)&gt;0,スコアリング基準!$C$22,0))))</f>
        <v/>
      </c>
      <c r="T1014" s="4">
        <f>IF($O1014="可",スコアリング基準!$C$23,0)</f>
        <v/>
      </c>
      <c r="U1014" s="4">
        <f>IF(OR(COUNT($K1014:$L1014)&lt;2,$K1014=0),0,IF(ABS($L1014)/$K1014&lt;=スコアリング基準!$B$24,スコアリング基準!$C$24,IF(ABS($L1014)/$K1014&lt;=スコアリング基準!$B$25,スコアリング基準!$C$25,IF(ABS($L1014)/$K1014&lt;=スコアリング基準!$B$26,スコアリング基準!$C$26,0))))</f>
        <v/>
      </c>
      <c r="V1014" s="4">
        <f>IF($P1014="なし",スコアリング基準!$C$27,0)</f>
        <v/>
      </c>
      <c r="W1014" s="4">
        <f>IF($F1014="",0,IF(ISNUMBER($F1014),IF($F1014&lt;=スコアリング基準!$B$28,スコアリング基準!$C$28,スコアリング基準!$C$29),0))</f>
        <v/>
      </c>
      <c r="X1014" s="4">
        <f>IFERROR(VLOOKUP($B1014,スコアリング基準!$A$36:$B$46,2,FALSE),0)</f>
        <v/>
      </c>
      <c r="Y1014" s="4">
        <f>SUM($S1014:$X1014)</f>
        <v/>
      </c>
      <c r="Z1014" s="4">
        <f>IF(COUNT($M1014:$N1014)=0,"データ無",IF($Y1014&gt;=スコアリング基準!$B$30,"S",IF($Y1014&gt;=スコアリング基準!$B$31,"A",IF($Y1014&gt;=スコアリング基準!$B$32,"B","C"))))</f>
        <v/>
      </c>
      <c r="AA1014">
        <f>IFERROR(INDEX(実績DB!$I$3:$I$104,MATCH($B1014&amp;$C1014,実績DB!$J$3:$J$104,0)),"")</f>
        <v/>
      </c>
    </row>
    <row r="1015">
      <c r="A1015" t="n">
        <v>1013</v>
      </c>
      <c r="B1015" t="inlineStr">
        <is>
          <t>東北</t>
        </is>
      </c>
      <c r="C1015" t="inlineStr">
        <is>
          <t>水原変電所</t>
        </is>
      </c>
      <c r="D1015" t="inlineStr">
        <is>
          <t>新潟県</t>
        </is>
      </c>
      <c r="E1015" t="n">
        <v>66</v>
      </c>
      <c r="F1015" t="n">
        <v>6.6</v>
      </c>
      <c r="G1015" s="3" t="n">
        <v>37.840904</v>
      </c>
      <c r="H1015" s="3" t="n">
        <v>139.223975</v>
      </c>
      <c r="I1015" t="inlineStr">
        <is>
          <t>Google Places(名称一致)</t>
        </is>
      </c>
      <c r="J1015" t="n">
        <v>57</v>
      </c>
      <c r="K1015" t="n">
        <v>57</v>
      </c>
      <c r="L1015" t="n">
        <v>-38</v>
      </c>
      <c r="M1015" t="n">
        <v>19</v>
      </c>
      <c r="O1015" t="inlineStr">
        <is>
          <t>不可 #4</t>
        </is>
      </c>
      <c r="P1015" t="inlineStr">
        <is>
          <t>有り</t>
        </is>
      </c>
      <c r="R1015" s="4">
        <f>IF(COUNT($M1015:$N1015)=0,"",IF(AND(IF($N1015&lt;&gt;"",$N1015,$M1015)&lt;=0,$O1015&lt;&gt;"可"),"警告",""))</f>
        <v/>
      </c>
      <c r="S1015" s="4">
        <f>IF(COUNT($M1015:$N1015)=0,0,IF(IF($N1015&lt;&gt;"",$N1015,$M1015)&gt;=スコアリング基準!$B$20,スコアリング基準!$C$20,IF(IF($N1015&lt;&gt;"",$N1015,$M1015)&gt;=スコアリング基準!$B$21,スコアリング基準!$C$21,IF(IF($N1015&lt;&gt;"",$N1015,$M1015)&gt;0,スコアリング基準!$C$22,0))))</f>
        <v/>
      </c>
      <c r="T1015" s="4">
        <f>IF($O1015="可",スコアリング基準!$C$23,0)</f>
        <v/>
      </c>
      <c r="U1015" s="4">
        <f>IF(OR(COUNT($K1015:$L1015)&lt;2,$K1015=0),0,IF(ABS($L1015)/$K1015&lt;=スコアリング基準!$B$24,スコアリング基準!$C$24,IF(ABS($L1015)/$K1015&lt;=スコアリング基準!$B$25,スコアリング基準!$C$25,IF(ABS($L1015)/$K1015&lt;=スコアリング基準!$B$26,スコアリング基準!$C$26,0))))</f>
        <v/>
      </c>
      <c r="V1015" s="4">
        <f>IF($P1015="なし",スコアリング基準!$C$27,0)</f>
        <v/>
      </c>
      <c r="W1015" s="4">
        <f>IF($F1015="",0,IF(ISNUMBER($F1015),IF($F1015&lt;=スコアリング基準!$B$28,スコアリング基準!$C$28,スコアリング基準!$C$29),0))</f>
        <v/>
      </c>
      <c r="X1015" s="4">
        <f>IFERROR(VLOOKUP($B1015,スコアリング基準!$A$36:$B$46,2,FALSE),0)</f>
        <v/>
      </c>
      <c r="Y1015" s="4">
        <f>SUM($S1015:$X1015)</f>
        <v/>
      </c>
      <c r="Z1015" s="4">
        <f>IF(COUNT($M1015:$N1015)=0,"データ無",IF($Y1015&gt;=スコアリング基準!$B$30,"S",IF($Y1015&gt;=スコアリング基準!$B$31,"A",IF($Y1015&gt;=スコアリング基準!$B$32,"B","C"))))</f>
        <v/>
      </c>
      <c r="AA1015">
        <f>IFERROR(INDEX(実績DB!$I$3:$I$104,MATCH($B1015&amp;$C1015,実績DB!$J$3:$J$104,0)),"")</f>
        <v/>
      </c>
    </row>
    <row r="1016">
      <c r="A1016" t="n">
        <v>1014</v>
      </c>
      <c r="B1016" t="inlineStr">
        <is>
          <t>東北</t>
        </is>
      </c>
      <c r="C1016" t="inlineStr">
        <is>
          <t>沢変電所</t>
        </is>
      </c>
      <c r="D1016" t="inlineStr">
        <is>
          <t>岩手県</t>
        </is>
      </c>
      <c r="E1016" t="n">
        <v>66</v>
      </c>
      <c r="F1016" t="n">
        <v>6.6</v>
      </c>
      <c r="G1016" s="3" t="n">
        <v>38.921212</v>
      </c>
      <c r="H1016" s="3" t="n">
        <v>141.147939</v>
      </c>
      <c r="I1016" t="inlineStr">
        <is>
          <t>Google Places(名称一致)</t>
        </is>
      </c>
      <c r="J1016" t="n">
        <v>47</v>
      </c>
      <c r="K1016" t="n">
        <v>47</v>
      </c>
      <c r="L1016" t="n">
        <v>-40</v>
      </c>
      <c r="M1016" t="n">
        <v>7</v>
      </c>
      <c r="O1016" t="inlineStr">
        <is>
          <t>不可 #4</t>
        </is>
      </c>
      <c r="P1016" t="inlineStr">
        <is>
          <t>有り</t>
        </is>
      </c>
      <c r="R1016" s="4">
        <f>IF(COUNT($M1016:$N1016)=0,"",IF(AND(IF($N1016&lt;&gt;"",$N1016,$M1016)&lt;=0,$O1016&lt;&gt;"可"),"警告",""))</f>
        <v/>
      </c>
      <c r="S1016" s="4">
        <f>IF(COUNT($M1016:$N1016)=0,0,IF(IF($N1016&lt;&gt;"",$N1016,$M1016)&gt;=スコアリング基準!$B$20,スコアリング基準!$C$20,IF(IF($N1016&lt;&gt;"",$N1016,$M1016)&gt;=スコアリング基準!$B$21,スコアリング基準!$C$21,IF(IF($N1016&lt;&gt;"",$N1016,$M1016)&gt;0,スコアリング基準!$C$22,0))))</f>
        <v/>
      </c>
      <c r="T1016" s="4">
        <f>IF($O1016="可",スコアリング基準!$C$23,0)</f>
        <v/>
      </c>
      <c r="U1016" s="4">
        <f>IF(OR(COUNT($K1016:$L1016)&lt;2,$K1016=0),0,IF(ABS($L1016)/$K1016&lt;=スコアリング基準!$B$24,スコアリング基準!$C$24,IF(ABS($L1016)/$K1016&lt;=スコアリング基準!$B$25,スコアリング基準!$C$25,IF(ABS($L1016)/$K1016&lt;=スコアリング基準!$B$26,スコアリング基準!$C$26,0))))</f>
        <v/>
      </c>
      <c r="V1016" s="4">
        <f>IF($P1016="なし",スコアリング基準!$C$27,0)</f>
        <v/>
      </c>
      <c r="W1016" s="4">
        <f>IF($F1016="",0,IF(ISNUMBER($F1016),IF($F1016&lt;=スコアリング基準!$B$28,スコアリング基準!$C$28,スコアリング基準!$C$29),0))</f>
        <v/>
      </c>
      <c r="X1016" s="4">
        <f>IFERROR(VLOOKUP($B1016,スコアリング基準!$A$36:$B$46,2,FALSE),0)</f>
        <v/>
      </c>
      <c r="Y1016" s="4">
        <f>SUM($S1016:$X1016)</f>
        <v/>
      </c>
      <c r="Z1016" s="4">
        <f>IF(COUNT($M1016:$N1016)=0,"データ無",IF($Y1016&gt;=スコアリング基準!$B$30,"S",IF($Y1016&gt;=スコアリング基準!$B$31,"A",IF($Y1016&gt;=スコアリング基準!$B$32,"B","C"))))</f>
        <v/>
      </c>
      <c r="AA1016">
        <f>IFERROR(INDEX(実績DB!$I$3:$I$104,MATCH($B1016&amp;$C1016,実績DB!$J$3:$J$104,0)),"")</f>
        <v/>
      </c>
    </row>
    <row r="1017">
      <c r="A1017" t="n">
        <v>1015</v>
      </c>
      <c r="B1017" t="inlineStr">
        <is>
          <t>東北</t>
        </is>
      </c>
      <c r="C1017" t="inlineStr">
        <is>
          <t>河原町変電所</t>
        </is>
      </c>
      <c r="D1017" t="inlineStr">
        <is>
          <t>岩手県</t>
        </is>
      </c>
      <c r="E1017" t="n">
        <v>66</v>
      </c>
      <c r="F1017" t="n">
        <v>6.6</v>
      </c>
      <c r="G1017" s="3" t="n">
        <v>39.282624</v>
      </c>
      <c r="H1017" s="3" t="n">
        <v>141.112687</v>
      </c>
      <c r="I1017" t="inlineStr">
        <is>
          <t>Google Places(名称一致)</t>
        </is>
      </c>
      <c r="J1017" t="n">
        <v>33</v>
      </c>
      <c r="K1017" t="n">
        <v>33</v>
      </c>
      <c r="L1017" t="n">
        <v>-18</v>
      </c>
      <c r="M1017" t="n">
        <v>15</v>
      </c>
      <c r="O1017" t="inlineStr">
        <is>
          <t>不可 #4</t>
        </is>
      </c>
      <c r="P1017" t="inlineStr">
        <is>
          <t>有り</t>
        </is>
      </c>
      <c r="R1017" s="4">
        <f>IF(COUNT($M1017:$N1017)=0,"",IF(AND(IF($N1017&lt;&gt;"",$N1017,$M1017)&lt;=0,$O1017&lt;&gt;"可"),"警告",""))</f>
        <v/>
      </c>
      <c r="S1017" s="4">
        <f>IF(COUNT($M1017:$N1017)=0,0,IF(IF($N1017&lt;&gt;"",$N1017,$M1017)&gt;=スコアリング基準!$B$20,スコアリング基準!$C$20,IF(IF($N1017&lt;&gt;"",$N1017,$M1017)&gt;=スコアリング基準!$B$21,スコアリング基準!$C$21,IF(IF($N1017&lt;&gt;"",$N1017,$M1017)&gt;0,スコアリング基準!$C$22,0))))</f>
        <v/>
      </c>
      <c r="T1017" s="4">
        <f>IF($O1017="可",スコアリング基準!$C$23,0)</f>
        <v/>
      </c>
      <c r="U1017" s="4">
        <f>IF(OR(COUNT($K1017:$L1017)&lt;2,$K1017=0),0,IF(ABS($L1017)/$K1017&lt;=スコアリング基準!$B$24,スコアリング基準!$C$24,IF(ABS($L1017)/$K1017&lt;=スコアリング基準!$B$25,スコアリング基準!$C$25,IF(ABS($L1017)/$K1017&lt;=スコアリング基準!$B$26,スコアリング基準!$C$26,0))))</f>
        <v/>
      </c>
      <c r="V1017" s="4">
        <f>IF($P1017="なし",スコアリング基準!$C$27,0)</f>
        <v/>
      </c>
      <c r="W1017" s="4">
        <f>IF($F1017="",0,IF(ISNUMBER($F1017),IF($F1017&lt;=スコアリング基準!$B$28,スコアリング基準!$C$28,スコアリング基準!$C$29),0))</f>
        <v/>
      </c>
      <c r="X1017" s="4">
        <f>IFERROR(VLOOKUP($B1017,スコアリング基準!$A$36:$B$46,2,FALSE),0)</f>
        <v/>
      </c>
      <c r="Y1017" s="4">
        <f>SUM($S1017:$X1017)</f>
        <v/>
      </c>
      <c r="Z1017" s="4">
        <f>IF(COUNT($M1017:$N1017)=0,"データ無",IF($Y1017&gt;=スコアリング基準!$B$30,"S",IF($Y1017&gt;=スコアリング基準!$B$31,"A",IF($Y1017&gt;=スコアリング基準!$B$32,"B","C"))))</f>
        <v/>
      </c>
      <c r="AA1017">
        <f>IFERROR(INDEX(実績DB!$I$3:$I$104,MATCH($B1017&amp;$C1017,実績DB!$J$3:$J$104,0)),"")</f>
        <v/>
      </c>
    </row>
    <row r="1018">
      <c r="A1018" t="n">
        <v>1016</v>
      </c>
      <c r="B1018" t="inlineStr">
        <is>
          <t>東北</t>
        </is>
      </c>
      <c r="C1018" t="inlineStr">
        <is>
          <t>河東変電所</t>
        </is>
      </c>
      <c r="D1018" t="inlineStr">
        <is>
          <t>福島県</t>
        </is>
      </c>
      <c r="E1018" t="n">
        <v>66</v>
      </c>
      <c r="F1018" t="n">
        <v>6.6</v>
      </c>
      <c r="G1018" s="3" t="n">
        <v>37.575782</v>
      </c>
      <c r="H1018" s="3" t="n">
        <v>139.922851</v>
      </c>
      <c r="I1018" t="inlineStr">
        <is>
          <t>Google Places(名称一致)</t>
        </is>
      </c>
      <c r="J1018" t="n">
        <v>28</v>
      </c>
      <c r="K1018" t="n">
        <v>28</v>
      </c>
      <c r="L1018" t="n">
        <v>-13</v>
      </c>
      <c r="M1018" t="n">
        <v>15</v>
      </c>
      <c r="O1018" t="inlineStr">
        <is>
          <t>不可 #4</t>
        </is>
      </c>
      <c r="P1018" t="inlineStr">
        <is>
          <t>有り</t>
        </is>
      </c>
      <c r="R1018" s="4">
        <f>IF(COUNT($M1018:$N1018)=0,"",IF(AND(IF($N1018&lt;&gt;"",$N1018,$M1018)&lt;=0,$O1018&lt;&gt;"可"),"警告",""))</f>
        <v/>
      </c>
      <c r="S1018" s="4">
        <f>IF(COUNT($M1018:$N1018)=0,0,IF(IF($N1018&lt;&gt;"",$N1018,$M1018)&gt;=スコアリング基準!$B$20,スコアリング基準!$C$20,IF(IF($N1018&lt;&gt;"",$N1018,$M1018)&gt;=スコアリング基準!$B$21,スコアリング基準!$C$21,IF(IF($N1018&lt;&gt;"",$N1018,$M1018)&gt;0,スコアリング基準!$C$22,0))))</f>
        <v/>
      </c>
      <c r="T1018" s="4">
        <f>IF($O1018="可",スコアリング基準!$C$23,0)</f>
        <v/>
      </c>
      <c r="U1018" s="4">
        <f>IF(OR(COUNT($K1018:$L1018)&lt;2,$K1018=0),0,IF(ABS($L1018)/$K1018&lt;=スコアリング基準!$B$24,スコアリング基準!$C$24,IF(ABS($L1018)/$K1018&lt;=スコアリング基準!$B$25,スコアリング基準!$C$25,IF(ABS($L1018)/$K1018&lt;=スコアリング基準!$B$26,スコアリング基準!$C$26,0))))</f>
        <v/>
      </c>
      <c r="V1018" s="4">
        <f>IF($P1018="なし",スコアリング基準!$C$27,0)</f>
        <v/>
      </c>
      <c r="W1018" s="4">
        <f>IF($F1018="",0,IF(ISNUMBER($F1018),IF($F1018&lt;=スコアリング基準!$B$28,スコアリング基準!$C$28,スコアリング基準!$C$29),0))</f>
        <v/>
      </c>
      <c r="X1018" s="4">
        <f>IFERROR(VLOOKUP($B1018,スコアリング基準!$A$36:$B$46,2,FALSE),0)</f>
        <v/>
      </c>
      <c r="Y1018" s="4">
        <f>SUM($S1018:$X1018)</f>
        <v/>
      </c>
      <c r="Z1018" s="4">
        <f>IF(COUNT($M1018:$N1018)=0,"データ無",IF($Y1018&gt;=スコアリング基準!$B$30,"S",IF($Y1018&gt;=スコアリング基準!$B$31,"A",IF($Y1018&gt;=スコアリング基準!$B$32,"B","C"))))</f>
        <v/>
      </c>
      <c r="AA1018">
        <f>IFERROR(INDEX(実績DB!$I$3:$I$104,MATCH($B1018&amp;$C1018,実績DB!$J$3:$J$104,0)),"")</f>
        <v/>
      </c>
    </row>
    <row r="1019">
      <c r="A1019" t="n">
        <v>1017</v>
      </c>
      <c r="B1019" t="inlineStr">
        <is>
          <t>東北</t>
        </is>
      </c>
      <c r="C1019" t="inlineStr">
        <is>
          <t>沼垂変電所</t>
        </is>
      </c>
      <c r="D1019" t="inlineStr">
        <is>
          <t>新潟県</t>
        </is>
      </c>
      <c r="E1019" t="n">
        <v>66</v>
      </c>
      <c r="F1019" t="n">
        <v>6.6</v>
      </c>
      <c r="G1019" s="3" t="n">
        <v>37.917449</v>
      </c>
      <c r="H1019" s="3" t="n">
        <v>139.062325</v>
      </c>
      <c r="I1019" t="inlineStr">
        <is>
          <t>Google Places(名称一致)</t>
        </is>
      </c>
      <c r="J1019" t="n">
        <v>56</v>
      </c>
      <c r="K1019" t="n">
        <v>56</v>
      </c>
      <c r="L1019" t="n">
        <v>-24</v>
      </c>
      <c r="M1019" t="n">
        <v>32</v>
      </c>
      <c r="O1019" t="inlineStr">
        <is>
          <t>不可 #4</t>
        </is>
      </c>
      <c r="P1019" t="inlineStr">
        <is>
          <t>有り</t>
        </is>
      </c>
      <c r="R1019" s="4">
        <f>IF(COUNT($M1019:$N1019)=0,"",IF(AND(IF($N1019&lt;&gt;"",$N1019,$M1019)&lt;=0,$O1019&lt;&gt;"可"),"警告",""))</f>
        <v/>
      </c>
      <c r="S1019" s="4">
        <f>IF(COUNT($M1019:$N1019)=0,0,IF(IF($N1019&lt;&gt;"",$N1019,$M1019)&gt;=スコアリング基準!$B$20,スコアリング基準!$C$20,IF(IF($N1019&lt;&gt;"",$N1019,$M1019)&gt;=スコアリング基準!$B$21,スコアリング基準!$C$21,IF(IF($N1019&lt;&gt;"",$N1019,$M1019)&gt;0,スコアリング基準!$C$22,0))))</f>
        <v/>
      </c>
      <c r="T1019" s="4">
        <f>IF($O1019="可",スコアリング基準!$C$23,0)</f>
        <v/>
      </c>
      <c r="U1019" s="4">
        <f>IF(OR(COUNT($K1019:$L1019)&lt;2,$K1019=0),0,IF(ABS($L1019)/$K1019&lt;=スコアリング基準!$B$24,スコアリング基準!$C$24,IF(ABS($L1019)/$K1019&lt;=スコアリング基準!$B$25,スコアリング基準!$C$25,IF(ABS($L1019)/$K1019&lt;=スコアリング基準!$B$26,スコアリング基準!$C$26,0))))</f>
        <v/>
      </c>
      <c r="V1019" s="4">
        <f>IF($P1019="なし",スコアリング基準!$C$27,0)</f>
        <v/>
      </c>
      <c r="W1019" s="4">
        <f>IF($F1019="",0,IF(ISNUMBER($F1019),IF($F1019&lt;=スコアリング基準!$B$28,スコアリング基準!$C$28,スコアリング基準!$C$29),0))</f>
        <v/>
      </c>
      <c r="X1019" s="4">
        <f>IFERROR(VLOOKUP($B1019,スコアリング基準!$A$36:$B$46,2,FALSE),0)</f>
        <v/>
      </c>
      <c r="Y1019" s="4">
        <f>SUM($S1019:$X1019)</f>
        <v/>
      </c>
      <c r="Z1019" s="4">
        <f>IF(COUNT($M1019:$N1019)=0,"データ無",IF($Y1019&gt;=スコアリング基準!$B$30,"S",IF($Y1019&gt;=スコアリング基準!$B$31,"A",IF($Y1019&gt;=スコアリング基準!$B$32,"B","C"))))</f>
        <v/>
      </c>
      <c r="AA1019">
        <f>IFERROR(INDEX(実績DB!$I$3:$I$104,MATCH($B1019&amp;$C1019,実績DB!$J$3:$J$104,0)),"")</f>
        <v/>
      </c>
    </row>
    <row r="1020">
      <c r="A1020" t="n">
        <v>1018</v>
      </c>
      <c r="B1020" t="inlineStr">
        <is>
          <t>東北</t>
        </is>
      </c>
      <c r="C1020" t="inlineStr">
        <is>
          <t>浜中変電所</t>
        </is>
      </c>
      <c r="D1020" t="inlineStr">
        <is>
          <t>山形県</t>
        </is>
      </c>
      <c r="E1020" t="n">
        <v>66</v>
      </c>
      <c r="F1020" t="n">
        <v>6.6</v>
      </c>
      <c r="G1020" s="3" t="n">
        <v>38.838291</v>
      </c>
      <c r="H1020" s="3" t="n">
        <v>139.813108</v>
      </c>
      <c r="I1020" t="inlineStr">
        <is>
          <t>Google Places(名称一致)</t>
        </is>
      </c>
      <c r="J1020" t="n">
        <v>38</v>
      </c>
      <c r="K1020" t="n">
        <v>38</v>
      </c>
      <c r="L1020" t="n">
        <v>-28</v>
      </c>
      <c r="M1020" t="n">
        <v>10</v>
      </c>
      <c r="O1020" t="inlineStr">
        <is>
          <t>不可 #4</t>
        </is>
      </c>
      <c r="P1020" t="inlineStr">
        <is>
          <t>有り</t>
        </is>
      </c>
      <c r="R1020" s="4">
        <f>IF(COUNT($M1020:$N1020)=0,"",IF(AND(IF($N1020&lt;&gt;"",$N1020,$M1020)&lt;=0,$O1020&lt;&gt;"可"),"警告",""))</f>
        <v/>
      </c>
      <c r="S1020" s="4">
        <f>IF(COUNT($M1020:$N1020)=0,0,IF(IF($N1020&lt;&gt;"",$N1020,$M1020)&gt;=スコアリング基準!$B$20,スコアリング基準!$C$20,IF(IF($N1020&lt;&gt;"",$N1020,$M1020)&gt;=スコアリング基準!$B$21,スコアリング基準!$C$21,IF(IF($N1020&lt;&gt;"",$N1020,$M1020)&gt;0,スコアリング基準!$C$22,0))))</f>
        <v/>
      </c>
      <c r="T1020" s="4">
        <f>IF($O1020="可",スコアリング基準!$C$23,0)</f>
        <v/>
      </c>
      <c r="U1020" s="4">
        <f>IF(OR(COUNT($K1020:$L1020)&lt;2,$K1020=0),0,IF(ABS($L1020)/$K1020&lt;=スコアリング基準!$B$24,スコアリング基準!$C$24,IF(ABS($L1020)/$K1020&lt;=スコアリング基準!$B$25,スコアリング基準!$C$25,IF(ABS($L1020)/$K1020&lt;=スコアリング基準!$B$26,スコアリング基準!$C$26,0))))</f>
        <v/>
      </c>
      <c r="V1020" s="4">
        <f>IF($P1020="なし",スコアリング基準!$C$27,0)</f>
        <v/>
      </c>
      <c r="W1020" s="4">
        <f>IF($F1020="",0,IF(ISNUMBER($F1020),IF($F1020&lt;=スコアリング基準!$B$28,スコアリング基準!$C$28,スコアリング基準!$C$29),0))</f>
        <v/>
      </c>
      <c r="X1020" s="4">
        <f>IFERROR(VLOOKUP($B1020,スコアリング基準!$A$36:$B$46,2,FALSE),0)</f>
        <v/>
      </c>
      <c r="Y1020" s="4">
        <f>SUM($S1020:$X1020)</f>
        <v/>
      </c>
      <c r="Z1020" s="4">
        <f>IF(COUNT($M1020:$N1020)=0,"データ無",IF($Y1020&gt;=スコアリング基準!$B$30,"S",IF($Y1020&gt;=スコアリング基準!$B$31,"A",IF($Y1020&gt;=スコアリング基準!$B$32,"B","C"))))</f>
        <v/>
      </c>
      <c r="AA1020">
        <f>IFERROR(INDEX(実績DB!$I$3:$I$104,MATCH($B1020&amp;$C1020,実績DB!$J$3:$J$104,0)),"")</f>
        <v/>
      </c>
    </row>
    <row r="1021">
      <c r="A1021" t="n">
        <v>1019</v>
      </c>
      <c r="B1021" t="inlineStr">
        <is>
          <t>東北</t>
        </is>
      </c>
      <c r="C1021" t="inlineStr">
        <is>
          <t>浪江変電所</t>
        </is>
      </c>
      <c r="D1021" t="inlineStr">
        <is>
          <t>福島県</t>
        </is>
      </c>
      <c r="E1021" t="n">
        <v>66</v>
      </c>
      <c r="F1021" t="n">
        <v>6.6</v>
      </c>
      <c r="G1021" s="3" t="n">
        <v>37.483514</v>
      </c>
      <c r="H1021" s="3" t="n">
        <v>140.996828</v>
      </c>
      <c r="I1021" t="inlineStr">
        <is>
          <t>Google Places(名称一致)</t>
        </is>
      </c>
      <c r="J1021" t="n">
        <v>42</v>
      </c>
      <c r="K1021" t="n">
        <v>42</v>
      </c>
      <c r="L1021" t="n">
        <v>-39</v>
      </c>
      <c r="M1021" t="n">
        <v>3</v>
      </c>
      <c r="O1021" t="inlineStr">
        <is>
          <t>不可 #4</t>
        </is>
      </c>
      <c r="P1021" t="inlineStr">
        <is>
          <t>有り</t>
        </is>
      </c>
      <c r="R1021" s="4">
        <f>IF(COUNT($M1021:$N1021)=0,"",IF(AND(IF($N1021&lt;&gt;"",$N1021,$M1021)&lt;=0,$O1021&lt;&gt;"可"),"警告",""))</f>
        <v/>
      </c>
      <c r="S1021" s="4">
        <f>IF(COUNT($M1021:$N1021)=0,0,IF(IF($N1021&lt;&gt;"",$N1021,$M1021)&gt;=スコアリング基準!$B$20,スコアリング基準!$C$20,IF(IF($N1021&lt;&gt;"",$N1021,$M1021)&gt;=スコアリング基準!$B$21,スコアリング基準!$C$21,IF(IF($N1021&lt;&gt;"",$N1021,$M1021)&gt;0,スコアリング基準!$C$22,0))))</f>
        <v/>
      </c>
      <c r="T1021" s="4">
        <f>IF($O1021="可",スコアリング基準!$C$23,0)</f>
        <v/>
      </c>
      <c r="U1021" s="4">
        <f>IF(OR(COUNT($K1021:$L1021)&lt;2,$K1021=0),0,IF(ABS($L1021)/$K1021&lt;=スコアリング基準!$B$24,スコアリング基準!$C$24,IF(ABS($L1021)/$K1021&lt;=スコアリング基準!$B$25,スコアリング基準!$C$25,IF(ABS($L1021)/$K1021&lt;=スコアリング基準!$B$26,スコアリング基準!$C$26,0))))</f>
        <v/>
      </c>
      <c r="V1021" s="4">
        <f>IF($P1021="なし",スコアリング基準!$C$27,0)</f>
        <v/>
      </c>
      <c r="W1021" s="4">
        <f>IF($F1021="",0,IF(ISNUMBER($F1021),IF($F1021&lt;=スコアリング基準!$B$28,スコアリング基準!$C$28,スコアリング基準!$C$29),0))</f>
        <v/>
      </c>
      <c r="X1021" s="4">
        <f>IFERROR(VLOOKUP($B1021,スコアリング基準!$A$36:$B$46,2,FALSE),0)</f>
        <v/>
      </c>
      <c r="Y1021" s="4">
        <f>SUM($S1021:$X1021)</f>
        <v/>
      </c>
      <c r="Z1021" s="4">
        <f>IF(COUNT($M1021:$N1021)=0,"データ無",IF($Y1021&gt;=スコアリング基準!$B$30,"S",IF($Y1021&gt;=スコアリング基準!$B$31,"A",IF($Y1021&gt;=スコアリング基準!$B$32,"B","C"))))</f>
        <v/>
      </c>
      <c r="AA1021">
        <f>IFERROR(INDEX(実績DB!$I$3:$I$104,MATCH($B1021&amp;$C1021,実績DB!$J$3:$J$104,0)),"")</f>
        <v/>
      </c>
    </row>
    <row r="1022">
      <c r="A1022" t="n">
        <v>1020</v>
      </c>
      <c r="B1022" t="inlineStr">
        <is>
          <t>東北</t>
        </is>
      </c>
      <c r="C1022" t="inlineStr">
        <is>
          <t>清水変電所</t>
        </is>
      </c>
      <c r="D1022" t="inlineStr">
        <is>
          <t>福島県</t>
        </is>
      </c>
      <c r="E1022" t="n">
        <v>66</v>
      </c>
      <c r="F1022" t="n">
        <v>6.6</v>
      </c>
      <c r="G1022" s="3" t="n">
        <v>37.774659</v>
      </c>
      <c r="H1022" s="3" t="n">
        <v>140.450736</v>
      </c>
      <c r="I1022" t="inlineStr">
        <is>
          <t>Google Places(名称一致)</t>
        </is>
      </c>
      <c r="J1022" t="n">
        <v>57</v>
      </c>
      <c r="K1022" t="n">
        <v>57</v>
      </c>
      <c r="L1022" t="n">
        <v>-39</v>
      </c>
      <c r="M1022" t="n">
        <v>18</v>
      </c>
      <c r="O1022" t="inlineStr">
        <is>
          <t>不可 #4</t>
        </is>
      </c>
      <c r="P1022" t="inlineStr">
        <is>
          <t>有り</t>
        </is>
      </c>
      <c r="R1022" s="4">
        <f>IF(COUNT($M1022:$N1022)=0,"",IF(AND(IF($N1022&lt;&gt;"",$N1022,$M1022)&lt;=0,$O1022&lt;&gt;"可"),"警告",""))</f>
        <v/>
      </c>
      <c r="S1022" s="4">
        <f>IF(COUNT($M1022:$N1022)=0,0,IF(IF($N1022&lt;&gt;"",$N1022,$M1022)&gt;=スコアリング基準!$B$20,スコアリング基準!$C$20,IF(IF($N1022&lt;&gt;"",$N1022,$M1022)&gt;=スコアリング基準!$B$21,スコアリング基準!$C$21,IF(IF($N1022&lt;&gt;"",$N1022,$M1022)&gt;0,スコアリング基準!$C$22,0))))</f>
        <v/>
      </c>
      <c r="T1022" s="4">
        <f>IF($O1022="可",スコアリング基準!$C$23,0)</f>
        <v/>
      </c>
      <c r="U1022" s="4">
        <f>IF(OR(COUNT($K1022:$L1022)&lt;2,$K1022=0),0,IF(ABS($L1022)/$K1022&lt;=スコアリング基準!$B$24,スコアリング基準!$C$24,IF(ABS($L1022)/$K1022&lt;=スコアリング基準!$B$25,スコアリング基準!$C$25,IF(ABS($L1022)/$K1022&lt;=スコアリング基準!$B$26,スコアリング基準!$C$26,0))))</f>
        <v/>
      </c>
      <c r="V1022" s="4">
        <f>IF($P1022="なし",スコアリング基準!$C$27,0)</f>
        <v/>
      </c>
      <c r="W1022" s="4">
        <f>IF($F1022="",0,IF(ISNUMBER($F1022),IF($F1022&lt;=スコアリング基準!$B$28,スコアリング基準!$C$28,スコアリング基準!$C$29),0))</f>
        <v/>
      </c>
      <c r="X1022" s="4">
        <f>IFERROR(VLOOKUP($B1022,スコアリング基準!$A$36:$B$46,2,FALSE),0)</f>
        <v/>
      </c>
      <c r="Y1022" s="4">
        <f>SUM($S1022:$X1022)</f>
        <v/>
      </c>
      <c r="Z1022" s="4">
        <f>IF(COUNT($M1022:$N1022)=0,"データ無",IF($Y1022&gt;=スコアリング基準!$B$30,"S",IF($Y1022&gt;=スコアリング基準!$B$31,"A",IF($Y1022&gt;=スコアリング基準!$B$32,"B","C"))))</f>
        <v/>
      </c>
      <c r="AA1022">
        <f>IFERROR(INDEX(実績DB!$I$3:$I$104,MATCH($B1022&amp;$C1022,実績DB!$J$3:$J$104,0)),"")</f>
        <v/>
      </c>
    </row>
    <row r="1023">
      <c r="A1023" t="n">
        <v>1021</v>
      </c>
      <c r="B1023" t="inlineStr">
        <is>
          <t>東北</t>
        </is>
      </c>
      <c r="C1023" t="inlineStr">
        <is>
          <t>滝沢変電所</t>
        </is>
      </c>
      <c r="D1023" t="inlineStr">
        <is>
          <t>福島県</t>
        </is>
      </c>
      <c r="E1023" t="n">
        <v>66</v>
      </c>
      <c r="F1023" t="n">
        <v>6.6</v>
      </c>
      <c r="G1023" s="3" t="n">
        <v>37.512475</v>
      </c>
      <c r="H1023" s="3" t="n">
        <v>139.954674</v>
      </c>
      <c r="I1023" t="inlineStr">
        <is>
          <t>Google Places(名称一致)</t>
        </is>
      </c>
      <c r="J1023" t="n">
        <v>47</v>
      </c>
      <c r="K1023" t="n">
        <v>47</v>
      </c>
      <c r="L1023" t="n">
        <v>-33</v>
      </c>
      <c r="M1023" t="n">
        <v>14</v>
      </c>
      <c r="O1023" t="inlineStr">
        <is>
          <t>不可 #4</t>
        </is>
      </c>
      <c r="P1023" t="inlineStr">
        <is>
          <t>有り</t>
        </is>
      </c>
      <c r="R1023" s="4">
        <f>IF(COUNT($M1023:$N1023)=0,"",IF(AND(IF($N1023&lt;&gt;"",$N1023,$M1023)&lt;=0,$O1023&lt;&gt;"可"),"警告",""))</f>
        <v/>
      </c>
      <c r="S1023" s="4">
        <f>IF(COUNT($M1023:$N1023)=0,0,IF(IF($N1023&lt;&gt;"",$N1023,$M1023)&gt;=スコアリング基準!$B$20,スコアリング基準!$C$20,IF(IF($N1023&lt;&gt;"",$N1023,$M1023)&gt;=スコアリング基準!$B$21,スコアリング基準!$C$21,IF(IF($N1023&lt;&gt;"",$N1023,$M1023)&gt;0,スコアリング基準!$C$22,0))))</f>
        <v/>
      </c>
      <c r="T1023" s="4">
        <f>IF($O1023="可",スコアリング基準!$C$23,0)</f>
        <v/>
      </c>
      <c r="U1023" s="4">
        <f>IF(OR(COUNT($K1023:$L1023)&lt;2,$K1023=0),0,IF(ABS($L1023)/$K1023&lt;=スコアリング基準!$B$24,スコアリング基準!$C$24,IF(ABS($L1023)/$K1023&lt;=スコアリング基準!$B$25,スコアリング基準!$C$25,IF(ABS($L1023)/$K1023&lt;=スコアリング基準!$B$26,スコアリング基準!$C$26,0))))</f>
        <v/>
      </c>
      <c r="V1023" s="4">
        <f>IF($P1023="なし",スコアリング基準!$C$27,0)</f>
        <v/>
      </c>
      <c r="W1023" s="4">
        <f>IF($F1023="",0,IF(ISNUMBER($F1023),IF($F1023&lt;=スコアリング基準!$B$28,スコアリング基準!$C$28,スコアリング基準!$C$29),0))</f>
        <v/>
      </c>
      <c r="X1023" s="4">
        <f>IFERROR(VLOOKUP($B1023,スコアリング基準!$A$36:$B$46,2,FALSE),0)</f>
        <v/>
      </c>
      <c r="Y1023" s="4">
        <f>SUM($S1023:$X1023)</f>
        <v/>
      </c>
      <c r="Z1023" s="4">
        <f>IF(COUNT($M1023:$N1023)=0,"データ無",IF($Y1023&gt;=スコアリング基準!$B$30,"S",IF($Y1023&gt;=スコアリング基準!$B$31,"A",IF($Y1023&gt;=スコアリング基準!$B$32,"B","C"))))</f>
        <v/>
      </c>
      <c r="AA1023">
        <f>IFERROR(INDEX(実績DB!$I$3:$I$104,MATCH($B1023&amp;$C1023,実績DB!$J$3:$J$104,0)),"")</f>
        <v/>
      </c>
    </row>
    <row r="1024">
      <c r="A1024" t="n">
        <v>1022</v>
      </c>
      <c r="B1024" t="inlineStr">
        <is>
          <t>東北</t>
        </is>
      </c>
      <c r="C1024" t="inlineStr">
        <is>
          <t>潟町変電所</t>
        </is>
      </c>
      <c r="D1024" t="inlineStr">
        <is>
          <t>新潟県</t>
        </is>
      </c>
      <c r="E1024" t="n">
        <v>66</v>
      </c>
      <c r="F1024" t="n">
        <v>6.6</v>
      </c>
      <c r="G1024" s="3" t="n">
        <v>37.214068</v>
      </c>
      <c r="H1024" s="3" t="n">
        <v>138.32925</v>
      </c>
      <c r="I1024" t="inlineStr">
        <is>
          <t>Google Places(名称一致)</t>
        </is>
      </c>
      <c r="J1024" t="n">
        <v>38</v>
      </c>
      <c r="K1024" t="n">
        <v>38</v>
      </c>
      <c r="L1024" t="n">
        <v>-20</v>
      </c>
      <c r="M1024" t="n">
        <v>18</v>
      </c>
      <c r="O1024" t="inlineStr">
        <is>
          <t>不可 #4</t>
        </is>
      </c>
      <c r="P1024" t="inlineStr">
        <is>
          <t>有り</t>
        </is>
      </c>
      <c r="R1024" s="4">
        <f>IF(COUNT($M1024:$N1024)=0,"",IF(AND(IF($N1024&lt;&gt;"",$N1024,$M1024)&lt;=0,$O1024&lt;&gt;"可"),"警告",""))</f>
        <v/>
      </c>
      <c r="S1024" s="4">
        <f>IF(COUNT($M1024:$N1024)=0,0,IF(IF($N1024&lt;&gt;"",$N1024,$M1024)&gt;=スコアリング基準!$B$20,スコアリング基準!$C$20,IF(IF($N1024&lt;&gt;"",$N1024,$M1024)&gt;=スコアリング基準!$B$21,スコアリング基準!$C$21,IF(IF($N1024&lt;&gt;"",$N1024,$M1024)&gt;0,スコアリング基準!$C$22,0))))</f>
        <v/>
      </c>
      <c r="T1024" s="4">
        <f>IF($O1024="可",スコアリング基準!$C$23,0)</f>
        <v/>
      </c>
      <c r="U1024" s="4">
        <f>IF(OR(COUNT($K1024:$L1024)&lt;2,$K1024=0),0,IF(ABS($L1024)/$K1024&lt;=スコアリング基準!$B$24,スコアリング基準!$C$24,IF(ABS($L1024)/$K1024&lt;=スコアリング基準!$B$25,スコアリング基準!$C$25,IF(ABS($L1024)/$K1024&lt;=スコアリング基準!$B$26,スコアリング基準!$C$26,0))))</f>
        <v/>
      </c>
      <c r="V1024" s="4">
        <f>IF($P1024="なし",スコアリング基準!$C$27,0)</f>
        <v/>
      </c>
      <c r="W1024" s="4">
        <f>IF($F1024="",0,IF(ISNUMBER($F1024),IF($F1024&lt;=スコアリング基準!$B$28,スコアリング基準!$C$28,スコアリング基準!$C$29),0))</f>
        <v/>
      </c>
      <c r="X1024" s="4">
        <f>IFERROR(VLOOKUP($B1024,スコアリング基準!$A$36:$B$46,2,FALSE),0)</f>
        <v/>
      </c>
      <c r="Y1024" s="4">
        <f>SUM($S1024:$X1024)</f>
        <v/>
      </c>
      <c r="Z1024" s="4">
        <f>IF(COUNT($M1024:$N1024)=0,"データ無",IF($Y1024&gt;=スコアリング基準!$B$30,"S",IF($Y1024&gt;=スコアリング基準!$B$31,"A",IF($Y1024&gt;=スコアリング基準!$B$32,"B","C"))))</f>
        <v/>
      </c>
      <c r="AA1024">
        <f>IFERROR(INDEX(実績DB!$I$3:$I$104,MATCH($B1024&amp;$C1024,実績DB!$J$3:$J$104,0)),"")</f>
        <v/>
      </c>
    </row>
    <row r="1025">
      <c r="A1025" t="n">
        <v>1023</v>
      </c>
      <c r="B1025" t="inlineStr">
        <is>
          <t>東北</t>
        </is>
      </c>
      <c r="C1025" t="inlineStr">
        <is>
          <t>熱海変電所</t>
        </is>
      </c>
      <c r="D1025" t="inlineStr">
        <is>
          <t>福島県</t>
        </is>
      </c>
      <c r="E1025" t="n">
        <v>66</v>
      </c>
      <c r="F1025" t="n">
        <v>6.6</v>
      </c>
      <c r="G1025" s="3" t="n"/>
      <c r="H1025" s="3" t="n"/>
      <c r="I1025" t="inlineStr">
        <is>
          <t>未取得</t>
        </is>
      </c>
      <c r="J1025" t="n">
        <v>28</v>
      </c>
      <c r="K1025" t="n">
        <v>28</v>
      </c>
      <c r="L1025" t="n">
        <v>-19</v>
      </c>
      <c r="M1025" t="n">
        <v>9</v>
      </c>
      <c r="O1025" t="inlineStr">
        <is>
          <t>不可 #4</t>
        </is>
      </c>
      <c r="P1025" t="inlineStr">
        <is>
          <t>有り</t>
        </is>
      </c>
      <c r="R1025" s="4">
        <f>IF(COUNT($M1025:$N1025)=0,"",IF(AND(IF($N1025&lt;&gt;"",$N1025,$M1025)&lt;=0,$O1025&lt;&gt;"可"),"警告",""))</f>
        <v/>
      </c>
      <c r="S1025" s="4">
        <f>IF(COUNT($M1025:$N1025)=0,0,IF(IF($N1025&lt;&gt;"",$N1025,$M1025)&gt;=スコアリング基準!$B$20,スコアリング基準!$C$20,IF(IF($N1025&lt;&gt;"",$N1025,$M1025)&gt;=スコアリング基準!$B$21,スコアリング基準!$C$21,IF(IF($N1025&lt;&gt;"",$N1025,$M1025)&gt;0,スコアリング基準!$C$22,0))))</f>
        <v/>
      </c>
      <c r="T1025" s="4">
        <f>IF($O1025="可",スコアリング基準!$C$23,0)</f>
        <v/>
      </c>
      <c r="U1025" s="4">
        <f>IF(OR(COUNT($K1025:$L1025)&lt;2,$K1025=0),0,IF(ABS($L1025)/$K1025&lt;=スコアリング基準!$B$24,スコアリング基準!$C$24,IF(ABS($L1025)/$K1025&lt;=スコアリング基準!$B$25,スコアリング基準!$C$25,IF(ABS($L1025)/$K1025&lt;=スコアリング基準!$B$26,スコアリング基準!$C$26,0))))</f>
        <v/>
      </c>
      <c r="V1025" s="4">
        <f>IF($P1025="なし",スコアリング基準!$C$27,0)</f>
        <v/>
      </c>
      <c r="W1025" s="4">
        <f>IF($F1025="",0,IF(ISNUMBER($F1025),IF($F1025&lt;=スコアリング基準!$B$28,スコアリング基準!$C$28,スコアリング基準!$C$29),0))</f>
        <v/>
      </c>
      <c r="X1025" s="4">
        <f>IFERROR(VLOOKUP($B1025,スコアリング基準!$A$36:$B$46,2,FALSE),0)</f>
        <v/>
      </c>
      <c r="Y1025" s="4">
        <f>SUM($S1025:$X1025)</f>
        <v/>
      </c>
      <c r="Z1025" s="4">
        <f>IF(COUNT($M1025:$N1025)=0,"データ無",IF($Y1025&gt;=スコアリング基準!$B$30,"S",IF($Y1025&gt;=スコアリング基準!$B$31,"A",IF($Y1025&gt;=スコアリング基準!$B$32,"B","C"))))</f>
        <v/>
      </c>
      <c r="AA1025">
        <f>IFERROR(INDEX(実績DB!$I$3:$I$104,MATCH($B1025&amp;$C1025,実績DB!$J$3:$J$104,0)),"")</f>
        <v/>
      </c>
    </row>
    <row r="1026">
      <c r="A1026" t="n">
        <v>1024</v>
      </c>
      <c r="B1026" t="inlineStr">
        <is>
          <t>東北</t>
        </is>
      </c>
      <c r="C1026" t="inlineStr">
        <is>
          <t>猪苗代変電所</t>
        </is>
      </c>
      <c r="D1026" t="inlineStr">
        <is>
          <t>福島県</t>
        </is>
      </c>
      <c r="E1026" t="n">
        <v>66</v>
      </c>
      <c r="F1026" t="n">
        <v>6.6</v>
      </c>
      <c r="G1026" s="3" t="n">
        <v>37.555194</v>
      </c>
      <c r="H1026" s="3" t="n">
        <v>140.1212</v>
      </c>
      <c r="I1026" t="inlineStr">
        <is>
          <t>Google Places(名称一致)</t>
        </is>
      </c>
      <c r="J1026" t="n">
        <v>27</v>
      </c>
      <c r="K1026" t="n">
        <v>27</v>
      </c>
      <c r="L1026" t="n">
        <v>-21</v>
      </c>
      <c r="M1026" t="n">
        <v>6</v>
      </c>
      <c r="O1026" t="inlineStr">
        <is>
          <t>不可 #4</t>
        </is>
      </c>
      <c r="P1026" t="inlineStr">
        <is>
          <t>有り</t>
        </is>
      </c>
      <c r="R1026" s="4">
        <f>IF(COUNT($M1026:$N1026)=0,"",IF(AND(IF($N1026&lt;&gt;"",$N1026,$M1026)&lt;=0,$O1026&lt;&gt;"可"),"警告",""))</f>
        <v/>
      </c>
      <c r="S1026" s="4">
        <f>IF(COUNT($M1026:$N1026)=0,0,IF(IF($N1026&lt;&gt;"",$N1026,$M1026)&gt;=スコアリング基準!$B$20,スコアリング基準!$C$20,IF(IF($N1026&lt;&gt;"",$N1026,$M1026)&gt;=スコアリング基準!$B$21,スコアリング基準!$C$21,IF(IF($N1026&lt;&gt;"",$N1026,$M1026)&gt;0,スコアリング基準!$C$22,0))))</f>
        <v/>
      </c>
      <c r="T1026" s="4">
        <f>IF($O1026="可",スコアリング基準!$C$23,0)</f>
        <v/>
      </c>
      <c r="U1026" s="4">
        <f>IF(OR(COUNT($K1026:$L1026)&lt;2,$K1026=0),0,IF(ABS($L1026)/$K1026&lt;=スコアリング基準!$B$24,スコアリング基準!$C$24,IF(ABS($L1026)/$K1026&lt;=スコアリング基準!$B$25,スコアリング基準!$C$25,IF(ABS($L1026)/$K1026&lt;=スコアリング基準!$B$26,スコアリング基準!$C$26,0))))</f>
        <v/>
      </c>
      <c r="V1026" s="4">
        <f>IF($P1026="なし",スコアリング基準!$C$27,0)</f>
        <v/>
      </c>
      <c r="W1026" s="4">
        <f>IF($F1026="",0,IF(ISNUMBER($F1026),IF($F1026&lt;=スコアリング基準!$B$28,スコアリング基準!$C$28,スコアリング基準!$C$29),0))</f>
        <v/>
      </c>
      <c r="X1026" s="4">
        <f>IFERROR(VLOOKUP($B1026,スコアリング基準!$A$36:$B$46,2,FALSE),0)</f>
        <v/>
      </c>
      <c r="Y1026" s="4">
        <f>SUM($S1026:$X1026)</f>
        <v/>
      </c>
      <c r="Z1026" s="4">
        <f>IF(COUNT($M1026:$N1026)=0,"データ無",IF($Y1026&gt;=スコアリング基準!$B$30,"S",IF($Y1026&gt;=スコアリング基準!$B$31,"A",IF($Y1026&gt;=スコアリング基準!$B$32,"B","C"))))</f>
        <v/>
      </c>
      <c r="AA1026">
        <f>IFERROR(INDEX(実績DB!$I$3:$I$104,MATCH($B1026&amp;$C1026,実績DB!$J$3:$J$104,0)),"")</f>
        <v/>
      </c>
    </row>
    <row r="1027">
      <c r="A1027" t="n">
        <v>1025</v>
      </c>
      <c r="B1027" t="inlineStr">
        <is>
          <t>東北</t>
        </is>
      </c>
      <c r="C1027" t="inlineStr">
        <is>
          <t>田口変電所</t>
        </is>
      </c>
      <c r="D1027" t="inlineStr">
        <is>
          <t>新潟県</t>
        </is>
      </c>
      <c r="E1027" t="n">
        <v>66</v>
      </c>
      <c r="F1027" t="n">
        <v>6.6</v>
      </c>
      <c r="G1027" s="3" t="n">
        <v>36.875592</v>
      </c>
      <c r="H1027" s="3" t="n">
        <v>138.212879</v>
      </c>
      <c r="I1027" t="inlineStr">
        <is>
          <t>Google Places(名称一致)</t>
        </is>
      </c>
      <c r="J1027" t="n">
        <v>8</v>
      </c>
      <c r="K1027" t="n">
        <v>8</v>
      </c>
      <c r="L1027" t="n">
        <v>-6</v>
      </c>
      <c r="O1027" t="inlineStr">
        <is>
          <t>不可 #3</t>
        </is>
      </c>
      <c r="P1027" t="inlineStr">
        <is>
          <t>有り</t>
        </is>
      </c>
      <c r="R1027" s="4">
        <f>IF(COUNT($M1027:$N1027)=0,"",IF(AND(IF($N1027&lt;&gt;"",$N1027,$M1027)&lt;=0,$O1027&lt;&gt;"可"),"警告",""))</f>
        <v/>
      </c>
      <c r="S1027" s="4">
        <f>IF(COUNT($M1027:$N1027)=0,0,IF(IF($N1027&lt;&gt;"",$N1027,$M1027)&gt;=スコアリング基準!$B$20,スコアリング基準!$C$20,IF(IF($N1027&lt;&gt;"",$N1027,$M1027)&gt;=スコアリング基準!$B$21,スコアリング基準!$C$21,IF(IF($N1027&lt;&gt;"",$N1027,$M1027)&gt;0,スコアリング基準!$C$22,0))))</f>
        <v/>
      </c>
      <c r="T1027" s="4">
        <f>IF($O1027="可",スコアリング基準!$C$23,0)</f>
        <v/>
      </c>
      <c r="U1027" s="4">
        <f>IF(OR(COUNT($K1027:$L1027)&lt;2,$K1027=0),0,IF(ABS($L1027)/$K1027&lt;=スコアリング基準!$B$24,スコアリング基準!$C$24,IF(ABS($L1027)/$K1027&lt;=スコアリング基準!$B$25,スコアリング基準!$C$25,IF(ABS($L1027)/$K1027&lt;=スコアリング基準!$B$26,スコアリング基準!$C$26,0))))</f>
        <v/>
      </c>
      <c r="V1027" s="4">
        <f>IF($P1027="なし",スコアリング基準!$C$27,0)</f>
        <v/>
      </c>
      <c r="W1027" s="4">
        <f>IF($F1027="",0,IF(ISNUMBER($F1027),IF($F1027&lt;=スコアリング基準!$B$28,スコアリング基準!$C$28,スコアリング基準!$C$29),0))</f>
        <v/>
      </c>
      <c r="X1027" s="4">
        <f>IFERROR(VLOOKUP($B1027,スコアリング基準!$A$36:$B$46,2,FALSE),0)</f>
        <v/>
      </c>
      <c r="Y1027" s="4">
        <f>SUM($S1027:$X1027)</f>
        <v/>
      </c>
      <c r="Z1027" s="4">
        <f>IF(COUNT($M1027:$N1027)=0,"データ無",IF($Y1027&gt;=スコアリング基準!$B$30,"S",IF($Y1027&gt;=スコアリング基準!$B$31,"A",IF($Y1027&gt;=スコアリング基準!$B$32,"B","C"))))</f>
        <v/>
      </c>
      <c r="AA1027">
        <f>IFERROR(INDEX(実績DB!$I$3:$I$104,MATCH($B1027&amp;$C1027,実績DB!$J$3:$J$104,0)),"")</f>
        <v/>
      </c>
    </row>
    <row r="1028">
      <c r="A1028" t="n">
        <v>1026</v>
      </c>
      <c r="B1028" t="inlineStr">
        <is>
          <t>東北</t>
        </is>
      </c>
      <c r="C1028" t="inlineStr">
        <is>
          <t>田島変電所</t>
        </is>
      </c>
      <c r="D1028" t="inlineStr">
        <is>
          <t>福島県</t>
        </is>
      </c>
      <c r="E1028" t="n">
        <v>66</v>
      </c>
      <c r="F1028" t="n">
        <v>6.6</v>
      </c>
      <c r="G1028" s="3" t="n">
        <v>37.201866</v>
      </c>
      <c r="H1028" s="3" t="n">
        <v>139.791613</v>
      </c>
      <c r="I1028" t="inlineStr">
        <is>
          <t>Google Places(名称一致)</t>
        </is>
      </c>
      <c r="J1028" t="n">
        <v>28</v>
      </c>
      <c r="K1028" t="n">
        <v>28</v>
      </c>
      <c r="L1028" t="n">
        <v>-20</v>
      </c>
      <c r="M1028" t="n">
        <v>8</v>
      </c>
      <c r="O1028" t="inlineStr">
        <is>
          <t>不可 #4</t>
        </is>
      </c>
      <c r="P1028" t="inlineStr">
        <is>
          <t>有り</t>
        </is>
      </c>
      <c r="R1028" s="4">
        <f>IF(COUNT($M1028:$N1028)=0,"",IF(AND(IF($N1028&lt;&gt;"",$N1028,$M1028)&lt;=0,$O1028&lt;&gt;"可"),"警告",""))</f>
        <v/>
      </c>
      <c r="S1028" s="4">
        <f>IF(COUNT($M1028:$N1028)=0,0,IF(IF($N1028&lt;&gt;"",$N1028,$M1028)&gt;=スコアリング基準!$B$20,スコアリング基準!$C$20,IF(IF($N1028&lt;&gt;"",$N1028,$M1028)&gt;=スコアリング基準!$B$21,スコアリング基準!$C$21,IF(IF($N1028&lt;&gt;"",$N1028,$M1028)&gt;0,スコアリング基準!$C$22,0))))</f>
        <v/>
      </c>
      <c r="T1028" s="4">
        <f>IF($O1028="可",スコアリング基準!$C$23,0)</f>
        <v/>
      </c>
      <c r="U1028" s="4">
        <f>IF(OR(COUNT($K1028:$L1028)&lt;2,$K1028=0),0,IF(ABS($L1028)/$K1028&lt;=スコアリング基準!$B$24,スコアリング基準!$C$24,IF(ABS($L1028)/$K1028&lt;=スコアリング基準!$B$25,スコアリング基準!$C$25,IF(ABS($L1028)/$K1028&lt;=スコアリング基準!$B$26,スコアリング基準!$C$26,0))))</f>
        <v/>
      </c>
      <c r="V1028" s="4">
        <f>IF($P1028="なし",スコアリング基準!$C$27,0)</f>
        <v/>
      </c>
      <c r="W1028" s="4">
        <f>IF($F1028="",0,IF(ISNUMBER($F1028),IF($F1028&lt;=スコアリング基準!$B$28,スコアリング基準!$C$28,スコアリング基準!$C$29),0))</f>
        <v/>
      </c>
      <c r="X1028" s="4">
        <f>IFERROR(VLOOKUP($B1028,スコアリング基準!$A$36:$B$46,2,FALSE),0)</f>
        <v/>
      </c>
      <c r="Y1028" s="4">
        <f>SUM($S1028:$X1028)</f>
        <v/>
      </c>
      <c r="Z1028" s="4">
        <f>IF(COUNT($M1028:$N1028)=0,"データ無",IF($Y1028&gt;=スコアリング基準!$B$30,"S",IF($Y1028&gt;=スコアリング基準!$B$31,"A",IF($Y1028&gt;=スコアリング基準!$B$32,"B","C"))))</f>
        <v/>
      </c>
      <c r="AA1028">
        <f>IFERROR(INDEX(実績DB!$I$3:$I$104,MATCH($B1028&amp;$C1028,実績DB!$J$3:$J$104,0)),"")</f>
        <v/>
      </c>
    </row>
    <row r="1029">
      <c r="A1029" t="n">
        <v>1027</v>
      </c>
      <c r="B1029" t="inlineStr">
        <is>
          <t>東北</t>
        </is>
      </c>
      <c r="C1029" t="inlineStr">
        <is>
          <t>田海変電所</t>
        </is>
      </c>
      <c r="D1029" t="inlineStr">
        <is>
          <t>新潟県</t>
        </is>
      </c>
      <c r="E1029" t="n">
        <v>66</v>
      </c>
      <c r="F1029" t="n">
        <v>6.6</v>
      </c>
      <c r="G1029" s="3" t="n">
        <v>37.024398</v>
      </c>
      <c r="H1029" s="3" t="n">
        <v>137.815359</v>
      </c>
      <c r="I1029" t="inlineStr">
        <is>
          <t>Google Places(名称一致)</t>
        </is>
      </c>
      <c r="J1029" t="n">
        <v>14</v>
      </c>
      <c r="K1029" t="n">
        <v>14</v>
      </c>
      <c r="L1029" t="n">
        <v>-8</v>
      </c>
      <c r="M1029" t="n">
        <v>6</v>
      </c>
      <c r="O1029" t="inlineStr">
        <is>
          <t>不可 #4</t>
        </is>
      </c>
      <c r="P1029" t="inlineStr">
        <is>
          <t>有り</t>
        </is>
      </c>
      <c r="R1029" s="4">
        <f>IF(COUNT($M1029:$N1029)=0,"",IF(AND(IF($N1029&lt;&gt;"",$N1029,$M1029)&lt;=0,$O1029&lt;&gt;"可"),"警告",""))</f>
        <v/>
      </c>
      <c r="S1029" s="4">
        <f>IF(COUNT($M1029:$N1029)=0,0,IF(IF($N1029&lt;&gt;"",$N1029,$M1029)&gt;=スコアリング基準!$B$20,スコアリング基準!$C$20,IF(IF($N1029&lt;&gt;"",$N1029,$M1029)&gt;=スコアリング基準!$B$21,スコアリング基準!$C$21,IF(IF($N1029&lt;&gt;"",$N1029,$M1029)&gt;0,スコアリング基準!$C$22,0))))</f>
        <v/>
      </c>
      <c r="T1029" s="4">
        <f>IF($O1029="可",スコアリング基準!$C$23,0)</f>
        <v/>
      </c>
      <c r="U1029" s="4">
        <f>IF(OR(COUNT($K1029:$L1029)&lt;2,$K1029=0),0,IF(ABS($L1029)/$K1029&lt;=スコアリング基準!$B$24,スコアリング基準!$C$24,IF(ABS($L1029)/$K1029&lt;=スコアリング基準!$B$25,スコアリング基準!$C$25,IF(ABS($L1029)/$K1029&lt;=スコアリング基準!$B$26,スコアリング基準!$C$26,0))))</f>
        <v/>
      </c>
      <c r="V1029" s="4">
        <f>IF($P1029="なし",スコアリング基準!$C$27,0)</f>
        <v/>
      </c>
      <c r="W1029" s="4">
        <f>IF($F1029="",0,IF(ISNUMBER($F1029),IF($F1029&lt;=スコアリング基準!$B$28,スコアリング基準!$C$28,スコアリング基準!$C$29),0))</f>
        <v/>
      </c>
      <c r="X1029" s="4">
        <f>IFERROR(VLOOKUP($B1029,スコアリング基準!$A$36:$B$46,2,FALSE),0)</f>
        <v/>
      </c>
      <c r="Y1029" s="4">
        <f>SUM($S1029:$X1029)</f>
        <v/>
      </c>
      <c r="Z1029" s="4">
        <f>IF(COUNT($M1029:$N1029)=0,"データ無",IF($Y1029&gt;=スコアリング基準!$B$30,"S",IF($Y1029&gt;=スコアリング基準!$B$31,"A",IF($Y1029&gt;=スコアリング基準!$B$32,"B","C"))))</f>
        <v/>
      </c>
      <c r="AA1029">
        <f>IFERROR(INDEX(実績DB!$I$3:$I$104,MATCH($B1029&amp;$C1029,実績DB!$J$3:$J$104,0)),"")</f>
        <v/>
      </c>
    </row>
    <row r="1030">
      <c r="A1030" t="n">
        <v>1028</v>
      </c>
      <c r="B1030" t="inlineStr">
        <is>
          <t>東北</t>
        </is>
      </c>
      <c r="C1030" t="inlineStr">
        <is>
          <t>登米変電所</t>
        </is>
      </c>
      <c r="D1030" t="inlineStr">
        <is>
          <t>宮城県</t>
        </is>
      </c>
      <c r="E1030" t="n">
        <v>66</v>
      </c>
      <c r="F1030" t="n">
        <v>6.6</v>
      </c>
      <c r="G1030" s="3" t="n">
        <v>38.652684</v>
      </c>
      <c r="H1030" s="3" t="n">
        <v>141.275649</v>
      </c>
      <c r="I1030" t="inlineStr">
        <is>
          <t>Google Places(名称一致)</t>
        </is>
      </c>
      <c r="J1030" t="n">
        <v>23</v>
      </c>
      <c r="K1030" t="n">
        <v>23</v>
      </c>
      <c r="L1030" t="n">
        <v>-16</v>
      </c>
      <c r="M1030" t="n">
        <v>7</v>
      </c>
      <c r="O1030" t="inlineStr">
        <is>
          <t>不可 #4</t>
        </is>
      </c>
      <c r="P1030" t="inlineStr">
        <is>
          <t>有り</t>
        </is>
      </c>
      <c r="R1030" s="4">
        <f>IF(COUNT($M1030:$N1030)=0,"",IF(AND(IF($N1030&lt;&gt;"",$N1030,$M1030)&lt;=0,$O1030&lt;&gt;"可"),"警告",""))</f>
        <v/>
      </c>
      <c r="S1030" s="4">
        <f>IF(COUNT($M1030:$N1030)=0,0,IF(IF($N1030&lt;&gt;"",$N1030,$M1030)&gt;=スコアリング基準!$B$20,スコアリング基準!$C$20,IF(IF($N1030&lt;&gt;"",$N1030,$M1030)&gt;=スコアリング基準!$B$21,スコアリング基準!$C$21,IF(IF($N1030&lt;&gt;"",$N1030,$M1030)&gt;0,スコアリング基準!$C$22,0))))</f>
        <v/>
      </c>
      <c r="T1030" s="4">
        <f>IF($O1030="可",スコアリング基準!$C$23,0)</f>
        <v/>
      </c>
      <c r="U1030" s="4">
        <f>IF(OR(COUNT($K1030:$L1030)&lt;2,$K1030=0),0,IF(ABS($L1030)/$K1030&lt;=スコアリング基準!$B$24,スコアリング基準!$C$24,IF(ABS($L1030)/$K1030&lt;=スコアリング基準!$B$25,スコアリング基準!$C$25,IF(ABS($L1030)/$K1030&lt;=スコアリング基準!$B$26,スコアリング基準!$C$26,0))))</f>
        <v/>
      </c>
      <c r="V1030" s="4">
        <f>IF($P1030="なし",スコアリング基準!$C$27,0)</f>
        <v/>
      </c>
      <c r="W1030" s="4">
        <f>IF($F1030="",0,IF(ISNUMBER($F1030),IF($F1030&lt;=スコアリング基準!$B$28,スコアリング基準!$C$28,スコアリング基準!$C$29),0))</f>
        <v/>
      </c>
      <c r="X1030" s="4">
        <f>IFERROR(VLOOKUP($B1030,スコアリング基準!$A$36:$B$46,2,FALSE),0)</f>
        <v/>
      </c>
      <c r="Y1030" s="4">
        <f>SUM($S1030:$X1030)</f>
        <v/>
      </c>
      <c r="Z1030" s="4">
        <f>IF(COUNT($M1030:$N1030)=0,"データ無",IF($Y1030&gt;=スコアリング基準!$B$30,"S",IF($Y1030&gt;=スコアリング基準!$B$31,"A",IF($Y1030&gt;=スコアリング基準!$B$32,"B","C"))))</f>
        <v/>
      </c>
      <c r="AA1030">
        <f>IFERROR(INDEX(実績DB!$I$3:$I$104,MATCH($B1030&amp;$C1030,実績DB!$J$3:$J$104,0)),"")</f>
        <v/>
      </c>
    </row>
    <row r="1031">
      <c r="A1031" t="n">
        <v>1029</v>
      </c>
      <c r="B1031" t="inlineStr">
        <is>
          <t>東北</t>
        </is>
      </c>
      <c r="C1031" t="inlineStr">
        <is>
          <t>白坂変電所</t>
        </is>
      </c>
      <c r="D1031" t="inlineStr">
        <is>
          <t>福島県</t>
        </is>
      </c>
      <c r="E1031" t="n">
        <v>66</v>
      </c>
      <c r="F1031" t="n">
        <v>6.6</v>
      </c>
      <c r="G1031" s="3" t="n">
        <v>37.099692</v>
      </c>
      <c r="H1031" s="3" t="n">
        <v>140.171425</v>
      </c>
      <c r="I1031" t="inlineStr">
        <is>
          <t>Google Places(名称一致)</t>
        </is>
      </c>
      <c r="J1031" t="n">
        <v>38</v>
      </c>
      <c r="K1031" t="n">
        <v>38</v>
      </c>
      <c r="L1031" t="n">
        <v>-31</v>
      </c>
      <c r="M1031" t="n">
        <v>7</v>
      </c>
      <c r="O1031" t="inlineStr">
        <is>
          <t>不可 #4</t>
        </is>
      </c>
      <c r="P1031" t="inlineStr">
        <is>
          <t>有り</t>
        </is>
      </c>
      <c r="R1031" s="4">
        <f>IF(COUNT($M1031:$N1031)=0,"",IF(AND(IF($N1031&lt;&gt;"",$N1031,$M1031)&lt;=0,$O1031&lt;&gt;"可"),"警告",""))</f>
        <v/>
      </c>
      <c r="S1031" s="4">
        <f>IF(COUNT($M1031:$N1031)=0,0,IF(IF($N1031&lt;&gt;"",$N1031,$M1031)&gt;=スコアリング基準!$B$20,スコアリング基準!$C$20,IF(IF($N1031&lt;&gt;"",$N1031,$M1031)&gt;=スコアリング基準!$B$21,スコアリング基準!$C$21,IF(IF($N1031&lt;&gt;"",$N1031,$M1031)&gt;0,スコアリング基準!$C$22,0))))</f>
        <v/>
      </c>
      <c r="T1031" s="4">
        <f>IF($O1031="可",スコアリング基準!$C$23,0)</f>
        <v/>
      </c>
      <c r="U1031" s="4">
        <f>IF(OR(COUNT($K1031:$L1031)&lt;2,$K1031=0),0,IF(ABS($L1031)/$K1031&lt;=スコアリング基準!$B$24,スコアリング基準!$C$24,IF(ABS($L1031)/$K1031&lt;=スコアリング基準!$B$25,スコアリング基準!$C$25,IF(ABS($L1031)/$K1031&lt;=スコアリング基準!$B$26,スコアリング基準!$C$26,0))))</f>
        <v/>
      </c>
      <c r="V1031" s="4">
        <f>IF($P1031="なし",スコアリング基準!$C$27,0)</f>
        <v/>
      </c>
      <c r="W1031" s="4">
        <f>IF($F1031="",0,IF(ISNUMBER($F1031),IF($F1031&lt;=スコアリング基準!$B$28,スコアリング基準!$C$28,スコアリング基準!$C$29),0))</f>
        <v/>
      </c>
      <c r="X1031" s="4">
        <f>IFERROR(VLOOKUP($B1031,スコアリング基準!$A$36:$B$46,2,FALSE),0)</f>
        <v/>
      </c>
      <c r="Y1031" s="4">
        <f>SUM($S1031:$X1031)</f>
        <v/>
      </c>
      <c r="Z1031" s="4">
        <f>IF(COUNT($M1031:$N1031)=0,"データ無",IF($Y1031&gt;=スコアリング基準!$B$30,"S",IF($Y1031&gt;=スコアリング基準!$B$31,"A",IF($Y1031&gt;=スコアリング基準!$B$32,"B","C"))))</f>
        <v/>
      </c>
      <c r="AA1031">
        <f>IFERROR(INDEX(実績DB!$I$3:$I$104,MATCH($B1031&amp;$C1031,実績DB!$J$3:$J$104,0)),"")</f>
        <v/>
      </c>
    </row>
    <row r="1032">
      <c r="A1032" t="n">
        <v>1030</v>
      </c>
      <c r="B1032" t="inlineStr">
        <is>
          <t>東北</t>
        </is>
      </c>
      <c r="C1032" t="inlineStr">
        <is>
          <t>白山変電所</t>
        </is>
      </c>
      <c r="D1032" t="inlineStr">
        <is>
          <t>新潟県</t>
        </is>
      </c>
      <c r="E1032" t="n">
        <v>66</v>
      </c>
      <c r="F1032" t="n">
        <v>6.6</v>
      </c>
      <c r="G1032" s="3" t="n">
        <v>37.910653</v>
      </c>
      <c r="H1032" s="3" t="n">
        <v>139.033986</v>
      </c>
      <c r="I1032" t="inlineStr">
        <is>
          <t>Google Places(名称一致)</t>
        </is>
      </c>
      <c r="J1032" t="n">
        <v>57</v>
      </c>
      <c r="K1032" t="n">
        <v>57</v>
      </c>
      <c r="L1032" t="n">
        <v>-37</v>
      </c>
      <c r="M1032" t="n">
        <v>20</v>
      </c>
      <c r="O1032" t="inlineStr">
        <is>
          <t>不可 #4</t>
        </is>
      </c>
      <c r="P1032" t="inlineStr">
        <is>
          <t>有り</t>
        </is>
      </c>
      <c r="R1032" s="4">
        <f>IF(COUNT($M1032:$N1032)=0,"",IF(AND(IF($N1032&lt;&gt;"",$N1032,$M1032)&lt;=0,$O1032&lt;&gt;"可"),"警告",""))</f>
        <v/>
      </c>
      <c r="S1032" s="4">
        <f>IF(COUNT($M1032:$N1032)=0,0,IF(IF($N1032&lt;&gt;"",$N1032,$M1032)&gt;=スコアリング基準!$B$20,スコアリング基準!$C$20,IF(IF($N1032&lt;&gt;"",$N1032,$M1032)&gt;=スコアリング基準!$B$21,スコアリング基準!$C$21,IF(IF($N1032&lt;&gt;"",$N1032,$M1032)&gt;0,スコアリング基準!$C$22,0))))</f>
        <v/>
      </c>
      <c r="T1032" s="4">
        <f>IF($O1032="可",スコアリング基準!$C$23,0)</f>
        <v/>
      </c>
      <c r="U1032" s="4">
        <f>IF(OR(COUNT($K1032:$L1032)&lt;2,$K1032=0),0,IF(ABS($L1032)/$K1032&lt;=スコアリング基準!$B$24,スコアリング基準!$C$24,IF(ABS($L1032)/$K1032&lt;=スコアリング基準!$B$25,スコアリング基準!$C$25,IF(ABS($L1032)/$K1032&lt;=スコアリング基準!$B$26,スコアリング基準!$C$26,0))))</f>
        <v/>
      </c>
      <c r="V1032" s="4">
        <f>IF($P1032="なし",スコアリング基準!$C$27,0)</f>
        <v/>
      </c>
      <c r="W1032" s="4">
        <f>IF($F1032="",0,IF(ISNUMBER($F1032),IF($F1032&lt;=スコアリング基準!$B$28,スコアリング基準!$C$28,スコアリング基準!$C$29),0))</f>
        <v/>
      </c>
      <c r="X1032" s="4">
        <f>IFERROR(VLOOKUP($B1032,スコアリング基準!$A$36:$B$46,2,FALSE),0)</f>
        <v/>
      </c>
      <c r="Y1032" s="4">
        <f>SUM($S1032:$X1032)</f>
        <v/>
      </c>
      <c r="Z1032" s="4">
        <f>IF(COUNT($M1032:$N1032)=0,"データ無",IF($Y1032&gt;=スコアリング基準!$B$30,"S",IF($Y1032&gt;=スコアリング基準!$B$31,"A",IF($Y1032&gt;=スコアリング基準!$B$32,"B","C"))))</f>
        <v/>
      </c>
      <c r="AA1032">
        <f>IFERROR(INDEX(実績DB!$I$3:$I$104,MATCH($B1032&amp;$C1032,実績DB!$J$3:$J$104,0)),"")</f>
        <v/>
      </c>
    </row>
    <row r="1033">
      <c r="A1033" t="n">
        <v>1031</v>
      </c>
      <c r="B1033" t="inlineStr">
        <is>
          <t>東北</t>
        </is>
      </c>
      <c r="C1033" t="inlineStr">
        <is>
          <t>白根変電所</t>
        </is>
      </c>
      <c r="D1033" t="inlineStr">
        <is>
          <t>新潟県</t>
        </is>
      </c>
      <c r="E1033" t="n">
        <v>66</v>
      </c>
      <c r="F1033" t="n">
        <v>6.6</v>
      </c>
      <c r="G1033" s="3" t="n">
        <v>37.755008</v>
      </c>
      <c r="H1033" s="3" t="n">
        <v>139.011773</v>
      </c>
      <c r="I1033" t="inlineStr">
        <is>
          <t>Google Places(名称一致)</t>
        </is>
      </c>
      <c r="J1033" t="n">
        <v>57</v>
      </c>
      <c r="K1033" t="n">
        <v>57</v>
      </c>
      <c r="L1033" t="n">
        <v>-39</v>
      </c>
      <c r="M1033" t="n">
        <v>18</v>
      </c>
      <c r="O1033" t="inlineStr">
        <is>
          <t>不可 #4</t>
        </is>
      </c>
      <c r="P1033" t="inlineStr">
        <is>
          <t>有り</t>
        </is>
      </c>
      <c r="R1033" s="4">
        <f>IF(COUNT($M1033:$N1033)=0,"",IF(AND(IF($N1033&lt;&gt;"",$N1033,$M1033)&lt;=0,$O1033&lt;&gt;"可"),"警告",""))</f>
        <v/>
      </c>
      <c r="S1033" s="4">
        <f>IF(COUNT($M1033:$N1033)=0,0,IF(IF($N1033&lt;&gt;"",$N1033,$M1033)&gt;=スコアリング基準!$B$20,スコアリング基準!$C$20,IF(IF($N1033&lt;&gt;"",$N1033,$M1033)&gt;=スコアリング基準!$B$21,スコアリング基準!$C$21,IF(IF($N1033&lt;&gt;"",$N1033,$M1033)&gt;0,スコアリング基準!$C$22,0))))</f>
        <v/>
      </c>
      <c r="T1033" s="4">
        <f>IF($O1033="可",スコアリング基準!$C$23,0)</f>
        <v/>
      </c>
      <c r="U1033" s="4">
        <f>IF(OR(COUNT($K1033:$L1033)&lt;2,$K1033=0),0,IF(ABS($L1033)/$K1033&lt;=スコアリング基準!$B$24,スコアリング基準!$C$24,IF(ABS($L1033)/$K1033&lt;=スコアリング基準!$B$25,スコアリング基準!$C$25,IF(ABS($L1033)/$K1033&lt;=スコアリング基準!$B$26,スコアリング基準!$C$26,0))))</f>
        <v/>
      </c>
      <c r="V1033" s="4">
        <f>IF($P1033="なし",スコアリング基準!$C$27,0)</f>
        <v/>
      </c>
      <c r="W1033" s="4">
        <f>IF($F1033="",0,IF(ISNUMBER($F1033),IF($F1033&lt;=スコアリング基準!$B$28,スコアリング基準!$C$28,スコアリング基準!$C$29),0))</f>
        <v/>
      </c>
      <c r="X1033" s="4">
        <f>IFERROR(VLOOKUP($B1033,スコアリング基準!$A$36:$B$46,2,FALSE),0)</f>
        <v/>
      </c>
      <c r="Y1033" s="4">
        <f>SUM($S1033:$X1033)</f>
        <v/>
      </c>
      <c r="Z1033" s="4">
        <f>IF(COUNT($M1033:$N1033)=0,"データ無",IF($Y1033&gt;=スコアリング基準!$B$30,"S",IF($Y1033&gt;=スコアリング基準!$B$31,"A",IF($Y1033&gt;=スコアリング基準!$B$32,"B","C"))))</f>
        <v/>
      </c>
      <c r="AA1033">
        <f>IFERROR(INDEX(実績DB!$I$3:$I$104,MATCH($B1033&amp;$C1033,実績DB!$J$3:$J$104,0)),"")</f>
        <v/>
      </c>
    </row>
    <row r="1034">
      <c r="A1034" t="n">
        <v>1032</v>
      </c>
      <c r="B1034" t="inlineStr">
        <is>
          <t>東北</t>
        </is>
      </c>
      <c r="C1034" t="inlineStr">
        <is>
          <t>白河変電所</t>
        </is>
      </c>
      <c r="D1034" t="inlineStr">
        <is>
          <t>福島県</t>
        </is>
      </c>
      <c r="E1034" t="n">
        <v>66</v>
      </c>
      <c r="F1034" t="n">
        <v>6.6</v>
      </c>
      <c r="G1034" s="3" t="n">
        <v>37.133852</v>
      </c>
      <c r="H1034" s="3" t="n">
        <v>140.197174</v>
      </c>
      <c r="I1034" t="inlineStr">
        <is>
          <t>Google Places(名称一致)</t>
        </is>
      </c>
      <c r="J1034" t="n">
        <v>57</v>
      </c>
      <c r="K1034" t="n">
        <v>57</v>
      </c>
      <c r="L1034" t="n">
        <v>-48</v>
      </c>
      <c r="M1034" t="n">
        <v>9</v>
      </c>
      <c r="O1034" t="inlineStr">
        <is>
          <t>不可 #4</t>
        </is>
      </c>
      <c r="P1034" t="inlineStr">
        <is>
          <t>有り</t>
        </is>
      </c>
      <c r="R1034" s="4">
        <f>IF(COUNT($M1034:$N1034)=0,"",IF(AND(IF($N1034&lt;&gt;"",$N1034,$M1034)&lt;=0,$O1034&lt;&gt;"可"),"警告",""))</f>
        <v/>
      </c>
      <c r="S1034" s="4">
        <f>IF(COUNT($M1034:$N1034)=0,0,IF(IF($N1034&lt;&gt;"",$N1034,$M1034)&gt;=スコアリング基準!$B$20,スコアリング基準!$C$20,IF(IF($N1034&lt;&gt;"",$N1034,$M1034)&gt;=スコアリング基準!$B$21,スコアリング基準!$C$21,IF(IF($N1034&lt;&gt;"",$N1034,$M1034)&gt;0,スコアリング基準!$C$22,0))))</f>
        <v/>
      </c>
      <c r="T1034" s="4">
        <f>IF($O1034="可",スコアリング基準!$C$23,0)</f>
        <v/>
      </c>
      <c r="U1034" s="4">
        <f>IF(OR(COUNT($K1034:$L1034)&lt;2,$K1034=0),0,IF(ABS($L1034)/$K1034&lt;=スコアリング基準!$B$24,スコアリング基準!$C$24,IF(ABS($L1034)/$K1034&lt;=スコアリング基準!$B$25,スコアリング基準!$C$25,IF(ABS($L1034)/$K1034&lt;=スコアリング基準!$B$26,スコアリング基準!$C$26,0))))</f>
        <v/>
      </c>
      <c r="V1034" s="4">
        <f>IF($P1034="なし",スコアリング基準!$C$27,0)</f>
        <v/>
      </c>
      <c r="W1034" s="4">
        <f>IF($F1034="",0,IF(ISNUMBER($F1034),IF($F1034&lt;=スコアリング基準!$B$28,スコアリング基準!$C$28,スコアリング基準!$C$29),0))</f>
        <v/>
      </c>
      <c r="X1034" s="4">
        <f>IFERROR(VLOOKUP($B1034,スコアリング基準!$A$36:$B$46,2,FALSE),0)</f>
        <v/>
      </c>
      <c r="Y1034" s="4">
        <f>SUM($S1034:$X1034)</f>
        <v/>
      </c>
      <c r="Z1034" s="4">
        <f>IF(COUNT($M1034:$N1034)=0,"データ無",IF($Y1034&gt;=スコアリング基準!$B$30,"S",IF($Y1034&gt;=スコアリング基準!$B$31,"A",IF($Y1034&gt;=スコアリング基準!$B$32,"B","C"))))</f>
        <v/>
      </c>
      <c r="AA1034">
        <f>IFERROR(INDEX(実績DB!$I$3:$I$104,MATCH($B1034&amp;$C1034,実績DB!$J$3:$J$104,0)),"")</f>
        <v/>
      </c>
    </row>
    <row r="1035">
      <c r="A1035" t="n">
        <v>1033</v>
      </c>
      <c r="B1035" t="inlineStr">
        <is>
          <t>東北</t>
        </is>
      </c>
      <c r="C1035" t="inlineStr">
        <is>
          <t>盛岡中央変電所</t>
        </is>
      </c>
      <c r="D1035" t="inlineStr">
        <is>
          <t>岩手県</t>
        </is>
      </c>
      <c r="E1035" t="n">
        <v>66</v>
      </c>
      <c r="F1035" t="n">
        <v>6.6</v>
      </c>
      <c r="G1035" s="3" t="n">
        <v>39.701664</v>
      </c>
      <c r="H1035" s="3" t="n">
        <v>141.157224</v>
      </c>
      <c r="I1035" t="inlineStr">
        <is>
          <t>Google Places(名称一致)</t>
        </is>
      </c>
      <c r="J1035" t="n">
        <v>84</v>
      </c>
      <c r="K1035" t="n">
        <v>84</v>
      </c>
      <c r="L1035" t="n">
        <v>-52</v>
      </c>
      <c r="M1035" t="n">
        <v>32</v>
      </c>
      <c r="O1035" t="inlineStr">
        <is>
          <t>不可 #4</t>
        </is>
      </c>
      <c r="P1035" t="inlineStr">
        <is>
          <t>有り</t>
        </is>
      </c>
      <c r="R1035" s="4">
        <f>IF(COUNT($M1035:$N1035)=0,"",IF(AND(IF($N1035&lt;&gt;"",$N1035,$M1035)&lt;=0,$O1035&lt;&gt;"可"),"警告",""))</f>
        <v/>
      </c>
      <c r="S1035" s="4">
        <f>IF(COUNT($M1035:$N1035)=0,0,IF(IF($N1035&lt;&gt;"",$N1035,$M1035)&gt;=スコアリング基準!$B$20,スコアリング基準!$C$20,IF(IF($N1035&lt;&gt;"",$N1035,$M1035)&gt;=スコアリング基準!$B$21,スコアリング基準!$C$21,IF(IF($N1035&lt;&gt;"",$N1035,$M1035)&gt;0,スコアリング基準!$C$22,0))))</f>
        <v/>
      </c>
      <c r="T1035" s="4">
        <f>IF($O1035="可",スコアリング基準!$C$23,0)</f>
        <v/>
      </c>
      <c r="U1035" s="4">
        <f>IF(OR(COUNT($K1035:$L1035)&lt;2,$K1035=0),0,IF(ABS($L1035)/$K1035&lt;=スコアリング基準!$B$24,スコアリング基準!$C$24,IF(ABS($L1035)/$K1035&lt;=スコアリング基準!$B$25,スコアリング基準!$C$25,IF(ABS($L1035)/$K1035&lt;=スコアリング基準!$B$26,スコアリング基準!$C$26,0))))</f>
        <v/>
      </c>
      <c r="V1035" s="4">
        <f>IF($P1035="なし",スコアリング基準!$C$27,0)</f>
        <v/>
      </c>
      <c r="W1035" s="4">
        <f>IF($F1035="",0,IF(ISNUMBER($F1035),IF($F1035&lt;=スコアリング基準!$B$28,スコアリング基準!$C$28,スコアリング基準!$C$29),0))</f>
        <v/>
      </c>
      <c r="X1035" s="4">
        <f>IFERROR(VLOOKUP($B1035,スコアリング基準!$A$36:$B$46,2,FALSE),0)</f>
        <v/>
      </c>
      <c r="Y1035" s="4">
        <f>SUM($S1035:$X1035)</f>
        <v/>
      </c>
      <c r="Z1035" s="4">
        <f>IF(COUNT($M1035:$N1035)=0,"データ無",IF($Y1035&gt;=スコアリング基準!$B$30,"S",IF($Y1035&gt;=スコアリング基準!$B$31,"A",IF($Y1035&gt;=スコアリング基準!$B$32,"B","C"))))</f>
        <v/>
      </c>
      <c r="AA1035">
        <f>IFERROR(INDEX(実績DB!$I$3:$I$104,MATCH($B1035&amp;$C1035,実績DB!$J$3:$J$104,0)),"")</f>
        <v/>
      </c>
    </row>
    <row r="1036">
      <c r="A1036" t="n">
        <v>1034</v>
      </c>
      <c r="B1036" t="inlineStr">
        <is>
          <t>東北</t>
        </is>
      </c>
      <c r="C1036" t="inlineStr">
        <is>
          <t>直江津変電所</t>
        </is>
      </c>
      <c r="D1036" t="inlineStr">
        <is>
          <t>新潟県</t>
        </is>
      </c>
      <c r="E1036" t="n">
        <v>66</v>
      </c>
      <c r="F1036" t="n">
        <v>6.6</v>
      </c>
      <c r="G1036" s="3" t="n">
        <v>37.163692</v>
      </c>
      <c r="H1036" s="3" t="n">
        <v>138.230984</v>
      </c>
      <c r="I1036" t="inlineStr">
        <is>
          <t>OSM実測(名称一致)</t>
        </is>
      </c>
      <c r="J1036" t="n">
        <v>32</v>
      </c>
      <c r="K1036" t="n">
        <v>32</v>
      </c>
      <c r="L1036" t="n">
        <v>-21</v>
      </c>
      <c r="M1036" t="n">
        <v>11</v>
      </c>
      <c r="O1036" t="inlineStr">
        <is>
          <t>不可 #4</t>
        </is>
      </c>
      <c r="P1036" t="inlineStr">
        <is>
          <t>有り</t>
        </is>
      </c>
      <c r="R1036" s="4">
        <f>IF(COUNT($M1036:$N1036)=0,"",IF(AND(IF($N1036&lt;&gt;"",$N1036,$M1036)&lt;=0,$O1036&lt;&gt;"可"),"警告",""))</f>
        <v/>
      </c>
      <c r="S1036" s="4">
        <f>IF(COUNT($M1036:$N1036)=0,0,IF(IF($N1036&lt;&gt;"",$N1036,$M1036)&gt;=スコアリング基準!$B$20,スコアリング基準!$C$20,IF(IF($N1036&lt;&gt;"",$N1036,$M1036)&gt;=スコアリング基準!$B$21,スコアリング基準!$C$21,IF(IF($N1036&lt;&gt;"",$N1036,$M1036)&gt;0,スコアリング基準!$C$22,0))))</f>
        <v/>
      </c>
      <c r="T1036" s="4">
        <f>IF($O1036="可",スコアリング基準!$C$23,0)</f>
        <v/>
      </c>
      <c r="U1036" s="4">
        <f>IF(OR(COUNT($K1036:$L1036)&lt;2,$K1036=0),0,IF(ABS($L1036)/$K1036&lt;=スコアリング基準!$B$24,スコアリング基準!$C$24,IF(ABS($L1036)/$K1036&lt;=スコアリング基準!$B$25,スコアリング基準!$C$25,IF(ABS($L1036)/$K1036&lt;=スコアリング基準!$B$26,スコアリング基準!$C$26,0))))</f>
        <v/>
      </c>
      <c r="V1036" s="4">
        <f>IF($P1036="なし",スコアリング基準!$C$27,0)</f>
        <v/>
      </c>
      <c r="W1036" s="4">
        <f>IF($F1036="",0,IF(ISNUMBER($F1036),IF($F1036&lt;=スコアリング基準!$B$28,スコアリング基準!$C$28,スコアリング基準!$C$29),0))</f>
        <v/>
      </c>
      <c r="X1036" s="4">
        <f>IFERROR(VLOOKUP($B1036,スコアリング基準!$A$36:$B$46,2,FALSE),0)</f>
        <v/>
      </c>
      <c r="Y1036" s="4">
        <f>SUM($S1036:$X1036)</f>
        <v/>
      </c>
      <c r="Z1036" s="4">
        <f>IF(COUNT($M1036:$N1036)=0,"データ無",IF($Y1036&gt;=スコアリング基準!$B$30,"S",IF($Y1036&gt;=スコアリング基準!$B$31,"A",IF($Y1036&gt;=スコアリング基準!$B$32,"B","C"))))</f>
        <v/>
      </c>
      <c r="AA1036">
        <f>IFERROR(INDEX(実績DB!$I$3:$I$104,MATCH($B1036&amp;$C1036,実績DB!$J$3:$J$104,0)),"")</f>
        <v/>
      </c>
    </row>
    <row r="1037">
      <c r="A1037" t="n">
        <v>1035</v>
      </c>
      <c r="B1037" t="inlineStr">
        <is>
          <t>東北</t>
        </is>
      </c>
      <c r="C1037" t="inlineStr">
        <is>
          <t>真室川変電所</t>
        </is>
      </c>
      <c r="D1037" t="inlineStr">
        <is>
          <t>山形県</t>
        </is>
      </c>
      <c r="E1037" t="n">
        <v>66</v>
      </c>
      <c r="F1037" t="n">
        <v>6.6</v>
      </c>
      <c r="G1037" s="3" t="n">
        <v>38.852793</v>
      </c>
      <c r="H1037" s="3" t="n">
        <v>140.252393</v>
      </c>
      <c r="I1037" t="inlineStr">
        <is>
          <t>Google Places(名称一致)</t>
        </is>
      </c>
      <c r="J1037" t="n">
        <v>27</v>
      </c>
      <c r="K1037" t="n">
        <v>27</v>
      </c>
      <c r="L1037" t="n">
        <v>-18</v>
      </c>
      <c r="M1037" t="n">
        <v>9</v>
      </c>
      <c r="O1037" t="inlineStr">
        <is>
          <t>不可 #4</t>
        </is>
      </c>
      <c r="P1037" t="inlineStr">
        <is>
          <t>有り</t>
        </is>
      </c>
      <c r="R1037" s="4">
        <f>IF(COUNT($M1037:$N1037)=0,"",IF(AND(IF($N1037&lt;&gt;"",$N1037,$M1037)&lt;=0,$O1037&lt;&gt;"可"),"警告",""))</f>
        <v/>
      </c>
      <c r="S1037" s="4">
        <f>IF(COUNT($M1037:$N1037)=0,0,IF(IF($N1037&lt;&gt;"",$N1037,$M1037)&gt;=スコアリング基準!$B$20,スコアリング基準!$C$20,IF(IF($N1037&lt;&gt;"",$N1037,$M1037)&gt;=スコアリング基準!$B$21,スコアリング基準!$C$21,IF(IF($N1037&lt;&gt;"",$N1037,$M1037)&gt;0,スコアリング基準!$C$22,0))))</f>
        <v/>
      </c>
      <c r="T1037" s="4">
        <f>IF($O1037="可",スコアリング基準!$C$23,0)</f>
        <v/>
      </c>
      <c r="U1037" s="4">
        <f>IF(OR(COUNT($K1037:$L1037)&lt;2,$K1037=0),0,IF(ABS($L1037)/$K1037&lt;=スコアリング基準!$B$24,スコアリング基準!$C$24,IF(ABS($L1037)/$K1037&lt;=スコアリング基準!$B$25,スコアリング基準!$C$25,IF(ABS($L1037)/$K1037&lt;=スコアリング基準!$B$26,スコアリング基準!$C$26,0))))</f>
        <v/>
      </c>
      <c r="V1037" s="4">
        <f>IF($P1037="なし",スコアリング基準!$C$27,0)</f>
        <v/>
      </c>
      <c r="W1037" s="4">
        <f>IF($F1037="",0,IF(ISNUMBER($F1037),IF($F1037&lt;=スコアリング基準!$B$28,スコアリング基準!$C$28,スコアリング基準!$C$29),0))</f>
        <v/>
      </c>
      <c r="X1037" s="4">
        <f>IFERROR(VLOOKUP($B1037,スコアリング基準!$A$36:$B$46,2,FALSE),0)</f>
        <v/>
      </c>
      <c r="Y1037" s="4">
        <f>SUM($S1037:$X1037)</f>
        <v/>
      </c>
      <c r="Z1037" s="4">
        <f>IF(COUNT($M1037:$N1037)=0,"データ無",IF($Y1037&gt;=スコアリング基準!$B$30,"S",IF($Y1037&gt;=スコアリング基準!$B$31,"A",IF($Y1037&gt;=スコアリング基準!$B$32,"B","C"))))</f>
        <v/>
      </c>
      <c r="AA1037">
        <f>IFERROR(INDEX(実績DB!$I$3:$I$104,MATCH($B1037&amp;$C1037,実績DB!$J$3:$J$104,0)),"")</f>
        <v/>
      </c>
    </row>
    <row r="1038">
      <c r="A1038" t="n">
        <v>1036</v>
      </c>
      <c r="B1038" t="inlineStr">
        <is>
          <t>東北</t>
        </is>
      </c>
      <c r="C1038" t="inlineStr">
        <is>
          <t>矢吹変電所</t>
        </is>
      </c>
      <c r="D1038" t="inlineStr">
        <is>
          <t>福島県</t>
        </is>
      </c>
      <c r="E1038" t="n">
        <v>66</v>
      </c>
      <c r="F1038" t="n">
        <v>6.6</v>
      </c>
      <c r="G1038" s="3" t="n">
        <v>37.20159</v>
      </c>
      <c r="H1038" s="3" t="n">
        <v>140.31523</v>
      </c>
      <c r="I1038" t="inlineStr">
        <is>
          <t>Google Places(名称一致)</t>
        </is>
      </c>
      <c r="J1038" t="n">
        <v>47</v>
      </c>
      <c r="K1038" t="n">
        <v>47</v>
      </c>
      <c r="L1038" t="n">
        <v>-43</v>
      </c>
      <c r="M1038" t="n">
        <v>4</v>
      </c>
      <c r="O1038" t="inlineStr">
        <is>
          <t>不可 #4</t>
        </is>
      </c>
      <c r="P1038" t="inlineStr">
        <is>
          <t>有り</t>
        </is>
      </c>
      <c r="R1038" s="4">
        <f>IF(COUNT($M1038:$N1038)=0,"",IF(AND(IF($N1038&lt;&gt;"",$N1038,$M1038)&lt;=0,$O1038&lt;&gt;"可"),"警告",""))</f>
        <v/>
      </c>
      <c r="S1038" s="4">
        <f>IF(COUNT($M1038:$N1038)=0,0,IF(IF($N1038&lt;&gt;"",$N1038,$M1038)&gt;=スコアリング基準!$B$20,スコアリング基準!$C$20,IF(IF($N1038&lt;&gt;"",$N1038,$M1038)&gt;=スコアリング基準!$B$21,スコアリング基準!$C$21,IF(IF($N1038&lt;&gt;"",$N1038,$M1038)&gt;0,スコアリング基準!$C$22,0))))</f>
        <v/>
      </c>
      <c r="T1038" s="4">
        <f>IF($O1038="可",スコアリング基準!$C$23,0)</f>
        <v/>
      </c>
      <c r="U1038" s="4">
        <f>IF(OR(COUNT($K1038:$L1038)&lt;2,$K1038=0),0,IF(ABS($L1038)/$K1038&lt;=スコアリング基準!$B$24,スコアリング基準!$C$24,IF(ABS($L1038)/$K1038&lt;=スコアリング基準!$B$25,スコアリング基準!$C$25,IF(ABS($L1038)/$K1038&lt;=スコアリング基準!$B$26,スコアリング基準!$C$26,0))))</f>
        <v/>
      </c>
      <c r="V1038" s="4">
        <f>IF($P1038="なし",スコアリング基準!$C$27,0)</f>
        <v/>
      </c>
      <c r="W1038" s="4">
        <f>IF($F1038="",0,IF(ISNUMBER($F1038),IF($F1038&lt;=スコアリング基準!$B$28,スコアリング基準!$C$28,スコアリング基準!$C$29),0))</f>
        <v/>
      </c>
      <c r="X1038" s="4">
        <f>IFERROR(VLOOKUP($B1038,スコアリング基準!$A$36:$B$46,2,FALSE),0)</f>
        <v/>
      </c>
      <c r="Y1038" s="4">
        <f>SUM($S1038:$X1038)</f>
        <v/>
      </c>
      <c r="Z1038" s="4">
        <f>IF(COUNT($M1038:$N1038)=0,"データ無",IF($Y1038&gt;=スコアリング基準!$B$30,"S",IF($Y1038&gt;=スコアリング基準!$B$31,"A",IF($Y1038&gt;=スコアリング基準!$B$32,"B","C"))))</f>
        <v/>
      </c>
      <c r="AA1038">
        <f>IFERROR(INDEX(実績DB!$I$3:$I$104,MATCH($B1038&amp;$C1038,実績DB!$J$3:$J$104,0)),"")</f>
        <v/>
      </c>
    </row>
    <row r="1039">
      <c r="A1039" t="n">
        <v>1037</v>
      </c>
      <c r="B1039" t="inlineStr">
        <is>
          <t>東北</t>
        </is>
      </c>
      <c r="C1039" t="inlineStr">
        <is>
          <t>矢祭変電所</t>
        </is>
      </c>
      <c r="D1039" t="inlineStr">
        <is>
          <t>福島県</t>
        </is>
      </c>
      <c r="E1039" t="n">
        <v>66</v>
      </c>
      <c r="F1039" t="n">
        <v>6.6</v>
      </c>
      <c r="G1039" s="3" t="n">
        <v>36.87916</v>
      </c>
      <c r="H1039" s="3" t="n">
        <v>140.42129</v>
      </c>
      <c r="I1039" t="inlineStr">
        <is>
          <t>OSM実測(名称一致)</t>
        </is>
      </c>
      <c r="J1039" t="n">
        <v>18</v>
      </c>
      <c r="K1039" t="n">
        <v>18</v>
      </c>
      <c r="L1039" t="n">
        <v>-13</v>
      </c>
      <c r="M1039" t="n">
        <v>5</v>
      </c>
      <c r="O1039" t="inlineStr">
        <is>
          <t>不可 #4</t>
        </is>
      </c>
      <c r="P1039" t="inlineStr">
        <is>
          <t>有り</t>
        </is>
      </c>
      <c r="R1039" s="4">
        <f>IF(COUNT($M1039:$N1039)=0,"",IF(AND(IF($N1039&lt;&gt;"",$N1039,$M1039)&lt;=0,$O1039&lt;&gt;"可"),"警告",""))</f>
        <v/>
      </c>
      <c r="S1039" s="4">
        <f>IF(COUNT($M1039:$N1039)=0,0,IF(IF($N1039&lt;&gt;"",$N1039,$M1039)&gt;=スコアリング基準!$B$20,スコアリング基準!$C$20,IF(IF($N1039&lt;&gt;"",$N1039,$M1039)&gt;=スコアリング基準!$B$21,スコアリング基準!$C$21,IF(IF($N1039&lt;&gt;"",$N1039,$M1039)&gt;0,スコアリング基準!$C$22,0))))</f>
        <v/>
      </c>
      <c r="T1039" s="4">
        <f>IF($O1039="可",スコアリング基準!$C$23,0)</f>
        <v/>
      </c>
      <c r="U1039" s="4">
        <f>IF(OR(COUNT($K1039:$L1039)&lt;2,$K1039=0),0,IF(ABS($L1039)/$K1039&lt;=スコアリング基準!$B$24,スコアリング基準!$C$24,IF(ABS($L1039)/$K1039&lt;=スコアリング基準!$B$25,スコアリング基準!$C$25,IF(ABS($L1039)/$K1039&lt;=スコアリング基準!$B$26,スコアリング基準!$C$26,0))))</f>
        <v/>
      </c>
      <c r="V1039" s="4">
        <f>IF($P1039="なし",スコアリング基準!$C$27,0)</f>
        <v/>
      </c>
      <c r="W1039" s="4">
        <f>IF($F1039="",0,IF(ISNUMBER($F1039),IF($F1039&lt;=スコアリング基準!$B$28,スコアリング基準!$C$28,スコアリング基準!$C$29),0))</f>
        <v/>
      </c>
      <c r="X1039" s="4">
        <f>IFERROR(VLOOKUP($B1039,スコアリング基準!$A$36:$B$46,2,FALSE),0)</f>
        <v/>
      </c>
      <c r="Y1039" s="4">
        <f>SUM($S1039:$X1039)</f>
        <v/>
      </c>
      <c r="Z1039" s="4">
        <f>IF(COUNT($M1039:$N1039)=0,"データ無",IF($Y1039&gt;=スコアリング基準!$B$30,"S",IF($Y1039&gt;=スコアリング基準!$B$31,"A",IF($Y1039&gt;=スコアリング基準!$B$32,"B","C"))))</f>
        <v/>
      </c>
      <c r="AA1039">
        <f>IFERROR(INDEX(実績DB!$I$3:$I$104,MATCH($B1039&amp;$C1039,実績DB!$J$3:$J$104,0)),"")</f>
        <v/>
      </c>
    </row>
    <row r="1040">
      <c r="A1040" t="n">
        <v>1038</v>
      </c>
      <c r="B1040" t="inlineStr">
        <is>
          <t>東北</t>
        </is>
      </c>
      <c r="C1040" t="inlineStr">
        <is>
          <t>石岡変電所</t>
        </is>
      </c>
      <c r="D1040" t="inlineStr">
        <is>
          <t>山形県</t>
        </is>
      </c>
      <c r="E1040" t="n">
        <v>66</v>
      </c>
      <c r="F1040" t="n">
        <v>6.6</v>
      </c>
      <c r="G1040" s="3" t="n">
        <v>38.017343</v>
      </c>
      <c r="H1040" s="3" t="n">
        <v>140.143797</v>
      </c>
      <c r="I1040" t="inlineStr">
        <is>
          <t>Google Places(名称一致)</t>
        </is>
      </c>
      <c r="J1040" t="n">
        <v>23</v>
      </c>
      <c r="K1040" t="n">
        <v>23</v>
      </c>
      <c r="L1040" t="n">
        <v>-12</v>
      </c>
      <c r="M1040" t="n">
        <v>11</v>
      </c>
      <c r="O1040" t="inlineStr">
        <is>
          <t>不可 #4</t>
        </is>
      </c>
      <c r="P1040" t="inlineStr">
        <is>
          <t>有り</t>
        </is>
      </c>
      <c r="R1040" s="4">
        <f>IF(COUNT($M1040:$N1040)=0,"",IF(AND(IF($N1040&lt;&gt;"",$N1040,$M1040)&lt;=0,$O1040&lt;&gt;"可"),"警告",""))</f>
        <v/>
      </c>
      <c r="S1040" s="4">
        <f>IF(COUNT($M1040:$N1040)=0,0,IF(IF($N1040&lt;&gt;"",$N1040,$M1040)&gt;=スコアリング基準!$B$20,スコアリング基準!$C$20,IF(IF($N1040&lt;&gt;"",$N1040,$M1040)&gt;=スコアリング基準!$B$21,スコアリング基準!$C$21,IF(IF($N1040&lt;&gt;"",$N1040,$M1040)&gt;0,スコアリング基準!$C$22,0))))</f>
        <v/>
      </c>
      <c r="T1040" s="4">
        <f>IF($O1040="可",スコアリング基準!$C$23,0)</f>
        <v/>
      </c>
      <c r="U1040" s="4">
        <f>IF(OR(COUNT($K1040:$L1040)&lt;2,$K1040=0),0,IF(ABS($L1040)/$K1040&lt;=スコアリング基準!$B$24,スコアリング基準!$C$24,IF(ABS($L1040)/$K1040&lt;=スコアリング基準!$B$25,スコアリング基準!$C$25,IF(ABS($L1040)/$K1040&lt;=スコアリング基準!$B$26,スコアリング基準!$C$26,0))))</f>
        <v/>
      </c>
      <c r="V1040" s="4">
        <f>IF($P1040="なし",スコアリング基準!$C$27,0)</f>
        <v/>
      </c>
      <c r="W1040" s="4">
        <f>IF($F1040="",0,IF(ISNUMBER($F1040),IF($F1040&lt;=スコアリング基準!$B$28,スコアリング基準!$C$28,スコアリング基準!$C$29),0))</f>
        <v/>
      </c>
      <c r="X1040" s="4">
        <f>IFERROR(VLOOKUP($B1040,スコアリング基準!$A$36:$B$46,2,FALSE),0)</f>
        <v/>
      </c>
      <c r="Y1040" s="4">
        <f>SUM($S1040:$X1040)</f>
        <v/>
      </c>
      <c r="Z1040" s="4">
        <f>IF(COUNT($M1040:$N1040)=0,"データ無",IF($Y1040&gt;=スコアリング基準!$B$30,"S",IF($Y1040&gt;=スコアリング基準!$B$31,"A",IF($Y1040&gt;=スコアリング基準!$B$32,"B","C"))))</f>
        <v/>
      </c>
      <c r="AA1040">
        <f>IFERROR(INDEX(実績DB!$I$3:$I$104,MATCH($B1040&amp;$C1040,実績DB!$J$3:$J$104,0)),"")</f>
        <v/>
      </c>
    </row>
    <row r="1041">
      <c r="A1041" t="n">
        <v>1039</v>
      </c>
      <c r="B1041" t="inlineStr">
        <is>
          <t>東北</t>
        </is>
      </c>
      <c r="C1041" t="inlineStr">
        <is>
          <t>石川変電所</t>
        </is>
      </c>
      <c r="D1041" t="inlineStr">
        <is>
          <t>福島県</t>
        </is>
      </c>
      <c r="E1041" t="n">
        <v>66</v>
      </c>
      <c r="F1041" t="n">
        <v>6.6</v>
      </c>
      <c r="G1041" s="3" t="n">
        <v>37.156312</v>
      </c>
      <c r="H1041" s="3" t="n">
        <v>140.461309</v>
      </c>
      <c r="I1041" t="inlineStr">
        <is>
          <t>Google Places(名称一致)</t>
        </is>
      </c>
      <c r="J1041" t="n">
        <v>47</v>
      </c>
      <c r="K1041" t="n">
        <v>47</v>
      </c>
      <c r="L1041" t="n">
        <v>-41</v>
      </c>
      <c r="M1041" t="n">
        <v>6</v>
      </c>
      <c r="O1041" t="inlineStr">
        <is>
          <t>不可 #4</t>
        </is>
      </c>
      <c r="P1041" t="inlineStr">
        <is>
          <t>有り</t>
        </is>
      </c>
      <c r="R1041" s="4">
        <f>IF(COUNT($M1041:$N1041)=0,"",IF(AND(IF($N1041&lt;&gt;"",$N1041,$M1041)&lt;=0,$O1041&lt;&gt;"可"),"警告",""))</f>
        <v/>
      </c>
      <c r="S1041" s="4">
        <f>IF(COUNT($M1041:$N1041)=0,0,IF(IF($N1041&lt;&gt;"",$N1041,$M1041)&gt;=スコアリング基準!$B$20,スコアリング基準!$C$20,IF(IF($N1041&lt;&gt;"",$N1041,$M1041)&gt;=スコアリング基準!$B$21,スコアリング基準!$C$21,IF(IF($N1041&lt;&gt;"",$N1041,$M1041)&gt;0,スコアリング基準!$C$22,0))))</f>
        <v/>
      </c>
      <c r="T1041" s="4">
        <f>IF($O1041="可",スコアリング基準!$C$23,0)</f>
        <v/>
      </c>
      <c r="U1041" s="4">
        <f>IF(OR(COUNT($K1041:$L1041)&lt;2,$K1041=0),0,IF(ABS($L1041)/$K1041&lt;=スコアリング基準!$B$24,スコアリング基準!$C$24,IF(ABS($L1041)/$K1041&lt;=スコアリング基準!$B$25,スコアリング基準!$C$25,IF(ABS($L1041)/$K1041&lt;=スコアリング基準!$B$26,スコアリング基準!$C$26,0))))</f>
        <v/>
      </c>
      <c r="V1041" s="4">
        <f>IF($P1041="なし",スコアリング基準!$C$27,0)</f>
        <v/>
      </c>
      <c r="W1041" s="4">
        <f>IF($F1041="",0,IF(ISNUMBER($F1041),IF($F1041&lt;=スコアリング基準!$B$28,スコアリング基準!$C$28,スコアリング基準!$C$29),0))</f>
        <v/>
      </c>
      <c r="X1041" s="4">
        <f>IFERROR(VLOOKUP($B1041,スコアリング基準!$A$36:$B$46,2,FALSE),0)</f>
        <v/>
      </c>
      <c r="Y1041" s="4">
        <f>SUM($S1041:$X1041)</f>
        <v/>
      </c>
      <c r="Z1041" s="4">
        <f>IF(COUNT($M1041:$N1041)=0,"データ無",IF($Y1041&gt;=スコアリング基準!$B$30,"S",IF($Y1041&gt;=スコアリング基準!$B$31,"A",IF($Y1041&gt;=スコアリング基準!$B$32,"B","C"))))</f>
        <v/>
      </c>
      <c r="AA1041">
        <f>IFERROR(INDEX(実績DB!$I$3:$I$104,MATCH($B1041&amp;$C1041,実績DB!$J$3:$J$104,0)),"")</f>
        <v/>
      </c>
    </row>
    <row r="1042">
      <c r="A1042" t="n">
        <v>1040</v>
      </c>
      <c r="B1042" t="inlineStr">
        <is>
          <t>東北</t>
        </is>
      </c>
      <c r="C1042" t="inlineStr">
        <is>
          <t>石打変電所</t>
        </is>
      </c>
      <c r="D1042" t="inlineStr">
        <is>
          <t>新潟県</t>
        </is>
      </c>
      <c r="E1042" t="n">
        <v>66</v>
      </c>
      <c r="F1042" t="n">
        <v>6.6</v>
      </c>
      <c r="G1042" s="3" t="n">
        <v>36.973485</v>
      </c>
      <c r="H1042" s="3" t="n">
        <v>138.803266</v>
      </c>
      <c r="I1042" t="inlineStr">
        <is>
          <t>Google Places(名称一致)</t>
        </is>
      </c>
      <c r="J1042" t="n">
        <v>38</v>
      </c>
      <c r="K1042" t="n">
        <v>38</v>
      </c>
      <c r="L1042" t="n">
        <v>-20</v>
      </c>
      <c r="M1042" t="n">
        <v>18</v>
      </c>
      <c r="O1042" t="inlineStr">
        <is>
          <t>不可 #4</t>
        </is>
      </c>
      <c r="P1042" t="inlineStr">
        <is>
          <t>有り</t>
        </is>
      </c>
      <c r="R1042" s="4">
        <f>IF(COUNT($M1042:$N1042)=0,"",IF(AND(IF($N1042&lt;&gt;"",$N1042,$M1042)&lt;=0,$O1042&lt;&gt;"可"),"警告",""))</f>
        <v/>
      </c>
      <c r="S1042" s="4">
        <f>IF(COUNT($M1042:$N1042)=0,0,IF(IF($N1042&lt;&gt;"",$N1042,$M1042)&gt;=スコアリング基準!$B$20,スコアリング基準!$C$20,IF(IF($N1042&lt;&gt;"",$N1042,$M1042)&gt;=スコアリング基準!$B$21,スコアリング基準!$C$21,IF(IF($N1042&lt;&gt;"",$N1042,$M1042)&gt;0,スコアリング基準!$C$22,0))))</f>
        <v/>
      </c>
      <c r="T1042" s="4">
        <f>IF($O1042="可",スコアリング基準!$C$23,0)</f>
        <v/>
      </c>
      <c r="U1042" s="4">
        <f>IF(OR(COUNT($K1042:$L1042)&lt;2,$K1042=0),0,IF(ABS($L1042)/$K1042&lt;=スコアリング基準!$B$24,スコアリング基準!$C$24,IF(ABS($L1042)/$K1042&lt;=スコアリング基準!$B$25,スコアリング基準!$C$25,IF(ABS($L1042)/$K1042&lt;=スコアリング基準!$B$26,スコアリング基準!$C$26,0))))</f>
        <v/>
      </c>
      <c r="V1042" s="4">
        <f>IF($P1042="なし",スコアリング基準!$C$27,0)</f>
        <v/>
      </c>
      <c r="W1042" s="4">
        <f>IF($F1042="",0,IF(ISNUMBER($F1042),IF($F1042&lt;=スコアリング基準!$B$28,スコアリング基準!$C$28,スコアリング基準!$C$29),0))</f>
        <v/>
      </c>
      <c r="X1042" s="4">
        <f>IFERROR(VLOOKUP($B1042,スコアリング基準!$A$36:$B$46,2,FALSE),0)</f>
        <v/>
      </c>
      <c r="Y1042" s="4">
        <f>SUM($S1042:$X1042)</f>
        <v/>
      </c>
      <c r="Z1042" s="4">
        <f>IF(COUNT($M1042:$N1042)=0,"データ無",IF($Y1042&gt;=スコアリング基準!$B$30,"S",IF($Y1042&gt;=スコアリング基準!$B$31,"A",IF($Y1042&gt;=スコアリング基準!$B$32,"B","C"))))</f>
        <v/>
      </c>
      <c r="AA1042">
        <f>IFERROR(INDEX(実績DB!$I$3:$I$104,MATCH($B1042&amp;$C1042,実績DB!$J$3:$J$104,0)),"")</f>
        <v/>
      </c>
    </row>
    <row r="1043">
      <c r="A1043" t="n">
        <v>1041</v>
      </c>
      <c r="B1043" t="inlineStr">
        <is>
          <t>東北</t>
        </is>
      </c>
      <c r="C1043" t="inlineStr">
        <is>
          <t>礼拝変電所</t>
        </is>
      </c>
      <c r="D1043" t="inlineStr">
        <is>
          <t>新潟県</t>
        </is>
      </c>
      <c r="E1043" t="n">
        <v>66</v>
      </c>
      <c r="F1043" t="n">
        <v>6.6</v>
      </c>
      <c r="G1043" s="3" t="n">
        <v>37.458476</v>
      </c>
      <c r="H1043" s="3" t="n">
        <v>138.665331</v>
      </c>
      <c r="I1043" t="inlineStr">
        <is>
          <t>Google Places(名称一致)</t>
        </is>
      </c>
      <c r="J1043" t="n">
        <v>38</v>
      </c>
      <c r="K1043" t="n">
        <v>38</v>
      </c>
      <c r="L1043" t="n">
        <v>-29</v>
      </c>
      <c r="M1043" t="n">
        <v>9</v>
      </c>
      <c r="O1043" t="inlineStr">
        <is>
          <t>不可 #4</t>
        </is>
      </c>
      <c r="P1043" t="inlineStr">
        <is>
          <t>有り</t>
        </is>
      </c>
      <c r="R1043" s="4">
        <f>IF(COUNT($M1043:$N1043)=0,"",IF(AND(IF($N1043&lt;&gt;"",$N1043,$M1043)&lt;=0,$O1043&lt;&gt;"可"),"警告",""))</f>
        <v/>
      </c>
      <c r="S1043" s="4">
        <f>IF(COUNT($M1043:$N1043)=0,0,IF(IF($N1043&lt;&gt;"",$N1043,$M1043)&gt;=スコアリング基準!$B$20,スコアリング基準!$C$20,IF(IF($N1043&lt;&gt;"",$N1043,$M1043)&gt;=スコアリング基準!$B$21,スコアリング基準!$C$21,IF(IF($N1043&lt;&gt;"",$N1043,$M1043)&gt;0,スコアリング基準!$C$22,0))))</f>
        <v/>
      </c>
      <c r="T1043" s="4">
        <f>IF($O1043="可",スコアリング基準!$C$23,0)</f>
        <v/>
      </c>
      <c r="U1043" s="4">
        <f>IF(OR(COUNT($K1043:$L1043)&lt;2,$K1043=0),0,IF(ABS($L1043)/$K1043&lt;=スコアリング基準!$B$24,スコアリング基準!$C$24,IF(ABS($L1043)/$K1043&lt;=スコアリング基準!$B$25,スコアリング基準!$C$25,IF(ABS($L1043)/$K1043&lt;=スコアリング基準!$B$26,スコアリング基準!$C$26,0))))</f>
        <v/>
      </c>
      <c r="V1043" s="4">
        <f>IF($P1043="なし",スコアリング基準!$C$27,0)</f>
        <v/>
      </c>
      <c r="W1043" s="4">
        <f>IF($F1043="",0,IF(ISNUMBER($F1043),IF($F1043&lt;=スコアリング基準!$B$28,スコアリング基準!$C$28,スコアリング基準!$C$29),0))</f>
        <v/>
      </c>
      <c r="X1043" s="4">
        <f>IFERROR(VLOOKUP($B1043,スコアリング基準!$A$36:$B$46,2,FALSE),0)</f>
        <v/>
      </c>
      <c r="Y1043" s="4">
        <f>SUM($S1043:$X1043)</f>
        <v/>
      </c>
      <c r="Z1043" s="4">
        <f>IF(COUNT($M1043:$N1043)=0,"データ無",IF($Y1043&gt;=スコアリング基準!$B$30,"S",IF($Y1043&gt;=スコアリング基準!$B$31,"A",IF($Y1043&gt;=スコアリング基準!$B$32,"B","C"))))</f>
        <v/>
      </c>
      <c r="AA1043">
        <f>IFERROR(INDEX(実績DB!$I$3:$I$104,MATCH($B1043&amp;$C1043,実績DB!$J$3:$J$104,0)),"")</f>
        <v/>
      </c>
    </row>
    <row r="1044">
      <c r="A1044" t="n">
        <v>1042</v>
      </c>
      <c r="B1044" t="inlineStr">
        <is>
          <t>東北</t>
        </is>
      </c>
      <c r="C1044" t="inlineStr">
        <is>
          <t>神林変電所</t>
        </is>
      </c>
      <c r="D1044" t="inlineStr">
        <is>
          <t>新潟県</t>
        </is>
      </c>
      <c r="E1044" t="n">
        <v>66</v>
      </c>
      <c r="F1044" t="n">
        <v>6.6</v>
      </c>
      <c r="G1044" s="3" t="n">
        <v>38.204718</v>
      </c>
      <c r="H1044" s="3" t="n">
        <v>139.450385</v>
      </c>
      <c r="I1044" t="inlineStr">
        <is>
          <t>Google Places(名称一致)</t>
        </is>
      </c>
      <c r="J1044" t="n">
        <v>38</v>
      </c>
      <c r="K1044" t="n">
        <v>38</v>
      </c>
      <c r="L1044" t="n">
        <v>-20</v>
      </c>
      <c r="M1044" t="n">
        <v>18</v>
      </c>
      <c r="O1044" t="inlineStr">
        <is>
          <t>不可 #4</t>
        </is>
      </c>
      <c r="P1044" t="inlineStr">
        <is>
          <t>有り</t>
        </is>
      </c>
      <c r="R1044" s="4">
        <f>IF(COUNT($M1044:$N1044)=0,"",IF(AND(IF($N1044&lt;&gt;"",$N1044,$M1044)&lt;=0,$O1044&lt;&gt;"可"),"警告",""))</f>
        <v/>
      </c>
      <c r="S1044" s="4">
        <f>IF(COUNT($M1044:$N1044)=0,0,IF(IF($N1044&lt;&gt;"",$N1044,$M1044)&gt;=スコアリング基準!$B$20,スコアリング基準!$C$20,IF(IF($N1044&lt;&gt;"",$N1044,$M1044)&gt;=スコアリング基準!$B$21,スコアリング基準!$C$21,IF(IF($N1044&lt;&gt;"",$N1044,$M1044)&gt;0,スコアリング基準!$C$22,0))))</f>
        <v/>
      </c>
      <c r="T1044" s="4">
        <f>IF($O1044="可",スコアリング基準!$C$23,0)</f>
        <v/>
      </c>
      <c r="U1044" s="4">
        <f>IF(OR(COUNT($K1044:$L1044)&lt;2,$K1044=0),0,IF(ABS($L1044)/$K1044&lt;=スコアリング基準!$B$24,スコアリング基準!$C$24,IF(ABS($L1044)/$K1044&lt;=スコアリング基準!$B$25,スコアリング基準!$C$25,IF(ABS($L1044)/$K1044&lt;=スコアリング基準!$B$26,スコアリング基準!$C$26,0))))</f>
        <v/>
      </c>
      <c r="V1044" s="4">
        <f>IF($P1044="なし",スコアリング基準!$C$27,0)</f>
        <v/>
      </c>
      <c r="W1044" s="4">
        <f>IF($F1044="",0,IF(ISNUMBER($F1044),IF($F1044&lt;=スコアリング基準!$B$28,スコアリング基準!$C$28,スコアリング基準!$C$29),0))</f>
        <v/>
      </c>
      <c r="X1044" s="4">
        <f>IFERROR(VLOOKUP($B1044,スコアリング基準!$A$36:$B$46,2,FALSE),0)</f>
        <v/>
      </c>
      <c r="Y1044" s="4">
        <f>SUM($S1044:$X1044)</f>
        <v/>
      </c>
      <c r="Z1044" s="4">
        <f>IF(COUNT($M1044:$N1044)=0,"データ無",IF($Y1044&gt;=スコアリング基準!$B$30,"S",IF($Y1044&gt;=スコアリング基準!$B$31,"A",IF($Y1044&gt;=スコアリング基準!$B$32,"B","C"))))</f>
        <v/>
      </c>
      <c r="AA1044">
        <f>IFERROR(INDEX(実績DB!$I$3:$I$104,MATCH($B1044&amp;$C1044,実績DB!$J$3:$J$104,0)),"")</f>
        <v/>
      </c>
    </row>
    <row r="1045">
      <c r="A1045" t="n">
        <v>1043</v>
      </c>
      <c r="B1045" t="inlineStr">
        <is>
          <t>東北</t>
        </is>
      </c>
      <c r="C1045" t="inlineStr">
        <is>
          <t>神立変電所</t>
        </is>
      </c>
      <c r="D1045" t="inlineStr">
        <is>
          <t>新潟県</t>
        </is>
      </c>
      <c r="E1045" t="n">
        <v>66</v>
      </c>
      <c r="F1045" t="n">
        <v>6.6</v>
      </c>
      <c r="G1045" s="3" t="n">
        <v>36.916586</v>
      </c>
      <c r="H1045" s="3" t="n">
        <v>138.806602</v>
      </c>
      <c r="I1045" t="inlineStr">
        <is>
          <t>Google Places(名称一致)</t>
        </is>
      </c>
      <c r="J1045" t="n">
        <v>19</v>
      </c>
      <c r="K1045" t="n">
        <v>19</v>
      </c>
      <c r="L1045" t="n">
        <v>0</v>
      </c>
      <c r="M1045" t="n">
        <v>19</v>
      </c>
      <c r="O1045" t="inlineStr">
        <is>
          <t>不可 #4</t>
        </is>
      </c>
      <c r="P1045" t="inlineStr">
        <is>
          <t>有り</t>
        </is>
      </c>
      <c r="R1045" s="4">
        <f>IF(COUNT($M1045:$N1045)=0,"",IF(AND(IF($N1045&lt;&gt;"",$N1045,$M1045)&lt;=0,$O1045&lt;&gt;"可"),"警告",""))</f>
        <v/>
      </c>
      <c r="S1045" s="4">
        <f>IF(COUNT($M1045:$N1045)=0,0,IF(IF($N1045&lt;&gt;"",$N1045,$M1045)&gt;=スコアリング基準!$B$20,スコアリング基準!$C$20,IF(IF($N1045&lt;&gt;"",$N1045,$M1045)&gt;=スコアリング基準!$B$21,スコアリング基準!$C$21,IF(IF($N1045&lt;&gt;"",$N1045,$M1045)&gt;0,スコアリング基準!$C$22,0))))</f>
        <v/>
      </c>
      <c r="T1045" s="4">
        <f>IF($O1045="可",スコアリング基準!$C$23,0)</f>
        <v/>
      </c>
      <c r="U1045" s="4">
        <f>IF(OR(COUNT($K1045:$L1045)&lt;2,$K1045=0),0,IF(ABS($L1045)/$K1045&lt;=スコアリング基準!$B$24,スコアリング基準!$C$24,IF(ABS($L1045)/$K1045&lt;=スコアリング基準!$B$25,スコアリング基準!$C$25,IF(ABS($L1045)/$K1045&lt;=スコアリング基準!$B$26,スコアリング基準!$C$26,0))))</f>
        <v/>
      </c>
      <c r="V1045" s="4">
        <f>IF($P1045="なし",スコアリング基準!$C$27,0)</f>
        <v/>
      </c>
      <c r="W1045" s="4">
        <f>IF($F1045="",0,IF(ISNUMBER($F1045),IF($F1045&lt;=スコアリング基準!$B$28,スコアリング基準!$C$28,スコアリング基準!$C$29),0))</f>
        <v/>
      </c>
      <c r="X1045" s="4">
        <f>IFERROR(VLOOKUP($B1045,スコアリング基準!$A$36:$B$46,2,FALSE),0)</f>
        <v/>
      </c>
      <c r="Y1045" s="4">
        <f>SUM($S1045:$X1045)</f>
        <v/>
      </c>
      <c r="Z1045" s="4">
        <f>IF(COUNT($M1045:$N1045)=0,"データ無",IF($Y1045&gt;=スコアリング基準!$B$30,"S",IF($Y1045&gt;=スコアリング基準!$B$31,"A",IF($Y1045&gt;=スコアリング基準!$B$32,"B","C"))))</f>
        <v/>
      </c>
      <c r="AA1045">
        <f>IFERROR(INDEX(実績DB!$I$3:$I$104,MATCH($B1045&amp;$C1045,実績DB!$J$3:$J$104,0)),"")</f>
        <v/>
      </c>
    </row>
    <row r="1046">
      <c r="A1046" t="n">
        <v>1044</v>
      </c>
      <c r="B1046" t="inlineStr">
        <is>
          <t>東北</t>
        </is>
      </c>
      <c r="C1046" t="inlineStr">
        <is>
          <t>福田町変電所</t>
        </is>
      </c>
      <c r="D1046" t="inlineStr">
        <is>
          <t>宮城県</t>
        </is>
      </c>
      <c r="E1046" t="n">
        <v>66</v>
      </c>
      <c r="F1046" t="n">
        <v>6.6</v>
      </c>
      <c r="G1046" s="3" t="n">
        <v>38.260784</v>
      </c>
      <c r="H1046" s="3" t="n">
        <v>140.948988</v>
      </c>
      <c r="I1046" t="inlineStr">
        <is>
          <t>Google Places(名称一致)</t>
        </is>
      </c>
      <c r="J1046" t="n">
        <v>66</v>
      </c>
      <c r="K1046" t="n">
        <v>66</v>
      </c>
      <c r="L1046" t="n">
        <v>-41</v>
      </c>
      <c r="M1046" t="n">
        <v>25</v>
      </c>
      <c r="O1046" t="inlineStr">
        <is>
          <t>不可 #4</t>
        </is>
      </c>
      <c r="P1046" t="inlineStr">
        <is>
          <t>有り</t>
        </is>
      </c>
      <c r="R1046" s="4">
        <f>IF(COUNT($M1046:$N1046)=0,"",IF(AND(IF($N1046&lt;&gt;"",$N1046,$M1046)&lt;=0,$O1046&lt;&gt;"可"),"警告",""))</f>
        <v/>
      </c>
      <c r="S1046" s="4">
        <f>IF(COUNT($M1046:$N1046)=0,0,IF(IF($N1046&lt;&gt;"",$N1046,$M1046)&gt;=スコアリング基準!$B$20,スコアリング基準!$C$20,IF(IF($N1046&lt;&gt;"",$N1046,$M1046)&gt;=スコアリング基準!$B$21,スコアリング基準!$C$21,IF(IF($N1046&lt;&gt;"",$N1046,$M1046)&gt;0,スコアリング基準!$C$22,0))))</f>
        <v/>
      </c>
      <c r="T1046" s="4">
        <f>IF($O1046="可",スコアリング基準!$C$23,0)</f>
        <v/>
      </c>
      <c r="U1046" s="4">
        <f>IF(OR(COUNT($K1046:$L1046)&lt;2,$K1046=0),0,IF(ABS($L1046)/$K1046&lt;=スコアリング基準!$B$24,スコアリング基準!$C$24,IF(ABS($L1046)/$K1046&lt;=スコアリング基準!$B$25,スコアリング基準!$C$25,IF(ABS($L1046)/$K1046&lt;=スコアリング基準!$B$26,スコアリング基準!$C$26,0))))</f>
        <v/>
      </c>
      <c r="V1046" s="4">
        <f>IF($P1046="なし",スコアリング基準!$C$27,0)</f>
        <v/>
      </c>
      <c r="W1046" s="4">
        <f>IF($F1046="",0,IF(ISNUMBER($F1046),IF($F1046&lt;=スコアリング基準!$B$28,スコアリング基準!$C$28,スコアリング基準!$C$29),0))</f>
        <v/>
      </c>
      <c r="X1046" s="4">
        <f>IFERROR(VLOOKUP($B1046,スコアリング基準!$A$36:$B$46,2,FALSE),0)</f>
        <v/>
      </c>
      <c r="Y1046" s="4">
        <f>SUM($S1046:$X1046)</f>
        <v/>
      </c>
      <c r="Z1046" s="4">
        <f>IF(COUNT($M1046:$N1046)=0,"データ無",IF($Y1046&gt;=スコアリング基準!$B$30,"S",IF($Y1046&gt;=スコアリング基準!$B$31,"A",IF($Y1046&gt;=スコアリング基準!$B$32,"B","C"))))</f>
        <v/>
      </c>
      <c r="AA1046">
        <f>IFERROR(INDEX(実績DB!$I$3:$I$104,MATCH($B1046&amp;$C1046,実績DB!$J$3:$J$104,0)),"")</f>
        <v/>
      </c>
    </row>
    <row r="1047">
      <c r="A1047" t="n">
        <v>1045</v>
      </c>
      <c r="B1047" t="inlineStr">
        <is>
          <t>東北</t>
        </is>
      </c>
      <c r="C1047" t="inlineStr">
        <is>
          <t>窪田町変電所</t>
        </is>
      </c>
      <c r="D1047" t="inlineStr">
        <is>
          <t>山形県</t>
        </is>
      </c>
      <c r="E1047" t="n">
        <v>66</v>
      </c>
      <c r="F1047" t="n">
        <v>6.6</v>
      </c>
      <c r="G1047" s="3" t="n">
        <v>37.965195</v>
      </c>
      <c r="H1047" s="3" t="n">
        <v>140.123699</v>
      </c>
      <c r="I1047" t="inlineStr">
        <is>
          <t>Google Places(名称一致)</t>
        </is>
      </c>
      <c r="J1047" t="n">
        <v>38</v>
      </c>
      <c r="K1047" t="n">
        <v>38</v>
      </c>
      <c r="L1047" t="n">
        <v>-26</v>
      </c>
      <c r="M1047" t="n">
        <v>12</v>
      </c>
      <c r="O1047" t="inlineStr">
        <is>
          <t>不可 #4</t>
        </is>
      </c>
      <c r="P1047" t="inlineStr">
        <is>
          <t>なし</t>
        </is>
      </c>
      <c r="R1047" s="4">
        <f>IF(COUNT($M1047:$N1047)=0,"",IF(AND(IF($N1047&lt;&gt;"",$N1047,$M1047)&lt;=0,$O1047&lt;&gt;"可"),"警告",""))</f>
        <v/>
      </c>
      <c r="S1047" s="4">
        <f>IF(COUNT($M1047:$N1047)=0,0,IF(IF($N1047&lt;&gt;"",$N1047,$M1047)&gt;=スコアリング基準!$B$20,スコアリング基準!$C$20,IF(IF($N1047&lt;&gt;"",$N1047,$M1047)&gt;=スコアリング基準!$B$21,スコアリング基準!$C$21,IF(IF($N1047&lt;&gt;"",$N1047,$M1047)&gt;0,スコアリング基準!$C$22,0))))</f>
        <v/>
      </c>
      <c r="T1047" s="4">
        <f>IF($O1047="可",スコアリング基準!$C$23,0)</f>
        <v/>
      </c>
      <c r="U1047" s="4">
        <f>IF(OR(COUNT($K1047:$L1047)&lt;2,$K1047=0),0,IF(ABS($L1047)/$K1047&lt;=スコアリング基準!$B$24,スコアリング基準!$C$24,IF(ABS($L1047)/$K1047&lt;=スコアリング基準!$B$25,スコアリング基準!$C$25,IF(ABS($L1047)/$K1047&lt;=スコアリング基準!$B$26,スコアリング基準!$C$26,0))))</f>
        <v/>
      </c>
      <c r="V1047" s="4">
        <f>IF($P1047="なし",スコアリング基準!$C$27,0)</f>
        <v/>
      </c>
      <c r="W1047" s="4">
        <f>IF($F1047="",0,IF(ISNUMBER($F1047),IF($F1047&lt;=スコアリング基準!$B$28,スコアリング基準!$C$28,スコアリング基準!$C$29),0))</f>
        <v/>
      </c>
      <c r="X1047" s="4">
        <f>IFERROR(VLOOKUP($B1047,スコアリング基準!$A$36:$B$46,2,FALSE),0)</f>
        <v/>
      </c>
      <c r="Y1047" s="4">
        <f>SUM($S1047:$X1047)</f>
        <v/>
      </c>
      <c r="Z1047" s="4">
        <f>IF(COUNT($M1047:$N1047)=0,"データ無",IF($Y1047&gt;=スコアリング基準!$B$30,"S",IF($Y1047&gt;=スコアリング基準!$B$31,"A",IF($Y1047&gt;=スコアリング基準!$B$32,"B","C"))))</f>
        <v/>
      </c>
      <c r="AA1047">
        <f>IFERROR(INDEX(実績DB!$I$3:$I$104,MATCH($B1047&amp;$C1047,実績DB!$J$3:$J$104,0)),"")</f>
        <v/>
      </c>
    </row>
    <row r="1048">
      <c r="A1048" t="n">
        <v>1046</v>
      </c>
      <c r="B1048" t="inlineStr">
        <is>
          <t>東北</t>
        </is>
      </c>
      <c r="C1048" t="inlineStr">
        <is>
          <t>笹木野変電所</t>
        </is>
      </c>
      <c r="D1048" t="inlineStr">
        <is>
          <t>福島県</t>
        </is>
      </c>
      <c r="E1048" t="n">
        <v>66</v>
      </c>
      <c r="F1048" t="n">
        <v>6.6</v>
      </c>
      <c r="G1048" s="3" t="n">
        <v>37.772566</v>
      </c>
      <c r="H1048" s="3" t="n">
        <v>140.413575</v>
      </c>
      <c r="I1048" t="inlineStr">
        <is>
          <t>Google Places(名称一致)</t>
        </is>
      </c>
      <c r="J1048" t="n">
        <v>38</v>
      </c>
      <c r="K1048" t="n">
        <v>38</v>
      </c>
      <c r="L1048" t="n">
        <v>-26</v>
      </c>
      <c r="M1048" t="n">
        <v>12</v>
      </c>
      <c r="O1048" t="inlineStr">
        <is>
          <t>不可 #4</t>
        </is>
      </c>
      <c r="P1048" t="inlineStr">
        <is>
          <t>有り</t>
        </is>
      </c>
      <c r="R1048" s="4">
        <f>IF(COUNT($M1048:$N1048)=0,"",IF(AND(IF($N1048&lt;&gt;"",$N1048,$M1048)&lt;=0,$O1048&lt;&gt;"可"),"警告",""))</f>
        <v/>
      </c>
      <c r="S1048" s="4">
        <f>IF(COUNT($M1048:$N1048)=0,0,IF(IF($N1048&lt;&gt;"",$N1048,$M1048)&gt;=スコアリング基準!$B$20,スコアリング基準!$C$20,IF(IF($N1048&lt;&gt;"",$N1048,$M1048)&gt;=スコアリング基準!$B$21,スコアリング基準!$C$21,IF(IF($N1048&lt;&gt;"",$N1048,$M1048)&gt;0,スコアリング基準!$C$22,0))))</f>
        <v/>
      </c>
      <c r="T1048" s="4">
        <f>IF($O1048="可",スコアリング基準!$C$23,0)</f>
        <v/>
      </c>
      <c r="U1048" s="4">
        <f>IF(OR(COUNT($K1048:$L1048)&lt;2,$K1048=0),0,IF(ABS($L1048)/$K1048&lt;=スコアリング基準!$B$24,スコアリング基準!$C$24,IF(ABS($L1048)/$K1048&lt;=スコアリング基準!$B$25,スコアリング基準!$C$25,IF(ABS($L1048)/$K1048&lt;=スコアリング基準!$B$26,スコアリング基準!$C$26,0))))</f>
        <v/>
      </c>
      <c r="V1048" s="4">
        <f>IF($P1048="なし",スコアリング基準!$C$27,0)</f>
        <v/>
      </c>
      <c r="W1048" s="4">
        <f>IF($F1048="",0,IF(ISNUMBER($F1048),IF($F1048&lt;=スコアリング基準!$B$28,スコアリング基準!$C$28,スコアリング基準!$C$29),0))</f>
        <v/>
      </c>
      <c r="X1048" s="4">
        <f>IFERROR(VLOOKUP($B1048,スコアリング基準!$A$36:$B$46,2,FALSE),0)</f>
        <v/>
      </c>
      <c r="Y1048" s="4">
        <f>SUM($S1048:$X1048)</f>
        <v/>
      </c>
      <c r="Z1048" s="4">
        <f>IF(COUNT($M1048:$N1048)=0,"データ無",IF($Y1048&gt;=スコアリング基準!$B$30,"S",IF($Y1048&gt;=スコアリング基準!$B$31,"A",IF($Y1048&gt;=スコアリング基準!$B$32,"B","C"))))</f>
        <v/>
      </c>
      <c r="AA1048">
        <f>IFERROR(INDEX(実績DB!$I$3:$I$104,MATCH($B1048&amp;$C1048,実績DB!$J$3:$J$104,0)),"")</f>
        <v/>
      </c>
    </row>
    <row r="1049">
      <c r="A1049" t="n">
        <v>1047</v>
      </c>
      <c r="B1049" t="inlineStr">
        <is>
          <t>東北</t>
        </is>
      </c>
      <c r="C1049" t="inlineStr">
        <is>
          <t>築地変電所</t>
        </is>
      </c>
      <c r="D1049" t="inlineStr">
        <is>
          <t>新潟県</t>
        </is>
      </c>
      <c r="E1049" t="n">
        <v>66</v>
      </c>
      <c r="F1049" t="n">
        <v>6.6</v>
      </c>
      <c r="G1049" s="3" t="n">
        <v>38.055103</v>
      </c>
      <c r="H1049" s="3" t="n">
        <v>139.345281</v>
      </c>
      <c r="I1049" t="inlineStr">
        <is>
          <t>Google Places(名称一致)</t>
        </is>
      </c>
      <c r="J1049" t="n">
        <v>38</v>
      </c>
      <c r="K1049" t="n">
        <v>38</v>
      </c>
      <c r="L1049" t="n">
        <v>-30</v>
      </c>
      <c r="M1049" t="n">
        <v>8</v>
      </c>
      <c r="O1049" t="inlineStr">
        <is>
          <t>不可 #4</t>
        </is>
      </c>
      <c r="P1049" t="inlineStr">
        <is>
          <t>有り</t>
        </is>
      </c>
      <c r="R1049" s="4">
        <f>IF(COUNT($M1049:$N1049)=0,"",IF(AND(IF($N1049&lt;&gt;"",$N1049,$M1049)&lt;=0,$O1049&lt;&gt;"可"),"警告",""))</f>
        <v/>
      </c>
      <c r="S1049" s="4">
        <f>IF(COUNT($M1049:$N1049)=0,0,IF(IF($N1049&lt;&gt;"",$N1049,$M1049)&gt;=スコアリング基準!$B$20,スコアリング基準!$C$20,IF(IF($N1049&lt;&gt;"",$N1049,$M1049)&gt;=スコアリング基準!$B$21,スコアリング基準!$C$21,IF(IF($N1049&lt;&gt;"",$N1049,$M1049)&gt;0,スコアリング基準!$C$22,0))))</f>
        <v/>
      </c>
      <c r="T1049" s="4">
        <f>IF($O1049="可",スコアリング基準!$C$23,0)</f>
        <v/>
      </c>
      <c r="U1049" s="4">
        <f>IF(OR(COUNT($K1049:$L1049)&lt;2,$K1049=0),0,IF(ABS($L1049)/$K1049&lt;=スコアリング基準!$B$24,スコアリング基準!$C$24,IF(ABS($L1049)/$K1049&lt;=スコアリング基準!$B$25,スコアリング基準!$C$25,IF(ABS($L1049)/$K1049&lt;=スコアリング基準!$B$26,スコアリング基準!$C$26,0))))</f>
        <v/>
      </c>
      <c r="V1049" s="4">
        <f>IF($P1049="なし",スコアリング基準!$C$27,0)</f>
        <v/>
      </c>
      <c r="W1049" s="4">
        <f>IF($F1049="",0,IF(ISNUMBER($F1049),IF($F1049&lt;=スコアリング基準!$B$28,スコアリング基準!$C$28,スコアリング基準!$C$29),0))</f>
        <v/>
      </c>
      <c r="X1049" s="4">
        <f>IFERROR(VLOOKUP($B1049,スコアリング基準!$A$36:$B$46,2,FALSE),0)</f>
        <v/>
      </c>
      <c r="Y1049" s="4">
        <f>SUM($S1049:$X1049)</f>
        <v/>
      </c>
      <c r="Z1049" s="4">
        <f>IF(COUNT($M1049:$N1049)=0,"データ無",IF($Y1049&gt;=スコアリング基準!$B$30,"S",IF($Y1049&gt;=スコアリング基準!$B$31,"A",IF($Y1049&gt;=スコアリング基準!$B$32,"B","C"))))</f>
        <v/>
      </c>
      <c r="AA1049">
        <f>IFERROR(INDEX(実績DB!$I$3:$I$104,MATCH($B1049&amp;$C1049,実績DB!$J$3:$J$104,0)),"")</f>
        <v/>
      </c>
    </row>
    <row r="1050">
      <c r="A1050" t="n">
        <v>1048</v>
      </c>
      <c r="B1050" t="inlineStr">
        <is>
          <t>東北</t>
        </is>
      </c>
      <c r="C1050" t="inlineStr">
        <is>
          <t>細沼変電所</t>
        </is>
      </c>
      <c r="D1050" t="inlineStr">
        <is>
          <t>福島県</t>
        </is>
      </c>
      <c r="E1050" t="n">
        <v>66</v>
      </c>
      <c r="F1050" t="n">
        <v>6.6</v>
      </c>
      <c r="G1050" s="3" t="n">
        <v>37.397035</v>
      </c>
      <c r="H1050" s="3" t="n">
        <v>140.37606</v>
      </c>
      <c r="I1050" t="inlineStr">
        <is>
          <t>Google Places(名称一致)</t>
        </is>
      </c>
      <c r="J1050" t="n">
        <v>52</v>
      </c>
      <c r="K1050" t="n">
        <v>52</v>
      </c>
      <c r="L1050" t="n">
        <v>-31</v>
      </c>
      <c r="M1050" t="n">
        <v>21</v>
      </c>
      <c r="O1050" t="inlineStr">
        <is>
          <t>不可 #4</t>
        </is>
      </c>
      <c r="P1050" t="inlineStr">
        <is>
          <t>有り</t>
        </is>
      </c>
      <c r="R1050" s="4">
        <f>IF(COUNT($M1050:$N1050)=0,"",IF(AND(IF($N1050&lt;&gt;"",$N1050,$M1050)&lt;=0,$O1050&lt;&gt;"可"),"警告",""))</f>
        <v/>
      </c>
      <c r="S1050" s="4">
        <f>IF(COUNT($M1050:$N1050)=0,0,IF(IF($N1050&lt;&gt;"",$N1050,$M1050)&gt;=スコアリング基準!$B$20,スコアリング基準!$C$20,IF(IF($N1050&lt;&gt;"",$N1050,$M1050)&gt;=スコアリング基準!$B$21,スコアリング基準!$C$21,IF(IF($N1050&lt;&gt;"",$N1050,$M1050)&gt;0,スコアリング基準!$C$22,0))))</f>
        <v/>
      </c>
      <c r="T1050" s="4">
        <f>IF($O1050="可",スコアリング基準!$C$23,0)</f>
        <v/>
      </c>
      <c r="U1050" s="4">
        <f>IF(OR(COUNT($K1050:$L1050)&lt;2,$K1050=0),0,IF(ABS($L1050)/$K1050&lt;=スコアリング基準!$B$24,スコアリング基準!$C$24,IF(ABS($L1050)/$K1050&lt;=スコアリング基準!$B$25,スコアリング基準!$C$25,IF(ABS($L1050)/$K1050&lt;=スコアリング基準!$B$26,スコアリング基準!$C$26,0))))</f>
        <v/>
      </c>
      <c r="V1050" s="4">
        <f>IF($P1050="なし",スコアリング基準!$C$27,0)</f>
        <v/>
      </c>
      <c r="W1050" s="4">
        <f>IF($F1050="",0,IF(ISNUMBER($F1050),IF($F1050&lt;=スコアリング基準!$B$28,スコアリング基準!$C$28,スコアリング基準!$C$29),0))</f>
        <v/>
      </c>
      <c r="X1050" s="4">
        <f>IFERROR(VLOOKUP($B1050,スコアリング基準!$A$36:$B$46,2,FALSE),0)</f>
        <v/>
      </c>
      <c r="Y1050" s="4">
        <f>SUM($S1050:$X1050)</f>
        <v/>
      </c>
      <c r="Z1050" s="4">
        <f>IF(COUNT($M1050:$N1050)=0,"データ無",IF($Y1050&gt;=スコアリング基準!$B$30,"S",IF($Y1050&gt;=スコアリング基準!$B$31,"A",IF($Y1050&gt;=スコアリング基準!$B$32,"B","C"))))</f>
        <v/>
      </c>
      <c r="AA1050">
        <f>IFERROR(INDEX(実績DB!$I$3:$I$104,MATCH($B1050&amp;$C1050,実績DB!$J$3:$J$104,0)),"")</f>
        <v/>
      </c>
    </row>
    <row r="1051">
      <c r="A1051" t="n">
        <v>1049</v>
      </c>
      <c r="B1051" t="inlineStr">
        <is>
          <t>東北</t>
        </is>
      </c>
      <c r="C1051" t="inlineStr">
        <is>
          <t>美田園変電所</t>
        </is>
      </c>
      <c r="D1051" t="inlineStr">
        <is>
          <t>宮城県</t>
        </is>
      </c>
      <c r="E1051" t="n">
        <v>66</v>
      </c>
      <c r="F1051" t="n">
        <v>6.6</v>
      </c>
      <c r="G1051" s="3" t="n">
        <v>38.162928</v>
      </c>
      <c r="H1051" s="3" t="n">
        <v>140.907397</v>
      </c>
      <c r="I1051" t="inlineStr">
        <is>
          <t>Google Places(名称一致)</t>
        </is>
      </c>
      <c r="J1051" t="n">
        <v>38</v>
      </c>
      <c r="K1051" t="n">
        <v>38</v>
      </c>
      <c r="L1051" t="n">
        <v>-23</v>
      </c>
      <c r="M1051" t="n">
        <v>15</v>
      </c>
      <c r="O1051" t="inlineStr">
        <is>
          <t>不可 #4</t>
        </is>
      </c>
      <c r="P1051" t="inlineStr">
        <is>
          <t>有り</t>
        </is>
      </c>
      <c r="R1051" s="4">
        <f>IF(COUNT($M1051:$N1051)=0,"",IF(AND(IF($N1051&lt;&gt;"",$N1051,$M1051)&lt;=0,$O1051&lt;&gt;"可"),"警告",""))</f>
        <v/>
      </c>
      <c r="S1051" s="4">
        <f>IF(COUNT($M1051:$N1051)=0,0,IF(IF($N1051&lt;&gt;"",$N1051,$M1051)&gt;=スコアリング基準!$B$20,スコアリング基準!$C$20,IF(IF($N1051&lt;&gt;"",$N1051,$M1051)&gt;=スコアリング基準!$B$21,スコアリング基準!$C$21,IF(IF($N1051&lt;&gt;"",$N1051,$M1051)&gt;0,スコアリング基準!$C$22,0))))</f>
        <v/>
      </c>
      <c r="T1051" s="4">
        <f>IF($O1051="可",スコアリング基準!$C$23,0)</f>
        <v/>
      </c>
      <c r="U1051" s="4">
        <f>IF(OR(COUNT($K1051:$L1051)&lt;2,$K1051=0),0,IF(ABS($L1051)/$K1051&lt;=スコアリング基準!$B$24,スコアリング基準!$C$24,IF(ABS($L1051)/$K1051&lt;=スコアリング基準!$B$25,スコアリング基準!$C$25,IF(ABS($L1051)/$K1051&lt;=スコアリング基準!$B$26,スコアリング基準!$C$26,0))))</f>
        <v/>
      </c>
      <c r="V1051" s="4">
        <f>IF($P1051="なし",スコアリング基準!$C$27,0)</f>
        <v/>
      </c>
      <c r="W1051" s="4">
        <f>IF($F1051="",0,IF(ISNUMBER($F1051),IF($F1051&lt;=スコアリング基準!$B$28,スコアリング基準!$C$28,スコアリング基準!$C$29),0))</f>
        <v/>
      </c>
      <c r="X1051" s="4">
        <f>IFERROR(VLOOKUP($B1051,スコアリング基準!$A$36:$B$46,2,FALSE),0)</f>
        <v/>
      </c>
      <c r="Y1051" s="4">
        <f>SUM($S1051:$X1051)</f>
        <v/>
      </c>
      <c r="Z1051" s="4">
        <f>IF(COUNT($M1051:$N1051)=0,"データ無",IF($Y1051&gt;=スコアリング基準!$B$30,"S",IF($Y1051&gt;=スコアリング基準!$B$31,"A",IF($Y1051&gt;=スコアリング基準!$B$32,"B","C"))))</f>
        <v/>
      </c>
      <c r="AA1051">
        <f>IFERROR(INDEX(実績DB!$I$3:$I$104,MATCH($B1051&amp;$C1051,実績DB!$J$3:$J$104,0)),"")</f>
        <v/>
      </c>
    </row>
    <row r="1052">
      <c r="A1052" t="n">
        <v>1050</v>
      </c>
      <c r="B1052" t="inlineStr">
        <is>
          <t>東北</t>
        </is>
      </c>
      <c r="C1052" t="inlineStr">
        <is>
          <t>羽鳥変電所</t>
        </is>
      </c>
      <c r="D1052" t="inlineStr">
        <is>
          <t>福島県</t>
        </is>
      </c>
      <c r="E1052" t="n">
        <v>66</v>
      </c>
      <c r="F1052" t="n">
        <v>6.6</v>
      </c>
      <c r="G1052" s="3" t="n">
        <v>37.253684</v>
      </c>
      <c r="H1052" s="3" t="n">
        <v>140.071437</v>
      </c>
      <c r="I1052" t="inlineStr">
        <is>
          <t>Google Places(名称一致)</t>
        </is>
      </c>
      <c r="J1052" t="n">
        <v>9</v>
      </c>
      <c r="K1052" t="n">
        <v>9</v>
      </c>
      <c r="L1052" t="n">
        <v>-3</v>
      </c>
      <c r="M1052" t="n">
        <v>6</v>
      </c>
      <c r="O1052" t="inlineStr">
        <is>
          <t>不可 #4</t>
        </is>
      </c>
      <c r="P1052" t="inlineStr">
        <is>
          <t>有り</t>
        </is>
      </c>
      <c r="R1052" s="4">
        <f>IF(COUNT($M1052:$N1052)=0,"",IF(AND(IF($N1052&lt;&gt;"",$N1052,$M1052)&lt;=0,$O1052&lt;&gt;"可"),"警告",""))</f>
        <v/>
      </c>
      <c r="S1052" s="4">
        <f>IF(COUNT($M1052:$N1052)=0,0,IF(IF($N1052&lt;&gt;"",$N1052,$M1052)&gt;=スコアリング基準!$B$20,スコアリング基準!$C$20,IF(IF($N1052&lt;&gt;"",$N1052,$M1052)&gt;=スコアリング基準!$B$21,スコアリング基準!$C$21,IF(IF($N1052&lt;&gt;"",$N1052,$M1052)&gt;0,スコアリング基準!$C$22,0))))</f>
        <v/>
      </c>
      <c r="T1052" s="4">
        <f>IF($O1052="可",スコアリング基準!$C$23,0)</f>
        <v/>
      </c>
      <c r="U1052" s="4">
        <f>IF(OR(COUNT($K1052:$L1052)&lt;2,$K1052=0),0,IF(ABS($L1052)/$K1052&lt;=スコアリング基準!$B$24,スコアリング基準!$C$24,IF(ABS($L1052)/$K1052&lt;=スコアリング基準!$B$25,スコアリング基準!$C$25,IF(ABS($L1052)/$K1052&lt;=スコアリング基準!$B$26,スコアリング基準!$C$26,0))))</f>
        <v/>
      </c>
      <c r="V1052" s="4">
        <f>IF($P1052="なし",スコアリング基準!$C$27,0)</f>
        <v/>
      </c>
      <c r="W1052" s="4">
        <f>IF($F1052="",0,IF(ISNUMBER($F1052),IF($F1052&lt;=スコアリング基準!$B$28,スコアリング基準!$C$28,スコアリング基準!$C$29),0))</f>
        <v/>
      </c>
      <c r="X1052" s="4">
        <f>IFERROR(VLOOKUP($B1052,スコアリング基準!$A$36:$B$46,2,FALSE),0)</f>
        <v/>
      </c>
      <c r="Y1052" s="4">
        <f>SUM($S1052:$X1052)</f>
        <v/>
      </c>
      <c r="Z1052" s="4">
        <f>IF(COUNT($M1052:$N1052)=0,"データ無",IF($Y1052&gt;=スコアリング基準!$B$30,"S",IF($Y1052&gt;=スコアリング基準!$B$31,"A",IF($Y1052&gt;=スコアリング基準!$B$32,"B","C"))))</f>
        <v/>
      </c>
      <c r="AA1052">
        <f>IFERROR(INDEX(実績DB!$I$3:$I$104,MATCH($B1052&amp;$C1052,実績DB!$J$3:$J$104,0)),"")</f>
        <v/>
      </c>
    </row>
    <row r="1053">
      <c r="A1053" t="n">
        <v>1051</v>
      </c>
      <c r="B1053" t="inlineStr">
        <is>
          <t>東北</t>
        </is>
      </c>
      <c r="C1053" t="inlineStr">
        <is>
          <t>船引変電所</t>
        </is>
      </c>
      <c r="D1053" t="inlineStr">
        <is>
          <t>福島県</t>
        </is>
      </c>
      <c r="E1053" t="n">
        <v>66</v>
      </c>
      <c r="F1053" t="n">
        <v>6.6</v>
      </c>
      <c r="G1053" s="3" t="n">
        <v>37.430659</v>
      </c>
      <c r="H1053" s="3" t="n">
        <v>140.58722</v>
      </c>
      <c r="I1053" t="inlineStr">
        <is>
          <t>Google Places(名称一致)</t>
        </is>
      </c>
      <c r="J1053" t="n">
        <v>38</v>
      </c>
      <c r="K1053" t="n">
        <v>38</v>
      </c>
      <c r="L1053" t="n">
        <v>-21</v>
      </c>
      <c r="M1053" t="n">
        <v>17</v>
      </c>
      <c r="O1053" t="inlineStr">
        <is>
          <t>不可 #4</t>
        </is>
      </c>
      <c r="P1053" t="inlineStr">
        <is>
          <t>有り</t>
        </is>
      </c>
      <c r="R1053" s="4">
        <f>IF(COUNT($M1053:$N1053)=0,"",IF(AND(IF($N1053&lt;&gt;"",$N1053,$M1053)&lt;=0,$O1053&lt;&gt;"可"),"警告",""))</f>
        <v/>
      </c>
      <c r="S1053" s="4">
        <f>IF(COUNT($M1053:$N1053)=0,0,IF(IF($N1053&lt;&gt;"",$N1053,$M1053)&gt;=スコアリング基準!$B$20,スコアリング基準!$C$20,IF(IF($N1053&lt;&gt;"",$N1053,$M1053)&gt;=スコアリング基準!$B$21,スコアリング基準!$C$21,IF(IF($N1053&lt;&gt;"",$N1053,$M1053)&gt;0,スコアリング基準!$C$22,0))))</f>
        <v/>
      </c>
      <c r="T1053" s="4">
        <f>IF($O1053="可",スコアリング基準!$C$23,0)</f>
        <v/>
      </c>
      <c r="U1053" s="4">
        <f>IF(OR(COUNT($K1053:$L1053)&lt;2,$K1053=0),0,IF(ABS($L1053)/$K1053&lt;=スコアリング基準!$B$24,スコアリング基準!$C$24,IF(ABS($L1053)/$K1053&lt;=スコアリング基準!$B$25,スコアリング基準!$C$25,IF(ABS($L1053)/$K1053&lt;=スコアリング基準!$B$26,スコアリング基準!$C$26,0))))</f>
        <v/>
      </c>
      <c r="V1053" s="4">
        <f>IF($P1053="なし",スコアリング基準!$C$27,0)</f>
        <v/>
      </c>
      <c r="W1053" s="4">
        <f>IF($F1053="",0,IF(ISNUMBER($F1053),IF($F1053&lt;=スコアリング基準!$B$28,スコアリング基準!$C$28,スコアリング基準!$C$29),0))</f>
        <v/>
      </c>
      <c r="X1053" s="4">
        <f>IFERROR(VLOOKUP($B1053,スコアリング基準!$A$36:$B$46,2,FALSE),0)</f>
        <v/>
      </c>
      <c r="Y1053" s="4">
        <f>SUM($S1053:$X1053)</f>
        <v/>
      </c>
      <c r="Z1053" s="4">
        <f>IF(COUNT($M1053:$N1053)=0,"データ無",IF($Y1053&gt;=スコアリング基準!$B$30,"S",IF($Y1053&gt;=スコアリング基準!$B$31,"A",IF($Y1053&gt;=スコアリング基準!$B$32,"B","C"))))</f>
        <v/>
      </c>
      <c r="AA1053">
        <f>IFERROR(INDEX(実績DB!$I$3:$I$104,MATCH($B1053&amp;$C1053,実績DB!$J$3:$J$104,0)),"")</f>
        <v/>
      </c>
    </row>
    <row r="1054">
      <c r="A1054" t="n">
        <v>1052</v>
      </c>
      <c r="B1054" t="inlineStr">
        <is>
          <t>東北</t>
        </is>
      </c>
      <c r="C1054" t="inlineStr">
        <is>
          <t>荒川変電所</t>
        </is>
      </c>
      <c r="D1054" t="inlineStr">
        <is>
          <t>新潟県</t>
        </is>
      </c>
      <c r="E1054" t="n">
        <v>66</v>
      </c>
      <c r="F1054" t="n">
        <v>6.6</v>
      </c>
      <c r="G1054" s="3" t="n">
        <v>38.117107</v>
      </c>
      <c r="H1054" s="3" t="n">
        <v>139.461089</v>
      </c>
      <c r="I1054" t="inlineStr">
        <is>
          <t>Google Places(名称一致)</t>
        </is>
      </c>
      <c r="J1054" t="n">
        <v>28</v>
      </c>
      <c r="K1054" t="n">
        <v>28</v>
      </c>
      <c r="L1054" t="n">
        <v>-11</v>
      </c>
      <c r="M1054" t="n">
        <v>17</v>
      </c>
      <c r="O1054" t="inlineStr">
        <is>
          <t>不可 #4</t>
        </is>
      </c>
      <c r="P1054" t="inlineStr">
        <is>
          <t>有り</t>
        </is>
      </c>
      <c r="R1054" s="4">
        <f>IF(COUNT($M1054:$N1054)=0,"",IF(AND(IF($N1054&lt;&gt;"",$N1054,$M1054)&lt;=0,$O1054&lt;&gt;"可"),"警告",""))</f>
        <v/>
      </c>
      <c r="S1054" s="4">
        <f>IF(COUNT($M1054:$N1054)=0,0,IF(IF($N1054&lt;&gt;"",$N1054,$M1054)&gt;=スコアリング基準!$B$20,スコアリング基準!$C$20,IF(IF($N1054&lt;&gt;"",$N1054,$M1054)&gt;=スコアリング基準!$B$21,スコアリング基準!$C$21,IF(IF($N1054&lt;&gt;"",$N1054,$M1054)&gt;0,スコアリング基準!$C$22,0))))</f>
        <v/>
      </c>
      <c r="T1054" s="4">
        <f>IF($O1054="可",スコアリング基準!$C$23,0)</f>
        <v/>
      </c>
      <c r="U1054" s="4">
        <f>IF(OR(COUNT($K1054:$L1054)&lt;2,$K1054=0),0,IF(ABS($L1054)/$K1054&lt;=スコアリング基準!$B$24,スコアリング基準!$C$24,IF(ABS($L1054)/$K1054&lt;=スコアリング基準!$B$25,スコアリング基準!$C$25,IF(ABS($L1054)/$K1054&lt;=スコアリング基準!$B$26,スコアリング基準!$C$26,0))))</f>
        <v/>
      </c>
      <c r="V1054" s="4">
        <f>IF($P1054="なし",スコアリング基準!$C$27,0)</f>
        <v/>
      </c>
      <c r="W1054" s="4">
        <f>IF($F1054="",0,IF(ISNUMBER($F1054),IF($F1054&lt;=スコアリング基準!$B$28,スコアリング基準!$C$28,スコアリング基準!$C$29),0))</f>
        <v/>
      </c>
      <c r="X1054" s="4">
        <f>IFERROR(VLOOKUP($B1054,スコアリング基準!$A$36:$B$46,2,FALSE),0)</f>
        <v/>
      </c>
      <c r="Y1054" s="4">
        <f>SUM($S1054:$X1054)</f>
        <v/>
      </c>
      <c r="Z1054" s="4">
        <f>IF(COUNT($M1054:$N1054)=0,"データ無",IF($Y1054&gt;=スコアリング基準!$B$30,"S",IF($Y1054&gt;=スコアリング基準!$B$31,"A",IF($Y1054&gt;=スコアリング基準!$B$32,"B","C"))))</f>
        <v/>
      </c>
      <c r="AA1054">
        <f>IFERROR(INDEX(実績DB!$I$3:$I$104,MATCH($B1054&amp;$C1054,実績DB!$J$3:$J$104,0)),"")</f>
        <v/>
      </c>
    </row>
    <row r="1055">
      <c r="A1055" t="n">
        <v>1053</v>
      </c>
      <c r="B1055" t="inlineStr">
        <is>
          <t>東北</t>
        </is>
      </c>
      <c r="C1055" t="inlineStr">
        <is>
          <t>藤見変電所</t>
        </is>
      </c>
      <c r="D1055" t="inlineStr">
        <is>
          <t>新潟県</t>
        </is>
      </c>
      <c r="E1055" t="n">
        <v>66</v>
      </c>
      <c r="F1055" t="n">
        <v>6.6</v>
      </c>
      <c r="G1055" s="3" t="n">
        <v>37.933543</v>
      </c>
      <c r="H1055" s="3" t="n">
        <v>139.098961</v>
      </c>
      <c r="I1055" t="inlineStr">
        <is>
          <t>Google Places(名称一致)</t>
        </is>
      </c>
      <c r="J1055" t="n">
        <v>57</v>
      </c>
      <c r="K1055" t="n">
        <v>57</v>
      </c>
      <c r="L1055" t="n">
        <v>-36</v>
      </c>
      <c r="M1055" t="n">
        <v>21</v>
      </c>
      <c r="O1055" t="inlineStr">
        <is>
          <t>不可 #4</t>
        </is>
      </c>
      <c r="P1055" t="inlineStr">
        <is>
          <t>有り</t>
        </is>
      </c>
      <c r="R1055" s="4">
        <f>IF(COUNT($M1055:$N1055)=0,"",IF(AND(IF($N1055&lt;&gt;"",$N1055,$M1055)&lt;=0,$O1055&lt;&gt;"可"),"警告",""))</f>
        <v/>
      </c>
      <c r="S1055" s="4">
        <f>IF(COUNT($M1055:$N1055)=0,0,IF(IF($N1055&lt;&gt;"",$N1055,$M1055)&gt;=スコアリング基準!$B$20,スコアリング基準!$C$20,IF(IF($N1055&lt;&gt;"",$N1055,$M1055)&gt;=スコアリング基準!$B$21,スコアリング基準!$C$21,IF(IF($N1055&lt;&gt;"",$N1055,$M1055)&gt;0,スコアリング基準!$C$22,0))))</f>
        <v/>
      </c>
      <c r="T1055" s="4">
        <f>IF($O1055="可",スコアリング基準!$C$23,0)</f>
        <v/>
      </c>
      <c r="U1055" s="4">
        <f>IF(OR(COUNT($K1055:$L1055)&lt;2,$K1055=0),0,IF(ABS($L1055)/$K1055&lt;=スコアリング基準!$B$24,スコアリング基準!$C$24,IF(ABS($L1055)/$K1055&lt;=スコアリング基準!$B$25,スコアリング基準!$C$25,IF(ABS($L1055)/$K1055&lt;=スコアリング基準!$B$26,スコアリング基準!$C$26,0))))</f>
        <v/>
      </c>
      <c r="V1055" s="4">
        <f>IF($P1055="なし",スコアリング基準!$C$27,0)</f>
        <v/>
      </c>
      <c r="W1055" s="4">
        <f>IF($F1055="",0,IF(ISNUMBER($F1055),IF($F1055&lt;=スコアリング基準!$B$28,スコアリング基準!$C$28,スコアリング基準!$C$29),0))</f>
        <v/>
      </c>
      <c r="X1055" s="4">
        <f>IFERROR(VLOOKUP($B1055,スコアリング基準!$A$36:$B$46,2,FALSE),0)</f>
        <v/>
      </c>
      <c r="Y1055" s="4">
        <f>SUM($S1055:$X1055)</f>
        <v/>
      </c>
      <c r="Z1055" s="4">
        <f>IF(COUNT($M1055:$N1055)=0,"データ無",IF($Y1055&gt;=スコアリング基準!$B$30,"S",IF($Y1055&gt;=スコアリング基準!$B$31,"A",IF($Y1055&gt;=スコアリング基準!$B$32,"B","C"))))</f>
        <v/>
      </c>
      <c r="AA1055">
        <f>IFERROR(INDEX(実績DB!$I$3:$I$104,MATCH($B1055&amp;$C1055,実績DB!$J$3:$J$104,0)),"")</f>
        <v/>
      </c>
    </row>
    <row r="1056">
      <c r="A1056" t="n">
        <v>1054</v>
      </c>
      <c r="B1056" t="inlineStr">
        <is>
          <t>東北</t>
        </is>
      </c>
      <c r="C1056" t="inlineStr">
        <is>
          <t>虫川変電所</t>
        </is>
      </c>
      <c r="D1056" t="inlineStr">
        <is>
          <t>新潟県</t>
        </is>
      </c>
      <c r="E1056" t="n">
        <v>66</v>
      </c>
      <c r="F1056" t="n">
        <v>6.6</v>
      </c>
      <c r="G1056" s="3" t="n">
        <v>37.15765</v>
      </c>
      <c r="H1056" s="3" t="n">
        <v>138.443573</v>
      </c>
      <c r="I1056" t="inlineStr">
        <is>
          <t>Google Places(名称一致)</t>
        </is>
      </c>
      <c r="J1056" t="n">
        <v>18</v>
      </c>
      <c r="K1056" t="n">
        <v>18</v>
      </c>
      <c r="L1056" t="n">
        <v>-9</v>
      </c>
      <c r="M1056" t="n">
        <v>9</v>
      </c>
      <c r="O1056" t="inlineStr">
        <is>
          <t>不可 #4</t>
        </is>
      </c>
      <c r="P1056" t="inlineStr">
        <is>
          <t>有り</t>
        </is>
      </c>
      <c r="R1056" s="4">
        <f>IF(COUNT($M1056:$N1056)=0,"",IF(AND(IF($N1056&lt;&gt;"",$N1056,$M1056)&lt;=0,$O1056&lt;&gt;"可"),"警告",""))</f>
        <v/>
      </c>
      <c r="S1056" s="4">
        <f>IF(COUNT($M1056:$N1056)=0,0,IF(IF($N1056&lt;&gt;"",$N1056,$M1056)&gt;=スコアリング基準!$B$20,スコアリング基準!$C$20,IF(IF($N1056&lt;&gt;"",$N1056,$M1056)&gt;=スコアリング基準!$B$21,スコアリング基準!$C$21,IF(IF($N1056&lt;&gt;"",$N1056,$M1056)&gt;0,スコアリング基準!$C$22,0))))</f>
        <v/>
      </c>
      <c r="T1056" s="4">
        <f>IF($O1056="可",スコアリング基準!$C$23,0)</f>
        <v/>
      </c>
      <c r="U1056" s="4">
        <f>IF(OR(COUNT($K1056:$L1056)&lt;2,$K1056=0),0,IF(ABS($L1056)/$K1056&lt;=スコアリング基準!$B$24,スコアリング基準!$C$24,IF(ABS($L1056)/$K1056&lt;=スコアリング基準!$B$25,スコアリング基準!$C$25,IF(ABS($L1056)/$K1056&lt;=スコアリング基準!$B$26,スコアリング基準!$C$26,0))))</f>
        <v/>
      </c>
      <c r="V1056" s="4">
        <f>IF($P1056="なし",スコアリング基準!$C$27,0)</f>
        <v/>
      </c>
      <c r="W1056" s="4">
        <f>IF($F1056="",0,IF(ISNUMBER($F1056),IF($F1056&lt;=スコアリング基準!$B$28,スコアリング基準!$C$28,スコアリング基準!$C$29),0))</f>
        <v/>
      </c>
      <c r="X1056" s="4">
        <f>IFERROR(VLOOKUP($B1056,スコアリング基準!$A$36:$B$46,2,FALSE),0)</f>
        <v/>
      </c>
      <c r="Y1056" s="4">
        <f>SUM($S1056:$X1056)</f>
        <v/>
      </c>
      <c r="Z1056" s="4">
        <f>IF(COUNT($M1056:$N1056)=0,"データ無",IF($Y1056&gt;=スコアリング基準!$B$30,"S",IF($Y1056&gt;=スコアリング基準!$B$31,"A",IF($Y1056&gt;=スコアリング基準!$B$32,"B","C"))))</f>
        <v/>
      </c>
      <c r="AA1056">
        <f>IFERROR(INDEX(実績DB!$I$3:$I$104,MATCH($B1056&amp;$C1056,実績DB!$J$3:$J$104,0)),"")</f>
        <v/>
      </c>
    </row>
    <row r="1057">
      <c r="A1057" t="n">
        <v>1055</v>
      </c>
      <c r="B1057" t="inlineStr">
        <is>
          <t>東北</t>
        </is>
      </c>
      <c r="C1057" t="inlineStr">
        <is>
          <t>西川変電所</t>
        </is>
      </c>
      <c r="D1057" t="inlineStr">
        <is>
          <t>新潟県</t>
        </is>
      </c>
      <c r="E1057" t="n">
        <v>66</v>
      </c>
      <c r="F1057" t="n">
        <v>6.6</v>
      </c>
      <c r="G1057" s="3" t="n">
        <v>37.788399</v>
      </c>
      <c r="H1057" s="3" t="n">
        <v>138.928548</v>
      </c>
      <c r="I1057" t="inlineStr">
        <is>
          <t>Google Places(名称一致)</t>
        </is>
      </c>
      <c r="J1057" t="n">
        <v>33</v>
      </c>
      <c r="K1057" t="n">
        <v>33</v>
      </c>
      <c r="L1057" t="n">
        <v>-20</v>
      </c>
      <c r="M1057" t="n">
        <v>13</v>
      </c>
      <c r="O1057" t="inlineStr">
        <is>
          <t>不可 #4</t>
        </is>
      </c>
      <c r="P1057" t="inlineStr">
        <is>
          <t>有り</t>
        </is>
      </c>
      <c r="R1057" s="4">
        <f>IF(COUNT($M1057:$N1057)=0,"",IF(AND(IF($N1057&lt;&gt;"",$N1057,$M1057)&lt;=0,$O1057&lt;&gt;"可"),"警告",""))</f>
        <v/>
      </c>
      <c r="S1057" s="4">
        <f>IF(COUNT($M1057:$N1057)=0,0,IF(IF($N1057&lt;&gt;"",$N1057,$M1057)&gt;=スコアリング基準!$B$20,スコアリング基準!$C$20,IF(IF($N1057&lt;&gt;"",$N1057,$M1057)&gt;=スコアリング基準!$B$21,スコアリング基準!$C$21,IF(IF($N1057&lt;&gt;"",$N1057,$M1057)&gt;0,スコアリング基準!$C$22,0))))</f>
        <v/>
      </c>
      <c r="T1057" s="4">
        <f>IF($O1057="可",スコアリング基準!$C$23,0)</f>
        <v/>
      </c>
      <c r="U1057" s="4">
        <f>IF(OR(COUNT($K1057:$L1057)&lt;2,$K1057=0),0,IF(ABS($L1057)/$K1057&lt;=スコアリング基準!$B$24,スコアリング基準!$C$24,IF(ABS($L1057)/$K1057&lt;=スコアリング基準!$B$25,スコアリング基準!$C$25,IF(ABS($L1057)/$K1057&lt;=スコアリング基準!$B$26,スコアリング基準!$C$26,0))))</f>
        <v/>
      </c>
      <c r="V1057" s="4">
        <f>IF($P1057="なし",スコアリング基準!$C$27,0)</f>
        <v/>
      </c>
      <c r="W1057" s="4">
        <f>IF($F1057="",0,IF(ISNUMBER($F1057),IF($F1057&lt;=スコアリング基準!$B$28,スコアリング基準!$C$28,スコアリング基準!$C$29),0))</f>
        <v/>
      </c>
      <c r="X1057" s="4">
        <f>IFERROR(VLOOKUP($B1057,スコアリング基準!$A$36:$B$46,2,FALSE),0)</f>
        <v/>
      </c>
      <c r="Y1057" s="4">
        <f>SUM($S1057:$X1057)</f>
        <v/>
      </c>
      <c r="Z1057" s="4">
        <f>IF(COUNT($M1057:$N1057)=0,"データ無",IF($Y1057&gt;=スコアリング基準!$B$30,"S",IF($Y1057&gt;=スコアリング基準!$B$31,"A",IF($Y1057&gt;=スコアリング基準!$B$32,"B","C"))))</f>
        <v/>
      </c>
      <c r="AA1057">
        <f>IFERROR(INDEX(実績DB!$I$3:$I$104,MATCH($B1057&amp;$C1057,実績DB!$J$3:$J$104,0)),"")</f>
        <v/>
      </c>
    </row>
    <row r="1058">
      <c r="A1058" t="n">
        <v>1056</v>
      </c>
      <c r="B1058" t="inlineStr">
        <is>
          <t>東北</t>
        </is>
      </c>
      <c r="C1058" t="inlineStr">
        <is>
          <t>西見附変電所</t>
        </is>
      </c>
      <c r="D1058" t="inlineStr">
        <is>
          <t>新潟県</t>
        </is>
      </c>
      <c r="E1058" t="n">
        <v>66</v>
      </c>
      <c r="F1058" t="n">
        <v>6.6</v>
      </c>
      <c r="G1058" s="3" t="n">
        <v>37.529363</v>
      </c>
      <c r="H1058" s="3" t="n">
        <v>138.910144</v>
      </c>
      <c r="I1058" t="inlineStr">
        <is>
          <t>Google Places(名称一致)</t>
        </is>
      </c>
      <c r="J1058" t="n">
        <v>52</v>
      </c>
      <c r="K1058" t="n">
        <v>52</v>
      </c>
      <c r="L1058" t="n">
        <v>-37</v>
      </c>
      <c r="M1058" t="n">
        <v>15</v>
      </c>
      <c r="O1058" t="inlineStr">
        <is>
          <t>不可 #4</t>
        </is>
      </c>
      <c r="P1058" t="inlineStr">
        <is>
          <t>有り</t>
        </is>
      </c>
      <c r="R1058" s="4">
        <f>IF(COUNT($M1058:$N1058)=0,"",IF(AND(IF($N1058&lt;&gt;"",$N1058,$M1058)&lt;=0,$O1058&lt;&gt;"可"),"警告",""))</f>
        <v/>
      </c>
      <c r="S1058" s="4">
        <f>IF(COUNT($M1058:$N1058)=0,0,IF(IF($N1058&lt;&gt;"",$N1058,$M1058)&gt;=スコアリング基準!$B$20,スコアリング基準!$C$20,IF(IF($N1058&lt;&gt;"",$N1058,$M1058)&gt;=スコアリング基準!$B$21,スコアリング基準!$C$21,IF(IF($N1058&lt;&gt;"",$N1058,$M1058)&gt;0,スコアリング基準!$C$22,0))))</f>
        <v/>
      </c>
      <c r="T1058" s="4">
        <f>IF($O1058="可",スコアリング基準!$C$23,0)</f>
        <v/>
      </c>
      <c r="U1058" s="4">
        <f>IF(OR(COUNT($K1058:$L1058)&lt;2,$K1058=0),0,IF(ABS($L1058)/$K1058&lt;=スコアリング基準!$B$24,スコアリング基準!$C$24,IF(ABS($L1058)/$K1058&lt;=スコアリング基準!$B$25,スコアリング基準!$C$25,IF(ABS($L1058)/$K1058&lt;=スコアリング基準!$B$26,スコアリング基準!$C$26,0))))</f>
        <v/>
      </c>
      <c r="V1058" s="4">
        <f>IF($P1058="なし",スコアリング基準!$C$27,0)</f>
        <v/>
      </c>
      <c r="W1058" s="4">
        <f>IF($F1058="",0,IF(ISNUMBER($F1058),IF($F1058&lt;=スコアリング基準!$B$28,スコアリング基準!$C$28,スコアリング基準!$C$29),0))</f>
        <v/>
      </c>
      <c r="X1058" s="4">
        <f>IFERROR(VLOOKUP($B1058,スコアリング基準!$A$36:$B$46,2,FALSE),0)</f>
        <v/>
      </c>
      <c r="Y1058" s="4">
        <f>SUM($S1058:$X1058)</f>
        <v/>
      </c>
      <c r="Z1058" s="4">
        <f>IF(COUNT($M1058:$N1058)=0,"データ無",IF($Y1058&gt;=スコアリング基準!$B$30,"S",IF($Y1058&gt;=スコアリング基準!$B$31,"A",IF($Y1058&gt;=スコアリング基準!$B$32,"B","C"))))</f>
        <v/>
      </c>
      <c r="AA1058">
        <f>IFERROR(INDEX(実績DB!$I$3:$I$104,MATCH($B1058&amp;$C1058,実績DB!$J$3:$J$104,0)),"")</f>
        <v/>
      </c>
    </row>
    <row r="1059">
      <c r="A1059" t="n">
        <v>1057</v>
      </c>
      <c r="B1059" t="inlineStr">
        <is>
          <t>東北</t>
        </is>
      </c>
      <c r="C1059" t="inlineStr">
        <is>
          <t>西通変電所</t>
        </is>
      </c>
      <c r="D1059" t="inlineStr">
        <is>
          <t>岩手県</t>
        </is>
      </c>
      <c r="E1059" t="n">
        <v>66</v>
      </c>
      <c r="F1059" t="n">
        <v>6.6</v>
      </c>
      <c r="G1059" s="3" t="n"/>
      <c r="H1059" s="3" t="n"/>
      <c r="I1059" t="inlineStr">
        <is>
          <t>未取得</t>
        </is>
      </c>
      <c r="J1059" t="n">
        <v>56</v>
      </c>
      <c r="K1059" t="n">
        <v>56</v>
      </c>
      <c r="L1059" t="n">
        <v>-28</v>
      </c>
      <c r="M1059" t="n">
        <v>28</v>
      </c>
      <c r="O1059" t="inlineStr">
        <is>
          <t>不可 #4</t>
        </is>
      </c>
      <c r="P1059" t="inlineStr">
        <is>
          <t>有り</t>
        </is>
      </c>
      <c r="R1059" s="4">
        <f>IF(COUNT($M1059:$N1059)=0,"",IF(AND(IF($N1059&lt;&gt;"",$N1059,$M1059)&lt;=0,$O1059&lt;&gt;"可"),"警告",""))</f>
        <v/>
      </c>
      <c r="S1059" s="4">
        <f>IF(COUNT($M1059:$N1059)=0,0,IF(IF($N1059&lt;&gt;"",$N1059,$M1059)&gt;=スコアリング基準!$B$20,スコアリング基準!$C$20,IF(IF($N1059&lt;&gt;"",$N1059,$M1059)&gt;=スコアリング基準!$B$21,スコアリング基準!$C$21,IF(IF($N1059&lt;&gt;"",$N1059,$M1059)&gt;0,スコアリング基準!$C$22,0))))</f>
        <v/>
      </c>
      <c r="T1059" s="4">
        <f>IF($O1059="可",スコアリング基準!$C$23,0)</f>
        <v/>
      </c>
      <c r="U1059" s="4">
        <f>IF(OR(COUNT($K1059:$L1059)&lt;2,$K1059=0),0,IF(ABS($L1059)/$K1059&lt;=スコアリング基準!$B$24,スコアリング基準!$C$24,IF(ABS($L1059)/$K1059&lt;=スコアリング基準!$B$25,スコアリング基準!$C$25,IF(ABS($L1059)/$K1059&lt;=スコアリング基準!$B$26,スコアリング基準!$C$26,0))))</f>
        <v/>
      </c>
      <c r="V1059" s="4">
        <f>IF($P1059="なし",スコアリング基準!$C$27,0)</f>
        <v/>
      </c>
      <c r="W1059" s="4">
        <f>IF($F1059="",0,IF(ISNUMBER($F1059),IF($F1059&lt;=スコアリング基準!$B$28,スコアリング基準!$C$28,スコアリング基準!$C$29),0))</f>
        <v/>
      </c>
      <c r="X1059" s="4">
        <f>IFERROR(VLOOKUP($B1059,スコアリング基準!$A$36:$B$46,2,FALSE),0)</f>
        <v/>
      </c>
      <c r="Y1059" s="4">
        <f>SUM($S1059:$X1059)</f>
        <v/>
      </c>
      <c r="Z1059" s="4">
        <f>IF(COUNT($M1059:$N1059)=0,"データ無",IF($Y1059&gt;=スコアリング基準!$B$30,"S",IF($Y1059&gt;=スコアリング基準!$B$31,"A",IF($Y1059&gt;=スコアリング基準!$B$32,"B","C"))))</f>
        <v/>
      </c>
      <c r="AA1059">
        <f>IFERROR(INDEX(実績DB!$I$3:$I$104,MATCH($B1059&amp;$C1059,実績DB!$J$3:$J$104,0)),"")</f>
        <v/>
      </c>
    </row>
    <row r="1060">
      <c r="A1060" t="n">
        <v>1058</v>
      </c>
      <c r="B1060" t="inlineStr">
        <is>
          <t>東北</t>
        </is>
      </c>
      <c r="C1060" t="inlineStr">
        <is>
          <t>西馬音内変電所</t>
        </is>
      </c>
      <c r="D1060" t="inlineStr">
        <is>
          <t>秋田県</t>
        </is>
      </c>
      <c r="E1060" t="n">
        <v>66</v>
      </c>
      <c r="F1060" t="n">
        <v>6.6</v>
      </c>
      <c r="G1060" s="3" t="n">
        <v>39.195695</v>
      </c>
      <c r="H1060" s="3" t="n">
        <v>140.390359</v>
      </c>
      <c r="I1060" t="inlineStr">
        <is>
          <t>Google Places(名称一致)</t>
        </is>
      </c>
      <c r="J1060" t="n">
        <v>22</v>
      </c>
      <c r="K1060" t="n">
        <v>22</v>
      </c>
      <c r="L1060" t="n">
        <v>-11</v>
      </c>
      <c r="M1060" t="n">
        <v>11</v>
      </c>
      <c r="O1060" t="inlineStr">
        <is>
          <t>不可 #4</t>
        </is>
      </c>
      <c r="P1060" t="inlineStr">
        <is>
          <t>有り</t>
        </is>
      </c>
      <c r="R1060" s="4">
        <f>IF(COUNT($M1060:$N1060)=0,"",IF(AND(IF($N1060&lt;&gt;"",$N1060,$M1060)&lt;=0,$O1060&lt;&gt;"可"),"警告",""))</f>
        <v/>
      </c>
      <c r="S1060" s="4">
        <f>IF(COUNT($M1060:$N1060)=0,0,IF(IF($N1060&lt;&gt;"",$N1060,$M1060)&gt;=スコアリング基準!$B$20,スコアリング基準!$C$20,IF(IF($N1060&lt;&gt;"",$N1060,$M1060)&gt;=スコアリング基準!$B$21,スコアリング基準!$C$21,IF(IF($N1060&lt;&gt;"",$N1060,$M1060)&gt;0,スコアリング基準!$C$22,0))))</f>
        <v/>
      </c>
      <c r="T1060" s="4">
        <f>IF($O1060="可",スコアリング基準!$C$23,0)</f>
        <v/>
      </c>
      <c r="U1060" s="4">
        <f>IF(OR(COUNT($K1060:$L1060)&lt;2,$K1060=0),0,IF(ABS($L1060)/$K1060&lt;=スコアリング基準!$B$24,スコアリング基準!$C$24,IF(ABS($L1060)/$K1060&lt;=スコアリング基準!$B$25,スコアリング基準!$C$25,IF(ABS($L1060)/$K1060&lt;=スコアリング基準!$B$26,スコアリング基準!$C$26,0))))</f>
        <v/>
      </c>
      <c r="V1060" s="4">
        <f>IF($P1060="なし",スコアリング基準!$C$27,0)</f>
        <v/>
      </c>
      <c r="W1060" s="4">
        <f>IF($F1060="",0,IF(ISNUMBER($F1060),IF($F1060&lt;=スコアリング基準!$B$28,スコアリング基準!$C$28,スコアリング基準!$C$29),0))</f>
        <v/>
      </c>
      <c r="X1060" s="4">
        <f>IFERROR(VLOOKUP($B1060,スコアリング基準!$A$36:$B$46,2,FALSE),0)</f>
        <v/>
      </c>
      <c r="Y1060" s="4">
        <f>SUM($S1060:$X1060)</f>
        <v/>
      </c>
      <c r="Z1060" s="4">
        <f>IF(COUNT($M1060:$N1060)=0,"データ無",IF($Y1060&gt;=スコアリング基準!$B$30,"S",IF($Y1060&gt;=スコアリング基準!$B$31,"A",IF($Y1060&gt;=スコアリング基準!$B$32,"B","C"))))</f>
        <v/>
      </c>
      <c r="AA1060">
        <f>IFERROR(INDEX(実績DB!$I$3:$I$104,MATCH($B1060&amp;$C1060,実績DB!$J$3:$J$104,0)),"")</f>
        <v/>
      </c>
    </row>
    <row r="1061">
      <c r="A1061" t="n">
        <v>1059</v>
      </c>
      <c r="B1061" t="inlineStr">
        <is>
          <t>東北</t>
        </is>
      </c>
      <c r="C1061" t="inlineStr">
        <is>
          <t>西鶴岡変電所</t>
        </is>
      </c>
      <c r="D1061" t="inlineStr">
        <is>
          <t>山形県</t>
        </is>
      </c>
      <c r="E1061" t="n">
        <v>66</v>
      </c>
      <c r="F1061" t="n">
        <v>6.6</v>
      </c>
      <c r="G1061" s="3" t="n">
        <v>38.721979</v>
      </c>
      <c r="H1061" s="3" t="n">
        <v>139.802268</v>
      </c>
      <c r="I1061" t="inlineStr">
        <is>
          <t>Google Places(名称一致)</t>
        </is>
      </c>
      <c r="J1061" t="n">
        <v>38</v>
      </c>
      <c r="K1061" t="n">
        <v>38</v>
      </c>
      <c r="L1061" t="n">
        <v>-21</v>
      </c>
      <c r="M1061" t="n">
        <v>17</v>
      </c>
      <c r="O1061" t="inlineStr">
        <is>
          <t>不可 #4</t>
        </is>
      </c>
      <c r="P1061" t="inlineStr">
        <is>
          <t>有り</t>
        </is>
      </c>
      <c r="R1061" s="4">
        <f>IF(COUNT($M1061:$N1061)=0,"",IF(AND(IF($N1061&lt;&gt;"",$N1061,$M1061)&lt;=0,$O1061&lt;&gt;"可"),"警告",""))</f>
        <v/>
      </c>
      <c r="S1061" s="4">
        <f>IF(COUNT($M1061:$N1061)=0,0,IF(IF($N1061&lt;&gt;"",$N1061,$M1061)&gt;=スコアリング基準!$B$20,スコアリング基準!$C$20,IF(IF($N1061&lt;&gt;"",$N1061,$M1061)&gt;=スコアリング基準!$B$21,スコアリング基準!$C$21,IF(IF($N1061&lt;&gt;"",$N1061,$M1061)&gt;0,スコアリング基準!$C$22,0))))</f>
        <v/>
      </c>
      <c r="T1061" s="4">
        <f>IF($O1061="可",スコアリング基準!$C$23,0)</f>
        <v/>
      </c>
      <c r="U1061" s="4">
        <f>IF(OR(COUNT($K1061:$L1061)&lt;2,$K1061=0),0,IF(ABS($L1061)/$K1061&lt;=スコアリング基準!$B$24,スコアリング基準!$C$24,IF(ABS($L1061)/$K1061&lt;=スコアリング基準!$B$25,スコアリング基準!$C$25,IF(ABS($L1061)/$K1061&lt;=スコアリング基準!$B$26,スコアリング基準!$C$26,0))))</f>
        <v/>
      </c>
      <c r="V1061" s="4">
        <f>IF($P1061="なし",スコアリング基準!$C$27,0)</f>
        <v/>
      </c>
      <c r="W1061" s="4">
        <f>IF($F1061="",0,IF(ISNUMBER($F1061),IF($F1061&lt;=スコアリング基準!$B$28,スコアリング基準!$C$28,スコアリング基準!$C$29),0))</f>
        <v/>
      </c>
      <c r="X1061" s="4">
        <f>IFERROR(VLOOKUP($B1061,スコアリング基準!$A$36:$B$46,2,FALSE),0)</f>
        <v/>
      </c>
      <c r="Y1061" s="4">
        <f>SUM($S1061:$X1061)</f>
        <v/>
      </c>
      <c r="Z1061" s="4">
        <f>IF(COUNT($M1061:$N1061)=0,"データ無",IF($Y1061&gt;=スコアリング基準!$B$30,"S",IF($Y1061&gt;=スコアリング基準!$B$31,"A",IF($Y1061&gt;=スコアリング基準!$B$32,"B","C"))))</f>
        <v/>
      </c>
      <c r="AA1061">
        <f>IFERROR(INDEX(実績DB!$I$3:$I$104,MATCH($B1061&amp;$C1061,実績DB!$J$3:$J$104,0)),"")</f>
        <v/>
      </c>
    </row>
    <row r="1062">
      <c r="A1062" t="n">
        <v>1060</v>
      </c>
      <c r="B1062" t="inlineStr">
        <is>
          <t>東北</t>
        </is>
      </c>
      <c r="C1062" t="inlineStr">
        <is>
          <t>豊里変電所</t>
        </is>
      </c>
      <c r="D1062" t="inlineStr">
        <is>
          <t>宮城県</t>
        </is>
      </c>
      <c r="E1062" t="n">
        <v>66</v>
      </c>
      <c r="F1062" t="n">
        <v>6.6</v>
      </c>
      <c r="G1062" s="3" t="n">
        <v>38.587458</v>
      </c>
      <c r="H1062" s="3" t="n">
        <v>141.232575</v>
      </c>
      <c r="I1062" t="inlineStr">
        <is>
          <t>Google Places(名称一致)</t>
        </is>
      </c>
      <c r="J1062" t="n">
        <v>19</v>
      </c>
      <c r="K1062" t="n">
        <v>19</v>
      </c>
      <c r="L1062" t="n">
        <v>-13</v>
      </c>
      <c r="M1062" t="n">
        <v>6</v>
      </c>
      <c r="O1062" t="inlineStr">
        <is>
          <t>不可 #4</t>
        </is>
      </c>
      <c r="P1062" t="inlineStr">
        <is>
          <t>有り</t>
        </is>
      </c>
      <c r="R1062" s="4">
        <f>IF(COUNT($M1062:$N1062)=0,"",IF(AND(IF($N1062&lt;&gt;"",$N1062,$M1062)&lt;=0,$O1062&lt;&gt;"可"),"警告",""))</f>
        <v/>
      </c>
      <c r="S1062" s="4">
        <f>IF(COUNT($M1062:$N1062)=0,0,IF(IF($N1062&lt;&gt;"",$N1062,$M1062)&gt;=スコアリング基準!$B$20,スコアリング基準!$C$20,IF(IF($N1062&lt;&gt;"",$N1062,$M1062)&gt;=スコアリング基準!$B$21,スコアリング基準!$C$21,IF(IF($N1062&lt;&gt;"",$N1062,$M1062)&gt;0,スコアリング基準!$C$22,0))))</f>
        <v/>
      </c>
      <c r="T1062" s="4">
        <f>IF($O1062="可",スコアリング基準!$C$23,0)</f>
        <v/>
      </c>
      <c r="U1062" s="4">
        <f>IF(OR(COUNT($K1062:$L1062)&lt;2,$K1062=0),0,IF(ABS($L1062)/$K1062&lt;=スコアリング基準!$B$24,スコアリング基準!$C$24,IF(ABS($L1062)/$K1062&lt;=スコアリング基準!$B$25,スコアリング基準!$C$25,IF(ABS($L1062)/$K1062&lt;=スコアリング基準!$B$26,スコアリング基準!$C$26,0))))</f>
        <v/>
      </c>
      <c r="V1062" s="4">
        <f>IF($P1062="なし",スコアリング基準!$C$27,0)</f>
        <v/>
      </c>
      <c r="W1062" s="4">
        <f>IF($F1062="",0,IF(ISNUMBER($F1062),IF($F1062&lt;=スコアリング基準!$B$28,スコアリング基準!$C$28,スコアリング基準!$C$29),0))</f>
        <v/>
      </c>
      <c r="X1062" s="4">
        <f>IFERROR(VLOOKUP($B1062,スコアリング基準!$A$36:$B$46,2,FALSE),0)</f>
        <v/>
      </c>
      <c r="Y1062" s="4">
        <f>SUM($S1062:$X1062)</f>
        <v/>
      </c>
      <c r="Z1062" s="4">
        <f>IF(COUNT($M1062:$N1062)=0,"データ無",IF($Y1062&gt;=スコアリング基準!$B$30,"S",IF($Y1062&gt;=スコアリング基準!$B$31,"A",IF($Y1062&gt;=スコアリング基準!$B$32,"B","C"))))</f>
        <v/>
      </c>
      <c r="AA1062">
        <f>IFERROR(INDEX(実績DB!$I$3:$I$104,MATCH($B1062&amp;$C1062,実績DB!$J$3:$J$104,0)),"")</f>
        <v/>
      </c>
    </row>
    <row r="1063">
      <c r="A1063" t="n">
        <v>1061</v>
      </c>
      <c r="B1063" t="inlineStr">
        <is>
          <t>東北</t>
        </is>
      </c>
      <c r="C1063" t="inlineStr">
        <is>
          <t>越後中里変電所</t>
        </is>
      </c>
      <c r="D1063" t="inlineStr">
        <is>
          <t>新潟県</t>
        </is>
      </c>
      <c r="E1063" t="n">
        <v>66</v>
      </c>
      <c r="F1063" t="n">
        <v>6.6</v>
      </c>
      <c r="G1063" s="3" t="n">
        <v>36.92502</v>
      </c>
      <c r="H1063" s="3" t="n">
        <v>138.842652</v>
      </c>
      <c r="I1063" t="inlineStr">
        <is>
          <t>Google Places(名称一致)</t>
        </is>
      </c>
      <c r="J1063" t="n">
        <v>38</v>
      </c>
      <c r="K1063" t="n">
        <v>38</v>
      </c>
      <c r="L1063" t="n">
        <v>-20</v>
      </c>
      <c r="M1063" t="n">
        <v>18</v>
      </c>
      <c r="O1063" t="inlineStr">
        <is>
          <t>不可 #4</t>
        </is>
      </c>
      <c r="P1063" t="inlineStr">
        <is>
          <t>有り</t>
        </is>
      </c>
      <c r="R1063" s="4">
        <f>IF(COUNT($M1063:$N1063)=0,"",IF(AND(IF($N1063&lt;&gt;"",$N1063,$M1063)&lt;=0,$O1063&lt;&gt;"可"),"警告",""))</f>
        <v/>
      </c>
      <c r="S1063" s="4">
        <f>IF(COUNT($M1063:$N1063)=0,0,IF(IF($N1063&lt;&gt;"",$N1063,$M1063)&gt;=スコアリング基準!$B$20,スコアリング基準!$C$20,IF(IF($N1063&lt;&gt;"",$N1063,$M1063)&gt;=スコアリング基準!$B$21,スコアリング基準!$C$21,IF(IF($N1063&lt;&gt;"",$N1063,$M1063)&gt;0,スコアリング基準!$C$22,0))))</f>
        <v/>
      </c>
      <c r="T1063" s="4">
        <f>IF($O1063="可",スコアリング基準!$C$23,0)</f>
        <v/>
      </c>
      <c r="U1063" s="4">
        <f>IF(OR(COUNT($K1063:$L1063)&lt;2,$K1063=0),0,IF(ABS($L1063)/$K1063&lt;=スコアリング基準!$B$24,スコアリング基準!$C$24,IF(ABS($L1063)/$K1063&lt;=スコアリング基準!$B$25,スコアリング基準!$C$25,IF(ABS($L1063)/$K1063&lt;=スコアリング基準!$B$26,スコアリング基準!$C$26,0))))</f>
        <v/>
      </c>
      <c r="V1063" s="4">
        <f>IF($P1063="なし",スコアリング基準!$C$27,0)</f>
        <v/>
      </c>
      <c r="W1063" s="4">
        <f>IF($F1063="",0,IF(ISNUMBER($F1063),IF($F1063&lt;=スコアリング基準!$B$28,スコアリング基準!$C$28,スコアリング基準!$C$29),0))</f>
        <v/>
      </c>
      <c r="X1063" s="4">
        <f>IFERROR(VLOOKUP($B1063,スコアリング基準!$A$36:$B$46,2,FALSE),0)</f>
        <v/>
      </c>
      <c r="Y1063" s="4">
        <f>SUM($S1063:$X1063)</f>
        <v/>
      </c>
      <c r="Z1063" s="4">
        <f>IF(COUNT($M1063:$N1063)=0,"データ無",IF($Y1063&gt;=スコアリング基準!$B$30,"S",IF($Y1063&gt;=スコアリング基準!$B$31,"A",IF($Y1063&gt;=スコアリング基準!$B$32,"B","C"))))</f>
        <v/>
      </c>
      <c r="AA1063">
        <f>IFERROR(INDEX(実績DB!$I$3:$I$104,MATCH($B1063&amp;$C1063,実績DB!$J$3:$J$104,0)),"")</f>
        <v/>
      </c>
    </row>
    <row r="1064">
      <c r="A1064" t="n">
        <v>1062</v>
      </c>
      <c r="B1064" t="inlineStr">
        <is>
          <t>東北</t>
        </is>
      </c>
      <c r="C1064" t="inlineStr">
        <is>
          <t>越後湯沢変電所</t>
        </is>
      </c>
      <c r="D1064" t="inlineStr">
        <is>
          <t>新潟県</t>
        </is>
      </c>
      <c r="E1064" t="n">
        <v>66</v>
      </c>
      <c r="F1064" t="n">
        <v>6.6</v>
      </c>
      <c r="G1064" s="3" t="n">
        <v>36.93445</v>
      </c>
      <c r="H1064" s="3" t="n">
        <v>138.81151</v>
      </c>
      <c r="I1064" t="inlineStr">
        <is>
          <t>OSM実測(名称一致)</t>
        </is>
      </c>
      <c r="J1064" t="n">
        <v>38</v>
      </c>
      <c r="K1064" t="n">
        <v>38</v>
      </c>
      <c r="L1064" t="n">
        <v>-20</v>
      </c>
      <c r="M1064" t="n">
        <v>18</v>
      </c>
      <c r="O1064" t="inlineStr">
        <is>
          <t>不可 #4</t>
        </is>
      </c>
      <c r="P1064" t="inlineStr">
        <is>
          <t>有り</t>
        </is>
      </c>
      <c r="R1064" s="4">
        <f>IF(COUNT($M1064:$N1064)=0,"",IF(AND(IF($N1064&lt;&gt;"",$N1064,$M1064)&lt;=0,$O1064&lt;&gt;"可"),"警告",""))</f>
        <v/>
      </c>
      <c r="S1064" s="4">
        <f>IF(COUNT($M1064:$N1064)=0,0,IF(IF($N1064&lt;&gt;"",$N1064,$M1064)&gt;=スコアリング基準!$B$20,スコアリング基準!$C$20,IF(IF($N1064&lt;&gt;"",$N1064,$M1064)&gt;=スコアリング基準!$B$21,スコアリング基準!$C$21,IF(IF($N1064&lt;&gt;"",$N1064,$M1064)&gt;0,スコアリング基準!$C$22,0))))</f>
        <v/>
      </c>
      <c r="T1064" s="4">
        <f>IF($O1064="可",スコアリング基準!$C$23,0)</f>
        <v/>
      </c>
      <c r="U1064" s="4">
        <f>IF(OR(COUNT($K1064:$L1064)&lt;2,$K1064=0),0,IF(ABS($L1064)/$K1064&lt;=スコアリング基準!$B$24,スコアリング基準!$C$24,IF(ABS($L1064)/$K1064&lt;=スコアリング基準!$B$25,スコアリング基準!$C$25,IF(ABS($L1064)/$K1064&lt;=スコアリング基準!$B$26,スコアリング基準!$C$26,0))))</f>
        <v/>
      </c>
      <c r="V1064" s="4">
        <f>IF($P1064="なし",スコアリング基準!$C$27,0)</f>
        <v/>
      </c>
      <c r="W1064" s="4">
        <f>IF($F1064="",0,IF(ISNUMBER($F1064),IF($F1064&lt;=スコアリング基準!$B$28,スコアリング基準!$C$28,スコアリング基準!$C$29),0))</f>
        <v/>
      </c>
      <c r="X1064" s="4">
        <f>IFERROR(VLOOKUP($B1064,スコアリング基準!$A$36:$B$46,2,FALSE),0)</f>
        <v/>
      </c>
      <c r="Y1064" s="4">
        <f>SUM($S1064:$X1064)</f>
        <v/>
      </c>
      <c r="Z1064" s="4">
        <f>IF(COUNT($M1064:$N1064)=0,"データ無",IF($Y1064&gt;=スコアリング基準!$B$30,"S",IF($Y1064&gt;=スコアリング基準!$B$31,"A",IF($Y1064&gt;=スコアリング基準!$B$32,"B","C"))))</f>
        <v/>
      </c>
      <c r="AA1064">
        <f>IFERROR(INDEX(実績DB!$I$3:$I$104,MATCH($B1064&amp;$C1064,実績DB!$J$3:$J$104,0)),"")</f>
        <v/>
      </c>
    </row>
    <row r="1065">
      <c r="A1065" t="n">
        <v>1063</v>
      </c>
      <c r="B1065" t="inlineStr">
        <is>
          <t>東北</t>
        </is>
      </c>
      <c r="C1065" t="inlineStr">
        <is>
          <t>遊佐変電所</t>
        </is>
      </c>
      <c r="D1065" t="inlineStr">
        <is>
          <t>山形県</t>
        </is>
      </c>
      <c r="E1065" t="n">
        <v>66</v>
      </c>
      <c r="F1065" t="n">
        <v>6.6</v>
      </c>
      <c r="G1065" s="3" t="n">
        <v>39.011095</v>
      </c>
      <c r="H1065" s="3" t="n">
        <v>139.906137</v>
      </c>
      <c r="I1065" t="inlineStr">
        <is>
          <t>Google Places(名称一致)</t>
        </is>
      </c>
      <c r="J1065" t="n">
        <v>28</v>
      </c>
      <c r="K1065" t="n">
        <v>28</v>
      </c>
      <c r="L1065" t="n">
        <v>-27</v>
      </c>
      <c r="M1065" t="n">
        <v>1</v>
      </c>
      <c r="O1065" t="inlineStr">
        <is>
          <t>不可 #4</t>
        </is>
      </c>
      <c r="P1065" t="inlineStr">
        <is>
          <t>有り</t>
        </is>
      </c>
      <c r="R1065" s="4">
        <f>IF(COUNT($M1065:$N1065)=0,"",IF(AND(IF($N1065&lt;&gt;"",$N1065,$M1065)&lt;=0,$O1065&lt;&gt;"可"),"警告",""))</f>
        <v/>
      </c>
      <c r="S1065" s="4">
        <f>IF(COUNT($M1065:$N1065)=0,0,IF(IF($N1065&lt;&gt;"",$N1065,$M1065)&gt;=スコアリング基準!$B$20,スコアリング基準!$C$20,IF(IF($N1065&lt;&gt;"",$N1065,$M1065)&gt;=スコアリング基準!$B$21,スコアリング基準!$C$21,IF(IF($N1065&lt;&gt;"",$N1065,$M1065)&gt;0,スコアリング基準!$C$22,0))))</f>
        <v/>
      </c>
      <c r="T1065" s="4">
        <f>IF($O1065="可",スコアリング基準!$C$23,0)</f>
        <v/>
      </c>
      <c r="U1065" s="4">
        <f>IF(OR(COUNT($K1065:$L1065)&lt;2,$K1065=0),0,IF(ABS($L1065)/$K1065&lt;=スコアリング基準!$B$24,スコアリング基準!$C$24,IF(ABS($L1065)/$K1065&lt;=スコアリング基準!$B$25,スコアリング基準!$C$25,IF(ABS($L1065)/$K1065&lt;=スコアリング基準!$B$26,スコアリング基準!$C$26,0))))</f>
        <v/>
      </c>
      <c r="V1065" s="4">
        <f>IF($P1065="なし",スコアリング基準!$C$27,0)</f>
        <v/>
      </c>
      <c r="W1065" s="4">
        <f>IF($F1065="",0,IF(ISNUMBER($F1065),IF($F1065&lt;=スコアリング基準!$B$28,スコアリング基準!$C$28,スコアリング基準!$C$29),0))</f>
        <v/>
      </c>
      <c r="X1065" s="4">
        <f>IFERROR(VLOOKUP($B1065,スコアリング基準!$A$36:$B$46,2,FALSE),0)</f>
        <v/>
      </c>
      <c r="Y1065" s="4">
        <f>SUM($S1065:$X1065)</f>
        <v/>
      </c>
      <c r="Z1065" s="4">
        <f>IF(COUNT($M1065:$N1065)=0,"データ無",IF($Y1065&gt;=スコアリング基準!$B$30,"S",IF($Y1065&gt;=スコアリング基準!$B$31,"A",IF($Y1065&gt;=スコアリング基準!$B$32,"B","C"))))</f>
        <v/>
      </c>
      <c r="AA1065">
        <f>IFERROR(INDEX(実績DB!$I$3:$I$104,MATCH($B1065&amp;$C1065,実績DB!$J$3:$J$104,0)),"")</f>
        <v/>
      </c>
    </row>
    <row r="1066">
      <c r="A1066" t="n">
        <v>1064</v>
      </c>
      <c r="B1066" t="inlineStr">
        <is>
          <t>東北</t>
        </is>
      </c>
      <c r="C1066" t="inlineStr">
        <is>
          <t>郡山西部変電所</t>
        </is>
      </c>
      <c r="D1066" t="inlineStr">
        <is>
          <t>福島県</t>
        </is>
      </c>
      <c r="E1066" t="n">
        <v>66</v>
      </c>
      <c r="F1066" t="n">
        <v>6.6</v>
      </c>
      <c r="G1066" s="3" t="n">
        <v>37.458849</v>
      </c>
      <c r="H1066" s="3" t="n">
        <v>140.303438</v>
      </c>
      <c r="I1066" t="inlineStr">
        <is>
          <t>Google Places(名称一致)</t>
        </is>
      </c>
      <c r="J1066" t="n">
        <v>38</v>
      </c>
      <c r="K1066" t="n">
        <v>38</v>
      </c>
      <c r="L1066" t="n">
        <v>-23</v>
      </c>
      <c r="M1066" t="n">
        <v>15</v>
      </c>
      <c r="O1066" t="inlineStr">
        <is>
          <t>不可 #4</t>
        </is>
      </c>
      <c r="P1066" t="inlineStr">
        <is>
          <t>有り</t>
        </is>
      </c>
      <c r="R1066" s="4">
        <f>IF(COUNT($M1066:$N1066)=0,"",IF(AND(IF($N1066&lt;&gt;"",$N1066,$M1066)&lt;=0,$O1066&lt;&gt;"可"),"警告",""))</f>
        <v/>
      </c>
      <c r="S1066" s="4">
        <f>IF(COUNT($M1066:$N1066)=0,0,IF(IF($N1066&lt;&gt;"",$N1066,$M1066)&gt;=スコアリング基準!$B$20,スコアリング基準!$C$20,IF(IF($N1066&lt;&gt;"",$N1066,$M1066)&gt;=スコアリング基準!$B$21,スコアリング基準!$C$21,IF(IF($N1066&lt;&gt;"",$N1066,$M1066)&gt;0,スコアリング基準!$C$22,0))))</f>
        <v/>
      </c>
      <c r="T1066" s="4">
        <f>IF($O1066="可",スコアリング基準!$C$23,0)</f>
        <v/>
      </c>
      <c r="U1066" s="4">
        <f>IF(OR(COUNT($K1066:$L1066)&lt;2,$K1066=0),0,IF(ABS($L1066)/$K1066&lt;=スコアリング基準!$B$24,スコアリング基準!$C$24,IF(ABS($L1066)/$K1066&lt;=スコアリング基準!$B$25,スコアリング基準!$C$25,IF(ABS($L1066)/$K1066&lt;=スコアリング基準!$B$26,スコアリング基準!$C$26,0))))</f>
        <v/>
      </c>
      <c r="V1066" s="4">
        <f>IF($P1066="なし",スコアリング基準!$C$27,0)</f>
        <v/>
      </c>
      <c r="W1066" s="4">
        <f>IF($F1066="",0,IF(ISNUMBER($F1066),IF($F1066&lt;=スコアリング基準!$B$28,スコアリング基準!$C$28,スコアリング基準!$C$29),0))</f>
        <v/>
      </c>
      <c r="X1066" s="4">
        <f>IFERROR(VLOOKUP($B1066,スコアリング基準!$A$36:$B$46,2,FALSE),0)</f>
        <v/>
      </c>
      <c r="Y1066" s="4">
        <f>SUM($S1066:$X1066)</f>
        <v/>
      </c>
      <c r="Z1066" s="4">
        <f>IF(COUNT($M1066:$N1066)=0,"データ無",IF($Y1066&gt;=スコアリング基準!$B$30,"S",IF($Y1066&gt;=スコアリング基準!$B$31,"A",IF($Y1066&gt;=スコアリング基準!$B$32,"B","C"))))</f>
        <v/>
      </c>
      <c r="AA1066">
        <f>IFERROR(INDEX(実績DB!$I$3:$I$104,MATCH($B1066&amp;$C1066,実績DB!$J$3:$J$104,0)),"")</f>
        <v/>
      </c>
    </row>
    <row r="1067">
      <c r="A1067" t="n">
        <v>1065</v>
      </c>
      <c r="B1067" t="inlineStr">
        <is>
          <t>東北</t>
        </is>
      </c>
      <c r="C1067" t="inlineStr">
        <is>
          <t>郡山駅前変電所</t>
        </is>
      </c>
      <c r="D1067" t="inlineStr">
        <is>
          <t>福島県</t>
        </is>
      </c>
      <c r="E1067" t="n">
        <v>66</v>
      </c>
      <c r="F1067" t="n">
        <v>6.6</v>
      </c>
      <c r="G1067" s="3" t="n">
        <v>37.392349</v>
      </c>
      <c r="H1067" s="3" t="n">
        <v>140.38665</v>
      </c>
      <c r="I1067" t="inlineStr">
        <is>
          <t>Google Places(名称一致)</t>
        </is>
      </c>
      <c r="J1067" t="n">
        <v>56</v>
      </c>
      <c r="K1067" t="n">
        <v>56</v>
      </c>
      <c r="L1067" t="n">
        <v>-26</v>
      </c>
      <c r="M1067" t="n">
        <v>30</v>
      </c>
      <c r="O1067" t="inlineStr">
        <is>
          <t>不可 #4</t>
        </is>
      </c>
      <c r="P1067" t="inlineStr">
        <is>
          <t>有り</t>
        </is>
      </c>
      <c r="R1067" s="4">
        <f>IF(COUNT($M1067:$N1067)=0,"",IF(AND(IF($N1067&lt;&gt;"",$N1067,$M1067)&lt;=0,$O1067&lt;&gt;"可"),"警告",""))</f>
        <v/>
      </c>
      <c r="S1067" s="4">
        <f>IF(COUNT($M1067:$N1067)=0,0,IF(IF($N1067&lt;&gt;"",$N1067,$M1067)&gt;=スコアリング基準!$B$20,スコアリング基準!$C$20,IF(IF($N1067&lt;&gt;"",$N1067,$M1067)&gt;=スコアリング基準!$B$21,スコアリング基準!$C$21,IF(IF($N1067&lt;&gt;"",$N1067,$M1067)&gt;0,スコアリング基準!$C$22,0))))</f>
        <v/>
      </c>
      <c r="T1067" s="4">
        <f>IF($O1067="可",スコアリング基準!$C$23,0)</f>
        <v/>
      </c>
      <c r="U1067" s="4">
        <f>IF(OR(COUNT($K1067:$L1067)&lt;2,$K1067=0),0,IF(ABS($L1067)/$K1067&lt;=スコアリング基準!$B$24,スコアリング基準!$C$24,IF(ABS($L1067)/$K1067&lt;=スコアリング基準!$B$25,スコアリング基準!$C$25,IF(ABS($L1067)/$K1067&lt;=スコアリング基準!$B$26,スコアリング基準!$C$26,0))))</f>
        <v/>
      </c>
      <c r="V1067" s="4">
        <f>IF($P1067="なし",スコアリング基準!$C$27,0)</f>
        <v/>
      </c>
      <c r="W1067" s="4">
        <f>IF($F1067="",0,IF(ISNUMBER($F1067),IF($F1067&lt;=スコアリング基準!$B$28,スコアリング基準!$C$28,スコアリング基準!$C$29),0))</f>
        <v/>
      </c>
      <c r="X1067" s="4">
        <f>IFERROR(VLOOKUP($B1067,スコアリング基準!$A$36:$B$46,2,FALSE),0)</f>
        <v/>
      </c>
      <c r="Y1067" s="4">
        <f>SUM($S1067:$X1067)</f>
        <v/>
      </c>
      <c r="Z1067" s="4">
        <f>IF(COUNT($M1067:$N1067)=0,"データ無",IF($Y1067&gt;=スコアリング基準!$B$30,"S",IF($Y1067&gt;=スコアリング基準!$B$31,"A",IF($Y1067&gt;=スコアリング基準!$B$32,"B","C"))))</f>
        <v/>
      </c>
      <c r="AA1067">
        <f>IFERROR(INDEX(実績DB!$I$3:$I$104,MATCH($B1067&amp;$C1067,実績DB!$J$3:$J$104,0)),"")</f>
        <v/>
      </c>
    </row>
    <row r="1068">
      <c r="A1068" t="n">
        <v>1066</v>
      </c>
      <c r="B1068" t="inlineStr">
        <is>
          <t>東北</t>
        </is>
      </c>
      <c r="C1068" t="inlineStr">
        <is>
          <t>釜谷変電所</t>
        </is>
      </c>
      <c r="D1068" t="inlineStr">
        <is>
          <t>宮城県</t>
        </is>
      </c>
      <c r="E1068" t="n">
        <v>66</v>
      </c>
      <c r="F1068" t="n">
        <v>6.6</v>
      </c>
      <c r="G1068" s="3" t="n">
        <v>38.531065</v>
      </c>
      <c r="H1068" s="3" t="n">
        <v>141.407343</v>
      </c>
      <c r="I1068" t="inlineStr">
        <is>
          <t>Google Places(名称一致)</t>
        </is>
      </c>
      <c r="J1068" t="n">
        <v>18</v>
      </c>
      <c r="K1068" t="n">
        <v>18</v>
      </c>
      <c r="L1068" t="n">
        <v>-13</v>
      </c>
      <c r="M1068" t="n">
        <v>5</v>
      </c>
      <c r="O1068" t="inlineStr">
        <is>
          <t>不可 #4</t>
        </is>
      </c>
      <c r="P1068" t="inlineStr">
        <is>
          <t>有り</t>
        </is>
      </c>
      <c r="R1068" s="4">
        <f>IF(COUNT($M1068:$N1068)=0,"",IF(AND(IF($N1068&lt;&gt;"",$N1068,$M1068)&lt;=0,$O1068&lt;&gt;"可"),"警告",""))</f>
        <v/>
      </c>
      <c r="S1068" s="4">
        <f>IF(COUNT($M1068:$N1068)=0,0,IF(IF($N1068&lt;&gt;"",$N1068,$M1068)&gt;=スコアリング基準!$B$20,スコアリング基準!$C$20,IF(IF($N1068&lt;&gt;"",$N1068,$M1068)&gt;=スコアリング基準!$B$21,スコアリング基準!$C$21,IF(IF($N1068&lt;&gt;"",$N1068,$M1068)&gt;0,スコアリング基準!$C$22,0))))</f>
        <v/>
      </c>
      <c r="T1068" s="4">
        <f>IF($O1068="可",スコアリング基準!$C$23,0)</f>
        <v/>
      </c>
      <c r="U1068" s="4">
        <f>IF(OR(COUNT($K1068:$L1068)&lt;2,$K1068=0),0,IF(ABS($L1068)/$K1068&lt;=スコアリング基準!$B$24,スコアリング基準!$C$24,IF(ABS($L1068)/$K1068&lt;=スコアリング基準!$B$25,スコアリング基準!$C$25,IF(ABS($L1068)/$K1068&lt;=スコアリング基準!$B$26,スコアリング基準!$C$26,0))))</f>
        <v/>
      </c>
      <c r="V1068" s="4">
        <f>IF($P1068="なし",スコアリング基準!$C$27,0)</f>
        <v/>
      </c>
      <c r="W1068" s="4">
        <f>IF($F1068="",0,IF(ISNUMBER($F1068),IF($F1068&lt;=スコアリング基準!$B$28,スコアリング基準!$C$28,スコアリング基準!$C$29),0))</f>
        <v/>
      </c>
      <c r="X1068" s="4">
        <f>IFERROR(VLOOKUP($B1068,スコアリング基準!$A$36:$B$46,2,FALSE),0)</f>
        <v/>
      </c>
      <c r="Y1068" s="4">
        <f>SUM($S1068:$X1068)</f>
        <v/>
      </c>
      <c r="Z1068" s="4">
        <f>IF(COUNT($M1068:$N1068)=0,"データ無",IF($Y1068&gt;=スコアリング基準!$B$30,"S",IF($Y1068&gt;=スコアリング基準!$B$31,"A",IF($Y1068&gt;=スコアリング基準!$B$32,"B","C"))))</f>
        <v/>
      </c>
      <c r="AA1068">
        <f>IFERROR(INDEX(実績DB!$I$3:$I$104,MATCH($B1068&amp;$C1068,実績DB!$J$3:$J$104,0)),"")</f>
        <v/>
      </c>
    </row>
    <row r="1069">
      <c r="A1069" t="n">
        <v>1067</v>
      </c>
      <c r="B1069" t="inlineStr">
        <is>
          <t>東北</t>
        </is>
      </c>
      <c r="C1069" t="inlineStr">
        <is>
          <t>錦変電所</t>
        </is>
      </c>
      <c r="D1069" t="inlineStr">
        <is>
          <t>福島県</t>
        </is>
      </c>
      <c r="E1069" t="n">
        <v>66</v>
      </c>
      <c r="F1069" t="n">
        <v>6.6</v>
      </c>
      <c r="G1069" s="3" t="n">
        <v>36.90402</v>
      </c>
      <c r="H1069" s="3" t="n">
        <v>140.76954</v>
      </c>
      <c r="I1069" t="inlineStr">
        <is>
          <t>Google Places(名称一致)</t>
        </is>
      </c>
      <c r="J1069" t="n">
        <v>52</v>
      </c>
      <c r="K1069" t="n">
        <v>52</v>
      </c>
      <c r="L1069" t="n">
        <v>-43</v>
      </c>
      <c r="M1069" t="n">
        <v>9</v>
      </c>
      <c r="O1069" t="inlineStr">
        <is>
          <t>不可 #4</t>
        </is>
      </c>
      <c r="P1069" t="inlineStr">
        <is>
          <t>有り</t>
        </is>
      </c>
      <c r="R1069" s="4">
        <f>IF(COUNT($M1069:$N1069)=0,"",IF(AND(IF($N1069&lt;&gt;"",$N1069,$M1069)&lt;=0,$O1069&lt;&gt;"可"),"警告",""))</f>
        <v/>
      </c>
      <c r="S1069" s="4">
        <f>IF(COUNT($M1069:$N1069)=0,0,IF(IF($N1069&lt;&gt;"",$N1069,$M1069)&gt;=スコアリング基準!$B$20,スコアリング基準!$C$20,IF(IF($N1069&lt;&gt;"",$N1069,$M1069)&gt;=スコアリング基準!$B$21,スコアリング基準!$C$21,IF(IF($N1069&lt;&gt;"",$N1069,$M1069)&gt;0,スコアリング基準!$C$22,0))))</f>
        <v/>
      </c>
      <c r="T1069" s="4">
        <f>IF($O1069="可",スコアリング基準!$C$23,0)</f>
        <v/>
      </c>
      <c r="U1069" s="4">
        <f>IF(OR(COUNT($K1069:$L1069)&lt;2,$K1069=0),0,IF(ABS($L1069)/$K1069&lt;=スコアリング基準!$B$24,スコアリング基準!$C$24,IF(ABS($L1069)/$K1069&lt;=スコアリング基準!$B$25,スコアリング基準!$C$25,IF(ABS($L1069)/$K1069&lt;=スコアリング基準!$B$26,スコアリング基準!$C$26,0))))</f>
        <v/>
      </c>
      <c r="V1069" s="4">
        <f>IF($P1069="なし",スコアリング基準!$C$27,0)</f>
        <v/>
      </c>
      <c r="W1069" s="4">
        <f>IF($F1069="",0,IF(ISNUMBER($F1069),IF($F1069&lt;=スコアリング基準!$B$28,スコアリング基準!$C$28,スコアリング基準!$C$29),0))</f>
        <v/>
      </c>
      <c r="X1069" s="4">
        <f>IFERROR(VLOOKUP($B1069,スコアリング基準!$A$36:$B$46,2,FALSE),0)</f>
        <v/>
      </c>
      <c r="Y1069" s="4">
        <f>SUM($S1069:$X1069)</f>
        <v/>
      </c>
      <c r="Z1069" s="4">
        <f>IF(COUNT($M1069:$N1069)=0,"データ無",IF($Y1069&gt;=スコアリング基準!$B$30,"S",IF($Y1069&gt;=スコアリング基準!$B$31,"A",IF($Y1069&gt;=スコアリング基準!$B$32,"B","C"))))</f>
        <v/>
      </c>
      <c r="AA1069">
        <f>IFERROR(INDEX(実績DB!$I$3:$I$104,MATCH($B1069&amp;$C1069,実績DB!$J$3:$J$104,0)),"")</f>
        <v/>
      </c>
    </row>
    <row r="1070">
      <c r="A1070" t="n">
        <v>1068</v>
      </c>
      <c r="B1070" t="inlineStr">
        <is>
          <t>東北</t>
        </is>
      </c>
      <c r="C1070" t="inlineStr">
        <is>
          <t>鏡石変電所</t>
        </is>
      </c>
      <c r="D1070" t="inlineStr">
        <is>
          <t>福島県</t>
        </is>
      </c>
      <c r="E1070" t="n">
        <v>66</v>
      </c>
      <c r="F1070" t="n">
        <v>6.6</v>
      </c>
      <c r="G1070" s="3" t="n">
        <v>37.245996</v>
      </c>
      <c r="H1070" s="3" t="n">
        <v>140.362511</v>
      </c>
      <c r="I1070" t="inlineStr">
        <is>
          <t>Google Places(名称一致)</t>
        </is>
      </c>
      <c r="J1070" t="n">
        <v>38</v>
      </c>
      <c r="K1070" t="n">
        <v>38</v>
      </c>
      <c r="L1070" t="n">
        <v>-29</v>
      </c>
      <c r="M1070" t="n">
        <v>9</v>
      </c>
      <c r="O1070" t="inlineStr">
        <is>
          <t>不可 #4</t>
        </is>
      </c>
      <c r="P1070" t="inlineStr">
        <is>
          <t>有り</t>
        </is>
      </c>
      <c r="R1070" s="4">
        <f>IF(COUNT($M1070:$N1070)=0,"",IF(AND(IF($N1070&lt;&gt;"",$N1070,$M1070)&lt;=0,$O1070&lt;&gt;"可"),"警告",""))</f>
        <v/>
      </c>
      <c r="S1070" s="4">
        <f>IF(COUNT($M1070:$N1070)=0,0,IF(IF($N1070&lt;&gt;"",$N1070,$M1070)&gt;=スコアリング基準!$B$20,スコアリング基準!$C$20,IF(IF($N1070&lt;&gt;"",$N1070,$M1070)&gt;=スコアリング基準!$B$21,スコアリング基準!$C$21,IF(IF($N1070&lt;&gt;"",$N1070,$M1070)&gt;0,スコアリング基準!$C$22,0))))</f>
        <v/>
      </c>
      <c r="T1070" s="4">
        <f>IF($O1070="可",スコアリング基準!$C$23,0)</f>
        <v/>
      </c>
      <c r="U1070" s="4">
        <f>IF(OR(COUNT($K1070:$L1070)&lt;2,$K1070=0),0,IF(ABS($L1070)/$K1070&lt;=スコアリング基準!$B$24,スコアリング基準!$C$24,IF(ABS($L1070)/$K1070&lt;=スコアリング基準!$B$25,スコアリング基準!$C$25,IF(ABS($L1070)/$K1070&lt;=スコアリング基準!$B$26,スコアリング基準!$C$26,0))))</f>
        <v/>
      </c>
      <c r="V1070" s="4">
        <f>IF($P1070="なし",スコアリング基準!$C$27,0)</f>
        <v/>
      </c>
      <c r="W1070" s="4">
        <f>IF($F1070="",0,IF(ISNUMBER($F1070),IF($F1070&lt;=スコアリング基準!$B$28,スコアリング基準!$C$28,スコアリング基準!$C$29),0))</f>
        <v/>
      </c>
      <c r="X1070" s="4">
        <f>IFERROR(VLOOKUP($B1070,スコアリング基準!$A$36:$B$46,2,FALSE),0)</f>
        <v/>
      </c>
      <c r="Y1070" s="4">
        <f>SUM($S1070:$X1070)</f>
        <v/>
      </c>
      <c r="Z1070" s="4">
        <f>IF(COUNT($M1070:$N1070)=0,"データ無",IF($Y1070&gt;=スコアリング基準!$B$30,"S",IF($Y1070&gt;=スコアリング基準!$B$31,"A",IF($Y1070&gt;=スコアリング基準!$B$32,"B","C"))))</f>
        <v/>
      </c>
      <c r="AA1070">
        <f>IFERROR(INDEX(実績DB!$I$3:$I$104,MATCH($B1070&amp;$C1070,実績DB!$J$3:$J$104,0)),"")</f>
        <v/>
      </c>
    </row>
    <row r="1071">
      <c r="A1071" t="n">
        <v>1069</v>
      </c>
      <c r="B1071" t="inlineStr">
        <is>
          <t>東北</t>
        </is>
      </c>
      <c r="C1071" t="inlineStr">
        <is>
          <t>長井変電所</t>
        </is>
      </c>
      <c r="D1071" t="inlineStr">
        <is>
          <t>山形県</t>
        </is>
      </c>
      <c r="E1071" t="n">
        <v>66</v>
      </c>
      <c r="F1071" t="n">
        <v>6.6</v>
      </c>
      <c r="G1071" s="3" t="n">
        <v>38.111797</v>
      </c>
      <c r="H1071" s="3" t="n">
        <v>140.041221</v>
      </c>
      <c r="I1071" t="inlineStr">
        <is>
          <t>Google Places(名称一致)</t>
        </is>
      </c>
      <c r="J1071" t="n">
        <v>47</v>
      </c>
      <c r="K1071" t="n">
        <v>47</v>
      </c>
      <c r="L1071" t="n">
        <v>-33</v>
      </c>
      <c r="M1071" t="n">
        <v>14</v>
      </c>
      <c r="O1071" t="inlineStr">
        <is>
          <t>不可 #4</t>
        </is>
      </c>
      <c r="P1071" t="inlineStr">
        <is>
          <t>有り</t>
        </is>
      </c>
      <c r="R1071" s="4">
        <f>IF(COUNT($M1071:$N1071)=0,"",IF(AND(IF($N1071&lt;&gt;"",$N1071,$M1071)&lt;=0,$O1071&lt;&gt;"可"),"警告",""))</f>
        <v/>
      </c>
      <c r="S1071" s="4">
        <f>IF(COUNT($M1071:$N1071)=0,0,IF(IF($N1071&lt;&gt;"",$N1071,$M1071)&gt;=スコアリング基準!$B$20,スコアリング基準!$C$20,IF(IF($N1071&lt;&gt;"",$N1071,$M1071)&gt;=スコアリング基準!$B$21,スコアリング基準!$C$21,IF(IF($N1071&lt;&gt;"",$N1071,$M1071)&gt;0,スコアリング基準!$C$22,0))))</f>
        <v/>
      </c>
      <c r="T1071" s="4">
        <f>IF($O1071="可",スコアリング基準!$C$23,0)</f>
        <v/>
      </c>
      <c r="U1071" s="4">
        <f>IF(OR(COUNT($K1071:$L1071)&lt;2,$K1071=0),0,IF(ABS($L1071)/$K1071&lt;=スコアリング基準!$B$24,スコアリング基準!$C$24,IF(ABS($L1071)/$K1071&lt;=スコアリング基準!$B$25,スコアリング基準!$C$25,IF(ABS($L1071)/$K1071&lt;=スコアリング基準!$B$26,スコアリング基準!$C$26,0))))</f>
        <v/>
      </c>
      <c r="V1071" s="4">
        <f>IF($P1071="なし",スコアリング基準!$C$27,0)</f>
        <v/>
      </c>
      <c r="W1071" s="4">
        <f>IF($F1071="",0,IF(ISNUMBER($F1071),IF($F1071&lt;=スコアリング基準!$B$28,スコアリング基準!$C$28,スコアリング基準!$C$29),0))</f>
        <v/>
      </c>
      <c r="X1071" s="4">
        <f>IFERROR(VLOOKUP($B1071,スコアリング基準!$A$36:$B$46,2,FALSE),0)</f>
        <v/>
      </c>
      <c r="Y1071" s="4">
        <f>SUM($S1071:$X1071)</f>
        <v/>
      </c>
      <c r="Z1071" s="4">
        <f>IF(COUNT($M1071:$N1071)=0,"データ無",IF($Y1071&gt;=スコアリング基準!$B$30,"S",IF($Y1071&gt;=スコアリング基準!$B$31,"A",IF($Y1071&gt;=スコアリング基準!$B$32,"B","C"))))</f>
        <v/>
      </c>
      <c r="AA1071">
        <f>IFERROR(INDEX(実績DB!$I$3:$I$104,MATCH($B1071&amp;$C1071,実績DB!$J$3:$J$104,0)),"")</f>
        <v/>
      </c>
    </row>
    <row r="1072">
      <c r="A1072" t="n">
        <v>1070</v>
      </c>
      <c r="B1072" t="inlineStr">
        <is>
          <t>東北</t>
        </is>
      </c>
      <c r="C1072" t="inlineStr">
        <is>
          <t>長崎変電所</t>
        </is>
      </c>
      <c r="D1072" t="inlineStr">
        <is>
          <t>山形県</t>
        </is>
      </c>
      <c r="E1072" t="n">
        <v>66</v>
      </c>
      <c r="F1072" t="n">
        <v>6.6</v>
      </c>
      <c r="G1072" s="3" t="n">
        <v>38.338484</v>
      </c>
      <c r="H1072" s="3" t="n">
        <v>140.292043</v>
      </c>
      <c r="I1072" t="inlineStr">
        <is>
          <t>Google Places(名称一致)</t>
        </is>
      </c>
      <c r="J1072" t="n">
        <v>33</v>
      </c>
      <c r="K1072" t="n">
        <v>33</v>
      </c>
      <c r="L1072" t="n">
        <v>-16</v>
      </c>
      <c r="M1072" t="n">
        <v>17</v>
      </c>
      <c r="O1072" t="inlineStr">
        <is>
          <t>不可 #4</t>
        </is>
      </c>
      <c r="P1072" t="inlineStr">
        <is>
          <t>有り</t>
        </is>
      </c>
      <c r="R1072" s="4">
        <f>IF(COUNT($M1072:$N1072)=0,"",IF(AND(IF($N1072&lt;&gt;"",$N1072,$M1072)&lt;=0,$O1072&lt;&gt;"可"),"警告",""))</f>
        <v/>
      </c>
      <c r="S1072" s="4">
        <f>IF(COUNT($M1072:$N1072)=0,0,IF(IF($N1072&lt;&gt;"",$N1072,$M1072)&gt;=スコアリング基準!$B$20,スコアリング基準!$C$20,IF(IF($N1072&lt;&gt;"",$N1072,$M1072)&gt;=スコアリング基準!$B$21,スコアリング基準!$C$21,IF(IF($N1072&lt;&gt;"",$N1072,$M1072)&gt;0,スコアリング基準!$C$22,0))))</f>
        <v/>
      </c>
      <c r="T1072" s="4">
        <f>IF($O1072="可",スコアリング基準!$C$23,0)</f>
        <v/>
      </c>
      <c r="U1072" s="4">
        <f>IF(OR(COUNT($K1072:$L1072)&lt;2,$K1072=0),0,IF(ABS($L1072)/$K1072&lt;=スコアリング基準!$B$24,スコアリング基準!$C$24,IF(ABS($L1072)/$K1072&lt;=スコアリング基準!$B$25,スコアリング基準!$C$25,IF(ABS($L1072)/$K1072&lt;=スコアリング基準!$B$26,スコアリング基準!$C$26,0))))</f>
        <v/>
      </c>
      <c r="V1072" s="4">
        <f>IF($P1072="なし",スコアリング基準!$C$27,0)</f>
        <v/>
      </c>
      <c r="W1072" s="4">
        <f>IF($F1072="",0,IF(ISNUMBER($F1072),IF($F1072&lt;=スコアリング基準!$B$28,スコアリング基準!$C$28,スコアリング基準!$C$29),0))</f>
        <v/>
      </c>
      <c r="X1072" s="4">
        <f>IFERROR(VLOOKUP($B1072,スコアリング基準!$A$36:$B$46,2,FALSE),0)</f>
        <v/>
      </c>
      <c r="Y1072" s="4">
        <f>SUM($S1072:$X1072)</f>
        <v/>
      </c>
      <c r="Z1072" s="4">
        <f>IF(COUNT($M1072:$N1072)=0,"データ無",IF($Y1072&gt;=スコアリング基準!$B$30,"S",IF($Y1072&gt;=スコアリング基準!$B$31,"A",IF($Y1072&gt;=スコアリング基準!$B$32,"B","C"))))</f>
        <v/>
      </c>
      <c r="AA1072">
        <f>IFERROR(INDEX(実績DB!$I$3:$I$104,MATCH($B1072&amp;$C1072,実績DB!$J$3:$J$104,0)),"")</f>
        <v/>
      </c>
    </row>
    <row r="1073">
      <c r="A1073" t="n">
        <v>1071</v>
      </c>
      <c r="B1073" t="inlineStr">
        <is>
          <t>東北</t>
        </is>
      </c>
      <c r="C1073" t="inlineStr">
        <is>
          <t>長田町変電所</t>
        </is>
      </c>
      <c r="D1073" t="inlineStr">
        <is>
          <t>岩手県</t>
        </is>
      </c>
      <c r="E1073" t="n">
        <v>66</v>
      </c>
      <c r="F1073" t="n">
        <v>6.6</v>
      </c>
      <c r="G1073" s="3" t="n">
        <v>39.710187</v>
      </c>
      <c r="H1073" s="3" t="n">
        <v>141.142099</v>
      </c>
      <c r="I1073" t="inlineStr">
        <is>
          <t>Google Places(名称一致)</t>
        </is>
      </c>
      <c r="J1073" t="n">
        <v>47</v>
      </c>
      <c r="K1073" t="n">
        <v>47</v>
      </c>
      <c r="L1073" t="n">
        <v>-30</v>
      </c>
      <c r="M1073" t="n">
        <v>17</v>
      </c>
      <c r="O1073" t="inlineStr">
        <is>
          <t>不可 #4</t>
        </is>
      </c>
      <c r="P1073" t="inlineStr">
        <is>
          <t>有り</t>
        </is>
      </c>
      <c r="R1073" s="4">
        <f>IF(COUNT($M1073:$N1073)=0,"",IF(AND(IF($N1073&lt;&gt;"",$N1073,$M1073)&lt;=0,$O1073&lt;&gt;"可"),"警告",""))</f>
        <v/>
      </c>
      <c r="S1073" s="4">
        <f>IF(COUNT($M1073:$N1073)=0,0,IF(IF($N1073&lt;&gt;"",$N1073,$M1073)&gt;=スコアリング基準!$B$20,スコアリング基準!$C$20,IF(IF($N1073&lt;&gt;"",$N1073,$M1073)&gt;=スコアリング基準!$B$21,スコアリング基準!$C$21,IF(IF($N1073&lt;&gt;"",$N1073,$M1073)&gt;0,スコアリング基準!$C$22,0))))</f>
        <v/>
      </c>
      <c r="T1073" s="4">
        <f>IF($O1073="可",スコアリング基準!$C$23,0)</f>
        <v/>
      </c>
      <c r="U1073" s="4">
        <f>IF(OR(COUNT($K1073:$L1073)&lt;2,$K1073=0),0,IF(ABS($L1073)/$K1073&lt;=スコアリング基準!$B$24,スコアリング基準!$C$24,IF(ABS($L1073)/$K1073&lt;=スコアリング基準!$B$25,スコアリング基準!$C$25,IF(ABS($L1073)/$K1073&lt;=スコアリング基準!$B$26,スコアリング基準!$C$26,0))))</f>
        <v/>
      </c>
      <c r="V1073" s="4">
        <f>IF($P1073="なし",スコアリング基準!$C$27,0)</f>
        <v/>
      </c>
      <c r="W1073" s="4">
        <f>IF($F1073="",0,IF(ISNUMBER($F1073),IF($F1073&lt;=スコアリング基準!$B$28,スコアリング基準!$C$28,スコアリング基準!$C$29),0))</f>
        <v/>
      </c>
      <c r="X1073" s="4">
        <f>IFERROR(VLOOKUP($B1073,スコアリング基準!$A$36:$B$46,2,FALSE),0)</f>
        <v/>
      </c>
      <c r="Y1073" s="4">
        <f>SUM($S1073:$X1073)</f>
        <v/>
      </c>
      <c r="Z1073" s="4">
        <f>IF(COUNT($M1073:$N1073)=0,"データ無",IF($Y1073&gt;=スコアリング基準!$B$30,"S",IF($Y1073&gt;=スコアリング基準!$B$31,"A",IF($Y1073&gt;=スコアリング基準!$B$32,"B","C"))))</f>
        <v/>
      </c>
      <c r="AA1073">
        <f>IFERROR(INDEX(実績DB!$I$3:$I$104,MATCH($B1073&amp;$C1073,実績DB!$J$3:$J$104,0)),"")</f>
        <v/>
      </c>
    </row>
    <row r="1074">
      <c r="A1074" t="n">
        <v>1072</v>
      </c>
      <c r="B1074" t="inlineStr">
        <is>
          <t>東北</t>
        </is>
      </c>
      <c r="C1074" t="inlineStr">
        <is>
          <t>門田変電所</t>
        </is>
      </c>
      <c r="D1074" t="inlineStr">
        <is>
          <t>福島県</t>
        </is>
      </c>
      <c r="E1074" t="n">
        <v>66</v>
      </c>
      <c r="F1074" t="n">
        <v>6.6</v>
      </c>
      <c r="G1074" s="3" t="n">
        <v>37.456817</v>
      </c>
      <c r="H1074" s="3" t="n">
        <v>139.912407</v>
      </c>
      <c r="I1074" t="inlineStr">
        <is>
          <t>Google Places(名称一致)</t>
        </is>
      </c>
      <c r="J1074" t="n">
        <v>38</v>
      </c>
      <c r="K1074" t="n">
        <v>38</v>
      </c>
      <c r="L1074" t="n">
        <v>-19</v>
      </c>
      <c r="M1074" t="n">
        <v>19</v>
      </c>
      <c r="O1074" t="inlineStr">
        <is>
          <t>不可 #4</t>
        </is>
      </c>
      <c r="P1074" t="inlineStr">
        <is>
          <t>有り</t>
        </is>
      </c>
      <c r="R1074" s="4">
        <f>IF(COUNT($M1074:$N1074)=0,"",IF(AND(IF($N1074&lt;&gt;"",$N1074,$M1074)&lt;=0,$O1074&lt;&gt;"可"),"警告",""))</f>
        <v/>
      </c>
      <c r="S1074" s="4">
        <f>IF(COUNT($M1074:$N1074)=0,0,IF(IF($N1074&lt;&gt;"",$N1074,$M1074)&gt;=スコアリング基準!$B$20,スコアリング基準!$C$20,IF(IF($N1074&lt;&gt;"",$N1074,$M1074)&gt;=スコアリング基準!$B$21,スコアリング基準!$C$21,IF(IF($N1074&lt;&gt;"",$N1074,$M1074)&gt;0,スコアリング基準!$C$22,0))))</f>
        <v/>
      </c>
      <c r="T1074" s="4">
        <f>IF($O1074="可",スコアリング基準!$C$23,0)</f>
        <v/>
      </c>
      <c r="U1074" s="4">
        <f>IF(OR(COUNT($K1074:$L1074)&lt;2,$K1074=0),0,IF(ABS($L1074)/$K1074&lt;=スコアリング基準!$B$24,スコアリング基準!$C$24,IF(ABS($L1074)/$K1074&lt;=スコアリング基準!$B$25,スコアリング基準!$C$25,IF(ABS($L1074)/$K1074&lt;=スコアリング基準!$B$26,スコアリング基準!$C$26,0))))</f>
        <v/>
      </c>
      <c r="V1074" s="4">
        <f>IF($P1074="なし",スコアリング基準!$C$27,0)</f>
        <v/>
      </c>
      <c r="W1074" s="4">
        <f>IF($F1074="",0,IF(ISNUMBER($F1074),IF($F1074&lt;=スコアリング基準!$B$28,スコアリング基準!$C$28,スコアリング基準!$C$29),0))</f>
        <v/>
      </c>
      <c r="X1074" s="4">
        <f>IFERROR(VLOOKUP($B1074,スコアリング基準!$A$36:$B$46,2,FALSE),0)</f>
        <v/>
      </c>
      <c r="Y1074" s="4">
        <f>SUM($S1074:$X1074)</f>
        <v/>
      </c>
      <c r="Z1074" s="4">
        <f>IF(COUNT($M1074:$N1074)=0,"データ無",IF($Y1074&gt;=スコアリング基準!$B$30,"S",IF($Y1074&gt;=スコアリング基準!$B$31,"A",IF($Y1074&gt;=スコアリング基準!$B$32,"B","C"))))</f>
        <v/>
      </c>
      <c r="AA1074">
        <f>IFERROR(INDEX(実績DB!$I$3:$I$104,MATCH($B1074&amp;$C1074,実績DB!$J$3:$J$104,0)),"")</f>
        <v/>
      </c>
    </row>
    <row r="1075">
      <c r="A1075" t="n">
        <v>1073</v>
      </c>
      <c r="B1075" t="inlineStr">
        <is>
          <t>東北</t>
        </is>
      </c>
      <c r="C1075" t="inlineStr">
        <is>
          <t>関屋変電所</t>
        </is>
      </c>
      <c r="D1075" t="inlineStr">
        <is>
          <t>新潟県</t>
        </is>
      </c>
      <c r="E1075" t="n">
        <v>66</v>
      </c>
      <c r="F1075" t="n">
        <v>6.6</v>
      </c>
      <c r="G1075" s="3" t="n">
        <v>37.892384</v>
      </c>
      <c r="H1075" s="3" t="n">
        <v>139.000065</v>
      </c>
      <c r="I1075" t="inlineStr">
        <is>
          <t>Google Places(名称一致)</t>
        </is>
      </c>
      <c r="J1075" t="n">
        <v>47</v>
      </c>
      <c r="K1075" t="n">
        <v>47</v>
      </c>
      <c r="L1075" t="n">
        <v>-31</v>
      </c>
      <c r="M1075" t="n">
        <v>16</v>
      </c>
      <c r="O1075" t="inlineStr">
        <is>
          <t>不可 #4</t>
        </is>
      </c>
      <c r="P1075" t="inlineStr">
        <is>
          <t>有り</t>
        </is>
      </c>
      <c r="R1075" s="4">
        <f>IF(COUNT($M1075:$N1075)=0,"",IF(AND(IF($N1075&lt;&gt;"",$N1075,$M1075)&lt;=0,$O1075&lt;&gt;"可"),"警告",""))</f>
        <v/>
      </c>
      <c r="S1075" s="4">
        <f>IF(COUNT($M1075:$N1075)=0,0,IF(IF($N1075&lt;&gt;"",$N1075,$M1075)&gt;=スコアリング基準!$B$20,スコアリング基準!$C$20,IF(IF($N1075&lt;&gt;"",$N1075,$M1075)&gt;=スコアリング基準!$B$21,スコアリング基準!$C$21,IF(IF($N1075&lt;&gt;"",$N1075,$M1075)&gt;0,スコアリング基準!$C$22,0))))</f>
        <v/>
      </c>
      <c r="T1075" s="4">
        <f>IF($O1075="可",スコアリング基準!$C$23,0)</f>
        <v/>
      </c>
      <c r="U1075" s="4">
        <f>IF(OR(COUNT($K1075:$L1075)&lt;2,$K1075=0),0,IF(ABS($L1075)/$K1075&lt;=スコアリング基準!$B$24,スコアリング基準!$C$24,IF(ABS($L1075)/$K1075&lt;=スコアリング基準!$B$25,スコアリング基準!$C$25,IF(ABS($L1075)/$K1075&lt;=スコアリング基準!$B$26,スコアリング基準!$C$26,0))))</f>
        <v/>
      </c>
      <c r="V1075" s="4">
        <f>IF($P1075="なし",スコアリング基準!$C$27,0)</f>
        <v/>
      </c>
      <c r="W1075" s="4">
        <f>IF($F1075="",0,IF(ISNUMBER($F1075),IF($F1075&lt;=スコアリング基準!$B$28,スコアリング基準!$C$28,スコアリング基準!$C$29),0))</f>
        <v/>
      </c>
      <c r="X1075" s="4">
        <f>IFERROR(VLOOKUP($B1075,スコアリング基準!$A$36:$B$46,2,FALSE),0)</f>
        <v/>
      </c>
      <c r="Y1075" s="4">
        <f>SUM($S1075:$X1075)</f>
        <v/>
      </c>
      <c r="Z1075" s="4">
        <f>IF(COUNT($M1075:$N1075)=0,"データ無",IF($Y1075&gt;=スコアリング基準!$B$30,"S",IF($Y1075&gt;=スコアリング基準!$B$31,"A",IF($Y1075&gt;=スコアリング基準!$B$32,"B","C"))))</f>
        <v/>
      </c>
      <c r="AA1075">
        <f>IFERROR(INDEX(実績DB!$I$3:$I$104,MATCH($B1075&amp;$C1075,実績DB!$J$3:$J$104,0)),"")</f>
        <v/>
      </c>
    </row>
    <row r="1076">
      <c r="A1076" t="n">
        <v>1074</v>
      </c>
      <c r="B1076" t="inlineStr">
        <is>
          <t>東北</t>
        </is>
      </c>
      <c r="C1076" t="inlineStr">
        <is>
          <t>関山変電所</t>
        </is>
      </c>
      <c r="D1076" t="inlineStr">
        <is>
          <t>新潟県</t>
        </is>
      </c>
      <c r="E1076" t="n">
        <v>66</v>
      </c>
      <c r="F1076" t="n">
        <v>6.6</v>
      </c>
      <c r="G1076" s="3" t="n">
        <v>36.921385</v>
      </c>
      <c r="H1076" s="3" t="n">
        <v>138.224631</v>
      </c>
      <c r="I1076" t="inlineStr">
        <is>
          <t>Google Places(名称一致)</t>
        </is>
      </c>
      <c r="J1076" t="n">
        <v>14</v>
      </c>
      <c r="K1076" t="n">
        <v>14</v>
      </c>
      <c r="L1076" t="n">
        <v>-5</v>
      </c>
      <c r="M1076" t="n">
        <v>9</v>
      </c>
      <c r="O1076" t="inlineStr">
        <is>
          <t>不可 #4</t>
        </is>
      </c>
      <c r="P1076" t="inlineStr">
        <is>
          <t>有り</t>
        </is>
      </c>
      <c r="R1076" s="4">
        <f>IF(COUNT($M1076:$N1076)=0,"",IF(AND(IF($N1076&lt;&gt;"",$N1076,$M1076)&lt;=0,$O1076&lt;&gt;"可"),"警告",""))</f>
        <v/>
      </c>
      <c r="S1076" s="4">
        <f>IF(COUNT($M1076:$N1076)=0,0,IF(IF($N1076&lt;&gt;"",$N1076,$M1076)&gt;=スコアリング基準!$B$20,スコアリング基準!$C$20,IF(IF($N1076&lt;&gt;"",$N1076,$M1076)&gt;=スコアリング基準!$B$21,スコアリング基準!$C$21,IF(IF($N1076&lt;&gt;"",$N1076,$M1076)&gt;0,スコアリング基準!$C$22,0))))</f>
        <v/>
      </c>
      <c r="T1076" s="4">
        <f>IF($O1076="可",スコアリング基準!$C$23,0)</f>
        <v/>
      </c>
      <c r="U1076" s="4">
        <f>IF(OR(COUNT($K1076:$L1076)&lt;2,$K1076=0),0,IF(ABS($L1076)/$K1076&lt;=スコアリング基準!$B$24,スコアリング基準!$C$24,IF(ABS($L1076)/$K1076&lt;=スコアリング基準!$B$25,スコアリング基準!$C$25,IF(ABS($L1076)/$K1076&lt;=スコアリング基準!$B$26,スコアリング基準!$C$26,0))))</f>
        <v/>
      </c>
      <c r="V1076" s="4">
        <f>IF($P1076="なし",スコアリング基準!$C$27,0)</f>
        <v/>
      </c>
      <c r="W1076" s="4">
        <f>IF($F1076="",0,IF(ISNUMBER($F1076),IF($F1076&lt;=スコアリング基準!$B$28,スコアリング基準!$C$28,スコアリング基準!$C$29),0))</f>
        <v/>
      </c>
      <c r="X1076" s="4">
        <f>IFERROR(VLOOKUP($B1076,スコアリング基準!$A$36:$B$46,2,FALSE),0)</f>
        <v/>
      </c>
      <c r="Y1076" s="4">
        <f>SUM($S1076:$X1076)</f>
        <v/>
      </c>
      <c r="Z1076" s="4">
        <f>IF(COUNT($M1076:$N1076)=0,"データ無",IF($Y1076&gt;=スコアリング基準!$B$30,"S",IF($Y1076&gt;=スコアリング基準!$B$31,"A",IF($Y1076&gt;=スコアリング基準!$B$32,"B","C"))))</f>
        <v/>
      </c>
      <c r="AA1076">
        <f>IFERROR(INDEX(実績DB!$I$3:$I$104,MATCH($B1076&amp;$C1076,実績DB!$J$3:$J$104,0)),"")</f>
        <v/>
      </c>
    </row>
    <row r="1077">
      <c r="A1077" t="n">
        <v>1075</v>
      </c>
      <c r="B1077" t="inlineStr">
        <is>
          <t>東北</t>
        </is>
      </c>
      <c r="C1077" t="inlineStr">
        <is>
          <t>陸前大幡変電所</t>
        </is>
      </c>
      <c r="D1077" t="inlineStr">
        <is>
          <t>宮城県</t>
        </is>
      </c>
      <c r="E1077" t="n">
        <v>66</v>
      </c>
      <c r="F1077" t="n">
        <v>6.6</v>
      </c>
      <c r="G1077" s="3" t="n">
        <v>38.562972</v>
      </c>
      <c r="H1077" s="3" t="n">
        <v>140.965175</v>
      </c>
      <c r="I1077" t="inlineStr">
        <is>
          <t>Google Places(名称一致)</t>
        </is>
      </c>
      <c r="J1077" t="n">
        <v>42</v>
      </c>
      <c r="K1077" t="n">
        <v>42</v>
      </c>
      <c r="L1077" t="n">
        <v>-27</v>
      </c>
      <c r="M1077" t="n">
        <v>15</v>
      </c>
      <c r="O1077" t="inlineStr">
        <is>
          <t>不可 #4</t>
        </is>
      </c>
      <c r="P1077" t="inlineStr">
        <is>
          <t>有り</t>
        </is>
      </c>
      <c r="R1077" s="4">
        <f>IF(COUNT($M1077:$N1077)=0,"",IF(AND(IF($N1077&lt;&gt;"",$N1077,$M1077)&lt;=0,$O1077&lt;&gt;"可"),"警告",""))</f>
        <v/>
      </c>
      <c r="S1077" s="4">
        <f>IF(COUNT($M1077:$N1077)=0,0,IF(IF($N1077&lt;&gt;"",$N1077,$M1077)&gt;=スコアリング基準!$B$20,スコアリング基準!$C$20,IF(IF($N1077&lt;&gt;"",$N1077,$M1077)&gt;=スコアリング基準!$B$21,スコアリング基準!$C$21,IF(IF($N1077&lt;&gt;"",$N1077,$M1077)&gt;0,スコアリング基準!$C$22,0))))</f>
        <v/>
      </c>
      <c r="T1077" s="4">
        <f>IF($O1077="可",スコアリング基準!$C$23,0)</f>
        <v/>
      </c>
      <c r="U1077" s="4">
        <f>IF(OR(COUNT($K1077:$L1077)&lt;2,$K1077=0),0,IF(ABS($L1077)/$K1077&lt;=スコアリング基準!$B$24,スコアリング基準!$C$24,IF(ABS($L1077)/$K1077&lt;=スコアリング基準!$B$25,スコアリング基準!$C$25,IF(ABS($L1077)/$K1077&lt;=スコアリング基準!$B$26,スコアリング基準!$C$26,0))))</f>
        <v/>
      </c>
      <c r="V1077" s="4">
        <f>IF($P1077="なし",スコアリング基準!$C$27,0)</f>
        <v/>
      </c>
      <c r="W1077" s="4">
        <f>IF($F1077="",0,IF(ISNUMBER($F1077),IF($F1077&lt;=スコアリング基準!$B$28,スコアリング基準!$C$28,スコアリング基準!$C$29),0))</f>
        <v/>
      </c>
      <c r="X1077" s="4">
        <f>IFERROR(VLOOKUP($B1077,スコアリング基準!$A$36:$B$46,2,FALSE),0)</f>
        <v/>
      </c>
      <c r="Y1077" s="4">
        <f>SUM($S1077:$X1077)</f>
        <v/>
      </c>
      <c r="Z1077" s="4">
        <f>IF(COUNT($M1077:$N1077)=0,"データ無",IF($Y1077&gt;=スコアリング基準!$B$30,"S",IF($Y1077&gt;=スコアリング基準!$B$31,"A",IF($Y1077&gt;=スコアリング基準!$B$32,"B","C"))))</f>
        <v/>
      </c>
      <c r="AA1077">
        <f>IFERROR(INDEX(実績DB!$I$3:$I$104,MATCH($B1077&amp;$C1077,実績DB!$J$3:$J$104,0)),"")</f>
        <v/>
      </c>
    </row>
    <row r="1078">
      <c r="A1078" t="n">
        <v>1076</v>
      </c>
      <c r="B1078" t="inlineStr">
        <is>
          <t>東北</t>
        </is>
      </c>
      <c r="C1078" t="inlineStr">
        <is>
          <t>青山変電所</t>
        </is>
      </c>
      <c r="D1078" t="inlineStr">
        <is>
          <t>岩手県</t>
        </is>
      </c>
      <c r="E1078" t="n">
        <v>66</v>
      </c>
      <c r="F1078" t="n">
        <v>6.6</v>
      </c>
      <c r="G1078" s="3" t="n">
        <v>39.731837</v>
      </c>
      <c r="H1078" s="3" t="n">
        <v>141.118986</v>
      </c>
      <c r="I1078" t="inlineStr">
        <is>
          <t>Google Places(名称一致)</t>
        </is>
      </c>
      <c r="J1078" t="n">
        <v>38</v>
      </c>
      <c r="K1078" t="n">
        <v>38</v>
      </c>
      <c r="L1078" t="n">
        <v>-18</v>
      </c>
      <c r="M1078" t="n">
        <v>20</v>
      </c>
      <c r="O1078" t="inlineStr">
        <is>
          <t>不可 #4</t>
        </is>
      </c>
      <c r="P1078" t="inlineStr">
        <is>
          <t>有り</t>
        </is>
      </c>
      <c r="R1078" s="4">
        <f>IF(COUNT($M1078:$N1078)=0,"",IF(AND(IF($N1078&lt;&gt;"",$N1078,$M1078)&lt;=0,$O1078&lt;&gt;"可"),"警告",""))</f>
        <v/>
      </c>
      <c r="S1078" s="4">
        <f>IF(COUNT($M1078:$N1078)=0,0,IF(IF($N1078&lt;&gt;"",$N1078,$M1078)&gt;=スコアリング基準!$B$20,スコアリング基準!$C$20,IF(IF($N1078&lt;&gt;"",$N1078,$M1078)&gt;=スコアリング基準!$B$21,スコアリング基準!$C$21,IF(IF($N1078&lt;&gt;"",$N1078,$M1078)&gt;0,スコアリング基準!$C$22,0))))</f>
        <v/>
      </c>
      <c r="T1078" s="4">
        <f>IF($O1078="可",スコアリング基準!$C$23,0)</f>
        <v/>
      </c>
      <c r="U1078" s="4">
        <f>IF(OR(COUNT($K1078:$L1078)&lt;2,$K1078=0),0,IF(ABS($L1078)/$K1078&lt;=スコアリング基準!$B$24,スコアリング基準!$C$24,IF(ABS($L1078)/$K1078&lt;=スコアリング基準!$B$25,スコアリング基準!$C$25,IF(ABS($L1078)/$K1078&lt;=スコアリング基準!$B$26,スコアリング基準!$C$26,0))))</f>
        <v/>
      </c>
      <c r="V1078" s="4">
        <f>IF($P1078="なし",スコアリング基準!$C$27,0)</f>
        <v/>
      </c>
      <c r="W1078" s="4">
        <f>IF($F1078="",0,IF(ISNUMBER($F1078),IF($F1078&lt;=スコアリング基準!$B$28,スコアリング基準!$C$28,スコアリング基準!$C$29),0))</f>
        <v/>
      </c>
      <c r="X1078" s="4">
        <f>IFERROR(VLOOKUP($B1078,スコアリング基準!$A$36:$B$46,2,FALSE),0)</f>
        <v/>
      </c>
      <c r="Y1078" s="4">
        <f>SUM($S1078:$X1078)</f>
        <v/>
      </c>
      <c r="Z1078" s="4">
        <f>IF(COUNT($M1078:$N1078)=0,"データ無",IF($Y1078&gt;=スコアリング基準!$B$30,"S",IF($Y1078&gt;=スコアリング基準!$B$31,"A",IF($Y1078&gt;=スコアリング基準!$B$32,"B","C"))))</f>
        <v/>
      </c>
      <c r="AA1078">
        <f>IFERROR(INDEX(実績DB!$I$3:$I$104,MATCH($B1078&amp;$C1078,実績DB!$J$3:$J$104,0)),"")</f>
        <v/>
      </c>
    </row>
    <row r="1079">
      <c r="A1079" t="n">
        <v>1077</v>
      </c>
      <c r="B1079" t="inlineStr">
        <is>
          <t>東北</t>
        </is>
      </c>
      <c r="C1079" t="inlineStr">
        <is>
          <t>飯豊町変電所</t>
        </is>
      </c>
      <c r="D1079" t="inlineStr">
        <is>
          <t>山形県</t>
        </is>
      </c>
      <c r="E1079" t="n">
        <v>66</v>
      </c>
      <c r="F1079" t="n">
        <v>6.6</v>
      </c>
      <c r="G1079" s="3" t="n">
        <v>38.026242</v>
      </c>
      <c r="H1079" s="3" t="n">
        <v>140.004329</v>
      </c>
      <c r="I1079" t="inlineStr">
        <is>
          <t>Google Places(名称一致)</t>
        </is>
      </c>
      <c r="J1079" t="n">
        <v>18</v>
      </c>
      <c r="K1079" t="n">
        <v>18</v>
      </c>
      <c r="L1079" t="n">
        <v>-11</v>
      </c>
      <c r="M1079" t="n">
        <v>7</v>
      </c>
      <c r="O1079" t="inlineStr">
        <is>
          <t>不可 #4</t>
        </is>
      </c>
      <c r="P1079" t="inlineStr">
        <is>
          <t>有り</t>
        </is>
      </c>
      <c r="R1079" s="4">
        <f>IF(COUNT($M1079:$N1079)=0,"",IF(AND(IF($N1079&lt;&gt;"",$N1079,$M1079)&lt;=0,$O1079&lt;&gt;"可"),"警告",""))</f>
        <v/>
      </c>
      <c r="S1079" s="4">
        <f>IF(COUNT($M1079:$N1079)=0,0,IF(IF($N1079&lt;&gt;"",$N1079,$M1079)&gt;=スコアリング基準!$B$20,スコアリング基準!$C$20,IF(IF($N1079&lt;&gt;"",$N1079,$M1079)&gt;=スコアリング基準!$B$21,スコアリング基準!$C$21,IF(IF($N1079&lt;&gt;"",$N1079,$M1079)&gt;0,スコアリング基準!$C$22,0))))</f>
        <v/>
      </c>
      <c r="T1079" s="4">
        <f>IF($O1079="可",スコアリング基準!$C$23,0)</f>
        <v/>
      </c>
      <c r="U1079" s="4">
        <f>IF(OR(COUNT($K1079:$L1079)&lt;2,$K1079=0),0,IF(ABS($L1079)/$K1079&lt;=スコアリング基準!$B$24,スコアリング基準!$C$24,IF(ABS($L1079)/$K1079&lt;=スコアリング基準!$B$25,スコアリング基準!$C$25,IF(ABS($L1079)/$K1079&lt;=スコアリング基準!$B$26,スコアリング基準!$C$26,0))))</f>
        <v/>
      </c>
      <c r="V1079" s="4">
        <f>IF($P1079="なし",スコアリング基準!$C$27,0)</f>
        <v/>
      </c>
      <c r="W1079" s="4">
        <f>IF($F1079="",0,IF(ISNUMBER($F1079),IF($F1079&lt;=スコアリング基準!$B$28,スコアリング基準!$C$28,スコアリング基準!$C$29),0))</f>
        <v/>
      </c>
      <c r="X1079" s="4">
        <f>IFERROR(VLOOKUP($B1079,スコアリング基準!$A$36:$B$46,2,FALSE),0)</f>
        <v/>
      </c>
      <c r="Y1079" s="4">
        <f>SUM($S1079:$X1079)</f>
        <v/>
      </c>
      <c r="Z1079" s="4">
        <f>IF(COUNT($M1079:$N1079)=0,"データ無",IF($Y1079&gt;=スコアリング基準!$B$30,"S",IF($Y1079&gt;=スコアリング基準!$B$31,"A",IF($Y1079&gt;=スコアリング基準!$B$32,"B","C"))))</f>
        <v/>
      </c>
      <c r="AA1079">
        <f>IFERROR(INDEX(実績DB!$I$3:$I$104,MATCH($B1079&amp;$C1079,実績DB!$J$3:$J$104,0)),"")</f>
        <v/>
      </c>
    </row>
    <row r="1080">
      <c r="A1080" t="n">
        <v>1078</v>
      </c>
      <c r="B1080" t="inlineStr">
        <is>
          <t>東北</t>
        </is>
      </c>
      <c r="C1080" t="inlineStr">
        <is>
          <t>飯野川変電所</t>
        </is>
      </c>
      <c r="D1080" t="inlineStr">
        <is>
          <t>宮城県</t>
        </is>
      </c>
      <c r="E1080" t="n">
        <v>66</v>
      </c>
      <c r="F1080" t="n">
        <v>6.6</v>
      </c>
      <c r="G1080" s="3" t="n">
        <v>38.509759</v>
      </c>
      <c r="H1080" s="3" t="n">
        <v>141.30221</v>
      </c>
      <c r="I1080" t="inlineStr">
        <is>
          <t>Google Places(名称一致)</t>
        </is>
      </c>
      <c r="J1080" t="n">
        <v>33</v>
      </c>
      <c r="K1080" t="n">
        <v>33</v>
      </c>
      <c r="L1080" t="n">
        <v>-24</v>
      </c>
      <c r="M1080" t="n">
        <v>9</v>
      </c>
      <c r="O1080" t="inlineStr">
        <is>
          <t>不可 #4</t>
        </is>
      </c>
      <c r="P1080" t="inlineStr">
        <is>
          <t>有り</t>
        </is>
      </c>
      <c r="R1080" s="4">
        <f>IF(COUNT($M1080:$N1080)=0,"",IF(AND(IF($N1080&lt;&gt;"",$N1080,$M1080)&lt;=0,$O1080&lt;&gt;"可"),"警告",""))</f>
        <v/>
      </c>
      <c r="S1080" s="4">
        <f>IF(COUNT($M1080:$N1080)=0,0,IF(IF($N1080&lt;&gt;"",$N1080,$M1080)&gt;=スコアリング基準!$B$20,スコアリング基準!$C$20,IF(IF($N1080&lt;&gt;"",$N1080,$M1080)&gt;=スコアリング基準!$B$21,スコアリング基準!$C$21,IF(IF($N1080&lt;&gt;"",$N1080,$M1080)&gt;0,スコアリング基準!$C$22,0))))</f>
        <v/>
      </c>
      <c r="T1080" s="4">
        <f>IF($O1080="可",スコアリング基準!$C$23,0)</f>
        <v/>
      </c>
      <c r="U1080" s="4">
        <f>IF(OR(COUNT($K1080:$L1080)&lt;2,$K1080=0),0,IF(ABS($L1080)/$K1080&lt;=スコアリング基準!$B$24,スコアリング基準!$C$24,IF(ABS($L1080)/$K1080&lt;=スコアリング基準!$B$25,スコアリング基準!$C$25,IF(ABS($L1080)/$K1080&lt;=スコアリング基準!$B$26,スコアリング基準!$C$26,0))))</f>
        <v/>
      </c>
      <c r="V1080" s="4">
        <f>IF($P1080="なし",スコアリング基準!$C$27,0)</f>
        <v/>
      </c>
      <c r="W1080" s="4">
        <f>IF($F1080="",0,IF(ISNUMBER($F1080),IF($F1080&lt;=スコアリング基準!$B$28,スコアリング基準!$C$28,スコアリング基準!$C$29),0))</f>
        <v/>
      </c>
      <c r="X1080" s="4">
        <f>IFERROR(VLOOKUP($B1080,スコアリング基準!$A$36:$B$46,2,FALSE),0)</f>
        <v/>
      </c>
      <c r="Y1080" s="4">
        <f>SUM($S1080:$X1080)</f>
        <v/>
      </c>
      <c r="Z1080" s="4">
        <f>IF(COUNT($M1080:$N1080)=0,"データ無",IF($Y1080&gt;=スコアリング基準!$B$30,"S",IF($Y1080&gt;=スコアリング基準!$B$31,"A",IF($Y1080&gt;=スコアリング基準!$B$32,"B","C"))))</f>
        <v/>
      </c>
      <c r="AA1080">
        <f>IFERROR(INDEX(実績DB!$I$3:$I$104,MATCH($B1080&amp;$C1080,実績DB!$J$3:$J$104,0)),"")</f>
        <v/>
      </c>
    </row>
    <row r="1081">
      <c r="A1081" t="n">
        <v>1079</v>
      </c>
      <c r="B1081" t="inlineStr">
        <is>
          <t>東北</t>
        </is>
      </c>
      <c r="C1081" t="inlineStr">
        <is>
          <t>高松変電所</t>
        </is>
      </c>
      <c r="D1081" t="inlineStr">
        <is>
          <t>岩手県</t>
        </is>
      </c>
      <c r="E1081" t="n">
        <v>66</v>
      </c>
      <c r="F1081" t="n">
        <v>6.6</v>
      </c>
      <c r="G1081" s="3" t="n">
        <v>39.728967</v>
      </c>
      <c r="H1081" s="3" t="n">
        <v>141.133262</v>
      </c>
      <c r="I1081" t="inlineStr">
        <is>
          <t>Google Places(名称一致)</t>
        </is>
      </c>
      <c r="J1081" t="n">
        <v>57</v>
      </c>
      <c r="K1081" t="n">
        <v>57</v>
      </c>
      <c r="L1081" t="n">
        <v>-36</v>
      </c>
      <c r="M1081" t="n">
        <v>21</v>
      </c>
      <c r="O1081" t="inlineStr">
        <is>
          <t>不可 #4</t>
        </is>
      </c>
      <c r="P1081" t="inlineStr">
        <is>
          <t>有り</t>
        </is>
      </c>
      <c r="R1081" s="4">
        <f>IF(COUNT($M1081:$N1081)=0,"",IF(AND(IF($N1081&lt;&gt;"",$N1081,$M1081)&lt;=0,$O1081&lt;&gt;"可"),"警告",""))</f>
        <v/>
      </c>
      <c r="S1081" s="4">
        <f>IF(COUNT($M1081:$N1081)=0,0,IF(IF($N1081&lt;&gt;"",$N1081,$M1081)&gt;=スコアリング基準!$B$20,スコアリング基準!$C$20,IF(IF($N1081&lt;&gt;"",$N1081,$M1081)&gt;=スコアリング基準!$B$21,スコアリング基準!$C$21,IF(IF($N1081&lt;&gt;"",$N1081,$M1081)&gt;0,スコアリング基準!$C$22,0))))</f>
        <v/>
      </c>
      <c r="T1081" s="4">
        <f>IF($O1081="可",スコアリング基準!$C$23,0)</f>
        <v/>
      </c>
      <c r="U1081" s="4">
        <f>IF(OR(COUNT($K1081:$L1081)&lt;2,$K1081=0),0,IF(ABS($L1081)/$K1081&lt;=スコアリング基準!$B$24,スコアリング基準!$C$24,IF(ABS($L1081)/$K1081&lt;=スコアリング基準!$B$25,スコアリング基準!$C$25,IF(ABS($L1081)/$K1081&lt;=スコアリング基準!$B$26,スコアリング基準!$C$26,0))))</f>
        <v/>
      </c>
      <c r="V1081" s="4">
        <f>IF($P1081="なし",スコアリング基準!$C$27,0)</f>
        <v/>
      </c>
      <c r="W1081" s="4">
        <f>IF($F1081="",0,IF(ISNUMBER($F1081),IF($F1081&lt;=スコアリング基準!$B$28,スコアリング基準!$C$28,スコアリング基準!$C$29),0))</f>
        <v/>
      </c>
      <c r="X1081" s="4">
        <f>IFERROR(VLOOKUP($B1081,スコアリング基準!$A$36:$B$46,2,FALSE),0)</f>
        <v/>
      </c>
      <c r="Y1081" s="4">
        <f>SUM($S1081:$X1081)</f>
        <v/>
      </c>
      <c r="Z1081" s="4">
        <f>IF(COUNT($M1081:$N1081)=0,"データ無",IF($Y1081&gt;=スコアリング基準!$B$30,"S",IF($Y1081&gt;=スコアリング基準!$B$31,"A",IF($Y1081&gt;=スコアリング基準!$B$32,"B","C"))))</f>
        <v/>
      </c>
      <c r="AA1081">
        <f>IFERROR(INDEX(実績DB!$I$3:$I$104,MATCH($B1081&amp;$C1081,実績DB!$J$3:$J$104,0)),"")</f>
        <v/>
      </c>
    </row>
    <row r="1082">
      <c r="A1082" t="n">
        <v>1080</v>
      </c>
      <c r="B1082" t="inlineStr">
        <is>
          <t>東北</t>
        </is>
      </c>
      <c r="C1082" t="inlineStr">
        <is>
          <t>高畠変電所</t>
        </is>
      </c>
      <c r="D1082" t="inlineStr">
        <is>
          <t>山形県</t>
        </is>
      </c>
      <c r="E1082" t="n">
        <v>66</v>
      </c>
      <c r="F1082" t="n">
        <v>6.6</v>
      </c>
      <c r="G1082" s="3" t="n">
        <v>38.008285</v>
      </c>
      <c r="H1082" s="3" t="n">
        <v>140.191555</v>
      </c>
      <c r="I1082" t="inlineStr">
        <is>
          <t>Google Places(名称一致)</t>
        </is>
      </c>
      <c r="J1082" t="n">
        <v>27</v>
      </c>
      <c r="K1082" t="n">
        <v>27</v>
      </c>
      <c r="L1082" t="n">
        <v>-19</v>
      </c>
      <c r="M1082" t="n">
        <v>8</v>
      </c>
      <c r="O1082" t="inlineStr">
        <is>
          <t>不可 #4</t>
        </is>
      </c>
      <c r="P1082" t="inlineStr">
        <is>
          <t>有り</t>
        </is>
      </c>
      <c r="R1082" s="4">
        <f>IF(COUNT($M1082:$N1082)=0,"",IF(AND(IF($N1082&lt;&gt;"",$N1082,$M1082)&lt;=0,$O1082&lt;&gt;"可"),"警告",""))</f>
        <v/>
      </c>
      <c r="S1082" s="4">
        <f>IF(COUNT($M1082:$N1082)=0,0,IF(IF($N1082&lt;&gt;"",$N1082,$M1082)&gt;=スコアリング基準!$B$20,スコアリング基準!$C$20,IF(IF($N1082&lt;&gt;"",$N1082,$M1082)&gt;=スコアリング基準!$B$21,スコアリング基準!$C$21,IF(IF($N1082&lt;&gt;"",$N1082,$M1082)&gt;0,スコアリング基準!$C$22,0))))</f>
        <v/>
      </c>
      <c r="T1082" s="4">
        <f>IF($O1082="可",スコアリング基準!$C$23,0)</f>
        <v/>
      </c>
      <c r="U1082" s="4">
        <f>IF(OR(COUNT($K1082:$L1082)&lt;2,$K1082=0),0,IF(ABS($L1082)/$K1082&lt;=スコアリング基準!$B$24,スコアリング基準!$C$24,IF(ABS($L1082)/$K1082&lt;=スコアリング基準!$B$25,スコアリング基準!$C$25,IF(ABS($L1082)/$K1082&lt;=スコアリング基準!$B$26,スコアリング基準!$C$26,0))))</f>
        <v/>
      </c>
      <c r="V1082" s="4">
        <f>IF($P1082="なし",スコアリング基準!$C$27,0)</f>
        <v/>
      </c>
      <c r="W1082" s="4">
        <f>IF($F1082="",0,IF(ISNUMBER($F1082),IF($F1082&lt;=スコアリング基準!$B$28,スコアリング基準!$C$28,スコアリング基準!$C$29),0))</f>
        <v/>
      </c>
      <c r="X1082" s="4">
        <f>IFERROR(VLOOKUP($B1082,スコアリング基準!$A$36:$B$46,2,FALSE),0)</f>
        <v/>
      </c>
      <c r="Y1082" s="4">
        <f>SUM($S1082:$X1082)</f>
        <v/>
      </c>
      <c r="Z1082" s="4">
        <f>IF(COUNT($M1082:$N1082)=0,"データ無",IF($Y1082&gt;=スコアリング基準!$B$30,"S",IF($Y1082&gt;=スコアリング基準!$B$31,"A",IF($Y1082&gt;=スコアリング基準!$B$32,"B","C"))))</f>
        <v/>
      </c>
      <c r="AA1082">
        <f>IFERROR(INDEX(実績DB!$I$3:$I$104,MATCH($B1082&amp;$C1082,実績DB!$J$3:$J$104,0)),"")</f>
        <v/>
      </c>
    </row>
    <row r="1083">
      <c r="A1083" t="n">
        <v>1081</v>
      </c>
      <c r="B1083" t="inlineStr">
        <is>
          <t>東北</t>
        </is>
      </c>
      <c r="C1083" t="inlineStr">
        <is>
          <t>鬼首変電所</t>
        </is>
      </c>
      <c r="D1083" t="inlineStr">
        <is>
          <t>宮城県</t>
        </is>
      </c>
      <c r="E1083" t="n">
        <v>66</v>
      </c>
      <c r="F1083" t="n">
        <v>6.6</v>
      </c>
      <c r="G1083" s="3" t="n">
        <v>38.794062</v>
      </c>
      <c r="H1083" s="3" t="n">
        <v>140.656436</v>
      </c>
      <c r="I1083" t="inlineStr">
        <is>
          <t>Google Places(名称一致)</t>
        </is>
      </c>
      <c r="J1083" t="n">
        <v>9</v>
      </c>
      <c r="K1083" t="n">
        <v>9</v>
      </c>
      <c r="L1083" t="n">
        <v>-3</v>
      </c>
      <c r="M1083" t="n">
        <v>6</v>
      </c>
      <c r="O1083" t="inlineStr">
        <is>
          <t>不可 #4</t>
        </is>
      </c>
      <c r="P1083" t="inlineStr">
        <is>
          <t>有り</t>
        </is>
      </c>
      <c r="R1083" s="4">
        <f>IF(COUNT($M1083:$N1083)=0,"",IF(AND(IF($N1083&lt;&gt;"",$N1083,$M1083)&lt;=0,$O1083&lt;&gt;"可"),"警告",""))</f>
        <v/>
      </c>
      <c r="S1083" s="4">
        <f>IF(COUNT($M1083:$N1083)=0,0,IF(IF($N1083&lt;&gt;"",$N1083,$M1083)&gt;=スコアリング基準!$B$20,スコアリング基準!$C$20,IF(IF($N1083&lt;&gt;"",$N1083,$M1083)&gt;=スコアリング基準!$B$21,スコアリング基準!$C$21,IF(IF($N1083&lt;&gt;"",$N1083,$M1083)&gt;0,スコアリング基準!$C$22,0))))</f>
        <v/>
      </c>
      <c r="T1083" s="4">
        <f>IF($O1083="可",スコアリング基準!$C$23,0)</f>
        <v/>
      </c>
      <c r="U1083" s="4">
        <f>IF(OR(COUNT($K1083:$L1083)&lt;2,$K1083=0),0,IF(ABS($L1083)/$K1083&lt;=スコアリング基準!$B$24,スコアリング基準!$C$24,IF(ABS($L1083)/$K1083&lt;=スコアリング基準!$B$25,スコアリング基準!$C$25,IF(ABS($L1083)/$K1083&lt;=スコアリング基準!$B$26,スコアリング基準!$C$26,0))))</f>
        <v/>
      </c>
      <c r="V1083" s="4">
        <f>IF($P1083="なし",スコアリング基準!$C$27,0)</f>
        <v/>
      </c>
      <c r="W1083" s="4">
        <f>IF($F1083="",0,IF(ISNUMBER($F1083),IF($F1083&lt;=スコアリング基準!$B$28,スコアリング基準!$C$28,スコアリング基準!$C$29),0))</f>
        <v/>
      </c>
      <c r="X1083" s="4">
        <f>IFERROR(VLOOKUP($B1083,スコアリング基準!$A$36:$B$46,2,FALSE),0)</f>
        <v/>
      </c>
      <c r="Y1083" s="4">
        <f>SUM($S1083:$X1083)</f>
        <v/>
      </c>
      <c r="Z1083" s="4">
        <f>IF(COUNT($M1083:$N1083)=0,"データ無",IF($Y1083&gt;=スコアリング基準!$B$30,"S",IF($Y1083&gt;=スコアリング基準!$B$31,"A",IF($Y1083&gt;=スコアリング基準!$B$32,"B","C"))))</f>
        <v/>
      </c>
      <c r="AA1083">
        <f>IFERROR(INDEX(実績DB!$I$3:$I$104,MATCH($B1083&amp;$C1083,実績DB!$J$3:$J$104,0)),"")</f>
        <v/>
      </c>
    </row>
    <row r="1084">
      <c r="A1084" t="n">
        <v>1082</v>
      </c>
      <c r="B1084" t="inlineStr">
        <is>
          <t>東北</t>
        </is>
      </c>
      <c r="C1084" t="inlineStr">
        <is>
          <t>鳥越変電所</t>
        </is>
      </c>
      <c r="D1084" t="inlineStr">
        <is>
          <t>山形県</t>
        </is>
      </c>
      <c r="E1084" t="n">
        <v>66</v>
      </c>
      <c r="F1084" t="n">
        <v>6.6</v>
      </c>
      <c r="G1084" s="3" t="n">
        <v>38.748301</v>
      </c>
      <c r="H1084" s="3" t="n">
        <v>140.304006</v>
      </c>
      <c r="I1084" t="inlineStr">
        <is>
          <t>Google Places(名称一致)</t>
        </is>
      </c>
      <c r="J1084" t="n">
        <v>47</v>
      </c>
      <c r="K1084" t="n">
        <v>47</v>
      </c>
      <c r="L1084" t="n">
        <v>-33</v>
      </c>
      <c r="M1084" t="n">
        <v>14</v>
      </c>
      <c r="O1084" t="inlineStr">
        <is>
          <t>不可 #4</t>
        </is>
      </c>
      <c r="P1084" t="inlineStr">
        <is>
          <t>有り</t>
        </is>
      </c>
      <c r="R1084" s="4">
        <f>IF(COUNT($M1084:$N1084)=0,"",IF(AND(IF($N1084&lt;&gt;"",$N1084,$M1084)&lt;=0,$O1084&lt;&gt;"可"),"警告",""))</f>
        <v/>
      </c>
      <c r="S1084" s="4">
        <f>IF(COUNT($M1084:$N1084)=0,0,IF(IF($N1084&lt;&gt;"",$N1084,$M1084)&gt;=スコアリング基準!$B$20,スコアリング基準!$C$20,IF(IF($N1084&lt;&gt;"",$N1084,$M1084)&gt;=スコアリング基準!$B$21,スコアリング基準!$C$21,IF(IF($N1084&lt;&gt;"",$N1084,$M1084)&gt;0,スコアリング基準!$C$22,0))))</f>
        <v/>
      </c>
      <c r="T1084" s="4">
        <f>IF($O1084="可",スコアリング基準!$C$23,0)</f>
        <v/>
      </c>
      <c r="U1084" s="4">
        <f>IF(OR(COUNT($K1084:$L1084)&lt;2,$K1084=0),0,IF(ABS($L1084)/$K1084&lt;=スコアリング基準!$B$24,スコアリング基準!$C$24,IF(ABS($L1084)/$K1084&lt;=スコアリング基準!$B$25,スコアリング基準!$C$25,IF(ABS($L1084)/$K1084&lt;=スコアリング基準!$B$26,スコアリング基準!$C$26,0))))</f>
        <v/>
      </c>
      <c r="V1084" s="4">
        <f>IF($P1084="なし",スコアリング基準!$C$27,0)</f>
        <v/>
      </c>
      <c r="W1084" s="4">
        <f>IF($F1084="",0,IF(ISNUMBER($F1084),IF($F1084&lt;=スコアリング基準!$B$28,スコアリング基準!$C$28,スコアリング基準!$C$29),0))</f>
        <v/>
      </c>
      <c r="X1084" s="4">
        <f>IFERROR(VLOOKUP($B1084,スコアリング基準!$A$36:$B$46,2,FALSE),0)</f>
        <v/>
      </c>
      <c r="Y1084" s="4">
        <f>SUM($S1084:$X1084)</f>
        <v/>
      </c>
      <c r="Z1084" s="4">
        <f>IF(COUNT($M1084:$N1084)=0,"データ無",IF($Y1084&gt;=スコアリング基準!$B$30,"S",IF($Y1084&gt;=スコアリング基準!$B$31,"A",IF($Y1084&gt;=スコアリング基準!$B$32,"B","C"))))</f>
        <v/>
      </c>
      <c r="AA1084">
        <f>IFERROR(INDEX(実績DB!$I$3:$I$104,MATCH($B1084&amp;$C1084,実績DB!$J$3:$J$104,0)),"")</f>
        <v/>
      </c>
    </row>
    <row r="1085">
      <c r="A1085" t="n">
        <v>1083</v>
      </c>
      <c r="B1085" t="inlineStr">
        <is>
          <t>東北</t>
        </is>
      </c>
      <c r="C1085" t="inlineStr">
        <is>
          <t>鶴ヶ谷変電所</t>
        </is>
      </c>
      <c r="D1085" t="inlineStr">
        <is>
          <t>宮城県</t>
        </is>
      </c>
      <c r="E1085" t="n">
        <v>66</v>
      </c>
      <c r="F1085" t="n">
        <v>6.6</v>
      </c>
      <c r="G1085" s="3" t="n">
        <v>38.29656</v>
      </c>
      <c r="H1085" s="3" t="n">
        <v>140.918218</v>
      </c>
      <c r="I1085" t="inlineStr">
        <is>
          <t>Google Places(名称一致)</t>
        </is>
      </c>
      <c r="J1085" t="n">
        <v>38</v>
      </c>
      <c r="K1085" t="n">
        <v>38</v>
      </c>
      <c r="L1085" t="n">
        <v>-18</v>
      </c>
      <c r="M1085" t="n">
        <v>20</v>
      </c>
      <c r="O1085" t="inlineStr">
        <is>
          <t>不可 #4</t>
        </is>
      </c>
      <c r="P1085" t="inlineStr">
        <is>
          <t>有り</t>
        </is>
      </c>
      <c r="R1085" s="4">
        <f>IF(COUNT($M1085:$N1085)=0,"",IF(AND(IF($N1085&lt;&gt;"",$N1085,$M1085)&lt;=0,$O1085&lt;&gt;"可"),"警告",""))</f>
        <v/>
      </c>
      <c r="S1085" s="4">
        <f>IF(COUNT($M1085:$N1085)=0,0,IF(IF($N1085&lt;&gt;"",$N1085,$M1085)&gt;=スコアリング基準!$B$20,スコアリング基準!$C$20,IF(IF($N1085&lt;&gt;"",$N1085,$M1085)&gt;=スコアリング基準!$B$21,スコアリング基準!$C$21,IF(IF($N1085&lt;&gt;"",$N1085,$M1085)&gt;0,スコアリング基準!$C$22,0))))</f>
        <v/>
      </c>
      <c r="T1085" s="4">
        <f>IF($O1085="可",スコアリング基準!$C$23,0)</f>
        <v/>
      </c>
      <c r="U1085" s="4">
        <f>IF(OR(COUNT($K1085:$L1085)&lt;2,$K1085=0),0,IF(ABS($L1085)/$K1085&lt;=スコアリング基準!$B$24,スコアリング基準!$C$24,IF(ABS($L1085)/$K1085&lt;=スコアリング基準!$B$25,スコアリング基準!$C$25,IF(ABS($L1085)/$K1085&lt;=スコアリング基準!$B$26,スコアリング基準!$C$26,0))))</f>
        <v/>
      </c>
      <c r="V1085" s="4">
        <f>IF($P1085="なし",スコアリング基準!$C$27,0)</f>
        <v/>
      </c>
      <c r="W1085" s="4">
        <f>IF($F1085="",0,IF(ISNUMBER($F1085),IF($F1085&lt;=スコアリング基準!$B$28,スコアリング基準!$C$28,スコアリング基準!$C$29),0))</f>
        <v/>
      </c>
      <c r="X1085" s="4">
        <f>IFERROR(VLOOKUP($B1085,スコアリング基準!$A$36:$B$46,2,FALSE),0)</f>
        <v/>
      </c>
      <c r="Y1085" s="4">
        <f>SUM($S1085:$X1085)</f>
        <v/>
      </c>
      <c r="Z1085" s="4">
        <f>IF(COUNT($M1085:$N1085)=0,"データ無",IF($Y1085&gt;=スコアリング基準!$B$30,"S",IF($Y1085&gt;=スコアリング基準!$B$31,"A",IF($Y1085&gt;=スコアリング基準!$B$32,"B","C"))))</f>
        <v/>
      </c>
      <c r="AA1085">
        <f>IFERROR(INDEX(実績DB!$I$3:$I$104,MATCH($B1085&amp;$C1085,実績DB!$J$3:$J$104,0)),"")</f>
        <v/>
      </c>
    </row>
    <row r="1086">
      <c r="A1086" t="n">
        <v>1084</v>
      </c>
      <c r="B1086" t="inlineStr">
        <is>
          <t>東北</t>
        </is>
      </c>
      <c r="C1086" t="inlineStr">
        <is>
          <t>黒川北変電所</t>
        </is>
      </c>
      <c r="D1086" t="inlineStr">
        <is>
          <t>新潟県</t>
        </is>
      </c>
      <c r="E1086" t="n">
        <v>66</v>
      </c>
      <c r="F1086" t="n">
        <v>6.6</v>
      </c>
      <c r="G1086" s="3" t="n">
        <v>38.082853</v>
      </c>
      <c r="H1086" s="3" t="n">
        <v>139.437479</v>
      </c>
      <c r="I1086" t="inlineStr">
        <is>
          <t>Google Places(名称一致)</t>
        </is>
      </c>
      <c r="J1086" t="n">
        <v>18</v>
      </c>
      <c r="K1086" t="n">
        <v>18</v>
      </c>
      <c r="L1086" t="n">
        <v>-18</v>
      </c>
      <c r="M1086" t="n">
        <v>0</v>
      </c>
      <c r="O1086" t="inlineStr">
        <is>
          <t>不可 #4</t>
        </is>
      </c>
      <c r="P1086" t="inlineStr">
        <is>
          <t>有り</t>
        </is>
      </c>
      <c r="R1086" s="4">
        <f>IF(COUNT($M1086:$N1086)=0,"",IF(AND(IF($N1086&lt;&gt;"",$N1086,$M1086)&lt;=0,$O1086&lt;&gt;"可"),"警告",""))</f>
        <v/>
      </c>
      <c r="S1086" s="4">
        <f>IF(COUNT($M1086:$N1086)=0,0,IF(IF($N1086&lt;&gt;"",$N1086,$M1086)&gt;=スコアリング基準!$B$20,スコアリング基準!$C$20,IF(IF($N1086&lt;&gt;"",$N1086,$M1086)&gt;=スコアリング基準!$B$21,スコアリング基準!$C$21,IF(IF($N1086&lt;&gt;"",$N1086,$M1086)&gt;0,スコアリング基準!$C$22,0))))</f>
        <v/>
      </c>
      <c r="T1086" s="4">
        <f>IF($O1086="可",スコアリング基準!$C$23,0)</f>
        <v/>
      </c>
      <c r="U1086" s="4">
        <f>IF(OR(COUNT($K1086:$L1086)&lt;2,$K1086=0),0,IF(ABS($L1086)/$K1086&lt;=スコアリング基準!$B$24,スコアリング基準!$C$24,IF(ABS($L1086)/$K1086&lt;=スコアリング基準!$B$25,スコアリング基準!$C$25,IF(ABS($L1086)/$K1086&lt;=スコアリング基準!$B$26,スコアリング基準!$C$26,0))))</f>
        <v/>
      </c>
      <c r="V1086" s="4">
        <f>IF($P1086="なし",スコアリング基準!$C$27,0)</f>
        <v/>
      </c>
      <c r="W1086" s="4">
        <f>IF($F1086="",0,IF(ISNUMBER($F1086),IF($F1086&lt;=スコアリング基準!$B$28,スコアリング基準!$C$28,スコアリング基準!$C$29),0))</f>
        <v/>
      </c>
      <c r="X1086" s="4">
        <f>IFERROR(VLOOKUP($B1086,スコアリング基準!$A$36:$B$46,2,FALSE),0)</f>
        <v/>
      </c>
      <c r="Y1086" s="4">
        <f>SUM($S1086:$X1086)</f>
        <v/>
      </c>
      <c r="Z1086" s="4">
        <f>IF(COUNT($M1086:$N1086)=0,"データ無",IF($Y1086&gt;=スコアリング基準!$B$30,"S",IF($Y1086&gt;=スコアリング基準!$B$31,"A",IF($Y1086&gt;=スコアリング基準!$B$32,"B","C"))))</f>
        <v/>
      </c>
      <c r="AA1086">
        <f>IFERROR(INDEX(実績DB!$I$3:$I$104,MATCH($B1086&amp;$C1086,実績DB!$J$3:$J$104,0)),"")</f>
        <v/>
      </c>
    </row>
    <row r="1087">
      <c r="A1087" t="n">
        <v>1085</v>
      </c>
      <c r="B1087" t="inlineStr">
        <is>
          <t>東京</t>
        </is>
      </c>
      <c r="C1087" t="inlineStr">
        <is>
          <t>今泉変電所</t>
        </is>
      </c>
      <c r="D1087" t="inlineStr">
        <is>
          <t>栃木県</t>
        </is>
      </c>
      <c r="E1087" t="n">
        <v>750</v>
      </c>
      <c r="G1087" s="3" t="n">
        <v>36.559839</v>
      </c>
      <c r="H1087" s="3" t="n">
        <v>139.910532</v>
      </c>
      <c r="I1087" t="inlineStr">
        <is>
          <t>OSM実測</t>
        </is>
      </c>
      <c r="J1087" t="n">
        <v>47</v>
      </c>
      <c r="K1087" t="n">
        <v>49</v>
      </c>
      <c r="L1087" t="n">
        <v>-35</v>
      </c>
      <c r="M1087" t="n">
        <v>14</v>
      </c>
      <c r="N1087" t="n">
        <v>14</v>
      </c>
      <c r="O1087" t="inlineStr">
        <is>
          <t>不可 #3</t>
        </is>
      </c>
      <c r="P1087" t="inlineStr">
        <is>
          <t>なし</t>
        </is>
      </c>
      <c r="R1087" s="4">
        <f>IF(COUNT($M1087:$N1087)=0,"",IF(AND(IF($N1087&lt;&gt;"",$N1087,$M1087)&lt;=0,$O1087&lt;&gt;"可"),"警告",""))</f>
        <v/>
      </c>
      <c r="S1087" s="4">
        <f>IF(COUNT($M1087:$N1087)=0,0,IF(IF($N1087&lt;&gt;"",$N1087,$M1087)&gt;=スコアリング基準!$B$20,スコアリング基準!$C$20,IF(IF($N1087&lt;&gt;"",$N1087,$M1087)&gt;=スコアリング基準!$B$21,スコアリング基準!$C$21,IF(IF($N1087&lt;&gt;"",$N1087,$M1087)&gt;0,スコアリング基準!$C$22,0))))</f>
        <v/>
      </c>
      <c r="T1087" s="4">
        <f>IF($O1087="可",スコアリング基準!$C$23,0)</f>
        <v/>
      </c>
      <c r="U1087" s="4">
        <f>IF(OR(COUNT($K1087:$L1087)&lt;2,$K1087=0),0,IF(ABS($L1087)/$K1087&lt;=スコアリング基準!$B$24,スコアリング基準!$C$24,IF(ABS($L1087)/$K1087&lt;=スコアリング基準!$B$25,スコアリング基準!$C$25,IF(ABS($L1087)/$K1087&lt;=スコアリング基準!$B$26,スコアリング基準!$C$26,0))))</f>
        <v/>
      </c>
      <c r="V1087" s="4">
        <f>IF($P1087="なし",スコアリング基準!$C$27,0)</f>
        <v/>
      </c>
      <c r="W1087" s="4">
        <f>IF($F1087="",0,IF(ISNUMBER($F1087),IF($F1087&lt;=スコアリング基準!$B$28,スコアリング基準!$C$28,スコアリング基準!$C$29),0))</f>
        <v/>
      </c>
      <c r="X1087" s="4">
        <f>IFERROR(VLOOKUP($B1087,スコアリング基準!$A$36:$B$46,2,FALSE),0)</f>
        <v/>
      </c>
      <c r="Y1087" s="4">
        <f>SUM($S1087:$X1087)</f>
        <v/>
      </c>
      <c r="Z1087" s="4">
        <f>IF(COUNT($M1087:$N1087)=0,"データ無",IF($Y1087&gt;=スコアリング基準!$B$30,"S",IF($Y1087&gt;=スコアリング基準!$B$31,"A",IF($Y1087&gt;=スコアリング基準!$B$32,"B","C"))))</f>
        <v/>
      </c>
      <c r="AA1087">
        <f>IFERROR(INDEX(実績DB!$I$3:$I$104,MATCH($B1087&amp;$C1087,実績DB!$J$3:$J$104,0)),"")</f>
        <v/>
      </c>
    </row>
    <row r="1088">
      <c r="A1088" t="n">
        <v>1086</v>
      </c>
      <c r="B1088" t="inlineStr">
        <is>
          <t>東京</t>
        </is>
      </c>
      <c r="C1088" t="inlineStr">
        <is>
          <t>平出変電所</t>
        </is>
      </c>
      <c r="D1088" t="inlineStr">
        <is>
          <t>栃木県</t>
        </is>
      </c>
      <c r="E1088" t="n">
        <v>750</v>
      </c>
      <c r="G1088" s="3" t="n">
        <v>36.55405</v>
      </c>
      <c r="H1088" s="3" t="n">
        <v>139.940374</v>
      </c>
      <c r="I1088" t="inlineStr">
        <is>
          <t>OSM実測</t>
        </is>
      </c>
      <c r="J1088" t="n">
        <v>47</v>
      </c>
      <c r="K1088" t="n">
        <v>49</v>
      </c>
      <c r="L1088" t="n">
        <v>-30</v>
      </c>
      <c r="M1088" t="n">
        <v>19</v>
      </c>
      <c r="N1088" t="n">
        <v>0</v>
      </c>
      <c r="O1088" t="inlineStr">
        <is>
          <t>不可 #3</t>
        </is>
      </c>
      <c r="P1088" t="inlineStr">
        <is>
          <t>有り</t>
        </is>
      </c>
      <c r="R1088" s="4">
        <f>IF(COUNT($M1088:$N1088)=0,"",IF(AND(IF($N1088&lt;&gt;"",$N1088,$M1088)&lt;=0,$O1088&lt;&gt;"可"),"警告",""))</f>
        <v/>
      </c>
      <c r="S1088" s="4">
        <f>IF(COUNT($M1088:$N1088)=0,0,IF(IF($N1088&lt;&gt;"",$N1088,$M1088)&gt;=スコアリング基準!$B$20,スコアリング基準!$C$20,IF(IF($N1088&lt;&gt;"",$N1088,$M1088)&gt;=スコアリング基準!$B$21,スコアリング基準!$C$21,IF(IF($N1088&lt;&gt;"",$N1088,$M1088)&gt;0,スコアリング基準!$C$22,0))))</f>
        <v/>
      </c>
      <c r="T1088" s="4">
        <f>IF($O1088="可",スコアリング基準!$C$23,0)</f>
        <v/>
      </c>
      <c r="U1088" s="4">
        <f>IF(OR(COUNT($K1088:$L1088)&lt;2,$K1088=0),0,IF(ABS($L1088)/$K1088&lt;=スコアリング基準!$B$24,スコアリング基準!$C$24,IF(ABS($L1088)/$K1088&lt;=スコアリング基準!$B$25,スコアリング基準!$C$25,IF(ABS($L1088)/$K1088&lt;=スコアリング基準!$B$26,スコアリング基準!$C$26,0))))</f>
        <v/>
      </c>
      <c r="V1088" s="4">
        <f>IF($P1088="なし",スコアリング基準!$C$27,0)</f>
        <v/>
      </c>
      <c r="W1088" s="4">
        <f>IF($F1088="",0,IF(ISNUMBER($F1088),IF($F1088&lt;=スコアリング基準!$B$28,スコアリング基準!$C$28,スコアリング基準!$C$29),0))</f>
        <v/>
      </c>
      <c r="X1088" s="4">
        <f>IFERROR(VLOOKUP($B1088,スコアリング基準!$A$36:$B$46,2,FALSE),0)</f>
        <v/>
      </c>
      <c r="Y1088" s="4">
        <f>SUM($S1088:$X1088)</f>
        <v/>
      </c>
      <c r="Z1088" s="4">
        <f>IF(COUNT($M1088:$N1088)=0,"データ無",IF($Y1088&gt;=スコアリング基準!$B$30,"S",IF($Y1088&gt;=スコアリング基準!$B$31,"A",IF($Y1088&gt;=スコアリング基準!$B$32,"B","C"))))</f>
        <v/>
      </c>
      <c r="AA1088">
        <f>IFERROR(INDEX(実績DB!$I$3:$I$104,MATCH($B1088&amp;$C1088,実績DB!$J$3:$J$104,0)),"")</f>
        <v/>
      </c>
    </row>
    <row r="1089">
      <c r="A1089" t="n">
        <v>1087</v>
      </c>
      <c r="B1089" t="inlineStr">
        <is>
          <t>東京</t>
        </is>
      </c>
      <c r="C1089" t="inlineStr">
        <is>
          <t>芳賀変電所</t>
        </is>
      </c>
      <c r="D1089" t="inlineStr">
        <is>
          <t>栃木県</t>
        </is>
      </c>
      <c r="E1089" t="n">
        <v>750</v>
      </c>
      <c r="G1089" s="3" t="n">
        <v>36.563914</v>
      </c>
      <c r="H1089" s="3" t="n">
        <v>140.009722</v>
      </c>
      <c r="I1089" t="inlineStr">
        <is>
          <t>OSM実測</t>
        </is>
      </c>
      <c r="J1089" t="n">
        <v>600</v>
      </c>
      <c r="K1089" t="n">
        <v>450</v>
      </c>
      <c r="L1089" t="n">
        <v>-498</v>
      </c>
      <c r="O1089" t="inlineStr">
        <is>
          <t>可</t>
        </is>
      </c>
      <c r="P1089" t="inlineStr">
        <is>
          <t>有り</t>
        </is>
      </c>
      <c r="R1089" s="4">
        <f>IF(COUNT($M1089:$N1089)=0,"",IF(AND(IF($N1089&lt;&gt;"",$N1089,$M1089)&lt;=0,$O1089&lt;&gt;"可"),"警告",""))</f>
        <v/>
      </c>
      <c r="S1089" s="4">
        <f>IF(COUNT($M1089:$N1089)=0,0,IF(IF($N1089&lt;&gt;"",$N1089,$M1089)&gt;=スコアリング基準!$B$20,スコアリング基準!$C$20,IF(IF($N1089&lt;&gt;"",$N1089,$M1089)&gt;=スコアリング基準!$B$21,スコアリング基準!$C$21,IF(IF($N1089&lt;&gt;"",$N1089,$M1089)&gt;0,スコアリング基準!$C$22,0))))</f>
        <v/>
      </c>
      <c r="T1089" s="4">
        <f>IF($O1089="可",スコアリング基準!$C$23,0)</f>
        <v/>
      </c>
      <c r="U1089" s="4">
        <f>IF(OR(COUNT($K1089:$L1089)&lt;2,$K1089=0),0,IF(ABS($L1089)/$K1089&lt;=スコアリング基準!$B$24,スコアリング基準!$C$24,IF(ABS($L1089)/$K1089&lt;=スコアリング基準!$B$25,スコアリング基準!$C$25,IF(ABS($L1089)/$K1089&lt;=スコアリング基準!$B$26,スコアリング基準!$C$26,0))))</f>
        <v/>
      </c>
      <c r="V1089" s="4">
        <f>IF($P1089="なし",スコアリング基準!$C$27,0)</f>
        <v/>
      </c>
      <c r="W1089" s="4">
        <f>IF($F1089="",0,IF(ISNUMBER($F1089),IF($F1089&lt;=スコアリング基準!$B$28,スコアリング基準!$C$28,スコアリング基準!$C$29),0))</f>
        <v/>
      </c>
      <c r="X1089" s="4">
        <f>IFERROR(VLOOKUP($B1089,スコアリング基準!$A$36:$B$46,2,FALSE),0)</f>
        <v/>
      </c>
      <c r="Y1089" s="4">
        <f>SUM($S1089:$X1089)</f>
        <v/>
      </c>
      <c r="Z1089" s="4">
        <f>IF(COUNT($M1089:$N1089)=0,"データ無",IF($Y1089&gt;=スコアリング基準!$B$30,"S",IF($Y1089&gt;=スコアリング基準!$B$31,"A",IF($Y1089&gt;=スコアリング基準!$B$32,"B","C"))))</f>
        <v/>
      </c>
      <c r="AA1089">
        <f>IFERROR(INDEX(実績DB!$I$3:$I$104,MATCH($B1089&amp;$C1089,実績DB!$J$3:$J$104,0)),"")</f>
        <v/>
      </c>
    </row>
    <row r="1090">
      <c r="A1090" t="n">
        <v>1088</v>
      </c>
      <c r="B1090" t="inlineStr">
        <is>
          <t>東京</t>
        </is>
      </c>
      <c r="C1090" t="inlineStr">
        <is>
          <t>南いわき開閉所</t>
        </is>
      </c>
      <c r="D1090" t="inlineStr">
        <is>
          <t>福島県</t>
        </is>
      </c>
      <c r="E1090" t="n">
        <v>500</v>
      </c>
      <c r="G1090" s="3" t="n">
        <v>37.381484</v>
      </c>
      <c r="H1090" s="3" t="n">
        <v>140.805069</v>
      </c>
      <c r="I1090" t="inlineStr">
        <is>
          <t>OSM実測</t>
        </is>
      </c>
      <c r="R1090" s="4">
        <f>IF(COUNT($M1090:$N1090)=0,"",IF(AND(IF($N1090&lt;&gt;"",$N1090,$M1090)&lt;=0,$O1090&lt;&gt;"可"),"警告",""))</f>
        <v/>
      </c>
      <c r="S1090" s="4">
        <f>IF(COUNT($M1090:$N1090)=0,0,IF(IF($N1090&lt;&gt;"",$N1090,$M1090)&gt;=スコアリング基準!$B$20,スコアリング基準!$C$20,IF(IF($N1090&lt;&gt;"",$N1090,$M1090)&gt;=スコアリング基準!$B$21,スコアリング基準!$C$21,IF(IF($N1090&lt;&gt;"",$N1090,$M1090)&gt;0,スコアリング基準!$C$22,0))))</f>
        <v/>
      </c>
      <c r="T1090" s="4">
        <f>IF($O1090="可",スコアリング基準!$C$23,0)</f>
        <v/>
      </c>
      <c r="U1090" s="4">
        <f>IF(OR(COUNT($K1090:$L1090)&lt;2,$K1090=0),0,IF(ABS($L1090)/$K1090&lt;=スコアリング基準!$B$24,スコアリング基準!$C$24,IF(ABS($L1090)/$K1090&lt;=スコアリング基準!$B$25,スコアリング基準!$C$25,IF(ABS($L1090)/$K1090&lt;=スコアリング基準!$B$26,スコアリング基準!$C$26,0))))</f>
        <v/>
      </c>
      <c r="V1090" s="4">
        <f>IF($P1090="なし",スコアリング基準!$C$27,0)</f>
        <v/>
      </c>
      <c r="W1090" s="4">
        <f>IF($F1090="",0,IF(ISNUMBER($F1090),IF($F1090&lt;=スコアリング基準!$B$28,スコアリング基準!$C$28,スコアリング基準!$C$29),0))</f>
        <v/>
      </c>
      <c r="X1090" s="4">
        <f>IFERROR(VLOOKUP($B1090,スコアリング基準!$A$36:$B$46,2,FALSE),0)</f>
        <v/>
      </c>
      <c r="Y1090" s="4">
        <f>SUM($S1090:$X1090)</f>
        <v/>
      </c>
      <c r="Z1090" s="4">
        <f>IF(COUNT($M1090:$N1090)=0,"データ無",IF($Y1090&gt;=スコアリング基準!$B$30,"S",IF($Y1090&gt;=スコアリング基準!$B$31,"A",IF($Y1090&gt;=スコアリング基準!$B$32,"B","C"))))</f>
        <v/>
      </c>
      <c r="AA1090">
        <f>IFERROR(INDEX(実績DB!$I$3:$I$104,MATCH($B1090&amp;$C1090,実績DB!$J$3:$J$104,0)),"")</f>
        <v/>
      </c>
    </row>
    <row r="1091">
      <c r="A1091" t="n">
        <v>1089</v>
      </c>
      <c r="B1091" t="inlineStr">
        <is>
          <t>東京</t>
        </is>
      </c>
      <c r="C1091" t="inlineStr">
        <is>
          <t>房総変電所</t>
        </is>
      </c>
      <c r="D1091" t="inlineStr">
        <is>
          <t>千葉県</t>
        </is>
      </c>
      <c r="E1091" t="n">
        <v>500</v>
      </c>
      <c r="G1091" s="3" t="n">
        <v>35.499378</v>
      </c>
      <c r="H1091" s="3" t="n">
        <v>140.166375</v>
      </c>
      <c r="I1091" t="inlineStr">
        <is>
          <t>OSM実測</t>
        </is>
      </c>
      <c r="J1091" t="n">
        <v>4500</v>
      </c>
      <c r="K1091" t="n">
        <v>3420</v>
      </c>
      <c r="O1091" t="inlineStr">
        <is>
          <t>可</t>
        </is>
      </c>
      <c r="P1091" t="inlineStr">
        <is>
          <t>有り</t>
        </is>
      </c>
      <c r="R1091" s="4">
        <f>IF(COUNT($M1091:$N1091)=0,"",IF(AND(IF($N1091&lt;&gt;"",$N1091,$M1091)&lt;=0,$O1091&lt;&gt;"可"),"警告",""))</f>
        <v/>
      </c>
      <c r="S1091" s="4">
        <f>IF(COUNT($M1091:$N1091)=0,0,IF(IF($N1091&lt;&gt;"",$N1091,$M1091)&gt;=スコアリング基準!$B$20,スコアリング基準!$C$20,IF(IF($N1091&lt;&gt;"",$N1091,$M1091)&gt;=スコアリング基準!$B$21,スコアリング基準!$C$21,IF(IF($N1091&lt;&gt;"",$N1091,$M1091)&gt;0,スコアリング基準!$C$22,0))))</f>
        <v/>
      </c>
      <c r="T1091" s="4">
        <f>IF($O1091="可",スコアリング基準!$C$23,0)</f>
        <v/>
      </c>
      <c r="U1091" s="4">
        <f>IF(OR(COUNT($K1091:$L1091)&lt;2,$K1091=0),0,IF(ABS($L1091)/$K1091&lt;=スコアリング基準!$B$24,スコアリング基準!$C$24,IF(ABS($L1091)/$K1091&lt;=スコアリング基準!$B$25,スコアリング基準!$C$25,IF(ABS($L1091)/$K1091&lt;=スコアリング基準!$B$26,スコアリング基準!$C$26,0))))</f>
        <v/>
      </c>
      <c r="V1091" s="4">
        <f>IF($P1091="なし",スコアリング基準!$C$27,0)</f>
        <v/>
      </c>
      <c r="W1091" s="4">
        <f>IF($F1091="",0,IF(ISNUMBER($F1091),IF($F1091&lt;=スコアリング基準!$B$28,スコアリング基準!$C$28,スコアリング基準!$C$29),0))</f>
        <v/>
      </c>
      <c r="X1091" s="4">
        <f>IFERROR(VLOOKUP($B1091,スコアリング基準!$A$36:$B$46,2,FALSE),0)</f>
        <v/>
      </c>
      <c r="Y1091" s="4">
        <f>SUM($S1091:$X1091)</f>
        <v/>
      </c>
      <c r="Z1091" s="4">
        <f>IF(COUNT($M1091:$N1091)=0,"データ無",IF($Y1091&gt;=スコアリング基準!$B$30,"S",IF($Y1091&gt;=スコアリング基準!$B$31,"A",IF($Y1091&gt;=スコアリング基準!$B$32,"B","C"))))</f>
        <v/>
      </c>
      <c r="AA1091">
        <f>IFERROR(INDEX(実績DB!$I$3:$I$104,MATCH($B1091&amp;$C1091,実績DB!$J$3:$J$104,0)),"")</f>
        <v/>
      </c>
    </row>
    <row r="1092">
      <c r="A1092" t="n">
        <v>1090</v>
      </c>
      <c r="B1092" t="inlineStr">
        <is>
          <t>東京</t>
        </is>
      </c>
      <c r="C1092" t="inlineStr">
        <is>
          <t>新いわき開閉所</t>
        </is>
      </c>
      <c r="D1092" t="inlineStr">
        <is>
          <t>福島県</t>
        </is>
      </c>
      <c r="E1092" t="n">
        <v>500</v>
      </c>
      <c r="G1092" s="3" t="n">
        <v>37.141976</v>
      </c>
      <c r="H1092" s="3" t="n">
        <v>140.722563</v>
      </c>
      <c r="I1092" t="inlineStr">
        <is>
          <t>OSM実測</t>
        </is>
      </c>
      <c r="R1092" s="4">
        <f>IF(COUNT($M1092:$N1092)=0,"",IF(AND(IF($N1092&lt;&gt;"",$N1092,$M1092)&lt;=0,$O1092&lt;&gt;"可"),"警告",""))</f>
        <v/>
      </c>
      <c r="S1092" s="4">
        <f>IF(COUNT($M1092:$N1092)=0,0,IF(IF($N1092&lt;&gt;"",$N1092,$M1092)&gt;=スコアリング基準!$B$20,スコアリング基準!$C$20,IF(IF($N1092&lt;&gt;"",$N1092,$M1092)&gt;=スコアリング基準!$B$21,スコアリング基準!$C$21,IF(IF($N1092&lt;&gt;"",$N1092,$M1092)&gt;0,スコアリング基準!$C$22,0))))</f>
        <v/>
      </c>
      <c r="T1092" s="4">
        <f>IF($O1092="可",スコアリング基準!$C$23,0)</f>
        <v/>
      </c>
      <c r="U1092" s="4">
        <f>IF(OR(COUNT($K1092:$L1092)&lt;2,$K1092=0),0,IF(ABS($L1092)/$K1092&lt;=スコアリング基準!$B$24,スコアリング基準!$C$24,IF(ABS($L1092)/$K1092&lt;=スコアリング基準!$B$25,スコアリング基準!$C$25,IF(ABS($L1092)/$K1092&lt;=スコアリング基準!$B$26,スコアリング基準!$C$26,0))))</f>
        <v/>
      </c>
      <c r="V1092" s="4">
        <f>IF($P1092="なし",スコアリング基準!$C$27,0)</f>
        <v/>
      </c>
      <c r="W1092" s="4">
        <f>IF($F1092="",0,IF(ISNUMBER($F1092),IF($F1092&lt;=スコアリング基準!$B$28,スコアリング基準!$C$28,スコアリング基準!$C$29),0))</f>
        <v/>
      </c>
      <c r="X1092" s="4">
        <f>IFERROR(VLOOKUP($B1092,スコアリング基準!$A$36:$B$46,2,FALSE),0)</f>
        <v/>
      </c>
      <c r="Y1092" s="4">
        <f>SUM($S1092:$X1092)</f>
        <v/>
      </c>
      <c r="Z1092" s="4">
        <f>IF(COUNT($M1092:$N1092)=0,"データ無",IF($Y1092&gt;=スコアリング基準!$B$30,"S",IF($Y1092&gt;=スコアリング基準!$B$31,"A",IF($Y1092&gt;=スコアリング基準!$B$32,"B","C"))))</f>
        <v/>
      </c>
      <c r="AA1092">
        <f>IFERROR(INDEX(実績DB!$I$3:$I$104,MATCH($B1092&amp;$C1092,実績DB!$J$3:$J$104,0)),"")</f>
        <v/>
      </c>
    </row>
    <row r="1093">
      <c r="A1093" t="n">
        <v>1091</v>
      </c>
      <c r="B1093" t="inlineStr">
        <is>
          <t>東京</t>
        </is>
      </c>
      <c r="C1093" t="inlineStr">
        <is>
          <t>新京葉変電所</t>
        </is>
      </c>
      <c r="D1093" t="inlineStr">
        <is>
          <t>千葉県</t>
        </is>
      </c>
      <c r="E1093" t="n">
        <v>500</v>
      </c>
      <c r="G1093" s="3" t="n">
        <v>35.781322</v>
      </c>
      <c r="H1093" s="3" t="n">
        <v>140.069421</v>
      </c>
      <c r="I1093" t="inlineStr">
        <is>
          <t>OSM実測</t>
        </is>
      </c>
      <c r="J1093" t="n">
        <v>4500</v>
      </c>
      <c r="K1093" t="n">
        <v>3420</v>
      </c>
      <c r="O1093" t="inlineStr">
        <is>
          <t>可</t>
        </is>
      </c>
      <c r="P1093" t="inlineStr">
        <is>
          <t>なし</t>
        </is>
      </c>
      <c r="R1093" s="4">
        <f>IF(COUNT($M1093:$N1093)=0,"",IF(AND(IF($N1093&lt;&gt;"",$N1093,$M1093)&lt;=0,$O1093&lt;&gt;"可"),"警告",""))</f>
        <v/>
      </c>
      <c r="S1093" s="4">
        <f>IF(COUNT($M1093:$N1093)=0,0,IF(IF($N1093&lt;&gt;"",$N1093,$M1093)&gt;=スコアリング基準!$B$20,スコアリング基準!$C$20,IF(IF($N1093&lt;&gt;"",$N1093,$M1093)&gt;=スコアリング基準!$B$21,スコアリング基準!$C$21,IF(IF($N1093&lt;&gt;"",$N1093,$M1093)&gt;0,スコアリング基準!$C$22,0))))</f>
        <v/>
      </c>
      <c r="T1093" s="4">
        <f>IF($O1093="可",スコアリング基準!$C$23,0)</f>
        <v/>
      </c>
      <c r="U1093" s="4">
        <f>IF(OR(COUNT($K1093:$L1093)&lt;2,$K1093=0),0,IF(ABS($L1093)/$K1093&lt;=スコアリング基準!$B$24,スコアリング基準!$C$24,IF(ABS($L1093)/$K1093&lt;=スコアリング基準!$B$25,スコアリング基準!$C$25,IF(ABS($L1093)/$K1093&lt;=スコアリング基準!$B$26,スコアリング基準!$C$26,0))))</f>
        <v/>
      </c>
      <c r="V1093" s="4">
        <f>IF($P1093="なし",スコアリング基準!$C$27,0)</f>
        <v/>
      </c>
      <c r="W1093" s="4">
        <f>IF($F1093="",0,IF(ISNUMBER($F1093),IF($F1093&lt;=スコアリング基準!$B$28,スコアリング基準!$C$28,スコアリング基準!$C$29),0))</f>
        <v/>
      </c>
      <c r="X1093" s="4">
        <f>IFERROR(VLOOKUP($B1093,スコアリング基準!$A$36:$B$46,2,FALSE),0)</f>
        <v/>
      </c>
      <c r="Y1093" s="4">
        <f>SUM($S1093:$X1093)</f>
        <v/>
      </c>
      <c r="Z1093" s="4">
        <f>IF(COUNT($M1093:$N1093)=0,"データ無",IF($Y1093&gt;=スコアリング基準!$B$30,"S",IF($Y1093&gt;=スコアリング基準!$B$31,"A",IF($Y1093&gt;=スコアリング基準!$B$32,"B","C"))))</f>
        <v/>
      </c>
      <c r="AA1093">
        <f>IFERROR(INDEX(実績DB!$I$3:$I$104,MATCH($B1093&amp;$C1093,実績DB!$J$3:$J$104,0)),"")</f>
        <v/>
      </c>
    </row>
    <row r="1094">
      <c r="A1094" t="n">
        <v>1092</v>
      </c>
      <c r="B1094" t="inlineStr">
        <is>
          <t>東京</t>
        </is>
      </c>
      <c r="C1094" t="inlineStr">
        <is>
          <t>新今市開閉所</t>
        </is>
      </c>
      <c r="D1094" t="inlineStr">
        <is>
          <t>栃木県</t>
        </is>
      </c>
      <c r="E1094" t="n">
        <v>500</v>
      </c>
      <c r="G1094" s="3" t="n">
        <v>36.71284</v>
      </c>
      <c r="H1094" s="3" t="n">
        <v>139.832453</v>
      </c>
      <c r="I1094" t="inlineStr">
        <is>
          <t>OSM実測</t>
        </is>
      </c>
      <c r="R1094" s="4">
        <f>IF(COUNT($M1094:$N1094)=0,"",IF(AND(IF($N1094&lt;&gt;"",$N1094,$M1094)&lt;=0,$O1094&lt;&gt;"可"),"警告",""))</f>
        <v/>
      </c>
      <c r="S1094" s="4">
        <f>IF(COUNT($M1094:$N1094)=0,0,IF(IF($N1094&lt;&gt;"",$N1094,$M1094)&gt;=スコアリング基準!$B$20,スコアリング基準!$C$20,IF(IF($N1094&lt;&gt;"",$N1094,$M1094)&gt;=スコアリング基準!$B$21,スコアリング基準!$C$21,IF(IF($N1094&lt;&gt;"",$N1094,$M1094)&gt;0,スコアリング基準!$C$22,0))))</f>
        <v/>
      </c>
      <c r="T1094" s="4">
        <f>IF($O1094="可",スコアリング基準!$C$23,0)</f>
        <v/>
      </c>
      <c r="U1094" s="4">
        <f>IF(OR(COUNT($K1094:$L1094)&lt;2,$K1094=0),0,IF(ABS($L1094)/$K1094&lt;=スコアリング基準!$B$24,スコアリング基準!$C$24,IF(ABS($L1094)/$K1094&lt;=スコアリング基準!$B$25,スコアリング基準!$C$25,IF(ABS($L1094)/$K1094&lt;=スコアリング基準!$B$26,スコアリング基準!$C$26,0))))</f>
        <v/>
      </c>
      <c r="V1094" s="4">
        <f>IF($P1094="なし",スコアリング基準!$C$27,0)</f>
        <v/>
      </c>
      <c r="W1094" s="4">
        <f>IF($F1094="",0,IF(ISNUMBER($F1094),IF($F1094&lt;=スコアリング基準!$B$28,スコアリング基準!$C$28,スコアリング基準!$C$29),0))</f>
        <v/>
      </c>
      <c r="X1094" s="4">
        <f>IFERROR(VLOOKUP($B1094,スコアリング基準!$A$36:$B$46,2,FALSE),0)</f>
        <v/>
      </c>
      <c r="Y1094" s="4">
        <f>SUM($S1094:$X1094)</f>
        <v/>
      </c>
      <c r="Z1094" s="4">
        <f>IF(COUNT($M1094:$N1094)=0,"データ無",IF($Y1094&gt;=スコアリング基準!$B$30,"S",IF($Y1094&gt;=スコアリング基準!$B$31,"A",IF($Y1094&gt;=スコアリング基準!$B$32,"B","C"))))</f>
        <v/>
      </c>
      <c r="AA1094">
        <f>IFERROR(INDEX(実績DB!$I$3:$I$104,MATCH($B1094&amp;$C1094,実績DB!$J$3:$J$104,0)),"")</f>
        <v/>
      </c>
    </row>
    <row r="1095">
      <c r="A1095" t="n">
        <v>1093</v>
      </c>
      <c r="B1095" t="inlineStr">
        <is>
          <t>東京</t>
        </is>
      </c>
      <c r="C1095" t="inlineStr">
        <is>
          <t>新佐原変電所</t>
        </is>
      </c>
      <c r="D1095" t="inlineStr">
        <is>
          <t>千葉県</t>
        </is>
      </c>
      <c r="E1095" t="n">
        <v>500</v>
      </c>
      <c r="G1095" s="3" t="n">
        <v>35.865238</v>
      </c>
      <c r="H1095" s="3" t="n">
        <v>140.457734</v>
      </c>
      <c r="I1095" t="inlineStr">
        <is>
          <t>OSM実測</t>
        </is>
      </c>
      <c r="J1095" t="n">
        <v>3500</v>
      </c>
      <c r="K1095" t="n">
        <v>2262</v>
      </c>
      <c r="O1095" t="inlineStr">
        <is>
          <t>可</t>
        </is>
      </c>
      <c r="P1095" t="inlineStr">
        <is>
          <t>有り</t>
        </is>
      </c>
      <c r="R1095" s="4">
        <f>IF(COUNT($M1095:$N1095)=0,"",IF(AND(IF($N1095&lt;&gt;"",$N1095,$M1095)&lt;=0,$O1095&lt;&gt;"可"),"警告",""))</f>
        <v/>
      </c>
      <c r="S1095" s="4">
        <f>IF(COUNT($M1095:$N1095)=0,0,IF(IF($N1095&lt;&gt;"",$N1095,$M1095)&gt;=スコアリング基準!$B$20,スコアリング基準!$C$20,IF(IF($N1095&lt;&gt;"",$N1095,$M1095)&gt;=スコアリング基準!$B$21,スコアリング基準!$C$21,IF(IF($N1095&lt;&gt;"",$N1095,$M1095)&gt;0,スコアリング基準!$C$22,0))))</f>
        <v/>
      </c>
      <c r="T1095" s="4">
        <f>IF($O1095="可",スコアリング基準!$C$23,0)</f>
        <v/>
      </c>
      <c r="U1095" s="4">
        <f>IF(OR(COUNT($K1095:$L1095)&lt;2,$K1095=0),0,IF(ABS($L1095)/$K1095&lt;=スコアリング基準!$B$24,スコアリング基準!$C$24,IF(ABS($L1095)/$K1095&lt;=スコアリング基準!$B$25,スコアリング基準!$C$25,IF(ABS($L1095)/$K1095&lt;=スコアリング基準!$B$26,スコアリング基準!$C$26,0))))</f>
        <v/>
      </c>
      <c r="V1095" s="4">
        <f>IF($P1095="なし",スコアリング基準!$C$27,0)</f>
        <v/>
      </c>
      <c r="W1095" s="4">
        <f>IF($F1095="",0,IF(ISNUMBER($F1095),IF($F1095&lt;=スコアリング基準!$B$28,スコアリング基準!$C$28,スコアリング基準!$C$29),0))</f>
        <v/>
      </c>
      <c r="X1095" s="4">
        <f>IFERROR(VLOOKUP($B1095,スコアリング基準!$A$36:$B$46,2,FALSE),0)</f>
        <v/>
      </c>
      <c r="Y1095" s="4">
        <f>SUM($S1095:$X1095)</f>
        <v/>
      </c>
      <c r="Z1095" s="4">
        <f>IF(COUNT($M1095:$N1095)=0,"データ無",IF($Y1095&gt;=スコアリング基準!$B$30,"S",IF($Y1095&gt;=スコアリング基準!$B$31,"A",IF($Y1095&gt;=スコアリング基準!$B$32,"B","C"))))</f>
        <v/>
      </c>
      <c r="AA1095">
        <f>IFERROR(INDEX(実績DB!$I$3:$I$104,MATCH($B1095&amp;$C1095,実績DB!$J$3:$J$104,0)),"")</f>
        <v/>
      </c>
    </row>
    <row r="1096">
      <c r="A1096" t="n">
        <v>1094</v>
      </c>
      <c r="B1096" t="inlineStr">
        <is>
          <t>東京</t>
        </is>
      </c>
      <c r="C1096" t="inlineStr">
        <is>
          <t>新信濃変電所</t>
        </is>
      </c>
      <c r="D1096" t="inlineStr">
        <is>
          <t>長野県</t>
        </is>
      </c>
      <c r="E1096" t="n">
        <v>500</v>
      </c>
      <c r="G1096" s="3" t="n">
        <v>36.137768</v>
      </c>
      <c r="H1096" s="3" t="n">
        <v>137.883856</v>
      </c>
      <c r="I1096" t="inlineStr">
        <is>
          <t>OSM実測</t>
        </is>
      </c>
      <c r="J1096" t="n">
        <v>3000</v>
      </c>
      <c r="K1096" t="n">
        <v>2280</v>
      </c>
      <c r="O1096" t="inlineStr">
        <is>
          <t>可</t>
        </is>
      </c>
      <c r="P1096" t="inlineStr">
        <is>
          <t>有り</t>
        </is>
      </c>
      <c r="R1096" s="4">
        <f>IF(COUNT($M1096:$N1096)=0,"",IF(AND(IF($N1096&lt;&gt;"",$N1096,$M1096)&lt;=0,$O1096&lt;&gt;"可"),"警告",""))</f>
        <v/>
      </c>
      <c r="S1096" s="4">
        <f>IF(COUNT($M1096:$N1096)=0,0,IF(IF($N1096&lt;&gt;"",$N1096,$M1096)&gt;=スコアリング基準!$B$20,スコアリング基準!$C$20,IF(IF($N1096&lt;&gt;"",$N1096,$M1096)&gt;=スコアリング基準!$B$21,スコアリング基準!$C$21,IF(IF($N1096&lt;&gt;"",$N1096,$M1096)&gt;0,スコアリング基準!$C$22,0))))</f>
        <v/>
      </c>
      <c r="T1096" s="4">
        <f>IF($O1096="可",スコアリング基準!$C$23,0)</f>
        <v/>
      </c>
      <c r="U1096" s="4">
        <f>IF(OR(COUNT($K1096:$L1096)&lt;2,$K1096=0),0,IF(ABS($L1096)/$K1096&lt;=スコアリング基準!$B$24,スコアリング基準!$C$24,IF(ABS($L1096)/$K1096&lt;=スコアリング基準!$B$25,スコアリング基準!$C$25,IF(ABS($L1096)/$K1096&lt;=スコアリング基準!$B$26,スコアリング基準!$C$26,0))))</f>
        <v/>
      </c>
      <c r="V1096" s="4">
        <f>IF($P1096="なし",スコアリング基準!$C$27,0)</f>
        <v/>
      </c>
      <c r="W1096" s="4">
        <f>IF($F1096="",0,IF(ISNUMBER($F1096),IF($F1096&lt;=スコアリング基準!$B$28,スコアリング基準!$C$28,スコアリング基準!$C$29),0))</f>
        <v/>
      </c>
      <c r="X1096" s="4">
        <f>IFERROR(VLOOKUP($B1096,スコアリング基準!$A$36:$B$46,2,FALSE),0)</f>
        <v/>
      </c>
      <c r="Y1096" s="4">
        <f>SUM($S1096:$X1096)</f>
        <v/>
      </c>
      <c r="Z1096" s="4">
        <f>IF(COUNT($M1096:$N1096)=0,"データ無",IF($Y1096&gt;=スコアリング基準!$B$30,"S",IF($Y1096&gt;=スコアリング基準!$B$31,"A",IF($Y1096&gt;=スコアリング基準!$B$32,"B","C"))))</f>
        <v/>
      </c>
      <c r="AA1096">
        <f>IFERROR(INDEX(実績DB!$I$3:$I$104,MATCH($B1096&amp;$C1096,実績DB!$J$3:$J$104,0)),"")</f>
        <v/>
      </c>
    </row>
    <row r="1097">
      <c r="A1097" t="n">
        <v>1095</v>
      </c>
      <c r="B1097" t="inlineStr">
        <is>
          <t>東京</t>
        </is>
      </c>
      <c r="C1097" t="inlineStr">
        <is>
          <t>新古河変電所</t>
        </is>
      </c>
      <c r="D1097" t="inlineStr">
        <is>
          <t>茨城県</t>
        </is>
      </c>
      <c r="E1097" t="n">
        <v>500</v>
      </c>
      <c r="G1097" s="3" t="n">
        <v>36.106946</v>
      </c>
      <c r="H1097" s="3" t="n">
        <v>139.832514</v>
      </c>
      <c r="I1097" t="inlineStr">
        <is>
          <t>OSM実測</t>
        </is>
      </c>
      <c r="J1097" t="n">
        <v>6000</v>
      </c>
      <c r="K1097" t="n">
        <v>5130</v>
      </c>
      <c r="O1097" t="inlineStr">
        <is>
          <t>可</t>
        </is>
      </c>
      <c r="P1097" t="inlineStr">
        <is>
          <t>なし記載(有り-)</t>
        </is>
      </c>
      <c r="R1097" s="4">
        <f>IF(COUNT($M1097:$N1097)=0,"",IF(AND(IF($N1097&lt;&gt;"",$N1097,$M1097)&lt;=0,$O1097&lt;&gt;"可"),"警告",""))</f>
        <v/>
      </c>
      <c r="S1097" s="4">
        <f>IF(COUNT($M1097:$N1097)=0,0,IF(IF($N1097&lt;&gt;"",$N1097,$M1097)&gt;=スコアリング基準!$B$20,スコアリング基準!$C$20,IF(IF($N1097&lt;&gt;"",$N1097,$M1097)&gt;=スコアリング基準!$B$21,スコアリング基準!$C$21,IF(IF($N1097&lt;&gt;"",$N1097,$M1097)&gt;0,スコアリング基準!$C$22,0))))</f>
        <v/>
      </c>
      <c r="T1097" s="4">
        <f>IF($O1097="可",スコアリング基準!$C$23,0)</f>
        <v/>
      </c>
      <c r="U1097" s="4">
        <f>IF(OR(COUNT($K1097:$L1097)&lt;2,$K1097=0),0,IF(ABS($L1097)/$K1097&lt;=スコアリング基準!$B$24,スコアリング基準!$C$24,IF(ABS($L1097)/$K1097&lt;=スコアリング基準!$B$25,スコアリング基準!$C$25,IF(ABS($L1097)/$K1097&lt;=スコアリング基準!$B$26,スコアリング基準!$C$26,0))))</f>
        <v/>
      </c>
      <c r="V1097" s="4">
        <f>IF($P1097="なし",スコアリング基準!$C$27,0)</f>
        <v/>
      </c>
      <c r="W1097" s="4">
        <f>IF($F1097="",0,IF(ISNUMBER($F1097),IF($F1097&lt;=スコアリング基準!$B$28,スコアリング基準!$C$28,スコアリング基準!$C$29),0))</f>
        <v/>
      </c>
      <c r="X1097" s="4">
        <f>IFERROR(VLOOKUP($B1097,スコアリング基準!$A$36:$B$46,2,FALSE),0)</f>
        <v/>
      </c>
      <c r="Y1097" s="4">
        <f>SUM($S1097:$X1097)</f>
        <v/>
      </c>
      <c r="Z1097" s="4">
        <f>IF(COUNT($M1097:$N1097)=0,"データ無",IF($Y1097&gt;=スコアリング基準!$B$30,"S",IF($Y1097&gt;=スコアリング基準!$B$31,"A",IF($Y1097&gt;=スコアリング基準!$B$32,"B","C"))))</f>
        <v/>
      </c>
      <c r="AA1097">
        <f>IFERROR(INDEX(実績DB!$I$3:$I$104,MATCH($B1097&amp;$C1097,実績DB!$J$3:$J$104,0)),"")</f>
        <v/>
      </c>
    </row>
    <row r="1098">
      <c r="A1098" t="n">
        <v>1096</v>
      </c>
      <c r="B1098" t="inlineStr">
        <is>
          <t>東京</t>
        </is>
      </c>
      <c r="C1098" t="inlineStr">
        <is>
          <t>新坂戸変電所</t>
        </is>
      </c>
      <c r="D1098" t="inlineStr">
        <is>
          <t>埼玉県</t>
        </is>
      </c>
      <c r="E1098" t="n">
        <v>500</v>
      </c>
      <c r="G1098" s="3" t="n">
        <v>35.961979</v>
      </c>
      <c r="H1098" s="3" t="n">
        <v>139.436626</v>
      </c>
      <c r="I1098" t="inlineStr">
        <is>
          <t>OSM実測</t>
        </is>
      </c>
      <c r="J1098" t="n">
        <v>4500</v>
      </c>
      <c r="K1098" t="n">
        <v>3420</v>
      </c>
      <c r="O1098" t="inlineStr">
        <is>
          <t>可</t>
        </is>
      </c>
      <c r="P1098" t="inlineStr">
        <is>
          <t>なし</t>
        </is>
      </c>
      <c r="R1098" s="4">
        <f>IF(COUNT($M1098:$N1098)=0,"",IF(AND(IF($N1098&lt;&gt;"",$N1098,$M1098)&lt;=0,$O1098&lt;&gt;"可"),"警告",""))</f>
        <v/>
      </c>
      <c r="S1098" s="4">
        <f>IF(COUNT($M1098:$N1098)=0,0,IF(IF($N1098&lt;&gt;"",$N1098,$M1098)&gt;=スコアリング基準!$B$20,スコアリング基準!$C$20,IF(IF($N1098&lt;&gt;"",$N1098,$M1098)&gt;=スコアリング基準!$B$21,スコアリング基準!$C$21,IF(IF($N1098&lt;&gt;"",$N1098,$M1098)&gt;0,スコアリング基準!$C$22,0))))</f>
        <v/>
      </c>
      <c r="T1098" s="4">
        <f>IF($O1098="可",スコアリング基準!$C$23,0)</f>
        <v/>
      </c>
      <c r="U1098" s="4">
        <f>IF(OR(COUNT($K1098:$L1098)&lt;2,$K1098=0),0,IF(ABS($L1098)/$K1098&lt;=スコアリング基準!$B$24,スコアリング基準!$C$24,IF(ABS($L1098)/$K1098&lt;=スコアリング基準!$B$25,スコアリング基準!$C$25,IF(ABS($L1098)/$K1098&lt;=スコアリング基準!$B$26,スコアリング基準!$C$26,0))))</f>
        <v/>
      </c>
      <c r="V1098" s="4">
        <f>IF($P1098="なし",スコアリング基準!$C$27,0)</f>
        <v/>
      </c>
      <c r="W1098" s="4">
        <f>IF($F1098="",0,IF(ISNUMBER($F1098),IF($F1098&lt;=スコアリング基準!$B$28,スコアリング基準!$C$28,スコアリング基準!$C$29),0))</f>
        <v/>
      </c>
      <c r="X1098" s="4">
        <f>IFERROR(VLOOKUP($B1098,スコアリング基準!$A$36:$B$46,2,FALSE),0)</f>
        <v/>
      </c>
      <c r="Y1098" s="4">
        <f>SUM($S1098:$X1098)</f>
        <v/>
      </c>
      <c r="Z1098" s="4">
        <f>IF(COUNT($M1098:$N1098)=0,"データ無",IF($Y1098&gt;=スコアリング基準!$B$30,"S",IF($Y1098&gt;=スコアリング基準!$B$31,"A",IF($Y1098&gt;=スコアリング基準!$B$32,"B","C"))))</f>
        <v/>
      </c>
      <c r="AA1098">
        <f>IFERROR(INDEX(実績DB!$I$3:$I$104,MATCH($B1098&amp;$C1098,実績DB!$J$3:$J$104,0)),"")</f>
        <v/>
      </c>
    </row>
    <row r="1099">
      <c r="A1099" t="n">
        <v>1097</v>
      </c>
      <c r="B1099" t="inlineStr">
        <is>
          <t>東京</t>
        </is>
      </c>
      <c r="C1099" t="inlineStr">
        <is>
          <t>新多摩変電所</t>
        </is>
      </c>
      <c r="D1099" t="inlineStr">
        <is>
          <t>東京都</t>
        </is>
      </c>
      <c r="E1099" t="n">
        <v>500</v>
      </c>
      <c r="G1099" s="3" t="n">
        <v>35.714752</v>
      </c>
      <c r="H1099" s="3" t="n">
        <v>139.223083</v>
      </c>
      <c r="I1099" t="inlineStr">
        <is>
          <t>OSM実測</t>
        </is>
      </c>
      <c r="J1099" t="n">
        <v>4000</v>
      </c>
      <c r="K1099" t="n">
        <v>3420</v>
      </c>
      <c r="O1099" t="inlineStr">
        <is>
          <t>可</t>
        </is>
      </c>
      <c r="P1099" t="inlineStr">
        <is>
          <t>なし</t>
        </is>
      </c>
      <c r="R1099" s="4">
        <f>IF(COUNT($M1099:$N1099)=0,"",IF(AND(IF($N1099&lt;&gt;"",$N1099,$M1099)&lt;=0,$O1099&lt;&gt;"可"),"警告",""))</f>
        <v/>
      </c>
      <c r="S1099" s="4">
        <f>IF(COUNT($M1099:$N1099)=0,0,IF(IF($N1099&lt;&gt;"",$N1099,$M1099)&gt;=スコアリング基準!$B$20,スコアリング基準!$C$20,IF(IF($N1099&lt;&gt;"",$N1099,$M1099)&gt;=スコアリング基準!$B$21,スコアリング基準!$C$21,IF(IF($N1099&lt;&gt;"",$N1099,$M1099)&gt;0,スコアリング基準!$C$22,0))))</f>
        <v/>
      </c>
      <c r="T1099" s="4">
        <f>IF($O1099="可",スコアリング基準!$C$23,0)</f>
        <v/>
      </c>
      <c r="U1099" s="4">
        <f>IF(OR(COUNT($K1099:$L1099)&lt;2,$K1099=0),0,IF(ABS($L1099)/$K1099&lt;=スコアリング基準!$B$24,スコアリング基準!$C$24,IF(ABS($L1099)/$K1099&lt;=スコアリング基準!$B$25,スコアリング基準!$C$25,IF(ABS($L1099)/$K1099&lt;=スコアリング基準!$B$26,スコアリング基準!$C$26,0))))</f>
        <v/>
      </c>
      <c r="V1099" s="4">
        <f>IF($P1099="なし",スコアリング基準!$C$27,0)</f>
        <v/>
      </c>
      <c r="W1099" s="4">
        <f>IF($F1099="",0,IF(ISNUMBER($F1099),IF($F1099&lt;=スコアリング基準!$B$28,スコアリング基準!$C$28,スコアリング基準!$C$29),0))</f>
        <v/>
      </c>
      <c r="X1099" s="4">
        <f>IFERROR(VLOOKUP($B1099,スコアリング基準!$A$36:$B$46,2,FALSE),0)</f>
        <v/>
      </c>
      <c r="Y1099" s="4">
        <f>SUM($S1099:$X1099)</f>
        <v/>
      </c>
      <c r="Z1099" s="4">
        <f>IF(COUNT($M1099:$N1099)=0,"データ無",IF($Y1099&gt;=スコアリング基準!$B$30,"S",IF($Y1099&gt;=スコアリング基準!$B$31,"A",IF($Y1099&gt;=スコアリング基準!$B$32,"B","C"))))</f>
        <v/>
      </c>
      <c r="AA1099">
        <f>IFERROR(INDEX(実績DB!$I$3:$I$104,MATCH($B1099&amp;$C1099,実績DB!$J$3:$J$104,0)),"")</f>
        <v/>
      </c>
    </row>
    <row r="1100">
      <c r="A1100" t="n">
        <v>1098</v>
      </c>
      <c r="B1100" t="inlineStr">
        <is>
          <t>東京</t>
        </is>
      </c>
      <c r="C1100" t="inlineStr">
        <is>
          <t>新富士変電所</t>
        </is>
      </c>
      <c r="D1100" t="inlineStr">
        <is>
          <t>静岡県</t>
        </is>
      </c>
      <c r="E1100" t="n">
        <v>500</v>
      </c>
      <c r="G1100" s="3" t="n">
        <v>35.372283</v>
      </c>
      <c r="H1100" s="3" t="n">
        <v>138.962683</v>
      </c>
      <c r="I1100" t="inlineStr">
        <is>
          <t>OSM実測</t>
        </is>
      </c>
      <c r="J1100" t="n">
        <v>3000</v>
      </c>
      <c r="K1100" t="n">
        <v>1710</v>
      </c>
      <c r="O1100" t="inlineStr">
        <is>
          <t>可</t>
        </is>
      </c>
      <c r="P1100" t="inlineStr">
        <is>
          <t>なし</t>
        </is>
      </c>
      <c r="R1100" s="4">
        <f>IF(COUNT($M1100:$N1100)=0,"",IF(AND(IF($N1100&lt;&gt;"",$N1100,$M1100)&lt;=0,$O1100&lt;&gt;"可"),"警告",""))</f>
        <v/>
      </c>
      <c r="S1100" s="4">
        <f>IF(COUNT($M1100:$N1100)=0,0,IF(IF($N1100&lt;&gt;"",$N1100,$M1100)&gt;=スコアリング基準!$B$20,スコアリング基準!$C$20,IF(IF($N1100&lt;&gt;"",$N1100,$M1100)&gt;=スコアリング基準!$B$21,スコアリング基準!$C$21,IF(IF($N1100&lt;&gt;"",$N1100,$M1100)&gt;0,スコアリング基準!$C$22,0))))</f>
        <v/>
      </c>
      <c r="T1100" s="4">
        <f>IF($O1100="可",スコアリング基準!$C$23,0)</f>
        <v/>
      </c>
      <c r="U1100" s="4">
        <f>IF(OR(COUNT($K1100:$L1100)&lt;2,$K1100=0),0,IF(ABS($L1100)/$K1100&lt;=スコアリング基準!$B$24,スコアリング基準!$C$24,IF(ABS($L1100)/$K1100&lt;=スコアリング基準!$B$25,スコアリング基準!$C$25,IF(ABS($L1100)/$K1100&lt;=スコアリング基準!$B$26,スコアリング基準!$C$26,0))))</f>
        <v/>
      </c>
      <c r="V1100" s="4">
        <f>IF($P1100="なし",スコアリング基準!$C$27,0)</f>
        <v/>
      </c>
      <c r="W1100" s="4">
        <f>IF($F1100="",0,IF(ISNUMBER($F1100),IF($F1100&lt;=スコアリング基準!$B$28,スコアリング基準!$C$28,スコアリング基準!$C$29),0))</f>
        <v/>
      </c>
      <c r="X1100" s="4">
        <f>IFERROR(VLOOKUP($B1100,スコアリング基準!$A$36:$B$46,2,FALSE),0)</f>
        <v/>
      </c>
      <c r="Y1100" s="4">
        <f>SUM($S1100:$X1100)</f>
        <v/>
      </c>
      <c r="Z1100" s="4">
        <f>IF(COUNT($M1100:$N1100)=0,"データ無",IF($Y1100&gt;=スコアリング基準!$B$30,"S",IF($Y1100&gt;=スコアリング基準!$B$31,"A",IF($Y1100&gt;=スコアリング基準!$B$32,"B","C"))))</f>
        <v/>
      </c>
      <c r="AA1100">
        <f>IFERROR(INDEX(実績DB!$I$3:$I$104,MATCH($B1100&amp;$C1100,実績DB!$J$3:$J$104,0)),"")</f>
        <v/>
      </c>
    </row>
    <row r="1101">
      <c r="A1101" t="n">
        <v>1099</v>
      </c>
      <c r="B1101" t="inlineStr">
        <is>
          <t>東京</t>
        </is>
      </c>
      <c r="C1101" t="inlineStr">
        <is>
          <t>新岡部変電所</t>
        </is>
      </c>
      <c r="D1101" t="inlineStr">
        <is>
          <t>埼玉県</t>
        </is>
      </c>
      <c r="E1101" t="n">
        <v>500</v>
      </c>
      <c r="G1101" s="3" t="n">
        <v>36.219743</v>
      </c>
      <c r="H1101" s="3" t="n">
        <v>139.21309</v>
      </c>
      <c r="I1101" t="inlineStr">
        <is>
          <t>OSM実測</t>
        </is>
      </c>
      <c r="J1101" t="n">
        <v>3000</v>
      </c>
      <c r="K1101" t="n">
        <v>1710</v>
      </c>
      <c r="O1101" t="inlineStr">
        <is>
          <t>可</t>
        </is>
      </c>
      <c r="P1101" t="inlineStr">
        <is>
          <t>なし</t>
        </is>
      </c>
      <c r="R1101" s="4">
        <f>IF(COUNT($M1101:$N1101)=0,"",IF(AND(IF($N1101&lt;&gt;"",$N1101,$M1101)&lt;=0,$O1101&lt;&gt;"可"),"警告",""))</f>
        <v/>
      </c>
      <c r="S1101" s="4">
        <f>IF(COUNT($M1101:$N1101)=0,0,IF(IF($N1101&lt;&gt;"",$N1101,$M1101)&gt;=スコアリング基準!$B$20,スコアリング基準!$C$20,IF(IF($N1101&lt;&gt;"",$N1101,$M1101)&gt;=スコアリング基準!$B$21,スコアリング基準!$C$21,IF(IF($N1101&lt;&gt;"",$N1101,$M1101)&gt;0,スコアリング基準!$C$22,0))))</f>
        <v/>
      </c>
      <c r="T1101" s="4">
        <f>IF($O1101="可",スコアリング基準!$C$23,0)</f>
        <v/>
      </c>
      <c r="U1101" s="4">
        <f>IF(OR(COUNT($K1101:$L1101)&lt;2,$K1101=0),0,IF(ABS($L1101)/$K1101&lt;=スコアリング基準!$B$24,スコアリング基準!$C$24,IF(ABS($L1101)/$K1101&lt;=スコアリング基準!$B$25,スコアリング基準!$C$25,IF(ABS($L1101)/$K1101&lt;=スコアリング基準!$B$26,スコアリング基準!$C$26,0))))</f>
        <v/>
      </c>
      <c r="V1101" s="4">
        <f>IF($P1101="なし",スコアリング基準!$C$27,0)</f>
        <v/>
      </c>
      <c r="W1101" s="4">
        <f>IF($F1101="",0,IF(ISNUMBER($F1101),IF($F1101&lt;=スコアリング基準!$B$28,スコアリング基準!$C$28,スコアリング基準!$C$29),0))</f>
        <v/>
      </c>
      <c r="X1101" s="4">
        <f>IFERROR(VLOOKUP($B1101,スコアリング基準!$A$36:$B$46,2,FALSE),0)</f>
        <v/>
      </c>
      <c r="Y1101" s="4">
        <f>SUM($S1101:$X1101)</f>
        <v/>
      </c>
      <c r="Z1101" s="4">
        <f>IF(COUNT($M1101:$N1101)=0,"データ無",IF($Y1101&gt;=スコアリング基準!$B$30,"S",IF($Y1101&gt;=スコアリング基準!$B$31,"A",IF($Y1101&gt;=スコアリング基準!$B$32,"B","C"))))</f>
        <v/>
      </c>
      <c r="AA1101">
        <f>IFERROR(INDEX(実績DB!$I$3:$I$104,MATCH($B1101&amp;$C1101,実績DB!$J$3:$J$104,0)),"")</f>
        <v/>
      </c>
    </row>
    <row r="1102">
      <c r="A1102" t="n">
        <v>1100</v>
      </c>
      <c r="B1102" t="inlineStr">
        <is>
          <t>東京</t>
        </is>
      </c>
      <c r="C1102" t="inlineStr">
        <is>
          <t>新所沢変電所</t>
        </is>
      </c>
      <c r="D1102" t="inlineStr">
        <is>
          <t>埼玉県</t>
        </is>
      </c>
      <c r="E1102" t="n">
        <v>500</v>
      </c>
      <c r="G1102" s="3" t="n">
        <v>35.928764</v>
      </c>
      <c r="H1102" s="3" t="n">
        <v>139.370682</v>
      </c>
      <c r="I1102" t="inlineStr">
        <is>
          <t>OSM実測</t>
        </is>
      </c>
      <c r="J1102" t="n">
        <v>6000</v>
      </c>
      <c r="K1102" t="n">
        <v>5130</v>
      </c>
      <c r="O1102" t="inlineStr">
        <is>
          <t>可</t>
        </is>
      </c>
      <c r="P1102" t="inlineStr">
        <is>
          <t>なし</t>
        </is>
      </c>
      <c r="R1102" s="4">
        <f>IF(COUNT($M1102:$N1102)=0,"",IF(AND(IF($N1102&lt;&gt;"",$N1102,$M1102)&lt;=0,$O1102&lt;&gt;"可"),"警告",""))</f>
        <v/>
      </c>
      <c r="S1102" s="4">
        <f>IF(COUNT($M1102:$N1102)=0,0,IF(IF($N1102&lt;&gt;"",$N1102,$M1102)&gt;=スコアリング基準!$B$20,スコアリング基準!$C$20,IF(IF($N1102&lt;&gt;"",$N1102,$M1102)&gt;=スコアリング基準!$B$21,スコアリング基準!$C$21,IF(IF($N1102&lt;&gt;"",$N1102,$M1102)&gt;0,スコアリング基準!$C$22,0))))</f>
        <v/>
      </c>
      <c r="T1102" s="4">
        <f>IF($O1102="可",スコアリング基準!$C$23,0)</f>
        <v/>
      </c>
      <c r="U1102" s="4">
        <f>IF(OR(COUNT($K1102:$L1102)&lt;2,$K1102=0),0,IF(ABS($L1102)/$K1102&lt;=スコアリング基準!$B$24,スコアリング基準!$C$24,IF(ABS($L1102)/$K1102&lt;=スコアリング基準!$B$25,スコアリング基準!$C$25,IF(ABS($L1102)/$K1102&lt;=スコアリング基準!$B$26,スコアリング基準!$C$26,0))))</f>
        <v/>
      </c>
      <c r="V1102" s="4">
        <f>IF($P1102="なし",スコアリング基準!$C$27,0)</f>
        <v/>
      </c>
      <c r="W1102" s="4">
        <f>IF($F1102="",0,IF(ISNUMBER($F1102),IF($F1102&lt;=スコアリング基準!$B$28,スコアリング基準!$C$28,スコアリング基準!$C$29),0))</f>
        <v/>
      </c>
      <c r="X1102" s="4">
        <f>IFERROR(VLOOKUP($B1102,スコアリング基準!$A$36:$B$46,2,FALSE),0)</f>
        <v/>
      </c>
      <c r="Y1102" s="4">
        <f>SUM($S1102:$X1102)</f>
        <v/>
      </c>
      <c r="Z1102" s="4">
        <f>IF(COUNT($M1102:$N1102)=0,"データ無",IF($Y1102&gt;=スコアリング基準!$B$30,"S",IF($Y1102&gt;=スコアリング基準!$B$31,"A",IF($Y1102&gt;=スコアリング基準!$B$32,"B","C"))))</f>
        <v/>
      </c>
      <c r="AA1102">
        <f>IFERROR(INDEX(実績DB!$I$3:$I$104,MATCH($B1102&amp;$C1102,実績DB!$J$3:$J$104,0)),"")</f>
        <v/>
      </c>
    </row>
    <row r="1103">
      <c r="A1103" t="n">
        <v>1101</v>
      </c>
      <c r="B1103" t="inlineStr">
        <is>
          <t>東京</t>
        </is>
      </c>
      <c r="C1103" t="inlineStr">
        <is>
          <t>新新田変電所</t>
        </is>
      </c>
      <c r="D1103" t="inlineStr">
        <is>
          <t>群馬県</t>
        </is>
      </c>
      <c r="E1103" t="n">
        <v>500</v>
      </c>
      <c r="G1103" s="3" t="n">
        <v>36.326383</v>
      </c>
      <c r="H1103" s="3" t="n">
        <v>139.305066</v>
      </c>
      <c r="I1103" t="inlineStr">
        <is>
          <t>OSM実測</t>
        </is>
      </c>
      <c r="J1103" t="n">
        <v>2000</v>
      </c>
      <c r="K1103" t="n">
        <v>1140</v>
      </c>
      <c r="O1103" t="inlineStr">
        <is>
          <t>可</t>
        </is>
      </c>
      <c r="P1103" t="inlineStr">
        <is>
          <t>なし</t>
        </is>
      </c>
      <c r="R1103" s="4">
        <f>IF(COUNT($M1103:$N1103)=0,"",IF(AND(IF($N1103&lt;&gt;"",$N1103,$M1103)&lt;=0,$O1103&lt;&gt;"可"),"警告",""))</f>
        <v/>
      </c>
      <c r="S1103" s="4">
        <f>IF(COUNT($M1103:$N1103)=0,0,IF(IF($N1103&lt;&gt;"",$N1103,$M1103)&gt;=スコアリング基準!$B$20,スコアリング基準!$C$20,IF(IF($N1103&lt;&gt;"",$N1103,$M1103)&gt;=スコアリング基準!$B$21,スコアリング基準!$C$21,IF(IF($N1103&lt;&gt;"",$N1103,$M1103)&gt;0,スコアリング基準!$C$22,0))))</f>
        <v/>
      </c>
      <c r="T1103" s="4">
        <f>IF($O1103="可",スコアリング基準!$C$23,0)</f>
        <v/>
      </c>
      <c r="U1103" s="4">
        <f>IF(OR(COUNT($K1103:$L1103)&lt;2,$K1103=0),0,IF(ABS($L1103)/$K1103&lt;=スコアリング基準!$B$24,スコアリング基準!$C$24,IF(ABS($L1103)/$K1103&lt;=スコアリング基準!$B$25,スコアリング基準!$C$25,IF(ABS($L1103)/$K1103&lt;=スコアリング基準!$B$26,スコアリング基準!$C$26,0))))</f>
        <v/>
      </c>
      <c r="V1103" s="4">
        <f>IF($P1103="なし",スコアリング基準!$C$27,0)</f>
        <v/>
      </c>
      <c r="W1103" s="4">
        <f>IF($F1103="",0,IF(ISNUMBER($F1103),IF($F1103&lt;=スコアリング基準!$B$28,スコアリング基準!$C$28,スコアリング基準!$C$29),0))</f>
        <v/>
      </c>
      <c r="X1103" s="4">
        <f>IFERROR(VLOOKUP($B1103,スコアリング基準!$A$36:$B$46,2,FALSE),0)</f>
        <v/>
      </c>
      <c r="Y1103" s="4">
        <f>SUM($S1103:$X1103)</f>
        <v/>
      </c>
      <c r="Z1103" s="4">
        <f>IF(COUNT($M1103:$N1103)=0,"データ無",IF($Y1103&gt;=スコアリング基準!$B$30,"S",IF($Y1103&gt;=スコアリング基準!$B$31,"A",IF($Y1103&gt;=スコアリング基準!$B$32,"B","C"))))</f>
        <v/>
      </c>
      <c r="AA1103">
        <f>IFERROR(INDEX(実績DB!$I$3:$I$104,MATCH($B1103&amp;$C1103,実績DB!$J$3:$J$104,0)),"")</f>
        <v/>
      </c>
    </row>
    <row r="1104">
      <c r="A1104" t="n">
        <v>1102</v>
      </c>
      <c r="B1104" t="inlineStr">
        <is>
          <t>東京</t>
        </is>
      </c>
      <c r="C1104" t="inlineStr">
        <is>
          <t>新木更津変電所</t>
        </is>
      </c>
      <c r="D1104" t="inlineStr">
        <is>
          <t>千葉県</t>
        </is>
      </c>
      <c r="E1104" t="n">
        <v>500</v>
      </c>
      <c r="G1104" s="3" t="n">
        <v>35.343447</v>
      </c>
      <c r="H1104" s="3" t="n">
        <v>140.027753</v>
      </c>
      <c r="I1104" t="inlineStr">
        <is>
          <t>OSM実測</t>
        </is>
      </c>
      <c r="J1104" t="n">
        <v>3000</v>
      </c>
      <c r="K1104" t="n">
        <v>1710</v>
      </c>
      <c r="O1104" t="inlineStr">
        <is>
          <t>可</t>
        </is>
      </c>
      <c r="P1104" t="inlineStr">
        <is>
          <t>有り</t>
        </is>
      </c>
      <c r="R1104" s="4">
        <f>IF(COUNT($M1104:$N1104)=0,"",IF(AND(IF($N1104&lt;&gt;"",$N1104,$M1104)&lt;=0,$O1104&lt;&gt;"可"),"警告",""))</f>
        <v/>
      </c>
      <c r="S1104" s="4">
        <f>IF(COUNT($M1104:$N1104)=0,0,IF(IF($N1104&lt;&gt;"",$N1104,$M1104)&gt;=スコアリング基準!$B$20,スコアリング基準!$C$20,IF(IF($N1104&lt;&gt;"",$N1104,$M1104)&gt;=スコアリング基準!$B$21,スコアリング基準!$C$21,IF(IF($N1104&lt;&gt;"",$N1104,$M1104)&gt;0,スコアリング基準!$C$22,0))))</f>
        <v/>
      </c>
      <c r="T1104" s="4">
        <f>IF($O1104="可",スコアリング基準!$C$23,0)</f>
        <v/>
      </c>
      <c r="U1104" s="4">
        <f>IF(OR(COUNT($K1104:$L1104)&lt;2,$K1104=0),0,IF(ABS($L1104)/$K1104&lt;=スコアリング基準!$B$24,スコアリング基準!$C$24,IF(ABS($L1104)/$K1104&lt;=スコアリング基準!$B$25,スコアリング基準!$C$25,IF(ABS($L1104)/$K1104&lt;=スコアリング基準!$B$26,スコアリング基準!$C$26,0))))</f>
        <v/>
      </c>
      <c r="V1104" s="4">
        <f>IF($P1104="なし",スコアリング基準!$C$27,0)</f>
        <v/>
      </c>
      <c r="W1104" s="4">
        <f>IF($F1104="",0,IF(ISNUMBER($F1104),IF($F1104&lt;=スコアリング基準!$B$28,スコアリング基準!$C$28,スコアリング基準!$C$29),0))</f>
        <v/>
      </c>
      <c r="X1104" s="4">
        <f>IFERROR(VLOOKUP($B1104,スコアリング基準!$A$36:$B$46,2,FALSE),0)</f>
        <v/>
      </c>
      <c r="Y1104" s="4">
        <f>SUM($S1104:$X1104)</f>
        <v/>
      </c>
      <c r="Z1104" s="4">
        <f>IF(COUNT($M1104:$N1104)=0,"データ無",IF($Y1104&gt;=スコアリング基準!$B$30,"S",IF($Y1104&gt;=スコアリング基準!$B$31,"A",IF($Y1104&gt;=スコアリング基準!$B$32,"B","C"))))</f>
        <v/>
      </c>
      <c r="AA1104">
        <f>IFERROR(INDEX(実績DB!$I$3:$I$104,MATCH($B1104&amp;$C1104,実績DB!$J$3:$J$104,0)),"")</f>
        <v/>
      </c>
    </row>
    <row r="1105">
      <c r="A1105" t="n">
        <v>1103</v>
      </c>
      <c r="B1105" t="inlineStr">
        <is>
          <t>東京</t>
        </is>
      </c>
      <c r="C1105" t="inlineStr">
        <is>
          <t>新栃木変電所</t>
        </is>
      </c>
      <c r="D1105" t="inlineStr">
        <is>
          <t>栃木県</t>
        </is>
      </c>
      <c r="E1105" t="n">
        <v>500</v>
      </c>
      <c r="G1105" s="3" t="n">
        <v>36.655558</v>
      </c>
      <c r="H1105" s="3" t="n">
        <v>139.917366</v>
      </c>
      <c r="I1105" t="inlineStr">
        <is>
          <t>OSM実測</t>
        </is>
      </c>
      <c r="J1105" t="n">
        <v>3000</v>
      </c>
      <c r="K1105" t="n">
        <v>3204</v>
      </c>
      <c r="O1105" t="inlineStr">
        <is>
          <t>可</t>
        </is>
      </c>
      <c r="P1105" t="inlineStr">
        <is>
          <t>有り</t>
        </is>
      </c>
      <c r="R1105" s="4">
        <f>IF(COUNT($M1105:$N1105)=0,"",IF(AND(IF($N1105&lt;&gt;"",$N1105,$M1105)&lt;=0,$O1105&lt;&gt;"可"),"警告",""))</f>
        <v/>
      </c>
      <c r="S1105" s="4">
        <f>IF(COUNT($M1105:$N1105)=0,0,IF(IF($N1105&lt;&gt;"",$N1105,$M1105)&gt;=スコアリング基準!$B$20,スコアリング基準!$C$20,IF(IF($N1105&lt;&gt;"",$N1105,$M1105)&gt;=スコアリング基準!$B$21,スコアリング基準!$C$21,IF(IF($N1105&lt;&gt;"",$N1105,$M1105)&gt;0,スコアリング基準!$C$22,0))))</f>
        <v/>
      </c>
      <c r="T1105" s="4">
        <f>IF($O1105="可",スコアリング基準!$C$23,0)</f>
        <v/>
      </c>
      <c r="U1105" s="4">
        <f>IF(OR(COUNT($K1105:$L1105)&lt;2,$K1105=0),0,IF(ABS($L1105)/$K1105&lt;=スコアリング基準!$B$24,スコアリング基準!$C$24,IF(ABS($L1105)/$K1105&lt;=スコアリング基準!$B$25,スコアリング基準!$C$25,IF(ABS($L1105)/$K1105&lt;=スコアリング基準!$B$26,スコアリング基準!$C$26,0))))</f>
        <v/>
      </c>
      <c r="V1105" s="4">
        <f>IF($P1105="なし",スコアリング基準!$C$27,0)</f>
        <v/>
      </c>
      <c r="W1105" s="4">
        <f>IF($F1105="",0,IF(ISNUMBER($F1105),IF($F1105&lt;=スコアリング基準!$B$28,スコアリング基準!$C$28,スコアリング基準!$C$29),0))</f>
        <v/>
      </c>
      <c r="X1105" s="4">
        <f>IFERROR(VLOOKUP($B1105,スコアリング基準!$A$36:$B$46,2,FALSE),0)</f>
        <v/>
      </c>
      <c r="Y1105" s="4">
        <f>SUM($S1105:$X1105)</f>
        <v/>
      </c>
      <c r="Z1105" s="4">
        <f>IF(COUNT($M1105:$N1105)=0,"データ無",IF($Y1105&gt;=スコアリング基準!$B$30,"S",IF($Y1105&gt;=スコアリング基準!$B$31,"A",IF($Y1105&gt;=スコアリング基準!$B$32,"B","C"))))</f>
        <v/>
      </c>
      <c r="AA1105">
        <f>IFERROR(INDEX(実績DB!$I$3:$I$104,MATCH($B1105&amp;$C1105,実績DB!$J$3:$J$104,0)),"")</f>
        <v/>
      </c>
    </row>
    <row r="1106">
      <c r="A1106" t="n">
        <v>1104</v>
      </c>
      <c r="B1106" t="inlineStr">
        <is>
          <t>東京</t>
        </is>
      </c>
      <c r="C1106" t="inlineStr">
        <is>
          <t>新榛名</t>
        </is>
      </c>
      <c r="D1106" t="inlineStr">
        <is>
          <t>群馬県</t>
        </is>
      </c>
      <c r="E1106" t="n">
        <v>500</v>
      </c>
      <c r="G1106" s="3" t="n">
        <v>36.547962</v>
      </c>
      <c r="H1106" s="3" t="n">
        <v>138.832632</v>
      </c>
      <c r="I1106" t="inlineStr">
        <is>
          <t>OSM実測</t>
        </is>
      </c>
      <c r="J1106" t="n">
        <v>2010</v>
      </c>
      <c r="K1106" t="n">
        <v>1528</v>
      </c>
      <c r="O1106" t="inlineStr">
        <is>
          <t>可</t>
        </is>
      </c>
      <c r="P1106" t="inlineStr">
        <is>
          <t>有り</t>
        </is>
      </c>
      <c r="R1106" s="4">
        <f>IF(COUNT($M1106:$N1106)=0,"",IF(AND(IF($N1106&lt;&gt;"",$N1106,$M1106)&lt;=0,$O1106&lt;&gt;"可"),"警告",""))</f>
        <v/>
      </c>
      <c r="S1106" s="4">
        <f>IF(COUNT($M1106:$N1106)=0,0,IF(IF($N1106&lt;&gt;"",$N1106,$M1106)&gt;=スコアリング基準!$B$20,スコアリング基準!$C$20,IF(IF($N1106&lt;&gt;"",$N1106,$M1106)&gt;=スコアリング基準!$B$21,スコアリング基準!$C$21,IF(IF($N1106&lt;&gt;"",$N1106,$M1106)&gt;0,スコアリング基準!$C$22,0))))</f>
        <v/>
      </c>
      <c r="T1106" s="4">
        <f>IF($O1106="可",スコアリング基準!$C$23,0)</f>
        <v/>
      </c>
      <c r="U1106" s="4">
        <f>IF(OR(COUNT($K1106:$L1106)&lt;2,$K1106=0),0,IF(ABS($L1106)/$K1106&lt;=スコアリング基準!$B$24,スコアリング基準!$C$24,IF(ABS($L1106)/$K1106&lt;=スコアリング基準!$B$25,スコアリング基準!$C$25,IF(ABS($L1106)/$K1106&lt;=スコアリング基準!$B$26,スコアリング基準!$C$26,0))))</f>
        <v/>
      </c>
      <c r="V1106" s="4">
        <f>IF($P1106="なし",スコアリング基準!$C$27,0)</f>
        <v/>
      </c>
      <c r="W1106" s="4">
        <f>IF($F1106="",0,IF(ISNUMBER($F1106),IF($F1106&lt;=スコアリング基準!$B$28,スコアリング基準!$C$28,スコアリング基準!$C$29),0))</f>
        <v/>
      </c>
      <c r="X1106" s="4">
        <f>IFERROR(VLOOKUP($B1106,スコアリング基準!$A$36:$B$46,2,FALSE),0)</f>
        <v/>
      </c>
      <c r="Y1106" s="4">
        <f>SUM($S1106:$X1106)</f>
        <v/>
      </c>
      <c r="Z1106" s="4">
        <f>IF(COUNT($M1106:$N1106)=0,"データ無",IF($Y1106&gt;=スコアリング基準!$B$30,"S",IF($Y1106&gt;=スコアリング基準!$B$31,"A",IF($Y1106&gt;=スコアリング基準!$B$32,"B","C"))))</f>
        <v/>
      </c>
      <c r="AA1106">
        <f>IFERROR(INDEX(実績DB!$I$3:$I$104,MATCH($B1106&amp;$C1106,実績DB!$J$3:$J$104,0)),"")</f>
        <v/>
      </c>
    </row>
    <row r="1107">
      <c r="A1107" t="n">
        <v>1105</v>
      </c>
      <c r="B1107" t="inlineStr">
        <is>
          <t>東京</t>
        </is>
      </c>
      <c r="C1107" t="inlineStr">
        <is>
          <t>新福島変電所</t>
        </is>
      </c>
      <c r="D1107" t="inlineStr">
        <is>
          <t>福島県</t>
        </is>
      </c>
      <c r="E1107" t="n">
        <v>500</v>
      </c>
      <c r="G1107" s="3" t="n">
        <v>37.35923</v>
      </c>
      <c r="H1107" s="3" t="n">
        <v>140.960408</v>
      </c>
      <c r="I1107" t="inlineStr">
        <is>
          <t>OSM実測</t>
        </is>
      </c>
      <c r="J1107" t="n">
        <v>3000</v>
      </c>
      <c r="K1107" t="n">
        <v>2280</v>
      </c>
      <c r="O1107" t="inlineStr">
        <is>
          <t>可</t>
        </is>
      </c>
      <c r="P1107" t="inlineStr">
        <is>
          <t>有り</t>
        </is>
      </c>
      <c r="R1107" s="4">
        <f>IF(COUNT($M1107:$N1107)=0,"",IF(AND(IF($N1107&lt;&gt;"",$N1107,$M1107)&lt;=0,$O1107&lt;&gt;"可"),"警告",""))</f>
        <v/>
      </c>
      <c r="S1107" s="4">
        <f>IF(COUNT($M1107:$N1107)=0,0,IF(IF($N1107&lt;&gt;"",$N1107,$M1107)&gt;=スコアリング基準!$B$20,スコアリング基準!$C$20,IF(IF($N1107&lt;&gt;"",$N1107,$M1107)&gt;=スコアリング基準!$B$21,スコアリング基準!$C$21,IF(IF($N1107&lt;&gt;"",$N1107,$M1107)&gt;0,スコアリング基準!$C$22,0))))</f>
        <v/>
      </c>
      <c r="T1107" s="4">
        <f>IF($O1107="可",スコアリング基準!$C$23,0)</f>
        <v/>
      </c>
      <c r="U1107" s="4">
        <f>IF(OR(COUNT($K1107:$L1107)&lt;2,$K1107=0),0,IF(ABS($L1107)/$K1107&lt;=スコアリング基準!$B$24,スコアリング基準!$C$24,IF(ABS($L1107)/$K1107&lt;=スコアリング基準!$B$25,スコアリング基準!$C$25,IF(ABS($L1107)/$K1107&lt;=スコアリング基準!$B$26,スコアリング基準!$C$26,0))))</f>
        <v/>
      </c>
      <c r="V1107" s="4">
        <f>IF($P1107="なし",スコアリング基準!$C$27,0)</f>
        <v/>
      </c>
      <c r="W1107" s="4">
        <f>IF($F1107="",0,IF(ISNUMBER($F1107),IF($F1107&lt;=スコアリング基準!$B$28,スコアリング基準!$C$28,スコアリング基準!$C$29),0))</f>
        <v/>
      </c>
      <c r="X1107" s="4">
        <f>IFERROR(VLOOKUP($B1107,スコアリング基準!$A$36:$B$46,2,FALSE),0)</f>
        <v/>
      </c>
      <c r="Y1107" s="4">
        <f>SUM($S1107:$X1107)</f>
        <v/>
      </c>
      <c r="Z1107" s="4">
        <f>IF(COUNT($M1107:$N1107)=0,"データ無",IF($Y1107&gt;=スコアリング基準!$B$30,"S",IF($Y1107&gt;=スコアリング基準!$B$31,"A",IF($Y1107&gt;=スコアリング基準!$B$32,"B","C"))))</f>
        <v/>
      </c>
      <c r="AA1107">
        <f>IFERROR(INDEX(実績DB!$I$3:$I$104,MATCH($B1107&amp;$C1107,実績DB!$J$3:$J$104,0)),"")</f>
        <v/>
      </c>
    </row>
    <row r="1108">
      <c r="A1108" t="n">
        <v>1106</v>
      </c>
      <c r="B1108" t="inlineStr">
        <is>
          <t>東京</t>
        </is>
      </c>
      <c r="C1108" t="inlineStr">
        <is>
          <t>新秦野変電所</t>
        </is>
      </c>
      <c r="D1108" t="inlineStr">
        <is>
          <t>神奈川県</t>
        </is>
      </c>
      <c r="E1108" t="n">
        <v>500</v>
      </c>
      <c r="G1108" s="3" t="n">
        <v>35.400502</v>
      </c>
      <c r="H1108" s="3" t="n">
        <v>139.225722</v>
      </c>
      <c r="I1108" t="inlineStr">
        <is>
          <t>OSM実測</t>
        </is>
      </c>
      <c r="J1108" t="n">
        <v>3000</v>
      </c>
      <c r="K1108" t="n">
        <v>1710</v>
      </c>
      <c r="O1108" t="inlineStr">
        <is>
          <t>可</t>
        </is>
      </c>
      <c r="P1108" t="inlineStr">
        <is>
          <t>有り</t>
        </is>
      </c>
      <c r="R1108" s="4">
        <f>IF(COUNT($M1108:$N1108)=0,"",IF(AND(IF($N1108&lt;&gt;"",$N1108,$M1108)&lt;=0,$O1108&lt;&gt;"可"),"警告",""))</f>
        <v/>
      </c>
      <c r="S1108" s="4">
        <f>IF(COUNT($M1108:$N1108)=0,0,IF(IF($N1108&lt;&gt;"",$N1108,$M1108)&gt;=スコアリング基準!$B$20,スコアリング基準!$C$20,IF(IF($N1108&lt;&gt;"",$N1108,$M1108)&gt;=スコアリング基準!$B$21,スコアリング基準!$C$21,IF(IF($N1108&lt;&gt;"",$N1108,$M1108)&gt;0,スコアリング基準!$C$22,0))))</f>
        <v/>
      </c>
      <c r="T1108" s="4">
        <f>IF($O1108="可",スコアリング基準!$C$23,0)</f>
        <v/>
      </c>
      <c r="U1108" s="4">
        <f>IF(OR(COUNT($K1108:$L1108)&lt;2,$K1108=0),0,IF(ABS($L1108)/$K1108&lt;=スコアリング基準!$B$24,スコアリング基準!$C$24,IF(ABS($L1108)/$K1108&lt;=スコアリング基準!$B$25,スコアリング基準!$C$25,IF(ABS($L1108)/$K1108&lt;=スコアリング基準!$B$26,スコアリング基準!$C$26,0))))</f>
        <v/>
      </c>
      <c r="V1108" s="4">
        <f>IF($P1108="なし",スコアリング基準!$C$27,0)</f>
        <v/>
      </c>
      <c r="W1108" s="4">
        <f>IF($F1108="",0,IF(ISNUMBER($F1108),IF($F1108&lt;=スコアリング基準!$B$28,スコアリング基準!$C$28,スコアリング基準!$C$29),0))</f>
        <v/>
      </c>
      <c r="X1108" s="4">
        <f>IFERROR(VLOOKUP($B1108,スコアリング基準!$A$36:$B$46,2,FALSE),0)</f>
        <v/>
      </c>
      <c r="Y1108" s="4">
        <f>SUM($S1108:$X1108)</f>
        <v/>
      </c>
      <c r="Z1108" s="4">
        <f>IF(COUNT($M1108:$N1108)=0,"データ無",IF($Y1108&gt;=スコアリング基準!$B$30,"S",IF($Y1108&gt;=スコアリング基準!$B$31,"A",IF($Y1108&gt;=スコアリング基準!$B$32,"B","C"))))</f>
        <v/>
      </c>
      <c r="AA1108">
        <f>IFERROR(INDEX(実績DB!$I$3:$I$104,MATCH($B1108&amp;$C1108,実績DB!$J$3:$J$104,0)),"")</f>
        <v/>
      </c>
    </row>
    <row r="1109">
      <c r="A1109" t="n">
        <v>1107</v>
      </c>
      <c r="B1109" t="inlineStr">
        <is>
          <t>東京</t>
        </is>
      </c>
      <c r="C1109" t="inlineStr">
        <is>
          <t>新秩父開閉所</t>
        </is>
      </c>
      <c r="D1109" t="inlineStr">
        <is>
          <t>埼玉県</t>
        </is>
      </c>
      <c r="E1109" t="n">
        <v>500</v>
      </c>
      <c r="G1109" s="3" t="n">
        <v>36.030902</v>
      </c>
      <c r="H1109" s="3" t="n">
        <v>138.937042</v>
      </c>
      <c r="I1109" t="inlineStr">
        <is>
          <t>OSM実測</t>
        </is>
      </c>
      <c r="R1109" s="4">
        <f>IF(COUNT($M1109:$N1109)=0,"",IF(AND(IF($N1109&lt;&gt;"",$N1109,$M1109)&lt;=0,$O1109&lt;&gt;"可"),"警告",""))</f>
        <v/>
      </c>
      <c r="S1109" s="4">
        <f>IF(COUNT($M1109:$N1109)=0,0,IF(IF($N1109&lt;&gt;"",$N1109,$M1109)&gt;=スコアリング基準!$B$20,スコアリング基準!$C$20,IF(IF($N1109&lt;&gt;"",$N1109,$M1109)&gt;=スコアリング基準!$B$21,スコアリング基準!$C$21,IF(IF($N1109&lt;&gt;"",$N1109,$M1109)&gt;0,スコアリング基準!$C$22,0))))</f>
        <v/>
      </c>
      <c r="T1109" s="4">
        <f>IF($O1109="可",スコアリング基準!$C$23,0)</f>
        <v/>
      </c>
      <c r="U1109" s="4">
        <f>IF(OR(COUNT($K1109:$L1109)&lt;2,$K1109=0),0,IF(ABS($L1109)/$K1109&lt;=スコアリング基準!$B$24,スコアリング基準!$C$24,IF(ABS($L1109)/$K1109&lt;=スコアリング基準!$B$25,スコアリング基準!$C$25,IF(ABS($L1109)/$K1109&lt;=スコアリング基準!$B$26,スコアリング基準!$C$26,0))))</f>
        <v/>
      </c>
      <c r="V1109" s="4">
        <f>IF($P1109="なし",スコアリング基準!$C$27,0)</f>
        <v/>
      </c>
      <c r="W1109" s="4">
        <f>IF($F1109="",0,IF(ISNUMBER($F1109),IF($F1109&lt;=スコアリング基準!$B$28,スコアリング基準!$C$28,スコアリング基準!$C$29),0))</f>
        <v/>
      </c>
      <c r="X1109" s="4">
        <f>IFERROR(VLOOKUP($B1109,スコアリング基準!$A$36:$B$46,2,FALSE),0)</f>
        <v/>
      </c>
      <c r="Y1109" s="4">
        <f>SUM($S1109:$X1109)</f>
        <v/>
      </c>
      <c r="Z1109" s="4">
        <f>IF(COUNT($M1109:$N1109)=0,"データ無",IF($Y1109&gt;=スコアリング基準!$B$30,"S",IF($Y1109&gt;=スコアリング基準!$B$31,"A",IF($Y1109&gt;=スコアリング基準!$B$32,"B","C"))))</f>
        <v/>
      </c>
      <c r="AA1109">
        <f>IFERROR(INDEX(実績DB!$I$3:$I$104,MATCH($B1109&amp;$C1109,実績DB!$J$3:$J$104,0)),"")</f>
        <v/>
      </c>
    </row>
    <row r="1110">
      <c r="A1110" t="n">
        <v>1108</v>
      </c>
      <c r="B1110" t="inlineStr">
        <is>
          <t>東京</t>
        </is>
      </c>
      <c r="C1110" t="inlineStr">
        <is>
          <t>新筑波変電所</t>
        </is>
      </c>
      <c r="D1110" t="inlineStr">
        <is>
          <t>茨城県</t>
        </is>
      </c>
      <c r="E1110" t="n">
        <v>500</v>
      </c>
      <c r="G1110" s="3" t="n">
        <v>36.166886</v>
      </c>
      <c r="H1110" s="3" t="n">
        <v>139.903384</v>
      </c>
      <c r="I1110" t="inlineStr">
        <is>
          <t>OSM実測</t>
        </is>
      </c>
      <c r="J1110" t="n">
        <v>3000</v>
      </c>
      <c r="K1110" t="n">
        <v>2536</v>
      </c>
      <c r="O1110" t="inlineStr">
        <is>
          <t>可</t>
        </is>
      </c>
      <c r="P1110" t="inlineStr">
        <is>
          <t>有り</t>
        </is>
      </c>
      <c r="R1110" s="4">
        <f>IF(COUNT($M1110:$N1110)=0,"",IF(AND(IF($N1110&lt;&gt;"",$N1110,$M1110)&lt;=0,$O1110&lt;&gt;"可"),"警告",""))</f>
        <v/>
      </c>
      <c r="S1110" s="4">
        <f>IF(COUNT($M1110:$N1110)=0,0,IF(IF($N1110&lt;&gt;"",$N1110,$M1110)&gt;=スコアリング基準!$B$20,スコアリング基準!$C$20,IF(IF($N1110&lt;&gt;"",$N1110,$M1110)&gt;=スコアリング基準!$B$21,スコアリング基準!$C$21,IF(IF($N1110&lt;&gt;"",$N1110,$M1110)&gt;0,スコアリング基準!$C$22,0))))</f>
        <v/>
      </c>
      <c r="T1110" s="4">
        <f>IF($O1110="可",スコアリング基準!$C$23,0)</f>
        <v/>
      </c>
      <c r="U1110" s="4">
        <f>IF(OR(COUNT($K1110:$L1110)&lt;2,$K1110=0),0,IF(ABS($L1110)/$K1110&lt;=スコアリング基準!$B$24,スコアリング基準!$C$24,IF(ABS($L1110)/$K1110&lt;=スコアリング基準!$B$25,スコアリング基準!$C$25,IF(ABS($L1110)/$K1110&lt;=スコアリング基準!$B$26,スコアリング基準!$C$26,0))))</f>
        <v/>
      </c>
      <c r="V1110" s="4">
        <f>IF($P1110="なし",スコアリング基準!$C$27,0)</f>
        <v/>
      </c>
      <c r="W1110" s="4">
        <f>IF($F1110="",0,IF(ISNUMBER($F1110),IF($F1110&lt;=スコアリング基準!$B$28,スコアリング基準!$C$28,スコアリング基準!$C$29),0))</f>
        <v/>
      </c>
      <c r="X1110" s="4">
        <f>IFERROR(VLOOKUP($B1110,スコアリング基準!$A$36:$B$46,2,FALSE),0)</f>
        <v/>
      </c>
      <c r="Y1110" s="4">
        <f>SUM($S1110:$X1110)</f>
        <v/>
      </c>
      <c r="Z1110" s="4">
        <f>IF(COUNT($M1110:$N1110)=0,"データ無",IF($Y1110&gt;=スコアリング基準!$B$30,"S",IF($Y1110&gt;=スコアリング基準!$B$31,"A",IF($Y1110&gt;=スコアリング基準!$B$32,"B","C"))))</f>
        <v/>
      </c>
      <c r="AA1110">
        <f>IFERROR(INDEX(実績DB!$I$3:$I$104,MATCH($B1110&amp;$C1110,実績DB!$J$3:$J$104,0)),"")</f>
        <v/>
      </c>
    </row>
    <row r="1111">
      <c r="A1111" t="n">
        <v>1109</v>
      </c>
      <c r="B1111" t="inlineStr">
        <is>
          <t>東京</t>
        </is>
      </c>
      <c r="C1111" t="inlineStr">
        <is>
          <t>新茂木</t>
        </is>
      </c>
      <c r="D1111" t="inlineStr">
        <is>
          <t>栃木県</t>
        </is>
      </c>
      <c r="E1111" t="n">
        <v>500</v>
      </c>
      <c r="G1111" s="3" t="n">
        <v>36.522668</v>
      </c>
      <c r="H1111" s="3" t="n">
        <v>140.152903</v>
      </c>
      <c r="I1111" t="inlineStr">
        <is>
          <t>OSM実測</t>
        </is>
      </c>
      <c r="J1111" t="n">
        <v>5700</v>
      </c>
      <c r="K1111" t="n">
        <v>4620</v>
      </c>
      <c r="O1111" t="inlineStr">
        <is>
          <t>可</t>
        </is>
      </c>
      <c r="P1111" t="inlineStr">
        <is>
          <t>有り</t>
        </is>
      </c>
      <c r="R1111" s="4">
        <f>IF(COUNT($M1111:$N1111)=0,"",IF(AND(IF($N1111&lt;&gt;"",$N1111,$M1111)&lt;=0,$O1111&lt;&gt;"可"),"警告",""))</f>
        <v/>
      </c>
      <c r="S1111" s="4">
        <f>IF(COUNT($M1111:$N1111)=0,0,IF(IF($N1111&lt;&gt;"",$N1111,$M1111)&gt;=スコアリング基準!$B$20,スコアリング基準!$C$20,IF(IF($N1111&lt;&gt;"",$N1111,$M1111)&gt;=スコアリング基準!$B$21,スコアリング基準!$C$21,IF(IF($N1111&lt;&gt;"",$N1111,$M1111)&gt;0,スコアリング基準!$C$22,0))))</f>
        <v/>
      </c>
      <c r="T1111" s="4">
        <f>IF($O1111="可",スコアリング基準!$C$23,0)</f>
        <v/>
      </c>
      <c r="U1111" s="4">
        <f>IF(OR(COUNT($K1111:$L1111)&lt;2,$K1111=0),0,IF(ABS($L1111)/$K1111&lt;=スコアリング基準!$B$24,スコアリング基準!$C$24,IF(ABS($L1111)/$K1111&lt;=スコアリング基準!$B$25,スコアリング基準!$C$25,IF(ABS($L1111)/$K1111&lt;=スコアリング基準!$B$26,スコアリング基準!$C$26,0))))</f>
        <v/>
      </c>
      <c r="V1111" s="4">
        <f>IF($P1111="なし",スコアリング基準!$C$27,0)</f>
        <v/>
      </c>
      <c r="W1111" s="4">
        <f>IF($F1111="",0,IF(ISNUMBER($F1111),IF($F1111&lt;=スコアリング基準!$B$28,スコアリング基準!$C$28,スコアリング基準!$C$29),0))</f>
        <v/>
      </c>
      <c r="X1111" s="4">
        <f>IFERROR(VLOOKUP($B1111,スコアリング基準!$A$36:$B$46,2,FALSE),0)</f>
        <v/>
      </c>
      <c r="Y1111" s="4">
        <f>SUM($S1111:$X1111)</f>
        <v/>
      </c>
      <c r="Z1111" s="4">
        <f>IF(COUNT($M1111:$N1111)=0,"データ無",IF($Y1111&gt;=スコアリング基準!$B$30,"S",IF($Y1111&gt;=スコアリング基準!$B$31,"A",IF($Y1111&gt;=スコアリング基準!$B$32,"B","C"))))</f>
        <v/>
      </c>
      <c r="AA1111">
        <f>IFERROR(INDEX(実績DB!$I$3:$I$104,MATCH($B1111&amp;$C1111,実績DB!$J$3:$J$104,0)),"")</f>
        <v/>
      </c>
    </row>
    <row r="1112">
      <c r="A1112" t="n">
        <v>1110</v>
      </c>
      <c r="B1112" t="inlineStr">
        <is>
          <t>東京</t>
        </is>
      </c>
      <c r="C1112" t="inlineStr">
        <is>
          <t>新豊洲変電所</t>
        </is>
      </c>
      <c r="D1112" t="inlineStr">
        <is>
          <t>東京都</t>
        </is>
      </c>
      <c r="E1112" t="n">
        <v>500</v>
      </c>
      <c r="G1112" s="3" t="n">
        <v>35.647883</v>
      </c>
      <c r="H1112" s="3" t="n">
        <v>139.790809</v>
      </c>
      <c r="I1112" t="inlineStr">
        <is>
          <t>OSM実測</t>
        </is>
      </c>
      <c r="J1112" t="n">
        <v>3000</v>
      </c>
      <c r="K1112" t="n">
        <v>1710</v>
      </c>
      <c r="O1112" t="inlineStr">
        <is>
          <t>可</t>
        </is>
      </c>
      <c r="P1112" t="inlineStr">
        <is>
          <t>なし</t>
        </is>
      </c>
      <c r="R1112" s="4">
        <f>IF(COUNT($M1112:$N1112)=0,"",IF(AND(IF($N1112&lt;&gt;"",$N1112,$M1112)&lt;=0,$O1112&lt;&gt;"可"),"警告",""))</f>
        <v/>
      </c>
      <c r="S1112" s="4">
        <f>IF(COUNT($M1112:$N1112)=0,0,IF(IF($N1112&lt;&gt;"",$N1112,$M1112)&gt;=スコアリング基準!$B$20,スコアリング基準!$C$20,IF(IF($N1112&lt;&gt;"",$N1112,$M1112)&gt;=スコアリング基準!$B$21,スコアリング基準!$C$21,IF(IF($N1112&lt;&gt;"",$N1112,$M1112)&gt;0,スコアリング基準!$C$22,0))))</f>
        <v/>
      </c>
      <c r="T1112" s="4">
        <f>IF($O1112="可",スコアリング基準!$C$23,0)</f>
        <v/>
      </c>
      <c r="U1112" s="4">
        <f>IF(OR(COUNT($K1112:$L1112)&lt;2,$K1112=0),0,IF(ABS($L1112)/$K1112&lt;=スコアリング基準!$B$24,スコアリング基準!$C$24,IF(ABS($L1112)/$K1112&lt;=スコアリング基準!$B$25,スコアリング基準!$C$25,IF(ABS($L1112)/$K1112&lt;=スコアリング基準!$B$26,スコアリング基準!$C$26,0))))</f>
        <v/>
      </c>
      <c r="V1112" s="4">
        <f>IF($P1112="なし",スコアリング基準!$C$27,0)</f>
        <v/>
      </c>
      <c r="W1112" s="4">
        <f>IF($F1112="",0,IF(ISNUMBER($F1112),IF($F1112&lt;=スコアリング基準!$B$28,スコアリング基準!$C$28,スコアリング基準!$C$29),0))</f>
        <v/>
      </c>
      <c r="X1112" s="4">
        <f>IFERROR(VLOOKUP($B1112,スコアリング基準!$A$36:$B$46,2,FALSE),0)</f>
        <v/>
      </c>
      <c r="Y1112" s="4">
        <f>SUM($S1112:$X1112)</f>
        <v/>
      </c>
      <c r="Z1112" s="4">
        <f>IF(COUNT($M1112:$N1112)=0,"データ無",IF($Y1112&gt;=スコアリング基準!$B$30,"S",IF($Y1112&gt;=スコアリング基準!$B$31,"A",IF($Y1112&gt;=スコアリング基準!$B$32,"B","C"))))</f>
        <v/>
      </c>
      <c r="AA1112">
        <f>IFERROR(INDEX(実績DB!$I$3:$I$104,MATCH($B1112&amp;$C1112,実績DB!$J$3:$J$104,0)),"")</f>
        <v/>
      </c>
    </row>
    <row r="1113">
      <c r="A1113" t="n">
        <v>1111</v>
      </c>
      <c r="B1113" t="inlineStr">
        <is>
          <t>東京</t>
        </is>
      </c>
      <c r="C1113" t="inlineStr">
        <is>
          <t>新野田変電所</t>
        </is>
      </c>
      <c r="D1113" t="inlineStr">
        <is>
          <t>千葉県</t>
        </is>
      </c>
      <c r="E1113" t="n">
        <v>500</v>
      </c>
      <c r="G1113" s="3" t="n">
        <v>35.930961</v>
      </c>
      <c r="H1113" s="3" t="n">
        <v>139.910873</v>
      </c>
      <c r="I1113" t="inlineStr">
        <is>
          <t>OSM実測</t>
        </is>
      </c>
      <c r="J1113" t="n">
        <v>6000</v>
      </c>
      <c r="K1113" t="n">
        <v>3420</v>
      </c>
      <c r="O1113" t="inlineStr">
        <is>
          <t>可</t>
        </is>
      </c>
      <c r="P1113" t="inlineStr">
        <is>
          <t>なし</t>
        </is>
      </c>
      <c r="R1113" s="4">
        <f>IF(COUNT($M1113:$N1113)=0,"",IF(AND(IF($N1113&lt;&gt;"",$N1113,$M1113)&lt;=0,$O1113&lt;&gt;"可"),"警告",""))</f>
        <v/>
      </c>
      <c r="S1113" s="4">
        <f>IF(COUNT($M1113:$N1113)=0,0,IF(IF($N1113&lt;&gt;"",$N1113,$M1113)&gt;=スコアリング基準!$B$20,スコアリング基準!$C$20,IF(IF($N1113&lt;&gt;"",$N1113,$M1113)&gt;=スコアリング基準!$B$21,スコアリング基準!$C$21,IF(IF($N1113&lt;&gt;"",$N1113,$M1113)&gt;0,スコアリング基準!$C$22,0))))</f>
        <v/>
      </c>
      <c r="T1113" s="4">
        <f>IF($O1113="可",スコアリング基準!$C$23,0)</f>
        <v/>
      </c>
      <c r="U1113" s="4">
        <f>IF(OR(COUNT($K1113:$L1113)&lt;2,$K1113=0),0,IF(ABS($L1113)/$K1113&lt;=スコアリング基準!$B$24,スコアリング基準!$C$24,IF(ABS($L1113)/$K1113&lt;=スコアリング基準!$B$25,スコアリング基準!$C$25,IF(ABS($L1113)/$K1113&lt;=スコアリング基準!$B$26,スコアリング基準!$C$26,0))))</f>
        <v/>
      </c>
      <c r="V1113" s="4">
        <f>IF($P1113="なし",スコアリング基準!$C$27,0)</f>
        <v/>
      </c>
      <c r="W1113" s="4">
        <f>IF($F1113="",0,IF(ISNUMBER($F1113),IF($F1113&lt;=スコアリング基準!$B$28,スコアリング基準!$C$28,スコアリング基準!$C$29),0))</f>
        <v/>
      </c>
      <c r="X1113" s="4">
        <f>IFERROR(VLOOKUP($B1113,スコアリング基準!$A$36:$B$46,2,FALSE),0)</f>
        <v/>
      </c>
      <c r="Y1113" s="4">
        <f>SUM($S1113:$X1113)</f>
        <v/>
      </c>
      <c r="Z1113" s="4">
        <f>IF(COUNT($M1113:$N1113)=0,"データ無",IF($Y1113&gt;=スコアリング基準!$B$30,"S",IF($Y1113&gt;=スコアリング基準!$B$31,"A",IF($Y1113&gt;=スコアリング基準!$B$32,"B","C"))))</f>
        <v/>
      </c>
      <c r="AA1113">
        <f>IFERROR(INDEX(実績DB!$I$3:$I$104,MATCH($B1113&amp;$C1113,実績DB!$J$3:$J$104,0)),"")</f>
        <v/>
      </c>
    </row>
    <row r="1114">
      <c r="A1114" t="n">
        <v>1112</v>
      </c>
      <c r="B1114" t="inlineStr">
        <is>
          <t>東京</t>
        </is>
      </c>
      <c r="C1114" t="inlineStr">
        <is>
          <t>新飯能変電所</t>
        </is>
      </c>
      <c r="D1114" t="inlineStr">
        <is>
          <t>東京都</t>
        </is>
      </c>
      <c r="E1114" t="n">
        <v>500</v>
      </c>
      <c r="G1114" s="3" t="n">
        <v>35.851977</v>
      </c>
      <c r="H1114" s="3" t="n">
        <v>139.239538</v>
      </c>
      <c r="I1114" t="inlineStr">
        <is>
          <t>OSM実測</t>
        </is>
      </c>
      <c r="J1114" t="n">
        <v>3000</v>
      </c>
      <c r="K1114" t="n">
        <v>1710</v>
      </c>
      <c r="O1114" t="inlineStr">
        <is>
          <t>可</t>
        </is>
      </c>
      <c r="P1114" t="inlineStr">
        <is>
          <t>なし</t>
        </is>
      </c>
      <c r="R1114" s="4">
        <f>IF(COUNT($M1114:$N1114)=0,"",IF(AND(IF($N1114&lt;&gt;"",$N1114,$M1114)&lt;=0,$O1114&lt;&gt;"可"),"警告",""))</f>
        <v/>
      </c>
      <c r="S1114" s="4">
        <f>IF(COUNT($M1114:$N1114)=0,0,IF(IF($N1114&lt;&gt;"",$N1114,$M1114)&gt;=スコアリング基準!$B$20,スコアリング基準!$C$20,IF(IF($N1114&lt;&gt;"",$N1114,$M1114)&gt;=スコアリング基準!$B$21,スコアリング基準!$C$21,IF(IF($N1114&lt;&gt;"",$N1114,$M1114)&gt;0,スコアリング基準!$C$22,0))))</f>
        <v/>
      </c>
      <c r="T1114" s="4">
        <f>IF($O1114="可",スコアリング基準!$C$23,0)</f>
        <v/>
      </c>
      <c r="U1114" s="4">
        <f>IF(OR(COUNT($K1114:$L1114)&lt;2,$K1114=0),0,IF(ABS($L1114)/$K1114&lt;=スコアリング基準!$B$24,スコアリング基準!$C$24,IF(ABS($L1114)/$K1114&lt;=スコアリング基準!$B$25,スコアリング基準!$C$25,IF(ABS($L1114)/$K1114&lt;=スコアリング基準!$B$26,スコアリング基準!$C$26,0))))</f>
        <v/>
      </c>
      <c r="V1114" s="4">
        <f>IF($P1114="なし",スコアリング基準!$C$27,0)</f>
        <v/>
      </c>
      <c r="W1114" s="4">
        <f>IF($F1114="",0,IF(ISNUMBER($F1114),IF($F1114&lt;=スコアリング基準!$B$28,スコアリング基準!$C$28,スコアリング基準!$C$29),0))</f>
        <v/>
      </c>
      <c r="X1114" s="4">
        <f>IFERROR(VLOOKUP($B1114,スコアリング基準!$A$36:$B$46,2,FALSE),0)</f>
        <v/>
      </c>
      <c r="Y1114" s="4">
        <f>SUM($S1114:$X1114)</f>
        <v/>
      </c>
      <c r="Z1114" s="4">
        <f>IF(COUNT($M1114:$N1114)=0,"データ無",IF($Y1114&gt;=スコアリング基準!$B$30,"S",IF($Y1114&gt;=スコアリング基準!$B$31,"A",IF($Y1114&gt;=スコアリング基準!$B$32,"B","C"))))</f>
        <v/>
      </c>
      <c r="AA1114">
        <f>IFERROR(INDEX(実績DB!$I$3:$I$104,MATCH($B1114&amp;$C1114,実績DB!$J$3:$J$104,0)),"")</f>
        <v/>
      </c>
    </row>
    <row r="1115">
      <c r="A1115" t="n">
        <v>1113</v>
      </c>
      <c r="B1115" t="inlineStr">
        <is>
          <t>東京</t>
        </is>
      </c>
      <c r="C1115" t="inlineStr">
        <is>
          <t>東山梨変電所</t>
        </is>
      </c>
      <c r="D1115" t="inlineStr">
        <is>
          <t>山梨県</t>
        </is>
      </c>
      <c r="E1115" t="n">
        <v>500</v>
      </c>
      <c r="G1115" s="3" t="n">
        <v>35.590687</v>
      </c>
      <c r="H1115" s="3" t="n">
        <v>138.799974</v>
      </c>
      <c r="I1115" t="inlineStr">
        <is>
          <t>OSM実測</t>
        </is>
      </c>
      <c r="J1115" t="n">
        <v>2250</v>
      </c>
      <c r="K1115" t="n">
        <v>1705</v>
      </c>
      <c r="O1115" t="inlineStr">
        <is>
          <t>可</t>
        </is>
      </c>
      <c r="P1115" t="inlineStr">
        <is>
          <t>なし</t>
        </is>
      </c>
      <c r="R1115" s="4">
        <f>IF(COUNT($M1115:$N1115)=0,"",IF(AND(IF($N1115&lt;&gt;"",$N1115,$M1115)&lt;=0,$O1115&lt;&gt;"可"),"警告",""))</f>
        <v/>
      </c>
      <c r="S1115" s="4">
        <f>IF(COUNT($M1115:$N1115)=0,0,IF(IF($N1115&lt;&gt;"",$N1115,$M1115)&gt;=スコアリング基準!$B$20,スコアリング基準!$C$20,IF(IF($N1115&lt;&gt;"",$N1115,$M1115)&gt;=スコアリング基準!$B$21,スコアリング基準!$C$21,IF(IF($N1115&lt;&gt;"",$N1115,$M1115)&gt;0,スコアリング基準!$C$22,0))))</f>
        <v/>
      </c>
      <c r="T1115" s="4">
        <f>IF($O1115="可",スコアリング基準!$C$23,0)</f>
        <v/>
      </c>
      <c r="U1115" s="4">
        <f>IF(OR(COUNT($K1115:$L1115)&lt;2,$K1115=0),0,IF(ABS($L1115)/$K1115&lt;=スコアリング基準!$B$24,スコアリング基準!$C$24,IF(ABS($L1115)/$K1115&lt;=スコアリング基準!$B$25,スコアリング基準!$C$25,IF(ABS($L1115)/$K1115&lt;=スコアリング基準!$B$26,スコアリング基準!$C$26,0))))</f>
        <v/>
      </c>
      <c r="V1115" s="4">
        <f>IF($P1115="なし",スコアリング基準!$C$27,0)</f>
        <v/>
      </c>
      <c r="W1115" s="4">
        <f>IF($F1115="",0,IF(ISNUMBER($F1115),IF($F1115&lt;=スコアリング基準!$B$28,スコアリング基準!$C$28,スコアリング基準!$C$29),0))</f>
        <v/>
      </c>
      <c r="X1115" s="4">
        <f>IFERROR(VLOOKUP($B1115,スコアリング基準!$A$36:$B$46,2,FALSE),0)</f>
        <v/>
      </c>
      <c r="Y1115" s="4">
        <f>SUM($S1115:$X1115)</f>
        <v/>
      </c>
      <c r="Z1115" s="4">
        <f>IF(COUNT($M1115:$N1115)=0,"データ無",IF($Y1115&gt;=スコアリング基準!$B$30,"S",IF($Y1115&gt;=スコアリング基準!$B$31,"A",IF($Y1115&gt;=スコアリング基準!$B$32,"B","C"))))</f>
        <v/>
      </c>
      <c r="AA1115">
        <f>IFERROR(INDEX(実績DB!$I$3:$I$104,MATCH($B1115&amp;$C1115,実績DB!$J$3:$J$104,0)),"")</f>
        <v/>
      </c>
    </row>
    <row r="1116">
      <c r="A1116" t="n">
        <v>1114</v>
      </c>
      <c r="B1116" t="inlineStr">
        <is>
          <t>東京</t>
        </is>
      </c>
      <c r="C1116" t="inlineStr">
        <is>
          <t>東群馬変電所</t>
        </is>
      </c>
      <c r="D1116" t="inlineStr">
        <is>
          <t>群馬県</t>
        </is>
      </c>
      <c r="E1116" t="n">
        <v>500</v>
      </c>
      <c r="G1116" s="3" t="n">
        <v>36.579232</v>
      </c>
      <c r="H1116" s="3" t="n">
        <v>139.223639</v>
      </c>
      <c r="I1116" t="inlineStr">
        <is>
          <t>OSM実測</t>
        </is>
      </c>
      <c r="J1116" t="n">
        <v>1000</v>
      </c>
      <c r="K1116" t="n">
        <v>950</v>
      </c>
      <c r="O1116" t="inlineStr">
        <is>
          <t>不可（1バンク）</t>
        </is>
      </c>
      <c r="P1116" t="inlineStr">
        <is>
          <t>有り</t>
        </is>
      </c>
      <c r="R1116" s="4">
        <f>IF(COUNT($M1116:$N1116)=0,"",IF(AND(IF($N1116&lt;&gt;"",$N1116,$M1116)&lt;=0,$O1116&lt;&gt;"可"),"警告",""))</f>
        <v/>
      </c>
      <c r="S1116" s="4">
        <f>IF(COUNT($M1116:$N1116)=0,0,IF(IF($N1116&lt;&gt;"",$N1116,$M1116)&gt;=スコアリング基準!$B$20,スコアリング基準!$C$20,IF(IF($N1116&lt;&gt;"",$N1116,$M1116)&gt;=スコアリング基準!$B$21,スコアリング基準!$C$21,IF(IF($N1116&lt;&gt;"",$N1116,$M1116)&gt;0,スコアリング基準!$C$22,0))))</f>
        <v/>
      </c>
      <c r="T1116" s="4">
        <f>IF($O1116="可",スコアリング基準!$C$23,0)</f>
        <v/>
      </c>
      <c r="U1116" s="4">
        <f>IF(OR(COUNT($K1116:$L1116)&lt;2,$K1116=0),0,IF(ABS($L1116)/$K1116&lt;=スコアリング基準!$B$24,スコアリング基準!$C$24,IF(ABS($L1116)/$K1116&lt;=スコアリング基準!$B$25,スコアリング基準!$C$25,IF(ABS($L1116)/$K1116&lt;=スコアリング基準!$B$26,スコアリング基準!$C$26,0))))</f>
        <v/>
      </c>
      <c r="V1116" s="4">
        <f>IF($P1116="なし",スコアリング基準!$C$27,0)</f>
        <v/>
      </c>
      <c r="W1116" s="4">
        <f>IF($F1116="",0,IF(ISNUMBER($F1116),IF($F1116&lt;=スコアリング基準!$B$28,スコアリング基準!$C$28,スコアリング基準!$C$29),0))</f>
        <v/>
      </c>
      <c r="X1116" s="4">
        <f>IFERROR(VLOOKUP($B1116,スコアリング基準!$A$36:$B$46,2,FALSE),0)</f>
        <v/>
      </c>
      <c r="Y1116" s="4">
        <f>SUM($S1116:$X1116)</f>
        <v/>
      </c>
      <c r="Z1116" s="4">
        <f>IF(COUNT($M1116:$N1116)=0,"データ無",IF($Y1116&gt;=スコアリング基準!$B$30,"S",IF($Y1116&gt;=スコアリング基準!$B$31,"A",IF($Y1116&gt;=スコアリング基準!$B$32,"B","C"))))</f>
        <v/>
      </c>
      <c r="AA1116">
        <f>IFERROR(INDEX(実績DB!$I$3:$I$104,MATCH($B1116&amp;$C1116,実績DB!$J$3:$J$104,0)),"")</f>
        <v/>
      </c>
    </row>
    <row r="1117">
      <c r="A1117" t="n">
        <v>1115</v>
      </c>
      <c r="B1117" t="inlineStr">
        <is>
          <t>東京</t>
        </is>
      </c>
      <c r="C1117" t="inlineStr">
        <is>
          <t>西群馬開閉所</t>
        </is>
      </c>
      <c r="D1117" t="inlineStr">
        <is>
          <t>群馬県</t>
        </is>
      </c>
      <c r="E1117" t="n">
        <v>500</v>
      </c>
      <c r="G1117" s="3" t="n">
        <v>36.622018</v>
      </c>
      <c r="H1117" s="3" t="n">
        <v>138.801685</v>
      </c>
      <c r="I1117" t="inlineStr">
        <is>
          <t>OSM実測</t>
        </is>
      </c>
      <c r="R1117" s="4">
        <f>IF(COUNT($M1117:$N1117)=0,"",IF(AND(IF($N1117&lt;&gt;"",$N1117,$M1117)&lt;=0,$O1117&lt;&gt;"可"),"警告",""))</f>
        <v/>
      </c>
      <c r="S1117" s="4">
        <f>IF(COUNT($M1117:$N1117)=0,0,IF(IF($N1117&lt;&gt;"",$N1117,$M1117)&gt;=スコアリング基準!$B$20,スコアリング基準!$C$20,IF(IF($N1117&lt;&gt;"",$N1117,$M1117)&gt;=スコアリング基準!$B$21,スコアリング基準!$C$21,IF(IF($N1117&lt;&gt;"",$N1117,$M1117)&gt;0,スコアリング基準!$C$22,0))))</f>
        <v/>
      </c>
      <c r="T1117" s="4">
        <f>IF($O1117="可",スコアリング基準!$C$23,0)</f>
        <v/>
      </c>
      <c r="U1117" s="4">
        <f>IF(OR(COUNT($K1117:$L1117)&lt;2,$K1117=0),0,IF(ABS($L1117)/$K1117&lt;=スコアリング基準!$B$24,スコアリング基準!$C$24,IF(ABS($L1117)/$K1117&lt;=スコアリング基準!$B$25,スコアリング基準!$C$25,IF(ABS($L1117)/$K1117&lt;=スコアリング基準!$B$26,スコアリング基準!$C$26,0))))</f>
        <v/>
      </c>
      <c r="V1117" s="4">
        <f>IF($P1117="なし",スコアリング基準!$C$27,0)</f>
        <v/>
      </c>
      <c r="W1117" s="4">
        <f>IF($F1117="",0,IF(ISNUMBER($F1117),IF($F1117&lt;=スコアリング基準!$B$28,スコアリング基準!$C$28,スコアリング基準!$C$29),0))</f>
        <v/>
      </c>
      <c r="X1117" s="4">
        <f>IFERROR(VLOOKUP($B1117,スコアリング基準!$A$36:$B$46,2,FALSE),0)</f>
        <v/>
      </c>
      <c r="Y1117" s="4">
        <f>SUM($S1117:$X1117)</f>
        <v/>
      </c>
      <c r="Z1117" s="4">
        <f>IF(COUNT($M1117:$N1117)=0,"データ無",IF($Y1117&gt;=スコアリング基準!$B$30,"S",IF($Y1117&gt;=スコアリング基準!$B$31,"A",IF($Y1117&gt;=スコアリング基準!$B$32,"B","C"))))</f>
        <v/>
      </c>
      <c r="AA1117">
        <f>IFERROR(INDEX(実績DB!$I$3:$I$104,MATCH($B1117&amp;$C1117,実績DB!$J$3:$J$104,0)),"")</f>
        <v/>
      </c>
    </row>
    <row r="1118">
      <c r="A1118" t="n">
        <v>1116</v>
      </c>
      <c r="B1118" t="inlineStr">
        <is>
          <t>東京</t>
        </is>
      </c>
      <c r="C1118" t="inlineStr">
        <is>
          <t>上尾変電所</t>
        </is>
      </c>
      <c r="D1118" t="inlineStr">
        <is>
          <t>埼玉県</t>
        </is>
      </c>
      <c r="E1118" t="n">
        <v>275</v>
      </c>
      <c r="G1118" s="3" t="n">
        <v>35.969031</v>
      </c>
      <c r="H1118" s="3" t="n">
        <v>139.611742</v>
      </c>
      <c r="I1118" t="inlineStr">
        <is>
          <t>OSM実測</t>
        </is>
      </c>
      <c r="J1118" t="n">
        <v>900</v>
      </c>
      <c r="K1118" t="n">
        <v>677</v>
      </c>
      <c r="L1118" t="n">
        <v>91</v>
      </c>
      <c r="O1118" t="inlineStr">
        <is>
          <t>可</t>
        </is>
      </c>
      <c r="P1118" t="inlineStr">
        <is>
          <t>なし</t>
        </is>
      </c>
      <c r="R1118" s="4">
        <f>IF(COUNT($M1118:$N1118)=0,"",IF(AND(IF($N1118&lt;&gt;"",$N1118,$M1118)&lt;=0,$O1118&lt;&gt;"可"),"警告",""))</f>
        <v/>
      </c>
      <c r="S1118" s="4">
        <f>IF(COUNT($M1118:$N1118)=0,0,IF(IF($N1118&lt;&gt;"",$N1118,$M1118)&gt;=スコアリング基準!$B$20,スコアリング基準!$C$20,IF(IF($N1118&lt;&gt;"",$N1118,$M1118)&gt;=スコアリング基準!$B$21,スコアリング基準!$C$21,IF(IF($N1118&lt;&gt;"",$N1118,$M1118)&gt;0,スコアリング基準!$C$22,0))))</f>
        <v/>
      </c>
      <c r="T1118" s="4">
        <f>IF($O1118="可",スコアリング基準!$C$23,0)</f>
        <v/>
      </c>
      <c r="U1118" s="4">
        <f>IF(OR(COUNT($K1118:$L1118)&lt;2,$K1118=0),0,IF(ABS($L1118)/$K1118&lt;=スコアリング基準!$B$24,スコアリング基準!$C$24,IF(ABS($L1118)/$K1118&lt;=スコアリング基準!$B$25,スコアリング基準!$C$25,IF(ABS($L1118)/$K1118&lt;=スコアリング基準!$B$26,スコアリング基準!$C$26,0))))</f>
        <v/>
      </c>
      <c r="V1118" s="4">
        <f>IF($P1118="なし",スコアリング基準!$C$27,0)</f>
        <v/>
      </c>
      <c r="W1118" s="4">
        <f>IF($F1118="",0,IF(ISNUMBER($F1118),IF($F1118&lt;=スコアリング基準!$B$28,スコアリング基準!$C$28,スコアリング基準!$C$29),0))</f>
        <v/>
      </c>
      <c r="X1118" s="4">
        <f>IFERROR(VLOOKUP($B1118,スコアリング基準!$A$36:$B$46,2,FALSE),0)</f>
        <v/>
      </c>
      <c r="Y1118" s="4">
        <f>SUM($S1118:$X1118)</f>
        <v/>
      </c>
      <c r="Z1118" s="4">
        <f>IF(COUNT($M1118:$N1118)=0,"データ無",IF($Y1118&gt;=スコアリング基準!$B$30,"S",IF($Y1118&gt;=スコアリング基準!$B$31,"A",IF($Y1118&gt;=スコアリング基準!$B$32,"B","C"))))</f>
        <v/>
      </c>
      <c r="AA1118">
        <f>IFERROR(INDEX(実績DB!$I$3:$I$104,MATCH($B1118&amp;$C1118,実績DB!$J$3:$J$104,0)),"")</f>
        <v/>
      </c>
    </row>
    <row r="1119">
      <c r="A1119" t="n">
        <v>1117</v>
      </c>
      <c r="B1119" t="inlineStr">
        <is>
          <t>東京</t>
        </is>
      </c>
      <c r="C1119" t="inlineStr">
        <is>
          <t>上野変電所</t>
        </is>
      </c>
      <c r="D1119" t="inlineStr">
        <is>
          <t>埼玉県</t>
        </is>
      </c>
      <c r="E1119" t="n">
        <v>275</v>
      </c>
      <c r="G1119" s="3" t="n">
        <v>35.727111</v>
      </c>
      <c r="H1119" s="3" t="n">
        <v>139.78979</v>
      </c>
      <c r="I1119" t="inlineStr">
        <is>
          <t>OSM実測</t>
        </is>
      </c>
      <c r="J1119" t="n">
        <v>900</v>
      </c>
      <c r="K1119" t="n">
        <v>670</v>
      </c>
      <c r="L1119" t="n">
        <v>110</v>
      </c>
      <c r="O1119" t="inlineStr">
        <is>
          <t>可</t>
        </is>
      </c>
      <c r="P1119" t="inlineStr">
        <is>
          <t>有り</t>
        </is>
      </c>
      <c r="R1119" s="4">
        <f>IF(COUNT($M1119:$N1119)=0,"",IF(AND(IF($N1119&lt;&gt;"",$N1119,$M1119)&lt;=0,$O1119&lt;&gt;"可"),"警告",""))</f>
        <v/>
      </c>
      <c r="S1119" s="4">
        <f>IF(COUNT($M1119:$N1119)=0,0,IF(IF($N1119&lt;&gt;"",$N1119,$M1119)&gt;=スコアリング基準!$B$20,スコアリング基準!$C$20,IF(IF($N1119&lt;&gt;"",$N1119,$M1119)&gt;=スコアリング基準!$B$21,スコアリング基準!$C$21,IF(IF($N1119&lt;&gt;"",$N1119,$M1119)&gt;0,スコアリング基準!$C$22,0))))</f>
        <v/>
      </c>
      <c r="T1119" s="4">
        <f>IF($O1119="可",スコアリング基準!$C$23,0)</f>
        <v/>
      </c>
      <c r="U1119" s="4">
        <f>IF(OR(COUNT($K1119:$L1119)&lt;2,$K1119=0),0,IF(ABS($L1119)/$K1119&lt;=スコアリング基準!$B$24,スコアリング基準!$C$24,IF(ABS($L1119)/$K1119&lt;=スコアリング基準!$B$25,スコアリング基準!$C$25,IF(ABS($L1119)/$K1119&lt;=スコアリング基準!$B$26,スコアリング基準!$C$26,0))))</f>
        <v/>
      </c>
      <c r="V1119" s="4">
        <f>IF($P1119="なし",スコアリング基準!$C$27,0)</f>
        <v/>
      </c>
      <c r="W1119" s="4">
        <f>IF($F1119="",0,IF(ISNUMBER($F1119),IF($F1119&lt;=スコアリング基準!$B$28,スコアリング基準!$C$28,スコアリング基準!$C$29),0))</f>
        <v/>
      </c>
      <c r="X1119" s="4">
        <f>IFERROR(VLOOKUP($B1119,スコアリング基準!$A$36:$B$46,2,FALSE),0)</f>
        <v/>
      </c>
      <c r="Y1119" s="4">
        <f>SUM($S1119:$X1119)</f>
        <v/>
      </c>
      <c r="Z1119" s="4">
        <f>IF(COUNT($M1119:$N1119)=0,"データ無",IF($Y1119&gt;=スコアリング基準!$B$30,"S",IF($Y1119&gt;=スコアリング基準!$B$31,"A",IF($Y1119&gt;=スコアリング基準!$B$32,"B","C"))))</f>
        <v/>
      </c>
      <c r="AA1119">
        <f>IFERROR(INDEX(実績DB!$I$3:$I$104,MATCH($B1119&amp;$C1119,実績DB!$J$3:$J$104,0)),"")</f>
        <v/>
      </c>
    </row>
    <row r="1120">
      <c r="A1120" t="n">
        <v>1118</v>
      </c>
      <c r="B1120" t="inlineStr">
        <is>
          <t>東京</t>
        </is>
      </c>
      <c r="C1120" t="inlineStr">
        <is>
          <t>世田谷変電所</t>
        </is>
      </c>
      <c r="D1120" t="inlineStr">
        <is>
          <t>東京都</t>
        </is>
      </c>
      <c r="E1120" t="n">
        <v>275</v>
      </c>
      <c r="G1120" s="3" t="n">
        <v>35.631733</v>
      </c>
      <c r="H1120" s="3" t="n">
        <v>139.650234</v>
      </c>
      <c r="I1120" t="inlineStr">
        <is>
          <t>OSM実測</t>
        </is>
      </c>
      <c r="J1120" t="n">
        <v>900</v>
      </c>
      <c r="K1120" t="n">
        <v>683</v>
      </c>
      <c r="L1120" t="n">
        <v>183</v>
      </c>
      <c r="O1120" t="inlineStr">
        <is>
          <t>可</t>
        </is>
      </c>
      <c r="P1120" t="inlineStr">
        <is>
          <t>有り</t>
        </is>
      </c>
      <c r="R1120" s="4">
        <f>IF(COUNT($M1120:$N1120)=0,"",IF(AND(IF($N1120&lt;&gt;"",$N1120,$M1120)&lt;=0,$O1120&lt;&gt;"可"),"警告",""))</f>
        <v/>
      </c>
      <c r="S1120" s="4">
        <f>IF(COUNT($M1120:$N1120)=0,0,IF(IF($N1120&lt;&gt;"",$N1120,$M1120)&gt;=スコアリング基準!$B$20,スコアリング基準!$C$20,IF(IF($N1120&lt;&gt;"",$N1120,$M1120)&gt;=スコアリング基準!$B$21,スコアリング基準!$C$21,IF(IF($N1120&lt;&gt;"",$N1120,$M1120)&gt;0,スコアリング基準!$C$22,0))))</f>
        <v/>
      </c>
      <c r="T1120" s="4">
        <f>IF($O1120="可",スコアリング基準!$C$23,0)</f>
        <v/>
      </c>
      <c r="U1120" s="4">
        <f>IF(OR(COUNT($K1120:$L1120)&lt;2,$K1120=0),0,IF(ABS($L1120)/$K1120&lt;=スコアリング基準!$B$24,スコアリング基準!$C$24,IF(ABS($L1120)/$K1120&lt;=スコアリング基準!$B$25,スコアリング基準!$C$25,IF(ABS($L1120)/$K1120&lt;=スコアリング基準!$B$26,スコアリング基準!$C$26,0))))</f>
        <v/>
      </c>
      <c r="V1120" s="4">
        <f>IF($P1120="なし",スコアリング基準!$C$27,0)</f>
        <v/>
      </c>
      <c r="W1120" s="4">
        <f>IF($F1120="",0,IF(ISNUMBER($F1120),IF($F1120&lt;=スコアリング基準!$B$28,スコアリング基準!$C$28,スコアリング基準!$C$29),0))</f>
        <v/>
      </c>
      <c r="X1120" s="4">
        <f>IFERROR(VLOOKUP($B1120,スコアリング基準!$A$36:$B$46,2,FALSE),0)</f>
        <v/>
      </c>
      <c r="Y1120" s="4">
        <f>SUM($S1120:$X1120)</f>
        <v/>
      </c>
      <c r="Z1120" s="4">
        <f>IF(COUNT($M1120:$N1120)=0,"データ無",IF($Y1120&gt;=スコアリング基準!$B$30,"S",IF($Y1120&gt;=スコアリング基準!$B$31,"A",IF($Y1120&gt;=スコアリング基準!$B$32,"B","C"))))</f>
        <v/>
      </c>
      <c r="AA1120">
        <f>IFERROR(INDEX(実績DB!$I$3:$I$104,MATCH($B1120&amp;$C1120,実績DB!$J$3:$J$104,0)),"")</f>
        <v/>
      </c>
    </row>
    <row r="1121">
      <c r="A1121" t="n">
        <v>1119</v>
      </c>
      <c r="B1121" t="inlineStr">
        <is>
          <t>東京</t>
        </is>
      </c>
      <c r="C1121" t="inlineStr">
        <is>
          <t>中東京変電所</t>
        </is>
      </c>
      <c r="D1121" t="inlineStr">
        <is>
          <t>埼玉県</t>
        </is>
      </c>
      <c r="E1121" t="n">
        <v>275</v>
      </c>
      <c r="G1121" s="3" t="n">
        <v>35.915433</v>
      </c>
      <c r="H1121" s="3" t="n">
        <v>139.353816</v>
      </c>
      <c r="I1121" t="inlineStr">
        <is>
          <t>OSM実測</t>
        </is>
      </c>
      <c r="J1121" t="n">
        <v>1000</v>
      </c>
      <c r="K1121" t="n">
        <v>752</v>
      </c>
      <c r="L1121" t="n">
        <v>-485</v>
      </c>
      <c r="O1121" t="inlineStr">
        <is>
          <t>可</t>
        </is>
      </c>
      <c r="P1121" t="inlineStr">
        <is>
          <t>なし</t>
        </is>
      </c>
      <c r="R1121" s="4">
        <f>IF(COUNT($M1121:$N1121)=0,"",IF(AND(IF($N1121&lt;&gt;"",$N1121,$M1121)&lt;=0,$O1121&lt;&gt;"可"),"警告",""))</f>
        <v/>
      </c>
      <c r="S1121" s="4">
        <f>IF(COUNT($M1121:$N1121)=0,0,IF(IF($N1121&lt;&gt;"",$N1121,$M1121)&gt;=スコアリング基準!$B$20,スコアリング基準!$C$20,IF(IF($N1121&lt;&gt;"",$N1121,$M1121)&gt;=スコアリング基準!$B$21,スコアリング基準!$C$21,IF(IF($N1121&lt;&gt;"",$N1121,$M1121)&gt;0,スコアリング基準!$C$22,0))))</f>
        <v/>
      </c>
      <c r="T1121" s="4">
        <f>IF($O1121="可",スコアリング基準!$C$23,0)</f>
        <v/>
      </c>
      <c r="U1121" s="4">
        <f>IF(OR(COUNT($K1121:$L1121)&lt;2,$K1121=0),0,IF(ABS($L1121)/$K1121&lt;=スコアリング基準!$B$24,スコアリング基準!$C$24,IF(ABS($L1121)/$K1121&lt;=スコアリング基準!$B$25,スコアリング基準!$C$25,IF(ABS($L1121)/$K1121&lt;=スコアリング基準!$B$26,スコアリング基準!$C$26,0))))</f>
        <v/>
      </c>
      <c r="V1121" s="4">
        <f>IF($P1121="なし",スコアリング基準!$C$27,0)</f>
        <v/>
      </c>
      <c r="W1121" s="4">
        <f>IF($F1121="",0,IF(ISNUMBER($F1121),IF($F1121&lt;=スコアリング基準!$B$28,スコアリング基準!$C$28,スコアリング基準!$C$29),0))</f>
        <v/>
      </c>
      <c r="X1121" s="4">
        <f>IFERROR(VLOOKUP($B1121,スコアリング基準!$A$36:$B$46,2,FALSE),0)</f>
        <v/>
      </c>
      <c r="Y1121" s="4">
        <f>SUM($S1121:$X1121)</f>
        <v/>
      </c>
      <c r="Z1121" s="4">
        <f>IF(COUNT($M1121:$N1121)=0,"データ無",IF($Y1121&gt;=スコアリング基準!$B$30,"S",IF($Y1121&gt;=スコアリング基準!$B$31,"A",IF($Y1121&gt;=スコアリング基準!$B$32,"B","C"))))</f>
        <v/>
      </c>
      <c r="AA1121">
        <f>IFERROR(INDEX(実績DB!$I$3:$I$104,MATCH($B1121&amp;$C1121,実績DB!$J$3:$J$104,0)),"")</f>
        <v/>
      </c>
    </row>
    <row r="1122">
      <c r="A1122" t="n">
        <v>1120</v>
      </c>
      <c r="B1122" t="inlineStr">
        <is>
          <t>東京</t>
        </is>
      </c>
      <c r="C1122" t="inlineStr">
        <is>
          <t>中相模変電所</t>
        </is>
      </c>
      <c r="D1122" t="inlineStr">
        <is>
          <t>神奈川県</t>
        </is>
      </c>
      <c r="E1122" t="n">
        <v>275</v>
      </c>
      <c r="G1122" s="3" t="n">
        <v>35.418035</v>
      </c>
      <c r="H1122" s="3" t="n">
        <v>139.409418</v>
      </c>
      <c r="I1122" t="inlineStr">
        <is>
          <t>OSM実測</t>
        </is>
      </c>
      <c r="J1122" t="n">
        <v>900</v>
      </c>
      <c r="K1122" t="n">
        <v>682</v>
      </c>
      <c r="L1122" t="n">
        <v>142</v>
      </c>
      <c r="O1122" t="inlineStr">
        <is>
          <t>可</t>
        </is>
      </c>
      <c r="P1122" t="inlineStr">
        <is>
          <t>有り</t>
        </is>
      </c>
      <c r="R1122" s="4">
        <f>IF(COUNT($M1122:$N1122)=0,"",IF(AND(IF($N1122&lt;&gt;"",$N1122,$M1122)&lt;=0,$O1122&lt;&gt;"可"),"警告",""))</f>
        <v/>
      </c>
      <c r="S1122" s="4">
        <f>IF(COUNT($M1122:$N1122)=0,0,IF(IF($N1122&lt;&gt;"",$N1122,$M1122)&gt;=スコアリング基準!$B$20,スコアリング基準!$C$20,IF(IF($N1122&lt;&gt;"",$N1122,$M1122)&gt;=スコアリング基準!$B$21,スコアリング基準!$C$21,IF(IF($N1122&lt;&gt;"",$N1122,$M1122)&gt;0,スコアリング基準!$C$22,0))))</f>
        <v/>
      </c>
      <c r="T1122" s="4">
        <f>IF($O1122="可",スコアリング基準!$C$23,0)</f>
        <v/>
      </c>
      <c r="U1122" s="4">
        <f>IF(OR(COUNT($K1122:$L1122)&lt;2,$K1122=0),0,IF(ABS($L1122)/$K1122&lt;=スコアリング基準!$B$24,スコアリング基準!$C$24,IF(ABS($L1122)/$K1122&lt;=スコアリング基準!$B$25,スコアリング基準!$C$25,IF(ABS($L1122)/$K1122&lt;=スコアリング基準!$B$26,スコアリング基準!$C$26,0))))</f>
        <v/>
      </c>
      <c r="V1122" s="4">
        <f>IF($P1122="なし",スコアリング基準!$C$27,0)</f>
        <v/>
      </c>
      <c r="W1122" s="4">
        <f>IF($F1122="",0,IF(ISNUMBER($F1122),IF($F1122&lt;=スコアリング基準!$B$28,スコアリング基準!$C$28,スコアリング基準!$C$29),0))</f>
        <v/>
      </c>
      <c r="X1122" s="4">
        <f>IFERROR(VLOOKUP($B1122,スコアリング基準!$A$36:$B$46,2,FALSE),0)</f>
        <v/>
      </c>
      <c r="Y1122" s="4">
        <f>SUM($S1122:$X1122)</f>
        <v/>
      </c>
      <c r="Z1122" s="4">
        <f>IF(COUNT($M1122:$N1122)=0,"データ無",IF($Y1122&gt;=スコアリング基準!$B$30,"S",IF($Y1122&gt;=スコアリング基準!$B$31,"A",IF($Y1122&gt;=スコアリング基準!$B$32,"B","C"))))</f>
        <v/>
      </c>
      <c r="AA1122">
        <f>IFERROR(INDEX(実績DB!$I$3:$I$104,MATCH($B1122&amp;$C1122,実績DB!$J$3:$J$104,0)),"")</f>
        <v/>
      </c>
    </row>
    <row r="1123">
      <c r="A1123" t="n">
        <v>1121</v>
      </c>
      <c r="B1123" t="inlineStr">
        <is>
          <t>東京</t>
        </is>
      </c>
      <c r="C1123" t="inlineStr">
        <is>
          <t>京北変電所</t>
        </is>
      </c>
      <c r="D1123" t="inlineStr">
        <is>
          <t>埼玉県</t>
        </is>
      </c>
      <c r="E1123" t="n">
        <v>275</v>
      </c>
      <c r="G1123" s="3" t="n">
        <v>35.828153</v>
      </c>
      <c r="H1123" s="3" t="n">
        <v>139.785679</v>
      </c>
      <c r="I1123" t="inlineStr">
        <is>
          <t>OSM実測</t>
        </is>
      </c>
      <c r="J1123" t="n">
        <v>900</v>
      </c>
      <c r="K1123" t="n">
        <v>682</v>
      </c>
      <c r="L1123" t="n">
        <v>120</v>
      </c>
      <c r="O1123" t="inlineStr">
        <is>
          <t>可</t>
        </is>
      </c>
      <c r="P1123" t="inlineStr">
        <is>
          <t>有り</t>
        </is>
      </c>
      <c r="R1123" s="4">
        <f>IF(COUNT($M1123:$N1123)=0,"",IF(AND(IF($N1123&lt;&gt;"",$N1123,$M1123)&lt;=0,$O1123&lt;&gt;"可"),"警告",""))</f>
        <v/>
      </c>
      <c r="S1123" s="4">
        <f>IF(COUNT($M1123:$N1123)=0,0,IF(IF($N1123&lt;&gt;"",$N1123,$M1123)&gt;=スコアリング基準!$B$20,スコアリング基準!$C$20,IF(IF($N1123&lt;&gt;"",$N1123,$M1123)&gt;=スコアリング基準!$B$21,スコアリング基準!$C$21,IF(IF($N1123&lt;&gt;"",$N1123,$M1123)&gt;0,スコアリング基準!$C$22,0))))</f>
        <v/>
      </c>
      <c r="T1123" s="4">
        <f>IF($O1123="可",スコアリング基準!$C$23,0)</f>
        <v/>
      </c>
      <c r="U1123" s="4">
        <f>IF(OR(COUNT($K1123:$L1123)&lt;2,$K1123=0),0,IF(ABS($L1123)/$K1123&lt;=スコアリング基準!$B$24,スコアリング基準!$C$24,IF(ABS($L1123)/$K1123&lt;=スコアリング基準!$B$25,スコアリング基準!$C$25,IF(ABS($L1123)/$K1123&lt;=スコアリング基準!$B$26,スコアリング基準!$C$26,0))))</f>
        <v/>
      </c>
      <c r="V1123" s="4">
        <f>IF($P1123="なし",スコアリング基準!$C$27,0)</f>
        <v/>
      </c>
      <c r="W1123" s="4">
        <f>IF($F1123="",0,IF(ISNUMBER($F1123),IF($F1123&lt;=スコアリング基準!$B$28,スコアリング基準!$C$28,スコアリング基準!$C$29),0))</f>
        <v/>
      </c>
      <c r="X1123" s="4">
        <f>IFERROR(VLOOKUP($B1123,スコアリング基準!$A$36:$B$46,2,FALSE),0)</f>
        <v/>
      </c>
      <c r="Y1123" s="4">
        <f>SUM($S1123:$X1123)</f>
        <v/>
      </c>
      <c r="Z1123" s="4">
        <f>IF(COUNT($M1123:$N1123)=0,"データ無",IF($Y1123&gt;=スコアリング基準!$B$30,"S",IF($Y1123&gt;=スコアリング基準!$B$31,"A",IF($Y1123&gt;=スコアリング基準!$B$32,"B","C"))))</f>
        <v/>
      </c>
      <c r="AA1123">
        <f>IFERROR(INDEX(実績DB!$I$3:$I$104,MATCH($B1123&amp;$C1123,実績DB!$J$3:$J$104,0)),"")</f>
        <v/>
      </c>
    </row>
    <row r="1124">
      <c r="A1124" t="n">
        <v>1122</v>
      </c>
      <c r="B1124" t="inlineStr">
        <is>
          <t>東京</t>
        </is>
      </c>
      <c r="C1124" t="inlineStr">
        <is>
          <t>京浜変電所</t>
        </is>
      </c>
      <c r="D1124" t="inlineStr">
        <is>
          <t>神奈川県</t>
        </is>
      </c>
      <c r="E1124" t="n">
        <v>275</v>
      </c>
      <c r="G1124" s="3" t="n">
        <v>35.431284</v>
      </c>
      <c r="H1124" s="3" t="n">
        <v>139.500481</v>
      </c>
      <c r="I1124" t="inlineStr">
        <is>
          <t>OSM実測</t>
        </is>
      </c>
      <c r="J1124" t="n">
        <v>1800</v>
      </c>
      <c r="K1124" t="n">
        <v>1488</v>
      </c>
      <c r="L1124" t="n">
        <v>-1347</v>
      </c>
      <c r="O1124" t="inlineStr">
        <is>
          <t>可</t>
        </is>
      </c>
      <c r="P1124" t="inlineStr">
        <is>
          <t>有り</t>
        </is>
      </c>
      <c r="R1124" s="4">
        <f>IF(COUNT($M1124:$N1124)=0,"",IF(AND(IF($N1124&lt;&gt;"",$N1124,$M1124)&lt;=0,$O1124&lt;&gt;"可"),"警告",""))</f>
        <v/>
      </c>
      <c r="S1124" s="4">
        <f>IF(COUNT($M1124:$N1124)=0,0,IF(IF($N1124&lt;&gt;"",$N1124,$M1124)&gt;=スコアリング基準!$B$20,スコアリング基準!$C$20,IF(IF($N1124&lt;&gt;"",$N1124,$M1124)&gt;=スコアリング基準!$B$21,スコアリング基準!$C$21,IF(IF($N1124&lt;&gt;"",$N1124,$M1124)&gt;0,スコアリング基準!$C$22,0))))</f>
        <v/>
      </c>
      <c r="T1124" s="4">
        <f>IF($O1124="可",スコアリング基準!$C$23,0)</f>
        <v/>
      </c>
      <c r="U1124" s="4">
        <f>IF(OR(COUNT($K1124:$L1124)&lt;2,$K1124=0),0,IF(ABS($L1124)/$K1124&lt;=スコアリング基準!$B$24,スコアリング基準!$C$24,IF(ABS($L1124)/$K1124&lt;=スコアリング基準!$B$25,スコアリング基準!$C$25,IF(ABS($L1124)/$K1124&lt;=スコアリング基準!$B$26,スコアリング基準!$C$26,0))))</f>
        <v/>
      </c>
      <c r="V1124" s="4">
        <f>IF($P1124="なし",スコアリング基準!$C$27,0)</f>
        <v/>
      </c>
      <c r="W1124" s="4">
        <f>IF($F1124="",0,IF(ISNUMBER($F1124),IF($F1124&lt;=スコアリング基準!$B$28,スコアリング基準!$C$28,スコアリング基準!$C$29),0))</f>
        <v/>
      </c>
      <c r="X1124" s="4">
        <f>IFERROR(VLOOKUP($B1124,スコアリング基準!$A$36:$B$46,2,FALSE),0)</f>
        <v/>
      </c>
      <c r="Y1124" s="4">
        <f>SUM($S1124:$X1124)</f>
        <v/>
      </c>
      <c r="Z1124" s="4">
        <f>IF(COUNT($M1124:$N1124)=0,"データ無",IF($Y1124&gt;=スコアリング基準!$B$30,"S",IF($Y1124&gt;=スコアリング基準!$B$31,"A",IF($Y1124&gt;=スコアリング基準!$B$32,"B","C"))))</f>
        <v/>
      </c>
      <c r="AA1124">
        <f>IFERROR(INDEX(実績DB!$I$3:$I$104,MATCH($B1124&amp;$C1124,実績DB!$J$3:$J$104,0)),"")</f>
        <v/>
      </c>
    </row>
    <row r="1125">
      <c r="A1125" t="n">
        <v>1123</v>
      </c>
      <c r="B1125" t="inlineStr">
        <is>
          <t>東京</t>
        </is>
      </c>
      <c r="C1125" t="inlineStr">
        <is>
          <t>北多摩変電所</t>
        </is>
      </c>
      <c r="D1125" t="inlineStr">
        <is>
          <t>東京都</t>
        </is>
      </c>
      <c r="E1125" t="n">
        <v>275</v>
      </c>
      <c r="G1125" s="3" t="n">
        <v>35.654435</v>
      </c>
      <c r="H1125" s="3" t="n">
        <v>139.50296</v>
      </c>
      <c r="I1125" t="inlineStr">
        <is>
          <t>OSM実測</t>
        </is>
      </c>
      <c r="J1125" t="n">
        <v>600</v>
      </c>
      <c r="K1125" t="n">
        <v>451</v>
      </c>
      <c r="L1125" t="n">
        <v>77</v>
      </c>
      <c r="O1125" t="inlineStr">
        <is>
          <t>可</t>
        </is>
      </c>
      <c r="P1125" t="inlineStr">
        <is>
          <t>なし</t>
        </is>
      </c>
      <c r="R1125" s="4">
        <f>IF(COUNT($M1125:$N1125)=0,"",IF(AND(IF($N1125&lt;&gt;"",$N1125,$M1125)&lt;=0,$O1125&lt;&gt;"可"),"警告",""))</f>
        <v/>
      </c>
      <c r="S1125" s="4">
        <f>IF(COUNT($M1125:$N1125)=0,0,IF(IF($N1125&lt;&gt;"",$N1125,$M1125)&gt;=スコアリング基準!$B$20,スコアリング基準!$C$20,IF(IF($N1125&lt;&gt;"",$N1125,$M1125)&gt;=スコアリング基準!$B$21,スコアリング基準!$C$21,IF(IF($N1125&lt;&gt;"",$N1125,$M1125)&gt;0,スコアリング基準!$C$22,0))))</f>
        <v/>
      </c>
      <c r="T1125" s="4">
        <f>IF($O1125="可",スコアリング基準!$C$23,0)</f>
        <v/>
      </c>
      <c r="U1125" s="4">
        <f>IF(OR(COUNT($K1125:$L1125)&lt;2,$K1125=0),0,IF(ABS($L1125)/$K1125&lt;=スコアリング基準!$B$24,スコアリング基準!$C$24,IF(ABS($L1125)/$K1125&lt;=スコアリング基準!$B$25,スコアリング基準!$C$25,IF(ABS($L1125)/$K1125&lt;=スコアリング基準!$B$26,スコアリング基準!$C$26,0))))</f>
        <v/>
      </c>
      <c r="V1125" s="4">
        <f>IF($P1125="なし",スコアリング基準!$C$27,0)</f>
        <v/>
      </c>
      <c r="W1125" s="4">
        <f>IF($F1125="",0,IF(ISNUMBER($F1125),IF($F1125&lt;=スコアリング基準!$B$28,スコアリング基準!$C$28,スコアリング基準!$C$29),0))</f>
        <v/>
      </c>
      <c r="X1125" s="4">
        <f>IFERROR(VLOOKUP($B1125,スコアリング基準!$A$36:$B$46,2,FALSE),0)</f>
        <v/>
      </c>
      <c r="Y1125" s="4">
        <f>SUM($S1125:$X1125)</f>
        <v/>
      </c>
      <c r="Z1125" s="4">
        <f>IF(COUNT($M1125:$N1125)=0,"データ無",IF($Y1125&gt;=スコアリング基準!$B$30,"S",IF($Y1125&gt;=スコアリング基準!$B$31,"A",IF($Y1125&gt;=スコアリング基準!$B$32,"B","C"))))</f>
        <v/>
      </c>
      <c r="AA1125">
        <f>IFERROR(INDEX(実績DB!$I$3:$I$104,MATCH($B1125&amp;$C1125,実績DB!$J$3:$J$104,0)),"")</f>
        <v/>
      </c>
    </row>
    <row r="1126">
      <c r="A1126" t="n">
        <v>1124</v>
      </c>
      <c r="B1126" t="inlineStr">
        <is>
          <t>東京</t>
        </is>
      </c>
      <c r="C1126" t="inlineStr">
        <is>
          <t>北東京変電所</t>
        </is>
      </c>
      <c r="D1126" t="inlineStr">
        <is>
          <t>埼玉県</t>
        </is>
      </c>
      <c r="E1126" t="n">
        <v>275</v>
      </c>
      <c r="G1126" s="3" t="n">
        <v>36.026437</v>
      </c>
      <c r="H1126" s="3" t="n">
        <v>139.691059</v>
      </c>
      <c r="I1126" t="inlineStr">
        <is>
          <t>OSM実測</t>
        </is>
      </c>
      <c r="J1126" t="n">
        <v>2400</v>
      </c>
      <c r="K1126" t="n">
        <v>2073</v>
      </c>
      <c r="L1126" t="n">
        <v>259</v>
      </c>
      <c r="O1126" t="inlineStr">
        <is>
          <t>可</t>
        </is>
      </c>
      <c r="P1126" t="inlineStr">
        <is>
          <t>有り</t>
        </is>
      </c>
      <c r="R1126" s="4">
        <f>IF(COUNT($M1126:$N1126)=0,"",IF(AND(IF($N1126&lt;&gt;"",$N1126,$M1126)&lt;=0,$O1126&lt;&gt;"可"),"警告",""))</f>
        <v/>
      </c>
      <c r="S1126" s="4">
        <f>IF(COUNT($M1126:$N1126)=0,0,IF(IF($N1126&lt;&gt;"",$N1126,$M1126)&gt;=スコアリング基準!$B$20,スコアリング基準!$C$20,IF(IF($N1126&lt;&gt;"",$N1126,$M1126)&gt;=スコアリング基準!$B$21,スコアリング基準!$C$21,IF(IF($N1126&lt;&gt;"",$N1126,$M1126)&gt;0,スコアリング基準!$C$22,0))))</f>
        <v/>
      </c>
      <c r="T1126" s="4">
        <f>IF($O1126="可",スコアリング基準!$C$23,0)</f>
        <v/>
      </c>
      <c r="U1126" s="4">
        <f>IF(OR(COUNT($K1126:$L1126)&lt;2,$K1126=0),0,IF(ABS($L1126)/$K1126&lt;=スコアリング基準!$B$24,スコアリング基準!$C$24,IF(ABS($L1126)/$K1126&lt;=スコアリング基準!$B$25,スコアリング基準!$C$25,IF(ABS($L1126)/$K1126&lt;=スコアリング基準!$B$26,スコアリング基準!$C$26,0))))</f>
        <v/>
      </c>
      <c r="V1126" s="4">
        <f>IF($P1126="なし",スコアリング基準!$C$27,0)</f>
        <v/>
      </c>
      <c r="W1126" s="4">
        <f>IF($F1126="",0,IF(ISNUMBER($F1126),IF($F1126&lt;=スコアリング基準!$B$28,スコアリング基準!$C$28,スコアリング基準!$C$29),0))</f>
        <v/>
      </c>
      <c r="X1126" s="4">
        <f>IFERROR(VLOOKUP($B1126,スコアリング基準!$A$36:$B$46,2,FALSE),0)</f>
        <v/>
      </c>
      <c r="Y1126" s="4">
        <f>SUM($S1126:$X1126)</f>
        <v/>
      </c>
      <c r="Z1126" s="4">
        <f>IF(COUNT($M1126:$N1126)=0,"データ無",IF($Y1126&gt;=スコアリング基準!$B$30,"S",IF($Y1126&gt;=スコアリング基準!$B$31,"A",IF($Y1126&gt;=スコアリング基準!$B$32,"B","C"))))</f>
        <v/>
      </c>
      <c r="AA1126">
        <f>IFERROR(INDEX(実績DB!$I$3:$I$104,MATCH($B1126&amp;$C1126,実績DB!$J$3:$J$104,0)),"")</f>
        <v/>
      </c>
    </row>
    <row r="1127">
      <c r="A1127" t="n">
        <v>1125</v>
      </c>
      <c r="B1127" t="inlineStr">
        <is>
          <t>東京</t>
        </is>
      </c>
      <c r="C1127" t="inlineStr">
        <is>
          <t>北熊谷変電所</t>
        </is>
      </c>
      <c r="D1127" t="inlineStr">
        <is>
          <t>埼玉県</t>
        </is>
      </c>
      <c r="E1127" t="n">
        <v>275</v>
      </c>
      <c r="G1127" s="3" t="n">
        <v>36.205456</v>
      </c>
      <c r="H1127" s="3" t="n">
        <v>139.34488</v>
      </c>
      <c r="I1127" t="inlineStr">
        <is>
          <t>OSM実測</t>
        </is>
      </c>
      <c r="J1127" t="n">
        <v>900</v>
      </c>
      <c r="K1127" t="n">
        <v>674</v>
      </c>
      <c r="L1127" t="n">
        <v>-437</v>
      </c>
      <c r="O1127" t="inlineStr">
        <is>
          <t>可</t>
        </is>
      </c>
      <c r="P1127" t="inlineStr">
        <is>
          <t>なし</t>
        </is>
      </c>
      <c r="R1127" s="4">
        <f>IF(COUNT($M1127:$N1127)=0,"",IF(AND(IF($N1127&lt;&gt;"",$N1127,$M1127)&lt;=0,$O1127&lt;&gt;"可"),"警告",""))</f>
        <v/>
      </c>
      <c r="S1127" s="4">
        <f>IF(COUNT($M1127:$N1127)=0,0,IF(IF($N1127&lt;&gt;"",$N1127,$M1127)&gt;=スコアリング基準!$B$20,スコアリング基準!$C$20,IF(IF($N1127&lt;&gt;"",$N1127,$M1127)&gt;=スコアリング基準!$B$21,スコアリング基準!$C$21,IF(IF($N1127&lt;&gt;"",$N1127,$M1127)&gt;0,スコアリング基準!$C$22,0))))</f>
        <v/>
      </c>
      <c r="T1127" s="4">
        <f>IF($O1127="可",スコアリング基準!$C$23,0)</f>
        <v/>
      </c>
      <c r="U1127" s="4">
        <f>IF(OR(COUNT($K1127:$L1127)&lt;2,$K1127=0),0,IF(ABS($L1127)/$K1127&lt;=スコアリング基準!$B$24,スコアリング基準!$C$24,IF(ABS($L1127)/$K1127&lt;=スコアリング基準!$B$25,スコアリング基準!$C$25,IF(ABS($L1127)/$K1127&lt;=スコアリング基準!$B$26,スコアリング基準!$C$26,0))))</f>
        <v/>
      </c>
      <c r="V1127" s="4">
        <f>IF($P1127="なし",スコアリング基準!$C$27,0)</f>
        <v/>
      </c>
      <c r="W1127" s="4">
        <f>IF($F1127="",0,IF(ISNUMBER($F1127),IF($F1127&lt;=スコアリング基準!$B$28,スコアリング基準!$C$28,スコアリング基準!$C$29),0))</f>
        <v/>
      </c>
      <c r="X1127" s="4">
        <f>IFERROR(VLOOKUP($B1127,スコアリング基準!$A$36:$B$46,2,FALSE),0)</f>
        <v/>
      </c>
      <c r="Y1127" s="4">
        <f>SUM($S1127:$X1127)</f>
        <v/>
      </c>
      <c r="Z1127" s="4">
        <f>IF(COUNT($M1127:$N1127)=0,"データ無",IF($Y1127&gt;=スコアリング基準!$B$30,"S",IF($Y1127&gt;=スコアリング基準!$B$31,"A",IF($Y1127&gt;=スコアリング基準!$B$32,"B","C"))))</f>
        <v/>
      </c>
      <c r="AA1127">
        <f>IFERROR(INDEX(実績DB!$I$3:$I$104,MATCH($B1127&amp;$C1127,実績DB!$J$3:$J$104,0)),"")</f>
        <v/>
      </c>
    </row>
    <row r="1128">
      <c r="A1128" t="n">
        <v>1126</v>
      </c>
      <c r="B1128" t="inlineStr">
        <is>
          <t>東京</t>
        </is>
      </c>
      <c r="C1128" t="inlineStr">
        <is>
          <t>北相模変電所</t>
        </is>
      </c>
      <c r="D1128" t="inlineStr">
        <is>
          <t>神奈川県</t>
        </is>
      </c>
      <c r="E1128" t="n">
        <v>275</v>
      </c>
      <c r="G1128" s="3" t="n">
        <v>35.534253</v>
      </c>
      <c r="H1128" s="3" t="n">
        <v>139.367357</v>
      </c>
      <c r="I1128" t="inlineStr">
        <is>
          <t>OSM実測</t>
        </is>
      </c>
      <c r="J1128" t="n">
        <v>900</v>
      </c>
      <c r="K1128" t="n">
        <v>680</v>
      </c>
      <c r="L1128" t="n">
        <v>123</v>
      </c>
      <c r="O1128" t="inlineStr">
        <is>
          <t>可</t>
        </is>
      </c>
      <c r="P1128" t="inlineStr">
        <is>
          <t>なし</t>
        </is>
      </c>
      <c r="R1128" s="4">
        <f>IF(COUNT($M1128:$N1128)=0,"",IF(AND(IF($N1128&lt;&gt;"",$N1128,$M1128)&lt;=0,$O1128&lt;&gt;"可"),"警告",""))</f>
        <v/>
      </c>
      <c r="S1128" s="4">
        <f>IF(COUNT($M1128:$N1128)=0,0,IF(IF($N1128&lt;&gt;"",$N1128,$M1128)&gt;=スコアリング基準!$B$20,スコアリング基準!$C$20,IF(IF($N1128&lt;&gt;"",$N1128,$M1128)&gt;=スコアリング基準!$B$21,スコアリング基準!$C$21,IF(IF($N1128&lt;&gt;"",$N1128,$M1128)&gt;0,スコアリング基準!$C$22,0))))</f>
        <v/>
      </c>
      <c r="T1128" s="4">
        <f>IF($O1128="可",スコアリング基準!$C$23,0)</f>
        <v/>
      </c>
      <c r="U1128" s="4">
        <f>IF(OR(COUNT($K1128:$L1128)&lt;2,$K1128=0),0,IF(ABS($L1128)/$K1128&lt;=スコアリング基準!$B$24,スコアリング基準!$C$24,IF(ABS($L1128)/$K1128&lt;=スコアリング基準!$B$25,スコアリング基準!$C$25,IF(ABS($L1128)/$K1128&lt;=スコアリング基準!$B$26,スコアリング基準!$C$26,0))))</f>
        <v/>
      </c>
      <c r="V1128" s="4">
        <f>IF($P1128="なし",スコアリング基準!$C$27,0)</f>
        <v/>
      </c>
      <c r="W1128" s="4">
        <f>IF($F1128="",0,IF(ISNUMBER($F1128),IF($F1128&lt;=スコアリング基準!$B$28,スコアリング基準!$C$28,スコアリング基準!$C$29),0))</f>
        <v/>
      </c>
      <c r="X1128" s="4">
        <f>IFERROR(VLOOKUP($B1128,スコアリング基準!$A$36:$B$46,2,FALSE),0)</f>
        <v/>
      </c>
      <c r="Y1128" s="4">
        <f>SUM($S1128:$X1128)</f>
        <v/>
      </c>
      <c r="Z1128" s="4">
        <f>IF(COUNT($M1128:$N1128)=0,"データ無",IF($Y1128&gt;=スコアリング基準!$B$30,"S",IF($Y1128&gt;=スコアリング基準!$B$31,"A",IF($Y1128&gt;=スコアリング基準!$B$32,"B","C"))))</f>
        <v/>
      </c>
      <c r="AA1128">
        <f>IFERROR(INDEX(実績DB!$I$3:$I$104,MATCH($B1128&amp;$C1128,実績DB!$J$3:$J$104,0)),"")</f>
        <v/>
      </c>
    </row>
    <row r="1129">
      <c r="A1129" t="n">
        <v>1127</v>
      </c>
      <c r="B1129" t="inlineStr">
        <is>
          <t>東京</t>
        </is>
      </c>
      <c r="C1129" t="inlineStr">
        <is>
          <t>北総変電所</t>
        </is>
      </c>
      <c r="D1129" t="inlineStr">
        <is>
          <t>千葉県</t>
        </is>
      </c>
      <c r="E1129" t="n">
        <v>275</v>
      </c>
      <c r="G1129" s="3" t="n">
        <v>35.711175</v>
      </c>
      <c r="H1129" s="3" t="n">
        <v>140.265681</v>
      </c>
      <c r="I1129" t="inlineStr">
        <is>
          <t>OSM実測</t>
        </is>
      </c>
      <c r="J1129" t="n">
        <v>900</v>
      </c>
      <c r="K1129" t="n">
        <v>673</v>
      </c>
      <c r="L1129" t="n">
        <v>-410</v>
      </c>
      <c r="O1129" t="inlineStr">
        <is>
          <t>可</t>
        </is>
      </c>
      <c r="P1129" t="inlineStr">
        <is>
          <t>有り</t>
        </is>
      </c>
      <c r="R1129" s="4">
        <f>IF(COUNT($M1129:$N1129)=0,"",IF(AND(IF($N1129&lt;&gt;"",$N1129,$M1129)&lt;=0,$O1129&lt;&gt;"可"),"警告",""))</f>
        <v/>
      </c>
      <c r="S1129" s="4">
        <f>IF(COUNT($M1129:$N1129)=0,0,IF(IF($N1129&lt;&gt;"",$N1129,$M1129)&gt;=スコアリング基準!$B$20,スコアリング基準!$C$20,IF(IF($N1129&lt;&gt;"",$N1129,$M1129)&gt;=スコアリング基準!$B$21,スコアリング基準!$C$21,IF(IF($N1129&lt;&gt;"",$N1129,$M1129)&gt;0,スコアリング基準!$C$22,0))))</f>
        <v/>
      </c>
      <c r="T1129" s="4">
        <f>IF($O1129="可",スコアリング基準!$C$23,0)</f>
        <v/>
      </c>
      <c r="U1129" s="4">
        <f>IF(OR(COUNT($K1129:$L1129)&lt;2,$K1129=0),0,IF(ABS($L1129)/$K1129&lt;=スコアリング基準!$B$24,スコアリング基準!$C$24,IF(ABS($L1129)/$K1129&lt;=スコアリング基準!$B$25,スコアリング基準!$C$25,IF(ABS($L1129)/$K1129&lt;=スコアリング基準!$B$26,スコアリング基準!$C$26,0))))</f>
        <v/>
      </c>
      <c r="V1129" s="4">
        <f>IF($P1129="なし",スコアリング基準!$C$27,0)</f>
        <v/>
      </c>
      <c r="W1129" s="4">
        <f>IF($F1129="",0,IF(ISNUMBER($F1129),IF($F1129&lt;=スコアリング基準!$B$28,スコアリング基準!$C$28,スコアリング基準!$C$29),0))</f>
        <v/>
      </c>
      <c r="X1129" s="4">
        <f>IFERROR(VLOOKUP($B1129,スコアリング基準!$A$36:$B$46,2,FALSE),0)</f>
        <v/>
      </c>
      <c r="Y1129" s="4">
        <f>SUM($S1129:$X1129)</f>
        <v/>
      </c>
      <c r="Z1129" s="4">
        <f>IF(COUNT($M1129:$N1129)=0,"データ無",IF($Y1129&gt;=スコアリング基準!$B$30,"S",IF($Y1129&gt;=スコアリング基準!$B$31,"A",IF($Y1129&gt;=スコアリング基準!$B$32,"B","C"))))</f>
        <v/>
      </c>
      <c r="AA1129">
        <f>IFERROR(INDEX(実績DB!$I$3:$I$104,MATCH($B1129&amp;$C1129,実績DB!$J$3:$J$104,0)),"")</f>
        <v/>
      </c>
    </row>
    <row r="1130">
      <c r="A1130" t="n">
        <v>1128</v>
      </c>
      <c r="B1130" t="inlineStr">
        <is>
          <t>東京</t>
        </is>
      </c>
      <c r="C1130" t="inlineStr">
        <is>
          <t>北葛飾変電所</t>
        </is>
      </c>
      <c r="D1130" t="inlineStr">
        <is>
          <t>埼玉県</t>
        </is>
      </c>
      <c r="E1130" t="n">
        <v>275</v>
      </c>
      <c r="G1130" s="3" t="n">
        <v>35.869873</v>
      </c>
      <c r="H1130" s="3" t="n">
        <v>139.870474</v>
      </c>
      <c r="I1130" t="inlineStr">
        <is>
          <t>OSM実測</t>
        </is>
      </c>
      <c r="J1130" t="n">
        <v>1350</v>
      </c>
      <c r="K1130" t="n">
        <v>1018</v>
      </c>
      <c r="L1130" t="n">
        <v>216</v>
      </c>
      <c r="O1130" t="inlineStr">
        <is>
          <t>可</t>
        </is>
      </c>
      <c r="P1130" t="inlineStr">
        <is>
          <t>有り</t>
        </is>
      </c>
      <c r="R1130" s="4">
        <f>IF(COUNT($M1130:$N1130)=0,"",IF(AND(IF($N1130&lt;&gt;"",$N1130,$M1130)&lt;=0,$O1130&lt;&gt;"可"),"警告",""))</f>
        <v/>
      </c>
      <c r="S1130" s="4">
        <f>IF(COUNT($M1130:$N1130)=0,0,IF(IF($N1130&lt;&gt;"",$N1130,$M1130)&gt;=スコアリング基準!$B$20,スコアリング基準!$C$20,IF(IF($N1130&lt;&gt;"",$N1130,$M1130)&gt;=スコアリング基準!$B$21,スコアリング基準!$C$21,IF(IF($N1130&lt;&gt;"",$N1130,$M1130)&gt;0,スコアリング基準!$C$22,0))))</f>
        <v/>
      </c>
      <c r="T1130" s="4">
        <f>IF($O1130="可",スコアリング基準!$C$23,0)</f>
        <v/>
      </c>
      <c r="U1130" s="4">
        <f>IF(OR(COUNT($K1130:$L1130)&lt;2,$K1130=0),0,IF(ABS($L1130)/$K1130&lt;=スコアリング基準!$B$24,スコアリング基準!$C$24,IF(ABS($L1130)/$K1130&lt;=スコアリング基準!$B$25,スコアリング基準!$C$25,IF(ABS($L1130)/$K1130&lt;=スコアリング基準!$B$26,スコアリング基準!$C$26,0))))</f>
        <v/>
      </c>
      <c r="V1130" s="4">
        <f>IF($P1130="なし",スコアリング基準!$C$27,0)</f>
        <v/>
      </c>
      <c r="W1130" s="4">
        <f>IF($F1130="",0,IF(ISNUMBER($F1130),IF($F1130&lt;=スコアリング基準!$B$28,スコアリング基準!$C$28,スコアリング基準!$C$29),0))</f>
        <v/>
      </c>
      <c r="X1130" s="4">
        <f>IFERROR(VLOOKUP($B1130,スコアリング基準!$A$36:$B$46,2,FALSE),0)</f>
        <v/>
      </c>
      <c r="Y1130" s="4">
        <f>SUM($S1130:$X1130)</f>
        <v/>
      </c>
      <c r="Z1130" s="4">
        <f>IF(COUNT($M1130:$N1130)=0,"データ無",IF($Y1130&gt;=スコアリング基準!$B$30,"S",IF($Y1130&gt;=スコアリング基準!$B$31,"A",IF($Y1130&gt;=スコアリング基準!$B$32,"B","C"))))</f>
        <v/>
      </c>
      <c r="AA1130">
        <f>IFERROR(INDEX(実績DB!$I$3:$I$104,MATCH($B1130&amp;$C1130,実績DB!$J$3:$J$104,0)),"")</f>
        <v/>
      </c>
    </row>
    <row r="1131">
      <c r="A1131" t="n">
        <v>1129</v>
      </c>
      <c r="B1131" t="inlineStr">
        <is>
          <t>東京</t>
        </is>
      </c>
      <c r="C1131" t="inlineStr">
        <is>
          <t>千葉中央変電所</t>
        </is>
      </c>
      <c r="D1131" t="inlineStr">
        <is>
          <t>千葉県</t>
        </is>
      </c>
      <c r="E1131" t="n">
        <v>275</v>
      </c>
      <c r="G1131" s="3" t="n">
        <v>35.564765</v>
      </c>
      <c r="H1131" s="3" t="n">
        <v>140.126709</v>
      </c>
      <c r="I1131" t="inlineStr">
        <is>
          <t>OSM実測</t>
        </is>
      </c>
      <c r="J1131" t="n">
        <v>600</v>
      </c>
      <c r="K1131" t="n">
        <v>342</v>
      </c>
      <c r="L1131" t="n">
        <v>-297</v>
      </c>
      <c r="O1131" t="inlineStr">
        <is>
          <t>可</t>
        </is>
      </c>
      <c r="P1131" t="inlineStr">
        <is>
          <t>有り</t>
        </is>
      </c>
      <c r="R1131" s="4">
        <f>IF(COUNT($M1131:$N1131)=0,"",IF(AND(IF($N1131&lt;&gt;"",$N1131,$M1131)&lt;=0,$O1131&lt;&gt;"可"),"警告",""))</f>
        <v/>
      </c>
      <c r="S1131" s="4">
        <f>IF(COUNT($M1131:$N1131)=0,0,IF(IF($N1131&lt;&gt;"",$N1131,$M1131)&gt;=スコアリング基準!$B$20,スコアリング基準!$C$20,IF(IF($N1131&lt;&gt;"",$N1131,$M1131)&gt;=スコアリング基準!$B$21,スコアリング基準!$C$21,IF(IF($N1131&lt;&gt;"",$N1131,$M1131)&gt;0,スコアリング基準!$C$22,0))))</f>
        <v/>
      </c>
      <c r="T1131" s="4">
        <f>IF($O1131="可",スコアリング基準!$C$23,0)</f>
        <v/>
      </c>
      <c r="U1131" s="4">
        <f>IF(OR(COUNT($K1131:$L1131)&lt;2,$K1131=0),0,IF(ABS($L1131)/$K1131&lt;=スコアリング基準!$B$24,スコアリング基準!$C$24,IF(ABS($L1131)/$K1131&lt;=スコアリング基準!$B$25,スコアリング基準!$C$25,IF(ABS($L1131)/$K1131&lt;=スコアリング基準!$B$26,スコアリング基準!$C$26,0))))</f>
        <v/>
      </c>
      <c r="V1131" s="4">
        <f>IF($P1131="なし",スコアリング基準!$C$27,0)</f>
        <v/>
      </c>
      <c r="W1131" s="4">
        <f>IF($F1131="",0,IF(ISNUMBER($F1131),IF($F1131&lt;=スコアリング基準!$B$28,スコアリング基準!$C$28,スコアリング基準!$C$29),0))</f>
        <v/>
      </c>
      <c r="X1131" s="4">
        <f>IFERROR(VLOOKUP($B1131,スコアリング基準!$A$36:$B$46,2,FALSE),0)</f>
        <v/>
      </c>
      <c r="Y1131" s="4">
        <f>SUM($S1131:$X1131)</f>
        <v/>
      </c>
      <c r="Z1131" s="4">
        <f>IF(COUNT($M1131:$N1131)=0,"データ無",IF($Y1131&gt;=スコアリング基準!$B$30,"S",IF($Y1131&gt;=スコアリング基準!$B$31,"A",IF($Y1131&gt;=スコアリング基準!$B$32,"B","C"))))</f>
        <v/>
      </c>
      <c r="AA1131">
        <f>IFERROR(INDEX(実績DB!$I$3:$I$104,MATCH($B1131&amp;$C1131,実績DB!$J$3:$J$104,0)),"")</f>
        <v/>
      </c>
    </row>
    <row r="1132">
      <c r="A1132" t="n">
        <v>1130</v>
      </c>
      <c r="B1132" t="inlineStr">
        <is>
          <t>東京</t>
        </is>
      </c>
      <c r="C1132" t="inlineStr">
        <is>
          <t>南多摩変電所</t>
        </is>
      </c>
      <c r="D1132" t="inlineStr">
        <is>
          <t>東京都</t>
        </is>
      </c>
      <c r="E1132" t="n">
        <v>275</v>
      </c>
      <c r="G1132" s="3" t="n">
        <v>35.676069</v>
      </c>
      <c r="H1132" s="3" t="n">
        <v>139.358346</v>
      </c>
      <c r="I1132" t="inlineStr">
        <is>
          <t>OSM実測</t>
        </is>
      </c>
      <c r="J1132" t="n">
        <v>1100</v>
      </c>
      <c r="K1132" t="n">
        <v>894</v>
      </c>
      <c r="L1132" t="n">
        <v>358</v>
      </c>
      <c r="O1132" t="inlineStr">
        <is>
          <t>可</t>
        </is>
      </c>
      <c r="P1132" t="inlineStr">
        <is>
          <t>なし</t>
        </is>
      </c>
      <c r="R1132" s="4">
        <f>IF(COUNT($M1132:$N1132)=0,"",IF(AND(IF($N1132&lt;&gt;"",$N1132,$M1132)&lt;=0,$O1132&lt;&gt;"可"),"警告",""))</f>
        <v/>
      </c>
      <c r="S1132" s="4">
        <f>IF(COUNT($M1132:$N1132)=0,0,IF(IF($N1132&lt;&gt;"",$N1132,$M1132)&gt;=スコアリング基準!$B$20,スコアリング基準!$C$20,IF(IF($N1132&lt;&gt;"",$N1132,$M1132)&gt;=スコアリング基準!$B$21,スコアリング基準!$C$21,IF(IF($N1132&lt;&gt;"",$N1132,$M1132)&gt;0,スコアリング基準!$C$22,0))))</f>
        <v/>
      </c>
      <c r="T1132" s="4">
        <f>IF($O1132="可",スコアリング基準!$C$23,0)</f>
        <v/>
      </c>
      <c r="U1132" s="4">
        <f>IF(OR(COUNT($K1132:$L1132)&lt;2,$K1132=0),0,IF(ABS($L1132)/$K1132&lt;=スコアリング基準!$B$24,スコアリング基準!$C$24,IF(ABS($L1132)/$K1132&lt;=スコアリング基準!$B$25,スコアリング基準!$C$25,IF(ABS($L1132)/$K1132&lt;=スコアリング基準!$B$26,スコアリング基準!$C$26,0))))</f>
        <v/>
      </c>
      <c r="V1132" s="4">
        <f>IF($P1132="なし",スコアリング基準!$C$27,0)</f>
        <v/>
      </c>
      <c r="W1132" s="4">
        <f>IF($F1132="",0,IF(ISNUMBER($F1132),IF($F1132&lt;=スコアリング基準!$B$28,スコアリング基準!$C$28,スコアリング基準!$C$29),0))</f>
        <v/>
      </c>
      <c r="X1132" s="4">
        <f>IFERROR(VLOOKUP($B1132,スコアリング基準!$A$36:$B$46,2,FALSE),0)</f>
        <v/>
      </c>
      <c r="Y1132" s="4">
        <f>SUM($S1132:$X1132)</f>
        <v/>
      </c>
      <c r="Z1132" s="4">
        <f>IF(COUNT($M1132:$N1132)=0,"データ無",IF($Y1132&gt;=スコアリング基準!$B$30,"S",IF($Y1132&gt;=スコアリング基準!$B$31,"A",IF($Y1132&gt;=スコアリング基準!$B$32,"B","C"))))</f>
        <v/>
      </c>
      <c r="AA1132">
        <f>IFERROR(INDEX(実績DB!$I$3:$I$104,MATCH($B1132&amp;$C1132,実績DB!$J$3:$J$104,0)),"")</f>
        <v/>
      </c>
    </row>
    <row r="1133">
      <c r="A1133" t="n">
        <v>1131</v>
      </c>
      <c r="B1133" t="inlineStr">
        <is>
          <t>東京</t>
        </is>
      </c>
      <c r="C1133" t="inlineStr">
        <is>
          <t>南川崎変電所</t>
        </is>
      </c>
      <c r="D1133" t="inlineStr">
        <is>
          <t>神奈川県</t>
        </is>
      </c>
      <c r="E1133" t="n">
        <v>275</v>
      </c>
      <c r="G1133" s="3" t="n">
        <v>35.500158</v>
      </c>
      <c r="H1133" s="3" t="n">
        <v>139.711418</v>
      </c>
      <c r="I1133" t="inlineStr">
        <is>
          <t>OSM実測</t>
        </is>
      </c>
      <c r="J1133" t="n">
        <v>1350</v>
      </c>
      <c r="K1133" t="n">
        <v>1024</v>
      </c>
      <c r="L1133" t="n">
        <v>-601</v>
      </c>
      <c r="O1133" t="inlineStr">
        <is>
          <t>可</t>
        </is>
      </c>
      <c r="P1133" t="inlineStr">
        <is>
          <t>有り</t>
        </is>
      </c>
      <c r="R1133" s="4">
        <f>IF(COUNT($M1133:$N1133)=0,"",IF(AND(IF($N1133&lt;&gt;"",$N1133,$M1133)&lt;=0,$O1133&lt;&gt;"可"),"警告",""))</f>
        <v/>
      </c>
      <c r="S1133" s="4">
        <f>IF(COUNT($M1133:$N1133)=0,0,IF(IF($N1133&lt;&gt;"",$N1133,$M1133)&gt;=スコアリング基準!$B$20,スコアリング基準!$C$20,IF(IF($N1133&lt;&gt;"",$N1133,$M1133)&gt;=スコアリング基準!$B$21,スコアリング基準!$C$21,IF(IF($N1133&lt;&gt;"",$N1133,$M1133)&gt;0,スコアリング基準!$C$22,0))))</f>
        <v/>
      </c>
      <c r="T1133" s="4">
        <f>IF($O1133="可",スコアリング基準!$C$23,0)</f>
        <v/>
      </c>
      <c r="U1133" s="4">
        <f>IF(OR(COUNT($K1133:$L1133)&lt;2,$K1133=0),0,IF(ABS($L1133)/$K1133&lt;=スコアリング基準!$B$24,スコアリング基準!$C$24,IF(ABS($L1133)/$K1133&lt;=スコアリング基準!$B$25,スコアリング基準!$C$25,IF(ABS($L1133)/$K1133&lt;=スコアリング基準!$B$26,スコアリング基準!$C$26,0))))</f>
        <v/>
      </c>
      <c r="V1133" s="4">
        <f>IF($P1133="なし",スコアリング基準!$C$27,0)</f>
        <v/>
      </c>
      <c r="W1133" s="4">
        <f>IF($F1133="",0,IF(ISNUMBER($F1133),IF($F1133&lt;=スコアリング基準!$B$28,スコアリング基準!$C$28,スコアリング基準!$C$29),0))</f>
        <v/>
      </c>
      <c r="X1133" s="4">
        <f>IFERROR(VLOOKUP($B1133,スコアリング基準!$A$36:$B$46,2,FALSE),0)</f>
        <v/>
      </c>
      <c r="Y1133" s="4">
        <f>SUM($S1133:$X1133)</f>
        <v/>
      </c>
      <c r="Z1133" s="4">
        <f>IF(COUNT($M1133:$N1133)=0,"データ無",IF($Y1133&gt;=スコアリング基準!$B$30,"S",IF($Y1133&gt;=スコアリング基準!$B$31,"A",IF($Y1133&gt;=スコアリング基準!$B$32,"B","C"))))</f>
        <v/>
      </c>
      <c r="AA1133">
        <f>IFERROR(INDEX(実績DB!$I$3:$I$104,MATCH($B1133&amp;$C1133,実績DB!$J$3:$J$104,0)),"")</f>
        <v/>
      </c>
    </row>
    <row r="1134">
      <c r="A1134" t="n">
        <v>1132</v>
      </c>
      <c r="B1134" t="inlineStr">
        <is>
          <t>東京</t>
        </is>
      </c>
      <c r="C1134" t="inlineStr">
        <is>
          <t>南狭山変電所</t>
        </is>
      </c>
      <c r="D1134" t="inlineStr">
        <is>
          <t>埼玉県</t>
        </is>
      </c>
      <c r="E1134" t="n">
        <v>275</v>
      </c>
      <c r="G1134" s="3" t="n">
        <v>35.838737</v>
      </c>
      <c r="H1134" s="3" t="n">
        <v>139.444607</v>
      </c>
      <c r="I1134" t="inlineStr">
        <is>
          <t>OSM実測</t>
        </is>
      </c>
      <c r="J1134" t="n">
        <v>1000</v>
      </c>
      <c r="K1134" t="n">
        <v>790</v>
      </c>
      <c r="L1134" t="n">
        <v>90</v>
      </c>
      <c r="O1134" t="inlineStr">
        <is>
          <t>可</t>
        </is>
      </c>
      <c r="P1134" t="inlineStr">
        <is>
          <t>なし</t>
        </is>
      </c>
      <c r="R1134" s="4">
        <f>IF(COUNT($M1134:$N1134)=0,"",IF(AND(IF($N1134&lt;&gt;"",$N1134,$M1134)&lt;=0,$O1134&lt;&gt;"可"),"警告",""))</f>
        <v/>
      </c>
      <c r="S1134" s="4">
        <f>IF(COUNT($M1134:$N1134)=0,0,IF(IF($N1134&lt;&gt;"",$N1134,$M1134)&gt;=スコアリング基準!$B$20,スコアリング基準!$C$20,IF(IF($N1134&lt;&gt;"",$N1134,$M1134)&gt;=スコアリング基準!$B$21,スコアリング基準!$C$21,IF(IF($N1134&lt;&gt;"",$N1134,$M1134)&gt;0,スコアリング基準!$C$22,0))))</f>
        <v/>
      </c>
      <c r="T1134" s="4">
        <f>IF($O1134="可",スコアリング基準!$C$23,0)</f>
        <v/>
      </c>
      <c r="U1134" s="4">
        <f>IF(OR(COUNT($K1134:$L1134)&lt;2,$K1134=0),0,IF(ABS($L1134)/$K1134&lt;=スコアリング基準!$B$24,スコアリング基準!$C$24,IF(ABS($L1134)/$K1134&lt;=スコアリング基準!$B$25,スコアリング基準!$C$25,IF(ABS($L1134)/$K1134&lt;=スコアリング基準!$B$26,スコアリング基準!$C$26,0))))</f>
        <v/>
      </c>
      <c r="V1134" s="4">
        <f>IF($P1134="なし",スコアリング基準!$C$27,0)</f>
        <v/>
      </c>
      <c r="W1134" s="4">
        <f>IF($F1134="",0,IF(ISNUMBER($F1134),IF($F1134&lt;=スコアリング基準!$B$28,スコアリング基準!$C$28,スコアリング基準!$C$29),0))</f>
        <v/>
      </c>
      <c r="X1134" s="4">
        <f>IFERROR(VLOOKUP($B1134,スコアリング基準!$A$36:$B$46,2,FALSE),0)</f>
        <v/>
      </c>
      <c r="Y1134" s="4">
        <f>SUM($S1134:$X1134)</f>
        <v/>
      </c>
      <c r="Z1134" s="4">
        <f>IF(COUNT($M1134:$N1134)=0,"データ無",IF($Y1134&gt;=スコアリング基準!$B$30,"S",IF($Y1134&gt;=スコアリング基準!$B$31,"A",IF($Y1134&gt;=スコアリング基準!$B$32,"B","C"))))</f>
        <v/>
      </c>
      <c r="AA1134">
        <f>IFERROR(INDEX(実績DB!$I$3:$I$104,MATCH($B1134&amp;$C1134,実績DB!$J$3:$J$104,0)),"")</f>
        <v/>
      </c>
    </row>
    <row r="1135">
      <c r="A1135" t="n">
        <v>1133</v>
      </c>
      <c r="B1135" t="inlineStr">
        <is>
          <t>東京</t>
        </is>
      </c>
      <c r="C1135" t="inlineStr">
        <is>
          <t>城南変電所</t>
        </is>
      </c>
      <c r="D1135" t="inlineStr">
        <is>
          <t>東京都</t>
        </is>
      </c>
      <c r="E1135" t="n">
        <v>275</v>
      </c>
      <c r="G1135" s="3" t="n">
        <v>35.672975</v>
      </c>
      <c r="H1135" s="3" t="n">
        <v>139.723108</v>
      </c>
      <c r="I1135" t="inlineStr">
        <is>
          <t>OSM実測</t>
        </is>
      </c>
      <c r="J1135" t="n">
        <v>900</v>
      </c>
      <c r="K1135" t="n">
        <v>679</v>
      </c>
      <c r="L1135" t="n">
        <v>35</v>
      </c>
      <c r="O1135" t="inlineStr">
        <is>
          <t>可</t>
        </is>
      </c>
      <c r="P1135" t="inlineStr">
        <is>
          <t>有り</t>
        </is>
      </c>
      <c r="R1135" s="4">
        <f>IF(COUNT($M1135:$N1135)=0,"",IF(AND(IF($N1135&lt;&gt;"",$N1135,$M1135)&lt;=0,$O1135&lt;&gt;"可"),"警告",""))</f>
        <v/>
      </c>
      <c r="S1135" s="4">
        <f>IF(COUNT($M1135:$N1135)=0,0,IF(IF($N1135&lt;&gt;"",$N1135,$M1135)&gt;=スコアリング基準!$B$20,スコアリング基準!$C$20,IF(IF($N1135&lt;&gt;"",$N1135,$M1135)&gt;=スコアリング基準!$B$21,スコアリング基準!$C$21,IF(IF($N1135&lt;&gt;"",$N1135,$M1135)&gt;0,スコアリング基準!$C$22,0))))</f>
        <v/>
      </c>
      <c r="T1135" s="4">
        <f>IF($O1135="可",スコアリング基準!$C$23,0)</f>
        <v/>
      </c>
      <c r="U1135" s="4">
        <f>IF(OR(COUNT($K1135:$L1135)&lt;2,$K1135=0),0,IF(ABS($L1135)/$K1135&lt;=スコアリング基準!$B$24,スコアリング基準!$C$24,IF(ABS($L1135)/$K1135&lt;=スコアリング基準!$B$25,スコアリング基準!$C$25,IF(ABS($L1135)/$K1135&lt;=スコアリング基準!$B$26,スコアリング基準!$C$26,0))))</f>
        <v/>
      </c>
      <c r="V1135" s="4">
        <f>IF($P1135="なし",スコアリング基準!$C$27,0)</f>
        <v/>
      </c>
      <c r="W1135" s="4">
        <f>IF($F1135="",0,IF(ISNUMBER($F1135),IF($F1135&lt;=スコアリング基準!$B$28,スコアリング基準!$C$28,スコアリング基準!$C$29),0))</f>
        <v/>
      </c>
      <c r="X1135" s="4">
        <f>IFERROR(VLOOKUP($B1135,スコアリング基準!$A$36:$B$46,2,FALSE),0)</f>
        <v/>
      </c>
      <c r="Y1135" s="4">
        <f>SUM($S1135:$X1135)</f>
        <v/>
      </c>
      <c r="Z1135" s="4">
        <f>IF(COUNT($M1135:$N1135)=0,"データ無",IF($Y1135&gt;=スコアリング基準!$B$30,"S",IF($Y1135&gt;=スコアリング基準!$B$31,"A",IF($Y1135&gt;=スコアリング基準!$B$32,"B","C"))))</f>
        <v/>
      </c>
      <c r="AA1135">
        <f>IFERROR(INDEX(実績DB!$I$3:$I$104,MATCH($B1135&amp;$C1135,実績DB!$J$3:$J$104,0)),"")</f>
        <v/>
      </c>
    </row>
    <row r="1136">
      <c r="A1136" t="n">
        <v>1134</v>
      </c>
      <c r="B1136" t="inlineStr">
        <is>
          <t>東京</t>
        </is>
      </c>
      <c r="C1136" t="inlineStr">
        <is>
          <t>墨東変電所</t>
        </is>
      </c>
      <c r="D1136" t="inlineStr">
        <is>
          <t>東京都</t>
        </is>
      </c>
      <c r="E1136" t="n">
        <v>275</v>
      </c>
      <c r="G1136" s="3" t="n">
        <v>35.698483</v>
      </c>
      <c r="H1136" s="3" t="n">
        <v>139.820177</v>
      </c>
      <c r="I1136" t="inlineStr">
        <is>
          <t>OSM実測</t>
        </is>
      </c>
      <c r="J1136" t="n">
        <v>900</v>
      </c>
      <c r="K1136" t="n">
        <v>682</v>
      </c>
      <c r="L1136" t="n">
        <v>183</v>
      </c>
      <c r="O1136" t="inlineStr">
        <is>
          <t>可</t>
        </is>
      </c>
      <c r="P1136" t="inlineStr">
        <is>
          <t>有り</t>
        </is>
      </c>
      <c r="R1136" s="4">
        <f>IF(COUNT($M1136:$N1136)=0,"",IF(AND(IF($N1136&lt;&gt;"",$N1136,$M1136)&lt;=0,$O1136&lt;&gt;"可"),"警告",""))</f>
        <v/>
      </c>
      <c r="S1136" s="4">
        <f>IF(COUNT($M1136:$N1136)=0,0,IF(IF($N1136&lt;&gt;"",$N1136,$M1136)&gt;=スコアリング基準!$B$20,スコアリング基準!$C$20,IF(IF($N1136&lt;&gt;"",$N1136,$M1136)&gt;=スコアリング基準!$B$21,スコアリング基準!$C$21,IF(IF($N1136&lt;&gt;"",$N1136,$M1136)&gt;0,スコアリング基準!$C$22,0))))</f>
        <v/>
      </c>
      <c r="T1136" s="4">
        <f>IF($O1136="可",スコアリング基準!$C$23,0)</f>
        <v/>
      </c>
      <c r="U1136" s="4">
        <f>IF(OR(COUNT($K1136:$L1136)&lt;2,$K1136=0),0,IF(ABS($L1136)/$K1136&lt;=スコアリング基準!$B$24,スコアリング基準!$C$24,IF(ABS($L1136)/$K1136&lt;=スコアリング基準!$B$25,スコアリング基準!$C$25,IF(ABS($L1136)/$K1136&lt;=スコアリング基準!$B$26,スコアリング基準!$C$26,0))))</f>
        <v/>
      </c>
      <c r="V1136" s="4">
        <f>IF($P1136="なし",スコアリング基準!$C$27,0)</f>
        <v/>
      </c>
      <c r="W1136" s="4">
        <f>IF($F1136="",0,IF(ISNUMBER($F1136),IF($F1136&lt;=スコアリング基準!$B$28,スコアリング基準!$C$28,スコアリング基準!$C$29),0))</f>
        <v/>
      </c>
      <c r="X1136" s="4">
        <f>IFERROR(VLOOKUP($B1136,スコアリング基準!$A$36:$B$46,2,FALSE),0)</f>
        <v/>
      </c>
      <c r="Y1136" s="4">
        <f>SUM($S1136:$X1136)</f>
        <v/>
      </c>
      <c r="Z1136" s="4">
        <f>IF(COUNT($M1136:$N1136)=0,"データ無",IF($Y1136&gt;=スコアリング基準!$B$30,"S",IF($Y1136&gt;=スコアリング基準!$B$31,"A",IF($Y1136&gt;=スコアリング基準!$B$32,"B","C"))))</f>
        <v/>
      </c>
      <c r="AA1136">
        <f>IFERROR(INDEX(実績DB!$I$3:$I$104,MATCH($B1136&amp;$C1136,実績DB!$J$3:$J$104,0)),"")</f>
        <v/>
      </c>
    </row>
    <row r="1137">
      <c r="A1137" t="n">
        <v>1135</v>
      </c>
      <c r="B1137" t="inlineStr">
        <is>
          <t>東京</t>
        </is>
      </c>
      <c r="C1137" t="inlineStr">
        <is>
          <t>多摩変電所</t>
        </is>
      </c>
      <c r="D1137" t="inlineStr">
        <is>
          <t>東京都</t>
        </is>
      </c>
      <c r="E1137" t="n">
        <v>275</v>
      </c>
      <c r="G1137" s="3" t="n">
        <v>35.734684</v>
      </c>
      <c r="H1137" s="3" t="n">
        <v>139.440877</v>
      </c>
      <c r="I1137" t="inlineStr">
        <is>
          <t>OSM実測</t>
        </is>
      </c>
      <c r="J1137" t="n">
        <v>1050</v>
      </c>
      <c r="K1137" t="n">
        <v>749</v>
      </c>
      <c r="L1137" t="n">
        <v>247</v>
      </c>
      <c r="O1137" t="inlineStr">
        <is>
          <t>可</t>
        </is>
      </c>
      <c r="P1137" t="inlineStr">
        <is>
          <t>有り</t>
        </is>
      </c>
      <c r="R1137" s="4">
        <f>IF(COUNT($M1137:$N1137)=0,"",IF(AND(IF($N1137&lt;&gt;"",$N1137,$M1137)&lt;=0,$O1137&lt;&gt;"可"),"警告",""))</f>
        <v/>
      </c>
      <c r="S1137" s="4">
        <f>IF(COUNT($M1137:$N1137)=0,0,IF(IF($N1137&lt;&gt;"",$N1137,$M1137)&gt;=スコアリング基準!$B$20,スコアリング基準!$C$20,IF(IF($N1137&lt;&gt;"",$N1137,$M1137)&gt;=スコアリング基準!$B$21,スコアリング基準!$C$21,IF(IF($N1137&lt;&gt;"",$N1137,$M1137)&gt;0,スコアリング基準!$C$22,0))))</f>
        <v/>
      </c>
      <c r="T1137" s="4">
        <f>IF($O1137="可",スコアリング基準!$C$23,0)</f>
        <v/>
      </c>
      <c r="U1137" s="4">
        <f>IF(OR(COUNT($K1137:$L1137)&lt;2,$K1137=0),0,IF(ABS($L1137)/$K1137&lt;=スコアリング基準!$B$24,スコアリング基準!$C$24,IF(ABS($L1137)/$K1137&lt;=スコアリング基準!$B$25,スコアリング基準!$C$25,IF(ABS($L1137)/$K1137&lt;=スコアリング基準!$B$26,スコアリング基準!$C$26,0))))</f>
        <v/>
      </c>
      <c r="V1137" s="4">
        <f>IF($P1137="なし",スコアリング基準!$C$27,0)</f>
        <v/>
      </c>
      <c r="W1137" s="4">
        <f>IF($F1137="",0,IF(ISNUMBER($F1137),IF($F1137&lt;=スコアリング基準!$B$28,スコアリング基準!$C$28,スコアリング基準!$C$29),0))</f>
        <v/>
      </c>
      <c r="X1137" s="4">
        <f>IFERROR(VLOOKUP($B1137,スコアリング基準!$A$36:$B$46,2,FALSE),0)</f>
        <v/>
      </c>
      <c r="Y1137" s="4">
        <f>SUM($S1137:$X1137)</f>
        <v/>
      </c>
      <c r="Z1137" s="4">
        <f>IF(COUNT($M1137:$N1137)=0,"データ無",IF($Y1137&gt;=スコアリング基準!$B$30,"S",IF($Y1137&gt;=スコアリング基準!$B$31,"A",IF($Y1137&gt;=スコアリング基準!$B$32,"B","C"))))</f>
        <v/>
      </c>
      <c r="AA1137">
        <f>IFERROR(INDEX(実績DB!$I$3:$I$104,MATCH($B1137&amp;$C1137,実績DB!$J$3:$J$104,0)),"")</f>
        <v/>
      </c>
    </row>
    <row r="1138">
      <c r="A1138" t="n">
        <v>1136</v>
      </c>
      <c r="B1138" t="inlineStr">
        <is>
          <t>東京</t>
        </is>
      </c>
      <c r="C1138" t="inlineStr">
        <is>
          <t>常磐変電所</t>
        </is>
      </c>
      <c r="D1138" t="inlineStr">
        <is>
          <t>茨城県</t>
        </is>
      </c>
      <c r="E1138" t="n">
        <v>275</v>
      </c>
      <c r="G1138" s="3" t="n">
        <v>36.688746</v>
      </c>
      <c r="H1138" s="3" t="n">
        <v>140.672222</v>
      </c>
      <c r="I1138" t="inlineStr">
        <is>
          <t>OSM実測</t>
        </is>
      </c>
      <c r="J1138" t="n">
        <v>600</v>
      </c>
      <c r="K1138" t="n">
        <v>600</v>
      </c>
      <c r="L1138" t="n">
        <v>-683</v>
      </c>
      <c r="O1138" t="inlineStr">
        <is>
          <t>可</t>
        </is>
      </c>
      <c r="P1138" t="inlineStr">
        <is>
          <t>有り</t>
        </is>
      </c>
      <c r="R1138" s="4">
        <f>IF(COUNT($M1138:$N1138)=0,"",IF(AND(IF($N1138&lt;&gt;"",$N1138,$M1138)&lt;=0,$O1138&lt;&gt;"可"),"警告",""))</f>
        <v/>
      </c>
      <c r="S1138" s="4">
        <f>IF(COUNT($M1138:$N1138)=0,0,IF(IF($N1138&lt;&gt;"",$N1138,$M1138)&gt;=スコアリング基準!$B$20,スコアリング基準!$C$20,IF(IF($N1138&lt;&gt;"",$N1138,$M1138)&gt;=スコアリング基準!$B$21,スコアリング基準!$C$21,IF(IF($N1138&lt;&gt;"",$N1138,$M1138)&gt;0,スコアリング基準!$C$22,0))))</f>
        <v/>
      </c>
      <c r="T1138" s="4">
        <f>IF($O1138="可",スコアリング基準!$C$23,0)</f>
        <v/>
      </c>
      <c r="U1138" s="4">
        <f>IF(OR(COUNT($K1138:$L1138)&lt;2,$K1138=0),0,IF(ABS($L1138)/$K1138&lt;=スコアリング基準!$B$24,スコアリング基準!$C$24,IF(ABS($L1138)/$K1138&lt;=スコアリング基準!$B$25,スコアリング基準!$C$25,IF(ABS($L1138)/$K1138&lt;=スコアリング基準!$B$26,スコアリング基準!$C$26,0))))</f>
        <v/>
      </c>
      <c r="V1138" s="4">
        <f>IF($P1138="なし",スコアリング基準!$C$27,0)</f>
        <v/>
      </c>
      <c r="W1138" s="4">
        <f>IF($F1138="",0,IF(ISNUMBER($F1138),IF($F1138&lt;=スコアリング基準!$B$28,スコアリング基準!$C$28,スコアリング基準!$C$29),0))</f>
        <v/>
      </c>
      <c r="X1138" s="4">
        <f>IFERROR(VLOOKUP($B1138,スコアリング基準!$A$36:$B$46,2,FALSE),0)</f>
        <v/>
      </c>
      <c r="Y1138" s="4">
        <f>SUM($S1138:$X1138)</f>
        <v/>
      </c>
      <c r="Z1138" s="4">
        <f>IF(COUNT($M1138:$N1138)=0,"データ無",IF($Y1138&gt;=スコアリング基準!$B$30,"S",IF($Y1138&gt;=スコアリング基準!$B$31,"A",IF($Y1138&gt;=スコアリング基準!$B$32,"B","C"))))</f>
        <v/>
      </c>
      <c r="AA1138">
        <f>IFERROR(INDEX(実績DB!$I$3:$I$104,MATCH($B1138&amp;$C1138,実績DB!$J$3:$J$104,0)),"")</f>
        <v/>
      </c>
    </row>
    <row r="1139">
      <c r="A1139" t="n">
        <v>1137</v>
      </c>
      <c r="B1139" t="inlineStr">
        <is>
          <t>東京</t>
        </is>
      </c>
      <c r="C1139" t="inlineStr">
        <is>
          <t>常総変電所</t>
        </is>
      </c>
      <c r="D1139" t="inlineStr">
        <is>
          <t>茨城県</t>
        </is>
      </c>
      <c r="E1139" t="n">
        <v>275</v>
      </c>
      <c r="G1139" s="3" t="n">
        <v>36.017931</v>
      </c>
      <c r="H1139" s="3" t="n">
        <v>140.044966</v>
      </c>
      <c r="I1139" t="inlineStr">
        <is>
          <t>OSM実測</t>
        </is>
      </c>
      <c r="J1139" t="n">
        <v>1300</v>
      </c>
      <c r="K1139" t="n">
        <v>1131</v>
      </c>
      <c r="L1139" t="n">
        <v>-550</v>
      </c>
      <c r="O1139" t="inlineStr">
        <is>
          <t>可</t>
        </is>
      </c>
      <c r="P1139" t="inlineStr">
        <is>
          <t>有り</t>
        </is>
      </c>
      <c r="R1139" s="4">
        <f>IF(COUNT($M1139:$N1139)=0,"",IF(AND(IF($N1139&lt;&gt;"",$N1139,$M1139)&lt;=0,$O1139&lt;&gt;"可"),"警告",""))</f>
        <v/>
      </c>
      <c r="S1139" s="4">
        <f>IF(COUNT($M1139:$N1139)=0,0,IF(IF($N1139&lt;&gt;"",$N1139,$M1139)&gt;=スコアリング基準!$B$20,スコアリング基準!$C$20,IF(IF($N1139&lt;&gt;"",$N1139,$M1139)&gt;=スコアリング基準!$B$21,スコアリング基準!$C$21,IF(IF($N1139&lt;&gt;"",$N1139,$M1139)&gt;0,スコアリング基準!$C$22,0))))</f>
        <v/>
      </c>
      <c r="T1139" s="4">
        <f>IF($O1139="可",スコアリング基準!$C$23,0)</f>
        <v/>
      </c>
      <c r="U1139" s="4">
        <f>IF(OR(COUNT($K1139:$L1139)&lt;2,$K1139=0),0,IF(ABS($L1139)/$K1139&lt;=スコアリング基準!$B$24,スコアリング基準!$C$24,IF(ABS($L1139)/$K1139&lt;=スコアリング基準!$B$25,スコアリング基準!$C$25,IF(ABS($L1139)/$K1139&lt;=スコアリング基準!$B$26,スコアリング基準!$C$26,0))))</f>
        <v/>
      </c>
      <c r="V1139" s="4">
        <f>IF($P1139="なし",スコアリング基準!$C$27,0)</f>
        <v/>
      </c>
      <c r="W1139" s="4">
        <f>IF($F1139="",0,IF(ISNUMBER($F1139),IF($F1139&lt;=スコアリング基準!$B$28,スコアリング基準!$C$28,スコアリング基準!$C$29),0))</f>
        <v/>
      </c>
      <c r="X1139" s="4">
        <f>IFERROR(VLOOKUP($B1139,スコアリング基準!$A$36:$B$46,2,FALSE),0)</f>
        <v/>
      </c>
      <c r="Y1139" s="4">
        <f>SUM($S1139:$X1139)</f>
        <v/>
      </c>
      <c r="Z1139" s="4">
        <f>IF(COUNT($M1139:$N1139)=0,"データ無",IF($Y1139&gt;=スコアリング基準!$B$30,"S",IF($Y1139&gt;=スコアリング基準!$B$31,"A",IF($Y1139&gt;=スコアリング基準!$B$32,"B","C"))))</f>
        <v/>
      </c>
      <c r="AA1139">
        <f>IFERROR(INDEX(実績DB!$I$3:$I$104,MATCH($B1139&amp;$C1139,実績DB!$J$3:$J$104,0)),"")</f>
        <v/>
      </c>
    </row>
    <row r="1140">
      <c r="A1140" t="n">
        <v>1138</v>
      </c>
      <c r="B1140" t="inlineStr">
        <is>
          <t>東京</t>
        </is>
      </c>
      <c r="C1140" t="inlineStr">
        <is>
          <t>新宿変電所</t>
        </is>
      </c>
      <c r="D1140" t="inlineStr">
        <is>
          <t>東京都</t>
        </is>
      </c>
      <c r="E1140" t="n">
        <v>275</v>
      </c>
      <c r="G1140" s="3" t="n">
        <v>35.690966</v>
      </c>
      <c r="H1140" s="3" t="n">
        <v>139.689299</v>
      </c>
      <c r="I1140" t="inlineStr">
        <is>
          <t>OSM実測</t>
        </is>
      </c>
      <c r="J1140" t="n">
        <v>600</v>
      </c>
      <c r="K1140" t="n">
        <v>454</v>
      </c>
      <c r="L1140" t="n">
        <v>93</v>
      </c>
      <c r="O1140" t="inlineStr">
        <is>
          <t>可</t>
        </is>
      </c>
      <c r="P1140" t="inlineStr">
        <is>
          <t>なし</t>
        </is>
      </c>
      <c r="R1140" s="4">
        <f>IF(COUNT($M1140:$N1140)=0,"",IF(AND(IF($N1140&lt;&gt;"",$N1140,$M1140)&lt;=0,$O1140&lt;&gt;"可"),"警告",""))</f>
        <v/>
      </c>
      <c r="S1140" s="4">
        <f>IF(COUNT($M1140:$N1140)=0,0,IF(IF($N1140&lt;&gt;"",$N1140,$M1140)&gt;=スコアリング基準!$B$20,スコアリング基準!$C$20,IF(IF($N1140&lt;&gt;"",$N1140,$M1140)&gt;=スコアリング基準!$B$21,スコアリング基準!$C$21,IF(IF($N1140&lt;&gt;"",$N1140,$M1140)&gt;0,スコアリング基準!$C$22,0))))</f>
        <v/>
      </c>
      <c r="T1140" s="4">
        <f>IF($O1140="可",スコアリング基準!$C$23,0)</f>
        <v/>
      </c>
      <c r="U1140" s="4">
        <f>IF(OR(COUNT($K1140:$L1140)&lt;2,$K1140=0),0,IF(ABS($L1140)/$K1140&lt;=スコアリング基準!$B$24,スコアリング基準!$C$24,IF(ABS($L1140)/$K1140&lt;=スコアリング基準!$B$25,スコアリング基準!$C$25,IF(ABS($L1140)/$K1140&lt;=スコアリング基準!$B$26,スコアリング基準!$C$26,0))))</f>
        <v/>
      </c>
      <c r="V1140" s="4">
        <f>IF($P1140="なし",スコアリング基準!$C$27,0)</f>
        <v/>
      </c>
      <c r="W1140" s="4">
        <f>IF($F1140="",0,IF(ISNUMBER($F1140),IF($F1140&lt;=スコアリング基準!$B$28,スコアリング基準!$C$28,スコアリング基準!$C$29),0))</f>
        <v/>
      </c>
      <c r="X1140" s="4">
        <f>IFERROR(VLOOKUP($B1140,スコアリング基準!$A$36:$B$46,2,FALSE),0)</f>
        <v/>
      </c>
      <c r="Y1140" s="4">
        <f>SUM($S1140:$X1140)</f>
        <v/>
      </c>
      <c r="Z1140" s="4">
        <f>IF(COUNT($M1140:$N1140)=0,"データ無",IF($Y1140&gt;=スコアリング基準!$B$30,"S",IF($Y1140&gt;=スコアリング基準!$B$31,"A",IF($Y1140&gt;=スコアリング基準!$B$32,"B","C"))))</f>
        <v/>
      </c>
      <c r="AA1140">
        <f>IFERROR(INDEX(実績DB!$I$3:$I$104,MATCH($B1140&amp;$C1140,実績DB!$J$3:$J$104,0)),"")</f>
        <v/>
      </c>
    </row>
    <row r="1141">
      <c r="A1141" t="n">
        <v>1139</v>
      </c>
      <c r="B1141" t="inlineStr">
        <is>
          <t>東京</t>
        </is>
      </c>
      <c r="C1141" t="inlineStr">
        <is>
          <t>新座変電所</t>
        </is>
      </c>
      <c r="D1141" t="inlineStr">
        <is>
          <t>埼玉県</t>
        </is>
      </c>
      <c r="E1141" t="n">
        <v>275</v>
      </c>
      <c r="G1141" s="3" t="n">
        <v>35.795162</v>
      </c>
      <c r="H1141" s="3" t="n">
        <v>139.550293</v>
      </c>
      <c r="I1141" t="inlineStr">
        <is>
          <t>OSM実測</t>
        </is>
      </c>
      <c r="J1141" t="n">
        <v>1800</v>
      </c>
      <c r="K1141" t="n">
        <v>1507</v>
      </c>
      <c r="L1141" t="n">
        <v>329</v>
      </c>
      <c r="O1141" t="inlineStr">
        <is>
          <t>可</t>
        </is>
      </c>
      <c r="P1141" t="inlineStr">
        <is>
          <t>なし</t>
        </is>
      </c>
      <c r="R1141" s="4">
        <f>IF(COUNT($M1141:$N1141)=0,"",IF(AND(IF($N1141&lt;&gt;"",$N1141,$M1141)&lt;=0,$O1141&lt;&gt;"可"),"警告",""))</f>
        <v/>
      </c>
      <c r="S1141" s="4">
        <f>IF(COUNT($M1141:$N1141)=0,0,IF(IF($N1141&lt;&gt;"",$N1141,$M1141)&gt;=スコアリング基準!$B$20,スコアリング基準!$C$20,IF(IF($N1141&lt;&gt;"",$N1141,$M1141)&gt;=スコアリング基準!$B$21,スコアリング基準!$C$21,IF(IF($N1141&lt;&gt;"",$N1141,$M1141)&gt;0,スコアリング基準!$C$22,0))))</f>
        <v/>
      </c>
      <c r="T1141" s="4">
        <f>IF($O1141="可",スコアリング基準!$C$23,0)</f>
        <v/>
      </c>
      <c r="U1141" s="4">
        <f>IF(OR(COUNT($K1141:$L1141)&lt;2,$K1141=0),0,IF(ABS($L1141)/$K1141&lt;=スコアリング基準!$B$24,スコアリング基準!$C$24,IF(ABS($L1141)/$K1141&lt;=スコアリング基準!$B$25,スコアリング基準!$C$25,IF(ABS($L1141)/$K1141&lt;=スコアリング基準!$B$26,スコアリング基準!$C$26,0))))</f>
        <v/>
      </c>
      <c r="V1141" s="4">
        <f>IF($P1141="なし",スコアリング基準!$C$27,0)</f>
        <v/>
      </c>
      <c r="W1141" s="4">
        <f>IF($F1141="",0,IF(ISNUMBER($F1141),IF($F1141&lt;=スコアリング基準!$B$28,スコアリング基準!$C$28,スコアリング基準!$C$29),0))</f>
        <v/>
      </c>
      <c r="X1141" s="4">
        <f>IFERROR(VLOOKUP($B1141,スコアリング基準!$A$36:$B$46,2,FALSE),0)</f>
        <v/>
      </c>
      <c r="Y1141" s="4">
        <f>SUM($S1141:$X1141)</f>
        <v/>
      </c>
      <c r="Z1141" s="4">
        <f>IF(COUNT($M1141:$N1141)=0,"データ無",IF($Y1141&gt;=スコアリング基準!$B$30,"S",IF($Y1141&gt;=スコアリング基準!$B$31,"A",IF($Y1141&gt;=スコアリング基準!$B$32,"B","C"))))</f>
        <v/>
      </c>
      <c r="AA1141">
        <f>IFERROR(INDEX(実績DB!$I$3:$I$104,MATCH($B1141&amp;$C1141,実績DB!$J$3:$J$104,0)),"")</f>
        <v/>
      </c>
    </row>
    <row r="1142">
      <c r="A1142" t="n">
        <v>1140</v>
      </c>
      <c r="B1142" t="inlineStr">
        <is>
          <t>東京</t>
        </is>
      </c>
      <c r="C1142" t="inlineStr">
        <is>
          <t>東内幸町変電所</t>
        </is>
      </c>
      <c r="D1142" t="inlineStr">
        <is>
          <t>東京都</t>
        </is>
      </c>
      <c r="E1142" t="n">
        <v>275</v>
      </c>
      <c r="G1142" s="3" t="n">
        <v>35.670121</v>
      </c>
      <c r="H1142" s="3" t="n">
        <v>139.758453</v>
      </c>
      <c r="I1142" t="inlineStr">
        <is>
          <t>OSM実測</t>
        </is>
      </c>
      <c r="J1142" t="n">
        <v>900</v>
      </c>
      <c r="K1142" t="n">
        <v>681</v>
      </c>
      <c r="L1142" t="n">
        <v>120</v>
      </c>
      <c r="O1142" t="inlineStr">
        <is>
          <t>可</t>
        </is>
      </c>
      <c r="P1142" t="inlineStr">
        <is>
          <t>有り</t>
        </is>
      </c>
      <c r="R1142" s="4">
        <f>IF(COUNT($M1142:$N1142)=0,"",IF(AND(IF($N1142&lt;&gt;"",$N1142,$M1142)&lt;=0,$O1142&lt;&gt;"可"),"警告",""))</f>
        <v/>
      </c>
      <c r="S1142" s="4">
        <f>IF(COUNT($M1142:$N1142)=0,0,IF(IF($N1142&lt;&gt;"",$N1142,$M1142)&gt;=スコアリング基準!$B$20,スコアリング基準!$C$20,IF(IF($N1142&lt;&gt;"",$N1142,$M1142)&gt;=スコアリング基準!$B$21,スコアリング基準!$C$21,IF(IF($N1142&lt;&gt;"",$N1142,$M1142)&gt;0,スコアリング基準!$C$22,0))))</f>
        <v/>
      </c>
      <c r="T1142" s="4">
        <f>IF($O1142="可",スコアリング基準!$C$23,0)</f>
        <v/>
      </c>
      <c r="U1142" s="4">
        <f>IF(OR(COUNT($K1142:$L1142)&lt;2,$K1142=0),0,IF(ABS($L1142)/$K1142&lt;=スコアリング基準!$B$24,スコアリング基準!$C$24,IF(ABS($L1142)/$K1142&lt;=スコアリング基準!$B$25,スコアリング基準!$C$25,IF(ABS($L1142)/$K1142&lt;=スコアリング基準!$B$26,スコアリング基準!$C$26,0))))</f>
        <v/>
      </c>
      <c r="V1142" s="4">
        <f>IF($P1142="なし",スコアリング基準!$C$27,0)</f>
        <v/>
      </c>
      <c r="W1142" s="4">
        <f>IF($F1142="",0,IF(ISNUMBER($F1142),IF($F1142&lt;=スコアリング基準!$B$28,スコアリング基準!$C$28,スコアリング基準!$C$29),0))</f>
        <v/>
      </c>
      <c r="X1142" s="4">
        <f>IFERROR(VLOOKUP($B1142,スコアリング基準!$A$36:$B$46,2,FALSE),0)</f>
        <v/>
      </c>
      <c r="Y1142" s="4">
        <f>SUM($S1142:$X1142)</f>
        <v/>
      </c>
      <c r="Z1142" s="4">
        <f>IF(COUNT($M1142:$N1142)=0,"データ無",IF($Y1142&gt;=スコアリング基準!$B$30,"S",IF($Y1142&gt;=スコアリング基準!$B$31,"A",IF($Y1142&gt;=スコアリング基準!$B$32,"B","C"))))</f>
        <v/>
      </c>
      <c r="AA1142">
        <f>IFERROR(INDEX(実績DB!$I$3:$I$104,MATCH($B1142&amp;$C1142,実績DB!$J$3:$J$104,0)),"")</f>
        <v/>
      </c>
    </row>
    <row r="1143">
      <c r="A1143" t="n">
        <v>1141</v>
      </c>
      <c r="B1143" t="inlineStr">
        <is>
          <t>東京</t>
        </is>
      </c>
      <c r="C1143" t="inlineStr">
        <is>
          <t>東新宿変電所</t>
        </is>
      </c>
      <c r="D1143" t="inlineStr">
        <is>
          <t>東京都</t>
        </is>
      </c>
      <c r="E1143" t="n">
        <v>275</v>
      </c>
      <c r="G1143" s="3" t="n">
        <v>35.69217</v>
      </c>
      <c r="H1143" s="3" t="n">
        <v>139.710417</v>
      </c>
      <c r="I1143" t="inlineStr">
        <is>
          <t>OSM実測</t>
        </is>
      </c>
      <c r="J1143" t="n">
        <v>600</v>
      </c>
      <c r="K1143" t="n">
        <v>342</v>
      </c>
      <c r="L1143" t="n">
        <v>70</v>
      </c>
      <c r="O1143" t="inlineStr">
        <is>
          <t>可</t>
        </is>
      </c>
      <c r="P1143" t="inlineStr">
        <is>
          <t>なし</t>
        </is>
      </c>
      <c r="R1143" s="4">
        <f>IF(COUNT($M1143:$N1143)=0,"",IF(AND(IF($N1143&lt;&gt;"",$N1143,$M1143)&lt;=0,$O1143&lt;&gt;"可"),"警告",""))</f>
        <v/>
      </c>
      <c r="S1143" s="4">
        <f>IF(COUNT($M1143:$N1143)=0,0,IF(IF($N1143&lt;&gt;"",$N1143,$M1143)&gt;=スコアリング基準!$B$20,スコアリング基準!$C$20,IF(IF($N1143&lt;&gt;"",$N1143,$M1143)&gt;=スコアリング基準!$B$21,スコアリング基準!$C$21,IF(IF($N1143&lt;&gt;"",$N1143,$M1143)&gt;0,スコアリング基準!$C$22,0))))</f>
        <v/>
      </c>
      <c r="T1143" s="4">
        <f>IF($O1143="可",スコアリング基準!$C$23,0)</f>
        <v/>
      </c>
      <c r="U1143" s="4">
        <f>IF(OR(COUNT($K1143:$L1143)&lt;2,$K1143=0),0,IF(ABS($L1143)/$K1143&lt;=スコアリング基準!$B$24,スコアリング基準!$C$24,IF(ABS($L1143)/$K1143&lt;=スコアリング基準!$B$25,スコアリング基準!$C$25,IF(ABS($L1143)/$K1143&lt;=スコアリング基準!$B$26,スコアリング基準!$C$26,0))))</f>
        <v/>
      </c>
      <c r="V1143" s="4">
        <f>IF($P1143="なし",スコアリング基準!$C$27,0)</f>
        <v/>
      </c>
      <c r="W1143" s="4">
        <f>IF($F1143="",0,IF(ISNUMBER($F1143),IF($F1143&lt;=スコアリング基準!$B$28,スコアリング基準!$C$28,スコアリング基準!$C$29),0))</f>
        <v/>
      </c>
      <c r="X1143" s="4">
        <f>IFERROR(VLOOKUP($B1143,スコアリング基準!$A$36:$B$46,2,FALSE),0)</f>
        <v/>
      </c>
      <c r="Y1143" s="4">
        <f>SUM($S1143:$X1143)</f>
        <v/>
      </c>
      <c r="Z1143" s="4">
        <f>IF(COUNT($M1143:$N1143)=0,"データ無",IF($Y1143&gt;=スコアリング基準!$B$30,"S",IF($Y1143&gt;=スコアリング基準!$B$31,"A",IF($Y1143&gt;=スコアリング基準!$B$32,"B","C"))))</f>
        <v/>
      </c>
      <c r="AA1143">
        <f>IFERROR(INDEX(実績DB!$I$3:$I$104,MATCH($B1143&amp;$C1143,実績DB!$J$3:$J$104,0)),"")</f>
        <v/>
      </c>
    </row>
    <row r="1144">
      <c r="A1144" t="n">
        <v>1142</v>
      </c>
      <c r="B1144" t="inlineStr">
        <is>
          <t>東京</t>
        </is>
      </c>
      <c r="C1144" t="inlineStr">
        <is>
          <t>東毛変電所</t>
        </is>
      </c>
      <c r="D1144" t="inlineStr">
        <is>
          <t>群馬県</t>
        </is>
      </c>
      <c r="E1144" t="n">
        <v>275</v>
      </c>
      <c r="G1144" s="3" t="n">
        <v>36.299122</v>
      </c>
      <c r="H1144" s="3" t="n">
        <v>139.32871</v>
      </c>
      <c r="I1144" t="inlineStr">
        <is>
          <t>OSM実測</t>
        </is>
      </c>
      <c r="J1144" t="n">
        <v>1000</v>
      </c>
      <c r="K1144" t="n">
        <v>699</v>
      </c>
      <c r="L1144" t="n">
        <v>-403</v>
      </c>
      <c r="O1144" t="inlineStr">
        <is>
          <t>可</t>
        </is>
      </c>
      <c r="P1144" t="inlineStr">
        <is>
          <t>なし</t>
        </is>
      </c>
      <c r="R1144" s="4">
        <f>IF(COUNT($M1144:$N1144)=0,"",IF(AND(IF($N1144&lt;&gt;"",$N1144,$M1144)&lt;=0,$O1144&lt;&gt;"可"),"警告",""))</f>
        <v/>
      </c>
      <c r="S1144" s="4">
        <f>IF(COUNT($M1144:$N1144)=0,0,IF(IF($N1144&lt;&gt;"",$N1144,$M1144)&gt;=スコアリング基準!$B$20,スコアリング基準!$C$20,IF(IF($N1144&lt;&gt;"",$N1144,$M1144)&gt;=スコアリング基準!$B$21,スコアリング基準!$C$21,IF(IF($N1144&lt;&gt;"",$N1144,$M1144)&gt;0,スコアリング基準!$C$22,0))))</f>
        <v/>
      </c>
      <c r="T1144" s="4">
        <f>IF($O1144="可",スコアリング基準!$C$23,0)</f>
        <v/>
      </c>
      <c r="U1144" s="4">
        <f>IF(OR(COUNT($K1144:$L1144)&lt;2,$K1144=0),0,IF(ABS($L1144)/$K1144&lt;=スコアリング基準!$B$24,スコアリング基準!$C$24,IF(ABS($L1144)/$K1144&lt;=スコアリング基準!$B$25,スコアリング基準!$C$25,IF(ABS($L1144)/$K1144&lt;=スコアリング基準!$B$26,スコアリング基準!$C$26,0))))</f>
        <v/>
      </c>
      <c r="V1144" s="4">
        <f>IF($P1144="なし",スコアリング基準!$C$27,0)</f>
        <v/>
      </c>
      <c r="W1144" s="4">
        <f>IF($F1144="",0,IF(ISNUMBER($F1144),IF($F1144&lt;=スコアリング基準!$B$28,スコアリング基準!$C$28,スコアリング基準!$C$29),0))</f>
        <v/>
      </c>
      <c r="X1144" s="4">
        <f>IFERROR(VLOOKUP($B1144,スコアリング基準!$A$36:$B$46,2,FALSE),0)</f>
        <v/>
      </c>
      <c r="Y1144" s="4">
        <f>SUM($S1144:$X1144)</f>
        <v/>
      </c>
      <c r="Z1144" s="4">
        <f>IF(COUNT($M1144:$N1144)=0,"データ無",IF($Y1144&gt;=スコアリング基準!$B$30,"S",IF($Y1144&gt;=スコアリング基準!$B$31,"A",IF($Y1144&gt;=スコアリング基準!$B$32,"B","C"))))</f>
        <v/>
      </c>
      <c r="AA1144">
        <f>IFERROR(INDEX(実績DB!$I$3:$I$104,MATCH($B1144&amp;$C1144,実績DB!$J$3:$J$104,0)),"")</f>
        <v/>
      </c>
    </row>
    <row r="1145">
      <c r="A1145" t="n">
        <v>1143</v>
      </c>
      <c r="B1145" t="inlineStr">
        <is>
          <t>東京</t>
        </is>
      </c>
      <c r="C1145" t="inlineStr">
        <is>
          <t>水道橋変電所</t>
        </is>
      </c>
      <c r="D1145" t="inlineStr">
        <is>
          <t>東京都</t>
        </is>
      </c>
      <c r="E1145" t="n">
        <v>275</v>
      </c>
      <c r="G1145" s="3" t="n">
        <v>35.700263</v>
      </c>
      <c r="H1145" s="3" t="n">
        <v>139.752316</v>
      </c>
      <c r="I1145" t="inlineStr">
        <is>
          <t>OSM実測</t>
        </is>
      </c>
      <c r="J1145" t="n">
        <v>900</v>
      </c>
      <c r="K1145" t="n">
        <v>668</v>
      </c>
      <c r="L1145" t="n">
        <v>165</v>
      </c>
      <c r="O1145" t="inlineStr">
        <is>
          <t>可</t>
        </is>
      </c>
      <c r="P1145" t="inlineStr">
        <is>
          <t>有り</t>
        </is>
      </c>
      <c r="R1145" s="4">
        <f>IF(COUNT($M1145:$N1145)=0,"",IF(AND(IF($N1145&lt;&gt;"",$N1145,$M1145)&lt;=0,$O1145&lt;&gt;"可"),"警告",""))</f>
        <v/>
      </c>
      <c r="S1145" s="4">
        <f>IF(COUNT($M1145:$N1145)=0,0,IF(IF($N1145&lt;&gt;"",$N1145,$M1145)&gt;=スコアリング基準!$B$20,スコアリング基準!$C$20,IF(IF($N1145&lt;&gt;"",$N1145,$M1145)&gt;=スコアリング基準!$B$21,スコアリング基準!$C$21,IF(IF($N1145&lt;&gt;"",$N1145,$M1145)&gt;0,スコアリング基準!$C$22,0))))</f>
        <v/>
      </c>
      <c r="T1145" s="4">
        <f>IF($O1145="可",スコアリング基準!$C$23,0)</f>
        <v/>
      </c>
      <c r="U1145" s="4">
        <f>IF(OR(COUNT($K1145:$L1145)&lt;2,$K1145=0),0,IF(ABS($L1145)/$K1145&lt;=スコアリング基準!$B$24,スコアリング基準!$C$24,IF(ABS($L1145)/$K1145&lt;=スコアリング基準!$B$25,スコアリング基準!$C$25,IF(ABS($L1145)/$K1145&lt;=スコアリング基準!$B$26,スコアリング基準!$C$26,0))))</f>
        <v/>
      </c>
      <c r="V1145" s="4">
        <f>IF($P1145="なし",スコアリング基準!$C$27,0)</f>
        <v/>
      </c>
      <c r="W1145" s="4">
        <f>IF($F1145="",0,IF(ISNUMBER($F1145),IF($F1145&lt;=スコアリング基準!$B$28,スコアリング基準!$C$28,スコアリング基準!$C$29),0))</f>
        <v/>
      </c>
      <c r="X1145" s="4">
        <f>IFERROR(VLOOKUP($B1145,スコアリング基準!$A$36:$B$46,2,FALSE),0)</f>
        <v/>
      </c>
      <c r="Y1145" s="4">
        <f>SUM($S1145:$X1145)</f>
        <v/>
      </c>
      <c r="Z1145" s="4">
        <f>IF(COUNT($M1145:$N1145)=0,"データ無",IF($Y1145&gt;=スコアリング基準!$B$30,"S",IF($Y1145&gt;=スコアリング基準!$B$31,"A",IF($Y1145&gt;=スコアリング基準!$B$32,"B","C"))))</f>
        <v/>
      </c>
      <c r="AA1145">
        <f>IFERROR(INDEX(実績DB!$I$3:$I$104,MATCH($B1145&amp;$C1145,実績DB!$J$3:$J$104,0)),"")</f>
        <v/>
      </c>
    </row>
    <row r="1146">
      <c r="A1146" t="n">
        <v>1144</v>
      </c>
      <c r="B1146" t="inlineStr">
        <is>
          <t>東京</t>
        </is>
      </c>
      <c r="C1146" t="inlineStr">
        <is>
          <t>永代橋変電所</t>
        </is>
      </c>
      <c r="D1146" t="inlineStr">
        <is>
          <t>東京都</t>
        </is>
      </c>
      <c r="E1146" t="n">
        <v>275</v>
      </c>
      <c r="G1146" s="3" t="n">
        <v>35.675556</v>
      </c>
      <c r="H1146" s="3" t="n">
        <v>139.784448</v>
      </c>
      <c r="I1146" t="inlineStr">
        <is>
          <t>OSM実測</t>
        </is>
      </c>
      <c r="J1146" t="n">
        <v>900</v>
      </c>
      <c r="K1146" t="n">
        <v>682</v>
      </c>
      <c r="L1146" t="n">
        <v>160</v>
      </c>
      <c r="O1146" t="inlineStr">
        <is>
          <t>可</t>
        </is>
      </c>
      <c r="P1146" t="inlineStr">
        <is>
          <t>有り</t>
        </is>
      </c>
      <c r="R1146" s="4">
        <f>IF(COUNT($M1146:$N1146)=0,"",IF(AND(IF($N1146&lt;&gt;"",$N1146,$M1146)&lt;=0,$O1146&lt;&gt;"可"),"警告",""))</f>
        <v/>
      </c>
      <c r="S1146" s="4">
        <f>IF(COUNT($M1146:$N1146)=0,0,IF(IF($N1146&lt;&gt;"",$N1146,$M1146)&gt;=スコアリング基準!$B$20,スコアリング基準!$C$20,IF(IF($N1146&lt;&gt;"",$N1146,$M1146)&gt;=スコアリング基準!$B$21,スコアリング基準!$C$21,IF(IF($N1146&lt;&gt;"",$N1146,$M1146)&gt;0,スコアリング基準!$C$22,0))))</f>
        <v/>
      </c>
      <c r="T1146" s="4">
        <f>IF($O1146="可",スコアリング基準!$C$23,0)</f>
        <v/>
      </c>
      <c r="U1146" s="4">
        <f>IF(OR(COUNT($K1146:$L1146)&lt;2,$K1146=0),0,IF(ABS($L1146)/$K1146&lt;=スコアリング基準!$B$24,スコアリング基準!$C$24,IF(ABS($L1146)/$K1146&lt;=スコアリング基準!$B$25,スコアリング基準!$C$25,IF(ABS($L1146)/$K1146&lt;=スコアリング基準!$B$26,スコアリング基準!$C$26,0))))</f>
        <v/>
      </c>
      <c r="V1146" s="4">
        <f>IF($P1146="なし",スコアリング基準!$C$27,0)</f>
        <v/>
      </c>
      <c r="W1146" s="4">
        <f>IF($F1146="",0,IF(ISNUMBER($F1146),IF($F1146&lt;=スコアリング基準!$B$28,スコアリング基準!$C$28,スコアリング基準!$C$29),0))</f>
        <v/>
      </c>
      <c r="X1146" s="4">
        <f>IFERROR(VLOOKUP($B1146,スコアリング基準!$A$36:$B$46,2,FALSE),0)</f>
        <v/>
      </c>
      <c r="Y1146" s="4">
        <f>SUM($S1146:$X1146)</f>
        <v/>
      </c>
      <c r="Z1146" s="4">
        <f>IF(COUNT($M1146:$N1146)=0,"データ無",IF($Y1146&gt;=スコアリング基準!$B$30,"S",IF($Y1146&gt;=スコアリング基準!$B$31,"A",IF($Y1146&gt;=スコアリング基準!$B$32,"B","C"))))</f>
        <v/>
      </c>
      <c r="AA1146">
        <f>IFERROR(INDEX(実績DB!$I$3:$I$104,MATCH($B1146&amp;$C1146,実績DB!$J$3:$J$104,0)),"")</f>
        <v/>
      </c>
    </row>
    <row r="1147">
      <c r="A1147" t="n">
        <v>1145</v>
      </c>
      <c r="B1147" t="inlineStr">
        <is>
          <t>東京</t>
        </is>
      </c>
      <c r="C1147" t="inlineStr">
        <is>
          <t>江東変電所</t>
        </is>
      </c>
      <c r="D1147" t="inlineStr">
        <is>
          <t>東京都</t>
        </is>
      </c>
      <c r="E1147" t="n">
        <v>275</v>
      </c>
      <c r="G1147" s="3" t="n">
        <v>35.663392</v>
      </c>
      <c r="H1147" s="3" t="n">
        <v>139.840392</v>
      </c>
      <c r="I1147" t="inlineStr">
        <is>
          <t>OSM実測</t>
        </is>
      </c>
      <c r="J1147" t="n">
        <v>1200</v>
      </c>
      <c r="K1147" t="n">
        <v>846</v>
      </c>
      <c r="L1147" t="n">
        <v>136</v>
      </c>
      <c r="O1147" t="inlineStr">
        <is>
          <t>可</t>
        </is>
      </c>
      <c r="P1147" t="inlineStr">
        <is>
          <t>有り</t>
        </is>
      </c>
      <c r="R1147" s="4">
        <f>IF(COUNT($M1147:$N1147)=0,"",IF(AND(IF($N1147&lt;&gt;"",$N1147,$M1147)&lt;=0,$O1147&lt;&gt;"可"),"警告",""))</f>
        <v/>
      </c>
      <c r="S1147" s="4">
        <f>IF(COUNT($M1147:$N1147)=0,0,IF(IF($N1147&lt;&gt;"",$N1147,$M1147)&gt;=スコアリング基準!$B$20,スコアリング基準!$C$20,IF(IF($N1147&lt;&gt;"",$N1147,$M1147)&gt;=スコアリング基準!$B$21,スコアリング基準!$C$21,IF(IF($N1147&lt;&gt;"",$N1147,$M1147)&gt;0,スコアリング基準!$C$22,0))))</f>
        <v/>
      </c>
      <c r="T1147" s="4">
        <f>IF($O1147="可",スコアリング基準!$C$23,0)</f>
        <v/>
      </c>
      <c r="U1147" s="4">
        <f>IF(OR(COUNT($K1147:$L1147)&lt;2,$K1147=0),0,IF(ABS($L1147)/$K1147&lt;=スコアリング基準!$B$24,スコアリング基準!$C$24,IF(ABS($L1147)/$K1147&lt;=スコアリング基準!$B$25,スコアリング基準!$C$25,IF(ABS($L1147)/$K1147&lt;=スコアリング基準!$B$26,スコアリング基準!$C$26,0))))</f>
        <v/>
      </c>
      <c r="V1147" s="4">
        <f>IF($P1147="なし",スコアリング基準!$C$27,0)</f>
        <v/>
      </c>
      <c r="W1147" s="4">
        <f>IF($F1147="",0,IF(ISNUMBER($F1147),IF($F1147&lt;=スコアリング基準!$B$28,スコアリング基準!$C$28,スコアリング基準!$C$29),0))</f>
        <v/>
      </c>
      <c r="X1147" s="4">
        <f>IFERROR(VLOOKUP($B1147,スコアリング基準!$A$36:$B$46,2,FALSE),0)</f>
        <v/>
      </c>
      <c r="Y1147" s="4">
        <f>SUM($S1147:$X1147)</f>
        <v/>
      </c>
      <c r="Z1147" s="4">
        <f>IF(COUNT($M1147:$N1147)=0,"データ無",IF($Y1147&gt;=スコアリング基準!$B$30,"S",IF($Y1147&gt;=スコアリング基準!$B$31,"A",IF($Y1147&gt;=スコアリング基準!$B$32,"B","C"))))</f>
        <v/>
      </c>
      <c r="AA1147">
        <f>IFERROR(INDEX(実績DB!$I$3:$I$104,MATCH($B1147&amp;$C1147,実績DB!$J$3:$J$104,0)),"")</f>
        <v/>
      </c>
    </row>
    <row r="1148">
      <c r="A1148" t="n">
        <v>1146</v>
      </c>
      <c r="B1148" t="inlineStr">
        <is>
          <t>東京</t>
        </is>
      </c>
      <c r="C1148" t="inlineStr">
        <is>
          <t>池上変電所</t>
        </is>
      </c>
      <c r="D1148" t="inlineStr">
        <is>
          <t>神奈川県</t>
        </is>
      </c>
      <c r="E1148" t="n">
        <v>275</v>
      </c>
      <c r="G1148" s="3" t="n">
        <v>35.569383</v>
      </c>
      <c r="H1148" s="3" t="n">
        <v>139.696465</v>
      </c>
      <c r="I1148" t="inlineStr">
        <is>
          <t>OSM実測</t>
        </is>
      </c>
      <c r="J1148" t="n">
        <v>900</v>
      </c>
      <c r="K1148" t="n">
        <v>680</v>
      </c>
      <c r="L1148" t="n">
        <v>132</v>
      </c>
      <c r="O1148" t="inlineStr">
        <is>
          <t>可</t>
        </is>
      </c>
      <c r="P1148" t="inlineStr">
        <is>
          <t>有り</t>
        </is>
      </c>
      <c r="R1148" s="4">
        <f>IF(COUNT($M1148:$N1148)=0,"",IF(AND(IF($N1148&lt;&gt;"",$N1148,$M1148)&lt;=0,$O1148&lt;&gt;"可"),"警告",""))</f>
        <v/>
      </c>
      <c r="S1148" s="4">
        <f>IF(COUNT($M1148:$N1148)=0,0,IF(IF($N1148&lt;&gt;"",$N1148,$M1148)&gt;=スコアリング基準!$B$20,スコアリング基準!$C$20,IF(IF($N1148&lt;&gt;"",$N1148,$M1148)&gt;=スコアリング基準!$B$21,スコアリング基準!$C$21,IF(IF($N1148&lt;&gt;"",$N1148,$M1148)&gt;0,スコアリング基準!$C$22,0))))</f>
        <v/>
      </c>
      <c r="T1148" s="4">
        <f>IF($O1148="可",スコアリング基準!$C$23,0)</f>
        <v/>
      </c>
      <c r="U1148" s="4">
        <f>IF(OR(COUNT($K1148:$L1148)&lt;2,$K1148=0),0,IF(ABS($L1148)/$K1148&lt;=スコアリング基準!$B$24,スコアリング基準!$C$24,IF(ABS($L1148)/$K1148&lt;=スコアリング基準!$B$25,スコアリング基準!$C$25,IF(ABS($L1148)/$K1148&lt;=スコアリング基準!$B$26,スコアリング基準!$C$26,0))))</f>
        <v/>
      </c>
      <c r="V1148" s="4">
        <f>IF($P1148="なし",スコアリング基準!$C$27,0)</f>
        <v/>
      </c>
      <c r="W1148" s="4">
        <f>IF($F1148="",0,IF(ISNUMBER($F1148),IF($F1148&lt;=スコアリング基準!$B$28,スコアリング基準!$C$28,スコアリング基準!$C$29),0))</f>
        <v/>
      </c>
      <c r="X1148" s="4">
        <f>IFERROR(VLOOKUP($B1148,スコアリング基準!$A$36:$B$46,2,FALSE),0)</f>
        <v/>
      </c>
      <c r="Y1148" s="4">
        <f>SUM($S1148:$X1148)</f>
        <v/>
      </c>
      <c r="Z1148" s="4">
        <f>IF(COUNT($M1148:$N1148)=0,"データ無",IF($Y1148&gt;=スコアリング基準!$B$30,"S",IF($Y1148&gt;=スコアリング基準!$B$31,"A",IF($Y1148&gt;=スコアリング基準!$B$32,"B","C"))))</f>
        <v/>
      </c>
      <c r="AA1148">
        <f>IFERROR(INDEX(実績DB!$I$3:$I$104,MATCH($B1148&amp;$C1148,実績DB!$J$3:$J$104,0)),"")</f>
        <v/>
      </c>
    </row>
    <row r="1149">
      <c r="A1149" t="n">
        <v>1147</v>
      </c>
      <c r="B1149" t="inlineStr">
        <is>
          <t>東京</t>
        </is>
      </c>
      <c r="C1149" t="inlineStr">
        <is>
          <t>港北変電所</t>
        </is>
      </c>
      <c r="D1149" t="inlineStr">
        <is>
          <t>神奈川県</t>
        </is>
      </c>
      <c r="E1149" t="n">
        <v>275</v>
      </c>
      <c r="G1149" s="3" t="n">
        <v>35.535929</v>
      </c>
      <c r="H1149" s="3" t="n">
        <v>139.602833</v>
      </c>
      <c r="I1149" t="inlineStr">
        <is>
          <t>OSM実測</t>
        </is>
      </c>
      <c r="J1149" t="n">
        <v>1950</v>
      </c>
      <c r="K1149" t="n">
        <v>1673</v>
      </c>
      <c r="L1149" t="n">
        <v>-1186</v>
      </c>
      <c r="O1149" t="inlineStr">
        <is>
          <t>可</t>
        </is>
      </c>
      <c r="P1149" t="inlineStr">
        <is>
          <t>有り</t>
        </is>
      </c>
      <c r="R1149" s="4">
        <f>IF(COUNT($M1149:$N1149)=0,"",IF(AND(IF($N1149&lt;&gt;"",$N1149,$M1149)&lt;=0,$O1149&lt;&gt;"可"),"警告",""))</f>
        <v/>
      </c>
      <c r="S1149" s="4">
        <f>IF(COUNT($M1149:$N1149)=0,0,IF(IF($N1149&lt;&gt;"",$N1149,$M1149)&gt;=スコアリング基準!$B$20,スコアリング基準!$C$20,IF(IF($N1149&lt;&gt;"",$N1149,$M1149)&gt;=スコアリング基準!$B$21,スコアリング基準!$C$21,IF(IF($N1149&lt;&gt;"",$N1149,$M1149)&gt;0,スコアリング基準!$C$22,0))))</f>
        <v/>
      </c>
      <c r="T1149" s="4">
        <f>IF($O1149="可",スコアリング基準!$C$23,0)</f>
        <v/>
      </c>
      <c r="U1149" s="4">
        <f>IF(OR(COUNT($K1149:$L1149)&lt;2,$K1149=0),0,IF(ABS($L1149)/$K1149&lt;=スコアリング基準!$B$24,スコアリング基準!$C$24,IF(ABS($L1149)/$K1149&lt;=スコアリング基準!$B$25,スコアリング基準!$C$25,IF(ABS($L1149)/$K1149&lt;=スコアリング基準!$B$26,スコアリング基準!$C$26,0))))</f>
        <v/>
      </c>
      <c r="V1149" s="4">
        <f>IF($P1149="なし",スコアリング基準!$C$27,0)</f>
        <v/>
      </c>
      <c r="W1149" s="4">
        <f>IF($F1149="",0,IF(ISNUMBER($F1149),IF($F1149&lt;=スコアリング基準!$B$28,スコアリング基準!$C$28,スコアリング基準!$C$29),0))</f>
        <v/>
      </c>
      <c r="X1149" s="4">
        <f>IFERROR(VLOOKUP($B1149,スコアリング基準!$A$36:$B$46,2,FALSE),0)</f>
        <v/>
      </c>
      <c r="Y1149" s="4">
        <f>SUM($S1149:$X1149)</f>
        <v/>
      </c>
      <c r="Z1149" s="4">
        <f>IF(COUNT($M1149:$N1149)=0,"データ無",IF($Y1149&gt;=スコアリング基準!$B$30,"S",IF($Y1149&gt;=スコアリング基準!$B$31,"A",IF($Y1149&gt;=スコアリング基準!$B$32,"B","C"))))</f>
        <v/>
      </c>
      <c r="AA1149">
        <f>IFERROR(INDEX(実績DB!$I$3:$I$104,MATCH($B1149&amp;$C1149,実績DB!$J$3:$J$104,0)),"")</f>
        <v/>
      </c>
    </row>
    <row r="1150">
      <c r="A1150" t="n">
        <v>1148</v>
      </c>
      <c r="B1150" t="inlineStr">
        <is>
          <t>東京</t>
        </is>
      </c>
      <c r="C1150" t="inlineStr">
        <is>
          <t>筑波南変電所</t>
        </is>
      </c>
      <c r="D1150" t="inlineStr">
        <is>
          <t>茨城県</t>
        </is>
      </c>
      <c r="E1150" t="n">
        <v>275</v>
      </c>
      <c r="G1150" s="3" t="n">
        <v>35.973186</v>
      </c>
      <c r="H1150" s="3" t="n">
        <v>140.249586</v>
      </c>
      <c r="I1150" t="inlineStr">
        <is>
          <t>OSM実測</t>
        </is>
      </c>
      <c r="J1150" t="n">
        <v>600</v>
      </c>
      <c r="K1150" t="n">
        <v>539</v>
      </c>
      <c r="L1150" t="n">
        <v>-733</v>
      </c>
      <c r="O1150" t="inlineStr">
        <is>
          <t>可</t>
        </is>
      </c>
      <c r="P1150" t="inlineStr">
        <is>
          <t>有り</t>
        </is>
      </c>
      <c r="R1150" s="4">
        <f>IF(COUNT($M1150:$N1150)=0,"",IF(AND(IF($N1150&lt;&gt;"",$N1150,$M1150)&lt;=0,$O1150&lt;&gt;"可"),"警告",""))</f>
        <v/>
      </c>
      <c r="S1150" s="4">
        <f>IF(COUNT($M1150:$N1150)=0,0,IF(IF($N1150&lt;&gt;"",$N1150,$M1150)&gt;=スコアリング基準!$B$20,スコアリング基準!$C$20,IF(IF($N1150&lt;&gt;"",$N1150,$M1150)&gt;=スコアリング基準!$B$21,スコアリング基準!$C$21,IF(IF($N1150&lt;&gt;"",$N1150,$M1150)&gt;0,スコアリング基準!$C$22,0))))</f>
        <v/>
      </c>
      <c r="T1150" s="4">
        <f>IF($O1150="可",スコアリング基準!$C$23,0)</f>
        <v/>
      </c>
      <c r="U1150" s="4">
        <f>IF(OR(COUNT($K1150:$L1150)&lt;2,$K1150=0),0,IF(ABS($L1150)/$K1150&lt;=スコアリング基準!$B$24,スコアリング基準!$C$24,IF(ABS($L1150)/$K1150&lt;=スコアリング基準!$B$25,スコアリング基準!$C$25,IF(ABS($L1150)/$K1150&lt;=スコアリング基準!$B$26,スコアリング基準!$C$26,0))))</f>
        <v/>
      </c>
      <c r="V1150" s="4">
        <f>IF($P1150="なし",スコアリング基準!$C$27,0)</f>
        <v/>
      </c>
      <c r="W1150" s="4">
        <f>IF($F1150="",0,IF(ISNUMBER($F1150),IF($F1150&lt;=スコアリング基準!$B$28,スコアリング基準!$C$28,スコアリング基準!$C$29),0))</f>
        <v/>
      </c>
      <c r="X1150" s="4">
        <f>IFERROR(VLOOKUP($B1150,スコアリング基準!$A$36:$B$46,2,FALSE),0)</f>
        <v/>
      </c>
      <c r="Y1150" s="4">
        <f>SUM($S1150:$X1150)</f>
        <v/>
      </c>
      <c r="Z1150" s="4">
        <f>IF(COUNT($M1150:$N1150)=0,"データ無",IF($Y1150&gt;=スコアリング基準!$B$30,"S",IF($Y1150&gt;=スコアリング基準!$B$31,"A",IF($Y1150&gt;=スコアリング基準!$B$32,"B","C"))))</f>
        <v/>
      </c>
      <c r="AA1150">
        <f>IFERROR(INDEX(実績DB!$I$3:$I$104,MATCH($B1150&amp;$C1150,実績DB!$J$3:$J$104,0)),"")</f>
        <v/>
      </c>
    </row>
    <row r="1151">
      <c r="A1151" t="n">
        <v>1149</v>
      </c>
      <c r="B1151" t="inlineStr">
        <is>
          <t>東京</t>
        </is>
      </c>
      <c r="C1151" t="inlineStr">
        <is>
          <t>練馬変電所</t>
        </is>
      </c>
      <c r="D1151" t="inlineStr">
        <is>
          <t>埼玉県</t>
        </is>
      </c>
      <c r="E1151" t="n">
        <v>275</v>
      </c>
      <c r="G1151" s="3" t="n">
        <v>35.7367</v>
      </c>
      <c r="H1151" s="3" t="n">
        <v>139.64696</v>
      </c>
      <c r="I1151" t="inlineStr">
        <is>
          <t>OSM実測</t>
        </is>
      </c>
      <c r="J1151" t="n">
        <v>900</v>
      </c>
      <c r="K1151" t="n">
        <v>682</v>
      </c>
      <c r="L1151" t="n">
        <v>209</v>
      </c>
      <c r="O1151" t="inlineStr">
        <is>
          <t>可</t>
        </is>
      </c>
      <c r="P1151" t="inlineStr">
        <is>
          <t>なし</t>
        </is>
      </c>
      <c r="R1151" s="4">
        <f>IF(COUNT($M1151:$N1151)=0,"",IF(AND(IF($N1151&lt;&gt;"",$N1151,$M1151)&lt;=0,$O1151&lt;&gt;"可"),"警告",""))</f>
        <v/>
      </c>
      <c r="S1151" s="4">
        <f>IF(COUNT($M1151:$N1151)=0,0,IF(IF($N1151&lt;&gt;"",$N1151,$M1151)&gt;=スコアリング基準!$B$20,スコアリング基準!$C$20,IF(IF($N1151&lt;&gt;"",$N1151,$M1151)&gt;=スコアリング基準!$B$21,スコアリング基準!$C$21,IF(IF($N1151&lt;&gt;"",$N1151,$M1151)&gt;0,スコアリング基準!$C$22,0))))</f>
        <v/>
      </c>
      <c r="T1151" s="4">
        <f>IF($O1151="可",スコアリング基準!$C$23,0)</f>
        <v/>
      </c>
      <c r="U1151" s="4">
        <f>IF(OR(COUNT($K1151:$L1151)&lt;2,$K1151=0),0,IF(ABS($L1151)/$K1151&lt;=スコアリング基準!$B$24,スコアリング基準!$C$24,IF(ABS($L1151)/$K1151&lt;=スコアリング基準!$B$25,スコアリング基準!$C$25,IF(ABS($L1151)/$K1151&lt;=スコアリング基準!$B$26,スコアリング基準!$C$26,0))))</f>
        <v/>
      </c>
      <c r="V1151" s="4">
        <f>IF($P1151="なし",スコアリング基準!$C$27,0)</f>
        <v/>
      </c>
      <c r="W1151" s="4">
        <f>IF($F1151="",0,IF(ISNUMBER($F1151),IF($F1151&lt;=スコアリング基準!$B$28,スコアリング基準!$C$28,スコアリング基準!$C$29),0))</f>
        <v/>
      </c>
      <c r="X1151" s="4">
        <f>IFERROR(VLOOKUP($B1151,スコアリング基準!$A$36:$B$46,2,FALSE),0)</f>
        <v/>
      </c>
      <c r="Y1151" s="4">
        <f>SUM($S1151:$X1151)</f>
        <v/>
      </c>
      <c r="Z1151" s="4">
        <f>IF(COUNT($M1151:$N1151)=0,"データ無",IF($Y1151&gt;=スコアリング基準!$B$30,"S",IF($Y1151&gt;=スコアリング基準!$B$31,"A",IF($Y1151&gt;=スコアリング基準!$B$32,"B","C"))))</f>
        <v/>
      </c>
      <c r="AA1151">
        <f>IFERROR(INDEX(実績DB!$I$3:$I$104,MATCH($B1151&amp;$C1151,実績DB!$J$3:$J$104,0)),"")</f>
        <v/>
      </c>
    </row>
    <row r="1152">
      <c r="A1152" t="n">
        <v>1150</v>
      </c>
      <c r="B1152" t="inlineStr">
        <is>
          <t>東京</t>
        </is>
      </c>
      <c r="C1152" t="inlineStr">
        <is>
          <t>花見川変電所</t>
        </is>
      </c>
      <c r="D1152" t="inlineStr">
        <is>
          <t>千葉県</t>
        </is>
      </c>
      <c r="E1152" t="n">
        <v>275</v>
      </c>
      <c r="G1152" s="3" t="n">
        <v>35.668809</v>
      </c>
      <c r="H1152" s="3" t="n">
        <v>140.071766</v>
      </c>
      <c r="I1152" t="inlineStr">
        <is>
          <t>OSM実測</t>
        </is>
      </c>
      <c r="J1152" t="n">
        <v>1000</v>
      </c>
      <c r="K1152" t="n">
        <v>787</v>
      </c>
      <c r="L1152" t="n">
        <v>234</v>
      </c>
      <c r="O1152" t="inlineStr">
        <is>
          <t>可</t>
        </is>
      </c>
      <c r="P1152" t="inlineStr">
        <is>
          <t>有り</t>
        </is>
      </c>
      <c r="R1152" s="4">
        <f>IF(COUNT($M1152:$N1152)=0,"",IF(AND(IF($N1152&lt;&gt;"",$N1152,$M1152)&lt;=0,$O1152&lt;&gt;"可"),"警告",""))</f>
        <v/>
      </c>
      <c r="S1152" s="4">
        <f>IF(COUNT($M1152:$N1152)=0,0,IF(IF($N1152&lt;&gt;"",$N1152,$M1152)&gt;=スコアリング基準!$B$20,スコアリング基準!$C$20,IF(IF($N1152&lt;&gt;"",$N1152,$M1152)&gt;=スコアリング基準!$B$21,スコアリング基準!$C$21,IF(IF($N1152&lt;&gt;"",$N1152,$M1152)&gt;0,スコアリング基準!$C$22,0))))</f>
        <v/>
      </c>
      <c r="T1152" s="4">
        <f>IF($O1152="可",スコアリング基準!$C$23,0)</f>
        <v/>
      </c>
      <c r="U1152" s="4">
        <f>IF(OR(COUNT($K1152:$L1152)&lt;2,$K1152=0),0,IF(ABS($L1152)/$K1152&lt;=スコアリング基準!$B$24,スコアリング基準!$C$24,IF(ABS($L1152)/$K1152&lt;=スコアリング基準!$B$25,スコアリング基準!$C$25,IF(ABS($L1152)/$K1152&lt;=スコアリング基準!$B$26,スコアリング基準!$C$26,0))))</f>
        <v/>
      </c>
      <c r="V1152" s="4">
        <f>IF($P1152="なし",スコアリング基準!$C$27,0)</f>
        <v/>
      </c>
      <c r="W1152" s="4">
        <f>IF($F1152="",0,IF(ISNUMBER($F1152),IF($F1152&lt;=スコアリング基準!$B$28,スコアリング基準!$C$28,スコアリング基準!$C$29),0))</f>
        <v/>
      </c>
      <c r="X1152" s="4">
        <f>IFERROR(VLOOKUP($B1152,スコアリング基準!$A$36:$B$46,2,FALSE),0)</f>
        <v/>
      </c>
      <c r="Y1152" s="4">
        <f>SUM($S1152:$X1152)</f>
        <v/>
      </c>
      <c r="Z1152" s="4">
        <f>IF(COUNT($M1152:$N1152)=0,"データ無",IF($Y1152&gt;=スコアリング基準!$B$30,"S",IF($Y1152&gt;=スコアリング基準!$B$31,"A",IF($Y1152&gt;=スコアリング基準!$B$32,"B","C"))))</f>
        <v/>
      </c>
      <c r="AA1152">
        <f>IFERROR(INDEX(実績DB!$I$3:$I$104,MATCH($B1152&amp;$C1152,実績DB!$J$3:$J$104,0)),"")</f>
        <v/>
      </c>
    </row>
    <row r="1153">
      <c r="A1153" t="n">
        <v>1151</v>
      </c>
      <c r="B1153" t="inlineStr">
        <is>
          <t>東京</t>
        </is>
      </c>
      <c r="C1153" t="inlineStr">
        <is>
          <t>荏田変電所</t>
        </is>
      </c>
      <c r="D1153" t="inlineStr">
        <is>
          <t>東京都</t>
        </is>
      </c>
      <c r="E1153" t="n">
        <v>275</v>
      </c>
      <c r="G1153" s="3" t="n">
        <v>35.554949</v>
      </c>
      <c r="H1153" s="3" t="n">
        <v>139.549052</v>
      </c>
      <c r="I1153" t="inlineStr">
        <is>
          <t>OSM実測</t>
        </is>
      </c>
      <c r="J1153" t="n">
        <v>600</v>
      </c>
      <c r="K1153" t="n">
        <v>342</v>
      </c>
      <c r="L1153" t="n">
        <v>82</v>
      </c>
      <c r="O1153" t="inlineStr">
        <is>
          <t>可</t>
        </is>
      </c>
      <c r="P1153" t="inlineStr">
        <is>
          <t>有り</t>
        </is>
      </c>
      <c r="R1153" s="4">
        <f>IF(COUNT($M1153:$N1153)=0,"",IF(AND(IF($N1153&lt;&gt;"",$N1153,$M1153)&lt;=0,$O1153&lt;&gt;"可"),"警告",""))</f>
        <v/>
      </c>
      <c r="S1153" s="4">
        <f>IF(COUNT($M1153:$N1153)=0,0,IF(IF($N1153&lt;&gt;"",$N1153,$M1153)&gt;=スコアリング基準!$B$20,スコアリング基準!$C$20,IF(IF($N1153&lt;&gt;"",$N1153,$M1153)&gt;=スコアリング基準!$B$21,スコアリング基準!$C$21,IF(IF($N1153&lt;&gt;"",$N1153,$M1153)&gt;0,スコアリング基準!$C$22,0))))</f>
        <v/>
      </c>
      <c r="T1153" s="4">
        <f>IF($O1153="可",スコアリング基準!$C$23,0)</f>
        <v/>
      </c>
      <c r="U1153" s="4">
        <f>IF(OR(COUNT($K1153:$L1153)&lt;2,$K1153=0),0,IF(ABS($L1153)/$K1153&lt;=スコアリング基準!$B$24,スコアリング基準!$C$24,IF(ABS($L1153)/$K1153&lt;=スコアリング基準!$B$25,スコアリング基準!$C$25,IF(ABS($L1153)/$K1153&lt;=スコアリング基準!$B$26,スコアリング基準!$C$26,0))))</f>
        <v/>
      </c>
      <c r="V1153" s="4">
        <f>IF($P1153="なし",スコアリング基準!$C$27,0)</f>
        <v/>
      </c>
      <c r="W1153" s="4">
        <f>IF($F1153="",0,IF(ISNUMBER($F1153),IF($F1153&lt;=スコアリング基準!$B$28,スコアリング基準!$C$28,スコアリング基準!$C$29),0))</f>
        <v/>
      </c>
      <c r="X1153" s="4">
        <f>IFERROR(VLOOKUP($B1153,スコアリング基準!$A$36:$B$46,2,FALSE),0)</f>
        <v/>
      </c>
      <c r="Y1153" s="4">
        <f>SUM($S1153:$X1153)</f>
        <v/>
      </c>
      <c r="Z1153" s="4">
        <f>IF(COUNT($M1153:$N1153)=0,"データ無",IF($Y1153&gt;=スコアリング基準!$B$30,"S",IF($Y1153&gt;=スコアリング基準!$B$31,"A",IF($Y1153&gt;=スコアリング基準!$B$32,"B","C"))))</f>
        <v/>
      </c>
      <c r="AA1153">
        <f>IFERROR(INDEX(実績DB!$I$3:$I$104,MATCH($B1153&amp;$C1153,実績DB!$J$3:$J$104,0)),"")</f>
        <v/>
      </c>
    </row>
    <row r="1154">
      <c r="A1154" t="n">
        <v>1152</v>
      </c>
      <c r="B1154" t="inlineStr">
        <is>
          <t>東京</t>
        </is>
      </c>
      <c r="C1154" t="inlineStr">
        <is>
          <t>葛南変電所</t>
        </is>
      </c>
      <c r="D1154" t="inlineStr">
        <is>
          <t>東京都</t>
        </is>
      </c>
      <c r="E1154" t="n">
        <v>275</v>
      </c>
      <c r="G1154" s="3" t="n">
        <v>35.665854</v>
      </c>
      <c r="H1154" s="3" t="n">
        <v>139.907762</v>
      </c>
      <c r="I1154" t="inlineStr">
        <is>
          <t>OSM実測</t>
        </is>
      </c>
      <c r="J1154" t="n">
        <v>600</v>
      </c>
      <c r="K1154" t="n">
        <v>342</v>
      </c>
      <c r="L1154" t="n">
        <v>161</v>
      </c>
      <c r="O1154" t="inlineStr">
        <is>
          <t>可</t>
        </is>
      </c>
      <c r="P1154" t="inlineStr">
        <is>
          <t>有り</t>
        </is>
      </c>
      <c r="R1154" s="4">
        <f>IF(COUNT($M1154:$N1154)=0,"",IF(AND(IF($N1154&lt;&gt;"",$N1154,$M1154)&lt;=0,$O1154&lt;&gt;"可"),"警告",""))</f>
        <v/>
      </c>
      <c r="S1154" s="4">
        <f>IF(COUNT($M1154:$N1154)=0,0,IF(IF($N1154&lt;&gt;"",$N1154,$M1154)&gt;=スコアリング基準!$B$20,スコアリング基準!$C$20,IF(IF($N1154&lt;&gt;"",$N1154,$M1154)&gt;=スコアリング基準!$B$21,スコアリング基準!$C$21,IF(IF($N1154&lt;&gt;"",$N1154,$M1154)&gt;0,スコアリング基準!$C$22,0))))</f>
        <v/>
      </c>
      <c r="T1154" s="4">
        <f>IF($O1154="可",スコアリング基準!$C$23,0)</f>
        <v/>
      </c>
      <c r="U1154" s="4">
        <f>IF(OR(COUNT($K1154:$L1154)&lt;2,$K1154=0),0,IF(ABS($L1154)/$K1154&lt;=スコアリング基準!$B$24,スコアリング基準!$C$24,IF(ABS($L1154)/$K1154&lt;=スコアリング基準!$B$25,スコアリング基準!$C$25,IF(ABS($L1154)/$K1154&lt;=スコアリング基準!$B$26,スコアリング基準!$C$26,0))))</f>
        <v/>
      </c>
      <c r="V1154" s="4">
        <f>IF($P1154="なし",スコアリング基準!$C$27,0)</f>
        <v/>
      </c>
      <c r="W1154" s="4">
        <f>IF($F1154="",0,IF(ISNUMBER($F1154),IF($F1154&lt;=スコアリング基準!$B$28,スコアリング基準!$C$28,スコアリング基準!$C$29),0))</f>
        <v/>
      </c>
      <c r="X1154" s="4">
        <f>IFERROR(VLOOKUP($B1154,スコアリング基準!$A$36:$B$46,2,FALSE),0)</f>
        <v/>
      </c>
      <c r="Y1154" s="4">
        <f>SUM($S1154:$X1154)</f>
        <v/>
      </c>
      <c r="Z1154" s="4">
        <f>IF(COUNT($M1154:$N1154)=0,"データ無",IF($Y1154&gt;=スコアリング基準!$B$30,"S",IF($Y1154&gt;=スコアリング基準!$B$31,"A",IF($Y1154&gt;=スコアリング基準!$B$32,"B","C"))))</f>
        <v/>
      </c>
      <c r="AA1154">
        <f>IFERROR(INDEX(実績DB!$I$3:$I$104,MATCH($B1154&amp;$C1154,実績DB!$J$3:$J$104,0)),"")</f>
        <v/>
      </c>
    </row>
    <row r="1155">
      <c r="A1155" t="n">
        <v>1153</v>
      </c>
      <c r="B1155" t="inlineStr">
        <is>
          <t>東京</t>
        </is>
      </c>
      <c r="C1155" t="inlineStr">
        <is>
          <t>西横浜変電所</t>
        </is>
      </c>
      <c r="D1155" t="inlineStr">
        <is>
          <t>神奈川県</t>
        </is>
      </c>
      <c r="E1155" t="n">
        <v>275</v>
      </c>
      <c r="G1155" s="3" t="n">
        <v>35.499929</v>
      </c>
      <c r="H1155" s="3" t="n">
        <v>139.504844</v>
      </c>
      <c r="I1155" t="inlineStr">
        <is>
          <t>OSM実測</t>
        </is>
      </c>
      <c r="J1155" t="n">
        <v>600</v>
      </c>
      <c r="K1155" t="n">
        <v>342</v>
      </c>
      <c r="L1155" t="n">
        <v>117</v>
      </c>
      <c r="O1155" t="inlineStr">
        <is>
          <t>可</t>
        </is>
      </c>
      <c r="P1155" t="inlineStr">
        <is>
          <t>有り</t>
        </is>
      </c>
      <c r="R1155" s="4">
        <f>IF(COUNT($M1155:$N1155)=0,"",IF(AND(IF($N1155&lt;&gt;"",$N1155,$M1155)&lt;=0,$O1155&lt;&gt;"可"),"警告",""))</f>
        <v/>
      </c>
      <c r="S1155" s="4">
        <f>IF(COUNT($M1155:$N1155)=0,0,IF(IF($N1155&lt;&gt;"",$N1155,$M1155)&gt;=スコアリング基準!$B$20,スコアリング基準!$C$20,IF(IF($N1155&lt;&gt;"",$N1155,$M1155)&gt;=スコアリング基準!$B$21,スコアリング基準!$C$21,IF(IF($N1155&lt;&gt;"",$N1155,$M1155)&gt;0,スコアリング基準!$C$22,0))))</f>
        <v/>
      </c>
      <c r="T1155" s="4">
        <f>IF($O1155="可",スコアリング基準!$C$23,0)</f>
        <v/>
      </c>
      <c r="U1155" s="4">
        <f>IF(OR(COUNT($K1155:$L1155)&lt;2,$K1155=0),0,IF(ABS($L1155)/$K1155&lt;=スコアリング基準!$B$24,スコアリング基準!$C$24,IF(ABS($L1155)/$K1155&lt;=スコアリング基準!$B$25,スコアリング基準!$C$25,IF(ABS($L1155)/$K1155&lt;=スコアリング基準!$B$26,スコアリング基準!$C$26,0))))</f>
        <v/>
      </c>
      <c r="V1155" s="4">
        <f>IF($P1155="なし",スコアリング基準!$C$27,0)</f>
        <v/>
      </c>
      <c r="W1155" s="4">
        <f>IF($F1155="",0,IF(ISNUMBER($F1155),IF($F1155&lt;=スコアリング基準!$B$28,スコアリング基準!$C$28,スコアリング基準!$C$29),0))</f>
        <v/>
      </c>
      <c r="X1155" s="4">
        <f>IFERROR(VLOOKUP($B1155,スコアリング基準!$A$36:$B$46,2,FALSE),0)</f>
        <v/>
      </c>
      <c r="Y1155" s="4">
        <f>SUM($S1155:$X1155)</f>
        <v/>
      </c>
      <c r="Z1155" s="4">
        <f>IF(COUNT($M1155:$N1155)=0,"データ無",IF($Y1155&gt;=スコアリング基準!$B$30,"S",IF($Y1155&gt;=スコアリング基準!$B$31,"A",IF($Y1155&gt;=スコアリング基準!$B$32,"B","C"))))</f>
        <v/>
      </c>
      <c r="AA1155">
        <f>IFERROR(INDEX(実績DB!$I$3:$I$104,MATCH($B1155&amp;$C1155,実績DB!$J$3:$J$104,0)),"")</f>
        <v/>
      </c>
    </row>
    <row r="1156">
      <c r="A1156" t="n">
        <v>1154</v>
      </c>
      <c r="B1156" t="inlineStr">
        <is>
          <t>東京</t>
        </is>
      </c>
      <c r="C1156" t="inlineStr">
        <is>
          <t>西毛変電所</t>
        </is>
      </c>
      <c r="D1156" t="inlineStr">
        <is>
          <t>群馬県</t>
        </is>
      </c>
      <c r="E1156" t="n">
        <v>275</v>
      </c>
      <c r="G1156" s="3" t="n">
        <v>36.221635</v>
      </c>
      <c r="H1156" s="3" t="n">
        <v>139.041721</v>
      </c>
      <c r="I1156" t="inlineStr">
        <is>
          <t>OSM実測</t>
        </is>
      </c>
      <c r="J1156" t="n">
        <v>1000</v>
      </c>
      <c r="K1156" t="n">
        <v>778</v>
      </c>
      <c r="L1156" t="n">
        <v>-791</v>
      </c>
      <c r="O1156" t="inlineStr">
        <is>
          <t>可</t>
        </is>
      </c>
      <c r="P1156" t="inlineStr">
        <is>
          <t>有り</t>
        </is>
      </c>
      <c r="R1156" s="4">
        <f>IF(COUNT($M1156:$N1156)=0,"",IF(AND(IF($N1156&lt;&gt;"",$N1156,$M1156)&lt;=0,$O1156&lt;&gt;"可"),"警告",""))</f>
        <v/>
      </c>
      <c r="S1156" s="4">
        <f>IF(COUNT($M1156:$N1156)=0,0,IF(IF($N1156&lt;&gt;"",$N1156,$M1156)&gt;=スコアリング基準!$B$20,スコアリング基準!$C$20,IF(IF($N1156&lt;&gt;"",$N1156,$M1156)&gt;=スコアリング基準!$B$21,スコアリング基準!$C$21,IF(IF($N1156&lt;&gt;"",$N1156,$M1156)&gt;0,スコアリング基準!$C$22,0))))</f>
        <v/>
      </c>
      <c r="T1156" s="4">
        <f>IF($O1156="可",スコアリング基準!$C$23,0)</f>
        <v/>
      </c>
      <c r="U1156" s="4">
        <f>IF(OR(COUNT($K1156:$L1156)&lt;2,$K1156=0),0,IF(ABS($L1156)/$K1156&lt;=スコアリング基準!$B$24,スコアリング基準!$C$24,IF(ABS($L1156)/$K1156&lt;=スコアリング基準!$B$25,スコアリング基準!$C$25,IF(ABS($L1156)/$K1156&lt;=スコアリング基準!$B$26,スコアリング基準!$C$26,0))))</f>
        <v/>
      </c>
      <c r="V1156" s="4">
        <f>IF($P1156="なし",スコアリング基準!$C$27,0)</f>
        <v/>
      </c>
      <c r="W1156" s="4">
        <f>IF($F1156="",0,IF(ISNUMBER($F1156),IF($F1156&lt;=スコアリング基準!$B$28,スコアリング基準!$C$28,スコアリング基準!$C$29),0))</f>
        <v/>
      </c>
      <c r="X1156" s="4">
        <f>IFERROR(VLOOKUP($B1156,スコアリング基準!$A$36:$B$46,2,FALSE),0)</f>
        <v/>
      </c>
      <c r="Y1156" s="4">
        <f>SUM($S1156:$X1156)</f>
        <v/>
      </c>
      <c r="Z1156" s="4">
        <f>IF(COUNT($M1156:$N1156)=0,"データ無",IF($Y1156&gt;=スコアリング基準!$B$30,"S",IF($Y1156&gt;=スコアリング基準!$B$31,"A",IF($Y1156&gt;=スコアリング基準!$B$32,"B","C"))))</f>
        <v/>
      </c>
      <c r="AA1156">
        <f>IFERROR(INDEX(実績DB!$I$3:$I$104,MATCH($B1156&amp;$C1156,実績DB!$J$3:$J$104,0)),"")</f>
        <v/>
      </c>
    </row>
    <row r="1157">
      <c r="A1157" t="n">
        <v>1155</v>
      </c>
      <c r="B1157" t="inlineStr">
        <is>
          <t>東京</t>
        </is>
      </c>
      <c r="C1157" t="inlineStr">
        <is>
          <t>西越谷変電所</t>
        </is>
      </c>
      <c r="D1157" t="inlineStr">
        <is>
          <t>埼玉県</t>
        </is>
      </c>
      <c r="E1157" t="n">
        <v>275</v>
      </c>
      <c r="G1157" s="3" t="n">
        <v>35.890501</v>
      </c>
      <c r="H1157" s="3" t="n">
        <v>139.75102</v>
      </c>
      <c r="I1157" t="inlineStr">
        <is>
          <t>OSM実測</t>
        </is>
      </c>
      <c r="J1157" t="n">
        <v>900</v>
      </c>
      <c r="K1157" t="n">
        <v>678</v>
      </c>
      <c r="L1157" t="n">
        <v>22</v>
      </c>
      <c r="O1157" t="inlineStr">
        <is>
          <t>可</t>
        </is>
      </c>
      <c r="P1157" t="inlineStr">
        <is>
          <t>有り</t>
        </is>
      </c>
      <c r="R1157" s="4">
        <f>IF(COUNT($M1157:$N1157)=0,"",IF(AND(IF($N1157&lt;&gt;"",$N1157,$M1157)&lt;=0,$O1157&lt;&gt;"可"),"警告",""))</f>
        <v/>
      </c>
      <c r="S1157" s="4">
        <f>IF(COUNT($M1157:$N1157)=0,0,IF(IF($N1157&lt;&gt;"",$N1157,$M1157)&gt;=スコアリング基準!$B$20,スコアリング基準!$C$20,IF(IF($N1157&lt;&gt;"",$N1157,$M1157)&gt;=スコアリング基準!$B$21,スコアリング基準!$C$21,IF(IF($N1157&lt;&gt;"",$N1157,$M1157)&gt;0,スコアリング基準!$C$22,0))))</f>
        <v/>
      </c>
      <c r="T1157" s="4">
        <f>IF($O1157="可",スコアリング基準!$C$23,0)</f>
        <v/>
      </c>
      <c r="U1157" s="4">
        <f>IF(OR(COUNT($K1157:$L1157)&lt;2,$K1157=0),0,IF(ABS($L1157)/$K1157&lt;=スコアリング基準!$B$24,スコアリング基準!$C$24,IF(ABS($L1157)/$K1157&lt;=スコアリング基準!$B$25,スコアリング基準!$C$25,IF(ABS($L1157)/$K1157&lt;=スコアリング基準!$B$26,スコアリング基準!$C$26,0))))</f>
        <v/>
      </c>
      <c r="V1157" s="4">
        <f>IF($P1157="なし",スコアリング基準!$C$27,0)</f>
        <v/>
      </c>
      <c r="W1157" s="4">
        <f>IF($F1157="",0,IF(ISNUMBER($F1157),IF($F1157&lt;=スコアリング基準!$B$28,スコアリング基準!$C$28,スコアリング基準!$C$29),0))</f>
        <v/>
      </c>
      <c r="X1157" s="4">
        <f>IFERROR(VLOOKUP($B1157,スコアリング基準!$A$36:$B$46,2,FALSE),0)</f>
        <v/>
      </c>
      <c r="Y1157" s="4">
        <f>SUM($S1157:$X1157)</f>
        <v/>
      </c>
      <c r="Z1157" s="4">
        <f>IF(COUNT($M1157:$N1157)=0,"データ無",IF($Y1157&gt;=スコアリング基準!$B$30,"S",IF($Y1157&gt;=スコアリング基準!$B$31,"A",IF($Y1157&gt;=スコアリング基準!$B$32,"B","C"))))</f>
        <v/>
      </c>
      <c r="AA1157">
        <f>IFERROR(INDEX(実績DB!$I$3:$I$104,MATCH($B1157&amp;$C1157,実績DB!$J$3:$J$104,0)),"")</f>
        <v/>
      </c>
    </row>
    <row r="1158">
      <c r="A1158" t="n">
        <v>1156</v>
      </c>
      <c r="B1158" t="inlineStr">
        <is>
          <t>東京</t>
        </is>
      </c>
      <c r="C1158" t="inlineStr">
        <is>
          <t>豊島変電所</t>
        </is>
      </c>
      <c r="D1158" t="inlineStr">
        <is>
          <t>東京都</t>
        </is>
      </c>
      <c r="E1158" t="n">
        <v>275</v>
      </c>
      <c r="G1158" s="3" t="n">
        <v>35.728631</v>
      </c>
      <c r="H1158" s="3" t="n">
        <v>139.720231</v>
      </c>
      <c r="I1158" t="inlineStr">
        <is>
          <t>OSM実測</t>
        </is>
      </c>
      <c r="J1158" t="n">
        <v>900</v>
      </c>
      <c r="K1158" t="n">
        <v>674</v>
      </c>
      <c r="L1158" t="n">
        <v>121</v>
      </c>
      <c r="O1158" t="inlineStr">
        <is>
          <t>可</t>
        </is>
      </c>
      <c r="P1158" t="inlineStr">
        <is>
          <t>有り</t>
        </is>
      </c>
      <c r="R1158" s="4">
        <f>IF(COUNT($M1158:$N1158)=0,"",IF(AND(IF($N1158&lt;&gt;"",$N1158,$M1158)&lt;=0,$O1158&lt;&gt;"可"),"警告",""))</f>
        <v/>
      </c>
      <c r="S1158" s="4">
        <f>IF(COUNT($M1158:$N1158)=0,0,IF(IF($N1158&lt;&gt;"",$N1158,$M1158)&gt;=スコアリング基準!$B$20,スコアリング基準!$C$20,IF(IF($N1158&lt;&gt;"",$N1158,$M1158)&gt;=スコアリング基準!$B$21,スコアリング基準!$C$21,IF(IF($N1158&lt;&gt;"",$N1158,$M1158)&gt;0,スコアリング基準!$C$22,0))))</f>
        <v/>
      </c>
      <c r="T1158" s="4">
        <f>IF($O1158="可",スコアリング基準!$C$23,0)</f>
        <v/>
      </c>
      <c r="U1158" s="4">
        <f>IF(OR(COUNT($K1158:$L1158)&lt;2,$K1158=0),0,IF(ABS($L1158)/$K1158&lt;=スコアリング基準!$B$24,スコアリング基準!$C$24,IF(ABS($L1158)/$K1158&lt;=スコアリング基準!$B$25,スコアリング基準!$C$25,IF(ABS($L1158)/$K1158&lt;=スコアリング基準!$B$26,スコアリング基準!$C$26,0))))</f>
        <v/>
      </c>
      <c r="V1158" s="4">
        <f>IF($P1158="なし",スコアリング基準!$C$27,0)</f>
        <v/>
      </c>
      <c r="W1158" s="4">
        <f>IF($F1158="",0,IF(ISNUMBER($F1158),IF($F1158&lt;=スコアリング基準!$B$28,スコアリング基準!$C$28,スコアリング基準!$C$29),0))</f>
        <v/>
      </c>
      <c r="X1158" s="4">
        <f>IFERROR(VLOOKUP($B1158,スコアリング基準!$A$36:$B$46,2,FALSE),0)</f>
        <v/>
      </c>
      <c r="Y1158" s="4">
        <f>SUM($S1158:$X1158)</f>
        <v/>
      </c>
      <c r="Z1158" s="4">
        <f>IF(COUNT($M1158:$N1158)=0,"データ無",IF($Y1158&gt;=スコアリング基準!$B$30,"S",IF($Y1158&gt;=スコアリング基準!$B$31,"A",IF($Y1158&gt;=スコアリング基準!$B$32,"B","C"))))</f>
        <v/>
      </c>
      <c r="AA1158">
        <f>IFERROR(INDEX(実績DB!$I$3:$I$104,MATCH($B1158&amp;$C1158,実績DB!$J$3:$J$104,0)),"")</f>
        <v/>
      </c>
    </row>
    <row r="1159">
      <c r="A1159" t="n">
        <v>1157</v>
      </c>
      <c r="B1159" t="inlineStr">
        <is>
          <t>東京</t>
        </is>
      </c>
      <c r="C1159" t="inlineStr">
        <is>
          <t>逗子変電所</t>
        </is>
      </c>
      <c r="D1159" t="inlineStr">
        <is>
          <t>神奈川県</t>
        </is>
      </c>
      <c r="E1159" t="n">
        <v>275</v>
      </c>
      <c r="G1159" s="3" t="n">
        <v>35.310382</v>
      </c>
      <c r="H1159" s="3" t="n">
        <v>139.606456</v>
      </c>
      <c r="I1159" t="inlineStr">
        <is>
          <t>OSM実測</t>
        </is>
      </c>
      <c r="J1159" t="n">
        <v>600</v>
      </c>
      <c r="K1159" t="n">
        <v>342</v>
      </c>
      <c r="L1159" t="n">
        <v>-182</v>
      </c>
      <c r="O1159" t="inlineStr">
        <is>
          <t>可</t>
        </is>
      </c>
      <c r="P1159" t="inlineStr">
        <is>
          <t>有り</t>
        </is>
      </c>
      <c r="R1159" s="4">
        <f>IF(COUNT($M1159:$N1159)=0,"",IF(AND(IF($N1159&lt;&gt;"",$N1159,$M1159)&lt;=0,$O1159&lt;&gt;"可"),"警告",""))</f>
        <v/>
      </c>
      <c r="S1159" s="4">
        <f>IF(COUNT($M1159:$N1159)=0,0,IF(IF($N1159&lt;&gt;"",$N1159,$M1159)&gt;=スコアリング基準!$B$20,スコアリング基準!$C$20,IF(IF($N1159&lt;&gt;"",$N1159,$M1159)&gt;=スコアリング基準!$B$21,スコアリング基準!$C$21,IF(IF($N1159&lt;&gt;"",$N1159,$M1159)&gt;0,スコアリング基準!$C$22,0))))</f>
        <v/>
      </c>
      <c r="T1159" s="4">
        <f>IF($O1159="可",スコアリング基準!$C$23,0)</f>
        <v/>
      </c>
      <c r="U1159" s="4">
        <f>IF(OR(COUNT($K1159:$L1159)&lt;2,$K1159=0),0,IF(ABS($L1159)/$K1159&lt;=スコアリング基準!$B$24,スコアリング基準!$C$24,IF(ABS($L1159)/$K1159&lt;=スコアリング基準!$B$25,スコアリング基準!$C$25,IF(ABS($L1159)/$K1159&lt;=スコアリング基準!$B$26,スコアリング基準!$C$26,0))))</f>
        <v/>
      </c>
      <c r="V1159" s="4">
        <f>IF($P1159="なし",スコアリング基準!$C$27,0)</f>
        <v/>
      </c>
      <c r="W1159" s="4">
        <f>IF($F1159="",0,IF(ISNUMBER($F1159),IF($F1159&lt;=スコアリング基準!$B$28,スコアリング基準!$C$28,スコアリング基準!$C$29),0))</f>
        <v/>
      </c>
      <c r="X1159" s="4">
        <f>IFERROR(VLOOKUP($B1159,スコアリング基準!$A$36:$B$46,2,FALSE),0)</f>
        <v/>
      </c>
      <c r="Y1159" s="4">
        <f>SUM($S1159:$X1159)</f>
        <v/>
      </c>
      <c r="Z1159" s="4">
        <f>IF(COUNT($M1159:$N1159)=0,"データ無",IF($Y1159&gt;=スコアリング基準!$B$30,"S",IF($Y1159&gt;=スコアリング基準!$B$31,"A",IF($Y1159&gt;=スコアリング基準!$B$32,"B","C"))))</f>
        <v/>
      </c>
      <c r="AA1159">
        <f>IFERROR(INDEX(実績DB!$I$3:$I$104,MATCH($B1159&amp;$C1159,実績DB!$J$3:$J$104,0)),"")</f>
        <v/>
      </c>
    </row>
    <row r="1160">
      <c r="A1160" t="n">
        <v>1158</v>
      </c>
      <c r="B1160" t="inlineStr">
        <is>
          <t>東京</t>
        </is>
      </c>
      <c r="C1160" t="inlineStr">
        <is>
          <t>那珂変電所</t>
        </is>
      </c>
      <c r="D1160" t="inlineStr">
        <is>
          <t>茨城県</t>
        </is>
      </c>
      <c r="E1160" t="n">
        <v>275</v>
      </c>
      <c r="G1160" s="3" t="n">
        <v>36.479474</v>
      </c>
      <c r="H1160" s="3" t="n">
        <v>140.445531</v>
      </c>
      <c r="I1160" t="inlineStr">
        <is>
          <t>OSM実測</t>
        </is>
      </c>
      <c r="J1160" t="n">
        <v>1800</v>
      </c>
      <c r="K1160" t="n">
        <v>1530</v>
      </c>
      <c r="L1160" t="n">
        <v>-1054</v>
      </c>
      <c r="O1160" t="inlineStr">
        <is>
          <t>不可 #1</t>
        </is>
      </c>
      <c r="P1160" t="inlineStr">
        <is>
          <t>有り</t>
        </is>
      </c>
      <c r="R1160" s="4">
        <f>IF(COUNT($M1160:$N1160)=0,"",IF(AND(IF($N1160&lt;&gt;"",$N1160,$M1160)&lt;=0,$O1160&lt;&gt;"可"),"警告",""))</f>
        <v/>
      </c>
      <c r="S1160" s="4">
        <f>IF(COUNT($M1160:$N1160)=0,0,IF(IF($N1160&lt;&gt;"",$N1160,$M1160)&gt;=スコアリング基準!$B$20,スコアリング基準!$C$20,IF(IF($N1160&lt;&gt;"",$N1160,$M1160)&gt;=スコアリング基準!$B$21,スコアリング基準!$C$21,IF(IF($N1160&lt;&gt;"",$N1160,$M1160)&gt;0,スコアリング基準!$C$22,0))))</f>
        <v/>
      </c>
      <c r="T1160" s="4">
        <f>IF($O1160="可",スコアリング基準!$C$23,0)</f>
        <v/>
      </c>
      <c r="U1160" s="4">
        <f>IF(OR(COUNT($K1160:$L1160)&lt;2,$K1160=0),0,IF(ABS($L1160)/$K1160&lt;=スコアリング基準!$B$24,スコアリング基準!$C$24,IF(ABS($L1160)/$K1160&lt;=スコアリング基準!$B$25,スコアリング基準!$C$25,IF(ABS($L1160)/$K1160&lt;=スコアリング基準!$B$26,スコアリング基準!$C$26,0))))</f>
        <v/>
      </c>
      <c r="V1160" s="4">
        <f>IF($P1160="なし",スコアリング基準!$C$27,0)</f>
        <v/>
      </c>
      <c r="W1160" s="4">
        <f>IF($F1160="",0,IF(ISNUMBER($F1160),IF($F1160&lt;=スコアリング基準!$B$28,スコアリング基準!$C$28,スコアリング基準!$C$29),0))</f>
        <v/>
      </c>
      <c r="X1160" s="4">
        <f>IFERROR(VLOOKUP($B1160,スコアリング基準!$A$36:$B$46,2,FALSE),0)</f>
        <v/>
      </c>
      <c r="Y1160" s="4">
        <f>SUM($S1160:$X1160)</f>
        <v/>
      </c>
      <c r="Z1160" s="4">
        <f>IF(COUNT($M1160:$N1160)=0,"データ無",IF($Y1160&gt;=スコアリング基準!$B$30,"S",IF($Y1160&gt;=スコアリング基準!$B$31,"A",IF($Y1160&gt;=スコアリング基準!$B$32,"B","C"))))</f>
        <v/>
      </c>
      <c r="AA1160">
        <f>IFERROR(INDEX(実績DB!$I$3:$I$104,MATCH($B1160&amp;$C1160,実績DB!$J$3:$J$104,0)),"")</f>
        <v/>
      </c>
    </row>
    <row r="1161">
      <c r="A1161" t="n">
        <v>1159</v>
      </c>
      <c r="B1161" t="inlineStr">
        <is>
          <t>東京</t>
        </is>
      </c>
      <c r="C1161" t="inlineStr">
        <is>
          <t>青梅変電所</t>
        </is>
      </c>
      <c r="D1161" t="inlineStr">
        <is>
          <t>埼玉県</t>
        </is>
      </c>
      <c r="E1161" t="n">
        <v>275</v>
      </c>
      <c r="G1161" s="3" t="n">
        <v>35.794699</v>
      </c>
      <c r="H1161" s="3" t="n">
        <v>139.317</v>
      </c>
      <c r="I1161" t="inlineStr">
        <is>
          <t>OSM実測</t>
        </is>
      </c>
      <c r="J1161" t="n">
        <v>900</v>
      </c>
      <c r="K1161" t="n">
        <v>680</v>
      </c>
      <c r="L1161" t="n">
        <v>41</v>
      </c>
      <c r="O1161" t="inlineStr">
        <is>
          <t>可</t>
        </is>
      </c>
      <c r="P1161" t="inlineStr">
        <is>
          <t>なし</t>
        </is>
      </c>
      <c r="R1161" s="4">
        <f>IF(COUNT($M1161:$N1161)=0,"",IF(AND(IF($N1161&lt;&gt;"",$N1161,$M1161)&lt;=0,$O1161&lt;&gt;"可"),"警告",""))</f>
        <v/>
      </c>
      <c r="S1161" s="4">
        <f>IF(COUNT($M1161:$N1161)=0,0,IF(IF($N1161&lt;&gt;"",$N1161,$M1161)&gt;=スコアリング基準!$B$20,スコアリング基準!$C$20,IF(IF($N1161&lt;&gt;"",$N1161,$M1161)&gt;=スコアリング基準!$B$21,スコアリング基準!$C$21,IF(IF($N1161&lt;&gt;"",$N1161,$M1161)&gt;0,スコアリング基準!$C$22,0))))</f>
        <v/>
      </c>
      <c r="T1161" s="4">
        <f>IF($O1161="可",スコアリング基準!$C$23,0)</f>
        <v/>
      </c>
      <c r="U1161" s="4">
        <f>IF(OR(COUNT($K1161:$L1161)&lt;2,$K1161=0),0,IF(ABS($L1161)/$K1161&lt;=スコアリング基準!$B$24,スコアリング基準!$C$24,IF(ABS($L1161)/$K1161&lt;=スコアリング基準!$B$25,スコアリング基準!$C$25,IF(ABS($L1161)/$K1161&lt;=スコアリング基準!$B$26,スコアリング基準!$C$26,0))))</f>
        <v/>
      </c>
      <c r="V1161" s="4">
        <f>IF($P1161="なし",スコアリング基準!$C$27,0)</f>
        <v/>
      </c>
      <c r="W1161" s="4">
        <f>IF($F1161="",0,IF(ISNUMBER($F1161),IF($F1161&lt;=スコアリング基準!$B$28,スコアリング基準!$C$28,スコアリング基準!$C$29),0))</f>
        <v/>
      </c>
      <c r="X1161" s="4">
        <f>IFERROR(VLOOKUP($B1161,スコアリング基準!$A$36:$B$46,2,FALSE),0)</f>
        <v/>
      </c>
      <c r="Y1161" s="4">
        <f>SUM($S1161:$X1161)</f>
        <v/>
      </c>
      <c r="Z1161" s="4">
        <f>IF(COUNT($M1161:$N1161)=0,"データ無",IF($Y1161&gt;=スコアリング基準!$B$30,"S",IF($Y1161&gt;=スコアリング基準!$B$31,"A",IF($Y1161&gt;=スコアリング基準!$B$32,"B","C"))))</f>
        <v/>
      </c>
      <c r="AA1161">
        <f>IFERROR(INDEX(実績DB!$I$3:$I$104,MATCH($B1161&amp;$C1161,実績DB!$J$3:$J$104,0)),"")</f>
        <v/>
      </c>
    </row>
    <row r="1162">
      <c r="A1162" t="n">
        <v>1160</v>
      </c>
      <c r="B1162" t="inlineStr">
        <is>
          <t>東京</t>
        </is>
      </c>
      <c r="C1162" t="inlineStr">
        <is>
          <t>高輪変電所</t>
        </is>
      </c>
      <c r="D1162" t="inlineStr">
        <is>
          <t>東京都</t>
        </is>
      </c>
      <c r="E1162" t="n">
        <v>275</v>
      </c>
      <c r="G1162" s="3" t="n">
        <v>35.634902</v>
      </c>
      <c r="H1162" s="3" t="n">
        <v>139.733907</v>
      </c>
      <c r="I1162" t="inlineStr">
        <is>
          <t>OSM実測</t>
        </is>
      </c>
      <c r="J1162" t="n">
        <v>900</v>
      </c>
      <c r="K1162" t="n">
        <v>680</v>
      </c>
      <c r="L1162" t="n">
        <v>152</v>
      </c>
      <c r="O1162" t="inlineStr">
        <is>
          <t>可</t>
        </is>
      </c>
      <c r="P1162" t="inlineStr">
        <is>
          <t>有り</t>
        </is>
      </c>
      <c r="R1162" s="4">
        <f>IF(COUNT($M1162:$N1162)=0,"",IF(AND(IF($N1162&lt;&gt;"",$N1162,$M1162)&lt;=0,$O1162&lt;&gt;"可"),"警告",""))</f>
        <v/>
      </c>
      <c r="S1162" s="4">
        <f>IF(COUNT($M1162:$N1162)=0,0,IF(IF($N1162&lt;&gt;"",$N1162,$M1162)&gt;=スコアリング基準!$B$20,スコアリング基準!$C$20,IF(IF($N1162&lt;&gt;"",$N1162,$M1162)&gt;=スコアリング基準!$B$21,スコアリング基準!$C$21,IF(IF($N1162&lt;&gt;"",$N1162,$M1162)&gt;0,スコアリング基準!$C$22,0))))</f>
        <v/>
      </c>
      <c r="T1162" s="4">
        <f>IF($O1162="可",スコアリング基準!$C$23,0)</f>
        <v/>
      </c>
      <c r="U1162" s="4">
        <f>IF(OR(COUNT($K1162:$L1162)&lt;2,$K1162=0),0,IF(ABS($L1162)/$K1162&lt;=スコアリング基準!$B$24,スコアリング基準!$C$24,IF(ABS($L1162)/$K1162&lt;=スコアリング基準!$B$25,スコアリング基準!$C$25,IF(ABS($L1162)/$K1162&lt;=スコアリング基準!$B$26,スコアリング基準!$C$26,0))))</f>
        <v/>
      </c>
      <c r="V1162" s="4">
        <f>IF($P1162="なし",スコアリング基準!$C$27,0)</f>
        <v/>
      </c>
      <c r="W1162" s="4">
        <f>IF($F1162="",0,IF(ISNUMBER($F1162),IF($F1162&lt;=スコアリング基準!$B$28,スコアリング基準!$C$28,スコアリング基準!$C$29),0))</f>
        <v/>
      </c>
      <c r="X1162" s="4">
        <f>IFERROR(VLOOKUP($B1162,スコアリング基準!$A$36:$B$46,2,FALSE),0)</f>
        <v/>
      </c>
      <c r="Y1162" s="4">
        <f>SUM($S1162:$X1162)</f>
        <v/>
      </c>
      <c r="Z1162" s="4">
        <f>IF(COUNT($M1162:$N1162)=0,"データ無",IF($Y1162&gt;=スコアリング基準!$B$30,"S",IF($Y1162&gt;=スコアリング基準!$B$31,"A",IF($Y1162&gt;=スコアリング基準!$B$32,"B","C"))))</f>
        <v/>
      </c>
      <c r="AA1162">
        <f>IFERROR(INDEX(実績DB!$I$3:$I$104,MATCH($B1162&amp;$C1162,実績DB!$J$3:$J$104,0)),"")</f>
        <v/>
      </c>
    </row>
    <row r="1163">
      <c r="A1163" t="n">
        <v>1161</v>
      </c>
      <c r="B1163" t="inlineStr">
        <is>
          <t>東京</t>
        </is>
      </c>
      <c r="C1163" t="inlineStr">
        <is>
          <t>鹿島変電所</t>
        </is>
      </c>
      <c r="D1163" t="inlineStr">
        <is>
          <t>千葉県</t>
        </is>
      </c>
      <c r="E1163" t="n">
        <v>275</v>
      </c>
      <c r="G1163" s="3" t="n">
        <v>35.896653</v>
      </c>
      <c r="H1163" s="3" t="n">
        <v>140.656632</v>
      </c>
      <c r="I1163" t="inlineStr">
        <is>
          <t>OSM実測</t>
        </is>
      </c>
      <c r="J1163" t="n">
        <v>900</v>
      </c>
      <c r="K1163" t="n">
        <v>512</v>
      </c>
      <c r="L1163" t="n">
        <v>-100</v>
      </c>
      <c r="O1163" t="inlineStr">
        <is>
          <t>可</t>
        </is>
      </c>
      <c r="P1163" t="inlineStr">
        <is>
          <t>有り</t>
        </is>
      </c>
      <c r="R1163" s="4">
        <f>IF(COUNT($M1163:$N1163)=0,"",IF(AND(IF($N1163&lt;&gt;"",$N1163,$M1163)&lt;=0,$O1163&lt;&gt;"可"),"警告",""))</f>
        <v/>
      </c>
      <c r="S1163" s="4">
        <f>IF(COUNT($M1163:$N1163)=0,0,IF(IF($N1163&lt;&gt;"",$N1163,$M1163)&gt;=スコアリング基準!$B$20,スコアリング基準!$C$20,IF(IF($N1163&lt;&gt;"",$N1163,$M1163)&gt;=スコアリング基準!$B$21,スコアリング基準!$C$21,IF(IF($N1163&lt;&gt;"",$N1163,$M1163)&gt;0,スコアリング基準!$C$22,0))))</f>
        <v/>
      </c>
      <c r="T1163" s="4">
        <f>IF($O1163="可",スコアリング基準!$C$23,0)</f>
        <v/>
      </c>
      <c r="U1163" s="4">
        <f>IF(OR(COUNT($K1163:$L1163)&lt;2,$K1163=0),0,IF(ABS($L1163)/$K1163&lt;=スコアリング基準!$B$24,スコアリング基準!$C$24,IF(ABS($L1163)/$K1163&lt;=スコアリング基準!$B$25,スコアリング基準!$C$25,IF(ABS($L1163)/$K1163&lt;=スコアリング基準!$B$26,スコアリング基準!$C$26,0))))</f>
        <v/>
      </c>
      <c r="V1163" s="4">
        <f>IF($P1163="なし",スコアリング基準!$C$27,0)</f>
        <v/>
      </c>
      <c r="W1163" s="4">
        <f>IF($F1163="",0,IF(ISNUMBER($F1163),IF($F1163&lt;=スコアリング基準!$B$28,スコアリング基準!$C$28,スコアリング基準!$C$29),0))</f>
        <v/>
      </c>
      <c r="X1163" s="4">
        <f>IFERROR(VLOOKUP($B1163,スコアリング基準!$A$36:$B$46,2,FALSE),0)</f>
        <v/>
      </c>
      <c r="Y1163" s="4">
        <f>SUM($S1163:$X1163)</f>
        <v/>
      </c>
      <c r="Z1163" s="4">
        <f>IF(COUNT($M1163:$N1163)=0,"データ無",IF($Y1163&gt;=スコアリング基準!$B$30,"S",IF($Y1163&gt;=スコアリング基準!$B$31,"A",IF($Y1163&gt;=スコアリング基準!$B$32,"B","C"))))</f>
        <v/>
      </c>
      <c r="AA1163">
        <f>IFERROR(INDEX(実績DB!$I$3:$I$104,MATCH($B1163&amp;$C1163,実績DB!$J$3:$J$104,0)),"")</f>
        <v/>
      </c>
    </row>
    <row r="1164">
      <c r="A1164" t="n">
        <v>1162</v>
      </c>
      <c r="B1164" t="inlineStr">
        <is>
          <t>東京</t>
        </is>
      </c>
      <c r="C1164" t="inlineStr">
        <is>
          <t>さちが丘変電所</t>
        </is>
      </c>
      <c r="D1164" t="inlineStr">
        <is>
          <t>神奈川県</t>
        </is>
      </c>
      <c r="E1164" t="n">
        <v>154</v>
      </c>
      <c r="G1164" s="3" t="n">
        <v>35.464003</v>
      </c>
      <c r="H1164" s="3" t="n">
        <v>139.522679</v>
      </c>
      <c r="I1164" t="inlineStr">
        <is>
          <t>OSM実測</t>
        </is>
      </c>
      <c r="J1164" t="n">
        <v>38</v>
      </c>
      <c r="K1164" t="n">
        <v>39</v>
      </c>
      <c r="L1164" t="n">
        <v>-20</v>
      </c>
      <c r="M1164" t="n">
        <v>19</v>
      </c>
      <c r="N1164" t="n">
        <v>0</v>
      </c>
      <c r="O1164" t="inlineStr">
        <is>
          <t>不可 #3</t>
        </is>
      </c>
      <c r="P1164" t="inlineStr">
        <is>
          <t>有り</t>
        </is>
      </c>
      <c r="R1164" s="4">
        <f>IF(COUNT($M1164:$N1164)=0,"",IF(AND(IF($N1164&lt;&gt;"",$N1164,$M1164)&lt;=0,$O1164&lt;&gt;"可"),"警告",""))</f>
        <v/>
      </c>
      <c r="S1164" s="4">
        <f>IF(COUNT($M1164:$N1164)=0,0,IF(IF($N1164&lt;&gt;"",$N1164,$M1164)&gt;=スコアリング基準!$B$20,スコアリング基準!$C$20,IF(IF($N1164&lt;&gt;"",$N1164,$M1164)&gt;=スコアリング基準!$B$21,スコアリング基準!$C$21,IF(IF($N1164&lt;&gt;"",$N1164,$M1164)&gt;0,スコアリング基準!$C$22,0))))</f>
        <v/>
      </c>
      <c r="T1164" s="4">
        <f>IF($O1164="可",スコアリング基準!$C$23,0)</f>
        <v/>
      </c>
      <c r="U1164" s="4">
        <f>IF(OR(COUNT($K1164:$L1164)&lt;2,$K1164=0),0,IF(ABS($L1164)/$K1164&lt;=スコアリング基準!$B$24,スコアリング基準!$C$24,IF(ABS($L1164)/$K1164&lt;=スコアリング基準!$B$25,スコアリング基準!$C$25,IF(ABS($L1164)/$K1164&lt;=スコアリング基準!$B$26,スコアリング基準!$C$26,0))))</f>
        <v/>
      </c>
      <c r="V1164" s="4">
        <f>IF($P1164="なし",スコアリング基準!$C$27,0)</f>
        <v/>
      </c>
      <c r="W1164" s="4">
        <f>IF($F1164="",0,IF(ISNUMBER($F1164),IF($F1164&lt;=スコアリング基準!$B$28,スコアリング基準!$C$28,スコアリング基準!$C$29),0))</f>
        <v/>
      </c>
      <c r="X1164" s="4">
        <f>IFERROR(VLOOKUP($B1164,スコアリング基準!$A$36:$B$46,2,FALSE),0)</f>
        <v/>
      </c>
      <c r="Y1164" s="4">
        <f>SUM($S1164:$X1164)</f>
        <v/>
      </c>
      <c r="Z1164" s="4">
        <f>IF(COUNT($M1164:$N1164)=0,"データ無",IF($Y1164&gt;=スコアリング基準!$B$30,"S",IF($Y1164&gt;=スコアリング基準!$B$31,"A",IF($Y1164&gt;=スコアリング基準!$B$32,"B","C"))))</f>
        <v/>
      </c>
      <c r="AA1164">
        <f>IFERROR(INDEX(実績DB!$I$3:$I$104,MATCH($B1164&amp;$C1164,実績DB!$J$3:$J$104,0)),"")</f>
        <v/>
      </c>
    </row>
    <row r="1165">
      <c r="A1165" t="n">
        <v>1163</v>
      </c>
      <c r="B1165" t="inlineStr">
        <is>
          <t>東京</t>
        </is>
      </c>
      <c r="C1165" t="inlineStr">
        <is>
          <t>上里変電所</t>
        </is>
      </c>
      <c r="D1165" t="inlineStr">
        <is>
          <t>埼玉県</t>
        </is>
      </c>
      <c r="E1165" t="n">
        <v>154</v>
      </c>
      <c r="G1165" s="3" t="n">
        <v>36.238136</v>
      </c>
      <c r="H1165" s="3" t="n">
        <v>139.140517</v>
      </c>
      <c r="I1165" t="inlineStr">
        <is>
          <t>OSM実測</t>
        </is>
      </c>
      <c r="J1165" t="n">
        <v>52</v>
      </c>
      <c r="K1165" t="n">
        <v>54</v>
      </c>
      <c r="L1165" t="n">
        <v>-54</v>
      </c>
      <c r="M1165" t="n">
        <v>0</v>
      </c>
      <c r="N1165" t="n">
        <v>0</v>
      </c>
      <c r="O1165" t="inlineStr">
        <is>
          <t>不可 #3</t>
        </is>
      </c>
      <c r="P1165" t="inlineStr">
        <is>
          <t>有り</t>
        </is>
      </c>
      <c r="R1165" s="4">
        <f>IF(COUNT($M1165:$N1165)=0,"",IF(AND(IF($N1165&lt;&gt;"",$N1165,$M1165)&lt;=0,$O1165&lt;&gt;"可"),"警告",""))</f>
        <v/>
      </c>
      <c r="S1165" s="4">
        <f>IF(COUNT($M1165:$N1165)=0,0,IF(IF($N1165&lt;&gt;"",$N1165,$M1165)&gt;=スコアリング基準!$B$20,スコアリング基準!$C$20,IF(IF($N1165&lt;&gt;"",$N1165,$M1165)&gt;=スコアリング基準!$B$21,スコアリング基準!$C$21,IF(IF($N1165&lt;&gt;"",$N1165,$M1165)&gt;0,スコアリング基準!$C$22,0))))</f>
        <v/>
      </c>
      <c r="T1165" s="4">
        <f>IF($O1165="可",スコアリング基準!$C$23,0)</f>
        <v/>
      </c>
      <c r="U1165" s="4">
        <f>IF(OR(COUNT($K1165:$L1165)&lt;2,$K1165=0),0,IF(ABS($L1165)/$K1165&lt;=スコアリング基準!$B$24,スコアリング基準!$C$24,IF(ABS($L1165)/$K1165&lt;=スコアリング基準!$B$25,スコアリング基準!$C$25,IF(ABS($L1165)/$K1165&lt;=スコアリング基準!$B$26,スコアリング基準!$C$26,0))))</f>
        <v/>
      </c>
      <c r="V1165" s="4">
        <f>IF($P1165="なし",スコアリング基準!$C$27,0)</f>
        <v/>
      </c>
      <c r="W1165" s="4">
        <f>IF($F1165="",0,IF(ISNUMBER($F1165),IF($F1165&lt;=スコアリング基準!$B$28,スコアリング基準!$C$28,スコアリング基準!$C$29),0))</f>
        <v/>
      </c>
      <c r="X1165" s="4">
        <f>IFERROR(VLOOKUP($B1165,スコアリング基準!$A$36:$B$46,2,FALSE),0)</f>
        <v/>
      </c>
      <c r="Y1165" s="4">
        <f>SUM($S1165:$X1165)</f>
        <v/>
      </c>
      <c r="Z1165" s="4">
        <f>IF(COUNT($M1165:$N1165)=0,"データ無",IF($Y1165&gt;=スコアリング基準!$B$30,"S",IF($Y1165&gt;=スコアリング基準!$B$31,"A",IF($Y1165&gt;=スコアリング基準!$B$32,"B","C"))))</f>
        <v/>
      </c>
      <c r="AA1165">
        <f>IFERROR(INDEX(実績DB!$I$3:$I$104,MATCH($B1165&amp;$C1165,実績DB!$J$3:$J$104,0)),"")</f>
        <v/>
      </c>
    </row>
    <row r="1166">
      <c r="A1166" t="n">
        <v>1164</v>
      </c>
      <c r="B1166" t="inlineStr">
        <is>
          <t>東京</t>
        </is>
      </c>
      <c r="C1166" t="inlineStr">
        <is>
          <t>下滝開閉所</t>
        </is>
      </c>
      <c r="D1166" t="inlineStr">
        <is>
          <t>栃木県</t>
        </is>
      </c>
      <c r="E1166" t="n">
        <v>154</v>
      </c>
      <c r="G1166" s="3" t="n">
        <v>36.737014</v>
      </c>
      <c r="H1166" s="3" t="n">
        <v>139.964162</v>
      </c>
      <c r="I1166" t="inlineStr">
        <is>
          <t>OSM実測</t>
        </is>
      </c>
      <c r="R1166" s="4">
        <f>IF(COUNT($M1166:$N1166)=0,"",IF(AND(IF($N1166&lt;&gt;"",$N1166,$M1166)&lt;=0,$O1166&lt;&gt;"可"),"警告",""))</f>
        <v/>
      </c>
      <c r="S1166" s="4">
        <f>IF(COUNT($M1166:$N1166)=0,0,IF(IF($N1166&lt;&gt;"",$N1166,$M1166)&gt;=スコアリング基準!$B$20,スコアリング基準!$C$20,IF(IF($N1166&lt;&gt;"",$N1166,$M1166)&gt;=スコアリング基準!$B$21,スコアリング基準!$C$21,IF(IF($N1166&lt;&gt;"",$N1166,$M1166)&gt;0,スコアリング基準!$C$22,0))))</f>
        <v/>
      </c>
      <c r="T1166" s="4">
        <f>IF($O1166="可",スコアリング基準!$C$23,0)</f>
        <v/>
      </c>
      <c r="U1166" s="4">
        <f>IF(OR(COUNT($K1166:$L1166)&lt;2,$K1166=0),0,IF(ABS($L1166)/$K1166&lt;=スコアリング基準!$B$24,スコアリング基準!$C$24,IF(ABS($L1166)/$K1166&lt;=スコアリング基準!$B$25,スコアリング基準!$C$25,IF(ABS($L1166)/$K1166&lt;=スコアリング基準!$B$26,スコアリング基準!$C$26,0))))</f>
        <v/>
      </c>
      <c r="V1166" s="4">
        <f>IF($P1166="なし",スコアリング基準!$C$27,0)</f>
        <v/>
      </c>
      <c r="W1166" s="4">
        <f>IF($F1166="",0,IF(ISNUMBER($F1166),IF($F1166&lt;=スコアリング基準!$B$28,スコアリング基準!$C$28,スコアリング基準!$C$29),0))</f>
        <v/>
      </c>
      <c r="X1166" s="4">
        <f>IFERROR(VLOOKUP($B1166,スコアリング基準!$A$36:$B$46,2,FALSE),0)</f>
        <v/>
      </c>
      <c r="Y1166" s="4">
        <f>SUM($S1166:$X1166)</f>
        <v/>
      </c>
      <c r="Z1166" s="4">
        <f>IF(COUNT($M1166:$N1166)=0,"データ無",IF($Y1166&gt;=スコアリング基準!$B$30,"S",IF($Y1166&gt;=スコアリング基準!$B$31,"A",IF($Y1166&gt;=スコアリング基準!$B$32,"B","C"))))</f>
        <v/>
      </c>
      <c r="AA1166">
        <f>IFERROR(INDEX(実績DB!$I$3:$I$104,MATCH($B1166&amp;$C1166,実績DB!$J$3:$J$104,0)),"")</f>
        <v/>
      </c>
    </row>
    <row r="1167">
      <c r="A1167" t="n">
        <v>1165</v>
      </c>
      <c r="B1167" t="inlineStr">
        <is>
          <t>東京</t>
        </is>
      </c>
      <c r="C1167" t="inlineStr">
        <is>
          <t>下総変電所</t>
        </is>
      </c>
      <c r="D1167" t="inlineStr">
        <is>
          <t>千葉県</t>
        </is>
      </c>
      <c r="E1167" t="n">
        <v>154</v>
      </c>
      <c r="G1167" s="3" t="n">
        <v>35.700845</v>
      </c>
      <c r="H1167" s="3" t="n">
        <v>139.962853</v>
      </c>
      <c r="I1167" t="inlineStr">
        <is>
          <t>OSM実測</t>
        </is>
      </c>
      <c r="J1167" t="n">
        <v>800</v>
      </c>
      <c r="K1167" t="n">
        <v>676</v>
      </c>
      <c r="L1167" t="n">
        <v>151</v>
      </c>
      <c r="O1167" t="inlineStr">
        <is>
          <t>可</t>
        </is>
      </c>
      <c r="P1167" t="inlineStr">
        <is>
          <t>有り</t>
        </is>
      </c>
      <c r="R1167" s="4">
        <f>IF(COUNT($M1167:$N1167)=0,"",IF(AND(IF($N1167&lt;&gt;"",$N1167,$M1167)&lt;=0,$O1167&lt;&gt;"可"),"警告",""))</f>
        <v/>
      </c>
      <c r="S1167" s="4">
        <f>IF(COUNT($M1167:$N1167)=0,0,IF(IF($N1167&lt;&gt;"",$N1167,$M1167)&gt;=スコアリング基準!$B$20,スコアリング基準!$C$20,IF(IF($N1167&lt;&gt;"",$N1167,$M1167)&gt;=スコアリング基準!$B$21,スコアリング基準!$C$21,IF(IF($N1167&lt;&gt;"",$N1167,$M1167)&gt;0,スコアリング基準!$C$22,0))))</f>
        <v/>
      </c>
      <c r="T1167" s="4">
        <f>IF($O1167="可",スコアリング基準!$C$23,0)</f>
        <v/>
      </c>
      <c r="U1167" s="4">
        <f>IF(OR(COUNT($K1167:$L1167)&lt;2,$K1167=0),0,IF(ABS($L1167)/$K1167&lt;=スコアリング基準!$B$24,スコアリング基準!$C$24,IF(ABS($L1167)/$K1167&lt;=スコアリング基準!$B$25,スコアリング基準!$C$25,IF(ABS($L1167)/$K1167&lt;=スコアリング基準!$B$26,スコアリング基準!$C$26,0))))</f>
        <v/>
      </c>
      <c r="V1167" s="4">
        <f>IF($P1167="なし",スコアリング基準!$C$27,0)</f>
        <v/>
      </c>
      <c r="W1167" s="4">
        <f>IF($F1167="",0,IF(ISNUMBER($F1167),IF($F1167&lt;=スコアリング基準!$B$28,スコアリング基準!$C$28,スコアリング基準!$C$29),0))</f>
        <v/>
      </c>
      <c r="X1167" s="4">
        <f>IFERROR(VLOOKUP($B1167,スコアリング基準!$A$36:$B$46,2,FALSE),0)</f>
        <v/>
      </c>
      <c r="Y1167" s="4">
        <f>SUM($S1167:$X1167)</f>
        <v/>
      </c>
      <c r="Z1167" s="4">
        <f>IF(COUNT($M1167:$N1167)=0,"データ無",IF($Y1167&gt;=スコアリング基準!$B$30,"S",IF($Y1167&gt;=スコアリング基準!$B$31,"A",IF($Y1167&gt;=スコアリング基準!$B$32,"B","C"))))</f>
        <v/>
      </c>
      <c r="AA1167">
        <f>IFERROR(INDEX(実績DB!$I$3:$I$104,MATCH($B1167&amp;$C1167,実績DB!$J$3:$J$104,0)),"")</f>
        <v/>
      </c>
    </row>
    <row r="1168">
      <c r="A1168" t="n">
        <v>1166</v>
      </c>
      <c r="B1168" t="inlineStr">
        <is>
          <t>東京</t>
        </is>
      </c>
      <c r="C1168" t="inlineStr">
        <is>
          <t>久喜変電所</t>
        </is>
      </c>
      <c r="D1168" t="inlineStr">
        <is>
          <t>埼玉県</t>
        </is>
      </c>
      <c r="E1168" t="n">
        <v>154</v>
      </c>
      <c r="G1168" s="3" t="n">
        <v>36.062876</v>
      </c>
      <c r="H1168" s="3" t="n">
        <v>139.640966</v>
      </c>
      <c r="I1168" t="inlineStr">
        <is>
          <t>OSM実測</t>
        </is>
      </c>
      <c r="J1168" t="n">
        <v>57</v>
      </c>
      <c r="K1168" t="n">
        <v>59</v>
      </c>
      <c r="L1168" t="n">
        <v>-40</v>
      </c>
      <c r="M1168" t="n">
        <v>19</v>
      </c>
      <c r="N1168" t="n">
        <v>0</v>
      </c>
      <c r="O1168" t="inlineStr">
        <is>
          <t>不可 #3</t>
        </is>
      </c>
      <c r="P1168" t="inlineStr">
        <is>
          <t>有り</t>
        </is>
      </c>
      <c r="R1168" s="4">
        <f>IF(COUNT($M1168:$N1168)=0,"",IF(AND(IF($N1168&lt;&gt;"",$N1168,$M1168)&lt;=0,$O1168&lt;&gt;"可"),"警告",""))</f>
        <v/>
      </c>
      <c r="S1168" s="4">
        <f>IF(COUNT($M1168:$N1168)=0,0,IF(IF($N1168&lt;&gt;"",$N1168,$M1168)&gt;=スコアリング基準!$B$20,スコアリング基準!$C$20,IF(IF($N1168&lt;&gt;"",$N1168,$M1168)&gt;=スコアリング基準!$B$21,スコアリング基準!$C$21,IF(IF($N1168&lt;&gt;"",$N1168,$M1168)&gt;0,スコアリング基準!$C$22,0))))</f>
        <v/>
      </c>
      <c r="T1168" s="4">
        <f>IF($O1168="可",スコアリング基準!$C$23,0)</f>
        <v/>
      </c>
      <c r="U1168" s="4">
        <f>IF(OR(COUNT($K1168:$L1168)&lt;2,$K1168=0),0,IF(ABS($L1168)/$K1168&lt;=スコアリング基準!$B$24,スコアリング基準!$C$24,IF(ABS($L1168)/$K1168&lt;=スコアリング基準!$B$25,スコアリング基準!$C$25,IF(ABS($L1168)/$K1168&lt;=スコアリング基準!$B$26,スコアリング基準!$C$26,0))))</f>
        <v/>
      </c>
      <c r="V1168" s="4">
        <f>IF($P1168="なし",スコアリング基準!$C$27,0)</f>
        <v/>
      </c>
      <c r="W1168" s="4">
        <f>IF($F1168="",0,IF(ISNUMBER($F1168),IF($F1168&lt;=スコアリング基準!$B$28,スコアリング基準!$C$28,スコアリング基準!$C$29),0))</f>
        <v/>
      </c>
      <c r="X1168" s="4">
        <f>IFERROR(VLOOKUP($B1168,スコアリング基準!$A$36:$B$46,2,FALSE),0)</f>
        <v/>
      </c>
      <c r="Y1168" s="4">
        <f>SUM($S1168:$X1168)</f>
        <v/>
      </c>
      <c r="Z1168" s="4">
        <f>IF(COUNT($M1168:$N1168)=0,"データ無",IF($Y1168&gt;=スコアリング基準!$B$30,"S",IF($Y1168&gt;=スコアリング基準!$B$31,"A",IF($Y1168&gt;=スコアリング基準!$B$32,"B","C"))))</f>
        <v/>
      </c>
      <c r="AA1168">
        <f>IFERROR(INDEX(実績DB!$I$3:$I$104,MATCH($B1168&amp;$C1168,実績DB!$J$3:$J$104,0)),"")</f>
        <v/>
      </c>
    </row>
    <row r="1169">
      <c r="A1169" t="n">
        <v>1167</v>
      </c>
      <c r="B1169" t="inlineStr">
        <is>
          <t>東京</t>
        </is>
      </c>
      <c r="C1169" t="inlineStr">
        <is>
          <t>久地変電所</t>
        </is>
      </c>
      <c r="D1169" t="inlineStr">
        <is>
          <t>東京都</t>
        </is>
      </c>
      <c r="E1169" t="n">
        <v>154</v>
      </c>
      <c r="G1169" s="3" t="n">
        <v>35.610336</v>
      </c>
      <c r="H1169" s="3" t="n">
        <v>139.602407</v>
      </c>
      <c r="I1169" t="inlineStr">
        <is>
          <t>OSM実測</t>
        </is>
      </c>
      <c r="J1169" t="n">
        <v>57</v>
      </c>
      <c r="K1169" t="n">
        <v>59</v>
      </c>
      <c r="L1169" t="n">
        <v>-40</v>
      </c>
      <c r="M1169" t="n">
        <v>19</v>
      </c>
      <c r="N1169" t="n">
        <v>0</v>
      </c>
      <c r="O1169" t="inlineStr">
        <is>
          <t>不可 #3</t>
        </is>
      </c>
      <c r="P1169" t="inlineStr">
        <is>
          <t>有り</t>
        </is>
      </c>
      <c r="R1169" s="4">
        <f>IF(COUNT($M1169:$N1169)=0,"",IF(AND(IF($N1169&lt;&gt;"",$N1169,$M1169)&lt;=0,$O1169&lt;&gt;"可"),"警告",""))</f>
        <v/>
      </c>
      <c r="S1169" s="4">
        <f>IF(COUNT($M1169:$N1169)=0,0,IF(IF($N1169&lt;&gt;"",$N1169,$M1169)&gt;=スコアリング基準!$B$20,スコアリング基準!$C$20,IF(IF($N1169&lt;&gt;"",$N1169,$M1169)&gt;=スコアリング基準!$B$21,スコアリング基準!$C$21,IF(IF($N1169&lt;&gt;"",$N1169,$M1169)&gt;0,スコアリング基準!$C$22,0))))</f>
        <v/>
      </c>
      <c r="T1169" s="4">
        <f>IF($O1169="可",スコアリング基準!$C$23,0)</f>
        <v/>
      </c>
      <c r="U1169" s="4">
        <f>IF(OR(COUNT($K1169:$L1169)&lt;2,$K1169=0),0,IF(ABS($L1169)/$K1169&lt;=スコアリング基準!$B$24,スコアリング基準!$C$24,IF(ABS($L1169)/$K1169&lt;=スコアリング基準!$B$25,スコアリング基準!$C$25,IF(ABS($L1169)/$K1169&lt;=スコアリング基準!$B$26,スコアリング基準!$C$26,0))))</f>
        <v/>
      </c>
      <c r="V1169" s="4">
        <f>IF($P1169="なし",スコアリング基準!$C$27,0)</f>
        <v/>
      </c>
      <c r="W1169" s="4">
        <f>IF($F1169="",0,IF(ISNUMBER($F1169),IF($F1169&lt;=スコアリング基準!$B$28,スコアリング基準!$C$28,スコアリング基準!$C$29),0))</f>
        <v/>
      </c>
      <c r="X1169" s="4">
        <f>IFERROR(VLOOKUP($B1169,スコアリング基準!$A$36:$B$46,2,FALSE),0)</f>
        <v/>
      </c>
      <c r="Y1169" s="4">
        <f>SUM($S1169:$X1169)</f>
        <v/>
      </c>
      <c r="Z1169" s="4">
        <f>IF(COUNT($M1169:$N1169)=0,"データ無",IF($Y1169&gt;=スコアリング基準!$B$30,"S",IF($Y1169&gt;=スコアリング基準!$B$31,"A",IF($Y1169&gt;=スコアリング基準!$B$32,"B","C"))))</f>
        <v/>
      </c>
      <c r="AA1169">
        <f>IFERROR(INDEX(実績DB!$I$3:$I$104,MATCH($B1169&amp;$C1169,実績DB!$J$3:$J$104,0)),"")</f>
        <v/>
      </c>
    </row>
    <row r="1170">
      <c r="A1170" t="n">
        <v>1168</v>
      </c>
      <c r="B1170" t="inlineStr">
        <is>
          <t>東京</t>
        </is>
      </c>
      <c r="C1170" t="inlineStr">
        <is>
          <t>亀久保変電所</t>
        </is>
      </c>
      <c r="D1170" t="inlineStr">
        <is>
          <t>埼玉県</t>
        </is>
      </c>
      <c r="E1170" t="n">
        <v>154</v>
      </c>
      <c r="G1170" s="3" t="n">
        <v>35.857792</v>
      </c>
      <c r="H1170" s="3" t="n">
        <v>139.498256</v>
      </c>
      <c r="I1170" t="inlineStr">
        <is>
          <t>OSM実測</t>
        </is>
      </c>
      <c r="J1170" t="n">
        <v>57</v>
      </c>
      <c r="K1170" t="n">
        <v>59</v>
      </c>
      <c r="L1170" t="n">
        <v>-41</v>
      </c>
      <c r="M1170" t="n">
        <v>18</v>
      </c>
      <c r="N1170" t="n">
        <v>18</v>
      </c>
      <c r="O1170" t="inlineStr">
        <is>
          <t>不可 #3</t>
        </is>
      </c>
      <c r="P1170" t="inlineStr">
        <is>
          <t>なし</t>
        </is>
      </c>
      <c r="R1170" s="4">
        <f>IF(COUNT($M1170:$N1170)=0,"",IF(AND(IF($N1170&lt;&gt;"",$N1170,$M1170)&lt;=0,$O1170&lt;&gt;"可"),"警告",""))</f>
        <v/>
      </c>
      <c r="S1170" s="4">
        <f>IF(COUNT($M1170:$N1170)=0,0,IF(IF($N1170&lt;&gt;"",$N1170,$M1170)&gt;=スコアリング基準!$B$20,スコアリング基準!$C$20,IF(IF($N1170&lt;&gt;"",$N1170,$M1170)&gt;=スコアリング基準!$B$21,スコアリング基準!$C$21,IF(IF($N1170&lt;&gt;"",$N1170,$M1170)&gt;0,スコアリング基準!$C$22,0))))</f>
        <v/>
      </c>
      <c r="T1170" s="4">
        <f>IF($O1170="可",スコアリング基準!$C$23,0)</f>
        <v/>
      </c>
      <c r="U1170" s="4">
        <f>IF(OR(COUNT($K1170:$L1170)&lt;2,$K1170=0),0,IF(ABS($L1170)/$K1170&lt;=スコアリング基準!$B$24,スコアリング基準!$C$24,IF(ABS($L1170)/$K1170&lt;=スコアリング基準!$B$25,スコアリング基準!$C$25,IF(ABS($L1170)/$K1170&lt;=スコアリング基準!$B$26,スコアリング基準!$C$26,0))))</f>
        <v/>
      </c>
      <c r="V1170" s="4">
        <f>IF($P1170="なし",スコアリング基準!$C$27,0)</f>
        <v/>
      </c>
      <c r="W1170" s="4">
        <f>IF($F1170="",0,IF(ISNUMBER($F1170),IF($F1170&lt;=スコアリング基準!$B$28,スコアリング基準!$C$28,スコアリング基準!$C$29),0))</f>
        <v/>
      </c>
      <c r="X1170" s="4">
        <f>IFERROR(VLOOKUP($B1170,スコアリング基準!$A$36:$B$46,2,FALSE),0)</f>
        <v/>
      </c>
      <c r="Y1170" s="4">
        <f>SUM($S1170:$X1170)</f>
        <v/>
      </c>
      <c r="Z1170" s="4">
        <f>IF(COUNT($M1170:$N1170)=0,"データ無",IF($Y1170&gt;=スコアリング基準!$B$30,"S",IF($Y1170&gt;=スコアリング基準!$B$31,"A",IF($Y1170&gt;=スコアリング基準!$B$32,"B","C"))))</f>
        <v/>
      </c>
      <c r="AA1170">
        <f>IFERROR(INDEX(実績DB!$I$3:$I$104,MATCH($B1170&amp;$C1170,実績DB!$J$3:$J$104,0)),"")</f>
        <v/>
      </c>
    </row>
    <row r="1171">
      <c r="A1171" t="n">
        <v>1169</v>
      </c>
      <c r="B1171" t="inlineStr">
        <is>
          <t>東京</t>
        </is>
      </c>
      <c r="C1171" t="inlineStr">
        <is>
          <t>亀戸変電所</t>
        </is>
      </c>
      <c r="D1171" t="inlineStr">
        <is>
          <t>東京都</t>
        </is>
      </c>
      <c r="E1171" t="n">
        <v>154</v>
      </c>
      <c r="G1171" s="3" t="n">
        <v>35.70687</v>
      </c>
      <c r="H1171" s="3" t="n">
        <v>139.849843</v>
      </c>
      <c r="I1171" t="inlineStr">
        <is>
          <t>OSM実測</t>
        </is>
      </c>
      <c r="J1171" t="n">
        <v>47</v>
      </c>
      <c r="K1171" t="n">
        <v>49</v>
      </c>
      <c r="L1171" t="n">
        <v>-40</v>
      </c>
      <c r="M1171" t="n">
        <v>9</v>
      </c>
      <c r="N1171" t="n">
        <v>0</v>
      </c>
      <c r="O1171" t="inlineStr">
        <is>
          <t>不可 #3</t>
        </is>
      </c>
      <c r="P1171" t="inlineStr">
        <is>
          <t>有り</t>
        </is>
      </c>
      <c r="R1171" s="4">
        <f>IF(COUNT($M1171:$N1171)=0,"",IF(AND(IF($N1171&lt;&gt;"",$N1171,$M1171)&lt;=0,$O1171&lt;&gt;"可"),"警告",""))</f>
        <v/>
      </c>
      <c r="S1171" s="4">
        <f>IF(COUNT($M1171:$N1171)=0,0,IF(IF($N1171&lt;&gt;"",$N1171,$M1171)&gt;=スコアリング基準!$B$20,スコアリング基準!$C$20,IF(IF($N1171&lt;&gt;"",$N1171,$M1171)&gt;=スコアリング基準!$B$21,スコアリング基準!$C$21,IF(IF($N1171&lt;&gt;"",$N1171,$M1171)&gt;0,スコアリング基準!$C$22,0))))</f>
        <v/>
      </c>
      <c r="T1171" s="4">
        <f>IF($O1171="可",スコアリング基準!$C$23,0)</f>
        <v/>
      </c>
      <c r="U1171" s="4">
        <f>IF(OR(COUNT($K1171:$L1171)&lt;2,$K1171=0),0,IF(ABS($L1171)/$K1171&lt;=スコアリング基準!$B$24,スコアリング基準!$C$24,IF(ABS($L1171)/$K1171&lt;=スコアリング基準!$B$25,スコアリング基準!$C$25,IF(ABS($L1171)/$K1171&lt;=スコアリング基準!$B$26,スコアリング基準!$C$26,0))))</f>
        <v/>
      </c>
      <c r="V1171" s="4">
        <f>IF($P1171="なし",スコアリング基準!$C$27,0)</f>
        <v/>
      </c>
      <c r="W1171" s="4">
        <f>IF($F1171="",0,IF(ISNUMBER($F1171),IF($F1171&lt;=スコアリング基準!$B$28,スコアリング基準!$C$28,スコアリング基準!$C$29),0))</f>
        <v/>
      </c>
      <c r="X1171" s="4">
        <f>IFERROR(VLOOKUP($B1171,スコアリング基準!$A$36:$B$46,2,FALSE),0)</f>
        <v/>
      </c>
      <c r="Y1171" s="4">
        <f>SUM($S1171:$X1171)</f>
        <v/>
      </c>
      <c r="Z1171" s="4">
        <f>IF(COUNT($M1171:$N1171)=0,"データ無",IF($Y1171&gt;=スコアリング基準!$B$30,"S",IF($Y1171&gt;=スコアリング基準!$B$31,"A",IF($Y1171&gt;=スコアリング基準!$B$32,"B","C"))))</f>
        <v/>
      </c>
      <c r="AA1171">
        <f>IFERROR(INDEX(実績DB!$I$3:$I$104,MATCH($B1171&amp;$C1171,実績DB!$J$3:$J$104,0)),"")</f>
        <v/>
      </c>
    </row>
    <row r="1172">
      <c r="A1172" t="n">
        <v>1170</v>
      </c>
      <c r="B1172" t="inlineStr">
        <is>
          <t>東京</t>
        </is>
      </c>
      <c r="C1172" t="inlineStr">
        <is>
          <t>二和東変電所</t>
        </is>
      </c>
      <c r="D1172" t="inlineStr">
        <is>
          <t>千葉県</t>
        </is>
      </c>
      <c r="E1172" t="n">
        <v>154</v>
      </c>
      <c r="G1172" s="3" t="n">
        <v>35.745527</v>
      </c>
      <c r="H1172" s="3" t="n">
        <v>140.020709</v>
      </c>
      <c r="I1172" t="inlineStr">
        <is>
          <t>OSM実測</t>
        </is>
      </c>
      <c r="J1172" t="n">
        <v>38</v>
      </c>
      <c r="K1172" t="n">
        <v>39</v>
      </c>
      <c r="L1172" t="n">
        <v>-20</v>
      </c>
      <c r="M1172" t="n">
        <v>19</v>
      </c>
      <c r="N1172" t="n">
        <v>0</v>
      </c>
      <c r="O1172" t="inlineStr">
        <is>
          <t>不可 #3</t>
        </is>
      </c>
      <c r="P1172" t="inlineStr">
        <is>
          <t>有り</t>
        </is>
      </c>
      <c r="R1172" s="4">
        <f>IF(COUNT($M1172:$N1172)=0,"",IF(AND(IF($N1172&lt;&gt;"",$N1172,$M1172)&lt;=0,$O1172&lt;&gt;"可"),"警告",""))</f>
        <v/>
      </c>
      <c r="S1172" s="4">
        <f>IF(COUNT($M1172:$N1172)=0,0,IF(IF($N1172&lt;&gt;"",$N1172,$M1172)&gt;=スコアリング基準!$B$20,スコアリング基準!$C$20,IF(IF($N1172&lt;&gt;"",$N1172,$M1172)&gt;=スコアリング基準!$B$21,スコアリング基準!$C$21,IF(IF($N1172&lt;&gt;"",$N1172,$M1172)&gt;0,スコアリング基準!$C$22,0))))</f>
        <v/>
      </c>
      <c r="T1172" s="4">
        <f>IF($O1172="可",スコアリング基準!$C$23,0)</f>
        <v/>
      </c>
      <c r="U1172" s="4">
        <f>IF(OR(COUNT($K1172:$L1172)&lt;2,$K1172=0),0,IF(ABS($L1172)/$K1172&lt;=スコアリング基準!$B$24,スコアリング基準!$C$24,IF(ABS($L1172)/$K1172&lt;=スコアリング基準!$B$25,スコアリング基準!$C$25,IF(ABS($L1172)/$K1172&lt;=スコアリング基準!$B$26,スコアリング基準!$C$26,0))))</f>
        <v/>
      </c>
      <c r="V1172" s="4">
        <f>IF($P1172="なし",スコアリング基準!$C$27,0)</f>
        <v/>
      </c>
      <c r="W1172" s="4">
        <f>IF($F1172="",0,IF(ISNUMBER($F1172),IF($F1172&lt;=スコアリング基準!$B$28,スコアリング基準!$C$28,スコアリング基準!$C$29),0))</f>
        <v/>
      </c>
      <c r="X1172" s="4">
        <f>IFERROR(VLOOKUP($B1172,スコアリング基準!$A$36:$B$46,2,FALSE),0)</f>
        <v/>
      </c>
      <c r="Y1172" s="4">
        <f>SUM($S1172:$X1172)</f>
        <v/>
      </c>
      <c r="Z1172" s="4">
        <f>IF(COUNT($M1172:$N1172)=0,"データ無",IF($Y1172&gt;=スコアリング基準!$B$30,"S",IF($Y1172&gt;=スコアリング基準!$B$31,"A",IF($Y1172&gt;=スコアリング基準!$B$32,"B","C"))))</f>
        <v/>
      </c>
      <c r="AA1172">
        <f>IFERROR(INDEX(実績DB!$I$3:$I$104,MATCH($B1172&amp;$C1172,実績DB!$J$3:$J$104,0)),"")</f>
        <v/>
      </c>
    </row>
    <row r="1173">
      <c r="A1173" t="n">
        <v>1171</v>
      </c>
      <c r="B1173" t="inlineStr">
        <is>
          <t>東京</t>
        </is>
      </c>
      <c r="C1173" t="inlineStr">
        <is>
          <t>五霞変電所</t>
        </is>
      </c>
      <c r="D1173" t="inlineStr">
        <is>
          <t>埼玉県</t>
        </is>
      </c>
      <c r="E1173" t="n">
        <v>154</v>
      </c>
      <c r="G1173" s="3" t="n">
        <v>36.103422</v>
      </c>
      <c r="H1173" s="3" t="n">
        <v>139.74346</v>
      </c>
      <c r="I1173" t="inlineStr">
        <is>
          <t>OSM実測</t>
        </is>
      </c>
      <c r="J1173" t="n">
        <v>38</v>
      </c>
      <c r="K1173" t="n">
        <v>39</v>
      </c>
      <c r="L1173" t="n">
        <v>-21</v>
      </c>
      <c r="M1173" t="n">
        <v>18</v>
      </c>
      <c r="N1173" t="n">
        <v>0</v>
      </c>
      <c r="O1173" t="inlineStr">
        <is>
          <t>不可 #3</t>
        </is>
      </c>
      <c r="P1173" t="inlineStr">
        <is>
          <t>有り</t>
        </is>
      </c>
      <c r="R1173" s="4">
        <f>IF(COUNT($M1173:$N1173)=0,"",IF(AND(IF($N1173&lt;&gt;"",$N1173,$M1173)&lt;=0,$O1173&lt;&gt;"可"),"警告",""))</f>
        <v/>
      </c>
      <c r="S1173" s="4">
        <f>IF(COUNT($M1173:$N1173)=0,0,IF(IF($N1173&lt;&gt;"",$N1173,$M1173)&gt;=スコアリング基準!$B$20,スコアリング基準!$C$20,IF(IF($N1173&lt;&gt;"",$N1173,$M1173)&gt;=スコアリング基準!$B$21,スコアリング基準!$C$21,IF(IF($N1173&lt;&gt;"",$N1173,$M1173)&gt;0,スコアリング基準!$C$22,0))))</f>
        <v/>
      </c>
      <c r="T1173" s="4">
        <f>IF($O1173="可",スコアリング基準!$C$23,0)</f>
        <v/>
      </c>
      <c r="U1173" s="4">
        <f>IF(OR(COUNT($K1173:$L1173)&lt;2,$K1173=0),0,IF(ABS($L1173)/$K1173&lt;=スコアリング基準!$B$24,スコアリング基準!$C$24,IF(ABS($L1173)/$K1173&lt;=スコアリング基準!$B$25,スコアリング基準!$C$25,IF(ABS($L1173)/$K1173&lt;=スコアリング基準!$B$26,スコアリング基準!$C$26,0))))</f>
        <v/>
      </c>
      <c r="V1173" s="4">
        <f>IF($P1173="なし",スコアリング基準!$C$27,0)</f>
        <v/>
      </c>
      <c r="W1173" s="4">
        <f>IF($F1173="",0,IF(ISNUMBER($F1173),IF($F1173&lt;=スコアリング基準!$B$28,スコアリング基準!$C$28,スコアリング基準!$C$29),0))</f>
        <v/>
      </c>
      <c r="X1173" s="4">
        <f>IFERROR(VLOOKUP($B1173,スコアリング基準!$A$36:$B$46,2,FALSE),0)</f>
        <v/>
      </c>
      <c r="Y1173" s="4">
        <f>SUM($S1173:$X1173)</f>
        <v/>
      </c>
      <c r="Z1173" s="4">
        <f>IF(COUNT($M1173:$N1173)=0,"データ無",IF($Y1173&gt;=スコアリング基準!$B$30,"S",IF($Y1173&gt;=スコアリング基準!$B$31,"A",IF($Y1173&gt;=スコアリング基準!$B$32,"B","C"))))</f>
        <v/>
      </c>
      <c r="AA1173">
        <f>IFERROR(INDEX(実績DB!$I$3:$I$104,MATCH($B1173&amp;$C1173,実績DB!$J$3:$J$104,0)),"")</f>
        <v/>
      </c>
    </row>
    <row r="1174">
      <c r="A1174" t="n">
        <v>1172</v>
      </c>
      <c r="B1174" t="inlineStr">
        <is>
          <t>東京</t>
        </is>
      </c>
      <c r="C1174" t="inlineStr">
        <is>
          <t>伊原変電所</t>
        </is>
      </c>
      <c r="D1174" t="inlineStr">
        <is>
          <t>埼玉県</t>
        </is>
      </c>
      <c r="E1174" t="n">
        <v>154</v>
      </c>
      <c r="G1174" s="3" t="n">
        <v>35.868041</v>
      </c>
      <c r="H1174" s="3" t="n">
        <v>139.808736</v>
      </c>
      <c r="I1174" t="inlineStr">
        <is>
          <t>OSM実測</t>
        </is>
      </c>
      <c r="J1174" t="n">
        <v>47</v>
      </c>
      <c r="K1174" t="n">
        <v>49</v>
      </c>
      <c r="L1174" t="n">
        <v>-35</v>
      </c>
      <c r="M1174" t="n">
        <v>14</v>
      </c>
      <c r="N1174" t="n">
        <v>0</v>
      </c>
      <c r="O1174" t="inlineStr">
        <is>
          <t>不可 #3</t>
        </is>
      </c>
      <c r="P1174" t="inlineStr">
        <is>
          <t>有り</t>
        </is>
      </c>
      <c r="R1174" s="4">
        <f>IF(COUNT($M1174:$N1174)=0,"",IF(AND(IF($N1174&lt;&gt;"",$N1174,$M1174)&lt;=0,$O1174&lt;&gt;"可"),"警告",""))</f>
        <v/>
      </c>
      <c r="S1174" s="4">
        <f>IF(COUNT($M1174:$N1174)=0,0,IF(IF($N1174&lt;&gt;"",$N1174,$M1174)&gt;=スコアリング基準!$B$20,スコアリング基準!$C$20,IF(IF($N1174&lt;&gt;"",$N1174,$M1174)&gt;=スコアリング基準!$B$21,スコアリング基準!$C$21,IF(IF($N1174&lt;&gt;"",$N1174,$M1174)&gt;0,スコアリング基準!$C$22,0))))</f>
        <v/>
      </c>
      <c r="T1174" s="4">
        <f>IF($O1174="可",スコアリング基準!$C$23,0)</f>
        <v/>
      </c>
      <c r="U1174" s="4">
        <f>IF(OR(COUNT($K1174:$L1174)&lt;2,$K1174=0),0,IF(ABS($L1174)/$K1174&lt;=スコアリング基準!$B$24,スコアリング基準!$C$24,IF(ABS($L1174)/$K1174&lt;=スコアリング基準!$B$25,スコアリング基準!$C$25,IF(ABS($L1174)/$K1174&lt;=スコアリング基準!$B$26,スコアリング基準!$C$26,0))))</f>
        <v/>
      </c>
      <c r="V1174" s="4">
        <f>IF($P1174="なし",スコアリング基準!$C$27,0)</f>
        <v/>
      </c>
      <c r="W1174" s="4">
        <f>IF($F1174="",0,IF(ISNUMBER($F1174),IF($F1174&lt;=スコアリング基準!$B$28,スコアリング基準!$C$28,スコアリング基準!$C$29),0))</f>
        <v/>
      </c>
      <c r="X1174" s="4">
        <f>IFERROR(VLOOKUP($B1174,スコアリング基準!$A$36:$B$46,2,FALSE),0)</f>
        <v/>
      </c>
      <c r="Y1174" s="4">
        <f>SUM($S1174:$X1174)</f>
        <v/>
      </c>
      <c r="Z1174" s="4">
        <f>IF(COUNT($M1174:$N1174)=0,"データ無",IF($Y1174&gt;=スコアリング基準!$B$30,"S",IF($Y1174&gt;=スコアリング基準!$B$31,"A",IF($Y1174&gt;=スコアリング基準!$B$32,"B","C"))))</f>
        <v/>
      </c>
      <c r="AA1174">
        <f>IFERROR(INDEX(実績DB!$I$3:$I$104,MATCH($B1174&amp;$C1174,実績DB!$J$3:$J$104,0)),"")</f>
        <v/>
      </c>
    </row>
    <row r="1175">
      <c r="A1175" t="n">
        <v>1173</v>
      </c>
      <c r="B1175" t="inlineStr">
        <is>
          <t>東京</t>
        </is>
      </c>
      <c r="C1175" t="inlineStr">
        <is>
          <t>佐波変電所</t>
        </is>
      </c>
      <c r="D1175" t="inlineStr">
        <is>
          <t>群馬県</t>
        </is>
      </c>
      <c r="E1175" t="n">
        <v>154</v>
      </c>
      <c r="G1175" s="3" t="n">
        <v>36.292127</v>
      </c>
      <c r="H1175" s="3" t="n">
        <v>139.219878</v>
      </c>
      <c r="I1175" t="inlineStr">
        <is>
          <t>OSM実測</t>
        </is>
      </c>
      <c r="J1175" t="n">
        <v>600</v>
      </c>
      <c r="K1175" t="n">
        <v>452</v>
      </c>
      <c r="L1175" t="n">
        <v>-409</v>
      </c>
      <c r="O1175" t="inlineStr">
        <is>
          <t>可</t>
        </is>
      </c>
      <c r="P1175" t="inlineStr">
        <is>
          <t>有り</t>
        </is>
      </c>
      <c r="R1175" s="4">
        <f>IF(COUNT($M1175:$N1175)=0,"",IF(AND(IF($N1175&lt;&gt;"",$N1175,$M1175)&lt;=0,$O1175&lt;&gt;"可"),"警告",""))</f>
        <v/>
      </c>
      <c r="S1175" s="4">
        <f>IF(COUNT($M1175:$N1175)=0,0,IF(IF($N1175&lt;&gt;"",$N1175,$M1175)&gt;=スコアリング基準!$B$20,スコアリング基準!$C$20,IF(IF($N1175&lt;&gt;"",$N1175,$M1175)&gt;=スコアリング基準!$B$21,スコアリング基準!$C$21,IF(IF($N1175&lt;&gt;"",$N1175,$M1175)&gt;0,スコアリング基準!$C$22,0))))</f>
        <v/>
      </c>
      <c r="T1175" s="4">
        <f>IF($O1175="可",スコアリング基準!$C$23,0)</f>
        <v/>
      </c>
      <c r="U1175" s="4">
        <f>IF(OR(COUNT($K1175:$L1175)&lt;2,$K1175=0),0,IF(ABS($L1175)/$K1175&lt;=スコアリング基準!$B$24,スコアリング基準!$C$24,IF(ABS($L1175)/$K1175&lt;=スコアリング基準!$B$25,スコアリング基準!$C$25,IF(ABS($L1175)/$K1175&lt;=スコアリング基準!$B$26,スコアリング基準!$C$26,0))))</f>
        <v/>
      </c>
      <c r="V1175" s="4">
        <f>IF($P1175="なし",スコアリング基準!$C$27,0)</f>
        <v/>
      </c>
      <c r="W1175" s="4">
        <f>IF($F1175="",0,IF(ISNUMBER($F1175),IF($F1175&lt;=スコアリング基準!$B$28,スコアリング基準!$C$28,スコアリング基準!$C$29),0))</f>
        <v/>
      </c>
      <c r="X1175" s="4">
        <f>IFERROR(VLOOKUP($B1175,スコアリング基準!$A$36:$B$46,2,FALSE),0)</f>
        <v/>
      </c>
      <c r="Y1175" s="4">
        <f>SUM($S1175:$X1175)</f>
        <v/>
      </c>
      <c r="Z1175" s="4">
        <f>IF(COUNT($M1175:$N1175)=0,"データ無",IF($Y1175&gt;=スコアリング基準!$B$30,"S",IF($Y1175&gt;=スコアリング基準!$B$31,"A",IF($Y1175&gt;=スコアリング基準!$B$32,"B","C"))))</f>
        <v/>
      </c>
      <c r="AA1175">
        <f>IFERROR(INDEX(実績DB!$I$3:$I$104,MATCH($B1175&amp;$C1175,実績DB!$J$3:$J$104,0)),"")</f>
        <v/>
      </c>
    </row>
    <row r="1176">
      <c r="A1176" t="n">
        <v>1174</v>
      </c>
      <c r="B1176" t="inlineStr">
        <is>
          <t>東京</t>
        </is>
      </c>
      <c r="C1176" t="inlineStr">
        <is>
          <t>佐野変電所</t>
        </is>
      </c>
      <c r="D1176" t="inlineStr">
        <is>
          <t>群馬県</t>
        </is>
      </c>
      <c r="E1176" t="n">
        <v>154</v>
      </c>
      <c r="G1176" s="3" t="n">
        <v>36.280231</v>
      </c>
      <c r="H1176" s="3" t="n">
        <v>139.554833</v>
      </c>
      <c r="I1176" t="inlineStr">
        <is>
          <t>OSM実測</t>
        </is>
      </c>
      <c r="J1176" t="n">
        <v>600</v>
      </c>
      <c r="K1176" t="n">
        <v>452</v>
      </c>
      <c r="L1176" t="n">
        <v>-549</v>
      </c>
      <c r="O1176" t="inlineStr">
        <is>
          <t>可</t>
        </is>
      </c>
      <c r="P1176" t="inlineStr">
        <is>
          <t>有り</t>
        </is>
      </c>
      <c r="R1176" s="4">
        <f>IF(COUNT($M1176:$N1176)=0,"",IF(AND(IF($N1176&lt;&gt;"",$N1176,$M1176)&lt;=0,$O1176&lt;&gt;"可"),"警告",""))</f>
        <v/>
      </c>
      <c r="S1176" s="4">
        <f>IF(COUNT($M1176:$N1176)=0,0,IF(IF($N1176&lt;&gt;"",$N1176,$M1176)&gt;=スコアリング基準!$B$20,スコアリング基準!$C$20,IF(IF($N1176&lt;&gt;"",$N1176,$M1176)&gt;=スコアリング基準!$B$21,スコアリング基準!$C$21,IF(IF($N1176&lt;&gt;"",$N1176,$M1176)&gt;0,スコアリング基準!$C$22,0))))</f>
        <v/>
      </c>
      <c r="T1176" s="4">
        <f>IF($O1176="可",スコアリング基準!$C$23,0)</f>
        <v/>
      </c>
      <c r="U1176" s="4">
        <f>IF(OR(COUNT($K1176:$L1176)&lt;2,$K1176=0),0,IF(ABS($L1176)/$K1176&lt;=スコアリング基準!$B$24,スコアリング基準!$C$24,IF(ABS($L1176)/$K1176&lt;=スコアリング基準!$B$25,スコアリング基準!$C$25,IF(ABS($L1176)/$K1176&lt;=スコアリング基準!$B$26,スコアリング基準!$C$26,0))))</f>
        <v/>
      </c>
      <c r="V1176" s="4">
        <f>IF($P1176="なし",スコアリング基準!$C$27,0)</f>
        <v/>
      </c>
      <c r="W1176" s="4">
        <f>IF($F1176="",0,IF(ISNUMBER($F1176),IF($F1176&lt;=スコアリング基準!$B$28,スコアリング基準!$C$28,スコアリング基準!$C$29),0))</f>
        <v/>
      </c>
      <c r="X1176" s="4">
        <f>IFERROR(VLOOKUP($B1176,スコアリング基準!$A$36:$B$46,2,FALSE),0)</f>
        <v/>
      </c>
      <c r="Y1176" s="4">
        <f>SUM($S1176:$X1176)</f>
        <v/>
      </c>
      <c r="Z1176" s="4">
        <f>IF(COUNT($M1176:$N1176)=0,"データ無",IF($Y1176&gt;=スコアリング基準!$B$30,"S",IF($Y1176&gt;=スコアリング基準!$B$31,"A",IF($Y1176&gt;=スコアリング基準!$B$32,"B","C"))))</f>
        <v/>
      </c>
      <c r="AA1176">
        <f>IFERROR(INDEX(実績DB!$I$3:$I$104,MATCH($B1176&amp;$C1176,実績DB!$J$3:$J$104,0)),"")</f>
        <v/>
      </c>
    </row>
    <row r="1177">
      <c r="A1177" t="n">
        <v>1175</v>
      </c>
      <c r="B1177" t="inlineStr">
        <is>
          <t>東京</t>
        </is>
      </c>
      <c r="C1177" t="inlineStr">
        <is>
          <t>八千代変電所</t>
        </is>
      </c>
      <c r="D1177" t="inlineStr">
        <is>
          <t>茨城県</t>
        </is>
      </c>
      <c r="E1177" t="n">
        <v>154</v>
      </c>
      <c r="G1177" s="3" t="n">
        <v>36.175639</v>
      </c>
      <c r="H1177" s="3" t="n">
        <v>139.893014</v>
      </c>
      <c r="I1177" t="inlineStr">
        <is>
          <t>OSM実測</t>
        </is>
      </c>
      <c r="J1177" t="n">
        <v>57</v>
      </c>
      <c r="K1177" t="n">
        <v>59</v>
      </c>
      <c r="L1177" t="n">
        <v>-56</v>
      </c>
      <c r="M1177" t="n">
        <v>3</v>
      </c>
      <c r="N1177" t="n">
        <v>0</v>
      </c>
      <c r="O1177" t="inlineStr">
        <is>
          <t>不可 #3</t>
        </is>
      </c>
      <c r="P1177" t="inlineStr">
        <is>
          <t>有り</t>
        </is>
      </c>
      <c r="R1177" s="4">
        <f>IF(COUNT($M1177:$N1177)=0,"",IF(AND(IF($N1177&lt;&gt;"",$N1177,$M1177)&lt;=0,$O1177&lt;&gt;"可"),"警告",""))</f>
        <v/>
      </c>
      <c r="S1177" s="4">
        <f>IF(COUNT($M1177:$N1177)=0,0,IF(IF($N1177&lt;&gt;"",$N1177,$M1177)&gt;=スコアリング基準!$B$20,スコアリング基準!$C$20,IF(IF($N1177&lt;&gt;"",$N1177,$M1177)&gt;=スコアリング基準!$B$21,スコアリング基準!$C$21,IF(IF($N1177&lt;&gt;"",$N1177,$M1177)&gt;0,スコアリング基準!$C$22,0))))</f>
        <v/>
      </c>
      <c r="T1177" s="4">
        <f>IF($O1177="可",スコアリング基準!$C$23,0)</f>
        <v/>
      </c>
      <c r="U1177" s="4">
        <f>IF(OR(COUNT($K1177:$L1177)&lt;2,$K1177=0),0,IF(ABS($L1177)/$K1177&lt;=スコアリング基準!$B$24,スコアリング基準!$C$24,IF(ABS($L1177)/$K1177&lt;=スコアリング基準!$B$25,スコアリング基準!$C$25,IF(ABS($L1177)/$K1177&lt;=スコアリング基準!$B$26,スコアリング基準!$C$26,0))))</f>
        <v/>
      </c>
      <c r="V1177" s="4">
        <f>IF($P1177="なし",スコアリング基準!$C$27,0)</f>
        <v/>
      </c>
      <c r="W1177" s="4">
        <f>IF($F1177="",0,IF(ISNUMBER($F1177),IF($F1177&lt;=スコアリング基準!$B$28,スコアリング基準!$C$28,スコアリング基準!$C$29),0))</f>
        <v/>
      </c>
      <c r="X1177" s="4">
        <f>IFERROR(VLOOKUP($B1177,スコアリング基準!$A$36:$B$46,2,FALSE),0)</f>
        <v/>
      </c>
      <c r="Y1177" s="4">
        <f>SUM($S1177:$X1177)</f>
        <v/>
      </c>
      <c r="Z1177" s="4">
        <f>IF(COUNT($M1177:$N1177)=0,"データ無",IF($Y1177&gt;=スコアリング基準!$B$30,"S",IF($Y1177&gt;=スコアリング基準!$B$31,"A",IF($Y1177&gt;=スコアリング基準!$B$32,"B","C"))))</f>
        <v/>
      </c>
      <c r="AA1177">
        <f>IFERROR(INDEX(実績DB!$I$3:$I$104,MATCH($B1177&amp;$C1177,実績DB!$J$3:$J$104,0)),"")</f>
        <v/>
      </c>
    </row>
    <row r="1178">
      <c r="A1178" t="n">
        <v>1176</v>
      </c>
      <c r="B1178" t="inlineStr">
        <is>
          <t>東京</t>
        </is>
      </c>
      <c r="C1178" t="inlineStr">
        <is>
          <t>内房変電所</t>
        </is>
      </c>
      <c r="D1178" t="inlineStr">
        <is>
          <t>千葉県</t>
        </is>
      </c>
      <c r="E1178" t="n">
        <v>154</v>
      </c>
      <c r="G1178" s="3" t="n">
        <v>35.341537</v>
      </c>
      <c r="H1178" s="3" t="n">
        <v>140.025774</v>
      </c>
      <c r="I1178" t="inlineStr">
        <is>
          <t>OSM実測</t>
        </is>
      </c>
      <c r="J1178" t="n">
        <v>800</v>
      </c>
      <c r="K1178" t="n">
        <v>800</v>
      </c>
      <c r="L1178" t="n">
        <v>-1203</v>
      </c>
      <c r="O1178" t="inlineStr">
        <is>
          <t>可</t>
        </is>
      </c>
      <c r="P1178" t="inlineStr">
        <is>
          <t>有り</t>
        </is>
      </c>
      <c r="R1178" s="4">
        <f>IF(COUNT($M1178:$N1178)=0,"",IF(AND(IF($N1178&lt;&gt;"",$N1178,$M1178)&lt;=0,$O1178&lt;&gt;"可"),"警告",""))</f>
        <v/>
      </c>
      <c r="S1178" s="4">
        <f>IF(COUNT($M1178:$N1178)=0,0,IF(IF($N1178&lt;&gt;"",$N1178,$M1178)&gt;=スコアリング基準!$B$20,スコアリング基準!$C$20,IF(IF($N1178&lt;&gt;"",$N1178,$M1178)&gt;=スコアリング基準!$B$21,スコアリング基準!$C$21,IF(IF($N1178&lt;&gt;"",$N1178,$M1178)&gt;0,スコアリング基準!$C$22,0))))</f>
        <v/>
      </c>
      <c r="T1178" s="4">
        <f>IF($O1178="可",スコアリング基準!$C$23,0)</f>
        <v/>
      </c>
      <c r="U1178" s="4">
        <f>IF(OR(COUNT($K1178:$L1178)&lt;2,$K1178=0),0,IF(ABS($L1178)/$K1178&lt;=スコアリング基準!$B$24,スコアリング基準!$C$24,IF(ABS($L1178)/$K1178&lt;=スコアリング基準!$B$25,スコアリング基準!$C$25,IF(ABS($L1178)/$K1178&lt;=スコアリング基準!$B$26,スコアリング基準!$C$26,0))))</f>
        <v/>
      </c>
      <c r="V1178" s="4">
        <f>IF($P1178="なし",スコアリング基準!$C$27,0)</f>
        <v/>
      </c>
      <c r="W1178" s="4">
        <f>IF($F1178="",0,IF(ISNUMBER($F1178),IF($F1178&lt;=スコアリング基準!$B$28,スコアリング基準!$C$28,スコアリング基準!$C$29),0))</f>
        <v/>
      </c>
      <c r="X1178" s="4">
        <f>IFERROR(VLOOKUP($B1178,スコアリング基準!$A$36:$B$46,2,FALSE),0)</f>
        <v/>
      </c>
      <c r="Y1178" s="4">
        <f>SUM($S1178:$X1178)</f>
        <v/>
      </c>
      <c r="Z1178" s="4">
        <f>IF(COUNT($M1178:$N1178)=0,"データ無",IF($Y1178&gt;=スコアリング基準!$B$30,"S",IF($Y1178&gt;=スコアリング基準!$B$31,"A",IF($Y1178&gt;=スコアリング基準!$B$32,"B","C"))))</f>
        <v/>
      </c>
      <c r="AA1178">
        <f>IFERROR(INDEX(実績DB!$I$3:$I$104,MATCH($B1178&amp;$C1178,実績DB!$J$3:$J$104,0)),"")</f>
        <v/>
      </c>
    </row>
    <row r="1179">
      <c r="A1179" t="n">
        <v>1177</v>
      </c>
      <c r="B1179" t="inlineStr">
        <is>
          <t>東京</t>
        </is>
      </c>
      <c r="C1179" t="inlineStr">
        <is>
          <t>前沢変電所</t>
        </is>
      </c>
      <c r="D1179" t="inlineStr">
        <is>
          <t>東京都</t>
        </is>
      </c>
      <c r="E1179" t="n">
        <v>154</v>
      </c>
      <c r="G1179" s="3" t="n">
        <v>35.750691</v>
      </c>
      <c r="H1179" s="3" t="n">
        <v>139.504564</v>
      </c>
      <c r="I1179" t="inlineStr">
        <is>
          <t>OSM実測</t>
        </is>
      </c>
      <c r="J1179" t="n">
        <v>57</v>
      </c>
      <c r="K1179" t="n">
        <v>59</v>
      </c>
      <c r="L1179" t="n">
        <v>-40</v>
      </c>
      <c r="M1179" t="n">
        <v>19</v>
      </c>
      <c r="N1179" t="n">
        <v>19</v>
      </c>
      <c r="O1179" t="inlineStr">
        <is>
          <t>不可 #3</t>
        </is>
      </c>
      <c r="P1179" t="inlineStr">
        <is>
          <t>なし</t>
        </is>
      </c>
      <c r="R1179" s="4">
        <f>IF(COUNT($M1179:$N1179)=0,"",IF(AND(IF($N1179&lt;&gt;"",$N1179,$M1179)&lt;=0,$O1179&lt;&gt;"可"),"警告",""))</f>
        <v/>
      </c>
      <c r="S1179" s="4">
        <f>IF(COUNT($M1179:$N1179)=0,0,IF(IF($N1179&lt;&gt;"",$N1179,$M1179)&gt;=スコアリング基準!$B$20,スコアリング基準!$C$20,IF(IF($N1179&lt;&gt;"",$N1179,$M1179)&gt;=スコアリング基準!$B$21,スコアリング基準!$C$21,IF(IF($N1179&lt;&gt;"",$N1179,$M1179)&gt;0,スコアリング基準!$C$22,0))))</f>
        <v/>
      </c>
      <c r="T1179" s="4">
        <f>IF($O1179="可",スコアリング基準!$C$23,0)</f>
        <v/>
      </c>
      <c r="U1179" s="4">
        <f>IF(OR(COUNT($K1179:$L1179)&lt;2,$K1179=0),0,IF(ABS($L1179)/$K1179&lt;=スコアリング基準!$B$24,スコアリング基準!$C$24,IF(ABS($L1179)/$K1179&lt;=スコアリング基準!$B$25,スコアリング基準!$C$25,IF(ABS($L1179)/$K1179&lt;=スコアリング基準!$B$26,スコアリング基準!$C$26,0))))</f>
        <v/>
      </c>
      <c r="V1179" s="4">
        <f>IF($P1179="なし",スコアリング基準!$C$27,0)</f>
        <v/>
      </c>
      <c r="W1179" s="4">
        <f>IF($F1179="",0,IF(ISNUMBER($F1179),IF($F1179&lt;=スコアリング基準!$B$28,スコアリング基準!$C$28,スコアリング基準!$C$29),0))</f>
        <v/>
      </c>
      <c r="X1179" s="4">
        <f>IFERROR(VLOOKUP($B1179,スコアリング基準!$A$36:$B$46,2,FALSE),0)</f>
        <v/>
      </c>
      <c r="Y1179" s="4">
        <f>SUM($S1179:$X1179)</f>
        <v/>
      </c>
      <c r="Z1179" s="4">
        <f>IF(COUNT($M1179:$N1179)=0,"データ無",IF($Y1179&gt;=スコアリング基準!$B$30,"S",IF($Y1179&gt;=スコアリング基準!$B$31,"A",IF($Y1179&gt;=スコアリング基準!$B$32,"B","C"))))</f>
        <v/>
      </c>
      <c r="AA1179">
        <f>IFERROR(INDEX(実績DB!$I$3:$I$104,MATCH($B1179&amp;$C1179,実績DB!$J$3:$J$104,0)),"")</f>
        <v/>
      </c>
    </row>
    <row r="1180">
      <c r="A1180" t="n">
        <v>1178</v>
      </c>
      <c r="B1180" t="inlineStr">
        <is>
          <t>東京</t>
        </is>
      </c>
      <c r="C1180" t="inlineStr">
        <is>
          <t>北巨摩変電所</t>
        </is>
      </c>
      <c r="D1180" t="inlineStr">
        <is>
          <t>山梨県</t>
        </is>
      </c>
      <c r="E1180" t="n">
        <v>154</v>
      </c>
      <c r="G1180" s="3" t="n">
        <v>35.785852</v>
      </c>
      <c r="H1180" s="3" t="n">
        <v>138.397936</v>
      </c>
      <c r="I1180" t="inlineStr">
        <is>
          <t>OSM実測</t>
        </is>
      </c>
      <c r="J1180" t="n">
        <v>266</v>
      </c>
      <c r="K1180" t="n">
        <v>179</v>
      </c>
      <c r="L1180" t="n">
        <v>-183</v>
      </c>
      <c r="O1180" t="inlineStr">
        <is>
          <t>可</t>
        </is>
      </c>
      <c r="P1180" t="inlineStr">
        <is>
          <t>有り</t>
        </is>
      </c>
      <c r="R1180" s="4">
        <f>IF(COUNT($M1180:$N1180)=0,"",IF(AND(IF($N1180&lt;&gt;"",$N1180,$M1180)&lt;=0,$O1180&lt;&gt;"可"),"警告",""))</f>
        <v/>
      </c>
      <c r="S1180" s="4">
        <f>IF(COUNT($M1180:$N1180)=0,0,IF(IF($N1180&lt;&gt;"",$N1180,$M1180)&gt;=スコアリング基準!$B$20,スコアリング基準!$C$20,IF(IF($N1180&lt;&gt;"",$N1180,$M1180)&gt;=スコアリング基準!$B$21,スコアリング基準!$C$21,IF(IF($N1180&lt;&gt;"",$N1180,$M1180)&gt;0,スコアリング基準!$C$22,0))))</f>
        <v/>
      </c>
      <c r="T1180" s="4">
        <f>IF($O1180="可",スコアリング基準!$C$23,0)</f>
        <v/>
      </c>
      <c r="U1180" s="4">
        <f>IF(OR(COUNT($K1180:$L1180)&lt;2,$K1180=0),0,IF(ABS($L1180)/$K1180&lt;=スコアリング基準!$B$24,スコアリング基準!$C$24,IF(ABS($L1180)/$K1180&lt;=スコアリング基準!$B$25,スコアリング基準!$C$25,IF(ABS($L1180)/$K1180&lt;=スコアリング基準!$B$26,スコアリング基準!$C$26,0))))</f>
        <v/>
      </c>
      <c r="V1180" s="4">
        <f>IF($P1180="なし",スコアリング基準!$C$27,0)</f>
        <v/>
      </c>
      <c r="W1180" s="4">
        <f>IF($F1180="",0,IF(ISNUMBER($F1180),IF($F1180&lt;=スコアリング基準!$B$28,スコアリング基準!$C$28,スコアリング基準!$C$29),0))</f>
        <v/>
      </c>
      <c r="X1180" s="4">
        <f>IFERROR(VLOOKUP($B1180,スコアリング基準!$A$36:$B$46,2,FALSE),0)</f>
        <v/>
      </c>
      <c r="Y1180" s="4">
        <f>SUM($S1180:$X1180)</f>
        <v/>
      </c>
      <c r="Z1180" s="4">
        <f>IF(COUNT($M1180:$N1180)=0,"データ無",IF($Y1180&gt;=スコアリング基準!$B$30,"S",IF($Y1180&gt;=スコアリング基準!$B$31,"A",IF($Y1180&gt;=スコアリング基準!$B$32,"B","C"))))</f>
        <v/>
      </c>
      <c r="AA1180">
        <f>IFERROR(INDEX(実績DB!$I$3:$I$104,MATCH($B1180&amp;$C1180,実績DB!$J$3:$J$104,0)),"")</f>
        <v/>
      </c>
    </row>
    <row r="1181">
      <c r="A1181" t="n">
        <v>1179</v>
      </c>
      <c r="B1181" t="inlineStr">
        <is>
          <t>東京</t>
        </is>
      </c>
      <c r="C1181" t="inlineStr">
        <is>
          <t>北駿変電所</t>
        </is>
      </c>
      <c r="D1181" t="inlineStr">
        <is>
          <t>静岡県</t>
        </is>
      </c>
      <c r="E1181" t="n">
        <v>154</v>
      </c>
      <c r="G1181" s="3" t="n">
        <v>35.227047</v>
      </c>
      <c r="H1181" s="3" t="n">
        <v>138.953612</v>
      </c>
      <c r="I1181" t="inlineStr">
        <is>
          <t>OSM実測</t>
        </is>
      </c>
      <c r="J1181" t="n">
        <v>200</v>
      </c>
      <c r="K1181" t="n">
        <v>190</v>
      </c>
      <c r="L1181" t="n">
        <v>-102</v>
      </c>
      <c r="O1181" t="inlineStr">
        <is>
          <t>不可 #2</t>
        </is>
      </c>
      <c r="P1181" t="inlineStr">
        <is>
          <t>なし</t>
        </is>
      </c>
      <c r="R1181" s="4">
        <f>IF(COUNT($M1181:$N1181)=0,"",IF(AND(IF($N1181&lt;&gt;"",$N1181,$M1181)&lt;=0,$O1181&lt;&gt;"可"),"警告",""))</f>
        <v/>
      </c>
      <c r="S1181" s="4">
        <f>IF(COUNT($M1181:$N1181)=0,0,IF(IF($N1181&lt;&gt;"",$N1181,$M1181)&gt;=スコアリング基準!$B$20,スコアリング基準!$C$20,IF(IF($N1181&lt;&gt;"",$N1181,$M1181)&gt;=スコアリング基準!$B$21,スコアリング基準!$C$21,IF(IF($N1181&lt;&gt;"",$N1181,$M1181)&gt;0,スコアリング基準!$C$22,0))))</f>
        <v/>
      </c>
      <c r="T1181" s="4">
        <f>IF($O1181="可",スコアリング基準!$C$23,0)</f>
        <v/>
      </c>
      <c r="U1181" s="4">
        <f>IF(OR(COUNT($K1181:$L1181)&lt;2,$K1181=0),0,IF(ABS($L1181)/$K1181&lt;=スコアリング基準!$B$24,スコアリング基準!$C$24,IF(ABS($L1181)/$K1181&lt;=スコアリング基準!$B$25,スコアリング基準!$C$25,IF(ABS($L1181)/$K1181&lt;=スコアリング基準!$B$26,スコアリング基準!$C$26,0))))</f>
        <v/>
      </c>
      <c r="V1181" s="4">
        <f>IF($P1181="なし",スコアリング基準!$C$27,0)</f>
        <v/>
      </c>
      <c r="W1181" s="4">
        <f>IF($F1181="",0,IF(ISNUMBER($F1181),IF($F1181&lt;=スコアリング基準!$B$28,スコアリング基準!$C$28,スコアリング基準!$C$29),0))</f>
        <v/>
      </c>
      <c r="X1181" s="4">
        <f>IFERROR(VLOOKUP($B1181,スコアリング基準!$A$36:$B$46,2,FALSE),0)</f>
        <v/>
      </c>
      <c r="Y1181" s="4">
        <f>SUM($S1181:$X1181)</f>
        <v/>
      </c>
      <c r="Z1181" s="4">
        <f>IF(COUNT($M1181:$N1181)=0,"データ無",IF($Y1181&gt;=スコアリング基準!$B$30,"S",IF($Y1181&gt;=スコアリング基準!$B$31,"A",IF($Y1181&gt;=スコアリング基準!$B$32,"B","C"))))</f>
        <v/>
      </c>
      <c r="AA1181">
        <f>IFERROR(INDEX(実績DB!$I$3:$I$104,MATCH($B1181&amp;$C1181,実績DB!$J$3:$J$104,0)),"")</f>
        <v/>
      </c>
    </row>
    <row r="1182">
      <c r="A1182" t="n">
        <v>1180</v>
      </c>
      <c r="B1182" t="inlineStr">
        <is>
          <t>東京</t>
        </is>
      </c>
      <c r="C1182" t="inlineStr">
        <is>
          <t>千歳変電所</t>
        </is>
      </c>
      <c r="D1182" t="inlineStr">
        <is>
          <t>東京都</t>
        </is>
      </c>
      <c r="E1182" t="n">
        <v>154</v>
      </c>
      <c r="G1182" s="3" t="n">
        <v>35.673638</v>
      </c>
      <c r="H1182" s="3" t="n">
        <v>139.588942</v>
      </c>
      <c r="I1182" t="inlineStr">
        <is>
          <t>OSM実測</t>
        </is>
      </c>
      <c r="J1182" t="n">
        <v>800</v>
      </c>
      <c r="K1182" t="n">
        <v>676</v>
      </c>
      <c r="L1182" t="n">
        <v>180</v>
      </c>
      <c r="O1182" t="inlineStr">
        <is>
          <t>可</t>
        </is>
      </c>
      <c r="P1182" t="inlineStr">
        <is>
          <t>なし</t>
        </is>
      </c>
      <c r="R1182" s="4">
        <f>IF(COUNT($M1182:$N1182)=0,"",IF(AND(IF($N1182&lt;&gt;"",$N1182,$M1182)&lt;=0,$O1182&lt;&gt;"可"),"警告",""))</f>
        <v/>
      </c>
      <c r="S1182" s="4">
        <f>IF(COUNT($M1182:$N1182)=0,0,IF(IF($N1182&lt;&gt;"",$N1182,$M1182)&gt;=スコアリング基準!$B$20,スコアリング基準!$C$20,IF(IF($N1182&lt;&gt;"",$N1182,$M1182)&gt;=スコアリング基準!$B$21,スコアリング基準!$C$21,IF(IF($N1182&lt;&gt;"",$N1182,$M1182)&gt;0,スコアリング基準!$C$22,0))))</f>
        <v/>
      </c>
      <c r="T1182" s="4">
        <f>IF($O1182="可",スコアリング基準!$C$23,0)</f>
        <v/>
      </c>
      <c r="U1182" s="4">
        <f>IF(OR(COUNT($K1182:$L1182)&lt;2,$K1182=0),0,IF(ABS($L1182)/$K1182&lt;=スコアリング基準!$B$24,スコアリング基準!$C$24,IF(ABS($L1182)/$K1182&lt;=スコアリング基準!$B$25,スコアリング基準!$C$25,IF(ABS($L1182)/$K1182&lt;=スコアリング基準!$B$26,スコアリング基準!$C$26,0))))</f>
        <v/>
      </c>
      <c r="V1182" s="4">
        <f>IF($P1182="なし",スコアリング基準!$C$27,0)</f>
        <v/>
      </c>
      <c r="W1182" s="4">
        <f>IF($F1182="",0,IF(ISNUMBER($F1182),IF($F1182&lt;=スコアリング基準!$B$28,スコアリング基準!$C$28,スコアリング基準!$C$29),0))</f>
        <v/>
      </c>
      <c r="X1182" s="4">
        <f>IFERROR(VLOOKUP($B1182,スコアリング基準!$A$36:$B$46,2,FALSE),0)</f>
        <v/>
      </c>
      <c r="Y1182" s="4">
        <f>SUM($S1182:$X1182)</f>
        <v/>
      </c>
      <c r="Z1182" s="4">
        <f>IF(COUNT($M1182:$N1182)=0,"データ無",IF($Y1182&gt;=スコアリング基準!$B$30,"S",IF($Y1182&gt;=スコアリング基準!$B$31,"A",IF($Y1182&gt;=スコアリング基準!$B$32,"B","C"))))</f>
        <v/>
      </c>
      <c r="AA1182">
        <f>IFERROR(INDEX(実績DB!$I$3:$I$104,MATCH($B1182&amp;$C1182,実績DB!$J$3:$J$104,0)),"")</f>
        <v/>
      </c>
    </row>
    <row r="1183">
      <c r="A1183" t="n">
        <v>1181</v>
      </c>
      <c r="B1183" t="inlineStr">
        <is>
          <t>東京</t>
        </is>
      </c>
      <c r="C1183" t="inlineStr">
        <is>
          <t>千葉ニュータウン変電所</t>
        </is>
      </c>
      <c r="D1183" t="inlineStr">
        <is>
          <t>千葉県</t>
        </is>
      </c>
      <c r="E1183" t="n">
        <v>154</v>
      </c>
      <c r="G1183" s="3" t="n">
        <v>35.804892</v>
      </c>
      <c r="H1183" s="3" t="n">
        <v>140.130636</v>
      </c>
      <c r="I1183" t="inlineStr">
        <is>
          <t>OSM実測</t>
        </is>
      </c>
      <c r="J1183" t="n">
        <v>600</v>
      </c>
      <c r="K1183" t="n">
        <v>454</v>
      </c>
      <c r="L1183" t="n">
        <v>170</v>
      </c>
      <c r="O1183" t="inlineStr">
        <is>
          <t>可</t>
        </is>
      </c>
      <c r="P1183" t="inlineStr">
        <is>
          <t>有り</t>
        </is>
      </c>
      <c r="R1183" s="4">
        <f>IF(COUNT($M1183:$N1183)=0,"",IF(AND(IF($N1183&lt;&gt;"",$N1183,$M1183)&lt;=0,$O1183&lt;&gt;"可"),"警告",""))</f>
        <v/>
      </c>
      <c r="S1183" s="4">
        <f>IF(COUNT($M1183:$N1183)=0,0,IF(IF($N1183&lt;&gt;"",$N1183,$M1183)&gt;=スコアリング基準!$B$20,スコアリング基準!$C$20,IF(IF($N1183&lt;&gt;"",$N1183,$M1183)&gt;=スコアリング基準!$B$21,スコアリング基準!$C$21,IF(IF($N1183&lt;&gt;"",$N1183,$M1183)&gt;0,スコアリング基準!$C$22,0))))</f>
        <v/>
      </c>
      <c r="T1183" s="4">
        <f>IF($O1183="可",スコアリング基準!$C$23,0)</f>
        <v/>
      </c>
      <c r="U1183" s="4">
        <f>IF(OR(COUNT($K1183:$L1183)&lt;2,$K1183=0),0,IF(ABS($L1183)/$K1183&lt;=スコアリング基準!$B$24,スコアリング基準!$C$24,IF(ABS($L1183)/$K1183&lt;=スコアリング基準!$B$25,スコアリング基準!$C$25,IF(ABS($L1183)/$K1183&lt;=スコアリング基準!$B$26,スコアリング基準!$C$26,0))))</f>
        <v/>
      </c>
      <c r="V1183" s="4">
        <f>IF($P1183="なし",スコアリング基準!$C$27,0)</f>
        <v/>
      </c>
      <c r="W1183" s="4">
        <f>IF($F1183="",0,IF(ISNUMBER($F1183),IF($F1183&lt;=スコアリング基準!$B$28,スコアリング基準!$C$28,スコアリング基準!$C$29),0))</f>
        <v/>
      </c>
      <c r="X1183" s="4">
        <f>IFERROR(VLOOKUP($B1183,スコアリング基準!$A$36:$B$46,2,FALSE),0)</f>
        <v/>
      </c>
      <c r="Y1183" s="4">
        <f>SUM($S1183:$X1183)</f>
        <v/>
      </c>
      <c r="Z1183" s="4">
        <f>IF(COUNT($M1183:$N1183)=0,"データ無",IF($Y1183&gt;=スコアリング基準!$B$30,"S",IF($Y1183&gt;=スコアリング基準!$B$31,"A",IF($Y1183&gt;=スコアリング基準!$B$32,"B","C"))))</f>
        <v/>
      </c>
      <c r="AA1183">
        <f>IFERROR(INDEX(実績DB!$I$3:$I$104,MATCH($B1183&amp;$C1183,実績DB!$J$3:$J$104,0)),"")</f>
        <v/>
      </c>
    </row>
    <row r="1184">
      <c r="A1184" t="n">
        <v>1182</v>
      </c>
      <c r="B1184" t="inlineStr">
        <is>
          <t>東京</t>
        </is>
      </c>
      <c r="C1184" t="inlineStr">
        <is>
          <t>南佐野変電所</t>
        </is>
      </c>
      <c r="D1184" t="inlineStr">
        <is>
          <t>栃木県</t>
        </is>
      </c>
      <c r="E1184" t="n">
        <v>154</v>
      </c>
      <c r="G1184" s="3" t="n">
        <v>36.292808</v>
      </c>
      <c r="H1184" s="3" t="n">
        <v>139.588772</v>
      </c>
      <c r="I1184" t="inlineStr">
        <is>
          <t>OSM実測</t>
        </is>
      </c>
      <c r="J1184" t="n">
        <v>57</v>
      </c>
      <c r="K1184" t="n">
        <v>59</v>
      </c>
      <c r="L1184" t="n">
        <v>-56</v>
      </c>
      <c r="M1184" t="n">
        <v>3</v>
      </c>
      <c r="N1184" t="n">
        <v>0</v>
      </c>
      <c r="O1184" t="inlineStr">
        <is>
          <t>不可 #3</t>
        </is>
      </c>
      <c r="P1184" t="inlineStr">
        <is>
          <t>有り</t>
        </is>
      </c>
      <c r="R1184" s="4">
        <f>IF(COUNT($M1184:$N1184)=0,"",IF(AND(IF($N1184&lt;&gt;"",$N1184,$M1184)&lt;=0,$O1184&lt;&gt;"可"),"警告",""))</f>
        <v/>
      </c>
      <c r="S1184" s="4">
        <f>IF(COUNT($M1184:$N1184)=0,0,IF(IF($N1184&lt;&gt;"",$N1184,$M1184)&gt;=スコアリング基準!$B$20,スコアリング基準!$C$20,IF(IF($N1184&lt;&gt;"",$N1184,$M1184)&gt;=スコアリング基準!$B$21,スコアリング基準!$C$21,IF(IF($N1184&lt;&gt;"",$N1184,$M1184)&gt;0,スコアリング基準!$C$22,0))))</f>
        <v/>
      </c>
      <c r="T1184" s="4">
        <f>IF($O1184="可",スコアリング基準!$C$23,0)</f>
        <v/>
      </c>
      <c r="U1184" s="4">
        <f>IF(OR(COUNT($K1184:$L1184)&lt;2,$K1184=0),0,IF(ABS($L1184)/$K1184&lt;=スコアリング基準!$B$24,スコアリング基準!$C$24,IF(ABS($L1184)/$K1184&lt;=スコアリング基準!$B$25,スコアリング基準!$C$25,IF(ABS($L1184)/$K1184&lt;=スコアリング基準!$B$26,スコアリング基準!$C$26,0))))</f>
        <v/>
      </c>
      <c r="V1184" s="4">
        <f>IF($P1184="なし",スコアリング基準!$C$27,0)</f>
        <v/>
      </c>
      <c r="W1184" s="4">
        <f>IF($F1184="",0,IF(ISNUMBER($F1184),IF($F1184&lt;=スコアリング基準!$B$28,スコアリング基準!$C$28,スコアリング基準!$C$29),0))</f>
        <v/>
      </c>
      <c r="X1184" s="4">
        <f>IFERROR(VLOOKUP($B1184,スコアリング基準!$A$36:$B$46,2,FALSE),0)</f>
        <v/>
      </c>
      <c r="Y1184" s="4">
        <f>SUM($S1184:$X1184)</f>
        <v/>
      </c>
      <c r="Z1184" s="4">
        <f>IF(COUNT($M1184:$N1184)=0,"データ無",IF($Y1184&gt;=スコアリング基準!$B$30,"S",IF($Y1184&gt;=スコアリング基準!$B$31,"A",IF($Y1184&gt;=スコアリング基準!$B$32,"B","C"))))</f>
        <v/>
      </c>
      <c r="AA1184">
        <f>IFERROR(INDEX(実績DB!$I$3:$I$104,MATCH($B1184&amp;$C1184,実績DB!$J$3:$J$104,0)),"")</f>
        <v/>
      </c>
    </row>
    <row r="1185">
      <c r="A1185" t="n">
        <v>1183</v>
      </c>
      <c r="B1185" t="inlineStr">
        <is>
          <t>東京</t>
        </is>
      </c>
      <c r="C1185" t="inlineStr">
        <is>
          <t>南大田変電所</t>
        </is>
      </c>
      <c r="D1185" t="inlineStr">
        <is>
          <t>神奈川県</t>
        </is>
      </c>
      <c r="E1185" t="n">
        <v>154</v>
      </c>
      <c r="G1185" s="3" t="n">
        <v>35.5484</v>
      </c>
      <c r="H1185" s="3" t="n">
        <v>139.733213</v>
      </c>
      <c r="I1185" t="inlineStr">
        <is>
          <t>OSM実測</t>
        </is>
      </c>
      <c r="J1185" t="n">
        <v>600</v>
      </c>
      <c r="K1185" t="n">
        <v>454</v>
      </c>
      <c r="L1185" t="n">
        <v>133</v>
      </c>
      <c r="O1185" t="inlineStr">
        <is>
          <t>可</t>
        </is>
      </c>
      <c r="P1185" t="inlineStr">
        <is>
          <t>有り</t>
        </is>
      </c>
      <c r="R1185" s="4">
        <f>IF(COUNT($M1185:$N1185)=0,"",IF(AND(IF($N1185&lt;&gt;"",$N1185,$M1185)&lt;=0,$O1185&lt;&gt;"可"),"警告",""))</f>
        <v/>
      </c>
      <c r="S1185" s="4">
        <f>IF(COUNT($M1185:$N1185)=0,0,IF(IF($N1185&lt;&gt;"",$N1185,$M1185)&gt;=スコアリング基準!$B$20,スコアリング基準!$C$20,IF(IF($N1185&lt;&gt;"",$N1185,$M1185)&gt;=スコアリング基準!$B$21,スコアリング基準!$C$21,IF(IF($N1185&lt;&gt;"",$N1185,$M1185)&gt;0,スコアリング基準!$C$22,0))))</f>
        <v/>
      </c>
      <c r="T1185" s="4">
        <f>IF($O1185="可",スコアリング基準!$C$23,0)</f>
        <v/>
      </c>
      <c r="U1185" s="4">
        <f>IF(OR(COUNT($K1185:$L1185)&lt;2,$K1185=0),0,IF(ABS($L1185)/$K1185&lt;=スコアリング基準!$B$24,スコアリング基準!$C$24,IF(ABS($L1185)/$K1185&lt;=スコアリング基準!$B$25,スコアリング基準!$C$25,IF(ABS($L1185)/$K1185&lt;=スコアリング基準!$B$26,スコアリング基準!$C$26,0))))</f>
        <v/>
      </c>
      <c r="V1185" s="4">
        <f>IF($P1185="なし",スコアリング基準!$C$27,0)</f>
        <v/>
      </c>
      <c r="W1185" s="4">
        <f>IF($F1185="",0,IF(ISNUMBER($F1185),IF($F1185&lt;=スコアリング基準!$B$28,スコアリング基準!$C$28,スコアリング基準!$C$29),0))</f>
        <v/>
      </c>
      <c r="X1185" s="4">
        <f>IFERROR(VLOOKUP($B1185,スコアリング基準!$A$36:$B$46,2,FALSE),0)</f>
        <v/>
      </c>
      <c r="Y1185" s="4">
        <f>SUM($S1185:$X1185)</f>
        <v/>
      </c>
      <c r="Z1185" s="4">
        <f>IF(COUNT($M1185:$N1185)=0,"データ無",IF($Y1185&gt;=スコアリング基準!$B$30,"S",IF($Y1185&gt;=スコアリング基準!$B$31,"A",IF($Y1185&gt;=スコアリング基準!$B$32,"B","C"))))</f>
        <v/>
      </c>
      <c r="AA1185">
        <f>IFERROR(INDEX(実績DB!$I$3:$I$104,MATCH($B1185&amp;$C1185,実績DB!$J$3:$J$104,0)),"")</f>
        <v/>
      </c>
    </row>
    <row r="1186">
      <c r="A1186" t="n">
        <v>1184</v>
      </c>
      <c r="B1186" t="inlineStr">
        <is>
          <t>東京</t>
        </is>
      </c>
      <c r="C1186" t="inlineStr">
        <is>
          <t>南武変電所</t>
        </is>
      </c>
      <c r="D1186" t="inlineStr">
        <is>
          <t>神奈川県</t>
        </is>
      </c>
      <c r="E1186" t="n">
        <v>154</v>
      </c>
      <c r="G1186" s="3" t="n">
        <v>35.580778</v>
      </c>
      <c r="H1186" s="3" t="n">
        <v>139.625962</v>
      </c>
      <c r="I1186" t="inlineStr">
        <is>
          <t>OSM実測</t>
        </is>
      </c>
      <c r="J1186" t="n">
        <v>750</v>
      </c>
      <c r="K1186" t="n">
        <v>606</v>
      </c>
      <c r="L1186" t="n">
        <v>188</v>
      </c>
      <c r="O1186" t="inlineStr">
        <is>
          <t>可</t>
        </is>
      </c>
      <c r="P1186" t="inlineStr">
        <is>
          <t>有り</t>
        </is>
      </c>
      <c r="R1186" s="4">
        <f>IF(COUNT($M1186:$N1186)=0,"",IF(AND(IF($N1186&lt;&gt;"",$N1186,$M1186)&lt;=0,$O1186&lt;&gt;"可"),"警告",""))</f>
        <v/>
      </c>
      <c r="S1186" s="4">
        <f>IF(COUNT($M1186:$N1186)=0,0,IF(IF($N1186&lt;&gt;"",$N1186,$M1186)&gt;=スコアリング基準!$B$20,スコアリング基準!$C$20,IF(IF($N1186&lt;&gt;"",$N1186,$M1186)&gt;=スコアリング基準!$B$21,スコアリング基準!$C$21,IF(IF($N1186&lt;&gt;"",$N1186,$M1186)&gt;0,スコアリング基準!$C$22,0))))</f>
        <v/>
      </c>
      <c r="T1186" s="4">
        <f>IF($O1186="可",スコアリング基準!$C$23,0)</f>
        <v/>
      </c>
      <c r="U1186" s="4">
        <f>IF(OR(COUNT($K1186:$L1186)&lt;2,$K1186=0),0,IF(ABS($L1186)/$K1186&lt;=スコアリング基準!$B$24,スコアリング基準!$C$24,IF(ABS($L1186)/$K1186&lt;=スコアリング基準!$B$25,スコアリング基準!$C$25,IF(ABS($L1186)/$K1186&lt;=スコアリング基準!$B$26,スコアリング基準!$C$26,0))))</f>
        <v/>
      </c>
      <c r="V1186" s="4">
        <f>IF($P1186="なし",スコアリング基準!$C$27,0)</f>
        <v/>
      </c>
      <c r="W1186" s="4">
        <f>IF($F1186="",0,IF(ISNUMBER($F1186),IF($F1186&lt;=スコアリング基準!$B$28,スコアリング基準!$C$28,スコアリング基準!$C$29),0))</f>
        <v/>
      </c>
      <c r="X1186" s="4">
        <f>IFERROR(VLOOKUP($B1186,スコアリング基準!$A$36:$B$46,2,FALSE),0)</f>
        <v/>
      </c>
      <c r="Y1186" s="4">
        <f>SUM($S1186:$X1186)</f>
        <v/>
      </c>
      <c r="Z1186" s="4">
        <f>IF(COUNT($M1186:$N1186)=0,"データ無",IF($Y1186&gt;=スコアリング基準!$B$30,"S",IF($Y1186&gt;=スコアリング基準!$B$31,"A",IF($Y1186&gt;=スコアリング基準!$B$32,"B","C"))))</f>
        <v/>
      </c>
      <c r="AA1186">
        <f>IFERROR(INDEX(実績DB!$I$3:$I$104,MATCH($B1186&amp;$C1186,実績DB!$J$3:$J$104,0)),"")</f>
        <v/>
      </c>
    </row>
    <row r="1187">
      <c r="A1187" t="n">
        <v>1185</v>
      </c>
      <c r="B1187" t="inlineStr">
        <is>
          <t>東京</t>
        </is>
      </c>
      <c r="C1187" t="inlineStr">
        <is>
          <t>南赤塚変電所</t>
        </is>
      </c>
      <c r="D1187" t="inlineStr">
        <is>
          <t>茨城県</t>
        </is>
      </c>
      <c r="E1187" t="n">
        <v>154</v>
      </c>
      <c r="G1187" s="3" t="n">
        <v>36.224928</v>
      </c>
      <c r="H1187" s="3" t="n">
        <v>139.742698</v>
      </c>
      <c r="I1187" t="inlineStr">
        <is>
          <t>OSM実測</t>
        </is>
      </c>
      <c r="J1187" t="n">
        <v>57</v>
      </c>
      <c r="K1187" t="n">
        <v>59</v>
      </c>
      <c r="L1187" t="n">
        <v>-59</v>
      </c>
      <c r="M1187" t="n">
        <v>0</v>
      </c>
      <c r="N1187" t="n">
        <v>0</v>
      </c>
      <c r="O1187" t="inlineStr">
        <is>
          <t>不可 #3</t>
        </is>
      </c>
      <c r="P1187" t="inlineStr">
        <is>
          <t>有り</t>
        </is>
      </c>
      <c r="R1187" s="4">
        <f>IF(COUNT($M1187:$N1187)=0,"",IF(AND(IF($N1187&lt;&gt;"",$N1187,$M1187)&lt;=0,$O1187&lt;&gt;"可"),"警告",""))</f>
        <v/>
      </c>
      <c r="S1187" s="4">
        <f>IF(COUNT($M1187:$N1187)=0,0,IF(IF($N1187&lt;&gt;"",$N1187,$M1187)&gt;=スコアリング基準!$B$20,スコアリング基準!$C$20,IF(IF($N1187&lt;&gt;"",$N1187,$M1187)&gt;=スコアリング基準!$B$21,スコアリング基準!$C$21,IF(IF($N1187&lt;&gt;"",$N1187,$M1187)&gt;0,スコアリング基準!$C$22,0))))</f>
        <v/>
      </c>
      <c r="T1187" s="4">
        <f>IF($O1187="可",スコアリング基準!$C$23,0)</f>
        <v/>
      </c>
      <c r="U1187" s="4">
        <f>IF(OR(COUNT($K1187:$L1187)&lt;2,$K1187=0),0,IF(ABS($L1187)/$K1187&lt;=スコアリング基準!$B$24,スコアリング基準!$C$24,IF(ABS($L1187)/$K1187&lt;=スコアリング基準!$B$25,スコアリング基準!$C$25,IF(ABS($L1187)/$K1187&lt;=スコアリング基準!$B$26,スコアリング基準!$C$26,0))))</f>
        <v/>
      </c>
      <c r="V1187" s="4">
        <f>IF($P1187="なし",スコアリング基準!$C$27,0)</f>
        <v/>
      </c>
      <c r="W1187" s="4">
        <f>IF($F1187="",0,IF(ISNUMBER($F1187),IF($F1187&lt;=スコアリング基準!$B$28,スコアリング基準!$C$28,スコアリング基準!$C$29),0))</f>
        <v/>
      </c>
      <c r="X1187" s="4">
        <f>IFERROR(VLOOKUP($B1187,スコアリング基準!$A$36:$B$46,2,FALSE),0)</f>
        <v/>
      </c>
      <c r="Y1187" s="4">
        <f>SUM($S1187:$X1187)</f>
        <v/>
      </c>
      <c r="Z1187" s="4">
        <f>IF(COUNT($M1187:$N1187)=0,"データ無",IF($Y1187&gt;=スコアリング基準!$B$30,"S",IF($Y1187&gt;=スコアリング基準!$B$31,"A",IF($Y1187&gt;=スコアリング基準!$B$32,"B","C"))))</f>
        <v/>
      </c>
      <c r="AA1187">
        <f>IFERROR(INDEX(実績DB!$I$3:$I$104,MATCH($B1187&amp;$C1187,実績DB!$J$3:$J$104,0)),"")</f>
        <v/>
      </c>
    </row>
    <row r="1188">
      <c r="A1188" t="n">
        <v>1186</v>
      </c>
      <c r="B1188" t="inlineStr">
        <is>
          <t>東京</t>
        </is>
      </c>
      <c r="C1188" t="inlineStr">
        <is>
          <t>原町田変電所</t>
        </is>
      </c>
      <c r="D1188" t="inlineStr">
        <is>
          <t>東京都</t>
        </is>
      </c>
      <c r="E1188" t="n">
        <v>154</v>
      </c>
      <c r="G1188" s="3" t="n">
        <v>35.548833</v>
      </c>
      <c r="H1188" s="3" t="n">
        <v>139.450019</v>
      </c>
      <c r="I1188" t="inlineStr">
        <is>
          <t>OSM実測</t>
        </is>
      </c>
      <c r="J1188" t="n">
        <v>47</v>
      </c>
      <c r="K1188" t="n">
        <v>49</v>
      </c>
      <c r="L1188" t="n">
        <v>-35</v>
      </c>
      <c r="M1188" t="n">
        <v>14</v>
      </c>
      <c r="N1188" t="n">
        <v>0</v>
      </c>
      <c r="O1188" t="inlineStr">
        <is>
          <t>不可 #3</t>
        </is>
      </c>
      <c r="P1188" t="inlineStr">
        <is>
          <t>有り</t>
        </is>
      </c>
      <c r="R1188" s="4">
        <f>IF(COUNT($M1188:$N1188)=0,"",IF(AND(IF($N1188&lt;&gt;"",$N1188,$M1188)&lt;=0,$O1188&lt;&gt;"可"),"警告",""))</f>
        <v/>
      </c>
      <c r="S1188" s="4">
        <f>IF(COUNT($M1188:$N1188)=0,0,IF(IF($N1188&lt;&gt;"",$N1188,$M1188)&gt;=スコアリング基準!$B$20,スコアリング基準!$C$20,IF(IF($N1188&lt;&gt;"",$N1188,$M1188)&gt;=スコアリング基準!$B$21,スコアリング基準!$C$21,IF(IF($N1188&lt;&gt;"",$N1188,$M1188)&gt;0,スコアリング基準!$C$22,0))))</f>
        <v/>
      </c>
      <c r="T1188" s="4">
        <f>IF($O1188="可",スコアリング基準!$C$23,0)</f>
        <v/>
      </c>
      <c r="U1188" s="4">
        <f>IF(OR(COUNT($K1188:$L1188)&lt;2,$K1188=0),0,IF(ABS($L1188)/$K1188&lt;=スコアリング基準!$B$24,スコアリング基準!$C$24,IF(ABS($L1188)/$K1188&lt;=スコアリング基準!$B$25,スコアリング基準!$C$25,IF(ABS($L1188)/$K1188&lt;=スコアリング基準!$B$26,スコアリング基準!$C$26,0))))</f>
        <v/>
      </c>
      <c r="V1188" s="4">
        <f>IF($P1188="なし",スコアリング基準!$C$27,0)</f>
        <v/>
      </c>
      <c r="W1188" s="4">
        <f>IF($F1188="",0,IF(ISNUMBER($F1188),IF($F1188&lt;=スコアリング基準!$B$28,スコアリング基準!$C$28,スコアリング基準!$C$29),0))</f>
        <v/>
      </c>
      <c r="X1188" s="4">
        <f>IFERROR(VLOOKUP($B1188,スコアリング基準!$A$36:$B$46,2,FALSE),0)</f>
        <v/>
      </c>
      <c r="Y1188" s="4">
        <f>SUM($S1188:$X1188)</f>
        <v/>
      </c>
      <c r="Z1188" s="4">
        <f>IF(COUNT($M1188:$N1188)=0,"データ無",IF($Y1188&gt;=スコアリング基準!$B$30,"S",IF($Y1188&gt;=スコアリング基準!$B$31,"A",IF($Y1188&gt;=スコアリング基準!$B$32,"B","C"))))</f>
        <v/>
      </c>
      <c r="AA1188">
        <f>IFERROR(INDEX(実績DB!$I$3:$I$104,MATCH($B1188&amp;$C1188,実績DB!$J$3:$J$104,0)),"")</f>
        <v/>
      </c>
    </row>
    <row r="1189">
      <c r="A1189" t="n">
        <v>1187</v>
      </c>
      <c r="B1189" t="inlineStr">
        <is>
          <t>東京</t>
        </is>
      </c>
      <c r="C1189" t="inlineStr">
        <is>
          <t>吉岡変電所</t>
        </is>
      </c>
      <c r="D1189" t="inlineStr">
        <is>
          <t>群馬県</t>
        </is>
      </c>
      <c r="E1189" t="n">
        <v>154</v>
      </c>
      <c r="G1189" s="3" t="n">
        <v>36.452156</v>
      </c>
      <c r="H1189" s="3" t="n">
        <v>139.003661</v>
      </c>
      <c r="I1189" t="inlineStr">
        <is>
          <t>OSM実測</t>
        </is>
      </c>
      <c r="J1189" t="n">
        <v>57</v>
      </c>
      <c r="K1189" t="n">
        <v>59</v>
      </c>
      <c r="L1189" t="n">
        <v>-56</v>
      </c>
      <c r="M1189" t="n">
        <v>3</v>
      </c>
      <c r="N1189" t="n">
        <v>0</v>
      </c>
      <c r="O1189" t="inlineStr">
        <is>
          <t>不可 #3</t>
        </is>
      </c>
      <c r="P1189" t="inlineStr">
        <is>
          <t>有り</t>
        </is>
      </c>
      <c r="R1189" s="4">
        <f>IF(COUNT($M1189:$N1189)=0,"",IF(AND(IF($N1189&lt;&gt;"",$N1189,$M1189)&lt;=0,$O1189&lt;&gt;"可"),"警告",""))</f>
        <v/>
      </c>
      <c r="S1189" s="4">
        <f>IF(COUNT($M1189:$N1189)=0,0,IF(IF($N1189&lt;&gt;"",$N1189,$M1189)&gt;=スコアリング基準!$B$20,スコアリング基準!$C$20,IF(IF($N1189&lt;&gt;"",$N1189,$M1189)&gt;=スコアリング基準!$B$21,スコアリング基準!$C$21,IF(IF($N1189&lt;&gt;"",$N1189,$M1189)&gt;0,スコアリング基準!$C$22,0))))</f>
        <v/>
      </c>
      <c r="T1189" s="4">
        <f>IF($O1189="可",スコアリング基準!$C$23,0)</f>
        <v/>
      </c>
      <c r="U1189" s="4">
        <f>IF(OR(COUNT($K1189:$L1189)&lt;2,$K1189=0),0,IF(ABS($L1189)/$K1189&lt;=スコアリング基準!$B$24,スコアリング基準!$C$24,IF(ABS($L1189)/$K1189&lt;=スコアリング基準!$B$25,スコアリング基準!$C$25,IF(ABS($L1189)/$K1189&lt;=スコアリング基準!$B$26,スコアリング基準!$C$26,0))))</f>
        <v/>
      </c>
      <c r="V1189" s="4">
        <f>IF($P1189="なし",スコアリング基準!$C$27,0)</f>
        <v/>
      </c>
      <c r="W1189" s="4">
        <f>IF($F1189="",0,IF(ISNUMBER($F1189),IF($F1189&lt;=スコアリング基準!$B$28,スコアリング基準!$C$28,スコアリング基準!$C$29),0))</f>
        <v/>
      </c>
      <c r="X1189" s="4">
        <f>IFERROR(VLOOKUP($B1189,スコアリング基準!$A$36:$B$46,2,FALSE),0)</f>
        <v/>
      </c>
      <c r="Y1189" s="4">
        <f>SUM($S1189:$X1189)</f>
        <v/>
      </c>
      <c r="Z1189" s="4">
        <f>IF(COUNT($M1189:$N1189)=0,"データ無",IF($Y1189&gt;=スコアリング基準!$B$30,"S",IF($Y1189&gt;=スコアリング基準!$B$31,"A",IF($Y1189&gt;=スコアリング基準!$B$32,"B","C"))))</f>
        <v/>
      </c>
      <c r="AA1189">
        <f>IFERROR(INDEX(実績DB!$I$3:$I$104,MATCH($B1189&amp;$C1189,実績DB!$J$3:$J$104,0)),"")</f>
        <v/>
      </c>
    </row>
    <row r="1190">
      <c r="A1190" t="n">
        <v>1188</v>
      </c>
      <c r="B1190" t="inlineStr">
        <is>
          <t>東京</t>
        </is>
      </c>
      <c r="C1190" t="inlineStr">
        <is>
          <t>名栗変電所</t>
        </is>
      </c>
      <c r="D1190" t="inlineStr">
        <is>
          <t>東京都</t>
        </is>
      </c>
      <c r="E1190" t="n">
        <v>154</v>
      </c>
      <c r="G1190" s="3" t="n">
        <v>35.888041</v>
      </c>
      <c r="H1190" s="3" t="n">
        <v>139.178773</v>
      </c>
      <c r="I1190" t="inlineStr">
        <is>
          <t>OSM実測</t>
        </is>
      </c>
      <c r="J1190" t="n">
        <v>9</v>
      </c>
      <c r="K1190" t="n">
        <v>9</v>
      </c>
      <c r="L1190" t="n">
        <v>-2</v>
      </c>
      <c r="M1190" t="n">
        <v>7</v>
      </c>
      <c r="N1190" t="n">
        <v>0</v>
      </c>
      <c r="O1190" t="inlineStr">
        <is>
          <t>不可 #3</t>
        </is>
      </c>
      <c r="P1190" t="inlineStr">
        <is>
          <t>有り</t>
        </is>
      </c>
      <c r="R1190" s="4">
        <f>IF(COUNT($M1190:$N1190)=0,"",IF(AND(IF($N1190&lt;&gt;"",$N1190,$M1190)&lt;=0,$O1190&lt;&gt;"可"),"警告",""))</f>
        <v/>
      </c>
      <c r="S1190" s="4">
        <f>IF(COUNT($M1190:$N1190)=0,0,IF(IF($N1190&lt;&gt;"",$N1190,$M1190)&gt;=スコアリング基準!$B$20,スコアリング基準!$C$20,IF(IF($N1190&lt;&gt;"",$N1190,$M1190)&gt;=スコアリング基準!$B$21,スコアリング基準!$C$21,IF(IF($N1190&lt;&gt;"",$N1190,$M1190)&gt;0,スコアリング基準!$C$22,0))))</f>
        <v/>
      </c>
      <c r="T1190" s="4">
        <f>IF($O1190="可",スコアリング基準!$C$23,0)</f>
        <v/>
      </c>
      <c r="U1190" s="4">
        <f>IF(OR(COUNT($K1190:$L1190)&lt;2,$K1190=0),0,IF(ABS($L1190)/$K1190&lt;=スコアリング基準!$B$24,スコアリング基準!$C$24,IF(ABS($L1190)/$K1190&lt;=スコアリング基準!$B$25,スコアリング基準!$C$25,IF(ABS($L1190)/$K1190&lt;=スコアリング基準!$B$26,スコアリング基準!$C$26,0))))</f>
        <v/>
      </c>
      <c r="V1190" s="4">
        <f>IF($P1190="なし",スコアリング基準!$C$27,0)</f>
        <v/>
      </c>
      <c r="W1190" s="4">
        <f>IF($F1190="",0,IF(ISNUMBER($F1190),IF($F1190&lt;=スコアリング基準!$B$28,スコアリング基準!$C$28,スコアリング基準!$C$29),0))</f>
        <v/>
      </c>
      <c r="X1190" s="4">
        <f>IFERROR(VLOOKUP($B1190,スコアリング基準!$A$36:$B$46,2,FALSE),0)</f>
        <v/>
      </c>
      <c r="Y1190" s="4">
        <f>SUM($S1190:$X1190)</f>
        <v/>
      </c>
      <c r="Z1190" s="4">
        <f>IF(COUNT($M1190:$N1190)=0,"データ無",IF($Y1190&gt;=スコアリング基準!$B$30,"S",IF($Y1190&gt;=スコアリング基準!$B$31,"A",IF($Y1190&gt;=スコアリング基準!$B$32,"B","C"))))</f>
        <v/>
      </c>
      <c r="AA1190">
        <f>IFERROR(INDEX(実績DB!$I$3:$I$104,MATCH($B1190&amp;$C1190,実績DB!$J$3:$J$104,0)),"")</f>
        <v/>
      </c>
    </row>
    <row r="1191">
      <c r="A1191" t="n">
        <v>1189</v>
      </c>
      <c r="B1191" t="inlineStr">
        <is>
          <t>東京</t>
        </is>
      </c>
      <c r="C1191" t="inlineStr">
        <is>
          <t>和田堀変電所</t>
        </is>
      </c>
      <c r="D1191" t="inlineStr">
        <is>
          <t>東京都</t>
        </is>
      </c>
      <c r="E1191" t="n">
        <v>154</v>
      </c>
      <c r="G1191" s="3" t="n">
        <v>35.681454</v>
      </c>
      <c r="H1191" s="3" t="n">
        <v>139.64932</v>
      </c>
      <c r="I1191" t="inlineStr">
        <is>
          <t>OSM実測</t>
        </is>
      </c>
      <c r="J1191" t="n">
        <v>600</v>
      </c>
      <c r="K1191" t="n">
        <v>453</v>
      </c>
      <c r="L1191" t="n">
        <v>82</v>
      </c>
      <c r="O1191" t="inlineStr">
        <is>
          <t>可</t>
        </is>
      </c>
      <c r="P1191" t="inlineStr">
        <is>
          <t>なし</t>
        </is>
      </c>
      <c r="R1191" s="4">
        <f>IF(COUNT($M1191:$N1191)=0,"",IF(AND(IF($N1191&lt;&gt;"",$N1191,$M1191)&lt;=0,$O1191&lt;&gt;"可"),"警告",""))</f>
        <v/>
      </c>
      <c r="S1191" s="4">
        <f>IF(COUNT($M1191:$N1191)=0,0,IF(IF($N1191&lt;&gt;"",$N1191,$M1191)&gt;=スコアリング基準!$B$20,スコアリング基準!$C$20,IF(IF($N1191&lt;&gt;"",$N1191,$M1191)&gt;=スコアリング基準!$B$21,スコアリング基準!$C$21,IF(IF($N1191&lt;&gt;"",$N1191,$M1191)&gt;0,スコアリング基準!$C$22,0))))</f>
        <v/>
      </c>
      <c r="T1191" s="4">
        <f>IF($O1191="可",スコアリング基準!$C$23,0)</f>
        <v/>
      </c>
      <c r="U1191" s="4">
        <f>IF(OR(COUNT($K1191:$L1191)&lt;2,$K1191=0),0,IF(ABS($L1191)/$K1191&lt;=スコアリング基準!$B$24,スコアリング基準!$C$24,IF(ABS($L1191)/$K1191&lt;=スコアリング基準!$B$25,スコアリング基準!$C$25,IF(ABS($L1191)/$K1191&lt;=スコアリング基準!$B$26,スコアリング基準!$C$26,0))))</f>
        <v/>
      </c>
      <c r="V1191" s="4">
        <f>IF($P1191="なし",スコアリング基準!$C$27,0)</f>
        <v/>
      </c>
      <c r="W1191" s="4">
        <f>IF($F1191="",0,IF(ISNUMBER($F1191),IF($F1191&lt;=スコアリング基準!$B$28,スコアリング基準!$C$28,スコアリング基準!$C$29),0))</f>
        <v/>
      </c>
      <c r="X1191" s="4">
        <f>IFERROR(VLOOKUP($B1191,スコアリング基準!$A$36:$B$46,2,FALSE),0)</f>
        <v/>
      </c>
      <c r="Y1191" s="4">
        <f>SUM($S1191:$X1191)</f>
        <v/>
      </c>
      <c r="Z1191" s="4">
        <f>IF(COUNT($M1191:$N1191)=0,"データ無",IF($Y1191&gt;=スコアリング基準!$B$30,"S",IF($Y1191&gt;=スコアリング基準!$B$31,"A",IF($Y1191&gt;=スコアリング基準!$B$32,"B","C"))))</f>
        <v/>
      </c>
      <c r="AA1191">
        <f>IFERROR(INDEX(実績DB!$I$3:$I$104,MATCH($B1191&amp;$C1191,実績DB!$J$3:$J$104,0)),"")</f>
        <v/>
      </c>
    </row>
    <row r="1192">
      <c r="A1192" t="n">
        <v>1190</v>
      </c>
      <c r="B1192" t="inlineStr">
        <is>
          <t>東京</t>
        </is>
      </c>
      <c r="C1192" t="inlineStr">
        <is>
          <t>坪井変電所</t>
        </is>
      </c>
      <c r="D1192" t="inlineStr">
        <is>
          <t>千葉県</t>
        </is>
      </c>
      <c r="E1192" t="n">
        <v>154</v>
      </c>
      <c r="G1192" s="3" t="n">
        <v>35.728742</v>
      </c>
      <c r="H1192" s="3" t="n">
        <v>140.053838</v>
      </c>
      <c r="I1192" t="inlineStr">
        <is>
          <t>OSM実測</t>
        </is>
      </c>
      <c r="J1192" t="n">
        <v>38</v>
      </c>
      <c r="K1192" t="n">
        <v>39</v>
      </c>
      <c r="L1192" t="n">
        <v>-20</v>
      </c>
      <c r="M1192" t="n">
        <v>19</v>
      </c>
      <c r="N1192" t="n">
        <v>0</v>
      </c>
      <c r="O1192" t="inlineStr">
        <is>
          <t>不可 #3</t>
        </is>
      </c>
      <c r="P1192" t="inlineStr">
        <is>
          <t>有り</t>
        </is>
      </c>
      <c r="R1192" s="4">
        <f>IF(COUNT($M1192:$N1192)=0,"",IF(AND(IF($N1192&lt;&gt;"",$N1192,$M1192)&lt;=0,$O1192&lt;&gt;"可"),"警告",""))</f>
        <v/>
      </c>
      <c r="S1192" s="4">
        <f>IF(COUNT($M1192:$N1192)=0,0,IF(IF($N1192&lt;&gt;"",$N1192,$M1192)&gt;=スコアリング基準!$B$20,スコアリング基準!$C$20,IF(IF($N1192&lt;&gt;"",$N1192,$M1192)&gt;=スコアリング基準!$B$21,スコアリング基準!$C$21,IF(IF($N1192&lt;&gt;"",$N1192,$M1192)&gt;0,スコアリング基準!$C$22,0))))</f>
        <v/>
      </c>
      <c r="T1192" s="4">
        <f>IF($O1192="可",スコアリング基準!$C$23,0)</f>
        <v/>
      </c>
      <c r="U1192" s="4">
        <f>IF(OR(COUNT($K1192:$L1192)&lt;2,$K1192=0),0,IF(ABS($L1192)/$K1192&lt;=スコアリング基準!$B$24,スコアリング基準!$C$24,IF(ABS($L1192)/$K1192&lt;=スコアリング基準!$B$25,スコアリング基準!$C$25,IF(ABS($L1192)/$K1192&lt;=スコアリング基準!$B$26,スコアリング基準!$C$26,0))))</f>
        <v/>
      </c>
      <c r="V1192" s="4">
        <f>IF($P1192="なし",スコアリング基準!$C$27,0)</f>
        <v/>
      </c>
      <c r="W1192" s="4">
        <f>IF($F1192="",0,IF(ISNUMBER($F1192),IF($F1192&lt;=スコアリング基準!$B$28,スコアリング基準!$C$28,スコアリング基準!$C$29),0))</f>
        <v/>
      </c>
      <c r="X1192" s="4">
        <f>IFERROR(VLOOKUP($B1192,スコアリング基準!$A$36:$B$46,2,FALSE),0)</f>
        <v/>
      </c>
      <c r="Y1192" s="4">
        <f>SUM($S1192:$X1192)</f>
        <v/>
      </c>
      <c r="Z1192" s="4">
        <f>IF(COUNT($M1192:$N1192)=0,"データ無",IF($Y1192&gt;=スコアリング基準!$B$30,"S",IF($Y1192&gt;=スコアリング基準!$B$31,"A",IF($Y1192&gt;=スコアリング基準!$B$32,"B","C"))))</f>
        <v/>
      </c>
      <c r="AA1192">
        <f>IFERROR(INDEX(実績DB!$I$3:$I$104,MATCH($B1192&amp;$C1192,実績DB!$J$3:$J$104,0)),"")</f>
        <v/>
      </c>
    </row>
    <row r="1193">
      <c r="A1193" t="n">
        <v>1191</v>
      </c>
      <c r="B1193" t="inlineStr">
        <is>
          <t>東京</t>
        </is>
      </c>
      <c r="C1193" t="inlineStr">
        <is>
          <t>埼玉変電所</t>
        </is>
      </c>
      <c r="D1193" t="inlineStr">
        <is>
          <t>埼玉県</t>
        </is>
      </c>
      <c r="E1193" t="n">
        <v>154</v>
      </c>
      <c r="G1193" s="3" t="n">
        <v>36.080992</v>
      </c>
      <c r="H1193" s="3" t="n">
        <v>139.494767</v>
      </c>
      <c r="I1193" t="inlineStr">
        <is>
          <t>OSM実測</t>
        </is>
      </c>
      <c r="J1193" t="n">
        <v>700</v>
      </c>
      <c r="K1193" t="n">
        <v>538</v>
      </c>
      <c r="L1193" t="n">
        <v>-143</v>
      </c>
      <c r="O1193" t="inlineStr">
        <is>
          <t>可</t>
        </is>
      </c>
      <c r="P1193" t="inlineStr">
        <is>
          <t>有り</t>
        </is>
      </c>
      <c r="R1193" s="4">
        <f>IF(COUNT($M1193:$N1193)=0,"",IF(AND(IF($N1193&lt;&gt;"",$N1193,$M1193)&lt;=0,$O1193&lt;&gt;"可"),"警告",""))</f>
        <v/>
      </c>
      <c r="S1193" s="4">
        <f>IF(COUNT($M1193:$N1193)=0,0,IF(IF($N1193&lt;&gt;"",$N1193,$M1193)&gt;=スコアリング基準!$B$20,スコアリング基準!$C$20,IF(IF($N1193&lt;&gt;"",$N1193,$M1193)&gt;=スコアリング基準!$B$21,スコアリング基準!$C$21,IF(IF($N1193&lt;&gt;"",$N1193,$M1193)&gt;0,スコアリング基準!$C$22,0))))</f>
        <v/>
      </c>
      <c r="T1193" s="4">
        <f>IF($O1193="可",スコアリング基準!$C$23,0)</f>
        <v/>
      </c>
      <c r="U1193" s="4">
        <f>IF(OR(COUNT($K1193:$L1193)&lt;2,$K1193=0),0,IF(ABS($L1193)/$K1193&lt;=スコアリング基準!$B$24,スコアリング基準!$C$24,IF(ABS($L1193)/$K1193&lt;=スコアリング基準!$B$25,スコアリング基準!$C$25,IF(ABS($L1193)/$K1193&lt;=スコアリング基準!$B$26,スコアリング基準!$C$26,0))))</f>
        <v/>
      </c>
      <c r="V1193" s="4">
        <f>IF($P1193="なし",スコアリング基準!$C$27,0)</f>
        <v/>
      </c>
      <c r="W1193" s="4">
        <f>IF($F1193="",0,IF(ISNUMBER($F1193),IF($F1193&lt;=スコアリング基準!$B$28,スコアリング基準!$C$28,スコアリング基準!$C$29),0))</f>
        <v/>
      </c>
      <c r="X1193" s="4">
        <f>IFERROR(VLOOKUP($B1193,スコアリング基準!$A$36:$B$46,2,FALSE),0)</f>
        <v/>
      </c>
      <c r="Y1193" s="4">
        <f>SUM($S1193:$X1193)</f>
        <v/>
      </c>
      <c r="Z1193" s="4">
        <f>IF(COUNT($M1193:$N1193)=0,"データ無",IF($Y1193&gt;=スコアリング基準!$B$30,"S",IF($Y1193&gt;=スコアリング基準!$B$31,"A",IF($Y1193&gt;=スコアリング基準!$B$32,"B","C"))))</f>
        <v/>
      </c>
      <c r="AA1193">
        <f>IFERROR(INDEX(実績DB!$I$3:$I$104,MATCH($B1193&amp;$C1193,実績DB!$J$3:$J$104,0)),"")</f>
        <v/>
      </c>
    </row>
    <row r="1194">
      <c r="A1194" t="n">
        <v>1192</v>
      </c>
      <c r="B1194" t="inlineStr">
        <is>
          <t>東京</t>
        </is>
      </c>
      <c r="C1194" t="inlineStr">
        <is>
          <t>塩尻送電所</t>
        </is>
      </c>
      <c r="D1194" t="inlineStr">
        <is>
          <t>長野県</t>
        </is>
      </c>
      <c r="E1194" t="n">
        <v>154</v>
      </c>
      <c r="G1194" s="3" t="n">
        <v>36.127525</v>
      </c>
      <c r="H1194" s="3" t="n">
        <v>137.934882</v>
      </c>
      <c r="I1194" t="inlineStr">
        <is>
          <t>OSM実測</t>
        </is>
      </c>
      <c r="R1194" s="4">
        <f>IF(COUNT($M1194:$N1194)=0,"",IF(AND(IF($N1194&lt;&gt;"",$N1194,$M1194)&lt;=0,$O1194&lt;&gt;"可"),"警告",""))</f>
        <v/>
      </c>
      <c r="S1194" s="4">
        <f>IF(COUNT($M1194:$N1194)=0,0,IF(IF($N1194&lt;&gt;"",$N1194,$M1194)&gt;=スコアリング基準!$B$20,スコアリング基準!$C$20,IF(IF($N1194&lt;&gt;"",$N1194,$M1194)&gt;=スコアリング基準!$B$21,スコアリング基準!$C$21,IF(IF($N1194&lt;&gt;"",$N1194,$M1194)&gt;0,スコアリング基準!$C$22,0))))</f>
        <v/>
      </c>
      <c r="T1194" s="4">
        <f>IF($O1194="可",スコアリング基準!$C$23,0)</f>
        <v/>
      </c>
      <c r="U1194" s="4">
        <f>IF(OR(COUNT($K1194:$L1194)&lt;2,$K1194=0),0,IF(ABS($L1194)/$K1194&lt;=スコアリング基準!$B$24,スコアリング基準!$C$24,IF(ABS($L1194)/$K1194&lt;=スコアリング基準!$B$25,スコアリング基準!$C$25,IF(ABS($L1194)/$K1194&lt;=スコアリング基準!$B$26,スコアリング基準!$C$26,0))))</f>
        <v/>
      </c>
      <c r="V1194" s="4">
        <f>IF($P1194="なし",スコアリング基準!$C$27,0)</f>
        <v/>
      </c>
      <c r="W1194" s="4">
        <f>IF($F1194="",0,IF(ISNUMBER($F1194),IF($F1194&lt;=スコアリング基準!$B$28,スコアリング基準!$C$28,スコアリング基準!$C$29),0))</f>
        <v/>
      </c>
      <c r="X1194" s="4">
        <f>IFERROR(VLOOKUP($B1194,スコアリング基準!$A$36:$B$46,2,FALSE),0)</f>
        <v/>
      </c>
      <c r="Y1194" s="4">
        <f>SUM($S1194:$X1194)</f>
        <v/>
      </c>
      <c r="Z1194" s="4">
        <f>IF(COUNT($M1194:$N1194)=0,"データ無",IF($Y1194&gt;=スコアリング基準!$B$30,"S",IF($Y1194&gt;=スコアリング基準!$B$31,"A",IF($Y1194&gt;=スコアリング基準!$B$32,"B","C"))))</f>
        <v/>
      </c>
      <c r="AA1194">
        <f>IFERROR(INDEX(実績DB!$I$3:$I$104,MATCH($B1194&amp;$C1194,実績DB!$J$3:$J$104,0)),"")</f>
        <v/>
      </c>
    </row>
    <row r="1195">
      <c r="A1195" t="n">
        <v>1193</v>
      </c>
      <c r="B1195" t="inlineStr">
        <is>
          <t>東京</t>
        </is>
      </c>
      <c r="C1195" t="inlineStr">
        <is>
          <t>外房変電所</t>
        </is>
      </c>
      <c r="D1195" t="inlineStr">
        <is>
          <t>千葉県</t>
        </is>
      </c>
      <c r="E1195" t="n">
        <v>154</v>
      </c>
      <c r="G1195" s="3" t="n">
        <v>35.52201</v>
      </c>
      <c r="H1195" s="3" t="n">
        <v>140.294959</v>
      </c>
      <c r="I1195" t="inlineStr">
        <is>
          <t>OSM実測</t>
        </is>
      </c>
      <c r="J1195" t="n">
        <v>600</v>
      </c>
      <c r="K1195" t="n">
        <v>450</v>
      </c>
      <c r="L1195" t="n">
        <v>-582</v>
      </c>
      <c r="O1195" t="inlineStr">
        <is>
          <t>可</t>
        </is>
      </c>
      <c r="P1195" t="inlineStr">
        <is>
          <t>有り</t>
        </is>
      </c>
      <c r="R1195" s="4">
        <f>IF(COUNT($M1195:$N1195)=0,"",IF(AND(IF($N1195&lt;&gt;"",$N1195,$M1195)&lt;=0,$O1195&lt;&gt;"可"),"警告",""))</f>
        <v/>
      </c>
      <c r="S1195" s="4">
        <f>IF(COUNT($M1195:$N1195)=0,0,IF(IF($N1195&lt;&gt;"",$N1195,$M1195)&gt;=スコアリング基準!$B$20,スコアリング基準!$C$20,IF(IF($N1195&lt;&gt;"",$N1195,$M1195)&gt;=スコアリング基準!$B$21,スコアリング基準!$C$21,IF(IF($N1195&lt;&gt;"",$N1195,$M1195)&gt;0,スコアリング基準!$C$22,0))))</f>
        <v/>
      </c>
      <c r="T1195" s="4">
        <f>IF($O1195="可",スコアリング基準!$C$23,0)</f>
        <v/>
      </c>
      <c r="U1195" s="4">
        <f>IF(OR(COUNT($K1195:$L1195)&lt;2,$K1195=0),0,IF(ABS($L1195)/$K1195&lt;=スコアリング基準!$B$24,スコアリング基準!$C$24,IF(ABS($L1195)/$K1195&lt;=スコアリング基準!$B$25,スコアリング基準!$C$25,IF(ABS($L1195)/$K1195&lt;=スコアリング基準!$B$26,スコアリング基準!$C$26,0))))</f>
        <v/>
      </c>
      <c r="V1195" s="4">
        <f>IF($P1195="なし",スコアリング基準!$C$27,0)</f>
        <v/>
      </c>
      <c r="W1195" s="4">
        <f>IF($F1195="",0,IF(ISNUMBER($F1195),IF($F1195&lt;=スコアリング基準!$B$28,スコアリング基準!$C$28,スコアリング基準!$C$29),0))</f>
        <v/>
      </c>
      <c r="X1195" s="4">
        <f>IFERROR(VLOOKUP($B1195,スコアリング基準!$A$36:$B$46,2,FALSE),0)</f>
        <v/>
      </c>
      <c r="Y1195" s="4">
        <f>SUM($S1195:$X1195)</f>
        <v/>
      </c>
      <c r="Z1195" s="4">
        <f>IF(COUNT($M1195:$N1195)=0,"データ無",IF($Y1195&gt;=スコアリング基準!$B$30,"S",IF($Y1195&gt;=スコアリング基準!$B$31,"A",IF($Y1195&gt;=スコアリング基準!$B$32,"B","C"))))</f>
        <v/>
      </c>
      <c r="AA1195">
        <f>IFERROR(INDEX(実績DB!$I$3:$I$104,MATCH($B1195&amp;$C1195,実績DB!$J$3:$J$104,0)),"")</f>
        <v/>
      </c>
    </row>
    <row r="1196">
      <c r="A1196" t="n">
        <v>1194</v>
      </c>
      <c r="B1196" t="inlineStr">
        <is>
          <t>東京</t>
        </is>
      </c>
      <c r="C1196" t="inlineStr">
        <is>
          <t>大瀬変電所</t>
        </is>
      </c>
      <c r="D1196" t="inlineStr">
        <is>
          <t>埼玉県</t>
        </is>
      </c>
      <c r="E1196" t="n">
        <v>154</v>
      </c>
      <c r="G1196" s="3" t="n">
        <v>35.805923</v>
      </c>
      <c r="H1196" s="3" t="n">
        <v>139.844168</v>
      </c>
      <c r="I1196" t="inlineStr">
        <is>
          <t>OSM実測</t>
        </is>
      </c>
      <c r="J1196" t="n">
        <v>38</v>
      </c>
      <c r="K1196" t="n">
        <v>39</v>
      </c>
      <c r="L1196" t="n">
        <v>-20</v>
      </c>
      <c r="M1196" t="n">
        <v>19</v>
      </c>
      <c r="N1196" t="n">
        <v>0</v>
      </c>
      <c r="O1196" t="inlineStr">
        <is>
          <t>不可 #3</t>
        </is>
      </c>
      <c r="P1196" t="inlineStr">
        <is>
          <t>有り</t>
        </is>
      </c>
      <c r="R1196" s="4">
        <f>IF(COUNT($M1196:$N1196)=0,"",IF(AND(IF($N1196&lt;&gt;"",$N1196,$M1196)&lt;=0,$O1196&lt;&gt;"可"),"警告",""))</f>
        <v/>
      </c>
      <c r="S1196" s="4">
        <f>IF(COUNT($M1196:$N1196)=0,0,IF(IF($N1196&lt;&gt;"",$N1196,$M1196)&gt;=スコアリング基準!$B$20,スコアリング基準!$C$20,IF(IF($N1196&lt;&gt;"",$N1196,$M1196)&gt;=スコアリング基準!$B$21,スコアリング基準!$C$21,IF(IF($N1196&lt;&gt;"",$N1196,$M1196)&gt;0,スコアリング基準!$C$22,0))))</f>
        <v/>
      </c>
      <c r="T1196" s="4">
        <f>IF($O1196="可",スコアリング基準!$C$23,0)</f>
        <v/>
      </c>
      <c r="U1196" s="4">
        <f>IF(OR(COUNT($K1196:$L1196)&lt;2,$K1196=0),0,IF(ABS($L1196)/$K1196&lt;=スコアリング基準!$B$24,スコアリング基準!$C$24,IF(ABS($L1196)/$K1196&lt;=スコアリング基準!$B$25,スコアリング基準!$C$25,IF(ABS($L1196)/$K1196&lt;=スコアリング基準!$B$26,スコアリング基準!$C$26,0))))</f>
        <v/>
      </c>
      <c r="V1196" s="4">
        <f>IF($P1196="なし",スコアリング基準!$C$27,0)</f>
        <v/>
      </c>
      <c r="W1196" s="4">
        <f>IF($F1196="",0,IF(ISNUMBER($F1196),IF($F1196&lt;=スコアリング基準!$B$28,スコアリング基準!$C$28,スコアリング基準!$C$29),0))</f>
        <v/>
      </c>
      <c r="X1196" s="4">
        <f>IFERROR(VLOOKUP($B1196,スコアリング基準!$A$36:$B$46,2,FALSE),0)</f>
        <v/>
      </c>
      <c r="Y1196" s="4">
        <f>SUM($S1196:$X1196)</f>
        <v/>
      </c>
      <c r="Z1196" s="4">
        <f>IF(COUNT($M1196:$N1196)=0,"データ無",IF($Y1196&gt;=スコアリング基準!$B$30,"S",IF($Y1196&gt;=スコアリング基準!$B$31,"A",IF($Y1196&gt;=スコアリング基準!$B$32,"B","C"))))</f>
        <v/>
      </c>
      <c r="AA1196">
        <f>IFERROR(INDEX(実績DB!$I$3:$I$104,MATCH($B1196&amp;$C1196,実績DB!$J$3:$J$104,0)),"")</f>
        <v/>
      </c>
    </row>
    <row r="1197">
      <c r="A1197" t="n">
        <v>1195</v>
      </c>
      <c r="B1197" t="inlineStr">
        <is>
          <t>東京</t>
        </is>
      </c>
      <c r="C1197" t="inlineStr">
        <is>
          <t>天王洲変電所</t>
        </is>
      </c>
      <c r="D1197" t="inlineStr">
        <is>
          <t>東京都</t>
        </is>
      </c>
      <c r="E1197" t="n">
        <v>154</v>
      </c>
      <c r="G1197" s="3" t="n">
        <v>35.621667</v>
      </c>
      <c r="H1197" s="3" t="n">
        <v>139.757025</v>
      </c>
      <c r="I1197" t="inlineStr">
        <is>
          <t>OSM実測</t>
        </is>
      </c>
      <c r="J1197" t="n">
        <v>800</v>
      </c>
      <c r="K1197" t="n">
        <v>682</v>
      </c>
      <c r="L1197" t="n">
        <v>95</v>
      </c>
      <c r="O1197" t="inlineStr">
        <is>
          <t>可</t>
        </is>
      </c>
      <c r="P1197" t="inlineStr">
        <is>
          <t>有り</t>
        </is>
      </c>
      <c r="R1197" s="4">
        <f>IF(COUNT($M1197:$N1197)=0,"",IF(AND(IF($N1197&lt;&gt;"",$N1197,$M1197)&lt;=0,$O1197&lt;&gt;"可"),"警告",""))</f>
        <v/>
      </c>
      <c r="S1197" s="4">
        <f>IF(COUNT($M1197:$N1197)=0,0,IF(IF($N1197&lt;&gt;"",$N1197,$M1197)&gt;=スコアリング基準!$B$20,スコアリング基準!$C$20,IF(IF($N1197&lt;&gt;"",$N1197,$M1197)&gt;=スコアリング基準!$B$21,スコアリング基準!$C$21,IF(IF($N1197&lt;&gt;"",$N1197,$M1197)&gt;0,スコアリング基準!$C$22,0))))</f>
        <v/>
      </c>
      <c r="T1197" s="4">
        <f>IF($O1197="可",スコアリング基準!$C$23,0)</f>
        <v/>
      </c>
      <c r="U1197" s="4">
        <f>IF(OR(COUNT($K1197:$L1197)&lt;2,$K1197=0),0,IF(ABS($L1197)/$K1197&lt;=スコアリング基準!$B$24,スコアリング基準!$C$24,IF(ABS($L1197)/$K1197&lt;=スコアリング基準!$B$25,スコアリング基準!$C$25,IF(ABS($L1197)/$K1197&lt;=スコアリング基準!$B$26,スコアリング基準!$C$26,0))))</f>
        <v/>
      </c>
      <c r="V1197" s="4">
        <f>IF($P1197="なし",スコアリング基準!$C$27,0)</f>
        <v/>
      </c>
      <c r="W1197" s="4">
        <f>IF($F1197="",0,IF(ISNUMBER($F1197),IF($F1197&lt;=スコアリング基準!$B$28,スコアリング基準!$C$28,スコアリング基準!$C$29),0))</f>
        <v/>
      </c>
      <c r="X1197" s="4">
        <f>IFERROR(VLOOKUP($B1197,スコアリング基準!$A$36:$B$46,2,FALSE),0)</f>
        <v/>
      </c>
      <c r="Y1197" s="4">
        <f>SUM($S1197:$X1197)</f>
        <v/>
      </c>
      <c r="Z1197" s="4">
        <f>IF(COUNT($M1197:$N1197)=0,"データ無",IF($Y1197&gt;=スコアリング基準!$B$30,"S",IF($Y1197&gt;=スコアリング基準!$B$31,"A",IF($Y1197&gt;=スコアリング基準!$B$32,"B","C"))))</f>
        <v/>
      </c>
      <c r="AA1197">
        <f>IFERROR(INDEX(実績DB!$I$3:$I$104,MATCH($B1197&amp;$C1197,実績DB!$J$3:$J$104,0)),"")</f>
        <v/>
      </c>
    </row>
    <row r="1198">
      <c r="A1198" t="n">
        <v>1196</v>
      </c>
      <c r="B1198" t="inlineStr">
        <is>
          <t>東京</t>
        </is>
      </c>
      <c r="C1198" t="inlineStr">
        <is>
          <t>奥秩父変電所</t>
        </is>
      </c>
      <c r="D1198" t="inlineStr">
        <is>
          <t>埼玉県</t>
        </is>
      </c>
      <c r="E1198" t="n">
        <v>154</v>
      </c>
      <c r="G1198" s="3" t="n">
        <v>35.9609</v>
      </c>
      <c r="H1198" s="3" t="n">
        <v>139.045849</v>
      </c>
      <c r="I1198" t="inlineStr">
        <is>
          <t>OSM実測</t>
        </is>
      </c>
      <c r="J1198" t="n">
        <v>180</v>
      </c>
      <c r="K1198" t="n">
        <v>147</v>
      </c>
      <c r="L1198" t="n">
        <v>-74</v>
      </c>
      <c r="O1198" t="inlineStr">
        <is>
          <t>可</t>
        </is>
      </c>
      <c r="P1198" t="inlineStr">
        <is>
          <t>有り</t>
        </is>
      </c>
      <c r="R1198" s="4">
        <f>IF(COUNT($M1198:$N1198)=0,"",IF(AND(IF($N1198&lt;&gt;"",$N1198,$M1198)&lt;=0,$O1198&lt;&gt;"可"),"警告",""))</f>
        <v/>
      </c>
      <c r="S1198" s="4">
        <f>IF(COUNT($M1198:$N1198)=0,0,IF(IF($N1198&lt;&gt;"",$N1198,$M1198)&gt;=スコアリング基準!$B$20,スコアリング基準!$C$20,IF(IF($N1198&lt;&gt;"",$N1198,$M1198)&gt;=スコアリング基準!$B$21,スコアリング基準!$C$21,IF(IF($N1198&lt;&gt;"",$N1198,$M1198)&gt;0,スコアリング基準!$C$22,0))))</f>
        <v/>
      </c>
      <c r="T1198" s="4">
        <f>IF($O1198="可",スコアリング基準!$C$23,0)</f>
        <v/>
      </c>
      <c r="U1198" s="4">
        <f>IF(OR(COUNT($K1198:$L1198)&lt;2,$K1198=0),0,IF(ABS($L1198)/$K1198&lt;=スコアリング基準!$B$24,スコアリング基準!$C$24,IF(ABS($L1198)/$K1198&lt;=スコアリング基準!$B$25,スコアリング基準!$C$25,IF(ABS($L1198)/$K1198&lt;=スコアリング基準!$B$26,スコアリング基準!$C$26,0))))</f>
        <v/>
      </c>
      <c r="V1198" s="4">
        <f>IF($P1198="なし",スコアリング基準!$C$27,0)</f>
        <v/>
      </c>
      <c r="W1198" s="4">
        <f>IF($F1198="",0,IF(ISNUMBER($F1198),IF($F1198&lt;=スコアリング基準!$B$28,スコアリング基準!$C$28,スコアリング基準!$C$29),0))</f>
        <v/>
      </c>
      <c r="X1198" s="4">
        <f>IFERROR(VLOOKUP($B1198,スコアリング基準!$A$36:$B$46,2,FALSE),0)</f>
        <v/>
      </c>
      <c r="Y1198" s="4">
        <f>SUM($S1198:$X1198)</f>
        <v/>
      </c>
      <c r="Z1198" s="4">
        <f>IF(COUNT($M1198:$N1198)=0,"データ無",IF($Y1198&gt;=スコアリング基準!$B$30,"S",IF($Y1198&gt;=スコアリング基準!$B$31,"A",IF($Y1198&gt;=スコアリング基準!$B$32,"B","C"))))</f>
        <v/>
      </c>
      <c r="AA1198">
        <f>IFERROR(INDEX(実績DB!$I$3:$I$104,MATCH($B1198&amp;$C1198,実績DB!$J$3:$J$104,0)),"")</f>
        <v/>
      </c>
    </row>
    <row r="1199">
      <c r="A1199" t="n">
        <v>1197</v>
      </c>
      <c r="B1199" t="inlineStr">
        <is>
          <t>東京</t>
        </is>
      </c>
      <c r="C1199" t="inlineStr">
        <is>
          <t>子安変電所</t>
        </is>
      </c>
      <c r="D1199" t="inlineStr">
        <is>
          <t>神奈川県</t>
        </is>
      </c>
      <c r="E1199" t="n">
        <v>154</v>
      </c>
      <c r="G1199" s="3" t="n">
        <v>35.48984</v>
      </c>
      <c r="H1199" s="3" t="n">
        <v>139.636847</v>
      </c>
      <c r="I1199" t="inlineStr">
        <is>
          <t>OSM実測</t>
        </is>
      </c>
      <c r="J1199" t="n">
        <v>52</v>
      </c>
      <c r="K1199" t="n">
        <v>54</v>
      </c>
      <c r="L1199" t="n">
        <v>-40</v>
      </c>
      <c r="M1199" t="n">
        <v>14</v>
      </c>
      <c r="N1199" t="n">
        <v>0</v>
      </c>
      <c r="O1199" t="inlineStr">
        <is>
          <t>不可 #3</t>
        </is>
      </c>
      <c r="P1199" t="inlineStr">
        <is>
          <t>有り</t>
        </is>
      </c>
      <c r="R1199" s="4">
        <f>IF(COUNT($M1199:$N1199)=0,"",IF(AND(IF($N1199&lt;&gt;"",$N1199,$M1199)&lt;=0,$O1199&lt;&gt;"可"),"警告",""))</f>
        <v/>
      </c>
      <c r="S1199" s="4">
        <f>IF(COUNT($M1199:$N1199)=0,0,IF(IF($N1199&lt;&gt;"",$N1199,$M1199)&gt;=スコアリング基準!$B$20,スコアリング基準!$C$20,IF(IF($N1199&lt;&gt;"",$N1199,$M1199)&gt;=スコアリング基準!$B$21,スコアリング基準!$C$21,IF(IF($N1199&lt;&gt;"",$N1199,$M1199)&gt;0,スコアリング基準!$C$22,0))))</f>
        <v/>
      </c>
      <c r="T1199" s="4">
        <f>IF($O1199="可",スコアリング基準!$C$23,0)</f>
        <v/>
      </c>
      <c r="U1199" s="4">
        <f>IF(OR(COUNT($K1199:$L1199)&lt;2,$K1199=0),0,IF(ABS($L1199)/$K1199&lt;=スコアリング基準!$B$24,スコアリング基準!$C$24,IF(ABS($L1199)/$K1199&lt;=スコアリング基準!$B$25,スコアリング基準!$C$25,IF(ABS($L1199)/$K1199&lt;=スコアリング基準!$B$26,スコアリング基準!$C$26,0))))</f>
        <v/>
      </c>
      <c r="V1199" s="4">
        <f>IF($P1199="なし",スコアリング基準!$C$27,0)</f>
        <v/>
      </c>
      <c r="W1199" s="4">
        <f>IF($F1199="",0,IF(ISNUMBER($F1199),IF($F1199&lt;=スコアリング基準!$B$28,スコアリング基準!$C$28,スコアリング基準!$C$29),0))</f>
        <v/>
      </c>
      <c r="X1199" s="4">
        <f>IFERROR(VLOOKUP($B1199,スコアリング基準!$A$36:$B$46,2,FALSE),0)</f>
        <v/>
      </c>
      <c r="Y1199" s="4">
        <f>SUM($S1199:$X1199)</f>
        <v/>
      </c>
      <c r="Z1199" s="4">
        <f>IF(COUNT($M1199:$N1199)=0,"データ無",IF($Y1199&gt;=スコアリング基準!$B$30,"S",IF($Y1199&gt;=スコアリング基準!$B$31,"A",IF($Y1199&gt;=スコアリング基準!$B$32,"B","C"))))</f>
        <v/>
      </c>
      <c r="AA1199">
        <f>IFERROR(INDEX(実績DB!$I$3:$I$104,MATCH($B1199&amp;$C1199,実績DB!$J$3:$J$104,0)),"")</f>
        <v/>
      </c>
    </row>
    <row r="1200">
      <c r="A1200" t="n">
        <v>1198</v>
      </c>
      <c r="B1200" t="inlineStr">
        <is>
          <t>東京</t>
        </is>
      </c>
      <c r="C1200" t="inlineStr">
        <is>
          <t>学園都市変電所</t>
        </is>
      </c>
      <c r="D1200" t="inlineStr">
        <is>
          <t>茨城県</t>
        </is>
      </c>
      <c r="E1200" t="n">
        <v>154</v>
      </c>
      <c r="G1200" s="3" t="n">
        <v>36.086629</v>
      </c>
      <c r="H1200" s="3" t="n">
        <v>140.098352</v>
      </c>
      <c r="I1200" t="inlineStr">
        <is>
          <t>OSM実測</t>
        </is>
      </c>
      <c r="J1200" t="n">
        <v>57</v>
      </c>
      <c r="K1200" t="n">
        <v>59</v>
      </c>
      <c r="L1200" t="n">
        <v>-40</v>
      </c>
      <c r="M1200" t="n">
        <v>19</v>
      </c>
      <c r="N1200" t="n">
        <v>0</v>
      </c>
      <c r="O1200" t="inlineStr">
        <is>
          <t>不可 #3</t>
        </is>
      </c>
      <c r="P1200" t="inlineStr">
        <is>
          <t>有り</t>
        </is>
      </c>
      <c r="R1200" s="4">
        <f>IF(COUNT($M1200:$N1200)=0,"",IF(AND(IF($N1200&lt;&gt;"",$N1200,$M1200)&lt;=0,$O1200&lt;&gt;"可"),"警告",""))</f>
        <v/>
      </c>
      <c r="S1200" s="4">
        <f>IF(COUNT($M1200:$N1200)=0,0,IF(IF($N1200&lt;&gt;"",$N1200,$M1200)&gt;=スコアリング基準!$B$20,スコアリング基準!$C$20,IF(IF($N1200&lt;&gt;"",$N1200,$M1200)&gt;=スコアリング基準!$B$21,スコアリング基準!$C$21,IF(IF($N1200&lt;&gt;"",$N1200,$M1200)&gt;0,スコアリング基準!$C$22,0))))</f>
        <v/>
      </c>
      <c r="T1200" s="4">
        <f>IF($O1200="可",スコアリング基準!$C$23,0)</f>
        <v/>
      </c>
      <c r="U1200" s="4">
        <f>IF(OR(COUNT($K1200:$L1200)&lt;2,$K1200=0),0,IF(ABS($L1200)/$K1200&lt;=スコアリング基準!$B$24,スコアリング基準!$C$24,IF(ABS($L1200)/$K1200&lt;=スコアリング基準!$B$25,スコアリング基準!$C$25,IF(ABS($L1200)/$K1200&lt;=スコアリング基準!$B$26,スコアリング基準!$C$26,0))))</f>
        <v/>
      </c>
      <c r="V1200" s="4">
        <f>IF($P1200="なし",スコアリング基準!$C$27,0)</f>
        <v/>
      </c>
      <c r="W1200" s="4">
        <f>IF($F1200="",0,IF(ISNUMBER($F1200),IF($F1200&lt;=スコアリング基準!$B$28,スコアリング基準!$C$28,スコアリング基準!$C$29),0))</f>
        <v/>
      </c>
      <c r="X1200" s="4">
        <f>IFERROR(VLOOKUP($B1200,スコアリング基準!$A$36:$B$46,2,FALSE),0)</f>
        <v/>
      </c>
      <c r="Y1200" s="4">
        <f>SUM($S1200:$X1200)</f>
        <v/>
      </c>
      <c r="Z1200" s="4">
        <f>IF(COUNT($M1200:$N1200)=0,"データ無",IF($Y1200&gt;=スコアリング基準!$B$30,"S",IF($Y1200&gt;=スコアリング基準!$B$31,"A",IF($Y1200&gt;=スコアリング基準!$B$32,"B","C"))))</f>
        <v/>
      </c>
      <c r="AA1200">
        <f>IFERROR(INDEX(実績DB!$I$3:$I$104,MATCH($B1200&amp;$C1200,実績DB!$J$3:$J$104,0)),"")</f>
        <v/>
      </c>
    </row>
    <row r="1201">
      <c r="A1201" t="n">
        <v>1199</v>
      </c>
      <c r="B1201" t="inlineStr">
        <is>
          <t>東京</t>
        </is>
      </c>
      <c r="C1201" t="inlineStr">
        <is>
          <t>宗岡変電所</t>
        </is>
      </c>
      <c r="D1201" t="inlineStr">
        <is>
          <t>埼玉県</t>
        </is>
      </c>
      <c r="E1201" t="n">
        <v>154</v>
      </c>
      <c r="G1201" s="3" t="n">
        <v>35.840309</v>
      </c>
      <c r="H1201" s="3" t="n">
        <v>139.589844</v>
      </c>
      <c r="I1201" t="inlineStr">
        <is>
          <t>OSM実測</t>
        </is>
      </c>
      <c r="J1201" t="n">
        <v>38</v>
      </c>
      <c r="K1201" t="n">
        <v>39</v>
      </c>
      <c r="L1201" t="n">
        <v>-20</v>
      </c>
      <c r="M1201" t="n">
        <v>19</v>
      </c>
      <c r="N1201" t="n">
        <v>19</v>
      </c>
      <c r="O1201" t="inlineStr">
        <is>
          <t>不可 #3</t>
        </is>
      </c>
      <c r="P1201" t="inlineStr">
        <is>
          <t>なし</t>
        </is>
      </c>
      <c r="R1201" s="4">
        <f>IF(COUNT($M1201:$N1201)=0,"",IF(AND(IF($N1201&lt;&gt;"",$N1201,$M1201)&lt;=0,$O1201&lt;&gt;"可"),"警告",""))</f>
        <v/>
      </c>
      <c r="S1201" s="4">
        <f>IF(COUNT($M1201:$N1201)=0,0,IF(IF($N1201&lt;&gt;"",$N1201,$M1201)&gt;=スコアリング基準!$B$20,スコアリング基準!$C$20,IF(IF($N1201&lt;&gt;"",$N1201,$M1201)&gt;=スコアリング基準!$B$21,スコアリング基準!$C$21,IF(IF($N1201&lt;&gt;"",$N1201,$M1201)&gt;0,スコアリング基準!$C$22,0))))</f>
        <v/>
      </c>
      <c r="T1201" s="4">
        <f>IF($O1201="可",スコアリング基準!$C$23,0)</f>
        <v/>
      </c>
      <c r="U1201" s="4">
        <f>IF(OR(COUNT($K1201:$L1201)&lt;2,$K1201=0),0,IF(ABS($L1201)/$K1201&lt;=スコアリング基準!$B$24,スコアリング基準!$C$24,IF(ABS($L1201)/$K1201&lt;=スコアリング基準!$B$25,スコアリング基準!$C$25,IF(ABS($L1201)/$K1201&lt;=スコアリング基準!$B$26,スコアリング基準!$C$26,0))))</f>
        <v/>
      </c>
      <c r="V1201" s="4">
        <f>IF($P1201="なし",スコアリング基準!$C$27,0)</f>
        <v/>
      </c>
      <c r="W1201" s="4">
        <f>IF($F1201="",0,IF(ISNUMBER($F1201),IF($F1201&lt;=スコアリング基準!$B$28,スコアリング基準!$C$28,スコアリング基準!$C$29),0))</f>
        <v/>
      </c>
      <c r="X1201" s="4">
        <f>IFERROR(VLOOKUP($B1201,スコアリング基準!$A$36:$B$46,2,FALSE),0)</f>
        <v/>
      </c>
      <c r="Y1201" s="4">
        <f>SUM($S1201:$X1201)</f>
        <v/>
      </c>
      <c r="Z1201" s="4">
        <f>IF(COUNT($M1201:$N1201)=0,"データ無",IF($Y1201&gt;=スコアリング基準!$B$30,"S",IF($Y1201&gt;=スコアリング基準!$B$31,"A",IF($Y1201&gt;=スコアリング基準!$B$32,"B","C"))))</f>
        <v/>
      </c>
      <c r="AA1201">
        <f>IFERROR(INDEX(実績DB!$I$3:$I$104,MATCH($B1201&amp;$C1201,実績DB!$J$3:$J$104,0)),"")</f>
        <v/>
      </c>
    </row>
    <row r="1202">
      <c r="A1202" t="n">
        <v>1200</v>
      </c>
      <c r="B1202" t="inlineStr">
        <is>
          <t>東京</t>
        </is>
      </c>
      <c r="C1202" t="inlineStr">
        <is>
          <t>宝積寺変電所</t>
        </is>
      </c>
      <c r="D1202" t="inlineStr">
        <is>
          <t>栃木県</t>
        </is>
      </c>
      <c r="E1202" t="n">
        <v>154</v>
      </c>
      <c r="G1202" s="3" t="n">
        <v>36.624645</v>
      </c>
      <c r="H1202" s="3" t="n">
        <v>139.99047</v>
      </c>
      <c r="I1202" t="inlineStr">
        <is>
          <t>OSM実測</t>
        </is>
      </c>
      <c r="J1202" t="n">
        <v>47</v>
      </c>
      <c r="K1202" t="n">
        <v>49</v>
      </c>
      <c r="L1202" t="n">
        <v>-40</v>
      </c>
      <c r="M1202" t="n">
        <v>9</v>
      </c>
      <c r="N1202" t="n">
        <v>0</v>
      </c>
      <c r="O1202" t="inlineStr">
        <is>
          <t>不可 #3</t>
        </is>
      </c>
      <c r="P1202" t="inlineStr">
        <is>
          <t>有り</t>
        </is>
      </c>
      <c r="R1202" s="4">
        <f>IF(COUNT($M1202:$N1202)=0,"",IF(AND(IF($N1202&lt;&gt;"",$N1202,$M1202)&lt;=0,$O1202&lt;&gt;"可"),"警告",""))</f>
        <v/>
      </c>
      <c r="S1202" s="4">
        <f>IF(COUNT($M1202:$N1202)=0,0,IF(IF($N1202&lt;&gt;"",$N1202,$M1202)&gt;=スコアリング基準!$B$20,スコアリング基準!$C$20,IF(IF($N1202&lt;&gt;"",$N1202,$M1202)&gt;=スコアリング基準!$B$21,スコアリング基準!$C$21,IF(IF($N1202&lt;&gt;"",$N1202,$M1202)&gt;0,スコアリング基準!$C$22,0))))</f>
        <v/>
      </c>
      <c r="T1202" s="4">
        <f>IF($O1202="可",スコアリング基準!$C$23,0)</f>
        <v/>
      </c>
      <c r="U1202" s="4">
        <f>IF(OR(COUNT($K1202:$L1202)&lt;2,$K1202=0),0,IF(ABS($L1202)/$K1202&lt;=スコアリング基準!$B$24,スコアリング基準!$C$24,IF(ABS($L1202)/$K1202&lt;=スコアリング基準!$B$25,スコアリング基準!$C$25,IF(ABS($L1202)/$K1202&lt;=スコアリング基準!$B$26,スコアリング基準!$C$26,0))))</f>
        <v/>
      </c>
      <c r="V1202" s="4">
        <f>IF($P1202="なし",スコアリング基準!$C$27,0)</f>
        <v/>
      </c>
      <c r="W1202" s="4">
        <f>IF($F1202="",0,IF(ISNUMBER($F1202),IF($F1202&lt;=スコアリング基準!$B$28,スコアリング基準!$C$28,スコアリング基準!$C$29),0))</f>
        <v/>
      </c>
      <c r="X1202" s="4">
        <f>IFERROR(VLOOKUP($B1202,スコアリング基準!$A$36:$B$46,2,FALSE),0)</f>
        <v/>
      </c>
      <c r="Y1202" s="4">
        <f>SUM($S1202:$X1202)</f>
        <v/>
      </c>
      <c r="Z1202" s="4">
        <f>IF(COUNT($M1202:$N1202)=0,"データ無",IF($Y1202&gt;=スコアリング基準!$B$30,"S",IF($Y1202&gt;=スコアリング基準!$B$31,"A",IF($Y1202&gt;=スコアリング基準!$B$32,"B","C"))))</f>
        <v/>
      </c>
      <c r="AA1202">
        <f>IFERROR(INDEX(実績DB!$I$3:$I$104,MATCH($B1202&amp;$C1202,実績DB!$J$3:$J$104,0)),"")</f>
        <v/>
      </c>
    </row>
    <row r="1203">
      <c r="A1203" t="n">
        <v>1201</v>
      </c>
      <c r="B1203" t="inlineStr">
        <is>
          <t>東京</t>
        </is>
      </c>
      <c r="C1203" t="inlineStr">
        <is>
          <t>宮戸変電所</t>
        </is>
      </c>
      <c r="D1203" t="inlineStr">
        <is>
          <t>埼玉県</t>
        </is>
      </c>
      <c r="E1203" t="n">
        <v>154</v>
      </c>
      <c r="G1203" s="3" t="n">
        <v>35.824286</v>
      </c>
      <c r="H1203" s="3" t="n">
        <v>139.586824</v>
      </c>
      <c r="I1203" t="inlineStr">
        <is>
          <t>OSM実測</t>
        </is>
      </c>
      <c r="J1203" t="n">
        <v>52</v>
      </c>
      <c r="K1203" t="n">
        <v>54</v>
      </c>
      <c r="L1203" t="n">
        <v>-40</v>
      </c>
      <c r="M1203" t="n">
        <v>14</v>
      </c>
      <c r="N1203" t="n">
        <v>14</v>
      </c>
      <c r="O1203" t="inlineStr">
        <is>
          <t>不可 #3</t>
        </is>
      </c>
      <c r="P1203" t="inlineStr">
        <is>
          <t>なし</t>
        </is>
      </c>
      <c r="R1203" s="4">
        <f>IF(COUNT($M1203:$N1203)=0,"",IF(AND(IF($N1203&lt;&gt;"",$N1203,$M1203)&lt;=0,$O1203&lt;&gt;"可"),"警告",""))</f>
        <v/>
      </c>
      <c r="S1203" s="4">
        <f>IF(COUNT($M1203:$N1203)=0,0,IF(IF($N1203&lt;&gt;"",$N1203,$M1203)&gt;=スコアリング基準!$B$20,スコアリング基準!$C$20,IF(IF($N1203&lt;&gt;"",$N1203,$M1203)&gt;=スコアリング基準!$B$21,スコアリング基準!$C$21,IF(IF($N1203&lt;&gt;"",$N1203,$M1203)&gt;0,スコアリング基準!$C$22,0))))</f>
        <v/>
      </c>
      <c r="T1203" s="4">
        <f>IF($O1203="可",スコアリング基準!$C$23,0)</f>
        <v/>
      </c>
      <c r="U1203" s="4">
        <f>IF(OR(COUNT($K1203:$L1203)&lt;2,$K1203=0),0,IF(ABS($L1203)/$K1203&lt;=スコアリング基準!$B$24,スコアリング基準!$C$24,IF(ABS($L1203)/$K1203&lt;=スコアリング基準!$B$25,スコアリング基準!$C$25,IF(ABS($L1203)/$K1203&lt;=スコアリング基準!$B$26,スコアリング基準!$C$26,0))))</f>
        <v/>
      </c>
      <c r="V1203" s="4">
        <f>IF($P1203="なし",スコアリング基準!$C$27,0)</f>
        <v/>
      </c>
      <c r="W1203" s="4">
        <f>IF($F1203="",0,IF(ISNUMBER($F1203),IF($F1203&lt;=スコアリング基準!$B$28,スコアリング基準!$C$28,スコアリング基準!$C$29),0))</f>
        <v/>
      </c>
      <c r="X1203" s="4">
        <f>IFERROR(VLOOKUP($B1203,スコアリング基準!$A$36:$B$46,2,FALSE),0)</f>
        <v/>
      </c>
      <c r="Y1203" s="4">
        <f>SUM($S1203:$X1203)</f>
        <v/>
      </c>
      <c r="Z1203" s="4">
        <f>IF(COUNT($M1203:$N1203)=0,"データ無",IF($Y1203&gt;=スコアリング基準!$B$30,"S",IF($Y1203&gt;=スコアリング基準!$B$31,"A",IF($Y1203&gt;=スコアリング基準!$B$32,"B","C"))))</f>
        <v/>
      </c>
      <c r="AA1203">
        <f>IFERROR(INDEX(実績DB!$I$3:$I$104,MATCH($B1203&amp;$C1203,実績DB!$J$3:$J$104,0)),"")</f>
        <v/>
      </c>
    </row>
    <row r="1204">
      <c r="A1204" t="n">
        <v>1202</v>
      </c>
      <c r="B1204" t="inlineStr">
        <is>
          <t>東京</t>
        </is>
      </c>
      <c r="C1204" t="inlineStr">
        <is>
          <t>寄巻変電所</t>
        </is>
      </c>
      <c r="D1204" t="inlineStr">
        <is>
          <t>千葉県</t>
        </is>
      </c>
      <c r="E1204" t="n">
        <v>154</v>
      </c>
      <c r="G1204" s="3" t="n">
        <v>35.802633</v>
      </c>
      <c r="H1204" s="3" t="n">
        <v>139.876141</v>
      </c>
      <c r="I1204" t="inlineStr">
        <is>
          <t>OSM実測</t>
        </is>
      </c>
      <c r="J1204" t="n">
        <v>57</v>
      </c>
      <c r="K1204" t="n">
        <v>59</v>
      </c>
      <c r="L1204" t="n">
        <v>-40</v>
      </c>
      <c r="M1204" t="n">
        <v>19</v>
      </c>
      <c r="N1204" t="n">
        <v>0</v>
      </c>
      <c r="O1204" t="inlineStr">
        <is>
          <t>不可 #3</t>
        </is>
      </c>
      <c r="P1204" t="inlineStr">
        <is>
          <t>有り</t>
        </is>
      </c>
      <c r="R1204" s="4">
        <f>IF(COUNT($M1204:$N1204)=0,"",IF(AND(IF($N1204&lt;&gt;"",$N1204,$M1204)&lt;=0,$O1204&lt;&gt;"可"),"警告",""))</f>
        <v/>
      </c>
      <c r="S1204" s="4">
        <f>IF(COUNT($M1204:$N1204)=0,0,IF(IF($N1204&lt;&gt;"",$N1204,$M1204)&gt;=スコアリング基準!$B$20,スコアリング基準!$C$20,IF(IF($N1204&lt;&gt;"",$N1204,$M1204)&gt;=スコアリング基準!$B$21,スコアリング基準!$C$21,IF(IF($N1204&lt;&gt;"",$N1204,$M1204)&gt;0,スコアリング基準!$C$22,0))))</f>
        <v/>
      </c>
      <c r="T1204" s="4">
        <f>IF($O1204="可",スコアリング基準!$C$23,0)</f>
        <v/>
      </c>
      <c r="U1204" s="4">
        <f>IF(OR(COUNT($K1204:$L1204)&lt;2,$K1204=0),0,IF(ABS($L1204)/$K1204&lt;=スコアリング基準!$B$24,スコアリング基準!$C$24,IF(ABS($L1204)/$K1204&lt;=スコアリング基準!$B$25,スコアリング基準!$C$25,IF(ABS($L1204)/$K1204&lt;=スコアリング基準!$B$26,スコアリング基準!$C$26,0))))</f>
        <v/>
      </c>
      <c r="V1204" s="4">
        <f>IF($P1204="なし",スコアリング基準!$C$27,0)</f>
        <v/>
      </c>
      <c r="W1204" s="4">
        <f>IF($F1204="",0,IF(ISNUMBER($F1204),IF($F1204&lt;=スコアリング基準!$B$28,スコアリング基準!$C$28,スコアリング基準!$C$29),0))</f>
        <v/>
      </c>
      <c r="X1204" s="4">
        <f>IFERROR(VLOOKUP($B1204,スコアリング基準!$A$36:$B$46,2,FALSE),0)</f>
        <v/>
      </c>
      <c r="Y1204" s="4">
        <f>SUM($S1204:$X1204)</f>
        <v/>
      </c>
      <c r="Z1204" s="4">
        <f>IF(COUNT($M1204:$N1204)=0,"データ無",IF($Y1204&gt;=スコアリング基準!$B$30,"S",IF($Y1204&gt;=スコアリング基準!$B$31,"A",IF($Y1204&gt;=スコアリング基準!$B$32,"B","C"))))</f>
        <v/>
      </c>
      <c r="AA1204">
        <f>IFERROR(INDEX(実績DB!$I$3:$I$104,MATCH($B1204&amp;$C1204,実績DB!$J$3:$J$104,0)),"")</f>
        <v/>
      </c>
    </row>
    <row r="1205">
      <c r="A1205" t="n">
        <v>1203</v>
      </c>
      <c r="B1205" t="inlineStr">
        <is>
          <t>東京</t>
        </is>
      </c>
      <c r="C1205" t="inlineStr">
        <is>
          <t>富岡変電所</t>
        </is>
      </c>
      <c r="D1205" t="inlineStr">
        <is>
          <t>神奈川県</t>
        </is>
      </c>
      <c r="E1205" t="n">
        <v>154</v>
      </c>
      <c r="G1205" s="3" t="n">
        <v>35.375994</v>
      </c>
      <c r="H1205" s="3" t="n">
        <v>139.622544</v>
      </c>
      <c r="I1205" t="inlineStr">
        <is>
          <t>OSM実測</t>
        </is>
      </c>
      <c r="J1205" t="n">
        <v>38</v>
      </c>
      <c r="K1205" t="n">
        <v>39</v>
      </c>
      <c r="L1205" t="n">
        <v>-30</v>
      </c>
      <c r="M1205" t="n">
        <v>9</v>
      </c>
      <c r="N1205" t="n">
        <v>0</v>
      </c>
      <c r="O1205" t="inlineStr">
        <is>
          <t>不可 #3</t>
        </is>
      </c>
      <c r="P1205" t="inlineStr">
        <is>
          <t>有り</t>
        </is>
      </c>
      <c r="R1205" s="4">
        <f>IF(COUNT($M1205:$N1205)=0,"",IF(AND(IF($N1205&lt;&gt;"",$N1205,$M1205)&lt;=0,$O1205&lt;&gt;"可"),"警告",""))</f>
        <v/>
      </c>
      <c r="S1205" s="4">
        <f>IF(COUNT($M1205:$N1205)=0,0,IF(IF($N1205&lt;&gt;"",$N1205,$M1205)&gt;=スコアリング基準!$B$20,スコアリング基準!$C$20,IF(IF($N1205&lt;&gt;"",$N1205,$M1205)&gt;=スコアリング基準!$B$21,スコアリング基準!$C$21,IF(IF($N1205&lt;&gt;"",$N1205,$M1205)&gt;0,スコアリング基準!$C$22,0))))</f>
        <v/>
      </c>
      <c r="T1205" s="4">
        <f>IF($O1205="可",スコアリング基準!$C$23,0)</f>
        <v/>
      </c>
      <c r="U1205" s="4">
        <f>IF(OR(COUNT($K1205:$L1205)&lt;2,$K1205=0),0,IF(ABS($L1205)/$K1205&lt;=スコアリング基準!$B$24,スコアリング基準!$C$24,IF(ABS($L1205)/$K1205&lt;=スコアリング基準!$B$25,スコアリング基準!$C$25,IF(ABS($L1205)/$K1205&lt;=スコアリング基準!$B$26,スコアリング基準!$C$26,0))))</f>
        <v/>
      </c>
      <c r="V1205" s="4">
        <f>IF($P1205="なし",スコアリング基準!$C$27,0)</f>
        <v/>
      </c>
      <c r="W1205" s="4">
        <f>IF($F1205="",0,IF(ISNUMBER($F1205),IF($F1205&lt;=スコアリング基準!$B$28,スコアリング基準!$C$28,スコアリング基準!$C$29),0))</f>
        <v/>
      </c>
      <c r="X1205" s="4">
        <f>IFERROR(VLOOKUP($B1205,スコアリング基準!$A$36:$B$46,2,FALSE),0)</f>
        <v/>
      </c>
      <c r="Y1205" s="4">
        <f>SUM($S1205:$X1205)</f>
        <v/>
      </c>
      <c r="Z1205" s="4">
        <f>IF(COUNT($M1205:$N1205)=0,"データ無",IF($Y1205&gt;=スコアリング基準!$B$30,"S",IF($Y1205&gt;=スコアリング基準!$B$31,"A",IF($Y1205&gt;=スコアリング基準!$B$32,"B","C"))))</f>
        <v/>
      </c>
      <c r="AA1205">
        <f>IFERROR(INDEX(実績DB!$I$3:$I$104,MATCH($B1205&amp;$C1205,実績DB!$J$3:$J$104,0)),"")</f>
        <v/>
      </c>
    </row>
    <row r="1206">
      <c r="A1206" t="n">
        <v>1204</v>
      </c>
      <c r="B1206" t="inlineStr">
        <is>
          <t>東京</t>
        </is>
      </c>
      <c r="C1206" t="inlineStr">
        <is>
          <t>小倉開閉所</t>
        </is>
      </c>
      <c r="D1206" t="inlineStr">
        <is>
          <t>東京都</t>
        </is>
      </c>
      <c r="E1206" t="n">
        <v>154</v>
      </c>
      <c r="G1206" s="3" t="n">
        <v>35.582483</v>
      </c>
      <c r="H1206" s="3" t="n">
        <v>139.291291</v>
      </c>
      <c r="I1206" t="inlineStr">
        <is>
          <t>OSM実測</t>
        </is>
      </c>
      <c r="R1206" s="4">
        <f>IF(COUNT($M1206:$N1206)=0,"",IF(AND(IF($N1206&lt;&gt;"",$N1206,$M1206)&lt;=0,$O1206&lt;&gt;"可"),"警告",""))</f>
        <v/>
      </c>
      <c r="S1206" s="4">
        <f>IF(COUNT($M1206:$N1206)=0,0,IF(IF($N1206&lt;&gt;"",$N1206,$M1206)&gt;=スコアリング基準!$B$20,スコアリング基準!$C$20,IF(IF($N1206&lt;&gt;"",$N1206,$M1206)&gt;=スコアリング基準!$B$21,スコアリング基準!$C$21,IF(IF($N1206&lt;&gt;"",$N1206,$M1206)&gt;0,スコアリング基準!$C$22,0))))</f>
        <v/>
      </c>
      <c r="T1206" s="4">
        <f>IF($O1206="可",スコアリング基準!$C$23,0)</f>
        <v/>
      </c>
      <c r="U1206" s="4">
        <f>IF(OR(COUNT($K1206:$L1206)&lt;2,$K1206=0),0,IF(ABS($L1206)/$K1206&lt;=スコアリング基準!$B$24,スコアリング基準!$C$24,IF(ABS($L1206)/$K1206&lt;=スコアリング基準!$B$25,スコアリング基準!$C$25,IF(ABS($L1206)/$K1206&lt;=スコアリング基準!$B$26,スコアリング基準!$C$26,0))))</f>
        <v/>
      </c>
      <c r="V1206" s="4">
        <f>IF($P1206="なし",スコアリング基準!$C$27,0)</f>
        <v/>
      </c>
      <c r="W1206" s="4">
        <f>IF($F1206="",0,IF(ISNUMBER($F1206),IF($F1206&lt;=スコアリング基準!$B$28,スコアリング基準!$C$28,スコアリング基準!$C$29),0))</f>
        <v/>
      </c>
      <c r="X1206" s="4">
        <f>IFERROR(VLOOKUP($B1206,スコアリング基準!$A$36:$B$46,2,FALSE),0)</f>
        <v/>
      </c>
      <c r="Y1206" s="4">
        <f>SUM($S1206:$X1206)</f>
        <v/>
      </c>
      <c r="Z1206" s="4">
        <f>IF(COUNT($M1206:$N1206)=0,"データ無",IF($Y1206&gt;=スコアリング基準!$B$30,"S",IF($Y1206&gt;=スコアリング基準!$B$31,"A",IF($Y1206&gt;=スコアリング基準!$B$32,"B","C"))))</f>
        <v/>
      </c>
      <c r="AA1206">
        <f>IFERROR(INDEX(実績DB!$I$3:$I$104,MATCH($B1206&amp;$C1206,実績DB!$J$3:$J$104,0)),"")</f>
        <v/>
      </c>
    </row>
    <row r="1207">
      <c r="A1207" t="n">
        <v>1205</v>
      </c>
      <c r="B1207" t="inlineStr">
        <is>
          <t>東京</t>
        </is>
      </c>
      <c r="C1207" t="inlineStr">
        <is>
          <t>小合変電所</t>
        </is>
      </c>
      <c r="D1207" t="inlineStr">
        <is>
          <t>千葉県</t>
        </is>
      </c>
      <c r="E1207" t="n">
        <v>154</v>
      </c>
      <c r="G1207" s="3" t="n">
        <v>35.787018</v>
      </c>
      <c r="H1207" s="3" t="n">
        <v>139.861952</v>
      </c>
      <c r="I1207" t="inlineStr">
        <is>
          <t>OSM実測</t>
        </is>
      </c>
      <c r="J1207" t="n">
        <v>19</v>
      </c>
      <c r="K1207" t="n">
        <v>19</v>
      </c>
      <c r="L1207" t="n">
        <v>0</v>
      </c>
      <c r="M1207" t="n">
        <v>19</v>
      </c>
      <c r="N1207" t="n">
        <v>0</v>
      </c>
      <c r="O1207" t="inlineStr">
        <is>
          <t>不可 #3</t>
        </is>
      </c>
      <c r="P1207" t="inlineStr">
        <is>
          <t>有り</t>
        </is>
      </c>
      <c r="R1207" s="4">
        <f>IF(COUNT($M1207:$N1207)=0,"",IF(AND(IF($N1207&lt;&gt;"",$N1207,$M1207)&lt;=0,$O1207&lt;&gt;"可"),"警告",""))</f>
        <v/>
      </c>
      <c r="S1207" s="4">
        <f>IF(COUNT($M1207:$N1207)=0,0,IF(IF($N1207&lt;&gt;"",$N1207,$M1207)&gt;=スコアリング基準!$B$20,スコアリング基準!$C$20,IF(IF($N1207&lt;&gt;"",$N1207,$M1207)&gt;=スコアリング基準!$B$21,スコアリング基準!$C$21,IF(IF($N1207&lt;&gt;"",$N1207,$M1207)&gt;0,スコアリング基準!$C$22,0))))</f>
        <v/>
      </c>
      <c r="T1207" s="4">
        <f>IF($O1207="可",スコアリング基準!$C$23,0)</f>
        <v/>
      </c>
      <c r="U1207" s="4">
        <f>IF(OR(COUNT($K1207:$L1207)&lt;2,$K1207=0),0,IF(ABS($L1207)/$K1207&lt;=スコアリング基準!$B$24,スコアリング基準!$C$24,IF(ABS($L1207)/$K1207&lt;=スコアリング基準!$B$25,スコアリング基準!$C$25,IF(ABS($L1207)/$K1207&lt;=スコアリング基準!$B$26,スコアリング基準!$C$26,0))))</f>
        <v/>
      </c>
      <c r="V1207" s="4">
        <f>IF($P1207="なし",スコアリング基準!$C$27,0)</f>
        <v/>
      </c>
      <c r="W1207" s="4">
        <f>IF($F1207="",0,IF(ISNUMBER($F1207),IF($F1207&lt;=スコアリング基準!$B$28,スコアリング基準!$C$28,スコアリング基準!$C$29),0))</f>
        <v/>
      </c>
      <c r="X1207" s="4">
        <f>IFERROR(VLOOKUP($B1207,スコアリング基準!$A$36:$B$46,2,FALSE),0)</f>
        <v/>
      </c>
      <c r="Y1207" s="4">
        <f>SUM($S1207:$X1207)</f>
        <v/>
      </c>
      <c r="Z1207" s="4">
        <f>IF(COUNT($M1207:$N1207)=0,"データ無",IF($Y1207&gt;=スコアリング基準!$B$30,"S",IF($Y1207&gt;=スコアリング基準!$B$31,"A",IF($Y1207&gt;=スコアリング基準!$B$32,"B","C"))))</f>
        <v/>
      </c>
      <c r="AA1207">
        <f>IFERROR(INDEX(実績DB!$I$3:$I$104,MATCH($B1207&amp;$C1207,実績DB!$J$3:$J$104,0)),"")</f>
        <v/>
      </c>
    </row>
    <row r="1208">
      <c r="A1208" t="n">
        <v>1206</v>
      </c>
      <c r="B1208" t="inlineStr">
        <is>
          <t>東京</t>
        </is>
      </c>
      <c r="C1208" t="inlineStr">
        <is>
          <t>小山変電所</t>
        </is>
      </c>
      <c r="D1208" t="inlineStr">
        <is>
          <t>栃木県</t>
        </is>
      </c>
      <c r="E1208" t="n">
        <v>154</v>
      </c>
      <c r="G1208" s="3" t="n">
        <v>36.325848</v>
      </c>
      <c r="H1208" s="3" t="n">
        <v>139.816707</v>
      </c>
      <c r="I1208" t="inlineStr">
        <is>
          <t>OSM実測</t>
        </is>
      </c>
      <c r="J1208" t="n">
        <v>950</v>
      </c>
      <c r="K1208" t="n">
        <v>844</v>
      </c>
      <c r="L1208" t="n">
        <v>-653</v>
      </c>
      <c r="O1208" t="inlineStr">
        <is>
          <t>可</t>
        </is>
      </c>
      <c r="P1208" t="inlineStr">
        <is>
          <t>有り</t>
        </is>
      </c>
      <c r="R1208" s="4">
        <f>IF(COUNT($M1208:$N1208)=0,"",IF(AND(IF($N1208&lt;&gt;"",$N1208,$M1208)&lt;=0,$O1208&lt;&gt;"可"),"警告",""))</f>
        <v/>
      </c>
      <c r="S1208" s="4">
        <f>IF(COUNT($M1208:$N1208)=0,0,IF(IF($N1208&lt;&gt;"",$N1208,$M1208)&gt;=スコアリング基準!$B$20,スコアリング基準!$C$20,IF(IF($N1208&lt;&gt;"",$N1208,$M1208)&gt;=スコアリング基準!$B$21,スコアリング基準!$C$21,IF(IF($N1208&lt;&gt;"",$N1208,$M1208)&gt;0,スコアリング基準!$C$22,0))))</f>
        <v/>
      </c>
      <c r="T1208" s="4">
        <f>IF($O1208="可",スコアリング基準!$C$23,0)</f>
        <v/>
      </c>
      <c r="U1208" s="4">
        <f>IF(OR(COUNT($K1208:$L1208)&lt;2,$K1208=0),0,IF(ABS($L1208)/$K1208&lt;=スコアリング基準!$B$24,スコアリング基準!$C$24,IF(ABS($L1208)/$K1208&lt;=スコアリング基準!$B$25,スコアリング基準!$C$25,IF(ABS($L1208)/$K1208&lt;=スコアリング基準!$B$26,スコアリング基準!$C$26,0))))</f>
        <v/>
      </c>
      <c r="V1208" s="4">
        <f>IF($P1208="なし",スコアリング基準!$C$27,0)</f>
        <v/>
      </c>
      <c r="W1208" s="4">
        <f>IF($F1208="",0,IF(ISNUMBER($F1208),IF($F1208&lt;=スコアリング基準!$B$28,スコアリング基準!$C$28,スコアリング基準!$C$29),0))</f>
        <v/>
      </c>
      <c r="X1208" s="4">
        <f>IFERROR(VLOOKUP($B1208,スコアリング基準!$A$36:$B$46,2,FALSE),0)</f>
        <v/>
      </c>
      <c r="Y1208" s="4">
        <f>SUM($S1208:$X1208)</f>
        <v/>
      </c>
      <c r="Z1208" s="4">
        <f>IF(COUNT($M1208:$N1208)=0,"データ無",IF($Y1208&gt;=スコアリング基準!$B$30,"S",IF($Y1208&gt;=スコアリング基準!$B$31,"A",IF($Y1208&gt;=スコアリング基準!$B$32,"B","C"))))</f>
        <v/>
      </c>
      <c r="AA1208">
        <f>IFERROR(INDEX(実績DB!$I$3:$I$104,MATCH($B1208&amp;$C1208,実績DB!$J$3:$J$104,0)),"")</f>
        <v/>
      </c>
    </row>
    <row r="1209">
      <c r="A1209" t="n">
        <v>1207</v>
      </c>
      <c r="B1209" t="inlineStr">
        <is>
          <t>東京</t>
        </is>
      </c>
      <c r="C1209" t="inlineStr">
        <is>
          <t>小松変電所</t>
        </is>
      </c>
      <c r="D1209" t="inlineStr">
        <is>
          <t>群馬県</t>
        </is>
      </c>
      <c r="E1209" t="n">
        <v>154</v>
      </c>
      <c r="G1209" s="3" t="n">
        <v>36.71645</v>
      </c>
      <c r="H1209" s="3" t="n">
        <v>138.979666</v>
      </c>
      <c r="I1209" t="inlineStr">
        <is>
          <t>OSM実測</t>
        </is>
      </c>
      <c r="J1209" t="n">
        <v>160</v>
      </c>
      <c r="K1209" t="n">
        <v>160</v>
      </c>
      <c r="L1209" t="n">
        <v>-117</v>
      </c>
      <c r="O1209" t="inlineStr">
        <is>
          <t>可</t>
        </is>
      </c>
      <c r="P1209" t="inlineStr">
        <is>
          <t>有り</t>
        </is>
      </c>
      <c r="R1209" s="4">
        <f>IF(COUNT($M1209:$N1209)=0,"",IF(AND(IF($N1209&lt;&gt;"",$N1209,$M1209)&lt;=0,$O1209&lt;&gt;"可"),"警告",""))</f>
        <v/>
      </c>
      <c r="S1209" s="4">
        <f>IF(COUNT($M1209:$N1209)=0,0,IF(IF($N1209&lt;&gt;"",$N1209,$M1209)&gt;=スコアリング基準!$B$20,スコアリング基準!$C$20,IF(IF($N1209&lt;&gt;"",$N1209,$M1209)&gt;=スコアリング基準!$B$21,スコアリング基準!$C$21,IF(IF($N1209&lt;&gt;"",$N1209,$M1209)&gt;0,スコアリング基準!$C$22,0))))</f>
        <v/>
      </c>
      <c r="T1209" s="4">
        <f>IF($O1209="可",スコアリング基準!$C$23,0)</f>
        <v/>
      </c>
      <c r="U1209" s="4">
        <f>IF(OR(COUNT($K1209:$L1209)&lt;2,$K1209=0),0,IF(ABS($L1209)/$K1209&lt;=スコアリング基準!$B$24,スコアリング基準!$C$24,IF(ABS($L1209)/$K1209&lt;=スコアリング基準!$B$25,スコアリング基準!$C$25,IF(ABS($L1209)/$K1209&lt;=スコアリング基準!$B$26,スコアリング基準!$C$26,0))))</f>
        <v/>
      </c>
      <c r="V1209" s="4">
        <f>IF($P1209="なし",スコアリング基準!$C$27,0)</f>
        <v/>
      </c>
      <c r="W1209" s="4">
        <f>IF($F1209="",0,IF(ISNUMBER($F1209),IF($F1209&lt;=スコアリング基準!$B$28,スコアリング基準!$C$28,スコアリング基準!$C$29),0))</f>
        <v/>
      </c>
      <c r="X1209" s="4">
        <f>IFERROR(VLOOKUP($B1209,スコアリング基準!$A$36:$B$46,2,FALSE),0)</f>
        <v/>
      </c>
      <c r="Y1209" s="4">
        <f>SUM($S1209:$X1209)</f>
        <v/>
      </c>
      <c r="Z1209" s="4">
        <f>IF(COUNT($M1209:$N1209)=0,"データ無",IF($Y1209&gt;=スコアリング基準!$B$30,"S",IF($Y1209&gt;=スコアリング基準!$B$31,"A",IF($Y1209&gt;=スコアリング基準!$B$32,"B","C"))))</f>
        <v/>
      </c>
      <c r="AA1209">
        <f>IFERROR(INDEX(実績DB!$I$3:$I$104,MATCH($B1209&amp;$C1209,実績DB!$J$3:$J$104,0)),"")</f>
        <v/>
      </c>
    </row>
    <row r="1210">
      <c r="A1210" t="n">
        <v>1208</v>
      </c>
      <c r="B1210" t="inlineStr">
        <is>
          <t>東京</t>
        </is>
      </c>
      <c r="C1210" t="inlineStr">
        <is>
          <t>小松川変電所</t>
        </is>
      </c>
      <c r="D1210" t="inlineStr">
        <is>
          <t>東京都</t>
        </is>
      </c>
      <c r="E1210" t="n">
        <v>154</v>
      </c>
      <c r="G1210" s="3" t="n">
        <v>35.687356</v>
      </c>
      <c r="H1210" s="3" t="n">
        <v>139.869387</v>
      </c>
      <c r="I1210" t="inlineStr">
        <is>
          <t>OSM実測</t>
        </is>
      </c>
      <c r="J1210" t="n">
        <v>600</v>
      </c>
      <c r="K1210" t="n">
        <v>446</v>
      </c>
      <c r="L1210" t="n">
        <v>64</v>
      </c>
      <c r="O1210" t="inlineStr">
        <is>
          <t>可</t>
        </is>
      </c>
      <c r="P1210" t="inlineStr">
        <is>
          <t>有り</t>
        </is>
      </c>
      <c r="R1210" s="4">
        <f>IF(COUNT($M1210:$N1210)=0,"",IF(AND(IF($N1210&lt;&gt;"",$N1210,$M1210)&lt;=0,$O1210&lt;&gt;"可"),"警告",""))</f>
        <v/>
      </c>
      <c r="S1210" s="4">
        <f>IF(COUNT($M1210:$N1210)=0,0,IF(IF($N1210&lt;&gt;"",$N1210,$M1210)&gt;=スコアリング基準!$B$20,スコアリング基準!$C$20,IF(IF($N1210&lt;&gt;"",$N1210,$M1210)&gt;=スコアリング基準!$B$21,スコアリング基準!$C$21,IF(IF($N1210&lt;&gt;"",$N1210,$M1210)&gt;0,スコアリング基準!$C$22,0))))</f>
        <v/>
      </c>
      <c r="T1210" s="4">
        <f>IF($O1210="可",スコアリング基準!$C$23,0)</f>
        <v/>
      </c>
      <c r="U1210" s="4">
        <f>IF(OR(COUNT($K1210:$L1210)&lt;2,$K1210=0),0,IF(ABS($L1210)/$K1210&lt;=スコアリング基準!$B$24,スコアリング基準!$C$24,IF(ABS($L1210)/$K1210&lt;=スコアリング基準!$B$25,スコアリング基準!$C$25,IF(ABS($L1210)/$K1210&lt;=スコアリング基準!$B$26,スコアリング基準!$C$26,0))))</f>
        <v/>
      </c>
      <c r="V1210" s="4">
        <f>IF($P1210="なし",スコアリング基準!$C$27,0)</f>
        <v/>
      </c>
      <c r="W1210" s="4">
        <f>IF($F1210="",0,IF(ISNUMBER($F1210),IF($F1210&lt;=スコアリング基準!$B$28,スコアリング基準!$C$28,スコアリング基準!$C$29),0))</f>
        <v/>
      </c>
      <c r="X1210" s="4">
        <f>IFERROR(VLOOKUP($B1210,スコアリング基準!$A$36:$B$46,2,FALSE),0)</f>
        <v/>
      </c>
      <c r="Y1210" s="4">
        <f>SUM($S1210:$X1210)</f>
        <v/>
      </c>
      <c r="Z1210" s="4">
        <f>IF(COUNT($M1210:$N1210)=0,"データ無",IF($Y1210&gt;=スコアリング基準!$B$30,"S",IF($Y1210&gt;=スコアリング基準!$B$31,"A",IF($Y1210&gt;=スコアリング基準!$B$32,"B","C"))))</f>
        <v/>
      </c>
      <c r="AA1210">
        <f>IFERROR(INDEX(実績DB!$I$3:$I$104,MATCH($B1210&amp;$C1210,実績DB!$J$3:$J$104,0)),"")</f>
        <v/>
      </c>
    </row>
    <row r="1211">
      <c r="A1211" t="n">
        <v>1209</v>
      </c>
      <c r="B1211" t="inlineStr">
        <is>
          <t>東京</t>
        </is>
      </c>
      <c r="C1211" t="inlineStr">
        <is>
          <t>山梨変電所</t>
        </is>
      </c>
      <c r="D1211" t="inlineStr">
        <is>
          <t>山梨県</t>
        </is>
      </c>
      <c r="E1211" t="n">
        <v>154</v>
      </c>
      <c r="G1211" s="3" t="n">
        <v>35.636797</v>
      </c>
      <c r="H1211" s="3" t="n">
        <v>138.573683</v>
      </c>
      <c r="I1211" t="inlineStr">
        <is>
          <t>OSM実測</t>
        </is>
      </c>
      <c r="J1211" t="n">
        <v>560</v>
      </c>
      <c r="K1211" t="n">
        <v>381</v>
      </c>
      <c r="L1211" t="n">
        <v>-239</v>
      </c>
      <c r="O1211" t="inlineStr">
        <is>
          <t>可</t>
        </is>
      </c>
      <c r="P1211" t="inlineStr">
        <is>
          <t>なし</t>
        </is>
      </c>
      <c r="R1211" s="4">
        <f>IF(COUNT($M1211:$N1211)=0,"",IF(AND(IF($N1211&lt;&gt;"",$N1211,$M1211)&lt;=0,$O1211&lt;&gt;"可"),"警告",""))</f>
        <v/>
      </c>
      <c r="S1211" s="4">
        <f>IF(COUNT($M1211:$N1211)=0,0,IF(IF($N1211&lt;&gt;"",$N1211,$M1211)&gt;=スコアリング基準!$B$20,スコアリング基準!$C$20,IF(IF($N1211&lt;&gt;"",$N1211,$M1211)&gt;=スコアリング基準!$B$21,スコアリング基準!$C$21,IF(IF($N1211&lt;&gt;"",$N1211,$M1211)&gt;0,スコアリング基準!$C$22,0))))</f>
        <v/>
      </c>
      <c r="T1211" s="4">
        <f>IF($O1211="可",スコアリング基準!$C$23,0)</f>
        <v/>
      </c>
      <c r="U1211" s="4">
        <f>IF(OR(COUNT($K1211:$L1211)&lt;2,$K1211=0),0,IF(ABS($L1211)/$K1211&lt;=スコアリング基準!$B$24,スコアリング基準!$C$24,IF(ABS($L1211)/$K1211&lt;=スコアリング基準!$B$25,スコアリング基準!$C$25,IF(ABS($L1211)/$K1211&lt;=スコアリング基準!$B$26,スコアリング基準!$C$26,0))))</f>
        <v/>
      </c>
      <c r="V1211" s="4">
        <f>IF($P1211="なし",スコアリング基準!$C$27,0)</f>
        <v/>
      </c>
      <c r="W1211" s="4">
        <f>IF($F1211="",0,IF(ISNUMBER($F1211),IF($F1211&lt;=スコアリング基準!$B$28,スコアリング基準!$C$28,スコアリング基準!$C$29),0))</f>
        <v/>
      </c>
      <c r="X1211" s="4">
        <f>IFERROR(VLOOKUP($B1211,スコアリング基準!$A$36:$B$46,2,FALSE),0)</f>
        <v/>
      </c>
      <c r="Y1211" s="4">
        <f>SUM($S1211:$X1211)</f>
        <v/>
      </c>
      <c r="Z1211" s="4">
        <f>IF(COUNT($M1211:$N1211)=0,"データ無",IF($Y1211&gt;=スコアリング基準!$B$30,"S",IF($Y1211&gt;=スコアリング基準!$B$31,"A",IF($Y1211&gt;=スコアリング基準!$B$32,"B","C"))))</f>
        <v/>
      </c>
      <c r="AA1211">
        <f>IFERROR(INDEX(実績DB!$I$3:$I$104,MATCH($B1211&amp;$C1211,実績DB!$J$3:$J$104,0)),"")</f>
        <v/>
      </c>
    </row>
    <row r="1212">
      <c r="A1212" t="n">
        <v>1210</v>
      </c>
      <c r="B1212" t="inlineStr">
        <is>
          <t>東京</t>
        </is>
      </c>
      <c r="C1212" t="inlineStr">
        <is>
          <t>岡部交流変電所</t>
        </is>
      </c>
      <c r="D1212" t="inlineStr">
        <is>
          <t>埼玉県</t>
        </is>
      </c>
      <c r="E1212" t="n">
        <v>154</v>
      </c>
      <c r="G1212" s="3" t="n">
        <v>36.208413</v>
      </c>
      <c r="H1212" s="3" t="n">
        <v>139.229992</v>
      </c>
      <c r="I1212" t="inlineStr">
        <is>
          <t>OSM実測</t>
        </is>
      </c>
      <c r="R1212" s="4">
        <f>IF(COUNT($M1212:$N1212)=0,"",IF(AND(IF($N1212&lt;&gt;"",$N1212,$M1212)&lt;=0,$O1212&lt;&gt;"可"),"警告",""))</f>
        <v/>
      </c>
      <c r="S1212" s="4">
        <f>IF(COUNT($M1212:$N1212)=0,0,IF(IF($N1212&lt;&gt;"",$N1212,$M1212)&gt;=スコアリング基準!$B$20,スコアリング基準!$C$20,IF(IF($N1212&lt;&gt;"",$N1212,$M1212)&gt;=スコアリング基準!$B$21,スコアリング基準!$C$21,IF(IF($N1212&lt;&gt;"",$N1212,$M1212)&gt;0,スコアリング基準!$C$22,0))))</f>
        <v/>
      </c>
      <c r="T1212" s="4">
        <f>IF($O1212="可",スコアリング基準!$C$23,0)</f>
        <v/>
      </c>
      <c r="U1212" s="4">
        <f>IF(OR(COUNT($K1212:$L1212)&lt;2,$K1212=0),0,IF(ABS($L1212)/$K1212&lt;=スコアリング基準!$B$24,スコアリング基準!$C$24,IF(ABS($L1212)/$K1212&lt;=スコアリング基準!$B$25,スコアリング基準!$C$25,IF(ABS($L1212)/$K1212&lt;=スコアリング基準!$B$26,スコアリング基準!$C$26,0))))</f>
        <v/>
      </c>
      <c r="V1212" s="4">
        <f>IF($P1212="なし",スコアリング基準!$C$27,0)</f>
        <v/>
      </c>
      <c r="W1212" s="4">
        <f>IF($F1212="",0,IF(ISNUMBER($F1212),IF($F1212&lt;=スコアリング基準!$B$28,スコアリング基準!$C$28,スコアリング基準!$C$29),0))</f>
        <v/>
      </c>
      <c r="X1212" s="4">
        <f>IFERROR(VLOOKUP($B1212,スコアリング基準!$A$36:$B$46,2,FALSE),0)</f>
        <v/>
      </c>
      <c r="Y1212" s="4">
        <f>SUM($S1212:$X1212)</f>
        <v/>
      </c>
      <c r="Z1212" s="4">
        <f>IF(COUNT($M1212:$N1212)=0,"データ無",IF($Y1212&gt;=スコアリング基準!$B$30,"S",IF($Y1212&gt;=スコアリング基準!$B$31,"A",IF($Y1212&gt;=スコアリング基準!$B$32,"B","C"))))</f>
        <v/>
      </c>
      <c r="AA1212">
        <f>IFERROR(INDEX(実績DB!$I$3:$I$104,MATCH($B1212&amp;$C1212,実績DB!$J$3:$J$104,0)),"")</f>
        <v/>
      </c>
    </row>
    <row r="1213">
      <c r="A1213" t="n">
        <v>1211</v>
      </c>
      <c r="B1213" t="inlineStr">
        <is>
          <t>東京</t>
        </is>
      </c>
      <c r="C1213" t="inlineStr">
        <is>
          <t>岩槻変電所</t>
        </is>
      </c>
      <c r="D1213" t="inlineStr">
        <is>
          <t>埼玉県</t>
        </is>
      </c>
      <c r="E1213" t="n">
        <v>154</v>
      </c>
      <c r="G1213" s="3" t="n">
        <v>35.923702</v>
      </c>
      <c r="H1213" s="3" t="n">
        <v>139.718935</v>
      </c>
      <c r="I1213" t="inlineStr">
        <is>
          <t>OSM実測</t>
        </is>
      </c>
      <c r="J1213" t="n">
        <v>700</v>
      </c>
      <c r="K1213" t="n">
        <v>554</v>
      </c>
      <c r="L1213" t="n">
        <v>89</v>
      </c>
      <c r="O1213" t="inlineStr">
        <is>
          <t>可</t>
        </is>
      </c>
      <c r="P1213" t="inlineStr">
        <is>
          <t>有り</t>
        </is>
      </c>
      <c r="R1213" s="4">
        <f>IF(COUNT($M1213:$N1213)=0,"",IF(AND(IF($N1213&lt;&gt;"",$N1213,$M1213)&lt;=0,$O1213&lt;&gt;"可"),"警告",""))</f>
        <v/>
      </c>
      <c r="S1213" s="4">
        <f>IF(COUNT($M1213:$N1213)=0,0,IF(IF($N1213&lt;&gt;"",$N1213,$M1213)&gt;=スコアリング基準!$B$20,スコアリング基準!$C$20,IF(IF($N1213&lt;&gt;"",$N1213,$M1213)&gt;=スコアリング基準!$B$21,スコアリング基準!$C$21,IF(IF($N1213&lt;&gt;"",$N1213,$M1213)&gt;0,スコアリング基準!$C$22,0))))</f>
        <v/>
      </c>
      <c r="T1213" s="4">
        <f>IF($O1213="可",スコアリング基準!$C$23,0)</f>
        <v/>
      </c>
      <c r="U1213" s="4">
        <f>IF(OR(COUNT($K1213:$L1213)&lt;2,$K1213=0),0,IF(ABS($L1213)/$K1213&lt;=スコアリング基準!$B$24,スコアリング基準!$C$24,IF(ABS($L1213)/$K1213&lt;=スコアリング基準!$B$25,スコアリング基準!$C$25,IF(ABS($L1213)/$K1213&lt;=スコアリング基準!$B$26,スコアリング基準!$C$26,0))))</f>
        <v/>
      </c>
      <c r="V1213" s="4">
        <f>IF($P1213="なし",スコアリング基準!$C$27,0)</f>
        <v/>
      </c>
      <c r="W1213" s="4">
        <f>IF($F1213="",0,IF(ISNUMBER($F1213),IF($F1213&lt;=スコアリング基準!$B$28,スコアリング基準!$C$28,スコアリング基準!$C$29),0))</f>
        <v/>
      </c>
      <c r="X1213" s="4">
        <f>IFERROR(VLOOKUP($B1213,スコアリング基準!$A$36:$B$46,2,FALSE),0)</f>
        <v/>
      </c>
      <c r="Y1213" s="4">
        <f>SUM($S1213:$X1213)</f>
        <v/>
      </c>
      <c r="Z1213" s="4">
        <f>IF(COUNT($M1213:$N1213)=0,"データ無",IF($Y1213&gt;=スコアリング基準!$B$30,"S",IF($Y1213&gt;=スコアリング基準!$B$31,"A",IF($Y1213&gt;=スコアリング基準!$B$32,"B","C"))))</f>
        <v/>
      </c>
      <c r="AA1213">
        <f>IFERROR(INDEX(実績DB!$I$3:$I$104,MATCH($B1213&amp;$C1213,実績DB!$J$3:$J$104,0)),"")</f>
        <v/>
      </c>
    </row>
    <row r="1214">
      <c r="A1214" t="n">
        <v>1212</v>
      </c>
      <c r="B1214" t="inlineStr">
        <is>
          <t>東京</t>
        </is>
      </c>
      <c r="C1214" t="inlineStr">
        <is>
          <t>岳南変電所</t>
        </is>
      </c>
      <c r="D1214" t="inlineStr">
        <is>
          <t>静岡県</t>
        </is>
      </c>
      <c r="E1214" t="n">
        <v>154</v>
      </c>
      <c r="G1214" s="3" t="n">
        <v>35.149454</v>
      </c>
      <c r="H1214" s="3" t="n">
        <v>138.68254</v>
      </c>
      <c r="I1214" t="inlineStr">
        <is>
          <t>OSM実測</t>
        </is>
      </c>
      <c r="J1214" t="n">
        <v>600</v>
      </c>
      <c r="K1214" t="n">
        <v>453</v>
      </c>
      <c r="L1214" t="n">
        <v>-171</v>
      </c>
      <c r="O1214" t="inlineStr">
        <is>
          <t>可</t>
        </is>
      </c>
      <c r="P1214" t="inlineStr">
        <is>
          <t>なし</t>
        </is>
      </c>
      <c r="R1214" s="4">
        <f>IF(COUNT($M1214:$N1214)=0,"",IF(AND(IF($N1214&lt;&gt;"",$N1214,$M1214)&lt;=0,$O1214&lt;&gt;"可"),"警告",""))</f>
        <v/>
      </c>
      <c r="S1214" s="4">
        <f>IF(COUNT($M1214:$N1214)=0,0,IF(IF($N1214&lt;&gt;"",$N1214,$M1214)&gt;=スコアリング基準!$B$20,スコアリング基準!$C$20,IF(IF($N1214&lt;&gt;"",$N1214,$M1214)&gt;=スコアリング基準!$B$21,スコアリング基準!$C$21,IF(IF($N1214&lt;&gt;"",$N1214,$M1214)&gt;0,スコアリング基準!$C$22,0))))</f>
        <v/>
      </c>
      <c r="T1214" s="4">
        <f>IF($O1214="可",スコアリング基準!$C$23,0)</f>
        <v/>
      </c>
      <c r="U1214" s="4">
        <f>IF(OR(COUNT($K1214:$L1214)&lt;2,$K1214=0),0,IF(ABS($L1214)/$K1214&lt;=スコアリング基準!$B$24,スコアリング基準!$C$24,IF(ABS($L1214)/$K1214&lt;=スコアリング基準!$B$25,スコアリング基準!$C$25,IF(ABS($L1214)/$K1214&lt;=スコアリング基準!$B$26,スコアリング基準!$C$26,0))))</f>
        <v/>
      </c>
      <c r="V1214" s="4">
        <f>IF($P1214="なし",スコアリング基準!$C$27,0)</f>
        <v/>
      </c>
      <c r="W1214" s="4">
        <f>IF($F1214="",0,IF(ISNUMBER($F1214),IF($F1214&lt;=スコアリング基準!$B$28,スコアリング基準!$C$28,スコアリング基準!$C$29),0))</f>
        <v/>
      </c>
      <c r="X1214" s="4">
        <f>IFERROR(VLOOKUP($B1214,スコアリング基準!$A$36:$B$46,2,FALSE),0)</f>
        <v/>
      </c>
      <c r="Y1214" s="4">
        <f>SUM($S1214:$X1214)</f>
        <v/>
      </c>
      <c r="Z1214" s="4">
        <f>IF(COUNT($M1214:$N1214)=0,"データ無",IF($Y1214&gt;=スコアリング基準!$B$30,"S",IF($Y1214&gt;=スコアリング基準!$B$31,"A",IF($Y1214&gt;=スコアリング基準!$B$32,"B","C"))))</f>
        <v/>
      </c>
      <c r="AA1214">
        <f>IFERROR(INDEX(実績DB!$I$3:$I$104,MATCH($B1214&amp;$C1214,実績DB!$J$3:$J$104,0)),"")</f>
        <v/>
      </c>
    </row>
    <row r="1215">
      <c r="A1215" t="n">
        <v>1213</v>
      </c>
      <c r="B1215" t="inlineStr">
        <is>
          <t>東京</t>
        </is>
      </c>
      <c r="C1215" t="inlineStr">
        <is>
          <t>岸根変電所</t>
        </is>
      </c>
      <c r="D1215" t="inlineStr">
        <is>
          <t>神奈川県</t>
        </is>
      </c>
      <c r="E1215" t="n">
        <v>154</v>
      </c>
      <c r="G1215" s="3" t="n">
        <v>35.500899</v>
      </c>
      <c r="H1215" s="3" t="n">
        <v>139.608761</v>
      </c>
      <c r="I1215" t="inlineStr">
        <is>
          <t>OSM実測</t>
        </is>
      </c>
      <c r="J1215" t="n">
        <v>57</v>
      </c>
      <c r="K1215" t="n">
        <v>59</v>
      </c>
      <c r="L1215" t="n">
        <v>-30</v>
      </c>
      <c r="M1215" t="n">
        <v>29</v>
      </c>
      <c r="N1215" t="n">
        <v>0</v>
      </c>
      <c r="O1215" t="inlineStr">
        <is>
          <t>不可 #3</t>
        </is>
      </c>
      <c r="P1215" t="inlineStr">
        <is>
          <t>有り</t>
        </is>
      </c>
      <c r="R1215" s="4">
        <f>IF(COUNT($M1215:$N1215)=0,"",IF(AND(IF($N1215&lt;&gt;"",$N1215,$M1215)&lt;=0,$O1215&lt;&gt;"可"),"警告",""))</f>
        <v/>
      </c>
      <c r="S1215" s="4">
        <f>IF(COUNT($M1215:$N1215)=0,0,IF(IF($N1215&lt;&gt;"",$N1215,$M1215)&gt;=スコアリング基準!$B$20,スコアリング基準!$C$20,IF(IF($N1215&lt;&gt;"",$N1215,$M1215)&gt;=スコアリング基準!$B$21,スコアリング基準!$C$21,IF(IF($N1215&lt;&gt;"",$N1215,$M1215)&gt;0,スコアリング基準!$C$22,0))))</f>
        <v/>
      </c>
      <c r="T1215" s="4">
        <f>IF($O1215="可",スコアリング基準!$C$23,0)</f>
        <v/>
      </c>
      <c r="U1215" s="4">
        <f>IF(OR(COUNT($K1215:$L1215)&lt;2,$K1215=0),0,IF(ABS($L1215)/$K1215&lt;=スコアリング基準!$B$24,スコアリング基準!$C$24,IF(ABS($L1215)/$K1215&lt;=スコアリング基準!$B$25,スコアリング基準!$C$25,IF(ABS($L1215)/$K1215&lt;=スコアリング基準!$B$26,スコアリング基準!$C$26,0))))</f>
        <v/>
      </c>
      <c r="V1215" s="4">
        <f>IF($P1215="なし",スコアリング基準!$C$27,0)</f>
        <v/>
      </c>
      <c r="W1215" s="4">
        <f>IF($F1215="",0,IF(ISNUMBER($F1215),IF($F1215&lt;=スコアリング基準!$B$28,スコアリング基準!$C$28,スコアリング基準!$C$29),0))</f>
        <v/>
      </c>
      <c r="X1215" s="4">
        <f>IFERROR(VLOOKUP($B1215,スコアリング基準!$A$36:$B$46,2,FALSE),0)</f>
        <v/>
      </c>
      <c r="Y1215" s="4">
        <f>SUM($S1215:$X1215)</f>
        <v/>
      </c>
      <c r="Z1215" s="4">
        <f>IF(COUNT($M1215:$N1215)=0,"データ無",IF($Y1215&gt;=スコアリング基準!$B$30,"S",IF($Y1215&gt;=スコアリング基準!$B$31,"A",IF($Y1215&gt;=スコアリング基準!$B$32,"B","C"))))</f>
        <v/>
      </c>
      <c r="AA1215">
        <f>IFERROR(INDEX(実績DB!$I$3:$I$104,MATCH($B1215&amp;$C1215,実績DB!$J$3:$J$104,0)),"")</f>
        <v/>
      </c>
    </row>
    <row r="1216">
      <c r="A1216" t="n">
        <v>1214</v>
      </c>
      <c r="B1216" t="inlineStr">
        <is>
          <t>東京</t>
        </is>
      </c>
      <c r="C1216" t="inlineStr">
        <is>
          <t>川崎変電所</t>
        </is>
      </c>
      <c r="D1216" t="inlineStr">
        <is>
          <t>神奈川県</t>
        </is>
      </c>
      <c r="E1216" t="n">
        <v>154</v>
      </c>
      <c r="G1216" s="3" t="n">
        <v>35.528908</v>
      </c>
      <c r="H1216" s="3" t="n">
        <v>139.687453</v>
      </c>
      <c r="I1216" t="inlineStr">
        <is>
          <t>OSM実測</t>
        </is>
      </c>
      <c r="J1216" t="n">
        <v>600</v>
      </c>
      <c r="K1216" t="n">
        <v>449</v>
      </c>
      <c r="L1216" t="n">
        <v>101</v>
      </c>
      <c r="O1216" t="inlineStr">
        <is>
          <t>可</t>
        </is>
      </c>
      <c r="P1216" t="inlineStr">
        <is>
          <t>有り</t>
        </is>
      </c>
      <c r="R1216" s="4">
        <f>IF(COUNT($M1216:$N1216)=0,"",IF(AND(IF($N1216&lt;&gt;"",$N1216,$M1216)&lt;=0,$O1216&lt;&gt;"可"),"警告",""))</f>
        <v/>
      </c>
      <c r="S1216" s="4">
        <f>IF(COUNT($M1216:$N1216)=0,0,IF(IF($N1216&lt;&gt;"",$N1216,$M1216)&gt;=スコアリング基準!$B$20,スコアリング基準!$C$20,IF(IF($N1216&lt;&gt;"",$N1216,$M1216)&gt;=スコアリング基準!$B$21,スコアリング基準!$C$21,IF(IF($N1216&lt;&gt;"",$N1216,$M1216)&gt;0,スコアリング基準!$C$22,0))))</f>
        <v/>
      </c>
      <c r="T1216" s="4">
        <f>IF($O1216="可",スコアリング基準!$C$23,0)</f>
        <v/>
      </c>
      <c r="U1216" s="4">
        <f>IF(OR(COUNT($K1216:$L1216)&lt;2,$K1216=0),0,IF(ABS($L1216)/$K1216&lt;=スコアリング基準!$B$24,スコアリング基準!$C$24,IF(ABS($L1216)/$K1216&lt;=スコアリング基準!$B$25,スコアリング基準!$C$25,IF(ABS($L1216)/$K1216&lt;=スコアリング基準!$B$26,スコアリング基準!$C$26,0))))</f>
        <v/>
      </c>
      <c r="V1216" s="4">
        <f>IF($P1216="なし",スコアリング基準!$C$27,0)</f>
        <v/>
      </c>
      <c r="W1216" s="4">
        <f>IF($F1216="",0,IF(ISNUMBER($F1216),IF($F1216&lt;=スコアリング基準!$B$28,スコアリング基準!$C$28,スコアリング基準!$C$29),0))</f>
        <v/>
      </c>
      <c r="X1216" s="4">
        <f>IFERROR(VLOOKUP($B1216,スコアリング基準!$A$36:$B$46,2,FALSE),0)</f>
        <v/>
      </c>
      <c r="Y1216" s="4">
        <f>SUM($S1216:$X1216)</f>
        <v/>
      </c>
      <c r="Z1216" s="4">
        <f>IF(COUNT($M1216:$N1216)=0,"データ無",IF($Y1216&gt;=スコアリング基準!$B$30,"S",IF($Y1216&gt;=スコアリング基準!$B$31,"A",IF($Y1216&gt;=スコアリング基準!$B$32,"B","C"))))</f>
        <v/>
      </c>
      <c r="AA1216">
        <f>IFERROR(INDEX(実績DB!$I$3:$I$104,MATCH($B1216&amp;$C1216,実績DB!$J$3:$J$104,0)),"")</f>
        <v/>
      </c>
    </row>
    <row r="1217">
      <c r="A1217" t="n">
        <v>1215</v>
      </c>
      <c r="B1217" t="inlineStr">
        <is>
          <t>東京</t>
        </is>
      </c>
      <c r="C1217" t="inlineStr">
        <is>
          <t>常盤台変電所</t>
        </is>
      </c>
      <c r="D1217" t="inlineStr">
        <is>
          <t>埼玉県</t>
        </is>
      </c>
      <c r="E1217" t="n">
        <v>154</v>
      </c>
      <c r="G1217" s="3" t="n">
        <v>35.757466</v>
      </c>
      <c r="H1217" s="3" t="n">
        <v>139.691213</v>
      </c>
      <c r="I1217" t="inlineStr">
        <is>
          <t>OSM実測</t>
        </is>
      </c>
      <c r="J1217" t="n">
        <v>600</v>
      </c>
      <c r="K1217" t="n">
        <v>453</v>
      </c>
      <c r="L1217" t="n">
        <v>121</v>
      </c>
      <c r="O1217" t="inlineStr">
        <is>
          <t>可</t>
        </is>
      </c>
      <c r="P1217" t="inlineStr">
        <is>
          <t>有り</t>
        </is>
      </c>
      <c r="R1217" s="4">
        <f>IF(COUNT($M1217:$N1217)=0,"",IF(AND(IF($N1217&lt;&gt;"",$N1217,$M1217)&lt;=0,$O1217&lt;&gt;"可"),"警告",""))</f>
        <v/>
      </c>
      <c r="S1217" s="4">
        <f>IF(COUNT($M1217:$N1217)=0,0,IF(IF($N1217&lt;&gt;"",$N1217,$M1217)&gt;=スコアリング基準!$B$20,スコアリング基準!$C$20,IF(IF($N1217&lt;&gt;"",$N1217,$M1217)&gt;=スコアリング基準!$B$21,スコアリング基準!$C$21,IF(IF($N1217&lt;&gt;"",$N1217,$M1217)&gt;0,スコアリング基準!$C$22,0))))</f>
        <v/>
      </c>
      <c r="T1217" s="4">
        <f>IF($O1217="可",スコアリング基準!$C$23,0)</f>
        <v/>
      </c>
      <c r="U1217" s="4">
        <f>IF(OR(COUNT($K1217:$L1217)&lt;2,$K1217=0),0,IF(ABS($L1217)/$K1217&lt;=スコアリング基準!$B$24,スコアリング基準!$C$24,IF(ABS($L1217)/$K1217&lt;=スコアリング基準!$B$25,スコアリング基準!$C$25,IF(ABS($L1217)/$K1217&lt;=スコアリング基準!$B$26,スコアリング基準!$C$26,0))))</f>
        <v/>
      </c>
      <c r="V1217" s="4">
        <f>IF($P1217="なし",スコアリング基準!$C$27,0)</f>
        <v/>
      </c>
      <c r="W1217" s="4">
        <f>IF($F1217="",0,IF(ISNUMBER($F1217),IF($F1217&lt;=スコアリング基準!$B$28,スコアリング基準!$C$28,スコアリング基準!$C$29),0))</f>
        <v/>
      </c>
      <c r="X1217" s="4">
        <f>IFERROR(VLOOKUP($B1217,スコアリング基準!$A$36:$B$46,2,FALSE),0)</f>
        <v/>
      </c>
      <c r="Y1217" s="4">
        <f>SUM($S1217:$X1217)</f>
        <v/>
      </c>
      <c r="Z1217" s="4">
        <f>IF(COUNT($M1217:$N1217)=0,"データ無",IF($Y1217&gt;=スコアリング基準!$B$30,"S",IF($Y1217&gt;=スコアリング基準!$B$31,"A",IF($Y1217&gt;=スコアリング基準!$B$32,"B","C"))))</f>
        <v/>
      </c>
      <c r="AA1217">
        <f>IFERROR(INDEX(実績DB!$I$3:$I$104,MATCH($B1217&amp;$C1217,実績DB!$J$3:$J$104,0)),"")</f>
        <v/>
      </c>
    </row>
    <row r="1218">
      <c r="A1218" t="n">
        <v>1216</v>
      </c>
      <c r="B1218" t="inlineStr">
        <is>
          <t>東京</t>
        </is>
      </c>
      <c r="C1218" t="inlineStr">
        <is>
          <t>徳次郎変電所</t>
        </is>
      </c>
      <c r="D1218" t="inlineStr">
        <is>
          <t>栃木県</t>
        </is>
      </c>
      <c r="E1218" t="n">
        <v>154</v>
      </c>
      <c r="G1218" s="3" t="n">
        <v>36.66274</v>
      </c>
      <c r="H1218" s="3" t="n">
        <v>139.836605</v>
      </c>
      <c r="I1218" t="inlineStr">
        <is>
          <t>OSM実測</t>
        </is>
      </c>
      <c r="J1218" t="n">
        <v>19</v>
      </c>
      <c r="K1218" t="n">
        <v>19</v>
      </c>
      <c r="L1218" t="n">
        <v>-19</v>
      </c>
      <c r="M1218" t="n">
        <v>0</v>
      </c>
      <c r="N1218" t="n">
        <v>0</v>
      </c>
      <c r="O1218" t="inlineStr">
        <is>
          <t>不可 #3</t>
        </is>
      </c>
      <c r="P1218" t="inlineStr">
        <is>
          <t>有り</t>
        </is>
      </c>
      <c r="R1218" s="4">
        <f>IF(COUNT($M1218:$N1218)=0,"",IF(AND(IF($N1218&lt;&gt;"",$N1218,$M1218)&lt;=0,$O1218&lt;&gt;"可"),"警告",""))</f>
        <v/>
      </c>
      <c r="S1218" s="4">
        <f>IF(COUNT($M1218:$N1218)=0,0,IF(IF($N1218&lt;&gt;"",$N1218,$M1218)&gt;=スコアリング基準!$B$20,スコアリング基準!$C$20,IF(IF($N1218&lt;&gt;"",$N1218,$M1218)&gt;=スコアリング基準!$B$21,スコアリング基準!$C$21,IF(IF($N1218&lt;&gt;"",$N1218,$M1218)&gt;0,スコアリング基準!$C$22,0))))</f>
        <v/>
      </c>
      <c r="T1218" s="4">
        <f>IF($O1218="可",スコアリング基準!$C$23,0)</f>
        <v/>
      </c>
      <c r="U1218" s="4">
        <f>IF(OR(COUNT($K1218:$L1218)&lt;2,$K1218=0),0,IF(ABS($L1218)/$K1218&lt;=スコアリング基準!$B$24,スコアリング基準!$C$24,IF(ABS($L1218)/$K1218&lt;=スコアリング基準!$B$25,スコアリング基準!$C$25,IF(ABS($L1218)/$K1218&lt;=スコアリング基準!$B$26,スコアリング基準!$C$26,0))))</f>
        <v/>
      </c>
      <c r="V1218" s="4">
        <f>IF($P1218="なし",スコアリング基準!$C$27,0)</f>
        <v/>
      </c>
      <c r="W1218" s="4">
        <f>IF($F1218="",0,IF(ISNUMBER($F1218),IF($F1218&lt;=スコアリング基準!$B$28,スコアリング基準!$C$28,スコアリング基準!$C$29),0))</f>
        <v/>
      </c>
      <c r="X1218" s="4">
        <f>IFERROR(VLOOKUP($B1218,スコアリング基準!$A$36:$B$46,2,FALSE),0)</f>
        <v/>
      </c>
      <c r="Y1218" s="4">
        <f>SUM($S1218:$X1218)</f>
        <v/>
      </c>
      <c r="Z1218" s="4">
        <f>IF(COUNT($M1218:$N1218)=0,"データ無",IF($Y1218&gt;=スコアリング基準!$B$30,"S",IF($Y1218&gt;=スコアリング基準!$B$31,"A",IF($Y1218&gt;=スコアリング基準!$B$32,"B","C"))))</f>
        <v/>
      </c>
      <c r="AA1218">
        <f>IFERROR(INDEX(実績DB!$I$3:$I$104,MATCH($B1218&amp;$C1218,実績DB!$J$3:$J$104,0)),"")</f>
        <v/>
      </c>
    </row>
    <row r="1219">
      <c r="A1219" t="n">
        <v>1217</v>
      </c>
      <c r="B1219" t="inlineStr">
        <is>
          <t>東京</t>
        </is>
      </c>
      <c r="C1219" t="inlineStr">
        <is>
          <t>恩田変電所</t>
        </is>
      </c>
      <c r="D1219" t="inlineStr">
        <is>
          <t>東京都</t>
        </is>
      </c>
      <c r="E1219" t="n">
        <v>154</v>
      </c>
      <c r="G1219" s="3" t="n">
        <v>35.539443</v>
      </c>
      <c r="H1219" s="3" t="n">
        <v>139.51483</v>
      </c>
      <c r="I1219" t="inlineStr">
        <is>
          <t>OSM実測</t>
        </is>
      </c>
      <c r="J1219" t="n">
        <v>47</v>
      </c>
      <c r="K1219" t="n">
        <v>49</v>
      </c>
      <c r="L1219" t="n">
        <v>-35</v>
      </c>
      <c r="M1219" t="n">
        <v>14</v>
      </c>
      <c r="N1219" t="n">
        <v>0</v>
      </c>
      <c r="O1219" t="inlineStr">
        <is>
          <t>不可 #3</t>
        </is>
      </c>
      <c r="P1219" t="inlineStr">
        <is>
          <t>有り</t>
        </is>
      </c>
      <c r="R1219" s="4">
        <f>IF(COUNT($M1219:$N1219)=0,"",IF(AND(IF($N1219&lt;&gt;"",$N1219,$M1219)&lt;=0,$O1219&lt;&gt;"可"),"警告",""))</f>
        <v/>
      </c>
      <c r="S1219" s="4">
        <f>IF(COUNT($M1219:$N1219)=0,0,IF(IF($N1219&lt;&gt;"",$N1219,$M1219)&gt;=スコアリング基準!$B$20,スコアリング基準!$C$20,IF(IF($N1219&lt;&gt;"",$N1219,$M1219)&gt;=スコアリング基準!$B$21,スコアリング基準!$C$21,IF(IF($N1219&lt;&gt;"",$N1219,$M1219)&gt;0,スコアリング基準!$C$22,0))))</f>
        <v/>
      </c>
      <c r="T1219" s="4">
        <f>IF($O1219="可",スコアリング基準!$C$23,0)</f>
        <v/>
      </c>
      <c r="U1219" s="4">
        <f>IF(OR(COUNT($K1219:$L1219)&lt;2,$K1219=0),0,IF(ABS($L1219)/$K1219&lt;=スコアリング基準!$B$24,スコアリング基準!$C$24,IF(ABS($L1219)/$K1219&lt;=スコアリング基準!$B$25,スコアリング基準!$C$25,IF(ABS($L1219)/$K1219&lt;=スコアリング基準!$B$26,スコアリング基準!$C$26,0))))</f>
        <v/>
      </c>
      <c r="V1219" s="4">
        <f>IF($P1219="なし",スコアリング基準!$C$27,0)</f>
        <v/>
      </c>
      <c r="W1219" s="4">
        <f>IF($F1219="",0,IF(ISNUMBER($F1219),IF($F1219&lt;=スコアリング基準!$B$28,スコアリング基準!$C$28,スコアリング基準!$C$29),0))</f>
        <v/>
      </c>
      <c r="X1219" s="4">
        <f>IFERROR(VLOOKUP($B1219,スコアリング基準!$A$36:$B$46,2,FALSE),0)</f>
        <v/>
      </c>
      <c r="Y1219" s="4">
        <f>SUM($S1219:$X1219)</f>
        <v/>
      </c>
      <c r="Z1219" s="4">
        <f>IF(COUNT($M1219:$N1219)=0,"データ無",IF($Y1219&gt;=スコアリング基準!$B$30,"S",IF($Y1219&gt;=スコアリング基準!$B$31,"A",IF($Y1219&gt;=スコアリング基準!$B$32,"B","C"))))</f>
        <v/>
      </c>
      <c r="AA1219">
        <f>IFERROR(INDEX(実績DB!$I$3:$I$104,MATCH($B1219&amp;$C1219,実績DB!$J$3:$J$104,0)),"")</f>
        <v/>
      </c>
    </row>
    <row r="1220">
      <c r="A1220" t="n">
        <v>1218</v>
      </c>
      <c r="B1220" t="inlineStr">
        <is>
          <t>東京</t>
        </is>
      </c>
      <c r="C1220" t="inlineStr">
        <is>
          <t>慈恩寺変電所</t>
        </is>
      </c>
      <c r="D1220" t="inlineStr">
        <is>
          <t>埼玉県</t>
        </is>
      </c>
      <c r="E1220" t="n">
        <v>154</v>
      </c>
      <c r="G1220" s="3" t="n">
        <v>35.980009</v>
      </c>
      <c r="H1220" s="3" t="n">
        <v>139.7165</v>
      </c>
      <c r="I1220" t="inlineStr">
        <is>
          <t>OSM実測</t>
        </is>
      </c>
      <c r="J1220" t="n">
        <v>52</v>
      </c>
      <c r="K1220" t="n">
        <v>54</v>
      </c>
      <c r="L1220" t="n">
        <v>-43</v>
      </c>
      <c r="M1220" t="n">
        <v>11</v>
      </c>
      <c r="N1220" t="n">
        <v>0</v>
      </c>
      <c r="O1220" t="inlineStr">
        <is>
          <t>不可 #3</t>
        </is>
      </c>
      <c r="P1220" t="inlineStr">
        <is>
          <t>有り</t>
        </is>
      </c>
      <c r="R1220" s="4">
        <f>IF(COUNT($M1220:$N1220)=0,"",IF(AND(IF($N1220&lt;&gt;"",$N1220,$M1220)&lt;=0,$O1220&lt;&gt;"可"),"警告",""))</f>
        <v/>
      </c>
      <c r="S1220" s="4">
        <f>IF(COUNT($M1220:$N1220)=0,0,IF(IF($N1220&lt;&gt;"",$N1220,$M1220)&gt;=スコアリング基準!$B$20,スコアリング基準!$C$20,IF(IF($N1220&lt;&gt;"",$N1220,$M1220)&gt;=スコアリング基準!$B$21,スコアリング基準!$C$21,IF(IF($N1220&lt;&gt;"",$N1220,$M1220)&gt;0,スコアリング基準!$C$22,0))))</f>
        <v/>
      </c>
      <c r="T1220" s="4">
        <f>IF($O1220="可",スコアリング基準!$C$23,0)</f>
        <v/>
      </c>
      <c r="U1220" s="4">
        <f>IF(OR(COUNT($K1220:$L1220)&lt;2,$K1220=0),0,IF(ABS($L1220)/$K1220&lt;=スコアリング基準!$B$24,スコアリング基準!$C$24,IF(ABS($L1220)/$K1220&lt;=スコアリング基準!$B$25,スコアリング基準!$C$25,IF(ABS($L1220)/$K1220&lt;=スコアリング基準!$B$26,スコアリング基準!$C$26,0))))</f>
        <v/>
      </c>
      <c r="V1220" s="4">
        <f>IF($P1220="なし",スコアリング基準!$C$27,0)</f>
        <v/>
      </c>
      <c r="W1220" s="4">
        <f>IF($F1220="",0,IF(ISNUMBER($F1220),IF($F1220&lt;=スコアリング基準!$B$28,スコアリング基準!$C$28,スコアリング基準!$C$29),0))</f>
        <v/>
      </c>
      <c r="X1220" s="4">
        <f>IFERROR(VLOOKUP($B1220,スコアリング基準!$A$36:$B$46,2,FALSE),0)</f>
        <v/>
      </c>
      <c r="Y1220" s="4">
        <f>SUM($S1220:$X1220)</f>
        <v/>
      </c>
      <c r="Z1220" s="4">
        <f>IF(COUNT($M1220:$N1220)=0,"データ無",IF($Y1220&gt;=スコアリング基準!$B$30,"S",IF($Y1220&gt;=スコアリング基準!$B$31,"A",IF($Y1220&gt;=スコアリング基準!$B$32,"B","C"))))</f>
        <v/>
      </c>
      <c r="AA1220">
        <f>IFERROR(INDEX(実績DB!$I$3:$I$104,MATCH($B1220&amp;$C1220,実績DB!$J$3:$J$104,0)),"")</f>
        <v/>
      </c>
    </row>
    <row r="1221">
      <c r="A1221" t="n">
        <v>1219</v>
      </c>
      <c r="B1221" t="inlineStr">
        <is>
          <t>東京</t>
        </is>
      </c>
      <c r="C1221" t="inlineStr">
        <is>
          <t>戸塚変電所</t>
        </is>
      </c>
      <c r="D1221" t="inlineStr">
        <is>
          <t>神奈川県</t>
        </is>
      </c>
      <c r="E1221" t="n">
        <v>154</v>
      </c>
      <c r="G1221" s="3" t="n">
        <v>35.39974</v>
      </c>
      <c r="H1221" s="3" t="n">
        <v>139.526709</v>
      </c>
      <c r="I1221" t="inlineStr">
        <is>
          <t>OSM実測</t>
        </is>
      </c>
      <c r="J1221" t="n">
        <v>57</v>
      </c>
      <c r="K1221" t="n">
        <v>59</v>
      </c>
      <c r="L1221" t="n">
        <v>-40</v>
      </c>
      <c r="M1221" t="n">
        <v>19</v>
      </c>
      <c r="N1221" t="n">
        <v>0</v>
      </c>
      <c r="O1221" t="inlineStr">
        <is>
          <t>不可 #3</t>
        </is>
      </c>
      <c r="P1221" t="inlineStr">
        <is>
          <t>有り</t>
        </is>
      </c>
      <c r="R1221" s="4">
        <f>IF(COUNT($M1221:$N1221)=0,"",IF(AND(IF($N1221&lt;&gt;"",$N1221,$M1221)&lt;=0,$O1221&lt;&gt;"可"),"警告",""))</f>
        <v/>
      </c>
      <c r="S1221" s="4">
        <f>IF(COUNT($M1221:$N1221)=0,0,IF(IF($N1221&lt;&gt;"",$N1221,$M1221)&gt;=スコアリング基準!$B$20,スコアリング基準!$C$20,IF(IF($N1221&lt;&gt;"",$N1221,$M1221)&gt;=スコアリング基準!$B$21,スコアリング基準!$C$21,IF(IF($N1221&lt;&gt;"",$N1221,$M1221)&gt;0,スコアリング基準!$C$22,0))))</f>
        <v/>
      </c>
      <c r="T1221" s="4">
        <f>IF($O1221="可",スコアリング基準!$C$23,0)</f>
        <v/>
      </c>
      <c r="U1221" s="4">
        <f>IF(OR(COUNT($K1221:$L1221)&lt;2,$K1221=0),0,IF(ABS($L1221)/$K1221&lt;=スコアリング基準!$B$24,スコアリング基準!$C$24,IF(ABS($L1221)/$K1221&lt;=スコアリング基準!$B$25,スコアリング基準!$C$25,IF(ABS($L1221)/$K1221&lt;=スコアリング基準!$B$26,スコアリング基準!$C$26,0))))</f>
        <v/>
      </c>
      <c r="V1221" s="4">
        <f>IF($P1221="なし",スコアリング基準!$C$27,0)</f>
        <v/>
      </c>
      <c r="W1221" s="4">
        <f>IF($F1221="",0,IF(ISNUMBER($F1221),IF($F1221&lt;=スコアリング基準!$B$28,スコアリング基準!$C$28,スコアリング基準!$C$29),0))</f>
        <v/>
      </c>
      <c r="X1221" s="4">
        <f>IFERROR(VLOOKUP($B1221,スコアリング基準!$A$36:$B$46,2,FALSE),0)</f>
        <v/>
      </c>
      <c r="Y1221" s="4">
        <f>SUM($S1221:$X1221)</f>
        <v/>
      </c>
      <c r="Z1221" s="4">
        <f>IF(COUNT($M1221:$N1221)=0,"データ無",IF($Y1221&gt;=スコアリング基準!$B$30,"S",IF($Y1221&gt;=スコアリング基準!$B$31,"A",IF($Y1221&gt;=スコアリング基準!$B$32,"B","C"))))</f>
        <v/>
      </c>
      <c r="AA1221">
        <f>IFERROR(INDEX(実績DB!$I$3:$I$104,MATCH($B1221&amp;$C1221,実績DB!$J$3:$J$104,0)),"")</f>
        <v/>
      </c>
    </row>
    <row r="1222">
      <c r="A1222" t="n">
        <v>1220</v>
      </c>
      <c r="B1222" t="inlineStr">
        <is>
          <t>東京</t>
        </is>
      </c>
      <c r="C1222" t="inlineStr">
        <is>
          <t>戸田変電所</t>
        </is>
      </c>
      <c r="D1222" t="inlineStr">
        <is>
          <t>埼玉県</t>
        </is>
      </c>
      <c r="E1222" t="n">
        <v>154</v>
      </c>
      <c r="G1222" s="3" t="n">
        <v>35.794146</v>
      </c>
      <c r="H1222" s="3" t="n">
        <v>139.674142</v>
      </c>
      <c r="I1222" t="inlineStr">
        <is>
          <t>OSM実測</t>
        </is>
      </c>
      <c r="J1222" t="n">
        <v>600</v>
      </c>
      <c r="K1222" t="n">
        <v>451</v>
      </c>
      <c r="L1222" t="n">
        <v>74</v>
      </c>
      <c r="O1222" t="inlineStr">
        <is>
          <t>可</t>
        </is>
      </c>
      <c r="P1222" t="inlineStr">
        <is>
          <t>なし</t>
        </is>
      </c>
      <c r="R1222" s="4">
        <f>IF(COUNT($M1222:$N1222)=0,"",IF(AND(IF($N1222&lt;&gt;"",$N1222,$M1222)&lt;=0,$O1222&lt;&gt;"可"),"警告",""))</f>
        <v/>
      </c>
      <c r="S1222" s="4">
        <f>IF(COUNT($M1222:$N1222)=0,0,IF(IF($N1222&lt;&gt;"",$N1222,$M1222)&gt;=スコアリング基準!$B$20,スコアリング基準!$C$20,IF(IF($N1222&lt;&gt;"",$N1222,$M1222)&gt;=スコアリング基準!$B$21,スコアリング基準!$C$21,IF(IF($N1222&lt;&gt;"",$N1222,$M1222)&gt;0,スコアリング基準!$C$22,0))))</f>
        <v/>
      </c>
      <c r="T1222" s="4">
        <f>IF($O1222="可",スコアリング基準!$C$23,0)</f>
        <v/>
      </c>
      <c r="U1222" s="4">
        <f>IF(OR(COUNT($K1222:$L1222)&lt;2,$K1222=0),0,IF(ABS($L1222)/$K1222&lt;=スコアリング基準!$B$24,スコアリング基準!$C$24,IF(ABS($L1222)/$K1222&lt;=スコアリング基準!$B$25,スコアリング基準!$C$25,IF(ABS($L1222)/$K1222&lt;=スコアリング基準!$B$26,スコアリング基準!$C$26,0))))</f>
        <v/>
      </c>
      <c r="V1222" s="4">
        <f>IF($P1222="なし",スコアリング基準!$C$27,0)</f>
        <v/>
      </c>
      <c r="W1222" s="4">
        <f>IF($F1222="",0,IF(ISNUMBER($F1222),IF($F1222&lt;=スコアリング基準!$B$28,スコアリング基準!$C$28,スコアリング基準!$C$29),0))</f>
        <v/>
      </c>
      <c r="X1222" s="4">
        <f>IFERROR(VLOOKUP($B1222,スコアリング基準!$A$36:$B$46,2,FALSE),0)</f>
        <v/>
      </c>
      <c r="Y1222" s="4">
        <f>SUM($S1222:$X1222)</f>
        <v/>
      </c>
      <c r="Z1222" s="4">
        <f>IF(COUNT($M1222:$N1222)=0,"データ無",IF($Y1222&gt;=スコアリング基準!$B$30,"S",IF($Y1222&gt;=スコアリング基準!$B$31,"A",IF($Y1222&gt;=スコアリング基準!$B$32,"B","C"))))</f>
        <v/>
      </c>
      <c r="AA1222">
        <f>IFERROR(INDEX(実績DB!$I$3:$I$104,MATCH($B1222&amp;$C1222,実績DB!$J$3:$J$104,0)),"")</f>
        <v/>
      </c>
    </row>
    <row r="1223">
      <c r="A1223" t="n">
        <v>1221</v>
      </c>
      <c r="B1223" t="inlineStr">
        <is>
          <t>東京</t>
        </is>
      </c>
      <c r="C1223" t="inlineStr">
        <is>
          <t>新羽変電所</t>
        </is>
      </c>
      <c r="D1223" t="inlineStr">
        <is>
          <t>神奈川県</t>
        </is>
      </c>
      <c r="E1223" t="n">
        <v>154</v>
      </c>
      <c r="G1223" s="3" t="n">
        <v>35.531369</v>
      </c>
      <c r="H1223" s="3" t="n">
        <v>139.60985</v>
      </c>
      <c r="I1223" t="inlineStr">
        <is>
          <t>OSM実測</t>
        </is>
      </c>
      <c r="J1223" t="n">
        <v>47</v>
      </c>
      <c r="K1223" t="n">
        <v>49</v>
      </c>
      <c r="L1223" t="n">
        <v>-35</v>
      </c>
      <c r="M1223" t="n">
        <v>14</v>
      </c>
      <c r="N1223" t="n">
        <v>0</v>
      </c>
      <c r="O1223" t="inlineStr">
        <is>
          <t>不可 #3</t>
        </is>
      </c>
      <c r="P1223" t="inlineStr">
        <is>
          <t>有り</t>
        </is>
      </c>
      <c r="R1223" s="4">
        <f>IF(COUNT($M1223:$N1223)=0,"",IF(AND(IF($N1223&lt;&gt;"",$N1223,$M1223)&lt;=0,$O1223&lt;&gt;"可"),"警告",""))</f>
        <v/>
      </c>
      <c r="S1223" s="4">
        <f>IF(COUNT($M1223:$N1223)=0,0,IF(IF($N1223&lt;&gt;"",$N1223,$M1223)&gt;=スコアリング基準!$B$20,スコアリング基準!$C$20,IF(IF($N1223&lt;&gt;"",$N1223,$M1223)&gt;=スコアリング基準!$B$21,スコアリング基準!$C$21,IF(IF($N1223&lt;&gt;"",$N1223,$M1223)&gt;0,スコアリング基準!$C$22,0))))</f>
        <v/>
      </c>
      <c r="T1223" s="4">
        <f>IF($O1223="可",スコアリング基準!$C$23,0)</f>
        <v/>
      </c>
      <c r="U1223" s="4">
        <f>IF(OR(COUNT($K1223:$L1223)&lt;2,$K1223=0),0,IF(ABS($L1223)/$K1223&lt;=スコアリング基準!$B$24,スコアリング基準!$C$24,IF(ABS($L1223)/$K1223&lt;=スコアリング基準!$B$25,スコアリング基準!$C$25,IF(ABS($L1223)/$K1223&lt;=スコアリング基準!$B$26,スコアリング基準!$C$26,0))))</f>
        <v/>
      </c>
      <c r="V1223" s="4">
        <f>IF($P1223="なし",スコアリング基準!$C$27,0)</f>
        <v/>
      </c>
      <c r="W1223" s="4">
        <f>IF($F1223="",0,IF(ISNUMBER($F1223),IF($F1223&lt;=スコアリング基準!$B$28,スコアリング基準!$C$28,スコアリング基準!$C$29),0))</f>
        <v/>
      </c>
      <c r="X1223" s="4">
        <f>IFERROR(VLOOKUP($B1223,スコアリング基準!$A$36:$B$46,2,FALSE),0)</f>
        <v/>
      </c>
      <c r="Y1223" s="4">
        <f>SUM($S1223:$X1223)</f>
        <v/>
      </c>
      <c r="Z1223" s="4">
        <f>IF(COUNT($M1223:$N1223)=0,"データ無",IF($Y1223&gt;=スコアリング基準!$B$30,"S",IF($Y1223&gt;=スコアリング基準!$B$31,"A",IF($Y1223&gt;=スコアリング基準!$B$32,"B","C"))))</f>
        <v/>
      </c>
      <c r="AA1223">
        <f>IFERROR(INDEX(実績DB!$I$3:$I$104,MATCH($B1223&amp;$C1223,実績DB!$J$3:$J$104,0)),"")</f>
        <v/>
      </c>
    </row>
    <row r="1224">
      <c r="A1224" t="n">
        <v>1222</v>
      </c>
      <c r="B1224" t="inlineStr">
        <is>
          <t>東京</t>
        </is>
      </c>
      <c r="C1224" t="inlineStr">
        <is>
          <t>新郷変電所</t>
        </is>
      </c>
      <c r="D1224" t="inlineStr">
        <is>
          <t>埼玉県</t>
        </is>
      </c>
      <c r="E1224" t="n">
        <v>154</v>
      </c>
      <c r="G1224" s="3" t="n">
        <v>35.829963</v>
      </c>
      <c r="H1224" s="3" t="n">
        <v>139.771547</v>
      </c>
      <c r="I1224" t="inlineStr">
        <is>
          <t>OSM実測</t>
        </is>
      </c>
      <c r="J1224" t="n">
        <v>57</v>
      </c>
      <c r="K1224" t="n">
        <v>59</v>
      </c>
      <c r="L1224" t="n">
        <v>-40</v>
      </c>
      <c r="M1224" t="n">
        <v>19</v>
      </c>
      <c r="N1224" t="n">
        <v>19</v>
      </c>
      <c r="O1224" t="inlineStr">
        <is>
          <t>不可 #3</t>
        </is>
      </c>
      <c r="P1224" t="inlineStr">
        <is>
          <t>なし</t>
        </is>
      </c>
      <c r="R1224" s="4">
        <f>IF(COUNT($M1224:$N1224)=0,"",IF(AND(IF($N1224&lt;&gt;"",$N1224,$M1224)&lt;=0,$O1224&lt;&gt;"可"),"警告",""))</f>
        <v/>
      </c>
      <c r="S1224" s="4">
        <f>IF(COUNT($M1224:$N1224)=0,0,IF(IF($N1224&lt;&gt;"",$N1224,$M1224)&gt;=スコアリング基準!$B$20,スコアリング基準!$C$20,IF(IF($N1224&lt;&gt;"",$N1224,$M1224)&gt;=スコアリング基準!$B$21,スコアリング基準!$C$21,IF(IF($N1224&lt;&gt;"",$N1224,$M1224)&gt;0,スコアリング基準!$C$22,0))))</f>
        <v/>
      </c>
      <c r="T1224" s="4">
        <f>IF($O1224="可",スコアリング基準!$C$23,0)</f>
        <v/>
      </c>
      <c r="U1224" s="4">
        <f>IF(OR(COUNT($K1224:$L1224)&lt;2,$K1224=0),0,IF(ABS($L1224)/$K1224&lt;=スコアリング基準!$B$24,スコアリング基準!$C$24,IF(ABS($L1224)/$K1224&lt;=スコアリング基準!$B$25,スコアリング基準!$C$25,IF(ABS($L1224)/$K1224&lt;=スコアリング基準!$B$26,スコアリング基準!$C$26,0))))</f>
        <v/>
      </c>
      <c r="V1224" s="4">
        <f>IF($P1224="なし",スコアリング基準!$C$27,0)</f>
        <v/>
      </c>
      <c r="W1224" s="4">
        <f>IF($F1224="",0,IF(ISNUMBER($F1224),IF($F1224&lt;=スコアリング基準!$B$28,スコアリング基準!$C$28,スコアリング基準!$C$29),0))</f>
        <v/>
      </c>
      <c r="X1224" s="4">
        <f>IFERROR(VLOOKUP($B1224,スコアリング基準!$A$36:$B$46,2,FALSE),0)</f>
        <v/>
      </c>
      <c r="Y1224" s="4">
        <f>SUM($S1224:$X1224)</f>
        <v/>
      </c>
      <c r="Z1224" s="4">
        <f>IF(COUNT($M1224:$N1224)=0,"データ無",IF($Y1224&gt;=スコアリング基準!$B$30,"S",IF($Y1224&gt;=スコアリング基準!$B$31,"A",IF($Y1224&gt;=スコアリング基準!$B$32,"B","C"))))</f>
        <v/>
      </c>
      <c r="AA1224">
        <f>IFERROR(INDEX(実績DB!$I$3:$I$104,MATCH($B1224&amp;$C1224,実績DB!$J$3:$J$104,0)),"")</f>
        <v/>
      </c>
    </row>
    <row r="1225">
      <c r="A1225" t="n">
        <v>1223</v>
      </c>
      <c r="B1225" t="inlineStr">
        <is>
          <t>東京</t>
        </is>
      </c>
      <c r="C1225" t="inlineStr">
        <is>
          <t>旭変電所</t>
        </is>
      </c>
      <c r="D1225" t="inlineStr">
        <is>
          <t>神奈川県</t>
        </is>
      </c>
      <c r="E1225" t="n">
        <v>154</v>
      </c>
      <c r="G1225" s="3" t="n">
        <v>35.528882</v>
      </c>
      <c r="H1225" s="3" t="n">
        <v>139.651177</v>
      </c>
      <c r="I1225" t="inlineStr">
        <is>
          <t>OSM実測</t>
        </is>
      </c>
      <c r="J1225" t="n">
        <v>600</v>
      </c>
      <c r="K1225" t="n">
        <v>451</v>
      </c>
      <c r="L1225" t="n">
        <v>60</v>
      </c>
      <c r="O1225" t="inlineStr">
        <is>
          <t>可</t>
        </is>
      </c>
      <c r="P1225" t="inlineStr">
        <is>
          <t>有り</t>
        </is>
      </c>
      <c r="R1225" s="4">
        <f>IF(COUNT($M1225:$N1225)=0,"",IF(AND(IF($N1225&lt;&gt;"",$N1225,$M1225)&lt;=0,$O1225&lt;&gt;"可"),"警告",""))</f>
        <v/>
      </c>
      <c r="S1225" s="4">
        <f>IF(COUNT($M1225:$N1225)=0,0,IF(IF($N1225&lt;&gt;"",$N1225,$M1225)&gt;=スコアリング基準!$B$20,スコアリング基準!$C$20,IF(IF($N1225&lt;&gt;"",$N1225,$M1225)&gt;=スコアリング基準!$B$21,スコアリング基準!$C$21,IF(IF($N1225&lt;&gt;"",$N1225,$M1225)&gt;0,スコアリング基準!$C$22,0))))</f>
        <v/>
      </c>
      <c r="T1225" s="4">
        <f>IF($O1225="可",スコアリング基準!$C$23,0)</f>
        <v/>
      </c>
      <c r="U1225" s="4">
        <f>IF(OR(COUNT($K1225:$L1225)&lt;2,$K1225=0),0,IF(ABS($L1225)/$K1225&lt;=スコアリング基準!$B$24,スコアリング基準!$C$24,IF(ABS($L1225)/$K1225&lt;=スコアリング基準!$B$25,スコアリング基準!$C$25,IF(ABS($L1225)/$K1225&lt;=スコアリング基準!$B$26,スコアリング基準!$C$26,0))))</f>
        <v/>
      </c>
      <c r="V1225" s="4">
        <f>IF($P1225="なし",スコアリング基準!$C$27,0)</f>
        <v/>
      </c>
      <c r="W1225" s="4">
        <f>IF($F1225="",0,IF(ISNUMBER($F1225),IF($F1225&lt;=スコアリング基準!$B$28,スコアリング基準!$C$28,スコアリング基準!$C$29),0))</f>
        <v/>
      </c>
      <c r="X1225" s="4">
        <f>IFERROR(VLOOKUP($B1225,スコアリング基準!$A$36:$B$46,2,FALSE),0)</f>
        <v/>
      </c>
      <c r="Y1225" s="4">
        <f>SUM($S1225:$X1225)</f>
        <v/>
      </c>
      <c r="Z1225" s="4">
        <f>IF(COUNT($M1225:$N1225)=0,"データ無",IF($Y1225&gt;=スコアリング基準!$B$30,"S",IF($Y1225&gt;=スコアリング基準!$B$31,"A",IF($Y1225&gt;=スコアリング基準!$B$32,"B","C"))))</f>
        <v/>
      </c>
      <c r="AA1225">
        <f>IFERROR(INDEX(実績DB!$I$3:$I$104,MATCH($B1225&amp;$C1225,実績DB!$J$3:$J$104,0)),"")</f>
        <v/>
      </c>
    </row>
    <row r="1226">
      <c r="A1226" t="n">
        <v>1224</v>
      </c>
      <c r="B1226" t="inlineStr">
        <is>
          <t>東京</t>
        </is>
      </c>
      <c r="C1226" t="inlineStr">
        <is>
          <t>昭島変電所</t>
        </is>
      </c>
      <c r="D1226" t="inlineStr">
        <is>
          <t>東京都</t>
        </is>
      </c>
      <c r="E1226" t="n">
        <v>154</v>
      </c>
      <c r="G1226" s="3" t="n">
        <v>35.70921</v>
      </c>
      <c r="H1226" s="3" t="n">
        <v>139.384662</v>
      </c>
      <c r="I1226" t="inlineStr">
        <is>
          <t>OSM実測</t>
        </is>
      </c>
      <c r="J1226" t="n">
        <v>400</v>
      </c>
      <c r="K1226" t="n">
        <v>225</v>
      </c>
      <c r="L1226" t="n">
        <v>153</v>
      </c>
      <c r="O1226" t="inlineStr">
        <is>
          <t>可</t>
        </is>
      </c>
      <c r="P1226" t="inlineStr">
        <is>
          <t>なし</t>
        </is>
      </c>
      <c r="R1226" s="4">
        <f>IF(COUNT($M1226:$N1226)=0,"",IF(AND(IF($N1226&lt;&gt;"",$N1226,$M1226)&lt;=0,$O1226&lt;&gt;"可"),"警告",""))</f>
        <v/>
      </c>
      <c r="S1226" s="4">
        <f>IF(COUNT($M1226:$N1226)=0,0,IF(IF($N1226&lt;&gt;"",$N1226,$M1226)&gt;=スコアリング基準!$B$20,スコアリング基準!$C$20,IF(IF($N1226&lt;&gt;"",$N1226,$M1226)&gt;=スコアリング基準!$B$21,スコアリング基準!$C$21,IF(IF($N1226&lt;&gt;"",$N1226,$M1226)&gt;0,スコアリング基準!$C$22,0))))</f>
        <v/>
      </c>
      <c r="T1226" s="4">
        <f>IF($O1226="可",スコアリング基準!$C$23,0)</f>
        <v/>
      </c>
      <c r="U1226" s="4">
        <f>IF(OR(COUNT($K1226:$L1226)&lt;2,$K1226=0),0,IF(ABS($L1226)/$K1226&lt;=スコアリング基準!$B$24,スコアリング基準!$C$24,IF(ABS($L1226)/$K1226&lt;=スコアリング基準!$B$25,スコアリング基準!$C$25,IF(ABS($L1226)/$K1226&lt;=スコアリング基準!$B$26,スコアリング基準!$C$26,0))))</f>
        <v/>
      </c>
      <c r="V1226" s="4">
        <f>IF($P1226="なし",スコアリング基準!$C$27,0)</f>
        <v/>
      </c>
      <c r="W1226" s="4">
        <f>IF($F1226="",0,IF(ISNUMBER($F1226),IF($F1226&lt;=スコアリング基準!$B$28,スコアリング基準!$C$28,スコアリング基準!$C$29),0))</f>
        <v/>
      </c>
      <c r="X1226" s="4">
        <f>IFERROR(VLOOKUP($B1226,スコアリング基準!$A$36:$B$46,2,FALSE),0)</f>
        <v/>
      </c>
      <c r="Y1226" s="4">
        <f>SUM($S1226:$X1226)</f>
        <v/>
      </c>
      <c r="Z1226" s="4">
        <f>IF(COUNT($M1226:$N1226)=0,"データ無",IF($Y1226&gt;=スコアリング基準!$B$30,"S",IF($Y1226&gt;=スコアリング基準!$B$31,"A",IF($Y1226&gt;=スコアリング基準!$B$32,"B","C"))))</f>
        <v/>
      </c>
      <c r="AA1226">
        <f>IFERROR(INDEX(実績DB!$I$3:$I$104,MATCH($B1226&amp;$C1226,実績DB!$J$3:$J$104,0)),"")</f>
        <v/>
      </c>
    </row>
    <row r="1227">
      <c r="A1227" t="n">
        <v>1225</v>
      </c>
      <c r="B1227" t="inlineStr">
        <is>
          <t>東京</t>
        </is>
      </c>
      <c r="C1227" t="inlineStr">
        <is>
          <t>東京電力駿河変電所</t>
        </is>
      </c>
      <c r="D1227" t="inlineStr">
        <is>
          <t>静岡県</t>
        </is>
      </c>
      <c r="E1227" t="n">
        <v>154</v>
      </c>
      <c r="G1227" s="3" t="n">
        <v>35.175851</v>
      </c>
      <c r="H1227" s="3" t="n">
        <v>138.691965</v>
      </c>
      <c r="I1227" t="inlineStr">
        <is>
          <t>OSM実測</t>
        </is>
      </c>
      <c r="J1227" t="n">
        <v>600</v>
      </c>
      <c r="K1227" t="n">
        <v>540</v>
      </c>
      <c r="L1227" t="n">
        <v>-120</v>
      </c>
      <c r="O1227" t="inlineStr">
        <is>
          <t>可</t>
        </is>
      </c>
      <c r="P1227" t="inlineStr">
        <is>
          <t>なし</t>
        </is>
      </c>
      <c r="R1227" s="4">
        <f>IF(COUNT($M1227:$N1227)=0,"",IF(AND(IF($N1227&lt;&gt;"",$N1227,$M1227)&lt;=0,$O1227&lt;&gt;"可"),"警告",""))</f>
        <v/>
      </c>
      <c r="S1227" s="4">
        <f>IF(COUNT($M1227:$N1227)=0,0,IF(IF($N1227&lt;&gt;"",$N1227,$M1227)&gt;=スコアリング基準!$B$20,スコアリング基準!$C$20,IF(IF($N1227&lt;&gt;"",$N1227,$M1227)&gt;=スコアリング基準!$B$21,スコアリング基準!$C$21,IF(IF($N1227&lt;&gt;"",$N1227,$M1227)&gt;0,スコアリング基準!$C$22,0))))</f>
        <v/>
      </c>
      <c r="T1227" s="4">
        <f>IF($O1227="可",スコアリング基準!$C$23,0)</f>
        <v/>
      </c>
      <c r="U1227" s="4">
        <f>IF(OR(COUNT($K1227:$L1227)&lt;2,$K1227=0),0,IF(ABS($L1227)/$K1227&lt;=スコアリング基準!$B$24,スコアリング基準!$C$24,IF(ABS($L1227)/$K1227&lt;=スコアリング基準!$B$25,スコアリング基準!$C$25,IF(ABS($L1227)/$K1227&lt;=スコアリング基準!$B$26,スコアリング基準!$C$26,0))))</f>
        <v/>
      </c>
      <c r="V1227" s="4">
        <f>IF($P1227="なし",スコアリング基準!$C$27,0)</f>
        <v/>
      </c>
      <c r="W1227" s="4">
        <f>IF($F1227="",0,IF(ISNUMBER($F1227),IF($F1227&lt;=スコアリング基準!$B$28,スコアリング基準!$C$28,スコアリング基準!$C$29),0))</f>
        <v/>
      </c>
      <c r="X1227" s="4">
        <f>IFERROR(VLOOKUP($B1227,スコアリング基準!$A$36:$B$46,2,FALSE),0)</f>
        <v/>
      </c>
      <c r="Y1227" s="4">
        <f>SUM($S1227:$X1227)</f>
        <v/>
      </c>
      <c r="Z1227" s="4">
        <f>IF(COUNT($M1227:$N1227)=0,"データ無",IF($Y1227&gt;=スコアリング基準!$B$30,"S",IF($Y1227&gt;=スコアリング基準!$B$31,"A",IF($Y1227&gt;=スコアリング基準!$B$32,"B","C"))))</f>
        <v/>
      </c>
      <c r="AA1227">
        <f>IFERROR(INDEX(実績DB!$I$3:$I$104,MATCH($B1227&amp;$C1227,実績DB!$J$3:$J$104,0)),"")</f>
        <v/>
      </c>
    </row>
    <row r="1228">
      <c r="A1228" t="n">
        <v>1226</v>
      </c>
      <c r="B1228" t="inlineStr">
        <is>
          <t>東京</t>
        </is>
      </c>
      <c r="C1228" t="inlineStr">
        <is>
          <t>東光台変電所</t>
        </is>
      </c>
      <c r="D1228" t="inlineStr">
        <is>
          <t>茨城県</t>
        </is>
      </c>
      <c r="E1228" t="n">
        <v>154</v>
      </c>
      <c r="G1228" s="3" t="n">
        <v>36.085774</v>
      </c>
      <c r="H1228" s="3" t="n">
        <v>140.062874</v>
      </c>
      <c r="I1228" t="inlineStr">
        <is>
          <t>OSM実測</t>
        </is>
      </c>
      <c r="J1228" t="n">
        <v>38</v>
      </c>
      <c r="K1228" t="n">
        <v>39</v>
      </c>
      <c r="L1228" t="n">
        <v>-33</v>
      </c>
      <c r="M1228" t="n">
        <v>6</v>
      </c>
      <c r="N1228" t="n">
        <v>0</v>
      </c>
      <c r="O1228" t="inlineStr">
        <is>
          <t>不可 #3</t>
        </is>
      </c>
      <c r="P1228" t="inlineStr">
        <is>
          <t>有り</t>
        </is>
      </c>
      <c r="R1228" s="4">
        <f>IF(COUNT($M1228:$N1228)=0,"",IF(AND(IF($N1228&lt;&gt;"",$N1228,$M1228)&lt;=0,$O1228&lt;&gt;"可"),"警告",""))</f>
        <v/>
      </c>
      <c r="S1228" s="4">
        <f>IF(COUNT($M1228:$N1228)=0,0,IF(IF($N1228&lt;&gt;"",$N1228,$M1228)&gt;=スコアリング基準!$B$20,スコアリング基準!$C$20,IF(IF($N1228&lt;&gt;"",$N1228,$M1228)&gt;=スコアリング基準!$B$21,スコアリング基準!$C$21,IF(IF($N1228&lt;&gt;"",$N1228,$M1228)&gt;0,スコアリング基準!$C$22,0))))</f>
        <v/>
      </c>
      <c r="T1228" s="4">
        <f>IF($O1228="可",スコアリング基準!$C$23,0)</f>
        <v/>
      </c>
      <c r="U1228" s="4">
        <f>IF(OR(COUNT($K1228:$L1228)&lt;2,$K1228=0),0,IF(ABS($L1228)/$K1228&lt;=スコアリング基準!$B$24,スコアリング基準!$C$24,IF(ABS($L1228)/$K1228&lt;=スコアリング基準!$B$25,スコアリング基準!$C$25,IF(ABS($L1228)/$K1228&lt;=スコアリング基準!$B$26,スコアリング基準!$C$26,0))))</f>
        <v/>
      </c>
      <c r="V1228" s="4">
        <f>IF($P1228="なし",スコアリング基準!$C$27,0)</f>
        <v/>
      </c>
      <c r="W1228" s="4">
        <f>IF($F1228="",0,IF(ISNUMBER($F1228),IF($F1228&lt;=スコアリング基準!$B$28,スコアリング基準!$C$28,スコアリング基準!$C$29),0))</f>
        <v/>
      </c>
      <c r="X1228" s="4">
        <f>IFERROR(VLOOKUP($B1228,スコアリング基準!$A$36:$B$46,2,FALSE),0)</f>
        <v/>
      </c>
      <c r="Y1228" s="4">
        <f>SUM($S1228:$X1228)</f>
        <v/>
      </c>
      <c r="Z1228" s="4">
        <f>IF(COUNT($M1228:$N1228)=0,"データ無",IF($Y1228&gt;=スコアリング基準!$B$30,"S",IF($Y1228&gt;=スコアリング基準!$B$31,"A",IF($Y1228&gt;=スコアリング基準!$B$32,"B","C"))))</f>
        <v/>
      </c>
      <c r="AA1228">
        <f>IFERROR(INDEX(実績DB!$I$3:$I$104,MATCH($B1228&amp;$C1228,実績DB!$J$3:$J$104,0)),"")</f>
        <v/>
      </c>
    </row>
    <row r="1229">
      <c r="A1229" t="n">
        <v>1227</v>
      </c>
      <c r="B1229" t="inlineStr">
        <is>
          <t>東京</t>
        </is>
      </c>
      <c r="C1229" t="inlineStr">
        <is>
          <t>東八潮変電所</t>
        </is>
      </c>
      <c r="D1229" t="inlineStr">
        <is>
          <t>埼玉県</t>
        </is>
      </c>
      <c r="E1229" t="n">
        <v>154</v>
      </c>
      <c r="G1229" s="3" t="n">
        <v>35.828014</v>
      </c>
      <c r="H1229" s="3" t="n">
        <v>139.836486</v>
      </c>
      <c r="I1229" t="inlineStr">
        <is>
          <t>OSM実測</t>
        </is>
      </c>
      <c r="J1229" t="n">
        <v>600</v>
      </c>
      <c r="K1229" t="n">
        <v>435</v>
      </c>
      <c r="L1229" t="n">
        <v>75</v>
      </c>
      <c r="O1229" t="inlineStr">
        <is>
          <t>可</t>
        </is>
      </c>
      <c r="P1229" t="inlineStr">
        <is>
          <t>有り</t>
        </is>
      </c>
      <c r="R1229" s="4">
        <f>IF(COUNT($M1229:$N1229)=0,"",IF(AND(IF($N1229&lt;&gt;"",$N1229,$M1229)&lt;=0,$O1229&lt;&gt;"可"),"警告",""))</f>
        <v/>
      </c>
      <c r="S1229" s="4">
        <f>IF(COUNT($M1229:$N1229)=0,0,IF(IF($N1229&lt;&gt;"",$N1229,$M1229)&gt;=スコアリング基準!$B$20,スコアリング基準!$C$20,IF(IF($N1229&lt;&gt;"",$N1229,$M1229)&gt;=スコアリング基準!$B$21,スコアリング基準!$C$21,IF(IF($N1229&lt;&gt;"",$N1229,$M1229)&gt;0,スコアリング基準!$C$22,0))))</f>
        <v/>
      </c>
      <c r="T1229" s="4">
        <f>IF($O1229="可",スコアリング基準!$C$23,0)</f>
        <v/>
      </c>
      <c r="U1229" s="4">
        <f>IF(OR(COUNT($K1229:$L1229)&lt;2,$K1229=0),0,IF(ABS($L1229)/$K1229&lt;=スコアリング基準!$B$24,スコアリング基準!$C$24,IF(ABS($L1229)/$K1229&lt;=スコアリング基準!$B$25,スコアリング基準!$C$25,IF(ABS($L1229)/$K1229&lt;=スコアリング基準!$B$26,スコアリング基準!$C$26,0))))</f>
        <v/>
      </c>
      <c r="V1229" s="4">
        <f>IF($P1229="なし",スコアリング基準!$C$27,0)</f>
        <v/>
      </c>
      <c r="W1229" s="4">
        <f>IF($F1229="",0,IF(ISNUMBER($F1229),IF($F1229&lt;=スコアリング基準!$B$28,スコアリング基準!$C$28,スコアリング基準!$C$29),0))</f>
        <v/>
      </c>
      <c r="X1229" s="4">
        <f>IFERROR(VLOOKUP($B1229,スコアリング基準!$A$36:$B$46,2,FALSE),0)</f>
        <v/>
      </c>
      <c r="Y1229" s="4">
        <f>SUM($S1229:$X1229)</f>
        <v/>
      </c>
      <c r="Z1229" s="4">
        <f>IF(COUNT($M1229:$N1229)=0,"データ無",IF($Y1229&gt;=スコアリング基準!$B$30,"S",IF($Y1229&gt;=スコアリング基準!$B$31,"A",IF($Y1229&gt;=スコアリング基準!$B$32,"B","C"))))</f>
        <v/>
      </c>
      <c r="AA1229">
        <f>IFERROR(INDEX(実績DB!$I$3:$I$104,MATCH($B1229&amp;$C1229,実績DB!$J$3:$J$104,0)),"")</f>
        <v/>
      </c>
    </row>
    <row r="1230">
      <c r="A1230" t="n">
        <v>1228</v>
      </c>
      <c r="B1230" t="inlineStr">
        <is>
          <t>東京</t>
        </is>
      </c>
      <c r="C1230" t="inlineStr">
        <is>
          <t>東千葉変電所</t>
        </is>
      </c>
      <c r="D1230" t="inlineStr">
        <is>
          <t>千葉県</t>
        </is>
      </c>
      <c r="E1230" t="n">
        <v>154</v>
      </c>
      <c r="G1230" s="3" t="n">
        <v>35.621402</v>
      </c>
      <c r="H1230" s="3" t="n">
        <v>140.151509</v>
      </c>
      <c r="I1230" t="inlineStr">
        <is>
          <t>OSM実測</t>
        </is>
      </c>
      <c r="J1230" t="n">
        <v>800</v>
      </c>
      <c r="K1230" t="n">
        <v>678</v>
      </c>
      <c r="L1230" t="n">
        <v>-276</v>
      </c>
      <c r="O1230" t="inlineStr">
        <is>
          <t>可</t>
        </is>
      </c>
      <c r="P1230" t="inlineStr">
        <is>
          <t>有り</t>
        </is>
      </c>
      <c r="R1230" s="4">
        <f>IF(COUNT($M1230:$N1230)=0,"",IF(AND(IF($N1230&lt;&gt;"",$N1230,$M1230)&lt;=0,$O1230&lt;&gt;"可"),"警告",""))</f>
        <v/>
      </c>
      <c r="S1230" s="4">
        <f>IF(COUNT($M1230:$N1230)=0,0,IF(IF($N1230&lt;&gt;"",$N1230,$M1230)&gt;=スコアリング基準!$B$20,スコアリング基準!$C$20,IF(IF($N1230&lt;&gt;"",$N1230,$M1230)&gt;=スコアリング基準!$B$21,スコアリング基準!$C$21,IF(IF($N1230&lt;&gt;"",$N1230,$M1230)&gt;0,スコアリング基準!$C$22,0))))</f>
        <v/>
      </c>
      <c r="T1230" s="4">
        <f>IF($O1230="可",スコアリング基準!$C$23,0)</f>
        <v/>
      </c>
      <c r="U1230" s="4">
        <f>IF(OR(COUNT($K1230:$L1230)&lt;2,$K1230=0),0,IF(ABS($L1230)/$K1230&lt;=スコアリング基準!$B$24,スコアリング基準!$C$24,IF(ABS($L1230)/$K1230&lt;=スコアリング基準!$B$25,スコアリング基準!$C$25,IF(ABS($L1230)/$K1230&lt;=スコアリング基準!$B$26,スコアリング基準!$C$26,0))))</f>
        <v/>
      </c>
      <c r="V1230" s="4">
        <f>IF($P1230="なし",スコアリング基準!$C$27,0)</f>
        <v/>
      </c>
      <c r="W1230" s="4">
        <f>IF($F1230="",0,IF(ISNUMBER($F1230),IF($F1230&lt;=スコアリング基準!$B$28,スコアリング基準!$C$28,スコアリング基準!$C$29),0))</f>
        <v/>
      </c>
      <c r="X1230" s="4">
        <f>IFERROR(VLOOKUP($B1230,スコアリング基準!$A$36:$B$46,2,FALSE),0)</f>
        <v/>
      </c>
      <c r="Y1230" s="4">
        <f>SUM($S1230:$X1230)</f>
        <v/>
      </c>
      <c r="Z1230" s="4">
        <f>IF(COUNT($M1230:$N1230)=0,"データ無",IF($Y1230&gt;=スコアリング基準!$B$30,"S",IF($Y1230&gt;=スコアリング基準!$B$31,"A",IF($Y1230&gt;=スコアリング基準!$B$32,"B","C"))))</f>
        <v/>
      </c>
      <c r="AA1230">
        <f>IFERROR(INDEX(実績DB!$I$3:$I$104,MATCH($B1230&amp;$C1230,実績DB!$J$3:$J$104,0)),"")</f>
        <v/>
      </c>
    </row>
    <row r="1231">
      <c r="A1231" t="n">
        <v>1229</v>
      </c>
      <c r="B1231" t="inlineStr">
        <is>
          <t>東京</t>
        </is>
      </c>
      <c r="C1231" t="inlineStr">
        <is>
          <t>東太田変電所</t>
        </is>
      </c>
      <c r="D1231" t="inlineStr">
        <is>
          <t>群馬県</t>
        </is>
      </c>
      <c r="E1231" t="n">
        <v>154</v>
      </c>
      <c r="G1231" s="3" t="n">
        <v>36.317271</v>
      </c>
      <c r="H1231" s="3" t="n">
        <v>139.405024</v>
      </c>
      <c r="I1231" t="inlineStr">
        <is>
          <t>OSM実測</t>
        </is>
      </c>
      <c r="J1231" t="n">
        <v>600</v>
      </c>
      <c r="K1231" t="n">
        <v>455</v>
      </c>
      <c r="L1231" t="n">
        <v>-301</v>
      </c>
      <c r="O1231" t="inlineStr">
        <is>
          <t>可</t>
        </is>
      </c>
      <c r="P1231" t="inlineStr">
        <is>
          <t>なし</t>
        </is>
      </c>
      <c r="R1231" s="4">
        <f>IF(COUNT($M1231:$N1231)=0,"",IF(AND(IF($N1231&lt;&gt;"",$N1231,$M1231)&lt;=0,$O1231&lt;&gt;"可"),"警告",""))</f>
        <v/>
      </c>
      <c r="S1231" s="4">
        <f>IF(COUNT($M1231:$N1231)=0,0,IF(IF($N1231&lt;&gt;"",$N1231,$M1231)&gt;=スコアリング基準!$B$20,スコアリング基準!$C$20,IF(IF($N1231&lt;&gt;"",$N1231,$M1231)&gt;=スコアリング基準!$B$21,スコアリング基準!$C$21,IF(IF($N1231&lt;&gt;"",$N1231,$M1231)&gt;0,スコアリング基準!$C$22,0))))</f>
        <v/>
      </c>
      <c r="T1231" s="4">
        <f>IF($O1231="可",スコアリング基準!$C$23,0)</f>
        <v/>
      </c>
      <c r="U1231" s="4">
        <f>IF(OR(COUNT($K1231:$L1231)&lt;2,$K1231=0),0,IF(ABS($L1231)/$K1231&lt;=スコアリング基準!$B$24,スコアリング基準!$C$24,IF(ABS($L1231)/$K1231&lt;=スコアリング基準!$B$25,スコアリング基準!$C$25,IF(ABS($L1231)/$K1231&lt;=スコアリング基準!$B$26,スコアリング基準!$C$26,0))))</f>
        <v/>
      </c>
      <c r="V1231" s="4">
        <f>IF($P1231="なし",スコアリング基準!$C$27,0)</f>
        <v/>
      </c>
      <c r="W1231" s="4">
        <f>IF($F1231="",0,IF(ISNUMBER($F1231),IF($F1231&lt;=スコアリング基準!$B$28,スコアリング基準!$C$28,スコアリング基準!$C$29),0))</f>
        <v/>
      </c>
      <c r="X1231" s="4">
        <f>IFERROR(VLOOKUP($B1231,スコアリング基準!$A$36:$B$46,2,FALSE),0)</f>
        <v/>
      </c>
      <c r="Y1231" s="4">
        <f>SUM($S1231:$X1231)</f>
        <v/>
      </c>
      <c r="Z1231" s="4">
        <f>IF(COUNT($M1231:$N1231)=0,"データ無",IF($Y1231&gt;=スコアリング基準!$B$30,"S",IF($Y1231&gt;=スコアリング基準!$B$31,"A",IF($Y1231&gt;=スコアリング基準!$B$32,"B","C"))))</f>
        <v/>
      </c>
      <c r="AA1231">
        <f>IFERROR(INDEX(実績DB!$I$3:$I$104,MATCH($B1231&amp;$C1231,実績DB!$J$3:$J$104,0)),"")</f>
        <v/>
      </c>
    </row>
    <row r="1232">
      <c r="A1232" t="n">
        <v>1230</v>
      </c>
      <c r="B1232" t="inlineStr">
        <is>
          <t>東京</t>
        </is>
      </c>
      <c r="C1232" t="inlineStr">
        <is>
          <t>東小岩変電所</t>
        </is>
      </c>
      <c r="D1232" t="inlineStr">
        <is>
          <t>東京都</t>
        </is>
      </c>
      <c r="E1232" t="n">
        <v>154</v>
      </c>
      <c r="G1232" s="3" t="n">
        <v>35.715233</v>
      </c>
      <c r="H1232" s="3" t="n">
        <v>139.883148</v>
      </c>
      <c r="I1232" t="inlineStr">
        <is>
          <t>OSM実測</t>
        </is>
      </c>
      <c r="J1232" t="n">
        <v>38</v>
      </c>
      <c r="K1232" t="n">
        <v>39</v>
      </c>
      <c r="L1232" t="n">
        <v>-30</v>
      </c>
      <c r="M1232" t="n">
        <v>9</v>
      </c>
      <c r="N1232" t="n">
        <v>0</v>
      </c>
      <c r="O1232" t="inlineStr">
        <is>
          <t>不可 #3</t>
        </is>
      </c>
      <c r="P1232" t="inlineStr">
        <is>
          <t>有り</t>
        </is>
      </c>
      <c r="R1232" s="4">
        <f>IF(COUNT($M1232:$N1232)=0,"",IF(AND(IF($N1232&lt;&gt;"",$N1232,$M1232)&lt;=0,$O1232&lt;&gt;"可"),"警告",""))</f>
        <v/>
      </c>
      <c r="S1232" s="4">
        <f>IF(COUNT($M1232:$N1232)=0,0,IF(IF($N1232&lt;&gt;"",$N1232,$M1232)&gt;=スコアリング基準!$B$20,スコアリング基準!$C$20,IF(IF($N1232&lt;&gt;"",$N1232,$M1232)&gt;=スコアリング基準!$B$21,スコアリング基準!$C$21,IF(IF($N1232&lt;&gt;"",$N1232,$M1232)&gt;0,スコアリング基準!$C$22,0))))</f>
        <v/>
      </c>
      <c r="T1232" s="4">
        <f>IF($O1232="可",スコアリング基準!$C$23,0)</f>
        <v/>
      </c>
      <c r="U1232" s="4">
        <f>IF(OR(COUNT($K1232:$L1232)&lt;2,$K1232=0),0,IF(ABS($L1232)/$K1232&lt;=スコアリング基準!$B$24,スコアリング基準!$C$24,IF(ABS($L1232)/$K1232&lt;=スコアリング基準!$B$25,スコアリング基準!$C$25,IF(ABS($L1232)/$K1232&lt;=スコアリング基準!$B$26,スコアリング基準!$C$26,0))))</f>
        <v/>
      </c>
      <c r="V1232" s="4">
        <f>IF($P1232="なし",スコアリング基準!$C$27,0)</f>
        <v/>
      </c>
      <c r="W1232" s="4">
        <f>IF($F1232="",0,IF(ISNUMBER($F1232),IF($F1232&lt;=スコアリング基準!$B$28,スコアリング基準!$C$28,スコアリング基準!$C$29),0))</f>
        <v/>
      </c>
      <c r="X1232" s="4">
        <f>IFERROR(VLOOKUP($B1232,スコアリング基準!$A$36:$B$46,2,FALSE),0)</f>
        <v/>
      </c>
      <c r="Y1232" s="4">
        <f>SUM($S1232:$X1232)</f>
        <v/>
      </c>
      <c r="Z1232" s="4">
        <f>IF(COUNT($M1232:$N1232)=0,"データ無",IF($Y1232&gt;=スコアリング基準!$B$30,"S",IF($Y1232&gt;=スコアリング基準!$B$31,"A",IF($Y1232&gt;=スコアリング基準!$B$32,"B","C"))))</f>
        <v/>
      </c>
      <c r="AA1232">
        <f>IFERROR(INDEX(実績DB!$I$3:$I$104,MATCH($B1232&amp;$C1232,実績DB!$J$3:$J$104,0)),"")</f>
        <v/>
      </c>
    </row>
    <row r="1233">
      <c r="A1233" t="n">
        <v>1231</v>
      </c>
      <c r="B1233" t="inlineStr">
        <is>
          <t>東京</t>
        </is>
      </c>
      <c r="C1233" t="inlineStr">
        <is>
          <t>東方変電所</t>
        </is>
      </c>
      <c r="D1233" t="inlineStr">
        <is>
          <t>神奈川県</t>
        </is>
      </c>
      <c r="E1233" t="n">
        <v>154</v>
      </c>
      <c r="G1233" s="3" t="n">
        <v>35.516272</v>
      </c>
      <c r="H1233" s="3" t="n">
        <v>139.579904</v>
      </c>
      <c r="I1233" t="inlineStr">
        <is>
          <t>OSM実測</t>
        </is>
      </c>
      <c r="J1233" t="n">
        <v>57</v>
      </c>
      <c r="K1233" t="n">
        <v>59</v>
      </c>
      <c r="L1233" t="n">
        <v>-40</v>
      </c>
      <c r="M1233" t="n">
        <v>19</v>
      </c>
      <c r="N1233" t="n">
        <v>0</v>
      </c>
      <c r="O1233" t="inlineStr">
        <is>
          <t>不可 #3</t>
        </is>
      </c>
      <c r="P1233" t="inlineStr">
        <is>
          <t>有り</t>
        </is>
      </c>
      <c r="R1233" s="4">
        <f>IF(COUNT($M1233:$N1233)=0,"",IF(AND(IF($N1233&lt;&gt;"",$N1233,$M1233)&lt;=0,$O1233&lt;&gt;"可"),"警告",""))</f>
        <v/>
      </c>
      <c r="S1233" s="4">
        <f>IF(COUNT($M1233:$N1233)=0,0,IF(IF($N1233&lt;&gt;"",$N1233,$M1233)&gt;=スコアリング基準!$B$20,スコアリング基準!$C$20,IF(IF($N1233&lt;&gt;"",$N1233,$M1233)&gt;=スコアリング基準!$B$21,スコアリング基準!$C$21,IF(IF($N1233&lt;&gt;"",$N1233,$M1233)&gt;0,スコアリング基準!$C$22,0))))</f>
        <v/>
      </c>
      <c r="T1233" s="4">
        <f>IF($O1233="可",スコアリング基準!$C$23,0)</f>
        <v/>
      </c>
      <c r="U1233" s="4">
        <f>IF(OR(COUNT($K1233:$L1233)&lt;2,$K1233=0),0,IF(ABS($L1233)/$K1233&lt;=スコアリング基準!$B$24,スコアリング基準!$C$24,IF(ABS($L1233)/$K1233&lt;=スコアリング基準!$B$25,スコアリング基準!$C$25,IF(ABS($L1233)/$K1233&lt;=スコアリング基準!$B$26,スコアリング基準!$C$26,0))))</f>
        <v/>
      </c>
      <c r="V1233" s="4">
        <f>IF($P1233="なし",スコアリング基準!$C$27,0)</f>
        <v/>
      </c>
      <c r="W1233" s="4">
        <f>IF($F1233="",0,IF(ISNUMBER($F1233),IF($F1233&lt;=スコアリング基準!$B$28,スコアリング基準!$C$28,スコアリング基準!$C$29),0))</f>
        <v/>
      </c>
      <c r="X1233" s="4">
        <f>IFERROR(VLOOKUP($B1233,スコアリング基準!$A$36:$B$46,2,FALSE),0)</f>
        <v/>
      </c>
      <c r="Y1233" s="4">
        <f>SUM($S1233:$X1233)</f>
        <v/>
      </c>
      <c r="Z1233" s="4">
        <f>IF(COUNT($M1233:$N1233)=0,"データ無",IF($Y1233&gt;=スコアリング基準!$B$30,"S",IF($Y1233&gt;=スコアリング基準!$B$31,"A",IF($Y1233&gt;=スコアリング基準!$B$32,"B","C"))))</f>
        <v/>
      </c>
      <c r="AA1233">
        <f>IFERROR(INDEX(実績DB!$I$3:$I$104,MATCH($B1233&amp;$C1233,実績DB!$J$3:$J$104,0)),"")</f>
        <v/>
      </c>
    </row>
    <row r="1234">
      <c r="A1234" t="n">
        <v>1232</v>
      </c>
      <c r="B1234" t="inlineStr">
        <is>
          <t>東京</t>
        </is>
      </c>
      <c r="C1234" t="inlineStr">
        <is>
          <t>東松戸変電所</t>
        </is>
      </c>
      <c r="D1234" t="inlineStr">
        <is>
          <t>千葉県</t>
        </is>
      </c>
      <c r="E1234" t="n">
        <v>154</v>
      </c>
      <c r="G1234" s="3" t="n">
        <v>35.769661</v>
      </c>
      <c r="H1234" s="3" t="n">
        <v>139.922735</v>
      </c>
      <c r="I1234" t="inlineStr">
        <is>
          <t>OSM実測</t>
        </is>
      </c>
      <c r="J1234" t="n">
        <v>47</v>
      </c>
      <c r="K1234" t="n">
        <v>49</v>
      </c>
      <c r="L1234" t="n">
        <v>-41</v>
      </c>
      <c r="M1234" t="n">
        <v>8</v>
      </c>
      <c r="N1234" t="n">
        <v>0</v>
      </c>
      <c r="O1234" t="inlineStr">
        <is>
          <t>不可 #3</t>
        </is>
      </c>
      <c r="P1234" t="inlineStr">
        <is>
          <t>有り</t>
        </is>
      </c>
      <c r="R1234" s="4">
        <f>IF(COUNT($M1234:$N1234)=0,"",IF(AND(IF($N1234&lt;&gt;"",$N1234,$M1234)&lt;=0,$O1234&lt;&gt;"可"),"警告",""))</f>
        <v/>
      </c>
      <c r="S1234" s="4">
        <f>IF(COUNT($M1234:$N1234)=0,0,IF(IF($N1234&lt;&gt;"",$N1234,$M1234)&gt;=スコアリング基準!$B$20,スコアリング基準!$C$20,IF(IF($N1234&lt;&gt;"",$N1234,$M1234)&gt;=スコアリング基準!$B$21,スコアリング基準!$C$21,IF(IF($N1234&lt;&gt;"",$N1234,$M1234)&gt;0,スコアリング基準!$C$22,0))))</f>
        <v/>
      </c>
      <c r="T1234" s="4">
        <f>IF($O1234="可",スコアリング基準!$C$23,0)</f>
        <v/>
      </c>
      <c r="U1234" s="4">
        <f>IF(OR(COUNT($K1234:$L1234)&lt;2,$K1234=0),0,IF(ABS($L1234)/$K1234&lt;=スコアリング基準!$B$24,スコアリング基準!$C$24,IF(ABS($L1234)/$K1234&lt;=スコアリング基準!$B$25,スコアリング基準!$C$25,IF(ABS($L1234)/$K1234&lt;=スコアリング基準!$B$26,スコアリング基準!$C$26,0))))</f>
        <v/>
      </c>
      <c r="V1234" s="4">
        <f>IF($P1234="なし",スコアリング基準!$C$27,0)</f>
        <v/>
      </c>
      <c r="W1234" s="4">
        <f>IF($F1234="",0,IF(ISNUMBER($F1234),IF($F1234&lt;=スコアリング基準!$B$28,スコアリング基準!$C$28,スコアリング基準!$C$29),0))</f>
        <v/>
      </c>
      <c r="X1234" s="4">
        <f>IFERROR(VLOOKUP($B1234,スコアリング基準!$A$36:$B$46,2,FALSE),0)</f>
        <v/>
      </c>
      <c r="Y1234" s="4">
        <f>SUM($S1234:$X1234)</f>
        <v/>
      </c>
      <c r="Z1234" s="4">
        <f>IF(COUNT($M1234:$N1234)=0,"データ無",IF($Y1234&gt;=スコアリング基準!$B$30,"S",IF($Y1234&gt;=スコアリング基準!$B$31,"A",IF($Y1234&gt;=スコアリング基準!$B$32,"B","C"))))</f>
        <v/>
      </c>
      <c r="AA1234">
        <f>IFERROR(INDEX(実績DB!$I$3:$I$104,MATCH($B1234&amp;$C1234,実績DB!$J$3:$J$104,0)),"")</f>
        <v/>
      </c>
    </row>
    <row r="1235">
      <c r="A1235" t="n">
        <v>1233</v>
      </c>
      <c r="B1235" t="inlineStr">
        <is>
          <t>東京</t>
        </is>
      </c>
      <c r="C1235" t="inlineStr">
        <is>
          <t>東葛変電所</t>
        </is>
      </c>
      <c r="D1235" t="inlineStr">
        <is>
          <t>千葉県</t>
        </is>
      </c>
      <c r="E1235" t="n">
        <v>154</v>
      </c>
      <c r="G1235" s="3" t="n">
        <v>35.856936</v>
      </c>
      <c r="H1235" s="3" t="n">
        <v>139.935722</v>
      </c>
      <c r="I1235" t="inlineStr">
        <is>
          <t>OSM実測</t>
        </is>
      </c>
      <c r="J1235" t="n">
        <v>700</v>
      </c>
      <c r="K1235" t="n">
        <v>565</v>
      </c>
      <c r="L1235" t="n">
        <v>126</v>
      </c>
      <c r="O1235" t="inlineStr">
        <is>
          <t>可</t>
        </is>
      </c>
      <c r="P1235" t="inlineStr">
        <is>
          <t>有り</t>
        </is>
      </c>
      <c r="R1235" s="4">
        <f>IF(COUNT($M1235:$N1235)=0,"",IF(AND(IF($N1235&lt;&gt;"",$N1235,$M1235)&lt;=0,$O1235&lt;&gt;"可"),"警告",""))</f>
        <v/>
      </c>
      <c r="S1235" s="4">
        <f>IF(COUNT($M1235:$N1235)=0,0,IF(IF($N1235&lt;&gt;"",$N1235,$M1235)&gt;=スコアリング基準!$B$20,スコアリング基準!$C$20,IF(IF($N1235&lt;&gt;"",$N1235,$M1235)&gt;=スコアリング基準!$B$21,スコアリング基準!$C$21,IF(IF($N1235&lt;&gt;"",$N1235,$M1235)&gt;0,スコアリング基準!$C$22,0))))</f>
        <v/>
      </c>
      <c r="T1235" s="4">
        <f>IF($O1235="可",スコアリング基準!$C$23,0)</f>
        <v/>
      </c>
      <c r="U1235" s="4">
        <f>IF(OR(COUNT($K1235:$L1235)&lt;2,$K1235=0),0,IF(ABS($L1235)/$K1235&lt;=スコアリング基準!$B$24,スコアリング基準!$C$24,IF(ABS($L1235)/$K1235&lt;=スコアリング基準!$B$25,スコアリング基準!$C$25,IF(ABS($L1235)/$K1235&lt;=スコアリング基準!$B$26,スコアリング基準!$C$26,0))))</f>
        <v/>
      </c>
      <c r="V1235" s="4">
        <f>IF($P1235="なし",スコアリング基準!$C$27,0)</f>
        <v/>
      </c>
      <c r="W1235" s="4">
        <f>IF($F1235="",0,IF(ISNUMBER($F1235),IF($F1235&lt;=スコアリング基準!$B$28,スコアリング基準!$C$28,スコアリング基準!$C$29),0))</f>
        <v/>
      </c>
      <c r="X1235" s="4">
        <f>IFERROR(VLOOKUP($B1235,スコアリング基準!$A$36:$B$46,2,FALSE),0)</f>
        <v/>
      </c>
      <c r="Y1235" s="4">
        <f>SUM($S1235:$X1235)</f>
        <v/>
      </c>
      <c r="Z1235" s="4">
        <f>IF(COUNT($M1235:$N1235)=0,"データ無",IF($Y1235&gt;=スコアリング基準!$B$30,"S",IF($Y1235&gt;=スコアリング基準!$B$31,"A",IF($Y1235&gt;=スコアリング基準!$B$32,"B","C"))))</f>
        <v/>
      </c>
      <c r="AA1235">
        <f>IFERROR(INDEX(実績DB!$I$3:$I$104,MATCH($B1235&amp;$C1235,実績DB!$J$3:$J$104,0)),"")</f>
        <v/>
      </c>
    </row>
    <row r="1236">
      <c r="A1236" t="n">
        <v>1234</v>
      </c>
      <c r="B1236" t="inlineStr">
        <is>
          <t>東京</t>
        </is>
      </c>
      <c r="C1236" t="inlineStr">
        <is>
          <t>東野田変電所</t>
        </is>
      </c>
      <c r="D1236" t="inlineStr">
        <is>
          <t>栃木県</t>
        </is>
      </c>
      <c r="E1236" t="n">
        <v>154</v>
      </c>
      <c r="G1236" s="3" t="n">
        <v>36.253614</v>
      </c>
      <c r="H1236" s="3" t="n">
        <v>139.797573</v>
      </c>
      <c r="I1236" t="inlineStr">
        <is>
          <t>OSM実測</t>
        </is>
      </c>
      <c r="J1236" t="n">
        <v>38</v>
      </c>
      <c r="K1236" t="n">
        <v>39</v>
      </c>
      <c r="L1236" t="n">
        <v>-39</v>
      </c>
      <c r="M1236" t="n">
        <v>0</v>
      </c>
      <c r="N1236" t="n">
        <v>0</v>
      </c>
      <c r="O1236" t="inlineStr">
        <is>
          <t>不可 #3</t>
        </is>
      </c>
      <c r="P1236" t="inlineStr">
        <is>
          <t>有り</t>
        </is>
      </c>
      <c r="R1236" s="4">
        <f>IF(COUNT($M1236:$N1236)=0,"",IF(AND(IF($N1236&lt;&gt;"",$N1236,$M1236)&lt;=0,$O1236&lt;&gt;"可"),"警告",""))</f>
        <v/>
      </c>
      <c r="S1236" s="4">
        <f>IF(COUNT($M1236:$N1236)=0,0,IF(IF($N1236&lt;&gt;"",$N1236,$M1236)&gt;=スコアリング基準!$B$20,スコアリング基準!$C$20,IF(IF($N1236&lt;&gt;"",$N1236,$M1236)&gt;=スコアリング基準!$B$21,スコアリング基準!$C$21,IF(IF($N1236&lt;&gt;"",$N1236,$M1236)&gt;0,スコアリング基準!$C$22,0))))</f>
        <v/>
      </c>
      <c r="T1236" s="4">
        <f>IF($O1236="可",スコアリング基準!$C$23,0)</f>
        <v/>
      </c>
      <c r="U1236" s="4">
        <f>IF(OR(COUNT($K1236:$L1236)&lt;2,$K1236=0),0,IF(ABS($L1236)/$K1236&lt;=スコアリング基準!$B$24,スコアリング基準!$C$24,IF(ABS($L1236)/$K1236&lt;=スコアリング基準!$B$25,スコアリング基準!$C$25,IF(ABS($L1236)/$K1236&lt;=スコアリング基準!$B$26,スコアリング基準!$C$26,0))))</f>
        <v/>
      </c>
      <c r="V1236" s="4">
        <f>IF($P1236="なし",スコアリング基準!$C$27,0)</f>
        <v/>
      </c>
      <c r="W1236" s="4">
        <f>IF($F1236="",0,IF(ISNUMBER($F1236),IF($F1236&lt;=スコアリング基準!$B$28,スコアリング基準!$C$28,スコアリング基準!$C$29),0))</f>
        <v/>
      </c>
      <c r="X1236" s="4">
        <f>IFERROR(VLOOKUP($B1236,スコアリング基準!$A$36:$B$46,2,FALSE),0)</f>
        <v/>
      </c>
      <c r="Y1236" s="4">
        <f>SUM($S1236:$X1236)</f>
        <v/>
      </c>
      <c r="Z1236" s="4">
        <f>IF(COUNT($M1236:$N1236)=0,"データ無",IF($Y1236&gt;=スコアリング基準!$B$30,"S",IF($Y1236&gt;=スコアリング基準!$B$31,"A",IF($Y1236&gt;=スコアリング基準!$B$32,"B","C"))))</f>
        <v/>
      </c>
      <c r="AA1236">
        <f>IFERROR(INDEX(実績DB!$I$3:$I$104,MATCH($B1236&amp;$C1236,実績DB!$J$3:$J$104,0)),"")</f>
        <v/>
      </c>
    </row>
    <row r="1237">
      <c r="A1237" t="n">
        <v>1235</v>
      </c>
      <c r="B1237" t="inlineStr">
        <is>
          <t>東京</t>
        </is>
      </c>
      <c r="C1237" t="inlineStr">
        <is>
          <t>松島変電所</t>
        </is>
      </c>
      <c r="D1237" t="inlineStr">
        <is>
          <t>東京都</t>
        </is>
      </c>
      <c r="E1237" t="n">
        <v>154</v>
      </c>
      <c r="G1237" s="3" t="n">
        <v>35.711557</v>
      </c>
      <c r="H1237" s="3" t="n">
        <v>139.855969</v>
      </c>
      <c r="I1237" t="inlineStr">
        <is>
          <t>OSM実測</t>
        </is>
      </c>
      <c r="J1237" t="n">
        <v>38</v>
      </c>
      <c r="K1237" t="n">
        <v>39</v>
      </c>
      <c r="L1237" t="n">
        <v>-20</v>
      </c>
      <c r="M1237" t="n">
        <v>19</v>
      </c>
      <c r="N1237" t="n">
        <v>0</v>
      </c>
      <c r="O1237" t="inlineStr">
        <is>
          <t>不可 #3</t>
        </is>
      </c>
      <c r="P1237" t="inlineStr">
        <is>
          <t>有り</t>
        </is>
      </c>
      <c r="R1237" s="4">
        <f>IF(COUNT($M1237:$N1237)=0,"",IF(AND(IF($N1237&lt;&gt;"",$N1237,$M1237)&lt;=0,$O1237&lt;&gt;"可"),"警告",""))</f>
        <v/>
      </c>
      <c r="S1237" s="4">
        <f>IF(COUNT($M1237:$N1237)=0,0,IF(IF($N1237&lt;&gt;"",$N1237,$M1237)&gt;=スコアリング基準!$B$20,スコアリング基準!$C$20,IF(IF($N1237&lt;&gt;"",$N1237,$M1237)&gt;=スコアリング基準!$B$21,スコアリング基準!$C$21,IF(IF($N1237&lt;&gt;"",$N1237,$M1237)&gt;0,スコアリング基準!$C$22,0))))</f>
        <v/>
      </c>
      <c r="T1237" s="4">
        <f>IF($O1237="可",スコアリング基準!$C$23,0)</f>
        <v/>
      </c>
      <c r="U1237" s="4">
        <f>IF(OR(COUNT($K1237:$L1237)&lt;2,$K1237=0),0,IF(ABS($L1237)/$K1237&lt;=スコアリング基準!$B$24,スコアリング基準!$C$24,IF(ABS($L1237)/$K1237&lt;=スコアリング基準!$B$25,スコアリング基準!$C$25,IF(ABS($L1237)/$K1237&lt;=スコアリング基準!$B$26,スコアリング基準!$C$26,0))))</f>
        <v/>
      </c>
      <c r="V1237" s="4">
        <f>IF($P1237="なし",スコアリング基準!$C$27,0)</f>
        <v/>
      </c>
      <c r="W1237" s="4">
        <f>IF($F1237="",0,IF(ISNUMBER($F1237),IF($F1237&lt;=スコアリング基準!$B$28,スコアリング基準!$C$28,スコアリング基準!$C$29),0))</f>
        <v/>
      </c>
      <c r="X1237" s="4">
        <f>IFERROR(VLOOKUP($B1237,スコアリング基準!$A$36:$B$46,2,FALSE),0)</f>
        <v/>
      </c>
      <c r="Y1237" s="4">
        <f>SUM($S1237:$X1237)</f>
        <v/>
      </c>
      <c r="Z1237" s="4">
        <f>IF(COUNT($M1237:$N1237)=0,"データ無",IF($Y1237&gt;=スコアリング基準!$B$30,"S",IF($Y1237&gt;=スコアリング基準!$B$31,"A",IF($Y1237&gt;=スコアリング基準!$B$32,"B","C"))))</f>
        <v/>
      </c>
      <c r="AA1237">
        <f>IFERROR(INDEX(実績DB!$I$3:$I$104,MATCH($B1237&amp;$C1237,実績DB!$J$3:$J$104,0)),"")</f>
        <v/>
      </c>
    </row>
    <row r="1238">
      <c r="A1238" t="n">
        <v>1236</v>
      </c>
      <c r="B1238" t="inlineStr">
        <is>
          <t>東京</t>
        </is>
      </c>
      <c r="C1238" t="inlineStr">
        <is>
          <t>松郷変電所</t>
        </is>
      </c>
      <c r="D1238" t="inlineStr">
        <is>
          <t>埼玉県</t>
        </is>
      </c>
      <c r="E1238" t="n">
        <v>154</v>
      </c>
      <c r="G1238" s="3" t="n">
        <v>35.797718</v>
      </c>
      <c r="H1238" s="3" t="n">
        <v>139.498469</v>
      </c>
      <c r="I1238" t="inlineStr">
        <is>
          <t>OSM実測</t>
        </is>
      </c>
      <c r="J1238" t="n">
        <v>57</v>
      </c>
      <c r="K1238" t="n">
        <v>59</v>
      </c>
      <c r="L1238" t="n">
        <v>-40</v>
      </c>
      <c r="M1238" t="n">
        <v>19</v>
      </c>
      <c r="N1238" t="n">
        <v>19</v>
      </c>
      <c r="O1238" t="inlineStr">
        <is>
          <t>不可 #3</t>
        </is>
      </c>
      <c r="P1238" t="inlineStr">
        <is>
          <t>なし</t>
        </is>
      </c>
      <c r="R1238" s="4">
        <f>IF(COUNT($M1238:$N1238)=0,"",IF(AND(IF($N1238&lt;&gt;"",$N1238,$M1238)&lt;=0,$O1238&lt;&gt;"可"),"警告",""))</f>
        <v/>
      </c>
      <c r="S1238" s="4">
        <f>IF(COUNT($M1238:$N1238)=0,0,IF(IF($N1238&lt;&gt;"",$N1238,$M1238)&gt;=スコアリング基準!$B$20,スコアリング基準!$C$20,IF(IF($N1238&lt;&gt;"",$N1238,$M1238)&gt;=スコアリング基準!$B$21,スコアリング基準!$C$21,IF(IF($N1238&lt;&gt;"",$N1238,$M1238)&gt;0,スコアリング基準!$C$22,0))))</f>
        <v/>
      </c>
      <c r="T1238" s="4">
        <f>IF($O1238="可",スコアリング基準!$C$23,0)</f>
        <v/>
      </c>
      <c r="U1238" s="4">
        <f>IF(OR(COUNT($K1238:$L1238)&lt;2,$K1238=0),0,IF(ABS($L1238)/$K1238&lt;=スコアリング基準!$B$24,スコアリング基準!$C$24,IF(ABS($L1238)/$K1238&lt;=スコアリング基準!$B$25,スコアリング基準!$C$25,IF(ABS($L1238)/$K1238&lt;=スコアリング基準!$B$26,スコアリング基準!$C$26,0))))</f>
        <v/>
      </c>
      <c r="V1238" s="4">
        <f>IF($P1238="なし",スコアリング基準!$C$27,0)</f>
        <v/>
      </c>
      <c r="W1238" s="4">
        <f>IF($F1238="",0,IF(ISNUMBER($F1238),IF($F1238&lt;=スコアリング基準!$B$28,スコアリング基準!$C$28,スコアリング基準!$C$29),0))</f>
        <v/>
      </c>
      <c r="X1238" s="4">
        <f>IFERROR(VLOOKUP($B1238,スコアリング基準!$A$36:$B$46,2,FALSE),0)</f>
        <v/>
      </c>
      <c r="Y1238" s="4">
        <f>SUM($S1238:$X1238)</f>
        <v/>
      </c>
      <c r="Z1238" s="4">
        <f>IF(COUNT($M1238:$N1238)=0,"データ無",IF($Y1238&gt;=スコアリング基準!$B$30,"S",IF($Y1238&gt;=スコアリング基準!$B$31,"A",IF($Y1238&gt;=スコアリング基準!$B$32,"B","C"))))</f>
        <v/>
      </c>
      <c r="AA1238">
        <f>IFERROR(INDEX(実績DB!$I$3:$I$104,MATCH($B1238&amp;$C1238,実績DB!$J$3:$J$104,0)),"")</f>
        <v/>
      </c>
    </row>
    <row r="1239">
      <c r="A1239" t="n">
        <v>1237</v>
      </c>
      <c r="B1239" t="inlineStr">
        <is>
          <t>東京</t>
        </is>
      </c>
      <c r="C1239" t="inlineStr">
        <is>
          <t>柏井変電所</t>
        </is>
      </c>
      <c r="D1239" t="inlineStr">
        <is>
          <t>千葉県</t>
        </is>
      </c>
      <c r="E1239" t="n">
        <v>154</v>
      </c>
      <c r="G1239" s="3" t="n">
        <v>35.761408</v>
      </c>
      <c r="H1239" s="3" t="n">
        <v>139.957182</v>
      </c>
      <c r="I1239" t="inlineStr">
        <is>
          <t>OSM実測</t>
        </is>
      </c>
      <c r="J1239" t="n">
        <v>47</v>
      </c>
      <c r="K1239" t="n">
        <v>49</v>
      </c>
      <c r="L1239" t="n">
        <v>-40</v>
      </c>
      <c r="M1239" t="n">
        <v>9</v>
      </c>
      <c r="N1239" t="n">
        <v>0</v>
      </c>
      <c r="O1239" t="inlineStr">
        <is>
          <t>不可 #3</t>
        </is>
      </c>
      <c r="P1239" t="inlineStr">
        <is>
          <t>有り</t>
        </is>
      </c>
      <c r="R1239" s="4">
        <f>IF(COUNT($M1239:$N1239)=0,"",IF(AND(IF($N1239&lt;&gt;"",$N1239,$M1239)&lt;=0,$O1239&lt;&gt;"可"),"警告",""))</f>
        <v/>
      </c>
      <c r="S1239" s="4">
        <f>IF(COUNT($M1239:$N1239)=0,0,IF(IF($N1239&lt;&gt;"",$N1239,$M1239)&gt;=スコアリング基準!$B$20,スコアリング基準!$C$20,IF(IF($N1239&lt;&gt;"",$N1239,$M1239)&gt;=スコアリング基準!$B$21,スコアリング基準!$C$21,IF(IF($N1239&lt;&gt;"",$N1239,$M1239)&gt;0,スコアリング基準!$C$22,0))))</f>
        <v/>
      </c>
      <c r="T1239" s="4">
        <f>IF($O1239="可",スコアリング基準!$C$23,0)</f>
        <v/>
      </c>
      <c r="U1239" s="4">
        <f>IF(OR(COUNT($K1239:$L1239)&lt;2,$K1239=0),0,IF(ABS($L1239)/$K1239&lt;=スコアリング基準!$B$24,スコアリング基準!$C$24,IF(ABS($L1239)/$K1239&lt;=スコアリング基準!$B$25,スコアリング基準!$C$25,IF(ABS($L1239)/$K1239&lt;=スコアリング基準!$B$26,スコアリング基準!$C$26,0))))</f>
        <v/>
      </c>
      <c r="V1239" s="4">
        <f>IF($P1239="なし",スコアリング基準!$C$27,0)</f>
        <v/>
      </c>
      <c r="W1239" s="4">
        <f>IF($F1239="",0,IF(ISNUMBER($F1239),IF($F1239&lt;=スコアリング基準!$B$28,スコアリング基準!$C$28,スコアリング基準!$C$29),0))</f>
        <v/>
      </c>
      <c r="X1239" s="4">
        <f>IFERROR(VLOOKUP($B1239,スコアリング基準!$A$36:$B$46,2,FALSE),0)</f>
        <v/>
      </c>
      <c r="Y1239" s="4">
        <f>SUM($S1239:$X1239)</f>
        <v/>
      </c>
      <c r="Z1239" s="4">
        <f>IF(COUNT($M1239:$N1239)=0,"データ無",IF($Y1239&gt;=スコアリング基準!$B$30,"S",IF($Y1239&gt;=スコアリング基準!$B$31,"A",IF($Y1239&gt;=スコアリング基準!$B$32,"B","C"))))</f>
        <v/>
      </c>
      <c r="AA1239">
        <f>IFERROR(INDEX(実績DB!$I$3:$I$104,MATCH($B1239&amp;$C1239,実績DB!$J$3:$J$104,0)),"")</f>
        <v/>
      </c>
    </row>
    <row r="1240">
      <c r="A1240" t="n">
        <v>1238</v>
      </c>
      <c r="B1240" t="inlineStr">
        <is>
          <t>東京</t>
        </is>
      </c>
      <c r="C1240" t="inlineStr">
        <is>
          <t>栃山開閉所</t>
        </is>
      </c>
      <c r="D1240" t="inlineStr">
        <is>
          <t>栃木県</t>
        </is>
      </c>
      <c r="E1240" t="n">
        <v>154</v>
      </c>
      <c r="G1240" s="3" t="n">
        <v>36.470302</v>
      </c>
      <c r="H1240" s="3" t="n">
        <v>139.884458</v>
      </c>
      <c r="I1240" t="inlineStr">
        <is>
          <t>OSM実測</t>
        </is>
      </c>
      <c r="R1240" s="4">
        <f>IF(COUNT($M1240:$N1240)=0,"",IF(AND(IF($N1240&lt;&gt;"",$N1240,$M1240)&lt;=0,$O1240&lt;&gt;"可"),"警告",""))</f>
        <v/>
      </c>
      <c r="S1240" s="4">
        <f>IF(COUNT($M1240:$N1240)=0,0,IF(IF($N1240&lt;&gt;"",$N1240,$M1240)&gt;=スコアリング基準!$B$20,スコアリング基準!$C$20,IF(IF($N1240&lt;&gt;"",$N1240,$M1240)&gt;=スコアリング基準!$B$21,スコアリング基準!$C$21,IF(IF($N1240&lt;&gt;"",$N1240,$M1240)&gt;0,スコアリング基準!$C$22,0))))</f>
        <v/>
      </c>
      <c r="T1240" s="4">
        <f>IF($O1240="可",スコアリング基準!$C$23,0)</f>
        <v/>
      </c>
      <c r="U1240" s="4">
        <f>IF(OR(COUNT($K1240:$L1240)&lt;2,$K1240=0),0,IF(ABS($L1240)/$K1240&lt;=スコアリング基準!$B$24,スコアリング基準!$C$24,IF(ABS($L1240)/$K1240&lt;=スコアリング基準!$B$25,スコアリング基準!$C$25,IF(ABS($L1240)/$K1240&lt;=スコアリング基準!$B$26,スコアリング基準!$C$26,0))))</f>
        <v/>
      </c>
      <c r="V1240" s="4">
        <f>IF($P1240="なし",スコアリング基準!$C$27,0)</f>
        <v/>
      </c>
      <c r="W1240" s="4">
        <f>IF($F1240="",0,IF(ISNUMBER($F1240),IF($F1240&lt;=スコアリング基準!$B$28,スコアリング基準!$C$28,スコアリング基準!$C$29),0))</f>
        <v/>
      </c>
      <c r="X1240" s="4">
        <f>IFERROR(VLOOKUP($B1240,スコアリング基準!$A$36:$B$46,2,FALSE),0)</f>
        <v/>
      </c>
      <c r="Y1240" s="4">
        <f>SUM($S1240:$X1240)</f>
        <v/>
      </c>
      <c r="Z1240" s="4">
        <f>IF(COUNT($M1240:$N1240)=0,"データ無",IF($Y1240&gt;=スコアリング基準!$B$30,"S",IF($Y1240&gt;=スコアリング基準!$B$31,"A",IF($Y1240&gt;=スコアリング基準!$B$32,"B","C"))))</f>
        <v/>
      </c>
      <c r="AA1240">
        <f>IFERROR(INDEX(実績DB!$I$3:$I$104,MATCH($B1240&amp;$C1240,実績DB!$J$3:$J$104,0)),"")</f>
        <v/>
      </c>
    </row>
    <row r="1241">
      <c r="A1241" t="n">
        <v>1239</v>
      </c>
      <c r="B1241" t="inlineStr">
        <is>
          <t>東京</t>
        </is>
      </c>
      <c r="C1241" t="inlineStr">
        <is>
          <t>栗橋変電所</t>
        </is>
      </c>
      <c r="D1241" t="inlineStr">
        <is>
          <t>埼玉県</t>
        </is>
      </c>
      <c r="E1241" t="n">
        <v>154</v>
      </c>
      <c r="G1241" s="3" t="n">
        <v>36.131577</v>
      </c>
      <c r="H1241" s="3" t="n">
        <v>139.705003</v>
      </c>
      <c r="I1241" t="inlineStr">
        <is>
          <t>OSM実測</t>
        </is>
      </c>
      <c r="J1241" t="n">
        <v>57</v>
      </c>
      <c r="K1241" t="n">
        <v>59</v>
      </c>
      <c r="L1241" t="n">
        <v>-42</v>
      </c>
      <c r="M1241" t="n">
        <v>17</v>
      </c>
      <c r="N1241" t="n">
        <v>0</v>
      </c>
      <c r="O1241" t="inlineStr">
        <is>
          <t>不可 #3</t>
        </is>
      </c>
      <c r="P1241" t="inlineStr">
        <is>
          <t>有り</t>
        </is>
      </c>
      <c r="R1241" s="4">
        <f>IF(COUNT($M1241:$N1241)=0,"",IF(AND(IF($N1241&lt;&gt;"",$N1241,$M1241)&lt;=0,$O1241&lt;&gt;"可"),"警告",""))</f>
        <v/>
      </c>
      <c r="S1241" s="4">
        <f>IF(COUNT($M1241:$N1241)=0,0,IF(IF($N1241&lt;&gt;"",$N1241,$M1241)&gt;=スコアリング基準!$B$20,スコアリング基準!$C$20,IF(IF($N1241&lt;&gt;"",$N1241,$M1241)&gt;=スコアリング基準!$B$21,スコアリング基準!$C$21,IF(IF($N1241&lt;&gt;"",$N1241,$M1241)&gt;0,スコアリング基準!$C$22,0))))</f>
        <v/>
      </c>
      <c r="T1241" s="4">
        <f>IF($O1241="可",スコアリング基準!$C$23,0)</f>
        <v/>
      </c>
      <c r="U1241" s="4">
        <f>IF(OR(COUNT($K1241:$L1241)&lt;2,$K1241=0),0,IF(ABS($L1241)/$K1241&lt;=スコアリング基準!$B$24,スコアリング基準!$C$24,IF(ABS($L1241)/$K1241&lt;=スコアリング基準!$B$25,スコアリング基準!$C$25,IF(ABS($L1241)/$K1241&lt;=スコアリング基準!$B$26,スコアリング基準!$C$26,0))))</f>
        <v/>
      </c>
      <c r="V1241" s="4">
        <f>IF($P1241="なし",スコアリング基準!$C$27,0)</f>
        <v/>
      </c>
      <c r="W1241" s="4">
        <f>IF($F1241="",0,IF(ISNUMBER($F1241),IF($F1241&lt;=スコアリング基準!$B$28,スコアリング基準!$C$28,スコアリング基準!$C$29),0))</f>
        <v/>
      </c>
      <c r="X1241" s="4">
        <f>IFERROR(VLOOKUP($B1241,スコアリング基準!$A$36:$B$46,2,FALSE),0)</f>
        <v/>
      </c>
      <c r="Y1241" s="4">
        <f>SUM($S1241:$X1241)</f>
        <v/>
      </c>
      <c r="Z1241" s="4">
        <f>IF(COUNT($M1241:$N1241)=0,"データ無",IF($Y1241&gt;=スコアリング基準!$B$30,"S",IF($Y1241&gt;=スコアリング基準!$B$31,"A",IF($Y1241&gt;=スコアリング基準!$B$32,"B","C"))))</f>
        <v/>
      </c>
      <c r="AA1241">
        <f>IFERROR(INDEX(実績DB!$I$3:$I$104,MATCH($B1241&amp;$C1241,実績DB!$J$3:$J$104,0)),"")</f>
        <v/>
      </c>
    </row>
    <row r="1242">
      <c r="A1242" t="n">
        <v>1240</v>
      </c>
      <c r="B1242" t="inlineStr">
        <is>
          <t>東京</t>
        </is>
      </c>
      <c r="C1242" t="inlineStr">
        <is>
          <t>桂変電所</t>
        </is>
      </c>
      <c r="D1242" t="inlineStr">
        <is>
          <t>茨城県</t>
        </is>
      </c>
      <c r="E1242" t="n">
        <v>154</v>
      </c>
      <c r="G1242" s="3" t="n">
        <v>36.499141</v>
      </c>
      <c r="H1242" s="3" t="n">
        <v>140.381414</v>
      </c>
      <c r="I1242" t="inlineStr">
        <is>
          <t>OSM実測</t>
        </is>
      </c>
      <c r="J1242" t="n">
        <v>57</v>
      </c>
      <c r="K1242" t="n">
        <v>59</v>
      </c>
      <c r="L1242" t="n">
        <v>-59</v>
      </c>
      <c r="M1242" t="n">
        <v>0</v>
      </c>
      <c r="N1242" t="n">
        <v>0</v>
      </c>
      <c r="O1242" t="inlineStr">
        <is>
          <t>不可 #3</t>
        </is>
      </c>
      <c r="P1242" t="inlineStr">
        <is>
          <t>有り</t>
        </is>
      </c>
      <c r="R1242" s="4">
        <f>IF(COUNT($M1242:$N1242)=0,"",IF(AND(IF($N1242&lt;&gt;"",$N1242,$M1242)&lt;=0,$O1242&lt;&gt;"可"),"警告",""))</f>
        <v/>
      </c>
      <c r="S1242" s="4">
        <f>IF(COUNT($M1242:$N1242)=0,0,IF(IF($N1242&lt;&gt;"",$N1242,$M1242)&gt;=スコアリング基準!$B$20,スコアリング基準!$C$20,IF(IF($N1242&lt;&gt;"",$N1242,$M1242)&gt;=スコアリング基準!$B$21,スコアリング基準!$C$21,IF(IF($N1242&lt;&gt;"",$N1242,$M1242)&gt;0,スコアリング基準!$C$22,0))))</f>
        <v/>
      </c>
      <c r="T1242" s="4">
        <f>IF($O1242="可",スコアリング基準!$C$23,0)</f>
        <v/>
      </c>
      <c r="U1242" s="4">
        <f>IF(OR(COUNT($K1242:$L1242)&lt;2,$K1242=0),0,IF(ABS($L1242)/$K1242&lt;=スコアリング基準!$B$24,スコアリング基準!$C$24,IF(ABS($L1242)/$K1242&lt;=スコアリング基準!$B$25,スコアリング基準!$C$25,IF(ABS($L1242)/$K1242&lt;=スコアリング基準!$B$26,スコアリング基準!$C$26,0))))</f>
        <v/>
      </c>
      <c r="V1242" s="4">
        <f>IF($P1242="なし",スコアリング基準!$C$27,0)</f>
        <v/>
      </c>
      <c r="W1242" s="4">
        <f>IF($F1242="",0,IF(ISNUMBER($F1242),IF($F1242&lt;=スコアリング基準!$B$28,スコアリング基準!$C$28,スコアリング基準!$C$29),0))</f>
        <v/>
      </c>
      <c r="X1242" s="4">
        <f>IFERROR(VLOOKUP($B1242,スコアリング基準!$A$36:$B$46,2,FALSE),0)</f>
        <v/>
      </c>
      <c r="Y1242" s="4">
        <f>SUM($S1242:$X1242)</f>
        <v/>
      </c>
      <c r="Z1242" s="4">
        <f>IF(COUNT($M1242:$N1242)=0,"データ無",IF($Y1242&gt;=スコアリング基準!$B$30,"S",IF($Y1242&gt;=スコアリング基準!$B$31,"A",IF($Y1242&gt;=スコアリング基準!$B$32,"B","C"))))</f>
        <v/>
      </c>
      <c r="AA1242">
        <f>IFERROR(INDEX(実績DB!$I$3:$I$104,MATCH($B1242&amp;$C1242,実績DB!$J$3:$J$104,0)),"")</f>
        <v/>
      </c>
    </row>
    <row r="1243">
      <c r="A1243" t="n">
        <v>1241</v>
      </c>
      <c r="B1243" t="inlineStr">
        <is>
          <t>東京</t>
        </is>
      </c>
      <c r="C1243" t="inlineStr">
        <is>
          <t>橋本変電所</t>
        </is>
      </c>
      <c r="D1243" t="inlineStr">
        <is>
          <t>東京都</t>
        </is>
      </c>
      <c r="E1243" t="n">
        <v>154</v>
      </c>
      <c r="G1243" s="3" t="n">
        <v>35.591294</v>
      </c>
      <c r="H1243" s="3" t="n">
        <v>139.342068</v>
      </c>
      <c r="I1243" t="inlineStr">
        <is>
          <t>OSM実測</t>
        </is>
      </c>
      <c r="J1243" t="n">
        <v>1000</v>
      </c>
      <c r="K1243" t="n">
        <v>872</v>
      </c>
      <c r="L1243" t="n">
        <v>86</v>
      </c>
      <c r="O1243" t="inlineStr">
        <is>
          <t>可</t>
        </is>
      </c>
      <c r="P1243" t="inlineStr">
        <is>
          <t>有り</t>
        </is>
      </c>
      <c r="R1243" s="4">
        <f>IF(COUNT($M1243:$N1243)=0,"",IF(AND(IF($N1243&lt;&gt;"",$N1243,$M1243)&lt;=0,$O1243&lt;&gt;"可"),"警告",""))</f>
        <v/>
      </c>
      <c r="S1243" s="4">
        <f>IF(COUNT($M1243:$N1243)=0,0,IF(IF($N1243&lt;&gt;"",$N1243,$M1243)&gt;=スコアリング基準!$B$20,スコアリング基準!$C$20,IF(IF($N1243&lt;&gt;"",$N1243,$M1243)&gt;=スコアリング基準!$B$21,スコアリング基準!$C$21,IF(IF($N1243&lt;&gt;"",$N1243,$M1243)&gt;0,スコアリング基準!$C$22,0))))</f>
        <v/>
      </c>
      <c r="T1243" s="4">
        <f>IF($O1243="可",スコアリング基準!$C$23,0)</f>
        <v/>
      </c>
      <c r="U1243" s="4">
        <f>IF(OR(COUNT($K1243:$L1243)&lt;2,$K1243=0),0,IF(ABS($L1243)/$K1243&lt;=スコアリング基準!$B$24,スコアリング基準!$C$24,IF(ABS($L1243)/$K1243&lt;=スコアリング基準!$B$25,スコアリング基準!$C$25,IF(ABS($L1243)/$K1243&lt;=スコアリング基準!$B$26,スコアリング基準!$C$26,0))))</f>
        <v/>
      </c>
      <c r="V1243" s="4">
        <f>IF($P1243="なし",スコアリング基準!$C$27,0)</f>
        <v/>
      </c>
      <c r="W1243" s="4">
        <f>IF($F1243="",0,IF(ISNUMBER($F1243),IF($F1243&lt;=スコアリング基準!$B$28,スコアリング基準!$C$28,スコアリング基準!$C$29),0))</f>
        <v/>
      </c>
      <c r="X1243" s="4">
        <f>IFERROR(VLOOKUP($B1243,スコアリング基準!$A$36:$B$46,2,FALSE),0)</f>
        <v/>
      </c>
      <c r="Y1243" s="4">
        <f>SUM($S1243:$X1243)</f>
        <v/>
      </c>
      <c r="Z1243" s="4">
        <f>IF(COUNT($M1243:$N1243)=0,"データ無",IF($Y1243&gt;=スコアリング基準!$B$30,"S",IF($Y1243&gt;=スコアリング基準!$B$31,"A",IF($Y1243&gt;=スコアリング基準!$B$32,"B","C"))))</f>
        <v/>
      </c>
      <c r="AA1243">
        <f>IFERROR(INDEX(実績DB!$I$3:$I$104,MATCH($B1243&amp;$C1243,実績DB!$J$3:$J$104,0)),"")</f>
        <v/>
      </c>
    </row>
    <row r="1244">
      <c r="A1244" t="n">
        <v>1242</v>
      </c>
      <c r="B1244" t="inlineStr">
        <is>
          <t>東京</t>
        </is>
      </c>
      <c r="C1244" t="inlineStr">
        <is>
          <t>武蔵大井変電所</t>
        </is>
      </c>
      <c r="D1244" t="inlineStr">
        <is>
          <t>埼玉県</t>
        </is>
      </c>
      <c r="E1244" t="n">
        <v>154</v>
      </c>
      <c r="G1244" s="3" t="n">
        <v>35.84411</v>
      </c>
      <c r="H1244" s="3" t="n">
        <v>139.522767</v>
      </c>
      <c r="I1244" t="inlineStr">
        <is>
          <t>OSM実測</t>
        </is>
      </c>
      <c r="J1244" t="n">
        <v>57</v>
      </c>
      <c r="K1244" t="n">
        <v>59</v>
      </c>
      <c r="L1244" t="n">
        <v>-40</v>
      </c>
      <c r="M1244" t="n">
        <v>19</v>
      </c>
      <c r="N1244" t="n">
        <v>19</v>
      </c>
      <c r="O1244" t="inlineStr">
        <is>
          <t>不可 #3</t>
        </is>
      </c>
      <c r="P1244" t="inlineStr">
        <is>
          <t>なし</t>
        </is>
      </c>
      <c r="R1244" s="4">
        <f>IF(COUNT($M1244:$N1244)=0,"",IF(AND(IF($N1244&lt;&gt;"",$N1244,$M1244)&lt;=0,$O1244&lt;&gt;"可"),"警告",""))</f>
        <v/>
      </c>
      <c r="S1244" s="4">
        <f>IF(COUNT($M1244:$N1244)=0,0,IF(IF($N1244&lt;&gt;"",$N1244,$M1244)&gt;=スコアリング基準!$B$20,スコアリング基準!$C$20,IF(IF($N1244&lt;&gt;"",$N1244,$M1244)&gt;=スコアリング基準!$B$21,スコアリング基準!$C$21,IF(IF($N1244&lt;&gt;"",$N1244,$M1244)&gt;0,スコアリング基準!$C$22,0))))</f>
        <v/>
      </c>
      <c r="T1244" s="4">
        <f>IF($O1244="可",スコアリング基準!$C$23,0)</f>
        <v/>
      </c>
      <c r="U1244" s="4">
        <f>IF(OR(COUNT($K1244:$L1244)&lt;2,$K1244=0),0,IF(ABS($L1244)/$K1244&lt;=スコアリング基準!$B$24,スコアリング基準!$C$24,IF(ABS($L1244)/$K1244&lt;=スコアリング基準!$B$25,スコアリング基準!$C$25,IF(ABS($L1244)/$K1244&lt;=スコアリング基準!$B$26,スコアリング基準!$C$26,0))))</f>
        <v/>
      </c>
      <c r="V1244" s="4">
        <f>IF($P1244="なし",スコアリング基準!$C$27,0)</f>
        <v/>
      </c>
      <c r="W1244" s="4">
        <f>IF($F1244="",0,IF(ISNUMBER($F1244),IF($F1244&lt;=スコアリング基準!$B$28,スコアリング基準!$C$28,スコアリング基準!$C$29),0))</f>
        <v/>
      </c>
      <c r="X1244" s="4">
        <f>IFERROR(VLOOKUP($B1244,スコアリング基準!$A$36:$B$46,2,FALSE),0)</f>
        <v/>
      </c>
      <c r="Y1244" s="4">
        <f>SUM($S1244:$X1244)</f>
        <v/>
      </c>
      <c r="Z1244" s="4">
        <f>IF(COUNT($M1244:$N1244)=0,"データ無",IF($Y1244&gt;=スコアリング基準!$B$30,"S",IF($Y1244&gt;=スコアリング基準!$B$31,"A",IF($Y1244&gt;=スコアリング基準!$B$32,"B","C"))))</f>
        <v/>
      </c>
      <c r="AA1244">
        <f>IFERROR(INDEX(実績DB!$I$3:$I$104,MATCH($B1244&amp;$C1244,実績DB!$J$3:$J$104,0)),"")</f>
        <v/>
      </c>
    </row>
    <row r="1245">
      <c r="A1245" t="n">
        <v>1243</v>
      </c>
      <c r="B1245" t="inlineStr">
        <is>
          <t>東京</t>
        </is>
      </c>
      <c r="C1245" t="inlineStr">
        <is>
          <t>武蔵赤坂開閉所</t>
        </is>
      </c>
      <c r="D1245" t="inlineStr">
        <is>
          <t>埼玉県</t>
        </is>
      </c>
      <c r="E1245" t="n">
        <v>154</v>
      </c>
      <c r="G1245" s="3" t="n">
        <v>35.840824</v>
      </c>
      <c r="H1245" s="3" t="n">
        <v>139.481719</v>
      </c>
      <c r="I1245" t="inlineStr">
        <is>
          <t>OSM実測</t>
        </is>
      </c>
      <c r="R1245" s="4">
        <f>IF(COUNT($M1245:$N1245)=0,"",IF(AND(IF($N1245&lt;&gt;"",$N1245,$M1245)&lt;=0,$O1245&lt;&gt;"可"),"警告",""))</f>
        <v/>
      </c>
      <c r="S1245" s="4">
        <f>IF(COUNT($M1245:$N1245)=0,0,IF(IF($N1245&lt;&gt;"",$N1245,$M1245)&gt;=スコアリング基準!$B$20,スコアリング基準!$C$20,IF(IF($N1245&lt;&gt;"",$N1245,$M1245)&gt;=スコアリング基準!$B$21,スコアリング基準!$C$21,IF(IF($N1245&lt;&gt;"",$N1245,$M1245)&gt;0,スコアリング基準!$C$22,0))))</f>
        <v/>
      </c>
      <c r="T1245" s="4">
        <f>IF($O1245="可",スコアリング基準!$C$23,0)</f>
        <v/>
      </c>
      <c r="U1245" s="4">
        <f>IF(OR(COUNT($K1245:$L1245)&lt;2,$K1245=0),0,IF(ABS($L1245)/$K1245&lt;=スコアリング基準!$B$24,スコアリング基準!$C$24,IF(ABS($L1245)/$K1245&lt;=スコアリング基準!$B$25,スコアリング基準!$C$25,IF(ABS($L1245)/$K1245&lt;=スコアリング基準!$B$26,スコアリング基準!$C$26,0))))</f>
        <v/>
      </c>
      <c r="V1245" s="4">
        <f>IF($P1245="なし",スコアリング基準!$C$27,0)</f>
        <v/>
      </c>
      <c r="W1245" s="4">
        <f>IF($F1245="",0,IF(ISNUMBER($F1245),IF($F1245&lt;=スコアリング基準!$B$28,スコアリング基準!$C$28,スコアリング基準!$C$29),0))</f>
        <v/>
      </c>
      <c r="X1245" s="4">
        <f>IFERROR(VLOOKUP($B1245,スコアリング基準!$A$36:$B$46,2,FALSE),0)</f>
        <v/>
      </c>
      <c r="Y1245" s="4">
        <f>SUM($S1245:$X1245)</f>
        <v/>
      </c>
      <c r="Z1245" s="4">
        <f>IF(COUNT($M1245:$N1245)=0,"データ無",IF($Y1245&gt;=スコアリング基準!$B$30,"S",IF($Y1245&gt;=スコアリング基準!$B$31,"A",IF($Y1245&gt;=スコアリング基準!$B$32,"B","C"))))</f>
        <v/>
      </c>
      <c r="AA1245">
        <f>IFERROR(INDEX(実績DB!$I$3:$I$104,MATCH($B1245&amp;$C1245,実績DB!$J$3:$J$104,0)),"")</f>
        <v/>
      </c>
    </row>
    <row r="1246">
      <c r="A1246" t="n">
        <v>1244</v>
      </c>
      <c r="B1246" t="inlineStr">
        <is>
          <t>東京</t>
        </is>
      </c>
      <c r="C1246" t="inlineStr">
        <is>
          <t>武蔵野変電所</t>
        </is>
      </c>
      <c r="D1246" t="inlineStr">
        <is>
          <t>東京都</t>
        </is>
      </c>
      <c r="E1246" t="n">
        <v>154</v>
      </c>
      <c r="G1246" s="3" t="n">
        <v>35.758856</v>
      </c>
      <c r="H1246" s="3" t="n">
        <v>139.562911</v>
      </c>
      <c r="I1246" t="inlineStr">
        <is>
          <t>OSM実測</t>
        </is>
      </c>
      <c r="J1246" t="n">
        <v>800</v>
      </c>
      <c r="K1246" t="n">
        <v>679</v>
      </c>
      <c r="L1246" t="n">
        <v>228</v>
      </c>
      <c r="O1246" t="inlineStr">
        <is>
          <t>可</t>
        </is>
      </c>
      <c r="P1246" t="inlineStr">
        <is>
          <t>なし</t>
        </is>
      </c>
      <c r="R1246" s="4">
        <f>IF(COUNT($M1246:$N1246)=0,"",IF(AND(IF($N1246&lt;&gt;"",$N1246,$M1246)&lt;=0,$O1246&lt;&gt;"可"),"警告",""))</f>
        <v/>
      </c>
      <c r="S1246" s="4">
        <f>IF(COUNT($M1246:$N1246)=0,0,IF(IF($N1246&lt;&gt;"",$N1246,$M1246)&gt;=スコアリング基準!$B$20,スコアリング基準!$C$20,IF(IF($N1246&lt;&gt;"",$N1246,$M1246)&gt;=スコアリング基準!$B$21,スコアリング基準!$C$21,IF(IF($N1246&lt;&gt;"",$N1246,$M1246)&gt;0,スコアリング基準!$C$22,0))))</f>
        <v/>
      </c>
      <c r="T1246" s="4">
        <f>IF($O1246="可",スコアリング基準!$C$23,0)</f>
        <v/>
      </c>
      <c r="U1246" s="4">
        <f>IF(OR(COUNT($K1246:$L1246)&lt;2,$K1246=0),0,IF(ABS($L1246)/$K1246&lt;=スコアリング基準!$B$24,スコアリング基準!$C$24,IF(ABS($L1246)/$K1246&lt;=スコアリング基準!$B$25,スコアリング基準!$C$25,IF(ABS($L1246)/$K1246&lt;=スコアリング基準!$B$26,スコアリング基準!$C$26,0))))</f>
        <v/>
      </c>
      <c r="V1246" s="4">
        <f>IF($P1246="なし",スコアリング基準!$C$27,0)</f>
        <v/>
      </c>
      <c r="W1246" s="4">
        <f>IF($F1246="",0,IF(ISNUMBER($F1246),IF($F1246&lt;=スコアリング基準!$B$28,スコアリング基準!$C$28,スコアリング基準!$C$29),0))</f>
        <v/>
      </c>
      <c r="X1246" s="4">
        <f>IFERROR(VLOOKUP($B1246,スコアリング基準!$A$36:$B$46,2,FALSE),0)</f>
        <v/>
      </c>
      <c r="Y1246" s="4">
        <f>SUM($S1246:$X1246)</f>
        <v/>
      </c>
      <c r="Z1246" s="4">
        <f>IF(COUNT($M1246:$N1246)=0,"データ無",IF($Y1246&gt;=スコアリング基準!$B$30,"S",IF($Y1246&gt;=スコアリング基準!$B$31,"A",IF($Y1246&gt;=スコアリング基準!$B$32,"B","C"))))</f>
        <v/>
      </c>
      <c r="AA1246">
        <f>IFERROR(INDEX(実績DB!$I$3:$I$104,MATCH($B1246&amp;$C1246,実績DB!$J$3:$J$104,0)),"")</f>
        <v/>
      </c>
    </row>
    <row r="1247">
      <c r="A1247" t="n">
        <v>1245</v>
      </c>
      <c r="B1247" t="inlineStr">
        <is>
          <t>東京</t>
        </is>
      </c>
      <c r="C1247" t="inlineStr">
        <is>
          <t>水元変電所</t>
        </is>
      </c>
      <c r="D1247" t="inlineStr">
        <is>
          <t>千葉県</t>
        </is>
      </c>
      <c r="E1247" t="n">
        <v>154</v>
      </c>
      <c r="G1247" s="3" t="n">
        <v>35.777692</v>
      </c>
      <c r="H1247" s="3" t="n">
        <v>139.869087</v>
      </c>
      <c r="I1247" t="inlineStr">
        <is>
          <t>OSM実測</t>
        </is>
      </c>
      <c r="J1247" t="n">
        <v>52</v>
      </c>
      <c r="K1247" t="n">
        <v>54</v>
      </c>
      <c r="L1247" t="n">
        <v>-40</v>
      </c>
      <c r="M1247" t="n">
        <v>14</v>
      </c>
      <c r="N1247" t="n">
        <v>0</v>
      </c>
      <c r="O1247" t="inlineStr">
        <is>
          <t>不可 #3</t>
        </is>
      </c>
      <c r="P1247" t="inlineStr">
        <is>
          <t>有り</t>
        </is>
      </c>
      <c r="R1247" s="4">
        <f>IF(COUNT($M1247:$N1247)=0,"",IF(AND(IF($N1247&lt;&gt;"",$N1247,$M1247)&lt;=0,$O1247&lt;&gt;"可"),"警告",""))</f>
        <v/>
      </c>
      <c r="S1247" s="4">
        <f>IF(COUNT($M1247:$N1247)=0,0,IF(IF($N1247&lt;&gt;"",$N1247,$M1247)&gt;=スコアリング基準!$B$20,スコアリング基準!$C$20,IF(IF($N1247&lt;&gt;"",$N1247,$M1247)&gt;=スコアリング基準!$B$21,スコアリング基準!$C$21,IF(IF($N1247&lt;&gt;"",$N1247,$M1247)&gt;0,スコアリング基準!$C$22,0))))</f>
        <v/>
      </c>
      <c r="T1247" s="4">
        <f>IF($O1247="可",スコアリング基準!$C$23,0)</f>
        <v/>
      </c>
      <c r="U1247" s="4">
        <f>IF(OR(COUNT($K1247:$L1247)&lt;2,$K1247=0),0,IF(ABS($L1247)/$K1247&lt;=スコアリング基準!$B$24,スコアリング基準!$C$24,IF(ABS($L1247)/$K1247&lt;=スコアリング基準!$B$25,スコアリング基準!$C$25,IF(ABS($L1247)/$K1247&lt;=スコアリング基準!$B$26,スコアリング基準!$C$26,0))))</f>
        <v/>
      </c>
      <c r="V1247" s="4">
        <f>IF($P1247="なし",スコアリング基準!$C$27,0)</f>
        <v/>
      </c>
      <c r="W1247" s="4">
        <f>IF($F1247="",0,IF(ISNUMBER($F1247),IF($F1247&lt;=スコアリング基準!$B$28,スコアリング基準!$C$28,スコアリング基準!$C$29),0))</f>
        <v/>
      </c>
      <c r="X1247" s="4">
        <f>IFERROR(VLOOKUP($B1247,スコアリング基準!$A$36:$B$46,2,FALSE),0)</f>
        <v/>
      </c>
      <c r="Y1247" s="4">
        <f>SUM($S1247:$X1247)</f>
        <v/>
      </c>
      <c r="Z1247" s="4">
        <f>IF(COUNT($M1247:$N1247)=0,"データ無",IF($Y1247&gt;=スコアリング基準!$B$30,"S",IF($Y1247&gt;=スコアリング基準!$B$31,"A",IF($Y1247&gt;=スコアリング基準!$B$32,"B","C"))))</f>
        <v/>
      </c>
      <c r="AA1247">
        <f>IFERROR(INDEX(実績DB!$I$3:$I$104,MATCH($B1247&amp;$C1247,実績DB!$J$3:$J$104,0)),"")</f>
        <v/>
      </c>
    </row>
    <row r="1248">
      <c r="A1248" t="n">
        <v>1246</v>
      </c>
      <c r="B1248" t="inlineStr">
        <is>
          <t>東京</t>
        </is>
      </c>
      <c r="C1248" t="inlineStr">
        <is>
          <t>水戸北部変電所</t>
        </is>
      </c>
      <c r="D1248" t="inlineStr">
        <is>
          <t>茨城県</t>
        </is>
      </c>
      <c r="E1248" t="n">
        <v>154</v>
      </c>
      <c r="G1248" s="3" t="n">
        <v>36.535486</v>
      </c>
      <c r="H1248" s="3" t="n">
        <v>140.375315</v>
      </c>
      <c r="I1248" t="inlineStr">
        <is>
          <t>OSM実測</t>
        </is>
      </c>
      <c r="J1248" t="n">
        <v>200</v>
      </c>
      <c r="K1248" t="n">
        <v>114</v>
      </c>
      <c r="L1248" t="n">
        <v>-132</v>
      </c>
      <c r="O1248" t="inlineStr">
        <is>
          <t>可</t>
        </is>
      </c>
      <c r="P1248" t="inlineStr">
        <is>
          <t>有り</t>
        </is>
      </c>
      <c r="R1248" s="4">
        <f>IF(COUNT($M1248:$N1248)=0,"",IF(AND(IF($N1248&lt;&gt;"",$N1248,$M1248)&lt;=0,$O1248&lt;&gt;"可"),"警告",""))</f>
        <v/>
      </c>
      <c r="S1248" s="4">
        <f>IF(COUNT($M1248:$N1248)=0,0,IF(IF($N1248&lt;&gt;"",$N1248,$M1248)&gt;=スコアリング基準!$B$20,スコアリング基準!$C$20,IF(IF($N1248&lt;&gt;"",$N1248,$M1248)&gt;=スコアリング基準!$B$21,スコアリング基準!$C$21,IF(IF($N1248&lt;&gt;"",$N1248,$M1248)&gt;0,スコアリング基準!$C$22,0))))</f>
        <v/>
      </c>
      <c r="T1248" s="4">
        <f>IF($O1248="可",スコアリング基準!$C$23,0)</f>
        <v/>
      </c>
      <c r="U1248" s="4">
        <f>IF(OR(COUNT($K1248:$L1248)&lt;2,$K1248=0),0,IF(ABS($L1248)/$K1248&lt;=スコアリング基準!$B$24,スコアリング基準!$C$24,IF(ABS($L1248)/$K1248&lt;=スコアリング基準!$B$25,スコアリング基準!$C$25,IF(ABS($L1248)/$K1248&lt;=スコアリング基準!$B$26,スコアリング基準!$C$26,0))))</f>
        <v/>
      </c>
      <c r="V1248" s="4">
        <f>IF($P1248="なし",スコアリング基準!$C$27,0)</f>
        <v/>
      </c>
      <c r="W1248" s="4">
        <f>IF($F1248="",0,IF(ISNUMBER($F1248),IF($F1248&lt;=スコアリング基準!$B$28,スコアリング基準!$C$28,スコアリング基準!$C$29),0))</f>
        <v/>
      </c>
      <c r="X1248" s="4">
        <f>IFERROR(VLOOKUP($B1248,スコアリング基準!$A$36:$B$46,2,FALSE),0)</f>
        <v/>
      </c>
      <c r="Y1248" s="4">
        <f>SUM($S1248:$X1248)</f>
        <v/>
      </c>
      <c r="Z1248" s="4">
        <f>IF(COUNT($M1248:$N1248)=0,"データ無",IF($Y1248&gt;=スコアリング基準!$B$30,"S",IF($Y1248&gt;=スコアリング基準!$B$31,"A",IF($Y1248&gt;=スコアリング基準!$B$32,"B","C"))))</f>
        <v/>
      </c>
      <c r="AA1248">
        <f>IFERROR(INDEX(実績DB!$I$3:$I$104,MATCH($B1248&amp;$C1248,実績DB!$J$3:$J$104,0)),"")</f>
        <v/>
      </c>
    </row>
    <row r="1249">
      <c r="A1249" t="n">
        <v>1247</v>
      </c>
      <c r="B1249" t="inlineStr">
        <is>
          <t>東京</t>
        </is>
      </c>
      <c r="C1249" t="inlineStr">
        <is>
          <t>江戸川変電所</t>
        </is>
      </c>
      <c r="D1249" t="inlineStr">
        <is>
          <t>千葉県</t>
        </is>
      </c>
      <c r="E1249" t="n">
        <v>154</v>
      </c>
      <c r="G1249" s="3" t="n">
        <v>35.756428</v>
      </c>
      <c r="H1249" s="3" t="n">
        <v>139.844965</v>
      </c>
      <c r="I1249" t="inlineStr">
        <is>
          <t>OSM実測</t>
        </is>
      </c>
      <c r="J1249" t="n">
        <v>300</v>
      </c>
      <c r="K1249" t="n">
        <v>171</v>
      </c>
      <c r="L1249" t="n">
        <v>38</v>
      </c>
      <c r="O1249" t="inlineStr">
        <is>
          <t>可</t>
        </is>
      </c>
      <c r="P1249" t="inlineStr">
        <is>
          <t>有り</t>
        </is>
      </c>
      <c r="R1249" s="4">
        <f>IF(COUNT($M1249:$N1249)=0,"",IF(AND(IF($N1249&lt;&gt;"",$N1249,$M1249)&lt;=0,$O1249&lt;&gt;"可"),"警告",""))</f>
        <v/>
      </c>
      <c r="S1249" s="4">
        <f>IF(COUNT($M1249:$N1249)=0,0,IF(IF($N1249&lt;&gt;"",$N1249,$M1249)&gt;=スコアリング基準!$B$20,スコアリング基準!$C$20,IF(IF($N1249&lt;&gt;"",$N1249,$M1249)&gt;=スコアリング基準!$B$21,スコアリング基準!$C$21,IF(IF($N1249&lt;&gt;"",$N1249,$M1249)&gt;0,スコアリング基準!$C$22,0))))</f>
        <v/>
      </c>
      <c r="T1249" s="4">
        <f>IF($O1249="可",スコアリング基準!$C$23,0)</f>
        <v/>
      </c>
      <c r="U1249" s="4">
        <f>IF(OR(COUNT($K1249:$L1249)&lt;2,$K1249=0),0,IF(ABS($L1249)/$K1249&lt;=スコアリング基準!$B$24,スコアリング基準!$C$24,IF(ABS($L1249)/$K1249&lt;=スコアリング基準!$B$25,スコアリング基準!$C$25,IF(ABS($L1249)/$K1249&lt;=スコアリング基準!$B$26,スコアリング基準!$C$26,0))))</f>
        <v/>
      </c>
      <c r="V1249" s="4">
        <f>IF($P1249="なし",スコアリング基準!$C$27,0)</f>
        <v/>
      </c>
      <c r="W1249" s="4">
        <f>IF($F1249="",0,IF(ISNUMBER($F1249),IF($F1249&lt;=スコアリング基準!$B$28,スコアリング基準!$C$28,スコアリング基準!$C$29),0))</f>
        <v/>
      </c>
      <c r="X1249" s="4">
        <f>IFERROR(VLOOKUP($B1249,スコアリング基準!$A$36:$B$46,2,FALSE),0)</f>
        <v/>
      </c>
      <c r="Y1249" s="4">
        <f>SUM($S1249:$X1249)</f>
        <v/>
      </c>
      <c r="Z1249" s="4">
        <f>IF(COUNT($M1249:$N1249)=0,"データ無",IF($Y1249&gt;=スコアリング基準!$B$30,"S",IF($Y1249&gt;=スコアリング基準!$B$31,"A",IF($Y1249&gt;=スコアリング基準!$B$32,"B","C"))))</f>
        <v/>
      </c>
      <c r="AA1249">
        <f>IFERROR(INDEX(実績DB!$I$3:$I$104,MATCH($B1249&amp;$C1249,実績DB!$J$3:$J$104,0)),"")</f>
        <v/>
      </c>
    </row>
    <row r="1250">
      <c r="A1250" t="n">
        <v>1248</v>
      </c>
      <c r="B1250" t="inlineStr">
        <is>
          <t>東京</t>
        </is>
      </c>
      <c r="C1250" t="inlineStr">
        <is>
          <t>河内変電所</t>
        </is>
      </c>
      <c r="D1250" t="inlineStr">
        <is>
          <t>栃木県</t>
        </is>
      </c>
      <c r="E1250" t="n">
        <v>154</v>
      </c>
      <c r="G1250" s="3" t="n">
        <v>36.623889</v>
      </c>
      <c r="H1250" s="3" t="n">
        <v>139.940367</v>
      </c>
      <c r="I1250" t="inlineStr">
        <is>
          <t>OSM実測</t>
        </is>
      </c>
      <c r="J1250" t="n">
        <v>700</v>
      </c>
      <c r="K1250" t="n">
        <v>562</v>
      </c>
      <c r="L1250" t="n">
        <v>-969</v>
      </c>
      <c r="O1250" t="inlineStr">
        <is>
          <t>可</t>
        </is>
      </c>
      <c r="P1250" t="inlineStr">
        <is>
          <t>有り</t>
        </is>
      </c>
      <c r="R1250" s="4">
        <f>IF(COUNT($M1250:$N1250)=0,"",IF(AND(IF($N1250&lt;&gt;"",$N1250,$M1250)&lt;=0,$O1250&lt;&gt;"可"),"警告",""))</f>
        <v/>
      </c>
      <c r="S1250" s="4">
        <f>IF(COUNT($M1250:$N1250)=0,0,IF(IF($N1250&lt;&gt;"",$N1250,$M1250)&gt;=スコアリング基準!$B$20,スコアリング基準!$C$20,IF(IF($N1250&lt;&gt;"",$N1250,$M1250)&gt;=スコアリング基準!$B$21,スコアリング基準!$C$21,IF(IF($N1250&lt;&gt;"",$N1250,$M1250)&gt;0,スコアリング基準!$C$22,0))))</f>
        <v/>
      </c>
      <c r="T1250" s="4">
        <f>IF($O1250="可",スコアリング基準!$C$23,0)</f>
        <v/>
      </c>
      <c r="U1250" s="4">
        <f>IF(OR(COUNT($K1250:$L1250)&lt;2,$K1250=0),0,IF(ABS($L1250)/$K1250&lt;=スコアリング基準!$B$24,スコアリング基準!$C$24,IF(ABS($L1250)/$K1250&lt;=スコアリング基準!$B$25,スコアリング基準!$C$25,IF(ABS($L1250)/$K1250&lt;=スコアリング基準!$B$26,スコアリング基準!$C$26,0))))</f>
        <v/>
      </c>
      <c r="V1250" s="4">
        <f>IF($P1250="なし",スコアリング基準!$C$27,0)</f>
        <v/>
      </c>
      <c r="W1250" s="4">
        <f>IF($F1250="",0,IF(ISNUMBER($F1250),IF($F1250&lt;=スコアリング基準!$B$28,スコアリング基準!$C$28,スコアリング基準!$C$29),0))</f>
        <v/>
      </c>
      <c r="X1250" s="4">
        <f>IFERROR(VLOOKUP($B1250,スコアリング基準!$A$36:$B$46,2,FALSE),0)</f>
        <v/>
      </c>
      <c r="Y1250" s="4">
        <f>SUM($S1250:$X1250)</f>
        <v/>
      </c>
      <c r="Z1250" s="4">
        <f>IF(COUNT($M1250:$N1250)=0,"データ無",IF($Y1250&gt;=スコアリング基準!$B$30,"S",IF($Y1250&gt;=スコアリング基準!$B$31,"A",IF($Y1250&gt;=スコアリング基準!$B$32,"B","C"))))</f>
        <v/>
      </c>
      <c r="AA1250">
        <f>IFERROR(INDEX(実績DB!$I$3:$I$104,MATCH($B1250&amp;$C1250,実績DB!$J$3:$J$104,0)),"")</f>
        <v/>
      </c>
    </row>
    <row r="1251">
      <c r="A1251" t="n">
        <v>1249</v>
      </c>
      <c r="B1251" t="inlineStr">
        <is>
          <t>東京</t>
        </is>
      </c>
      <c r="C1251" t="inlineStr">
        <is>
          <t>深作変電所</t>
        </is>
      </c>
      <c r="D1251" t="inlineStr">
        <is>
          <t>埼玉県</t>
        </is>
      </c>
      <c r="E1251" t="n">
        <v>154</v>
      </c>
      <c r="G1251" s="3" t="n">
        <v>35.945634</v>
      </c>
      <c r="H1251" s="3" t="n">
        <v>139.657837</v>
      </c>
      <c r="I1251" t="inlineStr">
        <is>
          <t>OSM実測</t>
        </is>
      </c>
      <c r="J1251" t="n">
        <v>57</v>
      </c>
      <c r="K1251" t="n">
        <v>59</v>
      </c>
      <c r="L1251" t="n">
        <v>-41</v>
      </c>
      <c r="M1251" t="n">
        <v>18</v>
      </c>
      <c r="N1251" t="n">
        <v>0</v>
      </c>
      <c r="O1251" t="inlineStr">
        <is>
          <t>不可 #3</t>
        </is>
      </c>
      <c r="P1251" t="inlineStr">
        <is>
          <t>有り</t>
        </is>
      </c>
      <c r="R1251" s="4">
        <f>IF(COUNT($M1251:$N1251)=0,"",IF(AND(IF($N1251&lt;&gt;"",$N1251,$M1251)&lt;=0,$O1251&lt;&gt;"可"),"警告",""))</f>
        <v/>
      </c>
      <c r="S1251" s="4">
        <f>IF(COUNT($M1251:$N1251)=0,0,IF(IF($N1251&lt;&gt;"",$N1251,$M1251)&gt;=スコアリング基準!$B$20,スコアリング基準!$C$20,IF(IF($N1251&lt;&gt;"",$N1251,$M1251)&gt;=スコアリング基準!$B$21,スコアリング基準!$C$21,IF(IF($N1251&lt;&gt;"",$N1251,$M1251)&gt;0,スコアリング基準!$C$22,0))))</f>
        <v/>
      </c>
      <c r="T1251" s="4">
        <f>IF($O1251="可",スコアリング基準!$C$23,0)</f>
        <v/>
      </c>
      <c r="U1251" s="4">
        <f>IF(OR(COUNT($K1251:$L1251)&lt;2,$K1251=0),0,IF(ABS($L1251)/$K1251&lt;=スコアリング基準!$B$24,スコアリング基準!$C$24,IF(ABS($L1251)/$K1251&lt;=スコアリング基準!$B$25,スコアリング基準!$C$25,IF(ABS($L1251)/$K1251&lt;=スコアリング基準!$B$26,スコアリング基準!$C$26,0))))</f>
        <v/>
      </c>
      <c r="V1251" s="4">
        <f>IF($P1251="なし",スコアリング基準!$C$27,0)</f>
        <v/>
      </c>
      <c r="W1251" s="4">
        <f>IF($F1251="",0,IF(ISNUMBER($F1251),IF($F1251&lt;=スコアリング基準!$B$28,スコアリング基準!$C$28,スコアリング基準!$C$29),0))</f>
        <v/>
      </c>
      <c r="X1251" s="4">
        <f>IFERROR(VLOOKUP($B1251,スコアリング基準!$A$36:$B$46,2,FALSE),0)</f>
        <v/>
      </c>
      <c r="Y1251" s="4">
        <f>SUM($S1251:$X1251)</f>
        <v/>
      </c>
      <c r="Z1251" s="4">
        <f>IF(COUNT($M1251:$N1251)=0,"データ無",IF($Y1251&gt;=スコアリング基準!$B$30,"S",IF($Y1251&gt;=スコアリング基準!$B$31,"A",IF($Y1251&gt;=スコアリング基準!$B$32,"B","C"))))</f>
        <v/>
      </c>
      <c r="AA1251">
        <f>IFERROR(INDEX(実績DB!$I$3:$I$104,MATCH($B1251&amp;$C1251,実績DB!$J$3:$J$104,0)),"")</f>
        <v/>
      </c>
    </row>
    <row r="1252">
      <c r="A1252" t="n">
        <v>1250</v>
      </c>
      <c r="B1252" t="inlineStr">
        <is>
          <t>東京</t>
        </is>
      </c>
      <c r="C1252" t="inlineStr">
        <is>
          <t>清原変電所</t>
        </is>
      </c>
      <c r="D1252" t="inlineStr">
        <is>
          <t>栃木県</t>
        </is>
      </c>
      <c r="E1252" t="n">
        <v>154</v>
      </c>
      <c r="G1252" s="3" t="n">
        <v>36.546599</v>
      </c>
      <c r="H1252" s="3" t="n">
        <v>139.981305</v>
      </c>
      <c r="I1252" t="inlineStr">
        <is>
          <t>OSM実測</t>
        </is>
      </c>
      <c r="J1252" t="n">
        <v>38</v>
      </c>
      <c r="K1252" t="n">
        <v>39</v>
      </c>
      <c r="L1252" t="n">
        <v>-25</v>
      </c>
      <c r="M1252" t="n">
        <v>14</v>
      </c>
      <c r="N1252" t="n">
        <v>0</v>
      </c>
      <c r="O1252" t="inlineStr">
        <is>
          <t>不可 #3</t>
        </is>
      </c>
      <c r="P1252" t="inlineStr">
        <is>
          <t>有り</t>
        </is>
      </c>
      <c r="R1252" s="4">
        <f>IF(COUNT($M1252:$N1252)=0,"",IF(AND(IF($N1252&lt;&gt;"",$N1252,$M1252)&lt;=0,$O1252&lt;&gt;"可"),"警告",""))</f>
        <v/>
      </c>
      <c r="S1252" s="4">
        <f>IF(COUNT($M1252:$N1252)=0,0,IF(IF($N1252&lt;&gt;"",$N1252,$M1252)&gt;=スコアリング基準!$B$20,スコアリング基準!$C$20,IF(IF($N1252&lt;&gt;"",$N1252,$M1252)&gt;=スコアリング基準!$B$21,スコアリング基準!$C$21,IF(IF($N1252&lt;&gt;"",$N1252,$M1252)&gt;0,スコアリング基準!$C$22,0))))</f>
        <v/>
      </c>
      <c r="T1252" s="4">
        <f>IF($O1252="可",スコアリング基準!$C$23,0)</f>
        <v/>
      </c>
      <c r="U1252" s="4">
        <f>IF(OR(COUNT($K1252:$L1252)&lt;2,$K1252=0),0,IF(ABS($L1252)/$K1252&lt;=スコアリング基準!$B$24,スコアリング基準!$C$24,IF(ABS($L1252)/$K1252&lt;=スコアリング基準!$B$25,スコアリング基準!$C$25,IF(ABS($L1252)/$K1252&lt;=スコアリング基準!$B$26,スコアリング基準!$C$26,0))))</f>
        <v/>
      </c>
      <c r="V1252" s="4">
        <f>IF($P1252="なし",スコアリング基準!$C$27,0)</f>
        <v/>
      </c>
      <c r="W1252" s="4">
        <f>IF($F1252="",0,IF(ISNUMBER($F1252),IF($F1252&lt;=スコアリング基準!$B$28,スコアリング基準!$C$28,スコアリング基準!$C$29),0))</f>
        <v/>
      </c>
      <c r="X1252" s="4">
        <f>IFERROR(VLOOKUP($B1252,スコアリング基準!$A$36:$B$46,2,FALSE),0)</f>
        <v/>
      </c>
      <c r="Y1252" s="4">
        <f>SUM($S1252:$X1252)</f>
        <v/>
      </c>
      <c r="Z1252" s="4">
        <f>IF(COUNT($M1252:$N1252)=0,"データ無",IF($Y1252&gt;=スコアリング基準!$B$30,"S",IF($Y1252&gt;=スコアリング基準!$B$31,"A",IF($Y1252&gt;=スコアリング基準!$B$32,"B","C"))))</f>
        <v/>
      </c>
      <c r="AA1252">
        <f>IFERROR(INDEX(実績DB!$I$3:$I$104,MATCH($B1252&amp;$C1252,実績DB!$J$3:$J$104,0)),"")</f>
        <v/>
      </c>
    </row>
    <row r="1253">
      <c r="A1253" t="n">
        <v>1251</v>
      </c>
      <c r="B1253" t="inlineStr">
        <is>
          <t>東京</t>
        </is>
      </c>
      <c r="C1253" t="inlineStr">
        <is>
          <t>港南台変電所</t>
        </is>
      </c>
      <c r="D1253" t="inlineStr">
        <is>
          <t>神奈川県</t>
        </is>
      </c>
      <c r="E1253" t="n">
        <v>154</v>
      </c>
      <c r="G1253" s="3" t="n">
        <v>35.375379</v>
      </c>
      <c r="H1253" s="3" t="n">
        <v>139.586256</v>
      </c>
      <c r="I1253" t="inlineStr">
        <is>
          <t>OSM実測</t>
        </is>
      </c>
      <c r="J1253" t="n">
        <v>76</v>
      </c>
      <c r="K1253" t="n">
        <v>79</v>
      </c>
      <c r="L1253" t="n">
        <v>-60</v>
      </c>
      <c r="M1253" t="n">
        <v>19</v>
      </c>
      <c r="N1253" t="n">
        <v>0</v>
      </c>
      <c r="O1253" t="inlineStr">
        <is>
          <t>不可 #3</t>
        </is>
      </c>
      <c r="P1253" t="inlineStr">
        <is>
          <t>有り</t>
        </is>
      </c>
      <c r="R1253" s="4">
        <f>IF(COUNT($M1253:$N1253)=0,"",IF(AND(IF($N1253&lt;&gt;"",$N1253,$M1253)&lt;=0,$O1253&lt;&gt;"可"),"警告",""))</f>
        <v/>
      </c>
      <c r="S1253" s="4">
        <f>IF(COUNT($M1253:$N1253)=0,0,IF(IF($N1253&lt;&gt;"",$N1253,$M1253)&gt;=スコアリング基準!$B$20,スコアリング基準!$C$20,IF(IF($N1253&lt;&gt;"",$N1253,$M1253)&gt;=スコアリング基準!$B$21,スコアリング基準!$C$21,IF(IF($N1253&lt;&gt;"",$N1253,$M1253)&gt;0,スコアリング基準!$C$22,0))))</f>
        <v/>
      </c>
      <c r="T1253" s="4">
        <f>IF($O1253="可",スコアリング基準!$C$23,0)</f>
        <v/>
      </c>
      <c r="U1253" s="4">
        <f>IF(OR(COUNT($K1253:$L1253)&lt;2,$K1253=0),0,IF(ABS($L1253)/$K1253&lt;=スコアリング基準!$B$24,スコアリング基準!$C$24,IF(ABS($L1253)/$K1253&lt;=スコアリング基準!$B$25,スコアリング基準!$C$25,IF(ABS($L1253)/$K1253&lt;=スコアリング基準!$B$26,スコアリング基準!$C$26,0))))</f>
        <v/>
      </c>
      <c r="V1253" s="4">
        <f>IF($P1253="なし",スコアリング基準!$C$27,0)</f>
        <v/>
      </c>
      <c r="W1253" s="4">
        <f>IF($F1253="",0,IF(ISNUMBER($F1253),IF($F1253&lt;=スコアリング基準!$B$28,スコアリング基準!$C$28,スコアリング基準!$C$29),0))</f>
        <v/>
      </c>
      <c r="X1253" s="4">
        <f>IFERROR(VLOOKUP($B1253,スコアリング基準!$A$36:$B$46,2,FALSE),0)</f>
        <v/>
      </c>
      <c r="Y1253" s="4">
        <f>SUM($S1253:$X1253)</f>
        <v/>
      </c>
      <c r="Z1253" s="4">
        <f>IF(COUNT($M1253:$N1253)=0,"データ無",IF($Y1253&gt;=スコアリング基準!$B$30,"S",IF($Y1253&gt;=スコアリング基準!$B$31,"A",IF($Y1253&gt;=スコアリング基準!$B$32,"B","C"))))</f>
        <v/>
      </c>
      <c r="AA1253">
        <f>IFERROR(INDEX(実績DB!$I$3:$I$104,MATCH($B1253&amp;$C1253,実績DB!$J$3:$J$104,0)),"")</f>
        <v/>
      </c>
    </row>
    <row r="1254">
      <c r="A1254" t="n">
        <v>1252</v>
      </c>
      <c r="B1254" t="inlineStr">
        <is>
          <t>東京</t>
        </is>
      </c>
      <c r="C1254" t="inlineStr">
        <is>
          <t>湘南変電所</t>
        </is>
      </c>
      <c r="D1254" t="inlineStr">
        <is>
          <t>神奈川県</t>
        </is>
      </c>
      <c r="E1254" t="n">
        <v>154</v>
      </c>
      <c r="G1254" s="3" t="n">
        <v>35.359029</v>
      </c>
      <c r="H1254" s="3" t="n">
        <v>139.343837</v>
      </c>
      <c r="I1254" t="inlineStr">
        <is>
          <t>OSM実測</t>
        </is>
      </c>
      <c r="J1254" t="n">
        <v>750</v>
      </c>
      <c r="K1254" t="n">
        <v>607</v>
      </c>
      <c r="L1254" t="n">
        <v>190</v>
      </c>
      <c r="O1254" t="inlineStr">
        <is>
          <t>可</t>
        </is>
      </c>
      <c r="P1254" t="inlineStr">
        <is>
          <t>なし</t>
        </is>
      </c>
      <c r="R1254" s="4">
        <f>IF(COUNT($M1254:$N1254)=0,"",IF(AND(IF($N1254&lt;&gt;"",$N1254,$M1254)&lt;=0,$O1254&lt;&gt;"可"),"警告",""))</f>
        <v/>
      </c>
      <c r="S1254" s="4">
        <f>IF(COUNT($M1254:$N1254)=0,0,IF(IF($N1254&lt;&gt;"",$N1254,$M1254)&gt;=スコアリング基準!$B$20,スコアリング基準!$C$20,IF(IF($N1254&lt;&gt;"",$N1254,$M1254)&gt;=スコアリング基準!$B$21,スコアリング基準!$C$21,IF(IF($N1254&lt;&gt;"",$N1254,$M1254)&gt;0,スコアリング基準!$C$22,0))))</f>
        <v/>
      </c>
      <c r="T1254" s="4">
        <f>IF($O1254="可",スコアリング基準!$C$23,0)</f>
        <v/>
      </c>
      <c r="U1254" s="4">
        <f>IF(OR(COUNT($K1254:$L1254)&lt;2,$K1254=0),0,IF(ABS($L1254)/$K1254&lt;=スコアリング基準!$B$24,スコアリング基準!$C$24,IF(ABS($L1254)/$K1254&lt;=スコアリング基準!$B$25,スコアリング基準!$C$25,IF(ABS($L1254)/$K1254&lt;=スコアリング基準!$B$26,スコアリング基準!$C$26,0))))</f>
        <v/>
      </c>
      <c r="V1254" s="4">
        <f>IF($P1254="なし",スコアリング基準!$C$27,0)</f>
        <v/>
      </c>
      <c r="W1254" s="4">
        <f>IF($F1254="",0,IF(ISNUMBER($F1254),IF($F1254&lt;=スコアリング基準!$B$28,スコアリング基準!$C$28,スコアリング基準!$C$29),0))</f>
        <v/>
      </c>
      <c r="X1254" s="4">
        <f>IFERROR(VLOOKUP($B1254,スコアリング基準!$A$36:$B$46,2,FALSE),0)</f>
        <v/>
      </c>
      <c r="Y1254" s="4">
        <f>SUM($S1254:$X1254)</f>
        <v/>
      </c>
      <c r="Z1254" s="4">
        <f>IF(COUNT($M1254:$N1254)=0,"データ無",IF($Y1254&gt;=スコアリング基準!$B$30,"S",IF($Y1254&gt;=スコアリング基準!$B$31,"A",IF($Y1254&gt;=スコアリング基準!$B$32,"B","C"))))</f>
        <v/>
      </c>
      <c r="AA1254">
        <f>IFERROR(INDEX(実績DB!$I$3:$I$104,MATCH($B1254&amp;$C1254,実績DB!$J$3:$J$104,0)),"")</f>
        <v/>
      </c>
    </row>
    <row r="1255">
      <c r="A1255" t="n">
        <v>1253</v>
      </c>
      <c r="B1255" t="inlineStr">
        <is>
          <t>東京</t>
        </is>
      </c>
      <c r="C1255" t="inlineStr">
        <is>
          <t>田方変電所</t>
        </is>
      </c>
      <c r="D1255" t="inlineStr">
        <is>
          <t>静岡県</t>
        </is>
      </c>
      <c r="E1255" t="n">
        <v>154</v>
      </c>
      <c r="G1255" s="3" t="n">
        <v>35.009118</v>
      </c>
      <c r="H1255" s="3" t="n">
        <v>138.973603</v>
      </c>
      <c r="I1255" t="inlineStr">
        <is>
          <t>OSM実測</t>
        </is>
      </c>
      <c r="J1255" t="n">
        <v>600</v>
      </c>
      <c r="K1255" t="n">
        <v>486</v>
      </c>
      <c r="L1255" t="n">
        <v>-486</v>
      </c>
      <c r="O1255" t="inlineStr">
        <is>
          <t>可</t>
        </is>
      </c>
      <c r="P1255" t="inlineStr">
        <is>
          <t>有り</t>
        </is>
      </c>
      <c r="R1255" s="4">
        <f>IF(COUNT($M1255:$N1255)=0,"",IF(AND(IF($N1255&lt;&gt;"",$N1255,$M1255)&lt;=0,$O1255&lt;&gt;"可"),"警告",""))</f>
        <v/>
      </c>
      <c r="S1255" s="4">
        <f>IF(COUNT($M1255:$N1255)=0,0,IF(IF($N1255&lt;&gt;"",$N1255,$M1255)&gt;=スコアリング基準!$B$20,スコアリング基準!$C$20,IF(IF($N1255&lt;&gt;"",$N1255,$M1255)&gt;=スコアリング基準!$B$21,スコアリング基準!$C$21,IF(IF($N1255&lt;&gt;"",$N1255,$M1255)&gt;0,スコアリング基準!$C$22,0))))</f>
        <v/>
      </c>
      <c r="T1255" s="4">
        <f>IF($O1255="可",スコアリング基準!$C$23,0)</f>
        <v/>
      </c>
      <c r="U1255" s="4">
        <f>IF(OR(COUNT($K1255:$L1255)&lt;2,$K1255=0),0,IF(ABS($L1255)/$K1255&lt;=スコアリング基準!$B$24,スコアリング基準!$C$24,IF(ABS($L1255)/$K1255&lt;=スコアリング基準!$B$25,スコアリング基準!$C$25,IF(ABS($L1255)/$K1255&lt;=スコアリング基準!$B$26,スコアリング基準!$C$26,0))))</f>
        <v/>
      </c>
      <c r="V1255" s="4">
        <f>IF($P1255="なし",スコアリング基準!$C$27,0)</f>
        <v/>
      </c>
      <c r="W1255" s="4">
        <f>IF($F1255="",0,IF(ISNUMBER($F1255),IF($F1255&lt;=スコアリング基準!$B$28,スコアリング基準!$C$28,スコアリング基準!$C$29),0))</f>
        <v/>
      </c>
      <c r="X1255" s="4">
        <f>IFERROR(VLOOKUP($B1255,スコアリング基準!$A$36:$B$46,2,FALSE),0)</f>
        <v/>
      </c>
      <c r="Y1255" s="4">
        <f>SUM($S1255:$X1255)</f>
        <v/>
      </c>
      <c r="Z1255" s="4">
        <f>IF(COUNT($M1255:$N1255)=0,"データ無",IF($Y1255&gt;=スコアリング基準!$B$30,"S",IF($Y1255&gt;=スコアリング基準!$B$31,"A",IF($Y1255&gt;=スコアリング基準!$B$32,"B","C"))))</f>
        <v/>
      </c>
      <c r="AA1255">
        <f>IFERROR(INDEX(実績DB!$I$3:$I$104,MATCH($B1255&amp;$C1255,実績DB!$J$3:$J$104,0)),"")</f>
        <v/>
      </c>
    </row>
    <row r="1256">
      <c r="A1256" t="n">
        <v>1254</v>
      </c>
      <c r="B1256" t="inlineStr">
        <is>
          <t>東京</t>
        </is>
      </c>
      <c r="C1256" t="inlineStr">
        <is>
          <t>田端変電所</t>
        </is>
      </c>
      <c r="D1256" t="inlineStr">
        <is>
          <t>埼玉県</t>
        </is>
      </c>
      <c r="E1256" t="n">
        <v>154</v>
      </c>
      <c r="G1256" s="3" t="n">
        <v>35.746967</v>
      </c>
      <c r="H1256" s="3" t="n">
        <v>139.765751</v>
      </c>
      <c r="I1256" t="inlineStr">
        <is>
          <t>OSM実測</t>
        </is>
      </c>
      <c r="J1256" t="n">
        <v>550</v>
      </c>
      <c r="K1256" t="n">
        <v>389</v>
      </c>
      <c r="L1256" t="n">
        <v>83</v>
      </c>
      <c r="O1256" t="inlineStr">
        <is>
          <t>可</t>
        </is>
      </c>
      <c r="P1256" t="inlineStr">
        <is>
          <t>有り</t>
        </is>
      </c>
      <c r="R1256" s="4">
        <f>IF(COUNT($M1256:$N1256)=0,"",IF(AND(IF($N1256&lt;&gt;"",$N1256,$M1256)&lt;=0,$O1256&lt;&gt;"可"),"警告",""))</f>
        <v/>
      </c>
      <c r="S1256" s="4">
        <f>IF(COUNT($M1256:$N1256)=0,0,IF(IF($N1256&lt;&gt;"",$N1256,$M1256)&gt;=スコアリング基準!$B$20,スコアリング基準!$C$20,IF(IF($N1256&lt;&gt;"",$N1256,$M1256)&gt;=スコアリング基準!$B$21,スコアリング基準!$C$21,IF(IF($N1256&lt;&gt;"",$N1256,$M1256)&gt;0,スコアリング基準!$C$22,0))))</f>
        <v/>
      </c>
      <c r="T1256" s="4">
        <f>IF($O1256="可",スコアリング基準!$C$23,0)</f>
        <v/>
      </c>
      <c r="U1256" s="4">
        <f>IF(OR(COUNT($K1256:$L1256)&lt;2,$K1256=0),0,IF(ABS($L1256)/$K1256&lt;=スコアリング基準!$B$24,スコアリング基準!$C$24,IF(ABS($L1256)/$K1256&lt;=スコアリング基準!$B$25,スコアリング基準!$C$25,IF(ABS($L1256)/$K1256&lt;=スコアリング基準!$B$26,スコアリング基準!$C$26,0))))</f>
        <v/>
      </c>
      <c r="V1256" s="4">
        <f>IF($P1256="なし",スコアリング基準!$C$27,0)</f>
        <v/>
      </c>
      <c r="W1256" s="4">
        <f>IF($F1256="",0,IF(ISNUMBER($F1256),IF($F1256&lt;=スコアリング基準!$B$28,スコアリング基準!$C$28,スコアリング基準!$C$29),0))</f>
        <v/>
      </c>
      <c r="X1256" s="4">
        <f>IFERROR(VLOOKUP($B1256,スコアリング基準!$A$36:$B$46,2,FALSE),0)</f>
        <v/>
      </c>
      <c r="Y1256" s="4">
        <f>SUM($S1256:$X1256)</f>
        <v/>
      </c>
      <c r="Z1256" s="4">
        <f>IF(COUNT($M1256:$N1256)=0,"データ無",IF($Y1256&gt;=スコアリング基準!$B$30,"S",IF($Y1256&gt;=スコアリング基準!$B$31,"A",IF($Y1256&gt;=スコアリング基準!$B$32,"B","C"))))</f>
        <v/>
      </c>
      <c r="AA1256">
        <f>IFERROR(INDEX(実績DB!$I$3:$I$104,MATCH($B1256&amp;$C1256,実績DB!$J$3:$J$104,0)),"")</f>
        <v/>
      </c>
    </row>
    <row r="1257">
      <c r="A1257" t="n">
        <v>1255</v>
      </c>
      <c r="B1257" t="inlineStr">
        <is>
          <t>東京</t>
        </is>
      </c>
      <c r="C1257" t="inlineStr">
        <is>
          <t>白根変電所</t>
        </is>
      </c>
      <c r="D1257" t="inlineStr">
        <is>
          <t>神奈川県</t>
        </is>
      </c>
      <c r="E1257" t="n">
        <v>154</v>
      </c>
      <c r="G1257" s="3" t="n">
        <v>35.48507</v>
      </c>
      <c r="H1257" s="3" t="n">
        <v>139.551816</v>
      </c>
      <c r="I1257" t="inlineStr">
        <is>
          <t>OSM実測</t>
        </is>
      </c>
      <c r="J1257" t="n">
        <v>52</v>
      </c>
      <c r="K1257" t="n">
        <v>54</v>
      </c>
      <c r="L1257" t="n">
        <v>-40</v>
      </c>
      <c r="M1257" t="n">
        <v>14</v>
      </c>
      <c r="N1257" t="n">
        <v>0</v>
      </c>
      <c r="O1257" t="inlineStr">
        <is>
          <t>不可 #3</t>
        </is>
      </c>
      <c r="P1257" t="inlineStr">
        <is>
          <t>有り</t>
        </is>
      </c>
      <c r="R1257" s="4">
        <f>IF(COUNT($M1257:$N1257)=0,"",IF(AND(IF($N1257&lt;&gt;"",$N1257,$M1257)&lt;=0,$O1257&lt;&gt;"可"),"警告",""))</f>
        <v/>
      </c>
      <c r="S1257" s="4">
        <f>IF(COUNT($M1257:$N1257)=0,0,IF(IF($N1257&lt;&gt;"",$N1257,$M1257)&gt;=スコアリング基準!$B$20,スコアリング基準!$C$20,IF(IF($N1257&lt;&gt;"",$N1257,$M1257)&gt;=スコアリング基準!$B$21,スコアリング基準!$C$21,IF(IF($N1257&lt;&gt;"",$N1257,$M1257)&gt;0,スコアリング基準!$C$22,0))))</f>
        <v/>
      </c>
      <c r="T1257" s="4">
        <f>IF($O1257="可",スコアリング基準!$C$23,0)</f>
        <v/>
      </c>
      <c r="U1257" s="4">
        <f>IF(OR(COUNT($K1257:$L1257)&lt;2,$K1257=0),0,IF(ABS($L1257)/$K1257&lt;=スコアリング基準!$B$24,スコアリング基準!$C$24,IF(ABS($L1257)/$K1257&lt;=スコアリング基準!$B$25,スコアリング基準!$C$25,IF(ABS($L1257)/$K1257&lt;=スコアリング基準!$B$26,スコアリング基準!$C$26,0))))</f>
        <v/>
      </c>
      <c r="V1257" s="4">
        <f>IF($P1257="なし",スコアリング基準!$C$27,0)</f>
        <v/>
      </c>
      <c r="W1257" s="4">
        <f>IF($F1257="",0,IF(ISNUMBER($F1257),IF($F1257&lt;=スコアリング基準!$B$28,スコアリング基準!$C$28,スコアリング基準!$C$29),0))</f>
        <v/>
      </c>
      <c r="X1257" s="4">
        <f>IFERROR(VLOOKUP($B1257,スコアリング基準!$A$36:$B$46,2,FALSE),0)</f>
        <v/>
      </c>
      <c r="Y1257" s="4">
        <f>SUM($S1257:$X1257)</f>
        <v/>
      </c>
      <c r="Z1257" s="4">
        <f>IF(COUNT($M1257:$N1257)=0,"データ無",IF($Y1257&gt;=スコアリング基準!$B$30,"S",IF($Y1257&gt;=スコアリング基準!$B$31,"A",IF($Y1257&gt;=スコアリング基準!$B$32,"B","C"))))</f>
        <v/>
      </c>
      <c r="AA1257">
        <f>IFERROR(INDEX(実績DB!$I$3:$I$104,MATCH($B1257&amp;$C1257,実績DB!$J$3:$J$104,0)),"")</f>
        <v/>
      </c>
    </row>
    <row r="1258">
      <c r="A1258" t="n">
        <v>1256</v>
      </c>
      <c r="B1258" t="inlineStr">
        <is>
          <t>東京</t>
        </is>
      </c>
      <c r="C1258" t="inlineStr">
        <is>
          <t>相模原変電所</t>
        </is>
      </c>
      <c r="D1258" t="inlineStr">
        <is>
          <t>東京都</t>
        </is>
      </c>
      <c r="E1258" t="n">
        <v>154</v>
      </c>
      <c r="G1258" s="3" t="n">
        <v>35.574455</v>
      </c>
      <c r="H1258" s="3" t="n">
        <v>139.373806</v>
      </c>
      <c r="I1258" t="inlineStr">
        <is>
          <t>OSM実測</t>
        </is>
      </c>
      <c r="J1258" t="n">
        <v>47</v>
      </c>
      <c r="K1258" t="n">
        <v>49</v>
      </c>
      <c r="L1258" t="n">
        <v>-35</v>
      </c>
      <c r="M1258" t="n">
        <v>14</v>
      </c>
      <c r="N1258" t="n">
        <v>0</v>
      </c>
      <c r="O1258" t="inlineStr">
        <is>
          <t>不可 #3</t>
        </is>
      </c>
      <c r="P1258" t="inlineStr">
        <is>
          <t>有り</t>
        </is>
      </c>
      <c r="R1258" s="4">
        <f>IF(COUNT($M1258:$N1258)=0,"",IF(AND(IF($N1258&lt;&gt;"",$N1258,$M1258)&lt;=0,$O1258&lt;&gt;"可"),"警告",""))</f>
        <v/>
      </c>
      <c r="S1258" s="4">
        <f>IF(COUNT($M1258:$N1258)=0,0,IF(IF($N1258&lt;&gt;"",$N1258,$M1258)&gt;=スコアリング基準!$B$20,スコアリング基準!$C$20,IF(IF($N1258&lt;&gt;"",$N1258,$M1258)&gt;=スコアリング基準!$B$21,スコアリング基準!$C$21,IF(IF($N1258&lt;&gt;"",$N1258,$M1258)&gt;0,スコアリング基準!$C$22,0))))</f>
        <v/>
      </c>
      <c r="T1258" s="4">
        <f>IF($O1258="可",スコアリング基準!$C$23,0)</f>
        <v/>
      </c>
      <c r="U1258" s="4">
        <f>IF(OR(COUNT($K1258:$L1258)&lt;2,$K1258=0),0,IF(ABS($L1258)/$K1258&lt;=スコアリング基準!$B$24,スコアリング基準!$C$24,IF(ABS($L1258)/$K1258&lt;=スコアリング基準!$B$25,スコアリング基準!$C$25,IF(ABS($L1258)/$K1258&lt;=スコアリング基準!$B$26,スコアリング基準!$C$26,0))))</f>
        <v/>
      </c>
      <c r="V1258" s="4">
        <f>IF($P1258="なし",スコアリング基準!$C$27,0)</f>
        <v/>
      </c>
      <c r="W1258" s="4">
        <f>IF($F1258="",0,IF(ISNUMBER($F1258),IF($F1258&lt;=スコアリング基準!$B$28,スコアリング基準!$C$28,スコアリング基準!$C$29),0))</f>
        <v/>
      </c>
      <c r="X1258" s="4">
        <f>IFERROR(VLOOKUP($B1258,スコアリング基準!$A$36:$B$46,2,FALSE),0)</f>
        <v/>
      </c>
      <c r="Y1258" s="4">
        <f>SUM($S1258:$X1258)</f>
        <v/>
      </c>
      <c r="Z1258" s="4">
        <f>IF(COUNT($M1258:$N1258)=0,"データ無",IF($Y1258&gt;=スコアリング基準!$B$30,"S",IF($Y1258&gt;=スコアリング基準!$B$31,"A",IF($Y1258&gt;=スコアリング基準!$B$32,"B","C"))))</f>
        <v/>
      </c>
      <c r="AA1258">
        <f>IFERROR(INDEX(実績DB!$I$3:$I$104,MATCH($B1258&amp;$C1258,実績DB!$J$3:$J$104,0)),"")</f>
        <v/>
      </c>
    </row>
    <row r="1259">
      <c r="A1259" t="n">
        <v>1257</v>
      </c>
      <c r="B1259" t="inlineStr">
        <is>
          <t>東京</t>
        </is>
      </c>
      <c r="C1259" t="inlineStr">
        <is>
          <t>矢切変電所</t>
        </is>
      </c>
      <c r="D1259" t="inlineStr">
        <is>
          <t>千葉県</t>
        </is>
      </c>
      <c r="E1259" t="n">
        <v>154</v>
      </c>
      <c r="G1259" s="3" t="n">
        <v>35.764813</v>
      </c>
      <c r="H1259" s="3" t="n">
        <v>139.894577</v>
      </c>
      <c r="I1259" t="inlineStr">
        <is>
          <t>OSM実測</t>
        </is>
      </c>
      <c r="J1259" t="n">
        <v>33</v>
      </c>
      <c r="K1259" t="n">
        <v>34</v>
      </c>
      <c r="L1259" t="n">
        <v>-20</v>
      </c>
      <c r="M1259" t="n">
        <v>14</v>
      </c>
      <c r="N1259" t="n">
        <v>0</v>
      </c>
      <c r="O1259" t="inlineStr">
        <is>
          <t>不可 #3</t>
        </is>
      </c>
      <c r="P1259" t="inlineStr">
        <is>
          <t>有り</t>
        </is>
      </c>
      <c r="R1259" s="4">
        <f>IF(COUNT($M1259:$N1259)=0,"",IF(AND(IF($N1259&lt;&gt;"",$N1259,$M1259)&lt;=0,$O1259&lt;&gt;"可"),"警告",""))</f>
        <v/>
      </c>
      <c r="S1259" s="4">
        <f>IF(COUNT($M1259:$N1259)=0,0,IF(IF($N1259&lt;&gt;"",$N1259,$M1259)&gt;=スコアリング基準!$B$20,スコアリング基準!$C$20,IF(IF($N1259&lt;&gt;"",$N1259,$M1259)&gt;=スコアリング基準!$B$21,スコアリング基準!$C$21,IF(IF($N1259&lt;&gt;"",$N1259,$M1259)&gt;0,スコアリング基準!$C$22,0))))</f>
        <v/>
      </c>
      <c r="T1259" s="4">
        <f>IF($O1259="可",スコアリング基準!$C$23,0)</f>
        <v/>
      </c>
      <c r="U1259" s="4">
        <f>IF(OR(COUNT($K1259:$L1259)&lt;2,$K1259=0),0,IF(ABS($L1259)/$K1259&lt;=スコアリング基準!$B$24,スコアリング基準!$C$24,IF(ABS($L1259)/$K1259&lt;=スコアリング基準!$B$25,スコアリング基準!$C$25,IF(ABS($L1259)/$K1259&lt;=スコアリング基準!$B$26,スコアリング基準!$C$26,0))))</f>
        <v/>
      </c>
      <c r="V1259" s="4">
        <f>IF($P1259="なし",スコアリング基準!$C$27,0)</f>
        <v/>
      </c>
      <c r="W1259" s="4">
        <f>IF($F1259="",0,IF(ISNUMBER($F1259),IF($F1259&lt;=スコアリング基準!$B$28,スコアリング基準!$C$28,スコアリング基準!$C$29),0))</f>
        <v/>
      </c>
      <c r="X1259" s="4">
        <f>IFERROR(VLOOKUP($B1259,スコアリング基準!$A$36:$B$46,2,FALSE),0)</f>
        <v/>
      </c>
      <c r="Y1259" s="4">
        <f>SUM($S1259:$X1259)</f>
        <v/>
      </c>
      <c r="Z1259" s="4">
        <f>IF(COUNT($M1259:$N1259)=0,"データ無",IF($Y1259&gt;=スコアリング基準!$B$30,"S",IF($Y1259&gt;=スコアリング基準!$B$31,"A",IF($Y1259&gt;=スコアリング基準!$B$32,"B","C"))))</f>
        <v/>
      </c>
      <c r="AA1259">
        <f>IFERROR(INDEX(実績DB!$I$3:$I$104,MATCH($B1259&amp;$C1259,実績DB!$J$3:$J$104,0)),"")</f>
        <v/>
      </c>
    </row>
    <row r="1260">
      <c r="A1260" t="n">
        <v>1258</v>
      </c>
      <c r="B1260" t="inlineStr">
        <is>
          <t>東京</t>
        </is>
      </c>
      <c r="C1260" t="inlineStr">
        <is>
          <t>石岡変電所</t>
        </is>
      </c>
      <c r="D1260" t="inlineStr">
        <is>
          <t>茨城県</t>
        </is>
      </c>
      <c r="E1260" t="n">
        <v>154</v>
      </c>
      <c r="G1260" s="3" t="n">
        <v>36.219263</v>
      </c>
      <c r="H1260" s="3" t="n">
        <v>140.254125</v>
      </c>
      <c r="I1260" t="inlineStr">
        <is>
          <t>OSM実測</t>
        </is>
      </c>
      <c r="J1260" t="n">
        <v>800</v>
      </c>
      <c r="K1260" t="n">
        <v>725</v>
      </c>
      <c r="L1260" t="n">
        <v>-498</v>
      </c>
      <c r="O1260" t="inlineStr">
        <is>
          <t>可</t>
        </is>
      </c>
      <c r="P1260" t="inlineStr">
        <is>
          <t>有り</t>
        </is>
      </c>
      <c r="R1260" s="4">
        <f>IF(COUNT($M1260:$N1260)=0,"",IF(AND(IF($N1260&lt;&gt;"",$N1260,$M1260)&lt;=0,$O1260&lt;&gt;"可"),"警告",""))</f>
        <v/>
      </c>
      <c r="S1260" s="4">
        <f>IF(COUNT($M1260:$N1260)=0,0,IF(IF($N1260&lt;&gt;"",$N1260,$M1260)&gt;=スコアリング基準!$B$20,スコアリング基準!$C$20,IF(IF($N1260&lt;&gt;"",$N1260,$M1260)&gt;=スコアリング基準!$B$21,スコアリング基準!$C$21,IF(IF($N1260&lt;&gt;"",$N1260,$M1260)&gt;0,スコアリング基準!$C$22,0))))</f>
        <v/>
      </c>
      <c r="T1260" s="4">
        <f>IF($O1260="可",スコアリング基準!$C$23,0)</f>
        <v/>
      </c>
      <c r="U1260" s="4">
        <f>IF(OR(COUNT($K1260:$L1260)&lt;2,$K1260=0),0,IF(ABS($L1260)/$K1260&lt;=スコアリング基準!$B$24,スコアリング基準!$C$24,IF(ABS($L1260)/$K1260&lt;=スコアリング基準!$B$25,スコアリング基準!$C$25,IF(ABS($L1260)/$K1260&lt;=スコアリング基準!$B$26,スコアリング基準!$C$26,0))))</f>
        <v/>
      </c>
      <c r="V1260" s="4">
        <f>IF($P1260="なし",スコアリング基準!$C$27,0)</f>
        <v/>
      </c>
      <c r="W1260" s="4">
        <f>IF($F1260="",0,IF(ISNUMBER($F1260),IF($F1260&lt;=スコアリング基準!$B$28,スコアリング基準!$C$28,スコアリング基準!$C$29),0))</f>
        <v/>
      </c>
      <c r="X1260" s="4">
        <f>IFERROR(VLOOKUP($B1260,スコアリング基準!$A$36:$B$46,2,FALSE),0)</f>
        <v/>
      </c>
      <c r="Y1260" s="4">
        <f>SUM($S1260:$X1260)</f>
        <v/>
      </c>
      <c r="Z1260" s="4">
        <f>IF(COUNT($M1260:$N1260)=0,"データ無",IF($Y1260&gt;=スコアリング基準!$B$30,"S",IF($Y1260&gt;=スコアリング基準!$B$31,"A",IF($Y1260&gt;=スコアリング基準!$B$32,"B","C"))))</f>
        <v/>
      </c>
      <c r="AA1260">
        <f>IFERROR(INDEX(実績DB!$I$3:$I$104,MATCH($B1260&amp;$C1260,実績DB!$J$3:$J$104,0)),"")</f>
        <v/>
      </c>
    </row>
    <row r="1261">
      <c r="A1261" t="n">
        <v>1259</v>
      </c>
      <c r="B1261" t="inlineStr">
        <is>
          <t>東京</t>
        </is>
      </c>
      <c r="C1261" t="inlineStr">
        <is>
          <t>砂田変電所</t>
        </is>
      </c>
      <c r="D1261" t="inlineStr">
        <is>
          <t>栃木県</t>
        </is>
      </c>
      <c r="E1261" t="n">
        <v>154</v>
      </c>
      <c r="G1261" s="3" t="n">
        <v>36.496938</v>
      </c>
      <c r="H1261" s="3" t="n">
        <v>139.905646</v>
      </c>
      <c r="I1261" t="inlineStr">
        <is>
          <t>OSM実測</t>
        </is>
      </c>
      <c r="J1261" t="n">
        <v>38</v>
      </c>
      <c r="K1261" t="n">
        <v>39</v>
      </c>
      <c r="L1261" t="n">
        <v>-37</v>
      </c>
      <c r="M1261" t="n">
        <v>2</v>
      </c>
      <c r="N1261" t="n">
        <v>0</v>
      </c>
      <c r="O1261" t="inlineStr">
        <is>
          <t>不可 #3</t>
        </is>
      </c>
      <c r="P1261" t="inlineStr">
        <is>
          <t>有り</t>
        </is>
      </c>
      <c r="R1261" s="4">
        <f>IF(COUNT($M1261:$N1261)=0,"",IF(AND(IF($N1261&lt;&gt;"",$N1261,$M1261)&lt;=0,$O1261&lt;&gt;"可"),"警告",""))</f>
        <v/>
      </c>
      <c r="S1261" s="4">
        <f>IF(COUNT($M1261:$N1261)=0,0,IF(IF($N1261&lt;&gt;"",$N1261,$M1261)&gt;=スコアリング基準!$B$20,スコアリング基準!$C$20,IF(IF($N1261&lt;&gt;"",$N1261,$M1261)&gt;=スコアリング基準!$B$21,スコアリング基準!$C$21,IF(IF($N1261&lt;&gt;"",$N1261,$M1261)&gt;0,スコアリング基準!$C$22,0))))</f>
        <v/>
      </c>
      <c r="T1261" s="4">
        <f>IF($O1261="可",スコアリング基準!$C$23,0)</f>
        <v/>
      </c>
      <c r="U1261" s="4">
        <f>IF(OR(COUNT($K1261:$L1261)&lt;2,$K1261=0),0,IF(ABS($L1261)/$K1261&lt;=スコアリング基準!$B$24,スコアリング基準!$C$24,IF(ABS($L1261)/$K1261&lt;=スコアリング基準!$B$25,スコアリング基準!$C$25,IF(ABS($L1261)/$K1261&lt;=スコアリング基準!$B$26,スコアリング基準!$C$26,0))))</f>
        <v/>
      </c>
      <c r="V1261" s="4">
        <f>IF($P1261="なし",スコアリング基準!$C$27,0)</f>
        <v/>
      </c>
      <c r="W1261" s="4">
        <f>IF($F1261="",0,IF(ISNUMBER($F1261),IF($F1261&lt;=スコアリング基準!$B$28,スコアリング基準!$C$28,スコアリング基準!$C$29),0))</f>
        <v/>
      </c>
      <c r="X1261" s="4">
        <f>IFERROR(VLOOKUP($B1261,スコアリング基準!$A$36:$B$46,2,FALSE),0)</f>
        <v/>
      </c>
      <c r="Y1261" s="4">
        <f>SUM($S1261:$X1261)</f>
        <v/>
      </c>
      <c r="Z1261" s="4">
        <f>IF(COUNT($M1261:$N1261)=0,"データ無",IF($Y1261&gt;=スコアリング基準!$B$30,"S",IF($Y1261&gt;=スコアリング基準!$B$31,"A",IF($Y1261&gt;=スコアリング基準!$B$32,"B","C"))))</f>
        <v/>
      </c>
      <c r="AA1261">
        <f>IFERROR(INDEX(実績DB!$I$3:$I$104,MATCH($B1261&amp;$C1261,実績DB!$J$3:$J$104,0)),"")</f>
        <v/>
      </c>
    </row>
    <row r="1262">
      <c r="A1262" t="n">
        <v>1260</v>
      </c>
      <c r="B1262" t="inlineStr">
        <is>
          <t>東京</t>
        </is>
      </c>
      <c r="C1262" t="inlineStr">
        <is>
          <t>笹目変電所</t>
        </is>
      </c>
      <c r="D1262" t="inlineStr">
        <is>
          <t>埼玉県</t>
        </is>
      </c>
      <c r="E1262" t="n">
        <v>154</v>
      </c>
      <c r="G1262" s="3" t="n">
        <v>35.824515</v>
      </c>
      <c r="H1262" s="3" t="n">
        <v>139.65753</v>
      </c>
      <c r="I1262" t="inlineStr">
        <is>
          <t>OSM実測</t>
        </is>
      </c>
      <c r="J1262" t="n">
        <v>600</v>
      </c>
      <c r="K1262" t="n">
        <v>454</v>
      </c>
      <c r="L1262" t="n">
        <v>77</v>
      </c>
      <c r="O1262" t="inlineStr">
        <is>
          <t>可</t>
        </is>
      </c>
      <c r="P1262" t="inlineStr">
        <is>
          <t>有り</t>
        </is>
      </c>
      <c r="R1262" s="4">
        <f>IF(COUNT($M1262:$N1262)=0,"",IF(AND(IF($N1262&lt;&gt;"",$N1262,$M1262)&lt;=0,$O1262&lt;&gt;"可"),"警告",""))</f>
        <v/>
      </c>
      <c r="S1262" s="4">
        <f>IF(COUNT($M1262:$N1262)=0,0,IF(IF($N1262&lt;&gt;"",$N1262,$M1262)&gt;=スコアリング基準!$B$20,スコアリング基準!$C$20,IF(IF($N1262&lt;&gt;"",$N1262,$M1262)&gt;=スコアリング基準!$B$21,スコアリング基準!$C$21,IF(IF($N1262&lt;&gt;"",$N1262,$M1262)&gt;0,スコアリング基準!$C$22,0))))</f>
        <v/>
      </c>
      <c r="T1262" s="4">
        <f>IF($O1262="可",スコアリング基準!$C$23,0)</f>
        <v/>
      </c>
      <c r="U1262" s="4">
        <f>IF(OR(COUNT($K1262:$L1262)&lt;2,$K1262=0),0,IF(ABS($L1262)/$K1262&lt;=スコアリング基準!$B$24,スコアリング基準!$C$24,IF(ABS($L1262)/$K1262&lt;=スコアリング基準!$B$25,スコアリング基準!$C$25,IF(ABS($L1262)/$K1262&lt;=スコアリング基準!$B$26,スコアリング基準!$C$26,0))))</f>
        <v/>
      </c>
      <c r="V1262" s="4">
        <f>IF($P1262="なし",スコアリング基準!$C$27,0)</f>
        <v/>
      </c>
      <c r="W1262" s="4">
        <f>IF($F1262="",0,IF(ISNUMBER($F1262),IF($F1262&lt;=スコアリング基準!$B$28,スコアリング基準!$C$28,スコアリング基準!$C$29),0))</f>
        <v/>
      </c>
      <c r="X1262" s="4">
        <f>IFERROR(VLOOKUP($B1262,スコアリング基準!$A$36:$B$46,2,FALSE),0)</f>
        <v/>
      </c>
      <c r="Y1262" s="4">
        <f>SUM($S1262:$X1262)</f>
        <v/>
      </c>
      <c r="Z1262" s="4">
        <f>IF(COUNT($M1262:$N1262)=0,"データ無",IF($Y1262&gt;=スコアリング基準!$B$30,"S",IF($Y1262&gt;=スコアリング基準!$B$31,"A",IF($Y1262&gt;=スコアリング基準!$B$32,"B","C"))))</f>
        <v/>
      </c>
      <c r="AA1262">
        <f>IFERROR(INDEX(実績DB!$I$3:$I$104,MATCH($B1262&amp;$C1262,実績DB!$J$3:$J$104,0)),"")</f>
        <v/>
      </c>
    </row>
    <row r="1263">
      <c r="A1263" t="n">
        <v>1261</v>
      </c>
      <c r="B1263" t="inlineStr">
        <is>
          <t>東京</t>
        </is>
      </c>
      <c r="C1263" t="inlineStr">
        <is>
          <t>筑波西部変電所</t>
        </is>
      </c>
      <c r="D1263" t="inlineStr">
        <is>
          <t>茨城県</t>
        </is>
      </c>
      <c r="E1263" t="n">
        <v>154</v>
      </c>
      <c r="G1263" s="3" t="n">
        <v>36.064736</v>
      </c>
      <c r="H1263" s="3" t="n">
        <v>140.074605</v>
      </c>
      <c r="I1263" t="inlineStr">
        <is>
          <t>OSM実測</t>
        </is>
      </c>
      <c r="R1263" s="4">
        <f>IF(COUNT($M1263:$N1263)=0,"",IF(AND(IF($N1263&lt;&gt;"",$N1263,$M1263)&lt;=0,$O1263&lt;&gt;"可"),"警告",""))</f>
        <v/>
      </c>
      <c r="S1263" s="4">
        <f>IF(COUNT($M1263:$N1263)=0,0,IF(IF($N1263&lt;&gt;"",$N1263,$M1263)&gt;=スコアリング基準!$B$20,スコアリング基準!$C$20,IF(IF($N1263&lt;&gt;"",$N1263,$M1263)&gt;=スコアリング基準!$B$21,スコアリング基準!$C$21,IF(IF($N1263&lt;&gt;"",$N1263,$M1263)&gt;0,スコアリング基準!$C$22,0))))</f>
        <v/>
      </c>
      <c r="T1263" s="4">
        <f>IF($O1263="可",スコアリング基準!$C$23,0)</f>
        <v/>
      </c>
      <c r="U1263" s="4">
        <f>IF(OR(COUNT($K1263:$L1263)&lt;2,$K1263=0),0,IF(ABS($L1263)/$K1263&lt;=スコアリング基準!$B$24,スコアリング基準!$C$24,IF(ABS($L1263)/$K1263&lt;=スコアリング基準!$B$25,スコアリング基準!$C$25,IF(ABS($L1263)/$K1263&lt;=スコアリング基準!$B$26,スコアリング基準!$C$26,0))))</f>
        <v/>
      </c>
      <c r="V1263" s="4">
        <f>IF($P1263="なし",スコアリング基準!$C$27,0)</f>
        <v/>
      </c>
      <c r="W1263" s="4">
        <f>IF($F1263="",0,IF(ISNUMBER($F1263),IF($F1263&lt;=スコアリング基準!$B$28,スコアリング基準!$C$28,スコアリング基準!$C$29),0))</f>
        <v/>
      </c>
      <c r="X1263" s="4">
        <f>IFERROR(VLOOKUP($B1263,スコアリング基準!$A$36:$B$46,2,FALSE),0)</f>
        <v/>
      </c>
      <c r="Y1263" s="4">
        <f>SUM($S1263:$X1263)</f>
        <v/>
      </c>
      <c r="Z1263" s="4">
        <f>IF(COUNT($M1263:$N1263)=0,"データ無",IF($Y1263&gt;=スコアリング基準!$B$30,"S",IF($Y1263&gt;=スコアリング基準!$B$31,"A",IF($Y1263&gt;=スコアリング基準!$B$32,"B","C"))))</f>
        <v/>
      </c>
      <c r="AA1263">
        <f>IFERROR(INDEX(実績DB!$I$3:$I$104,MATCH($B1263&amp;$C1263,実績DB!$J$3:$J$104,0)),"")</f>
        <v/>
      </c>
    </row>
    <row r="1264">
      <c r="A1264" t="n">
        <v>1262</v>
      </c>
      <c r="B1264" t="inlineStr">
        <is>
          <t>東京</t>
        </is>
      </c>
      <c r="C1264" t="inlineStr">
        <is>
          <t>簗瀬町変電所</t>
        </is>
      </c>
      <c r="D1264" t="inlineStr">
        <is>
          <t>栃木県</t>
        </is>
      </c>
      <c r="E1264" t="n">
        <v>154</v>
      </c>
      <c r="G1264" s="3" t="n">
        <v>36.548764</v>
      </c>
      <c r="H1264" s="3" t="n">
        <v>139.891228</v>
      </c>
      <c r="I1264" t="inlineStr">
        <is>
          <t>OSM実測</t>
        </is>
      </c>
      <c r="J1264" t="n">
        <v>38</v>
      </c>
      <c r="K1264" t="n">
        <v>39</v>
      </c>
      <c r="L1264" t="n">
        <v>-20</v>
      </c>
      <c r="M1264" t="n">
        <v>19</v>
      </c>
      <c r="N1264" t="n">
        <v>0</v>
      </c>
      <c r="O1264" t="inlineStr">
        <is>
          <t>不可 #3</t>
        </is>
      </c>
      <c r="P1264" t="inlineStr">
        <is>
          <t>有り</t>
        </is>
      </c>
      <c r="R1264" s="4">
        <f>IF(COUNT($M1264:$N1264)=0,"",IF(AND(IF($N1264&lt;&gt;"",$N1264,$M1264)&lt;=0,$O1264&lt;&gt;"可"),"警告",""))</f>
        <v/>
      </c>
      <c r="S1264" s="4">
        <f>IF(COUNT($M1264:$N1264)=0,0,IF(IF($N1264&lt;&gt;"",$N1264,$M1264)&gt;=スコアリング基準!$B$20,スコアリング基準!$C$20,IF(IF($N1264&lt;&gt;"",$N1264,$M1264)&gt;=スコアリング基準!$B$21,スコアリング基準!$C$21,IF(IF($N1264&lt;&gt;"",$N1264,$M1264)&gt;0,スコアリング基準!$C$22,0))))</f>
        <v/>
      </c>
      <c r="T1264" s="4">
        <f>IF($O1264="可",スコアリング基準!$C$23,0)</f>
        <v/>
      </c>
      <c r="U1264" s="4">
        <f>IF(OR(COUNT($K1264:$L1264)&lt;2,$K1264=0),0,IF(ABS($L1264)/$K1264&lt;=スコアリング基準!$B$24,スコアリング基準!$C$24,IF(ABS($L1264)/$K1264&lt;=スコアリング基準!$B$25,スコアリング基準!$C$25,IF(ABS($L1264)/$K1264&lt;=スコアリング基準!$B$26,スコアリング基準!$C$26,0))))</f>
        <v/>
      </c>
      <c r="V1264" s="4">
        <f>IF($P1264="なし",スコアリング基準!$C$27,0)</f>
        <v/>
      </c>
      <c r="W1264" s="4">
        <f>IF($F1264="",0,IF(ISNUMBER($F1264),IF($F1264&lt;=スコアリング基準!$B$28,スコアリング基準!$C$28,スコアリング基準!$C$29),0))</f>
        <v/>
      </c>
      <c r="X1264" s="4">
        <f>IFERROR(VLOOKUP($B1264,スコアリング基準!$A$36:$B$46,2,FALSE),0)</f>
        <v/>
      </c>
      <c r="Y1264" s="4">
        <f>SUM($S1264:$X1264)</f>
        <v/>
      </c>
      <c r="Z1264" s="4">
        <f>IF(COUNT($M1264:$N1264)=0,"データ無",IF($Y1264&gt;=スコアリング基準!$B$30,"S",IF($Y1264&gt;=スコアリング基準!$B$31,"A",IF($Y1264&gt;=スコアリング基準!$B$32,"B","C"))))</f>
        <v/>
      </c>
      <c r="AA1264">
        <f>IFERROR(INDEX(実績DB!$I$3:$I$104,MATCH($B1264&amp;$C1264,実績DB!$J$3:$J$104,0)),"")</f>
        <v/>
      </c>
    </row>
    <row r="1265">
      <c r="A1265" t="n">
        <v>1263</v>
      </c>
      <c r="B1265" t="inlineStr">
        <is>
          <t>東京</t>
        </is>
      </c>
      <c r="C1265" t="inlineStr">
        <is>
          <t>綱島変電所</t>
        </is>
      </c>
      <c r="D1265" t="inlineStr">
        <is>
          <t>神奈川県</t>
        </is>
      </c>
      <c r="E1265" t="n">
        <v>154</v>
      </c>
      <c r="G1265" s="3" t="n">
        <v>35.536164</v>
      </c>
      <c r="H1265" s="3" t="n">
        <v>139.647027</v>
      </c>
      <c r="I1265" t="inlineStr">
        <is>
          <t>OSM実測</t>
        </is>
      </c>
      <c r="J1265" t="n">
        <v>400</v>
      </c>
      <c r="K1265" t="n">
        <v>227</v>
      </c>
      <c r="L1265" t="n">
        <v>75</v>
      </c>
      <c r="O1265" t="inlineStr">
        <is>
          <t>可</t>
        </is>
      </c>
      <c r="P1265" t="inlineStr">
        <is>
          <t>有り</t>
        </is>
      </c>
      <c r="R1265" s="4">
        <f>IF(COUNT($M1265:$N1265)=0,"",IF(AND(IF($N1265&lt;&gt;"",$N1265,$M1265)&lt;=0,$O1265&lt;&gt;"可"),"警告",""))</f>
        <v/>
      </c>
      <c r="S1265" s="4">
        <f>IF(COUNT($M1265:$N1265)=0,0,IF(IF($N1265&lt;&gt;"",$N1265,$M1265)&gt;=スコアリング基準!$B$20,スコアリング基準!$C$20,IF(IF($N1265&lt;&gt;"",$N1265,$M1265)&gt;=スコアリング基準!$B$21,スコアリング基準!$C$21,IF(IF($N1265&lt;&gt;"",$N1265,$M1265)&gt;0,スコアリング基準!$C$22,0))))</f>
        <v/>
      </c>
      <c r="T1265" s="4">
        <f>IF($O1265="可",スコアリング基準!$C$23,0)</f>
        <v/>
      </c>
      <c r="U1265" s="4">
        <f>IF(OR(COUNT($K1265:$L1265)&lt;2,$K1265=0),0,IF(ABS($L1265)/$K1265&lt;=スコアリング基準!$B$24,スコアリング基準!$C$24,IF(ABS($L1265)/$K1265&lt;=スコアリング基準!$B$25,スコアリング基準!$C$25,IF(ABS($L1265)/$K1265&lt;=スコアリング基準!$B$26,スコアリング基準!$C$26,0))))</f>
        <v/>
      </c>
      <c r="V1265" s="4">
        <f>IF($P1265="なし",スコアリング基準!$C$27,0)</f>
        <v/>
      </c>
      <c r="W1265" s="4">
        <f>IF($F1265="",0,IF(ISNUMBER($F1265),IF($F1265&lt;=スコアリング基準!$B$28,スコアリング基準!$C$28,スコアリング基準!$C$29),0))</f>
        <v/>
      </c>
      <c r="X1265" s="4">
        <f>IFERROR(VLOOKUP($B1265,スコアリング基準!$A$36:$B$46,2,FALSE),0)</f>
        <v/>
      </c>
      <c r="Y1265" s="4">
        <f>SUM($S1265:$X1265)</f>
        <v/>
      </c>
      <c r="Z1265" s="4">
        <f>IF(COUNT($M1265:$N1265)=0,"データ無",IF($Y1265&gt;=スコアリング基準!$B$30,"S",IF($Y1265&gt;=スコアリング基準!$B$31,"A",IF($Y1265&gt;=スコアリング基準!$B$32,"B","C"))))</f>
        <v/>
      </c>
      <c r="AA1265">
        <f>IFERROR(INDEX(実績DB!$I$3:$I$104,MATCH($B1265&amp;$C1265,実績DB!$J$3:$J$104,0)),"")</f>
        <v/>
      </c>
    </row>
    <row r="1266">
      <c r="A1266" t="n">
        <v>1264</v>
      </c>
      <c r="B1266" t="inlineStr">
        <is>
          <t>東京</t>
        </is>
      </c>
      <c r="C1266" t="inlineStr">
        <is>
          <t>総社変電所</t>
        </is>
      </c>
      <c r="D1266" t="inlineStr">
        <is>
          <t>群馬県</t>
        </is>
      </c>
      <c r="E1266" t="n">
        <v>154</v>
      </c>
      <c r="G1266" s="3" t="n">
        <v>36.409978</v>
      </c>
      <c r="H1266" s="3" t="n">
        <v>139.026109</v>
      </c>
      <c r="I1266" t="inlineStr">
        <is>
          <t>OSM実測</t>
        </is>
      </c>
      <c r="J1266" t="n">
        <v>38</v>
      </c>
      <c r="K1266" t="n">
        <v>39</v>
      </c>
      <c r="L1266" t="n">
        <v>-27</v>
      </c>
      <c r="M1266" t="n">
        <v>12</v>
      </c>
      <c r="N1266" t="n">
        <v>0</v>
      </c>
      <c r="O1266" t="inlineStr">
        <is>
          <t>不可 #3</t>
        </is>
      </c>
      <c r="P1266" t="inlineStr">
        <is>
          <t>有り</t>
        </is>
      </c>
      <c r="R1266" s="4">
        <f>IF(COUNT($M1266:$N1266)=0,"",IF(AND(IF($N1266&lt;&gt;"",$N1266,$M1266)&lt;=0,$O1266&lt;&gt;"可"),"警告",""))</f>
        <v/>
      </c>
      <c r="S1266" s="4">
        <f>IF(COUNT($M1266:$N1266)=0,0,IF(IF($N1266&lt;&gt;"",$N1266,$M1266)&gt;=スコアリング基準!$B$20,スコアリング基準!$C$20,IF(IF($N1266&lt;&gt;"",$N1266,$M1266)&gt;=スコアリング基準!$B$21,スコアリング基準!$C$21,IF(IF($N1266&lt;&gt;"",$N1266,$M1266)&gt;0,スコアリング基準!$C$22,0))))</f>
        <v/>
      </c>
      <c r="T1266" s="4">
        <f>IF($O1266="可",スコアリング基準!$C$23,0)</f>
        <v/>
      </c>
      <c r="U1266" s="4">
        <f>IF(OR(COUNT($K1266:$L1266)&lt;2,$K1266=0),0,IF(ABS($L1266)/$K1266&lt;=スコアリング基準!$B$24,スコアリング基準!$C$24,IF(ABS($L1266)/$K1266&lt;=スコアリング基準!$B$25,スコアリング基準!$C$25,IF(ABS($L1266)/$K1266&lt;=スコアリング基準!$B$26,スコアリング基準!$C$26,0))))</f>
        <v/>
      </c>
      <c r="V1266" s="4">
        <f>IF($P1266="なし",スコアリング基準!$C$27,0)</f>
        <v/>
      </c>
      <c r="W1266" s="4">
        <f>IF($F1266="",0,IF(ISNUMBER($F1266),IF($F1266&lt;=スコアリング基準!$B$28,スコアリング基準!$C$28,スコアリング基準!$C$29),0))</f>
        <v/>
      </c>
      <c r="X1266" s="4">
        <f>IFERROR(VLOOKUP($B1266,スコアリング基準!$A$36:$B$46,2,FALSE),0)</f>
        <v/>
      </c>
      <c r="Y1266" s="4">
        <f>SUM($S1266:$X1266)</f>
        <v/>
      </c>
      <c r="Z1266" s="4">
        <f>IF(COUNT($M1266:$N1266)=0,"データ無",IF($Y1266&gt;=スコアリング基準!$B$30,"S",IF($Y1266&gt;=スコアリング基準!$B$31,"A",IF($Y1266&gt;=スコアリング基準!$B$32,"B","C"))))</f>
        <v/>
      </c>
      <c r="AA1266">
        <f>IFERROR(INDEX(実績DB!$I$3:$I$104,MATCH($B1266&amp;$C1266,実績DB!$J$3:$J$104,0)),"")</f>
        <v/>
      </c>
    </row>
    <row r="1267">
      <c r="A1267" t="n">
        <v>1265</v>
      </c>
      <c r="B1267" t="inlineStr">
        <is>
          <t>東京</t>
        </is>
      </c>
      <c r="C1267" t="inlineStr">
        <is>
          <t>群馬変電所</t>
        </is>
      </c>
      <c r="D1267" t="inlineStr">
        <is>
          <t>群馬県</t>
        </is>
      </c>
      <c r="E1267" t="n">
        <v>154</v>
      </c>
      <c r="G1267" s="3" t="n">
        <v>36.352999</v>
      </c>
      <c r="H1267" s="3" t="n">
        <v>139.03411</v>
      </c>
      <c r="I1267" t="inlineStr">
        <is>
          <t>OSM実測</t>
        </is>
      </c>
      <c r="J1267" t="n">
        <v>800</v>
      </c>
      <c r="K1267" t="n">
        <v>678</v>
      </c>
      <c r="L1267" t="n">
        <v>-536</v>
      </c>
      <c r="O1267" t="inlineStr">
        <is>
          <t>可</t>
        </is>
      </c>
      <c r="P1267" t="inlineStr">
        <is>
          <t>有り</t>
        </is>
      </c>
      <c r="R1267" s="4">
        <f>IF(COUNT($M1267:$N1267)=0,"",IF(AND(IF($N1267&lt;&gt;"",$N1267,$M1267)&lt;=0,$O1267&lt;&gt;"可"),"警告",""))</f>
        <v/>
      </c>
      <c r="S1267" s="4">
        <f>IF(COUNT($M1267:$N1267)=0,0,IF(IF($N1267&lt;&gt;"",$N1267,$M1267)&gt;=スコアリング基準!$B$20,スコアリング基準!$C$20,IF(IF($N1267&lt;&gt;"",$N1267,$M1267)&gt;=スコアリング基準!$B$21,スコアリング基準!$C$21,IF(IF($N1267&lt;&gt;"",$N1267,$M1267)&gt;0,スコアリング基準!$C$22,0))))</f>
        <v/>
      </c>
      <c r="T1267" s="4">
        <f>IF($O1267="可",スコアリング基準!$C$23,0)</f>
        <v/>
      </c>
      <c r="U1267" s="4">
        <f>IF(OR(COUNT($K1267:$L1267)&lt;2,$K1267=0),0,IF(ABS($L1267)/$K1267&lt;=スコアリング基準!$B$24,スコアリング基準!$C$24,IF(ABS($L1267)/$K1267&lt;=スコアリング基準!$B$25,スコアリング基準!$C$25,IF(ABS($L1267)/$K1267&lt;=スコアリング基準!$B$26,スコアリング基準!$C$26,0))))</f>
        <v/>
      </c>
      <c r="V1267" s="4">
        <f>IF($P1267="なし",スコアリング基準!$C$27,0)</f>
        <v/>
      </c>
      <c r="W1267" s="4">
        <f>IF($F1267="",0,IF(ISNUMBER($F1267),IF($F1267&lt;=スコアリング基準!$B$28,スコアリング基準!$C$28,スコアリング基準!$C$29),0))</f>
        <v/>
      </c>
      <c r="X1267" s="4">
        <f>IFERROR(VLOOKUP($B1267,スコアリング基準!$A$36:$B$46,2,FALSE),0)</f>
        <v/>
      </c>
      <c r="Y1267" s="4">
        <f>SUM($S1267:$X1267)</f>
        <v/>
      </c>
      <c r="Z1267" s="4">
        <f>IF(COUNT($M1267:$N1267)=0,"データ無",IF($Y1267&gt;=スコアリング基準!$B$30,"S",IF($Y1267&gt;=スコアリング基準!$B$31,"A",IF($Y1267&gt;=スコアリング基準!$B$32,"B","C"))))</f>
        <v/>
      </c>
      <c r="AA1267">
        <f>IFERROR(INDEX(実績DB!$I$3:$I$104,MATCH($B1267&amp;$C1267,実績DB!$J$3:$J$104,0)),"")</f>
        <v/>
      </c>
    </row>
    <row r="1268">
      <c r="A1268" t="n">
        <v>1266</v>
      </c>
      <c r="B1268" t="inlineStr">
        <is>
          <t>東京</t>
        </is>
      </c>
      <c r="C1268" t="inlineStr">
        <is>
          <t>聖蹟桜ヶ丘変電所</t>
        </is>
      </c>
      <c r="D1268" t="inlineStr">
        <is>
          <t>東京都</t>
        </is>
      </c>
      <c r="E1268" t="n">
        <v>154</v>
      </c>
      <c r="G1268" s="3" t="n">
        <v>35.651685</v>
      </c>
      <c r="H1268" s="3" t="n">
        <v>139.443337</v>
      </c>
      <c r="I1268" t="inlineStr">
        <is>
          <t>OSM実測</t>
        </is>
      </c>
      <c r="J1268" t="n">
        <v>400</v>
      </c>
      <c r="K1268" t="n">
        <v>228</v>
      </c>
      <c r="L1268" t="n">
        <v>175</v>
      </c>
      <c r="O1268" t="inlineStr">
        <is>
          <t>可</t>
        </is>
      </c>
      <c r="P1268" t="inlineStr">
        <is>
          <t>なし</t>
        </is>
      </c>
      <c r="R1268" s="4">
        <f>IF(COUNT($M1268:$N1268)=0,"",IF(AND(IF($N1268&lt;&gt;"",$N1268,$M1268)&lt;=0,$O1268&lt;&gt;"可"),"警告",""))</f>
        <v/>
      </c>
      <c r="S1268" s="4">
        <f>IF(COUNT($M1268:$N1268)=0,0,IF(IF($N1268&lt;&gt;"",$N1268,$M1268)&gt;=スコアリング基準!$B$20,スコアリング基準!$C$20,IF(IF($N1268&lt;&gt;"",$N1268,$M1268)&gt;=スコアリング基準!$B$21,スコアリング基準!$C$21,IF(IF($N1268&lt;&gt;"",$N1268,$M1268)&gt;0,スコアリング基準!$C$22,0))))</f>
        <v/>
      </c>
      <c r="T1268" s="4">
        <f>IF($O1268="可",スコアリング基準!$C$23,0)</f>
        <v/>
      </c>
      <c r="U1268" s="4">
        <f>IF(OR(COUNT($K1268:$L1268)&lt;2,$K1268=0),0,IF(ABS($L1268)/$K1268&lt;=スコアリング基準!$B$24,スコアリング基準!$C$24,IF(ABS($L1268)/$K1268&lt;=スコアリング基準!$B$25,スコアリング基準!$C$25,IF(ABS($L1268)/$K1268&lt;=スコアリング基準!$B$26,スコアリング基準!$C$26,0))))</f>
        <v/>
      </c>
      <c r="V1268" s="4">
        <f>IF($P1268="なし",スコアリング基準!$C$27,0)</f>
        <v/>
      </c>
      <c r="W1268" s="4">
        <f>IF($F1268="",0,IF(ISNUMBER($F1268),IF($F1268&lt;=スコアリング基準!$B$28,スコアリング基準!$C$28,スコアリング基準!$C$29),0))</f>
        <v/>
      </c>
      <c r="X1268" s="4">
        <f>IFERROR(VLOOKUP($B1268,スコアリング基準!$A$36:$B$46,2,FALSE),0)</f>
        <v/>
      </c>
      <c r="Y1268" s="4">
        <f>SUM($S1268:$X1268)</f>
        <v/>
      </c>
      <c r="Z1268" s="4">
        <f>IF(COUNT($M1268:$N1268)=0,"データ無",IF($Y1268&gt;=スコアリング基準!$B$30,"S",IF($Y1268&gt;=スコアリング基準!$B$31,"A",IF($Y1268&gt;=スコアリング基準!$B$32,"B","C"))))</f>
        <v/>
      </c>
      <c r="AA1268">
        <f>IFERROR(INDEX(実績DB!$I$3:$I$104,MATCH($B1268&amp;$C1268,実績DB!$J$3:$J$104,0)),"")</f>
        <v/>
      </c>
    </row>
    <row r="1269">
      <c r="A1269" t="n">
        <v>1267</v>
      </c>
      <c r="B1269" t="inlineStr">
        <is>
          <t>東京</t>
        </is>
      </c>
      <c r="C1269" t="inlineStr">
        <is>
          <t>花畑変電所</t>
        </is>
      </c>
      <c r="D1269" t="inlineStr">
        <is>
          <t>埼玉県</t>
        </is>
      </c>
      <c r="E1269" t="n">
        <v>154</v>
      </c>
      <c r="G1269" s="3" t="n">
        <v>35.779514</v>
      </c>
      <c r="H1269" s="3" t="n">
        <v>139.819</v>
      </c>
      <c r="I1269" t="inlineStr">
        <is>
          <t>OSM実測</t>
        </is>
      </c>
      <c r="J1269" t="n">
        <v>750</v>
      </c>
      <c r="K1269" t="n">
        <v>664</v>
      </c>
      <c r="L1269" t="n">
        <v>139</v>
      </c>
      <c r="O1269" t="inlineStr">
        <is>
          <t>可</t>
        </is>
      </c>
      <c r="P1269" t="inlineStr">
        <is>
          <t>有り</t>
        </is>
      </c>
      <c r="R1269" s="4">
        <f>IF(COUNT($M1269:$N1269)=0,"",IF(AND(IF($N1269&lt;&gt;"",$N1269,$M1269)&lt;=0,$O1269&lt;&gt;"可"),"警告",""))</f>
        <v/>
      </c>
      <c r="S1269" s="4">
        <f>IF(COUNT($M1269:$N1269)=0,0,IF(IF($N1269&lt;&gt;"",$N1269,$M1269)&gt;=スコアリング基準!$B$20,スコアリング基準!$C$20,IF(IF($N1269&lt;&gt;"",$N1269,$M1269)&gt;=スコアリング基準!$B$21,スコアリング基準!$C$21,IF(IF($N1269&lt;&gt;"",$N1269,$M1269)&gt;0,スコアリング基準!$C$22,0))))</f>
        <v/>
      </c>
      <c r="T1269" s="4">
        <f>IF($O1269="可",スコアリング基準!$C$23,0)</f>
        <v/>
      </c>
      <c r="U1269" s="4">
        <f>IF(OR(COUNT($K1269:$L1269)&lt;2,$K1269=0),0,IF(ABS($L1269)/$K1269&lt;=スコアリング基準!$B$24,スコアリング基準!$C$24,IF(ABS($L1269)/$K1269&lt;=スコアリング基準!$B$25,スコアリング基準!$C$25,IF(ABS($L1269)/$K1269&lt;=スコアリング基準!$B$26,スコアリング基準!$C$26,0))))</f>
        <v/>
      </c>
      <c r="V1269" s="4">
        <f>IF($P1269="なし",スコアリング基準!$C$27,0)</f>
        <v/>
      </c>
      <c r="W1269" s="4">
        <f>IF($F1269="",0,IF(ISNUMBER($F1269),IF($F1269&lt;=スコアリング基準!$B$28,スコアリング基準!$C$28,スコアリング基準!$C$29),0))</f>
        <v/>
      </c>
      <c r="X1269" s="4">
        <f>IFERROR(VLOOKUP($B1269,スコアリング基準!$A$36:$B$46,2,FALSE),0)</f>
        <v/>
      </c>
      <c r="Y1269" s="4">
        <f>SUM($S1269:$X1269)</f>
        <v/>
      </c>
      <c r="Z1269" s="4">
        <f>IF(COUNT($M1269:$N1269)=0,"データ無",IF($Y1269&gt;=スコアリング基準!$B$30,"S",IF($Y1269&gt;=スコアリング基準!$B$31,"A",IF($Y1269&gt;=スコアリング基準!$B$32,"B","C"))))</f>
        <v/>
      </c>
      <c r="AA1269">
        <f>IFERROR(INDEX(実績DB!$I$3:$I$104,MATCH($B1269&amp;$C1269,実績DB!$J$3:$J$104,0)),"")</f>
        <v/>
      </c>
    </row>
    <row r="1270">
      <c r="A1270" t="n">
        <v>1268</v>
      </c>
      <c r="B1270" t="inlineStr">
        <is>
          <t>東京</t>
        </is>
      </c>
      <c r="C1270" t="inlineStr">
        <is>
          <t>芳賀変電所</t>
        </is>
      </c>
      <c r="D1270" t="inlineStr">
        <is>
          <t>栃木県</t>
        </is>
      </c>
      <c r="E1270" t="n">
        <v>154</v>
      </c>
      <c r="G1270" s="3" t="n">
        <v>36.514503</v>
      </c>
      <c r="H1270" s="3" t="n">
        <v>140.010133</v>
      </c>
      <c r="I1270" t="inlineStr">
        <is>
          <t>OSM実測</t>
        </is>
      </c>
      <c r="J1270" t="n">
        <v>600</v>
      </c>
      <c r="K1270" t="n">
        <v>450</v>
      </c>
      <c r="L1270" t="n">
        <v>-498</v>
      </c>
      <c r="O1270" t="inlineStr">
        <is>
          <t>可</t>
        </is>
      </c>
      <c r="P1270" t="inlineStr">
        <is>
          <t>有り</t>
        </is>
      </c>
      <c r="R1270" s="4">
        <f>IF(COUNT($M1270:$N1270)=0,"",IF(AND(IF($N1270&lt;&gt;"",$N1270,$M1270)&lt;=0,$O1270&lt;&gt;"可"),"警告",""))</f>
        <v/>
      </c>
      <c r="S1270" s="4">
        <f>IF(COUNT($M1270:$N1270)=0,0,IF(IF($N1270&lt;&gt;"",$N1270,$M1270)&gt;=スコアリング基準!$B$20,スコアリング基準!$C$20,IF(IF($N1270&lt;&gt;"",$N1270,$M1270)&gt;=スコアリング基準!$B$21,スコアリング基準!$C$21,IF(IF($N1270&lt;&gt;"",$N1270,$M1270)&gt;0,スコアリング基準!$C$22,0))))</f>
        <v/>
      </c>
      <c r="T1270" s="4">
        <f>IF($O1270="可",スコアリング基準!$C$23,0)</f>
        <v/>
      </c>
      <c r="U1270" s="4">
        <f>IF(OR(COUNT($K1270:$L1270)&lt;2,$K1270=0),0,IF(ABS($L1270)/$K1270&lt;=スコアリング基準!$B$24,スコアリング基準!$C$24,IF(ABS($L1270)/$K1270&lt;=スコアリング基準!$B$25,スコアリング基準!$C$25,IF(ABS($L1270)/$K1270&lt;=スコアリング基準!$B$26,スコアリング基準!$C$26,0))))</f>
        <v/>
      </c>
      <c r="V1270" s="4">
        <f>IF($P1270="なし",スコアリング基準!$C$27,0)</f>
        <v/>
      </c>
      <c r="W1270" s="4">
        <f>IF($F1270="",0,IF(ISNUMBER($F1270),IF($F1270&lt;=スコアリング基準!$B$28,スコアリング基準!$C$28,スコアリング基準!$C$29),0))</f>
        <v/>
      </c>
      <c r="X1270" s="4">
        <f>IFERROR(VLOOKUP($B1270,スコアリング基準!$A$36:$B$46,2,FALSE),0)</f>
        <v/>
      </c>
      <c r="Y1270" s="4">
        <f>SUM($S1270:$X1270)</f>
        <v/>
      </c>
      <c r="Z1270" s="4">
        <f>IF(COUNT($M1270:$N1270)=0,"データ無",IF($Y1270&gt;=スコアリング基準!$B$30,"S",IF($Y1270&gt;=スコアリング基準!$B$31,"A",IF($Y1270&gt;=スコアリング基準!$B$32,"B","C"))))</f>
        <v/>
      </c>
      <c r="AA1270">
        <f>IFERROR(INDEX(実績DB!$I$3:$I$104,MATCH($B1270&amp;$C1270,実績DB!$J$3:$J$104,0)),"")</f>
        <v/>
      </c>
    </row>
    <row r="1271">
      <c r="A1271" t="n">
        <v>1269</v>
      </c>
      <c r="B1271" t="inlineStr">
        <is>
          <t>東京</t>
        </is>
      </c>
      <c r="C1271" t="inlineStr">
        <is>
          <t>茂木変電所</t>
        </is>
      </c>
      <c r="D1271" t="inlineStr">
        <is>
          <t>栃木県</t>
        </is>
      </c>
      <c r="E1271" t="n">
        <v>154</v>
      </c>
      <c r="G1271" s="3" t="n">
        <v>36.539208</v>
      </c>
      <c r="H1271" s="3" t="n">
        <v>140.204305</v>
      </c>
      <c r="I1271" t="inlineStr">
        <is>
          <t>OSM実測</t>
        </is>
      </c>
      <c r="J1271" t="n">
        <v>57</v>
      </c>
      <c r="K1271" t="n">
        <v>59</v>
      </c>
      <c r="L1271" t="n">
        <v>-40</v>
      </c>
      <c r="M1271" t="n">
        <v>19</v>
      </c>
      <c r="N1271" t="n">
        <v>0</v>
      </c>
      <c r="O1271" t="inlineStr">
        <is>
          <t>不可 #3</t>
        </is>
      </c>
      <c r="P1271" t="inlineStr">
        <is>
          <t>有り</t>
        </is>
      </c>
      <c r="R1271" s="4">
        <f>IF(COUNT($M1271:$N1271)=0,"",IF(AND(IF($N1271&lt;&gt;"",$N1271,$M1271)&lt;=0,$O1271&lt;&gt;"可"),"警告",""))</f>
        <v/>
      </c>
      <c r="S1271" s="4">
        <f>IF(COUNT($M1271:$N1271)=0,0,IF(IF($N1271&lt;&gt;"",$N1271,$M1271)&gt;=スコアリング基準!$B$20,スコアリング基準!$C$20,IF(IF($N1271&lt;&gt;"",$N1271,$M1271)&gt;=スコアリング基準!$B$21,スコアリング基準!$C$21,IF(IF($N1271&lt;&gt;"",$N1271,$M1271)&gt;0,スコアリング基準!$C$22,0))))</f>
        <v/>
      </c>
      <c r="T1271" s="4">
        <f>IF($O1271="可",スコアリング基準!$C$23,0)</f>
        <v/>
      </c>
      <c r="U1271" s="4">
        <f>IF(OR(COUNT($K1271:$L1271)&lt;2,$K1271=0),0,IF(ABS($L1271)/$K1271&lt;=スコアリング基準!$B$24,スコアリング基準!$C$24,IF(ABS($L1271)/$K1271&lt;=スコアリング基準!$B$25,スコアリング基準!$C$25,IF(ABS($L1271)/$K1271&lt;=スコアリング基準!$B$26,スコアリング基準!$C$26,0))))</f>
        <v/>
      </c>
      <c r="V1271" s="4">
        <f>IF($P1271="なし",スコアリング基準!$C$27,0)</f>
        <v/>
      </c>
      <c r="W1271" s="4">
        <f>IF($F1271="",0,IF(ISNUMBER($F1271),IF($F1271&lt;=スコアリング基準!$B$28,スコアリング基準!$C$28,スコアリング基準!$C$29),0))</f>
        <v/>
      </c>
      <c r="X1271" s="4">
        <f>IFERROR(VLOOKUP($B1271,スコアリング基準!$A$36:$B$46,2,FALSE),0)</f>
        <v/>
      </c>
      <c r="Y1271" s="4">
        <f>SUM($S1271:$X1271)</f>
        <v/>
      </c>
      <c r="Z1271" s="4">
        <f>IF(COUNT($M1271:$N1271)=0,"データ無",IF($Y1271&gt;=スコアリング基準!$B$30,"S",IF($Y1271&gt;=スコアリング基準!$B$31,"A",IF($Y1271&gt;=スコアリング基準!$B$32,"B","C"))))</f>
        <v/>
      </c>
      <c r="AA1271">
        <f>IFERROR(INDEX(実績DB!$I$3:$I$104,MATCH($B1271&amp;$C1271,実績DB!$J$3:$J$104,0)),"")</f>
        <v/>
      </c>
    </row>
    <row r="1272">
      <c r="A1272" t="n">
        <v>1270</v>
      </c>
      <c r="B1272" t="inlineStr">
        <is>
          <t>東京</t>
        </is>
      </c>
      <c r="C1272" t="inlineStr">
        <is>
          <t>茨城変電所</t>
        </is>
      </c>
      <c r="D1272" t="inlineStr">
        <is>
          <t>茨城県</t>
        </is>
      </c>
      <c r="E1272" t="n">
        <v>154</v>
      </c>
      <c r="G1272" s="3" t="n">
        <v>36.463217</v>
      </c>
      <c r="H1272" s="3" t="n">
        <v>140.518282</v>
      </c>
      <c r="I1272" t="inlineStr">
        <is>
          <t>OSM実測</t>
        </is>
      </c>
      <c r="J1272" t="n">
        <v>600</v>
      </c>
      <c r="K1272" t="n">
        <v>555</v>
      </c>
      <c r="L1272" t="n">
        <v>-523</v>
      </c>
      <c r="O1272" t="inlineStr">
        <is>
          <t>可</t>
        </is>
      </c>
      <c r="P1272" t="inlineStr">
        <is>
          <t>有り</t>
        </is>
      </c>
      <c r="R1272" s="4">
        <f>IF(COUNT($M1272:$N1272)=0,"",IF(AND(IF($N1272&lt;&gt;"",$N1272,$M1272)&lt;=0,$O1272&lt;&gt;"可"),"警告",""))</f>
        <v/>
      </c>
      <c r="S1272" s="4">
        <f>IF(COUNT($M1272:$N1272)=0,0,IF(IF($N1272&lt;&gt;"",$N1272,$M1272)&gt;=スコアリング基準!$B$20,スコアリング基準!$C$20,IF(IF($N1272&lt;&gt;"",$N1272,$M1272)&gt;=スコアリング基準!$B$21,スコアリング基準!$C$21,IF(IF($N1272&lt;&gt;"",$N1272,$M1272)&gt;0,スコアリング基準!$C$22,0))))</f>
        <v/>
      </c>
      <c r="T1272" s="4">
        <f>IF($O1272="可",スコアリング基準!$C$23,0)</f>
        <v/>
      </c>
      <c r="U1272" s="4">
        <f>IF(OR(COUNT($K1272:$L1272)&lt;2,$K1272=0),0,IF(ABS($L1272)/$K1272&lt;=スコアリング基準!$B$24,スコアリング基準!$C$24,IF(ABS($L1272)/$K1272&lt;=スコアリング基準!$B$25,スコアリング基準!$C$25,IF(ABS($L1272)/$K1272&lt;=スコアリング基準!$B$26,スコアリング基準!$C$26,0))))</f>
        <v/>
      </c>
      <c r="V1272" s="4">
        <f>IF($P1272="なし",スコアリング基準!$C$27,0)</f>
        <v/>
      </c>
      <c r="W1272" s="4">
        <f>IF($F1272="",0,IF(ISNUMBER($F1272),IF($F1272&lt;=スコアリング基準!$B$28,スコアリング基準!$C$28,スコアリング基準!$C$29),0))</f>
        <v/>
      </c>
      <c r="X1272" s="4">
        <f>IFERROR(VLOOKUP($B1272,スコアリング基準!$A$36:$B$46,2,FALSE),0)</f>
        <v/>
      </c>
      <c r="Y1272" s="4">
        <f>SUM($S1272:$X1272)</f>
        <v/>
      </c>
      <c r="Z1272" s="4">
        <f>IF(COUNT($M1272:$N1272)=0,"データ無",IF($Y1272&gt;=スコアリング基準!$B$30,"S",IF($Y1272&gt;=スコアリング基準!$B$31,"A",IF($Y1272&gt;=スコアリング基準!$B$32,"B","C"))))</f>
        <v/>
      </c>
      <c r="AA1272">
        <f>IFERROR(INDEX(実績DB!$I$3:$I$104,MATCH($B1272&amp;$C1272,実績DB!$J$3:$J$104,0)),"")</f>
        <v/>
      </c>
    </row>
    <row r="1273">
      <c r="A1273" t="n">
        <v>1271</v>
      </c>
      <c r="B1273" t="inlineStr">
        <is>
          <t>東京</t>
        </is>
      </c>
      <c r="C1273" t="inlineStr">
        <is>
          <t>菖蒲変電所</t>
        </is>
      </c>
      <c r="D1273" t="inlineStr">
        <is>
          <t>埼玉県</t>
        </is>
      </c>
      <c r="E1273" t="n">
        <v>154</v>
      </c>
      <c r="G1273" s="3" t="n">
        <v>36.073555</v>
      </c>
      <c r="H1273" s="3" t="n">
        <v>139.600761</v>
      </c>
      <c r="I1273" t="inlineStr">
        <is>
          <t>OSM実測</t>
        </is>
      </c>
      <c r="J1273" t="n">
        <v>57</v>
      </c>
      <c r="K1273" t="n">
        <v>59</v>
      </c>
      <c r="L1273" t="n">
        <v>-44</v>
      </c>
      <c r="M1273" t="n">
        <v>15</v>
      </c>
      <c r="N1273" t="n">
        <v>0</v>
      </c>
      <c r="O1273" t="inlineStr">
        <is>
          <t>不可 #3</t>
        </is>
      </c>
      <c r="P1273" t="inlineStr">
        <is>
          <t>有り</t>
        </is>
      </c>
      <c r="R1273" s="4">
        <f>IF(COUNT($M1273:$N1273)=0,"",IF(AND(IF($N1273&lt;&gt;"",$N1273,$M1273)&lt;=0,$O1273&lt;&gt;"可"),"警告",""))</f>
        <v/>
      </c>
      <c r="S1273" s="4">
        <f>IF(COUNT($M1273:$N1273)=0,0,IF(IF($N1273&lt;&gt;"",$N1273,$M1273)&gt;=スコアリング基準!$B$20,スコアリング基準!$C$20,IF(IF($N1273&lt;&gt;"",$N1273,$M1273)&gt;=スコアリング基準!$B$21,スコアリング基準!$C$21,IF(IF($N1273&lt;&gt;"",$N1273,$M1273)&gt;0,スコアリング基準!$C$22,0))))</f>
        <v/>
      </c>
      <c r="T1273" s="4">
        <f>IF($O1273="可",スコアリング基準!$C$23,0)</f>
        <v/>
      </c>
      <c r="U1273" s="4">
        <f>IF(OR(COUNT($K1273:$L1273)&lt;2,$K1273=0),0,IF(ABS($L1273)/$K1273&lt;=スコアリング基準!$B$24,スコアリング基準!$C$24,IF(ABS($L1273)/$K1273&lt;=スコアリング基準!$B$25,スコアリング基準!$C$25,IF(ABS($L1273)/$K1273&lt;=スコアリング基準!$B$26,スコアリング基準!$C$26,0))))</f>
        <v/>
      </c>
      <c r="V1273" s="4">
        <f>IF($P1273="なし",スコアリング基準!$C$27,0)</f>
        <v/>
      </c>
      <c r="W1273" s="4">
        <f>IF($F1273="",0,IF(ISNUMBER($F1273),IF($F1273&lt;=スコアリング基準!$B$28,スコアリング基準!$C$28,スコアリング基準!$C$29),0))</f>
        <v/>
      </c>
      <c r="X1273" s="4">
        <f>IFERROR(VLOOKUP($B1273,スコアリング基準!$A$36:$B$46,2,FALSE),0)</f>
        <v/>
      </c>
      <c r="Y1273" s="4">
        <f>SUM($S1273:$X1273)</f>
        <v/>
      </c>
      <c r="Z1273" s="4">
        <f>IF(COUNT($M1273:$N1273)=0,"データ無",IF($Y1273&gt;=スコアリング基準!$B$30,"S",IF($Y1273&gt;=スコアリング基準!$B$31,"A",IF($Y1273&gt;=スコアリング基準!$B$32,"B","C"))))</f>
        <v/>
      </c>
      <c r="AA1273">
        <f>IFERROR(INDEX(実績DB!$I$3:$I$104,MATCH($B1273&amp;$C1273,実績DB!$J$3:$J$104,0)),"")</f>
        <v/>
      </c>
    </row>
    <row r="1274">
      <c r="A1274" t="n">
        <v>1272</v>
      </c>
      <c r="B1274" t="inlineStr">
        <is>
          <t>東京</t>
        </is>
      </c>
      <c r="C1274" t="inlineStr">
        <is>
          <t>西厚木変電所</t>
        </is>
      </c>
      <c r="D1274" t="inlineStr">
        <is>
          <t>神奈川県</t>
        </is>
      </c>
      <c r="E1274" t="n">
        <v>154</v>
      </c>
      <c r="G1274" s="3" t="n">
        <v>35.426648</v>
      </c>
      <c r="H1274" s="3" t="n">
        <v>139.345812</v>
      </c>
      <c r="I1274" t="inlineStr">
        <is>
          <t>OSM実測</t>
        </is>
      </c>
      <c r="J1274" t="n">
        <v>400</v>
      </c>
      <c r="K1274" t="n">
        <v>228</v>
      </c>
      <c r="L1274" t="n">
        <v>66</v>
      </c>
      <c r="O1274" t="inlineStr">
        <is>
          <t>可</t>
        </is>
      </c>
      <c r="P1274" t="inlineStr">
        <is>
          <t>なし</t>
        </is>
      </c>
      <c r="R1274" s="4">
        <f>IF(COUNT($M1274:$N1274)=0,"",IF(AND(IF($N1274&lt;&gt;"",$N1274,$M1274)&lt;=0,$O1274&lt;&gt;"可"),"警告",""))</f>
        <v/>
      </c>
      <c r="S1274" s="4">
        <f>IF(COUNT($M1274:$N1274)=0,0,IF(IF($N1274&lt;&gt;"",$N1274,$M1274)&gt;=スコアリング基準!$B$20,スコアリング基準!$C$20,IF(IF($N1274&lt;&gt;"",$N1274,$M1274)&gt;=スコアリング基準!$B$21,スコアリング基準!$C$21,IF(IF($N1274&lt;&gt;"",$N1274,$M1274)&gt;0,スコアリング基準!$C$22,0))))</f>
        <v/>
      </c>
      <c r="T1274" s="4">
        <f>IF($O1274="可",スコアリング基準!$C$23,0)</f>
        <v/>
      </c>
      <c r="U1274" s="4">
        <f>IF(OR(COUNT($K1274:$L1274)&lt;2,$K1274=0),0,IF(ABS($L1274)/$K1274&lt;=スコアリング基準!$B$24,スコアリング基準!$C$24,IF(ABS($L1274)/$K1274&lt;=スコアリング基準!$B$25,スコアリング基準!$C$25,IF(ABS($L1274)/$K1274&lt;=スコアリング基準!$B$26,スコアリング基準!$C$26,0))))</f>
        <v/>
      </c>
      <c r="V1274" s="4">
        <f>IF($P1274="なし",スコアリング基準!$C$27,0)</f>
        <v/>
      </c>
      <c r="W1274" s="4">
        <f>IF($F1274="",0,IF(ISNUMBER($F1274),IF($F1274&lt;=スコアリング基準!$B$28,スコアリング基準!$C$28,スコアリング基準!$C$29),0))</f>
        <v/>
      </c>
      <c r="X1274" s="4">
        <f>IFERROR(VLOOKUP($B1274,スコアリング基準!$A$36:$B$46,2,FALSE),0)</f>
        <v/>
      </c>
      <c r="Y1274" s="4">
        <f>SUM($S1274:$X1274)</f>
        <v/>
      </c>
      <c r="Z1274" s="4">
        <f>IF(COUNT($M1274:$N1274)=0,"データ無",IF($Y1274&gt;=スコアリング基準!$B$30,"S",IF($Y1274&gt;=スコアリング基準!$B$31,"A",IF($Y1274&gt;=スコアリング基準!$B$32,"B","C"))))</f>
        <v/>
      </c>
      <c r="AA1274">
        <f>IFERROR(INDEX(実績DB!$I$3:$I$104,MATCH($B1274&amp;$C1274,実績DB!$J$3:$J$104,0)),"")</f>
        <v/>
      </c>
    </row>
    <row r="1275">
      <c r="A1275" t="n">
        <v>1273</v>
      </c>
      <c r="B1275" t="inlineStr">
        <is>
          <t>東京</t>
        </is>
      </c>
      <c r="C1275" t="inlineStr">
        <is>
          <t>西宇都宮変電所</t>
        </is>
      </c>
      <c r="D1275" t="inlineStr">
        <is>
          <t>栃木県</t>
        </is>
      </c>
      <c r="E1275" t="n">
        <v>154</v>
      </c>
      <c r="G1275" s="3" t="n">
        <v>36.581522</v>
      </c>
      <c r="H1275" s="3" t="n">
        <v>139.821964</v>
      </c>
      <c r="I1275" t="inlineStr">
        <is>
          <t>OSM実測</t>
        </is>
      </c>
      <c r="J1275" t="n">
        <v>600</v>
      </c>
      <c r="K1275" t="n">
        <v>572</v>
      </c>
      <c r="L1275" t="n">
        <v>-863</v>
      </c>
      <c r="O1275" t="inlineStr">
        <is>
          <t>可</t>
        </is>
      </c>
      <c r="P1275" t="inlineStr">
        <is>
          <t>有り</t>
        </is>
      </c>
      <c r="R1275" s="4">
        <f>IF(COUNT($M1275:$N1275)=0,"",IF(AND(IF($N1275&lt;&gt;"",$N1275,$M1275)&lt;=0,$O1275&lt;&gt;"可"),"警告",""))</f>
        <v/>
      </c>
      <c r="S1275" s="4">
        <f>IF(COUNT($M1275:$N1275)=0,0,IF(IF($N1275&lt;&gt;"",$N1275,$M1275)&gt;=スコアリング基準!$B$20,スコアリング基準!$C$20,IF(IF($N1275&lt;&gt;"",$N1275,$M1275)&gt;=スコアリング基準!$B$21,スコアリング基準!$C$21,IF(IF($N1275&lt;&gt;"",$N1275,$M1275)&gt;0,スコアリング基準!$C$22,0))))</f>
        <v/>
      </c>
      <c r="T1275" s="4">
        <f>IF($O1275="可",スコアリング基準!$C$23,0)</f>
        <v/>
      </c>
      <c r="U1275" s="4">
        <f>IF(OR(COUNT($K1275:$L1275)&lt;2,$K1275=0),0,IF(ABS($L1275)/$K1275&lt;=スコアリング基準!$B$24,スコアリング基準!$C$24,IF(ABS($L1275)/$K1275&lt;=スコアリング基準!$B$25,スコアリング基準!$C$25,IF(ABS($L1275)/$K1275&lt;=スコアリング基準!$B$26,スコアリング基準!$C$26,0))))</f>
        <v/>
      </c>
      <c r="V1275" s="4">
        <f>IF($P1275="なし",スコアリング基準!$C$27,0)</f>
        <v/>
      </c>
      <c r="W1275" s="4">
        <f>IF($F1275="",0,IF(ISNUMBER($F1275),IF($F1275&lt;=スコアリング基準!$B$28,スコアリング基準!$C$28,スコアリング基準!$C$29),0))</f>
        <v/>
      </c>
      <c r="X1275" s="4">
        <f>IFERROR(VLOOKUP($B1275,スコアリング基準!$A$36:$B$46,2,FALSE),0)</f>
        <v/>
      </c>
      <c r="Y1275" s="4">
        <f>SUM($S1275:$X1275)</f>
        <v/>
      </c>
      <c r="Z1275" s="4">
        <f>IF(COUNT($M1275:$N1275)=0,"データ無",IF($Y1275&gt;=スコアリング基準!$B$30,"S",IF($Y1275&gt;=スコアリング基準!$B$31,"A",IF($Y1275&gt;=スコアリング基準!$B$32,"B","C"))))</f>
        <v/>
      </c>
      <c r="AA1275">
        <f>IFERROR(INDEX(実績DB!$I$3:$I$104,MATCH($B1275&amp;$C1275,実績DB!$J$3:$J$104,0)),"")</f>
        <v/>
      </c>
    </row>
    <row r="1276">
      <c r="A1276" t="n">
        <v>1274</v>
      </c>
      <c r="B1276" t="inlineStr">
        <is>
          <t>東京</t>
        </is>
      </c>
      <c r="C1276" t="inlineStr">
        <is>
          <t>西水戸変電所</t>
        </is>
      </c>
      <c r="D1276" t="inlineStr">
        <is>
          <t>茨城県</t>
        </is>
      </c>
      <c r="E1276" t="n">
        <v>154</v>
      </c>
      <c r="G1276" s="3" t="n">
        <v>36.406824</v>
      </c>
      <c r="H1276" s="3" t="n">
        <v>140.411304</v>
      </c>
      <c r="I1276" t="inlineStr">
        <is>
          <t>OSM実測</t>
        </is>
      </c>
      <c r="J1276" t="n">
        <v>600</v>
      </c>
      <c r="K1276" t="n">
        <v>470</v>
      </c>
      <c r="L1276" t="n">
        <v>-710</v>
      </c>
      <c r="O1276" t="inlineStr">
        <is>
          <t>可</t>
        </is>
      </c>
      <c r="P1276" t="inlineStr">
        <is>
          <t>有り</t>
        </is>
      </c>
      <c r="R1276" s="4">
        <f>IF(COUNT($M1276:$N1276)=0,"",IF(AND(IF($N1276&lt;&gt;"",$N1276,$M1276)&lt;=0,$O1276&lt;&gt;"可"),"警告",""))</f>
        <v/>
      </c>
      <c r="S1276" s="4">
        <f>IF(COUNT($M1276:$N1276)=0,0,IF(IF($N1276&lt;&gt;"",$N1276,$M1276)&gt;=スコアリング基準!$B$20,スコアリング基準!$C$20,IF(IF($N1276&lt;&gt;"",$N1276,$M1276)&gt;=スコアリング基準!$B$21,スコアリング基準!$C$21,IF(IF($N1276&lt;&gt;"",$N1276,$M1276)&gt;0,スコアリング基準!$C$22,0))))</f>
        <v/>
      </c>
      <c r="T1276" s="4">
        <f>IF($O1276="可",スコアリング基準!$C$23,0)</f>
        <v/>
      </c>
      <c r="U1276" s="4">
        <f>IF(OR(COUNT($K1276:$L1276)&lt;2,$K1276=0),0,IF(ABS($L1276)/$K1276&lt;=スコアリング基準!$B$24,スコアリング基準!$C$24,IF(ABS($L1276)/$K1276&lt;=スコアリング基準!$B$25,スコアリング基準!$C$25,IF(ABS($L1276)/$K1276&lt;=スコアリング基準!$B$26,スコアリング基準!$C$26,0))))</f>
        <v/>
      </c>
      <c r="V1276" s="4">
        <f>IF($P1276="なし",スコアリング基準!$C$27,0)</f>
        <v/>
      </c>
      <c r="W1276" s="4">
        <f>IF($F1276="",0,IF(ISNUMBER($F1276),IF($F1276&lt;=スコアリング基準!$B$28,スコアリング基準!$C$28,スコアリング基準!$C$29),0))</f>
        <v/>
      </c>
      <c r="X1276" s="4">
        <f>IFERROR(VLOOKUP($B1276,スコアリング基準!$A$36:$B$46,2,FALSE),0)</f>
        <v/>
      </c>
      <c r="Y1276" s="4">
        <f>SUM($S1276:$X1276)</f>
        <v/>
      </c>
      <c r="Z1276" s="4">
        <f>IF(COUNT($M1276:$N1276)=0,"データ無",IF($Y1276&gt;=スコアリング基準!$B$30,"S",IF($Y1276&gt;=スコアリング基準!$B$31,"A",IF($Y1276&gt;=スコアリング基準!$B$32,"B","C"))))</f>
        <v/>
      </c>
      <c r="AA1276">
        <f>IFERROR(INDEX(実績DB!$I$3:$I$104,MATCH($B1276&amp;$C1276,実績DB!$J$3:$J$104,0)),"")</f>
        <v/>
      </c>
    </row>
    <row r="1277">
      <c r="A1277" t="n">
        <v>1275</v>
      </c>
      <c r="B1277" t="inlineStr">
        <is>
          <t>東京</t>
        </is>
      </c>
      <c r="C1277" t="inlineStr">
        <is>
          <t>西相模変電所</t>
        </is>
      </c>
      <c r="D1277" t="inlineStr">
        <is>
          <t>神奈川県</t>
        </is>
      </c>
      <c r="E1277" t="n">
        <v>154</v>
      </c>
      <c r="G1277" s="3" t="n">
        <v>35.292321</v>
      </c>
      <c r="H1277" s="3" t="n">
        <v>139.117837</v>
      </c>
      <c r="I1277" t="inlineStr">
        <is>
          <t>OSM実測</t>
        </is>
      </c>
      <c r="J1277" t="n">
        <v>800</v>
      </c>
      <c r="K1277" t="n">
        <v>679</v>
      </c>
      <c r="L1277" t="n">
        <v>-53</v>
      </c>
      <c r="O1277" t="inlineStr">
        <is>
          <t>可</t>
        </is>
      </c>
      <c r="P1277" t="inlineStr">
        <is>
          <t>なし</t>
        </is>
      </c>
      <c r="R1277" s="4">
        <f>IF(COUNT($M1277:$N1277)=0,"",IF(AND(IF($N1277&lt;&gt;"",$N1277,$M1277)&lt;=0,$O1277&lt;&gt;"可"),"警告",""))</f>
        <v/>
      </c>
      <c r="S1277" s="4">
        <f>IF(COUNT($M1277:$N1277)=0,0,IF(IF($N1277&lt;&gt;"",$N1277,$M1277)&gt;=スコアリング基準!$B$20,スコアリング基準!$C$20,IF(IF($N1277&lt;&gt;"",$N1277,$M1277)&gt;=スコアリング基準!$B$21,スコアリング基準!$C$21,IF(IF($N1277&lt;&gt;"",$N1277,$M1277)&gt;0,スコアリング基準!$C$22,0))))</f>
        <v/>
      </c>
      <c r="T1277" s="4">
        <f>IF($O1277="可",スコアリング基準!$C$23,0)</f>
        <v/>
      </c>
      <c r="U1277" s="4">
        <f>IF(OR(COUNT($K1277:$L1277)&lt;2,$K1277=0),0,IF(ABS($L1277)/$K1277&lt;=スコアリング基準!$B$24,スコアリング基準!$C$24,IF(ABS($L1277)/$K1277&lt;=スコアリング基準!$B$25,スコアリング基準!$C$25,IF(ABS($L1277)/$K1277&lt;=スコアリング基準!$B$26,スコアリング基準!$C$26,0))))</f>
        <v/>
      </c>
      <c r="V1277" s="4">
        <f>IF($P1277="なし",スコアリング基準!$C$27,0)</f>
        <v/>
      </c>
      <c r="W1277" s="4">
        <f>IF($F1277="",0,IF(ISNUMBER($F1277),IF($F1277&lt;=スコアリング基準!$B$28,スコアリング基準!$C$28,スコアリング基準!$C$29),0))</f>
        <v/>
      </c>
      <c r="X1277" s="4">
        <f>IFERROR(VLOOKUP($B1277,スコアリング基準!$A$36:$B$46,2,FALSE),0)</f>
        <v/>
      </c>
      <c r="Y1277" s="4">
        <f>SUM($S1277:$X1277)</f>
        <v/>
      </c>
      <c r="Z1277" s="4">
        <f>IF(COUNT($M1277:$N1277)=0,"データ無",IF($Y1277&gt;=スコアリング基準!$B$30,"S",IF($Y1277&gt;=スコアリング基準!$B$31,"A",IF($Y1277&gt;=スコアリング基準!$B$32,"B","C"))))</f>
        <v/>
      </c>
      <c r="AA1277">
        <f>IFERROR(INDEX(実績DB!$I$3:$I$104,MATCH($B1277&amp;$C1277,実績DB!$J$3:$J$104,0)),"")</f>
        <v/>
      </c>
    </row>
    <row r="1278">
      <c r="A1278" t="n">
        <v>1276</v>
      </c>
      <c r="B1278" t="inlineStr">
        <is>
          <t>東京</t>
        </is>
      </c>
      <c r="C1278" t="inlineStr">
        <is>
          <t>谷村変電所</t>
        </is>
      </c>
      <c r="D1278" t="inlineStr">
        <is>
          <t>山梨県</t>
        </is>
      </c>
      <c r="E1278" t="n">
        <v>154</v>
      </c>
      <c r="G1278" s="3" t="n">
        <v>35.559039</v>
      </c>
      <c r="H1278" s="3" t="n">
        <v>138.913608</v>
      </c>
      <c r="I1278" t="inlineStr">
        <is>
          <t>OSM実測</t>
        </is>
      </c>
      <c r="J1278" t="n">
        <v>400</v>
      </c>
      <c r="K1278" t="n">
        <v>226</v>
      </c>
      <c r="L1278" t="n">
        <v>-146</v>
      </c>
      <c r="O1278" t="inlineStr">
        <is>
          <t>可</t>
        </is>
      </c>
      <c r="P1278" t="inlineStr">
        <is>
          <t>有り</t>
        </is>
      </c>
      <c r="R1278" s="4">
        <f>IF(COUNT($M1278:$N1278)=0,"",IF(AND(IF($N1278&lt;&gt;"",$N1278,$M1278)&lt;=0,$O1278&lt;&gt;"可"),"警告",""))</f>
        <v/>
      </c>
      <c r="S1278" s="4">
        <f>IF(COUNT($M1278:$N1278)=0,0,IF(IF($N1278&lt;&gt;"",$N1278,$M1278)&gt;=スコアリング基準!$B$20,スコアリング基準!$C$20,IF(IF($N1278&lt;&gt;"",$N1278,$M1278)&gt;=スコアリング基準!$B$21,スコアリング基準!$C$21,IF(IF($N1278&lt;&gt;"",$N1278,$M1278)&gt;0,スコアリング基準!$C$22,0))))</f>
        <v/>
      </c>
      <c r="T1278" s="4">
        <f>IF($O1278="可",スコアリング基準!$C$23,0)</f>
        <v/>
      </c>
      <c r="U1278" s="4">
        <f>IF(OR(COUNT($K1278:$L1278)&lt;2,$K1278=0),0,IF(ABS($L1278)/$K1278&lt;=スコアリング基準!$B$24,スコアリング基準!$C$24,IF(ABS($L1278)/$K1278&lt;=スコアリング基準!$B$25,スコアリング基準!$C$25,IF(ABS($L1278)/$K1278&lt;=スコアリング基準!$B$26,スコアリング基準!$C$26,0))))</f>
        <v/>
      </c>
      <c r="V1278" s="4">
        <f>IF($P1278="なし",スコアリング基準!$C$27,0)</f>
        <v/>
      </c>
      <c r="W1278" s="4">
        <f>IF($F1278="",0,IF(ISNUMBER($F1278),IF($F1278&lt;=スコアリング基準!$B$28,スコアリング基準!$C$28,スコアリング基準!$C$29),0))</f>
        <v/>
      </c>
      <c r="X1278" s="4">
        <f>IFERROR(VLOOKUP($B1278,スコアリング基準!$A$36:$B$46,2,FALSE),0)</f>
        <v/>
      </c>
      <c r="Y1278" s="4">
        <f>SUM($S1278:$X1278)</f>
        <v/>
      </c>
      <c r="Z1278" s="4">
        <f>IF(COUNT($M1278:$N1278)=0,"データ無",IF($Y1278&gt;=スコアリング基準!$B$30,"S",IF($Y1278&gt;=スコアリング基準!$B$31,"A",IF($Y1278&gt;=スコアリング基準!$B$32,"B","C"))))</f>
        <v/>
      </c>
      <c r="AA1278">
        <f>IFERROR(INDEX(実績DB!$I$3:$I$104,MATCH($B1278&amp;$C1278,実績DB!$J$3:$J$104,0)),"")</f>
        <v/>
      </c>
    </row>
    <row r="1279">
      <c r="A1279" t="n">
        <v>1277</v>
      </c>
      <c r="B1279" t="inlineStr">
        <is>
          <t>東京</t>
        </is>
      </c>
      <c r="C1279" t="inlineStr">
        <is>
          <t>豊原変電所</t>
        </is>
      </c>
      <c r="D1279" t="inlineStr">
        <is>
          <t>栃木県</t>
        </is>
      </c>
      <c r="E1279" t="n">
        <v>154</v>
      </c>
      <c r="G1279" s="3" t="n">
        <v>37.079361</v>
      </c>
      <c r="H1279" s="3" t="n">
        <v>140.106283</v>
      </c>
      <c r="I1279" t="inlineStr">
        <is>
          <t>OSM実測</t>
        </is>
      </c>
      <c r="J1279" t="n">
        <v>57</v>
      </c>
      <c r="K1279" t="n">
        <v>59</v>
      </c>
      <c r="L1279" t="n">
        <v>-59</v>
      </c>
      <c r="M1279" t="n">
        <v>0</v>
      </c>
      <c r="N1279" t="n">
        <v>0</v>
      </c>
      <c r="O1279" t="inlineStr">
        <is>
          <t>不可 #3</t>
        </is>
      </c>
      <c r="P1279" t="inlineStr">
        <is>
          <t>有り</t>
        </is>
      </c>
      <c r="R1279" s="4">
        <f>IF(COUNT($M1279:$N1279)=0,"",IF(AND(IF($N1279&lt;&gt;"",$N1279,$M1279)&lt;=0,$O1279&lt;&gt;"可"),"警告",""))</f>
        <v/>
      </c>
      <c r="S1279" s="4">
        <f>IF(COUNT($M1279:$N1279)=0,0,IF(IF($N1279&lt;&gt;"",$N1279,$M1279)&gt;=スコアリング基準!$B$20,スコアリング基準!$C$20,IF(IF($N1279&lt;&gt;"",$N1279,$M1279)&gt;=スコアリング基準!$B$21,スコアリング基準!$C$21,IF(IF($N1279&lt;&gt;"",$N1279,$M1279)&gt;0,スコアリング基準!$C$22,0))))</f>
        <v/>
      </c>
      <c r="T1279" s="4">
        <f>IF($O1279="可",スコアリング基準!$C$23,0)</f>
        <v/>
      </c>
      <c r="U1279" s="4">
        <f>IF(OR(COUNT($K1279:$L1279)&lt;2,$K1279=0),0,IF(ABS($L1279)/$K1279&lt;=スコアリング基準!$B$24,スコアリング基準!$C$24,IF(ABS($L1279)/$K1279&lt;=スコアリング基準!$B$25,スコアリング基準!$C$25,IF(ABS($L1279)/$K1279&lt;=スコアリング基準!$B$26,スコアリング基準!$C$26,0))))</f>
        <v/>
      </c>
      <c r="V1279" s="4">
        <f>IF($P1279="なし",スコアリング基準!$C$27,0)</f>
        <v/>
      </c>
      <c r="W1279" s="4">
        <f>IF($F1279="",0,IF(ISNUMBER($F1279),IF($F1279&lt;=スコアリング基準!$B$28,スコアリング基準!$C$28,スコアリング基準!$C$29),0))</f>
        <v/>
      </c>
      <c r="X1279" s="4">
        <f>IFERROR(VLOOKUP($B1279,スコアリング基準!$A$36:$B$46,2,FALSE),0)</f>
        <v/>
      </c>
      <c r="Y1279" s="4">
        <f>SUM($S1279:$X1279)</f>
        <v/>
      </c>
      <c r="Z1279" s="4">
        <f>IF(COUNT($M1279:$N1279)=0,"データ無",IF($Y1279&gt;=スコアリング基準!$B$30,"S",IF($Y1279&gt;=スコアリング基準!$B$31,"A",IF($Y1279&gt;=スコアリング基準!$B$32,"B","C"))))</f>
        <v/>
      </c>
      <c r="AA1279">
        <f>IFERROR(INDEX(実績DB!$I$3:$I$104,MATCH($B1279&amp;$C1279,実績DB!$J$3:$J$104,0)),"")</f>
        <v/>
      </c>
    </row>
    <row r="1280">
      <c r="A1280" t="n">
        <v>1278</v>
      </c>
      <c r="B1280" t="inlineStr">
        <is>
          <t>東京</t>
        </is>
      </c>
      <c r="C1280" t="inlineStr">
        <is>
          <t>豊岡変電所</t>
        </is>
      </c>
      <c r="D1280" t="inlineStr">
        <is>
          <t>埼玉県</t>
        </is>
      </c>
      <c r="E1280" t="n">
        <v>154</v>
      </c>
      <c r="G1280" s="3" t="n">
        <v>35.821888</v>
      </c>
      <c r="H1280" s="3" t="n">
        <v>139.370104</v>
      </c>
      <c r="I1280" t="inlineStr">
        <is>
          <t>OSM実測</t>
        </is>
      </c>
      <c r="J1280" t="n">
        <v>900</v>
      </c>
      <c r="K1280" t="n">
        <v>512</v>
      </c>
      <c r="L1280" t="n">
        <v>201</v>
      </c>
      <c r="O1280" t="inlineStr">
        <is>
          <t>可</t>
        </is>
      </c>
      <c r="P1280" t="inlineStr">
        <is>
          <t>なし</t>
        </is>
      </c>
      <c r="R1280" s="4">
        <f>IF(COUNT($M1280:$N1280)=0,"",IF(AND(IF($N1280&lt;&gt;"",$N1280,$M1280)&lt;=0,$O1280&lt;&gt;"可"),"警告",""))</f>
        <v/>
      </c>
      <c r="S1280" s="4">
        <f>IF(COUNT($M1280:$N1280)=0,0,IF(IF($N1280&lt;&gt;"",$N1280,$M1280)&gt;=スコアリング基準!$B$20,スコアリング基準!$C$20,IF(IF($N1280&lt;&gt;"",$N1280,$M1280)&gt;=スコアリング基準!$B$21,スコアリング基準!$C$21,IF(IF($N1280&lt;&gt;"",$N1280,$M1280)&gt;0,スコアリング基準!$C$22,0))))</f>
        <v/>
      </c>
      <c r="T1280" s="4">
        <f>IF($O1280="可",スコアリング基準!$C$23,0)</f>
        <v/>
      </c>
      <c r="U1280" s="4">
        <f>IF(OR(COUNT($K1280:$L1280)&lt;2,$K1280=0),0,IF(ABS($L1280)/$K1280&lt;=スコアリング基準!$B$24,スコアリング基準!$C$24,IF(ABS($L1280)/$K1280&lt;=スコアリング基準!$B$25,スコアリング基準!$C$25,IF(ABS($L1280)/$K1280&lt;=スコアリング基準!$B$26,スコアリング基準!$C$26,0))))</f>
        <v/>
      </c>
      <c r="V1280" s="4">
        <f>IF($P1280="なし",スコアリング基準!$C$27,0)</f>
        <v/>
      </c>
      <c r="W1280" s="4">
        <f>IF($F1280="",0,IF(ISNUMBER($F1280),IF($F1280&lt;=スコアリング基準!$B$28,スコアリング基準!$C$28,スコアリング基準!$C$29),0))</f>
        <v/>
      </c>
      <c r="X1280" s="4">
        <f>IFERROR(VLOOKUP($B1280,スコアリング基準!$A$36:$B$46,2,FALSE),0)</f>
        <v/>
      </c>
      <c r="Y1280" s="4">
        <f>SUM($S1280:$X1280)</f>
        <v/>
      </c>
      <c r="Z1280" s="4">
        <f>IF(COUNT($M1280:$N1280)=0,"データ無",IF($Y1280&gt;=スコアリング基準!$B$30,"S",IF($Y1280&gt;=スコアリング基準!$B$31,"A",IF($Y1280&gt;=スコアリング基準!$B$32,"B","C"))))</f>
        <v/>
      </c>
      <c r="AA1280">
        <f>IFERROR(INDEX(実績DB!$I$3:$I$104,MATCH($B1280&amp;$C1280,実績DB!$J$3:$J$104,0)),"")</f>
        <v/>
      </c>
    </row>
    <row r="1281">
      <c r="A1281" t="n">
        <v>1279</v>
      </c>
      <c r="B1281" t="inlineStr">
        <is>
          <t>東京</t>
        </is>
      </c>
      <c r="C1281" t="inlineStr">
        <is>
          <t>那須野変電所</t>
        </is>
      </c>
      <c r="D1281" t="inlineStr">
        <is>
          <t>栃木県</t>
        </is>
      </c>
      <c r="E1281" t="n">
        <v>154</v>
      </c>
      <c r="G1281" s="3" t="n">
        <v>36.937917</v>
      </c>
      <c r="H1281" s="3" t="n">
        <v>140.038385</v>
      </c>
      <c r="I1281" t="inlineStr">
        <is>
          <t>OSM実測</t>
        </is>
      </c>
      <c r="J1281" t="n">
        <v>800</v>
      </c>
      <c r="K1281" t="n">
        <v>800</v>
      </c>
      <c r="L1281" t="n">
        <v>-1350</v>
      </c>
      <c r="O1281" t="inlineStr">
        <is>
          <t>可</t>
        </is>
      </c>
      <c r="P1281" t="inlineStr">
        <is>
          <t>有り</t>
        </is>
      </c>
      <c r="R1281" s="4">
        <f>IF(COUNT($M1281:$N1281)=0,"",IF(AND(IF($N1281&lt;&gt;"",$N1281,$M1281)&lt;=0,$O1281&lt;&gt;"可"),"警告",""))</f>
        <v/>
      </c>
      <c r="S1281" s="4">
        <f>IF(COUNT($M1281:$N1281)=0,0,IF(IF($N1281&lt;&gt;"",$N1281,$M1281)&gt;=スコアリング基準!$B$20,スコアリング基準!$C$20,IF(IF($N1281&lt;&gt;"",$N1281,$M1281)&gt;=スコアリング基準!$B$21,スコアリング基準!$C$21,IF(IF($N1281&lt;&gt;"",$N1281,$M1281)&gt;0,スコアリング基準!$C$22,0))))</f>
        <v/>
      </c>
      <c r="T1281" s="4">
        <f>IF($O1281="可",スコアリング基準!$C$23,0)</f>
        <v/>
      </c>
      <c r="U1281" s="4">
        <f>IF(OR(COUNT($K1281:$L1281)&lt;2,$K1281=0),0,IF(ABS($L1281)/$K1281&lt;=スコアリング基準!$B$24,スコアリング基準!$C$24,IF(ABS($L1281)/$K1281&lt;=スコアリング基準!$B$25,スコアリング基準!$C$25,IF(ABS($L1281)/$K1281&lt;=スコアリング基準!$B$26,スコアリング基準!$C$26,0))))</f>
        <v/>
      </c>
      <c r="V1281" s="4">
        <f>IF($P1281="なし",スコアリング基準!$C$27,0)</f>
        <v/>
      </c>
      <c r="W1281" s="4">
        <f>IF($F1281="",0,IF(ISNUMBER($F1281),IF($F1281&lt;=スコアリング基準!$B$28,スコアリング基準!$C$28,スコアリング基準!$C$29),0))</f>
        <v/>
      </c>
      <c r="X1281" s="4">
        <f>IFERROR(VLOOKUP($B1281,スコアリング基準!$A$36:$B$46,2,FALSE),0)</f>
        <v/>
      </c>
      <c r="Y1281" s="4">
        <f>SUM($S1281:$X1281)</f>
        <v/>
      </c>
      <c r="Z1281" s="4">
        <f>IF(COUNT($M1281:$N1281)=0,"データ無",IF($Y1281&gt;=スコアリング基準!$B$30,"S",IF($Y1281&gt;=スコアリング基準!$B$31,"A",IF($Y1281&gt;=スコアリング基準!$B$32,"B","C"))))</f>
        <v/>
      </c>
      <c r="AA1281">
        <f>IFERROR(INDEX(実績DB!$I$3:$I$104,MATCH($B1281&amp;$C1281,実績DB!$J$3:$J$104,0)),"")</f>
        <v/>
      </c>
    </row>
    <row r="1282">
      <c r="A1282" t="n">
        <v>1280</v>
      </c>
      <c r="B1282" t="inlineStr">
        <is>
          <t>東京</t>
        </is>
      </c>
      <c r="C1282" t="inlineStr">
        <is>
          <t>酒井根変電所</t>
        </is>
      </c>
      <c r="D1282" t="inlineStr">
        <is>
          <t>千葉県</t>
        </is>
      </c>
      <c r="E1282" t="n">
        <v>154</v>
      </c>
      <c r="G1282" s="3" t="n">
        <v>35.826054</v>
      </c>
      <c r="H1282" s="3" t="n">
        <v>139.962139</v>
      </c>
      <c r="I1282" t="inlineStr">
        <is>
          <t>OSM実測</t>
        </is>
      </c>
      <c r="J1282" t="n">
        <v>38</v>
      </c>
      <c r="K1282" t="n">
        <v>39</v>
      </c>
      <c r="L1282" t="n">
        <v>-20</v>
      </c>
      <c r="M1282" t="n">
        <v>19</v>
      </c>
      <c r="N1282" t="n">
        <v>0</v>
      </c>
      <c r="O1282" t="inlineStr">
        <is>
          <t>不可 #3</t>
        </is>
      </c>
      <c r="P1282" t="inlineStr">
        <is>
          <t>有り</t>
        </is>
      </c>
      <c r="R1282" s="4">
        <f>IF(COUNT($M1282:$N1282)=0,"",IF(AND(IF($N1282&lt;&gt;"",$N1282,$M1282)&lt;=0,$O1282&lt;&gt;"可"),"警告",""))</f>
        <v/>
      </c>
      <c r="S1282" s="4">
        <f>IF(COUNT($M1282:$N1282)=0,0,IF(IF($N1282&lt;&gt;"",$N1282,$M1282)&gt;=スコアリング基準!$B$20,スコアリング基準!$C$20,IF(IF($N1282&lt;&gt;"",$N1282,$M1282)&gt;=スコアリング基準!$B$21,スコアリング基準!$C$21,IF(IF($N1282&lt;&gt;"",$N1282,$M1282)&gt;0,スコアリング基準!$C$22,0))))</f>
        <v/>
      </c>
      <c r="T1282" s="4">
        <f>IF($O1282="可",スコアリング基準!$C$23,0)</f>
        <v/>
      </c>
      <c r="U1282" s="4">
        <f>IF(OR(COUNT($K1282:$L1282)&lt;2,$K1282=0),0,IF(ABS($L1282)/$K1282&lt;=スコアリング基準!$B$24,スコアリング基準!$C$24,IF(ABS($L1282)/$K1282&lt;=スコアリング基準!$B$25,スコアリング基準!$C$25,IF(ABS($L1282)/$K1282&lt;=スコアリング基準!$B$26,スコアリング基準!$C$26,0))))</f>
        <v/>
      </c>
      <c r="V1282" s="4">
        <f>IF($P1282="なし",スコアリング基準!$C$27,0)</f>
        <v/>
      </c>
      <c r="W1282" s="4">
        <f>IF($F1282="",0,IF(ISNUMBER($F1282),IF($F1282&lt;=スコアリング基準!$B$28,スコアリング基準!$C$28,スコアリング基準!$C$29),0))</f>
        <v/>
      </c>
      <c r="X1282" s="4">
        <f>IFERROR(VLOOKUP($B1282,スコアリング基準!$A$36:$B$46,2,FALSE),0)</f>
        <v/>
      </c>
      <c r="Y1282" s="4">
        <f>SUM($S1282:$X1282)</f>
        <v/>
      </c>
      <c r="Z1282" s="4">
        <f>IF(COUNT($M1282:$N1282)=0,"データ無",IF($Y1282&gt;=スコアリング基準!$B$30,"S",IF($Y1282&gt;=スコアリング基準!$B$31,"A",IF($Y1282&gt;=スコアリング基準!$B$32,"B","C"))))</f>
        <v/>
      </c>
      <c r="AA1282">
        <f>IFERROR(INDEX(実績DB!$I$3:$I$104,MATCH($B1282&amp;$C1282,実績DB!$J$3:$J$104,0)),"")</f>
        <v/>
      </c>
    </row>
    <row r="1283">
      <c r="A1283" t="n">
        <v>1281</v>
      </c>
      <c r="B1283" t="inlineStr">
        <is>
          <t>東京</t>
        </is>
      </c>
      <c r="C1283" t="inlineStr">
        <is>
          <t>野木変電所</t>
        </is>
      </c>
      <c r="D1283" t="inlineStr">
        <is>
          <t>栃木県</t>
        </is>
      </c>
      <c r="E1283" t="n">
        <v>154</v>
      </c>
      <c r="G1283" s="3" t="n">
        <v>36.244501</v>
      </c>
      <c r="H1283" s="3" t="n">
        <v>139.756018</v>
      </c>
      <c r="I1283" t="inlineStr">
        <is>
          <t>OSM実測</t>
        </is>
      </c>
      <c r="J1283" t="n">
        <v>400</v>
      </c>
      <c r="K1283" t="n">
        <v>228</v>
      </c>
      <c r="L1283" t="n">
        <v>-75</v>
      </c>
      <c r="O1283" t="inlineStr">
        <is>
          <t>可</t>
        </is>
      </c>
      <c r="P1283" t="inlineStr">
        <is>
          <t>有り</t>
        </is>
      </c>
      <c r="R1283" s="4">
        <f>IF(COUNT($M1283:$N1283)=0,"",IF(AND(IF($N1283&lt;&gt;"",$N1283,$M1283)&lt;=0,$O1283&lt;&gt;"可"),"警告",""))</f>
        <v/>
      </c>
      <c r="S1283" s="4">
        <f>IF(COUNT($M1283:$N1283)=0,0,IF(IF($N1283&lt;&gt;"",$N1283,$M1283)&gt;=スコアリング基準!$B$20,スコアリング基準!$C$20,IF(IF($N1283&lt;&gt;"",$N1283,$M1283)&gt;=スコアリング基準!$B$21,スコアリング基準!$C$21,IF(IF($N1283&lt;&gt;"",$N1283,$M1283)&gt;0,スコアリング基準!$C$22,0))))</f>
        <v/>
      </c>
      <c r="T1283" s="4">
        <f>IF($O1283="可",スコアリング基準!$C$23,0)</f>
        <v/>
      </c>
      <c r="U1283" s="4">
        <f>IF(OR(COUNT($K1283:$L1283)&lt;2,$K1283=0),0,IF(ABS($L1283)/$K1283&lt;=スコアリング基準!$B$24,スコアリング基準!$C$24,IF(ABS($L1283)/$K1283&lt;=スコアリング基準!$B$25,スコアリング基準!$C$25,IF(ABS($L1283)/$K1283&lt;=スコアリング基準!$B$26,スコアリング基準!$C$26,0))))</f>
        <v/>
      </c>
      <c r="V1283" s="4">
        <f>IF($P1283="なし",スコアリング基準!$C$27,0)</f>
        <v/>
      </c>
      <c r="W1283" s="4">
        <f>IF($F1283="",0,IF(ISNUMBER($F1283),IF($F1283&lt;=スコアリング基準!$B$28,スコアリング基準!$C$28,スコアリング基準!$C$29),0))</f>
        <v/>
      </c>
      <c r="X1283" s="4">
        <f>IFERROR(VLOOKUP($B1283,スコアリング基準!$A$36:$B$46,2,FALSE),0)</f>
        <v/>
      </c>
      <c r="Y1283" s="4">
        <f>SUM($S1283:$X1283)</f>
        <v/>
      </c>
      <c r="Z1283" s="4">
        <f>IF(COUNT($M1283:$N1283)=0,"データ無",IF($Y1283&gt;=スコアリング基準!$B$30,"S",IF($Y1283&gt;=スコアリング基準!$B$31,"A",IF($Y1283&gt;=スコアリング基準!$B$32,"B","C"))))</f>
        <v/>
      </c>
      <c r="AA1283">
        <f>IFERROR(INDEX(実績DB!$I$3:$I$104,MATCH($B1283&amp;$C1283,実績DB!$J$3:$J$104,0)),"")</f>
        <v/>
      </c>
    </row>
    <row r="1284">
      <c r="A1284" t="n">
        <v>1282</v>
      </c>
      <c r="B1284" t="inlineStr">
        <is>
          <t>東京</t>
        </is>
      </c>
      <c r="C1284" t="inlineStr">
        <is>
          <t>金井変電所</t>
        </is>
      </c>
      <c r="D1284" t="inlineStr">
        <is>
          <t>群馬県</t>
        </is>
      </c>
      <c r="E1284" t="n">
        <v>154</v>
      </c>
      <c r="G1284" s="3" t="n">
        <v>36.523105</v>
      </c>
      <c r="H1284" s="3" t="n">
        <v>138.988023</v>
      </c>
      <c r="I1284" t="inlineStr">
        <is>
          <t>OSM実測</t>
        </is>
      </c>
      <c r="J1284" t="n">
        <v>400</v>
      </c>
      <c r="K1284" t="n">
        <v>400</v>
      </c>
      <c r="L1284" t="n">
        <v>-313</v>
      </c>
      <c r="O1284" t="inlineStr">
        <is>
          <t>可</t>
        </is>
      </c>
      <c r="P1284" t="inlineStr">
        <is>
          <t>有り</t>
        </is>
      </c>
      <c r="R1284" s="4">
        <f>IF(COUNT($M1284:$N1284)=0,"",IF(AND(IF($N1284&lt;&gt;"",$N1284,$M1284)&lt;=0,$O1284&lt;&gt;"可"),"警告",""))</f>
        <v/>
      </c>
      <c r="S1284" s="4">
        <f>IF(COUNT($M1284:$N1284)=0,0,IF(IF($N1284&lt;&gt;"",$N1284,$M1284)&gt;=スコアリング基準!$B$20,スコアリング基準!$C$20,IF(IF($N1284&lt;&gt;"",$N1284,$M1284)&gt;=スコアリング基準!$B$21,スコアリング基準!$C$21,IF(IF($N1284&lt;&gt;"",$N1284,$M1284)&gt;0,スコアリング基準!$C$22,0))))</f>
        <v/>
      </c>
      <c r="T1284" s="4">
        <f>IF($O1284="可",スコアリング基準!$C$23,0)</f>
        <v/>
      </c>
      <c r="U1284" s="4">
        <f>IF(OR(COUNT($K1284:$L1284)&lt;2,$K1284=0),0,IF(ABS($L1284)/$K1284&lt;=スコアリング基準!$B$24,スコアリング基準!$C$24,IF(ABS($L1284)/$K1284&lt;=スコアリング基準!$B$25,スコアリング基準!$C$25,IF(ABS($L1284)/$K1284&lt;=スコアリング基準!$B$26,スコアリング基準!$C$26,0))))</f>
        <v/>
      </c>
      <c r="V1284" s="4">
        <f>IF($P1284="なし",スコアリング基準!$C$27,0)</f>
        <v/>
      </c>
      <c r="W1284" s="4">
        <f>IF($F1284="",0,IF(ISNUMBER($F1284),IF($F1284&lt;=スコアリング基準!$B$28,スコアリング基準!$C$28,スコアリング基準!$C$29),0))</f>
        <v/>
      </c>
      <c r="X1284" s="4">
        <f>IFERROR(VLOOKUP($B1284,スコアリング基準!$A$36:$B$46,2,FALSE),0)</f>
        <v/>
      </c>
      <c r="Y1284" s="4">
        <f>SUM($S1284:$X1284)</f>
        <v/>
      </c>
      <c r="Z1284" s="4">
        <f>IF(COUNT($M1284:$N1284)=0,"データ無",IF($Y1284&gt;=スコアリング基準!$B$30,"S",IF($Y1284&gt;=スコアリング基準!$B$31,"A",IF($Y1284&gt;=スコアリング基準!$B$32,"B","C"))))</f>
        <v/>
      </c>
      <c r="AA1284">
        <f>IFERROR(INDEX(実績DB!$I$3:$I$104,MATCH($B1284&amp;$C1284,実績DB!$J$3:$J$104,0)),"")</f>
        <v/>
      </c>
    </row>
    <row r="1285">
      <c r="A1285" t="n">
        <v>1283</v>
      </c>
      <c r="B1285" t="inlineStr">
        <is>
          <t>東京</t>
        </is>
      </c>
      <c r="C1285" t="inlineStr">
        <is>
          <t>鎌ヶ谷変電所</t>
        </is>
      </c>
      <c r="D1285" t="inlineStr">
        <is>
          <t>千葉県</t>
        </is>
      </c>
      <c r="E1285" t="n">
        <v>154</v>
      </c>
      <c r="G1285" s="3" t="n">
        <v>35.751291</v>
      </c>
      <c r="H1285" s="3" t="n">
        <v>140.003039</v>
      </c>
      <c r="I1285" t="inlineStr">
        <is>
          <t>OSM実測</t>
        </is>
      </c>
      <c r="J1285" t="n">
        <v>57</v>
      </c>
      <c r="K1285" t="n">
        <v>59</v>
      </c>
      <c r="L1285" t="n">
        <v>-40</v>
      </c>
      <c r="M1285" t="n">
        <v>19</v>
      </c>
      <c r="N1285" t="n">
        <v>0</v>
      </c>
      <c r="O1285" t="inlineStr">
        <is>
          <t>不可 #3</t>
        </is>
      </c>
      <c r="P1285" t="inlineStr">
        <is>
          <t>有り</t>
        </is>
      </c>
      <c r="R1285" s="4">
        <f>IF(COUNT($M1285:$N1285)=0,"",IF(AND(IF($N1285&lt;&gt;"",$N1285,$M1285)&lt;=0,$O1285&lt;&gt;"可"),"警告",""))</f>
        <v/>
      </c>
      <c r="S1285" s="4">
        <f>IF(COUNT($M1285:$N1285)=0,0,IF(IF($N1285&lt;&gt;"",$N1285,$M1285)&gt;=スコアリング基準!$B$20,スコアリング基準!$C$20,IF(IF($N1285&lt;&gt;"",$N1285,$M1285)&gt;=スコアリング基準!$B$21,スコアリング基準!$C$21,IF(IF($N1285&lt;&gt;"",$N1285,$M1285)&gt;0,スコアリング基準!$C$22,0))))</f>
        <v/>
      </c>
      <c r="T1285" s="4">
        <f>IF($O1285="可",スコアリング基準!$C$23,0)</f>
        <v/>
      </c>
      <c r="U1285" s="4">
        <f>IF(OR(COUNT($K1285:$L1285)&lt;2,$K1285=0),0,IF(ABS($L1285)/$K1285&lt;=スコアリング基準!$B$24,スコアリング基準!$C$24,IF(ABS($L1285)/$K1285&lt;=スコアリング基準!$B$25,スコアリング基準!$C$25,IF(ABS($L1285)/$K1285&lt;=スコアリング基準!$B$26,スコアリング基準!$C$26,0))))</f>
        <v/>
      </c>
      <c r="V1285" s="4">
        <f>IF($P1285="なし",スコアリング基準!$C$27,0)</f>
        <v/>
      </c>
      <c r="W1285" s="4">
        <f>IF($F1285="",0,IF(ISNUMBER($F1285),IF($F1285&lt;=スコアリング基準!$B$28,スコアリング基準!$C$28,スコアリング基準!$C$29),0))</f>
        <v/>
      </c>
      <c r="X1285" s="4">
        <f>IFERROR(VLOOKUP($B1285,スコアリング基準!$A$36:$B$46,2,FALSE),0)</f>
        <v/>
      </c>
      <c r="Y1285" s="4">
        <f>SUM($S1285:$X1285)</f>
        <v/>
      </c>
      <c r="Z1285" s="4">
        <f>IF(COUNT($M1285:$N1285)=0,"データ無",IF($Y1285&gt;=スコアリング基準!$B$30,"S",IF($Y1285&gt;=スコアリング基準!$B$31,"A",IF($Y1285&gt;=スコアリング基準!$B$32,"B","C"))))</f>
        <v/>
      </c>
      <c r="AA1285">
        <f>IFERROR(INDEX(実績DB!$I$3:$I$104,MATCH($B1285&amp;$C1285,実績DB!$J$3:$J$104,0)),"")</f>
        <v/>
      </c>
    </row>
    <row r="1286">
      <c r="A1286" t="n">
        <v>1284</v>
      </c>
      <c r="B1286" t="inlineStr">
        <is>
          <t>東京</t>
        </is>
      </c>
      <c r="C1286" t="inlineStr">
        <is>
          <t>長沼変電所</t>
        </is>
      </c>
      <c r="D1286" t="inlineStr">
        <is>
          <t>千葉県</t>
        </is>
      </c>
      <c r="E1286" t="n">
        <v>154</v>
      </c>
      <c r="G1286" s="3" t="n">
        <v>35.674662</v>
      </c>
      <c r="H1286" s="3" t="n">
        <v>140.122692</v>
      </c>
      <c r="I1286" t="inlineStr">
        <is>
          <t>OSM実測</t>
        </is>
      </c>
      <c r="J1286" t="n">
        <v>57</v>
      </c>
      <c r="K1286" t="n">
        <v>59</v>
      </c>
      <c r="L1286" t="n">
        <v>-40</v>
      </c>
      <c r="M1286" t="n">
        <v>19</v>
      </c>
      <c r="N1286" t="n">
        <v>0</v>
      </c>
      <c r="O1286" t="inlineStr">
        <is>
          <t>不可 #3</t>
        </is>
      </c>
      <c r="P1286" t="inlineStr">
        <is>
          <t>有り</t>
        </is>
      </c>
      <c r="R1286" s="4">
        <f>IF(COUNT($M1286:$N1286)=0,"",IF(AND(IF($N1286&lt;&gt;"",$N1286,$M1286)&lt;=0,$O1286&lt;&gt;"可"),"警告",""))</f>
        <v/>
      </c>
      <c r="S1286" s="4">
        <f>IF(COUNT($M1286:$N1286)=0,0,IF(IF($N1286&lt;&gt;"",$N1286,$M1286)&gt;=スコアリング基準!$B$20,スコアリング基準!$C$20,IF(IF($N1286&lt;&gt;"",$N1286,$M1286)&gt;=スコアリング基準!$B$21,スコアリング基準!$C$21,IF(IF($N1286&lt;&gt;"",$N1286,$M1286)&gt;0,スコアリング基準!$C$22,0))))</f>
        <v/>
      </c>
      <c r="T1286" s="4">
        <f>IF($O1286="可",スコアリング基準!$C$23,0)</f>
        <v/>
      </c>
      <c r="U1286" s="4">
        <f>IF(OR(COUNT($K1286:$L1286)&lt;2,$K1286=0),0,IF(ABS($L1286)/$K1286&lt;=スコアリング基準!$B$24,スコアリング基準!$C$24,IF(ABS($L1286)/$K1286&lt;=スコアリング基準!$B$25,スコアリング基準!$C$25,IF(ABS($L1286)/$K1286&lt;=スコアリング基準!$B$26,スコアリング基準!$C$26,0))))</f>
        <v/>
      </c>
      <c r="V1286" s="4">
        <f>IF($P1286="なし",スコアリング基準!$C$27,0)</f>
        <v/>
      </c>
      <c r="W1286" s="4">
        <f>IF($F1286="",0,IF(ISNUMBER($F1286),IF($F1286&lt;=スコアリング基準!$B$28,スコアリング基準!$C$28,スコアリング基準!$C$29),0))</f>
        <v/>
      </c>
      <c r="X1286" s="4">
        <f>IFERROR(VLOOKUP($B1286,スコアリング基準!$A$36:$B$46,2,FALSE),0)</f>
        <v/>
      </c>
      <c r="Y1286" s="4">
        <f>SUM($S1286:$X1286)</f>
        <v/>
      </c>
      <c r="Z1286" s="4">
        <f>IF(COUNT($M1286:$N1286)=0,"データ無",IF($Y1286&gt;=スコアリング基準!$B$30,"S",IF($Y1286&gt;=スコアリング基準!$B$31,"A",IF($Y1286&gt;=スコアリング基準!$B$32,"B","C"))))</f>
        <v/>
      </c>
      <c r="AA1286">
        <f>IFERROR(INDEX(実績DB!$I$3:$I$104,MATCH($B1286&amp;$C1286,実績DB!$J$3:$J$104,0)),"")</f>
        <v/>
      </c>
    </row>
    <row r="1287">
      <c r="A1287" t="n">
        <v>1285</v>
      </c>
      <c r="B1287" t="inlineStr">
        <is>
          <t>東京</t>
        </is>
      </c>
      <c r="C1287" t="inlineStr">
        <is>
          <t>霞ヶ浦変電所</t>
        </is>
      </c>
      <c r="D1287" t="inlineStr">
        <is>
          <t>茨城県</t>
        </is>
      </c>
      <c r="E1287" t="n">
        <v>154</v>
      </c>
      <c r="G1287" s="3" t="n">
        <v>36.119405</v>
      </c>
      <c r="H1287" s="3" t="n">
        <v>140.166292</v>
      </c>
      <c r="I1287" t="inlineStr">
        <is>
          <t>OSM実測</t>
        </is>
      </c>
      <c r="J1287" t="n">
        <v>700</v>
      </c>
      <c r="K1287" t="n">
        <v>608</v>
      </c>
      <c r="L1287" t="n">
        <v>-883</v>
      </c>
      <c r="O1287" t="inlineStr">
        <is>
          <t>可</t>
        </is>
      </c>
      <c r="P1287" t="inlineStr">
        <is>
          <t>有り</t>
        </is>
      </c>
      <c r="R1287" s="4">
        <f>IF(COUNT($M1287:$N1287)=0,"",IF(AND(IF($N1287&lt;&gt;"",$N1287,$M1287)&lt;=0,$O1287&lt;&gt;"可"),"警告",""))</f>
        <v/>
      </c>
      <c r="S1287" s="4">
        <f>IF(COUNT($M1287:$N1287)=0,0,IF(IF($N1287&lt;&gt;"",$N1287,$M1287)&gt;=スコアリング基準!$B$20,スコアリング基準!$C$20,IF(IF($N1287&lt;&gt;"",$N1287,$M1287)&gt;=スコアリング基準!$B$21,スコアリング基準!$C$21,IF(IF($N1287&lt;&gt;"",$N1287,$M1287)&gt;0,スコアリング基準!$C$22,0))))</f>
        <v/>
      </c>
      <c r="T1287" s="4">
        <f>IF($O1287="可",スコアリング基準!$C$23,0)</f>
        <v/>
      </c>
      <c r="U1287" s="4">
        <f>IF(OR(COUNT($K1287:$L1287)&lt;2,$K1287=0),0,IF(ABS($L1287)/$K1287&lt;=スコアリング基準!$B$24,スコアリング基準!$C$24,IF(ABS($L1287)/$K1287&lt;=スコアリング基準!$B$25,スコアリング基準!$C$25,IF(ABS($L1287)/$K1287&lt;=スコアリング基準!$B$26,スコアリング基準!$C$26,0))))</f>
        <v/>
      </c>
      <c r="V1287" s="4">
        <f>IF($P1287="なし",スコアリング基準!$C$27,0)</f>
        <v/>
      </c>
      <c r="W1287" s="4">
        <f>IF($F1287="",0,IF(ISNUMBER($F1287),IF($F1287&lt;=スコアリング基準!$B$28,スコアリング基準!$C$28,スコアリング基準!$C$29),0))</f>
        <v/>
      </c>
      <c r="X1287" s="4">
        <f>IFERROR(VLOOKUP($B1287,スコアリング基準!$A$36:$B$46,2,FALSE),0)</f>
        <v/>
      </c>
      <c r="Y1287" s="4">
        <f>SUM($S1287:$X1287)</f>
        <v/>
      </c>
      <c r="Z1287" s="4">
        <f>IF(COUNT($M1287:$N1287)=0,"データ無",IF($Y1287&gt;=スコアリング基準!$B$30,"S",IF($Y1287&gt;=スコアリング基準!$B$31,"A",IF($Y1287&gt;=スコアリング基準!$B$32,"B","C"))))</f>
        <v/>
      </c>
      <c r="AA1287">
        <f>IFERROR(INDEX(実績DB!$I$3:$I$104,MATCH($B1287&amp;$C1287,実績DB!$J$3:$J$104,0)),"")</f>
        <v/>
      </c>
    </row>
    <row r="1288">
      <c r="A1288" t="n">
        <v>1286</v>
      </c>
      <c r="B1288" t="inlineStr">
        <is>
          <t>東京</t>
        </is>
      </c>
      <c r="C1288" t="inlineStr">
        <is>
          <t>駿東変電所</t>
        </is>
      </c>
      <c r="D1288" t="inlineStr">
        <is>
          <t>静岡県</t>
        </is>
      </c>
      <c r="E1288" t="n">
        <v>154</v>
      </c>
      <c r="G1288" s="3" t="n">
        <v>35.138399</v>
      </c>
      <c r="H1288" s="3" t="n">
        <v>138.87971</v>
      </c>
      <c r="I1288" t="inlineStr">
        <is>
          <t>OSM実測</t>
        </is>
      </c>
      <c r="J1288" t="n">
        <v>750</v>
      </c>
      <c r="K1288" t="n">
        <v>582</v>
      </c>
      <c r="L1288" t="n">
        <v>65</v>
      </c>
      <c r="O1288" t="inlineStr">
        <is>
          <t>可</t>
        </is>
      </c>
      <c r="P1288" t="inlineStr">
        <is>
          <t>なし</t>
        </is>
      </c>
      <c r="R1288" s="4">
        <f>IF(COUNT($M1288:$N1288)=0,"",IF(AND(IF($N1288&lt;&gt;"",$N1288,$M1288)&lt;=0,$O1288&lt;&gt;"可"),"警告",""))</f>
        <v/>
      </c>
      <c r="S1288" s="4">
        <f>IF(COUNT($M1288:$N1288)=0,0,IF(IF($N1288&lt;&gt;"",$N1288,$M1288)&gt;=スコアリング基準!$B$20,スコアリング基準!$C$20,IF(IF($N1288&lt;&gt;"",$N1288,$M1288)&gt;=スコアリング基準!$B$21,スコアリング基準!$C$21,IF(IF($N1288&lt;&gt;"",$N1288,$M1288)&gt;0,スコアリング基準!$C$22,0))))</f>
        <v/>
      </c>
      <c r="T1288" s="4">
        <f>IF($O1288="可",スコアリング基準!$C$23,0)</f>
        <v/>
      </c>
      <c r="U1288" s="4">
        <f>IF(OR(COUNT($K1288:$L1288)&lt;2,$K1288=0),0,IF(ABS($L1288)/$K1288&lt;=スコアリング基準!$B$24,スコアリング基準!$C$24,IF(ABS($L1288)/$K1288&lt;=スコアリング基準!$B$25,スコアリング基準!$C$25,IF(ABS($L1288)/$K1288&lt;=スコアリング基準!$B$26,スコアリング基準!$C$26,0))))</f>
        <v/>
      </c>
      <c r="V1288" s="4">
        <f>IF($P1288="なし",スコアリング基準!$C$27,0)</f>
        <v/>
      </c>
      <c r="W1288" s="4">
        <f>IF($F1288="",0,IF(ISNUMBER($F1288),IF($F1288&lt;=スコアリング基準!$B$28,スコアリング基準!$C$28,スコアリング基準!$C$29),0))</f>
        <v/>
      </c>
      <c r="X1288" s="4">
        <f>IFERROR(VLOOKUP($B1288,スコアリング基準!$A$36:$B$46,2,FALSE),0)</f>
        <v/>
      </c>
      <c r="Y1288" s="4">
        <f>SUM($S1288:$X1288)</f>
        <v/>
      </c>
      <c r="Z1288" s="4">
        <f>IF(COUNT($M1288:$N1288)=0,"データ無",IF($Y1288&gt;=スコアリング基準!$B$30,"S",IF($Y1288&gt;=スコアリング基準!$B$31,"A",IF($Y1288&gt;=スコアリング基準!$B$32,"B","C"))))</f>
        <v/>
      </c>
      <c r="AA1288">
        <f>IFERROR(INDEX(実績DB!$I$3:$I$104,MATCH($B1288&amp;$C1288,実績DB!$J$3:$J$104,0)),"")</f>
        <v/>
      </c>
    </row>
    <row r="1289">
      <c r="A1289" t="n">
        <v>1287</v>
      </c>
      <c r="B1289" t="inlineStr">
        <is>
          <t>東京</t>
        </is>
      </c>
      <c r="C1289" t="inlineStr">
        <is>
          <t>鳥山変電所</t>
        </is>
      </c>
      <c r="D1289" t="inlineStr">
        <is>
          <t>神奈川県</t>
        </is>
      </c>
      <c r="E1289" t="n">
        <v>154</v>
      </c>
      <c r="G1289" s="3" t="n">
        <v>35.504586</v>
      </c>
      <c r="H1289" s="3" t="n">
        <v>139.606428</v>
      </c>
      <c r="I1289" t="inlineStr">
        <is>
          <t>OSM実測</t>
        </is>
      </c>
      <c r="J1289" t="n">
        <v>57</v>
      </c>
      <c r="K1289" t="n">
        <v>59</v>
      </c>
      <c r="L1289" t="n">
        <v>-40</v>
      </c>
      <c r="M1289" t="n">
        <v>19</v>
      </c>
      <c r="N1289" t="n">
        <v>0</v>
      </c>
      <c r="O1289" t="inlineStr">
        <is>
          <t>不可 #3</t>
        </is>
      </c>
      <c r="P1289" t="inlineStr">
        <is>
          <t>有り</t>
        </is>
      </c>
      <c r="R1289" s="4">
        <f>IF(COUNT($M1289:$N1289)=0,"",IF(AND(IF($N1289&lt;&gt;"",$N1289,$M1289)&lt;=0,$O1289&lt;&gt;"可"),"警告",""))</f>
        <v/>
      </c>
      <c r="S1289" s="4">
        <f>IF(COUNT($M1289:$N1289)=0,0,IF(IF($N1289&lt;&gt;"",$N1289,$M1289)&gt;=スコアリング基準!$B$20,スコアリング基準!$C$20,IF(IF($N1289&lt;&gt;"",$N1289,$M1289)&gt;=スコアリング基準!$B$21,スコアリング基準!$C$21,IF(IF($N1289&lt;&gt;"",$N1289,$M1289)&gt;0,スコアリング基準!$C$22,0))))</f>
        <v/>
      </c>
      <c r="T1289" s="4">
        <f>IF($O1289="可",スコアリング基準!$C$23,0)</f>
        <v/>
      </c>
      <c r="U1289" s="4">
        <f>IF(OR(COUNT($K1289:$L1289)&lt;2,$K1289=0),0,IF(ABS($L1289)/$K1289&lt;=スコアリング基準!$B$24,スコアリング基準!$C$24,IF(ABS($L1289)/$K1289&lt;=スコアリング基準!$B$25,スコアリング基準!$C$25,IF(ABS($L1289)/$K1289&lt;=スコアリング基準!$B$26,スコアリング基準!$C$26,0))))</f>
        <v/>
      </c>
      <c r="V1289" s="4">
        <f>IF($P1289="なし",スコアリング基準!$C$27,0)</f>
        <v/>
      </c>
      <c r="W1289" s="4">
        <f>IF($F1289="",0,IF(ISNUMBER($F1289),IF($F1289&lt;=スコアリング基準!$B$28,スコアリング基準!$C$28,スコアリング基準!$C$29),0))</f>
        <v/>
      </c>
      <c r="X1289" s="4">
        <f>IFERROR(VLOOKUP($B1289,スコアリング基準!$A$36:$B$46,2,FALSE),0)</f>
        <v/>
      </c>
      <c r="Y1289" s="4">
        <f>SUM($S1289:$X1289)</f>
        <v/>
      </c>
      <c r="Z1289" s="4">
        <f>IF(COUNT($M1289:$N1289)=0,"データ無",IF($Y1289&gt;=スコアリング基準!$B$30,"S",IF($Y1289&gt;=スコアリング基準!$B$31,"A",IF($Y1289&gt;=スコアリング基準!$B$32,"B","C"))))</f>
        <v/>
      </c>
      <c r="AA1289">
        <f>IFERROR(INDEX(実績DB!$I$3:$I$104,MATCH($B1289&amp;$C1289,実績DB!$J$3:$J$104,0)),"")</f>
        <v/>
      </c>
    </row>
    <row r="1290">
      <c r="A1290" t="n">
        <v>1288</v>
      </c>
      <c r="B1290" t="inlineStr">
        <is>
          <t>東京</t>
        </is>
      </c>
      <c r="C1290" t="inlineStr">
        <is>
          <t>鳩ヶ谷変電所</t>
        </is>
      </c>
      <c r="D1290" t="inlineStr">
        <is>
          <t>埼玉県</t>
        </is>
      </c>
      <c r="E1290" t="n">
        <v>154</v>
      </c>
      <c r="G1290" s="3" t="n">
        <v>35.822021</v>
      </c>
      <c r="H1290" s="3" t="n">
        <v>139.736359</v>
      </c>
      <c r="I1290" t="inlineStr">
        <is>
          <t>OSM実測</t>
        </is>
      </c>
      <c r="J1290" t="n">
        <v>750</v>
      </c>
      <c r="K1290" t="n">
        <v>609</v>
      </c>
      <c r="L1290" t="n">
        <v>130</v>
      </c>
      <c r="O1290" t="inlineStr">
        <is>
          <t>可</t>
        </is>
      </c>
      <c r="P1290" t="inlineStr">
        <is>
          <t>有り</t>
        </is>
      </c>
      <c r="R1290" s="4">
        <f>IF(COUNT($M1290:$N1290)=0,"",IF(AND(IF($N1290&lt;&gt;"",$N1290,$M1290)&lt;=0,$O1290&lt;&gt;"可"),"警告",""))</f>
        <v/>
      </c>
      <c r="S1290" s="4">
        <f>IF(COUNT($M1290:$N1290)=0,0,IF(IF($N1290&lt;&gt;"",$N1290,$M1290)&gt;=スコアリング基準!$B$20,スコアリング基準!$C$20,IF(IF($N1290&lt;&gt;"",$N1290,$M1290)&gt;=スコアリング基準!$B$21,スコアリング基準!$C$21,IF(IF($N1290&lt;&gt;"",$N1290,$M1290)&gt;0,スコアリング基準!$C$22,0))))</f>
        <v/>
      </c>
      <c r="T1290" s="4">
        <f>IF($O1290="可",スコアリング基準!$C$23,0)</f>
        <v/>
      </c>
      <c r="U1290" s="4">
        <f>IF(OR(COUNT($K1290:$L1290)&lt;2,$K1290=0),0,IF(ABS($L1290)/$K1290&lt;=スコアリング基準!$B$24,スコアリング基準!$C$24,IF(ABS($L1290)/$K1290&lt;=スコアリング基準!$B$25,スコアリング基準!$C$25,IF(ABS($L1290)/$K1290&lt;=スコアリング基準!$B$26,スコアリング基準!$C$26,0))))</f>
        <v/>
      </c>
      <c r="V1290" s="4">
        <f>IF($P1290="なし",スコアリング基準!$C$27,0)</f>
        <v/>
      </c>
      <c r="W1290" s="4">
        <f>IF($F1290="",0,IF(ISNUMBER($F1290),IF($F1290&lt;=スコアリング基準!$B$28,スコアリング基準!$C$28,スコアリング基準!$C$29),0))</f>
        <v/>
      </c>
      <c r="X1290" s="4">
        <f>IFERROR(VLOOKUP($B1290,スコアリング基準!$A$36:$B$46,2,FALSE),0)</f>
        <v/>
      </c>
      <c r="Y1290" s="4">
        <f>SUM($S1290:$X1290)</f>
        <v/>
      </c>
      <c r="Z1290" s="4">
        <f>IF(COUNT($M1290:$N1290)=0,"データ無",IF($Y1290&gt;=スコアリング基準!$B$30,"S",IF($Y1290&gt;=スコアリング基準!$B$31,"A",IF($Y1290&gt;=スコアリング基準!$B$32,"B","C"))))</f>
        <v/>
      </c>
      <c r="AA1290">
        <f>IFERROR(INDEX(実績DB!$I$3:$I$104,MATCH($B1290&amp;$C1290,実績DB!$J$3:$J$104,0)),"")</f>
        <v/>
      </c>
    </row>
    <row r="1291">
      <c r="A1291" t="n">
        <v>1289</v>
      </c>
      <c r="B1291" t="inlineStr">
        <is>
          <t>東京</t>
        </is>
      </c>
      <c r="C1291" t="inlineStr">
        <is>
          <t>鷹の台変電所</t>
        </is>
      </c>
      <c r="D1291" t="inlineStr">
        <is>
          <t>千葉県</t>
        </is>
      </c>
      <c r="E1291" t="n">
        <v>154</v>
      </c>
      <c r="G1291" s="3" t="n">
        <v>35.698208</v>
      </c>
      <c r="H1291" s="3" t="n">
        <v>140.103534</v>
      </c>
      <c r="I1291" t="inlineStr">
        <is>
          <t>OSM実測</t>
        </is>
      </c>
      <c r="J1291" t="n">
        <v>38</v>
      </c>
      <c r="K1291" t="n">
        <v>39</v>
      </c>
      <c r="L1291" t="n">
        <v>-20</v>
      </c>
      <c r="M1291" t="n">
        <v>19</v>
      </c>
      <c r="N1291" t="n">
        <v>0</v>
      </c>
      <c r="O1291" t="inlineStr">
        <is>
          <t>不可 #3</t>
        </is>
      </c>
      <c r="P1291" t="inlineStr">
        <is>
          <t>有り</t>
        </is>
      </c>
      <c r="R1291" s="4">
        <f>IF(COUNT($M1291:$N1291)=0,"",IF(AND(IF($N1291&lt;&gt;"",$N1291,$M1291)&lt;=0,$O1291&lt;&gt;"可"),"警告",""))</f>
        <v/>
      </c>
      <c r="S1291" s="4">
        <f>IF(COUNT($M1291:$N1291)=0,0,IF(IF($N1291&lt;&gt;"",$N1291,$M1291)&gt;=スコアリング基準!$B$20,スコアリング基準!$C$20,IF(IF($N1291&lt;&gt;"",$N1291,$M1291)&gt;=スコアリング基準!$B$21,スコアリング基準!$C$21,IF(IF($N1291&lt;&gt;"",$N1291,$M1291)&gt;0,スコアリング基準!$C$22,0))))</f>
        <v/>
      </c>
      <c r="T1291" s="4">
        <f>IF($O1291="可",スコアリング基準!$C$23,0)</f>
        <v/>
      </c>
      <c r="U1291" s="4">
        <f>IF(OR(COUNT($K1291:$L1291)&lt;2,$K1291=0),0,IF(ABS($L1291)/$K1291&lt;=スコアリング基準!$B$24,スコアリング基準!$C$24,IF(ABS($L1291)/$K1291&lt;=スコアリング基準!$B$25,スコアリング基準!$C$25,IF(ABS($L1291)/$K1291&lt;=スコアリング基準!$B$26,スコアリング基準!$C$26,0))))</f>
        <v/>
      </c>
      <c r="V1291" s="4">
        <f>IF($P1291="なし",スコアリング基準!$C$27,0)</f>
        <v/>
      </c>
      <c r="W1291" s="4">
        <f>IF($F1291="",0,IF(ISNUMBER($F1291),IF($F1291&lt;=スコアリング基準!$B$28,スコアリング基準!$C$28,スコアリング基準!$C$29),0))</f>
        <v/>
      </c>
      <c r="X1291" s="4">
        <f>IFERROR(VLOOKUP($B1291,スコアリング基準!$A$36:$B$46,2,FALSE),0)</f>
        <v/>
      </c>
      <c r="Y1291" s="4">
        <f>SUM($S1291:$X1291)</f>
        <v/>
      </c>
      <c r="Z1291" s="4">
        <f>IF(COUNT($M1291:$N1291)=0,"データ無",IF($Y1291&gt;=スコアリング基準!$B$30,"S",IF($Y1291&gt;=スコアリング基準!$B$31,"A",IF($Y1291&gt;=スコアリング基準!$B$32,"B","C"))))</f>
        <v/>
      </c>
      <c r="AA1291">
        <f>IFERROR(INDEX(実績DB!$I$3:$I$104,MATCH($B1291&amp;$C1291,実績DB!$J$3:$J$104,0)),"")</f>
        <v/>
      </c>
    </row>
    <row r="1292">
      <c r="A1292" t="n">
        <v>1290</v>
      </c>
      <c r="B1292" t="inlineStr">
        <is>
          <t>東京</t>
        </is>
      </c>
      <c r="C1292" t="inlineStr">
        <is>
          <t>ＪＲ新熊谷変電所</t>
        </is>
      </c>
      <c r="D1292" t="inlineStr">
        <is>
          <t>埼玉県</t>
        </is>
      </c>
      <c r="E1292" t="n">
        <v>154</v>
      </c>
      <c r="G1292" s="3" t="n">
        <v>36.152434</v>
      </c>
      <c r="H1292" s="3" t="n">
        <v>139.336612</v>
      </c>
      <c r="I1292" t="inlineStr">
        <is>
          <t>OSM実測</t>
        </is>
      </c>
      <c r="R1292" s="4">
        <f>IF(COUNT($M1292:$N1292)=0,"",IF(AND(IF($N1292&lt;&gt;"",$N1292,$M1292)&lt;=0,$O1292&lt;&gt;"可"),"警告",""))</f>
        <v/>
      </c>
      <c r="S1292" s="4">
        <f>IF(COUNT($M1292:$N1292)=0,0,IF(IF($N1292&lt;&gt;"",$N1292,$M1292)&gt;=スコアリング基準!$B$20,スコアリング基準!$C$20,IF(IF($N1292&lt;&gt;"",$N1292,$M1292)&gt;=スコアリング基準!$B$21,スコアリング基準!$C$21,IF(IF($N1292&lt;&gt;"",$N1292,$M1292)&gt;0,スコアリング基準!$C$22,0))))</f>
        <v/>
      </c>
      <c r="T1292" s="4">
        <f>IF($O1292="可",スコアリング基準!$C$23,0)</f>
        <v/>
      </c>
      <c r="U1292" s="4">
        <f>IF(OR(COUNT($K1292:$L1292)&lt;2,$K1292=0),0,IF(ABS($L1292)/$K1292&lt;=スコアリング基準!$B$24,スコアリング基準!$C$24,IF(ABS($L1292)/$K1292&lt;=スコアリング基準!$B$25,スコアリング基準!$C$25,IF(ABS($L1292)/$K1292&lt;=スコアリング基準!$B$26,スコアリング基準!$C$26,0))))</f>
        <v/>
      </c>
      <c r="V1292" s="4">
        <f>IF($P1292="なし",スコアリング基準!$C$27,0)</f>
        <v/>
      </c>
      <c r="W1292" s="4">
        <f>IF($F1292="",0,IF(ISNUMBER($F1292),IF($F1292&lt;=スコアリング基準!$B$28,スコアリング基準!$C$28,スコアリング基準!$C$29),0))</f>
        <v/>
      </c>
      <c r="X1292" s="4">
        <f>IFERROR(VLOOKUP($B1292,スコアリング基準!$A$36:$B$46,2,FALSE),0)</f>
        <v/>
      </c>
      <c r="Y1292" s="4">
        <f>SUM($S1292:$X1292)</f>
        <v/>
      </c>
      <c r="Z1292" s="4">
        <f>IF(COUNT($M1292:$N1292)=0,"データ無",IF($Y1292&gt;=スコアリング基準!$B$30,"S",IF($Y1292&gt;=スコアリング基準!$B$31,"A",IF($Y1292&gt;=スコアリング基準!$B$32,"B","C"))))</f>
        <v/>
      </c>
      <c r="AA1292">
        <f>IFERROR(INDEX(実績DB!$I$3:$I$104,MATCH($B1292&amp;$C1292,実績DB!$J$3:$J$104,0)),"")</f>
        <v/>
      </c>
    </row>
    <row r="1293">
      <c r="A1293" t="n">
        <v>1291</v>
      </c>
      <c r="B1293" t="inlineStr">
        <is>
          <t>東京</t>
        </is>
      </c>
      <c r="C1293" t="inlineStr">
        <is>
          <t>沼津変電所</t>
        </is>
      </c>
      <c r="D1293" t="inlineStr">
        <is>
          <t>静岡県</t>
        </is>
      </c>
      <c r="E1293" t="n">
        <v>77</v>
      </c>
      <c r="G1293" s="3" t="n">
        <v>35.126065</v>
      </c>
      <c r="H1293" s="3" t="n">
        <v>138.850381</v>
      </c>
      <c r="I1293" t="inlineStr">
        <is>
          <t>OSM実測</t>
        </is>
      </c>
      <c r="J1293" t="n">
        <v>38</v>
      </c>
      <c r="K1293" t="n">
        <v>39</v>
      </c>
      <c r="L1293" t="n">
        <v>-30</v>
      </c>
      <c r="M1293" t="n">
        <v>9</v>
      </c>
      <c r="N1293" t="n">
        <v>9</v>
      </c>
      <c r="O1293" t="inlineStr">
        <is>
          <t>不可 #3</t>
        </is>
      </c>
      <c r="P1293" t="inlineStr">
        <is>
          <t>なし</t>
        </is>
      </c>
      <c r="R1293" s="4">
        <f>IF(COUNT($M1293:$N1293)=0,"",IF(AND(IF($N1293&lt;&gt;"",$N1293,$M1293)&lt;=0,$O1293&lt;&gt;"可"),"警告",""))</f>
        <v/>
      </c>
      <c r="S1293" s="4">
        <f>IF(COUNT($M1293:$N1293)=0,0,IF(IF($N1293&lt;&gt;"",$N1293,$M1293)&gt;=スコアリング基準!$B$20,スコアリング基準!$C$20,IF(IF($N1293&lt;&gt;"",$N1293,$M1293)&gt;=スコアリング基準!$B$21,スコアリング基準!$C$21,IF(IF($N1293&lt;&gt;"",$N1293,$M1293)&gt;0,スコアリング基準!$C$22,0))))</f>
        <v/>
      </c>
      <c r="T1293" s="4">
        <f>IF($O1293="可",スコアリング基準!$C$23,0)</f>
        <v/>
      </c>
      <c r="U1293" s="4">
        <f>IF(OR(COUNT($K1293:$L1293)&lt;2,$K1293=0),0,IF(ABS($L1293)/$K1293&lt;=スコアリング基準!$B$24,スコアリング基準!$C$24,IF(ABS($L1293)/$K1293&lt;=スコアリング基準!$B$25,スコアリング基準!$C$25,IF(ABS($L1293)/$K1293&lt;=スコアリング基準!$B$26,スコアリング基準!$C$26,0))))</f>
        <v/>
      </c>
      <c r="V1293" s="4">
        <f>IF($P1293="なし",スコアリング基準!$C$27,0)</f>
        <v/>
      </c>
      <c r="W1293" s="4">
        <f>IF($F1293="",0,IF(ISNUMBER($F1293),IF($F1293&lt;=スコアリング基準!$B$28,スコアリング基準!$C$28,スコアリング基準!$C$29),0))</f>
        <v/>
      </c>
      <c r="X1293" s="4">
        <f>IFERROR(VLOOKUP($B1293,スコアリング基準!$A$36:$B$46,2,FALSE),0)</f>
        <v/>
      </c>
      <c r="Y1293" s="4">
        <f>SUM($S1293:$X1293)</f>
        <v/>
      </c>
      <c r="Z1293" s="4">
        <f>IF(COUNT($M1293:$N1293)=0,"データ無",IF($Y1293&gt;=スコアリング基準!$B$30,"S",IF($Y1293&gt;=スコアリング基準!$B$31,"A",IF($Y1293&gt;=スコアリング基準!$B$32,"B","C"))))</f>
        <v/>
      </c>
      <c r="AA1293">
        <f>IFERROR(INDEX(実績DB!$I$3:$I$104,MATCH($B1293&amp;$C1293,実績DB!$J$3:$J$104,0)),"")</f>
        <v/>
      </c>
    </row>
    <row r="1294">
      <c r="A1294" t="n">
        <v>1292</v>
      </c>
      <c r="B1294" t="inlineStr">
        <is>
          <t>東京</t>
        </is>
      </c>
      <c r="C1294" t="inlineStr">
        <is>
          <t>鴨宮変電所</t>
        </is>
      </c>
      <c r="D1294" t="inlineStr">
        <is>
          <t>神奈川県</t>
        </is>
      </c>
      <c r="E1294" t="n">
        <v>77</v>
      </c>
      <c r="G1294" s="3" t="n">
        <v>35.273506</v>
      </c>
      <c r="H1294" s="3" t="n">
        <v>139.171781</v>
      </c>
      <c r="I1294" t="inlineStr">
        <is>
          <t>OSM実測</t>
        </is>
      </c>
      <c r="R1294" s="4">
        <f>IF(COUNT($M1294:$N1294)=0,"",IF(AND(IF($N1294&lt;&gt;"",$N1294,$M1294)&lt;=0,$O1294&lt;&gt;"可"),"警告",""))</f>
        <v/>
      </c>
      <c r="S1294" s="4">
        <f>IF(COUNT($M1294:$N1294)=0,0,IF(IF($N1294&lt;&gt;"",$N1294,$M1294)&gt;=スコアリング基準!$B$20,スコアリング基準!$C$20,IF(IF($N1294&lt;&gt;"",$N1294,$M1294)&gt;=スコアリング基準!$B$21,スコアリング基準!$C$21,IF(IF($N1294&lt;&gt;"",$N1294,$M1294)&gt;0,スコアリング基準!$C$22,0))))</f>
        <v/>
      </c>
      <c r="T1294" s="4">
        <f>IF($O1294="可",スコアリング基準!$C$23,0)</f>
        <v/>
      </c>
      <c r="U1294" s="4">
        <f>IF(OR(COUNT($K1294:$L1294)&lt;2,$K1294=0),0,IF(ABS($L1294)/$K1294&lt;=スコアリング基準!$B$24,スコアリング基準!$C$24,IF(ABS($L1294)/$K1294&lt;=スコアリング基準!$B$25,スコアリング基準!$C$25,IF(ABS($L1294)/$K1294&lt;=スコアリング基準!$B$26,スコアリング基準!$C$26,0))))</f>
        <v/>
      </c>
      <c r="V1294" s="4">
        <f>IF($P1294="なし",スコアリング基準!$C$27,0)</f>
        <v/>
      </c>
      <c r="W1294" s="4">
        <f>IF($F1294="",0,IF(ISNUMBER($F1294),IF($F1294&lt;=スコアリング基準!$B$28,スコアリング基準!$C$28,スコアリング基準!$C$29),0))</f>
        <v/>
      </c>
      <c r="X1294" s="4">
        <f>IFERROR(VLOOKUP($B1294,スコアリング基準!$A$36:$B$46,2,FALSE),0)</f>
        <v/>
      </c>
      <c r="Y1294" s="4">
        <f>SUM($S1294:$X1294)</f>
        <v/>
      </c>
      <c r="Z1294" s="4">
        <f>IF(COUNT($M1294:$N1294)=0,"データ無",IF($Y1294&gt;=スコアリング基準!$B$30,"S",IF($Y1294&gt;=スコアリング基準!$B$31,"A",IF($Y1294&gt;=スコアリング基準!$B$32,"B","C"))))</f>
        <v/>
      </c>
      <c r="AA1294">
        <f>IFERROR(INDEX(実績DB!$I$3:$I$104,MATCH($B1294&amp;$C1294,実績DB!$J$3:$J$104,0)),"")</f>
        <v/>
      </c>
    </row>
    <row r="1295">
      <c r="A1295" t="n">
        <v>1293</v>
      </c>
      <c r="B1295" t="inlineStr">
        <is>
          <t>東京</t>
        </is>
      </c>
      <c r="C1295" t="inlineStr">
        <is>
          <t>DOWAハイテック変電所</t>
        </is>
      </c>
      <c r="D1295" t="inlineStr">
        <is>
          <t>埼玉県</t>
        </is>
      </c>
      <c r="E1295" t="n">
        <v>66</v>
      </c>
      <c r="G1295" s="3" t="n">
        <v>36.250437</v>
      </c>
      <c r="H1295" s="3" t="n">
        <v>139.207672</v>
      </c>
      <c r="I1295" t="inlineStr">
        <is>
          <t>OSM実測</t>
        </is>
      </c>
      <c r="R1295" s="4">
        <f>IF(COUNT($M1295:$N1295)=0,"",IF(AND(IF($N1295&lt;&gt;"",$N1295,$M1295)&lt;=0,$O1295&lt;&gt;"可"),"警告",""))</f>
        <v/>
      </c>
      <c r="S1295" s="4">
        <f>IF(COUNT($M1295:$N1295)=0,0,IF(IF($N1295&lt;&gt;"",$N1295,$M1295)&gt;=スコアリング基準!$B$20,スコアリング基準!$C$20,IF(IF($N1295&lt;&gt;"",$N1295,$M1295)&gt;=スコアリング基準!$B$21,スコアリング基準!$C$21,IF(IF($N1295&lt;&gt;"",$N1295,$M1295)&gt;0,スコアリング基準!$C$22,0))))</f>
        <v/>
      </c>
      <c r="T1295" s="4">
        <f>IF($O1295="可",スコアリング基準!$C$23,0)</f>
        <v/>
      </c>
      <c r="U1295" s="4">
        <f>IF(OR(COUNT($K1295:$L1295)&lt;2,$K1295=0),0,IF(ABS($L1295)/$K1295&lt;=スコアリング基準!$B$24,スコアリング基準!$C$24,IF(ABS($L1295)/$K1295&lt;=スコアリング基準!$B$25,スコアリング基準!$C$25,IF(ABS($L1295)/$K1295&lt;=スコアリング基準!$B$26,スコアリング基準!$C$26,0))))</f>
        <v/>
      </c>
      <c r="V1295" s="4">
        <f>IF($P1295="なし",スコアリング基準!$C$27,0)</f>
        <v/>
      </c>
      <c r="W1295" s="4">
        <f>IF($F1295="",0,IF(ISNUMBER($F1295),IF($F1295&lt;=スコアリング基準!$B$28,スコアリング基準!$C$28,スコアリング基準!$C$29),0))</f>
        <v/>
      </c>
      <c r="X1295" s="4">
        <f>IFERROR(VLOOKUP($B1295,スコアリング基準!$A$36:$B$46,2,FALSE),0)</f>
        <v/>
      </c>
      <c r="Y1295" s="4">
        <f>SUM($S1295:$X1295)</f>
        <v/>
      </c>
      <c r="Z1295" s="4">
        <f>IF(COUNT($M1295:$N1295)=0,"データ無",IF($Y1295&gt;=スコアリング基準!$B$30,"S",IF($Y1295&gt;=スコアリング基準!$B$31,"A",IF($Y1295&gt;=スコアリング基準!$B$32,"B","C"))))</f>
        <v/>
      </c>
      <c r="AA1295">
        <f>IFERROR(INDEX(実績DB!$I$3:$I$104,MATCH($B1295&amp;$C1295,実績DB!$J$3:$J$104,0)),"")</f>
        <v/>
      </c>
    </row>
    <row r="1296">
      <c r="A1296" t="n">
        <v>1294</v>
      </c>
      <c r="B1296" t="inlineStr">
        <is>
          <t>東京</t>
        </is>
      </c>
      <c r="C1296" t="inlineStr">
        <is>
          <t>GCT鴻巣変電所</t>
        </is>
      </c>
      <c r="D1296" t="inlineStr">
        <is>
          <t>埼玉県</t>
        </is>
      </c>
      <c r="E1296" t="n">
        <v>66</v>
      </c>
      <c r="G1296" s="3" t="n">
        <v>36.080479</v>
      </c>
      <c r="H1296" s="3" t="n">
        <v>139.492434</v>
      </c>
      <c r="I1296" t="inlineStr">
        <is>
          <t>OSM実測</t>
        </is>
      </c>
      <c r="R1296" s="4">
        <f>IF(COUNT($M1296:$N1296)=0,"",IF(AND(IF($N1296&lt;&gt;"",$N1296,$M1296)&lt;=0,$O1296&lt;&gt;"可"),"警告",""))</f>
        <v/>
      </c>
      <c r="S1296" s="4">
        <f>IF(COUNT($M1296:$N1296)=0,0,IF(IF($N1296&lt;&gt;"",$N1296,$M1296)&gt;=スコアリング基準!$B$20,スコアリング基準!$C$20,IF(IF($N1296&lt;&gt;"",$N1296,$M1296)&gt;=スコアリング基準!$B$21,スコアリング基準!$C$21,IF(IF($N1296&lt;&gt;"",$N1296,$M1296)&gt;0,スコアリング基準!$C$22,0))))</f>
        <v/>
      </c>
      <c r="T1296" s="4">
        <f>IF($O1296="可",スコアリング基準!$C$23,0)</f>
        <v/>
      </c>
      <c r="U1296" s="4">
        <f>IF(OR(COUNT($K1296:$L1296)&lt;2,$K1296=0),0,IF(ABS($L1296)/$K1296&lt;=スコアリング基準!$B$24,スコアリング基準!$C$24,IF(ABS($L1296)/$K1296&lt;=スコアリング基準!$B$25,スコアリング基準!$C$25,IF(ABS($L1296)/$K1296&lt;=スコアリング基準!$B$26,スコアリング基準!$C$26,0))))</f>
        <v/>
      </c>
      <c r="V1296" s="4">
        <f>IF($P1296="なし",スコアリング基準!$C$27,0)</f>
        <v/>
      </c>
      <c r="W1296" s="4">
        <f>IF($F1296="",0,IF(ISNUMBER($F1296),IF($F1296&lt;=スコアリング基準!$B$28,スコアリング基準!$C$28,スコアリング基準!$C$29),0))</f>
        <v/>
      </c>
      <c r="X1296" s="4">
        <f>IFERROR(VLOOKUP($B1296,スコアリング基準!$A$36:$B$46,2,FALSE),0)</f>
        <v/>
      </c>
      <c r="Y1296" s="4">
        <f>SUM($S1296:$X1296)</f>
        <v/>
      </c>
      <c r="Z1296" s="4">
        <f>IF(COUNT($M1296:$N1296)=0,"データ無",IF($Y1296&gt;=スコアリング基準!$B$30,"S",IF($Y1296&gt;=スコアリング基準!$B$31,"A",IF($Y1296&gt;=スコアリング基準!$B$32,"B","C"))))</f>
        <v/>
      </c>
      <c r="AA1296">
        <f>IFERROR(INDEX(実績DB!$I$3:$I$104,MATCH($B1296&amp;$C1296,実績DB!$J$3:$J$104,0)),"")</f>
        <v/>
      </c>
    </row>
    <row r="1297">
      <c r="A1297" t="n">
        <v>1295</v>
      </c>
      <c r="B1297" t="inlineStr">
        <is>
          <t>東京</t>
        </is>
      </c>
      <c r="C1297" t="inlineStr">
        <is>
          <t>NEC府中変電所</t>
        </is>
      </c>
      <c r="D1297" t="inlineStr">
        <is>
          <t>東京都</t>
        </is>
      </c>
      <c r="E1297" t="n">
        <v>66</v>
      </c>
      <c r="G1297" s="3" t="n">
        <v>35.669157</v>
      </c>
      <c r="H1297" s="3" t="n">
        <v>139.451914</v>
      </c>
      <c r="I1297" t="inlineStr">
        <is>
          <t>OSM実測</t>
        </is>
      </c>
      <c r="R1297" s="4">
        <f>IF(COUNT($M1297:$N1297)=0,"",IF(AND(IF($N1297&lt;&gt;"",$N1297,$M1297)&lt;=0,$O1297&lt;&gt;"可"),"警告",""))</f>
        <v/>
      </c>
      <c r="S1297" s="4">
        <f>IF(COUNT($M1297:$N1297)=0,0,IF(IF($N1297&lt;&gt;"",$N1297,$M1297)&gt;=スコアリング基準!$B$20,スコアリング基準!$C$20,IF(IF($N1297&lt;&gt;"",$N1297,$M1297)&gt;=スコアリング基準!$B$21,スコアリング基準!$C$21,IF(IF($N1297&lt;&gt;"",$N1297,$M1297)&gt;0,スコアリング基準!$C$22,0))))</f>
        <v/>
      </c>
      <c r="T1297" s="4">
        <f>IF($O1297="可",スコアリング基準!$C$23,0)</f>
        <v/>
      </c>
      <c r="U1297" s="4">
        <f>IF(OR(COUNT($K1297:$L1297)&lt;2,$K1297=0),0,IF(ABS($L1297)/$K1297&lt;=スコアリング基準!$B$24,スコアリング基準!$C$24,IF(ABS($L1297)/$K1297&lt;=スコアリング基準!$B$25,スコアリング基準!$C$25,IF(ABS($L1297)/$K1297&lt;=スコアリング基準!$B$26,スコアリング基準!$C$26,0))))</f>
        <v/>
      </c>
      <c r="V1297" s="4">
        <f>IF($P1297="なし",スコアリング基準!$C$27,0)</f>
        <v/>
      </c>
      <c r="W1297" s="4">
        <f>IF($F1297="",0,IF(ISNUMBER($F1297),IF($F1297&lt;=スコアリング基準!$B$28,スコアリング基準!$C$28,スコアリング基準!$C$29),0))</f>
        <v/>
      </c>
      <c r="X1297" s="4">
        <f>IFERROR(VLOOKUP($B1297,スコアリング基準!$A$36:$B$46,2,FALSE),0)</f>
        <v/>
      </c>
      <c r="Y1297" s="4">
        <f>SUM($S1297:$X1297)</f>
        <v/>
      </c>
      <c r="Z1297" s="4">
        <f>IF(COUNT($M1297:$N1297)=0,"データ無",IF($Y1297&gt;=スコアリング基準!$B$30,"S",IF($Y1297&gt;=スコアリング基準!$B$31,"A",IF($Y1297&gt;=スコアリング基準!$B$32,"B","C"))))</f>
        <v/>
      </c>
      <c r="AA1297">
        <f>IFERROR(INDEX(実績DB!$I$3:$I$104,MATCH($B1297&amp;$C1297,実績DB!$J$3:$J$104,0)),"")</f>
        <v/>
      </c>
    </row>
    <row r="1298">
      <c r="A1298" t="n">
        <v>1296</v>
      </c>
      <c r="B1298" t="inlineStr">
        <is>
          <t>東京</t>
        </is>
      </c>
      <c r="C1298" t="inlineStr">
        <is>
          <t>うずら変電所</t>
        </is>
      </c>
      <c r="D1298" t="inlineStr">
        <is>
          <t>群馬県</t>
        </is>
      </c>
      <c r="E1298" t="n">
        <v>66</v>
      </c>
      <c r="G1298" s="3" t="n">
        <v>36.268254</v>
      </c>
      <c r="H1298" s="3" t="n">
        <v>139.488333</v>
      </c>
      <c r="I1298" t="inlineStr">
        <is>
          <t>OSM実測</t>
        </is>
      </c>
      <c r="J1298" t="n">
        <v>38</v>
      </c>
      <c r="K1298" t="n">
        <v>39</v>
      </c>
      <c r="L1298" t="n">
        <v>-30</v>
      </c>
      <c r="M1298" t="n">
        <v>9</v>
      </c>
      <c r="N1298" t="n">
        <v>0</v>
      </c>
      <c r="O1298" t="inlineStr">
        <is>
          <t>不可 #3</t>
        </is>
      </c>
      <c r="P1298" t="inlineStr">
        <is>
          <t>有り</t>
        </is>
      </c>
      <c r="R1298" s="4">
        <f>IF(COUNT($M1298:$N1298)=0,"",IF(AND(IF($N1298&lt;&gt;"",$N1298,$M1298)&lt;=0,$O1298&lt;&gt;"可"),"警告",""))</f>
        <v/>
      </c>
      <c r="S1298" s="4">
        <f>IF(COUNT($M1298:$N1298)=0,0,IF(IF($N1298&lt;&gt;"",$N1298,$M1298)&gt;=スコアリング基準!$B$20,スコアリング基準!$C$20,IF(IF($N1298&lt;&gt;"",$N1298,$M1298)&gt;=スコアリング基準!$B$21,スコアリング基準!$C$21,IF(IF($N1298&lt;&gt;"",$N1298,$M1298)&gt;0,スコアリング基準!$C$22,0))))</f>
        <v/>
      </c>
      <c r="T1298" s="4">
        <f>IF($O1298="可",スコアリング基準!$C$23,0)</f>
        <v/>
      </c>
      <c r="U1298" s="4">
        <f>IF(OR(COUNT($K1298:$L1298)&lt;2,$K1298=0),0,IF(ABS($L1298)/$K1298&lt;=スコアリング基準!$B$24,スコアリング基準!$C$24,IF(ABS($L1298)/$K1298&lt;=スコアリング基準!$B$25,スコアリング基準!$C$25,IF(ABS($L1298)/$K1298&lt;=スコアリング基準!$B$26,スコアリング基準!$C$26,0))))</f>
        <v/>
      </c>
      <c r="V1298" s="4">
        <f>IF($P1298="なし",スコアリング基準!$C$27,0)</f>
        <v/>
      </c>
      <c r="W1298" s="4">
        <f>IF($F1298="",0,IF(ISNUMBER($F1298),IF($F1298&lt;=スコアリング基準!$B$28,スコアリング基準!$C$28,スコアリング基準!$C$29),0))</f>
        <v/>
      </c>
      <c r="X1298" s="4">
        <f>IFERROR(VLOOKUP($B1298,スコアリング基準!$A$36:$B$46,2,FALSE),0)</f>
        <v/>
      </c>
      <c r="Y1298" s="4">
        <f>SUM($S1298:$X1298)</f>
        <v/>
      </c>
      <c r="Z1298" s="4">
        <f>IF(COUNT($M1298:$N1298)=0,"データ無",IF($Y1298&gt;=スコアリング基準!$B$30,"S",IF($Y1298&gt;=スコアリング基準!$B$31,"A",IF($Y1298&gt;=スコアリング基準!$B$32,"B","C"))))</f>
        <v/>
      </c>
      <c r="AA1298">
        <f>IFERROR(INDEX(実績DB!$I$3:$I$104,MATCH($B1298&amp;$C1298,実績DB!$J$3:$J$104,0)),"")</f>
        <v/>
      </c>
    </row>
    <row r="1299">
      <c r="A1299" t="n">
        <v>1297</v>
      </c>
      <c r="B1299" t="inlineStr">
        <is>
          <t>東京</t>
        </is>
      </c>
      <c r="C1299" t="inlineStr">
        <is>
          <t>つくば並木変電所</t>
        </is>
      </c>
      <c r="D1299" t="inlineStr">
        <is>
          <t>茨城県</t>
        </is>
      </c>
      <c r="E1299" t="n">
        <v>66</v>
      </c>
      <c r="G1299" s="3" t="n">
        <v>36.069523</v>
      </c>
      <c r="H1299" s="3" t="n">
        <v>140.134208</v>
      </c>
      <c r="I1299" t="inlineStr">
        <is>
          <t>OSM実測</t>
        </is>
      </c>
      <c r="J1299" t="n">
        <v>38</v>
      </c>
      <c r="K1299" t="n">
        <v>39</v>
      </c>
      <c r="L1299" t="n">
        <v>-20</v>
      </c>
      <c r="M1299" t="n">
        <v>19</v>
      </c>
      <c r="N1299" t="n">
        <v>0</v>
      </c>
      <c r="O1299" t="inlineStr">
        <is>
          <t>不可 #3</t>
        </is>
      </c>
      <c r="P1299" t="inlineStr">
        <is>
          <t>有り</t>
        </is>
      </c>
      <c r="R1299" s="4">
        <f>IF(COUNT($M1299:$N1299)=0,"",IF(AND(IF($N1299&lt;&gt;"",$N1299,$M1299)&lt;=0,$O1299&lt;&gt;"可"),"警告",""))</f>
        <v/>
      </c>
      <c r="S1299" s="4">
        <f>IF(COUNT($M1299:$N1299)=0,0,IF(IF($N1299&lt;&gt;"",$N1299,$M1299)&gt;=スコアリング基準!$B$20,スコアリング基準!$C$20,IF(IF($N1299&lt;&gt;"",$N1299,$M1299)&gt;=スコアリング基準!$B$21,スコアリング基準!$C$21,IF(IF($N1299&lt;&gt;"",$N1299,$M1299)&gt;0,スコアリング基準!$C$22,0))))</f>
        <v/>
      </c>
      <c r="T1299" s="4">
        <f>IF($O1299="可",スコアリング基準!$C$23,0)</f>
        <v/>
      </c>
      <c r="U1299" s="4">
        <f>IF(OR(COUNT($K1299:$L1299)&lt;2,$K1299=0),0,IF(ABS($L1299)/$K1299&lt;=スコアリング基準!$B$24,スコアリング基準!$C$24,IF(ABS($L1299)/$K1299&lt;=スコアリング基準!$B$25,スコアリング基準!$C$25,IF(ABS($L1299)/$K1299&lt;=スコアリング基準!$B$26,スコアリング基準!$C$26,0))))</f>
        <v/>
      </c>
      <c r="V1299" s="4">
        <f>IF($P1299="なし",スコアリング基準!$C$27,0)</f>
        <v/>
      </c>
      <c r="W1299" s="4">
        <f>IF($F1299="",0,IF(ISNUMBER($F1299),IF($F1299&lt;=スコアリング基準!$B$28,スコアリング基準!$C$28,スコアリング基準!$C$29),0))</f>
        <v/>
      </c>
      <c r="X1299" s="4">
        <f>IFERROR(VLOOKUP($B1299,スコアリング基準!$A$36:$B$46,2,FALSE),0)</f>
        <v/>
      </c>
      <c r="Y1299" s="4">
        <f>SUM($S1299:$X1299)</f>
        <v/>
      </c>
      <c r="Z1299" s="4">
        <f>IF(COUNT($M1299:$N1299)=0,"データ無",IF($Y1299&gt;=スコアリング基準!$B$30,"S",IF($Y1299&gt;=スコアリング基準!$B$31,"A",IF($Y1299&gt;=スコアリング基準!$B$32,"B","C"))))</f>
        <v/>
      </c>
      <c r="AA1299">
        <f>IFERROR(INDEX(実績DB!$I$3:$I$104,MATCH($B1299&amp;$C1299,実績DB!$J$3:$J$104,0)),"")</f>
        <v/>
      </c>
    </row>
    <row r="1300">
      <c r="A1300" t="n">
        <v>1298</v>
      </c>
      <c r="B1300" t="inlineStr">
        <is>
          <t>東京</t>
        </is>
      </c>
      <c r="C1300" t="inlineStr">
        <is>
          <t>みなみ野変電所</t>
        </is>
      </c>
      <c r="D1300" t="inlineStr">
        <is>
          <t>東京都</t>
        </is>
      </c>
      <c r="E1300" t="n">
        <v>66</v>
      </c>
      <c r="G1300" s="3" t="n">
        <v>35.632378</v>
      </c>
      <c r="H1300" s="3" t="n">
        <v>139.320404</v>
      </c>
      <c r="I1300" t="inlineStr">
        <is>
          <t>OSM実測</t>
        </is>
      </c>
      <c r="J1300" t="n">
        <v>38</v>
      </c>
      <c r="K1300" t="n">
        <v>39</v>
      </c>
      <c r="L1300" t="n">
        <v>-20</v>
      </c>
      <c r="M1300" t="n">
        <v>19</v>
      </c>
      <c r="N1300" t="n">
        <v>19</v>
      </c>
      <c r="O1300" t="inlineStr">
        <is>
          <t>不可 #3</t>
        </is>
      </c>
      <c r="P1300" t="inlineStr">
        <is>
          <t>なし</t>
        </is>
      </c>
      <c r="R1300" s="4">
        <f>IF(COUNT($M1300:$N1300)=0,"",IF(AND(IF($N1300&lt;&gt;"",$N1300,$M1300)&lt;=0,$O1300&lt;&gt;"可"),"警告",""))</f>
        <v/>
      </c>
      <c r="S1300" s="4">
        <f>IF(COUNT($M1300:$N1300)=0,0,IF(IF($N1300&lt;&gt;"",$N1300,$M1300)&gt;=スコアリング基準!$B$20,スコアリング基準!$C$20,IF(IF($N1300&lt;&gt;"",$N1300,$M1300)&gt;=スコアリング基準!$B$21,スコアリング基準!$C$21,IF(IF($N1300&lt;&gt;"",$N1300,$M1300)&gt;0,スコアリング基準!$C$22,0))))</f>
        <v/>
      </c>
      <c r="T1300" s="4">
        <f>IF($O1300="可",スコアリング基準!$C$23,0)</f>
        <v/>
      </c>
      <c r="U1300" s="4">
        <f>IF(OR(COUNT($K1300:$L1300)&lt;2,$K1300=0),0,IF(ABS($L1300)/$K1300&lt;=スコアリング基準!$B$24,スコアリング基準!$C$24,IF(ABS($L1300)/$K1300&lt;=スコアリング基準!$B$25,スコアリング基準!$C$25,IF(ABS($L1300)/$K1300&lt;=スコアリング基準!$B$26,スコアリング基準!$C$26,0))))</f>
        <v/>
      </c>
      <c r="V1300" s="4">
        <f>IF($P1300="なし",スコアリング基準!$C$27,0)</f>
        <v/>
      </c>
      <c r="W1300" s="4">
        <f>IF($F1300="",0,IF(ISNUMBER($F1300),IF($F1300&lt;=スコアリング基準!$B$28,スコアリング基準!$C$28,スコアリング基準!$C$29),0))</f>
        <v/>
      </c>
      <c r="X1300" s="4">
        <f>IFERROR(VLOOKUP($B1300,スコアリング基準!$A$36:$B$46,2,FALSE),0)</f>
        <v/>
      </c>
      <c r="Y1300" s="4">
        <f>SUM($S1300:$X1300)</f>
        <v/>
      </c>
      <c r="Z1300" s="4">
        <f>IF(COUNT($M1300:$N1300)=0,"データ無",IF($Y1300&gt;=スコアリング基準!$B$30,"S",IF($Y1300&gt;=スコアリング基準!$B$31,"A",IF($Y1300&gt;=スコアリング基準!$B$32,"B","C"))))</f>
        <v/>
      </c>
      <c r="AA1300">
        <f>IFERROR(INDEX(実績DB!$I$3:$I$104,MATCH($B1300&amp;$C1300,実績DB!$J$3:$J$104,0)),"")</f>
        <v/>
      </c>
    </row>
    <row r="1301">
      <c r="A1301" t="n">
        <v>1299</v>
      </c>
      <c r="B1301" t="inlineStr">
        <is>
          <t>東京</t>
        </is>
      </c>
      <c r="C1301" t="inlineStr">
        <is>
          <t>アカデミアパーク変電所</t>
        </is>
      </c>
      <c r="D1301" t="inlineStr">
        <is>
          <t>千葉県</t>
        </is>
      </c>
      <c r="E1301" t="n">
        <v>66</v>
      </c>
      <c r="G1301" s="3" t="n">
        <v>35.314194</v>
      </c>
      <c r="H1301" s="3" t="n">
        <v>139.998622</v>
      </c>
      <c r="I1301" t="inlineStr">
        <is>
          <t>OSM実測</t>
        </is>
      </c>
      <c r="R1301" s="4">
        <f>IF(COUNT($M1301:$N1301)=0,"",IF(AND(IF($N1301&lt;&gt;"",$N1301,$M1301)&lt;=0,$O1301&lt;&gt;"可"),"警告",""))</f>
        <v/>
      </c>
      <c r="S1301" s="4">
        <f>IF(COUNT($M1301:$N1301)=0,0,IF(IF($N1301&lt;&gt;"",$N1301,$M1301)&gt;=スコアリング基準!$B$20,スコアリング基準!$C$20,IF(IF($N1301&lt;&gt;"",$N1301,$M1301)&gt;=スコアリング基準!$B$21,スコアリング基準!$C$21,IF(IF($N1301&lt;&gt;"",$N1301,$M1301)&gt;0,スコアリング基準!$C$22,0))))</f>
        <v/>
      </c>
      <c r="T1301" s="4">
        <f>IF($O1301="可",スコアリング基準!$C$23,0)</f>
        <v/>
      </c>
      <c r="U1301" s="4">
        <f>IF(OR(COUNT($K1301:$L1301)&lt;2,$K1301=0),0,IF(ABS($L1301)/$K1301&lt;=スコアリング基準!$B$24,スコアリング基準!$C$24,IF(ABS($L1301)/$K1301&lt;=スコアリング基準!$B$25,スコアリング基準!$C$25,IF(ABS($L1301)/$K1301&lt;=スコアリング基準!$B$26,スコアリング基準!$C$26,0))))</f>
        <v/>
      </c>
      <c r="V1301" s="4">
        <f>IF($P1301="なし",スコアリング基準!$C$27,0)</f>
        <v/>
      </c>
      <c r="W1301" s="4">
        <f>IF($F1301="",0,IF(ISNUMBER($F1301),IF($F1301&lt;=スコアリング基準!$B$28,スコアリング基準!$C$28,スコアリング基準!$C$29),0))</f>
        <v/>
      </c>
      <c r="X1301" s="4">
        <f>IFERROR(VLOOKUP($B1301,スコアリング基準!$A$36:$B$46,2,FALSE),0)</f>
        <v/>
      </c>
      <c r="Y1301" s="4">
        <f>SUM($S1301:$X1301)</f>
        <v/>
      </c>
      <c r="Z1301" s="4">
        <f>IF(COUNT($M1301:$N1301)=0,"データ無",IF($Y1301&gt;=スコアリング基準!$B$30,"S",IF($Y1301&gt;=スコアリング基準!$B$31,"A",IF($Y1301&gt;=スコアリング基準!$B$32,"B","C"))))</f>
        <v/>
      </c>
      <c r="AA1301">
        <f>IFERROR(INDEX(実績DB!$I$3:$I$104,MATCH($B1301&amp;$C1301,実績DB!$J$3:$J$104,0)),"")</f>
        <v/>
      </c>
    </row>
    <row r="1302">
      <c r="A1302" t="n">
        <v>1300</v>
      </c>
      <c r="B1302" t="inlineStr">
        <is>
          <t>東京</t>
        </is>
      </c>
      <c r="C1302" t="inlineStr">
        <is>
          <t>キヤノン美里変電所</t>
        </is>
      </c>
      <c r="D1302" t="inlineStr">
        <is>
          <t>埼玉県</t>
        </is>
      </c>
      <c r="E1302" t="n">
        <v>66</v>
      </c>
      <c r="G1302" s="3" t="n">
        <v>36.16927</v>
      </c>
      <c r="H1302" s="3" t="n">
        <v>139.18882</v>
      </c>
      <c r="I1302" t="inlineStr">
        <is>
          <t>OSM実測</t>
        </is>
      </c>
      <c r="R1302" s="4">
        <f>IF(COUNT($M1302:$N1302)=0,"",IF(AND(IF($N1302&lt;&gt;"",$N1302,$M1302)&lt;=0,$O1302&lt;&gt;"可"),"警告",""))</f>
        <v/>
      </c>
      <c r="S1302" s="4">
        <f>IF(COUNT($M1302:$N1302)=0,0,IF(IF($N1302&lt;&gt;"",$N1302,$M1302)&gt;=スコアリング基準!$B$20,スコアリング基準!$C$20,IF(IF($N1302&lt;&gt;"",$N1302,$M1302)&gt;=スコアリング基準!$B$21,スコアリング基準!$C$21,IF(IF($N1302&lt;&gt;"",$N1302,$M1302)&gt;0,スコアリング基準!$C$22,0))))</f>
        <v/>
      </c>
      <c r="T1302" s="4">
        <f>IF($O1302="可",スコアリング基準!$C$23,0)</f>
        <v/>
      </c>
      <c r="U1302" s="4">
        <f>IF(OR(COUNT($K1302:$L1302)&lt;2,$K1302=0),0,IF(ABS($L1302)/$K1302&lt;=スコアリング基準!$B$24,スコアリング基準!$C$24,IF(ABS($L1302)/$K1302&lt;=スコアリング基準!$B$25,スコアリング基準!$C$25,IF(ABS($L1302)/$K1302&lt;=スコアリング基準!$B$26,スコアリング基準!$C$26,0))))</f>
        <v/>
      </c>
      <c r="V1302" s="4">
        <f>IF($P1302="なし",スコアリング基準!$C$27,0)</f>
        <v/>
      </c>
      <c r="W1302" s="4">
        <f>IF($F1302="",0,IF(ISNUMBER($F1302),IF($F1302&lt;=スコアリング基準!$B$28,スコアリング基準!$C$28,スコアリング基準!$C$29),0))</f>
        <v/>
      </c>
      <c r="X1302" s="4">
        <f>IFERROR(VLOOKUP($B1302,スコアリング基準!$A$36:$B$46,2,FALSE),0)</f>
        <v/>
      </c>
      <c r="Y1302" s="4">
        <f>SUM($S1302:$X1302)</f>
        <v/>
      </c>
      <c r="Z1302" s="4">
        <f>IF(COUNT($M1302:$N1302)=0,"データ無",IF($Y1302&gt;=スコアリング基準!$B$30,"S",IF($Y1302&gt;=スコアリング基準!$B$31,"A",IF($Y1302&gt;=スコアリング基準!$B$32,"B","C"))))</f>
        <v/>
      </c>
      <c r="AA1302">
        <f>IFERROR(INDEX(実績DB!$I$3:$I$104,MATCH($B1302&amp;$C1302,実績DB!$J$3:$J$104,0)),"")</f>
        <v/>
      </c>
    </row>
    <row r="1303">
      <c r="A1303" t="n">
        <v>1301</v>
      </c>
      <c r="B1303" t="inlineStr">
        <is>
          <t>東京</t>
        </is>
      </c>
      <c r="C1303" t="inlineStr">
        <is>
          <t>ジェイテクト東京工場変電所</t>
        </is>
      </c>
      <c r="D1303" t="inlineStr">
        <is>
          <t>東京都</t>
        </is>
      </c>
      <c r="E1303" t="n">
        <v>66</v>
      </c>
      <c r="G1303" s="3" t="n">
        <v>35.774956</v>
      </c>
      <c r="H1303" s="3" t="n">
        <v>139.316814</v>
      </c>
      <c r="I1303" t="inlineStr">
        <is>
          <t>OSM実測</t>
        </is>
      </c>
      <c r="R1303" s="4">
        <f>IF(COUNT($M1303:$N1303)=0,"",IF(AND(IF($N1303&lt;&gt;"",$N1303,$M1303)&lt;=0,$O1303&lt;&gt;"可"),"警告",""))</f>
        <v/>
      </c>
      <c r="S1303" s="4">
        <f>IF(COUNT($M1303:$N1303)=0,0,IF(IF($N1303&lt;&gt;"",$N1303,$M1303)&gt;=スコアリング基準!$B$20,スコアリング基準!$C$20,IF(IF($N1303&lt;&gt;"",$N1303,$M1303)&gt;=スコアリング基準!$B$21,スコアリング基準!$C$21,IF(IF($N1303&lt;&gt;"",$N1303,$M1303)&gt;0,スコアリング基準!$C$22,0))))</f>
        <v/>
      </c>
      <c r="T1303" s="4">
        <f>IF($O1303="可",スコアリング基準!$C$23,0)</f>
        <v/>
      </c>
      <c r="U1303" s="4">
        <f>IF(OR(COUNT($K1303:$L1303)&lt;2,$K1303=0),0,IF(ABS($L1303)/$K1303&lt;=スコアリング基準!$B$24,スコアリング基準!$C$24,IF(ABS($L1303)/$K1303&lt;=スコアリング基準!$B$25,スコアリング基準!$C$25,IF(ABS($L1303)/$K1303&lt;=スコアリング基準!$B$26,スコアリング基準!$C$26,0))))</f>
        <v/>
      </c>
      <c r="V1303" s="4">
        <f>IF($P1303="なし",スコアリング基準!$C$27,0)</f>
        <v/>
      </c>
      <c r="W1303" s="4">
        <f>IF($F1303="",0,IF(ISNUMBER($F1303),IF($F1303&lt;=スコアリング基準!$B$28,スコアリング基準!$C$28,スコアリング基準!$C$29),0))</f>
        <v/>
      </c>
      <c r="X1303" s="4">
        <f>IFERROR(VLOOKUP($B1303,スコアリング基準!$A$36:$B$46,2,FALSE),0)</f>
        <v/>
      </c>
      <c r="Y1303" s="4">
        <f>SUM($S1303:$X1303)</f>
        <v/>
      </c>
      <c r="Z1303" s="4">
        <f>IF(COUNT($M1303:$N1303)=0,"データ無",IF($Y1303&gt;=スコアリング基準!$B$30,"S",IF($Y1303&gt;=スコアリング基準!$B$31,"A",IF($Y1303&gt;=スコアリング基準!$B$32,"B","C"))))</f>
        <v/>
      </c>
      <c r="AA1303">
        <f>IFERROR(INDEX(実績DB!$I$3:$I$104,MATCH($B1303&amp;$C1303,実績DB!$J$3:$J$104,0)),"")</f>
        <v/>
      </c>
    </row>
    <row r="1304">
      <c r="A1304" t="n">
        <v>1302</v>
      </c>
      <c r="B1304" t="inlineStr">
        <is>
          <t>東京</t>
        </is>
      </c>
      <c r="C1304" t="inlineStr">
        <is>
          <t>ボッシュ東松山変電所</t>
        </is>
      </c>
      <c r="D1304" t="inlineStr">
        <is>
          <t>埼玉県</t>
        </is>
      </c>
      <c r="E1304" t="n">
        <v>66</v>
      </c>
      <c r="G1304" s="3" t="n">
        <v>36.037758</v>
      </c>
      <c r="H1304" s="3" t="n">
        <v>139.393888</v>
      </c>
      <c r="I1304" t="inlineStr">
        <is>
          <t>OSM実測</t>
        </is>
      </c>
      <c r="R1304" s="4">
        <f>IF(COUNT($M1304:$N1304)=0,"",IF(AND(IF($N1304&lt;&gt;"",$N1304,$M1304)&lt;=0,$O1304&lt;&gt;"可"),"警告",""))</f>
        <v/>
      </c>
      <c r="S1304" s="4">
        <f>IF(COUNT($M1304:$N1304)=0,0,IF(IF($N1304&lt;&gt;"",$N1304,$M1304)&gt;=スコアリング基準!$B$20,スコアリング基準!$C$20,IF(IF($N1304&lt;&gt;"",$N1304,$M1304)&gt;=スコアリング基準!$B$21,スコアリング基準!$C$21,IF(IF($N1304&lt;&gt;"",$N1304,$M1304)&gt;0,スコアリング基準!$C$22,0))))</f>
        <v/>
      </c>
      <c r="T1304" s="4">
        <f>IF($O1304="可",スコアリング基準!$C$23,0)</f>
        <v/>
      </c>
      <c r="U1304" s="4">
        <f>IF(OR(COUNT($K1304:$L1304)&lt;2,$K1304=0),0,IF(ABS($L1304)/$K1304&lt;=スコアリング基準!$B$24,スコアリング基準!$C$24,IF(ABS($L1304)/$K1304&lt;=スコアリング基準!$B$25,スコアリング基準!$C$25,IF(ABS($L1304)/$K1304&lt;=スコアリング基準!$B$26,スコアリング基準!$C$26,0))))</f>
        <v/>
      </c>
      <c r="V1304" s="4">
        <f>IF($P1304="なし",スコアリング基準!$C$27,0)</f>
        <v/>
      </c>
      <c r="W1304" s="4">
        <f>IF($F1304="",0,IF(ISNUMBER($F1304),IF($F1304&lt;=スコアリング基準!$B$28,スコアリング基準!$C$28,スコアリング基準!$C$29),0))</f>
        <v/>
      </c>
      <c r="X1304" s="4">
        <f>IFERROR(VLOOKUP($B1304,スコアリング基準!$A$36:$B$46,2,FALSE),0)</f>
        <v/>
      </c>
      <c r="Y1304" s="4">
        <f>SUM($S1304:$X1304)</f>
        <v/>
      </c>
      <c r="Z1304" s="4">
        <f>IF(COUNT($M1304:$N1304)=0,"データ無",IF($Y1304&gt;=スコアリング基準!$B$30,"S",IF($Y1304&gt;=スコアリング基準!$B$31,"A",IF($Y1304&gt;=スコアリング基準!$B$32,"B","C"))))</f>
        <v/>
      </c>
      <c r="AA1304">
        <f>IFERROR(INDEX(実績DB!$I$3:$I$104,MATCH($B1304&amp;$C1304,実績DB!$J$3:$J$104,0)),"")</f>
        <v/>
      </c>
    </row>
    <row r="1305">
      <c r="A1305" t="n">
        <v>1303</v>
      </c>
      <c r="B1305" t="inlineStr">
        <is>
          <t>東京</t>
        </is>
      </c>
      <c r="C1305" t="inlineStr">
        <is>
          <t>ユニオントラスト変電所</t>
        </is>
      </c>
      <c r="D1305" t="inlineStr">
        <is>
          <t>群馬県</t>
        </is>
      </c>
      <c r="E1305" t="n">
        <v>66</v>
      </c>
      <c r="G1305" s="3" t="n">
        <v>36.263044</v>
      </c>
      <c r="H1305" s="3" t="n">
        <v>139.216729</v>
      </c>
      <c r="I1305" t="inlineStr">
        <is>
          <t>OSM実測</t>
        </is>
      </c>
      <c r="R1305" s="4">
        <f>IF(COUNT($M1305:$N1305)=0,"",IF(AND(IF($N1305&lt;&gt;"",$N1305,$M1305)&lt;=0,$O1305&lt;&gt;"可"),"警告",""))</f>
        <v/>
      </c>
      <c r="S1305" s="4">
        <f>IF(COUNT($M1305:$N1305)=0,0,IF(IF($N1305&lt;&gt;"",$N1305,$M1305)&gt;=スコアリング基準!$B$20,スコアリング基準!$C$20,IF(IF($N1305&lt;&gt;"",$N1305,$M1305)&gt;=スコアリング基準!$B$21,スコアリング基準!$C$21,IF(IF($N1305&lt;&gt;"",$N1305,$M1305)&gt;0,スコアリング基準!$C$22,0))))</f>
        <v/>
      </c>
      <c r="T1305" s="4">
        <f>IF($O1305="可",スコアリング基準!$C$23,0)</f>
        <v/>
      </c>
      <c r="U1305" s="4">
        <f>IF(OR(COUNT($K1305:$L1305)&lt;2,$K1305=0),0,IF(ABS($L1305)/$K1305&lt;=スコアリング基準!$B$24,スコアリング基準!$C$24,IF(ABS($L1305)/$K1305&lt;=スコアリング基準!$B$25,スコアリング基準!$C$25,IF(ABS($L1305)/$K1305&lt;=スコアリング基準!$B$26,スコアリング基準!$C$26,0))))</f>
        <v/>
      </c>
      <c r="V1305" s="4">
        <f>IF($P1305="なし",スコアリング基準!$C$27,0)</f>
        <v/>
      </c>
      <c r="W1305" s="4">
        <f>IF($F1305="",0,IF(ISNUMBER($F1305),IF($F1305&lt;=スコアリング基準!$B$28,スコアリング基準!$C$28,スコアリング基準!$C$29),0))</f>
        <v/>
      </c>
      <c r="X1305" s="4">
        <f>IFERROR(VLOOKUP($B1305,スコアリング基準!$A$36:$B$46,2,FALSE),0)</f>
        <v/>
      </c>
      <c r="Y1305" s="4">
        <f>SUM($S1305:$X1305)</f>
        <v/>
      </c>
      <c r="Z1305" s="4">
        <f>IF(COUNT($M1305:$N1305)=0,"データ無",IF($Y1305&gt;=スコアリング基準!$B$30,"S",IF($Y1305&gt;=スコアリング基準!$B$31,"A",IF($Y1305&gt;=スコアリング基準!$B$32,"B","C"))))</f>
        <v/>
      </c>
      <c r="AA1305">
        <f>IFERROR(INDEX(実績DB!$I$3:$I$104,MATCH($B1305&amp;$C1305,実績DB!$J$3:$J$104,0)),"")</f>
        <v/>
      </c>
    </row>
    <row r="1306">
      <c r="A1306" t="n">
        <v>1304</v>
      </c>
      <c r="B1306" t="inlineStr">
        <is>
          <t>東京</t>
        </is>
      </c>
      <c r="C1306" t="inlineStr">
        <is>
          <t>リンテック熊谷変電所</t>
        </is>
      </c>
      <c r="D1306" t="inlineStr">
        <is>
          <t>埼玉県</t>
        </is>
      </c>
      <c r="E1306" t="n">
        <v>66</v>
      </c>
      <c r="G1306" s="3" t="n">
        <v>36.13433</v>
      </c>
      <c r="H1306" s="3" t="n">
        <v>139.359589</v>
      </c>
      <c r="I1306" t="inlineStr">
        <is>
          <t>OSM実測</t>
        </is>
      </c>
      <c r="R1306" s="4">
        <f>IF(COUNT($M1306:$N1306)=0,"",IF(AND(IF($N1306&lt;&gt;"",$N1306,$M1306)&lt;=0,$O1306&lt;&gt;"可"),"警告",""))</f>
        <v/>
      </c>
      <c r="S1306" s="4">
        <f>IF(COUNT($M1306:$N1306)=0,0,IF(IF($N1306&lt;&gt;"",$N1306,$M1306)&gt;=スコアリング基準!$B$20,スコアリング基準!$C$20,IF(IF($N1306&lt;&gt;"",$N1306,$M1306)&gt;=スコアリング基準!$B$21,スコアリング基準!$C$21,IF(IF($N1306&lt;&gt;"",$N1306,$M1306)&gt;0,スコアリング基準!$C$22,0))))</f>
        <v/>
      </c>
      <c r="T1306" s="4">
        <f>IF($O1306="可",スコアリング基準!$C$23,0)</f>
        <v/>
      </c>
      <c r="U1306" s="4">
        <f>IF(OR(COUNT($K1306:$L1306)&lt;2,$K1306=0),0,IF(ABS($L1306)/$K1306&lt;=スコアリング基準!$B$24,スコアリング基準!$C$24,IF(ABS($L1306)/$K1306&lt;=スコアリング基準!$B$25,スコアリング基準!$C$25,IF(ABS($L1306)/$K1306&lt;=スコアリング基準!$B$26,スコアリング基準!$C$26,0))))</f>
        <v/>
      </c>
      <c r="V1306" s="4">
        <f>IF($P1306="なし",スコアリング基準!$C$27,0)</f>
        <v/>
      </c>
      <c r="W1306" s="4">
        <f>IF($F1306="",0,IF(ISNUMBER($F1306),IF($F1306&lt;=スコアリング基準!$B$28,スコアリング基準!$C$28,スコアリング基準!$C$29),0))</f>
        <v/>
      </c>
      <c r="X1306" s="4">
        <f>IFERROR(VLOOKUP($B1306,スコアリング基準!$A$36:$B$46,2,FALSE),0)</f>
        <v/>
      </c>
      <c r="Y1306" s="4">
        <f>SUM($S1306:$X1306)</f>
        <v/>
      </c>
      <c r="Z1306" s="4">
        <f>IF(COUNT($M1306:$N1306)=0,"データ無",IF($Y1306&gt;=スコアリング基準!$B$30,"S",IF($Y1306&gt;=スコアリング基準!$B$31,"A",IF($Y1306&gt;=スコアリング基準!$B$32,"B","C"))))</f>
        <v/>
      </c>
      <c r="AA1306">
        <f>IFERROR(INDEX(実績DB!$I$3:$I$104,MATCH($B1306&amp;$C1306,実績DB!$J$3:$J$104,0)),"")</f>
        <v/>
      </c>
    </row>
    <row r="1307">
      <c r="A1307" t="n">
        <v>1305</v>
      </c>
      <c r="B1307" t="inlineStr">
        <is>
          <t>東京</t>
        </is>
      </c>
      <c r="C1307" t="inlineStr">
        <is>
          <t>レンゴー株式会社八潮工場 特高変電所</t>
        </is>
      </c>
      <c r="D1307" t="inlineStr">
        <is>
          <t>埼玉県</t>
        </is>
      </c>
      <c r="E1307" t="n">
        <v>66</v>
      </c>
      <c r="G1307" s="3" t="n">
        <v>35.814773</v>
      </c>
      <c r="H1307" s="3" t="n">
        <v>139.816987</v>
      </c>
      <c r="I1307" t="inlineStr">
        <is>
          <t>OSM実測</t>
        </is>
      </c>
      <c r="R1307" s="4">
        <f>IF(COUNT($M1307:$N1307)=0,"",IF(AND(IF($N1307&lt;&gt;"",$N1307,$M1307)&lt;=0,$O1307&lt;&gt;"可"),"警告",""))</f>
        <v/>
      </c>
      <c r="S1307" s="4">
        <f>IF(COUNT($M1307:$N1307)=0,0,IF(IF($N1307&lt;&gt;"",$N1307,$M1307)&gt;=スコアリング基準!$B$20,スコアリング基準!$C$20,IF(IF($N1307&lt;&gt;"",$N1307,$M1307)&gt;=スコアリング基準!$B$21,スコアリング基準!$C$21,IF(IF($N1307&lt;&gt;"",$N1307,$M1307)&gt;0,スコアリング基準!$C$22,0))))</f>
        <v/>
      </c>
      <c r="T1307" s="4">
        <f>IF($O1307="可",スコアリング基準!$C$23,0)</f>
        <v/>
      </c>
      <c r="U1307" s="4">
        <f>IF(OR(COUNT($K1307:$L1307)&lt;2,$K1307=0),0,IF(ABS($L1307)/$K1307&lt;=スコアリング基準!$B$24,スコアリング基準!$C$24,IF(ABS($L1307)/$K1307&lt;=スコアリング基準!$B$25,スコアリング基準!$C$25,IF(ABS($L1307)/$K1307&lt;=スコアリング基準!$B$26,スコアリング基準!$C$26,0))))</f>
        <v/>
      </c>
      <c r="V1307" s="4">
        <f>IF($P1307="なし",スコアリング基準!$C$27,0)</f>
        <v/>
      </c>
      <c r="W1307" s="4">
        <f>IF($F1307="",0,IF(ISNUMBER($F1307),IF($F1307&lt;=スコアリング基準!$B$28,スコアリング基準!$C$28,スコアリング基準!$C$29),0))</f>
        <v/>
      </c>
      <c r="X1307" s="4">
        <f>IFERROR(VLOOKUP($B1307,スコアリング基準!$A$36:$B$46,2,FALSE),0)</f>
        <v/>
      </c>
      <c r="Y1307" s="4">
        <f>SUM($S1307:$X1307)</f>
        <v/>
      </c>
      <c r="Z1307" s="4">
        <f>IF(COUNT($M1307:$N1307)=0,"データ無",IF($Y1307&gt;=スコアリング基準!$B$30,"S",IF($Y1307&gt;=スコアリング基準!$B$31,"A",IF($Y1307&gt;=スコアリング基準!$B$32,"B","C"))))</f>
        <v/>
      </c>
      <c r="AA1307">
        <f>IFERROR(INDEX(実績DB!$I$3:$I$104,MATCH($B1307&amp;$C1307,実績DB!$J$3:$J$104,0)),"")</f>
        <v/>
      </c>
    </row>
    <row r="1308">
      <c r="A1308" t="n">
        <v>1306</v>
      </c>
      <c r="B1308" t="inlineStr">
        <is>
          <t>東京</t>
        </is>
      </c>
      <c r="C1308" t="inlineStr">
        <is>
          <t>一之江変電所</t>
        </is>
      </c>
      <c r="D1308" t="inlineStr">
        <is>
          <t>東京都</t>
        </is>
      </c>
      <c r="E1308" t="n">
        <v>66</v>
      </c>
      <c r="G1308" s="3" t="n">
        <v>35.700176</v>
      </c>
      <c r="H1308" s="3" t="n">
        <v>139.879912</v>
      </c>
      <c r="I1308" t="inlineStr">
        <is>
          <t>OSM実測</t>
        </is>
      </c>
      <c r="J1308" t="n">
        <v>38</v>
      </c>
      <c r="K1308" t="n">
        <v>39</v>
      </c>
      <c r="L1308" t="n">
        <v>-20</v>
      </c>
      <c r="M1308" t="n">
        <v>19</v>
      </c>
      <c r="N1308" t="n">
        <v>0</v>
      </c>
      <c r="O1308" t="inlineStr">
        <is>
          <t>不可 #3</t>
        </is>
      </c>
      <c r="P1308" t="inlineStr">
        <is>
          <t>有り</t>
        </is>
      </c>
      <c r="R1308" s="4">
        <f>IF(COUNT($M1308:$N1308)=0,"",IF(AND(IF($N1308&lt;&gt;"",$N1308,$M1308)&lt;=0,$O1308&lt;&gt;"可"),"警告",""))</f>
        <v/>
      </c>
      <c r="S1308" s="4">
        <f>IF(COUNT($M1308:$N1308)=0,0,IF(IF($N1308&lt;&gt;"",$N1308,$M1308)&gt;=スコアリング基準!$B$20,スコアリング基準!$C$20,IF(IF($N1308&lt;&gt;"",$N1308,$M1308)&gt;=スコアリング基準!$B$21,スコアリング基準!$C$21,IF(IF($N1308&lt;&gt;"",$N1308,$M1308)&gt;0,スコアリング基準!$C$22,0))))</f>
        <v/>
      </c>
      <c r="T1308" s="4">
        <f>IF($O1308="可",スコアリング基準!$C$23,0)</f>
        <v/>
      </c>
      <c r="U1308" s="4">
        <f>IF(OR(COUNT($K1308:$L1308)&lt;2,$K1308=0),0,IF(ABS($L1308)/$K1308&lt;=スコアリング基準!$B$24,スコアリング基準!$C$24,IF(ABS($L1308)/$K1308&lt;=スコアリング基準!$B$25,スコアリング基準!$C$25,IF(ABS($L1308)/$K1308&lt;=スコアリング基準!$B$26,スコアリング基準!$C$26,0))))</f>
        <v/>
      </c>
      <c r="V1308" s="4">
        <f>IF($P1308="なし",スコアリング基準!$C$27,0)</f>
        <v/>
      </c>
      <c r="W1308" s="4">
        <f>IF($F1308="",0,IF(ISNUMBER($F1308),IF($F1308&lt;=スコアリング基準!$B$28,スコアリング基準!$C$28,スコアリング基準!$C$29),0))</f>
        <v/>
      </c>
      <c r="X1308" s="4">
        <f>IFERROR(VLOOKUP($B1308,スコアリング基準!$A$36:$B$46,2,FALSE),0)</f>
        <v/>
      </c>
      <c r="Y1308" s="4">
        <f>SUM($S1308:$X1308)</f>
        <v/>
      </c>
      <c r="Z1308" s="4">
        <f>IF(COUNT($M1308:$N1308)=0,"データ無",IF($Y1308&gt;=スコアリング基準!$B$30,"S",IF($Y1308&gt;=スコアリング基準!$B$31,"A",IF($Y1308&gt;=スコアリング基準!$B$32,"B","C"))))</f>
        <v/>
      </c>
      <c r="AA1308">
        <f>IFERROR(INDEX(実績DB!$I$3:$I$104,MATCH($B1308&amp;$C1308,実績DB!$J$3:$J$104,0)),"")</f>
        <v/>
      </c>
    </row>
    <row r="1309">
      <c r="A1309" t="n">
        <v>1307</v>
      </c>
      <c r="B1309" t="inlineStr">
        <is>
          <t>東京</t>
        </is>
      </c>
      <c r="C1309" t="inlineStr">
        <is>
          <t>一宮変電所</t>
        </is>
      </c>
      <c r="D1309" t="inlineStr">
        <is>
          <t>千葉県</t>
        </is>
      </c>
      <c r="E1309" t="n">
        <v>66</v>
      </c>
      <c r="G1309" s="3" t="n">
        <v>35.383558</v>
      </c>
      <c r="H1309" s="3" t="n">
        <v>140.3599</v>
      </c>
      <c r="I1309" t="inlineStr">
        <is>
          <t>OSM実測</t>
        </is>
      </c>
      <c r="R1309" s="4">
        <f>IF(COUNT($M1309:$N1309)=0,"",IF(AND(IF($N1309&lt;&gt;"",$N1309,$M1309)&lt;=0,$O1309&lt;&gt;"可"),"警告",""))</f>
        <v/>
      </c>
      <c r="S1309" s="4">
        <f>IF(COUNT($M1309:$N1309)=0,0,IF(IF($N1309&lt;&gt;"",$N1309,$M1309)&gt;=スコアリング基準!$B$20,スコアリング基準!$C$20,IF(IF($N1309&lt;&gt;"",$N1309,$M1309)&gt;=スコアリング基準!$B$21,スコアリング基準!$C$21,IF(IF($N1309&lt;&gt;"",$N1309,$M1309)&gt;0,スコアリング基準!$C$22,0))))</f>
        <v/>
      </c>
      <c r="T1309" s="4">
        <f>IF($O1309="可",スコアリング基準!$C$23,0)</f>
        <v/>
      </c>
      <c r="U1309" s="4">
        <f>IF(OR(COUNT($K1309:$L1309)&lt;2,$K1309=0),0,IF(ABS($L1309)/$K1309&lt;=スコアリング基準!$B$24,スコアリング基準!$C$24,IF(ABS($L1309)/$K1309&lt;=スコアリング基準!$B$25,スコアリング基準!$C$25,IF(ABS($L1309)/$K1309&lt;=スコアリング基準!$B$26,スコアリング基準!$C$26,0))))</f>
        <v/>
      </c>
      <c r="V1309" s="4">
        <f>IF($P1309="なし",スコアリング基準!$C$27,0)</f>
        <v/>
      </c>
      <c r="W1309" s="4">
        <f>IF($F1309="",0,IF(ISNUMBER($F1309),IF($F1309&lt;=スコアリング基準!$B$28,スコアリング基準!$C$28,スコアリング基準!$C$29),0))</f>
        <v/>
      </c>
      <c r="X1309" s="4">
        <f>IFERROR(VLOOKUP($B1309,スコアリング基準!$A$36:$B$46,2,FALSE),0)</f>
        <v/>
      </c>
      <c r="Y1309" s="4">
        <f>SUM($S1309:$X1309)</f>
        <v/>
      </c>
      <c r="Z1309" s="4">
        <f>IF(COUNT($M1309:$N1309)=0,"データ無",IF($Y1309&gt;=スコアリング基準!$B$30,"S",IF($Y1309&gt;=スコアリング基準!$B$31,"A",IF($Y1309&gt;=スコアリング基準!$B$32,"B","C"))))</f>
        <v/>
      </c>
      <c r="AA1309">
        <f>IFERROR(INDEX(実績DB!$I$3:$I$104,MATCH($B1309&amp;$C1309,実績DB!$J$3:$J$104,0)),"")</f>
        <v/>
      </c>
    </row>
    <row r="1310">
      <c r="A1310" t="n">
        <v>1308</v>
      </c>
      <c r="B1310" t="inlineStr">
        <is>
          <t>東京</t>
        </is>
      </c>
      <c r="C1310" t="inlineStr">
        <is>
          <t>三の沢変電所</t>
        </is>
      </c>
      <c r="D1310" t="inlineStr">
        <is>
          <t>栃木県</t>
        </is>
      </c>
      <c r="E1310" t="n">
        <v>66</v>
      </c>
      <c r="G1310" s="3" t="n">
        <v>36.564933</v>
      </c>
      <c r="H1310" s="3" t="n">
        <v>139.853696</v>
      </c>
      <c r="I1310" t="inlineStr">
        <is>
          <t>OSM実測</t>
        </is>
      </c>
      <c r="J1310" t="n">
        <v>38</v>
      </c>
      <c r="K1310" t="n">
        <v>39</v>
      </c>
      <c r="L1310" t="n">
        <v>-20</v>
      </c>
      <c r="M1310" t="n">
        <v>19</v>
      </c>
      <c r="N1310" t="n">
        <v>0</v>
      </c>
      <c r="O1310" t="inlineStr">
        <is>
          <t>不可 #3</t>
        </is>
      </c>
      <c r="P1310" t="inlineStr">
        <is>
          <t>有り</t>
        </is>
      </c>
      <c r="R1310" s="4">
        <f>IF(COUNT($M1310:$N1310)=0,"",IF(AND(IF($N1310&lt;&gt;"",$N1310,$M1310)&lt;=0,$O1310&lt;&gt;"可"),"警告",""))</f>
        <v/>
      </c>
      <c r="S1310" s="4">
        <f>IF(COUNT($M1310:$N1310)=0,0,IF(IF($N1310&lt;&gt;"",$N1310,$M1310)&gt;=スコアリング基準!$B$20,スコアリング基準!$C$20,IF(IF($N1310&lt;&gt;"",$N1310,$M1310)&gt;=スコアリング基準!$B$21,スコアリング基準!$C$21,IF(IF($N1310&lt;&gt;"",$N1310,$M1310)&gt;0,スコアリング基準!$C$22,0))))</f>
        <v/>
      </c>
      <c r="T1310" s="4">
        <f>IF($O1310="可",スコアリング基準!$C$23,0)</f>
        <v/>
      </c>
      <c r="U1310" s="4">
        <f>IF(OR(COUNT($K1310:$L1310)&lt;2,$K1310=0),0,IF(ABS($L1310)/$K1310&lt;=スコアリング基準!$B$24,スコアリング基準!$C$24,IF(ABS($L1310)/$K1310&lt;=スコアリング基準!$B$25,スコアリング基準!$C$25,IF(ABS($L1310)/$K1310&lt;=スコアリング基準!$B$26,スコアリング基準!$C$26,0))))</f>
        <v/>
      </c>
      <c r="V1310" s="4">
        <f>IF($P1310="なし",スコアリング基準!$C$27,0)</f>
        <v/>
      </c>
      <c r="W1310" s="4">
        <f>IF($F1310="",0,IF(ISNUMBER($F1310),IF($F1310&lt;=スコアリング基準!$B$28,スコアリング基準!$C$28,スコアリング基準!$C$29),0))</f>
        <v/>
      </c>
      <c r="X1310" s="4">
        <f>IFERROR(VLOOKUP($B1310,スコアリング基準!$A$36:$B$46,2,FALSE),0)</f>
        <v/>
      </c>
      <c r="Y1310" s="4">
        <f>SUM($S1310:$X1310)</f>
        <v/>
      </c>
      <c r="Z1310" s="4">
        <f>IF(COUNT($M1310:$N1310)=0,"データ無",IF($Y1310&gt;=スコアリング基準!$B$30,"S",IF($Y1310&gt;=スコアリング基準!$B$31,"A",IF($Y1310&gt;=スコアリング基準!$B$32,"B","C"))))</f>
        <v/>
      </c>
      <c r="AA1310">
        <f>IFERROR(INDEX(実績DB!$I$3:$I$104,MATCH($B1310&amp;$C1310,実績DB!$J$3:$J$104,0)),"")</f>
        <v/>
      </c>
    </row>
    <row r="1311">
      <c r="A1311" t="n">
        <v>1309</v>
      </c>
      <c r="B1311" t="inlineStr">
        <is>
          <t>東京</t>
        </is>
      </c>
      <c r="C1311" t="inlineStr">
        <is>
          <t>三ヶ尾変電所</t>
        </is>
      </c>
      <c r="D1311" t="inlineStr">
        <is>
          <t>千葉県</t>
        </is>
      </c>
      <c r="E1311" t="n">
        <v>66</v>
      </c>
      <c r="G1311" s="3" t="n">
        <v>35.92862</v>
      </c>
      <c r="H1311" s="3" t="n">
        <v>139.908164</v>
      </c>
      <c r="I1311" t="inlineStr">
        <is>
          <t>OSM実測</t>
        </is>
      </c>
      <c r="J1311" t="n">
        <v>38</v>
      </c>
      <c r="K1311" t="n">
        <v>39</v>
      </c>
      <c r="L1311" t="n">
        <v>-20</v>
      </c>
      <c r="M1311" t="n">
        <v>19</v>
      </c>
      <c r="N1311" t="n">
        <v>0</v>
      </c>
      <c r="O1311" t="inlineStr">
        <is>
          <t>不可 #3</t>
        </is>
      </c>
      <c r="P1311" t="inlineStr">
        <is>
          <t>有り</t>
        </is>
      </c>
      <c r="R1311" s="4">
        <f>IF(COUNT($M1311:$N1311)=0,"",IF(AND(IF($N1311&lt;&gt;"",$N1311,$M1311)&lt;=0,$O1311&lt;&gt;"可"),"警告",""))</f>
        <v/>
      </c>
      <c r="S1311" s="4">
        <f>IF(COUNT($M1311:$N1311)=0,0,IF(IF($N1311&lt;&gt;"",$N1311,$M1311)&gt;=スコアリング基準!$B$20,スコアリング基準!$C$20,IF(IF($N1311&lt;&gt;"",$N1311,$M1311)&gt;=スコアリング基準!$B$21,スコアリング基準!$C$21,IF(IF($N1311&lt;&gt;"",$N1311,$M1311)&gt;0,スコアリング基準!$C$22,0))))</f>
        <v/>
      </c>
      <c r="T1311" s="4">
        <f>IF($O1311="可",スコアリング基準!$C$23,0)</f>
        <v/>
      </c>
      <c r="U1311" s="4">
        <f>IF(OR(COUNT($K1311:$L1311)&lt;2,$K1311=0),0,IF(ABS($L1311)/$K1311&lt;=スコアリング基準!$B$24,スコアリング基準!$C$24,IF(ABS($L1311)/$K1311&lt;=スコアリング基準!$B$25,スコアリング基準!$C$25,IF(ABS($L1311)/$K1311&lt;=スコアリング基準!$B$26,スコアリング基準!$C$26,0))))</f>
        <v/>
      </c>
      <c r="V1311" s="4">
        <f>IF($P1311="なし",スコアリング基準!$C$27,0)</f>
        <v/>
      </c>
      <c r="W1311" s="4">
        <f>IF($F1311="",0,IF(ISNUMBER($F1311),IF($F1311&lt;=スコアリング基準!$B$28,スコアリング基準!$C$28,スコアリング基準!$C$29),0))</f>
        <v/>
      </c>
      <c r="X1311" s="4">
        <f>IFERROR(VLOOKUP($B1311,スコアリング基準!$A$36:$B$46,2,FALSE),0)</f>
        <v/>
      </c>
      <c r="Y1311" s="4">
        <f>SUM($S1311:$X1311)</f>
        <v/>
      </c>
      <c r="Z1311" s="4">
        <f>IF(COUNT($M1311:$N1311)=0,"データ無",IF($Y1311&gt;=スコアリング基準!$B$30,"S",IF($Y1311&gt;=スコアリング基準!$B$31,"A",IF($Y1311&gt;=スコアリング基準!$B$32,"B","C"))))</f>
        <v/>
      </c>
      <c r="AA1311">
        <f>IFERROR(INDEX(実績DB!$I$3:$I$104,MATCH($B1311&amp;$C1311,実績DB!$J$3:$J$104,0)),"")</f>
        <v/>
      </c>
    </row>
    <row r="1312">
      <c r="A1312" t="n">
        <v>1310</v>
      </c>
      <c r="B1312" t="inlineStr">
        <is>
          <t>東京</t>
        </is>
      </c>
      <c r="C1312" t="inlineStr">
        <is>
          <t>三井E&amp;S受電所</t>
        </is>
      </c>
      <c r="D1312" t="inlineStr">
        <is>
          <t>千葉県</t>
        </is>
      </c>
      <c r="E1312" t="n">
        <v>66</v>
      </c>
      <c r="G1312" s="3" t="n">
        <v>35.547479</v>
      </c>
      <c r="H1312" s="3" t="n">
        <v>140.098971</v>
      </c>
      <c r="I1312" t="inlineStr">
        <is>
          <t>OSM実測</t>
        </is>
      </c>
      <c r="R1312" s="4">
        <f>IF(COUNT($M1312:$N1312)=0,"",IF(AND(IF($N1312&lt;&gt;"",$N1312,$M1312)&lt;=0,$O1312&lt;&gt;"可"),"警告",""))</f>
        <v/>
      </c>
      <c r="S1312" s="4">
        <f>IF(COUNT($M1312:$N1312)=0,0,IF(IF($N1312&lt;&gt;"",$N1312,$M1312)&gt;=スコアリング基準!$B$20,スコアリング基準!$C$20,IF(IF($N1312&lt;&gt;"",$N1312,$M1312)&gt;=スコアリング基準!$B$21,スコアリング基準!$C$21,IF(IF($N1312&lt;&gt;"",$N1312,$M1312)&gt;0,スコアリング基準!$C$22,0))))</f>
        <v/>
      </c>
      <c r="T1312" s="4">
        <f>IF($O1312="可",スコアリング基準!$C$23,0)</f>
        <v/>
      </c>
      <c r="U1312" s="4">
        <f>IF(OR(COUNT($K1312:$L1312)&lt;2,$K1312=0),0,IF(ABS($L1312)/$K1312&lt;=スコアリング基準!$B$24,スコアリング基準!$C$24,IF(ABS($L1312)/$K1312&lt;=スコアリング基準!$B$25,スコアリング基準!$C$25,IF(ABS($L1312)/$K1312&lt;=スコアリング基準!$B$26,スコアリング基準!$C$26,0))))</f>
        <v/>
      </c>
      <c r="V1312" s="4">
        <f>IF($P1312="なし",スコアリング基準!$C$27,0)</f>
        <v/>
      </c>
      <c r="W1312" s="4">
        <f>IF($F1312="",0,IF(ISNUMBER($F1312),IF($F1312&lt;=スコアリング基準!$B$28,スコアリング基準!$C$28,スコアリング基準!$C$29),0))</f>
        <v/>
      </c>
      <c r="X1312" s="4">
        <f>IFERROR(VLOOKUP($B1312,スコアリング基準!$A$36:$B$46,2,FALSE),0)</f>
        <v/>
      </c>
      <c r="Y1312" s="4">
        <f>SUM($S1312:$X1312)</f>
        <v/>
      </c>
      <c r="Z1312" s="4">
        <f>IF(COUNT($M1312:$N1312)=0,"データ無",IF($Y1312&gt;=スコアリング基準!$B$30,"S",IF($Y1312&gt;=スコアリング基準!$B$31,"A",IF($Y1312&gt;=スコアリング基準!$B$32,"B","C"))))</f>
        <v/>
      </c>
      <c r="AA1312">
        <f>IFERROR(INDEX(実績DB!$I$3:$I$104,MATCH($B1312&amp;$C1312,実績DB!$J$3:$J$104,0)),"")</f>
        <v/>
      </c>
    </row>
    <row r="1313">
      <c r="A1313" t="n">
        <v>1311</v>
      </c>
      <c r="B1313" t="inlineStr">
        <is>
          <t>東京</t>
        </is>
      </c>
      <c r="C1313" t="inlineStr">
        <is>
          <t>三井精機変電所</t>
        </is>
      </c>
      <c r="D1313" t="inlineStr">
        <is>
          <t>埼玉県</t>
        </is>
      </c>
      <c r="E1313" t="n">
        <v>66</v>
      </c>
      <c r="G1313" s="3" t="n">
        <v>35.981687</v>
      </c>
      <c r="H1313" s="3" t="n">
        <v>139.446618</v>
      </c>
      <c r="I1313" t="inlineStr">
        <is>
          <t>OSM実測</t>
        </is>
      </c>
      <c r="R1313" s="4">
        <f>IF(COUNT($M1313:$N1313)=0,"",IF(AND(IF($N1313&lt;&gt;"",$N1313,$M1313)&lt;=0,$O1313&lt;&gt;"可"),"警告",""))</f>
        <v/>
      </c>
      <c r="S1313" s="4">
        <f>IF(COUNT($M1313:$N1313)=0,0,IF(IF($N1313&lt;&gt;"",$N1313,$M1313)&gt;=スコアリング基準!$B$20,スコアリング基準!$C$20,IF(IF($N1313&lt;&gt;"",$N1313,$M1313)&gt;=スコアリング基準!$B$21,スコアリング基準!$C$21,IF(IF($N1313&lt;&gt;"",$N1313,$M1313)&gt;0,スコアリング基準!$C$22,0))))</f>
        <v/>
      </c>
      <c r="T1313" s="4">
        <f>IF($O1313="可",スコアリング基準!$C$23,0)</f>
        <v/>
      </c>
      <c r="U1313" s="4">
        <f>IF(OR(COUNT($K1313:$L1313)&lt;2,$K1313=0),0,IF(ABS($L1313)/$K1313&lt;=スコアリング基準!$B$24,スコアリング基準!$C$24,IF(ABS($L1313)/$K1313&lt;=スコアリング基準!$B$25,スコアリング基準!$C$25,IF(ABS($L1313)/$K1313&lt;=スコアリング基準!$B$26,スコアリング基準!$C$26,0))))</f>
        <v/>
      </c>
      <c r="V1313" s="4">
        <f>IF($P1313="なし",スコアリング基準!$C$27,0)</f>
        <v/>
      </c>
      <c r="W1313" s="4">
        <f>IF($F1313="",0,IF(ISNUMBER($F1313),IF($F1313&lt;=スコアリング基準!$B$28,スコアリング基準!$C$28,スコアリング基準!$C$29),0))</f>
        <v/>
      </c>
      <c r="X1313" s="4">
        <f>IFERROR(VLOOKUP($B1313,スコアリング基準!$A$36:$B$46,2,FALSE),0)</f>
        <v/>
      </c>
      <c r="Y1313" s="4">
        <f>SUM($S1313:$X1313)</f>
        <v/>
      </c>
      <c r="Z1313" s="4">
        <f>IF(COUNT($M1313:$N1313)=0,"データ無",IF($Y1313&gt;=スコアリング基準!$B$30,"S",IF($Y1313&gt;=スコアリング基準!$B$31,"A",IF($Y1313&gt;=スコアリング基準!$B$32,"B","C"))))</f>
        <v/>
      </c>
      <c r="AA1313">
        <f>IFERROR(INDEX(実績DB!$I$3:$I$104,MATCH($B1313&amp;$C1313,実績DB!$J$3:$J$104,0)),"")</f>
        <v/>
      </c>
    </row>
    <row r="1314">
      <c r="A1314" t="n">
        <v>1312</v>
      </c>
      <c r="B1314" t="inlineStr">
        <is>
          <t>東京</t>
        </is>
      </c>
      <c r="C1314" t="inlineStr">
        <is>
          <t>三和変電所</t>
        </is>
      </c>
      <c r="D1314" t="inlineStr">
        <is>
          <t>茨城県</t>
        </is>
      </c>
      <c r="E1314" t="n">
        <v>66</v>
      </c>
      <c r="G1314" s="3" t="n">
        <v>36.155896</v>
      </c>
      <c r="H1314" s="3" t="n">
        <v>139.813848</v>
      </c>
      <c r="I1314" t="inlineStr">
        <is>
          <t>OSM実測</t>
        </is>
      </c>
      <c r="J1314" t="n">
        <v>38</v>
      </c>
      <c r="K1314" t="n">
        <v>39</v>
      </c>
      <c r="L1314" t="n">
        <v>-31</v>
      </c>
      <c r="M1314" t="n">
        <v>8</v>
      </c>
      <c r="N1314" t="n">
        <v>0</v>
      </c>
      <c r="O1314" t="inlineStr">
        <is>
          <t>不可 #3</t>
        </is>
      </c>
      <c r="P1314" t="inlineStr">
        <is>
          <t>有り</t>
        </is>
      </c>
      <c r="R1314" s="4">
        <f>IF(COUNT($M1314:$N1314)=0,"",IF(AND(IF($N1314&lt;&gt;"",$N1314,$M1314)&lt;=0,$O1314&lt;&gt;"可"),"警告",""))</f>
        <v/>
      </c>
      <c r="S1314" s="4">
        <f>IF(COUNT($M1314:$N1314)=0,0,IF(IF($N1314&lt;&gt;"",$N1314,$M1314)&gt;=スコアリング基準!$B$20,スコアリング基準!$C$20,IF(IF($N1314&lt;&gt;"",$N1314,$M1314)&gt;=スコアリング基準!$B$21,スコアリング基準!$C$21,IF(IF($N1314&lt;&gt;"",$N1314,$M1314)&gt;0,スコアリング基準!$C$22,0))))</f>
        <v/>
      </c>
      <c r="T1314" s="4">
        <f>IF($O1314="可",スコアリング基準!$C$23,0)</f>
        <v/>
      </c>
      <c r="U1314" s="4">
        <f>IF(OR(COUNT($K1314:$L1314)&lt;2,$K1314=0),0,IF(ABS($L1314)/$K1314&lt;=スコアリング基準!$B$24,スコアリング基準!$C$24,IF(ABS($L1314)/$K1314&lt;=スコアリング基準!$B$25,スコアリング基準!$C$25,IF(ABS($L1314)/$K1314&lt;=スコアリング基準!$B$26,スコアリング基準!$C$26,0))))</f>
        <v/>
      </c>
      <c r="V1314" s="4">
        <f>IF($P1314="なし",スコアリング基準!$C$27,0)</f>
        <v/>
      </c>
      <c r="W1314" s="4">
        <f>IF($F1314="",0,IF(ISNUMBER($F1314),IF($F1314&lt;=スコアリング基準!$B$28,スコアリング基準!$C$28,スコアリング基準!$C$29),0))</f>
        <v/>
      </c>
      <c r="X1314" s="4">
        <f>IFERROR(VLOOKUP($B1314,スコアリング基準!$A$36:$B$46,2,FALSE),0)</f>
        <v/>
      </c>
      <c r="Y1314" s="4">
        <f>SUM($S1314:$X1314)</f>
        <v/>
      </c>
      <c r="Z1314" s="4">
        <f>IF(COUNT($M1314:$N1314)=0,"データ無",IF($Y1314&gt;=スコアリング基準!$B$30,"S",IF($Y1314&gt;=スコアリング基準!$B$31,"A",IF($Y1314&gt;=スコアリング基準!$B$32,"B","C"))))</f>
        <v/>
      </c>
      <c r="AA1314">
        <f>IFERROR(INDEX(実績DB!$I$3:$I$104,MATCH($B1314&amp;$C1314,実績DB!$J$3:$J$104,0)),"")</f>
        <v/>
      </c>
    </row>
    <row r="1315">
      <c r="A1315" t="n">
        <v>1313</v>
      </c>
      <c r="B1315" t="inlineStr">
        <is>
          <t>東京</t>
        </is>
      </c>
      <c r="C1315" t="inlineStr">
        <is>
          <t>三島変電所</t>
        </is>
      </c>
      <c r="D1315" t="inlineStr">
        <is>
          <t>静岡県</t>
        </is>
      </c>
      <c r="E1315" t="n">
        <v>66</v>
      </c>
      <c r="G1315" s="3" t="n">
        <v>35.115823</v>
      </c>
      <c r="H1315" s="3" t="n">
        <v>138.926222</v>
      </c>
      <c r="I1315" t="inlineStr">
        <is>
          <t>OSM実測</t>
        </is>
      </c>
      <c r="J1315" t="n">
        <v>47</v>
      </c>
      <c r="K1315" t="n">
        <v>49</v>
      </c>
      <c r="L1315" t="n">
        <v>-40</v>
      </c>
      <c r="M1315" t="n">
        <v>9</v>
      </c>
      <c r="N1315" t="n">
        <v>9</v>
      </c>
      <c r="O1315" t="inlineStr">
        <is>
          <t>不可 #3</t>
        </is>
      </c>
      <c r="P1315" t="inlineStr">
        <is>
          <t>なし</t>
        </is>
      </c>
      <c r="R1315" s="4">
        <f>IF(COUNT($M1315:$N1315)=0,"",IF(AND(IF($N1315&lt;&gt;"",$N1315,$M1315)&lt;=0,$O1315&lt;&gt;"可"),"警告",""))</f>
        <v/>
      </c>
      <c r="S1315" s="4">
        <f>IF(COUNT($M1315:$N1315)=0,0,IF(IF($N1315&lt;&gt;"",$N1315,$M1315)&gt;=スコアリング基準!$B$20,スコアリング基準!$C$20,IF(IF($N1315&lt;&gt;"",$N1315,$M1315)&gt;=スコアリング基準!$B$21,スコアリング基準!$C$21,IF(IF($N1315&lt;&gt;"",$N1315,$M1315)&gt;0,スコアリング基準!$C$22,0))))</f>
        <v/>
      </c>
      <c r="T1315" s="4">
        <f>IF($O1315="可",スコアリング基準!$C$23,0)</f>
        <v/>
      </c>
      <c r="U1315" s="4">
        <f>IF(OR(COUNT($K1315:$L1315)&lt;2,$K1315=0),0,IF(ABS($L1315)/$K1315&lt;=スコアリング基準!$B$24,スコアリング基準!$C$24,IF(ABS($L1315)/$K1315&lt;=スコアリング基準!$B$25,スコアリング基準!$C$25,IF(ABS($L1315)/$K1315&lt;=スコアリング基準!$B$26,スコアリング基準!$C$26,0))))</f>
        <v/>
      </c>
      <c r="V1315" s="4">
        <f>IF($P1315="なし",スコアリング基準!$C$27,0)</f>
        <v/>
      </c>
      <c r="W1315" s="4">
        <f>IF($F1315="",0,IF(ISNUMBER($F1315),IF($F1315&lt;=スコアリング基準!$B$28,スコアリング基準!$C$28,スコアリング基準!$C$29),0))</f>
        <v/>
      </c>
      <c r="X1315" s="4">
        <f>IFERROR(VLOOKUP($B1315,スコアリング基準!$A$36:$B$46,2,FALSE),0)</f>
        <v/>
      </c>
      <c r="Y1315" s="4">
        <f>SUM($S1315:$X1315)</f>
        <v/>
      </c>
      <c r="Z1315" s="4">
        <f>IF(COUNT($M1315:$N1315)=0,"データ無",IF($Y1315&gt;=スコアリング基準!$B$30,"S",IF($Y1315&gt;=スコアリング基準!$B$31,"A",IF($Y1315&gt;=スコアリング基準!$B$32,"B","C"))))</f>
        <v/>
      </c>
      <c r="AA1315">
        <f>IFERROR(INDEX(実績DB!$I$3:$I$104,MATCH($B1315&amp;$C1315,実績DB!$J$3:$J$104,0)),"")</f>
        <v/>
      </c>
    </row>
    <row r="1316">
      <c r="A1316" t="n">
        <v>1314</v>
      </c>
      <c r="B1316" t="inlineStr">
        <is>
          <t>東京</t>
        </is>
      </c>
      <c r="C1316" t="inlineStr">
        <is>
          <t>三崎変電所</t>
        </is>
      </c>
      <c r="D1316" t="inlineStr">
        <is>
          <t>神奈川県</t>
        </is>
      </c>
      <c r="E1316" t="n">
        <v>66</v>
      </c>
      <c r="G1316" s="3" t="n">
        <v>35.156884</v>
      </c>
      <c r="H1316" s="3" t="n">
        <v>139.636006</v>
      </c>
      <c r="I1316" t="inlineStr">
        <is>
          <t>OSM実測</t>
        </is>
      </c>
      <c r="J1316" t="n">
        <v>47</v>
      </c>
      <c r="K1316" t="n">
        <v>49</v>
      </c>
      <c r="L1316" t="n">
        <v>-40</v>
      </c>
      <c r="M1316" t="n">
        <v>9</v>
      </c>
      <c r="N1316" t="n">
        <v>0</v>
      </c>
      <c r="O1316" t="inlineStr">
        <is>
          <t>不可 #3</t>
        </is>
      </c>
      <c r="P1316" t="inlineStr">
        <is>
          <t>有り</t>
        </is>
      </c>
      <c r="R1316" s="4">
        <f>IF(COUNT($M1316:$N1316)=0,"",IF(AND(IF($N1316&lt;&gt;"",$N1316,$M1316)&lt;=0,$O1316&lt;&gt;"可"),"警告",""))</f>
        <v/>
      </c>
      <c r="S1316" s="4">
        <f>IF(COUNT($M1316:$N1316)=0,0,IF(IF($N1316&lt;&gt;"",$N1316,$M1316)&gt;=スコアリング基準!$B$20,スコアリング基準!$C$20,IF(IF($N1316&lt;&gt;"",$N1316,$M1316)&gt;=スコアリング基準!$B$21,スコアリング基準!$C$21,IF(IF($N1316&lt;&gt;"",$N1316,$M1316)&gt;0,スコアリング基準!$C$22,0))))</f>
        <v/>
      </c>
      <c r="T1316" s="4">
        <f>IF($O1316="可",スコアリング基準!$C$23,0)</f>
        <v/>
      </c>
      <c r="U1316" s="4">
        <f>IF(OR(COUNT($K1316:$L1316)&lt;2,$K1316=0),0,IF(ABS($L1316)/$K1316&lt;=スコアリング基準!$B$24,スコアリング基準!$C$24,IF(ABS($L1316)/$K1316&lt;=スコアリング基準!$B$25,スコアリング基準!$C$25,IF(ABS($L1316)/$K1316&lt;=スコアリング基準!$B$26,スコアリング基準!$C$26,0))))</f>
        <v/>
      </c>
      <c r="V1316" s="4">
        <f>IF($P1316="なし",スコアリング基準!$C$27,0)</f>
        <v/>
      </c>
      <c r="W1316" s="4">
        <f>IF($F1316="",0,IF(ISNUMBER($F1316),IF($F1316&lt;=スコアリング基準!$B$28,スコアリング基準!$C$28,スコアリング基準!$C$29),0))</f>
        <v/>
      </c>
      <c r="X1316" s="4">
        <f>IFERROR(VLOOKUP($B1316,スコアリング基準!$A$36:$B$46,2,FALSE),0)</f>
        <v/>
      </c>
      <c r="Y1316" s="4">
        <f>SUM($S1316:$X1316)</f>
        <v/>
      </c>
      <c r="Z1316" s="4">
        <f>IF(COUNT($M1316:$N1316)=0,"データ無",IF($Y1316&gt;=スコアリング基準!$B$30,"S",IF($Y1316&gt;=スコアリング基準!$B$31,"A",IF($Y1316&gt;=スコアリング基準!$B$32,"B","C"))))</f>
        <v/>
      </c>
      <c r="AA1316">
        <f>IFERROR(INDEX(実績DB!$I$3:$I$104,MATCH($B1316&amp;$C1316,実績DB!$J$3:$J$104,0)),"")</f>
        <v/>
      </c>
    </row>
    <row r="1317">
      <c r="A1317" t="n">
        <v>1315</v>
      </c>
      <c r="B1317" t="inlineStr">
        <is>
          <t>東京</t>
        </is>
      </c>
      <c r="C1317" t="inlineStr">
        <is>
          <t>三河島変電所</t>
        </is>
      </c>
      <c r="D1317" t="inlineStr">
        <is>
          <t>埼玉県</t>
        </is>
      </c>
      <c r="E1317" t="n">
        <v>66</v>
      </c>
      <c r="G1317" s="3" t="n">
        <v>35.734041</v>
      </c>
      <c r="H1317" s="3" t="n">
        <v>139.785234</v>
      </c>
      <c r="I1317" t="inlineStr">
        <is>
          <t>OSM実測</t>
        </is>
      </c>
      <c r="J1317" t="n">
        <v>52</v>
      </c>
      <c r="K1317" t="n">
        <v>54</v>
      </c>
      <c r="L1317" t="n">
        <v>-40</v>
      </c>
      <c r="M1317" t="n">
        <v>14</v>
      </c>
      <c r="N1317" t="n">
        <v>0</v>
      </c>
      <c r="O1317" t="inlineStr">
        <is>
          <t>不可 #3</t>
        </is>
      </c>
      <c r="P1317" t="inlineStr">
        <is>
          <t>有り</t>
        </is>
      </c>
      <c r="R1317" s="4">
        <f>IF(COUNT($M1317:$N1317)=0,"",IF(AND(IF($N1317&lt;&gt;"",$N1317,$M1317)&lt;=0,$O1317&lt;&gt;"可"),"警告",""))</f>
        <v/>
      </c>
      <c r="S1317" s="4">
        <f>IF(COUNT($M1317:$N1317)=0,0,IF(IF($N1317&lt;&gt;"",$N1317,$M1317)&gt;=スコアリング基準!$B$20,スコアリング基準!$C$20,IF(IF($N1317&lt;&gt;"",$N1317,$M1317)&gt;=スコアリング基準!$B$21,スコアリング基準!$C$21,IF(IF($N1317&lt;&gt;"",$N1317,$M1317)&gt;0,スコアリング基準!$C$22,0))))</f>
        <v/>
      </c>
      <c r="T1317" s="4">
        <f>IF($O1317="可",スコアリング基準!$C$23,0)</f>
        <v/>
      </c>
      <c r="U1317" s="4">
        <f>IF(OR(COUNT($K1317:$L1317)&lt;2,$K1317=0),0,IF(ABS($L1317)/$K1317&lt;=スコアリング基準!$B$24,スコアリング基準!$C$24,IF(ABS($L1317)/$K1317&lt;=スコアリング基準!$B$25,スコアリング基準!$C$25,IF(ABS($L1317)/$K1317&lt;=スコアリング基準!$B$26,スコアリング基準!$C$26,0))))</f>
        <v/>
      </c>
      <c r="V1317" s="4">
        <f>IF($P1317="なし",スコアリング基準!$C$27,0)</f>
        <v/>
      </c>
      <c r="W1317" s="4">
        <f>IF($F1317="",0,IF(ISNUMBER($F1317),IF($F1317&lt;=スコアリング基準!$B$28,スコアリング基準!$C$28,スコアリング基準!$C$29),0))</f>
        <v/>
      </c>
      <c r="X1317" s="4">
        <f>IFERROR(VLOOKUP($B1317,スコアリング基準!$A$36:$B$46,2,FALSE),0)</f>
        <v/>
      </c>
      <c r="Y1317" s="4">
        <f>SUM($S1317:$X1317)</f>
        <v/>
      </c>
      <c r="Z1317" s="4">
        <f>IF(COUNT($M1317:$N1317)=0,"データ無",IF($Y1317&gt;=スコアリング基準!$B$30,"S",IF($Y1317&gt;=スコアリング基準!$B$31,"A",IF($Y1317&gt;=スコアリング基準!$B$32,"B","C"))))</f>
        <v/>
      </c>
      <c r="AA1317">
        <f>IFERROR(INDEX(実績DB!$I$3:$I$104,MATCH($B1317&amp;$C1317,実績DB!$J$3:$J$104,0)),"")</f>
        <v/>
      </c>
    </row>
    <row r="1318">
      <c r="A1318" t="n">
        <v>1316</v>
      </c>
      <c r="B1318" t="inlineStr">
        <is>
          <t>東京</t>
        </is>
      </c>
      <c r="C1318" t="inlineStr">
        <is>
          <t>三浦変電所</t>
        </is>
      </c>
      <c r="D1318" t="inlineStr">
        <is>
          <t>神奈川県</t>
        </is>
      </c>
      <c r="E1318" t="n">
        <v>66</v>
      </c>
      <c r="G1318" s="3" t="n">
        <v>35.195263</v>
      </c>
      <c r="H1318" s="3" t="n">
        <v>139.624577</v>
      </c>
      <c r="I1318" t="inlineStr">
        <is>
          <t>OSM実測</t>
        </is>
      </c>
      <c r="J1318" t="n">
        <v>28</v>
      </c>
      <c r="K1318" t="n">
        <v>29</v>
      </c>
      <c r="L1318" t="n">
        <v>-20</v>
      </c>
      <c r="M1318" t="n">
        <v>9</v>
      </c>
      <c r="N1318" t="n">
        <v>0</v>
      </c>
      <c r="O1318" t="inlineStr">
        <is>
          <t>不可 #3</t>
        </is>
      </c>
      <c r="P1318" t="inlineStr">
        <is>
          <t>有り</t>
        </is>
      </c>
      <c r="R1318" s="4">
        <f>IF(COUNT($M1318:$N1318)=0,"",IF(AND(IF($N1318&lt;&gt;"",$N1318,$M1318)&lt;=0,$O1318&lt;&gt;"可"),"警告",""))</f>
        <v/>
      </c>
      <c r="S1318" s="4">
        <f>IF(COUNT($M1318:$N1318)=0,0,IF(IF($N1318&lt;&gt;"",$N1318,$M1318)&gt;=スコアリング基準!$B$20,スコアリング基準!$C$20,IF(IF($N1318&lt;&gt;"",$N1318,$M1318)&gt;=スコアリング基準!$B$21,スコアリング基準!$C$21,IF(IF($N1318&lt;&gt;"",$N1318,$M1318)&gt;0,スコアリング基準!$C$22,0))))</f>
        <v/>
      </c>
      <c r="T1318" s="4">
        <f>IF($O1318="可",スコアリング基準!$C$23,0)</f>
        <v/>
      </c>
      <c r="U1318" s="4">
        <f>IF(OR(COUNT($K1318:$L1318)&lt;2,$K1318=0),0,IF(ABS($L1318)/$K1318&lt;=スコアリング基準!$B$24,スコアリング基準!$C$24,IF(ABS($L1318)/$K1318&lt;=スコアリング基準!$B$25,スコアリング基準!$C$25,IF(ABS($L1318)/$K1318&lt;=スコアリング基準!$B$26,スコアリング基準!$C$26,0))))</f>
        <v/>
      </c>
      <c r="V1318" s="4">
        <f>IF($P1318="なし",スコアリング基準!$C$27,0)</f>
        <v/>
      </c>
      <c r="W1318" s="4">
        <f>IF($F1318="",0,IF(ISNUMBER($F1318),IF($F1318&lt;=スコアリング基準!$B$28,スコアリング基準!$C$28,スコアリング基準!$C$29),0))</f>
        <v/>
      </c>
      <c r="X1318" s="4">
        <f>IFERROR(VLOOKUP($B1318,スコアリング基準!$A$36:$B$46,2,FALSE),0)</f>
        <v/>
      </c>
      <c r="Y1318" s="4">
        <f>SUM($S1318:$X1318)</f>
        <v/>
      </c>
      <c r="Z1318" s="4">
        <f>IF(COUNT($M1318:$N1318)=0,"データ無",IF($Y1318&gt;=スコアリング基準!$B$30,"S",IF($Y1318&gt;=スコアリング基準!$B$31,"A",IF($Y1318&gt;=スコアリング基準!$B$32,"B","C"))))</f>
        <v/>
      </c>
      <c r="AA1318">
        <f>IFERROR(INDEX(実績DB!$I$3:$I$104,MATCH($B1318&amp;$C1318,実績DB!$J$3:$J$104,0)),"")</f>
        <v/>
      </c>
    </row>
    <row r="1319">
      <c r="A1319" t="n">
        <v>1317</v>
      </c>
      <c r="B1319" t="inlineStr">
        <is>
          <t>東京</t>
        </is>
      </c>
      <c r="C1319" t="inlineStr">
        <is>
          <t>三菱電工線変電所</t>
        </is>
      </c>
      <c r="D1319" t="inlineStr">
        <is>
          <t>埼玉県</t>
        </is>
      </c>
      <c r="E1319" t="n">
        <v>66</v>
      </c>
      <c r="G1319" s="3" t="n">
        <v>36.18223</v>
      </c>
      <c r="H1319" s="3" t="n">
        <v>139.326894</v>
      </c>
      <c r="I1319" t="inlineStr">
        <is>
          <t>OSM実測</t>
        </is>
      </c>
      <c r="R1319" s="4">
        <f>IF(COUNT($M1319:$N1319)=0,"",IF(AND(IF($N1319&lt;&gt;"",$N1319,$M1319)&lt;=0,$O1319&lt;&gt;"可"),"警告",""))</f>
        <v/>
      </c>
      <c r="S1319" s="4">
        <f>IF(COUNT($M1319:$N1319)=0,0,IF(IF($N1319&lt;&gt;"",$N1319,$M1319)&gt;=スコアリング基準!$B$20,スコアリング基準!$C$20,IF(IF($N1319&lt;&gt;"",$N1319,$M1319)&gt;=スコアリング基準!$B$21,スコアリング基準!$C$21,IF(IF($N1319&lt;&gt;"",$N1319,$M1319)&gt;0,スコアリング基準!$C$22,0))))</f>
        <v/>
      </c>
      <c r="T1319" s="4">
        <f>IF($O1319="可",スコアリング基準!$C$23,0)</f>
        <v/>
      </c>
      <c r="U1319" s="4">
        <f>IF(OR(COUNT($K1319:$L1319)&lt;2,$K1319=0),0,IF(ABS($L1319)/$K1319&lt;=スコアリング基準!$B$24,スコアリング基準!$C$24,IF(ABS($L1319)/$K1319&lt;=スコアリング基準!$B$25,スコアリング基準!$C$25,IF(ABS($L1319)/$K1319&lt;=スコアリング基準!$B$26,スコアリング基準!$C$26,0))))</f>
        <v/>
      </c>
      <c r="V1319" s="4">
        <f>IF($P1319="なし",スコアリング基準!$C$27,0)</f>
        <v/>
      </c>
      <c r="W1319" s="4">
        <f>IF($F1319="",0,IF(ISNUMBER($F1319),IF($F1319&lt;=スコアリング基準!$B$28,スコアリング基準!$C$28,スコアリング基準!$C$29),0))</f>
        <v/>
      </c>
      <c r="X1319" s="4">
        <f>IFERROR(VLOOKUP($B1319,スコアリング基準!$A$36:$B$46,2,FALSE),0)</f>
        <v/>
      </c>
      <c r="Y1319" s="4">
        <f>SUM($S1319:$X1319)</f>
        <v/>
      </c>
      <c r="Z1319" s="4">
        <f>IF(COUNT($M1319:$N1319)=0,"データ無",IF($Y1319&gt;=スコアリング基準!$B$30,"S",IF($Y1319&gt;=スコアリング基準!$B$31,"A",IF($Y1319&gt;=スコアリング基準!$B$32,"B","C"))))</f>
        <v/>
      </c>
      <c r="AA1319">
        <f>IFERROR(INDEX(実績DB!$I$3:$I$104,MATCH($B1319&amp;$C1319,実績DB!$J$3:$J$104,0)),"")</f>
        <v/>
      </c>
    </row>
    <row r="1320">
      <c r="A1320" t="n">
        <v>1318</v>
      </c>
      <c r="B1320" t="inlineStr">
        <is>
          <t>東京</t>
        </is>
      </c>
      <c r="C1320" t="inlineStr">
        <is>
          <t>三郷変電所</t>
        </is>
      </c>
      <c r="D1320" t="inlineStr">
        <is>
          <t>埼玉県</t>
        </is>
      </c>
      <c r="E1320" t="n">
        <v>66</v>
      </c>
      <c r="G1320" s="3" t="n">
        <v>35.8187</v>
      </c>
      <c r="H1320" s="3" t="n">
        <v>139.87913</v>
      </c>
      <c r="I1320" t="inlineStr">
        <is>
          <t>OSM実測</t>
        </is>
      </c>
      <c r="J1320" t="n">
        <v>52</v>
      </c>
      <c r="K1320" t="n">
        <v>54</v>
      </c>
      <c r="L1320" t="n">
        <v>-40</v>
      </c>
      <c r="M1320" t="n">
        <v>14</v>
      </c>
      <c r="N1320" t="n">
        <v>0</v>
      </c>
      <c r="O1320" t="inlineStr">
        <is>
          <t>不可 #3</t>
        </is>
      </c>
      <c r="P1320" t="inlineStr">
        <is>
          <t>有り</t>
        </is>
      </c>
      <c r="R1320" s="4">
        <f>IF(COUNT($M1320:$N1320)=0,"",IF(AND(IF($N1320&lt;&gt;"",$N1320,$M1320)&lt;=0,$O1320&lt;&gt;"可"),"警告",""))</f>
        <v/>
      </c>
      <c r="S1320" s="4">
        <f>IF(COUNT($M1320:$N1320)=0,0,IF(IF($N1320&lt;&gt;"",$N1320,$M1320)&gt;=スコアリング基準!$B$20,スコアリング基準!$C$20,IF(IF($N1320&lt;&gt;"",$N1320,$M1320)&gt;=スコアリング基準!$B$21,スコアリング基準!$C$21,IF(IF($N1320&lt;&gt;"",$N1320,$M1320)&gt;0,スコアリング基準!$C$22,0))))</f>
        <v/>
      </c>
      <c r="T1320" s="4">
        <f>IF($O1320="可",スコアリング基準!$C$23,0)</f>
        <v/>
      </c>
      <c r="U1320" s="4">
        <f>IF(OR(COUNT($K1320:$L1320)&lt;2,$K1320=0),0,IF(ABS($L1320)/$K1320&lt;=スコアリング基準!$B$24,スコアリング基準!$C$24,IF(ABS($L1320)/$K1320&lt;=スコアリング基準!$B$25,スコアリング基準!$C$25,IF(ABS($L1320)/$K1320&lt;=スコアリング基準!$B$26,スコアリング基準!$C$26,0))))</f>
        <v/>
      </c>
      <c r="V1320" s="4">
        <f>IF($P1320="なし",スコアリング基準!$C$27,0)</f>
        <v/>
      </c>
      <c r="W1320" s="4">
        <f>IF($F1320="",0,IF(ISNUMBER($F1320),IF($F1320&lt;=スコアリング基準!$B$28,スコアリング基準!$C$28,スコアリング基準!$C$29),0))</f>
        <v/>
      </c>
      <c r="X1320" s="4">
        <f>IFERROR(VLOOKUP($B1320,スコアリング基準!$A$36:$B$46,2,FALSE),0)</f>
        <v/>
      </c>
      <c r="Y1320" s="4">
        <f>SUM($S1320:$X1320)</f>
        <v/>
      </c>
      <c r="Z1320" s="4">
        <f>IF(COUNT($M1320:$N1320)=0,"データ無",IF($Y1320&gt;=スコアリング基準!$B$30,"S",IF($Y1320&gt;=スコアリング基準!$B$31,"A",IF($Y1320&gt;=スコアリング基準!$B$32,"B","C"))))</f>
        <v/>
      </c>
      <c r="AA1320">
        <f>IFERROR(INDEX(実績DB!$I$3:$I$104,MATCH($B1320&amp;$C1320,実績DB!$J$3:$J$104,0)),"")</f>
        <v/>
      </c>
    </row>
    <row r="1321">
      <c r="A1321" t="n">
        <v>1319</v>
      </c>
      <c r="B1321" t="inlineStr">
        <is>
          <t>東京</t>
        </is>
      </c>
      <c r="C1321" t="inlineStr">
        <is>
          <t>三鷹変電所</t>
        </is>
      </c>
      <c r="D1321" t="inlineStr">
        <is>
          <t>東京都</t>
        </is>
      </c>
      <c r="E1321" t="n">
        <v>66</v>
      </c>
      <c r="G1321" s="3" t="n">
        <v>35.69025</v>
      </c>
      <c r="H1321" s="3" t="n">
        <v>139.560102</v>
      </c>
      <c r="I1321" t="inlineStr">
        <is>
          <t>OSM実測</t>
        </is>
      </c>
      <c r="J1321" t="n">
        <v>57</v>
      </c>
      <c r="K1321" t="n">
        <v>59</v>
      </c>
      <c r="L1321" t="n">
        <v>-40</v>
      </c>
      <c r="M1321" t="n">
        <v>19</v>
      </c>
      <c r="N1321" t="n">
        <v>19</v>
      </c>
      <c r="O1321" t="inlineStr">
        <is>
          <t>不可 #3</t>
        </is>
      </c>
      <c r="P1321" t="inlineStr">
        <is>
          <t>なし</t>
        </is>
      </c>
      <c r="R1321" s="4">
        <f>IF(COUNT($M1321:$N1321)=0,"",IF(AND(IF($N1321&lt;&gt;"",$N1321,$M1321)&lt;=0,$O1321&lt;&gt;"可"),"警告",""))</f>
        <v/>
      </c>
      <c r="S1321" s="4">
        <f>IF(COUNT($M1321:$N1321)=0,0,IF(IF($N1321&lt;&gt;"",$N1321,$M1321)&gt;=スコアリング基準!$B$20,スコアリング基準!$C$20,IF(IF($N1321&lt;&gt;"",$N1321,$M1321)&gt;=スコアリング基準!$B$21,スコアリング基準!$C$21,IF(IF($N1321&lt;&gt;"",$N1321,$M1321)&gt;0,スコアリング基準!$C$22,0))))</f>
        <v/>
      </c>
      <c r="T1321" s="4">
        <f>IF($O1321="可",スコアリング基準!$C$23,0)</f>
        <v/>
      </c>
      <c r="U1321" s="4">
        <f>IF(OR(COUNT($K1321:$L1321)&lt;2,$K1321=0),0,IF(ABS($L1321)/$K1321&lt;=スコアリング基準!$B$24,スコアリング基準!$C$24,IF(ABS($L1321)/$K1321&lt;=スコアリング基準!$B$25,スコアリング基準!$C$25,IF(ABS($L1321)/$K1321&lt;=スコアリング基準!$B$26,スコアリング基準!$C$26,0))))</f>
        <v/>
      </c>
      <c r="V1321" s="4">
        <f>IF($P1321="なし",スコアリング基準!$C$27,0)</f>
        <v/>
      </c>
      <c r="W1321" s="4">
        <f>IF($F1321="",0,IF(ISNUMBER($F1321),IF($F1321&lt;=スコアリング基準!$B$28,スコアリング基準!$C$28,スコアリング基準!$C$29),0))</f>
        <v/>
      </c>
      <c r="X1321" s="4">
        <f>IFERROR(VLOOKUP($B1321,スコアリング基準!$A$36:$B$46,2,FALSE),0)</f>
        <v/>
      </c>
      <c r="Y1321" s="4">
        <f>SUM($S1321:$X1321)</f>
        <v/>
      </c>
      <c r="Z1321" s="4">
        <f>IF(COUNT($M1321:$N1321)=0,"データ無",IF($Y1321&gt;=スコアリング基準!$B$30,"S",IF($Y1321&gt;=スコアリング基準!$B$31,"A",IF($Y1321&gt;=スコアリング基準!$B$32,"B","C"))))</f>
        <v/>
      </c>
      <c r="AA1321">
        <f>IFERROR(INDEX(実績DB!$I$3:$I$104,MATCH($B1321&amp;$C1321,実績DB!$J$3:$J$104,0)),"")</f>
        <v/>
      </c>
    </row>
    <row r="1322">
      <c r="A1322" t="n">
        <v>1320</v>
      </c>
      <c r="B1322" t="inlineStr">
        <is>
          <t>東京</t>
        </is>
      </c>
      <c r="C1322" t="inlineStr">
        <is>
          <t>上久屋開閉所</t>
        </is>
      </c>
      <c r="D1322" t="inlineStr">
        <is>
          <t>群馬県</t>
        </is>
      </c>
      <c r="E1322" t="n">
        <v>66</v>
      </c>
      <c r="G1322" s="3" t="n">
        <v>36.657216</v>
      </c>
      <c r="H1322" s="3" t="n">
        <v>139.091849</v>
      </c>
      <c r="I1322" t="inlineStr">
        <is>
          <t>OSM実測</t>
        </is>
      </c>
      <c r="R1322" s="4">
        <f>IF(COUNT($M1322:$N1322)=0,"",IF(AND(IF($N1322&lt;&gt;"",$N1322,$M1322)&lt;=0,$O1322&lt;&gt;"可"),"警告",""))</f>
        <v/>
      </c>
      <c r="S1322" s="4">
        <f>IF(COUNT($M1322:$N1322)=0,0,IF(IF($N1322&lt;&gt;"",$N1322,$M1322)&gt;=スコアリング基準!$B$20,スコアリング基準!$C$20,IF(IF($N1322&lt;&gt;"",$N1322,$M1322)&gt;=スコアリング基準!$B$21,スコアリング基準!$C$21,IF(IF($N1322&lt;&gt;"",$N1322,$M1322)&gt;0,スコアリング基準!$C$22,0))))</f>
        <v/>
      </c>
      <c r="T1322" s="4">
        <f>IF($O1322="可",スコアリング基準!$C$23,0)</f>
        <v/>
      </c>
      <c r="U1322" s="4">
        <f>IF(OR(COUNT($K1322:$L1322)&lt;2,$K1322=0),0,IF(ABS($L1322)/$K1322&lt;=スコアリング基準!$B$24,スコアリング基準!$C$24,IF(ABS($L1322)/$K1322&lt;=スコアリング基準!$B$25,スコアリング基準!$C$25,IF(ABS($L1322)/$K1322&lt;=スコアリング基準!$B$26,スコアリング基準!$C$26,0))))</f>
        <v/>
      </c>
      <c r="V1322" s="4">
        <f>IF($P1322="なし",スコアリング基準!$C$27,0)</f>
        <v/>
      </c>
      <c r="W1322" s="4">
        <f>IF($F1322="",0,IF(ISNUMBER($F1322),IF($F1322&lt;=スコアリング基準!$B$28,スコアリング基準!$C$28,スコアリング基準!$C$29),0))</f>
        <v/>
      </c>
      <c r="X1322" s="4">
        <f>IFERROR(VLOOKUP($B1322,スコアリング基準!$A$36:$B$46,2,FALSE),0)</f>
        <v/>
      </c>
      <c r="Y1322" s="4">
        <f>SUM($S1322:$X1322)</f>
        <v/>
      </c>
      <c r="Z1322" s="4">
        <f>IF(COUNT($M1322:$N1322)=0,"データ無",IF($Y1322&gt;=スコアリング基準!$B$30,"S",IF($Y1322&gt;=スコアリング基準!$B$31,"A",IF($Y1322&gt;=スコアリング基準!$B$32,"B","C"))))</f>
        <v/>
      </c>
      <c r="AA1322">
        <f>IFERROR(INDEX(実績DB!$I$3:$I$104,MATCH($B1322&amp;$C1322,実績DB!$J$3:$J$104,0)),"")</f>
        <v/>
      </c>
    </row>
    <row r="1323">
      <c r="A1323" t="n">
        <v>1321</v>
      </c>
      <c r="B1323" t="inlineStr">
        <is>
          <t>東京</t>
        </is>
      </c>
      <c r="C1323" t="inlineStr">
        <is>
          <t>上和田変電所</t>
        </is>
      </c>
      <c r="D1323" t="inlineStr">
        <is>
          <t>神奈川県</t>
        </is>
      </c>
      <c r="E1323" t="n">
        <v>66</v>
      </c>
      <c r="G1323" s="3" t="n">
        <v>35.435863</v>
      </c>
      <c r="H1323" s="3" t="n">
        <v>139.467158</v>
      </c>
      <c r="I1323" t="inlineStr">
        <is>
          <t>OSM実測</t>
        </is>
      </c>
      <c r="J1323" t="n">
        <v>38</v>
      </c>
      <c r="K1323" t="n">
        <v>39</v>
      </c>
      <c r="L1323" t="n">
        <v>-20</v>
      </c>
      <c r="M1323" t="n">
        <v>19</v>
      </c>
      <c r="N1323" t="n">
        <v>0</v>
      </c>
      <c r="O1323" t="inlineStr">
        <is>
          <t>不可 #3</t>
        </is>
      </c>
      <c r="P1323" t="inlineStr">
        <is>
          <t>有り</t>
        </is>
      </c>
      <c r="R1323" s="4">
        <f>IF(COUNT($M1323:$N1323)=0,"",IF(AND(IF($N1323&lt;&gt;"",$N1323,$M1323)&lt;=0,$O1323&lt;&gt;"可"),"警告",""))</f>
        <v/>
      </c>
      <c r="S1323" s="4">
        <f>IF(COUNT($M1323:$N1323)=0,0,IF(IF($N1323&lt;&gt;"",$N1323,$M1323)&gt;=スコアリング基準!$B$20,スコアリング基準!$C$20,IF(IF($N1323&lt;&gt;"",$N1323,$M1323)&gt;=スコアリング基準!$B$21,スコアリング基準!$C$21,IF(IF($N1323&lt;&gt;"",$N1323,$M1323)&gt;0,スコアリング基準!$C$22,0))))</f>
        <v/>
      </c>
      <c r="T1323" s="4">
        <f>IF($O1323="可",スコアリング基準!$C$23,0)</f>
        <v/>
      </c>
      <c r="U1323" s="4">
        <f>IF(OR(COUNT($K1323:$L1323)&lt;2,$K1323=0),0,IF(ABS($L1323)/$K1323&lt;=スコアリング基準!$B$24,スコアリング基準!$C$24,IF(ABS($L1323)/$K1323&lt;=スコアリング基準!$B$25,スコアリング基準!$C$25,IF(ABS($L1323)/$K1323&lt;=スコアリング基準!$B$26,スコアリング基準!$C$26,0))))</f>
        <v/>
      </c>
      <c r="V1323" s="4">
        <f>IF($P1323="なし",スコアリング基準!$C$27,0)</f>
        <v/>
      </c>
      <c r="W1323" s="4">
        <f>IF($F1323="",0,IF(ISNUMBER($F1323),IF($F1323&lt;=スコアリング基準!$B$28,スコアリング基準!$C$28,スコアリング基準!$C$29),0))</f>
        <v/>
      </c>
      <c r="X1323" s="4">
        <f>IFERROR(VLOOKUP($B1323,スコアリング基準!$A$36:$B$46,2,FALSE),0)</f>
        <v/>
      </c>
      <c r="Y1323" s="4">
        <f>SUM($S1323:$X1323)</f>
        <v/>
      </c>
      <c r="Z1323" s="4">
        <f>IF(COUNT($M1323:$N1323)=0,"データ無",IF($Y1323&gt;=スコアリング基準!$B$30,"S",IF($Y1323&gt;=スコアリング基準!$B$31,"A",IF($Y1323&gt;=スコアリング基準!$B$32,"B","C"))))</f>
        <v/>
      </c>
      <c r="AA1323">
        <f>IFERROR(INDEX(実績DB!$I$3:$I$104,MATCH($B1323&amp;$C1323,実績DB!$J$3:$J$104,0)),"")</f>
        <v/>
      </c>
    </row>
    <row r="1324">
      <c r="A1324" t="n">
        <v>1322</v>
      </c>
      <c r="B1324" t="inlineStr">
        <is>
          <t>東京</t>
        </is>
      </c>
      <c r="C1324" t="inlineStr">
        <is>
          <t>上大島変電所</t>
        </is>
      </c>
      <c r="D1324" t="inlineStr">
        <is>
          <t>茨城県</t>
        </is>
      </c>
      <c r="E1324" t="n">
        <v>66</v>
      </c>
      <c r="G1324" s="3" t="n">
        <v>36.224223</v>
      </c>
      <c r="H1324" s="3" t="n">
        <v>140.064201</v>
      </c>
      <c r="I1324" t="inlineStr">
        <is>
          <t>OSM実測</t>
        </is>
      </c>
      <c r="R1324" s="4">
        <f>IF(COUNT($M1324:$N1324)=0,"",IF(AND(IF($N1324&lt;&gt;"",$N1324,$M1324)&lt;=0,$O1324&lt;&gt;"可"),"警告",""))</f>
        <v/>
      </c>
      <c r="S1324" s="4">
        <f>IF(COUNT($M1324:$N1324)=0,0,IF(IF($N1324&lt;&gt;"",$N1324,$M1324)&gt;=スコアリング基準!$B$20,スコアリング基準!$C$20,IF(IF($N1324&lt;&gt;"",$N1324,$M1324)&gt;=スコアリング基準!$B$21,スコアリング基準!$C$21,IF(IF($N1324&lt;&gt;"",$N1324,$M1324)&gt;0,スコアリング基準!$C$22,0))))</f>
        <v/>
      </c>
      <c r="T1324" s="4">
        <f>IF($O1324="可",スコアリング基準!$C$23,0)</f>
        <v/>
      </c>
      <c r="U1324" s="4">
        <f>IF(OR(COUNT($K1324:$L1324)&lt;2,$K1324=0),0,IF(ABS($L1324)/$K1324&lt;=スコアリング基準!$B$24,スコアリング基準!$C$24,IF(ABS($L1324)/$K1324&lt;=スコアリング基準!$B$25,スコアリング基準!$C$25,IF(ABS($L1324)/$K1324&lt;=スコアリング基準!$B$26,スコアリング基準!$C$26,0))))</f>
        <v/>
      </c>
      <c r="V1324" s="4">
        <f>IF($P1324="なし",スコアリング基準!$C$27,0)</f>
        <v/>
      </c>
      <c r="W1324" s="4">
        <f>IF($F1324="",0,IF(ISNUMBER($F1324),IF($F1324&lt;=スコアリング基準!$B$28,スコアリング基準!$C$28,スコアリング基準!$C$29),0))</f>
        <v/>
      </c>
      <c r="X1324" s="4">
        <f>IFERROR(VLOOKUP($B1324,スコアリング基準!$A$36:$B$46,2,FALSE),0)</f>
        <v/>
      </c>
      <c r="Y1324" s="4">
        <f>SUM($S1324:$X1324)</f>
        <v/>
      </c>
      <c r="Z1324" s="4">
        <f>IF(COUNT($M1324:$N1324)=0,"データ無",IF($Y1324&gt;=スコアリング基準!$B$30,"S",IF($Y1324&gt;=スコアリング基準!$B$31,"A",IF($Y1324&gt;=スコアリング基準!$B$32,"B","C"))))</f>
        <v/>
      </c>
      <c r="AA1324">
        <f>IFERROR(INDEX(実績DB!$I$3:$I$104,MATCH($B1324&amp;$C1324,実績DB!$J$3:$J$104,0)),"")</f>
        <v/>
      </c>
    </row>
    <row r="1325">
      <c r="A1325" t="n">
        <v>1323</v>
      </c>
      <c r="B1325" t="inlineStr">
        <is>
          <t>東京</t>
        </is>
      </c>
      <c r="C1325" t="inlineStr">
        <is>
          <t>上富士変電所</t>
        </is>
      </c>
      <c r="D1325" t="inlineStr">
        <is>
          <t>東京都</t>
        </is>
      </c>
      <c r="E1325" t="n">
        <v>66</v>
      </c>
      <c r="G1325" s="3" t="n">
        <v>35.733945</v>
      </c>
      <c r="H1325" s="3" t="n">
        <v>139.751175</v>
      </c>
      <c r="I1325" t="inlineStr">
        <is>
          <t>OSM実測</t>
        </is>
      </c>
      <c r="J1325" t="n">
        <v>57</v>
      </c>
      <c r="K1325" t="n">
        <v>59</v>
      </c>
      <c r="L1325" t="n">
        <v>-40</v>
      </c>
      <c r="M1325" t="n">
        <v>19</v>
      </c>
      <c r="N1325" t="n">
        <v>0</v>
      </c>
      <c r="O1325" t="inlineStr">
        <is>
          <t>不可 #3</t>
        </is>
      </c>
      <c r="P1325" t="inlineStr">
        <is>
          <t>有り</t>
        </is>
      </c>
      <c r="R1325" s="4">
        <f>IF(COUNT($M1325:$N1325)=0,"",IF(AND(IF($N1325&lt;&gt;"",$N1325,$M1325)&lt;=0,$O1325&lt;&gt;"可"),"警告",""))</f>
        <v/>
      </c>
      <c r="S1325" s="4">
        <f>IF(COUNT($M1325:$N1325)=0,0,IF(IF($N1325&lt;&gt;"",$N1325,$M1325)&gt;=スコアリング基準!$B$20,スコアリング基準!$C$20,IF(IF($N1325&lt;&gt;"",$N1325,$M1325)&gt;=スコアリング基準!$B$21,スコアリング基準!$C$21,IF(IF($N1325&lt;&gt;"",$N1325,$M1325)&gt;0,スコアリング基準!$C$22,0))))</f>
        <v/>
      </c>
      <c r="T1325" s="4">
        <f>IF($O1325="可",スコアリング基準!$C$23,0)</f>
        <v/>
      </c>
      <c r="U1325" s="4">
        <f>IF(OR(COUNT($K1325:$L1325)&lt;2,$K1325=0),0,IF(ABS($L1325)/$K1325&lt;=スコアリング基準!$B$24,スコアリング基準!$C$24,IF(ABS($L1325)/$K1325&lt;=スコアリング基準!$B$25,スコアリング基準!$C$25,IF(ABS($L1325)/$K1325&lt;=スコアリング基準!$B$26,スコアリング基準!$C$26,0))))</f>
        <v/>
      </c>
      <c r="V1325" s="4">
        <f>IF($P1325="なし",スコアリング基準!$C$27,0)</f>
        <v/>
      </c>
      <c r="W1325" s="4">
        <f>IF($F1325="",0,IF(ISNUMBER($F1325),IF($F1325&lt;=スコアリング基準!$B$28,スコアリング基準!$C$28,スコアリング基準!$C$29),0))</f>
        <v/>
      </c>
      <c r="X1325" s="4">
        <f>IFERROR(VLOOKUP($B1325,スコアリング基準!$A$36:$B$46,2,FALSE),0)</f>
        <v/>
      </c>
      <c r="Y1325" s="4">
        <f>SUM($S1325:$X1325)</f>
        <v/>
      </c>
      <c r="Z1325" s="4">
        <f>IF(COUNT($M1325:$N1325)=0,"データ無",IF($Y1325&gt;=スコアリング基準!$B$30,"S",IF($Y1325&gt;=スコアリング基準!$B$31,"A",IF($Y1325&gt;=スコアリング基準!$B$32,"B","C"))))</f>
        <v/>
      </c>
      <c r="AA1325">
        <f>IFERROR(INDEX(実績DB!$I$3:$I$104,MATCH($B1325&amp;$C1325,実績DB!$J$3:$J$104,0)),"")</f>
        <v/>
      </c>
    </row>
    <row r="1326">
      <c r="A1326" t="n">
        <v>1324</v>
      </c>
      <c r="B1326" t="inlineStr">
        <is>
          <t>東京</t>
        </is>
      </c>
      <c r="C1326" t="inlineStr">
        <is>
          <t>上山変電所</t>
        </is>
      </c>
      <c r="D1326" t="inlineStr">
        <is>
          <t>茨城県</t>
        </is>
      </c>
      <c r="E1326" t="n">
        <v>66</v>
      </c>
      <c r="G1326" s="3" t="n">
        <v>36.155193</v>
      </c>
      <c r="H1326" s="3" t="n">
        <v>140.443959</v>
      </c>
      <c r="I1326" t="inlineStr">
        <is>
          <t>OSM実測</t>
        </is>
      </c>
      <c r="J1326" t="n">
        <v>57</v>
      </c>
      <c r="K1326" t="n">
        <v>59</v>
      </c>
      <c r="L1326" t="n">
        <v>-59</v>
      </c>
      <c r="M1326" t="n">
        <v>0</v>
      </c>
      <c r="N1326" t="n">
        <v>0</v>
      </c>
      <c r="O1326" t="inlineStr">
        <is>
          <t>不可 #3</t>
        </is>
      </c>
      <c r="P1326" t="inlineStr">
        <is>
          <t>有り</t>
        </is>
      </c>
      <c r="R1326" s="4">
        <f>IF(COUNT($M1326:$N1326)=0,"",IF(AND(IF($N1326&lt;&gt;"",$N1326,$M1326)&lt;=0,$O1326&lt;&gt;"可"),"警告",""))</f>
        <v/>
      </c>
      <c r="S1326" s="4">
        <f>IF(COUNT($M1326:$N1326)=0,0,IF(IF($N1326&lt;&gt;"",$N1326,$M1326)&gt;=スコアリング基準!$B$20,スコアリング基準!$C$20,IF(IF($N1326&lt;&gt;"",$N1326,$M1326)&gt;=スコアリング基準!$B$21,スコアリング基準!$C$21,IF(IF($N1326&lt;&gt;"",$N1326,$M1326)&gt;0,スコアリング基準!$C$22,0))))</f>
        <v/>
      </c>
      <c r="T1326" s="4">
        <f>IF($O1326="可",スコアリング基準!$C$23,0)</f>
        <v/>
      </c>
      <c r="U1326" s="4">
        <f>IF(OR(COUNT($K1326:$L1326)&lt;2,$K1326=0),0,IF(ABS($L1326)/$K1326&lt;=スコアリング基準!$B$24,スコアリング基準!$C$24,IF(ABS($L1326)/$K1326&lt;=スコアリング基準!$B$25,スコアリング基準!$C$25,IF(ABS($L1326)/$K1326&lt;=スコアリング基準!$B$26,スコアリング基準!$C$26,0))))</f>
        <v/>
      </c>
      <c r="V1326" s="4">
        <f>IF($P1326="なし",スコアリング基準!$C$27,0)</f>
        <v/>
      </c>
      <c r="W1326" s="4">
        <f>IF($F1326="",0,IF(ISNUMBER($F1326),IF($F1326&lt;=スコアリング基準!$B$28,スコアリング基準!$C$28,スコアリング基準!$C$29),0))</f>
        <v/>
      </c>
      <c r="X1326" s="4">
        <f>IFERROR(VLOOKUP($B1326,スコアリング基準!$A$36:$B$46,2,FALSE),0)</f>
        <v/>
      </c>
      <c r="Y1326" s="4">
        <f>SUM($S1326:$X1326)</f>
        <v/>
      </c>
      <c r="Z1326" s="4">
        <f>IF(COUNT($M1326:$N1326)=0,"データ無",IF($Y1326&gt;=スコアリング基準!$B$30,"S",IF($Y1326&gt;=スコアリング基準!$B$31,"A",IF($Y1326&gt;=スコアリング基準!$B$32,"B","C"))))</f>
        <v/>
      </c>
      <c r="AA1326">
        <f>IFERROR(INDEX(実績DB!$I$3:$I$104,MATCH($B1326&amp;$C1326,実績DB!$J$3:$J$104,0)),"")</f>
        <v/>
      </c>
    </row>
    <row r="1327">
      <c r="A1327" t="n">
        <v>1325</v>
      </c>
      <c r="B1327" t="inlineStr">
        <is>
          <t>東京</t>
        </is>
      </c>
      <c r="C1327" t="inlineStr">
        <is>
          <t>上川井変電所</t>
        </is>
      </c>
      <c r="D1327" t="inlineStr">
        <is>
          <t>栃木県</t>
        </is>
      </c>
      <c r="E1327" t="n">
        <v>66</v>
      </c>
      <c r="G1327" s="3" t="n">
        <v>36.718826</v>
      </c>
      <c r="H1327" s="3" t="n">
        <v>140.067416</v>
      </c>
      <c r="I1327" t="inlineStr">
        <is>
          <t>OSM実測</t>
        </is>
      </c>
      <c r="J1327" t="n">
        <v>57</v>
      </c>
      <c r="K1327" t="n">
        <v>59</v>
      </c>
      <c r="L1327" t="n">
        <v>-59</v>
      </c>
      <c r="M1327" t="n">
        <v>0</v>
      </c>
      <c r="N1327" t="n">
        <v>0</v>
      </c>
      <c r="O1327" t="inlineStr">
        <is>
          <t>不可 #3</t>
        </is>
      </c>
      <c r="P1327" t="inlineStr">
        <is>
          <t>有り</t>
        </is>
      </c>
      <c r="R1327" s="4">
        <f>IF(COUNT($M1327:$N1327)=0,"",IF(AND(IF($N1327&lt;&gt;"",$N1327,$M1327)&lt;=0,$O1327&lt;&gt;"可"),"警告",""))</f>
        <v/>
      </c>
      <c r="S1327" s="4">
        <f>IF(COUNT($M1327:$N1327)=0,0,IF(IF($N1327&lt;&gt;"",$N1327,$M1327)&gt;=スコアリング基準!$B$20,スコアリング基準!$C$20,IF(IF($N1327&lt;&gt;"",$N1327,$M1327)&gt;=スコアリング基準!$B$21,スコアリング基準!$C$21,IF(IF($N1327&lt;&gt;"",$N1327,$M1327)&gt;0,スコアリング基準!$C$22,0))))</f>
        <v/>
      </c>
      <c r="T1327" s="4">
        <f>IF($O1327="可",スコアリング基準!$C$23,0)</f>
        <v/>
      </c>
      <c r="U1327" s="4">
        <f>IF(OR(COUNT($K1327:$L1327)&lt;2,$K1327=0),0,IF(ABS($L1327)/$K1327&lt;=スコアリング基準!$B$24,スコアリング基準!$C$24,IF(ABS($L1327)/$K1327&lt;=スコアリング基準!$B$25,スコアリング基準!$C$25,IF(ABS($L1327)/$K1327&lt;=スコアリング基準!$B$26,スコアリング基準!$C$26,0))))</f>
        <v/>
      </c>
      <c r="V1327" s="4">
        <f>IF($P1327="なし",スコアリング基準!$C$27,0)</f>
        <v/>
      </c>
      <c r="W1327" s="4">
        <f>IF($F1327="",0,IF(ISNUMBER($F1327),IF($F1327&lt;=スコアリング基準!$B$28,スコアリング基準!$C$28,スコアリング基準!$C$29),0))</f>
        <v/>
      </c>
      <c r="X1327" s="4">
        <f>IFERROR(VLOOKUP($B1327,スコアリング基準!$A$36:$B$46,2,FALSE),0)</f>
        <v/>
      </c>
      <c r="Y1327" s="4">
        <f>SUM($S1327:$X1327)</f>
        <v/>
      </c>
      <c r="Z1327" s="4">
        <f>IF(COUNT($M1327:$N1327)=0,"データ無",IF($Y1327&gt;=スコアリング基準!$B$30,"S",IF($Y1327&gt;=スコアリング基準!$B$31,"A",IF($Y1327&gt;=スコアリング基準!$B$32,"B","C"))))</f>
        <v/>
      </c>
      <c r="AA1327">
        <f>IFERROR(INDEX(実績DB!$I$3:$I$104,MATCH($B1327&amp;$C1327,実績DB!$J$3:$J$104,0)),"")</f>
        <v/>
      </c>
    </row>
    <row r="1328">
      <c r="A1328" t="n">
        <v>1326</v>
      </c>
      <c r="B1328" t="inlineStr">
        <is>
          <t>東京</t>
        </is>
      </c>
      <c r="C1328" t="inlineStr">
        <is>
          <t>上平井変電所</t>
        </is>
      </c>
      <c r="D1328" t="inlineStr">
        <is>
          <t>東京都</t>
        </is>
      </c>
      <c r="E1328" t="n">
        <v>66</v>
      </c>
      <c r="G1328" s="3" t="n">
        <v>35.722257</v>
      </c>
      <c r="H1328" s="3" t="n">
        <v>139.856806</v>
      </c>
      <c r="I1328" t="inlineStr">
        <is>
          <t>OSM実測</t>
        </is>
      </c>
      <c r="J1328" t="n">
        <v>52</v>
      </c>
      <c r="K1328" t="n">
        <v>54</v>
      </c>
      <c r="L1328" t="n">
        <v>-40</v>
      </c>
      <c r="M1328" t="n">
        <v>14</v>
      </c>
      <c r="N1328" t="n">
        <v>0</v>
      </c>
      <c r="O1328" t="inlineStr">
        <is>
          <t>不可 #3</t>
        </is>
      </c>
      <c r="P1328" t="inlineStr">
        <is>
          <t>有り</t>
        </is>
      </c>
      <c r="R1328" s="4">
        <f>IF(COUNT($M1328:$N1328)=0,"",IF(AND(IF($N1328&lt;&gt;"",$N1328,$M1328)&lt;=0,$O1328&lt;&gt;"可"),"警告",""))</f>
        <v/>
      </c>
      <c r="S1328" s="4">
        <f>IF(COUNT($M1328:$N1328)=0,0,IF(IF($N1328&lt;&gt;"",$N1328,$M1328)&gt;=スコアリング基準!$B$20,スコアリング基準!$C$20,IF(IF($N1328&lt;&gt;"",$N1328,$M1328)&gt;=スコアリング基準!$B$21,スコアリング基準!$C$21,IF(IF($N1328&lt;&gt;"",$N1328,$M1328)&gt;0,スコアリング基準!$C$22,0))))</f>
        <v/>
      </c>
      <c r="T1328" s="4">
        <f>IF($O1328="可",スコアリング基準!$C$23,0)</f>
        <v/>
      </c>
      <c r="U1328" s="4">
        <f>IF(OR(COUNT($K1328:$L1328)&lt;2,$K1328=0),0,IF(ABS($L1328)/$K1328&lt;=スコアリング基準!$B$24,スコアリング基準!$C$24,IF(ABS($L1328)/$K1328&lt;=スコアリング基準!$B$25,スコアリング基準!$C$25,IF(ABS($L1328)/$K1328&lt;=スコアリング基準!$B$26,スコアリング基準!$C$26,0))))</f>
        <v/>
      </c>
      <c r="V1328" s="4">
        <f>IF($P1328="なし",スコアリング基準!$C$27,0)</f>
        <v/>
      </c>
      <c r="W1328" s="4">
        <f>IF($F1328="",0,IF(ISNUMBER($F1328),IF($F1328&lt;=スコアリング基準!$B$28,スコアリング基準!$C$28,スコアリング基準!$C$29),0))</f>
        <v/>
      </c>
      <c r="X1328" s="4">
        <f>IFERROR(VLOOKUP($B1328,スコアリング基準!$A$36:$B$46,2,FALSE),0)</f>
        <v/>
      </c>
      <c r="Y1328" s="4">
        <f>SUM($S1328:$X1328)</f>
        <v/>
      </c>
      <c r="Z1328" s="4">
        <f>IF(COUNT($M1328:$N1328)=0,"データ無",IF($Y1328&gt;=スコアリング基準!$B$30,"S",IF($Y1328&gt;=スコアリング基準!$B$31,"A",IF($Y1328&gt;=スコアリング基準!$B$32,"B","C"))))</f>
        <v/>
      </c>
      <c r="AA1328">
        <f>IFERROR(INDEX(実績DB!$I$3:$I$104,MATCH($B1328&amp;$C1328,実績DB!$J$3:$J$104,0)),"")</f>
        <v/>
      </c>
    </row>
    <row r="1329">
      <c r="A1329" t="n">
        <v>1327</v>
      </c>
      <c r="B1329" t="inlineStr">
        <is>
          <t>東京</t>
        </is>
      </c>
      <c r="C1329" t="inlineStr">
        <is>
          <t>上殿変電所</t>
        </is>
      </c>
      <c r="D1329" t="inlineStr">
        <is>
          <t>栃木県</t>
        </is>
      </c>
      <c r="E1329" t="n">
        <v>66</v>
      </c>
      <c r="G1329" s="3" t="n">
        <v>36.55308</v>
      </c>
      <c r="H1329" s="3" t="n">
        <v>139.755078</v>
      </c>
      <c r="I1329" t="inlineStr">
        <is>
          <t>OSM実測</t>
        </is>
      </c>
      <c r="J1329" t="n">
        <v>47</v>
      </c>
      <c r="K1329" t="n">
        <v>49</v>
      </c>
      <c r="L1329" t="n">
        <v>-49</v>
      </c>
      <c r="M1329" t="n">
        <v>0</v>
      </c>
      <c r="N1329" t="n">
        <v>0</v>
      </c>
      <c r="O1329" t="inlineStr">
        <is>
          <t>不可 #3</t>
        </is>
      </c>
      <c r="P1329" t="inlineStr">
        <is>
          <t>有り</t>
        </is>
      </c>
      <c r="R1329" s="4">
        <f>IF(COUNT($M1329:$N1329)=0,"",IF(AND(IF($N1329&lt;&gt;"",$N1329,$M1329)&lt;=0,$O1329&lt;&gt;"可"),"警告",""))</f>
        <v/>
      </c>
      <c r="S1329" s="4">
        <f>IF(COUNT($M1329:$N1329)=0,0,IF(IF($N1329&lt;&gt;"",$N1329,$M1329)&gt;=スコアリング基準!$B$20,スコアリング基準!$C$20,IF(IF($N1329&lt;&gt;"",$N1329,$M1329)&gt;=スコアリング基準!$B$21,スコアリング基準!$C$21,IF(IF($N1329&lt;&gt;"",$N1329,$M1329)&gt;0,スコアリング基準!$C$22,0))))</f>
        <v/>
      </c>
      <c r="T1329" s="4">
        <f>IF($O1329="可",スコアリング基準!$C$23,0)</f>
        <v/>
      </c>
      <c r="U1329" s="4">
        <f>IF(OR(COUNT($K1329:$L1329)&lt;2,$K1329=0),0,IF(ABS($L1329)/$K1329&lt;=スコアリング基準!$B$24,スコアリング基準!$C$24,IF(ABS($L1329)/$K1329&lt;=スコアリング基準!$B$25,スコアリング基準!$C$25,IF(ABS($L1329)/$K1329&lt;=スコアリング基準!$B$26,スコアリング基準!$C$26,0))))</f>
        <v/>
      </c>
      <c r="V1329" s="4">
        <f>IF($P1329="なし",スコアリング基準!$C$27,0)</f>
        <v/>
      </c>
      <c r="W1329" s="4">
        <f>IF($F1329="",0,IF(ISNUMBER($F1329),IF($F1329&lt;=スコアリング基準!$B$28,スコアリング基準!$C$28,スコアリング基準!$C$29),0))</f>
        <v/>
      </c>
      <c r="X1329" s="4">
        <f>IFERROR(VLOOKUP($B1329,スコアリング基準!$A$36:$B$46,2,FALSE),0)</f>
        <v/>
      </c>
      <c r="Y1329" s="4">
        <f>SUM($S1329:$X1329)</f>
        <v/>
      </c>
      <c r="Z1329" s="4">
        <f>IF(COUNT($M1329:$N1329)=0,"データ無",IF($Y1329&gt;=スコアリング基準!$B$30,"S",IF($Y1329&gt;=スコアリング基準!$B$31,"A",IF($Y1329&gt;=スコアリング基準!$B$32,"B","C"))))</f>
        <v/>
      </c>
      <c r="AA1329">
        <f>IFERROR(INDEX(実績DB!$I$3:$I$104,MATCH($B1329&amp;$C1329,実績DB!$J$3:$J$104,0)),"")</f>
        <v/>
      </c>
    </row>
    <row r="1330">
      <c r="A1330" t="n">
        <v>1328</v>
      </c>
      <c r="B1330" t="inlineStr">
        <is>
          <t>東京</t>
        </is>
      </c>
      <c r="C1330" t="inlineStr">
        <is>
          <t>上福岡変電所</t>
        </is>
      </c>
      <c r="D1330" t="inlineStr">
        <is>
          <t>埼玉県</t>
        </is>
      </c>
      <c r="E1330" t="n">
        <v>66</v>
      </c>
      <c r="G1330" s="3" t="n">
        <v>35.879873</v>
      </c>
      <c r="H1330" s="3" t="n">
        <v>139.526186</v>
      </c>
      <c r="I1330" t="inlineStr">
        <is>
          <t>OSM実測</t>
        </is>
      </c>
      <c r="J1330" t="n">
        <v>57</v>
      </c>
      <c r="K1330" t="n">
        <v>59</v>
      </c>
      <c r="L1330" t="n">
        <v>-40</v>
      </c>
      <c r="M1330" t="n">
        <v>19</v>
      </c>
      <c r="N1330" t="n">
        <v>0</v>
      </c>
      <c r="O1330" t="inlineStr">
        <is>
          <t>不可 #3</t>
        </is>
      </c>
      <c r="P1330" t="inlineStr">
        <is>
          <t>有り</t>
        </is>
      </c>
      <c r="R1330" s="4">
        <f>IF(COUNT($M1330:$N1330)=0,"",IF(AND(IF($N1330&lt;&gt;"",$N1330,$M1330)&lt;=0,$O1330&lt;&gt;"可"),"警告",""))</f>
        <v/>
      </c>
      <c r="S1330" s="4">
        <f>IF(COUNT($M1330:$N1330)=0,0,IF(IF($N1330&lt;&gt;"",$N1330,$M1330)&gt;=スコアリング基準!$B$20,スコアリング基準!$C$20,IF(IF($N1330&lt;&gt;"",$N1330,$M1330)&gt;=スコアリング基準!$B$21,スコアリング基準!$C$21,IF(IF($N1330&lt;&gt;"",$N1330,$M1330)&gt;0,スコアリング基準!$C$22,0))))</f>
        <v/>
      </c>
      <c r="T1330" s="4">
        <f>IF($O1330="可",スコアリング基準!$C$23,0)</f>
        <v/>
      </c>
      <c r="U1330" s="4">
        <f>IF(OR(COUNT($K1330:$L1330)&lt;2,$K1330=0),0,IF(ABS($L1330)/$K1330&lt;=スコアリング基準!$B$24,スコアリング基準!$C$24,IF(ABS($L1330)/$K1330&lt;=スコアリング基準!$B$25,スコアリング基準!$C$25,IF(ABS($L1330)/$K1330&lt;=スコアリング基準!$B$26,スコアリング基準!$C$26,0))))</f>
        <v/>
      </c>
      <c r="V1330" s="4">
        <f>IF($P1330="なし",スコアリング基準!$C$27,0)</f>
        <v/>
      </c>
      <c r="W1330" s="4">
        <f>IF($F1330="",0,IF(ISNUMBER($F1330),IF($F1330&lt;=スコアリング基準!$B$28,スコアリング基準!$C$28,スコアリング基準!$C$29),0))</f>
        <v/>
      </c>
      <c r="X1330" s="4">
        <f>IFERROR(VLOOKUP($B1330,スコアリング基準!$A$36:$B$46,2,FALSE),0)</f>
        <v/>
      </c>
      <c r="Y1330" s="4">
        <f>SUM($S1330:$X1330)</f>
        <v/>
      </c>
      <c r="Z1330" s="4">
        <f>IF(COUNT($M1330:$N1330)=0,"データ無",IF($Y1330&gt;=スコアリング基準!$B$30,"S",IF($Y1330&gt;=スコアリング基準!$B$31,"A",IF($Y1330&gt;=スコアリング基準!$B$32,"B","C"))))</f>
        <v/>
      </c>
      <c r="AA1330">
        <f>IFERROR(INDEX(実績DB!$I$3:$I$104,MATCH($B1330&amp;$C1330,実績DB!$J$3:$J$104,0)),"")</f>
        <v/>
      </c>
    </row>
    <row r="1331">
      <c r="A1331" t="n">
        <v>1329</v>
      </c>
      <c r="B1331" t="inlineStr">
        <is>
          <t>東京</t>
        </is>
      </c>
      <c r="C1331" t="inlineStr">
        <is>
          <t>上郷変電所</t>
        </is>
      </c>
      <c r="D1331" t="inlineStr">
        <is>
          <t>栃木県</t>
        </is>
      </c>
      <c r="E1331" t="n">
        <v>66</v>
      </c>
      <c r="G1331" s="3" t="n">
        <v>36.454634</v>
      </c>
      <c r="H1331" s="3" t="n">
        <v>139.937843</v>
      </c>
      <c r="I1331" t="inlineStr">
        <is>
          <t>OSM実測</t>
        </is>
      </c>
      <c r="J1331" t="n">
        <v>28</v>
      </c>
      <c r="K1331" t="n">
        <v>29</v>
      </c>
      <c r="L1331" t="n">
        <v>-29</v>
      </c>
      <c r="M1331" t="n">
        <v>0</v>
      </c>
      <c r="N1331" t="n">
        <v>0</v>
      </c>
      <c r="O1331" t="inlineStr">
        <is>
          <t>不可 #3</t>
        </is>
      </c>
      <c r="P1331" t="inlineStr">
        <is>
          <t>有り</t>
        </is>
      </c>
      <c r="R1331" s="4">
        <f>IF(COUNT($M1331:$N1331)=0,"",IF(AND(IF($N1331&lt;&gt;"",$N1331,$M1331)&lt;=0,$O1331&lt;&gt;"可"),"警告",""))</f>
        <v/>
      </c>
      <c r="S1331" s="4">
        <f>IF(COUNT($M1331:$N1331)=0,0,IF(IF($N1331&lt;&gt;"",$N1331,$M1331)&gt;=スコアリング基準!$B$20,スコアリング基準!$C$20,IF(IF($N1331&lt;&gt;"",$N1331,$M1331)&gt;=スコアリング基準!$B$21,スコアリング基準!$C$21,IF(IF($N1331&lt;&gt;"",$N1331,$M1331)&gt;0,スコアリング基準!$C$22,0))))</f>
        <v/>
      </c>
      <c r="T1331" s="4">
        <f>IF($O1331="可",スコアリング基準!$C$23,0)</f>
        <v/>
      </c>
      <c r="U1331" s="4">
        <f>IF(OR(COUNT($K1331:$L1331)&lt;2,$K1331=0),0,IF(ABS($L1331)/$K1331&lt;=スコアリング基準!$B$24,スコアリング基準!$C$24,IF(ABS($L1331)/$K1331&lt;=スコアリング基準!$B$25,スコアリング基準!$C$25,IF(ABS($L1331)/$K1331&lt;=スコアリング基準!$B$26,スコアリング基準!$C$26,0))))</f>
        <v/>
      </c>
      <c r="V1331" s="4">
        <f>IF($P1331="なし",スコアリング基準!$C$27,0)</f>
        <v/>
      </c>
      <c r="W1331" s="4">
        <f>IF($F1331="",0,IF(ISNUMBER($F1331),IF($F1331&lt;=スコアリング基準!$B$28,スコアリング基準!$C$28,スコアリング基準!$C$29),0))</f>
        <v/>
      </c>
      <c r="X1331" s="4">
        <f>IFERROR(VLOOKUP($B1331,スコアリング基準!$A$36:$B$46,2,FALSE),0)</f>
        <v/>
      </c>
      <c r="Y1331" s="4">
        <f>SUM($S1331:$X1331)</f>
        <v/>
      </c>
      <c r="Z1331" s="4">
        <f>IF(COUNT($M1331:$N1331)=0,"データ無",IF($Y1331&gt;=スコアリング基準!$B$30,"S",IF($Y1331&gt;=スコアリング基準!$B$31,"A",IF($Y1331&gt;=スコアリング基準!$B$32,"B","C"))))</f>
        <v/>
      </c>
      <c r="AA1331">
        <f>IFERROR(INDEX(実績DB!$I$3:$I$104,MATCH($B1331&amp;$C1331,実績DB!$J$3:$J$104,0)),"")</f>
        <v/>
      </c>
    </row>
    <row r="1332">
      <c r="A1332" t="n">
        <v>1330</v>
      </c>
      <c r="B1332" t="inlineStr">
        <is>
          <t>東京</t>
        </is>
      </c>
      <c r="C1332" t="inlineStr">
        <is>
          <t>上里見変電所</t>
        </is>
      </c>
      <c r="D1332" t="inlineStr">
        <is>
          <t>群馬県</t>
        </is>
      </c>
      <c r="E1332" t="n">
        <v>66</v>
      </c>
      <c r="G1332" s="3" t="n">
        <v>36.37896</v>
      </c>
      <c r="H1332" s="3" t="n">
        <v>138.895598</v>
      </c>
      <c r="I1332" t="inlineStr">
        <is>
          <t>OSM実測</t>
        </is>
      </c>
      <c r="J1332" t="n">
        <v>28</v>
      </c>
      <c r="K1332" t="n">
        <v>29</v>
      </c>
      <c r="L1332" t="n">
        <v>-29</v>
      </c>
      <c r="M1332" t="n">
        <v>0</v>
      </c>
      <c r="N1332" t="n">
        <v>0</v>
      </c>
      <c r="O1332" t="inlineStr">
        <is>
          <t>不可 #3</t>
        </is>
      </c>
      <c r="P1332" t="inlineStr">
        <is>
          <t>有り</t>
        </is>
      </c>
      <c r="R1332" s="4">
        <f>IF(COUNT($M1332:$N1332)=0,"",IF(AND(IF($N1332&lt;&gt;"",$N1332,$M1332)&lt;=0,$O1332&lt;&gt;"可"),"警告",""))</f>
        <v/>
      </c>
      <c r="S1332" s="4">
        <f>IF(COUNT($M1332:$N1332)=0,0,IF(IF($N1332&lt;&gt;"",$N1332,$M1332)&gt;=スコアリング基準!$B$20,スコアリング基準!$C$20,IF(IF($N1332&lt;&gt;"",$N1332,$M1332)&gt;=スコアリング基準!$B$21,スコアリング基準!$C$21,IF(IF($N1332&lt;&gt;"",$N1332,$M1332)&gt;0,スコアリング基準!$C$22,0))))</f>
        <v/>
      </c>
      <c r="T1332" s="4">
        <f>IF($O1332="可",スコアリング基準!$C$23,0)</f>
        <v/>
      </c>
      <c r="U1332" s="4">
        <f>IF(OR(COUNT($K1332:$L1332)&lt;2,$K1332=0),0,IF(ABS($L1332)/$K1332&lt;=スコアリング基準!$B$24,スコアリング基準!$C$24,IF(ABS($L1332)/$K1332&lt;=スコアリング基準!$B$25,スコアリング基準!$C$25,IF(ABS($L1332)/$K1332&lt;=スコアリング基準!$B$26,スコアリング基準!$C$26,0))))</f>
        <v/>
      </c>
      <c r="V1332" s="4">
        <f>IF($P1332="なし",スコアリング基準!$C$27,0)</f>
        <v/>
      </c>
      <c r="W1332" s="4">
        <f>IF($F1332="",0,IF(ISNUMBER($F1332),IF($F1332&lt;=スコアリング基準!$B$28,スコアリング基準!$C$28,スコアリング基準!$C$29),0))</f>
        <v/>
      </c>
      <c r="X1332" s="4">
        <f>IFERROR(VLOOKUP($B1332,スコアリング基準!$A$36:$B$46,2,FALSE),0)</f>
        <v/>
      </c>
      <c r="Y1332" s="4">
        <f>SUM($S1332:$X1332)</f>
        <v/>
      </c>
      <c r="Z1332" s="4">
        <f>IF(COUNT($M1332:$N1332)=0,"データ無",IF($Y1332&gt;=スコアリング基準!$B$30,"S",IF($Y1332&gt;=スコアリング基準!$B$31,"A",IF($Y1332&gt;=スコアリング基準!$B$32,"B","C"))))</f>
        <v/>
      </c>
      <c r="AA1332">
        <f>IFERROR(INDEX(実績DB!$I$3:$I$104,MATCH($B1332&amp;$C1332,実績DB!$J$3:$J$104,0)),"")</f>
        <v/>
      </c>
    </row>
    <row r="1333">
      <c r="A1333" t="n">
        <v>1331</v>
      </c>
      <c r="B1333" t="inlineStr">
        <is>
          <t>東京</t>
        </is>
      </c>
      <c r="C1333" t="inlineStr">
        <is>
          <t>上野原変電所</t>
        </is>
      </c>
      <c r="D1333" t="inlineStr">
        <is>
          <t>山梨県</t>
        </is>
      </c>
      <c r="E1333" t="n">
        <v>66</v>
      </c>
      <c r="G1333" s="3" t="n">
        <v>35.632055</v>
      </c>
      <c r="H1333" s="3" t="n">
        <v>139.122551</v>
      </c>
      <c r="I1333" t="inlineStr">
        <is>
          <t>OSM実測</t>
        </is>
      </c>
      <c r="J1333" t="n">
        <v>19</v>
      </c>
      <c r="K1333" t="n">
        <v>19</v>
      </c>
      <c r="L1333" t="n">
        <v>-10</v>
      </c>
      <c r="M1333" t="n">
        <v>9</v>
      </c>
      <c r="N1333" t="n">
        <v>0</v>
      </c>
      <c r="O1333" t="inlineStr">
        <is>
          <t>不可 #3</t>
        </is>
      </c>
      <c r="P1333" t="inlineStr">
        <is>
          <t>有り</t>
        </is>
      </c>
      <c r="R1333" s="4">
        <f>IF(COUNT($M1333:$N1333)=0,"",IF(AND(IF($N1333&lt;&gt;"",$N1333,$M1333)&lt;=0,$O1333&lt;&gt;"可"),"警告",""))</f>
        <v/>
      </c>
      <c r="S1333" s="4">
        <f>IF(COUNT($M1333:$N1333)=0,0,IF(IF($N1333&lt;&gt;"",$N1333,$M1333)&gt;=スコアリング基準!$B$20,スコアリング基準!$C$20,IF(IF($N1333&lt;&gt;"",$N1333,$M1333)&gt;=スコアリング基準!$B$21,スコアリング基準!$C$21,IF(IF($N1333&lt;&gt;"",$N1333,$M1333)&gt;0,スコアリング基準!$C$22,0))))</f>
        <v/>
      </c>
      <c r="T1333" s="4">
        <f>IF($O1333="可",スコアリング基準!$C$23,0)</f>
        <v/>
      </c>
      <c r="U1333" s="4">
        <f>IF(OR(COUNT($K1333:$L1333)&lt;2,$K1333=0),0,IF(ABS($L1333)/$K1333&lt;=スコアリング基準!$B$24,スコアリング基準!$C$24,IF(ABS($L1333)/$K1333&lt;=スコアリング基準!$B$25,スコアリング基準!$C$25,IF(ABS($L1333)/$K1333&lt;=スコアリング基準!$B$26,スコアリング基準!$C$26,0))))</f>
        <v/>
      </c>
      <c r="V1333" s="4">
        <f>IF($P1333="なし",スコアリング基準!$C$27,0)</f>
        <v/>
      </c>
      <c r="W1333" s="4">
        <f>IF($F1333="",0,IF(ISNUMBER($F1333),IF($F1333&lt;=スコアリング基準!$B$28,スコアリング基準!$C$28,スコアリング基準!$C$29),0))</f>
        <v/>
      </c>
      <c r="X1333" s="4">
        <f>IFERROR(VLOOKUP($B1333,スコアリング基準!$A$36:$B$46,2,FALSE),0)</f>
        <v/>
      </c>
      <c r="Y1333" s="4">
        <f>SUM($S1333:$X1333)</f>
        <v/>
      </c>
      <c r="Z1333" s="4">
        <f>IF(COUNT($M1333:$N1333)=0,"データ無",IF($Y1333&gt;=スコアリング基準!$B$30,"S",IF($Y1333&gt;=スコアリング基準!$B$31,"A",IF($Y1333&gt;=スコアリング基準!$B$32,"B","C"))))</f>
        <v/>
      </c>
      <c r="AA1333">
        <f>IFERROR(INDEX(実績DB!$I$3:$I$104,MATCH($B1333&amp;$C1333,実績DB!$J$3:$J$104,0)),"")</f>
        <v/>
      </c>
    </row>
    <row r="1334">
      <c r="A1334" t="n">
        <v>1332</v>
      </c>
      <c r="B1334" t="inlineStr">
        <is>
          <t>東京</t>
        </is>
      </c>
      <c r="C1334" t="inlineStr">
        <is>
          <t>上青木変電所</t>
        </is>
      </c>
      <c r="D1334" t="inlineStr">
        <is>
          <t>埼玉県</t>
        </is>
      </c>
      <c r="E1334" t="n">
        <v>66</v>
      </c>
      <c r="G1334" s="3" t="n">
        <v>35.830873</v>
      </c>
      <c r="H1334" s="3" t="n">
        <v>139.711919</v>
      </c>
      <c r="I1334" t="inlineStr">
        <is>
          <t>OSM実測</t>
        </is>
      </c>
      <c r="J1334" t="n">
        <v>57</v>
      </c>
      <c r="K1334" t="n">
        <v>59</v>
      </c>
      <c r="L1334" t="n">
        <v>-40</v>
      </c>
      <c r="M1334" t="n">
        <v>19</v>
      </c>
      <c r="N1334" t="n">
        <v>0</v>
      </c>
      <c r="O1334" t="inlineStr">
        <is>
          <t>不可 #3</t>
        </is>
      </c>
      <c r="P1334" t="inlineStr">
        <is>
          <t>有り</t>
        </is>
      </c>
      <c r="R1334" s="4">
        <f>IF(COUNT($M1334:$N1334)=0,"",IF(AND(IF($N1334&lt;&gt;"",$N1334,$M1334)&lt;=0,$O1334&lt;&gt;"可"),"警告",""))</f>
        <v/>
      </c>
      <c r="S1334" s="4">
        <f>IF(COUNT($M1334:$N1334)=0,0,IF(IF($N1334&lt;&gt;"",$N1334,$M1334)&gt;=スコアリング基準!$B$20,スコアリング基準!$C$20,IF(IF($N1334&lt;&gt;"",$N1334,$M1334)&gt;=スコアリング基準!$B$21,スコアリング基準!$C$21,IF(IF($N1334&lt;&gt;"",$N1334,$M1334)&gt;0,スコアリング基準!$C$22,0))))</f>
        <v/>
      </c>
      <c r="T1334" s="4">
        <f>IF($O1334="可",スコアリング基準!$C$23,0)</f>
        <v/>
      </c>
      <c r="U1334" s="4">
        <f>IF(OR(COUNT($K1334:$L1334)&lt;2,$K1334=0),0,IF(ABS($L1334)/$K1334&lt;=スコアリング基準!$B$24,スコアリング基準!$C$24,IF(ABS($L1334)/$K1334&lt;=スコアリング基準!$B$25,スコアリング基準!$C$25,IF(ABS($L1334)/$K1334&lt;=スコアリング基準!$B$26,スコアリング基準!$C$26,0))))</f>
        <v/>
      </c>
      <c r="V1334" s="4">
        <f>IF($P1334="なし",スコアリング基準!$C$27,0)</f>
        <v/>
      </c>
      <c r="W1334" s="4">
        <f>IF($F1334="",0,IF(ISNUMBER($F1334),IF($F1334&lt;=スコアリング基準!$B$28,スコアリング基準!$C$28,スコアリング基準!$C$29),0))</f>
        <v/>
      </c>
      <c r="X1334" s="4">
        <f>IFERROR(VLOOKUP($B1334,スコアリング基準!$A$36:$B$46,2,FALSE),0)</f>
        <v/>
      </c>
      <c r="Y1334" s="4">
        <f>SUM($S1334:$X1334)</f>
        <v/>
      </c>
      <c r="Z1334" s="4">
        <f>IF(COUNT($M1334:$N1334)=0,"データ無",IF($Y1334&gt;=スコアリング基準!$B$30,"S",IF($Y1334&gt;=スコアリング基準!$B$31,"A",IF($Y1334&gt;=スコアリング基準!$B$32,"B","C"))))</f>
        <v/>
      </c>
      <c r="AA1334">
        <f>IFERROR(INDEX(実績DB!$I$3:$I$104,MATCH($B1334&amp;$C1334,実績DB!$J$3:$J$104,0)),"")</f>
        <v/>
      </c>
    </row>
    <row r="1335">
      <c r="A1335" t="n">
        <v>1333</v>
      </c>
      <c r="B1335" t="inlineStr">
        <is>
          <t>東京</t>
        </is>
      </c>
      <c r="C1335" t="inlineStr">
        <is>
          <t>上高野変電所</t>
        </is>
      </c>
      <c r="D1335" t="inlineStr">
        <is>
          <t>千葉県</t>
        </is>
      </c>
      <c r="E1335" t="n">
        <v>66</v>
      </c>
      <c r="G1335" s="3" t="n">
        <v>35.722908</v>
      </c>
      <c r="H1335" s="3" t="n">
        <v>140.132683</v>
      </c>
      <c r="I1335" t="inlineStr">
        <is>
          <t>OSM実測</t>
        </is>
      </c>
      <c r="J1335" t="n">
        <v>57</v>
      </c>
      <c r="K1335" t="n">
        <v>59</v>
      </c>
      <c r="L1335" t="n">
        <v>-40</v>
      </c>
      <c r="M1335" t="n">
        <v>19</v>
      </c>
      <c r="N1335" t="n">
        <v>0</v>
      </c>
      <c r="O1335" t="inlineStr">
        <is>
          <t>不可 #3</t>
        </is>
      </c>
      <c r="P1335" t="inlineStr">
        <is>
          <t>有り</t>
        </is>
      </c>
      <c r="R1335" s="4">
        <f>IF(COUNT($M1335:$N1335)=0,"",IF(AND(IF($N1335&lt;&gt;"",$N1335,$M1335)&lt;=0,$O1335&lt;&gt;"可"),"警告",""))</f>
        <v/>
      </c>
      <c r="S1335" s="4">
        <f>IF(COUNT($M1335:$N1335)=0,0,IF(IF($N1335&lt;&gt;"",$N1335,$M1335)&gt;=スコアリング基準!$B$20,スコアリング基準!$C$20,IF(IF($N1335&lt;&gt;"",$N1335,$M1335)&gt;=スコアリング基準!$B$21,スコアリング基準!$C$21,IF(IF($N1335&lt;&gt;"",$N1335,$M1335)&gt;0,スコアリング基準!$C$22,0))))</f>
        <v/>
      </c>
      <c r="T1335" s="4">
        <f>IF($O1335="可",スコアリング基準!$C$23,0)</f>
        <v/>
      </c>
      <c r="U1335" s="4">
        <f>IF(OR(COUNT($K1335:$L1335)&lt;2,$K1335=0),0,IF(ABS($L1335)/$K1335&lt;=スコアリング基準!$B$24,スコアリング基準!$C$24,IF(ABS($L1335)/$K1335&lt;=スコアリング基準!$B$25,スコアリング基準!$C$25,IF(ABS($L1335)/$K1335&lt;=スコアリング基準!$B$26,スコアリング基準!$C$26,0))))</f>
        <v/>
      </c>
      <c r="V1335" s="4">
        <f>IF($P1335="なし",スコアリング基準!$C$27,0)</f>
        <v/>
      </c>
      <c r="W1335" s="4">
        <f>IF($F1335="",0,IF(ISNUMBER($F1335),IF($F1335&lt;=スコアリング基準!$B$28,スコアリング基準!$C$28,スコアリング基準!$C$29),0))</f>
        <v/>
      </c>
      <c r="X1335" s="4">
        <f>IFERROR(VLOOKUP($B1335,スコアリング基準!$A$36:$B$46,2,FALSE),0)</f>
        <v/>
      </c>
      <c r="Y1335" s="4">
        <f>SUM($S1335:$X1335)</f>
        <v/>
      </c>
      <c r="Z1335" s="4">
        <f>IF(COUNT($M1335:$N1335)=0,"データ無",IF($Y1335&gt;=スコアリング基準!$B$30,"S",IF($Y1335&gt;=スコアリング基準!$B$31,"A",IF($Y1335&gt;=スコアリング基準!$B$32,"B","C"))))</f>
        <v/>
      </c>
      <c r="AA1335">
        <f>IFERROR(INDEX(実績DB!$I$3:$I$104,MATCH($B1335&amp;$C1335,実績DB!$J$3:$J$104,0)),"")</f>
        <v/>
      </c>
    </row>
    <row r="1336">
      <c r="A1336" t="n">
        <v>1334</v>
      </c>
      <c r="B1336" t="inlineStr">
        <is>
          <t>東京</t>
        </is>
      </c>
      <c r="C1336" t="inlineStr">
        <is>
          <t>上麻生分岐所</t>
        </is>
      </c>
      <c r="D1336" t="inlineStr">
        <is>
          <t>東京都</t>
        </is>
      </c>
      <c r="E1336" t="n">
        <v>66</v>
      </c>
      <c r="G1336" s="3" t="n">
        <v>35.597087</v>
      </c>
      <c r="H1336" s="3" t="n">
        <v>139.50033</v>
      </c>
      <c r="I1336" t="inlineStr">
        <is>
          <t>OSM実測</t>
        </is>
      </c>
      <c r="R1336" s="4">
        <f>IF(COUNT($M1336:$N1336)=0,"",IF(AND(IF($N1336&lt;&gt;"",$N1336,$M1336)&lt;=0,$O1336&lt;&gt;"可"),"警告",""))</f>
        <v/>
      </c>
      <c r="S1336" s="4">
        <f>IF(COUNT($M1336:$N1336)=0,0,IF(IF($N1336&lt;&gt;"",$N1336,$M1336)&gt;=スコアリング基準!$B$20,スコアリング基準!$C$20,IF(IF($N1336&lt;&gt;"",$N1336,$M1336)&gt;=スコアリング基準!$B$21,スコアリング基準!$C$21,IF(IF($N1336&lt;&gt;"",$N1336,$M1336)&gt;0,スコアリング基準!$C$22,0))))</f>
        <v/>
      </c>
      <c r="T1336" s="4">
        <f>IF($O1336="可",スコアリング基準!$C$23,0)</f>
        <v/>
      </c>
      <c r="U1336" s="4">
        <f>IF(OR(COUNT($K1336:$L1336)&lt;2,$K1336=0),0,IF(ABS($L1336)/$K1336&lt;=スコアリング基準!$B$24,スコアリング基準!$C$24,IF(ABS($L1336)/$K1336&lt;=スコアリング基準!$B$25,スコアリング基準!$C$25,IF(ABS($L1336)/$K1336&lt;=スコアリング基準!$B$26,スコアリング基準!$C$26,0))))</f>
        <v/>
      </c>
      <c r="V1336" s="4">
        <f>IF($P1336="なし",スコアリング基準!$C$27,0)</f>
        <v/>
      </c>
      <c r="W1336" s="4">
        <f>IF($F1336="",0,IF(ISNUMBER($F1336),IF($F1336&lt;=スコアリング基準!$B$28,スコアリング基準!$C$28,スコアリング基準!$C$29),0))</f>
        <v/>
      </c>
      <c r="X1336" s="4">
        <f>IFERROR(VLOOKUP($B1336,スコアリング基準!$A$36:$B$46,2,FALSE),0)</f>
        <v/>
      </c>
      <c r="Y1336" s="4">
        <f>SUM($S1336:$X1336)</f>
        <v/>
      </c>
      <c r="Z1336" s="4">
        <f>IF(COUNT($M1336:$N1336)=0,"データ無",IF($Y1336&gt;=スコアリング基準!$B$30,"S",IF($Y1336&gt;=スコアリング基準!$B$31,"A",IF($Y1336&gt;=スコアリング基準!$B$32,"B","C"))))</f>
        <v/>
      </c>
      <c r="AA1336">
        <f>IFERROR(INDEX(実績DB!$I$3:$I$104,MATCH($B1336&amp;$C1336,実績DB!$J$3:$J$104,0)),"")</f>
        <v/>
      </c>
    </row>
    <row r="1337">
      <c r="A1337" t="n">
        <v>1335</v>
      </c>
      <c r="B1337" t="inlineStr">
        <is>
          <t>東京</t>
        </is>
      </c>
      <c r="C1337" t="inlineStr">
        <is>
          <t>下仁田変電所</t>
        </is>
      </c>
      <c r="D1337" t="inlineStr">
        <is>
          <t>群馬県</t>
        </is>
      </c>
      <c r="E1337" t="n">
        <v>66</v>
      </c>
      <c r="G1337" s="3" t="n">
        <v>36.208216</v>
      </c>
      <c r="H1337" s="3" t="n">
        <v>138.777482</v>
      </c>
      <c r="I1337" t="inlineStr">
        <is>
          <t>OSM実測</t>
        </is>
      </c>
      <c r="J1337" t="n">
        <v>38</v>
      </c>
      <c r="K1337" t="n">
        <v>39</v>
      </c>
      <c r="L1337" t="n">
        <v>-35</v>
      </c>
      <c r="M1337" t="n">
        <v>4</v>
      </c>
      <c r="N1337" t="n">
        <v>0</v>
      </c>
      <c r="O1337" t="inlineStr">
        <is>
          <t>不可 #3</t>
        </is>
      </c>
      <c r="P1337" t="inlineStr">
        <is>
          <t>有り</t>
        </is>
      </c>
      <c r="R1337" s="4">
        <f>IF(COUNT($M1337:$N1337)=0,"",IF(AND(IF($N1337&lt;&gt;"",$N1337,$M1337)&lt;=0,$O1337&lt;&gt;"可"),"警告",""))</f>
        <v/>
      </c>
      <c r="S1337" s="4">
        <f>IF(COUNT($M1337:$N1337)=0,0,IF(IF($N1337&lt;&gt;"",$N1337,$M1337)&gt;=スコアリング基準!$B$20,スコアリング基準!$C$20,IF(IF($N1337&lt;&gt;"",$N1337,$M1337)&gt;=スコアリング基準!$B$21,スコアリング基準!$C$21,IF(IF($N1337&lt;&gt;"",$N1337,$M1337)&gt;0,スコアリング基準!$C$22,0))))</f>
        <v/>
      </c>
      <c r="T1337" s="4">
        <f>IF($O1337="可",スコアリング基準!$C$23,0)</f>
        <v/>
      </c>
      <c r="U1337" s="4">
        <f>IF(OR(COUNT($K1337:$L1337)&lt;2,$K1337=0),0,IF(ABS($L1337)/$K1337&lt;=スコアリング基準!$B$24,スコアリング基準!$C$24,IF(ABS($L1337)/$K1337&lt;=スコアリング基準!$B$25,スコアリング基準!$C$25,IF(ABS($L1337)/$K1337&lt;=スコアリング基準!$B$26,スコアリング基準!$C$26,0))))</f>
        <v/>
      </c>
      <c r="V1337" s="4">
        <f>IF($P1337="なし",スコアリング基準!$C$27,0)</f>
        <v/>
      </c>
      <c r="W1337" s="4">
        <f>IF($F1337="",0,IF(ISNUMBER($F1337),IF($F1337&lt;=スコアリング基準!$B$28,スコアリング基準!$C$28,スコアリング基準!$C$29),0))</f>
        <v/>
      </c>
      <c r="X1337" s="4">
        <f>IFERROR(VLOOKUP($B1337,スコアリング基準!$A$36:$B$46,2,FALSE),0)</f>
        <v/>
      </c>
      <c r="Y1337" s="4">
        <f>SUM($S1337:$X1337)</f>
        <v/>
      </c>
      <c r="Z1337" s="4">
        <f>IF(COUNT($M1337:$N1337)=0,"データ無",IF($Y1337&gt;=スコアリング基準!$B$30,"S",IF($Y1337&gt;=スコアリング基準!$B$31,"A",IF($Y1337&gt;=スコアリング基準!$B$32,"B","C"))))</f>
        <v/>
      </c>
      <c r="AA1337">
        <f>IFERROR(INDEX(実績DB!$I$3:$I$104,MATCH($B1337&amp;$C1337,実績DB!$J$3:$J$104,0)),"")</f>
        <v/>
      </c>
    </row>
    <row r="1338">
      <c r="A1338" t="n">
        <v>1336</v>
      </c>
      <c r="B1338" t="inlineStr">
        <is>
          <t>東京</t>
        </is>
      </c>
      <c r="C1338" t="inlineStr">
        <is>
          <t>下加治変電所</t>
        </is>
      </c>
      <c r="D1338" t="inlineStr">
        <is>
          <t>埼玉県</t>
        </is>
      </c>
      <c r="E1338" t="n">
        <v>66</v>
      </c>
      <c r="G1338" s="3" t="n">
        <v>35.865572</v>
      </c>
      <c r="H1338" s="3" t="n">
        <v>139.339358</v>
      </c>
      <c r="I1338" t="inlineStr">
        <is>
          <t>OSM実測</t>
        </is>
      </c>
      <c r="J1338" t="n">
        <v>38</v>
      </c>
      <c r="K1338" t="n">
        <v>39</v>
      </c>
      <c r="L1338" t="n">
        <v>-28</v>
      </c>
      <c r="M1338" t="n">
        <v>11</v>
      </c>
      <c r="N1338" t="n">
        <v>11</v>
      </c>
      <c r="O1338" t="inlineStr">
        <is>
          <t>不可 #3</t>
        </is>
      </c>
      <c r="P1338" t="inlineStr">
        <is>
          <t>なし</t>
        </is>
      </c>
      <c r="R1338" s="4">
        <f>IF(COUNT($M1338:$N1338)=0,"",IF(AND(IF($N1338&lt;&gt;"",$N1338,$M1338)&lt;=0,$O1338&lt;&gt;"可"),"警告",""))</f>
        <v/>
      </c>
      <c r="S1338" s="4">
        <f>IF(COUNT($M1338:$N1338)=0,0,IF(IF($N1338&lt;&gt;"",$N1338,$M1338)&gt;=スコアリング基準!$B$20,スコアリング基準!$C$20,IF(IF($N1338&lt;&gt;"",$N1338,$M1338)&gt;=スコアリング基準!$B$21,スコアリング基準!$C$21,IF(IF($N1338&lt;&gt;"",$N1338,$M1338)&gt;0,スコアリング基準!$C$22,0))))</f>
        <v/>
      </c>
      <c r="T1338" s="4">
        <f>IF($O1338="可",スコアリング基準!$C$23,0)</f>
        <v/>
      </c>
      <c r="U1338" s="4">
        <f>IF(OR(COUNT($K1338:$L1338)&lt;2,$K1338=0),0,IF(ABS($L1338)/$K1338&lt;=スコアリング基準!$B$24,スコアリング基準!$C$24,IF(ABS($L1338)/$K1338&lt;=スコアリング基準!$B$25,スコアリング基準!$C$25,IF(ABS($L1338)/$K1338&lt;=スコアリング基準!$B$26,スコアリング基準!$C$26,0))))</f>
        <v/>
      </c>
      <c r="V1338" s="4">
        <f>IF($P1338="なし",スコアリング基準!$C$27,0)</f>
        <v/>
      </c>
      <c r="W1338" s="4">
        <f>IF($F1338="",0,IF(ISNUMBER($F1338),IF($F1338&lt;=スコアリング基準!$B$28,スコアリング基準!$C$28,スコアリング基準!$C$29),0))</f>
        <v/>
      </c>
      <c r="X1338" s="4">
        <f>IFERROR(VLOOKUP($B1338,スコアリング基準!$A$36:$B$46,2,FALSE),0)</f>
        <v/>
      </c>
      <c r="Y1338" s="4">
        <f>SUM($S1338:$X1338)</f>
        <v/>
      </c>
      <c r="Z1338" s="4">
        <f>IF(COUNT($M1338:$N1338)=0,"データ無",IF($Y1338&gt;=スコアリング基準!$B$30,"S",IF($Y1338&gt;=スコアリング基準!$B$31,"A",IF($Y1338&gt;=スコアリング基準!$B$32,"B","C"))))</f>
        <v/>
      </c>
      <c r="AA1338">
        <f>IFERROR(INDEX(実績DB!$I$3:$I$104,MATCH($B1338&amp;$C1338,実績DB!$J$3:$J$104,0)),"")</f>
        <v/>
      </c>
    </row>
    <row r="1339">
      <c r="A1339" t="n">
        <v>1337</v>
      </c>
      <c r="B1339" t="inlineStr">
        <is>
          <t>東京</t>
        </is>
      </c>
      <c r="C1339" t="inlineStr">
        <is>
          <t>下和田変電所</t>
        </is>
      </c>
      <c r="D1339" t="inlineStr">
        <is>
          <t>群馬県</t>
        </is>
      </c>
      <c r="E1339" t="n">
        <v>66</v>
      </c>
      <c r="G1339" s="3" t="n">
        <v>36.314619</v>
      </c>
      <c r="H1339" s="3" t="n">
        <v>139.014167</v>
      </c>
      <c r="I1339" t="inlineStr">
        <is>
          <t>OSM実測</t>
        </is>
      </c>
      <c r="J1339" t="n">
        <v>57</v>
      </c>
      <c r="K1339" t="n">
        <v>59</v>
      </c>
      <c r="L1339" t="n">
        <v>-44</v>
      </c>
      <c r="M1339" t="n">
        <v>15</v>
      </c>
      <c r="N1339" t="n">
        <v>0</v>
      </c>
      <c r="O1339" t="inlineStr">
        <is>
          <t>不可 #3</t>
        </is>
      </c>
      <c r="P1339" t="inlineStr">
        <is>
          <t>有り</t>
        </is>
      </c>
      <c r="R1339" s="4">
        <f>IF(COUNT($M1339:$N1339)=0,"",IF(AND(IF($N1339&lt;&gt;"",$N1339,$M1339)&lt;=0,$O1339&lt;&gt;"可"),"警告",""))</f>
        <v/>
      </c>
      <c r="S1339" s="4">
        <f>IF(COUNT($M1339:$N1339)=0,0,IF(IF($N1339&lt;&gt;"",$N1339,$M1339)&gt;=スコアリング基準!$B$20,スコアリング基準!$C$20,IF(IF($N1339&lt;&gt;"",$N1339,$M1339)&gt;=スコアリング基準!$B$21,スコアリング基準!$C$21,IF(IF($N1339&lt;&gt;"",$N1339,$M1339)&gt;0,スコアリング基準!$C$22,0))))</f>
        <v/>
      </c>
      <c r="T1339" s="4">
        <f>IF($O1339="可",スコアリング基準!$C$23,0)</f>
        <v/>
      </c>
      <c r="U1339" s="4">
        <f>IF(OR(COUNT($K1339:$L1339)&lt;2,$K1339=0),0,IF(ABS($L1339)/$K1339&lt;=スコアリング基準!$B$24,スコアリング基準!$C$24,IF(ABS($L1339)/$K1339&lt;=スコアリング基準!$B$25,スコアリング基準!$C$25,IF(ABS($L1339)/$K1339&lt;=スコアリング基準!$B$26,スコアリング基準!$C$26,0))))</f>
        <v/>
      </c>
      <c r="V1339" s="4">
        <f>IF($P1339="なし",スコアリング基準!$C$27,0)</f>
        <v/>
      </c>
      <c r="W1339" s="4">
        <f>IF($F1339="",0,IF(ISNUMBER($F1339),IF($F1339&lt;=スコアリング基準!$B$28,スコアリング基準!$C$28,スコアリング基準!$C$29),0))</f>
        <v/>
      </c>
      <c r="X1339" s="4">
        <f>IFERROR(VLOOKUP($B1339,スコアリング基準!$A$36:$B$46,2,FALSE),0)</f>
        <v/>
      </c>
      <c r="Y1339" s="4">
        <f>SUM($S1339:$X1339)</f>
        <v/>
      </c>
      <c r="Z1339" s="4">
        <f>IF(COUNT($M1339:$N1339)=0,"データ無",IF($Y1339&gt;=スコアリング基準!$B$30,"S",IF($Y1339&gt;=スコアリング基準!$B$31,"A",IF($Y1339&gt;=スコアリング基準!$B$32,"B","C"))))</f>
        <v/>
      </c>
      <c r="AA1339">
        <f>IFERROR(INDEX(実績DB!$I$3:$I$104,MATCH($B1339&amp;$C1339,実績DB!$J$3:$J$104,0)),"")</f>
        <v/>
      </c>
    </row>
    <row r="1340">
      <c r="A1340" t="n">
        <v>1338</v>
      </c>
      <c r="B1340" t="inlineStr">
        <is>
          <t>東京</t>
        </is>
      </c>
      <c r="C1340" t="inlineStr">
        <is>
          <t>下妻変電所</t>
        </is>
      </c>
      <c r="D1340" t="inlineStr">
        <is>
          <t>茨城県</t>
        </is>
      </c>
      <c r="E1340" t="n">
        <v>66</v>
      </c>
      <c r="G1340" s="3" t="n">
        <v>36.180457</v>
      </c>
      <c r="H1340" s="3" t="n">
        <v>139.956363</v>
      </c>
      <c r="I1340" t="inlineStr">
        <is>
          <t>OSM実測</t>
        </is>
      </c>
      <c r="J1340" t="n">
        <v>47</v>
      </c>
      <c r="K1340" t="n">
        <v>49</v>
      </c>
      <c r="L1340" t="n">
        <v>-49</v>
      </c>
      <c r="M1340" t="n">
        <v>0</v>
      </c>
      <c r="N1340" t="n">
        <v>0</v>
      </c>
      <c r="O1340" t="inlineStr">
        <is>
          <t>不可 #3</t>
        </is>
      </c>
      <c r="P1340" t="inlineStr">
        <is>
          <t>有り</t>
        </is>
      </c>
      <c r="R1340" s="4">
        <f>IF(COUNT($M1340:$N1340)=0,"",IF(AND(IF($N1340&lt;&gt;"",$N1340,$M1340)&lt;=0,$O1340&lt;&gt;"可"),"警告",""))</f>
        <v/>
      </c>
      <c r="S1340" s="4">
        <f>IF(COUNT($M1340:$N1340)=0,0,IF(IF($N1340&lt;&gt;"",$N1340,$M1340)&gt;=スコアリング基準!$B$20,スコアリング基準!$C$20,IF(IF($N1340&lt;&gt;"",$N1340,$M1340)&gt;=スコアリング基準!$B$21,スコアリング基準!$C$21,IF(IF($N1340&lt;&gt;"",$N1340,$M1340)&gt;0,スコアリング基準!$C$22,0))))</f>
        <v/>
      </c>
      <c r="T1340" s="4">
        <f>IF($O1340="可",スコアリング基準!$C$23,0)</f>
        <v/>
      </c>
      <c r="U1340" s="4">
        <f>IF(OR(COUNT($K1340:$L1340)&lt;2,$K1340=0),0,IF(ABS($L1340)/$K1340&lt;=スコアリング基準!$B$24,スコアリング基準!$C$24,IF(ABS($L1340)/$K1340&lt;=スコアリング基準!$B$25,スコアリング基準!$C$25,IF(ABS($L1340)/$K1340&lt;=スコアリング基準!$B$26,スコアリング基準!$C$26,0))))</f>
        <v/>
      </c>
      <c r="V1340" s="4">
        <f>IF($P1340="なし",スコアリング基準!$C$27,0)</f>
        <v/>
      </c>
      <c r="W1340" s="4">
        <f>IF($F1340="",0,IF(ISNUMBER($F1340),IF($F1340&lt;=スコアリング基準!$B$28,スコアリング基準!$C$28,スコアリング基準!$C$29),0))</f>
        <v/>
      </c>
      <c r="X1340" s="4">
        <f>IFERROR(VLOOKUP($B1340,スコアリング基準!$A$36:$B$46,2,FALSE),0)</f>
        <v/>
      </c>
      <c r="Y1340" s="4">
        <f>SUM($S1340:$X1340)</f>
        <v/>
      </c>
      <c r="Z1340" s="4">
        <f>IF(COUNT($M1340:$N1340)=0,"データ無",IF($Y1340&gt;=スコアリング基準!$B$30,"S",IF($Y1340&gt;=スコアリング基準!$B$31,"A",IF($Y1340&gt;=スコアリング基準!$B$32,"B","C"))))</f>
        <v/>
      </c>
      <c r="AA1340">
        <f>IFERROR(INDEX(実績DB!$I$3:$I$104,MATCH($B1340&amp;$C1340,実績DB!$J$3:$J$104,0)),"")</f>
        <v/>
      </c>
    </row>
    <row r="1341">
      <c r="A1341" t="n">
        <v>1339</v>
      </c>
      <c r="B1341" t="inlineStr">
        <is>
          <t>東京</t>
        </is>
      </c>
      <c r="C1341" t="inlineStr">
        <is>
          <t>下富変電所</t>
        </is>
      </c>
      <c r="D1341" t="inlineStr">
        <is>
          <t>埼玉県</t>
        </is>
      </c>
      <c r="E1341" t="n">
        <v>66</v>
      </c>
      <c r="G1341" s="3" t="n">
        <v>35.833</v>
      </c>
      <c r="H1341" s="3" t="n">
        <v>139.464692</v>
      </c>
      <c r="I1341" t="inlineStr">
        <is>
          <t>OSM実測</t>
        </is>
      </c>
      <c r="J1341" t="n">
        <v>38</v>
      </c>
      <c r="K1341" t="n">
        <v>39</v>
      </c>
      <c r="L1341" t="n">
        <v>-26</v>
      </c>
      <c r="M1341" t="n">
        <v>13</v>
      </c>
      <c r="N1341" t="n">
        <v>13</v>
      </c>
      <c r="O1341" t="inlineStr">
        <is>
          <t>不可 #3</t>
        </is>
      </c>
      <c r="P1341" t="inlineStr">
        <is>
          <t>なし</t>
        </is>
      </c>
      <c r="R1341" s="4">
        <f>IF(COUNT($M1341:$N1341)=0,"",IF(AND(IF($N1341&lt;&gt;"",$N1341,$M1341)&lt;=0,$O1341&lt;&gt;"可"),"警告",""))</f>
        <v/>
      </c>
      <c r="S1341" s="4">
        <f>IF(COUNT($M1341:$N1341)=0,0,IF(IF($N1341&lt;&gt;"",$N1341,$M1341)&gt;=スコアリング基準!$B$20,スコアリング基準!$C$20,IF(IF($N1341&lt;&gt;"",$N1341,$M1341)&gt;=スコアリング基準!$B$21,スコアリング基準!$C$21,IF(IF($N1341&lt;&gt;"",$N1341,$M1341)&gt;0,スコアリング基準!$C$22,0))))</f>
        <v/>
      </c>
      <c r="T1341" s="4">
        <f>IF($O1341="可",スコアリング基準!$C$23,0)</f>
        <v/>
      </c>
      <c r="U1341" s="4">
        <f>IF(OR(COUNT($K1341:$L1341)&lt;2,$K1341=0),0,IF(ABS($L1341)/$K1341&lt;=スコアリング基準!$B$24,スコアリング基準!$C$24,IF(ABS($L1341)/$K1341&lt;=スコアリング基準!$B$25,スコアリング基準!$C$25,IF(ABS($L1341)/$K1341&lt;=スコアリング基準!$B$26,スコアリング基準!$C$26,0))))</f>
        <v/>
      </c>
      <c r="V1341" s="4">
        <f>IF($P1341="なし",スコアリング基準!$C$27,0)</f>
        <v/>
      </c>
      <c r="W1341" s="4">
        <f>IF($F1341="",0,IF(ISNUMBER($F1341),IF($F1341&lt;=スコアリング基準!$B$28,スコアリング基準!$C$28,スコアリング基準!$C$29),0))</f>
        <v/>
      </c>
      <c r="X1341" s="4">
        <f>IFERROR(VLOOKUP($B1341,スコアリング基準!$A$36:$B$46,2,FALSE),0)</f>
        <v/>
      </c>
      <c r="Y1341" s="4">
        <f>SUM($S1341:$X1341)</f>
        <v/>
      </c>
      <c r="Z1341" s="4">
        <f>IF(COUNT($M1341:$N1341)=0,"データ無",IF($Y1341&gt;=スコアリング基準!$B$30,"S",IF($Y1341&gt;=スコアリング基準!$B$31,"A",IF($Y1341&gt;=スコアリング基準!$B$32,"B","C"))))</f>
        <v/>
      </c>
      <c r="AA1341">
        <f>IFERROR(INDEX(実績DB!$I$3:$I$104,MATCH($B1341&amp;$C1341,実績DB!$J$3:$J$104,0)),"")</f>
        <v/>
      </c>
    </row>
    <row r="1342">
      <c r="A1342" t="n">
        <v>1340</v>
      </c>
      <c r="B1342" t="inlineStr">
        <is>
          <t>東京</t>
        </is>
      </c>
      <c r="C1342" t="inlineStr">
        <is>
          <t>下栗変電所</t>
        </is>
      </c>
      <c r="D1342" t="inlineStr">
        <is>
          <t>栃木県</t>
        </is>
      </c>
      <c r="E1342" t="n">
        <v>66</v>
      </c>
      <c r="G1342" s="3" t="n">
        <v>36.535045</v>
      </c>
      <c r="H1342" s="3" t="n">
        <v>139.918001</v>
      </c>
      <c r="I1342" t="inlineStr">
        <is>
          <t>OSM実測</t>
        </is>
      </c>
      <c r="J1342" t="n">
        <v>47</v>
      </c>
      <c r="K1342" t="n">
        <v>49</v>
      </c>
      <c r="L1342" t="n">
        <v>-49</v>
      </c>
      <c r="M1342" t="n">
        <v>0</v>
      </c>
      <c r="N1342" t="n">
        <v>0</v>
      </c>
      <c r="O1342" t="inlineStr">
        <is>
          <t>不可 #3</t>
        </is>
      </c>
      <c r="P1342" t="inlineStr">
        <is>
          <t>有り</t>
        </is>
      </c>
      <c r="R1342" s="4">
        <f>IF(COUNT($M1342:$N1342)=0,"",IF(AND(IF($N1342&lt;&gt;"",$N1342,$M1342)&lt;=0,$O1342&lt;&gt;"可"),"警告",""))</f>
        <v/>
      </c>
      <c r="S1342" s="4">
        <f>IF(COUNT($M1342:$N1342)=0,0,IF(IF($N1342&lt;&gt;"",$N1342,$M1342)&gt;=スコアリング基準!$B$20,スコアリング基準!$C$20,IF(IF($N1342&lt;&gt;"",$N1342,$M1342)&gt;=スコアリング基準!$B$21,スコアリング基準!$C$21,IF(IF($N1342&lt;&gt;"",$N1342,$M1342)&gt;0,スコアリング基準!$C$22,0))))</f>
        <v/>
      </c>
      <c r="T1342" s="4">
        <f>IF($O1342="可",スコアリング基準!$C$23,0)</f>
        <v/>
      </c>
      <c r="U1342" s="4">
        <f>IF(OR(COUNT($K1342:$L1342)&lt;2,$K1342=0),0,IF(ABS($L1342)/$K1342&lt;=スコアリング基準!$B$24,スコアリング基準!$C$24,IF(ABS($L1342)/$K1342&lt;=スコアリング基準!$B$25,スコアリング基準!$C$25,IF(ABS($L1342)/$K1342&lt;=スコアリング基準!$B$26,スコアリング基準!$C$26,0))))</f>
        <v/>
      </c>
      <c r="V1342" s="4">
        <f>IF($P1342="なし",スコアリング基準!$C$27,0)</f>
        <v/>
      </c>
      <c r="W1342" s="4">
        <f>IF($F1342="",0,IF(ISNUMBER($F1342),IF($F1342&lt;=スコアリング基準!$B$28,スコアリング基準!$C$28,スコアリング基準!$C$29),0))</f>
        <v/>
      </c>
      <c r="X1342" s="4">
        <f>IFERROR(VLOOKUP($B1342,スコアリング基準!$A$36:$B$46,2,FALSE),0)</f>
        <v/>
      </c>
      <c r="Y1342" s="4">
        <f>SUM($S1342:$X1342)</f>
        <v/>
      </c>
      <c r="Z1342" s="4">
        <f>IF(COUNT($M1342:$N1342)=0,"データ無",IF($Y1342&gt;=スコアリング基準!$B$30,"S",IF($Y1342&gt;=スコアリング基準!$B$31,"A",IF($Y1342&gt;=スコアリング基準!$B$32,"B","C"))))</f>
        <v/>
      </c>
      <c r="AA1342">
        <f>IFERROR(INDEX(実績DB!$I$3:$I$104,MATCH($B1342&amp;$C1342,実績DB!$J$3:$J$104,0)),"")</f>
        <v/>
      </c>
    </row>
    <row r="1343">
      <c r="A1343" t="n">
        <v>1341</v>
      </c>
      <c r="B1343" t="inlineStr">
        <is>
          <t>東京</t>
        </is>
      </c>
      <c r="C1343" t="inlineStr">
        <is>
          <t>下沖変電所</t>
        </is>
      </c>
      <c r="D1343" t="inlineStr">
        <is>
          <t>神奈川県</t>
        </is>
      </c>
      <c r="E1343" t="n">
        <v>66</v>
      </c>
      <c r="G1343" s="3" t="n">
        <v>35.403737</v>
      </c>
      <c r="H1343" s="3" t="n">
        <v>139.357297</v>
      </c>
      <c r="I1343" t="inlineStr">
        <is>
          <t>OSM実測</t>
        </is>
      </c>
      <c r="J1343" t="n">
        <v>52</v>
      </c>
      <c r="K1343" t="n">
        <v>54</v>
      </c>
      <c r="L1343" t="n">
        <v>-40</v>
      </c>
      <c r="M1343" t="n">
        <v>14</v>
      </c>
      <c r="N1343" t="n">
        <v>0</v>
      </c>
      <c r="O1343" t="inlineStr">
        <is>
          <t>不可 #3</t>
        </is>
      </c>
      <c r="P1343" t="inlineStr">
        <is>
          <t>有り</t>
        </is>
      </c>
      <c r="R1343" s="4">
        <f>IF(COUNT($M1343:$N1343)=0,"",IF(AND(IF($N1343&lt;&gt;"",$N1343,$M1343)&lt;=0,$O1343&lt;&gt;"可"),"警告",""))</f>
        <v/>
      </c>
      <c r="S1343" s="4">
        <f>IF(COUNT($M1343:$N1343)=0,0,IF(IF($N1343&lt;&gt;"",$N1343,$M1343)&gt;=スコアリング基準!$B$20,スコアリング基準!$C$20,IF(IF($N1343&lt;&gt;"",$N1343,$M1343)&gt;=スコアリング基準!$B$21,スコアリング基準!$C$21,IF(IF($N1343&lt;&gt;"",$N1343,$M1343)&gt;0,スコアリング基準!$C$22,0))))</f>
        <v/>
      </c>
      <c r="T1343" s="4">
        <f>IF($O1343="可",スコアリング基準!$C$23,0)</f>
        <v/>
      </c>
      <c r="U1343" s="4">
        <f>IF(OR(COUNT($K1343:$L1343)&lt;2,$K1343=0),0,IF(ABS($L1343)/$K1343&lt;=スコアリング基準!$B$24,スコアリング基準!$C$24,IF(ABS($L1343)/$K1343&lt;=スコアリング基準!$B$25,スコアリング基準!$C$25,IF(ABS($L1343)/$K1343&lt;=スコアリング基準!$B$26,スコアリング基準!$C$26,0))))</f>
        <v/>
      </c>
      <c r="V1343" s="4">
        <f>IF($P1343="なし",スコアリング基準!$C$27,0)</f>
        <v/>
      </c>
      <c r="W1343" s="4">
        <f>IF($F1343="",0,IF(ISNUMBER($F1343),IF($F1343&lt;=スコアリング基準!$B$28,スコアリング基準!$C$28,スコアリング基準!$C$29),0))</f>
        <v/>
      </c>
      <c r="X1343" s="4">
        <f>IFERROR(VLOOKUP($B1343,スコアリング基準!$A$36:$B$46,2,FALSE),0)</f>
        <v/>
      </c>
      <c r="Y1343" s="4">
        <f>SUM($S1343:$X1343)</f>
        <v/>
      </c>
      <c r="Z1343" s="4">
        <f>IF(COUNT($M1343:$N1343)=0,"データ無",IF($Y1343&gt;=スコアリング基準!$B$30,"S",IF($Y1343&gt;=スコアリング基準!$B$31,"A",IF($Y1343&gt;=スコアリング基準!$B$32,"B","C"))))</f>
        <v/>
      </c>
      <c r="AA1343">
        <f>IFERROR(INDEX(実績DB!$I$3:$I$104,MATCH($B1343&amp;$C1343,実績DB!$J$3:$J$104,0)),"")</f>
        <v/>
      </c>
    </row>
    <row r="1344">
      <c r="A1344" t="n">
        <v>1342</v>
      </c>
      <c r="B1344" t="inlineStr">
        <is>
          <t>東京</t>
        </is>
      </c>
      <c r="C1344" t="inlineStr">
        <is>
          <t>下野毛変電所</t>
        </is>
      </c>
      <c r="D1344" t="inlineStr">
        <is>
          <t>東京都</t>
        </is>
      </c>
      <c r="E1344" t="n">
        <v>66</v>
      </c>
      <c r="G1344" s="3" t="n">
        <v>35.596491</v>
      </c>
      <c r="H1344" s="3" t="n">
        <v>139.63373</v>
      </c>
      <c r="I1344" t="inlineStr">
        <is>
          <t>OSM実測</t>
        </is>
      </c>
      <c r="J1344" t="n">
        <v>57</v>
      </c>
      <c r="K1344" t="n">
        <v>59</v>
      </c>
      <c r="L1344" t="n">
        <v>-40</v>
      </c>
      <c r="M1344" t="n">
        <v>19</v>
      </c>
      <c r="N1344" t="n">
        <v>0</v>
      </c>
      <c r="O1344" t="inlineStr">
        <is>
          <t>不可 #3</t>
        </is>
      </c>
      <c r="P1344" t="inlineStr">
        <is>
          <t>有り</t>
        </is>
      </c>
      <c r="R1344" s="4">
        <f>IF(COUNT($M1344:$N1344)=0,"",IF(AND(IF($N1344&lt;&gt;"",$N1344,$M1344)&lt;=0,$O1344&lt;&gt;"可"),"警告",""))</f>
        <v/>
      </c>
      <c r="S1344" s="4">
        <f>IF(COUNT($M1344:$N1344)=0,0,IF(IF($N1344&lt;&gt;"",$N1344,$M1344)&gt;=スコアリング基準!$B$20,スコアリング基準!$C$20,IF(IF($N1344&lt;&gt;"",$N1344,$M1344)&gt;=スコアリング基準!$B$21,スコアリング基準!$C$21,IF(IF($N1344&lt;&gt;"",$N1344,$M1344)&gt;0,スコアリング基準!$C$22,0))))</f>
        <v/>
      </c>
      <c r="T1344" s="4">
        <f>IF($O1344="可",スコアリング基準!$C$23,0)</f>
        <v/>
      </c>
      <c r="U1344" s="4">
        <f>IF(OR(COUNT($K1344:$L1344)&lt;2,$K1344=0),0,IF(ABS($L1344)/$K1344&lt;=スコアリング基準!$B$24,スコアリング基準!$C$24,IF(ABS($L1344)/$K1344&lt;=スコアリング基準!$B$25,スコアリング基準!$C$25,IF(ABS($L1344)/$K1344&lt;=スコアリング基準!$B$26,スコアリング基準!$C$26,0))))</f>
        <v/>
      </c>
      <c r="V1344" s="4">
        <f>IF($P1344="なし",スコアリング基準!$C$27,0)</f>
        <v/>
      </c>
      <c r="W1344" s="4">
        <f>IF($F1344="",0,IF(ISNUMBER($F1344),IF($F1344&lt;=スコアリング基準!$B$28,スコアリング基準!$C$28,スコアリング基準!$C$29),0))</f>
        <v/>
      </c>
      <c r="X1344" s="4">
        <f>IFERROR(VLOOKUP($B1344,スコアリング基準!$A$36:$B$46,2,FALSE),0)</f>
        <v/>
      </c>
      <c r="Y1344" s="4">
        <f>SUM($S1344:$X1344)</f>
        <v/>
      </c>
      <c r="Z1344" s="4">
        <f>IF(COUNT($M1344:$N1344)=0,"データ無",IF($Y1344&gt;=スコアリング基準!$B$30,"S",IF($Y1344&gt;=スコアリング基準!$B$31,"A",IF($Y1344&gt;=スコアリング基準!$B$32,"B","C"))))</f>
        <v/>
      </c>
      <c r="AA1344">
        <f>IFERROR(INDEX(実績DB!$I$3:$I$104,MATCH($B1344&amp;$C1344,実績DB!$J$3:$J$104,0)),"")</f>
        <v/>
      </c>
    </row>
    <row r="1345">
      <c r="A1345" t="n">
        <v>1343</v>
      </c>
      <c r="B1345" t="inlineStr">
        <is>
          <t>東京</t>
        </is>
      </c>
      <c r="C1345" t="inlineStr">
        <is>
          <t>下館変電所</t>
        </is>
      </c>
      <c r="D1345" t="inlineStr">
        <is>
          <t>茨城県</t>
        </is>
      </c>
      <c r="E1345" t="n">
        <v>66</v>
      </c>
      <c r="G1345" s="3" t="n">
        <v>36.30831</v>
      </c>
      <c r="H1345" s="3" t="n">
        <v>139.970998</v>
      </c>
      <c r="I1345" t="inlineStr">
        <is>
          <t>OSM実測</t>
        </is>
      </c>
      <c r="J1345" t="n">
        <v>52</v>
      </c>
      <c r="K1345" t="n">
        <v>54</v>
      </c>
      <c r="L1345" t="n">
        <v>-43</v>
      </c>
      <c r="M1345" t="n">
        <v>11</v>
      </c>
      <c r="N1345" t="n">
        <v>0</v>
      </c>
      <c r="O1345" t="inlineStr">
        <is>
          <t>不可 #3</t>
        </is>
      </c>
      <c r="P1345" t="inlineStr">
        <is>
          <t>有り</t>
        </is>
      </c>
      <c r="R1345" s="4">
        <f>IF(COUNT($M1345:$N1345)=0,"",IF(AND(IF($N1345&lt;&gt;"",$N1345,$M1345)&lt;=0,$O1345&lt;&gt;"可"),"警告",""))</f>
        <v/>
      </c>
      <c r="S1345" s="4">
        <f>IF(COUNT($M1345:$N1345)=0,0,IF(IF($N1345&lt;&gt;"",$N1345,$M1345)&gt;=スコアリング基準!$B$20,スコアリング基準!$C$20,IF(IF($N1345&lt;&gt;"",$N1345,$M1345)&gt;=スコアリング基準!$B$21,スコアリング基準!$C$21,IF(IF($N1345&lt;&gt;"",$N1345,$M1345)&gt;0,スコアリング基準!$C$22,0))))</f>
        <v/>
      </c>
      <c r="T1345" s="4">
        <f>IF($O1345="可",スコアリング基準!$C$23,0)</f>
        <v/>
      </c>
      <c r="U1345" s="4">
        <f>IF(OR(COUNT($K1345:$L1345)&lt;2,$K1345=0),0,IF(ABS($L1345)/$K1345&lt;=スコアリング基準!$B$24,スコアリング基準!$C$24,IF(ABS($L1345)/$K1345&lt;=スコアリング基準!$B$25,スコアリング基準!$C$25,IF(ABS($L1345)/$K1345&lt;=スコアリング基準!$B$26,スコアリング基準!$C$26,0))))</f>
        <v/>
      </c>
      <c r="V1345" s="4">
        <f>IF($P1345="なし",スコアリング基準!$C$27,0)</f>
        <v/>
      </c>
      <c r="W1345" s="4">
        <f>IF($F1345="",0,IF(ISNUMBER($F1345),IF($F1345&lt;=スコアリング基準!$B$28,スコアリング基準!$C$28,スコアリング基準!$C$29),0))</f>
        <v/>
      </c>
      <c r="X1345" s="4">
        <f>IFERROR(VLOOKUP($B1345,スコアリング基準!$A$36:$B$46,2,FALSE),0)</f>
        <v/>
      </c>
      <c r="Y1345" s="4">
        <f>SUM($S1345:$X1345)</f>
        <v/>
      </c>
      <c r="Z1345" s="4">
        <f>IF(COUNT($M1345:$N1345)=0,"データ無",IF($Y1345&gt;=スコアリング基準!$B$30,"S",IF($Y1345&gt;=スコアリング基準!$B$31,"A",IF($Y1345&gt;=スコアリング基準!$B$32,"B","C"))))</f>
        <v/>
      </c>
      <c r="AA1345">
        <f>IFERROR(INDEX(実績DB!$I$3:$I$104,MATCH($B1345&amp;$C1345,実績DB!$J$3:$J$104,0)),"")</f>
        <v/>
      </c>
    </row>
    <row r="1346">
      <c r="A1346" t="n">
        <v>1344</v>
      </c>
      <c r="B1346" t="inlineStr">
        <is>
          <t>東京</t>
        </is>
      </c>
      <c r="C1346" t="inlineStr">
        <is>
          <t>下高根沢変電所</t>
        </is>
      </c>
      <c r="D1346" t="inlineStr">
        <is>
          <t>栃木県</t>
        </is>
      </c>
      <c r="E1346" t="n">
        <v>66</v>
      </c>
      <c r="G1346" s="3" t="n">
        <v>36.558266</v>
      </c>
      <c r="H1346" s="3" t="n">
        <v>140.016292</v>
      </c>
      <c r="I1346" t="inlineStr">
        <is>
          <t>OSM実測</t>
        </is>
      </c>
      <c r="J1346" t="n">
        <v>38</v>
      </c>
      <c r="K1346" t="n">
        <v>39</v>
      </c>
      <c r="L1346" t="n">
        <v>-39</v>
      </c>
      <c r="M1346" t="n">
        <v>0</v>
      </c>
      <c r="N1346" t="n">
        <v>0</v>
      </c>
      <c r="O1346" t="inlineStr">
        <is>
          <t>不可 #3</t>
        </is>
      </c>
      <c r="P1346" t="inlineStr">
        <is>
          <t>有り</t>
        </is>
      </c>
      <c r="R1346" s="4">
        <f>IF(COUNT($M1346:$N1346)=0,"",IF(AND(IF($N1346&lt;&gt;"",$N1346,$M1346)&lt;=0,$O1346&lt;&gt;"可"),"警告",""))</f>
        <v/>
      </c>
      <c r="S1346" s="4">
        <f>IF(COUNT($M1346:$N1346)=0,0,IF(IF($N1346&lt;&gt;"",$N1346,$M1346)&gt;=スコアリング基準!$B$20,スコアリング基準!$C$20,IF(IF($N1346&lt;&gt;"",$N1346,$M1346)&gt;=スコアリング基準!$B$21,スコアリング基準!$C$21,IF(IF($N1346&lt;&gt;"",$N1346,$M1346)&gt;0,スコアリング基準!$C$22,0))))</f>
        <v/>
      </c>
      <c r="T1346" s="4">
        <f>IF($O1346="可",スコアリング基準!$C$23,0)</f>
        <v/>
      </c>
      <c r="U1346" s="4">
        <f>IF(OR(COUNT($K1346:$L1346)&lt;2,$K1346=0),0,IF(ABS($L1346)/$K1346&lt;=スコアリング基準!$B$24,スコアリング基準!$C$24,IF(ABS($L1346)/$K1346&lt;=スコアリング基準!$B$25,スコアリング基準!$C$25,IF(ABS($L1346)/$K1346&lt;=スコアリング基準!$B$26,スコアリング基準!$C$26,0))))</f>
        <v/>
      </c>
      <c r="V1346" s="4">
        <f>IF($P1346="なし",スコアリング基準!$C$27,0)</f>
        <v/>
      </c>
      <c r="W1346" s="4">
        <f>IF($F1346="",0,IF(ISNUMBER($F1346),IF($F1346&lt;=スコアリング基準!$B$28,スコアリング基準!$C$28,スコアリング基準!$C$29),0))</f>
        <v/>
      </c>
      <c r="X1346" s="4">
        <f>IFERROR(VLOOKUP($B1346,スコアリング基準!$A$36:$B$46,2,FALSE),0)</f>
        <v/>
      </c>
      <c r="Y1346" s="4">
        <f>SUM($S1346:$X1346)</f>
        <v/>
      </c>
      <c r="Z1346" s="4">
        <f>IF(COUNT($M1346:$N1346)=0,"データ無",IF($Y1346&gt;=スコアリング基準!$B$30,"S",IF($Y1346&gt;=スコアリング基準!$B$31,"A",IF($Y1346&gt;=スコアリング基準!$B$32,"B","C"))))</f>
        <v/>
      </c>
      <c r="AA1346">
        <f>IFERROR(INDEX(実績DB!$I$3:$I$104,MATCH($B1346&amp;$C1346,実績DB!$J$3:$J$104,0)),"")</f>
        <v/>
      </c>
    </row>
    <row r="1347">
      <c r="A1347" t="n">
        <v>1345</v>
      </c>
      <c r="B1347" t="inlineStr">
        <is>
          <t>東京</t>
        </is>
      </c>
      <c r="C1347" t="inlineStr">
        <is>
          <t>与野変電所</t>
        </is>
      </c>
      <c r="D1347" t="inlineStr">
        <is>
          <t>埼玉県</t>
        </is>
      </c>
      <c r="E1347" t="n">
        <v>66</v>
      </c>
      <c r="G1347" s="3" t="n">
        <v>35.887935</v>
      </c>
      <c r="H1347" s="3" t="n">
        <v>139.628839</v>
      </c>
      <c r="I1347" t="inlineStr">
        <is>
          <t>OSM実測</t>
        </is>
      </c>
      <c r="J1347" t="n">
        <v>57</v>
      </c>
      <c r="K1347" t="n">
        <v>59</v>
      </c>
      <c r="L1347" t="n">
        <v>-40</v>
      </c>
      <c r="M1347" t="n">
        <v>19</v>
      </c>
      <c r="N1347" t="n">
        <v>19</v>
      </c>
      <c r="O1347" t="inlineStr">
        <is>
          <t>不可 #3</t>
        </is>
      </c>
      <c r="P1347" t="inlineStr">
        <is>
          <t>なし</t>
        </is>
      </c>
      <c r="R1347" s="4">
        <f>IF(COUNT($M1347:$N1347)=0,"",IF(AND(IF($N1347&lt;&gt;"",$N1347,$M1347)&lt;=0,$O1347&lt;&gt;"可"),"警告",""))</f>
        <v/>
      </c>
      <c r="S1347" s="4">
        <f>IF(COUNT($M1347:$N1347)=0,0,IF(IF($N1347&lt;&gt;"",$N1347,$M1347)&gt;=スコアリング基準!$B$20,スコアリング基準!$C$20,IF(IF($N1347&lt;&gt;"",$N1347,$M1347)&gt;=スコアリング基準!$B$21,スコアリング基準!$C$21,IF(IF($N1347&lt;&gt;"",$N1347,$M1347)&gt;0,スコアリング基準!$C$22,0))))</f>
        <v/>
      </c>
      <c r="T1347" s="4">
        <f>IF($O1347="可",スコアリング基準!$C$23,0)</f>
        <v/>
      </c>
      <c r="U1347" s="4">
        <f>IF(OR(COUNT($K1347:$L1347)&lt;2,$K1347=0),0,IF(ABS($L1347)/$K1347&lt;=スコアリング基準!$B$24,スコアリング基準!$C$24,IF(ABS($L1347)/$K1347&lt;=スコアリング基準!$B$25,スコアリング基準!$C$25,IF(ABS($L1347)/$K1347&lt;=スコアリング基準!$B$26,スコアリング基準!$C$26,0))))</f>
        <v/>
      </c>
      <c r="V1347" s="4">
        <f>IF($P1347="なし",スコアリング基準!$C$27,0)</f>
        <v/>
      </c>
      <c r="W1347" s="4">
        <f>IF($F1347="",0,IF(ISNUMBER($F1347),IF($F1347&lt;=スコアリング基準!$B$28,スコアリング基準!$C$28,スコアリング基準!$C$29),0))</f>
        <v/>
      </c>
      <c r="X1347" s="4">
        <f>IFERROR(VLOOKUP($B1347,スコアリング基準!$A$36:$B$46,2,FALSE),0)</f>
        <v/>
      </c>
      <c r="Y1347" s="4">
        <f>SUM($S1347:$X1347)</f>
        <v/>
      </c>
      <c r="Z1347" s="4">
        <f>IF(COUNT($M1347:$N1347)=0,"データ無",IF($Y1347&gt;=スコアリング基準!$B$30,"S",IF($Y1347&gt;=スコアリング基準!$B$31,"A",IF($Y1347&gt;=スコアリング基準!$B$32,"B","C"))))</f>
        <v/>
      </c>
      <c r="AA1347">
        <f>IFERROR(INDEX(実績DB!$I$3:$I$104,MATCH($B1347&amp;$C1347,実績DB!$J$3:$J$104,0)),"")</f>
        <v/>
      </c>
    </row>
    <row r="1348">
      <c r="A1348" t="n">
        <v>1346</v>
      </c>
      <c r="B1348" t="inlineStr">
        <is>
          <t>東京</t>
        </is>
      </c>
      <c r="C1348" t="inlineStr">
        <is>
          <t>世良田変電所</t>
        </is>
      </c>
      <c r="D1348" t="inlineStr">
        <is>
          <t>群馬県</t>
        </is>
      </c>
      <c r="E1348" t="n">
        <v>66</v>
      </c>
      <c r="G1348" s="3" t="n">
        <v>36.270548</v>
      </c>
      <c r="H1348" s="3" t="n">
        <v>139.286853</v>
      </c>
      <c r="I1348" t="inlineStr">
        <is>
          <t>OSM実測</t>
        </is>
      </c>
      <c r="J1348" t="n">
        <v>38</v>
      </c>
      <c r="K1348" t="n">
        <v>39</v>
      </c>
      <c r="L1348" t="n">
        <v>-27</v>
      </c>
      <c r="M1348" t="n">
        <v>12</v>
      </c>
      <c r="N1348" t="n">
        <v>12</v>
      </c>
      <c r="O1348" t="inlineStr">
        <is>
          <t>不可 #3</t>
        </is>
      </c>
      <c r="P1348" t="inlineStr">
        <is>
          <t>なし</t>
        </is>
      </c>
      <c r="R1348" s="4">
        <f>IF(COUNT($M1348:$N1348)=0,"",IF(AND(IF($N1348&lt;&gt;"",$N1348,$M1348)&lt;=0,$O1348&lt;&gt;"可"),"警告",""))</f>
        <v/>
      </c>
      <c r="S1348" s="4">
        <f>IF(COUNT($M1348:$N1348)=0,0,IF(IF($N1348&lt;&gt;"",$N1348,$M1348)&gt;=スコアリング基準!$B$20,スコアリング基準!$C$20,IF(IF($N1348&lt;&gt;"",$N1348,$M1348)&gt;=スコアリング基準!$B$21,スコアリング基準!$C$21,IF(IF($N1348&lt;&gt;"",$N1348,$M1348)&gt;0,スコアリング基準!$C$22,0))))</f>
        <v/>
      </c>
      <c r="T1348" s="4">
        <f>IF($O1348="可",スコアリング基準!$C$23,0)</f>
        <v/>
      </c>
      <c r="U1348" s="4">
        <f>IF(OR(COUNT($K1348:$L1348)&lt;2,$K1348=0),0,IF(ABS($L1348)/$K1348&lt;=スコアリング基準!$B$24,スコアリング基準!$C$24,IF(ABS($L1348)/$K1348&lt;=スコアリング基準!$B$25,スコアリング基準!$C$25,IF(ABS($L1348)/$K1348&lt;=スコアリング基準!$B$26,スコアリング基準!$C$26,0))))</f>
        <v/>
      </c>
      <c r="V1348" s="4">
        <f>IF($P1348="なし",スコアリング基準!$C$27,0)</f>
        <v/>
      </c>
      <c r="W1348" s="4">
        <f>IF($F1348="",0,IF(ISNUMBER($F1348),IF($F1348&lt;=スコアリング基準!$B$28,スコアリング基準!$C$28,スコアリング基準!$C$29),0))</f>
        <v/>
      </c>
      <c r="X1348" s="4">
        <f>IFERROR(VLOOKUP($B1348,スコアリング基準!$A$36:$B$46,2,FALSE),0)</f>
        <v/>
      </c>
      <c r="Y1348" s="4">
        <f>SUM($S1348:$X1348)</f>
        <v/>
      </c>
      <c r="Z1348" s="4">
        <f>IF(COUNT($M1348:$N1348)=0,"データ無",IF($Y1348&gt;=スコアリング基準!$B$30,"S",IF($Y1348&gt;=スコアリング基準!$B$31,"A",IF($Y1348&gt;=スコアリング基準!$B$32,"B","C"))))</f>
        <v/>
      </c>
      <c r="AA1348">
        <f>IFERROR(INDEX(実績DB!$I$3:$I$104,MATCH($B1348&amp;$C1348,実績DB!$J$3:$J$104,0)),"")</f>
        <v/>
      </c>
    </row>
    <row r="1349">
      <c r="A1349" t="n">
        <v>1347</v>
      </c>
      <c r="B1349" t="inlineStr">
        <is>
          <t>東京</t>
        </is>
      </c>
      <c r="C1349" t="inlineStr">
        <is>
          <t>中丸変電所</t>
        </is>
      </c>
      <c r="D1349" t="inlineStr">
        <is>
          <t>東京都</t>
        </is>
      </c>
      <c r="E1349" t="n">
        <v>66</v>
      </c>
      <c r="G1349" s="3" t="n">
        <v>35.743347</v>
      </c>
      <c r="H1349" s="3" t="n">
        <v>139.698854</v>
      </c>
      <c r="I1349" t="inlineStr">
        <is>
          <t>OSM実測</t>
        </is>
      </c>
      <c r="J1349" t="n">
        <v>57</v>
      </c>
      <c r="K1349" t="n">
        <v>59</v>
      </c>
      <c r="L1349" t="n">
        <v>-40</v>
      </c>
      <c r="M1349" t="n">
        <v>19</v>
      </c>
      <c r="N1349" t="n">
        <v>0</v>
      </c>
      <c r="O1349" t="inlineStr">
        <is>
          <t>不可 #3</t>
        </is>
      </c>
      <c r="P1349" t="inlineStr">
        <is>
          <t>有り</t>
        </is>
      </c>
      <c r="R1349" s="4">
        <f>IF(COUNT($M1349:$N1349)=0,"",IF(AND(IF($N1349&lt;&gt;"",$N1349,$M1349)&lt;=0,$O1349&lt;&gt;"可"),"警告",""))</f>
        <v/>
      </c>
      <c r="S1349" s="4">
        <f>IF(COUNT($M1349:$N1349)=0,0,IF(IF($N1349&lt;&gt;"",$N1349,$M1349)&gt;=スコアリング基準!$B$20,スコアリング基準!$C$20,IF(IF($N1349&lt;&gt;"",$N1349,$M1349)&gt;=スコアリング基準!$B$21,スコアリング基準!$C$21,IF(IF($N1349&lt;&gt;"",$N1349,$M1349)&gt;0,スコアリング基準!$C$22,0))))</f>
        <v/>
      </c>
      <c r="T1349" s="4">
        <f>IF($O1349="可",スコアリング基準!$C$23,0)</f>
        <v/>
      </c>
      <c r="U1349" s="4">
        <f>IF(OR(COUNT($K1349:$L1349)&lt;2,$K1349=0),0,IF(ABS($L1349)/$K1349&lt;=スコアリング基準!$B$24,スコアリング基準!$C$24,IF(ABS($L1349)/$K1349&lt;=スコアリング基準!$B$25,スコアリング基準!$C$25,IF(ABS($L1349)/$K1349&lt;=スコアリング基準!$B$26,スコアリング基準!$C$26,0))))</f>
        <v/>
      </c>
      <c r="V1349" s="4">
        <f>IF($P1349="なし",スコアリング基準!$C$27,0)</f>
        <v/>
      </c>
      <c r="W1349" s="4">
        <f>IF($F1349="",0,IF(ISNUMBER($F1349),IF($F1349&lt;=スコアリング基準!$B$28,スコアリング基準!$C$28,スコアリング基準!$C$29),0))</f>
        <v/>
      </c>
      <c r="X1349" s="4">
        <f>IFERROR(VLOOKUP($B1349,スコアリング基準!$A$36:$B$46,2,FALSE),0)</f>
        <v/>
      </c>
      <c r="Y1349" s="4">
        <f>SUM($S1349:$X1349)</f>
        <v/>
      </c>
      <c r="Z1349" s="4">
        <f>IF(COUNT($M1349:$N1349)=0,"データ無",IF($Y1349&gt;=スコアリング基準!$B$30,"S",IF($Y1349&gt;=スコアリング基準!$B$31,"A",IF($Y1349&gt;=スコアリング基準!$B$32,"B","C"))))</f>
        <v/>
      </c>
      <c r="AA1349">
        <f>IFERROR(INDEX(実績DB!$I$3:$I$104,MATCH($B1349&amp;$C1349,実績DB!$J$3:$J$104,0)),"")</f>
        <v/>
      </c>
    </row>
    <row r="1350">
      <c r="A1350" t="n">
        <v>1348</v>
      </c>
      <c r="B1350" t="inlineStr">
        <is>
          <t>東京</t>
        </is>
      </c>
      <c r="C1350" t="inlineStr">
        <is>
          <t>中之条変電所</t>
        </is>
      </c>
      <c r="D1350" t="inlineStr">
        <is>
          <t>群馬県</t>
        </is>
      </c>
      <c r="E1350" t="n">
        <v>66</v>
      </c>
      <c r="G1350" s="3" t="n">
        <v>36.585279</v>
      </c>
      <c r="H1350" s="3" t="n">
        <v>138.844447</v>
      </c>
      <c r="I1350" t="inlineStr">
        <is>
          <t>OSM実測</t>
        </is>
      </c>
      <c r="J1350" t="n">
        <v>38</v>
      </c>
      <c r="K1350" t="n">
        <v>39</v>
      </c>
      <c r="L1350" t="n">
        <v>-39</v>
      </c>
      <c r="M1350" t="n">
        <v>0</v>
      </c>
      <c r="N1350" t="n">
        <v>0</v>
      </c>
      <c r="O1350" t="inlineStr">
        <is>
          <t>不可 #3</t>
        </is>
      </c>
      <c r="P1350" t="inlineStr">
        <is>
          <t>有り</t>
        </is>
      </c>
      <c r="R1350" s="4">
        <f>IF(COUNT($M1350:$N1350)=0,"",IF(AND(IF($N1350&lt;&gt;"",$N1350,$M1350)&lt;=0,$O1350&lt;&gt;"可"),"警告",""))</f>
        <v/>
      </c>
      <c r="S1350" s="4">
        <f>IF(COUNT($M1350:$N1350)=0,0,IF(IF($N1350&lt;&gt;"",$N1350,$M1350)&gt;=スコアリング基準!$B$20,スコアリング基準!$C$20,IF(IF($N1350&lt;&gt;"",$N1350,$M1350)&gt;=スコアリング基準!$B$21,スコアリング基準!$C$21,IF(IF($N1350&lt;&gt;"",$N1350,$M1350)&gt;0,スコアリング基準!$C$22,0))))</f>
        <v/>
      </c>
      <c r="T1350" s="4">
        <f>IF($O1350="可",スコアリング基準!$C$23,0)</f>
        <v/>
      </c>
      <c r="U1350" s="4">
        <f>IF(OR(COUNT($K1350:$L1350)&lt;2,$K1350=0),0,IF(ABS($L1350)/$K1350&lt;=スコアリング基準!$B$24,スコアリング基準!$C$24,IF(ABS($L1350)/$K1350&lt;=スコアリング基準!$B$25,スコアリング基準!$C$25,IF(ABS($L1350)/$K1350&lt;=スコアリング基準!$B$26,スコアリング基準!$C$26,0))))</f>
        <v/>
      </c>
      <c r="V1350" s="4">
        <f>IF($P1350="なし",スコアリング基準!$C$27,0)</f>
        <v/>
      </c>
      <c r="W1350" s="4">
        <f>IF($F1350="",0,IF(ISNUMBER($F1350),IF($F1350&lt;=スコアリング基準!$B$28,スコアリング基準!$C$28,スコアリング基準!$C$29),0))</f>
        <v/>
      </c>
      <c r="X1350" s="4">
        <f>IFERROR(VLOOKUP($B1350,スコアリング基準!$A$36:$B$46,2,FALSE),0)</f>
        <v/>
      </c>
      <c r="Y1350" s="4">
        <f>SUM($S1350:$X1350)</f>
        <v/>
      </c>
      <c r="Z1350" s="4">
        <f>IF(COUNT($M1350:$N1350)=0,"データ無",IF($Y1350&gt;=スコアリング基準!$B$30,"S",IF($Y1350&gt;=スコアリング基準!$B$31,"A",IF($Y1350&gt;=スコアリング基準!$B$32,"B","C"))))</f>
        <v/>
      </c>
      <c r="AA1350">
        <f>IFERROR(INDEX(実績DB!$I$3:$I$104,MATCH($B1350&amp;$C1350,実績DB!$J$3:$J$104,0)),"")</f>
        <v/>
      </c>
    </row>
    <row r="1351">
      <c r="A1351" t="n">
        <v>1349</v>
      </c>
      <c r="B1351" t="inlineStr">
        <is>
          <t>東京</t>
        </is>
      </c>
      <c r="C1351" t="inlineStr">
        <is>
          <t>中台変電所</t>
        </is>
      </c>
      <c r="D1351" t="inlineStr">
        <is>
          <t>埼玉県</t>
        </is>
      </c>
      <c r="E1351" t="n">
        <v>66</v>
      </c>
      <c r="G1351" s="3" t="n">
        <v>35.77576</v>
      </c>
      <c r="H1351" s="3" t="n">
        <v>139.678938</v>
      </c>
      <c r="I1351" t="inlineStr">
        <is>
          <t>OSM実測</t>
        </is>
      </c>
      <c r="J1351" t="n">
        <v>38</v>
      </c>
      <c r="K1351" t="n">
        <v>39</v>
      </c>
      <c r="L1351" t="n">
        <v>-20</v>
      </c>
      <c r="M1351" t="n">
        <v>19</v>
      </c>
      <c r="N1351" t="n">
        <v>0</v>
      </c>
      <c r="O1351" t="inlineStr">
        <is>
          <t>不可 #3</t>
        </is>
      </c>
      <c r="P1351" t="inlineStr">
        <is>
          <t>有り</t>
        </is>
      </c>
      <c r="R1351" s="4">
        <f>IF(COUNT($M1351:$N1351)=0,"",IF(AND(IF($N1351&lt;&gt;"",$N1351,$M1351)&lt;=0,$O1351&lt;&gt;"可"),"警告",""))</f>
        <v/>
      </c>
      <c r="S1351" s="4">
        <f>IF(COUNT($M1351:$N1351)=0,0,IF(IF($N1351&lt;&gt;"",$N1351,$M1351)&gt;=スコアリング基準!$B$20,スコアリング基準!$C$20,IF(IF($N1351&lt;&gt;"",$N1351,$M1351)&gt;=スコアリング基準!$B$21,スコアリング基準!$C$21,IF(IF($N1351&lt;&gt;"",$N1351,$M1351)&gt;0,スコアリング基準!$C$22,0))))</f>
        <v/>
      </c>
      <c r="T1351" s="4">
        <f>IF($O1351="可",スコアリング基準!$C$23,0)</f>
        <v/>
      </c>
      <c r="U1351" s="4">
        <f>IF(OR(COUNT($K1351:$L1351)&lt;2,$K1351=0),0,IF(ABS($L1351)/$K1351&lt;=スコアリング基準!$B$24,スコアリング基準!$C$24,IF(ABS($L1351)/$K1351&lt;=スコアリング基準!$B$25,スコアリング基準!$C$25,IF(ABS($L1351)/$K1351&lt;=スコアリング基準!$B$26,スコアリング基準!$C$26,0))))</f>
        <v/>
      </c>
      <c r="V1351" s="4">
        <f>IF($P1351="なし",スコアリング基準!$C$27,0)</f>
        <v/>
      </c>
      <c r="W1351" s="4">
        <f>IF($F1351="",0,IF(ISNUMBER($F1351),IF($F1351&lt;=スコアリング基準!$B$28,スコアリング基準!$C$28,スコアリング基準!$C$29),0))</f>
        <v/>
      </c>
      <c r="X1351" s="4">
        <f>IFERROR(VLOOKUP($B1351,スコアリング基準!$A$36:$B$46,2,FALSE),0)</f>
        <v/>
      </c>
      <c r="Y1351" s="4">
        <f>SUM($S1351:$X1351)</f>
        <v/>
      </c>
      <c r="Z1351" s="4">
        <f>IF(COUNT($M1351:$N1351)=0,"データ無",IF($Y1351&gt;=スコアリング基準!$B$30,"S",IF($Y1351&gt;=スコアリング基準!$B$31,"A",IF($Y1351&gt;=スコアリング基準!$B$32,"B","C"))))</f>
        <v/>
      </c>
      <c r="AA1351">
        <f>IFERROR(INDEX(実績DB!$I$3:$I$104,MATCH($B1351&amp;$C1351,実績DB!$J$3:$J$104,0)),"")</f>
        <v/>
      </c>
    </row>
    <row r="1352">
      <c r="A1352" t="n">
        <v>1350</v>
      </c>
      <c r="B1352" t="inlineStr">
        <is>
          <t>東京</t>
        </is>
      </c>
      <c r="C1352" t="inlineStr">
        <is>
          <t>中土浦変電所</t>
        </is>
      </c>
      <c r="D1352" t="inlineStr">
        <is>
          <t>茨城県</t>
        </is>
      </c>
      <c r="E1352" t="n">
        <v>66</v>
      </c>
      <c r="G1352" s="3" t="n">
        <v>36.081301</v>
      </c>
      <c r="H1352" s="3" t="n">
        <v>140.199343</v>
      </c>
      <c r="I1352" t="inlineStr">
        <is>
          <t>OSM実測</t>
        </is>
      </c>
      <c r="J1352" t="n">
        <v>38</v>
      </c>
      <c r="K1352" t="n">
        <v>39</v>
      </c>
      <c r="L1352" t="n">
        <v>-20</v>
      </c>
      <c r="M1352" t="n">
        <v>19</v>
      </c>
      <c r="N1352" t="n">
        <v>0</v>
      </c>
      <c r="O1352" t="inlineStr">
        <is>
          <t>不可 #3</t>
        </is>
      </c>
      <c r="P1352" t="inlineStr">
        <is>
          <t>有り</t>
        </is>
      </c>
      <c r="R1352" s="4">
        <f>IF(COUNT($M1352:$N1352)=0,"",IF(AND(IF($N1352&lt;&gt;"",$N1352,$M1352)&lt;=0,$O1352&lt;&gt;"可"),"警告",""))</f>
        <v/>
      </c>
      <c r="S1352" s="4">
        <f>IF(COUNT($M1352:$N1352)=0,0,IF(IF($N1352&lt;&gt;"",$N1352,$M1352)&gt;=スコアリング基準!$B$20,スコアリング基準!$C$20,IF(IF($N1352&lt;&gt;"",$N1352,$M1352)&gt;=スコアリング基準!$B$21,スコアリング基準!$C$21,IF(IF($N1352&lt;&gt;"",$N1352,$M1352)&gt;0,スコアリング基準!$C$22,0))))</f>
        <v/>
      </c>
      <c r="T1352" s="4">
        <f>IF($O1352="可",スコアリング基準!$C$23,0)</f>
        <v/>
      </c>
      <c r="U1352" s="4">
        <f>IF(OR(COUNT($K1352:$L1352)&lt;2,$K1352=0),0,IF(ABS($L1352)/$K1352&lt;=スコアリング基準!$B$24,スコアリング基準!$C$24,IF(ABS($L1352)/$K1352&lt;=スコアリング基準!$B$25,スコアリング基準!$C$25,IF(ABS($L1352)/$K1352&lt;=スコアリング基準!$B$26,スコアリング基準!$C$26,0))))</f>
        <v/>
      </c>
      <c r="V1352" s="4">
        <f>IF($P1352="なし",スコアリング基準!$C$27,0)</f>
        <v/>
      </c>
      <c r="W1352" s="4">
        <f>IF($F1352="",0,IF(ISNUMBER($F1352),IF($F1352&lt;=スコアリング基準!$B$28,スコアリング基準!$C$28,スコアリング基準!$C$29),0))</f>
        <v/>
      </c>
      <c r="X1352" s="4">
        <f>IFERROR(VLOOKUP($B1352,スコアリング基準!$A$36:$B$46,2,FALSE),0)</f>
        <v/>
      </c>
      <c r="Y1352" s="4">
        <f>SUM($S1352:$X1352)</f>
        <v/>
      </c>
      <c r="Z1352" s="4">
        <f>IF(COUNT($M1352:$N1352)=0,"データ無",IF($Y1352&gt;=スコアリング基準!$B$30,"S",IF($Y1352&gt;=スコアリング基準!$B$31,"A",IF($Y1352&gt;=スコアリング基準!$B$32,"B","C"))))</f>
        <v/>
      </c>
      <c r="AA1352">
        <f>IFERROR(INDEX(実績DB!$I$3:$I$104,MATCH($B1352&amp;$C1352,実績DB!$J$3:$J$104,0)),"")</f>
        <v/>
      </c>
    </row>
    <row r="1353">
      <c r="A1353" t="n">
        <v>1351</v>
      </c>
      <c r="B1353" t="inlineStr">
        <is>
          <t>東京</t>
        </is>
      </c>
      <c r="C1353" t="inlineStr">
        <is>
          <t>中土狩変電所</t>
        </is>
      </c>
      <c r="D1353" t="inlineStr">
        <is>
          <t>静岡県</t>
        </is>
      </c>
      <c r="E1353" t="n">
        <v>66</v>
      </c>
      <c r="G1353" s="3" t="n">
        <v>35.138368</v>
      </c>
      <c r="H1353" s="3" t="n">
        <v>138.897439</v>
      </c>
      <c r="I1353" t="inlineStr">
        <is>
          <t>OSM実測</t>
        </is>
      </c>
      <c r="J1353" t="n">
        <v>47</v>
      </c>
      <c r="K1353" t="n">
        <v>49</v>
      </c>
      <c r="L1353" t="n">
        <v>-41</v>
      </c>
      <c r="M1353" t="n">
        <v>8</v>
      </c>
      <c r="N1353" t="n">
        <v>8</v>
      </c>
      <c r="O1353" t="inlineStr">
        <is>
          <t>不可 #3</t>
        </is>
      </c>
      <c r="P1353" t="inlineStr">
        <is>
          <t>なし</t>
        </is>
      </c>
      <c r="R1353" s="4">
        <f>IF(COUNT($M1353:$N1353)=0,"",IF(AND(IF($N1353&lt;&gt;"",$N1353,$M1353)&lt;=0,$O1353&lt;&gt;"可"),"警告",""))</f>
        <v/>
      </c>
      <c r="S1353" s="4">
        <f>IF(COUNT($M1353:$N1353)=0,0,IF(IF($N1353&lt;&gt;"",$N1353,$M1353)&gt;=スコアリング基準!$B$20,スコアリング基準!$C$20,IF(IF($N1353&lt;&gt;"",$N1353,$M1353)&gt;=スコアリング基準!$B$21,スコアリング基準!$C$21,IF(IF($N1353&lt;&gt;"",$N1353,$M1353)&gt;0,スコアリング基準!$C$22,0))))</f>
        <v/>
      </c>
      <c r="T1353" s="4">
        <f>IF($O1353="可",スコアリング基準!$C$23,0)</f>
        <v/>
      </c>
      <c r="U1353" s="4">
        <f>IF(OR(COUNT($K1353:$L1353)&lt;2,$K1353=0),0,IF(ABS($L1353)/$K1353&lt;=スコアリング基準!$B$24,スコアリング基準!$C$24,IF(ABS($L1353)/$K1353&lt;=スコアリング基準!$B$25,スコアリング基準!$C$25,IF(ABS($L1353)/$K1353&lt;=スコアリング基準!$B$26,スコアリング基準!$C$26,0))))</f>
        <v/>
      </c>
      <c r="V1353" s="4">
        <f>IF($P1353="なし",スコアリング基準!$C$27,0)</f>
        <v/>
      </c>
      <c r="W1353" s="4">
        <f>IF($F1353="",0,IF(ISNUMBER($F1353),IF($F1353&lt;=スコアリング基準!$B$28,スコアリング基準!$C$28,スコアリング基準!$C$29),0))</f>
        <v/>
      </c>
      <c r="X1353" s="4">
        <f>IFERROR(VLOOKUP($B1353,スコアリング基準!$A$36:$B$46,2,FALSE),0)</f>
        <v/>
      </c>
      <c r="Y1353" s="4">
        <f>SUM($S1353:$X1353)</f>
        <v/>
      </c>
      <c r="Z1353" s="4">
        <f>IF(COUNT($M1353:$N1353)=0,"データ無",IF($Y1353&gt;=スコアリング基準!$B$30,"S",IF($Y1353&gt;=スコアリング基準!$B$31,"A",IF($Y1353&gt;=スコアリング基準!$B$32,"B","C"))))</f>
        <v/>
      </c>
      <c r="AA1353">
        <f>IFERROR(INDEX(実績DB!$I$3:$I$104,MATCH($B1353&amp;$C1353,実績DB!$J$3:$J$104,0)),"")</f>
        <v/>
      </c>
    </row>
    <row r="1354">
      <c r="A1354" t="n">
        <v>1352</v>
      </c>
      <c r="B1354" t="inlineStr">
        <is>
          <t>東京</t>
        </is>
      </c>
      <c r="C1354" t="inlineStr">
        <is>
          <t>中堀変電所</t>
        </is>
      </c>
      <c r="D1354" t="inlineStr">
        <is>
          <t>神奈川県</t>
        </is>
      </c>
      <c r="E1354" t="n">
        <v>66</v>
      </c>
      <c r="G1354" s="3" t="n">
        <v>35.29371</v>
      </c>
      <c r="H1354" s="3" t="n">
        <v>139.166514</v>
      </c>
      <c r="I1354" t="inlineStr">
        <is>
          <t>OSM実測</t>
        </is>
      </c>
      <c r="J1354" t="n">
        <v>38</v>
      </c>
      <c r="K1354" t="n">
        <v>39</v>
      </c>
      <c r="L1354" t="n">
        <v>-20</v>
      </c>
      <c r="M1354" t="n">
        <v>19</v>
      </c>
      <c r="N1354" t="n">
        <v>19</v>
      </c>
      <c r="O1354" t="inlineStr">
        <is>
          <t>不可 #3</t>
        </is>
      </c>
      <c r="P1354" t="inlineStr">
        <is>
          <t>なし</t>
        </is>
      </c>
      <c r="R1354" s="4">
        <f>IF(COUNT($M1354:$N1354)=0,"",IF(AND(IF($N1354&lt;&gt;"",$N1354,$M1354)&lt;=0,$O1354&lt;&gt;"可"),"警告",""))</f>
        <v/>
      </c>
      <c r="S1354" s="4">
        <f>IF(COUNT($M1354:$N1354)=0,0,IF(IF($N1354&lt;&gt;"",$N1354,$M1354)&gt;=スコアリング基準!$B$20,スコアリング基準!$C$20,IF(IF($N1354&lt;&gt;"",$N1354,$M1354)&gt;=スコアリング基準!$B$21,スコアリング基準!$C$21,IF(IF($N1354&lt;&gt;"",$N1354,$M1354)&gt;0,スコアリング基準!$C$22,0))))</f>
        <v/>
      </c>
      <c r="T1354" s="4">
        <f>IF($O1354="可",スコアリング基準!$C$23,0)</f>
        <v/>
      </c>
      <c r="U1354" s="4">
        <f>IF(OR(COUNT($K1354:$L1354)&lt;2,$K1354=0),0,IF(ABS($L1354)/$K1354&lt;=スコアリング基準!$B$24,スコアリング基準!$C$24,IF(ABS($L1354)/$K1354&lt;=スコアリング基準!$B$25,スコアリング基準!$C$25,IF(ABS($L1354)/$K1354&lt;=スコアリング基準!$B$26,スコアリング基準!$C$26,0))))</f>
        <v/>
      </c>
      <c r="V1354" s="4">
        <f>IF($P1354="なし",スコアリング基準!$C$27,0)</f>
        <v/>
      </c>
      <c r="W1354" s="4">
        <f>IF($F1354="",0,IF(ISNUMBER($F1354),IF($F1354&lt;=スコアリング基準!$B$28,スコアリング基準!$C$28,スコアリング基準!$C$29),0))</f>
        <v/>
      </c>
      <c r="X1354" s="4">
        <f>IFERROR(VLOOKUP($B1354,スコアリング基準!$A$36:$B$46,2,FALSE),0)</f>
        <v/>
      </c>
      <c r="Y1354" s="4">
        <f>SUM($S1354:$X1354)</f>
        <v/>
      </c>
      <c r="Z1354" s="4">
        <f>IF(COUNT($M1354:$N1354)=0,"データ無",IF($Y1354&gt;=スコアリング基準!$B$30,"S",IF($Y1354&gt;=スコアリング基準!$B$31,"A",IF($Y1354&gt;=スコアリング基準!$B$32,"B","C"))))</f>
        <v/>
      </c>
      <c r="AA1354">
        <f>IFERROR(INDEX(実績DB!$I$3:$I$104,MATCH($B1354&amp;$C1354,実績DB!$J$3:$J$104,0)),"")</f>
        <v/>
      </c>
    </row>
    <row r="1355">
      <c r="A1355" t="n">
        <v>1353</v>
      </c>
      <c r="B1355" t="inlineStr">
        <is>
          <t>東京</t>
        </is>
      </c>
      <c r="C1355" t="inlineStr">
        <is>
          <t>中岩開閉所</t>
        </is>
      </c>
      <c r="D1355" t="inlineStr">
        <is>
          <t>栃木県</t>
        </is>
      </c>
      <c r="E1355" t="n">
        <v>66</v>
      </c>
      <c r="G1355" s="3" t="n">
        <v>36.785808</v>
      </c>
      <c r="H1355" s="3" t="n">
        <v>139.702776</v>
      </c>
      <c r="I1355" t="inlineStr">
        <is>
          <t>OSM実測</t>
        </is>
      </c>
      <c r="R1355" s="4">
        <f>IF(COUNT($M1355:$N1355)=0,"",IF(AND(IF($N1355&lt;&gt;"",$N1355,$M1355)&lt;=0,$O1355&lt;&gt;"可"),"警告",""))</f>
        <v/>
      </c>
      <c r="S1355" s="4">
        <f>IF(COUNT($M1355:$N1355)=0,0,IF(IF($N1355&lt;&gt;"",$N1355,$M1355)&gt;=スコアリング基準!$B$20,スコアリング基準!$C$20,IF(IF($N1355&lt;&gt;"",$N1355,$M1355)&gt;=スコアリング基準!$B$21,スコアリング基準!$C$21,IF(IF($N1355&lt;&gt;"",$N1355,$M1355)&gt;0,スコアリング基準!$C$22,0))))</f>
        <v/>
      </c>
      <c r="T1355" s="4">
        <f>IF($O1355="可",スコアリング基準!$C$23,0)</f>
        <v/>
      </c>
      <c r="U1355" s="4">
        <f>IF(OR(COUNT($K1355:$L1355)&lt;2,$K1355=0),0,IF(ABS($L1355)/$K1355&lt;=スコアリング基準!$B$24,スコアリング基準!$C$24,IF(ABS($L1355)/$K1355&lt;=スコアリング基準!$B$25,スコアリング基準!$C$25,IF(ABS($L1355)/$K1355&lt;=スコアリング基準!$B$26,スコアリング基準!$C$26,0))))</f>
        <v/>
      </c>
      <c r="V1355" s="4">
        <f>IF($P1355="なし",スコアリング基準!$C$27,0)</f>
        <v/>
      </c>
      <c r="W1355" s="4">
        <f>IF($F1355="",0,IF(ISNUMBER($F1355),IF($F1355&lt;=スコアリング基準!$B$28,スコアリング基準!$C$28,スコアリング基準!$C$29),0))</f>
        <v/>
      </c>
      <c r="X1355" s="4">
        <f>IFERROR(VLOOKUP($B1355,スコアリング基準!$A$36:$B$46,2,FALSE),0)</f>
        <v/>
      </c>
      <c r="Y1355" s="4">
        <f>SUM($S1355:$X1355)</f>
        <v/>
      </c>
      <c r="Z1355" s="4">
        <f>IF(COUNT($M1355:$N1355)=0,"データ無",IF($Y1355&gt;=スコアリング基準!$B$30,"S",IF($Y1355&gt;=スコアリング基準!$B$31,"A",IF($Y1355&gt;=スコアリング基準!$B$32,"B","C"))))</f>
        <v/>
      </c>
      <c r="AA1355">
        <f>IFERROR(INDEX(実績DB!$I$3:$I$104,MATCH($B1355&amp;$C1355,実績DB!$J$3:$J$104,0)),"")</f>
        <v/>
      </c>
    </row>
    <row r="1356">
      <c r="A1356" t="n">
        <v>1354</v>
      </c>
      <c r="B1356" t="inlineStr">
        <is>
          <t>東京</t>
        </is>
      </c>
      <c r="C1356" t="inlineStr">
        <is>
          <t>中禅寺変電所</t>
        </is>
      </c>
      <c r="D1356" t="inlineStr">
        <is>
          <t>栃木県</t>
        </is>
      </c>
      <c r="E1356" t="n">
        <v>66</v>
      </c>
      <c r="G1356" s="3" t="n">
        <v>36.73595</v>
      </c>
      <c r="H1356" s="3" t="n">
        <v>139.500619</v>
      </c>
      <c r="I1356" t="inlineStr">
        <is>
          <t>OSM実測</t>
        </is>
      </c>
      <c r="J1356" t="n">
        <v>19</v>
      </c>
      <c r="K1356" t="n">
        <v>19</v>
      </c>
      <c r="L1356" t="n">
        <v>-16</v>
      </c>
      <c r="M1356" t="n">
        <v>3</v>
      </c>
      <c r="N1356" t="n">
        <v>0</v>
      </c>
      <c r="O1356" t="inlineStr">
        <is>
          <t>不可 #3</t>
        </is>
      </c>
      <c r="P1356" t="inlineStr">
        <is>
          <t>有り</t>
        </is>
      </c>
      <c r="R1356" s="4">
        <f>IF(COUNT($M1356:$N1356)=0,"",IF(AND(IF($N1356&lt;&gt;"",$N1356,$M1356)&lt;=0,$O1356&lt;&gt;"可"),"警告",""))</f>
        <v/>
      </c>
      <c r="S1356" s="4">
        <f>IF(COUNT($M1356:$N1356)=0,0,IF(IF($N1356&lt;&gt;"",$N1356,$M1356)&gt;=スコアリング基準!$B$20,スコアリング基準!$C$20,IF(IF($N1356&lt;&gt;"",$N1356,$M1356)&gt;=スコアリング基準!$B$21,スコアリング基準!$C$21,IF(IF($N1356&lt;&gt;"",$N1356,$M1356)&gt;0,スコアリング基準!$C$22,0))))</f>
        <v/>
      </c>
      <c r="T1356" s="4">
        <f>IF($O1356="可",スコアリング基準!$C$23,0)</f>
        <v/>
      </c>
      <c r="U1356" s="4">
        <f>IF(OR(COUNT($K1356:$L1356)&lt;2,$K1356=0),0,IF(ABS($L1356)/$K1356&lt;=スコアリング基準!$B$24,スコアリング基準!$C$24,IF(ABS($L1356)/$K1356&lt;=スコアリング基準!$B$25,スコアリング基準!$C$25,IF(ABS($L1356)/$K1356&lt;=スコアリング基準!$B$26,スコアリング基準!$C$26,0))))</f>
        <v/>
      </c>
      <c r="V1356" s="4">
        <f>IF($P1356="なし",スコアリング基準!$C$27,0)</f>
        <v/>
      </c>
      <c r="W1356" s="4">
        <f>IF($F1356="",0,IF(ISNUMBER($F1356),IF($F1356&lt;=スコアリング基準!$B$28,スコアリング基準!$C$28,スコアリング基準!$C$29),0))</f>
        <v/>
      </c>
      <c r="X1356" s="4">
        <f>IFERROR(VLOOKUP($B1356,スコアリング基準!$A$36:$B$46,2,FALSE),0)</f>
        <v/>
      </c>
      <c r="Y1356" s="4">
        <f>SUM($S1356:$X1356)</f>
        <v/>
      </c>
      <c r="Z1356" s="4">
        <f>IF(COUNT($M1356:$N1356)=0,"データ無",IF($Y1356&gt;=スコアリング基準!$B$30,"S",IF($Y1356&gt;=スコアリング基準!$B$31,"A",IF($Y1356&gt;=スコアリング基準!$B$32,"B","C"))))</f>
        <v/>
      </c>
      <c r="AA1356">
        <f>IFERROR(INDEX(実績DB!$I$3:$I$104,MATCH($B1356&amp;$C1356,実績DB!$J$3:$J$104,0)),"")</f>
        <v/>
      </c>
    </row>
    <row r="1357">
      <c r="A1357" t="n">
        <v>1355</v>
      </c>
      <c r="B1357" t="inlineStr">
        <is>
          <t>東京</t>
        </is>
      </c>
      <c r="C1357" t="inlineStr">
        <is>
          <t>久保田変電所</t>
        </is>
      </c>
      <c r="D1357" t="inlineStr">
        <is>
          <t>群馬県</t>
        </is>
      </c>
      <c r="E1357" t="n">
        <v>66</v>
      </c>
      <c r="G1357" s="3" t="n">
        <v>36.290241</v>
      </c>
      <c r="H1357" s="3" t="n">
        <v>139.490876</v>
      </c>
      <c r="I1357" t="inlineStr">
        <is>
          <t>OSM実測</t>
        </is>
      </c>
      <c r="J1357" t="n">
        <v>38</v>
      </c>
      <c r="K1357" t="n">
        <v>39</v>
      </c>
      <c r="L1357" t="n">
        <v>-39</v>
      </c>
      <c r="M1357" t="n">
        <v>0</v>
      </c>
      <c r="N1357" t="n">
        <v>0</v>
      </c>
      <c r="O1357" t="inlineStr">
        <is>
          <t>不可 #3</t>
        </is>
      </c>
      <c r="P1357" t="inlineStr">
        <is>
          <t>有り</t>
        </is>
      </c>
      <c r="R1357" s="4">
        <f>IF(COUNT($M1357:$N1357)=0,"",IF(AND(IF($N1357&lt;&gt;"",$N1357,$M1357)&lt;=0,$O1357&lt;&gt;"可"),"警告",""))</f>
        <v/>
      </c>
      <c r="S1357" s="4">
        <f>IF(COUNT($M1357:$N1357)=0,0,IF(IF($N1357&lt;&gt;"",$N1357,$M1357)&gt;=スコアリング基準!$B$20,スコアリング基準!$C$20,IF(IF($N1357&lt;&gt;"",$N1357,$M1357)&gt;=スコアリング基準!$B$21,スコアリング基準!$C$21,IF(IF($N1357&lt;&gt;"",$N1357,$M1357)&gt;0,スコアリング基準!$C$22,0))))</f>
        <v/>
      </c>
      <c r="T1357" s="4">
        <f>IF($O1357="可",スコアリング基準!$C$23,0)</f>
        <v/>
      </c>
      <c r="U1357" s="4">
        <f>IF(OR(COUNT($K1357:$L1357)&lt;2,$K1357=0),0,IF(ABS($L1357)/$K1357&lt;=スコアリング基準!$B$24,スコアリング基準!$C$24,IF(ABS($L1357)/$K1357&lt;=スコアリング基準!$B$25,スコアリング基準!$C$25,IF(ABS($L1357)/$K1357&lt;=スコアリング基準!$B$26,スコアリング基準!$C$26,0))))</f>
        <v/>
      </c>
      <c r="V1357" s="4">
        <f>IF($P1357="なし",スコアリング基準!$C$27,0)</f>
        <v/>
      </c>
      <c r="W1357" s="4">
        <f>IF($F1357="",0,IF(ISNUMBER($F1357),IF($F1357&lt;=スコアリング基準!$B$28,スコアリング基準!$C$28,スコアリング基準!$C$29),0))</f>
        <v/>
      </c>
      <c r="X1357" s="4">
        <f>IFERROR(VLOOKUP($B1357,スコアリング基準!$A$36:$B$46,2,FALSE),0)</f>
        <v/>
      </c>
      <c r="Y1357" s="4">
        <f>SUM($S1357:$X1357)</f>
        <v/>
      </c>
      <c r="Z1357" s="4">
        <f>IF(COUNT($M1357:$N1357)=0,"データ無",IF($Y1357&gt;=スコアリング基準!$B$30,"S",IF($Y1357&gt;=スコアリング基準!$B$31,"A",IF($Y1357&gt;=スコアリング基準!$B$32,"B","C"))))</f>
        <v/>
      </c>
      <c r="AA1357">
        <f>IFERROR(INDEX(実績DB!$I$3:$I$104,MATCH($B1357&amp;$C1357,実績DB!$J$3:$J$104,0)),"")</f>
        <v/>
      </c>
    </row>
    <row r="1358">
      <c r="A1358" t="n">
        <v>1356</v>
      </c>
      <c r="B1358" t="inlineStr">
        <is>
          <t>東京</t>
        </is>
      </c>
      <c r="C1358" t="inlineStr">
        <is>
          <t>久留里変電所</t>
        </is>
      </c>
      <c r="D1358" t="inlineStr">
        <is>
          <t>千葉県</t>
        </is>
      </c>
      <c r="E1358" t="n">
        <v>66</v>
      </c>
      <c r="G1358" s="3" t="n">
        <v>35.298326</v>
      </c>
      <c r="H1358" s="3" t="n">
        <v>140.072917</v>
      </c>
      <c r="I1358" t="inlineStr">
        <is>
          <t>OSM実測</t>
        </is>
      </c>
      <c r="J1358" t="n">
        <v>38</v>
      </c>
      <c r="K1358" t="n">
        <v>39</v>
      </c>
      <c r="L1358" t="n">
        <v>-39</v>
      </c>
      <c r="M1358" t="n">
        <v>0</v>
      </c>
      <c r="N1358" t="n">
        <v>0</v>
      </c>
      <c r="O1358" t="inlineStr">
        <is>
          <t>不可 #3</t>
        </is>
      </c>
      <c r="P1358" t="inlineStr">
        <is>
          <t>有り</t>
        </is>
      </c>
      <c r="R1358" s="4">
        <f>IF(COUNT($M1358:$N1358)=0,"",IF(AND(IF($N1358&lt;&gt;"",$N1358,$M1358)&lt;=0,$O1358&lt;&gt;"可"),"警告",""))</f>
        <v/>
      </c>
      <c r="S1358" s="4">
        <f>IF(COUNT($M1358:$N1358)=0,0,IF(IF($N1358&lt;&gt;"",$N1358,$M1358)&gt;=スコアリング基準!$B$20,スコアリング基準!$C$20,IF(IF($N1358&lt;&gt;"",$N1358,$M1358)&gt;=スコアリング基準!$B$21,スコアリング基準!$C$21,IF(IF($N1358&lt;&gt;"",$N1358,$M1358)&gt;0,スコアリング基準!$C$22,0))))</f>
        <v/>
      </c>
      <c r="T1358" s="4">
        <f>IF($O1358="可",スコアリング基準!$C$23,0)</f>
        <v/>
      </c>
      <c r="U1358" s="4">
        <f>IF(OR(COUNT($K1358:$L1358)&lt;2,$K1358=0),0,IF(ABS($L1358)/$K1358&lt;=スコアリング基準!$B$24,スコアリング基準!$C$24,IF(ABS($L1358)/$K1358&lt;=スコアリング基準!$B$25,スコアリング基準!$C$25,IF(ABS($L1358)/$K1358&lt;=スコアリング基準!$B$26,スコアリング基準!$C$26,0))))</f>
        <v/>
      </c>
      <c r="V1358" s="4">
        <f>IF($P1358="なし",スコアリング基準!$C$27,0)</f>
        <v/>
      </c>
      <c r="W1358" s="4">
        <f>IF($F1358="",0,IF(ISNUMBER($F1358),IF($F1358&lt;=スコアリング基準!$B$28,スコアリング基準!$C$28,スコアリング基準!$C$29),0))</f>
        <v/>
      </c>
      <c r="X1358" s="4">
        <f>IFERROR(VLOOKUP($B1358,スコアリング基準!$A$36:$B$46,2,FALSE),0)</f>
        <v/>
      </c>
      <c r="Y1358" s="4">
        <f>SUM($S1358:$X1358)</f>
        <v/>
      </c>
      <c r="Z1358" s="4">
        <f>IF(COUNT($M1358:$N1358)=0,"データ無",IF($Y1358&gt;=スコアリング基準!$B$30,"S",IF($Y1358&gt;=スコアリング基準!$B$31,"A",IF($Y1358&gt;=スコアリング基準!$B$32,"B","C"))))</f>
        <v/>
      </c>
      <c r="AA1358">
        <f>IFERROR(INDEX(実績DB!$I$3:$I$104,MATCH($B1358&amp;$C1358,実績DB!$J$3:$J$104,0)),"")</f>
        <v/>
      </c>
    </row>
    <row r="1359">
      <c r="A1359" t="n">
        <v>1357</v>
      </c>
      <c r="B1359" t="inlineStr">
        <is>
          <t>東京</t>
        </is>
      </c>
      <c r="C1359" t="inlineStr">
        <is>
          <t>久里浜変電所</t>
        </is>
      </c>
      <c r="D1359" t="inlineStr">
        <is>
          <t>神奈川県</t>
        </is>
      </c>
      <c r="E1359" t="n">
        <v>66</v>
      </c>
      <c r="G1359" s="3" t="n">
        <v>35.235136</v>
      </c>
      <c r="H1359" s="3" t="n">
        <v>139.709417</v>
      </c>
      <c r="I1359" t="inlineStr">
        <is>
          <t>OSM実測</t>
        </is>
      </c>
      <c r="J1359" t="n">
        <v>38</v>
      </c>
      <c r="K1359" t="n">
        <v>39</v>
      </c>
      <c r="L1359" t="n">
        <v>-30</v>
      </c>
      <c r="M1359" t="n">
        <v>9</v>
      </c>
      <c r="N1359" t="n">
        <v>0</v>
      </c>
      <c r="O1359" t="inlineStr">
        <is>
          <t>不可 #3</t>
        </is>
      </c>
      <c r="P1359" t="inlineStr">
        <is>
          <t>有り</t>
        </is>
      </c>
      <c r="R1359" s="4">
        <f>IF(COUNT($M1359:$N1359)=0,"",IF(AND(IF($N1359&lt;&gt;"",$N1359,$M1359)&lt;=0,$O1359&lt;&gt;"可"),"警告",""))</f>
        <v/>
      </c>
      <c r="S1359" s="4">
        <f>IF(COUNT($M1359:$N1359)=0,0,IF(IF($N1359&lt;&gt;"",$N1359,$M1359)&gt;=スコアリング基準!$B$20,スコアリング基準!$C$20,IF(IF($N1359&lt;&gt;"",$N1359,$M1359)&gt;=スコアリング基準!$B$21,スコアリング基準!$C$21,IF(IF($N1359&lt;&gt;"",$N1359,$M1359)&gt;0,スコアリング基準!$C$22,0))))</f>
        <v/>
      </c>
      <c r="T1359" s="4">
        <f>IF($O1359="可",スコアリング基準!$C$23,0)</f>
        <v/>
      </c>
      <c r="U1359" s="4">
        <f>IF(OR(COUNT($K1359:$L1359)&lt;2,$K1359=0),0,IF(ABS($L1359)/$K1359&lt;=スコアリング基準!$B$24,スコアリング基準!$C$24,IF(ABS($L1359)/$K1359&lt;=スコアリング基準!$B$25,スコアリング基準!$C$25,IF(ABS($L1359)/$K1359&lt;=スコアリング基準!$B$26,スコアリング基準!$C$26,0))))</f>
        <v/>
      </c>
      <c r="V1359" s="4">
        <f>IF($P1359="なし",スコアリング基準!$C$27,0)</f>
        <v/>
      </c>
      <c r="W1359" s="4">
        <f>IF($F1359="",0,IF(ISNUMBER($F1359),IF($F1359&lt;=スコアリング基準!$B$28,スコアリング基準!$C$28,スコアリング基準!$C$29),0))</f>
        <v/>
      </c>
      <c r="X1359" s="4">
        <f>IFERROR(VLOOKUP($B1359,スコアリング基準!$A$36:$B$46,2,FALSE),0)</f>
        <v/>
      </c>
      <c r="Y1359" s="4">
        <f>SUM($S1359:$X1359)</f>
        <v/>
      </c>
      <c r="Z1359" s="4">
        <f>IF(COUNT($M1359:$N1359)=0,"データ無",IF($Y1359&gt;=スコアリング基準!$B$30,"S",IF($Y1359&gt;=スコアリング基準!$B$31,"A",IF($Y1359&gt;=スコアリング基準!$B$32,"B","C"))))</f>
        <v/>
      </c>
      <c r="AA1359">
        <f>IFERROR(INDEX(実績DB!$I$3:$I$104,MATCH($B1359&amp;$C1359,実績DB!$J$3:$J$104,0)),"")</f>
        <v/>
      </c>
    </row>
    <row r="1360">
      <c r="A1360" t="n">
        <v>1358</v>
      </c>
      <c r="B1360" t="inlineStr">
        <is>
          <t>東京</t>
        </is>
      </c>
      <c r="C1360" t="inlineStr">
        <is>
          <t>乙女変電所</t>
        </is>
      </c>
      <c r="D1360" t="inlineStr">
        <is>
          <t>栃木県</t>
        </is>
      </c>
      <c r="E1360" t="n">
        <v>66</v>
      </c>
      <c r="G1360" s="3" t="n">
        <v>36.259493</v>
      </c>
      <c r="H1360" s="3" t="n">
        <v>139.752105</v>
      </c>
      <c r="I1360" t="inlineStr">
        <is>
          <t>OSM実測</t>
        </is>
      </c>
      <c r="J1360" t="n">
        <v>28</v>
      </c>
      <c r="K1360" t="n">
        <v>29</v>
      </c>
      <c r="L1360" t="n">
        <v>-29</v>
      </c>
      <c r="M1360" t="n">
        <v>0</v>
      </c>
      <c r="N1360" t="n">
        <v>0</v>
      </c>
      <c r="O1360" t="inlineStr">
        <is>
          <t>不可 #3</t>
        </is>
      </c>
      <c r="P1360" t="inlineStr">
        <is>
          <t>有り</t>
        </is>
      </c>
      <c r="R1360" s="4">
        <f>IF(COUNT($M1360:$N1360)=0,"",IF(AND(IF($N1360&lt;&gt;"",$N1360,$M1360)&lt;=0,$O1360&lt;&gt;"可"),"警告",""))</f>
        <v/>
      </c>
      <c r="S1360" s="4">
        <f>IF(COUNT($M1360:$N1360)=0,0,IF(IF($N1360&lt;&gt;"",$N1360,$M1360)&gt;=スコアリング基準!$B$20,スコアリング基準!$C$20,IF(IF($N1360&lt;&gt;"",$N1360,$M1360)&gt;=スコアリング基準!$B$21,スコアリング基準!$C$21,IF(IF($N1360&lt;&gt;"",$N1360,$M1360)&gt;0,スコアリング基準!$C$22,0))))</f>
        <v/>
      </c>
      <c r="T1360" s="4">
        <f>IF($O1360="可",スコアリング基準!$C$23,0)</f>
        <v/>
      </c>
      <c r="U1360" s="4">
        <f>IF(OR(COUNT($K1360:$L1360)&lt;2,$K1360=0),0,IF(ABS($L1360)/$K1360&lt;=スコアリング基準!$B$24,スコアリング基準!$C$24,IF(ABS($L1360)/$K1360&lt;=スコアリング基準!$B$25,スコアリング基準!$C$25,IF(ABS($L1360)/$K1360&lt;=スコアリング基準!$B$26,スコアリング基準!$C$26,0))))</f>
        <v/>
      </c>
      <c r="V1360" s="4">
        <f>IF($P1360="なし",スコアリング基準!$C$27,0)</f>
        <v/>
      </c>
      <c r="W1360" s="4">
        <f>IF($F1360="",0,IF(ISNUMBER($F1360),IF($F1360&lt;=スコアリング基準!$B$28,スコアリング基準!$C$28,スコアリング基準!$C$29),0))</f>
        <v/>
      </c>
      <c r="X1360" s="4">
        <f>IFERROR(VLOOKUP($B1360,スコアリング基準!$A$36:$B$46,2,FALSE),0)</f>
        <v/>
      </c>
      <c r="Y1360" s="4">
        <f>SUM($S1360:$X1360)</f>
        <v/>
      </c>
      <c r="Z1360" s="4">
        <f>IF(COUNT($M1360:$N1360)=0,"データ無",IF($Y1360&gt;=スコアリング基準!$B$30,"S",IF($Y1360&gt;=スコアリング基準!$B$31,"A",IF($Y1360&gt;=スコアリング基準!$B$32,"B","C"))))</f>
        <v/>
      </c>
      <c r="AA1360">
        <f>IFERROR(INDEX(実績DB!$I$3:$I$104,MATCH($B1360&amp;$C1360,実績DB!$J$3:$J$104,0)),"")</f>
        <v/>
      </c>
    </row>
    <row r="1361">
      <c r="A1361" t="n">
        <v>1359</v>
      </c>
      <c r="B1361" t="inlineStr">
        <is>
          <t>東京</t>
        </is>
      </c>
      <c r="C1361" t="inlineStr">
        <is>
          <t>九十九里変電所</t>
        </is>
      </c>
      <c r="D1361" t="inlineStr">
        <is>
          <t>千葉県</t>
        </is>
      </c>
      <c r="E1361" t="n">
        <v>66</v>
      </c>
      <c r="G1361" s="3" t="n">
        <v>35.520883</v>
      </c>
      <c r="H1361" s="3" t="n">
        <v>140.414774</v>
      </c>
      <c r="I1361" t="inlineStr">
        <is>
          <t>OSM実測</t>
        </is>
      </c>
      <c r="J1361" t="n">
        <v>38</v>
      </c>
      <c r="K1361" t="n">
        <v>39</v>
      </c>
      <c r="L1361" t="n">
        <v>-37</v>
      </c>
      <c r="M1361" t="n">
        <v>2</v>
      </c>
      <c r="N1361" t="n">
        <v>0</v>
      </c>
      <c r="O1361" t="inlineStr">
        <is>
          <t>不可 #3</t>
        </is>
      </c>
      <c r="P1361" t="inlineStr">
        <is>
          <t>有り</t>
        </is>
      </c>
      <c r="R1361" s="4">
        <f>IF(COUNT($M1361:$N1361)=0,"",IF(AND(IF($N1361&lt;&gt;"",$N1361,$M1361)&lt;=0,$O1361&lt;&gt;"可"),"警告",""))</f>
        <v/>
      </c>
      <c r="S1361" s="4">
        <f>IF(COUNT($M1361:$N1361)=0,0,IF(IF($N1361&lt;&gt;"",$N1361,$M1361)&gt;=スコアリング基準!$B$20,スコアリング基準!$C$20,IF(IF($N1361&lt;&gt;"",$N1361,$M1361)&gt;=スコアリング基準!$B$21,スコアリング基準!$C$21,IF(IF($N1361&lt;&gt;"",$N1361,$M1361)&gt;0,スコアリング基準!$C$22,0))))</f>
        <v/>
      </c>
      <c r="T1361" s="4">
        <f>IF($O1361="可",スコアリング基準!$C$23,0)</f>
        <v/>
      </c>
      <c r="U1361" s="4">
        <f>IF(OR(COUNT($K1361:$L1361)&lt;2,$K1361=0),0,IF(ABS($L1361)/$K1361&lt;=スコアリング基準!$B$24,スコアリング基準!$C$24,IF(ABS($L1361)/$K1361&lt;=スコアリング基準!$B$25,スコアリング基準!$C$25,IF(ABS($L1361)/$K1361&lt;=スコアリング基準!$B$26,スコアリング基準!$C$26,0))))</f>
        <v/>
      </c>
      <c r="V1361" s="4">
        <f>IF($P1361="なし",スコアリング基準!$C$27,0)</f>
        <v/>
      </c>
      <c r="W1361" s="4">
        <f>IF($F1361="",0,IF(ISNUMBER($F1361),IF($F1361&lt;=スコアリング基準!$B$28,スコアリング基準!$C$28,スコアリング基準!$C$29),0))</f>
        <v/>
      </c>
      <c r="X1361" s="4">
        <f>IFERROR(VLOOKUP($B1361,スコアリング基準!$A$36:$B$46,2,FALSE),0)</f>
        <v/>
      </c>
      <c r="Y1361" s="4">
        <f>SUM($S1361:$X1361)</f>
        <v/>
      </c>
      <c r="Z1361" s="4">
        <f>IF(COUNT($M1361:$N1361)=0,"データ無",IF($Y1361&gt;=スコアリング基準!$B$30,"S",IF($Y1361&gt;=スコアリング基準!$B$31,"A",IF($Y1361&gt;=スコアリング基準!$B$32,"B","C"))))</f>
        <v/>
      </c>
      <c r="AA1361">
        <f>IFERROR(INDEX(実績DB!$I$3:$I$104,MATCH($B1361&amp;$C1361,実績DB!$J$3:$J$104,0)),"")</f>
        <v/>
      </c>
    </row>
    <row r="1362">
      <c r="A1362" t="n">
        <v>1360</v>
      </c>
      <c r="B1362" t="inlineStr">
        <is>
          <t>東京</t>
        </is>
      </c>
      <c r="C1362" t="inlineStr">
        <is>
          <t>亀井野変電所</t>
        </is>
      </c>
      <c r="D1362" t="inlineStr">
        <is>
          <t>神奈川県</t>
        </is>
      </c>
      <c r="E1362" t="n">
        <v>66</v>
      </c>
      <c r="G1362" s="3" t="n">
        <v>35.37666</v>
      </c>
      <c r="H1362" s="3" t="n">
        <v>139.468027</v>
      </c>
      <c r="I1362" t="inlineStr">
        <is>
          <t>OSM実測</t>
        </is>
      </c>
      <c r="J1362" t="n">
        <v>19</v>
      </c>
      <c r="K1362" t="n">
        <v>19</v>
      </c>
      <c r="L1362" t="n">
        <v>0</v>
      </c>
      <c r="M1362" t="n">
        <v>19</v>
      </c>
      <c r="N1362" t="n">
        <v>19</v>
      </c>
      <c r="O1362" t="inlineStr">
        <is>
          <t>不可 #3</t>
        </is>
      </c>
      <c r="P1362" t="inlineStr">
        <is>
          <t>なし</t>
        </is>
      </c>
      <c r="R1362" s="4">
        <f>IF(COUNT($M1362:$N1362)=0,"",IF(AND(IF($N1362&lt;&gt;"",$N1362,$M1362)&lt;=0,$O1362&lt;&gt;"可"),"警告",""))</f>
        <v/>
      </c>
      <c r="S1362" s="4">
        <f>IF(COUNT($M1362:$N1362)=0,0,IF(IF($N1362&lt;&gt;"",$N1362,$M1362)&gt;=スコアリング基準!$B$20,スコアリング基準!$C$20,IF(IF($N1362&lt;&gt;"",$N1362,$M1362)&gt;=スコアリング基準!$B$21,スコアリング基準!$C$21,IF(IF($N1362&lt;&gt;"",$N1362,$M1362)&gt;0,スコアリング基準!$C$22,0))))</f>
        <v/>
      </c>
      <c r="T1362" s="4">
        <f>IF($O1362="可",スコアリング基準!$C$23,0)</f>
        <v/>
      </c>
      <c r="U1362" s="4">
        <f>IF(OR(COUNT($K1362:$L1362)&lt;2,$K1362=0),0,IF(ABS($L1362)/$K1362&lt;=スコアリング基準!$B$24,スコアリング基準!$C$24,IF(ABS($L1362)/$K1362&lt;=スコアリング基準!$B$25,スコアリング基準!$C$25,IF(ABS($L1362)/$K1362&lt;=スコアリング基準!$B$26,スコアリング基準!$C$26,0))))</f>
        <v/>
      </c>
      <c r="V1362" s="4">
        <f>IF($P1362="なし",スコアリング基準!$C$27,0)</f>
        <v/>
      </c>
      <c r="W1362" s="4">
        <f>IF($F1362="",0,IF(ISNUMBER($F1362),IF($F1362&lt;=スコアリング基準!$B$28,スコアリング基準!$C$28,スコアリング基準!$C$29),0))</f>
        <v/>
      </c>
      <c r="X1362" s="4">
        <f>IFERROR(VLOOKUP($B1362,スコアリング基準!$A$36:$B$46,2,FALSE),0)</f>
        <v/>
      </c>
      <c r="Y1362" s="4">
        <f>SUM($S1362:$X1362)</f>
        <v/>
      </c>
      <c r="Z1362" s="4">
        <f>IF(COUNT($M1362:$N1362)=0,"データ無",IF($Y1362&gt;=スコアリング基準!$B$30,"S",IF($Y1362&gt;=スコアリング基準!$B$31,"A",IF($Y1362&gt;=スコアリング基準!$B$32,"B","C"))))</f>
        <v/>
      </c>
      <c r="AA1362">
        <f>IFERROR(INDEX(実績DB!$I$3:$I$104,MATCH($B1362&amp;$C1362,実績DB!$J$3:$J$104,0)),"")</f>
        <v/>
      </c>
    </row>
    <row r="1363">
      <c r="A1363" t="n">
        <v>1361</v>
      </c>
      <c r="B1363" t="inlineStr">
        <is>
          <t>東京</t>
        </is>
      </c>
      <c r="C1363" t="inlineStr">
        <is>
          <t>二宮変電所</t>
        </is>
      </c>
      <c r="D1363" t="inlineStr">
        <is>
          <t>栃木県</t>
        </is>
      </c>
      <c r="E1363" t="n">
        <v>66</v>
      </c>
      <c r="G1363" s="3" t="n">
        <v>36.387174</v>
      </c>
      <c r="H1363" s="3" t="n">
        <v>139.964166</v>
      </c>
      <c r="I1363" t="inlineStr">
        <is>
          <t>OSM実測</t>
        </is>
      </c>
      <c r="J1363" t="n">
        <v>47</v>
      </c>
      <c r="K1363" t="n">
        <v>49</v>
      </c>
      <c r="L1363" t="n">
        <v>-42</v>
      </c>
      <c r="M1363" t="n">
        <v>7</v>
      </c>
      <c r="N1363" t="n">
        <v>0</v>
      </c>
      <c r="O1363" t="inlineStr">
        <is>
          <t>不可 #3</t>
        </is>
      </c>
      <c r="P1363" t="inlineStr">
        <is>
          <t>有り</t>
        </is>
      </c>
      <c r="R1363" s="4">
        <f>IF(COUNT($M1363:$N1363)=0,"",IF(AND(IF($N1363&lt;&gt;"",$N1363,$M1363)&lt;=0,$O1363&lt;&gt;"可"),"警告",""))</f>
        <v/>
      </c>
      <c r="S1363" s="4">
        <f>IF(COUNT($M1363:$N1363)=0,0,IF(IF($N1363&lt;&gt;"",$N1363,$M1363)&gt;=スコアリング基準!$B$20,スコアリング基準!$C$20,IF(IF($N1363&lt;&gt;"",$N1363,$M1363)&gt;=スコアリング基準!$B$21,スコアリング基準!$C$21,IF(IF($N1363&lt;&gt;"",$N1363,$M1363)&gt;0,スコアリング基準!$C$22,0))))</f>
        <v/>
      </c>
      <c r="T1363" s="4">
        <f>IF($O1363="可",スコアリング基準!$C$23,0)</f>
        <v/>
      </c>
      <c r="U1363" s="4">
        <f>IF(OR(COUNT($K1363:$L1363)&lt;2,$K1363=0),0,IF(ABS($L1363)/$K1363&lt;=スコアリング基準!$B$24,スコアリング基準!$C$24,IF(ABS($L1363)/$K1363&lt;=スコアリング基準!$B$25,スコアリング基準!$C$25,IF(ABS($L1363)/$K1363&lt;=スコアリング基準!$B$26,スコアリング基準!$C$26,0))))</f>
        <v/>
      </c>
      <c r="V1363" s="4">
        <f>IF($P1363="なし",スコアリング基準!$C$27,0)</f>
        <v/>
      </c>
      <c r="W1363" s="4">
        <f>IF($F1363="",0,IF(ISNUMBER($F1363),IF($F1363&lt;=スコアリング基準!$B$28,スコアリング基準!$C$28,スコアリング基準!$C$29),0))</f>
        <v/>
      </c>
      <c r="X1363" s="4">
        <f>IFERROR(VLOOKUP($B1363,スコアリング基準!$A$36:$B$46,2,FALSE),0)</f>
        <v/>
      </c>
      <c r="Y1363" s="4">
        <f>SUM($S1363:$X1363)</f>
        <v/>
      </c>
      <c r="Z1363" s="4">
        <f>IF(COUNT($M1363:$N1363)=0,"データ無",IF($Y1363&gt;=スコアリング基準!$B$30,"S",IF($Y1363&gt;=スコアリング基準!$B$31,"A",IF($Y1363&gt;=スコアリング基準!$B$32,"B","C"))))</f>
        <v/>
      </c>
      <c r="AA1363">
        <f>IFERROR(INDEX(実績DB!$I$3:$I$104,MATCH($B1363&amp;$C1363,実績DB!$J$3:$J$104,0)),"")</f>
        <v/>
      </c>
    </row>
    <row r="1364">
      <c r="A1364" t="n">
        <v>1362</v>
      </c>
      <c r="B1364" t="inlineStr">
        <is>
          <t>東京</t>
        </is>
      </c>
      <c r="C1364" t="inlineStr">
        <is>
          <t>二度栗山変電所</t>
        </is>
      </c>
      <c r="D1364" t="inlineStr">
        <is>
          <t>埼玉県</t>
        </is>
      </c>
      <c r="E1364" t="n">
        <v>66</v>
      </c>
      <c r="G1364" s="3" t="n">
        <v>35.87466</v>
      </c>
      <c r="H1364" s="3" t="n">
        <v>139.639126</v>
      </c>
      <c r="I1364" t="inlineStr">
        <is>
          <t>OSM実測</t>
        </is>
      </c>
      <c r="J1364" t="n">
        <v>38</v>
      </c>
      <c r="K1364" t="n">
        <v>39</v>
      </c>
      <c r="L1364" t="n">
        <v>-20</v>
      </c>
      <c r="M1364" t="n">
        <v>19</v>
      </c>
      <c r="N1364" t="n">
        <v>0</v>
      </c>
      <c r="O1364" t="inlineStr">
        <is>
          <t>不可 #3</t>
        </is>
      </c>
      <c r="P1364" t="inlineStr">
        <is>
          <t>有り</t>
        </is>
      </c>
      <c r="R1364" s="4">
        <f>IF(COUNT($M1364:$N1364)=0,"",IF(AND(IF($N1364&lt;&gt;"",$N1364,$M1364)&lt;=0,$O1364&lt;&gt;"可"),"警告",""))</f>
        <v/>
      </c>
      <c r="S1364" s="4">
        <f>IF(COUNT($M1364:$N1364)=0,0,IF(IF($N1364&lt;&gt;"",$N1364,$M1364)&gt;=スコアリング基準!$B$20,スコアリング基準!$C$20,IF(IF($N1364&lt;&gt;"",$N1364,$M1364)&gt;=スコアリング基準!$B$21,スコアリング基準!$C$21,IF(IF($N1364&lt;&gt;"",$N1364,$M1364)&gt;0,スコアリング基準!$C$22,0))))</f>
        <v/>
      </c>
      <c r="T1364" s="4">
        <f>IF($O1364="可",スコアリング基準!$C$23,0)</f>
        <v/>
      </c>
      <c r="U1364" s="4">
        <f>IF(OR(COUNT($K1364:$L1364)&lt;2,$K1364=0),0,IF(ABS($L1364)/$K1364&lt;=スコアリング基準!$B$24,スコアリング基準!$C$24,IF(ABS($L1364)/$K1364&lt;=スコアリング基準!$B$25,スコアリング基準!$C$25,IF(ABS($L1364)/$K1364&lt;=スコアリング基準!$B$26,スコアリング基準!$C$26,0))))</f>
        <v/>
      </c>
      <c r="V1364" s="4">
        <f>IF($P1364="なし",スコアリング基準!$C$27,0)</f>
        <v/>
      </c>
      <c r="W1364" s="4">
        <f>IF($F1364="",0,IF(ISNUMBER($F1364),IF($F1364&lt;=スコアリング基準!$B$28,スコアリング基準!$C$28,スコアリング基準!$C$29),0))</f>
        <v/>
      </c>
      <c r="X1364" s="4">
        <f>IFERROR(VLOOKUP($B1364,スコアリング基準!$A$36:$B$46,2,FALSE),0)</f>
        <v/>
      </c>
      <c r="Y1364" s="4">
        <f>SUM($S1364:$X1364)</f>
        <v/>
      </c>
      <c r="Z1364" s="4">
        <f>IF(COUNT($M1364:$N1364)=0,"データ無",IF($Y1364&gt;=スコアリング基準!$B$30,"S",IF($Y1364&gt;=スコアリング基準!$B$31,"A",IF($Y1364&gt;=スコアリング基準!$B$32,"B","C"))))</f>
        <v/>
      </c>
      <c r="AA1364">
        <f>IFERROR(INDEX(実績DB!$I$3:$I$104,MATCH($B1364&amp;$C1364,実績DB!$J$3:$J$104,0)),"")</f>
        <v/>
      </c>
    </row>
    <row r="1365">
      <c r="A1365" t="n">
        <v>1363</v>
      </c>
      <c r="B1365" t="inlineStr">
        <is>
          <t>東京</t>
        </is>
      </c>
      <c r="C1365" t="inlineStr">
        <is>
          <t>五井変電所</t>
        </is>
      </c>
      <c r="D1365" t="inlineStr">
        <is>
          <t>千葉県</t>
        </is>
      </c>
      <c r="E1365" t="n">
        <v>66</v>
      </c>
      <c r="G1365" s="3" t="n">
        <v>35.510367</v>
      </c>
      <c r="H1365" s="3" t="n">
        <v>140.088713</v>
      </c>
      <c r="I1365" t="inlineStr">
        <is>
          <t>OSM実測</t>
        </is>
      </c>
      <c r="J1365" t="n">
        <v>28</v>
      </c>
      <c r="K1365" t="n">
        <v>29</v>
      </c>
      <c r="L1365" t="n">
        <v>-15</v>
      </c>
      <c r="M1365" t="n">
        <v>14</v>
      </c>
      <c r="N1365" t="n">
        <v>0</v>
      </c>
      <c r="O1365" t="inlineStr">
        <is>
          <t>不可 #3</t>
        </is>
      </c>
      <c r="P1365" t="inlineStr">
        <is>
          <t>有り</t>
        </is>
      </c>
      <c r="R1365" s="4">
        <f>IF(COUNT($M1365:$N1365)=0,"",IF(AND(IF($N1365&lt;&gt;"",$N1365,$M1365)&lt;=0,$O1365&lt;&gt;"可"),"警告",""))</f>
        <v/>
      </c>
      <c r="S1365" s="4">
        <f>IF(COUNT($M1365:$N1365)=0,0,IF(IF($N1365&lt;&gt;"",$N1365,$M1365)&gt;=スコアリング基準!$B$20,スコアリング基準!$C$20,IF(IF($N1365&lt;&gt;"",$N1365,$M1365)&gt;=スコアリング基準!$B$21,スコアリング基準!$C$21,IF(IF($N1365&lt;&gt;"",$N1365,$M1365)&gt;0,スコアリング基準!$C$22,0))))</f>
        <v/>
      </c>
      <c r="T1365" s="4">
        <f>IF($O1365="可",スコアリング基準!$C$23,0)</f>
        <v/>
      </c>
      <c r="U1365" s="4">
        <f>IF(OR(COUNT($K1365:$L1365)&lt;2,$K1365=0),0,IF(ABS($L1365)/$K1365&lt;=スコアリング基準!$B$24,スコアリング基準!$C$24,IF(ABS($L1365)/$K1365&lt;=スコアリング基準!$B$25,スコアリング基準!$C$25,IF(ABS($L1365)/$K1365&lt;=スコアリング基準!$B$26,スコアリング基準!$C$26,0))))</f>
        <v/>
      </c>
      <c r="V1365" s="4">
        <f>IF($P1365="なし",スコアリング基準!$C$27,0)</f>
        <v/>
      </c>
      <c r="W1365" s="4">
        <f>IF($F1365="",0,IF(ISNUMBER($F1365),IF($F1365&lt;=スコアリング基準!$B$28,スコアリング基準!$C$28,スコアリング基準!$C$29),0))</f>
        <v/>
      </c>
      <c r="X1365" s="4">
        <f>IFERROR(VLOOKUP($B1365,スコアリング基準!$A$36:$B$46,2,FALSE),0)</f>
        <v/>
      </c>
      <c r="Y1365" s="4">
        <f>SUM($S1365:$X1365)</f>
        <v/>
      </c>
      <c r="Z1365" s="4">
        <f>IF(COUNT($M1365:$N1365)=0,"データ無",IF($Y1365&gt;=スコアリング基準!$B$30,"S",IF($Y1365&gt;=スコアリング基準!$B$31,"A",IF($Y1365&gt;=スコアリング基準!$B$32,"B","C"))))</f>
        <v/>
      </c>
      <c r="AA1365">
        <f>IFERROR(INDEX(実績DB!$I$3:$I$104,MATCH($B1365&amp;$C1365,実績DB!$J$3:$J$104,0)),"")</f>
        <v/>
      </c>
    </row>
    <row r="1366">
      <c r="A1366" t="n">
        <v>1364</v>
      </c>
      <c r="B1366" t="inlineStr">
        <is>
          <t>東京</t>
        </is>
      </c>
      <c r="C1366" t="inlineStr">
        <is>
          <t>五料変電所</t>
        </is>
      </c>
      <c r="D1366" t="inlineStr">
        <is>
          <t>群馬県</t>
        </is>
      </c>
      <c r="E1366" t="n">
        <v>66</v>
      </c>
      <c r="G1366" s="3" t="n">
        <v>36.321947</v>
      </c>
      <c r="H1366" s="3" t="n">
        <v>138.764499</v>
      </c>
      <c r="I1366" t="inlineStr">
        <is>
          <t>OSM実測</t>
        </is>
      </c>
      <c r="J1366" t="n">
        <v>47</v>
      </c>
      <c r="K1366" t="n">
        <v>49</v>
      </c>
      <c r="L1366" t="n">
        <v>-49</v>
      </c>
      <c r="M1366" t="n">
        <v>0</v>
      </c>
      <c r="N1366" t="n">
        <v>0</v>
      </c>
      <c r="O1366" t="inlineStr">
        <is>
          <t>不可 #3</t>
        </is>
      </c>
      <c r="P1366" t="inlineStr">
        <is>
          <t>有り</t>
        </is>
      </c>
      <c r="R1366" s="4">
        <f>IF(COUNT($M1366:$N1366)=0,"",IF(AND(IF($N1366&lt;&gt;"",$N1366,$M1366)&lt;=0,$O1366&lt;&gt;"可"),"警告",""))</f>
        <v/>
      </c>
      <c r="S1366" s="4">
        <f>IF(COUNT($M1366:$N1366)=0,0,IF(IF($N1366&lt;&gt;"",$N1366,$M1366)&gt;=スコアリング基準!$B$20,スコアリング基準!$C$20,IF(IF($N1366&lt;&gt;"",$N1366,$M1366)&gt;=スコアリング基準!$B$21,スコアリング基準!$C$21,IF(IF($N1366&lt;&gt;"",$N1366,$M1366)&gt;0,スコアリング基準!$C$22,0))))</f>
        <v/>
      </c>
      <c r="T1366" s="4">
        <f>IF($O1366="可",スコアリング基準!$C$23,0)</f>
        <v/>
      </c>
      <c r="U1366" s="4">
        <f>IF(OR(COUNT($K1366:$L1366)&lt;2,$K1366=0),0,IF(ABS($L1366)/$K1366&lt;=スコアリング基準!$B$24,スコアリング基準!$C$24,IF(ABS($L1366)/$K1366&lt;=スコアリング基準!$B$25,スコアリング基準!$C$25,IF(ABS($L1366)/$K1366&lt;=スコアリング基準!$B$26,スコアリング基準!$C$26,0))))</f>
        <v/>
      </c>
      <c r="V1366" s="4">
        <f>IF($P1366="なし",スコアリング基準!$C$27,0)</f>
        <v/>
      </c>
      <c r="W1366" s="4">
        <f>IF($F1366="",0,IF(ISNUMBER($F1366),IF($F1366&lt;=スコアリング基準!$B$28,スコアリング基準!$C$28,スコアリング基準!$C$29),0))</f>
        <v/>
      </c>
      <c r="X1366" s="4">
        <f>IFERROR(VLOOKUP($B1366,スコアリング基準!$A$36:$B$46,2,FALSE),0)</f>
        <v/>
      </c>
      <c r="Y1366" s="4">
        <f>SUM($S1366:$X1366)</f>
        <v/>
      </c>
      <c r="Z1366" s="4">
        <f>IF(COUNT($M1366:$N1366)=0,"データ無",IF($Y1366&gt;=スコアリング基準!$B$30,"S",IF($Y1366&gt;=スコアリング基準!$B$31,"A",IF($Y1366&gt;=スコアリング基準!$B$32,"B","C"))))</f>
        <v/>
      </c>
      <c r="AA1366">
        <f>IFERROR(INDEX(実績DB!$I$3:$I$104,MATCH($B1366&amp;$C1366,実績DB!$J$3:$J$104,0)),"")</f>
        <v/>
      </c>
    </row>
    <row r="1367">
      <c r="A1367" t="n">
        <v>1365</v>
      </c>
      <c r="B1367" t="inlineStr">
        <is>
          <t>東京</t>
        </is>
      </c>
      <c r="C1367" t="inlineStr">
        <is>
          <t>五浦変電所</t>
        </is>
      </c>
      <c r="D1367" t="inlineStr">
        <is>
          <t>茨城県</t>
        </is>
      </c>
      <c r="E1367" t="n">
        <v>66</v>
      </c>
      <c r="G1367" s="3" t="n">
        <v>36.848032</v>
      </c>
      <c r="H1367" s="3" t="n">
        <v>140.775055</v>
      </c>
      <c r="I1367" t="inlineStr">
        <is>
          <t>OSM実測</t>
        </is>
      </c>
      <c r="J1367" t="n">
        <v>38</v>
      </c>
      <c r="K1367" t="n">
        <v>39</v>
      </c>
      <c r="L1367" t="n">
        <v>-38</v>
      </c>
      <c r="M1367" t="n">
        <v>1</v>
      </c>
      <c r="N1367" t="n">
        <v>0</v>
      </c>
      <c r="O1367" t="inlineStr">
        <is>
          <t>不可 #3</t>
        </is>
      </c>
      <c r="P1367" t="inlineStr">
        <is>
          <t>有り</t>
        </is>
      </c>
      <c r="R1367" s="4">
        <f>IF(COUNT($M1367:$N1367)=0,"",IF(AND(IF($N1367&lt;&gt;"",$N1367,$M1367)&lt;=0,$O1367&lt;&gt;"可"),"警告",""))</f>
        <v/>
      </c>
      <c r="S1367" s="4">
        <f>IF(COUNT($M1367:$N1367)=0,0,IF(IF($N1367&lt;&gt;"",$N1367,$M1367)&gt;=スコアリング基準!$B$20,スコアリング基準!$C$20,IF(IF($N1367&lt;&gt;"",$N1367,$M1367)&gt;=スコアリング基準!$B$21,スコアリング基準!$C$21,IF(IF($N1367&lt;&gt;"",$N1367,$M1367)&gt;0,スコアリング基準!$C$22,0))))</f>
        <v/>
      </c>
      <c r="T1367" s="4">
        <f>IF($O1367="可",スコアリング基準!$C$23,0)</f>
        <v/>
      </c>
      <c r="U1367" s="4">
        <f>IF(OR(COUNT($K1367:$L1367)&lt;2,$K1367=0),0,IF(ABS($L1367)/$K1367&lt;=スコアリング基準!$B$24,スコアリング基準!$C$24,IF(ABS($L1367)/$K1367&lt;=スコアリング基準!$B$25,スコアリング基準!$C$25,IF(ABS($L1367)/$K1367&lt;=スコアリング基準!$B$26,スコアリング基準!$C$26,0))))</f>
        <v/>
      </c>
      <c r="V1367" s="4">
        <f>IF($P1367="なし",スコアリング基準!$C$27,0)</f>
        <v/>
      </c>
      <c r="W1367" s="4">
        <f>IF($F1367="",0,IF(ISNUMBER($F1367),IF($F1367&lt;=スコアリング基準!$B$28,スコアリング基準!$C$28,スコアリング基準!$C$29),0))</f>
        <v/>
      </c>
      <c r="X1367" s="4">
        <f>IFERROR(VLOOKUP($B1367,スコアリング基準!$A$36:$B$46,2,FALSE),0)</f>
        <v/>
      </c>
      <c r="Y1367" s="4">
        <f>SUM($S1367:$X1367)</f>
        <v/>
      </c>
      <c r="Z1367" s="4">
        <f>IF(COUNT($M1367:$N1367)=0,"データ無",IF($Y1367&gt;=スコアリング基準!$B$30,"S",IF($Y1367&gt;=スコアリング基準!$B$31,"A",IF($Y1367&gt;=スコアリング基準!$B$32,"B","C"))))</f>
        <v/>
      </c>
      <c r="AA1367">
        <f>IFERROR(INDEX(実績DB!$I$3:$I$104,MATCH($B1367&amp;$C1367,実績DB!$J$3:$J$104,0)),"")</f>
        <v/>
      </c>
    </row>
    <row r="1368">
      <c r="A1368" t="n">
        <v>1366</v>
      </c>
      <c r="B1368" t="inlineStr">
        <is>
          <t>東京</t>
        </is>
      </c>
      <c r="C1368" t="inlineStr">
        <is>
          <t>井口変電所</t>
        </is>
      </c>
      <c r="D1368" t="inlineStr">
        <is>
          <t>東京都</t>
        </is>
      </c>
      <c r="E1368" t="n">
        <v>66</v>
      </c>
      <c r="G1368" s="3" t="n">
        <v>35.691169</v>
      </c>
      <c r="H1368" s="3" t="n">
        <v>139.549199</v>
      </c>
      <c r="I1368" t="inlineStr">
        <is>
          <t>OSM実測</t>
        </is>
      </c>
      <c r="J1368" t="n">
        <v>38</v>
      </c>
      <c r="K1368" t="n">
        <v>39</v>
      </c>
      <c r="L1368" t="n">
        <v>-20</v>
      </c>
      <c r="M1368" t="n">
        <v>19</v>
      </c>
      <c r="N1368" t="n">
        <v>19</v>
      </c>
      <c r="O1368" t="inlineStr">
        <is>
          <t>不可 #3</t>
        </is>
      </c>
      <c r="P1368" t="inlineStr">
        <is>
          <t>なし</t>
        </is>
      </c>
      <c r="R1368" s="4">
        <f>IF(COUNT($M1368:$N1368)=0,"",IF(AND(IF($N1368&lt;&gt;"",$N1368,$M1368)&lt;=0,$O1368&lt;&gt;"可"),"警告",""))</f>
        <v/>
      </c>
      <c r="S1368" s="4">
        <f>IF(COUNT($M1368:$N1368)=0,0,IF(IF($N1368&lt;&gt;"",$N1368,$M1368)&gt;=スコアリング基準!$B$20,スコアリング基準!$C$20,IF(IF($N1368&lt;&gt;"",$N1368,$M1368)&gt;=スコアリング基準!$B$21,スコアリング基準!$C$21,IF(IF($N1368&lt;&gt;"",$N1368,$M1368)&gt;0,スコアリング基準!$C$22,0))))</f>
        <v/>
      </c>
      <c r="T1368" s="4">
        <f>IF($O1368="可",スコアリング基準!$C$23,0)</f>
        <v/>
      </c>
      <c r="U1368" s="4">
        <f>IF(OR(COUNT($K1368:$L1368)&lt;2,$K1368=0),0,IF(ABS($L1368)/$K1368&lt;=スコアリング基準!$B$24,スコアリング基準!$C$24,IF(ABS($L1368)/$K1368&lt;=スコアリング基準!$B$25,スコアリング基準!$C$25,IF(ABS($L1368)/$K1368&lt;=スコアリング基準!$B$26,スコアリング基準!$C$26,0))))</f>
        <v/>
      </c>
      <c r="V1368" s="4">
        <f>IF($P1368="なし",スコアリング基準!$C$27,0)</f>
        <v/>
      </c>
      <c r="W1368" s="4">
        <f>IF($F1368="",0,IF(ISNUMBER($F1368),IF($F1368&lt;=スコアリング基準!$B$28,スコアリング基準!$C$28,スコアリング基準!$C$29),0))</f>
        <v/>
      </c>
      <c r="X1368" s="4">
        <f>IFERROR(VLOOKUP($B1368,スコアリング基準!$A$36:$B$46,2,FALSE),0)</f>
        <v/>
      </c>
      <c r="Y1368" s="4">
        <f>SUM($S1368:$X1368)</f>
        <v/>
      </c>
      <c r="Z1368" s="4">
        <f>IF(COUNT($M1368:$N1368)=0,"データ無",IF($Y1368&gt;=スコアリング基準!$B$30,"S",IF($Y1368&gt;=スコアリング基準!$B$31,"A",IF($Y1368&gt;=スコアリング基準!$B$32,"B","C"))))</f>
        <v/>
      </c>
      <c r="AA1368">
        <f>IFERROR(INDEX(実績DB!$I$3:$I$104,MATCH($B1368&amp;$C1368,実績DB!$J$3:$J$104,0)),"")</f>
        <v/>
      </c>
    </row>
    <row r="1369">
      <c r="A1369" t="n">
        <v>1367</v>
      </c>
      <c r="B1369" t="inlineStr">
        <is>
          <t>東京</t>
        </is>
      </c>
      <c r="C1369" t="inlineStr">
        <is>
          <t>井田変電所</t>
        </is>
      </c>
      <c r="D1369" t="inlineStr">
        <is>
          <t>神奈川県</t>
        </is>
      </c>
      <c r="E1369" t="n">
        <v>66</v>
      </c>
      <c r="G1369" s="3" t="n">
        <v>35.567483</v>
      </c>
      <c r="H1369" s="3" t="n">
        <v>139.637228</v>
      </c>
      <c r="I1369" t="inlineStr">
        <is>
          <t>OSM実測</t>
        </is>
      </c>
      <c r="J1369" t="n">
        <v>52</v>
      </c>
      <c r="K1369" t="n">
        <v>54</v>
      </c>
      <c r="L1369" t="n">
        <v>-40</v>
      </c>
      <c r="M1369" t="n">
        <v>14</v>
      </c>
      <c r="N1369" t="n">
        <v>0</v>
      </c>
      <c r="O1369" t="inlineStr">
        <is>
          <t>不可 #3</t>
        </is>
      </c>
      <c r="P1369" t="inlineStr">
        <is>
          <t>有り</t>
        </is>
      </c>
      <c r="R1369" s="4">
        <f>IF(COUNT($M1369:$N1369)=0,"",IF(AND(IF($N1369&lt;&gt;"",$N1369,$M1369)&lt;=0,$O1369&lt;&gt;"可"),"警告",""))</f>
        <v/>
      </c>
      <c r="S1369" s="4">
        <f>IF(COUNT($M1369:$N1369)=0,0,IF(IF($N1369&lt;&gt;"",$N1369,$M1369)&gt;=スコアリング基準!$B$20,スコアリング基準!$C$20,IF(IF($N1369&lt;&gt;"",$N1369,$M1369)&gt;=スコアリング基準!$B$21,スコアリング基準!$C$21,IF(IF($N1369&lt;&gt;"",$N1369,$M1369)&gt;0,スコアリング基準!$C$22,0))))</f>
        <v/>
      </c>
      <c r="T1369" s="4">
        <f>IF($O1369="可",スコアリング基準!$C$23,0)</f>
        <v/>
      </c>
      <c r="U1369" s="4">
        <f>IF(OR(COUNT($K1369:$L1369)&lt;2,$K1369=0),0,IF(ABS($L1369)/$K1369&lt;=スコアリング基準!$B$24,スコアリング基準!$C$24,IF(ABS($L1369)/$K1369&lt;=スコアリング基準!$B$25,スコアリング基準!$C$25,IF(ABS($L1369)/$K1369&lt;=スコアリング基準!$B$26,スコアリング基準!$C$26,0))))</f>
        <v/>
      </c>
      <c r="V1369" s="4">
        <f>IF($P1369="なし",スコアリング基準!$C$27,0)</f>
        <v/>
      </c>
      <c r="W1369" s="4">
        <f>IF($F1369="",0,IF(ISNUMBER($F1369),IF($F1369&lt;=スコアリング基準!$B$28,スコアリング基準!$C$28,スコアリング基準!$C$29),0))</f>
        <v/>
      </c>
      <c r="X1369" s="4">
        <f>IFERROR(VLOOKUP($B1369,スコアリング基準!$A$36:$B$46,2,FALSE),0)</f>
        <v/>
      </c>
      <c r="Y1369" s="4">
        <f>SUM($S1369:$X1369)</f>
        <v/>
      </c>
      <c r="Z1369" s="4">
        <f>IF(COUNT($M1369:$N1369)=0,"データ無",IF($Y1369&gt;=スコアリング基準!$B$30,"S",IF($Y1369&gt;=スコアリング基準!$B$31,"A",IF($Y1369&gt;=スコアリング基準!$B$32,"B","C"))))</f>
        <v/>
      </c>
      <c r="AA1369">
        <f>IFERROR(INDEX(実績DB!$I$3:$I$104,MATCH($B1369&amp;$C1369,実績DB!$J$3:$J$104,0)),"")</f>
        <v/>
      </c>
    </row>
    <row r="1370">
      <c r="A1370" t="n">
        <v>1368</v>
      </c>
      <c r="B1370" t="inlineStr">
        <is>
          <t>東京</t>
        </is>
      </c>
      <c r="C1370" t="inlineStr">
        <is>
          <t>井野川変電所</t>
        </is>
      </c>
      <c r="D1370" t="inlineStr">
        <is>
          <t>群馬県</t>
        </is>
      </c>
      <c r="E1370" t="n">
        <v>66</v>
      </c>
      <c r="G1370" s="3" t="n">
        <v>36.360152</v>
      </c>
      <c r="H1370" s="3" t="n">
        <v>139.008065</v>
      </c>
      <c r="I1370" t="inlineStr">
        <is>
          <t>OSM実測</t>
        </is>
      </c>
      <c r="J1370" t="n">
        <v>47</v>
      </c>
      <c r="K1370" t="n">
        <v>49</v>
      </c>
      <c r="L1370" t="n">
        <v>-38</v>
      </c>
      <c r="M1370" t="n">
        <v>11</v>
      </c>
      <c r="N1370" t="n">
        <v>0</v>
      </c>
      <c r="O1370" t="inlineStr">
        <is>
          <t>不可 #3</t>
        </is>
      </c>
      <c r="P1370" t="inlineStr">
        <is>
          <t>有り</t>
        </is>
      </c>
      <c r="R1370" s="4">
        <f>IF(COUNT($M1370:$N1370)=0,"",IF(AND(IF($N1370&lt;&gt;"",$N1370,$M1370)&lt;=0,$O1370&lt;&gt;"可"),"警告",""))</f>
        <v/>
      </c>
      <c r="S1370" s="4">
        <f>IF(COUNT($M1370:$N1370)=0,0,IF(IF($N1370&lt;&gt;"",$N1370,$M1370)&gt;=スコアリング基準!$B$20,スコアリング基準!$C$20,IF(IF($N1370&lt;&gt;"",$N1370,$M1370)&gt;=スコアリング基準!$B$21,スコアリング基準!$C$21,IF(IF($N1370&lt;&gt;"",$N1370,$M1370)&gt;0,スコアリング基準!$C$22,0))))</f>
        <v/>
      </c>
      <c r="T1370" s="4">
        <f>IF($O1370="可",スコアリング基準!$C$23,0)</f>
        <v/>
      </c>
      <c r="U1370" s="4">
        <f>IF(OR(COUNT($K1370:$L1370)&lt;2,$K1370=0),0,IF(ABS($L1370)/$K1370&lt;=スコアリング基準!$B$24,スコアリング基準!$C$24,IF(ABS($L1370)/$K1370&lt;=スコアリング基準!$B$25,スコアリング基準!$C$25,IF(ABS($L1370)/$K1370&lt;=スコアリング基準!$B$26,スコアリング基準!$C$26,0))))</f>
        <v/>
      </c>
      <c r="V1370" s="4">
        <f>IF($P1370="なし",スコアリング基準!$C$27,0)</f>
        <v/>
      </c>
      <c r="W1370" s="4">
        <f>IF($F1370="",0,IF(ISNUMBER($F1370),IF($F1370&lt;=スコアリング基準!$B$28,スコアリング基準!$C$28,スコアリング基準!$C$29),0))</f>
        <v/>
      </c>
      <c r="X1370" s="4">
        <f>IFERROR(VLOOKUP($B1370,スコアリング基準!$A$36:$B$46,2,FALSE),0)</f>
        <v/>
      </c>
      <c r="Y1370" s="4">
        <f>SUM($S1370:$X1370)</f>
        <v/>
      </c>
      <c r="Z1370" s="4">
        <f>IF(COUNT($M1370:$N1370)=0,"データ無",IF($Y1370&gt;=スコアリング基準!$B$30,"S",IF($Y1370&gt;=スコアリング基準!$B$31,"A",IF($Y1370&gt;=スコアリング基準!$B$32,"B","C"))))</f>
        <v/>
      </c>
      <c r="AA1370">
        <f>IFERROR(INDEX(実績DB!$I$3:$I$104,MATCH($B1370&amp;$C1370,実績DB!$J$3:$J$104,0)),"")</f>
        <v/>
      </c>
    </row>
    <row r="1371">
      <c r="A1371" t="n">
        <v>1369</v>
      </c>
      <c r="B1371" t="inlineStr">
        <is>
          <t>東京</t>
        </is>
      </c>
      <c r="C1371" t="inlineStr">
        <is>
          <t>今井変電所</t>
        </is>
      </c>
      <c r="D1371" t="inlineStr">
        <is>
          <t>埼玉県</t>
        </is>
      </c>
      <c r="E1371" t="n">
        <v>66</v>
      </c>
      <c r="G1371" s="3" t="n">
        <v>36.217098</v>
      </c>
      <c r="H1371" s="3" t="n">
        <v>139.157466</v>
      </c>
      <c r="I1371" t="inlineStr">
        <is>
          <t>OSM実測</t>
        </is>
      </c>
      <c r="J1371" t="n">
        <v>57</v>
      </c>
      <c r="K1371" t="n">
        <v>59</v>
      </c>
      <c r="L1371" t="n">
        <v>-59</v>
      </c>
      <c r="M1371" t="n">
        <v>0</v>
      </c>
      <c r="N1371" t="n">
        <v>0</v>
      </c>
      <c r="O1371" t="inlineStr">
        <is>
          <t>不可 #3</t>
        </is>
      </c>
      <c r="P1371" t="inlineStr">
        <is>
          <t>有り</t>
        </is>
      </c>
      <c r="R1371" s="4">
        <f>IF(COUNT($M1371:$N1371)=0,"",IF(AND(IF($N1371&lt;&gt;"",$N1371,$M1371)&lt;=0,$O1371&lt;&gt;"可"),"警告",""))</f>
        <v/>
      </c>
      <c r="S1371" s="4">
        <f>IF(COUNT($M1371:$N1371)=0,0,IF(IF($N1371&lt;&gt;"",$N1371,$M1371)&gt;=スコアリング基準!$B$20,スコアリング基準!$C$20,IF(IF($N1371&lt;&gt;"",$N1371,$M1371)&gt;=スコアリング基準!$B$21,スコアリング基準!$C$21,IF(IF($N1371&lt;&gt;"",$N1371,$M1371)&gt;0,スコアリング基準!$C$22,0))))</f>
        <v/>
      </c>
      <c r="T1371" s="4">
        <f>IF($O1371="可",スコアリング基準!$C$23,0)</f>
        <v/>
      </c>
      <c r="U1371" s="4">
        <f>IF(OR(COUNT($K1371:$L1371)&lt;2,$K1371=0),0,IF(ABS($L1371)/$K1371&lt;=スコアリング基準!$B$24,スコアリング基準!$C$24,IF(ABS($L1371)/$K1371&lt;=スコアリング基準!$B$25,スコアリング基準!$C$25,IF(ABS($L1371)/$K1371&lt;=スコアリング基準!$B$26,スコアリング基準!$C$26,0))))</f>
        <v/>
      </c>
      <c r="V1371" s="4">
        <f>IF($P1371="なし",スコアリング基準!$C$27,0)</f>
        <v/>
      </c>
      <c r="W1371" s="4">
        <f>IF($F1371="",0,IF(ISNUMBER($F1371),IF($F1371&lt;=スコアリング基準!$B$28,スコアリング基準!$C$28,スコアリング基準!$C$29),0))</f>
        <v/>
      </c>
      <c r="X1371" s="4">
        <f>IFERROR(VLOOKUP($B1371,スコアリング基準!$A$36:$B$46,2,FALSE),0)</f>
        <v/>
      </c>
      <c r="Y1371" s="4">
        <f>SUM($S1371:$X1371)</f>
        <v/>
      </c>
      <c r="Z1371" s="4">
        <f>IF(COUNT($M1371:$N1371)=0,"データ無",IF($Y1371&gt;=スコアリング基準!$B$30,"S",IF($Y1371&gt;=スコアリング基準!$B$31,"A",IF($Y1371&gt;=スコアリング基準!$B$32,"B","C"))))</f>
        <v/>
      </c>
      <c r="AA1371">
        <f>IFERROR(INDEX(実績DB!$I$3:$I$104,MATCH($B1371&amp;$C1371,実績DB!$J$3:$J$104,0)),"")</f>
        <v/>
      </c>
    </row>
    <row r="1372">
      <c r="A1372" t="n">
        <v>1370</v>
      </c>
      <c r="B1372" t="inlineStr">
        <is>
          <t>東京</t>
        </is>
      </c>
      <c r="C1372" t="inlineStr">
        <is>
          <t>今市変電所</t>
        </is>
      </c>
      <c r="D1372" t="inlineStr">
        <is>
          <t>栃木県</t>
        </is>
      </c>
      <c r="E1372" t="n">
        <v>66</v>
      </c>
      <c r="G1372" s="3" t="n">
        <v>36.716857</v>
      </c>
      <c r="H1372" s="3" t="n">
        <v>139.696307</v>
      </c>
      <c r="I1372" t="inlineStr">
        <is>
          <t>OSM実測</t>
        </is>
      </c>
      <c r="J1372" t="n">
        <v>57</v>
      </c>
      <c r="K1372" t="n">
        <v>59</v>
      </c>
      <c r="L1372" t="n">
        <v>-57</v>
      </c>
      <c r="M1372" t="n">
        <v>2</v>
      </c>
      <c r="N1372" t="n">
        <v>0</v>
      </c>
      <c r="O1372" t="inlineStr">
        <is>
          <t>不可 #3</t>
        </is>
      </c>
      <c r="P1372" t="inlineStr">
        <is>
          <t>有り</t>
        </is>
      </c>
      <c r="R1372" s="4">
        <f>IF(COUNT($M1372:$N1372)=0,"",IF(AND(IF($N1372&lt;&gt;"",$N1372,$M1372)&lt;=0,$O1372&lt;&gt;"可"),"警告",""))</f>
        <v/>
      </c>
      <c r="S1372" s="4">
        <f>IF(COUNT($M1372:$N1372)=0,0,IF(IF($N1372&lt;&gt;"",$N1372,$M1372)&gt;=スコアリング基準!$B$20,スコアリング基準!$C$20,IF(IF($N1372&lt;&gt;"",$N1372,$M1372)&gt;=スコアリング基準!$B$21,スコアリング基準!$C$21,IF(IF($N1372&lt;&gt;"",$N1372,$M1372)&gt;0,スコアリング基準!$C$22,0))))</f>
        <v/>
      </c>
      <c r="T1372" s="4">
        <f>IF($O1372="可",スコアリング基準!$C$23,0)</f>
        <v/>
      </c>
      <c r="U1372" s="4">
        <f>IF(OR(COUNT($K1372:$L1372)&lt;2,$K1372=0),0,IF(ABS($L1372)/$K1372&lt;=スコアリング基準!$B$24,スコアリング基準!$C$24,IF(ABS($L1372)/$K1372&lt;=スコアリング基準!$B$25,スコアリング基準!$C$25,IF(ABS($L1372)/$K1372&lt;=スコアリング基準!$B$26,スコアリング基準!$C$26,0))))</f>
        <v/>
      </c>
      <c r="V1372" s="4">
        <f>IF($P1372="なし",スコアリング基準!$C$27,0)</f>
        <v/>
      </c>
      <c r="W1372" s="4">
        <f>IF($F1372="",0,IF(ISNUMBER($F1372),IF($F1372&lt;=スコアリング基準!$B$28,スコアリング基準!$C$28,スコアリング基準!$C$29),0))</f>
        <v/>
      </c>
      <c r="X1372" s="4">
        <f>IFERROR(VLOOKUP($B1372,スコアリング基準!$A$36:$B$46,2,FALSE),0)</f>
        <v/>
      </c>
      <c r="Y1372" s="4">
        <f>SUM($S1372:$X1372)</f>
        <v/>
      </c>
      <c r="Z1372" s="4">
        <f>IF(COUNT($M1372:$N1372)=0,"データ無",IF($Y1372&gt;=スコアリング基準!$B$30,"S",IF($Y1372&gt;=スコアリング基準!$B$31,"A",IF($Y1372&gt;=スコアリング基準!$B$32,"B","C"))))</f>
        <v/>
      </c>
      <c r="AA1372">
        <f>IFERROR(INDEX(実績DB!$I$3:$I$104,MATCH($B1372&amp;$C1372,実績DB!$J$3:$J$104,0)),"")</f>
        <v/>
      </c>
    </row>
    <row r="1373">
      <c r="A1373" t="n">
        <v>1371</v>
      </c>
      <c r="B1373" t="inlineStr">
        <is>
          <t>東京</t>
        </is>
      </c>
      <c r="C1373" t="inlineStr">
        <is>
          <t>伊勢原変電所</t>
        </is>
      </c>
      <c r="D1373" t="inlineStr">
        <is>
          <t>神奈川県</t>
        </is>
      </c>
      <c r="E1373" t="n">
        <v>66</v>
      </c>
      <c r="G1373" s="3" t="n">
        <v>35.39079</v>
      </c>
      <c r="H1373" s="3" t="n">
        <v>139.310681</v>
      </c>
      <c r="I1373" t="inlineStr">
        <is>
          <t>OSM実測</t>
        </is>
      </c>
      <c r="J1373" t="n">
        <v>57</v>
      </c>
      <c r="K1373" t="n">
        <v>59</v>
      </c>
      <c r="L1373" t="n">
        <v>-40</v>
      </c>
      <c r="M1373" t="n">
        <v>19</v>
      </c>
      <c r="N1373" t="n">
        <v>19</v>
      </c>
      <c r="O1373" t="inlineStr">
        <is>
          <t>不可 #3</t>
        </is>
      </c>
      <c r="P1373" t="inlineStr">
        <is>
          <t>なし</t>
        </is>
      </c>
      <c r="R1373" s="4">
        <f>IF(COUNT($M1373:$N1373)=0,"",IF(AND(IF($N1373&lt;&gt;"",$N1373,$M1373)&lt;=0,$O1373&lt;&gt;"可"),"警告",""))</f>
        <v/>
      </c>
      <c r="S1373" s="4">
        <f>IF(COUNT($M1373:$N1373)=0,0,IF(IF($N1373&lt;&gt;"",$N1373,$M1373)&gt;=スコアリング基準!$B$20,スコアリング基準!$C$20,IF(IF($N1373&lt;&gt;"",$N1373,$M1373)&gt;=スコアリング基準!$B$21,スコアリング基準!$C$21,IF(IF($N1373&lt;&gt;"",$N1373,$M1373)&gt;0,スコアリング基準!$C$22,0))))</f>
        <v/>
      </c>
      <c r="T1373" s="4">
        <f>IF($O1373="可",スコアリング基準!$C$23,0)</f>
        <v/>
      </c>
      <c r="U1373" s="4">
        <f>IF(OR(COUNT($K1373:$L1373)&lt;2,$K1373=0),0,IF(ABS($L1373)/$K1373&lt;=スコアリング基準!$B$24,スコアリング基準!$C$24,IF(ABS($L1373)/$K1373&lt;=スコアリング基準!$B$25,スコアリング基準!$C$25,IF(ABS($L1373)/$K1373&lt;=スコアリング基準!$B$26,スコアリング基準!$C$26,0))))</f>
        <v/>
      </c>
      <c r="V1373" s="4">
        <f>IF($P1373="なし",スコアリング基準!$C$27,0)</f>
        <v/>
      </c>
      <c r="W1373" s="4">
        <f>IF($F1373="",0,IF(ISNUMBER($F1373),IF($F1373&lt;=スコアリング基準!$B$28,スコアリング基準!$C$28,スコアリング基準!$C$29),0))</f>
        <v/>
      </c>
      <c r="X1373" s="4">
        <f>IFERROR(VLOOKUP($B1373,スコアリング基準!$A$36:$B$46,2,FALSE),0)</f>
        <v/>
      </c>
      <c r="Y1373" s="4">
        <f>SUM($S1373:$X1373)</f>
        <v/>
      </c>
      <c r="Z1373" s="4">
        <f>IF(COUNT($M1373:$N1373)=0,"データ無",IF($Y1373&gt;=スコアリング基準!$B$30,"S",IF($Y1373&gt;=スコアリング基準!$B$31,"A",IF($Y1373&gt;=スコアリング基準!$B$32,"B","C"))))</f>
        <v/>
      </c>
      <c r="AA1373">
        <f>IFERROR(INDEX(実績DB!$I$3:$I$104,MATCH($B1373&amp;$C1373,実績DB!$J$3:$J$104,0)),"")</f>
        <v/>
      </c>
    </row>
    <row r="1374">
      <c r="A1374" t="n">
        <v>1372</v>
      </c>
      <c r="B1374" t="inlineStr">
        <is>
          <t>東京</t>
        </is>
      </c>
      <c r="C1374" t="inlineStr">
        <is>
          <t>伊勢崎変電所</t>
        </is>
      </c>
      <c r="D1374" t="inlineStr">
        <is>
          <t>群馬県</t>
        </is>
      </c>
      <c r="E1374" t="n">
        <v>66</v>
      </c>
      <c r="G1374" s="3" t="n">
        <v>36.31647</v>
      </c>
      <c r="H1374" s="3" t="n">
        <v>139.196028</v>
      </c>
      <c r="I1374" t="inlineStr">
        <is>
          <t>OSM実測</t>
        </is>
      </c>
      <c r="J1374" t="n">
        <v>57</v>
      </c>
      <c r="K1374" t="n">
        <v>59</v>
      </c>
      <c r="L1374" t="n">
        <v>-41</v>
      </c>
      <c r="M1374" t="n">
        <v>18</v>
      </c>
      <c r="N1374" t="n">
        <v>0</v>
      </c>
      <c r="O1374" t="inlineStr">
        <is>
          <t>不可 #3</t>
        </is>
      </c>
      <c r="P1374" t="inlineStr">
        <is>
          <t>有り</t>
        </is>
      </c>
      <c r="R1374" s="4">
        <f>IF(COUNT($M1374:$N1374)=0,"",IF(AND(IF($N1374&lt;&gt;"",$N1374,$M1374)&lt;=0,$O1374&lt;&gt;"可"),"警告",""))</f>
        <v/>
      </c>
      <c r="S1374" s="4">
        <f>IF(COUNT($M1374:$N1374)=0,0,IF(IF($N1374&lt;&gt;"",$N1374,$M1374)&gt;=スコアリング基準!$B$20,スコアリング基準!$C$20,IF(IF($N1374&lt;&gt;"",$N1374,$M1374)&gt;=スコアリング基準!$B$21,スコアリング基準!$C$21,IF(IF($N1374&lt;&gt;"",$N1374,$M1374)&gt;0,スコアリング基準!$C$22,0))))</f>
        <v/>
      </c>
      <c r="T1374" s="4">
        <f>IF($O1374="可",スコアリング基準!$C$23,0)</f>
        <v/>
      </c>
      <c r="U1374" s="4">
        <f>IF(OR(COUNT($K1374:$L1374)&lt;2,$K1374=0),0,IF(ABS($L1374)/$K1374&lt;=スコアリング基準!$B$24,スコアリング基準!$C$24,IF(ABS($L1374)/$K1374&lt;=スコアリング基準!$B$25,スコアリング基準!$C$25,IF(ABS($L1374)/$K1374&lt;=スコアリング基準!$B$26,スコアリング基準!$C$26,0))))</f>
        <v/>
      </c>
      <c r="V1374" s="4">
        <f>IF($P1374="なし",スコアリング基準!$C$27,0)</f>
        <v/>
      </c>
      <c r="W1374" s="4">
        <f>IF($F1374="",0,IF(ISNUMBER($F1374),IF($F1374&lt;=スコアリング基準!$B$28,スコアリング基準!$C$28,スコアリング基準!$C$29),0))</f>
        <v/>
      </c>
      <c r="X1374" s="4">
        <f>IFERROR(VLOOKUP($B1374,スコアリング基準!$A$36:$B$46,2,FALSE),0)</f>
        <v/>
      </c>
      <c r="Y1374" s="4">
        <f>SUM($S1374:$X1374)</f>
        <v/>
      </c>
      <c r="Z1374" s="4">
        <f>IF(COUNT($M1374:$N1374)=0,"データ無",IF($Y1374&gt;=スコアリング基準!$B$30,"S",IF($Y1374&gt;=スコアリング基準!$B$31,"A",IF($Y1374&gt;=スコアリング基準!$B$32,"B","C"))))</f>
        <v/>
      </c>
      <c r="AA1374">
        <f>IFERROR(INDEX(実績DB!$I$3:$I$104,MATCH($B1374&amp;$C1374,実績DB!$J$3:$J$104,0)),"")</f>
        <v/>
      </c>
    </row>
    <row r="1375">
      <c r="A1375" t="n">
        <v>1373</v>
      </c>
      <c r="B1375" t="inlineStr">
        <is>
          <t>東京</t>
        </is>
      </c>
      <c r="C1375" t="inlineStr">
        <is>
          <t>伊奈町変電所</t>
        </is>
      </c>
      <c r="D1375" t="inlineStr">
        <is>
          <t>茨城県</t>
        </is>
      </c>
      <c r="E1375" t="n">
        <v>66</v>
      </c>
      <c r="G1375" s="3" t="n">
        <v>35.976021</v>
      </c>
      <c r="H1375" s="3" t="n">
        <v>140.089763</v>
      </c>
      <c r="I1375" t="inlineStr">
        <is>
          <t>OSM実測</t>
        </is>
      </c>
      <c r="J1375" t="n">
        <v>38</v>
      </c>
      <c r="K1375" t="n">
        <v>39</v>
      </c>
      <c r="L1375" t="n">
        <v>-39</v>
      </c>
      <c r="M1375" t="n">
        <v>0</v>
      </c>
      <c r="N1375" t="n">
        <v>0</v>
      </c>
      <c r="O1375" t="inlineStr">
        <is>
          <t>不可 #3</t>
        </is>
      </c>
      <c r="P1375" t="inlineStr">
        <is>
          <t>有り</t>
        </is>
      </c>
      <c r="R1375" s="4">
        <f>IF(COUNT($M1375:$N1375)=0,"",IF(AND(IF($N1375&lt;&gt;"",$N1375,$M1375)&lt;=0,$O1375&lt;&gt;"可"),"警告",""))</f>
        <v/>
      </c>
      <c r="S1375" s="4">
        <f>IF(COUNT($M1375:$N1375)=0,0,IF(IF($N1375&lt;&gt;"",$N1375,$M1375)&gt;=スコアリング基準!$B$20,スコアリング基準!$C$20,IF(IF($N1375&lt;&gt;"",$N1375,$M1375)&gt;=スコアリング基準!$B$21,スコアリング基準!$C$21,IF(IF($N1375&lt;&gt;"",$N1375,$M1375)&gt;0,スコアリング基準!$C$22,0))))</f>
        <v/>
      </c>
      <c r="T1375" s="4">
        <f>IF($O1375="可",スコアリング基準!$C$23,0)</f>
        <v/>
      </c>
      <c r="U1375" s="4">
        <f>IF(OR(COUNT($K1375:$L1375)&lt;2,$K1375=0),0,IF(ABS($L1375)/$K1375&lt;=スコアリング基準!$B$24,スコアリング基準!$C$24,IF(ABS($L1375)/$K1375&lt;=スコアリング基準!$B$25,スコアリング基準!$C$25,IF(ABS($L1375)/$K1375&lt;=スコアリング基準!$B$26,スコアリング基準!$C$26,0))))</f>
        <v/>
      </c>
      <c r="V1375" s="4">
        <f>IF($P1375="なし",スコアリング基準!$C$27,0)</f>
        <v/>
      </c>
      <c r="W1375" s="4">
        <f>IF($F1375="",0,IF(ISNUMBER($F1375),IF($F1375&lt;=スコアリング基準!$B$28,スコアリング基準!$C$28,スコアリング基準!$C$29),0))</f>
        <v/>
      </c>
      <c r="X1375" s="4">
        <f>IFERROR(VLOOKUP($B1375,スコアリング基準!$A$36:$B$46,2,FALSE),0)</f>
        <v/>
      </c>
      <c r="Y1375" s="4">
        <f>SUM($S1375:$X1375)</f>
        <v/>
      </c>
      <c r="Z1375" s="4">
        <f>IF(COUNT($M1375:$N1375)=0,"データ無",IF($Y1375&gt;=スコアリング基準!$B$30,"S",IF($Y1375&gt;=スコアリング基準!$B$31,"A",IF($Y1375&gt;=スコアリング基準!$B$32,"B","C"))))</f>
        <v/>
      </c>
      <c r="AA1375">
        <f>IFERROR(INDEX(実績DB!$I$3:$I$104,MATCH($B1375&amp;$C1375,実績DB!$J$3:$J$104,0)),"")</f>
        <v/>
      </c>
    </row>
    <row r="1376">
      <c r="A1376" t="n">
        <v>1374</v>
      </c>
      <c r="B1376" t="inlineStr">
        <is>
          <t>東京</t>
        </is>
      </c>
      <c r="C1376" t="inlineStr">
        <is>
          <t>伊東変電所</t>
        </is>
      </c>
      <c r="D1376" t="inlineStr">
        <is>
          <t>静岡県</t>
        </is>
      </c>
      <c r="E1376" t="n">
        <v>66</v>
      </c>
      <c r="G1376" s="3" t="n">
        <v>34.964445</v>
      </c>
      <c r="H1376" s="3" t="n">
        <v>139.097407</v>
      </c>
      <c r="I1376" t="inlineStr">
        <is>
          <t>OSM実測</t>
        </is>
      </c>
      <c r="J1376" t="n">
        <v>52</v>
      </c>
      <c r="K1376" t="n">
        <v>54</v>
      </c>
      <c r="L1376" t="n">
        <v>-40</v>
      </c>
      <c r="M1376" t="n">
        <v>14</v>
      </c>
      <c r="N1376" t="n">
        <v>0</v>
      </c>
      <c r="O1376" t="inlineStr">
        <is>
          <t>不可 #3</t>
        </is>
      </c>
      <c r="P1376" t="inlineStr">
        <is>
          <t>有り</t>
        </is>
      </c>
      <c r="R1376" s="4">
        <f>IF(COUNT($M1376:$N1376)=0,"",IF(AND(IF($N1376&lt;&gt;"",$N1376,$M1376)&lt;=0,$O1376&lt;&gt;"可"),"警告",""))</f>
        <v/>
      </c>
      <c r="S1376" s="4">
        <f>IF(COUNT($M1376:$N1376)=0,0,IF(IF($N1376&lt;&gt;"",$N1376,$M1376)&gt;=スコアリング基準!$B$20,スコアリング基準!$C$20,IF(IF($N1376&lt;&gt;"",$N1376,$M1376)&gt;=スコアリング基準!$B$21,スコアリング基準!$C$21,IF(IF($N1376&lt;&gt;"",$N1376,$M1376)&gt;0,スコアリング基準!$C$22,0))))</f>
        <v/>
      </c>
      <c r="T1376" s="4">
        <f>IF($O1376="可",スコアリング基準!$C$23,0)</f>
        <v/>
      </c>
      <c r="U1376" s="4">
        <f>IF(OR(COUNT($K1376:$L1376)&lt;2,$K1376=0),0,IF(ABS($L1376)/$K1376&lt;=スコアリング基準!$B$24,スコアリング基準!$C$24,IF(ABS($L1376)/$K1376&lt;=スコアリング基準!$B$25,スコアリング基準!$C$25,IF(ABS($L1376)/$K1376&lt;=スコアリング基準!$B$26,スコアリング基準!$C$26,0))))</f>
        <v/>
      </c>
      <c r="V1376" s="4">
        <f>IF($P1376="なし",スコアリング基準!$C$27,0)</f>
        <v/>
      </c>
      <c r="W1376" s="4">
        <f>IF($F1376="",0,IF(ISNUMBER($F1376),IF($F1376&lt;=スコアリング基準!$B$28,スコアリング基準!$C$28,スコアリング基準!$C$29),0))</f>
        <v/>
      </c>
      <c r="X1376" s="4">
        <f>IFERROR(VLOOKUP($B1376,スコアリング基準!$A$36:$B$46,2,FALSE),0)</f>
        <v/>
      </c>
      <c r="Y1376" s="4">
        <f>SUM($S1376:$X1376)</f>
        <v/>
      </c>
      <c r="Z1376" s="4">
        <f>IF(COUNT($M1376:$N1376)=0,"データ無",IF($Y1376&gt;=スコアリング基準!$B$30,"S",IF($Y1376&gt;=スコアリング基準!$B$31,"A",IF($Y1376&gt;=スコアリング基準!$B$32,"B","C"))))</f>
        <v/>
      </c>
      <c r="AA1376">
        <f>IFERROR(INDEX(実績DB!$I$3:$I$104,MATCH($B1376&amp;$C1376,実績DB!$J$3:$J$104,0)),"")</f>
        <v/>
      </c>
    </row>
    <row r="1377">
      <c r="A1377" t="n">
        <v>1375</v>
      </c>
      <c r="B1377" t="inlineStr">
        <is>
          <t>東京</t>
        </is>
      </c>
      <c r="C1377" t="inlineStr">
        <is>
          <t>伊興変電所</t>
        </is>
      </c>
      <c r="D1377" t="inlineStr">
        <is>
          <t>埼玉県</t>
        </is>
      </c>
      <c r="E1377" t="n">
        <v>66</v>
      </c>
      <c r="G1377" s="3" t="n">
        <v>35.797779</v>
      </c>
      <c r="H1377" s="3" t="n">
        <v>139.788209</v>
      </c>
      <c r="I1377" t="inlineStr">
        <is>
          <t>OSM実測</t>
        </is>
      </c>
      <c r="J1377" t="n">
        <v>57</v>
      </c>
      <c r="K1377" t="n">
        <v>59</v>
      </c>
      <c r="L1377" t="n">
        <v>-40</v>
      </c>
      <c r="M1377" t="n">
        <v>19</v>
      </c>
      <c r="N1377" t="n">
        <v>0</v>
      </c>
      <c r="O1377" t="inlineStr">
        <is>
          <t>不可 #3</t>
        </is>
      </c>
      <c r="P1377" t="inlineStr">
        <is>
          <t>有り</t>
        </is>
      </c>
      <c r="R1377" s="4">
        <f>IF(COUNT($M1377:$N1377)=0,"",IF(AND(IF($N1377&lt;&gt;"",$N1377,$M1377)&lt;=0,$O1377&lt;&gt;"可"),"警告",""))</f>
        <v/>
      </c>
      <c r="S1377" s="4">
        <f>IF(COUNT($M1377:$N1377)=0,0,IF(IF($N1377&lt;&gt;"",$N1377,$M1377)&gt;=スコアリング基準!$B$20,スコアリング基準!$C$20,IF(IF($N1377&lt;&gt;"",$N1377,$M1377)&gt;=スコアリング基準!$B$21,スコアリング基準!$C$21,IF(IF($N1377&lt;&gt;"",$N1377,$M1377)&gt;0,スコアリング基準!$C$22,0))))</f>
        <v/>
      </c>
      <c r="T1377" s="4">
        <f>IF($O1377="可",スコアリング基準!$C$23,0)</f>
        <v/>
      </c>
      <c r="U1377" s="4">
        <f>IF(OR(COUNT($K1377:$L1377)&lt;2,$K1377=0),0,IF(ABS($L1377)/$K1377&lt;=スコアリング基準!$B$24,スコアリング基準!$C$24,IF(ABS($L1377)/$K1377&lt;=スコアリング基準!$B$25,スコアリング基準!$C$25,IF(ABS($L1377)/$K1377&lt;=スコアリング基準!$B$26,スコアリング基準!$C$26,0))))</f>
        <v/>
      </c>
      <c r="V1377" s="4">
        <f>IF($P1377="なし",スコアリング基準!$C$27,0)</f>
        <v/>
      </c>
      <c r="W1377" s="4">
        <f>IF($F1377="",0,IF(ISNUMBER($F1377),IF($F1377&lt;=スコアリング基準!$B$28,スコアリング基準!$C$28,スコアリング基準!$C$29),0))</f>
        <v/>
      </c>
      <c r="X1377" s="4">
        <f>IFERROR(VLOOKUP($B1377,スコアリング基準!$A$36:$B$46,2,FALSE),0)</f>
        <v/>
      </c>
      <c r="Y1377" s="4">
        <f>SUM($S1377:$X1377)</f>
        <v/>
      </c>
      <c r="Z1377" s="4">
        <f>IF(COUNT($M1377:$N1377)=0,"データ無",IF($Y1377&gt;=スコアリング基準!$B$30,"S",IF($Y1377&gt;=スコアリング基準!$B$31,"A",IF($Y1377&gt;=スコアリング基準!$B$32,"B","C"))))</f>
        <v/>
      </c>
      <c r="AA1377">
        <f>IFERROR(INDEX(実績DB!$I$3:$I$104,MATCH($B1377&amp;$C1377,実績DB!$J$3:$J$104,0)),"")</f>
        <v/>
      </c>
    </row>
    <row r="1378">
      <c r="A1378" t="n">
        <v>1376</v>
      </c>
      <c r="B1378" t="inlineStr">
        <is>
          <t>東京</t>
        </is>
      </c>
      <c r="C1378" t="inlineStr">
        <is>
          <t>伊香保変電所</t>
        </is>
      </c>
      <c r="D1378" t="inlineStr">
        <is>
          <t>群馬県</t>
        </is>
      </c>
      <c r="E1378" t="n">
        <v>66</v>
      </c>
      <c r="G1378" s="3" t="n">
        <v>36.502843</v>
      </c>
      <c r="H1378" s="3" t="n">
        <v>138.929721</v>
      </c>
      <c r="I1378" t="inlineStr">
        <is>
          <t>OSM実測</t>
        </is>
      </c>
      <c r="J1378" t="n">
        <v>47</v>
      </c>
      <c r="K1378" t="n">
        <v>49</v>
      </c>
      <c r="L1378" t="n">
        <v>-49</v>
      </c>
      <c r="M1378" t="n">
        <v>0</v>
      </c>
      <c r="N1378" t="n">
        <v>0</v>
      </c>
      <c r="O1378" t="inlineStr">
        <is>
          <t>不可 #3</t>
        </is>
      </c>
      <c r="P1378" t="inlineStr">
        <is>
          <t>有り</t>
        </is>
      </c>
      <c r="R1378" s="4">
        <f>IF(COUNT($M1378:$N1378)=0,"",IF(AND(IF($N1378&lt;&gt;"",$N1378,$M1378)&lt;=0,$O1378&lt;&gt;"可"),"警告",""))</f>
        <v/>
      </c>
      <c r="S1378" s="4">
        <f>IF(COUNT($M1378:$N1378)=0,0,IF(IF($N1378&lt;&gt;"",$N1378,$M1378)&gt;=スコアリング基準!$B$20,スコアリング基準!$C$20,IF(IF($N1378&lt;&gt;"",$N1378,$M1378)&gt;=スコアリング基準!$B$21,スコアリング基準!$C$21,IF(IF($N1378&lt;&gt;"",$N1378,$M1378)&gt;0,スコアリング基準!$C$22,0))))</f>
        <v/>
      </c>
      <c r="T1378" s="4">
        <f>IF($O1378="可",スコアリング基準!$C$23,0)</f>
        <v/>
      </c>
      <c r="U1378" s="4">
        <f>IF(OR(COUNT($K1378:$L1378)&lt;2,$K1378=0),0,IF(ABS($L1378)/$K1378&lt;=スコアリング基準!$B$24,スコアリング基準!$C$24,IF(ABS($L1378)/$K1378&lt;=スコアリング基準!$B$25,スコアリング基準!$C$25,IF(ABS($L1378)/$K1378&lt;=スコアリング基準!$B$26,スコアリング基準!$C$26,0))))</f>
        <v/>
      </c>
      <c r="V1378" s="4">
        <f>IF($P1378="なし",スコアリング基準!$C$27,0)</f>
        <v/>
      </c>
      <c r="W1378" s="4">
        <f>IF($F1378="",0,IF(ISNUMBER($F1378),IF($F1378&lt;=スコアリング基準!$B$28,スコアリング基準!$C$28,スコアリング基準!$C$29),0))</f>
        <v/>
      </c>
      <c r="X1378" s="4">
        <f>IFERROR(VLOOKUP($B1378,スコアリング基準!$A$36:$B$46,2,FALSE),0)</f>
        <v/>
      </c>
      <c r="Y1378" s="4">
        <f>SUM($S1378:$X1378)</f>
        <v/>
      </c>
      <c r="Z1378" s="4">
        <f>IF(COUNT($M1378:$N1378)=0,"データ無",IF($Y1378&gt;=スコアリング基準!$B$30,"S",IF($Y1378&gt;=スコアリング基準!$B$31,"A",IF($Y1378&gt;=スコアリング基準!$B$32,"B","C"))))</f>
        <v/>
      </c>
      <c r="AA1378">
        <f>IFERROR(INDEX(実績DB!$I$3:$I$104,MATCH($B1378&amp;$C1378,実績DB!$J$3:$J$104,0)),"")</f>
        <v/>
      </c>
    </row>
    <row r="1379">
      <c r="A1379" t="n">
        <v>1377</v>
      </c>
      <c r="B1379" t="inlineStr">
        <is>
          <t>東京</t>
        </is>
      </c>
      <c r="C1379" t="inlineStr">
        <is>
          <t>佐倉変電所</t>
        </is>
      </c>
      <c r="D1379" t="inlineStr">
        <is>
          <t>千葉県</t>
        </is>
      </c>
      <c r="E1379" t="n">
        <v>66</v>
      </c>
      <c r="G1379" s="3" t="n">
        <v>35.714885</v>
      </c>
      <c r="H1379" s="3" t="n">
        <v>140.241794</v>
      </c>
      <c r="I1379" t="inlineStr">
        <is>
          <t>OSM実測</t>
        </is>
      </c>
      <c r="J1379" t="n">
        <v>52</v>
      </c>
      <c r="K1379" t="n">
        <v>54</v>
      </c>
      <c r="L1379" t="n">
        <v>-48</v>
      </c>
      <c r="M1379" t="n">
        <v>6</v>
      </c>
      <c r="N1379" t="n">
        <v>0</v>
      </c>
      <c r="O1379" t="inlineStr">
        <is>
          <t>不可 #3</t>
        </is>
      </c>
      <c r="P1379" t="inlineStr">
        <is>
          <t>有り</t>
        </is>
      </c>
      <c r="R1379" s="4">
        <f>IF(COUNT($M1379:$N1379)=0,"",IF(AND(IF($N1379&lt;&gt;"",$N1379,$M1379)&lt;=0,$O1379&lt;&gt;"可"),"警告",""))</f>
        <v/>
      </c>
      <c r="S1379" s="4">
        <f>IF(COUNT($M1379:$N1379)=0,0,IF(IF($N1379&lt;&gt;"",$N1379,$M1379)&gt;=スコアリング基準!$B$20,スコアリング基準!$C$20,IF(IF($N1379&lt;&gt;"",$N1379,$M1379)&gt;=スコアリング基準!$B$21,スコアリング基準!$C$21,IF(IF($N1379&lt;&gt;"",$N1379,$M1379)&gt;0,スコアリング基準!$C$22,0))))</f>
        <v/>
      </c>
      <c r="T1379" s="4">
        <f>IF($O1379="可",スコアリング基準!$C$23,0)</f>
        <v/>
      </c>
      <c r="U1379" s="4">
        <f>IF(OR(COUNT($K1379:$L1379)&lt;2,$K1379=0),0,IF(ABS($L1379)/$K1379&lt;=スコアリング基準!$B$24,スコアリング基準!$C$24,IF(ABS($L1379)/$K1379&lt;=スコアリング基準!$B$25,スコアリング基準!$C$25,IF(ABS($L1379)/$K1379&lt;=スコアリング基準!$B$26,スコアリング基準!$C$26,0))))</f>
        <v/>
      </c>
      <c r="V1379" s="4">
        <f>IF($P1379="なし",スコアリング基準!$C$27,0)</f>
        <v/>
      </c>
      <c r="W1379" s="4">
        <f>IF($F1379="",0,IF(ISNUMBER($F1379),IF($F1379&lt;=スコアリング基準!$B$28,スコアリング基準!$C$28,スコアリング基準!$C$29),0))</f>
        <v/>
      </c>
      <c r="X1379" s="4">
        <f>IFERROR(VLOOKUP($B1379,スコアリング基準!$A$36:$B$46,2,FALSE),0)</f>
        <v/>
      </c>
      <c r="Y1379" s="4">
        <f>SUM($S1379:$X1379)</f>
        <v/>
      </c>
      <c r="Z1379" s="4">
        <f>IF(COUNT($M1379:$N1379)=0,"データ無",IF($Y1379&gt;=スコアリング基準!$B$30,"S",IF($Y1379&gt;=スコアリング基準!$B$31,"A",IF($Y1379&gt;=スコアリング基準!$B$32,"B","C"))))</f>
        <v/>
      </c>
      <c r="AA1379">
        <f>IFERROR(INDEX(実績DB!$I$3:$I$104,MATCH($B1379&amp;$C1379,実績DB!$J$3:$J$104,0)),"")</f>
        <v/>
      </c>
    </row>
    <row r="1380">
      <c r="A1380" t="n">
        <v>1378</v>
      </c>
      <c r="B1380" t="inlineStr">
        <is>
          <t>東京</t>
        </is>
      </c>
      <c r="C1380" t="inlineStr">
        <is>
          <t>佐原変電所</t>
        </is>
      </c>
      <c r="D1380" t="inlineStr">
        <is>
          <t>千葉県</t>
        </is>
      </c>
      <c r="E1380" t="n">
        <v>66</v>
      </c>
      <c r="G1380" s="3" t="n">
        <v>35.891499</v>
      </c>
      <c r="H1380" s="3" t="n">
        <v>140.510168</v>
      </c>
      <c r="I1380" t="inlineStr">
        <is>
          <t>OSM実測</t>
        </is>
      </c>
      <c r="J1380" t="n">
        <v>57</v>
      </c>
      <c r="K1380" t="n">
        <v>59</v>
      </c>
      <c r="L1380" t="n">
        <v>-59</v>
      </c>
      <c r="M1380" t="n">
        <v>0</v>
      </c>
      <c r="N1380" t="n">
        <v>0</v>
      </c>
      <c r="O1380" t="inlineStr">
        <is>
          <t>不可 #3</t>
        </is>
      </c>
      <c r="P1380" t="inlineStr">
        <is>
          <t>有り</t>
        </is>
      </c>
      <c r="R1380" s="4">
        <f>IF(COUNT($M1380:$N1380)=0,"",IF(AND(IF($N1380&lt;&gt;"",$N1380,$M1380)&lt;=0,$O1380&lt;&gt;"可"),"警告",""))</f>
        <v/>
      </c>
      <c r="S1380" s="4">
        <f>IF(COUNT($M1380:$N1380)=0,0,IF(IF($N1380&lt;&gt;"",$N1380,$M1380)&gt;=スコアリング基準!$B$20,スコアリング基準!$C$20,IF(IF($N1380&lt;&gt;"",$N1380,$M1380)&gt;=スコアリング基準!$B$21,スコアリング基準!$C$21,IF(IF($N1380&lt;&gt;"",$N1380,$M1380)&gt;0,スコアリング基準!$C$22,0))))</f>
        <v/>
      </c>
      <c r="T1380" s="4">
        <f>IF($O1380="可",スコアリング基準!$C$23,0)</f>
        <v/>
      </c>
      <c r="U1380" s="4">
        <f>IF(OR(COUNT($K1380:$L1380)&lt;2,$K1380=0),0,IF(ABS($L1380)/$K1380&lt;=スコアリング基準!$B$24,スコアリング基準!$C$24,IF(ABS($L1380)/$K1380&lt;=スコアリング基準!$B$25,スコアリング基準!$C$25,IF(ABS($L1380)/$K1380&lt;=スコアリング基準!$B$26,スコアリング基準!$C$26,0))))</f>
        <v/>
      </c>
      <c r="V1380" s="4">
        <f>IF($P1380="なし",スコアリング基準!$C$27,0)</f>
        <v/>
      </c>
      <c r="W1380" s="4">
        <f>IF($F1380="",0,IF(ISNUMBER($F1380),IF($F1380&lt;=スコアリング基準!$B$28,スコアリング基準!$C$28,スコアリング基準!$C$29),0))</f>
        <v/>
      </c>
      <c r="X1380" s="4">
        <f>IFERROR(VLOOKUP($B1380,スコアリング基準!$A$36:$B$46,2,FALSE),0)</f>
        <v/>
      </c>
      <c r="Y1380" s="4">
        <f>SUM($S1380:$X1380)</f>
        <v/>
      </c>
      <c r="Z1380" s="4">
        <f>IF(COUNT($M1380:$N1380)=0,"データ無",IF($Y1380&gt;=スコアリング基準!$B$30,"S",IF($Y1380&gt;=スコアリング基準!$B$31,"A",IF($Y1380&gt;=スコアリング基準!$B$32,"B","C"))))</f>
        <v/>
      </c>
      <c r="AA1380">
        <f>IFERROR(INDEX(実績DB!$I$3:$I$104,MATCH($B1380&amp;$C1380,実績DB!$J$3:$J$104,0)),"")</f>
        <v/>
      </c>
    </row>
    <row r="1381">
      <c r="A1381" t="n">
        <v>1379</v>
      </c>
      <c r="B1381" t="inlineStr">
        <is>
          <t>東京</t>
        </is>
      </c>
      <c r="C1381" t="inlineStr">
        <is>
          <t>佐貫変電所</t>
        </is>
      </c>
      <c r="D1381" t="inlineStr">
        <is>
          <t>千葉県</t>
        </is>
      </c>
      <c r="E1381" t="n">
        <v>66</v>
      </c>
      <c r="G1381" s="3" t="n">
        <v>35.263289</v>
      </c>
      <c r="H1381" s="3" t="n">
        <v>139.892851</v>
      </c>
      <c r="I1381" t="inlineStr">
        <is>
          <t>OSM実測</t>
        </is>
      </c>
      <c r="J1381" t="n">
        <v>19</v>
      </c>
      <c r="K1381" t="n">
        <v>19</v>
      </c>
      <c r="L1381" t="n">
        <v>-19</v>
      </c>
      <c r="M1381" t="n">
        <v>0</v>
      </c>
      <c r="N1381" t="n">
        <v>0</v>
      </c>
      <c r="O1381" t="inlineStr">
        <is>
          <t>不可 #3</t>
        </is>
      </c>
      <c r="P1381" t="inlineStr">
        <is>
          <t>有り</t>
        </is>
      </c>
      <c r="R1381" s="4">
        <f>IF(COUNT($M1381:$N1381)=0,"",IF(AND(IF($N1381&lt;&gt;"",$N1381,$M1381)&lt;=0,$O1381&lt;&gt;"可"),"警告",""))</f>
        <v/>
      </c>
      <c r="S1381" s="4">
        <f>IF(COUNT($M1381:$N1381)=0,0,IF(IF($N1381&lt;&gt;"",$N1381,$M1381)&gt;=スコアリング基準!$B$20,スコアリング基準!$C$20,IF(IF($N1381&lt;&gt;"",$N1381,$M1381)&gt;=スコアリング基準!$B$21,スコアリング基準!$C$21,IF(IF($N1381&lt;&gt;"",$N1381,$M1381)&gt;0,スコアリング基準!$C$22,0))))</f>
        <v/>
      </c>
      <c r="T1381" s="4">
        <f>IF($O1381="可",スコアリング基準!$C$23,0)</f>
        <v/>
      </c>
      <c r="U1381" s="4">
        <f>IF(OR(COUNT($K1381:$L1381)&lt;2,$K1381=0),0,IF(ABS($L1381)/$K1381&lt;=スコアリング基準!$B$24,スコアリング基準!$C$24,IF(ABS($L1381)/$K1381&lt;=スコアリング基準!$B$25,スコアリング基準!$C$25,IF(ABS($L1381)/$K1381&lt;=スコアリング基準!$B$26,スコアリング基準!$C$26,0))))</f>
        <v/>
      </c>
      <c r="V1381" s="4">
        <f>IF($P1381="なし",スコアリング基準!$C$27,0)</f>
        <v/>
      </c>
      <c r="W1381" s="4">
        <f>IF($F1381="",0,IF(ISNUMBER($F1381),IF($F1381&lt;=スコアリング基準!$B$28,スコアリング基準!$C$28,スコアリング基準!$C$29),0))</f>
        <v/>
      </c>
      <c r="X1381" s="4">
        <f>IFERROR(VLOOKUP($B1381,スコアリング基準!$A$36:$B$46,2,FALSE),0)</f>
        <v/>
      </c>
      <c r="Y1381" s="4">
        <f>SUM($S1381:$X1381)</f>
        <v/>
      </c>
      <c r="Z1381" s="4">
        <f>IF(COUNT($M1381:$N1381)=0,"データ無",IF($Y1381&gt;=スコアリング基準!$B$30,"S",IF($Y1381&gt;=スコアリング基準!$B$31,"A",IF($Y1381&gt;=スコアリング基準!$B$32,"B","C"))))</f>
        <v/>
      </c>
      <c r="AA1381">
        <f>IFERROR(INDEX(実績DB!$I$3:$I$104,MATCH($B1381&amp;$C1381,実績DB!$J$3:$J$104,0)),"")</f>
        <v/>
      </c>
    </row>
    <row r="1382">
      <c r="A1382" t="n">
        <v>1380</v>
      </c>
      <c r="B1382" t="inlineStr">
        <is>
          <t>東京</t>
        </is>
      </c>
      <c r="C1382" t="inlineStr">
        <is>
          <t>作田川変電所</t>
        </is>
      </c>
      <c r="D1382" t="inlineStr">
        <is>
          <t>千葉県</t>
        </is>
      </c>
      <c r="E1382" t="n">
        <v>66</v>
      </c>
      <c r="G1382" s="3" t="n">
        <v>35.585975</v>
      </c>
      <c r="H1382" s="3" t="n">
        <v>140.431771</v>
      </c>
      <c r="I1382" t="inlineStr">
        <is>
          <t>OSM実測</t>
        </is>
      </c>
      <c r="J1382" t="n">
        <v>38</v>
      </c>
      <c r="K1382" t="n">
        <v>39</v>
      </c>
      <c r="L1382" t="n">
        <v>-35</v>
      </c>
      <c r="M1382" t="n">
        <v>4</v>
      </c>
      <c r="N1382" t="n">
        <v>0</v>
      </c>
      <c r="O1382" t="inlineStr">
        <is>
          <t>不可 #3</t>
        </is>
      </c>
      <c r="P1382" t="inlineStr">
        <is>
          <t>有り</t>
        </is>
      </c>
      <c r="R1382" s="4">
        <f>IF(COUNT($M1382:$N1382)=0,"",IF(AND(IF($N1382&lt;&gt;"",$N1382,$M1382)&lt;=0,$O1382&lt;&gt;"可"),"警告",""))</f>
        <v/>
      </c>
      <c r="S1382" s="4">
        <f>IF(COUNT($M1382:$N1382)=0,0,IF(IF($N1382&lt;&gt;"",$N1382,$M1382)&gt;=スコアリング基準!$B$20,スコアリング基準!$C$20,IF(IF($N1382&lt;&gt;"",$N1382,$M1382)&gt;=スコアリング基準!$B$21,スコアリング基準!$C$21,IF(IF($N1382&lt;&gt;"",$N1382,$M1382)&gt;0,スコアリング基準!$C$22,0))))</f>
        <v/>
      </c>
      <c r="T1382" s="4">
        <f>IF($O1382="可",スコアリング基準!$C$23,0)</f>
        <v/>
      </c>
      <c r="U1382" s="4">
        <f>IF(OR(COUNT($K1382:$L1382)&lt;2,$K1382=0),0,IF(ABS($L1382)/$K1382&lt;=スコアリング基準!$B$24,スコアリング基準!$C$24,IF(ABS($L1382)/$K1382&lt;=スコアリング基準!$B$25,スコアリング基準!$C$25,IF(ABS($L1382)/$K1382&lt;=スコアリング基準!$B$26,スコアリング基準!$C$26,0))))</f>
        <v/>
      </c>
      <c r="V1382" s="4">
        <f>IF($P1382="なし",スコアリング基準!$C$27,0)</f>
        <v/>
      </c>
      <c r="W1382" s="4">
        <f>IF($F1382="",0,IF(ISNUMBER($F1382),IF($F1382&lt;=スコアリング基準!$B$28,スコアリング基準!$C$28,スコアリング基準!$C$29),0))</f>
        <v/>
      </c>
      <c r="X1382" s="4">
        <f>IFERROR(VLOOKUP($B1382,スコアリング基準!$A$36:$B$46,2,FALSE),0)</f>
        <v/>
      </c>
      <c r="Y1382" s="4">
        <f>SUM($S1382:$X1382)</f>
        <v/>
      </c>
      <c r="Z1382" s="4">
        <f>IF(COUNT($M1382:$N1382)=0,"データ無",IF($Y1382&gt;=スコアリング基準!$B$30,"S",IF($Y1382&gt;=スコアリング基準!$B$31,"A",IF($Y1382&gt;=スコアリング基準!$B$32,"B","C"))))</f>
        <v/>
      </c>
      <c r="AA1382">
        <f>IFERROR(INDEX(実績DB!$I$3:$I$104,MATCH($B1382&amp;$C1382,実績DB!$J$3:$J$104,0)),"")</f>
        <v/>
      </c>
    </row>
    <row r="1383">
      <c r="A1383" t="n">
        <v>1381</v>
      </c>
      <c r="B1383" t="inlineStr">
        <is>
          <t>東京</t>
        </is>
      </c>
      <c r="C1383" t="inlineStr">
        <is>
          <t>作草部変電所</t>
        </is>
      </c>
      <c r="D1383" t="inlineStr">
        <is>
          <t>千葉県</t>
        </is>
      </c>
      <c r="E1383" t="n">
        <v>66</v>
      </c>
      <c r="G1383" s="3" t="n">
        <v>35.629162</v>
      </c>
      <c r="H1383" s="3" t="n">
        <v>140.12419</v>
      </c>
      <c r="I1383" t="inlineStr">
        <is>
          <t>OSM実測</t>
        </is>
      </c>
      <c r="J1383" t="n">
        <v>42</v>
      </c>
      <c r="K1383" t="n">
        <v>44</v>
      </c>
      <c r="L1383" t="n">
        <v>-30</v>
      </c>
      <c r="M1383" t="n">
        <v>14</v>
      </c>
      <c r="N1383" t="n">
        <v>0</v>
      </c>
      <c r="O1383" t="inlineStr">
        <is>
          <t>不可 #3</t>
        </is>
      </c>
      <c r="P1383" t="inlineStr">
        <is>
          <t>有り</t>
        </is>
      </c>
      <c r="R1383" s="4">
        <f>IF(COUNT($M1383:$N1383)=0,"",IF(AND(IF($N1383&lt;&gt;"",$N1383,$M1383)&lt;=0,$O1383&lt;&gt;"可"),"警告",""))</f>
        <v/>
      </c>
      <c r="S1383" s="4">
        <f>IF(COUNT($M1383:$N1383)=0,0,IF(IF($N1383&lt;&gt;"",$N1383,$M1383)&gt;=スコアリング基準!$B$20,スコアリング基準!$C$20,IF(IF($N1383&lt;&gt;"",$N1383,$M1383)&gt;=スコアリング基準!$B$21,スコアリング基準!$C$21,IF(IF($N1383&lt;&gt;"",$N1383,$M1383)&gt;0,スコアリング基準!$C$22,0))))</f>
        <v/>
      </c>
      <c r="T1383" s="4">
        <f>IF($O1383="可",スコアリング基準!$C$23,0)</f>
        <v/>
      </c>
      <c r="U1383" s="4">
        <f>IF(OR(COUNT($K1383:$L1383)&lt;2,$K1383=0),0,IF(ABS($L1383)/$K1383&lt;=スコアリング基準!$B$24,スコアリング基準!$C$24,IF(ABS($L1383)/$K1383&lt;=スコアリング基準!$B$25,スコアリング基準!$C$25,IF(ABS($L1383)/$K1383&lt;=スコアリング基準!$B$26,スコアリング基準!$C$26,0))))</f>
        <v/>
      </c>
      <c r="V1383" s="4">
        <f>IF($P1383="なし",スコアリング基準!$C$27,0)</f>
        <v/>
      </c>
      <c r="W1383" s="4">
        <f>IF($F1383="",0,IF(ISNUMBER($F1383),IF($F1383&lt;=スコアリング基準!$B$28,スコアリング基準!$C$28,スコアリング基準!$C$29),0))</f>
        <v/>
      </c>
      <c r="X1383" s="4">
        <f>IFERROR(VLOOKUP($B1383,スコアリング基準!$A$36:$B$46,2,FALSE),0)</f>
        <v/>
      </c>
      <c r="Y1383" s="4">
        <f>SUM($S1383:$X1383)</f>
        <v/>
      </c>
      <c r="Z1383" s="4">
        <f>IF(COUNT($M1383:$N1383)=0,"データ無",IF($Y1383&gt;=スコアリング基準!$B$30,"S",IF($Y1383&gt;=スコアリング基準!$B$31,"A",IF($Y1383&gt;=スコアリング基準!$B$32,"B","C"))))</f>
        <v/>
      </c>
      <c r="AA1383">
        <f>IFERROR(INDEX(実績DB!$I$3:$I$104,MATCH($B1383&amp;$C1383,実績DB!$J$3:$J$104,0)),"")</f>
        <v/>
      </c>
    </row>
    <row r="1384">
      <c r="A1384" t="n">
        <v>1382</v>
      </c>
      <c r="B1384" t="inlineStr">
        <is>
          <t>東京</t>
        </is>
      </c>
      <c r="C1384" t="inlineStr">
        <is>
          <t>保土ヶ谷変電所</t>
        </is>
      </c>
      <c r="D1384" t="inlineStr">
        <is>
          <t>神奈川県</t>
        </is>
      </c>
      <c r="E1384" t="n">
        <v>66</v>
      </c>
      <c r="G1384" s="3" t="n">
        <v>35.4518</v>
      </c>
      <c r="H1384" s="3" t="n">
        <v>139.609689</v>
      </c>
      <c r="I1384" t="inlineStr">
        <is>
          <t>OSM実測</t>
        </is>
      </c>
      <c r="J1384" t="n">
        <v>47</v>
      </c>
      <c r="K1384" t="n">
        <v>49</v>
      </c>
      <c r="L1384" t="n">
        <v>-40</v>
      </c>
      <c r="M1384" t="n">
        <v>9</v>
      </c>
      <c r="N1384" t="n">
        <v>0</v>
      </c>
      <c r="O1384" t="inlineStr">
        <is>
          <t>不可 #3</t>
        </is>
      </c>
      <c r="P1384" t="inlineStr">
        <is>
          <t>有り</t>
        </is>
      </c>
      <c r="R1384" s="4">
        <f>IF(COUNT($M1384:$N1384)=0,"",IF(AND(IF($N1384&lt;&gt;"",$N1384,$M1384)&lt;=0,$O1384&lt;&gt;"可"),"警告",""))</f>
        <v/>
      </c>
      <c r="S1384" s="4">
        <f>IF(COUNT($M1384:$N1384)=0,0,IF(IF($N1384&lt;&gt;"",$N1384,$M1384)&gt;=スコアリング基準!$B$20,スコアリング基準!$C$20,IF(IF($N1384&lt;&gt;"",$N1384,$M1384)&gt;=スコアリング基準!$B$21,スコアリング基準!$C$21,IF(IF($N1384&lt;&gt;"",$N1384,$M1384)&gt;0,スコアリング基準!$C$22,0))))</f>
        <v/>
      </c>
      <c r="T1384" s="4">
        <f>IF($O1384="可",スコアリング基準!$C$23,0)</f>
        <v/>
      </c>
      <c r="U1384" s="4">
        <f>IF(OR(COUNT($K1384:$L1384)&lt;2,$K1384=0),0,IF(ABS($L1384)/$K1384&lt;=スコアリング基準!$B$24,スコアリング基準!$C$24,IF(ABS($L1384)/$K1384&lt;=スコアリング基準!$B$25,スコアリング基準!$C$25,IF(ABS($L1384)/$K1384&lt;=スコアリング基準!$B$26,スコアリング基準!$C$26,0))))</f>
        <v/>
      </c>
      <c r="V1384" s="4">
        <f>IF($P1384="なし",スコアリング基準!$C$27,0)</f>
        <v/>
      </c>
      <c r="W1384" s="4">
        <f>IF($F1384="",0,IF(ISNUMBER($F1384),IF($F1384&lt;=スコアリング基準!$B$28,スコアリング基準!$C$28,スコアリング基準!$C$29),0))</f>
        <v/>
      </c>
      <c r="X1384" s="4">
        <f>IFERROR(VLOOKUP($B1384,スコアリング基準!$A$36:$B$46,2,FALSE),0)</f>
        <v/>
      </c>
      <c r="Y1384" s="4">
        <f>SUM($S1384:$X1384)</f>
        <v/>
      </c>
      <c r="Z1384" s="4">
        <f>IF(COUNT($M1384:$N1384)=0,"データ無",IF($Y1384&gt;=スコアリング基準!$B$30,"S",IF($Y1384&gt;=スコアリング基準!$B$31,"A",IF($Y1384&gt;=スコアリング基準!$B$32,"B","C"))))</f>
        <v/>
      </c>
      <c r="AA1384">
        <f>IFERROR(INDEX(実績DB!$I$3:$I$104,MATCH($B1384&amp;$C1384,実績DB!$J$3:$J$104,0)),"")</f>
        <v/>
      </c>
    </row>
    <row r="1385">
      <c r="A1385" t="n">
        <v>1383</v>
      </c>
      <c r="B1385" t="inlineStr">
        <is>
          <t>東京</t>
        </is>
      </c>
      <c r="C1385" t="inlineStr">
        <is>
          <t>保木間変電所</t>
        </is>
      </c>
      <c r="D1385" t="inlineStr">
        <is>
          <t>埼玉県</t>
        </is>
      </c>
      <c r="E1385" t="n">
        <v>66</v>
      </c>
      <c r="G1385" s="3" t="n">
        <v>35.801599</v>
      </c>
      <c r="H1385" s="3" t="n">
        <v>139.807992</v>
      </c>
      <c r="I1385" t="inlineStr">
        <is>
          <t>OSM実測</t>
        </is>
      </c>
      <c r="J1385" t="n">
        <v>57</v>
      </c>
      <c r="K1385" t="n">
        <v>59</v>
      </c>
      <c r="L1385" t="n">
        <v>-30</v>
      </c>
      <c r="M1385" t="n">
        <v>29</v>
      </c>
      <c r="N1385" t="n">
        <v>0</v>
      </c>
      <c r="O1385" t="inlineStr">
        <is>
          <t>不可 #3</t>
        </is>
      </c>
      <c r="P1385" t="inlineStr">
        <is>
          <t>有り</t>
        </is>
      </c>
      <c r="R1385" s="4">
        <f>IF(COUNT($M1385:$N1385)=0,"",IF(AND(IF($N1385&lt;&gt;"",$N1385,$M1385)&lt;=0,$O1385&lt;&gt;"可"),"警告",""))</f>
        <v/>
      </c>
      <c r="S1385" s="4">
        <f>IF(COUNT($M1385:$N1385)=0,0,IF(IF($N1385&lt;&gt;"",$N1385,$M1385)&gt;=スコアリング基準!$B$20,スコアリング基準!$C$20,IF(IF($N1385&lt;&gt;"",$N1385,$M1385)&gt;=スコアリング基準!$B$21,スコアリング基準!$C$21,IF(IF($N1385&lt;&gt;"",$N1385,$M1385)&gt;0,スコアリング基準!$C$22,0))))</f>
        <v/>
      </c>
      <c r="T1385" s="4">
        <f>IF($O1385="可",スコアリング基準!$C$23,0)</f>
        <v/>
      </c>
      <c r="U1385" s="4">
        <f>IF(OR(COUNT($K1385:$L1385)&lt;2,$K1385=0),0,IF(ABS($L1385)/$K1385&lt;=スコアリング基準!$B$24,スコアリング基準!$C$24,IF(ABS($L1385)/$K1385&lt;=スコアリング基準!$B$25,スコアリング基準!$C$25,IF(ABS($L1385)/$K1385&lt;=スコアリング基準!$B$26,スコアリング基準!$C$26,0))))</f>
        <v/>
      </c>
      <c r="V1385" s="4">
        <f>IF($P1385="なし",スコアリング基準!$C$27,0)</f>
        <v/>
      </c>
      <c r="W1385" s="4">
        <f>IF($F1385="",0,IF(ISNUMBER($F1385),IF($F1385&lt;=スコアリング基準!$B$28,スコアリング基準!$C$28,スコアリング基準!$C$29),0))</f>
        <v/>
      </c>
      <c r="X1385" s="4">
        <f>IFERROR(VLOOKUP($B1385,スコアリング基準!$A$36:$B$46,2,FALSE),0)</f>
        <v/>
      </c>
      <c r="Y1385" s="4">
        <f>SUM($S1385:$X1385)</f>
        <v/>
      </c>
      <c r="Z1385" s="4">
        <f>IF(COUNT($M1385:$N1385)=0,"データ無",IF($Y1385&gt;=スコアリング基準!$B$30,"S",IF($Y1385&gt;=スコアリング基準!$B$31,"A",IF($Y1385&gt;=スコアリング基準!$B$32,"B","C"))))</f>
        <v/>
      </c>
      <c r="AA1385">
        <f>IFERROR(INDEX(実績DB!$I$3:$I$104,MATCH($B1385&amp;$C1385,実績DB!$J$3:$J$104,0)),"")</f>
        <v/>
      </c>
    </row>
    <row r="1386">
      <c r="A1386" t="n">
        <v>1384</v>
      </c>
      <c r="B1386" t="inlineStr">
        <is>
          <t>東京</t>
        </is>
      </c>
      <c r="C1386" t="inlineStr">
        <is>
          <t>保渡田変電所</t>
        </is>
      </c>
      <c r="D1386" t="inlineStr">
        <is>
          <t>群馬県</t>
        </is>
      </c>
      <c r="E1386" t="n">
        <v>66</v>
      </c>
      <c r="G1386" s="3" t="n">
        <v>36.387776</v>
      </c>
      <c r="H1386" s="3" t="n">
        <v>138.988657</v>
      </c>
      <c r="I1386" t="inlineStr">
        <is>
          <t>OSM実測</t>
        </is>
      </c>
      <c r="J1386" t="n">
        <v>38</v>
      </c>
      <c r="K1386" t="n">
        <v>39</v>
      </c>
      <c r="L1386" t="n">
        <v>-35</v>
      </c>
      <c r="M1386" t="n">
        <v>4</v>
      </c>
      <c r="N1386" t="n">
        <v>0</v>
      </c>
      <c r="O1386" t="inlineStr">
        <is>
          <t>不可 #3</t>
        </is>
      </c>
      <c r="P1386" t="inlineStr">
        <is>
          <t>有り</t>
        </is>
      </c>
      <c r="R1386" s="4">
        <f>IF(COUNT($M1386:$N1386)=0,"",IF(AND(IF($N1386&lt;&gt;"",$N1386,$M1386)&lt;=0,$O1386&lt;&gt;"可"),"警告",""))</f>
        <v/>
      </c>
      <c r="S1386" s="4">
        <f>IF(COUNT($M1386:$N1386)=0,0,IF(IF($N1386&lt;&gt;"",$N1386,$M1386)&gt;=スコアリング基準!$B$20,スコアリング基準!$C$20,IF(IF($N1386&lt;&gt;"",$N1386,$M1386)&gt;=スコアリング基準!$B$21,スコアリング基準!$C$21,IF(IF($N1386&lt;&gt;"",$N1386,$M1386)&gt;0,スコアリング基準!$C$22,0))))</f>
        <v/>
      </c>
      <c r="T1386" s="4">
        <f>IF($O1386="可",スコアリング基準!$C$23,0)</f>
        <v/>
      </c>
      <c r="U1386" s="4">
        <f>IF(OR(COUNT($K1386:$L1386)&lt;2,$K1386=0),0,IF(ABS($L1386)/$K1386&lt;=スコアリング基準!$B$24,スコアリング基準!$C$24,IF(ABS($L1386)/$K1386&lt;=スコアリング基準!$B$25,スコアリング基準!$C$25,IF(ABS($L1386)/$K1386&lt;=スコアリング基準!$B$26,スコアリング基準!$C$26,0))))</f>
        <v/>
      </c>
      <c r="V1386" s="4">
        <f>IF($P1386="なし",スコアリング基準!$C$27,0)</f>
        <v/>
      </c>
      <c r="W1386" s="4">
        <f>IF($F1386="",0,IF(ISNUMBER($F1386),IF($F1386&lt;=スコアリング基準!$B$28,スコアリング基準!$C$28,スコアリング基準!$C$29),0))</f>
        <v/>
      </c>
      <c r="X1386" s="4">
        <f>IFERROR(VLOOKUP($B1386,スコアリング基準!$A$36:$B$46,2,FALSE),0)</f>
        <v/>
      </c>
      <c r="Y1386" s="4">
        <f>SUM($S1386:$X1386)</f>
        <v/>
      </c>
      <c r="Z1386" s="4">
        <f>IF(COUNT($M1386:$N1386)=0,"データ無",IF($Y1386&gt;=スコアリング基準!$B$30,"S",IF($Y1386&gt;=スコアリング基準!$B$31,"A",IF($Y1386&gt;=スコアリング基準!$B$32,"B","C"))))</f>
        <v/>
      </c>
      <c r="AA1386">
        <f>IFERROR(INDEX(実績DB!$I$3:$I$104,MATCH($B1386&amp;$C1386,実績DB!$J$3:$J$104,0)),"")</f>
        <v/>
      </c>
    </row>
    <row r="1387">
      <c r="A1387" t="n">
        <v>1385</v>
      </c>
      <c r="B1387" t="inlineStr">
        <is>
          <t>東京</t>
        </is>
      </c>
      <c r="C1387" t="inlineStr">
        <is>
          <t>倉渕変電所</t>
        </is>
      </c>
      <c r="D1387" t="inlineStr">
        <is>
          <t>群馬県</t>
        </is>
      </c>
      <c r="E1387" t="n">
        <v>66</v>
      </c>
      <c r="G1387" s="3" t="n">
        <v>36.417542</v>
      </c>
      <c r="H1387" s="3" t="n">
        <v>138.800375</v>
      </c>
      <c r="I1387" t="inlineStr">
        <is>
          <t>OSM実測</t>
        </is>
      </c>
      <c r="J1387" t="n">
        <v>38</v>
      </c>
      <c r="K1387" t="n">
        <v>39</v>
      </c>
      <c r="L1387" t="n">
        <v>-39</v>
      </c>
      <c r="M1387" t="n">
        <v>0</v>
      </c>
      <c r="N1387" t="n">
        <v>0</v>
      </c>
      <c r="O1387" t="inlineStr">
        <is>
          <t>不可 #3</t>
        </is>
      </c>
      <c r="P1387" t="inlineStr">
        <is>
          <t>有り</t>
        </is>
      </c>
      <c r="R1387" s="4">
        <f>IF(COUNT($M1387:$N1387)=0,"",IF(AND(IF($N1387&lt;&gt;"",$N1387,$M1387)&lt;=0,$O1387&lt;&gt;"可"),"警告",""))</f>
        <v/>
      </c>
      <c r="S1387" s="4">
        <f>IF(COUNT($M1387:$N1387)=0,0,IF(IF($N1387&lt;&gt;"",$N1387,$M1387)&gt;=スコアリング基準!$B$20,スコアリング基準!$C$20,IF(IF($N1387&lt;&gt;"",$N1387,$M1387)&gt;=スコアリング基準!$B$21,スコアリング基準!$C$21,IF(IF($N1387&lt;&gt;"",$N1387,$M1387)&gt;0,スコアリング基準!$C$22,0))))</f>
        <v/>
      </c>
      <c r="T1387" s="4">
        <f>IF($O1387="可",スコアリング基準!$C$23,0)</f>
        <v/>
      </c>
      <c r="U1387" s="4">
        <f>IF(OR(COUNT($K1387:$L1387)&lt;2,$K1387=0),0,IF(ABS($L1387)/$K1387&lt;=スコアリング基準!$B$24,スコアリング基準!$C$24,IF(ABS($L1387)/$K1387&lt;=スコアリング基準!$B$25,スコアリング基準!$C$25,IF(ABS($L1387)/$K1387&lt;=スコアリング基準!$B$26,スコアリング基準!$C$26,0))))</f>
        <v/>
      </c>
      <c r="V1387" s="4">
        <f>IF($P1387="なし",スコアリング基準!$C$27,0)</f>
        <v/>
      </c>
      <c r="W1387" s="4">
        <f>IF($F1387="",0,IF(ISNUMBER($F1387),IF($F1387&lt;=スコアリング基準!$B$28,スコアリング基準!$C$28,スコアリング基準!$C$29),0))</f>
        <v/>
      </c>
      <c r="X1387" s="4">
        <f>IFERROR(VLOOKUP($B1387,スコアリング基準!$A$36:$B$46,2,FALSE),0)</f>
        <v/>
      </c>
      <c r="Y1387" s="4">
        <f>SUM($S1387:$X1387)</f>
        <v/>
      </c>
      <c r="Z1387" s="4">
        <f>IF(COUNT($M1387:$N1387)=0,"データ無",IF($Y1387&gt;=スコアリング基準!$B$30,"S",IF($Y1387&gt;=スコアリング基準!$B$31,"A",IF($Y1387&gt;=スコアリング基準!$B$32,"B","C"))))</f>
        <v/>
      </c>
      <c r="AA1387">
        <f>IFERROR(INDEX(実績DB!$I$3:$I$104,MATCH($B1387&amp;$C1387,実績DB!$J$3:$J$104,0)),"")</f>
        <v/>
      </c>
    </row>
    <row r="1388">
      <c r="A1388" t="n">
        <v>1386</v>
      </c>
      <c r="B1388" t="inlineStr">
        <is>
          <t>東京</t>
        </is>
      </c>
      <c r="C1388" t="inlineStr">
        <is>
          <t>倉賀野変電所</t>
        </is>
      </c>
      <c r="D1388" t="inlineStr">
        <is>
          <t>群馬県</t>
        </is>
      </c>
      <c r="E1388" t="n">
        <v>66</v>
      </c>
      <c r="G1388" s="3" t="n">
        <v>36.298752</v>
      </c>
      <c r="H1388" s="3" t="n">
        <v>139.052204</v>
      </c>
      <c r="I1388" t="inlineStr">
        <is>
          <t>OSM実測</t>
        </is>
      </c>
      <c r="J1388" t="n">
        <v>57</v>
      </c>
      <c r="K1388" t="n">
        <v>59</v>
      </c>
      <c r="L1388" t="n">
        <v>-46</v>
      </c>
      <c r="M1388" t="n">
        <v>13</v>
      </c>
      <c r="N1388" t="n">
        <v>0</v>
      </c>
      <c r="O1388" t="inlineStr">
        <is>
          <t>不可 #3</t>
        </is>
      </c>
      <c r="P1388" t="inlineStr">
        <is>
          <t>有り</t>
        </is>
      </c>
      <c r="R1388" s="4">
        <f>IF(COUNT($M1388:$N1388)=0,"",IF(AND(IF($N1388&lt;&gt;"",$N1388,$M1388)&lt;=0,$O1388&lt;&gt;"可"),"警告",""))</f>
        <v/>
      </c>
      <c r="S1388" s="4">
        <f>IF(COUNT($M1388:$N1388)=0,0,IF(IF($N1388&lt;&gt;"",$N1388,$M1388)&gt;=スコアリング基準!$B$20,スコアリング基準!$C$20,IF(IF($N1388&lt;&gt;"",$N1388,$M1388)&gt;=スコアリング基準!$B$21,スコアリング基準!$C$21,IF(IF($N1388&lt;&gt;"",$N1388,$M1388)&gt;0,スコアリング基準!$C$22,0))))</f>
        <v/>
      </c>
      <c r="T1388" s="4">
        <f>IF($O1388="可",スコアリング基準!$C$23,0)</f>
        <v/>
      </c>
      <c r="U1388" s="4">
        <f>IF(OR(COUNT($K1388:$L1388)&lt;2,$K1388=0),0,IF(ABS($L1388)/$K1388&lt;=スコアリング基準!$B$24,スコアリング基準!$C$24,IF(ABS($L1388)/$K1388&lt;=スコアリング基準!$B$25,スコアリング基準!$C$25,IF(ABS($L1388)/$K1388&lt;=スコアリング基準!$B$26,スコアリング基準!$C$26,0))))</f>
        <v/>
      </c>
      <c r="V1388" s="4">
        <f>IF($P1388="なし",スコアリング基準!$C$27,0)</f>
        <v/>
      </c>
      <c r="W1388" s="4">
        <f>IF($F1388="",0,IF(ISNUMBER($F1388),IF($F1388&lt;=スコアリング基準!$B$28,スコアリング基準!$C$28,スコアリング基準!$C$29),0))</f>
        <v/>
      </c>
      <c r="X1388" s="4">
        <f>IFERROR(VLOOKUP($B1388,スコアリング基準!$A$36:$B$46,2,FALSE),0)</f>
        <v/>
      </c>
      <c r="Y1388" s="4">
        <f>SUM($S1388:$X1388)</f>
        <v/>
      </c>
      <c r="Z1388" s="4">
        <f>IF(COUNT($M1388:$N1388)=0,"データ無",IF($Y1388&gt;=スコアリング基準!$B$30,"S",IF($Y1388&gt;=スコアリング基準!$B$31,"A",IF($Y1388&gt;=スコアリング基準!$B$32,"B","C"))))</f>
        <v/>
      </c>
      <c r="AA1388">
        <f>IFERROR(INDEX(実績DB!$I$3:$I$104,MATCH($B1388&amp;$C1388,実績DB!$J$3:$J$104,0)),"")</f>
        <v/>
      </c>
    </row>
    <row r="1389">
      <c r="A1389" t="n">
        <v>1387</v>
      </c>
      <c r="B1389" t="inlineStr">
        <is>
          <t>東京</t>
        </is>
      </c>
      <c r="C1389" t="inlineStr">
        <is>
          <t>元宿変電所</t>
        </is>
      </c>
      <c r="D1389" t="inlineStr">
        <is>
          <t>群馬県</t>
        </is>
      </c>
      <c r="E1389" t="n">
        <v>66</v>
      </c>
      <c r="G1389" s="3" t="n">
        <v>36.409347</v>
      </c>
      <c r="H1389" s="3" t="n">
        <v>139.330245</v>
      </c>
      <c r="I1389" t="inlineStr">
        <is>
          <t>OSM実測</t>
        </is>
      </c>
      <c r="J1389" t="n">
        <v>38</v>
      </c>
      <c r="K1389" t="n">
        <v>39</v>
      </c>
      <c r="L1389" t="n">
        <v>-27</v>
      </c>
      <c r="M1389" t="n">
        <v>12</v>
      </c>
      <c r="N1389" t="n">
        <v>12</v>
      </c>
      <c r="O1389" t="inlineStr">
        <is>
          <t>不可 #3</t>
        </is>
      </c>
      <c r="P1389" t="inlineStr">
        <is>
          <t>なし</t>
        </is>
      </c>
      <c r="R1389" s="4">
        <f>IF(COUNT($M1389:$N1389)=0,"",IF(AND(IF($N1389&lt;&gt;"",$N1389,$M1389)&lt;=0,$O1389&lt;&gt;"可"),"警告",""))</f>
        <v/>
      </c>
      <c r="S1389" s="4">
        <f>IF(COUNT($M1389:$N1389)=0,0,IF(IF($N1389&lt;&gt;"",$N1389,$M1389)&gt;=スコアリング基準!$B$20,スコアリング基準!$C$20,IF(IF($N1389&lt;&gt;"",$N1389,$M1389)&gt;=スコアリング基準!$B$21,スコアリング基準!$C$21,IF(IF($N1389&lt;&gt;"",$N1389,$M1389)&gt;0,スコアリング基準!$C$22,0))))</f>
        <v/>
      </c>
      <c r="T1389" s="4">
        <f>IF($O1389="可",スコアリング基準!$C$23,0)</f>
        <v/>
      </c>
      <c r="U1389" s="4">
        <f>IF(OR(COUNT($K1389:$L1389)&lt;2,$K1389=0),0,IF(ABS($L1389)/$K1389&lt;=スコアリング基準!$B$24,スコアリング基準!$C$24,IF(ABS($L1389)/$K1389&lt;=スコアリング基準!$B$25,スコアリング基準!$C$25,IF(ABS($L1389)/$K1389&lt;=スコアリング基準!$B$26,スコアリング基準!$C$26,0))))</f>
        <v/>
      </c>
      <c r="V1389" s="4">
        <f>IF($P1389="なし",スコアリング基準!$C$27,0)</f>
        <v/>
      </c>
      <c r="W1389" s="4">
        <f>IF($F1389="",0,IF(ISNUMBER($F1389),IF($F1389&lt;=スコアリング基準!$B$28,スコアリング基準!$C$28,スコアリング基準!$C$29),0))</f>
        <v/>
      </c>
      <c r="X1389" s="4">
        <f>IFERROR(VLOOKUP($B1389,スコアリング基準!$A$36:$B$46,2,FALSE),0)</f>
        <v/>
      </c>
      <c r="Y1389" s="4">
        <f>SUM($S1389:$X1389)</f>
        <v/>
      </c>
      <c r="Z1389" s="4">
        <f>IF(COUNT($M1389:$N1389)=0,"データ無",IF($Y1389&gt;=スコアリング基準!$B$30,"S",IF($Y1389&gt;=スコアリング基準!$B$31,"A",IF($Y1389&gt;=スコアリング基準!$B$32,"B","C"))))</f>
        <v/>
      </c>
      <c r="AA1389">
        <f>IFERROR(INDEX(実績DB!$I$3:$I$104,MATCH($B1389&amp;$C1389,実績DB!$J$3:$J$104,0)),"")</f>
        <v/>
      </c>
    </row>
    <row r="1390">
      <c r="A1390" t="n">
        <v>1388</v>
      </c>
      <c r="B1390" t="inlineStr">
        <is>
          <t>東京</t>
        </is>
      </c>
      <c r="C1390" t="inlineStr">
        <is>
          <t>元島名変電所</t>
        </is>
      </c>
      <c r="D1390" t="inlineStr">
        <is>
          <t>群馬県</t>
        </is>
      </c>
      <c r="E1390" t="n">
        <v>66</v>
      </c>
      <c r="G1390" s="3" t="n">
        <v>36.332051</v>
      </c>
      <c r="H1390" s="3" t="n">
        <v>139.064104</v>
      </c>
      <c r="I1390" t="inlineStr">
        <is>
          <t>OSM実測</t>
        </is>
      </c>
      <c r="J1390" t="n">
        <v>47</v>
      </c>
      <c r="K1390" t="n">
        <v>49</v>
      </c>
      <c r="L1390" t="n">
        <v>-38</v>
      </c>
      <c r="M1390" t="n">
        <v>11</v>
      </c>
      <c r="N1390" t="n">
        <v>0</v>
      </c>
      <c r="O1390" t="inlineStr">
        <is>
          <t>不可 #3</t>
        </is>
      </c>
      <c r="P1390" t="inlineStr">
        <is>
          <t>有り</t>
        </is>
      </c>
      <c r="R1390" s="4">
        <f>IF(COUNT($M1390:$N1390)=0,"",IF(AND(IF($N1390&lt;&gt;"",$N1390,$M1390)&lt;=0,$O1390&lt;&gt;"可"),"警告",""))</f>
        <v/>
      </c>
      <c r="S1390" s="4">
        <f>IF(COUNT($M1390:$N1390)=0,0,IF(IF($N1390&lt;&gt;"",$N1390,$M1390)&gt;=スコアリング基準!$B$20,スコアリング基準!$C$20,IF(IF($N1390&lt;&gt;"",$N1390,$M1390)&gt;=スコアリング基準!$B$21,スコアリング基準!$C$21,IF(IF($N1390&lt;&gt;"",$N1390,$M1390)&gt;0,スコアリング基準!$C$22,0))))</f>
        <v/>
      </c>
      <c r="T1390" s="4">
        <f>IF($O1390="可",スコアリング基準!$C$23,0)</f>
        <v/>
      </c>
      <c r="U1390" s="4">
        <f>IF(OR(COUNT($K1390:$L1390)&lt;2,$K1390=0),0,IF(ABS($L1390)/$K1390&lt;=スコアリング基準!$B$24,スコアリング基準!$C$24,IF(ABS($L1390)/$K1390&lt;=スコアリング基準!$B$25,スコアリング基準!$C$25,IF(ABS($L1390)/$K1390&lt;=スコアリング基準!$B$26,スコアリング基準!$C$26,0))))</f>
        <v/>
      </c>
      <c r="V1390" s="4">
        <f>IF($P1390="なし",スコアリング基準!$C$27,0)</f>
        <v/>
      </c>
      <c r="W1390" s="4">
        <f>IF($F1390="",0,IF(ISNUMBER($F1390),IF($F1390&lt;=スコアリング基準!$B$28,スコアリング基準!$C$28,スコアリング基準!$C$29),0))</f>
        <v/>
      </c>
      <c r="X1390" s="4">
        <f>IFERROR(VLOOKUP($B1390,スコアリング基準!$A$36:$B$46,2,FALSE),0)</f>
        <v/>
      </c>
      <c r="Y1390" s="4">
        <f>SUM($S1390:$X1390)</f>
        <v/>
      </c>
      <c r="Z1390" s="4">
        <f>IF(COUNT($M1390:$N1390)=0,"データ無",IF($Y1390&gt;=スコアリング基準!$B$30,"S",IF($Y1390&gt;=スコアリング基準!$B$31,"A",IF($Y1390&gt;=スコアリング基準!$B$32,"B","C"))))</f>
        <v/>
      </c>
      <c r="AA1390">
        <f>IFERROR(INDEX(実績DB!$I$3:$I$104,MATCH($B1390&amp;$C1390,実績DB!$J$3:$J$104,0)),"")</f>
        <v/>
      </c>
    </row>
    <row r="1391">
      <c r="A1391" t="n">
        <v>1389</v>
      </c>
      <c r="B1391" t="inlineStr">
        <is>
          <t>東京</t>
        </is>
      </c>
      <c r="C1391" t="inlineStr">
        <is>
          <t>入間変電所</t>
        </is>
      </c>
      <c r="D1391" t="inlineStr">
        <is>
          <t>埼玉県</t>
        </is>
      </c>
      <c r="E1391" t="n">
        <v>66</v>
      </c>
      <c r="G1391" s="3" t="n">
        <v>35.833769</v>
      </c>
      <c r="H1391" s="3" t="n">
        <v>139.402834</v>
      </c>
      <c r="I1391" t="inlineStr">
        <is>
          <t>OSM実測</t>
        </is>
      </c>
      <c r="J1391" t="n">
        <v>38</v>
      </c>
      <c r="K1391" t="n">
        <v>39</v>
      </c>
      <c r="L1391" t="n">
        <v>-20</v>
      </c>
      <c r="M1391" t="n">
        <v>19</v>
      </c>
      <c r="N1391" t="n">
        <v>19</v>
      </c>
      <c r="O1391" t="inlineStr">
        <is>
          <t>不可 #3</t>
        </is>
      </c>
      <c r="P1391" t="inlineStr">
        <is>
          <t>なし</t>
        </is>
      </c>
      <c r="R1391" s="4">
        <f>IF(COUNT($M1391:$N1391)=0,"",IF(AND(IF($N1391&lt;&gt;"",$N1391,$M1391)&lt;=0,$O1391&lt;&gt;"可"),"警告",""))</f>
        <v/>
      </c>
      <c r="S1391" s="4">
        <f>IF(COUNT($M1391:$N1391)=0,0,IF(IF($N1391&lt;&gt;"",$N1391,$M1391)&gt;=スコアリング基準!$B$20,スコアリング基準!$C$20,IF(IF($N1391&lt;&gt;"",$N1391,$M1391)&gt;=スコアリング基準!$B$21,スコアリング基準!$C$21,IF(IF($N1391&lt;&gt;"",$N1391,$M1391)&gt;0,スコアリング基準!$C$22,0))))</f>
        <v/>
      </c>
      <c r="T1391" s="4">
        <f>IF($O1391="可",スコアリング基準!$C$23,0)</f>
        <v/>
      </c>
      <c r="U1391" s="4">
        <f>IF(OR(COUNT($K1391:$L1391)&lt;2,$K1391=0),0,IF(ABS($L1391)/$K1391&lt;=スコアリング基準!$B$24,スコアリング基準!$C$24,IF(ABS($L1391)/$K1391&lt;=スコアリング基準!$B$25,スコアリング基準!$C$25,IF(ABS($L1391)/$K1391&lt;=スコアリング基準!$B$26,スコアリング基準!$C$26,0))))</f>
        <v/>
      </c>
      <c r="V1391" s="4">
        <f>IF($P1391="なし",スコアリング基準!$C$27,0)</f>
        <v/>
      </c>
      <c r="W1391" s="4">
        <f>IF($F1391="",0,IF(ISNUMBER($F1391),IF($F1391&lt;=スコアリング基準!$B$28,スコアリング基準!$C$28,スコアリング基準!$C$29),0))</f>
        <v/>
      </c>
      <c r="X1391" s="4">
        <f>IFERROR(VLOOKUP($B1391,スコアリング基準!$A$36:$B$46,2,FALSE),0)</f>
        <v/>
      </c>
      <c r="Y1391" s="4">
        <f>SUM($S1391:$X1391)</f>
        <v/>
      </c>
      <c r="Z1391" s="4">
        <f>IF(COUNT($M1391:$N1391)=0,"データ無",IF($Y1391&gt;=スコアリング基準!$B$30,"S",IF($Y1391&gt;=スコアリング基準!$B$31,"A",IF($Y1391&gt;=スコアリング基準!$B$32,"B","C"))))</f>
        <v/>
      </c>
      <c r="AA1391">
        <f>IFERROR(INDEX(実績DB!$I$3:$I$104,MATCH($B1391&amp;$C1391,実績DB!$J$3:$J$104,0)),"")</f>
        <v/>
      </c>
    </row>
    <row r="1392">
      <c r="A1392" t="n">
        <v>1390</v>
      </c>
      <c r="B1392" t="inlineStr">
        <is>
          <t>東京</t>
        </is>
      </c>
      <c r="C1392" t="inlineStr">
        <is>
          <t>八ツ沢変電所</t>
        </is>
      </c>
      <c r="D1392" t="inlineStr">
        <is>
          <t>山梨県</t>
        </is>
      </c>
      <c r="E1392" t="n">
        <v>66</v>
      </c>
      <c r="G1392" s="3" t="n">
        <v>35.61938</v>
      </c>
      <c r="H1392" s="3" t="n">
        <v>139.101271</v>
      </c>
      <c r="I1392" t="inlineStr">
        <is>
          <t>OSM実測</t>
        </is>
      </c>
      <c r="J1392" t="n">
        <v>33</v>
      </c>
      <c r="K1392" t="n">
        <v>34</v>
      </c>
      <c r="L1392" t="n">
        <v>-25</v>
      </c>
      <c r="M1392" t="n">
        <v>9</v>
      </c>
      <c r="N1392" t="n">
        <v>0</v>
      </c>
      <c r="O1392" t="inlineStr">
        <is>
          <t>不可 #3</t>
        </is>
      </c>
      <c r="P1392" t="inlineStr">
        <is>
          <t>有り</t>
        </is>
      </c>
      <c r="R1392" s="4">
        <f>IF(COUNT($M1392:$N1392)=0,"",IF(AND(IF($N1392&lt;&gt;"",$N1392,$M1392)&lt;=0,$O1392&lt;&gt;"可"),"警告",""))</f>
        <v/>
      </c>
      <c r="S1392" s="4">
        <f>IF(COUNT($M1392:$N1392)=0,0,IF(IF($N1392&lt;&gt;"",$N1392,$M1392)&gt;=スコアリング基準!$B$20,スコアリング基準!$C$20,IF(IF($N1392&lt;&gt;"",$N1392,$M1392)&gt;=スコアリング基準!$B$21,スコアリング基準!$C$21,IF(IF($N1392&lt;&gt;"",$N1392,$M1392)&gt;0,スコアリング基準!$C$22,0))))</f>
        <v/>
      </c>
      <c r="T1392" s="4">
        <f>IF($O1392="可",スコアリング基準!$C$23,0)</f>
        <v/>
      </c>
      <c r="U1392" s="4">
        <f>IF(OR(COUNT($K1392:$L1392)&lt;2,$K1392=0),0,IF(ABS($L1392)/$K1392&lt;=スコアリング基準!$B$24,スコアリング基準!$C$24,IF(ABS($L1392)/$K1392&lt;=スコアリング基準!$B$25,スコアリング基準!$C$25,IF(ABS($L1392)/$K1392&lt;=スコアリング基準!$B$26,スコアリング基準!$C$26,0))))</f>
        <v/>
      </c>
      <c r="V1392" s="4">
        <f>IF($P1392="なし",スコアリング基準!$C$27,0)</f>
        <v/>
      </c>
      <c r="W1392" s="4">
        <f>IF($F1392="",0,IF(ISNUMBER($F1392),IF($F1392&lt;=スコアリング基準!$B$28,スコアリング基準!$C$28,スコアリング基準!$C$29),0))</f>
        <v/>
      </c>
      <c r="X1392" s="4">
        <f>IFERROR(VLOOKUP($B1392,スコアリング基準!$A$36:$B$46,2,FALSE),0)</f>
        <v/>
      </c>
      <c r="Y1392" s="4">
        <f>SUM($S1392:$X1392)</f>
        <v/>
      </c>
      <c r="Z1392" s="4">
        <f>IF(COUNT($M1392:$N1392)=0,"データ無",IF($Y1392&gt;=スコアリング基準!$B$30,"S",IF($Y1392&gt;=スコアリング基準!$B$31,"A",IF($Y1392&gt;=スコアリング基準!$B$32,"B","C"))))</f>
        <v/>
      </c>
      <c r="AA1392">
        <f>IFERROR(INDEX(実績DB!$I$3:$I$104,MATCH($B1392&amp;$C1392,実績DB!$J$3:$J$104,0)),"")</f>
        <v/>
      </c>
    </row>
    <row r="1393">
      <c r="A1393" t="n">
        <v>1391</v>
      </c>
      <c r="B1393" t="inlineStr">
        <is>
          <t>東京</t>
        </is>
      </c>
      <c r="C1393" t="inlineStr">
        <is>
          <t>八代田変電所</t>
        </is>
      </c>
      <c r="D1393" t="inlineStr">
        <is>
          <t>静岡県</t>
        </is>
      </c>
      <c r="E1393" t="n">
        <v>66</v>
      </c>
      <c r="G1393" s="3" t="n">
        <v>34.947484</v>
      </c>
      <c r="H1393" s="3" t="n">
        <v>139.081105</v>
      </c>
      <c r="I1393" t="inlineStr">
        <is>
          <t>OSM実測</t>
        </is>
      </c>
      <c r="J1393" t="n">
        <v>38</v>
      </c>
      <c r="K1393" t="n">
        <v>39</v>
      </c>
      <c r="L1393" t="n">
        <v>-22</v>
      </c>
      <c r="M1393" t="n">
        <v>17</v>
      </c>
      <c r="N1393" t="n">
        <v>0</v>
      </c>
      <c r="O1393" t="inlineStr">
        <is>
          <t>不可 #3</t>
        </is>
      </c>
      <c r="P1393" t="inlineStr">
        <is>
          <t>有り</t>
        </is>
      </c>
      <c r="R1393" s="4">
        <f>IF(COUNT($M1393:$N1393)=0,"",IF(AND(IF($N1393&lt;&gt;"",$N1393,$M1393)&lt;=0,$O1393&lt;&gt;"可"),"警告",""))</f>
        <v/>
      </c>
      <c r="S1393" s="4">
        <f>IF(COUNT($M1393:$N1393)=0,0,IF(IF($N1393&lt;&gt;"",$N1393,$M1393)&gt;=スコアリング基準!$B$20,スコアリング基準!$C$20,IF(IF($N1393&lt;&gt;"",$N1393,$M1393)&gt;=スコアリング基準!$B$21,スコアリング基準!$C$21,IF(IF($N1393&lt;&gt;"",$N1393,$M1393)&gt;0,スコアリング基準!$C$22,0))))</f>
        <v/>
      </c>
      <c r="T1393" s="4">
        <f>IF($O1393="可",スコアリング基準!$C$23,0)</f>
        <v/>
      </c>
      <c r="U1393" s="4">
        <f>IF(OR(COUNT($K1393:$L1393)&lt;2,$K1393=0),0,IF(ABS($L1393)/$K1393&lt;=スコアリング基準!$B$24,スコアリング基準!$C$24,IF(ABS($L1393)/$K1393&lt;=スコアリング基準!$B$25,スコアリング基準!$C$25,IF(ABS($L1393)/$K1393&lt;=スコアリング基準!$B$26,スコアリング基準!$C$26,0))))</f>
        <v/>
      </c>
      <c r="V1393" s="4">
        <f>IF($P1393="なし",スコアリング基準!$C$27,0)</f>
        <v/>
      </c>
      <c r="W1393" s="4">
        <f>IF($F1393="",0,IF(ISNUMBER($F1393),IF($F1393&lt;=スコアリング基準!$B$28,スコアリング基準!$C$28,スコアリング基準!$C$29),0))</f>
        <v/>
      </c>
      <c r="X1393" s="4">
        <f>IFERROR(VLOOKUP($B1393,スコアリング基準!$A$36:$B$46,2,FALSE),0)</f>
        <v/>
      </c>
      <c r="Y1393" s="4">
        <f>SUM($S1393:$X1393)</f>
        <v/>
      </c>
      <c r="Z1393" s="4">
        <f>IF(COUNT($M1393:$N1393)=0,"データ無",IF($Y1393&gt;=スコアリング基準!$B$30,"S",IF($Y1393&gt;=スコアリング基準!$B$31,"A",IF($Y1393&gt;=スコアリング基準!$B$32,"B","C"))))</f>
        <v/>
      </c>
      <c r="AA1393">
        <f>IFERROR(INDEX(実績DB!$I$3:$I$104,MATCH($B1393&amp;$C1393,実績DB!$J$3:$J$104,0)),"")</f>
        <v/>
      </c>
    </row>
    <row r="1394">
      <c r="A1394" t="n">
        <v>1392</v>
      </c>
      <c r="B1394" t="inlineStr">
        <is>
          <t>東京</t>
        </is>
      </c>
      <c r="C1394" t="inlineStr">
        <is>
          <t>八千代台変電所</t>
        </is>
      </c>
      <c r="D1394" t="inlineStr">
        <is>
          <t>千葉県</t>
        </is>
      </c>
      <c r="E1394" t="n">
        <v>66</v>
      </c>
      <c r="G1394" s="3" t="n">
        <v>35.720294</v>
      </c>
      <c r="H1394" s="3" t="n">
        <v>140.095361</v>
      </c>
      <c r="I1394" t="inlineStr">
        <is>
          <t>OSM実測</t>
        </is>
      </c>
      <c r="J1394" t="n">
        <v>52</v>
      </c>
      <c r="K1394" t="n">
        <v>54</v>
      </c>
      <c r="L1394" t="n">
        <v>-40</v>
      </c>
      <c r="M1394" t="n">
        <v>14</v>
      </c>
      <c r="N1394" t="n">
        <v>0</v>
      </c>
      <c r="O1394" t="inlineStr">
        <is>
          <t>不可 #3</t>
        </is>
      </c>
      <c r="P1394" t="inlineStr">
        <is>
          <t>有り</t>
        </is>
      </c>
      <c r="R1394" s="4">
        <f>IF(COUNT($M1394:$N1394)=0,"",IF(AND(IF($N1394&lt;&gt;"",$N1394,$M1394)&lt;=0,$O1394&lt;&gt;"可"),"警告",""))</f>
        <v/>
      </c>
      <c r="S1394" s="4">
        <f>IF(COUNT($M1394:$N1394)=0,0,IF(IF($N1394&lt;&gt;"",$N1394,$M1394)&gt;=スコアリング基準!$B$20,スコアリング基準!$C$20,IF(IF($N1394&lt;&gt;"",$N1394,$M1394)&gt;=スコアリング基準!$B$21,スコアリング基準!$C$21,IF(IF($N1394&lt;&gt;"",$N1394,$M1394)&gt;0,スコアリング基準!$C$22,0))))</f>
        <v/>
      </c>
      <c r="T1394" s="4">
        <f>IF($O1394="可",スコアリング基準!$C$23,0)</f>
        <v/>
      </c>
      <c r="U1394" s="4">
        <f>IF(OR(COUNT($K1394:$L1394)&lt;2,$K1394=0),0,IF(ABS($L1394)/$K1394&lt;=スコアリング基準!$B$24,スコアリング基準!$C$24,IF(ABS($L1394)/$K1394&lt;=スコアリング基準!$B$25,スコアリング基準!$C$25,IF(ABS($L1394)/$K1394&lt;=スコアリング基準!$B$26,スコアリング基準!$C$26,0))))</f>
        <v/>
      </c>
      <c r="V1394" s="4">
        <f>IF($P1394="なし",スコアリング基準!$C$27,0)</f>
        <v/>
      </c>
      <c r="W1394" s="4">
        <f>IF($F1394="",0,IF(ISNUMBER($F1394),IF($F1394&lt;=スコアリング基準!$B$28,スコアリング基準!$C$28,スコアリング基準!$C$29),0))</f>
        <v/>
      </c>
      <c r="X1394" s="4">
        <f>IFERROR(VLOOKUP($B1394,スコアリング基準!$A$36:$B$46,2,FALSE),0)</f>
        <v/>
      </c>
      <c r="Y1394" s="4">
        <f>SUM($S1394:$X1394)</f>
        <v/>
      </c>
      <c r="Z1394" s="4">
        <f>IF(COUNT($M1394:$N1394)=0,"データ無",IF($Y1394&gt;=スコアリング基準!$B$30,"S",IF($Y1394&gt;=スコアリング基準!$B$31,"A",IF($Y1394&gt;=スコアリング基準!$B$32,"B","C"))))</f>
        <v/>
      </c>
      <c r="AA1394">
        <f>IFERROR(INDEX(実績DB!$I$3:$I$104,MATCH($B1394&amp;$C1394,実績DB!$J$3:$J$104,0)),"")</f>
        <v/>
      </c>
    </row>
    <row r="1395">
      <c r="A1395" t="n">
        <v>1393</v>
      </c>
      <c r="B1395" t="inlineStr">
        <is>
          <t>東京</t>
        </is>
      </c>
      <c r="C1395" t="inlineStr">
        <is>
          <t>八幡変電所</t>
        </is>
      </c>
      <c r="D1395" t="inlineStr">
        <is>
          <t>東京都</t>
        </is>
      </c>
      <c r="E1395" t="n">
        <v>66</v>
      </c>
      <c r="G1395" s="3" t="n">
        <v>35.718339</v>
      </c>
      <c r="H1395" s="3" t="n">
        <v>139.923764</v>
      </c>
      <c r="I1395" t="inlineStr">
        <is>
          <t>OSM実測</t>
        </is>
      </c>
      <c r="J1395" t="n">
        <v>57</v>
      </c>
      <c r="K1395" t="n">
        <v>59</v>
      </c>
      <c r="L1395" t="n">
        <v>-40</v>
      </c>
      <c r="M1395" t="n">
        <v>19</v>
      </c>
      <c r="N1395" t="n">
        <v>0</v>
      </c>
      <c r="O1395" t="inlineStr">
        <is>
          <t>不可 #3</t>
        </is>
      </c>
      <c r="P1395" t="inlineStr">
        <is>
          <t>有り</t>
        </is>
      </c>
      <c r="R1395" s="4">
        <f>IF(COUNT($M1395:$N1395)=0,"",IF(AND(IF($N1395&lt;&gt;"",$N1395,$M1395)&lt;=0,$O1395&lt;&gt;"可"),"警告",""))</f>
        <v/>
      </c>
      <c r="S1395" s="4">
        <f>IF(COUNT($M1395:$N1395)=0,0,IF(IF($N1395&lt;&gt;"",$N1395,$M1395)&gt;=スコアリング基準!$B$20,スコアリング基準!$C$20,IF(IF($N1395&lt;&gt;"",$N1395,$M1395)&gt;=スコアリング基準!$B$21,スコアリング基準!$C$21,IF(IF($N1395&lt;&gt;"",$N1395,$M1395)&gt;0,スコアリング基準!$C$22,0))))</f>
        <v/>
      </c>
      <c r="T1395" s="4">
        <f>IF($O1395="可",スコアリング基準!$C$23,0)</f>
        <v/>
      </c>
      <c r="U1395" s="4">
        <f>IF(OR(COUNT($K1395:$L1395)&lt;2,$K1395=0),0,IF(ABS($L1395)/$K1395&lt;=スコアリング基準!$B$24,スコアリング基準!$C$24,IF(ABS($L1395)/$K1395&lt;=スコアリング基準!$B$25,スコアリング基準!$C$25,IF(ABS($L1395)/$K1395&lt;=スコアリング基準!$B$26,スコアリング基準!$C$26,0))))</f>
        <v/>
      </c>
      <c r="V1395" s="4">
        <f>IF($P1395="なし",スコアリング基準!$C$27,0)</f>
        <v/>
      </c>
      <c r="W1395" s="4">
        <f>IF($F1395="",0,IF(ISNUMBER($F1395),IF($F1395&lt;=スコアリング基準!$B$28,スコアリング基準!$C$28,スコアリング基準!$C$29),0))</f>
        <v/>
      </c>
      <c r="X1395" s="4">
        <f>IFERROR(VLOOKUP($B1395,スコアリング基準!$A$36:$B$46,2,FALSE),0)</f>
        <v/>
      </c>
      <c r="Y1395" s="4">
        <f>SUM($S1395:$X1395)</f>
        <v/>
      </c>
      <c r="Z1395" s="4">
        <f>IF(COUNT($M1395:$N1395)=0,"データ無",IF($Y1395&gt;=スコアリング基準!$B$30,"S",IF($Y1395&gt;=スコアリング基準!$B$31,"A",IF($Y1395&gt;=スコアリング基準!$B$32,"B","C"))))</f>
        <v/>
      </c>
      <c r="AA1395">
        <f>IFERROR(INDEX(実績DB!$I$3:$I$104,MATCH($B1395&amp;$C1395,実績DB!$J$3:$J$104,0)),"")</f>
        <v/>
      </c>
    </row>
    <row r="1396">
      <c r="A1396" t="n">
        <v>1394</v>
      </c>
      <c r="B1396" t="inlineStr">
        <is>
          <t>東京</t>
        </is>
      </c>
      <c r="C1396" t="inlineStr">
        <is>
          <t>八斗島変電所</t>
        </is>
      </c>
      <c r="D1396" t="inlineStr">
        <is>
          <t>群馬県</t>
        </is>
      </c>
      <c r="E1396" t="n">
        <v>66</v>
      </c>
      <c r="G1396" s="3" t="n">
        <v>36.26501</v>
      </c>
      <c r="H1396" s="3" t="n">
        <v>139.217645</v>
      </c>
      <c r="I1396" t="inlineStr">
        <is>
          <t>OSM実測</t>
        </is>
      </c>
      <c r="J1396" t="n">
        <v>38</v>
      </c>
      <c r="K1396" t="n">
        <v>39</v>
      </c>
      <c r="L1396" t="n">
        <v>-26</v>
      </c>
      <c r="M1396" t="n">
        <v>13</v>
      </c>
      <c r="N1396" t="n">
        <v>13</v>
      </c>
      <c r="O1396" t="inlineStr">
        <is>
          <t>不可 #3</t>
        </is>
      </c>
      <c r="P1396" t="inlineStr">
        <is>
          <t>なし</t>
        </is>
      </c>
      <c r="R1396" s="4">
        <f>IF(COUNT($M1396:$N1396)=0,"",IF(AND(IF($N1396&lt;&gt;"",$N1396,$M1396)&lt;=0,$O1396&lt;&gt;"可"),"警告",""))</f>
        <v/>
      </c>
      <c r="S1396" s="4">
        <f>IF(COUNT($M1396:$N1396)=0,0,IF(IF($N1396&lt;&gt;"",$N1396,$M1396)&gt;=スコアリング基準!$B$20,スコアリング基準!$C$20,IF(IF($N1396&lt;&gt;"",$N1396,$M1396)&gt;=スコアリング基準!$B$21,スコアリング基準!$C$21,IF(IF($N1396&lt;&gt;"",$N1396,$M1396)&gt;0,スコアリング基準!$C$22,0))))</f>
        <v/>
      </c>
      <c r="T1396" s="4">
        <f>IF($O1396="可",スコアリング基準!$C$23,0)</f>
        <v/>
      </c>
      <c r="U1396" s="4">
        <f>IF(OR(COUNT($K1396:$L1396)&lt;2,$K1396=0),0,IF(ABS($L1396)/$K1396&lt;=スコアリング基準!$B$24,スコアリング基準!$C$24,IF(ABS($L1396)/$K1396&lt;=スコアリング基準!$B$25,スコアリング基準!$C$25,IF(ABS($L1396)/$K1396&lt;=スコアリング基準!$B$26,スコアリング基準!$C$26,0))))</f>
        <v/>
      </c>
      <c r="V1396" s="4">
        <f>IF($P1396="なし",スコアリング基準!$C$27,0)</f>
        <v/>
      </c>
      <c r="W1396" s="4">
        <f>IF($F1396="",0,IF(ISNUMBER($F1396),IF($F1396&lt;=スコアリング基準!$B$28,スコアリング基準!$C$28,スコアリング基準!$C$29),0))</f>
        <v/>
      </c>
      <c r="X1396" s="4">
        <f>IFERROR(VLOOKUP($B1396,スコアリング基準!$A$36:$B$46,2,FALSE),0)</f>
        <v/>
      </c>
      <c r="Y1396" s="4">
        <f>SUM($S1396:$X1396)</f>
        <v/>
      </c>
      <c r="Z1396" s="4">
        <f>IF(COUNT($M1396:$N1396)=0,"データ無",IF($Y1396&gt;=スコアリング基準!$B$30,"S",IF($Y1396&gt;=スコアリング基準!$B$31,"A",IF($Y1396&gt;=スコアリング基準!$B$32,"B","C"))))</f>
        <v/>
      </c>
      <c r="AA1396">
        <f>IFERROR(INDEX(実績DB!$I$3:$I$104,MATCH($B1396&amp;$C1396,実績DB!$J$3:$J$104,0)),"")</f>
        <v/>
      </c>
    </row>
    <row r="1397">
      <c r="A1397" t="n">
        <v>1395</v>
      </c>
      <c r="B1397" t="inlineStr">
        <is>
          <t>東京</t>
        </is>
      </c>
      <c r="C1397" t="inlineStr">
        <is>
          <t>八日市場変電所</t>
        </is>
      </c>
      <c r="D1397" t="inlineStr">
        <is>
          <t>千葉県</t>
        </is>
      </c>
      <c r="E1397" t="n">
        <v>66</v>
      </c>
      <c r="G1397" s="3" t="n">
        <v>35.7052</v>
      </c>
      <c r="H1397" s="3" t="n">
        <v>140.55406</v>
      </c>
      <c r="I1397" t="inlineStr">
        <is>
          <t>OSM実測</t>
        </is>
      </c>
      <c r="J1397" t="n">
        <v>42</v>
      </c>
      <c r="K1397" t="n">
        <v>44</v>
      </c>
      <c r="L1397" t="n">
        <v>-44</v>
      </c>
      <c r="M1397" t="n">
        <v>0</v>
      </c>
      <c r="N1397" t="n">
        <v>0</v>
      </c>
      <c r="O1397" t="inlineStr">
        <is>
          <t>不可 #3</t>
        </is>
      </c>
      <c r="P1397" t="inlineStr">
        <is>
          <t>有り</t>
        </is>
      </c>
      <c r="R1397" s="4">
        <f>IF(COUNT($M1397:$N1397)=0,"",IF(AND(IF($N1397&lt;&gt;"",$N1397,$M1397)&lt;=0,$O1397&lt;&gt;"可"),"警告",""))</f>
        <v/>
      </c>
      <c r="S1397" s="4">
        <f>IF(COUNT($M1397:$N1397)=0,0,IF(IF($N1397&lt;&gt;"",$N1397,$M1397)&gt;=スコアリング基準!$B$20,スコアリング基準!$C$20,IF(IF($N1397&lt;&gt;"",$N1397,$M1397)&gt;=スコアリング基準!$B$21,スコアリング基準!$C$21,IF(IF($N1397&lt;&gt;"",$N1397,$M1397)&gt;0,スコアリング基準!$C$22,0))))</f>
        <v/>
      </c>
      <c r="T1397" s="4">
        <f>IF($O1397="可",スコアリング基準!$C$23,0)</f>
        <v/>
      </c>
      <c r="U1397" s="4">
        <f>IF(OR(COUNT($K1397:$L1397)&lt;2,$K1397=0),0,IF(ABS($L1397)/$K1397&lt;=スコアリング基準!$B$24,スコアリング基準!$C$24,IF(ABS($L1397)/$K1397&lt;=スコアリング基準!$B$25,スコアリング基準!$C$25,IF(ABS($L1397)/$K1397&lt;=スコアリング基準!$B$26,スコアリング基準!$C$26,0))))</f>
        <v/>
      </c>
      <c r="V1397" s="4">
        <f>IF($P1397="なし",スコアリング基準!$C$27,0)</f>
        <v/>
      </c>
      <c r="W1397" s="4">
        <f>IF($F1397="",0,IF(ISNUMBER($F1397),IF($F1397&lt;=スコアリング基準!$B$28,スコアリング基準!$C$28,スコアリング基準!$C$29),0))</f>
        <v/>
      </c>
      <c r="X1397" s="4">
        <f>IFERROR(VLOOKUP($B1397,スコアリング基準!$A$36:$B$46,2,FALSE),0)</f>
        <v/>
      </c>
      <c r="Y1397" s="4">
        <f>SUM($S1397:$X1397)</f>
        <v/>
      </c>
      <c r="Z1397" s="4">
        <f>IF(COUNT($M1397:$N1397)=0,"データ無",IF($Y1397&gt;=スコアリング基準!$B$30,"S",IF($Y1397&gt;=スコアリング基準!$B$31,"A",IF($Y1397&gt;=スコアリング基準!$B$32,"B","C"))))</f>
        <v/>
      </c>
      <c r="AA1397">
        <f>IFERROR(INDEX(実績DB!$I$3:$I$104,MATCH($B1397&amp;$C1397,実績DB!$J$3:$J$104,0)),"")</f>
        <v/>
      </c>
    </row>
    <row r="1398">
      <c r="A1398" t="n">
        <v>1396</v>
      </c>
      <c r="B1398" t="inlineStr">
        <is>
          <t>東京</t>
        </is>
      </c>
      <c r="C1398" t="inlineStr">
        <is>
          <t>八木崎変電所</t>
        </is>
      </c>
      <c r="D1398" t="inlineStr">
        <is>
          <t>埼玉県</t>
        </is>
      </c>
      <c r="E1398" t="n">
        <v>66</v>
      </c>
      <c r="G1398" s="3" t="n">
        <v>35.970694</v>
      </c>
      <c r="H1398" s="3" t="n">
        <v>139.740972</v>
      </c>
      <c r="I1398" t="inlineStr">
        <is>
          <t>OSM実測</t>
        </is>
      </c>
      <c r="J1398" t="n">
        <v>57</v>
      </c>
      <c r="K1398" t="n">
        <v>59</v>
      </c>
      <c r="L1398" t="n">
        <v>-40</v>
      </c>
      <c r="M1398" t="n">
        <v>19</v>
      </c>
      <c r="N1398" t="n">
        <v>0</v>
      </c>
      <c r="O1398" t="inlineStr">
        <is>
          <t>不可 #3</t>
        </is>
      </c>
      <c r="P1398" t="inlineStr">
        <is>
          <t>有り</t>
        </is>
      </c>
      <c r="R1398" s="4">
        <f>IF(COUNT($M1398:$N1398)=0,"",IF(AND(IF($N1398&lt;&gt;"",$N1398,$M1398)&lt;=0,$O1398&lt;&gt;"可"),"警告",""))</f>
        <v/>
      </c>
      <c r="S1398" s="4">
        <f>IF(COUNT($M1398:$N1398)=0,0,IF(IF($N1398&lt;&gt;"",$N1398,$M1398)&gt;=スコアリング基準!$B$20,スコアリング基準!$C$20,IF(IF($N1398&lt;&gt;"",$N1398,$M1398)&gt;=スコアリング基準!$B$21,スコアリング基準!$C$21,IF(IF($N1398&lt;&gt;"",$N1398,$M1398)&gt;0,スコアリング基準!$C$22,0))))</f>
        <v/>
      </c>
      <c r="T1398" s="4">
        <f>IF($O1398="可",スコアリング基準!$C$23,0)</f>
        <v/>
      </c>
      <c r="U1398" s="4">
        <f>IF(OR(COUNT($K1398:$L1398)&lt;2,$K1398=0),0,IF(ABS($L1398)/$K1398&lt;=スコアリング基準!$B$24,スコアリング基準!$C$24,IF(ABS($L1398)/$K1398&lt;=スコアリング基準!$B$25,スコアリング基準!$C$25,IF(ABS($L1398)/$K1398&lt;=スコアリング基準!$B$26,スコアリング基準!$C$26,0))))</f>
        <v/>
      </c>
      <c r="V1398" s="4">
        <f>IF($P1398="なし",スコアリング基準!$C$27,0)</f>
        <v/>
      </c>
      <c r="W1398" s="4">
        <f>IF($F1398="",0,IF(ISNUMBER($F1398),IF($F1398&lt;=スコアリング基準!$B$28,スコアリング基準!$C$28,スコアリング基準!$C$29),0))</f>
        <v/>
      </c>
      <c r="X1398" s="4">
        <f>IFERROR(VLOOKUP($B1398,スコアリング基準!$A$36:$B$46,2,FALSE),0)</f>
        <v/>
      </c>
      <c r="Y1398" s="4">
        <f>SUM($S1398:$X1398)</f>
        <v/>
      </c>
      <c r="Z1398" s="4">
        <f>IF(COUNT($M1398:$N1398)=0,"データ無",IF($Y1398&gt;=スコアリング基準!$B$30,"S",IF($Y1398&gt;=スコアリング基準!$B$31,"A",IF($Y1398&gt;=スコアリング基準!$B$32,"B","C"))))</f>
        <v/>
      </c>
      <c r="AA1398">
        <f>IFERROR(INDEX(実績DB!$I$3:$I$104,MATCH($B1398&amp;$C1398,実績DB!$J$3:$J$104,0)),"")</f>
        <v/>
      </c>
    </row>
    <row r="1399">
      <c r="A1399" t="n">
        <v>1397</v>
      </c>
      <c r="B1399" t="inlineStr">
        <is>
          <t>東京</t>
        </is>
      </c>
      <c r="C1399" t="inlineStr">
        <is>
          <t>八柱変電所</t>
        </is>
      </c>
      <c r="D1399" t="inlineStr">
        <is>
          <t>千葉県</t>
        </is>
      </c>
      <c r="E1399" t="n">
        <v>66</v>
      </c>
      <c r="G1399" s="3" t="n">
        <v>35.791898</v>
      </c>
      <c r="H1399" s="3" t="n">
        <v>139.947099</v>
      </c>
      <c r="I1399" t="inlineStr">
        <is>
          <t>OSM実測</t>
        </is>
      </c>
      <c r="J1399" t="n">
        <v>57</v>
      </c>
      <c r="K1399" t="n">
        <v>59</v>
      </c>
      <c r="L1399" t="n">
        <v>-40</v>
      </c>
      <c r="M1399" t="n">
        <v>19</v>
      </c>
      <c r="N1399" t="n">
        <v>0</v>
      </c>
      <c r="O1399" t="inlineStr">
        <is>
          <t>不可 #3</t>
        </is>
      </c>
      <c r="P1399" t="inlineStr">
        <is>
          <t>有り</t>
        </is>
      </c>
      <c r="R1399" s="4">
        <f>IF(COUNT($M1399:$N1399)=0,"",IF(AND(IF($N1399&lt;&gt;"",$N1399,$M1399)&lt;=0,$O1399&lt;&gt;"可"),"警告",""))</f>
        <v/>
      </c>
      <c r="S1399" s="4">
        <f>IF(COUNT($M1399:$N1399)=0,0,IF(IF($N1399&lt;&gt;"",$N1399,$M1399)&gt;=スコアリング基準!$B$20,スコアリング基準!$C$20,IF(IF($N1399&lt;&gt;"",$N1399,$M1399)&gt;=スコアリング基準!$B$21,スコアリング基準!$C$21,IF(IF($N1399&lt;&gt;"",$N1399,$M1399)&gt;0,スコアリング基準!$C$22,0))))</f>
        <v/>
      </c>
      <c r="T1399" s="4">
        <f>IF($O1399="可",スコアリング基準!$C$23,0)</f>
        <v/>
      </c>
      <c r="U1399" s="4">
        <f>IF(OR(COUNT($K1399:$L1399)&lt;2,$K1399=0),0,IF(ABS($L1399)/$K1399&lt;=スコアリング基準!$B$24,スコアリング基準!$C$24,IF(ABS($L1399)/$K1399&lt;=スコアリング基準!$B$25,スコアリング基準!$C$25,IF(ABS($L1399)/$K1399&lt;=スコアリング基準!$B$26,スコアリング基準!$C$26,0))))</f>
        <v/>
      </c>
      <c r="V1399" s="4">
        <f>IF($P1399="なし",スコアリング基準!$C$27,0)</f>
        <v/>
      </c>
      <c r="W1399" s="4">
        <f>IF($F1399="",0,IF(ISNUMBER($F1399),IF($F1399&lt;=スコアリング基準!$B$28,スコアリング基準!$C$28,スコアリング基準!$C$29),0))</f>
        <v/>
      </c>
      <c r="X1399" s="4">
        <f>IFERROR(VLOOKUP($B1399,スコアリング基準!$A$36:$B$46,2,FALSE),0)</f>
        <v/>
      </c>
      <c r="Y1399" s="4">
        <f>SUM($S1399:$X1399)</f>
        <v/>
      </c>
      <c r="Z1399" s="4">
        <f>IF(COUNT($M1399:$N1399)=0,"データ無",IF($Y1399&gt;=スコアリング基準!$B$30,"S",IF($Y1399&gt;=スコアリング基準!$B$31,"A",IF($Y1399&gt;=スコアリング基準!$B$32,"B","C"))))</f>
        <v/>
      </c>
      <c r="AA1399">
        <f>IFERROR(INDEX(実績DB!$I$3:$I$104,MATCH($B1399&amp;$C1399,実績DB!$J$3:$J$104,0)),"")</f>
        <v/>
      </c>
    </row>
    <row r="1400">
      <c r="A1400" t="n">
        <v>1398</v>
      </c>
      <c r="B1400" t="inlineStr">
        <is>
          <t>東京</t>
        </is>
      </c>
      <c r="C1400" t="inlineStr">
        <is>
          <t>八潮変電所</t>
        </is>
      </c>
      <c r="D1400" t="inlineStr">
        <is>
          <t>埼玉県</t>
        </is>
      </c>
      <c r="E1400" t="n">
        <v>66</v>
      </c>
      <c r="G1400" s="3" t="n">
        <v>35.821129</v>
      </c>
      <c r="H1400" s="3" t="n">
        <v>139.845841</v>
      </c>
      <c r="I1400" t="inlineStr">
        <is>
          <t>OSM実測</t>
        </is>
      </c>
      <c r="J1400" t="n">
        <v>57</v>
      </c>
      <c r="K1400" t="n">
        <v>59</v>
      </c>
      <c r="L1400" t="n">
        <v>-40</v>
      </c>
      <c r="M1400" t="n">
        <v>19</v>
      </c>
      <c r="N1400" t="n">
        <v>0</v>
      </c>
      <c r="O1400" t="inlineStr">
        <is>
          <t>不可 #3</t>
        </is>
      </c>
      <c r="P1400" t="inlineStr">
        <is>
          <t>有り</t>
        </is>
      </c>
      <c r="R1400" s="4">
        <f>IF(COUNT($M1400:$N1400)=0,"",IF(AND(IF($N1400&lt;&gt;"",$N1400,$M1400)&lt;=0,$O1400&lt;&gt;"可"),"警告",""))</f>
        <v/>
      </c>
      <c r="S1400" s="4">
        <f>IF(COUNT($M1400:$N1400)=0,0,IF(IF($N1400&lt;&gt;"",$N1400,$M1400)&gt;=スコアリング基準!$B$20,スコアリング基準!$C$20,IF(IF($N1400&lt;&gt;"",$N1400,$M1400)&gt;=スコアリング基準!$B$21,スコアリング基準!$C$21,IF(IF($N1400&lt;&gt;"",$N1400,$M1400)&gt;0,スコアリング基準!$C$22,0))))</f>
        <v/>
      </c>
      <c r="T1400" s="4">
        <f>IF($O1400="可",スコアリング基準!$C$23,0)</f>
        <v/>
      </c>
      <c r="U1400" s="4">
        <f>IF(OR(COUNT($K1400:$L1400)&lt;2,$K1400=0),0,IF(ABS($L1400)/$K1400&lt;=スコアリング基準!$B$24,スコアリング基準!$C$24,IF(ABS($L1400)/$K1400&lt;=スコアリング基準!$B$25,スコアリング基準!$C$25,IF(ABS($L1400)/$K1400&lt;=スコアリング基準!$B$26,スコアリング基準!$C$26,0))))</f>
        <v/>
      </c>
      <c r="V1400" s="4">
        <f>IF($P1400="なし",スコアリング基準!$C$27,0)</f>
        <v/>
      </c>
      <c r="W1400" s="4">
        <f>IF($F1400="",0,IF(ISNUMBER($F1400),IF($F1400&lt;=スコアリング基準!$B$28,スコアリング基準!$C$28,スコアリング基準!$C$29),0))</f>
        <v/>
      </c>
      <c r="X1400" s="4">
        <f>IFERROR(VLOOKUP($B1400,スコアリング基準!$A$36:$B$46,2,FALSE),0)</f>
        <v/>
      </c>
      <c r="Y1400" s="4">
        <f>SUM($S1400:$X1400)</f>
        <v/>
      </c>
      <c r="Z1400" s="4">
        <f>IF(COUNT($M1400:$N1400)=0,"データ無",IF($Y1400&gt;=スコアリング基準!$B$30,"S",IF($Y1400&gt;=スコアリング基準!$B$31,"A",IF($Y1400&gt;=スコアリング基準!$B$32,"B","C"))))</f>
        <v/>
      </c>
      <c r="AA1400">
        <f>IFERROR(INDEX(実績DB!$I$3:$I$104,MATCH($B1400&amp;$C1400,実績DB!$J$3:$J$104,0)),"")</f>
        <v/>
      </c>
    </row>
    <row r="1401">
      <c r="A1401" t="n">
        <v>1399</v>
      </c>
      <c r="B1401" t="inlineStr">
        <is>
          <t>東京</t>
        </is>
      </c>
      <c r="C1401" t="inlineStr">
        <is>
          <t>八王子変電所</t>
        </is>
      </c>
      <c r="D1401" t="inlineStr">
        <is>
          <t>東京都</t>
        </is>
      </c>
      <c r="E1401" t="n">
        <v>66</v>
      </c>
      <c r="G1401" s="3" t="n">
        <v>35.663963</v>
      </c>
      <c r="H1401" s="3" t="n">
        <v>139.324787</v>
      </c>
      <c r="I1401" t="inlineStr">
        <is>
          <t>OSM実測</t>
        </is>
      </c>
      <c r="J1401" t="n">
        <v>52</v>
      </c>
      <c r="K1401" t="n">
        <v>54</v>
      </c>
      <c r="L1401" t="n">
        <v>-40</v>
      </c>
      <c r="M1401" t="n">
        <v>14</v>
      </c>
      <c r="N1401" t="n">
        <v>14</v>
      </c>
      <c r="O1401" t="inlineStr">
        <is>
          <t>不可 #3</t>
        </is>
      </c>
      <c r="P1401" t="inlineStr">
        <is>
          <t>なし</t>
        </is>
      </c>
      <c r="R1401" s="4">
        <f>IF(COUNT($M1401:$N1401)=0,"",IF(AND(IF($N1401&lt;&gt;"",$N1401,$M1401)&lt;=0,$O1401&lt;&gt;"可"),"警告",""))</f>
        <v/>
      </c>
      <c r="S1401" s="4">
        <f>IF(COUNT($M1401:$N1401)=0,0,IF(IF($N1401&lt;&gt;"",$N1401,$M1401)&gt;=スコアリング基準!$B$20,スコアリング基準!$C$20,IF(IF($N1401&lt;&gt;"",$N1401,$M1401)&gt;=スコアリング基準!$B$21,スコアリング基準!$C$21,IF(IF($N1401&lt;&gt;"",$N1401,$M1401)&gt;0,スコアリング基準!$C$22,0))))</f>
        <v/>
      </c>
      <c r="T1401" s="4">
        <f>IF($O1401="可",スコアリング基準!$C$23,0)</f>
        <v/>
      </c>
      <c r="U1401" s="4">
        <f>IF(OR(COUNT($K1401:$L1401)&lt;2,$K1401=0),0,IF(ABS($L1401)/$K1401&lt;=スコアリング基準!$B$24,スコアリング基準!$C$24,IF(ABS($L1401)/$K1401&lt;=スコアリング基準!$B$25,スコアリング基準!$C$25,IF(ABS($L1401)/$K1401&lt;=スコアリング基準!$B$26,スコアリング基準!$C$26,0))))</f>
        <v/>
      </c>
      <c r="V1401" s="4">
        <f>IF($P1401="なし",スコアリング基準!$C$27,0)</f>
        <v/>
      </c>
      <c r="W1401" s="4">
        <f>IF($F1401="",0,IF(ISNUMBER($F1401),IF($F1401&lt;=スコアリング基準!$B$28,スコアリング基準!$C$28,スコアリング基準!$C$29),0))</f>
        <v/>
      </c>
      <c r="X1401" s="4">
        <f>IFERROR(VLOOKUP($B1401,スコアリング基準!$A$36:$B$46,2,FALSE),0)</f>
        <v/>
      </c>
      <c r="Y1401" s="4">
        <f>SUM($S1401:$X1401)</f>
        <v/>
      </c>
      <c r="Z1401" s="4">
        <f>IF(COUNT($M1401:$N1401)=0,"データ無",IF($Y1401&gt;=スコアリング基準!$B$30,"S",IF($Y1401&gt;=スコアリング基準!$B$31,"A",IF($Y1401&gt;=スコアリング基準!$B$32,"B","C"))))</f>
        <v/>
      </c>
      <c r="AA1401">
        <f>IFERROR(INDEX(実績DB!$I$3:$I$104,MATCH($B1401&amp;$C1401,実績DB!$J$3:$J$104,0)),"")</f>
        <v/>
      </c>
    </row>
    <row r="1402">
      <c r="A1402" t="n">
        <v>1400</v>
      </c>
      <c r="B1402" t="inlineStr">
        <is>
          <t>東京</t>
        </is>
      </c>
      <c r="C1402" t="inlineStr">
        <is>
          <t>八郷変電所</t>
        </is>
      </c>
      <c r="D1402" t="inlineStr">
        <is>
          <t>茨城県</t>
        </is>
      </c>
      <c r="E1402" t="n">
        <v>66</v>
      </c>
      <c r="G1402" s="3" t="n">
        <v>36.240964</v>
      </c>
      <c r="H1402" s="3" t="n">
        <v>140.201745</v>
      </c>
      <c r="I1402" t="inlineStr">
        <is>
          <t>OSM実測</t>
        </is>
      </c>
      <c r="J1402" t="n">
        <v>28</v>
      </c>
      <c r="K1402" t="n">
        <v>29</v>
      </c>
      <c r="L1402" t="n">
        <v>-29</v>
      </c>
      <c r="M1402" t="n">
        <v>0</v>
      </c>
      <c r="N1402" t="n">
        <v>0</v>
      </c>
      <c r="O1402" t="inlineStr">
        <is>
          <t>不可 #3</t>
        </is>
      </c>
      <c r="P1402" t="inlineStr">
        <is>
          <t>有り</t>
        </is>
      </c>
      <c r="R1402" s="4">
        <f>IF(COUNT($M1402:$N1402)=0,"",IF(AND(IF($N1402&lt;&gt;"",$N1402,$M1402)&lt;=0,$O1402&lt;&gt;"可"),"警告",""))</f>
        <v/>
      </c>
      <c r="S1402" s="4">
        <f>IF(COUNT($M1402:$N1402)=0,0,IF(IF($N1402&lt;&gt;"",$N1402,$M1402)&gt;=スコアリング基準!$B$20,スコアリング基準!$C$20,IF(IF($N1402&lt;&gt;"",$N1402,$M1402)&gt;=スコアリング基準!$B$21,スコアリング基準!$C$21,IF(IF($N1402&lt;&gt;"",$N1402,$M1402)&gt;0,スコアリング基準!$C$22,0))))</f>
        <v/>
      </c>
      <c r="T1402" s="4">
        <f>IF($O1402="可",スコアリング基準!$C$23,0)</f>
        <v/>
      </c>
      <c r="U1402" s="4">
        <f>IF(OR(COUNT($K1402:$L1402)&lt;2,$K1402=0),0,IF(ABS($L1402)/$K1402&lt;=スコアリング基準!$B$24,スコアリング基準!$C$24,IF(ABS($L1402)/$K1402&lt;=スコアリング基準!$B$25,スコアリング基準!$C$25,IF(ABS($L1402)/$K1402&lt;=スコアリング基準!$B$26,スコアリング基準!$C$26,0))))</f>
        <v/>
      </c>
      <c r="V1402" s="4">
        <f>IF($P1402="なし",スコアリング基準!$C$27,0)</f>
        <v/>
      </c>
      <c r="W1402" s="4">
        <f>IF($F1402="",0,IF(ISNUMBER($F1402),IF($F1402&lt;=スコアリング基準!$B$28,スコアリング基準!$C$28,スコアリング基準!$C$29),0))</f>
        <v/>
      </c>
      <c r="X1402" s="4">
        <f>IFERROR(VLOOKUP($B1402,スコアリング基準!$A$36:$B$46,2,FALSE),0)</f>
        <v/>
      </c>
      <c r="Y1402" s="4">
        <f>SUM($S1402:$X1402)</f>
        <v/>
      </c>
      <c r="Z1402" s="4">
        <f>IF(COUNT($M1402:$N1402)=0,"データ無",IF($Y1402&gt;=スコアリング基準!$B$30,"S",IF($Y1402&gt;=スコアリング基準!$B$31,"A",IF($Y1402&gt;=スコアリング基準!$B$32,"B","C"))))</f>
        <v/>
      </c>
      <c r="AA1402">
        <f>IFERROR(INDEX(実績DB!$I$3:$I$104,MATCH($B1402&amp;$C1402,実績DB!$J$3:$J$104,0)),"")</f>
        <v/>
      </c>
    </row>
    <row r="1403">
      <c r="A1403" t="n">
        <v>1401</v>
      </c>
      <c r="B1403" t="inlineStr">
        <is>
          <t>東京</t>
        </is>
      </c>
      <c r="C1403" t="inlineStr">
        <is>
          <t>八重原変電所</t>
        </is>
      </c>
      <c r="D1403" t="inlineStr">
        <is>
          <t>千葉県</t>
        </is>
      </c>
      <c r="E1403" t="n">
        <v>66</v>
      </c>
      <c r="G1403" s="3" t="n">
        <v>35.322489</v>
      </c>
      <c r="H1403" s="3" t="n">
        <v>139.92242</v>
      </c>
      <c r="I1403" t="inlineStr">
        <is>
          <t>OSM実測</t>
        </is>
      </c>
      <c r="J1403" t="n">
        <v>57</v>
      </c>
      <c r="K1403" t="n">
        <v>59</v>
      </c>
      <c r="L1403" t="n">
        <v>-48</v>
      </c>
      <c r="M1403" t="n">
        <v>11</v>
      </c>
      <c r="N1403" t="n">
        <v>0</v>
      </c>
      <c r="O1403" t="inlineStr">
        <is>
          <t>不可 #3</t>
        </is>
      </c>
      <c r="P1403" t="inlineStr">
        <is>
          <t>有り</t>
        </is>
      </c>
      <c r="R1403" s="4">
        <f>IF(COUNT($M1403:$N1403)=0,"",IF(AND(IF($N1403&lt;&gt;"",$N1403,$M1403)&lt;=0,$O1403&lt;&gt;"可"),"警告",""))</f>
        <v/>
      </c>
      <c r="S1403" s="4">
        <f>IF(COUNT($M1403:$N1403)=0,0,IF(IF($N1403&lt;&gt;"",$N1403,$M1403)&gt;=スコアリング基準!$B$20,スコアリング基準!$C$20,IF(IF($N1403&lt;&gt;"",$N1403,$M1403)&gt;=スコアリング基準!$B$21,スコアリング基準!$C$21,IF(IF($N1403&lt;&gt;"",$N1403,$M1403)&gt;0,スコアリング基準!$C$22,0))))</f>
        <v/>
      </c>
      <c r="T1403" s="4">
        <f>IF($O1403="可",スコアリング基準!$C$23,0)</f>
        <v/>
      </c>
      <c r="U1403" s="4">
        <f>IF(OR(COUNT($K1403:$L1403)&lt;2,$K1403=0),0,IF(ABS($L1403)/$K1403&lt;=スコアリング基準!$B$24,スコアリング基準!$C$24,IF(ABS($L1403)/$K1403&lt;=スコアリング基準!$B$25,スコアリング基準!$C$25,IF(ABS($L1403)/$K1403&lt;=スコアリング基準!$B$26,スコアリング基準!$C$26,0))))</f>
        <v/>
      </c>
      <c r="V1403" s="4">
        <f>IF($P1403="なし",スコアリング基準!$C$27,0)</f>
        <v/>
      </c>
      <c r="W1403" s="4">
        <f>IF($F1403="",0,IF(ISNUMBER($F1403),IF($F1403&lt;=スコアリング基準!$B$28,スコアリング基準!$C$28,スコアリング基準!$C$29),0))</f>
        <v/>
      </c>
      <c r="X1403" s="4">
        <f>IFERROR(VLOOKUP($B1403,スコアリング基準!$A$36:$B$46,2,FALSE),0)</f>
        <v/>
      </c>
      <c r="Y1403" s="4">
        <f>SUM($S1403:$X1403)</f>
        <v/>
      </c>
      <c r="Z1403" s="4">
        <f>IF(COUNT($M1403:$N1403)=0,"データ無",IF($Y1403&gt;=スコアリング基準!$B$30,"S",IF($Y1403&gt;=スコアリング基準!$B$31,"A",IF($Y1403&gt;=スコアリング基準!$B$32,"B","C"))))</f>
        <v/>
      </c>
      <c r="AA1403">
        <f>IFERROR(INDEX(実績DB!$I$3:$I$104,MATCH($B1403&amp;$C1403,実績DB!$J$3:$J$104,0)),"")</f>
        <v/>
      </c>
    </row>
    <row r="1404">
      <c r="A1404" t="n">
        <v>1402</v>
      </c>
      <c r="B1404" t="inlineStr">
        <is>
          <t>東京</t>
        </is>
      </c>
      <c r="C1404" t="inlineStr">
        <is>
          <t>六会変電所</t>
        </is>
      </c>
      <c r="D1404" t="inlineStr">
        <is>
          <t>神奈川県</t>
        </is>
      </c>
      <c r="E1404" t="n">
        <v>66</v>
      </c>
      <c r="G1404" s="3" t="n">
        <v>35.381492</v>
      </c>
      <c r="H1404" s="3" t="n">
        <v>139.482806</v>
      </c>
      <c r="I1404" t="inlineStr">
        <is>
          <t>OSM実測</t>
        </is>
      </c>
      <c r="J1404" t="n">
        <v>52</v>
      </c>
      <c r="K1404" t="n">
        <v>54</v>
      </c>
      <c r="L1404" t="n">
        <v>-40</v>
      </c>
      <c r="M1404" t="n">
        <v>14</v>
      </c>
      <c r="N1404" t="n">
        <v>14</v>
      </c>
      <c r="O1404" t="inlineStr">
        <is>
          <t>不可 #3</t>
        </is>
      </c>
      <c r="P1404" t="inlineStr">
        <is>
          <t>なし</t>
        </is>
      </c>
      <c r="R1404" s="4">
        <f>IF(COUNT($M1404:$N1404)=0,"",IF(AND(IF($N1404&lt;&gt;"",$N1404,$M1404)&lt;=0,$O1404&lt;&gt;"可"),"警告",""))</f>
        <v/>
      </c>
      <c r="S1404" s="4">
        <f>IF(COUNT($M1404:$N1404)=0,0,IF(IF($N1404&lt;&gt;"",$N1404,$M1404)&gt;=スコアリング基準!$B$20,スコアリング基準!$C$20,IF(IF($N1404&lt;&gt;"",$N1404,$M1404)&gt;=スコアリング基準!$B$21,スコアリング基準!$C$21,IF(IF($N1404&lt;&gt;"",$N1404,$M1404)&gt;0,スコアリング基準!$C$22,0))))</f>
        <v/>
      </c>
      <c r="T1404" s="4">
        <f>IF($O1404="可",スコアリング基準!$C$23,0)</f>
        <v/>
      </c>
      <c r="U1404" s="4">
        <f>IF(OR(COUNT($K1404:$L1404)&lt;2,$K1404=0),0,IF(ABS($L1404)/$K1404&lt;=スコアリング基準!$B$24,スコアリング基準!$C$24,IF(ABS($L1404)/$K1404&lt;=スコアリング基準!$B$25,スコアリング基準!$C$25,IF(ABS($L1404)/$K1404&lt;=スコアリング基準!$B$26,スコアリング基準!$C$26,0))))</f>
        <v/>
      </c>
      <c r="V1404" s="4">
        <f>IF($P1404="なし",スコアリング基準!$C$27,0)</f>
        <v/>
      </c>
      <c r="W1404" s="4">
        <f>IF($F1404="",0,IF(ISNUMBER($F1404),IF($F1404&lt;=スコアリング基準!$B$28,スコアリング基準!$C$28,スコアリング基準!$C$29),0))</f>
        <v/>
      </c>
      <c r="X1404" s="4">
        <f>IFERROR(VLOOKUP($B1404,スコアリング基準!$A$36:$B$46,2,FALSE),0)</f>
        <v/>
      </c>
      <c r="Y1404" s="4">
        <f>SUM($S1404:$X1404)</f>
        <v/>
      </c>
      <c r="Z1404" s="4">
        <f>IF(COUNT($M1404:$N1404)=0,"データ無",IF($Y1404&gt;=スコアリング基準!$B$30,"S",IF($Y1404&gt;=スコアリング基準!$B$31,"A",IF($Y1404&gt;=スコアリング基準!$B$32,"B","C"))))</f>
        <v/>
      </c>
      <c r="AA1404">
        <f>IFERROR(INDEX(実績DB!$I$3:$I$104,MATCH($B1404&amp;$C1404,実績DB!$J$3:$J$104,0)),"")</f>
        <v/>
      </c>
    </row>
    <row r="1405">
      <c r="A1405" t="n">
        <v>1403</v>
      </c>
      <c r="B1405" t="inlineStr">
        <is>
          <t>東京</t>
        </is>
      </c>
      <c r="C1405" t="inlineStr">
        <is>
          <t>六供変電所</t>
        </is>
      </c>
      <c r="D1405" t="inlineStr">
        <is>
          <t>群馬県</t>
        </is>
      </c>
      <c r="E1405" t="n">
        <v>66</v>
      </c>
      <c r="G1405" s="3" t="n">
        <v>36.36468</v>
      </c>
      <c r="H1405" s="3" t="n">
        <v>139.074427</v>
      </c>
      <c r="I1405" t="inlineStr">
        <is>
          <t>OSM実測</t>
        </is>
      </c>
      <c r="J1405" t="n">
        <v>38</v>
      </c>
      <c r="K1405" t="n">
        <v>39</v>
      </c>
      <c r="L1405" t="n">
        <v>-21</v>
      </c>
      <c r="M1405" t="n">
        <v>18</v>
      </c>
      <c r="N1405" t="n">
        <v>0</v>
      </c>
      <c r="O1405" t="inlineStr">
        <is>
          <t>不可 #3</t>
        </is>
      </c>
      <c r="P1405" t="inlineStr">
        <is>
          <t>有り</t>
        </is>
      </c>
      <c r="R1405" s="4">
        <f>IF(COUNT($M1405:$N1405)=0,"",IF(AND(IF($N1405&lt;&gt;"",$N1405,$M1405)&lt;=0,$O1405&lt;&gt;"可"),"警告",""))</f>
        <v/>
      </c>
      <c r="S1405" s="4">
        <f>IF(COUNT($M1405:$N1405)=0,0,IF(IF($N1405&lt;&gt;"",$N1405,$M1405)&gt;=スコアリング基準!$B$20,スコアリング基準!$C$20,IF(IF($N1405&lt;&gt;"",$N1405,$M1405)&gt;=スコアリング基準!$B$21,スコアリング基準!$C$21,IF(IF($N1405&lt;&gt;"",$N1405,$M1405)&gt;0,スコアリング基準!$C$22,0))))</f>
        <v/>
      </c>
      <c r="T1405" s="4">
        <f>IF($O1405="可",スコアリング基準!$C$23,0)</f>
        <v/>
      </c>
      <c r="U1405" s="4">
        <f>IF(OR(COUNT($K1405:$L1405)&lt;2,$K1405=0),0,IF(ABS($L1405)/$K1405&lt;=スコアリング基準!$B$24,スコアリング基準!$C$24,IF(ABS($L1405)/$K1405&lt;=スコアリング基準!$B$25,スコアリング基準!$C$25,IF(ABS($L1405)/$K1405&lt;=スコアリング基準!$B$26,スコアリング基準!$C$26,0))))</f>
        <v/>
      </c>
      <c r="V1405" s="4">
        <f>IF($P1405="なし",スコアリング基準!$C$27,0)</f>
        <v/>
      </c>
      <c r="W1405" s="4">
        <f>IF($F1405="",0,IF(ISNUMBER($F1405),IF($F1405&lt;=スコアリング基準!$B$28,スコアリング基準!$C$28,スコアリング基準!$C$29),0))</f>
        <v/>
      </c>
      <c r="X1405" s="4">
        <f>IFERROR(VLOOKUP($B1405,スコアリング基準!$A$36:$B$46,2,FALSE),0)</f>
        <v/>
      </c>
      <c r="Y1405" s="4">
        <f>SUM($S1405:$X1405)</f>
        <v/>
      </c>
      <c r="Z1405" s="4">
        <f>IF(COUNT($M1405:$N1405)=0,"データ無",IF($Y1405&gt;=スコアリング基準!$B$30,"S",IF($Y1405&gt;=スコアリング基準!$B$31,"A",IF($Y1405&gt;=スコアリング基準!$B$32,"B","C"))))</f>
        <v/>
      </c>
      <c r="AA1405">
        <f>IFERROR(INDEX(実績DB!$I$3:$I$104,MATCH($B1405&amp;$C1405,実績DB!$J$3:$J$104,0)),"")</f>
        <v/>
      </c>
    </row>
    <row r="1406">
      <c r="A1406" t="n">
        <v>1404</v>
      </c>
      <c r="B1406" t="inlineStr">
        <is>
          <t>東京</t>
        </is>
      </c>
      <c r="C1406" t="inlineStr">
        <is>
          <t>六和変電所</t>
        </is>
      </c>
      <c r="D1406" t="inlineStr">
        <is>
          <t>千葉県</t>
        </is>
      </c>
      <c r="E1406" t="n">
        <v>66</v>
      </c>
      <c r="G1406" s="3" t="n">
        <v>35.81077</v>
      </c>
      <c r="H1406" s="3" t="n">
        <v>139.907085</v>
      </c>
      <c r="I1406" t="inlineStr">
        <is>
          <t>OSM実測</t>
        </is>
      </c>
      <c r="J1406" t="n">
        <v>47</v>
      </c>
      <c r="K1406" t="n">
        <v>49</v>
      </c>
      <c r="L1406" t="n">
        <v>-35</v>
      </c>
      <c r="M1406" t="n">
        <v>14</v>
      </c>
      <c r="N1406" t="n">
        <v>0</v>
      </c>
      <c r="O1406" t="inlineStr">
        <is>
          <t>不可 #3</t>
        </is>
      </c>
      <c r="P1406" t="inlineStr">
        <is>
          <t>有り</t>
        </is>
      </c>
      <c r="R1406" s="4">
        <f>IF(COUNT($M1406:$N1406)=0,"",IF(AND(IF($N1406&lt;&gt;"",$N1406,$M1406)&lt;=0,$O1406&lt;&gt;"可"),"警告",""))</f>
        <v/>
      </c>
      <c r="S1406" s="4">
        <f>IF(COUNT($M1406:$N1406)=0,0,IF(IF($N1406&lt;&gt;"",$N1406,$M1406)&gt;=スコアリング基準!$B$20,スコアリング基準!$C$20,IF(IF($N1406&lt;&gt;"",$N1406,$M1406)&gt;=スコアリング基準!$B$21,スコアリング基準!$C$21,IF(IF($N1406&lt;&gt;"",$N1406,$M1406)&gt;0,スコアリング基準!$C$22,0))))</f>
        <v/>
      </c>
      <c r="T1406" s="4">
        <f>IF($O1406="可",スコアリング基準!$C$23,0)</f>
        <v/>
      </c>
      <c r="U1406" s="4">
        <f>IF(OR(COUNT($K1406:$L1406)&lt;2,$K1406=0),0,IF(ABS($L1406)/$K1406&lt;=スコアリング基準!$B$24,スコアリング基準!$C$24,IF(ABS($L1406)/$K1406&lt;=スコアリング基準!$B$25,スコアリング基準!$C$25,IF(ABS($L1406)/$K1406&lt;=スコアリング基準!$B$26,スコアリング基準!$C$26,0))))</f>
        <v/>
      </c>
      <c r="V1406" s="4">
        <f>IF($P1406="なし",スコアリング基準!$C$27,0)</f>
        <v/>
      </c>
      <c r="W1406" s="4">
        <f>IF($F1406="",0,IF(ISNUMBER($F1406),IF($F1406&lt;=スコアリング基準!$B$28,スコアリング基準!$C$28,スコアリング基準!$C$29),0))</f>
        <v/>
      </c>
      <c r="X1406" s="4">
        <f>IFERROR(VLOOKUP($B1406,スコアリング基準!$A$36:$B$46,2,FALSE),0)</f>
        <v/>
      </c>
      <c r="Y1406" s="4">
        <f>SUM($S1406:$X1406)</f>
        <v/>
      </c>
      <c r="Z1406" s="4">
        <f>IF(COUNT($M1406:$N1406)=0,"データ無",IF($Y1406&gt;=スコアリング基準!$B$30,"S",IF($Y1406&gt;=スコアリング基準!$B$31,"A",IF($Y1406&gt;=スコアリング基準!$B$32,"B","C"))))</f>
        <v/>
      </c>
      <c r="AA1406">
        <f>IFERROR(INDEX(実績DB!$I$3:$I$104,MATCH($B1406&amp;$C1406,実績DB!$J$3:$J$104,0)),"")</f>
        <v/>
      </c>
    </row>
    <row r="1407">
      <c r="A1407" t="n">
        <v>1405</v>
      </c>
      <c r="B1407" t="inlineStr">
        <is>
          <t>東京</t>
        </is>
      </c>
      <c r="C1407" t="inlineStr">
        <is>
          <t>六浦変電所</t>
        </is>
      </c>
      <c r="D1407" t="inlineStr">
        <is>
          <t>神奈川県</t>
        </is>
      </c>
      <c r="E1407" t="n">
        <v>66</v>
      </c>
      <c r="G1407" s="3" t="n">
        <v>35.325127</v>
      </c>
      <c r="H1407" s="3" t="n">
        <v>139.606505</v>
      </c>
      <c r="I1407" t="inlineStr">
        <is>
          <t>OSM実測</t>
        </is>
      </c>
      <c r="J1407" t="n">
        <v>47</v>
      </c>
      <c r="K1407" t="n">
        <v>49</v>
      </c>
      <c r="L1407" t="n">
        <v>-35</v>
      </c>
      <c r="M1407" t="n">
        <v>14</v>
      </c>
      <c r="N1407" t="n">
        <v>0</v>
      </c>
      <c r="O1407" t="inlineStr">
        <is>
          <t>不可 #3</t>
        </is>
      </c>
      <c r="P1407" t="inlineStr">
        <is>
          <t>有り</t>
        </is>
      </c>
      <c r="R1407" s="4">
        <f>IF(COUNT($M1407:$N1407)=0,"",IF(AND(IF($N1407&lt;&gt;"",$N1407,$M1407)&lt;=0,$O1407&lt;&gt;"可"),"警告",""))</f>
        <v/>
      </c>
      <c r="S1407" s="4">
        <f>IF(COUNT($M1407:$N1407)=0,0,IF(IF($N1407&lt;&gt;"",$N1407,$M1407)&gt;=スコアリング基準!$B$20,スコアリング基準!$C$20,IF(IF($N1407&lt;&gt;"",$N1407,$M1407)&gt;=スコアリング基準!$B$21,スコアリング基準!$C$21,IF(IF($N1407&lt;&gt;"",$N1407,$M1407)&gt;0,スコアリング基準!$C$22,0))))</f>
        <v/>
      </c>
      <c r="T1407" s="4">
        <f>IF($O1407="可",スコアリング基準!$C$23,0)</f>
        <v/>
      </c>
      <c r="U1407" s="4">
        <f>IF(OR(COUNT($K1407:$L1407)&lt;2,$K1407=0),0,IF(ABS($L1407)/$K1407&lt;=スコアリング基準!$B$24,スコアリング基準!$C$24,IF(ABS($L1407)/$K1407&lt;=スコアリング基準!$B$25,スコアリング基準!$C$25,IF(ABS($L1407)/$K1407&lt;=スコアリング基準!$B$26,スコアリング基準!$C$26,0))))</f>
        <v/>
      </c>
      <c r="V1407" s="4">
        <f>IF($P1407="なし",スコアリング基準!$C$27,0)</f>
        <v/>
      </c>
      <c r="W1407" s="4">
        <f>IF($F1407="",0,IF(ISNUMBER($F1407),IF($F1407&lt;=スコアリング基準!$B$28,スコアリング基準!$C$28,スコアリング基準!$C$29),0))</f>
        <v/>
      </c>
      <c r="X1407" s="4">
        <f>IFERROR(VLOOKUP($B1407,スコアリング基準!$A$36:$B$46,2,FALSE),0)</f>
        <v/>
      </c>
      <c r="Y1407" s="4">
        <f>SUM($S1407:$X1407)</f>
        <v/>
      </c>
      <c r="Z1407" s="4">
        <f>IF(COUNT($M1407:$N1407)=0,"データ無",IF($Y1407&gt;=スコアリング基準!$B$30,"S",IF($Y1407&gt;=スコアリング基準!$B$31,"A",IF($Y1407&gt;=スコアリング基準!$B$32,"B","C"))))</f>
        <v/>
      </c>
      <c r="AA1407">
        <f>IFERROR(INDEX(実績DB!$I$3:$I$104,MATCH($B1407&amp;$C1407,実績DB!$J$3:$J$104,0)),"")</f>
        <v/>
      </c>
    </row>
    <row r="1408">
      <c r="A1408" t="n">
        <v>1406</v>
      </c>
      <c r="B1408" t="inlineStr">
        <is>
          <t>東京</t>
        </is>
      </c>
      <c r="C1408" t="inlineStr">
        <is>
          <t>六郷変電所</t>
        </is>
      </c>
      <c r="D1408" t="inlineStr">
        <is>
          <t>神奈川県</t>
        </is>
      </c>
      <c r="E1408" t="n">
        <v>66</v>
      </c>
      <c r="G1408" s="3" t="n">
        <v>35.5472</v>
      </c>
      <c r="H1408" s="3" t="n">
        <v>139.712958</v>
      </c>
      <c r="I1408" t="inlineStr">
        <is>
          <t>OSM実測</t>
        </is>
      </c>
      <c r="J1408" t="n">
        <v>57</v>
      </c>
      <c r="K1408" t="n">
        <v>59</v>
      </c>
      <c r="L1408" t="n">
        <v>-39</v>
      </c>
      <c r="M1408" t="n">
        <v>20</v>
      </c>
      <c r="N1408" t="n">
        <v>0</v>
      </c>
      <c r="O1408" t="inlineStr">
        <is>
          <t>不可 #3</t>
        </is>
      </c>
      <c r="P1408" t="inlineStr">
        <is>
          <t>有り</t>
        </is>
      </c>
      <c r="R1408" s="4">
        <f>IF(COUNT($M1408:$N1408)=0,"",IF(AND(IF($N1408&lt;&gt;"",$N1408,$M1408)&lt;=0,$O1408&lt;&gt;"可"),"警告",""))</f>
        <v/>
      </c>
      <c r="S1408" s="4">
        <f>IF(COUNT($M1408:$N1408)=0,0,IF(IF($N1408&lt;&gt;"",$N1408,$M1408)&gt;=スコアリング基準!$B$20,スコアリング基準!$C$20,IF(IF($N1408&lt;&gt;"",$N1408,$M1408)&gt;=スコアリング基準!$B$21,スコアリング基準!$C$21,IF(IF($N1408&lt;&gt;"",$N1408,$M1408)&gt;0,スコアリング基準!$C$22,0))))</f>
        <v/>
      </c>
      <c r="T1408" s="4">
        <f>IF($O1408="可",スコアリング基準!$C$23,0)</f>
        <v/>
      </c>
      <c r="U1408" s="4">
        <f>IF(OR(COUNT($K1408:$L1408)&lt;2,$K1408=0),0,IF(ABS($L1408)/$K1408&lt;=スコアリング基準!$B$24,スコアリング基準!$C$24,IF(ABS($L1408)/$K1408&lt;=スコアリング基準!$B$25,スコアリング基準!$C$25,IF(ABS($L1408)/$K1408&lt;=スコアリング基準!$B$26,スコアリング基準!$C$26,0))))</f>
        <v/>
      </c>
      <c r="V1408" s="4">
        <f>IF($P1408="なし",スコアリング基準!$C$27,0)</f>
        <v/>
      </c>
      <c r="W1408" s="4">
        <f>IF($F1408="",0,IF(ISNUMBER($F1408),IF($F1408&lt;=スコアリング基準!$B$28,スコアリング基準!$C$28,スコアリング基準!$C$29),0))</f>
        <v/>
      </c>
      <c r="X1408" s="4">
        <f>IFERROR(VLOOKUP($B1408,スコアリング基準!$A$36:$B$46,2,FALSE),0)</f>
        <v/>
      </c>
      <c r="Y1408" s="4">
        <f>SUM($S1408:$X1408)</f>
        <v/>
      </c>
      <c r="Z1408" s="4">
        <f>IF(COUNT($M1408:$N1408)=0,"データ無",IF($Y1408&gt;=スコアリング基準!$B$30,"S",IF($Y1408&gt;=スコアリング基準!$B$31,"A",IF($Y1408&gt;=スコアリング基準!$B$32,"B","C"))))</f>
        <v/>
      </c>
      <c r="AA1408">
        <f>IFERROR(INDEX(実績DB!$I$3:$I$104,MATCH($B1408&amp;$C1408,実績DB!$J$3:$J$104,0)),"")</f>
        <v/>
      </c>
    </row>
    <row r="1409">
      <c r="A1409" t="n">
        <v>1407</v>
      </c>
      <c r="B1409" t="inlineStr">
        <is>
          <t>東京</t>
        </is>
      </c>
      <c r="C1409" t="inlineStr">
        <is>
          <t>内ケ島変電所</t>
        </is>
      </c>
      <c r="D1409" t="inlineStr">
        <is>
          <t>群馬県</t>
        </is>
      </c>
      <c r="E1409" t="n">
        <v>66</v>
      </c>
      <c r="G1409" s="3" t="n">
        <v>36.283607</v>
      </c>
      <c r="H1409" s="3" t="n">
        <v>139.388918</v>
      </c>
      <c r="I1409" t="inlineStr">
        <is>
          <t>OSM実測</t>
        </is>
      </c>
      <c r="J1409" t="n">
        <v>47</v>
      </c>
      <c r="K1409" t="n">
        <v>49</v>
      </c>
      <c r="L1409" t="n">
        <v>-40</v>
      </c>
      <c r="M1409" t="n">
        <v>9</v>
      </c>
      <c r="N1409" t="n">
        <v>9</v>
      </c>
      <c r="O1409" t="inlineStr">
        <is>
          <t>不可 #3</t>
        </is>
      </c>
      <c r="P1409" t="inlineStr">
        <is>
          <t>なし</t>
        </is>
      </c>
      <c r="R1409" s="4">
        <f>IF(COUNT($M1409:$N1409)=0,"",IF(AND(IF($N1409&lt;&gt;"",$N1409,$M1409)&lt;=0,$O1409&lt;&gt;"可"),"警告",""))</f>
        <v/>
      </c>
      <c r="S1409" s="4">
        <f>IF(COUNT($M1409:$N1409)=0,0,IF(IF($N1409&lt;&gt;"",$N1409,$M1409)&gt;=スコアリング基準!$B$20,スコアリング基準!$C$20,IF(IF($N1409&lt;&gt;"",$N1409,$M1409)&gt;=スコアリング基準!$B$21,スコアリング基準!$C$21,IF(IF($N1409&lt;&gt;"",$N1409,$M1409)&gt;0,スコアリング基準!$C$22,0))))</f>
        <v/>
      </c>
      <c r="T1409" s="4">
        <f>IF($O1409="可",スコアリング基準!$C$23,0)</f>
        <v/>
      </c>
      <c r="U1409" s="4">
        <f>IF(OR(COUNT($K1409:$L1409)&lt;2,$K1409=0),0,IF(ABS($L1409)/$K1409&lt;=スコアリング基準!$B$24,スコアリング基準!$C$24,IF(ABS($L1409)/$K1409&lt;=スコアリング基準!$B$25,スコアリング基準!$C$25,IF(ABS($L1409)/$K1409&lt;=スコアリング基準!$B$26,スコアリング基準!$C$26,0))))</f>
        <v/>
      </c>
      <c r="V1409" s="4">
        <f>IF($P1409="なし",スコアリング基準!$C$27,0)</f>
        <v/>
      </c>
      <c r="W1409" s="4">
        <f>IF($F1409="",0,IF(ISNUMBER($F1409),IF($F1409&lt;=スコアリング基準!$B$28,スコアリング基準!$C$28,スコアリング基準!$C$29),0))</f>
        <v/>
      </c>
      <c r="X1409" s="4">
        <f>IFERROR(VLOOKUP($B1409,スコアリング基準!$A$36:$B$46,2,FALSE),0)</f>
        <v/>
      </c>
      <c r="Y1409" s="4">
        <f>SUM($S1409:$X1409)</f>
        <v/>
      </c>
      <c r="Z1409" s="4">
        <f>IF(COUNT($M1409:$N1409)=0,"データ無",IF($Y1409&gt;=スコアリング基準!$B$30,"S",IF($Y1409&gt;=スコアリング基準!$B$31,"A",IF($Y1409&gt;=スコアリング基準!$B$32,"B","C"))))</f>
        <v/>
      </c>
      <c r="AA1409">
        <f>IFERROR(INDEX(実績DB!$I$3:$I$104,MATCH($B1409&amp;$C1409,実績DB!$J$3:$J$104,0)),"")</f>
        <v/>
      </c>
    </row>
    <row r="1410">
      <c r="A1410" t="n">
        <v>1408</v>
      </c>
      <c r="B1410" t="inlineStr">
        <is>
          <t>東京</t>
        </is>
      </c>
      <c r="C1410" t="inlineStr">
        <is>
          <t>内匠変電所</t>
        </is>
      </c>
      <c r="D1410" t="inlineStr">
        <is>
          <t>埼玉県</t>
        </is>
      </c>
      <c r="E1410" t="n">
        <v>66</v>
      </c>
      <c r="G1410" s="3" t="n">
        <v>35.7877</v>
      </c>
      <c r="H1410" s="3" t="n">
        <v>139.817257</v>
      </c>
      <c r="I1410" t="inlineStr">
        <is>
          <t>OSM実測</t>
        </is>
      </c>
      <c r="J1410" t="n">
        <v>52</v>
      </c>
      <c r="K1410" t="n">
        <v>54</v>
      </c>
      <c r="L1410" t="n">
        <v>-40</v>
      </c>
      <c r="M1410" t="n">
        <v>14</v>
      </c>
      <c r="N1410" t="n">
        <v>0</v>
      </c>
      <c r="O1410" t="inlineStr">
        <is>
          <t>不可 #3</t>
        </is>
      </c>
      <c r="P1410" t="inlineStr">
        <is>
          <t>有り</t>
        </is>
      </c>
      <c r="R1410" s="4">
        <f>IF(COUNT($M1410:$N1410)=0,"",IF(AND(IF($N1410&lt;&gt;"",$N1410,$M1410)&lt;=0,$O1410&lt;&gt;"可"),"警告",""))</f>
        <v/>
      </c>
      <c r="S1410" s="4">
        <f>IF(COUNT($M1410:$N1410)=0,0,IF(IF($N1410&lt;&gt;"",$N1410,$M1410)&gt;=スコアリング基準!$B$20,スコアリング基準!$C$20,IF(IF($N1410&lt;&gt;"",$N1410,$M1410)&gt;=スコアリング基準!$B$21,スコアリング基準!$C$21,IF(IF($N1410&lt;&gt;"",$N1410,$M1410)&gt;0,スコアリング基準!$C$22,0))))</f>
        <v/>
      </c>
      <c r="T1410" s="4">
        <f>IF($O1410="可",スコアリング基準!$C$23,0)</f>
        <v/>
      </c>
      <c r="U1410" s="4">
        <f>IF(OR(COUNT($K1410:$L1410)&lt;2,$K1410=0),0,IF(ABS($L1410)/$K1410&lt;=スコアリング基準!$B$24,スコアリング基準!$C$24,IF(ABS($L1410)/$K1410&lt;=スコアリング基準!$B$25,スコアリング基準!$C$25,IF(ABS($L1410)/$K1410&lt;=スコアリング基準!$B$26,スコアリング基準!$C$26,0))))</f>
        <v/>
      </c>
      <c r="V1410" s="4">
        <f>IF($P1410="なし",スコアリング基準!$C$27,0)</f>
        <v/>
      </c>
      <c r="W1410" s="4">
        <f>IF($F1410="",0,IF(ISNUMBER($F1410),IF($F1410&lt;=スコアリング基準!$B$28,スコアリング基準!$C$28,スコアリング基準!$C$29),0))</f>
        <v/>
      </c>
      <c r="X1410" s="4">
        <f>IFERROR(VLOOKUP($B1410,スコアリング基準!$A$36:$B$46,2,FALSE),0)</f>
        <v/>
      </c>
      <c r="Y1410" s="4">
        <f>SUM($S1410:$X1410)</f>
        <v/>
      </c>
      <c r="Z1410" s="4">
        <f>IF(COUNT($M1410:$N1410)=0,"データ無",IF($Y1410&gt;=スコアリング基準!$B$30,"S",IF($Y1410&gt;=スコアリング基準!$B$31,"A",IF($Y1410&gt;=スコアリング基準!$B$32,"B","C"))))</f>
        <v/>
      </c>
      <c r="AA1410">
        <f>IFERROR(INDEX(実績DB!$I$3:$I$104,MATCH($B1410&amp;$C1410,実績DB!$J$3:$J$104,0)),"")</f>
        <v/>
      </c>
    </row>
    <row r="1411">
      <c r="A1411" t="n">
        <v>1409</v>
      </c>
      <c r="B1411" t="inlineStr">
        <is>
          <t>東京</t>
        </is>
      </c>
      <c r="C1411" t="inlineStr">
        <is>
          <t>内原変電所</t>
        </is>
      </c>
      <c r="D1411" t="inlineStr">
        <is>
          <t>茨城県</t>
        </is>
      </c>
      <c r="E1411" t="n">
        <v>66</v>
      </c>
      <c r="G1411" s="3" t="n">
        <v>36.35177</v>
      </c>
      <c r="H1411" s="3" t="n">
        <v>140.369936</v>
      </c>
      <c r="I1411" t="inlineStr">
        <is>
          <t>OSM実測</t>
        </is>
      </c>
      <c r="J1411" t="n">
        <v>57</v>
      </c>
      <c r="K1411" t="n">
        <v>59</v>
      </c>
      <c r="L1411" t="n">
        <v>-59</v>
      </c>
      <c r="M1411" t="n">
        <v>0</v>
      </c>
      <c r="N1411" t="n">
        <v>0</v>
      </c>
      <c r="O1411" t="inlineStr">
        <is>
          <t>不可 #3</t>
        </is>
      </c>
      <c r="P1411" t="inlineStr">
        <is>
          <t>有り</t>
        </is>
      </c>
      <c r="R1411" s="4">
        <f>IF(COUNT($M1411:$N1411)=0,"",IF(AND(IF($N1411&lt;&gt;"",$N1411,$M1411)&lt;=0,$O1411&lt;&gt;"可"),"警告",""))</f>
        <v/>
      </c>
      <c r="S1411" s="4">
        <f>IF(COUNT($M1411:$N1411)=0,0,IF(IF($N1411&lt;&gt;"",$N1411,$M1411)&gt;=スコアリング基準!$B$20,スコアリング基準!$C$20,IF(IF($N1411&lt;&gt;"",$N1411,$M1411)&gt;=スコアリング基準!$B$21,スコアリング基準!$C$21,IF(IF($N1411&lt;&gt;"",$N1411,$M1411)&gt;0,スコアリング基準!$C$22,0))))</f>
        <v/>
      </c>
      <c r="T1411" s="4">
        <f>IF($O1411="可",スコアリング基準!$C$23,0)</f>
        <v/>
      </c>
      <c r="U1411" s="4">
        <f>IF(OR(COUNT($K1411:$L1411)&lt;2,$K1411=0),0,IF(ABS($L1411)/$K1411&lt;=スコアリング基準!$B$24,スコアリング基準!$C$24,IF(ABS($L1411)/$K1411&lt;=スコアリング基準!$B$25,スコアリング基準!$C$25,IF(ABS($L1411)/$K1411&lt;=スコアリング基準!$B$26,スコアリング基準!$C$26,0))))</f>
        <v/>
      </c>
      <c r="V1411" s="4">
        <f>IF($P1411="なし",スコアリング基準!$C$27,0)</f>
        <v/>
      </c>
      <c r="W1411" s="4">
        <f>IF($F1411="",0,IF(ISNUMBER($F1411),IF($F1411&lt;=スコアリング基準!$B$28,スコアリング基準!$C$28,スコアリング基準!$C$29),0))</f>
        <v/>
      </c>
      <c r="X1411" s="4">
        <f>IFERROR(VLOOKUP($B1411,スコアリング基準!$A$36:$B$46,2,FALSE),0)</f>
        <v/>
      </c>
      <c r="Y1411" s="4">
        <f>SUM($S1411:$X1411)</f>
        <v/>
      </c>
      <c r="Z1411" s="4">
        <f>IF(COUNT($M1411:$N1411)=0,"データ無",IF($Y1411&gt;=スコアリング基準!$B$30,"S",IF($Y1411&gt;=スコアリング基準!$B$31,"A",IF($Y1411&gt;=スコアリング基準!$B$32,"B","C"))))</f>
        <v/>
      </c>
      <c r="AA1411">
        <f>IFERROR(INDEX(実績DB!$I$3:$I$104,MATCH($B1411&amp;$C1411,実績DB!$J$3:$J$104,0)),"")</f>
        <v/>
      </c>
    </row>
    <row r="1412">
      <c r="A1412" t="n">
        <v>1410</v>
      </c>
      <c r="B1412" t="inlineStr">
        <is>
          <t>東京</t>
        </is>
      </c>
      <c r="C1412" t="inlineStr">
        <is>
          <t>冨里変電所</t>
        </is>
      </c>
      <c r="D1412" t="inlineStr">
        <is>
          <t>千葉県</t>
        </is>
      </c>
      <c r="E1412" t="n">
        <v>66</v>
      </c>
      <c r="G1412" s="3" t="n">
        <v>35.748326</v>
      </c>
      <c r="H1412" s="3" t="n">
        <v>140.322119</v>
      </c>
      <c r="I1412" t="inlineStr">
        <is>
          <t>OSM実測</t>
        </is>
      </c>
      <c r="J1412" t="n">
        <v>57</v>
      </c>
      <c r="K1412" t="n">
        <v>59</v>
      </c>
      <c r="L1412" t="n">
        <v>-53</v>
      </c>
      <c r="M1412" t="n">
        <v>6</v>
      </c>
      <c r="N1412" t="n">
        <v>0</v>
      </c>
      <c r="O1412" t="inlineStr">
        <is>
          <t>不可 #3</t>
        </is>
      </c>
      <c r="P1412" t="inlineStr">
        <is>
          <t>有り</t>
        </is>
      </c>
      <c r="R1412" s="4">
        <f>IF(COUNT($M1412:$N1412)=0,"",IF(AND(IF($N1412&lt;&gt;"",$N1412,$M1412)&lt;=0,$O1412&lt;&gt;"可"),"警告",""))</f>
        <v/>
      </c>
      <c r="S1412" s="4">
        <f>IF(COUNT($M1412:$N1412)=0,0,IF(IF($N1412&lt;&gt;"",$N1412,$M1412)&gt;=スコアリング基準!$B$20,スコアリング基準!$C$20,IF(IF($N1412&lt;&gt;"",$N1412,$M1412)&gt;=スコアリング基準!$B$21,スコアリング基準!$C$21,IF(IF($N1412&lt;&gt;"",$N1412,$M1412)&gt;0,スコアリング基準!$C$22,0))))</f>
        <v/>
      </c>
      <c r="T1412" s="4">
        <f>IF($O1412="可",スコアリング基準!$C$23,0)</f>
        <v/>
      </c>
      <c r="U1412" s="4">
        <f>IF(OR(COUNT($K1412:$L1412)&lt;2,$K1412=0),0,IF(ABS($L1412)/$K1412&lt;=スコアリング基準!$B$24,スコアリング基準!$C$24,IF(ABS($L1412)/$K1412&lt;=スコアリング基準!$B$25,スコアリング基準!$C$25,IF(ABS($L1412)/$K1412&lt;=スコアリング基準!$B$26,スコアリング基準!$C$26,0))))</f>
        <v/>
      </c>
      <c r="V1412" s="4">
        <f>IF($P1412="なし",スコアリング基準!$C$27,0)</f>
        <v/>
      </c>
      <c r="W1412" s="4">
        <f>IF($F1412="",0,IF(ISNUMBER($F1412),IF($F1412&lt;=スコアリング基準!$B$28,スコアリング基準!$C$28,スコアリング基準!$C$29),0))</f>
        <v/>
      </c>
      <c r="X1412" s="4">
        <f>IFERROR(VLOOKUP($B1412,スコアリング基準!$A$36:$B$46,2,FALSE),0)</f>
        <v/>
      </c>
      <c r="Y1412" s="4">
        <f>SUM($S1412:$X1412)</f>
        <v/>
      </c>
      <c r="Z1412" s="4">
        <f>IF(COUNT($M1412:$N1412)=0,"データ無",IF($Y1412&gt;=スコアリング基準!$B$30,"S",IF($Y1412&gt;=スコアリング基準!$B$31,"A",IF($Y1412&gt;=スコアリング基準!$B$32,"B","C"))))</f>
        <v/>
      </c>
      <c r="AA1412">
        <f>IFERROR(INDEX(実績DB!$I$3:$I$104,MATCH($B1412&amp;$C1412,実績DB!$J$3:$J$104,0)),"")</f>
        <v/>
      </c>
    </row>
    <row r="1413">
      <c r="A1413" t="n">
        <v>1411</v>
      </c>
      <c r="B1413" t="inlineStr">
        <is>
          <t>東京</t>
        </is>
      </c>
      <c r="C1413" t="inlineStr">
        <is>
          <t>凸版相模原変電所</t>
        </is>
      </c>
      <c r="D1413" t="inlineStr">
        <is>
          <t>東京都</t>
        </is>
      </c>
      <c r="E1413" t="n">
        <v>66</v>
      </c>
      <c r="G1413" s="3" t="n">
        <v>35.553612</v>
      </c>
      <c r="H1413" s="3" t="n">
        <v>139.405528</v>
      </c>
      <c r="I1413" t="inlineStr">
        <is>
          <t>OSM実測</t>
        </is>
      </c>
      <c r="R1413" s="4">
        <f>IF(COUNT($M1413:$N1413)=0,"",IF(AND(IF($N1413&lt;&gt;"",$N1413,$M1413)&lt;=0,$O1413&lt;&gt;"可"),"警告",""))</f>
        <v/>
      </c>
      <c r="S1413" s="4">
        <f>IF(COUNT($M1413:$N1413)=0,0,IF(IF($N1413&lt;&gt;"",$N1413,$M1413)&gt;=スコアリング基準!$B$20,スコアリング基準!$C$20,IF(IF($N1413&lt;&gt;"",$N1413,$M1413)&gt;=スコアリング基準!$B$21,スコアリング基準!$C$21,IF(IF($N1413&lt;&gt;"",$N1413,$M1413)&gt;0,スコアリング基準!$C$22,0))))</f>
        <v/>
      </c>
      <c r="T1413" s="4">
        <f>IF($O1413="可",スコアリング基準!$C$23,0)</f>
        <v/>
      </c>
      <c r="U1413" s="4">
        <f>IF(OR(COUNT($K1413:$L1413)&lt;2,$K1413=0),0,IF(ABS($L1413)/$K1413&lt;=スコアリング基準!$B$24,スコアリング基準!$C$24,IF(ABS($L1413)/$K1413&lt;=スコアリング基準!$B$25,スコアリング基準!$C$25,IF(ABS($L1413)/$K1413&lt;=スコアリング基準!$B$26,スコアリング基準!$C$26,0))))</f>
        <v/>
      </c>
      <c r="V1413" s="4">
        <f>IF($P1413="なし",スコアリング基準!$C$27,0)</f>
        <v/>
      </c>
      <c r="W1413" s="4">
        <f>IF($F1413="",0,IF(ISNUMBER($F1413),IF($F1413&lt;=スコアリング基準!$B$28,スコアリング基準!$C$28,スコアリング基準!$C$29),0))</f>
        <v/>
      </c>
      <c r="X1413" s="4">
        <f>IFERROR(VLOOKUP($B1413,スコアリング基準!$A$36:$B$46,2,FALSE),0)</f>
        <v/>
      </c>
      <c r="Y1413" s="4">
        <f>SUM($S1413:$X1413)</f>
        <v/>
      </c>
      <c r="Z1413" s="4">
        <f>IF(COUNT($M1413:$N1413)=0,"データ無",IF($Y1413&gt;=スコアリング基準!$B$30,"S",IF($Y1413&gt;=スコアリング基準!$B$31,"A",IF($Y1413&gt;=スコアリング基準!$B$32,"B","C"))))</f>
        <v/>
      </c>
      <c r="AA1413">
        <f>IFERROR(INDEX(実績DB!$I$3:$I$104,MATCH($B1413&amp;$C1413,実績DB!$J$3:$J$104,0)),"")</f>
        <v/>
      </c>
    </row>
    <row r="1414">
      <c r="A1414" t="n">
        <v>1412</v>
      </c>
      <c r="B1414" t="inlineStr">
        <is>
          <t>東京</t>
        </is>
      </c>
      <c r="C1414" t="inlineStr">
        <is>
          <t>出口変電所</t>
        </is>
      </c>
      <c r="D1414" t="inlineStr">
        <is>
          <t>千葉県</t>
        </is>
      </c>
      <c r="E1414" t="n">
        <v>66</v>
      </c>
      <c r="G1414" s="3" t="n">
        <v>35.997069</v>
      </c>
      <c r="H1414" s="3" t="n">
        <v>139.842562</v>
      </c>
      <c r="I1414" t="inlineStr">
        <is>
          <t>OSM実測</t>
        </is>
      </c>
      <c r="J1414" t="n">
        <v>57</v>
      </c>
      <c r="K1414" t="n">
        <v>59</v>
      </c>
      <c r="L1414" t="n">
        <v>-41</v>
      </c>
      <c r="M1414" t="n">
        <v>18</v>
      </c>
      <c r="N1414" t="n">
        <v>0</v>
      </c>
      <c r="O1414" t="inlineStr">
        <is>
          <t>不可 #3</t>
        </is>
      </c>
      <c r="P1414" t="inlineStr">
        <is>
          <t>有り</t>
        </is>
      </c>
      <c r="R1414" s="4">
        <f>IF(COUNT($M1414:$N1414)=0,"",IF(AND(IF($N1414&lt;&gt;"",$N1414,$M1414)&lt;=0,$O1414&lt;&gt;"可"),"警告",""))</f>
        <v/>
      </c>
      <c r="S1414" s="4">
        <f>IF(COUNT($M1414:$N1414)=0,0,IF(IF($N1414&lt;&gt;"",$N1414,$M1414)&gt;=スコアリング基準!$B$20,スコアリング基準!$C$20,IF(IF($N1414&lt;&gt;"",$N1414,$M1414)&gt;=スコアリング基準!$B$21,スコアリング基準!$C$21,IF(IF($N1414&lt;&gt;"",$N1414,$M1414)&gt;0,スコアリング基準!$C$22,0))))</f>
        <v/>
      </c>
      <c r="T1414" s="4">
        <f>IF($O1414="可",スコアリング基準!$C$23,0)</f>
        <v/>
      </c>
      <c r="U1414" s="4">
        <f>IF(OR(COUNT($K1414:$L1414)&lt;2,$K1414=0),0,IF(ABS($L1414)/$K1414&lt;=スコアリング基準!$B$24,スコアリング基準!$C$24,IF(ABS($L1414)/$K1414&lt;=スコアリング基準!$B$25,スコアリング基準!$C$25,IF(ABS($L1414)/$K1414&lt;=スコアリング基準!$B$26,スコアリング基準!$C$26,0))))</f>
        <v/>
      </c>
      <c r="V1414" s="4">
        <f>IF($P1414="なし",スコアリング基準!$C$27,0)</f>
        <v/>
      </c>
      <c r="W1414" s="4">
        <f>IF($F1414="",0,IF(ISNUMBER($F1414),IF($F1414&lt;=スコアリング基準!$B$28,スコアリング基準!$C$28,スコアリング基準!$C$29),0))</f>
        <v/>
      </c>
      <c r="X1414" s="4">
        <f>IFERROR(VLOOKUP($B1414,スコアリング基準!$A$36:$B$46,2,FALSE),0)</f>
        <v/>
      </c>
      <c r="Y1414" s="4">
        <f>SUM($S1414:$X1414)</f>
        <v/>
      </c>
      <c r="Z1414" s="4">
        <f>IF(COUNT($M1414:$N1414)=0,"データ無",IF($Y1414&gt;=スコアリング基準!$B$30,"S",IF($Y1414&gt;=スコアリング基準!$B$31,"A",IF($Y1414&gt;=スコアリング基準!$B$32,"B","C"))))</f>
        <v/>
      </c>
      <c r="AA1414">
        <f>IFERROR(INDEX(実績DB!$I$3:$I$104,MATCH($B1414&amp;$C1414,実績DB!$J$3:$J$104,0)),"")</f>
        <v/>
      </c>
    </row>
    <row r="1415">
      <c r="A1415" t="n">
        <v>1413</v>
      </c>
      <c r="B1415" t="inlineStr">
        <is>
          <t>東京</t>
        </is>
      </c>
      <c r="C1415" t="inlineStr">
        <is>
          <t>出島変電所</t>
        </is>
      </c>
      <c r="D1415" t="inlineStr">
        <is>
          <t>茨城県</t>
        </is>
      </c>
      <c r="E1415" t="n">
        <v>66</v>
      </c>
      <c r="G1415" s="3" t="n">
        <v>36.088587</v>
      </c>
      <c r="H1415" s="3" t="n">
        <v>140.304538</v>
      </c>
      <c r="I1415" t="inlineStr">
        <is>
          <t>OSM実測</t>
        </is>
      </c>
      <c r="J1415" t="n">
        <v>57</v>
      </c>
      <c r="K1415" t="n">
        <v>59</v>
      </c>
      <c r="L1415" t="n">
        <v>-59</v>
      </c>
      <c r="M1415" t="n">
        <v>0</v>
      </c>
      <c r="N1415" t="n">
        <v>0</v>
      </c>
      <c r="O1415" t="inlineStr">
        <is>
          <t>不可 #3</t>
        </is>
      </c>
      <c r="P1415" t="inlineStr">
        <is>
          <t>有り</t>
        </is>
      </c>
      <c r="R1415" s="4">
        <f>IF(COUNT($M1415:$N1415)=0,"",IF(AND(IF($N1415&lt;&gt;"",$N1415,$M1415)&lt;=0,$O1415&lt;&gt;"可"),"警告",""))</f>
        <v/>
      </c>
      <c r="S1415" s="4">
        <f>IF(COUNT($M1415:$N1415)=0,0,IF(IF($N1415&lt;&gt;"",$N1415,$M1415)&gt;=スコアリング基準!$B$20,スコアリング基準!$C$20,IF(IF($N1415&lt;&gt;"",$N1415,$M1415)&gt;=スコアリング基準!$B$21,スコアリング基準!$C$21,IF(IF($N1415&lt;&gt;"",$N1415,$M1415)&gt;0,スコアリング基準!$C$22,0))))</f>
        <v/>
      </c>
      <c r="T1415" s="4">
        <f>IF($O1415="可",スコアリング基準!$C$23,0)</f>
        <v/>
      </c>
      <c r="U1415" s="4">
        <f>IF(OR(COUNT($K1415:$L1415)&lt;2,$K1415=0),0,IF(ABS($L1415)/$K1415&lt;=スコアリング基準!$B$24,スコアリング基準!$C$24,IF(ABS($L1415)/$K1415&lt;=スコアリング基準!$B$25,スコアリング基準!$C$25,IF(ABS($L1415)/$K1415&lt;=スコアリング基準!$B$26,スコアリング基準!$C$26,0))))</f>
        <v/>
      </c>
      <c r="V1415" s="4">
        <f>IF($P1415="なし",スコアリング基準!$C$27,0)</f>
        <v/>
      </c>
      <c r="W1415" s="4">
        <f>IF($F1415="",0,IF(ISNUMBER($F1415),IF($F1415&lt;=スコアリング基準!$B$28,スコアリング基準!$C$28,スコアリング基準!$C$29),0))</f>
        <v/>
      </c>
      <c r="X1415" s="4">
        <f>IFERROR(VLOOKUP($B1415,スコアリング基準!$A$36:$B$46,2,FALSE),0)</f>
        <v/>
      </c>
      <c r="Y1415" s="4">
        <f>SUM($S1415:$X1415)</f>
        <v/>
      </c>
      <c r="Z1415" s="4">
        <f>IF(COUNT($M1415:$N1415)=0,"データ無",IF($Y1415&gt;=スコアリング基準!$B$30,"S",IF($Y1415&gt;=スコアリング基準!$B$31,"A",IF($Y1415&gt;=スコアリング基準!$B$32,"B","C"))))</f>
        <v/>
      </c>
      <c r="AA1415">
        <f>IFERROR(INDEX(実績DB!$I$3:$I$104,MATCH($B1415&amp;$C1415,実績DB!$J$3:$J$104,0)),"")</f>
        <v/>
      </c>
    </row>
    <row r="1416">
      <c r="A1416" t="n">
        <v>1414</v>
      </c>
      <c r="B1416" t="inlineStr">
        <is>
          <t>東京</t>
        </is>
      </c>
      <c r="C1416" t="inlineStr">
        <is>
          <t>初狩変電所</t>
        </is>
      </c>
      <c r="D1416" t="inlineStr">
        <is>
          <t>山梨県</t>
        </is>
      </c>
      <c r="E1416" t="n">
        <v>66</v>
      </c>
      <c r="G1416" s="3" t="n">
        <v>35.599113</v>
      </c>
      <c r="H1416" s="3" t="n">
        <v>138.888827</v>
      </c>
      <c r="I1416" t="inlineStr">
        <is>
          <t>OSM実測</t>
        </is>
      </c>
      <c r="J1416" t="n">
        <v>19</v>
      </c>
      <c r="K1416" t="n">
        <v>19</v>
      </c>
      <c r="L1416" t="n">
        <v>-12</v>
      </c>
      <c r="M1416" t="n">
        <v>7</v>
      </c>
      <c r="N1416" t="n">
        <v>0</v>
      </c>
      <c r="O1416" t="inlineStr">
        <is>
          <t>不可 #3</t>
        </is>
      </c>
      <c r="P1416" t="inlineStr">
        <is>
          <t>有り</t>
        </is>
      </c>
      <c r="R1416" s="4">
        <f>IF(COUNT($M1416:$N1416)=0,"",IF(AND(IF($N1416&lt;&gt;"",$N1416,$M1416)&lt;=0,$O1416&lt;&gt;"可"),"警告",""))</f>
        <v/>
      </c>
      <c r="S1416" s="4">
        <f>IF(COUNT($M1416:$N1416)=0,0,IF(IF($N1416&lt;&gt;"",$N1416,$M1416)&gt;=スコアリング基準!$B$20,スコアリング基準!$C$20,IF(IF($N1416&lt;&gt;"",$N1416,$M1416)&gt;=スコアリング基準!$B$21,スコアリング基準!$C$21,IF(IF($N1416&lt;&gt;"",$N1416,$M1416)&gt;0,スコアリング基準!$C$22,0))))</f>
        <v/>
      </c>
      <c r="T1416" s="4">
        <f>IF($O1416="可",スコアリング基準!$C$23,0)</f>
        <v/>
      </c>
      <c r="U1416" s="4">
        <f>IF(OR(COUNT($K1416:$L1416)&lt;2,$K1416=0),0,IF(ABS($L1416)/$K1416&lt;=スコアリング基準!$B$24,スコアリング基準!$C$24,IF(ABS($L1416)/$K1416&lt;=スコアリング基準!$B$25,スコアリング基準!$C$25,IF(ABS($L1416)/$K1416&lt;=スコアリング基準!$B$26,スコアリング基準!$C$26,0))))</f>
        <v/>
      </c>
      <c r="V1416" s="4">
        <f>IF($P1416="なし",スコアリング基準!$C$27,0)</f>
        <v/>
      </c>
      <c r="W1416" s="4">
        <f>IF($F1416="",0,IF(ISNUMBER($F1416),IF($F1416&lt;=スコアリング基準!$B$28,スコアリング基準!$C$28,スコアリング基準!$C$29),0))</f>
        <v/>
      </c>
      <c r="X1416" s="4">
        <f>IFERROR(VLOOKUP($B1416,スコアリング基準!$A$36:$B$46,2,FALSE),0)</f>
        <v/>
      </c>
      <c r="Y1416" s="4">
        <f>SUM($S1416:$X1416)</f>
        <v/>
      </c>
      <c r="Z1416" s="4">
        <f>IF(COUNT($M1416:$N1416)=0,"データ無",IF($Y1416&gt;=スコアリング基準!$B$30,"S",IF($Y1416&gt;=スコアリング基準!$B$31,"A",IF($Y1416&gt;=スコアリング基準!$B$32,"B","C"))))</f>
        <v/>
      </c>
      <c r="AA1416">
        <f>IFERROR(INDEX(実績DB!$I$3:$I$104,MATCH($B1416&amp;$C1416,実績DB!$J$3:$J$104,0)),"")</f>
        <v/>
      </c>
    </row>
    <row r="1417">
      <c r="A1417" t="n">
        <v>1415</v>
      </c>
      <c r="B1417" t="inlineStr">
        <is>
          <t>東京</t>
        </is>
      </c>
      <c r="C1417" t="inlineStr">
        <is>
          <t>別所変電所</t>
        </is>
      </c>
      <c r="D1417" t="inlineStr">
        <is>
          <t>埼玉県</t>
        </is>
      </c>
      <c r="E1417" t="n">
        <v>66</v>
      </c>
      <c r="G1417" s="3" t="n">
        <v>36.188254</v>
      </c>
      <c r="H1417" s="3" t="n">
        <v>139.347499</v>
      </c>
      <c r="I1417" t="inlineStr">
        <is>
          <t>OSM実測</t>
        </is>
      </c>
      <c r="J1417" t="n">
        <v>57</v>
      </c>
      <c r="K1417" t="n">
        <v>59</v>
      </c>
      <c r="L1417" t="n">
        <v>-40</v>
      </c>
      <c r="M1417" t="n">
        <v>19</v>
      </c>
      <c r="N1417" t="n">
        <v>19</v>
      </c>
      <c r="O1417" t="inlineStr">
        <is>
          <t>不可 #3</t>
        </is>
      </c>
      <c r="P1417" t="inlineStr">
        <is>
          <t>なし</t>
        </is>
      </c>
      <c r="R1417" s="4">
        <f>IF(COUNT($M1417:$N1417)=0,"",IF(AND(IF($N1417&lt;&gt;"",$N1417,$M1417)&lt;=0,$O1417&lt;&gt;"可"),"警告",""))</f>
        <v/>
      </c>
      <c r="S1417" s="4">
        <f>IF(COUNT($M1417:$N1417)=0,0,IF(IF($N1417&lt;&gt;"",$N1417,$M1417)&gt;=スコアリング基準!$B$20,スコアリング基準!$C$20,IF(IF($N1417&lt;&gt;"",$N1417,$M1417)&gt;=スコアリング基準!$B$21,スコアリング基準!$C$21,IF(IF($N1417&lt;&gt;"",$N1417,$M1417)&gt;0,スコアリング基準!$C$22,0))))</f>
        <v/>
      </c>
      <c r="T1417" s="4">
        <f>IF($O1417="可",スコアリング基準!$C$23,0)</f>
        <v/>
      </c>
      <c r="U1417" s="4">
        <f>IF(OR(COUNT($K1417:$L1417)&lt;2,$K1417=0),0,IF(ABS($L1417)/$K1417&lt;=スコアリング基準!$B$24,スコアリング基準!$C$24,IF(ABS($L1417)/$K1417&lt;=スコアリング基準!$B$25,スコアリング基準!$C$25,IF(ABS($L1417)/$K1417&lt;=スコアリング基準!$B$26,スコアリング基準!$C$26,0))))</f>
        <v/>
      </c>
      <c r="V1417" s="4">
        <f>IF($P1417="なし",スコアリング基準!$C$27,0)</f>
        <v/>
      </c>
      <c r="W1417" s="4">
        <f>IF($F1417="",0,IF(ISNUMBER($F1417),IF($F1417&lt;=スコアリング基準!$B$28,スコアリング基準!$C$28,スコアリング基準!$C$29),0))</f>
        <v/>
      </c>
      <c r="X1417" s="4">
        <f>IFERROR(VLOOKUP($B1417,スコアリング基準!$A$36:$B$46,2,FALSE),0)</f>
        <v/>
      </c>
      <c r="Y1417" s="4">
        <f>SUM($S1417:$X1417)</f>
        <v/>
      </c>
      <c r="Z1417" s="4">
        <f>IF(COUNT($M1417:$N1417)=0,"データ無",IF($Y1417&gt;=スコアリング基準!$B$30,"S",IF($Y1417&gt;=スコアリング基準!$B$31,"A",IF($Y1417&gt;=スコアリング基準!$B$32,"B","C"))))</f>
        <v/>
      </c>
      <c r="AA1417">
        <f>IFERROR(INDEX(実績DB!$I$3:$I$104,MATCH($B1417&amp;$C1417,実績DB!$J$3:$J$104,0)),"")</f>
        <v/>
      </c>
    </row>
    <row r="1418">
      <c r="A1418" t="n">
        <v>1416</v>
      </c>
      <c r="B1418" t="inlineStr">
        <is>
          <t>東京</t>
        </is>
      </c>
      <c r="C1418" t="inlineStr">
        <is>
          <t>別所変電所</t>
        </is>
      </c>
      <c r="D1418" t="inlineStr">
        <is>
          <t>東京都</t>
        </is>
      </c>
      <c r="E1418" t="n">
        <v>66</v>
      </c>
      <c r="G1418" s="3" t="n">
        <v>35.620229</v>
      </c>
      <c r="H1418" s="3" t="n">
        <v>139.397373</v>
      </c>
      <c r="I1418" t="inlineStr">
        <is>
          <t>OSM実測</t>
        </is>
      </c>
      <c r="J1418" t="n">
        <v>57</v>
      </c>
      <c r="K1418" t="n">
        <v>59</v>
      </c>
      <c r="L1418" t="n">
        <v>-40</v>
      </c>
      <c r="M1418" t="n">
        <v>19</v>
      </c>
      <c r="N1418" t="n">
        <v>19</v>
      </c>
      <c r="O1418" t="inlineStr">
        <is>
          <t>不可 #3</t>
        </is>
      </c>
      <c r="P1418" t="inlineStr">
        <is>
          <t>なし</t>
        </is>
      </c>
      <c r="R1418" s="4">
        <f>IF(COUNT($M1418:$N1418)=0,"",IF(AND(IF($N1418&lt;&gt;"",$N1418,$M1418)&lt;=0,$O1418&lt;&gt;"可"),"警告",""))</f>
        <v/>
      </c>
      <c r="S1418" s="4">
        <f>IF(COUNT($M1418:$N1418)=0,0,IF(IF($N1418&lt;&gt;"",$N1418,$M1418)&gt;=スコアリング基準!$B$20,スコアリング基準!$C$20,IF(IF($N1418&lt;&gt;"",$N1418,$M1418)&gt;=スコアリング基準!$B$21,スコアリング基準!$C$21,IF(IF($N1418&lt;&gt;"",$N1418,$M1418)&gt;0,スコアリング基準!$C$22,0))))</f>
        <v/>
      </c>
      <c r="T1418" s="4">
        <f>IF($O1418="可",スコアリング基準!$C$23,0)</f>
        <v/>
      </c>
      <c r="U1418" s="4">
        <f>IF(OR(COUNT($K1418:$L1418)&lt;2,$K1418=0),0,IF(ABS($L1418)/$K1418&lt;=スコアリング基準!$B$24,スコアリング基準!$C$24,IF(ABS($L1418)/$K1418&lt;=スコアリング基準!$B$25,スコアリング基準!$C$25,IF(ABS($L1418)/$K1418&lt;=スコアリング基準!$B$26,スコアリング基準!$C$26,0))))</f>
        <v/>
      </c>
      <c r="V1418" s="4">
        <f>IF($P1418="なし",スコアリング基準!$C$27,0)</f>
        <v/>
      </c>
      <c r="W1418" s="4">
        <f>IF($F1418="",0,IF(ISNUMBER($F1418),IF($F1418&lt;=スコアリング基準!$B$28,スコアリング基準!$C$28,スコアリング基準!$C$29),0))</f>
        <v/>
      </c>
      <c r="X1418" s="4">
        <f>IFERROR(VLOOKUP($B1418,スコアリング基準!$A$36:$B$46,2,FALSE),0)</f>
        <v/>
      </c>
      <c r="Y1418" s="4">
        <f>SUM($S1418:$X1418)</f>
        <v/>
      </c>
      <c r="Z1418" s="4">
        <f>IF(COUNT($M1418:$N1418)=0,"データ無",IF($Y1418&gt;=スコアリング基準!$B$30,"S",IF($Y1418&gt;=スコアリング基準!$B$31,"A",IF($Y1418&gt;=スコアリング基準!$B$32,"B","C"))))</f>
        <v/>
      </c>
      <c r="AA1418">
        <f>IFERROR(INDEX(実績DB!$I$3:$I$104,MATCH($B1418&amp;$C1418,実績DB!$J$3:$J$104,0)),"")</f>
        <v/>
      </c>
    </row>
    <row r="1419">
      <c r="A1419" t="n">
        <v>1417</v>
      </c>
      <c r="B1419" t="inlineStr">
        <is>
          <t>東京</t>
        </is>
      </c>
      <c r="C1419" t="inlineStr">
        <is>
          <t>前橋変電所</t>
        </is>
      </c>
      <c r="D1419" t="inlineStr">
        <is>
          <t>群馬県</t>
        </is>
      </c>
      <c r="E1419" t="n">
        <v>66</v>
      </c>
      <c r="G1419" s="3" t="n">
        <v>36.395579</v>
      </c>
      <c r="H1419" s="3" t="n">
        <v>139.076532</v>
      </c>
      <c r="I1419" t="inlineStr">
        <is>
          <t>OSM実測</t>
        </is>
      </c>
      <c r="J1419" t="n">
        <v>47</v>
      </c>
      <c r="K1419" t="n">
        <v>49</v>
      </c>
      <c r="L1419" t="n">
        <v>-40</v>
      </c>
      <c r="M1419" t="n">
        <v>9</v>
      </c>
      <c r="N1419" t="n">
        <v>0</v>
      </c>
      <c r="O1419" t="inlineStr">
        <is>
          <t>不可 #3</t>
        </is>
      </c>
      <c r="P1419" t="inlineStr">
        <is>
          <t>有り</t>
        </is>
      </c>
      <c r="R1419" s="4">
        <f>IF(COUNT($M1419:$N1419)=0,"",IF(AND(IF($N1419&lt;&gt;"",$N1419,$M1419)&lt;=0,$O1419&lt;&gt;"可"),"警告",""))</f>
        <v/>
      </c>
      <c r="S1419" s="4">
        <f>IF(COUNT($M1419:$N1419)=0,0,IF(IF($N1419&lt;&gt;"",$N1419,$M1419)&gt;=スコアリング基準!$B$20,スコアリング基準!$C$20,IF(IF($N1419&lt;&gt;"",$N1419,$M1419)&gt;=スコアリング基準!$B$21,スコアリング基準!$C$21,IF(IF($N1419&lt;&gt;"",$N1419,$M1419)&gt;0,スコアリング基準!$C$22,0))))</f>
        <v/>
      </c>
      <c r="T1419" s="4">
        <f>IF($O1419="可",スコアリング基準!$C$23,0)</f>
        <v/>
      </c>
      <c r="U1419" s="4">
        <f>IF(OR(COUNT($K1419:$L1419)&lt;2,$K1419=0),0,IF(ABS($L1419)/$K1419&lt;=スコアリング基準!$B$24,スコアリング基準!$C$24,IF(ABS($L1419)/$K1419&lt;=スコアリング基準!$B$25,スコアリング基準!$C$25,IF(ABS($L1419)/$K1419&lt;=スコアリング基準!$B$26,スコアリング基準!$C$26,0))))</f>
        <v/>
      </c>
      <c r="V1419" s="4">
        <f>IF($P1419="なし",スコアリング基準!$C$27,0)</f>
        <v/>
      </c>
      <c r="W1419" s="4">
        <f>IF($F1419="",0,IF(ISNUMBER($F1419),IF($F1419&lt;=スコアリング基準!$B$28,スコアリング基準!$C$28,スコアリング基準!$C$29),0))</f>
        <v/>
      </c>
      <c r="X1419" s="4">
        <f>IFERROR(VLOOKUP($B1419,スコアリング基準!$A$36:$B$46,2,FALSE),0)</f>
        <v/>
      </c>
      <c r="Y1419" s="4">
        <f>SUM($S1419:$X1419)</f>
        <v/>
      </c>
      <c r="Z1419" s="4">
        <f>IF(COUNT($M1419:$N1419)=0,"データ無",IF($Y1419&gt;=スコアリング基準!$B$30,"S",IF($Y1419&gt;=スコアリング基準!$B$31,"A",IF($Y1419&gt;=スコアリング基準!$B$32,"B","C"))))</f>
        <v/>
      </c>
      <c r="AA1419">
        <f>IFERROR(INDEX(実績DB!$I$3:$I$104,MATCH($B1419&amp;$C1419,実績DB!$J$3:$J$104,0)),"")</f>
        <v/>
      </c>
    </row>
    <row r="1420">
      <c r="A1420" t="n">
        <v>1418</v>
      </c>
      <c r="B1420" t="inlineStr">
        <is>
          <t>東京</t>
        </is>
      </c>
      <c r="C1420" t="inlineStr">
        <is>
          <t>前澤化成工業変電所</t>
        </is>
      </c>
      <c r="D1420" t="inlineStr">
        <is>
          <t>埼玉県</t>
        </is>
      </c>
      <c r="E1420" t="n">
        <v>66</v>
      </c>
      <c r="G1420" s="3" t="n">
        <v>36.212466</v>
      </c>
      <c r="H1420" s="3" t="n">
        <v>139.335557</v>
      </c>
      <c r="I1420" t="inlineStr">
        <is>
          <t>OSM実測</t>
        </is>
      </c>
      <c r="R1420" s="4">
        <f>IF(COUNT($M1420:$N1420)=0,"",IF(AND(IF($N1420&lt;&gt;"",$N1420,$M1420)&lt;=0,$O1420&lt;&gt;"可"),"警告",""))</f>
        <v/>
      </c>
      <c r="S1420" s="4">
        <f>IF(COUNT($M1420:$N1420)=0,0,IF(IF($N1420&lt;&gt;"",$N1420,$M1420)&gt;=スコアリング基準!$B$20,スコアリング基準!$C$20,IF(IF($N1420&lt;&gt;"",$N1420,$M1420)&gt;=スコアリング基準!$B$21,スコアリング基準!$C$21,IF(IF($N1420&lt;&gt;"",$N1420,$M1420)&gt;0,スコアリング基準!$C$22,0))))</f>
        <v/>
      </c>
      <c r="T1420" s="4">
        <f>IF($O1420="可",スコアリング基準!$C$23,0)</f>
        <v/>
      </c>
      <c r="U1420" s="4">
        <f>IF(OR(COUNT($K1420:$L1420)&lt;2,$K1420=0),0,IF(ABS($L1420)/$K1420&lt;=スコアリング基準!$B$24,スコアリング基準!$C$24,IF(ABS($L1420)/$K1420&lt;=スコアリング基準!$B$25,スコアリング基準!$C$25,IF(ABS($L1420)/$K1420&lt;=スコアリング基準!$B$26,スコアリング基準!$C$26,0))))</f>
        <v/>
      </c>
      <c r="V1420" s="4">
        <f>IF($P1420="なし",スコアリング基準!$C$27,0)</f>
        <v/>
      </c>
      <c r="W1420" s="4">
        <f>IF($F1420="",0,IF(ISNUMBER($F1420),IF($F1420&lt;=スコアリング基準!$B$28,スコアリング基準!$C$28,スコアリング基準!$C$29),0))</f>
        <v/>
      </c>
      <c r="X1420" s="4">
        <f>IFERROR(VLOOKUP($B1420,スコアリング基準!$A$36:$B$46,2,FALSE),0)</f>
        <v/>
      </c>
      <c r="Y1420" s="4">
        <f>SUM($S1420:$X1420)</f>
        <v/>
      </c>
      <c r="Z1420" s="4">
        <f>IF(COUNT($M1420:$N1420)=0,"データ無",IF($Y1420&gt;=スコアリング基準!$B$30,"S",IF($Y1420&gt;=スコアリング基準!$B$31,"A",IF($Y1420&gt;=スコアリング基準!$B$32,"B","C"))))</f>
        <v/>
      </c>
      <c r="AA1420">
        <f>IFERROR(INDEX(実績DB!$I$3:$I$104,MATCH($B1420&amp;$C1420,実績DB!$J$3:$J$104,0)),"")</f>
        <v/>
      </c>
    </row>
    <row r="1421">
      <c r="A1421" t="n">
        <v>1419</v>
      </c>
      <c r="B1421" t="inlineStr">
        <is>
          <t>東京</t>
        </is>
      </c>
      <c r="C1421" t="inlineStr">
        <is>
          <t>前野変電所</t>
        </is>
      </c>
      <c r="D1421" t="inlineStr">
        <is>
          <t>埼玉県</t>
        </is>
      </c>
      <c r="E1421" t="n">
        <v>66</v>
      </c>
      <c r="G1421" s="3" t="n">
        <v>35.768774</v>
      </c>
      <c r="H1421" s="3" t="n">
        <v>139.686049</v>
      </c>
      <c r="I1421" t="inlineStr">
        <is>
          <t>OSM実測</t>
        </is>
      </c>
      <c r="J1421" t="n">
        <v>57</v>
      </c>
      <c r="K1421" t="n">
        <v>59</v>
      </c>
      <c r="L1421" t="n">
        <v>-40</v>
      </c>
      <c r="M1421" t="n">
        <v>19</v>
      </c>
      <c r="N1421" t="n">
        <v>0</v>
      </c>
      <c r="O1421" t="inlineStr">
        <is>
          <t>不可 #3</t>
        </is>
      </c>
      <c r="P1421" t="inlineStr">
        <is>
          <t>有り</t>
        </is>
      </c>
      <c r="R1421" s="4">
        <f>IF(COUNT($M1421:$N1421)=0,"",IF(AND(IF($N1421&lt;&gt;"",$N1421,$M1421)&lt;=0,$O1421&lt;&gt;"可"),"警告",""))</f>
        <v/>
      </c>
      <c r="S1421" s="4">
        <f>IF(COUNT($M1421:$N1421)=0,0,IF(IF($N1421&lt;&gt;"",$N1421,$M1421)&gt;=スコアリング基準!$B$20,スコアリング基準!$C$20,IF(IF($N1421&lt;&gt;"",$N1421,$M1421)&gt;=スコアリング基準!$B$21,スコアリング基準!$C$21,IF(IF($N1421&lt;&gt;"",$N1421,$M1421)&gt;0,スコアリング基準!$C$22,0))))</f>
        <v/>
      </c>
      <c r="T1421" s="4">
        <f>IF($O1421="可",スコアリング基準!$C$23,0)</f>
        <v/>
      </c>
      <c r="U1421" s="4">
        <f>IF(OR(COUNT($K1421:$L1421)&lt;2,$K1421=0),0,IF(ABS($L1421)/$K1421&lt;=スコアリング基準!$B$24,スコアリング基準!$C$24,IF(ABS($L1421)/$K1421&lt;=スコアリング基準!$B$25,スコアリング基準!$C$25,IF(ABS($L1421)/$K1421&lt;=スコアリング基準!$B$26,スコアリング基準!$C$26,0))))</f>
        <v/>
      </c>
      <c r="V1421" s="4">
        <f>IF($P1421="なし",スコアリング基準!$C$27,0)</f>
        <v/>
      </c>
      <c r="W1421" s="4">
        <f>IF($F1421="",0,IF(ISNUMBER($F1421),IF($F1421&lt;=スコアリング基準!$B$28,スコアリング基準!$C$28,スコアリング基準!$C$29),0))</f>
        <v/>
      </c>
      <c r="X1421" s="4">
        <f>IFERROR(VLOOKUP($B1421,スコアリング基準!$A$36:$B$46,2,FALSE),0)</f>
        <v/>
      </c>
      <c r="Y1421" s="4">
        <f>SUM($S1421:$X1421)</f>
        <v/>
      </c>
      <c r="Z1421" s="4">
        <f>IF(COUNT($M1421:$N1421)=0,"データ無",IF($Y1421&gt;=スコアリング基準!$B$30,"S",IF($Y1421&gt;=スコアリング基準!$B$31,"A",IF($Y1421&gt;=スコアリング基準!$B$32,"B","C"))))</f>
        <v/>
      </c>
      <c r="AA1421">
        <f>IFERROR(INDEX(実績DB!$I$3:$I$104,MATCH($B1421&amp;$C1421,実績DB!$J$3:$J$104,0)),"")</f>
        <v/>
      </c>
    </row>
    <row r="1422">
      <c r="A1422" t="n">
        <v>1420</v>
      </c>
      <c r="B1422" t="inlineStr">
        <is>
          <t>東京</t>
        </is>
      </c>
      <c r="C1422" t="inlineStr">
        <is>
          <t>剛志変電所</t>
        </is>
      </c>
      <c r="D1422" t="inlineStr">
        <is>
          <t>群馬県</t>
        </is>
      </c>
      <c r="E1422" t="n">
        <v>66</v>
      </c>
      <c r="G1422" s="3" t="n">
        <v>36.285801</v>
      </c>
      <c r="H1422" s="3" t="n">
        <v>139.236613</v>
      </c>
      <c r="I1422" t="inlineStr">
        <is>
          <t>OSM実測</t>
        </is>
      </c>
      <c r="J1422" t="n">
        <v>38</v>
      </c>
      <c r="K1422" t="n">
        <v>39</v>
      </c>
      <c r="L1422" t="n">
        <v>-39</v>
      </c>
      <c r="M1422" t="n">
        <v>0</v>
      </c>
      <c r="N1422" t="n">
        <v>0</v>
      </c>
      <c r="O1422" t="inlineStr">
        <is>
          <t>不可 #3</t>
        </is>
      </c>
      <c r="P1422" t="inlineStr">
        <is>
          <t>有り</t>
        </is>
      </c>
      <c r="R1422" s="4">
        <f>IF(COUNT($M1422:$N1422)=0,"",IF(AND(IF($N1422&lt;&gt;"",$N1422,$M1422)&lt;=0,$O1422&lt;&gt;"可"),"警告",""))</f>
        <v/>
      </c>
      <c r="S1422" s="4">
        <f>IF(COUNT($M1422:$N1422)=0,0,IF(IF($N1422&lt;&gt;"",$N1422,$M1422)&gt;=スコアリング基準!$B$20,スコアリング基準!$C$20,IF(IF($N1422&lt;&gt;"",$N1422,$M1422)&gt;=スコアリング基準!$B$21,スコアリング基準!$C$21,IF(IF($N1422&lt;&gt;"",$N1422,$M1422)&gt;0,スコアリング基準!$C$22,0))))</f>
        <v/>
      </c>
      <c r="T1422" s="4">
        <f>IF($O1422="可",スコアリング基準!$C$23,0)</f>
        <v/>
      </c>
      <c r="U1422" s="4">
        <f>IF(OR(COUNT($K1422:$L1422)&lt;2,$K1422=0),0,IF(ABS($L1422)/$K1422&lt;=スコアリング基準!$B$24,スコアリング基準!$C$24,IF(ABS($L1422)/$K1422&lt;=スコアリング基準!$B$25,スコアリング基準!$C$25,IF(ABS($L1422)/$K1422&lt;=スコアリング基準!$B$26,スコアリング基準!$C$26,0))))</f>
        <v/>
      </c>
      <c r="V1422" s="4">
        <f>IF($P1422="なし",スコアリング基準!$C$27,0)</f>
        <v/>
      </c>
      <c r="W1422" s="4">
        <f>IF($F1422="",0,IF(ISNUMBER($F1422),IF($F1422&lt;=スコアリング基準!$B$28,スコアリング基準!$C$28,スコアリング基準!$C$29),0))</f>
        <v/>
      </c>
      <c r="X1422" s="4">
        <f>IFERROR(VLOOKUP($B1422,スコアリング基準!$A$36:$B$46,2,FALSE),0)</f>
        <v/>
      </c>
      <c r="Y1422" s="4">
        <f>SUM($S1422:$X1422)</f>
        <v/>
      </c>
      <c r="Z1422" s="4">
        <f>IF(COUNT($M1422:$N1422)=0,"データ無",IF($Y1422&gt;=スコアリング基準!$B$30,"S",IF($Y1422&gt;=スコアリング基準!$B$31,"A",IF($Y1422&gt;=スコアリング基準!$B$32,"B","C"))))</f>
        <v/>
      </c>
      <c r="AA1422">
        <f>IFERROR(INDEX(実績DB!$I$3:$I$104,MATCH($B1422&amp;$C1422,実績DB!$J$3:$J$104,0)),"")</f>
        <v/>
      </c>
    </row>
    <row r="1423">
      <c r="A1423" t="n">
        <v>1421</v>
      </c>
      <c r="B1423" t="inlineStr">
        <is>
          <t>東京</t>
        </is>
      </c>
      <c r="C1423" t="inlineStr">
        <is>
          <t>剣崎変電所</t>
        </is>
      </c>
      <c r="D1423" t="inlineStr">
        <is>
          <t>群馬県</t>
        </is>
      </c>
      <c r="E1423" t="n">
        <v>66</v>
      </c>
      <c r="G1423" s="3" t="n">
        <v>36.347417</v>
      </c>
      <c r="H1423" s="3" t="n">
        <v>138.954154</v>
      </c>
      <c r="I1423" t="inlineStr">
        <is>
          <t>OSM実測</t>
        </is>
      </c>
      <c r="J1423" t="n">
        <v>57</v>
      </c>
      <c r="K1423" t="n">
        <v>59</v>
      </c>
      <c r="L1423" t="n">
        <v>-48</v>
      </c>
      <c r="M1423" t="n">
        <v>11</v>
      </c>
      <c r="N1423" t="n">
        <v>0</v>
      </c>
      <c r="O1423" t="inlineStr">
        <is>
          <t>不可 #3</t>
        </is>
      </c>
      <c r="P1423" t="inlineStr">
        <is>
          <t>有り</t>
        </is>
      </c>
      <c r="R1423" s="4">
        <f>IF(COUNT($M1423:$N1423)=0,"",IF(AND(IF($N1423&lt;&gt;"",$N1423,$M1423)&lt;=0,$O1423&lt;&gt;"可"),"警告",""))</f>
        <v/>
      </c>
      <c r="S1423" s="4">
        <f>IF(COUNT($M1423:$N1423)=0,0,IF(IF($N1423&lt;&gt;"",$N1423,$M1423)&gt;=スコアリング基準!$B$20,スコアリング基準!$C$20,IF(IF($N1423&lt;&gt;"",$N1423,$M1423)&gt;=スコアリング基準!$B$21,スコアリング基準!$C$21,IF(IF($N1423&lt;&gt;"",$N1423,$M1423)&gt;0,スコアリング基準!$C$22,0))))</f>
        <v/>
      </c>
      <c r="T1423" s="4">
        <f>IF($O1423="可",スコアリング基準!$C$23,0)</f>
        <v/>
      </c>
      <c r="U1423" s="4">
        <f>IF(OR(COUNT($K1423:$L1423)&lt;2,$K1423=0),0,IF(ABS($L1423)/$K1423&lt;=スコアリング基準!$B$24,スコアリング基準!$C$24,IF(ABS($L1423)/$K1423&lt;=スコアリング基準!$B$25,スコアリング基準!$C$25,IF(ABS($L1423)/$K1423&lt;=スコアリング基準!$B$26,スコアリング基準!$C$26,0))))</f>
        <v/>
      </c>
      <c r="V1423" s="4">
        <f>IF($P1423="なし",スコアリング基準!$C$27,0)</f>
        <v/>
      </c>
      <c r="W1423" s="4">
        <f>IF($F1423="",0,IF(ISNUMBER($F1423),IF($F1423&lt;=スコアリング基準!$B$28,スコアリング基準!$C$28,スコアリング基準!$C$29),0))</f>
        <v/>
      </c>
      <c r="X1423" s="4">
        <f>IFERROR(VLOOKUP($B1423,スコアリング基準!$A$36:$B$46,2,FALSE),0)</f>
        <v/>
      </c>
      <c r="Y1423" s="4">
        <f>SUM($S1423:$X1423)</f>
        <v/>
      </c>
      <c r="Z1423" s="4">
        <f>IF(COUNT($M1423:$N1423)=0,"データ無",IF($Y1423&gt;=スコアリング基準!$B$30,"S",IF($Y1423&gt;=スコアリング基準!$B$31,"A",IF($Y1423&gt;=スコアリング基準!$B$32,"B","C"))))</f>
        <v/>
      </c>
      <c r="AA1423">
        <f>IFERROR(INDEX(実績DB!$I$3:$I$104,MATCH($B1423&amp;$C1423,実績DB!$J$3:$J$104,0)),"")</f>
        <v/>
      </c>
    </row>
    <row r="1424">
      <c r="A1424" t="n">
        <v>1422</v>
      </c>
      <c r="B1424" t="inlineStr">
        <is>
          <t>東京</t>
        </is>
      </c>
      <c r="C1424" t="inlineStr">
        <is>
          <t>創価大学変電所</t>
        </is>
      </c>
      <c r="D1424" t="inlineStr">
        <is>
          <t>東京都</t>
        </is>
      </c>
      <c r="E1424" t="n">
        <v>66</v>
      </c>
      <c r="G1424" s="3" t="n">
        <v>35.689255</v>
      </c>
      <c r="H1424" s="3" t="n">
        <v>139.326732</v>
      </c>
      <c r="I1424" t="inlineStr">
        <is>
          <t>OSM実測</t>
        </is>
      </c>
      <c r="R1424" s="4">
        <f>IF(COUNT($M1424:$N1424)=0,"",IF(AND(IF($N1424&lt;&gt;"",$N1424,$M1424)&lt;=0,$O1424&lt;&gt;"可"),"警告",""))</f>
        <v/>
      </c>
      <c r="S1424" s="4">
        <f>IF(COUNT($M1424:$N1424)=0,0,IF(IF($N1424&lt;&gt;"",$N1424,$M1424)&gt;=スコアリング基準!$B$20,スコアリング基準!$C$20,IF(IF($N1424&lt;&gt;"",$N1424,$M1424)&gt;=スコアリング基準!$B$21,スコアリング基準!$C$21,IF(IF($N1424&lt;&gt;"",$N1424,$M1424)&gt;0,スコアリング基準!$C$22,0))))</f>
        <v/>
      </c>
      <c r="T1424" s="4">
        <f>IF($O1424="可",スコアリング基準!$C$23,0)</f>
        <v/>
      </c>
      <c r="U1424" s="4">
        <f>IF(OR(COUNT($K1424:$L1424)&lt;2,$K1424=0),0,IF(ABS($L1424)/$K1424&lt;=スコアリング基準!$B$24,スコアリング基準!$C$24,IF(ABS($L1424)/$K1424&lt;=スコアリング基準!$B$25,スコアリング基準!$C$25,IF(ABS($L1424)/$K1424&lt;=スコアリング基準!$B$26,スコアリング基準!$C$26,0))))</f>
        <v/>
      </c>
      <c r="V1424" s="4">
        <f>IF($P1424="なし",スコアリング基準!$C$27,0)</f>
        <v/>
      </c>
      <c r="W1424" s="4">
        <f>IF($F1424="",0,IF(ISNUMBER($F1424),IF($F1424&lt;=スコアリング基準!$B$28,スコアリング基準!$C$28,スコアリング基準!$C$29),0))</f>
        <v/>
      </c>
      <c r="X1424" s="4">
        <f>IFERROR(VLOOKUP($B1424,スコアリング基準!$A$36:$B$46,2,FALSE),0)</f>
        <v/>
      </c>
      <c r="Y1424" s="4">
        <f>SUM($S1424:$X1424)</f>
        <v/>
      </c>
      <c r="Z1424" s="4">
        <f>IF(COUNT($M1424:$N1424)=0,"データ無",IF($Y1424&gt;=スコアリング基準!$B$30,"S",IF($Y1424&gt;=スコアリング基準!$B$31,"A",IF($Y1424&gt;=スコアリング基準!$B$32,"B","C"))))</f>
        <v/>
      </c>
      <c r="AA1424">
        <f>IFERROR(INDEX(実績DB!$I$3:$I$104,MATCH($B1424&amp;$C1424,実績DB!$J$3:$J$104,0)),"")</f>
        <v/>
      </c>
    </row>
    <row r="1425">
      <c r="A1425" t="n">
        <v>1423</v>
      </c>
      <c r="B1425" t="inlineStr">
        <is>
          <t>東京</t>
        </is>
      </c>
      <c r="C1425" t="inlineStr">
        <is>
          <t>加倉変電所</t>
        </is>
      </c>
      <c r="D1425" t="inlineStr">
        <is>
          <t>埼玉県</t>
        </is>
      </c>
      <c r="E1425" t="n">
        <v>66</v>
      </c>
      <c r="G1425" s="3" t="n">
        <v>35.944307</v>
      </c>
      <c r="H1425" s="3" t="n">
        <v>139.683509</v>
      </c>
      <c r="I1425" t="inlineStr">
        <is>
          <t>OSM実測</t>
        </is>
      </c>
      <c r="J1425" t="n">
        <v>57</v>
      </c>
      <c r="K1425" t="n">
        <v>59</v>
      </c>
      <c r="L1425" t="n">
        <v>-40</v>
      </c>
      <c r="M1425" t="n">
        <v>19</v>
      </c>
      <c r="N1425" t="n">
        <v>0</v>
      </c>
      <c r="O1425" t="inlineStr">
        <is>
          <t>不可 #3</t>
        </is>
      </c>
      <c r="P1425" t="inlineStr">
        <is>
          <t>有り</t>
        </is>
      </c>
      <c r="R1425" s="4">
        <f>IF(COUNT($M1425:$N1425)=0,"",IF(AND(IF($N1425&lt;&gt;"",$N1425,$M1425)&lt;=0,$O1425&lt;&gt;"可"),"警告",""))</f>
        <v/>
      </c>
      <c r="S1425" s="4">
        <f>IF(COUNT($M1425:$N1425)=0,0,IF(IF($N1425&lt;&gt;"",$N1425,$M1425)&gt;=スコアリング基準!$B$20,スコアリング基準!$C$20,IF(IF($N1425&lt;&gt;"",$N1425,$M1425)&gt;=スコアリング基準!$B$21,スコアリング基準!$C$21,IF(IF($N1425&lt;&gt;"",$N1425,$M1425)&gt;0,スコアリング基準!$C$22,0))))</f>
        <v/>
      </c>
      <c r="T1425" s="4">
        <f>IF($O1425="可",スコアリング基準!$C$23,0)</f>
        <v/>
      </c>
      <c r="U1425" s="4">
        <f>IF(OR(COUNT($K1425:$L1425)&lt;2,$K1425=0),0,IF(ABS($L1425)/$K1425&lt;=スコアリング基準!$B$24,スコアリング基準!$C$24,IF(ABS($L1425)/$K1425&lt;=スコアリング基準!$B$25,スコアリング基準!$C$25,IF(ABS($L1425)/$K1425&lt;=スコアリング基準!$B$26,スコアリング基準!$C$26,0))))</f>
        <v/>
      </c>
      <c r="V1425" s="4">
        <f>IF($P1425="なし",スコアリング基準!$C$27,0)</f>
        <v/>
      </c>
      <c r="W1425" s="4">
        <f>IF($F1425="",0,IF(ISNUMBER($F1425),IF($F1425&lt;=スコアリング基準!$B$28,スコアリング基準!$C$28,スコアリング基準!$C$29),0))</f>
        <v/>
      </c>
      <c r="X1425" s="4">
        <f>IFERROR(VLOOKUP($B1425,スコアリング基準!$A$36:$B$46,2,FALSE),0)</f>
        <v/>
      </c>
      <c r="Y1425" s="4">
        <f>SUM($S1425:$X1425)</f>
        <v/>
      </c>
      <c r="Z1425" s="4">
        <f>IF(COUNT($M1425:$N1425)=0,"データ無",IF($Y1425&gt;=スコアリング基準!$B$30,"S",IF($Y1425&gt;=スコアリング基準!$B$31,"A",IF($Y1425&gt;=スコアリング基準!$B$32,"B","C"))))</f>
        <v/>
      </c>
      <c r="AA1425">
        <f>IFERROR(INDEX(実績DB!$I$3:$I$104,MATCH($B1425&amp;$C1425,実績DB!$J$3:$J$104,0)),"")</f>
        <v/>
      </c>
    </row>
    <row r="1426">
      <c r="A1426" t="n">
        <v>1424</v>
      </c>
      <c r="B1426" t="inlineStr">
        <is>
          <t>東京</t>
        </is>
      </c>
      <c r="C1426" t="inlineStr">
        <is>
          <t>加納変電所</t>
        </is>
      </c>
      <c r="D1426" t="inlineStr">
        <is>
          <t>埼玉県</t>
        </is>
      </c>
      <c r="E1426" t="n">
        <v>66</v>
      </c>
      <c r="G1426" s="3" t="n">
        <v>36.032681</v>
      </c>
      <c r="H1426" s="3" t="n">
        <v>139.566783</v>
      </c>
      <c r="I1426" t="inlineStr">
        <is>
          <t>OSM実測</t>
        </is>
      </c>
      <c r="J1426" t="n">
        <v>57</v>
      </c>
      <c r="K1426" t="n">
        <v>59</v>
      </c>
      <c r="L1426" t="n">
        <v>-40</v>
      </c>
      <c r="M1426" t="n">
        <v>19</v>
      </c>
      <c r="N1426" t="n">
        <v>19</v>
      </c>
      <c r="O1426" t="inlineStr">
        <is>
          <t>不可 #3</t>
        </is>
      </c>
      <c r="P1426" t="inlineStr">
        <is>
          <t>なし</t>
        </is>
      </c>
      <c r="R1426" s="4">
        <f>IF(COUNT($M1426:$N1426)=0,"",IF(AND(IF($N1426&lt;&gt;"",$N1426,$M1426)&lt;=0,$O1426&lt;&gt;"可"),"警告",""))</f>
        <v/>
      </c>
      <c r="S1426" s="4">
        <f>IF(COUNT($M1426:$N1426)=0,0,IF(IF($N1426&lt;&gt;"",$N1426,$M1426)&gt;=スコアリング基準!$B$20,スコアリング基準!$C$20,IF(IF($N1426&lt;&gt;"",$N1426,$M1426)&gt;=スコアリング基準!$B$21,スコアリング基準!$C$21,IF(IF($N1426&lt;&gt;"",$N1426,$M1426)&gt;0,スコアリング基準!$C$22,0))))</f>
        <v/>
      </c>
      <c r="T1426" s="4">
        <f>IF($O1426="可",スコアリング基準!$C$23,0)</f>
        <v/>
      </c>
      <c r="U1426" s="4">
        <f>IF(OR(COUNT($K1426:$L1426)&lt;2,$K1426=0),0,IF(ABS($L1426)/$K1426&lt;=スコアリング基準!$B$24,スコアリング基準!$C$24,IF(ABS($L1426)/$K1426&lt;=スコアリング基準!$B$25,スコアリング基準!$C$25,IF(ABS($L1426)/$K1426&lt;=スコアリング基準!$B$26,スコアリング基準!$C$26,0))))</f>
        <v/>
      </c>
      <c r="V1426" s="4">
        <f>IF($P1426="なし",スコアリング基準!$C$27,0)</f>
        <v/>
      </c>
      <c r="W1426" s="4">
        <f>IF($F1426="",0,IF(ISNUMBER($F1426),IF($F1426&lt;=スコアリング基準!$B$28,スコアリング基準!$C$28,スコアリング基準!$C$29),0))</f>
        <v/>
      </c>
      <c r="X1426" s="4">
        <f>IFERROR(VLOOKUP($B1426,スコアリング基準!$A$36:$B$46,2,FALSE),0)</f>
        <v/>
      </c>
      <c r="Y1426" s="4">
        <f>SUM($S1426:$X1426)</f>
        <v/>
      </c>
      <c r="Z1426" s="4">
        <f>IF(COUNT($M1426:$N1426)=0,"データ無",IF($Y1426&gt;=スコアリング基準!$B$30,"S",IF($Y1426&gt;=スコアリング基準!$B$31,"A",IF($Y1426&gt;=スコアリング基準!$B$32,"B","C"))))</f>
        <v/>
      </c>
      <c r="AA1426">
        <f>IFERROR(INDEX(実績DB!$I$3:$I$104,MATCH($B1426&amp;$C1426,実績DB!$J$3:$J$104,0)),"")</f>
        <v/>
      </c>
    </row>
    <row r="1427">
      <c r="A1427" t="n">
        <v>1425</v>
      </c>
      <c r="B1427" t="inlineStr">
        <is>
          <t>東京</t>
        </is>
      </c>
      <c r="C1427" t="inlineStr">
        <is>
          <t>助川変電所</t>
        </is>
      </c>
      <c r="D1427" t="inlineStr">
        <is>
          <t>茨城県</t>
        </is>
      </c>
      <c r="E1427" t="n">
        <v>66</v>
      </c>
      <c r="G1427" s="3" t="n">
        <v>36.589168</v>
      </c>
      <c r="H1427" s="3" t="n">
        <v>140.64963</v>
      </c>
      <c r="I1427" t="inlineStr">
        <is>
          <t>OSM実測</t>
        </is>
      </c>
      <c r="J1427" t="n">
        <v>38</v>
      </c>
      <c r="K1427" t="n">
        <v>39</v>
      </c>
      <c r="L1427" t="n">
        <v>-31</v>
      </c>
      <c r="M1427" t="n">
        <v>8</v>
      </c>
      <c r="N1427" t="n">
        <v>0</v>
      </c>
      <c r="O1427" t="inlineStr">
        <is>
          <t>不可 #3</t>
        </is>
      </c>
      <c r="P1427" t="inlineStr">
        <is>
          <t>有り</t>
        </is>
      </c>
      <c r="R1427" s="4">
        <f>IF(COUNT($M1427:$N1427)=0,"",IF(AND(IF($N1427&lt;&gt;"",$N1427,$M1427)&lt;=0,$O1427&lt;&gt;"可"),"警告",""))</f>
        <v/>
      </c>
      <c r="S1427" s="4">
        <f>IF(COUNT($M1427:$N1427)=0,0,IF(IF($N1427&lt;&gt;"",$N1427,$M1427)&gt;=スコアリング基準!$B$20,スコアリング基準!$C$20,IF(IF($N1427&lt;&gt;"",$N1427,$M1427)&gt;=スコアリング基準!$B$21,スコアリング基準!$C$21,IF(IF($N1427&lt;&gt;"",$N1427,$M1427)&gt;0,スコアリング基準!$C$22,0))))</f>
        <v/>
      </c>
      <c r="T1427" s="4">
        <f>IF($O1427="可",スコアリング基準!$C$23,0)</f>
        <v/>
      </c>
      <c r="U1427" s="4">
        <f>IF(OR(COUNT($K1427:$L1427)&lt;2,$K1427=0),0,IF(ABS($L1427)/$K1427&lt;=スコアリング基準!$B$24,スコアリング基準!$C$24,IF(ABS($L1427)/$K1427&lt;=スコアリング基準!$B$25,スコアリング基準!$C$25,IF(ABS($L1427)/$K1427&lt;=スコアリング基準!$B$26,スコアリング基準!$C$26,0))))</f>
        <v/>
      </c>
      <c r="V1427" s="4">
        <f>IF($P1427="なし",スコアリング基準!$C$27,0)</f>
        <v/>
      </c>
      <c r="W1427" s="4">
        <f>IF($F1427="",0,IF(ISNUMBER($F1427),IF($F1427&lt;=スコアリング基準!$B$28,スコアリング基準!$C$28,スコアリング基準!$C$29),0))</f>
        <v/>
      </c>
      <c r="X1427" s="4">
        <f>IFERROR(VLOOKUP($B1427,スコアリング基準!$A$36:$B$46,2,FALSE),0)</f>
        <v/>
      </c>
      <c r="Y1427" s="4">
        <f>SUM($S1427:$X1427)</f>
        <v/>
      </c>
      <c r="Z1427" s="4">
        <f>IF(COUNT($M1427:$N1427)=0,"データ無",IF($Y1427&gt;=スコアリング基準!$B$30,"S",IF($Y1427&gt;=スコアリング基準!$B$31,"A",IF($Y1427&gt;=スコアリング基準!$B$32,"B","C"))))</f>
        <v/>
      </c>
      <c r="AA1427">
        <f>IFERROR(INDEX(実績DB!$I$3:$I$104,MATCH($B1427&amp;$C1427,実績DB!$J$3:$J$104,0)),"")</f>
        <v/>
      </c>
    </row>
    <row r="1428">
      <c r="A1428" t="n">
        <v>1426</v>
      </c>
      <c r="B1428" t="inlineStr">
        <is>
          <t>東京</t>
        </is>
      </c>
      <c r="C1428" t="inlineStr">
        <is>
          <t>勝山変電所</t>
        </is>
      </c>
      <c r="D1428" t="inlineStr">
        <is>
          <t>千葉県</t>
        </is>
      </c>
      <c r="E1428" t="n">
        <v>66</v>
      </c>
      <c r="G1428" s="3" t="n">
        <v>35.118272</v>
      </c>
      <c r="H1428" s="3" t="n">
        <v>139.870001</v>
      </c>
      <c r="I1428" t="inlineStr">
        <is>
          <t>OSM実測</t>
        </is>
      </c>
      <c r="J1428" t="n">
        <v>19</v>
      </c>
      <c r="K1428" t="n">
        <v>19</v>
      </c>
      <c r="L1428" t="n">
        <v>-15</v>
      </c>
      <c r="M1428" t="n">
        <v>4</v>
      </c>
      <c r="N1428" t="n">
        <v>0</v>
      </c>
      <c r="O1428" t="inlineStr">
        <is>
          <t>不可 #3</t>
        </is>
      </c>
      <c r="P1428" t="inlineStr">
        <is>
          <t>有り</t>
        </is>
      </c>
      <c r="R1428" s="4">
        <f>IF(COUNT($M1428:$N1428)=0,"",IF(AND(IF($N1428&lt;&gt;"",$N1428,$M1428)&lt;=0,$O1428&lt;&gt;"可"),"警告",""))</f>
        <v/>
      </c>
      <c r="S1428" s="4">
        <f>IF(COUNT($M1428:$N1428)=0,0,IF(IF($N1428&lt;&gt;"",$N1428,$M1428)&gt;=スコアリング基準!$B$20,スコアリング基準!$C$20,IF(IF($N1428&lt;&gt;"",$N1428,$M1428)&gt;=スコアリング基準!$B$21,スコアリング基準!$C$21,IF(IF($N1428&lt;&gt;"",$N1428,$M1428)&gt;0,スコアリング基準!$C$22,0))))</f>
        <v/>
      </c>
      <c r="T1428" s="4">
        <f>IF($O1428="可",スコアリング基準!$C$23,0)</f>
        <v/>
      </c>
      <c r="U1428" s="4">
        <f>IF(OR(COUNT($K1428:$L1428)&lt;2,$K1428=0),0,IF(ABS($L1428)/$K1428&lt;=スコアリング基準!$B$24,スコアリング基準!$C$24,IF(ABS($L1428)/$K1428&lt;=スコアリング基準!$B$25,スコアリング基準!$C$25,IF(ABS($L1428)/$K1428&lt;=スコアリング基準!$B$26,スコアリング基準!$C$26,0))))</f>
        <v/>
      </c>
      <c r="V1428" s="4">
        <f>IF($P1428="なし",スコアリング基準!$C$27,0)</f>
        <v/>
      </c>
      <c r="W1428" s="4">
        <f>IF($F1428="",0,IF(ISNUMBER($F1428),IF($F1428&lt;=スコアリング基準!$B$28,スコアリング基準!$C$28,スコアリング基準!$C$29),0))</f>
        <v/>
      </c>
      <c r="X1428" s="4">
        <f>IFERROR(VLOOKUP($B1428,スコアリング基準!$A$36:$B$46,2,FALSE),0)</f>
        <v/>
      </c>
      <c r="Y1428" s="4">
        <f>SUM($S1428:$X1428)</f>
        <v/>
      </c>
      <c r="Z1428" s="4">
        <f>IF(COUNT($M1428:$N1428)=0,"データ無",IF($Y1428&gt;=スコアリング基準!$B$30,"S",IF($Y1428&gt;=スコアリング基準!$B$31,"A",IF($Y1428&gt;=スコアリング基準!$B$32,"B","C"))))</f>
        <v/>
      </c>
      <c r="AA1428">
        <f>IFERROR(INDEX(実績DB!$I$3:$I$104,MATCH($B1428&amp;$C1428,実績DB!$J$3:$J$104,0)),"")</f>
        <v/>
      </c>
    </row>
    <row r="1429">
      <c r="A1429" t="n">
        <v>1427</v>
      </c>
      <c r="B1429" t="inlineStr">
        <is>
          <t>東京</t>
        </is>
      </c>
      <c r="C1429" t="inlineStr">
        <is>
          <t>勝浦変電所</t>
        </is>
      </c>
      <c r="D1429" t="inlineStr">
        <is>
          <t>千葉県</t>
        </is>
      </c>
      <c r="E1429" t="n">
        <v>66</v>
      </c>
      <c r="G1429" s="3" t="n">
        <v>35.163522</v>
      </c>
      <c r="H1429" s="3" t="n">
        <v>140.306306</v>
      </c>
      <c r="I1429" t="inlineStr">
        <is>
          <t>OSM実測</t>
        </is>
      </c>
      <c r="J1429" t="n">
        <v>28</v>
      </c>
      <c r="K1429" t="n">
        <v>29</v>
      </c>
      <c r="L1429" t="n">
        <v>-23</v>
      </c>
      <c r="M1429" t="n">
        <v>6</v>
      </c>
      <c r="N1429" t="n">
        <v>0</v>
      </c>
      <c r="O1429" t="inlineStr">
        <is>
          <t>不可 #3</t>
        </is>
      </c>
      <c r="P1429" t="inlineStr">
        <is>
          <t>有り</t>
        </is>
      </c>
      <c r="R1429" s="4">
        <f>IF(COUNT($M1429:$N1429)=0,"",IF(AND(IF($N1429&lt;&gt;"",$N1429,$M1429)&lt;=0,$O1429&lt;&gt;"可"),"警告",""))</f>
        <v/>
      </c>
      <c r="S1429" s="4">
        <f>IF(COUNT($M1429:$N1429)=0,0,IF(IF($N1429&lt;&gt;"",$N1429,$M1429)&gt;=スコアリング基準!$B$20,スコアリング基準!$C$20,IF(IF($N1429&lt;&gt;"",$N1429,$M1429)&gt;=スコアリング基準!$B$21,スコアリング基準!$C$21,IF(IF($N1429&lt;&gt;"",$N1429,$M1429)&gt;0,スコアリング基準!$C$22,0))))</f>
        <v/>
      </c>
      <c r="T1429" s="4">
        <f>IF($O1429="可",スコアリング基準!$C$23,0)</f>
        <v/>
      </c>
      <c r="U1429" s="4">
        <f>IF(OR(COUNT($K1429:$L1429)&lt;2,$K1429=0),0,IF(ABS($L1429)/$K1429&lt;=スコアリング基準!$B$24,スコアリング基準!$C$24,IF(ABS($L1429)/$K1429&lt;=スコアリング基準!$B$25,スコアリング基準!$C$25,IF(ABS($L1429)/$K1429&lt;=スコアリング基準!$B$26,スコアリング基準!$C$26,0))))</f>
        <v/>
      </c>
      <c r="V1429" s="4">
        <f>IF($P1429="なし",スコアリング基準!$C$27,0)</f>
        <v/>
      </c>
      <c r="W1429" s="4">
        <f>IF($F1429="",0,IF(ISNUMBER($F1429),IF($F1429&lt;=スコアリング基準!$B$28,スコアリング基準!$C$28,スコアリング基準!$C$29),0))</f>
        <v/>
      </c>
      <c r="X1429" s="4">
        <f>IFERROR(VLOOKUP($B1429,スコアリング基準!$A$36:$B$46,2,FALSE),0)</f>
        <v/>
      </c>
      <c r="Y1429" s="4">
        <f>SUM($S1429:$X1429)</f>
        <v/>
      </c>
      <c r="Z1429" s="4">
        <f>IF(COUNT($M1429:$N1429)=0,"データ無",IF($Y1429&gt;=スコアリング基準!$B$30,"S",IF($Y1429&gt;=スコアリング基準!$B$31,"A",IF($Y1429&gt;=スコアリング基準!$B$32,"B","C"))))</f>
        <v/>
      </c>
      <c r="AA1429">
        <f>IFERROR(INDEX(実績DB!$I$3:$I$104,MATCH($B1429&amp;$C1429,実績DB!$J$3:$J$104,0)),"")</f>
        <v/>
      </c>
    </row>
    <row r="1430">
      <c r="A1430" t="n">
        <v>1428</v>
      </c>
      <c r="B1430" t="inlineStr">
        <is>
          <t>東京</t>
        </is>
      </c>
      <c r="C1430" t="inlineStr">
        <is>
          <t>勝田変電所</t>
        </is>
      </c>
      <c r="D1430" t="inlineStr">
        <is>
          <t>茨城県</t>
        </is>
      </c>
      <c r="E1430" t="n">
        <v>66</v>
      </c>
      <c r="G1430" s="3" t="n">
        <v>36.407801</v>
      </c>
      <c r="H1430" s="3" t="n">
        <v>140.515622</v>
      </c>
      <c r="I1430" t="inlineStr">
        <is>
          <t>OSM実測</t>
        </is>
      </c>
      <c r="J1430" t="n">
        <v>52</v>
      </c>
      <c r="K1430" t="n">
        <v>54</v>
      </c>
      <c r="L1430" t="n">
        <v>-44</v>
      </c>
      <c r="M1430" t="n">
        <v>10</v>
      </c>
      <c r="N1430" t="n">
        <v>0</v>
      </c>
      <c r="O1430" t="inlineStr">
        <is>
          <t>不可 #3</t>
        </is>
      </c>
      <c r="P1430" t="inlineStr">
        <is>
          <t>有り</t>
        </is>
      </c>
      <c r="R1430" s="4">
        <f>IF(COUNT($M1430:$N1430)=0,"",IF(AND(IF($N1430&lt;&gt;"",$N1430,$M1430)&lt;=0,$O1430&lt;&gt;"可"),"警告",""))</f>
        <v/>
      </c>
      <c r="S1430" s="4">
        <f>IF(COUNT($M1430:$N1430)=0,0,IF(IF($N1430&lt;&gt;"",$N1430,$M1430)&gt;=スコアリング基準!$B$20,スコアリング基準!$C$20,IF(IF($N1430&lt;&gt;"",$N1430,$M1430)&gt;=スコアリング基準!$B$21,スコアリング基準!$C$21,IF(IF($N1430&lt;&gt;"",$N1430,$M1430)&gt;0,スコアリング基準!$C$22,0))))</f>
        <v/>
      </c>
      <c r="T1430" s="4">
        <f>IF($O1430="可",スコアリング基準!$C$23,0)</f>
        <v/>
      </c>
      <c r="U1430" s="4">
        <f>IF(OR(COUNT($K1430:$L1430)&lt;2,$K1430=0),0,IF(ABS($L1430)/$K1430&lt;=スコアリング基準!$B$24,スコアリング基準!$C$24,IF(ABS($L1430)/$K1430&lt;=スコアリング基準!$B$25,スコアリング基準!$C$25,IF(ABS($L1430)/$K1430&lt;=スコアリング基準!$B$26,スコアリング基準!$C$26,0))))</f>
        <v/>
      </c>
      <c r="V1430" s="4">
        <f>IF($P1430="なし",スコアリング基準!$C$27,0)</f>
        <v/>
      </c>
      <c r="W1430" s="4">
        <f>IF($F1430="",0,IF(ISNUMBER($F1430),IF($F1430&lt;=スコアリング基準!$B$28,スコアリング基準!$C$28,スコアリング基準!$C$29),0))</f>
        <v/>
      </c>
      <c r="X1430" s="4">
        <f>IFERROR(VLOOKUP($B1430,スコアリング基準!$A$36:$B$46,2,FALSE),0)</f>
        <v/>
      </c>
      <c r="Y1430" s="4">
        <f>SUM($S1430:$X1430)</f>
        <v/>
      </c>
      <c r="Z1430" s="4">
        <f>IF(COUNT($M1430:$N1430)=0,"データ無",IF($Y1430&gt;=スコアリング基準!$B$30,"S",IF($Y1430&gt;=スコアリング基準!$B$31,"A",IF($Y1430&gt;=スコアリング基準!$B$32,"B","C"))))</f>
        <v/>
      </c>
      <c r="AA1430">
        <f>IFERROR(INDEX(実績DB!$I$3:$I$104,MATCH($B1430&amp;$C1430,実績DB!$J$3:$J$104,0)),"")</f>
        <v/>
      </c>
    </row>
    <row r="1431">
      <c r="A1431" t="n">
        <v>1429</v>
      </c>
      <c r="B1431" t="inlineStr">
        <is>
          <t>東京</t>
        </is>
      </c>
      <c r="C1431" t="inlineStr">
        <is>
          <t>北三咲変電所</t>
        </is>
      </c>
      <c r="D1431" t="inlineStr">
        <is>
          <t>千葉県</t>
        </is>
      </c>
      <c r="E1431" t="n">
        <v>66</v>
      </c>
      <c r="G1431" s="3" t="n">
        <v>35.752842</v>
      </c>
      <c r="H1431" s="3" t="n">
        <v>140.028413</v>
      </c>
      <c r="I1431" t="inlineStr">
        <is>
          <t>OSM実測</t>
        </is>
      </c>
      <c r="J1431" t="n">
        <v>33</v>
      </c>
      <c r="K1431" t="n">
        <v>34</v>
      </c>
      <c r="L1431" t="n">
        <v>-25</v>
      </c>
      <c r="M1431" t="n">
        <v>9</v>
      </c>
      <c r="N1431" t="n">
        <v>0</v>
      </c>
      <c r="O1431" t="inlineStr">
        <is>
          <t>不可 #3</t>
        </is>
      </c>
      <c r="P1431" t="inlineStr">
        <is>
          <t>有り</t>
        </is>
      </c>
      <c r="R1431" s="4">
        <f>IF(COUNT($M1431:$N1431)=0,"",IF(AND(IF($N1431&lt;&gt;"",$N1431,$M1431)&lt;=0,$O1431&lt;&gt;"可"),"警告",""))</f>
        <v/>
      </c>
      <c r="S1431" s="4">
        <f>IF(COUNT($M1431:$N1431)=0,0,IF(IF($N1431&lt;&gt;"",$N1431,$M1431)&gt;=スコアリング基準!$B$20,スコアリング基準!$C$20,IF(IF($N1431&lt;&gt;"",$N1431,$M1431)&gt;=スコアリング基準!$B$21,スコアリング基準!$C$21,IF(IF($N1431&lt;&gt;"",$N1431,$M1431)&gt;0,スコアリング基準!$C$22,0))))</f>
        <v/>
      </c>
      <c r="T1431" s="4">
        <f>IF($O1431="可",スコアリング基準!$C$23,0)</f>
        <v/>
      </c>
      <c r="U1431" s="4">
        <f>IF(OR(COUNT($K1431:$L1431)&lt;2,$K1431=0),0,IF(ABS($L1431)/$K1431&lt;=スコアリング基準!$B$24,スコアリング基準!$C$24,IF(ABS($L1431)/$K1431&lt;=スコアリング基準!$B$25,スコアリング基準!$C$25,IF(ABS($L1431)/$K1431&lt;=スコアリング基準!$B$26,スコアリング基準!$C$26,0))))</f>
        <v/>
      </c>
      <c r="V1431" s="4">
        <f>IF($P1431="なし",スコアリング基準!$C$27,0)</f>
        <v/>
      </c>
      <c r="W1431" s="4">
        <f>IF($F1431="",0,IF(ISNUMBER($F1431),IF($F1431&lt;=スコアリング基準!$B$28,スコアリング基準!$C$28,スコアリング基準!$C$29),0))</f>
        <v/>
      </c>
      <c r="X1431" s="4">
        <f>IFERROR(VLOOKUP($B1431,スコアリング基準!$A$36:$B$46,2,FALSE),0)</f>
        <v/>
      </c>
      <c r="Y1431" s="4">
        <f>SUM($S1431:$X1431)</f>
        <v/>
      </c>
      <c r="Z1431" s="4">
        <f>IF(COUNT($M1431:$N1431)=0,"データ無",IF($Y1431&gt;=スコアリング基準!$B$30,"S",IF($Y1431&gt;=スコアリング基準!$B$31,"A",IF($Y1431&gt;=スコアリング基準!$B$32,"B","C"))))</f>
        <v/>
      </c>
      <c r="AA1431">
        <f>IFERROR(INDEX(実績DB!$I$3:$I$104,MATCH($B1431&amp;$C1431,実績DB!$J$3:$J$104,0)),"")</f>
        <v/>
      </c>
    </row>
    <row r="1432">
      <c r="A1432" t="n">
        <v>1430</v>
      </c>
      <c r="B1432" t="inlineStr">
        <is>
          <t>東京</t>
        </is>
      </c>
      <c r="C1432" t="inlineStr">
        <is>
          <t>北千住変電所</t>
        </is>
      </c>
      <c r="D1432" t="inlineStr">
        <is>
          <t>埼玉県</t>
        </is>
      </c>
      <c r="E1432" t="n">
        <v>66</v>
      </c>
      <c r="G1432" s="3" t="n">
        <v>35.753633</v>
      </c>
      <c r="H1432" s="3" t="n">
        <v>139.791248</v>
      </c>
      <c r="I1432" t="inlineStr">
        <is>
          <t>OSM実測</t>
        </is>
      </c>
      <c r="J1432" t="n">
        <v>47</v>
      </c>
      <c r="K1432" t="n">
        <v>49</v>
      </c>
      <c r="L1432" t="n">
        <v>-40</v>
      </c>
      <c r="M1432" t="n">
        <v>9</v>
      </c>
      <c r="N1432" t="n">
        <v>0</v>
      </c>
      <c r="O1432" t="inlineStr">
        <is>
          <t>不可 #3</t>
        </is>
      </c>
      <c r="P1432" t="inlineStr">
        <is>
          <t>有り</t>
        </is>
      </c>
      <c r="R1432" s="4">
        <f>IF(COUNT($M1432:$N1432)=0,"",IF(AND(IF($N1432&lt;&gt;"",$N1432,$M1432)&lt;=0,$O1432&lt;&gt;"可"),"警告",""))</f>
        <v/>
      </c>
      <c r="S1432" s="4">
        <f>IF(COUNT($M1432:$N1432)=0,0,IF(IF($N1432&lt;&gt;"",$N1432,$M1432)&gt;=スコアリング基準!$B$20,スコアリング基準!$C$20,IF(IF($N1432&lt;&gt;"",$N1432,$M1432)&gt;=スコアリング基準!$B$21,スコアリング基準!$C$21,IF(IF($N1432&lt;&gt;"",$N1432,$M1432)&gt;0,スコアリング基準!$C$22,0))))</f>
        <v/>
      </c>
      <c r="T1432" s="4">
        <f>IF($O1432="可",スコアリング基準!$C$23,0)</f>
        <v/>
      </c>
      <c r="U1432" s="4">
        <f>IF(OR(COUNT($K1432:$L1432)&lt;2,$K1432=0),0,IF(ABS($L1432)/$K1432&lt;=スコアリング基準!$B$24,スコアリング基準!$C$24,IF(ABS($L1432)/$K1432&lt;=スコアリング基準!$B$25,スコアリング基準!$C$25,IF(ABS($L1432)/$K1432&lt;=スコアリング基準!$B$26,スコアリング基準!$C$26,0))))</f>
        <v/>
      </c>
      <c r="V1432" s="4">
        <f>IF($P1432="なし",スコアリング基準!$C$27,0)</f>
        <v/>
      </c>
      <c r="W1432" s="4">
        <f>IF($F1432="",0,IF(ISNUMBER($F1432),IF($F1432&lt;=スコアリング基準!$B$28,スコアリング基準!$C$28,スコアリング基準!$C$29),0))</f>
        <v/>
      </c>
      <c r="X1432" s="4">
        <f>IFERROR(VLOOKUP($B1432,スコアリング基準!$A$36:$B$46,2,FALSE),0)</f>
        <v/>
      </c>
      <c r="Y1432" s="4">
        <f>SUM($S1432:$X1432)</f>
        <v/>
      </c>
      <c r="Z1432" s="4">
        <f>IF(COUNT($M1432:$N1432)=0,"データ無",IF($Y1432&gt;=スコアリング基準!$B$30,"S",IF($Y1432&gt;=スコアリング基準!$B$31,"A",IF($Y1432&gt;=スコアリング基準!$B$32,"B","C"))))</f>
        <v/>
      </c>
      <c r="AA1432">
        <f>IFERROR(INDEX(実績DB!$I$3:$I$104,MATCH($B1432&amp;$C1432,実績DB!$J$3:$J$104,0)),"")</f>
        <v/>
      </c>
    </row>
    <row r="1433">
      <c r="A1433" t="n">
        <v>1431</v>
      </c>
      <c r="B1433" t="inlineStr">
        <is>
          <t>東京</t>
        </is>
      </c>
      <c r="C1433" t="inlineStr">
        <is>
          <t>北多賀変電所</t>
        </is>
      </c>
      <c r="D1433" t="inlineStr">
        <is>
          <t>茨城県</t>
        </is>
      </c>
      <c r="E1433" t="n">
        <v>66</v>
      </c>
      <c r="G1433" s="3" t="n">
        <v>36.564762</v>
      </c>
      <c r="H1433" s="3" t="n">
        <v>140.629104</v>
      </c>
      <c r="I1433" t="inlineStr">
        <is>
          <t>OSM実測</t>
        </is>
      </c>
      <c r="J1433" t="n">
        <v>52</v>
      </c>
      <c r="K1433" t="n">
        <v>54</v>
      </c>
      <c r="L1433" t="n">
        <v>-40</v>
      </c>
      <c r="M1433" t="n">
        <v>14</v>
      </c>
      <c r="N1433" t="n">
        <v>0</v>
      </c>
      <c r="O1433" t="inlineStr">
        <is>
          <t>不可 #3</t>
        </is>
      </c>
      <c r="P1433" t="inlineStr">
        <is>
          <t>有り</t>
        </is>
      </c>
      <c r="R1433" s="4">
        <f>IF(COUNT($M1433:$N1433)=0,"",IF(AND(IF($N1433&lt;&gt;"",$N1433,$M1433)&lt;=0,$O1433&lt;&gt;"可"),"警告",""))</f>
        <v/>
      </c>
      <c r="S1433" s="4">
        <f>IF(COUNT($M1433:$N1433)=0,0,IF(IF($N1433&lt;&gt;"",$N1433,$M1433)&gt;=スコアリング基準!$B$20,スコアリング基準!$C$20,IF(IF($N1433&lt;&gt;"",$N1433,$M1433)&gt;=スコアリング基準!$B$21,スコアリング基準!$C$21,IF(IF($N1433&lt;&gt;"",$N1433,$M1433)&gt;0,スコアリング基準!$C$22,0))))</f>
        <v/>
      </c>
      <c r="T1433" s="4">
        <f>IF($O1433="可",スコアリング基準!$C$23,0)</f>
        <v/>
      </c>
      <c r="U1433" s="4">
        <f>IF(OR(COUNT($K1433:$L1433)&lt;2,$K1433=0),0,IF(ABS($L1433)/$K1433&lt;=スコアリング基準!$B$24,スコアリング基準!$C$24,IF(ABS($L1433)/$K1433&lt;=スコアリング基準!$B$25,スコアリング基準!$C$25,IF(ABS($L1433)/$K1433&lt;=スコアリング基準!$B$26,スコアリング基準!$C$26,0))))</f>
        <v/>
      </c>
      <c r="V1433" s="4">
        <f>IF($P1433="なし",スコアリング基準!$C$27,0)</f>
        <v/>
      </c>
      <c r="W1433" s="4">
        <f>IF($F1433="",0,IF(ISNUMBER($F1433),IF($F1433&lt;=スコアリング基準!$B$28,スコアリング基準!$C$28,スコアリング基準!$C$29),0))</f>
        <v/>
      </c>
      <c r="X1433" s="4">
        <f>IFERROR(VLOOKUP($B1433,スコアリング基準!$A$36:$B$46,2,FALSE),0)</f>
        <v/>
      </c>
      <c r="Y1433" s="4">
        <f>SUM($S1433:$X1433)</f>
        <v/>
      </c>
      <c r="Z1433" s="4">
        <f>IF(COUNT($M1433:$N1433)=0,"データ無",IF($Y1433&gt;=スコアリング基準!$B$30,"S",IF($Y1433&gt;=スコアリング基準!$B$31,"A",IF($Y1433&gt;=スコアリング基準!$B$32,"B","C"))))</f>
        <v/>
      </c>
      <c r="AA1433">
        <f>IFERROR(INDEX(実績DB!$I$3:$I$104,MATCH($B1433&amp;$C1433,実績DB!$J$3:$J$104,0)),"")</f>
        <v/>
      </c>
    </row>
    <row r="1434">
      <c r="A1434" t="n">
        <v>1432</v>
      </c>
      <c r="B1434" t="inlineStr">
        <is>
          <t>東京</t>
        </is>
      </c>
      <c r="C1434" t="inlineStr">
        <is>
          <t>北寺尾変電所</t>
        </is>
      </c>
      <c r="D1434" t="inlineStr">
        <is>
          <t>神奈川県</t>
        </is>
      </c>
      <c r="E1434" t="n">
        <v>66</v>
      </c>
      <c r="G1434" s="3" t="n">
        <v>35.515341</v>
      </c>
      <c r="H1434" s="3" t="n">
        <v>139.647353</v>
      </c>
      <c r="I1434" t="inlineStr">
        <is>
          <t>OSM実測</t>
        </is>
      </c>
      <c r="J1434" t="n">
        <v>57</v>
      </c>
      <c r="K1434" t="n">
        <v>59</v>
      </c>
      <c r="L1434" t="n">
        <v>-40</v>
      </c>
      <c r="M1434" t="n">
        <v>19</v>
      </c>
      <c r="N1434" t="n">
        <v>0</v>
      </c>
      <c r="O1434" t="inlineStr">
        <is>
          <t>不可 #3</t>
        </is>
      </c>
      <c r="P1434" t="inlineStr">
        <is>
          <t>有り</t>
        </is>
      </c>
      <c r="R1434" s="4">
        <f>IF(COUNT($M1434:$N1434)=0,"",IF(AND(IF($N1434&lt;&gt;"",$N1434,$M1434)&lt;=0,$O1434&lt;&gt;"可"),"警告",""))</f>
        <v/>
      </c>
      <c r="S1434" s="4">
        <f>IF(COUNT($M1434:$N1434)=0,0,IF(IF($N1434&lt;&gt;"",$N1434,$M1434)&gt;=スコアリング基準!$B$20,スコアリング基準!$C$20,IF(IF($N1434&lt;&gt;"",$N1434,$M1434)&gt;=スコアリング基準!$B$21,スコアリング基準!$C$21,IF(IF($N1434&lt;&gt;"",$N1434,$M1434)&gt;0,スコアリング基準!$C$22,0))))</f>
        <v/>
      </c>
      <c r="T1434" s="4">
        <f>IF($O1434="可",スコアリング基準!$C$23,0)</f>
        <v/>
      </c>
      <c r="U1434" s="4">
        <f>IF(OR(COUNT($K1434:$L1434)&lt;2,$K1434=0),0,IF(ABS($L1434)/$K1434&lt;=スコアリング基準!$B$24,スコアリング基準!$C$24,IF(ABS($L1434)/$K1434&lt;=スコアリング基準!$B$25,スコアリング基準!$C$25,IF(ABS($L1434)/$K1434&lt;=スコアリング基準!$B$26,スコアリング基準!$C$26,0))))</f>
        <v/>
      </c>
      <c r="V1434" s="4">
        <f>IF($P1434="なし",スコアリング基準!$C$27,0)</f>
        <v/>
      </c>
      <c r="W1434" s="4">
        <f>IF($F1434="",0,IF(ISNUMBER($F1434),IF($F1434&lt;=スコアリング基準!$B$28,スコアリング基準!$C$28,スコアリング基準!$C$29),0))</f>
        <v/>
      </c>
      <c r="X1434" s="4">
        <f>IFERROR(VLOOKUP($B1434,スコアリング基準!$A$36:$B$46,2,FALSE),0)</f>
        <v/>
      </c>
      <c r="Y1434" s="4">
        <f>SUM($S1434:$X1434)</f>
        <v/>
      </c>
      <c r="Z1434" s="4">
        <f>IF(COUNT($M1434:$N1434)=0,"データ無",IF($Y1434&gt;=スコアリング基準!$B$30,"S",IF($Y1434&gt;=スコアリング基準!$B$31,"A",IF($Y1434&gt;=スコアリング基準!$B$32,"B","C"))))</f>
        <v/>
      </c>
      <c r="AA1434">
        <f>IFERROR(INDEX(実績DB!$I$3:$I$104,MATCH($B1434&amp;$C1434,実績DB!$J$3:$J$104,0)),"")</f>
        <v/>
      </c>
    </row>
    <row r="1435">
      <c r="A1435" t="n">
        <v>1433</v>
      </c>
      <c r="B1435" t="inlineStr">
        <is>
          <t>東京</t>
        </is>
      </c>
      <c r="C1435" t="inlineStr">
        <is>
          <t>北小岩変電所</t>
        </is>
      </c>
      <c r="D1435" t="inlineStr">
        <is>
          <t>千葉県</t>
        </is>
      </c>
      <c r="E1435" t="n">
        <v>66</v>
      </c>
      <c r="G1435" s="3" t="n">
        <v>35.741354</v>
      </c>
      <c r="H1435" s="3" t="n">
        <v>139.878111</v>
      </c>
      <c r="I1435" t="inlineStr">
        <is>
          <t>OSM実測</t>
        </is>
      </c>
      <c r="J1435" t="n">
        <v>57</v>
      </c>
      <c r="K1435" t="n">
        <v>59</v>
      </c>
      <c r="L1435" t="n">
        <v>-40</v>
      </c>
      <c r="M1435" t="n">
        <v>19</v>
      </c>
      <c r="N1435" t="n">
        <v>0</v>
      </c>
      <c r="O1435" t="inlineStr">
        <is>
          <t>不可 #3</t>
        </is>
      </c>
      <c r="P1435" t="inlineStr">
        <is>
          <t>有り</t>
        </is>
      </c>
      <c r="R1435" s="4">
        <f>IF(COUNT($M1435:$N1435)=0,"",IF(AND(IF($N1435&lt;&gt;"",$N1435,$M1435)&lt;=0,$O1435&lt;&gt;"可"),"警告",""))</f>
        <v/>
      </c>
      <c r="S1435" s="4">
        <f>IF(COUNT($M1435:$N1435)=0,0,IF(IF($N1435&lt;&gt;"",$N1435,$M1435)&gt;=スコアリング基準!$B$20,スコアリング基準!$C$20,IF(IF($N1435&lt;&gt;"",$N1435,$M1435)&gt;=スコアリング基準!$B$21,スコアリング基準!$C$21,IF(IF($N1435&lt;&gt;"",$N1435,$M1435)&gt;0,スコアリング基準!$C$22,0))))</f>
        <v/>
      </c>
      <c r="T1435" s="4">
        <f>IF($O1435="可",スコアリング基準!$C$23,0)</f>
        <v/>
      </c>
      <c r="U1435" s="4">
        <f>IF(OR(COUNT($K1435:$L1435)&lt;2,$K1435=0),0,IF(ABS($L1435)/$K1435&lt;=スコアリング基準!$B$24,スコアリング基準!$C$24,IF(ABS($L1435)/$K1435&lt;=スコアリング基準!$B$25,スコアリング基準!$C$25,IF(ABS($L1435)/$K1435&lt;=スコアリング基準!$B$26,スコアリング基準!$C$26,0))))</f>
        <v/>
      </c>
      <c r="V1435" s="4">
        <f>IF($P1435="なし",スコアリング基準!$C$27,0)</f>
        <v/>
      </c>
      <c r="W1435" s="4">
        <f>IF($F1435="",0,IF(ISNUMBER($F1435),IF($F1435&lt;=スコアリング基準!$B$28,スコアリング基準!$C$28,スコアリング基準!$C$29),0))</f>
        <v/>
      </c>
      <c r="X1435" s="4">
        <f>IFERROR(VLOOKUP($B1435,スコアリング基準!$A$36:$B$46,2,FALSE),0)</f>
        <v/>
      </c>
      <c r="Y1435" s="4">
        <f>SUM($S1435:$X1435)</f>
        <v/>
      </c>
      <c r="Z1435" s="4">
        <f>IF(COUNT($M1435:$N1435)=0,"データ無",IF($Y1435&gt;=スコアリング基準!$B$30,"S",IF($Y1435&gt;=スコアリング基準!$B$31,"A",IF($Y1435&gt;=スコアリング基準!$B$32,"B","C"))))</f>
        <v/>
      </c>
      <c r="AA1435">
        <f>IFERROR(INDEX(実績DB!$I$3:$I$104,MATCH($B1435&amp;$C1435,実績DB!$J$3:$J$104,0)),"")</f>
        <v/>
      </c>
    </row>
    <row r="1436">
      <c r="A1436" t="n">
        <v>1434</v>
      </c>
      <c r="B1436" t="inlineStr">
        <is>
          <t>東京</t>
        </is>
      </c>
      <c r="C1436" t="inlineStr">
        <is>
          <t>北山変電所</t>
        </is>
      </c>
      <c r="D1436" t="inlineStr">
        <is>
          <t>東京都</t>
        </is>
      </c>
      <c r="E1436" t="n">
        <v>66</v>
      </c>
      <c r="G1436" s="3" t="n">
        <v>35.689351</v>
      </c>
      <c r="H1436" s="3" t="n">
        <v>139.455442</v>
      </c>
      <c r="I1436" t="inlineStr">
        <is>
          <t>OSM実測</t>
        </is>
      </c>
      <c r="J1436" t="n">
        <v>57</v>
      </c>
      <c r="K1436" t="n">
        <v>59</v>
      </c>
      <c r="L1436" t="n">
        <v>-40</v>
      </c>
      <c r="M1436" t="n">
        <v>19</v>
      </c>
      <c r="N1436" t="n">
        <v>0</v>
      </c>
      <c r="O1436" t="inlineStr">
        <is>
          <t>不可 #3</t>
        </is>
      </c>
      <c r="P1436" t="inlineStr">
        <is>
          <t>有り</t>
        </is>
      </c>
      <c r="R1436" s="4">
        <f>IF(COUNT($M1436:$N1436)=0,"",IF(AND(IF($N1436&lt;&gt;"",$N1436,$M1436)&lt;=0,$O1436&lt;&gt;"可"),"警告",""))</f>
        <v/>
      </c>
      <c r="S1436" s="4">
        <f>IF(COUNT($M1436:$N1436)=0,0,IF(IF($N1436&lt;&gt;"",$N1436,$M1436)&gt;=スコアリング基準!$B$20,スコアリング基準!$C$20,IF(IF($N1436&lt;&gt;"",$N1436,$M1436)&gt;=スコアリング基準!$B$21,スコアリング基準!$C$21,IF(IF($N1436&lt;&gt;"",$N1436,$M1436)&gt;0,スコアリング基準!$C$22,0))))</f>
        <v/>
      </c>
      <c r="T1436" s="4">
        <f>IF($O1436="可",スコアリング基準!$C$23,0)</f>
        <v/>
      </c>
      <c r="U1436" s="4">
        <f>IF(OR(COUNT($K1436:$L1436)&lt;2,$K1436=0),0,IF(ABS($L1436)/$K1436&lt;=スコアリング基準!$B$24,スコアリング基準!$C$24,IF(ABS($L1436)/$K1436&lt;=スコアリング基準!$B$25,スコアリング基準!$C$25,IF(ABS($L1436)/$K1436&lt;=スコアリング基準!$B$26,スコアリング基準!$C$26,0))))</f>
        <v/>
      </c>
      <c r="V1436" s="4">
        <f>IF($P1436="なし",スコアリング基準!$C$27,0)</f>
        <v/>
      </c>
      <c r="W1436" s="4">
        <f>IF($F1436="",0,IF(ISNUMBER($F1436),IF($F1436&lt;=スコアリング基準!$B$28,スコアリング基準!$C$28,スコアリング基準!$C$29),0))</f>
        <v/>
      </c>
      <c r="X1436" s="4">
        <f>IFERROR(VLOOKUP($B1436,スコアリング基準!$A$36:$B$46,2,FALSE),0)</f>
        <v/>
      </c>
      <c r="Y1436" s="4">
        <f>SUM($S1436:$X1436)</f>
        <v/>
      </c>
      <c r="Z1436" s="4">
        <f>IF(COUNT($M1436:$N1436)=0,"データ無",IF($Y1436&gt;=スコアリング基準!$B$30,"S",IF($Y1436&gt;=スコアリング基準!$B$31,"A",IF($Y1436&gt;=スコアリング基準!$B$32,"B","C"))))</f>
        <v/>
      </c>
      <c r="AA1436">
        <f>IFERROR(INDEX(実績DB!$I$3:$I$104,MATCH($B1436&amp;$C1436,実績DB!$J$3:$J$104,0)),"")</f>
        <v/>
      </c>
    </row>
    <row r="1437">
      <c r="A1437" t="n">
        <v>1435</v>
      </c>
      <c r="B1437" t="inlineStr">
        <is>
          <t>東京</t>
        </is>
      </c>
      <c r="C1437" t="inlineStr">
        <is>
          <t>北川口変電所</t>
        </is>
      </c>
      <c r="D1437" t="inlineStr">
        <is>
          <t>埼玉県</t>
        </is>
      </c>
      <c r="E1437" t="n">
        <v>66</v>
      </c>
      <c r="G1437" s="3" t="n">
        <v>35.821972</v>
      </c>
      <c r="H1437" s="3" t="n">
        <v>139.7505</v>
      </c>
      <c r="I1437" t="inlineStr">
        <is>
          <t>OSM実測</t>
        </is>
      </c>
      <c r="J1437" t="n">
        <v>57</v>
      </c>
      <c r="K1437" t="n">
        <v>59</v>
      </c>
      <c r="L1437" t="n">
        <v>-40</v>
      </c>
      <c r="M1437" t="n">
        <v>19</v>
      </c>
      <c r="N1437" t="n">
        <v>0</v>
      </c>
      <c r="O1437" t="inlineStr">
        <is>
          <t>不可 #3</t>
        </is>
      </c>
      <c r="P1437" t="inlineStr">
        <is>
          <t>有り</t>
        </is>
      </c>
      <c r="R1437" s="4">
        <f>IF(COUNT($M1437:$N1437)=0,"",IF(AND(IF($N1437&lt;&gt;"",$N1437,$M1437)&lt;=0,$O1437&lt;&gt;"可"),"警告",""))</f>
        <v/>
      </c>
      <c r="S1437" s="4">
        <f>IF(COUNT($M1437:$N1437)=0,0,IF(IF($N1437&lt;&gt;"",$N1437,$M1437)&gt;=スコアリング基準!$B$20,スコアリング基準!$C$20,IF(IF($N1437&lt;&gt;"",$N1437,$M1437)&gt;=スコアリング基準!$B$21,スコアリング基準!$C$21,IF(IF($N1437&lt;&gt;"",$N1437,$M1437)&gt;0,スコアリング基準!$C$22,0))))</f>
        <v/>
      </c>
      <c r="T1437" s="4">
        <f>IF($O1437="可",スコアリング基準!$C$23,0)</f>
        <v/>
      </c>
      <c r="U1437" s="4">
        <f>IF(OR(COUNT($K1437:$L1437)&lt;2,$K1437=0),0,IF(ABS($L1437)/$K1437&lt;=スコアリング基準!$B$24,スコアリング基準!$C$24,IF(ABS($L1437)/$K1437&lt;=スコアリング基準!$B$25,スコアリング基準!$C$25,IF(ABS($L1437)/$K1437&lt;=スコアリング基準!$B$26,スコアリング基準!$C$26,0))))</f>
        <v/>
      </c>
      <c r="V1437" s="4">
        <f>IF($P1437="なし",スコアリング基準!$C$27,0)</f>
        <v/>
      </c>
      <c r="W1437" s="4">
        <f>IF($F1437="",0,IF(ISNUMBER($F1437),IF($F1437&lt;=スコアリング基準!$B$28,スコアリング基準!$C$28,スコアリング基準!$C$29),0))</f>
        <v/>
      </c>
      <c r="X1437" s="4">
        <f>IFERROR(VLOOKUP($B1437,スコアリング基準!$A$36:$B$46,2,FALSE),0)</f>
        <v/>
      </c>
      <c r="Y1437" s="4">
        <f>SUM($S1437:$X1437)</f>
        <v/>
      </c>
      <c r="Z1437" s="4">
        <f>IF(COUNT($M1437:$N1437)=0,"データ無",IF($Y1437&gt;=スコアリング基準!$B$30,"S",IF($Y1437&gt;=スコアリング基準!$B$31,"A",IF($Y1437&gt;=スコアリング基準!$B$32,"B","C"))))</f>
        <v/>
      </c>
      <c r="AA1437">
        <f>IFERROR(INDEX(実績DB!$I$3:$I$104,MATCH($B1437&amp;$C1437,実績DB!$J$3:$J$104,0)),"")</f>
        <v/>
      </c>
    </row>
    <row r="1438">
      <c r="A1438" t="n">
        <v>1436</v>
      </c>
      <c r="B1438" t="inlineStr">
        <is>
          <t>東京</t>
        </is>
      </c>
      <c r="C1438" t="inlineStr">
        <is>
          <t>北本変電所</t>
        </is>
      </c>
      <c r="D1438" t="inlineStr">
        <is>
          <t>埼玉県</t>
        </is>
      </c>
      <c r="E1438" t="n">
        <v>66</v>
      </c>
      <c r="G1438" s="3" t="n">
        <v>36.030218</v>
      </c>
      <c r="H1438" s="3" t="n">
        <v>139.52693</v>
      </c>
      <c r="I1438" t="inlineStr">
        <is>
          <t>OSM実測</t>
        </is>
      </c>
      <c r="J1438" t="n">
        <v>57</v>
      </c>
      <c r="K1438" t="n">
        <v>59</v>
      </c>
      <c r="L1438" t="n">
        <v>-43</v>
      </c>
      <c r="M1438" t="n">
        <v>16</v>
      </c>
      <c r="N1438" t="n">
        <v>0</v>
      </c>
      <c r="O1438" t="inlineStr">
        <is>
          <t>不可 #3</t>
        </is>
      </c>
      <c r="P1438" t="inlineStr">
        <is>
          <t>有り</t>
        </is>
      </c>
      <c r="R1438" s="4">
        <f>IF(COUNT($M1438:$N1438)=0,"",IF(AND(IF($N1438&lt;&gt;"",$N1438,$M1438)&lt;=0,$O1438&lt;&gt;"可"),"警告",""))</f>
        <v/>
      </c>
      <c r="S1438" s="4">
        <f>IF(COUNT($M1438:$N1438)=0,0,IF(IF($N1438&lt;&gt;"",$N1438,$M1438)&gt;=スコアリング基準!$B$20,スコアリング基準!$C$20,IF(IF($N1438&lt;&gt;"",$N1438,$M1438)&gt;=スコアリング基準!$B$21,スコアリング基準!$C$21,IF(IF($N1438&lt;&gt;"",$N1438,$M1438)&gt;0,スコアリング基準!$C$22,0))))</f>
        <v/>
      </c>
      <c r="T1438" s="4">
        <f>IF($O1438="可",スコアリング基準!$C$23,0)</f>
        <v/>
      </c>
      <c r="U1438" s="4">
        <f>IF(OR(COUNT($K1438:$L1438)&lt;2,$K1438=0),0,IF(ABS($L1438)/$K1438&lt;=スコアリング基準!$B$24,スコアリング基準!$C$24,IF(ABS($L1438)/$K1438&lt;=スコアリング基準!$B$25,スコアリング基準!$C$25,IF(ABS($L1438)/$K1438&lt;=スコアリング基準!$B$26,スコアリング基準!$C$26,0))))</f>
        <v/>
      </c>
      <c r="V1438" s="4">
        <f>IF($P1438="なし",スコアリング基準!$C$27,0)</f>
        <v/>
      </c>
      <c r="W1438" s="4">
        <f>IF($F1438="",0,IF(ISNUMBER($F1438),IF($F1438&lt;=スコアリング基準!$B$28,スコアリング基準!$C$28,スコアリング基準!$C$29),0))</f>
        <v/>
      </c>
      <c r="X1438" s="4">
        <f>IFERROR(VLOOKUP($B1438,スコアリング基準!$A$36:$B$46,2,FALSE),0)</f>
        <v/>
      </c>
      <c r="Y1438" s="4">
        <f>SUM($S1438:$X1438)</f>
        <v/>
      </c>
      <c r="Z1438" s="4">
        <f>IF(COUNT($M1438:$N1438)=0,"データ無",IF($Y1438&gt;=スコアリング基準!$B$30,"S",IF($Y1438&gt;=スコアリング基準!$B$31,"A",IF($Y1438&gt;=スコアリング基準!$B$32,"B","C"))))</f>
        <v/>
      </c>
      <c r="AA1438">
        <f>IFERROR(INDEX(実績DB!$I$3:$I$104,MATCH($B1438&amp;$C1438,実績DB!$J$3:$J$104,0)),"")</f>
        <v/>
      </c>
    </row>
    <row r="1439">
      <c r="A1439" t="n">
        <v>1437</v>
      </c>
      <c r="B1439" t="inlineStr">
        <is>
          <t>東京</t>
        </is>
      </c>
      <c r="C1439" t="inlineStr">
        <is>
          <t>北甘変電所</t>
        </is>
      </c>
      <c r="D1439" t="inlineStr">
        <is>
          <t>群馬県</t>
        </is>
      </c>
      <c r="E1439" t="n">
        <v>66</v>
      </c>
      <c r="G1439" s="3" t="n">
        <v>36.257186</v>
      </c>
      <c r="H1439" s="3" t="n">
        <v>138.860923</v>
      </c>
      <c r="I1439" t="inlineStr">
        <is>
          <t>OSM実測</t>
        </is>
      </c>
      <c r="J1439" t="n">
        <v>57</v>
      </c>
      <c r="K1439" t="n">
        <v>59</v>
      </c>
      <c r="L1439" t="n">
        <v>-57</v>
      </c>
      <c r="M1439" t="n">
        <v>2</v>
      </c>
      <c r="N1439" t="n">
        <v>0</v>
      </c>
      <c r="O1439" t="inlineStr">
        <is>
          <t>不可 #3</t>
        </is>
      </c>
      <c r="P1439" t="inlineStr">
        <is>
          <t>有り</t>
        </is>
      </c>
      <c r="R1439" s="4">
        <f>IF(COUNT($M1439:$N1439)=0,"",IF(AND(IF($N1439&lt;&gt;"",$N1439,$M1439)&lt;=0,$O1439&lt;&gt;"可"),"警告",""))</f>
        <v/>
      </c>
      <c r="S1439" s="4">
        <f>IF(COUNT($M1439:$N1439)=0,0,IF(IF($N1439&lt;&gt;"",$N1439,$M1439)&gt;=スコアリング基準!$B$20,スコアリング基準!$C$20,IF(IF($N1439&lt;&gt;"",$N1439,$M1439)&gt;=スコアリング基準!$B$21,スコアリング基準!$C$21,IF(IF($N1439&lt;&gt;"",$N1439,$M1439)&gt;0,スコアリング基準!$C$22,0))))</f>
        <v/>
      </c>
      <c r="T1439" s="4">
        <f>IF($O1439="可",スコアリング基準!$C$23,0)</f>
        <v/>
      </c>
      <c r="U1439" s="4">
        <f>IF(OR(COUNT($K1439:$L1439)&lt;2,$K1439=0),0,IF(ABS($L1439)/$K1439&lt;=スコアリング基準!$B$24,スコアリング基準!$C$24,IF(ABS($L1439)/$K1439&lt;=スコアリング基準!$B$25,スコアリング基準!$C$25,IF(ABS($L1439)/$K1439&lt;=スコアリング基準!$B$26,スコアリング基準!$C$26,0))))</f>
        <v/>
      </c>
      <c r="V1439" s="4">
        <f>IF($P1439="なし",スコアリング基準!$C$27,0)</f>
        <v/>
      </c>
      <c r="W1439" s="4">
        <f>IF($F1439="",0,IF(ISNUMBER($F1439),IF($F1439&lt;=スコアリング基準!$B$28,スコアリング基準!$C$28,スコアリング基準!$C$29),0))</f>
        <v/>
      </c>
      <c r="X1439" s="4">
        <f>IFERROR(VLOOKUP($B1439,スコアリング基準!$A$36:$B$46,2,FALSE),0)</f>
        <v/>
      </c>
      <c r="Y1439" s="4">
        <f>SUM($S1439:$X1439)</f>
        <v/>
      </c>
      <c r="Z1439" s="4">
        <f>IF(COUNT($M1439:$N1439)=0,"データ無",IF($Y1439&gt;=スコアリング基準!$B$30,"S",IF($Y1439&gt;=スコアリング基準!$B$31,"A",IF($Y1439&gt;=スコアリング基準!$B$32,"B","C"))))</f>
        <v/>
      </c>
      <c r="AA1439">
        <f>IFERROR(INDEX(実績DB!$I$3:$I$104,MATCH($B1439&amp;$C1439,実績DB!$J$3:$J$104,0)),"")</f>
        <v/>
      </c>
    </row>
    <row r="1440">
      <c r="A1440" t="n">
        <v>1438</v>
      </c>
      <c r="B1440" t="inlineStr">
        <is>
          <t>東京</t>
        </is>
      </c>
      <c r="C1440" t="inlineStr">
        <is>
          <t>北白子変電所</t>
        </is>
      </c>
      <c r="D1440" t="inlineStr">
        <is>
          <t>千葉県</t>
        </is>
      </c>
      <c r="E1440" t="n">
        <v>66</v>
      </c>
      <c r="G1440" s="3" t="n">
        <v>35.462098</v>
      </c>
      <c r="H1440" s="3" t="n">
        <v>140.358535</v>
      </c>
      <c r="I1440" t="inlineStr">
        <is>
          <t>OSM実測</t>
        </is>
      </c>
      <c r="J1440" t="n">
        <v>47</v>
      </c>
      <c r="K1440" t="n">
        <v>49</v>
      </c>
      <c r="L1440" t="n">
        <v>-49</v>
      </c>
      <c r="M1440" t="n">
        <v>0</v>
      </c>
      <c r="N1440" t="n">
        <v>0</v>
      </c>
      <c r="O1440" t="inlineStr">
        <is>
          <t>不可 #3</t>
        </is>
      </c>
      <c r="P1440" t="inlineStr">
        <is>
          <t>有り</t>
        </is>
      </c>
      <c r="R1440" s="4">
        <f>IF(COUNT($M1440:$N1440)=0,"",IF(AND(IF($N1440&lt;&gt;"",$N1440,$M1440)&lt;=0,$O1440&lt;&gt;"可"),"警告",""))</f>
        <v/>
      </c>
      <c r="S1440" s="4">
        <f>IF(COUNT($M1440:$N1440)=0,0,IF(IF($N1440&lt;&gt;"",$N1440,$M1440)&gt;=スコアリング基準!$B$20,スコアリング基準!$C$20,IF(IF($N1440&lt;&gt;"",$N1440,$M1440)&gt;=スコアリング基準!$B$21,スコアリング基準!$C$21,IF(IF($N1440&lt;&gt;"",$N1440,$M1440)&gt;0,スコアリング基準!$C$22,0))))</f>
        <v/>
      </c>
      <c r="T1440" s="4">
        <f>IF($O1440="可",スコアリング基準!$C$23,0)</f>
        <v/>
      </c>
      <c r="U1440" s="4">
        <f>IF(OR(COUNT($K1440:$L1440)&lt;2,$K1440=0),0,IF(ABS($L1440)/$K1440&lt;=スコアリング基準!$B$24,スコアリング基準!$C$24,IF(ABS($L1440)/$K1440&lt;=スコアリング基準!$B$25,スコアリング基準!$C$25,IF(ABS($L1440)/$K1440&lt;=スコアリング基準!$B$26,スコアリング基準!$C$26,0))))</f>
        <v/>
      </c>
      <c r="V1440" s="4">
        <f>IF($P1440="なし",スコアリング基準!$C$27,0)</f>
        <v/>
      </c>
      <c r="W1440" s="4">
        <f>IF($F1440="",0,IF(ISNUMBER($F1440),IF($F1440&lt;=スコアリング基準!$B$28,スコアリング基準!$C$28,スコアリング基準!$C$29),0))</f>
        <v/>
      </c>
      <c r="X1440" s="4">
        <f>IFERROR(VLOOKUP($B1440,スコアリング基準!$A$36:$B$46,2,FALSE),0)</f>
        <v/>
      </c>
      <c r="Y1440" s="4">
        <f>SUM($S1440:$X1440)</f>
        <v/>
      </c>
      <c r="Z1440" s="4">
        <f>IF(COUNT($M1440:$N1440)=0,"データ無",IF($Y1440&gt;=スコアリング基準!$B$30,"S",IF($Y1440&gt;=スコアリング基準!$B$31,"A",IF($Y1440&gt;=スコアリング基準!$B$32,"B","C"))))</f>
        <v/>
      </c>
      <c r="AA1440">
        <f>IFERROR(INDEX(実績DB!$I$3:$I$104,MATCH($B1440&amp;$C1440,実績DB!$J$3:$J$104,0)),"")</f>
        <v/>
      </c>
    </row>
    <row r="1441">
      <c r="A1441" t="n">
        <v>1439</v>
      </c>
      <c r="B1441" t="inlineStr">
        <is>
          <t>東京</t>
        </is>
      </c>
      <c r="C1441" t="inlineStr">
        <is>
          <t>北竜台変電所</t>
        </is>
      </c>
      <c r="D1441" t="inlineStr">
        <is>
          <t>茨城県</t>
        </is>
      </c>
      <c r="E1441" t="n">
        <v>66</v>
      </c>
      <c r="G1441" s="3" t="n">
        <v>35.93259</v>
      </c>
      <c r="H1441" s="3" t="n">
        <v>140.163681</v>
      </c>
      <c r="I1441" t="inlineStr">
        <is>
          <t>OSM実測</t>
        </is>
      </c>
      <c r="J1441" t="n">
        <v>38</v>
      </c>
      <c r="K1441" t="n">
        <v>39</v>
      </c>
      <c r="L1441" t="n">
        <v>-31</v>
      </c>
      <c r="M1441" t="n">
        <v>8</v>
      </c>
      <c r="N1441" t="n">
        <v>0</v>
      </c>
      <c r="O1441" t="inlineStr">
        <is>
          <t>不可 #3</t>
        </is>
      </c>
      <c r="P1441" t="inlineStr">
        <is>
          <t>有り</t>
        </is>
      </c>
      <c r="R1441" s="4">
        <f>IF(COUNT($M1441:$N1441)=0,"",IF(AND(IF($N1441&lt;&gt;"",$N1441,$M1441)&lt;=0,$O1441&lt;&gt;"可"),"警告",""))</f>
        <v/>
      </c>
      <c r="S1441" s="4">
        <f>IF(COUNT($M1441:$N1441)=0,0,IF(IF($N1441&lt;&gt;"",$N1441,$M1441)&gt;=スコアリング基準!$B$20,スコアリング基準!$C$20,IF(IF($N1441&lt;&gt;"",$N1441,$M1441)&gt;=スコアリング基準!$B$21,スコアリング基準!$C$21,IF(IF($N1441&lt;&gt;"",$N1441,$M1441)&gt;0,スコアリング基準!$C$22,0))))</f>
        <v/>
      </c>
      <c r="T1441" s="4">
        <f>IF($O1441="可",スコアリング基準!$C$23,0)</f>
        <v/>
      </c>
      <c r="U1441" s="4">
        <f>IF(OR(COUNT($K1441:$L1441)&lt;2,$K1441=0),0,IF(ABS($L1441)/$K1441&lt;=スコアリング基準!$B$24,スコアリング基準!$C$24,IF(ABS($L1441)/$K1441&lt;=スコアリング基準!$B$25,スコアリング基準!$C$25,IF(ABS($L1441)/$K1441&lt;=スコアリング基準!$B$26,スコアリング基準!$C$26,0))))</f>
        <v/>
      </c>
      <c r="V1441" s="4">
        <f>IF($P1441="なし",スコアリング基準!$C$27,0)</f>
        <v/>
      </c>
      <c r="W1441" s="4">
        <f>IF($F1441="",0,IF(ISNUMBER($F1441),IF($F1441&lt;=スコアリング基準!$B$28,スコアリング基準!$C$28,スコアリング基準!$C$29),0))</f>
        <v/>
      </c>
      <c r="X1441" s="4">
        <f>IFERROR(VLOOKUP($B1441,スコアリング基準!$A$36:$B$46,2,FALSE),0)</f>
        <v/>
      </c>
      <c r="Y1441" s="4">
        <f>SUM($S1441:$X1441)</f>
        <v/>
      </c>
      <c r="Z1441" s="4">
        <f>IF(COUNT($M1441:$N1441)=0,"データ無",IF($Y1441&gt;=スコアリング基準!$B$30,"S",IF($Y1441&gt;=スコアリング基準!$B$31,"A",IF($Y1441&gt;=スコアリング基準!$B$32,"B","C"))))</f>
        <v/>
      </c>
      <c r="AA1441">
        <f>IFERROR(INDEX(実績DB!$I$3:$I$104,MATCH($B1441&amp;$C1441,実績DB!$J$3:$J$104,0)),"")</f>
        <v/>
      </c>
    </row>
    <row r="1442">
      <c r="A1442" t="n">
        <v>1440</v>
      </c>
      <c r="B1442" t="inlineStr">
        <is>
          <t>東京</t>
        </is>
      </c>
      <c r="C1442" t="inlineStr">
        <is>
          <t>北綾瀬変電所</t>
        </is>
      </c>
      <c r="D1442" t="inlineStr">
        <is>
          <t>埼玉県</t>
        </is>
      </c>
      <c r="E1442" t="n">
        <v>66</v>
      </c>
      <c r="G1442" s="3" t="n">
        <v>35.783977</v>
      </c>
      <c r="H1442" s="3" t="n">
        <v>139.836447</v>
      </c>
      <c r="I1442" t="inlineStr">
        <is>
          <t>OSM実測</t>
        </is>
      </c>
      <c r="J1442" t="n">
        <v>57</v>
      </c>
      <c r="K1442" t="n">
        <v>59</v>
      </c>
      <c r="L1442" t="n">
        <v>-40</v>
      </c>
      <c r="M1442" t="n">
        <v>19</v>
      </c>
      <c r="N1442" t="n">
        <v>0</v>
      </c>
      <c r="O1442" t="inlineStr">
        <is>
          <t>不可 #3</t>
        </is>
      </c>
      <c r="P1442" t="inlineStr">
        <is>
          <t>有り</t>
        </is>
      </c>
      <c r="R1442" s="4">
        <f>IF(COUNT($M1442:$N1442)=0,"",IF(AND(IF($N1442&lt;&gt;"",$N1442,$M1442)&lt;=0,$O1442&lt;&gt;"可"),"警告",""))</f>
        <v/>
      </c>
      <c r="S1442" s="4">
        <f>IF(COUNT($M1442:$N1442)=0,0,IF(IF($N1442&lt;&gt;"",$N1442,$M1442)&gt;=スコアリング基準!$B$20,スコアリング基準!$C$20,IF(IF($N1442&lt;&gt;"",$N1442,$M1442)&gt;=スコアリング基準!$B$21,スコアリング基準!$C$21,IF(IF($N1442&lt;&gt;"",$N1442,$M1442)&gt;0,スコアリング基準!$C$22,0))))</f>
        <v/>
      </c>
      <c r="T1442" s="4">
        <f>IF($O1442="可",スコアリング基準!$C$23,0)</f>
        <v/>
      </c>
      <c r="U1442" s="4">
        <f>IF(OR(COUNT($K1442:$L1442)&lt;2,$K1442=0),0,IF(ABS($L1442)/$K1442&lt;=スコアリング基準!$B$24,スコアリング基準!$C$24,IF(ABS($L1442)/$K1442&lt;=スコアリング基準!$B$25,スコアリング基準!$C$25,IF(ABS($L1442)/$K1442&lt;=スコアリング基準!$B$26,スコアリング基準!$C$26,0))))</f>
        <v/>
      </c>
      <c r="V1442" s="4">
        <f>IF($P1442="なし",スコアリング基準!$C$27,0)</f>
        <v/>
      </c>
      <c r="W1442" s="4">
        <f>IF($F1442="",0,IF(ISNUMBER($F1442),IF($F1442&lt;=スコアリング基準!$B$28,スコアリング基準!$C$28,スコアリング基準!$C$29),0))</f>
        <v/>
      </c>
      <c r="X1442" s="4">
        <f>IFERROR(VLOOKUP($B1442,スコアリング基準!$A$36:$B$46,2,FALSE),0)</f>
        <v/>
      </c>
      <c r="Y1442" s="4">
        <f>SUM($S1442:$X1442)</f>
        <v/>
      </c>
      <c r="Z1442" s="4">
        <f>IF(COUNT($M1442:$N1442)=0,"データ無",IF($Y1442&gt;=スコアリング基準!$B$30,"S",IF($Y1442&gt;=スコアリング基準!$B$31,"A",IF($Y1442&gt;=スコアリング基準!$B$32,"B","C"))))</f>
        <v/>
      </c>
      <c r="AA1442">
        <f>IFERROR(INDEX(実績DB!$I$3:$I$104,MATCH($B1442&amp;$C1442,実績DB!$J$3:$J$104,0)),"")</f>
        <v/>
      </c>
    </row>
    <row r="1443">
      <c r="A1443" t="n">
        <v>1441</v>
      </c>
      <c r="B1443" t="inlineStr">
        <is>
          <t>東京</t>
        </is>
      </c>
      <c r="C1443" t="inlineStr">
        <is>
          <t>北辺田変電所</t>
        </is>
      </c>
      <c r="D1443" t="inlineStr">
        <is>
          <t>千葉県</t>
        </is>
      </c>
      <c r="E1443" t="n">
        <v>66</v>
      </c>
      <c r="G1443" s="3" t="n">
        <v>35.850237</v>
      </c>
      <c r="H1443" s="3" t="n">
        <v>140.273232</v>
      </c>
      <c r="I1443" t="inlineStr">
        <is>
          <t>OSM実測</t>
        </is>
      </c>
      <c r="J1443" t="n">
        <v>19</v>
      </c>
      <c r="K1443" t="n">
        <v>19</v>
      </c>
      <c r="L1443" t="n">
        <v>-12</v>
      </c>
      <c r="M1443" t="n">
        <v>7</v>
      </c>
      <c r="N1443" t="n">
        <v>0</v>
      </c>
      <c r="O1443" t="inlineStr">
        <is>
          <t>不可 #3</t>
        </is>
      </c>
      <c r="P1443" t="inlineStr">
        <is>
          <t>有り</t>
        </is>
      </c>
      <c r="R1443" s="4">
        <f>IF(COUNT($M1443:$N1443)=0,"",IF(AND(IF($N1443&lt;&gt;"",$N1443,$M1443)&lt;=0,$O1443&lt;&gt;"可"),"警告",""))</f>
        <v/>
      </c>
      <c r="S1443" s="4">
        <f>IF(COUNT($M1443:$N1443)=0,0,IF(IF($N1443&lt;&gt;"",$N1443,$M1443)&gt;=スコアリング基準!$B$20,スコアリング基準!$C$20,IF(IF($N1443&lt;&gt;"",$N1443,$M1443)&gt;=スコアリング基準!$B$21,スコアリング基準!$C$21,IF(IF($N1443&lt;&gt;"",$N1443,$M1443)&gt;0,スコアリング基準!$C$22,0))))</f>
        <v/>
      </c>
      <c r="T1443" s="4">
        <f>IF($O1443="可",スコアリング基準!$C$23,0)</f>
        <v/>
      </c>
      <c r="U1443" s="4">
        <f>IF(OR(COUNT($K1443:$L1443)&lt;2,$K1443=0),0,IF(ABS($L1443)/$K1443&lt;=スコアリング基準!$B$24,スコアリング基準!$C$24,IF(ABS($L1443)/$K1443&lt;=スコアリング基準!$B$25,スコアリング基準!$C$25,IF(ABS($L1443)/$K1443&lt;=スコアリング基準!$B$26,スコアリング基準!$C$26,0))))</f>
        <v/>
      </c>
      <c r="V1443" s="4">
        <f>IF($P1443="なし",スコアリング基準!$C$27,0)</f>
        <v/>
      </c>
      <c r="W1443" s="4">
        <f>IF($F1443="",0,IF(ISNUMBER($F1443),IF($F1443&lt;=スコアリング基準!$B$28,スコアリング基準!$C$28,スコアリング基準!$C$29),0))</f>
        <v/>
      </c>
      <c r="X1443" s="4">
        <f>IFERROR(VLOOKUP($B1443,スコアリング基準!$A$36:$B$46,2,FALSE),0)</f>
        <v/>
      </c>
      <c r="Y1443" s="4">
        <f>SUM($S1443:$X1443)</f>
        <v/>
      </c>
      <c r="Z1443" s="4">
        <f>IF(COUNT($M1443:$N1443)=0,"データ無",IF($Y1443&gt;=スコアリング基準!$B$30,"S",IF($Y1443&gt;=スコアリング基準!$B$31,"A",IF($Y1443&gt;=スコアリング基準!$B$32,"B","C"))))</f>
        <v/>
      </c>
      <c r="AA1443">
        <f>IFERROR(INDEX(実績DB!$I$3:$I$104,MATCH($B1443&amp;$C1443,実績DB!$J$3:$J$104,0)),"")</f>
        <v/>
      </c>
    </row>
    <row r="1444">
      <c r="A1444" t="n">
        <v>1442</v>
      </c>
      <c r="B1444" t="inlineStr">
        <is>
          <t>東京</t>
        </is>
      </c>
      <c r="C1444" t="inlineStr">
        <is>
          <t>北野変電所</t>
        </is>
      </c>
      <c r="D1444" t="inlineStr">
        <is>
          <t>東京都</t>
        </is>
      </c>
      <c r="E1444" t="n">
        <v>66</v>
      </c>
      <c r="G1444" s="3" t="n">
        <v>35.651529</v>
      </c>
      <c r="H1444" s="3" t="n">
        <v>139.351782</v>
      </c>
      <c r="I1444" t="inlineStr">
        <is>
          <t>OSM実測</t>
        </is>
      </c>
      <c r="J1444" t="n">
        <v>57</v>
      </c>
      <c r="K1444" t="n">
        <v>59</v>
      </c>
      <c r="L1444" t="n">
        <v>-40</v>
      </c>
      <c r="M1444" t="n">
        <v>19</v>
      </c>
      <c r="N1444" t="n">
        <v>19</v>
      </c>
      <c r="O1444" t="inlineStr">
        <is>
          <t>不可 #3</t>
        </is>
      </c>
      <c r="P1444" t="inlineStr">
        <is>
          <t>なし</t>
        </is>
      </c>
      <c r="R1444" s="4">
        <f>IF(COUNT($M1444:$N1444)=0,"",IF(AND(IF($N1444&lt;&gt;"",$N1444,$M1444)&lt;=0,$O1444&lt;&gt;"可"),"警告",""))</f>
        <v/>
      </c>
      <c r="S1444" s="4">
        <f>IF(COUNT($M1444:$N1444)=0,0,IF(IF($N1444&lt;&gt;"",$N1444,$M1444)&gt;=スコアリング基準!$B$20,スコアリング基準!$C$20,IF(IF($N1444&lt;&gt;"",$N1444,$M1444)&gt;=スコアリング基準!$B$21,スコアリング基準!$C$21,IF(IF($N1444&lt;&gt;"",$N1444,$M1444)&gt;0,スコアリング基準!$C$22,0))))</f>
        <v/>
      </c>
      <c r="T1444" s="4">
        <f>IF($O1444="可",スコアリング基準!$C$23,0)</f>
        <v/>
      </c>
      <c r="U1444" s="4">
        <f>IF(OR(COUNT($K1444:$L1444)&lt;2,$K1444=0),0,IF(ABS($L1444)/$K1444&lt;=スコアリング基準!$B$24,スコアリング基準!$C$24,IF(ABS($L1444)/$K1444&lt;=スコアリング基準!$B$25,スコアリング基準!$C$25,IF(ABS($L1444)/$K1444&lt;=スコアリング基準!$B$26,スコアリング基準!$C$26,0))))</f>
        <v/>
      </c>
      <c r="V1444" s="4">
        <f>IF($P1444="なし",スコアリング基準!$C$27,0)</f>
        <v/>
      </c>
      <c r="W1444" s="4">
        <f>IF($F1444="",0,IF(ISNUMBER($F1444),IF($F1444&lt;=スコアリング基準!$B$28,スコアリング基準!$C$28,スコアリング基準!$C$29),0))</f>
        <v/>
      </c>
      <c r="X1444" s="4">
        <f>IFERROR(VLOOKUP($B1444,スコアリング基準!$A$36:$B$46,2,FALSE),0)</f>
        <v/>
      </c>
      <c r="Y1444" s="4">
        <f>SUM($S1444:$X1444)</f>
        <v/>
      </c>
      <c r="Z1444" s="4">
        <f>IF(COUNT($M1444:$N1444)=0,"データ無",IF($Y1444&gt;=スコアリング基準!$B$30,"S",IF($Y1444&gt;=スコアリング基準!$B$31,"A",IF($Y1444&gt;=スコアリング基準!$B$32,"B","C"))))</f>
        <v/>
      </c>
      <c r="AA1444">
        <f>IFERROR(INDEX(実績DB!$I$3:$I$104,MATCH($B1444&amp;$C1444,実績DB!$J$3:$J$104,0)),"")</f>
        <v/>
      </c>
    </row>
    <row r="1445">
      <c r="A1445" t="n">
        <v>1443</v>
      </c>
      <c r="B1445" t="inlineStr">
        <is>
          <t>東京</t>
        </is>
      </c>
      <c r="C1445" t="inlineStr">
        <is>
          <t>匠町変電所</t>
        </is>
      </c>
      <c r="D1445" t="inlineStr">
        <is>
          <t>栃木県</t>
        </is>
      </c>
      <c r="E1445" t="n">
        <v>66</v>
      </c>
      <c r="G1445" s="3" t="n">
        <v>36.74992</v>
      </c>
      <c r="H1445" s="3" t="n">
        <v>139.593994</v>
      </c>
      <c r="I1445" t="inlineStr">
        <is>
          <t>OSM実測</t>
        </is>
      </c>
      <c r="J1445" t="n">
        <v>38</v>
      </c>
      <c r="K1445" t="n">
        <v>39</v>
      </c>
      <c r="L1445" t="n">
        <v>-34</v>
      </c>
      <c r="M1445" t="n">
        <v>5</v>
      </c>
      <c r="N1445" t="n">
        <v>0</v>
      </c>
      <c r="O1445" t="inlineStr">
        <is>
          <t>不可 #3</t>
        </is>
      </c>
      <c r="P1445" t="inlineStr">
        <is>
          <t>有り</t>
        </is>
      </c>
      <c r="R1445" s="4">
        <f>IF(COUNT($M1445:$N1445)=0,"",IF(AND(IF($N1445&lt;&gt;"",$N1445,$M1445)&lt;=0,$O1445&lt;&gt;"可"),"警告",""))</f>
        <v/>
      </c>
      <c r="S1445" s="4">
        <f>IF(COUNT($M1445:$N1445)=0,0,IF(IF($N1445&lt;&gt;"",$N1445,$M1445)&gt;=スコアリング基準!$B$20,スコアリング基準!$C$20,IF(IF($N1445&lt;&gt;"",$N1445,$M1445)&gt;=スコアリング基準!$B$21,スコアリング基準!$C$21,IF(IF($N1445&lt;&gt;"",$N1445,$M1445)&gt;0,スコアリング基準!$C$22,0))))</f>
        <v/>
      </c>
      <c r="T1445" s="4">
        <f>IF($O1445="可",スコアリング基準!$C$23,0)</f>
        <v/>
      </c>
      <c r="U1445" s="4">
        <f>IF(OR(COUNT($K1445:$L1445)&lt;2,$K1445=0),0,IF(ABS($L1445)/$K1445&lt;=スコアリング基準!$B$24,スコアリング基準!$C$24,IF(ABS($L1445)/$K1445&lt;=スコアリング基準!$B$25,スコアリング基準!$C$25,IF(ABS($L1445)/$K1445&lt;=スコアリング基準!$B$26,スコアリング基準!$C$26,0))))</f>
        <v/>
      </c>
      <c r="V1445" s="4">
        <f>IF($P1445="なし",スコアリング基準!$C$27,0)</f>
        <v/>
      </c>
      <c r="W1445" s="4">
        <f>IF($F1445="",0,IF(ISNUMBER($F1445),IF($F1445&lt;=スコアリング基準!$B$28,スコアリング基準!$C$28,スコアリング基準!$C$29),0))</f>
        <v/>
      </c>
      <c r="X1445" s="4">
        <f>IFERROR(VLOOKUP($B1445,スコアリング基準!$A$36:$B$46,2,FALSE),0)</f>
        <v/>
      </c>
      <c r="Y1445" s="4">
        <f>SUM($S1445:$X1445)</f>
        <v/>
      </c>
      <c r="Z1445" s="4">
        <f>IF(COUNT($M1445:$N1445)=0,"データ無",IF($Y1445&gt;=スコアリング基準!$B$30,"S",IF($Y1445&gt;=スコアリング基準!$B$31,"A",IF($Y1445&gt;=スコアリング基準!$B$32,"B","C"))))</f>
        <v/>
      </c>
      <c r="AA1445">
        <f>IFERROR(INDEX(実績DB!$I$3:$I$104,MATCH($B1445&amp;$C1445,実績DB!$J$3:$J$104,0)),"")</f>
        <v/>
      </c>
    </row>
    <row r="1446">
      <c r="A1446" t="n">
        <v>1444</v>
      </c>
      <c r="B1446" t="inlineStr">
        <is>
          <t>東京</t>
        </is>
      </c>
      <c r="C1446" t="inlineStr">
        <is>
          <t>千成開閉塔</t>
        </is>
      </c>
      <c r="D1446" t="inlineStr">
        <is>
          <t>東京都</t>
        </is>
      </c>
      <c r="E1446" t="n">
        <v>66</v>
      </c>
      <c r="G1446" s="3" t="n">
        <v>35.637225</v>
      </c>
      <c r="H1446" s="3" t="n">
        <v>139.59884</v>
      </c>
      <c r="I1446" t="inlineStr">
        <is>
          <t>OSM実測</t>
        </is>
      </c>
      <c r="R1446" s="4">
        <f>IF(COUNT($M1446:$N1446)=0,"",IF(AND(IF($N1446&lt;&gt;"",$N1446,$M1446)&lt;=0,$O1446&lt;&gt;"可"),"警告",""))</f>
        <v/>
      </c>
      <c r="S1446" s="4">
        <f>IF(COUNT($M1446:$N1446)=0,0,IF(IF($N1446&lt;&gt;"",$N1446,$M1446)&gt;=スコアリング基準!$B$20,スコアリング基準!$C$20,IF(IF($N1446&lt;&gt;"",$N1446,$M1446)&gt;=スコアリング基準!$B$21,スコアリング基準!$C$21,IF(IF($N1446&lt;&gt;"",$N1446,$M1446)&gt;0,スコアリング基準!$C$22,0))))</f>
        <v/>
      </c>
      <c r="T1446" s="4">
        <f>IF($O1446="可",スコアリング基準!$C$23,0)</f>
        <v/>
      </c>
      <c r="U1446" s="4">
        <f>IF(OR(COUNT($K1446:$L1446)&lt;2,$K1446=0),0,IF(ABS($L1446)/$K1446&lt;=スコアリング基準!$B$24,スコアリング基準!$C$24,IF(ABS($L1446)/$K1446&lt;=スコアリング基準!$B$25,スコアリング基準!$C$25,IF(ABS($L1446)/$K1446&lt;=スコアリング基準!$B$26,スコアリング基準!$C$26,0))))</f>
        <v/>
      </c>
      <c r="V1446" s="4">
        <f>IF($P1446="なし",スコアリング基準!$C$27,0)</f>
        <v/>
      </c>
      <c r="W1446" s="4">
        <f>IF($F1446="",0,IF(ISNUMBER($F1446),IF($F1446&lt;=スコアリング基準!$B$28,スコアリング基準!$C$28,スコアリング基準!$C$29),0))</f>
        <v/>
      </c>
      <c r="X1446" s="4">
        <f>IFERROR(VLOOKUP($B1446,スコアリング基準!$A$36:$B$46,2,FALSE),0)</f>
        <v/>
      </c>
      <c r="Y1446" s="4">
        <f>SUM($S1446:$X1446)</f>
        <v/>
      </c>
      <c r="Z1446" s="4">
        <f>IF(COUNT($M1446:$N1446)=0,"データ無",IF($Y1446&gt;=スコアリング基準!$B$30,"S",IF($Y1446&gt;=スコアリング基準!$B$31,"A",IF($Y1446&gt;=スコアリング基準!$B$32,"B","C"))))</f>
        <v/>
      </c>
      <c r="AA1446">
        <f>IFERROR(INDEX(実績DB!$I$3:$I$104,MATCH($B1446&amp;$C1446,実績DB!$J$3:$J$104,0)),"")</f>
        <v/>
      </c>
    </row>
    <row r="1447">
      <c r="A1447" t="n">
        <v>1445</v>
      </c>
      <c r="B1447" t="inlineStr">
        <is>
          <t>東京</t>
        </is>
      </c>
      <c r="C1447" t="inlineStr">
        <is>
          <t>千波変電所</t>
        </is>
      </c>
      <c r="D1447" t="inlineStr">
        <is>
          <t>茨城県</t>
        </is>
      </c>
      <c r="E1447" t="n">
        <v>66</v>
      </c>
      <c r="G1447" s="3" t="n">
        <v>36.343967</v>
      </c>
      <c r="H1447" s="3" t="n">
        <v>140.478231</v>
      </c>
      <c r="I1447" t="inlineStr">
        <is>
          <t>OSM実測</t>
        </is>
      </c>
      <c r="J1447" t="n">
        <v>57</v>
      </c>
      <c r="K1447" t="n">
        <v>59</v>
      </c>
      <c r="L1447" t="n">
        <v>-52</v>
      </c>
      <c r="M1447" t="n">
        <v>7</v>
      </c>
      <c r="N1447" t="n">
        <v>0</v>
      </c>
      <c r="O1447" t="inlineStr">
        <is>
          <t>不可 #3</t>
        </is>
      </c>
      <c r="P1447" t="inlineStr">
        <is>
          <t>有り</t>
        </is>
      </c>
      <c r="R1447" s="4">
        <f>IF(COUNT($M1447:$N1447)=0,"",IF(AND(IF($N1447&lt;&gt;"",$N1447,$M1447)&lt;=0,$O1447&lt;&gt;"可"),"警告",""))</f>
        <v/>
      </c>
      <c r="S1447" s="4">
        <f>IF(COUNT($M1447:$N1447)=0,0,IF(IF($N1447&lt;&gt;"",$N1447,$M1447)&gt;=スコアリング基準!$B$20,スコアリング基準!$C$20,IF(IF($N1447&lt;&gt;"",$N1447,$M1447)&gt;=スコアリング基準!$B$21,スコアリング基準!$C$21,IF(IF($N1447&lt;&gt;"",$N1447,$M1447)&gt;0,スコアリング基準!$C$22,0))))</f>
        <v/>
      </c>
      <c r="T1447" s="4">
        <f>IF($O1447="可",スコアリング基準!$C$23,0)</f>
        <v/>
      </c>
      <c r="U1447" s="4">
        <f>IF(OR(COUNT($K1447:$L1447)&lt;2,$K1447=0),0,IF(ABS($L1447)/$K1447&lt;=スコアリング基準!$B$24,スコアリング基準!$C$24,IF(ABS($L1447)/$K1447&lt;=スコアリング基準!$B$25,スコアリング基準!$C$25,IF(ABS($L1447)/$K1447&lt;=スコアリング基準!$B$26,スコアリング基準!$C$26,0))))</f>
        <v/>
      </c>
      <c r="V1447" s="4">
        <f>IF($P1447="なし",スコアリング基準!$C$27,0)</f>
        <v/>
      </c>
      <c r="W1447" s="4">
        <f>IF($F1447="",0,IF(ISNUMBER($F1447),IF($F1447&lt;=スコアリング基準!$B$28,スコアリング基準!$C$28,スコアリング基準!$C$29),0))</f>
        <v/>
      </c>
      <c r="X1447" s="4">
        <f>IFERROR(VLOOKUP($B1447,スコアリング基準!$A$36:$B$46,2,FALSE),0)</f>
        <v/>
      </c>
      <c r="Y1447" s="4">
        <f>SUM($S1447:$X1447)</f>
        <v/>
      </c>
      <c r="Z1447" s="4">
        <f>IF(COUNT($M1447:$N1447)=0,"データ無",IF($Y1447&gt;=スコアリング基準!$B$30,"S",IF($Y1447&gt;=スコアリング基準!$B$31,"A",IF($Y1447&gt;=スコアリング基準!$B$32,"B","C"))))</f>
        <v/>
      </c>
      <c r="AA1447">
        <f>IFERROR(INDEX(実績DB!$I$3:$I$104,MATCH($B1447&amp;$C1447,実績DB!$J$3:$J$104,0)),"")</f>
        <v/>
      </c>
    </row>
    <row r="1448">
      <c r="A1448" t="n">
        <v>1446</v>
      </c>
      <c r="B1448" t="inlineStr">
        <is>
          <t>東京</t>
        </is>
      </c>
      <c r="C1448" t="inlineStr">
        <is>
          <t>千種変電所</t>
        </is>
      </c>
      <c r="D1448" t="inlineStr">
        <is>
          <t>千葉県</t>
        </is>
      </c>
      <c r="E1448" t="n">
        <v>66</v>
      </c>
      <c r="G1448" s="3" t="n">
        <v>35.503336</v>
      </c>
      <c r="H1448" s="3" t="n">
        <v>140.067279</v>
      </c>
      <c r="I1448" t="inlineStr">
        <is>
          <t>OSM実測</t>
        </is>
      </c>
      <c r="J1448" t="n">
        <v>57</v>
      </c>
      <c r="K1448" t="n">
        <v>59</v>
      </c>
      <c r="L1448" t="n">
        <v>-41</v>
      </c>
      <c r="M1448" t="n">
        <v>18</v>
      </c>
      <c r="N1448" t="n">
        <v>0</v>
      </c>
      <c r="O1448" t="inlineStr">
        <is>
          <t>不可 #3</t>
        </is>
      </c>
      <c r="P1448" t="inlineStr">
        <is>
          <t>有り</t>
        </is>
      </c>
      <c r="R1448" s="4">
        <f>IF(COUNT($M1448:$N1448)=0,"",IF(AND(IF($N1448&lt;&gt;"",$N1448,$M1448)&lt;=0,$O1448&lt;&gt;"可"),"警告",""))</f>
        <v/>
      </c>
      <c r="S1448" s="4">
        <f>IF(COUNT($M1448:$N1448)=0,0,IF(IF($N1448&lt;&gt;"",$N1448,$M1448)&gt;=スコアリング基準!$B$20,スコアリング基準!$C$20,IF(IF($N1448&lt;&gt;"",$N1448,$M1448)&gt;=スコアリング基準!$B$21,スコアリング基準!$C$21,IF(IF($N1448&lt;&gt;"",$N1448,$M1448)&gt;0,スコアリング基準!$C$22,0))))</f>
        <v/>
      </c>
      <c r="T1448" s="4">
        <f>IF($O1448="可",スコアリング基準!$C$23,0)</f>
        <v/>
      </c>
      <c r="U1448" s="4">
        <f>IF(OR(COUNT($K1448:$L1448)&lt;2,$K1448=0),0,IF(ABS($L1448)/$K1448&lt;=スコアリング基準!$B$24,スコアリング基準!$C$24,IF(ABS($L1448)/$K1448&lt;=スコアリング基準!$B$25,スコアリング基準!$C$25,IF(ABS($L1448)/$K1448&lt;=スコアリング基準!$B$26,スコアリング基準!$C$26,0))))</f>
        <v/>
      </c>
      <c r="V1448" s="4">
        <f>IF($P1448="なし",スコアリング基準!$C$27,0)</f>
        <v/>
      </c>
      <c r="W1448" s="4">
        <f>IF($F1448="",0,IF(ISNUMBER($F1448),IF($F1448&lt;=スコアリング基準!$B$28,スコアリング基準!$C$28,スコアリング基準!$C$29),0))</f>
        <v/>
      </c>
      <c r="X1448" s="4">
        <f>IFERROR(VLOOKUP($B1448,スコアリング基準!$A$36:$B$46,2,FALSE),0)</f>
        <v/>
      </c>
      <c r="Y1448" s="4">
        <f>SUM($S1448:$X1448)</f>
        <v/>
      </c>
      <c r="Z1448" s="4">
        <f>IF(COUNT($M1448:$N1448)=0,"データ無",IF($Y1448&gt;=スコアリング基準!$B$30,"S",IF($Y1448&gt;=スコアリング基準!$B$31,"A",IF($Y1448&gt;=スコアリング基準!$B$32,"B","C"))))</f>
        <v/>
      </c>
      <c r="AA1448">
        <f>IFERROR(INDEX(実績DB!$I$3:$I$104,MATCH($B1448&amp;$C1448,実績DB!$J$3:$J$104,0)),"")</f>
        <v/>
      </c>
    </row>
    <row r="1449">
      <c r="A1449" t="n">
        <v>1447</v>
      </c>
      <c r="B1449" t="inlineStr">
        <is>
          <t>東京</t>
        </is>
      </c>
      <c r="C1449" t="inlineStr">
        <is>
          <t>千葉変電所</t>
        </is>
      </c>
      <c r="D1449" t="inlineStr">
        <is>
          <t>千葉県</t>
        </is>
      </c>
      <c r="E1449" t="n">
        <v>66</v>
      </c>
      <c r="G1449" s="3" t="n">
        <v>35.609997</v>
      </c>
      <c r="H1449" s="3" t="n">
        <v>140.143552</v>
      </c>
      <c r="I1449" t="inlineStr">
        <is>
          <t>OSM実測</t>
        </is>
      </c>
      <c r="J1449" t="n">
        <v>57</v>
      </c>
      <c r="K1449" t="n">
        <v>59</v>
      </c>
      <c r="L1449" t="n">
        <v>-41</v>
      </c>
      <c r="M1449" t="n">
        <v>18</v>
      </c>
      <c r="N1449" t="n">
        <v>0</v>
      </c>
      <c r="O1449" t="inlineStr">
        <is>
          <t>不可 #3</t>
        </is>
      </c>
      <c r="P1449" t="inlineStr">
        <is>
          <t>有り</t>
        </is>
      </c>
      <c r="R1449" s="4">
        <f>IF(COUNT($M1449:$N1449)=0,"",IF(AND(IF($N1449&lt;&gt;"",$N1449,$M1449)&lt;=0,$O1449&lt;&gt;"可"),"警告",""))</f>
        <v/>
      </c>
      <c r="S1449" s="4">
        <f>IF(COUNT($M1449:$N1449)=0,0,IF(IF($N1449&lt;&gt;"",$N1449,$M1449)&gt;=スコアリング基準!$B$20,スコアリング基準!$C$20,IF(IF($N1449&lt;&gt;"",$N1449,$M1449)&gt;=スコアリング基準!$B$21,スコアリング基準!$C$21,IF(IF($N1449&lt;&gt;"",$N1449,$M1449)&gt;0,スコアリング基準!$C$22,0))))</f>
        <v/>
      </c>
      <c r="T1449" s="4">
        <f>IF($O1449="可",スコアリング基準!$C$23,0)</f>
        <v/>
      </c>
      <c r="U1449" s="4">
        <f>IF(OR(COUNT($K1449:$L1449)&lt;2,$K1449=0),0,IF(ABS($L1449)/$K1449&lt;=スコアリング基準!$B$24,スコアリング基準!$C$24,IF(ABS($L1449)/$K1449&lt;=スコアリング基準!$B$25,スコアリング基準!$C$25,IF(ABS($L1449)/$K1449&lt;=スコアリング基準!$B$26,スコアリング基準!$C$26,0))))</f>
        <v/>
      </c>
      <c r="V1449" s="4">
        <f>IF($P1449="なし",スコアリング基準!$C$27,0)</f>
        <v/>
      </c>
      <c r="W1449" s="4">
        <f>IF($F1449="",0,IF(ISNUMBER($F1449),IF($F1449&lt;=スコアリング基準!$B$28,スコアリング基準!$C$28,スコアリング基準!$C$29),0))</f>
        <v/>
      </c>
      <c r="X1449" s="4">
        <f>IFERROR(VLOOKUP($B1449,スコアリング基準!$A$36:$B$46,2,FALSE),0)</f>
        <v/>
      </c>
      <c r="Y1449" s="4">
        <f>SUM($S1449:$X1449)</f>
        <v/>
      </c>
      <c r="Z1449" s="4">
        <f>IF(COUNT($M1449:$N1449)=0,"データ無",IF($Y1449&gt;=スコアリング基準!$B$30,"S",IF($Y1449&gt;=スコアリング基準!$B$31,"A",IF($Y1449&gt;=スコアリング基準!$B$32,"B","C"))))</f>
        <v/>
      </c>
      <c r="AA1449">
        <f>IFERROR(INDEX(実績DB!$I$3:$I$104,MATCH($B1449&amp;$C1449,実績DB!$J$3:$J$104,0)),"")</f>
        <v/>
      </c>
    </row>
    <row r="1450">
      <c r="A1450" t="n">
        <v>1448</v>
      </c>
      <c r="B1450" t="inlineStr">
        <is>
          <t>東京</t>
        </is>
      </c>
      <c r="C1450" t="inlineStr">
        <is>
          <t>千葉変電所都町開閉所</t>
        </is>
      </c>
      <c r="D1450" t="inlineStr">
        <is>
          <t>千葉県</t>
        </is>
      </c>
      <c r="E1450" t="n">
        <v>66</v>
      </c>
      <c r="G1450" s="3" t="n">
        <v>35.609631</v>
      </c>
      <c r="H1450" s="3" t="n">
        <v>140.143694</v>
      </c>
      <c r="I1450" t="inlineStr">
        <is>
          <t>OSM実測</t>
        </is>
      </c>
      <c r="R1450" s="4">
        <f>IF(COUNT($M1450:$N1450)=0,"",IF(AND(IF($N1450&lt;&gt;"",$N1450,$M1450)&lt;=0,$O1450&lt;&gt;"可"),"警告",""))</f>
        <v/>
      </c>
      <c r="S1450" s="4">
        <f>IF(COUNT($M1450:$N1450)=0,0,IF(IF($N1450&lt;&gt;"",$N1450,$M1450)&gt;=スコアリング基準!$B$20,スコアリング基準!$C$20,IF(IF($N1450&lt;&gt;"",$N1450,$M1450)&gt;=スコアリング基準!$B$21,スコアリング基準!$C$21,IF(IF($N1450&lt;&gt;"",$N1450,$M1450)&gt;0,スコアリング基準!$C$22,0))))</f>
        <v/>
      </c>
      <c r="T1450" s="4">
        <f>IF($O1450="可",スコアリング基準!$C$23,0)</f>
        <v/>
      </c>
      <c r="U1450" s="4">
        <f>IF(OR(COUNT($K1450:$L1450)&lt;2,$K1450=0),0,IF(ABS($L1450)/$K1450&lt;=スコアリング基準!$B$24,スコアリング基準!$C$24,IF(ABS($L1450)/$K1450&lt;=スコアリング基準!$B$25,スコアリング基準!$C$25,IF(ABS($L1450)/$K1450&lt;=スコアリング基準!$B$26,スコアリング基準!$C$26,0))))</f>
        <v/>
      </c>
      <c r="V1450" s="4">
        <f>IF($P1450="なし",スコアリング基準!$C$27,0)</f>
        <v/>
      </c>
      <c r="W1450" s="4">
        <f>IF($F1450="",0,IF(ISNUMBER($F1450),IF($F1450&lt;=スコアリング基準!$B$28,スコアリング基準!$C$28,スコアリング基準!$C$29),0))</f>
        <v/>
      </c>
      <c r="X1450" s="4">
        <f>IFERROR(VLOOKUP($B1450,スコアリング基準!$A$36:$B$46,2,FALSE),0)</f>
        <v/>
      </c>
      <c r="Y1450" s="4">
        <f>SUM($S1450:$X1450)</f>
        <v/>
      </c>
      <c r="Z1450" s="4">
        <f>IF(COUNT($M1450:$N1450)=0,"データ無",IF($Y1450&gt;=スコアリング基準!$B$30,"S",IF($Y1450&gt;=スコアリング基準!$B$31,"A",IF($Y1450&gt;=スコアリング基準!$B$32,"B","C"))))</f>
        <v/>
      </c>
      <c r="AA1450">
        <f>IFERROR(INDEX(実績DB!$I$3:$I$104,MATCH($B1450&amp;$C1450,実績DB!$J$3:$J$104,0)),"")</f>
        <v/>
      </c>
    </row>
    <row r="1451">
      <c r="A1451" t="n">
        <v>1449</v>
      </c>
      <c r="B1451" t="inlineStr">
        <is>
          <t>東京</t>
        </is>
      </c>
      <c r="C1451" t="inlineStr">
        <is>
          <t>千貫沼変電所</t>
        </is>
      </c>
      <c r="D1451" t="inlineStr">
        <is>
          <t>群馬県</t>
        </is>
      </c>
      <c r="E1451" t="n">
        <v>66</v>
      </c>
      <c r="G1451" s="3" t="n">
        <v>36.409971</v>
      </c>
      <c r="H1451" s="3" t="n">
        <v>139.158264</v>
      </c>
      <c r="I1451" t="inlineStr">
        <is>
          <t>OSM実測</t>
        </is>
      </c>
      <c r="J1451" t="n">
        <v>57</v>
      </c>
      <c r="K1451" t="n">
        <v>59</v>
      </c>
      <c r="L1451" t="n">
        <v>-59</v>
      </c>
      <c r="M1451" t="n">
        <v>0</v>
      </c>
      <c r="N1451" t="n">
        <v>0</v>
      </c>
      <c r="O1451" t="inlineStr">
        <is>
          <t>不可 #3</t>
        </is>
      </c>
      <c r="P1451" t="inlineStr">
        <is>
          <t>有り</t>
        </is>
      </c>
      <c r="R1451" s="4">
        <f>IF(COUNT($M1451:$N1451)=0,"",IF(AND(IF($N1451&lt;&gt;"",$N1451,$M1451)&lt;=0,$O1451&lt;&gt;"可"),"警告",""))</f>
        <v/>
      </c>
      <c r="S1451" s="4">
        <f>IF(COUNT($M1451:$N1451)=0,0,IF(IF($N1451&lt;&gt;"",$N1451,$M1451)&gt;=スコアリング基準!$B$20,スコアリング基準!$C$20,IF(IF($N1451&lt;&gt;"",$N1451,$M1451)&gt;=スコアリング基準!$B$21,スコアリング基準!$C$21,IF(IF($N1451&lt;&gt;"",$N1451,$M1451)&gt;0,スコアリング基準!$C$22,0))))</f>
        <v/>
      </c>
      <c r="T1451" s="4">
        <f>IF($O1451="可",スコアリング基準!$C$23,0)</f>
        <v/>
      </c>
      <c r="U1451" s="4">
        <f>IF(OR(COUNT($K1451:$L1451)&lt;2,$K1451=0),0,IF(ABS($L1451)/$K1451&lt;=スコアリング基準!$B$24,スコアリング基準!$C$24,IF(ABS($L1451)/$K1451&lt;=スコアリング基準!$B$25,スコアリング基準!$C$25,IF(ABS($L1451)/$K1451&lt;=スコアリング基準!$B$26,スコアリング基準!$C$26,0))))</f>
        <v/>
      </c>
      <c r="V1451" s="4">
        <f>IF($P1451="なし",スコアリング基準!$C$27,0)</f>
        <v/>
      </c>
      <c r="W1451" s="4">
        <f>IF($F1451="",0,IF(ISNUMBER($F1451),IF($F1451&lt;=スコアリング基準!$B$28,スコアリング基準!$C$28,スコアリング基準!$C$29),0))</f>
        <v/>
      </c>
      <c r="X1451" s="4">
        <f>IFERROR(VLOOKUP($B1451,スコアリング基準!$A$36:$B$46,2,FALSE),0)</f>
        <v/>
      </c>
      <c r="Y1451" s="4">
        <f>SUM($S1451:$X1451)</f>
        <v/>
      </c>
      <c r="Z1451" s="4">
        <f>IF(COUNT($M1451:$N1451)=0,"データ無",IF($Y1451&gt;=スコアリング基準!$B$30,"S",IF($Y1451&gt;=スコアリング基準!$B$31,"A",IF($Y1451&gt;=スコアリング基準!$B$32,"B","C"))))</f>
        <v/>
      </c>
      <c r="AA1451">
        <f>IFERROR(INDEX(実績DB!$I$3:$I$104,MATCH($B1451&amp;$C1451,実績DB!$J$3:$J$104,0)),"")</f>
        <v/>
      </c>
    </row>
    <row r="1452">
      <c r="A1452" t="n">
        <v>1450</v>
      </c>
      <c r="B1452" t="inlineStr">
        <is>
          <t>東京</t>
        </is>
      </c>
      <c r="C1452" t="inlineStr">
        <is>
          <t>協和変電所</t>
        </is>
      </c>
      <c r="D1452" t="inlineStr">
        <is>
          <t>茨城県</t>
        </is>
      </c>
      <c r="E1452" t="n">
        <v>66</v>
      </c>
      <c r="G1452" s="3" t="n">
        <v>36.345018</v>
      </c>
      <c r="H1452" s="3" t="n">
        <v>140.032818</v>
      </c>
      <c r="I1452" t="inlineStr">
        <is>
          <t>OSM実測</t>
        </is>
      </c>
      <c r="J1452" t="n">
        <v>38</v>
      </c>
      <c r="K1452" t="n">
        <v>39</v>
      </c>
      <c r="L1452" t="n">
        <v>-39</v>
      </c>
      <c r="M1452" t="n">
        <v>0</v>
      </c>
      <c r="N1452" t="n">
        <v>0</v>
      </c>
      <c r="O1452" t="inlineStr">
        <is>
          <t>不可 #3</t>
        </is>
      </c>
      <c r="P1452" t="inlineStr">
        <is>
          <t>有り</t>
        </is>
      </c>
      <c r="R1452" s="4">
        <f>IF(COUNT($M1452:$N1452)=0,"",IF(AND(IF($N1452&lt;&gt;"",$N1452,$M1452)&lt;=0,$O1452&lt;&gt;"可"),"警告",""))</f>
        <v/>
      </c>
      <c r="S1452" s="4">
        <f>IF(COUNT($M1452:$N1452)=0,0,IF(IF($N1452&lt;&gt;"",$N1452,$M1452)&gt;=スコアリング基準!$B$20,スコアリング基準!$C$20,IF(IF($N1452&lt;&gt;"",$N1452,$M1452)&gt;=スコアリング基準!$B$21,スコアリング基準!$C$21,IF(IF($N1452&lt;&gt;"",$N1452,$M1452)&gt;0,スコアリング基準!$C$22,0))))</f>
        <v/>
      </c>
      <c r="T1452" s="4">
        <f>IF($O1452="可",スコアリング基準!$C$23,0)</f>
        <v/>
      </c>
      <c r="U1452" s="4">
        <f>IF(OR(COUNT($K1452:$L1452)&lt;2,$K1452=0),0,IF(ABS($L1452)/$K1452&lt;=スコアリング基準!$B$24,スコアリング基準!$C$24,IF(ABS($L1452)/$K1452&lt;=スコアリング基準!$B$25,スコアリング基準!$C$25,IF(ABS($L1452)/$K1452&lt;=スコアリング基準!$B$26,スコアリング基準!$C$26,0))))</f>
        <v/>
      </c>
      <c r="V1452" s="4">
        <f>IF($P1452="なし",スコアリング基準!$C$27,0)</f>
        <v/>
      </c>
      <c r="W1452" s="4">
        <f>IF($F1452="",0,IF(ISNUMBER($F1452),IF($F1452&lt;=スコアリング基準!$B$28,スコアリング基準!$C$28,スコアリング基準!$C$29),0))</f>
        <v/>
      </c>
      <c r="X1452" s="4">
        <f>IFERROR(VLOOKUP($B1452,スコアリング基準!$A$36:$B$46,2,FALSE),0)</f>
        <v/>
      </c>
      <c r="Y1452" s="4">
        <f>SUM($S1452:$X1452)</f>
        <v/>
      </c>
      <c r="Z1452" s="4">
        <f>IF(COUNT($M1452:$N1452)=0,"データ無",IF($Y1452&gt;=スコアリング基準!$B$30,"S",IF($Y1452&gt;=スコアリング基準!$B$31,"A",IF($Y1452&gt;=スコアリング基準!$B$32,"B","C"))))</f>
        <v/>
      </c>
      <c r="AA1452">
        <f>IFERROR(INDEX(実績DB!$I$3:$I$104,MATCH($B1452&amp;$C1452,実績DB!$J$3:$J$104,0)),"")</f>
        <v/>
      </c>
    </row>
    <row r="1453">
      <c r="A1453" t="n">
        <v>1451</v>
      </c>
      <c r="B1453" t="inlineStr">
        <is>
          <t>東京</t>
        </is>
      </c>
      <c r="C1453" t="inlineStr">
        <is>
          <t>南古河変電所</t>
        </is>
      </c>
      <c r="D1453" t="inlineStr">
        <is>
          <t>茨城県</t>
        </is>
      </c>
      <c r="E1453" t="n">
        <v>66</v>
      </c>
      <c r="G1453" s="3" t="n">
        <v>36.17543</v>
      </c>
      <c r="H1453" s="3" t="n">
        <v>139.722174</v>
      </c>
      <c r="I1453" t="inlineStr">
        <is>
          <t>OSM実測</t>
        </is>
      </c>
      <c r="J1453" t="n">
        <v>47</v>
      </c>
      <c r="K1453" t="n">
        <v>49</v>
      </c>
      <c r="L1453" t="n">
        <v>-39</v>
      </c>
      <c r="M1453" t="n">
        <v>10</v>
      </c>
      <c r="N1453" t="n">
        <v>0</v>
      </c>
      <c r="O1453" t="inlineStr">
        <is>
          <t>不可 #3</t>
        </is>
      </c>
      <c r="P1453" t="inlineStr">
        <is>
          <t>有り</t>
        </is>
      </c>
      <c r="R1453" s="4">
        <f>IF(COUNT($M1453:$N1453)=0,"",IF(AND(IF($N1453&lt;&gt;"",$N1453,$M1453)&lt;=0,$O1453&lt;&gt;"可"),"警告",""))</f>
        <v/>
      </c>
      <c r="S1453" s="4">
        <f>IF(COUNT($M1453:$N1453)=0,0,IF(IF($N1453&lt;&gt;"",$N1453,$M1453)&gt;=スコアリング基準!$B$20,スコアリング基準!$C$20,IF(IF($N1453&lt;&gt;"",$N1453,$M1453)&gt;=スコアリング基準!$B$21,スコアリング基準!$C$21,IF(IF($N1453&lt;&gt;"",$N1453,$M1453)&gt;0,スコアリング基準!$C$22,0))))</f>
        <v/>
      </c>
      <c r="T1453" s="4">
        <f>IF($O1453="可",スコアリング基準!$C$23,0)</f>
        <v/>
      </c>
      <c r="U1453" s="4">
        <f>IF(OR(COUNT($K1453:$L1453)&lt;2,$K1453=0),0,IF(ABS($L1453)/$K1453&lt;=スコアリング基準!$B$24,スコアリング基準!$C$24,IF(ABS($L1453)/$K1453&lt;=スコアリング基準!$B$25,スコアリング基準!$C$25,IF(ABS($L1453)/$K1453&lt;=スコアリング基準!$B$26,スコアリング基準!$C$26,0))))</f>
        <v/>
      </c>
      <c r="V1453" s="4">
        <f>IF($P1453="なし",スコアリング基準!$C$27,0)</f>
        <v/>
      </c>
      <c r="W1453" s="4">
        <f>IF($F1453="",0,IF(ISNUMBER($F1453),IF($F1453&lt;=スコアリング基準!$B$28,スコアリング基準!$C$28,スコアリング基準!$C$29),0))</f>
        <v/>
      </c>
      <c r="X1453" s="4">
        <f>IFERROR(VLOOKUP($B1453,スコアリング基準!$A$36:$B$46,2,FALSE),0)</f>
        <v/>
      </c>
      <c r="Y1453" s="4">
        <f>SUM($S1453:$X1453)</f>
        <v/>
      </c>
      <c r="Z1453" s="4">
        <f>IF(COUNT($M1453:$N1453)=0,"データ無",IF($Y1453&gt;=スコアリング基準!$B$30,"S",IF($Y1453&gt;=スコアリング基準!$B$31,"A",IF($Y1453&gt;=スコアリング基準!$B$32,"B","C"))))</f>
        <v/>
      </c>
      <c r="AA1453">
        <f>IFERROR(INDEX(実績DB!$I$3:$I$104,MATCH($B1453&amp;$C1453,実績DB!$J$3:$J$104,0)),"")</f>
        <v/>
      </c>
    </row>
    <row r="1454">
      <c r="A1454" t="n">
        <v>1452</v>
      </c>
      <c r="B1454" t="inlineStr">
        <is>
          <t>東京</t>
        </is>
      </c>
      <c r="C1454" t="inlineStr">
        <is>
          <t>南守谷変電所</t>
        </is>
      </c>
      <c r="D1454" t="inlineStr">
        <is>
          <t>茨城県</t>
        </is>
      </c>
      <c r="E1454" t="n">
        <v>66</v>
      </c>
      <c r="G1454" s="3" t="n">
        <v>35.931935</v>
      </c>
      <c r="H1454" s="3" t="n">
        <v>140.004397</v>
      </c>
      <c r="I1454" t="inlineStr">
        <is>
          <t>OSM実測</t>
        </is>
      </c>
      <c r="J1454" t="n">
        <v>38</v>
      </c>
      <c r="K1454" t="n">
        <v>39</v>
      </c>
      <c r="L1454" t="n">
        <v>-26</v>
      </c>
      <c r="M1454" t="n">
        <v>13</v>
      </c>
      <c r="N1454" t="n">
        <v>0</v>
      </c>
      <c r="O1454" t="inlineStr">
        <is>
          <t>不可 #3</t>
        </is>
      </c>
      <c r="P1454" t="inlineStr">
        <is>
          <t>有り</t>
        </is>
      </c>
      <c r="R1454" s="4">
        <f>IF(COUNT($M1454:$N1454)=0,"",IF(AND(IF($N1454&lt;&gt;"",$N1454,$M1454)&lt;=0,$O1454&lt;&gt;"可"),"警告",""))</f>
        <v/>
      </c>
      <c r="S1454" s="4">
        <f>IF(COUNT($M1454:$N1454)=0,0,IF(IF($N1454&lt;&gt;"",$N1454,$M1454)&gt;=スコアリング基準!$B$20,スコアリング基準!$C$20,IF(IF($N1454&lt;&gt;"",$N1454,$M1454)&gt;=スコアリング基準!$B$21,スコアリング基準!$C$21,IF(IF($N1454&lt;&gt;"",$N1454,$M1454)&gt;0,スコアリング基準!$C$22,0))))</f>
        <v/>
      </c>
      <c r="T1454" s="4">
        <f>IF($O1454="可",スコアリング基準!$C$23,0)</f>
        <v/>
      </c>
      <c r="U1454" s="4">
        <f>IF(OR(COUNT($K1454:$L1454)&lt;2,$K1454=0),0,IF(ABS($L1454)/$K1454&lt;=スコアリング基準!$B$24,スコアリング基準!$C$24,IF(ABS($L1454)/$K1454&lt;=スコアリング基準!$B$25,スコアリング基準!$C$25,IF(ABS($L1454)/$K1454&lt;=スコアリング基準!$B$26,スコアリング基準!$C$26,0))))</f>
        <v/>
      </c>
      <c r="V1454" s="4">
        <f>IF($P1454="なし",スコアリング基準!$C$27,0)</f>
        <v/>
      </c>
      <c r="W1454" s="4">
        <f>IF($F1454="",0,IF(ISNUMBER($F1454),IF($F1454&lt;=スコアリング基準!$B$28,スコアリング基準!$C$28,スコアリング基準!$C$29),0))</f>
        <v/>
      </c>
      <c r="X1454" s="4">
        <f>IFERROR(VLOOKUP($B1454,スコアリング基準!$A$36:$B$46,2,FALSE),0)</f>
        <v/>
      </c>
      <c r="Y1454" s="4">
        <f>SUM($S1454:$X1454)</f>
        <v/>
      </c>
      <c r="Z1454" s="4">
        <f>IF(COUNT($M1454:$N1454)=0,"データ無",IF($Y1454&gt;=スコアリング基準!$B$30,"S",IF($Y1454&gt;=スコアリング基準!$B$31,"A",IF($Y1454&gt;=スコアリング基準!$B$32,"B","C"))))</f>
        <v/>
      </c>
      <c r="AA1454">
        <f>IFERROR(INDEX(実績DB!$I$3:$I$104,MATCH($B1454&amp;$C1454,実績DB!$J$3:$J$104,0)),"")</f>
        <v/>
      </c>
    </row>
    <row r="1455">
      <c r="A1455" t="n">
        <v>1453</v>
      </c>
      <c r="B1455" t="inlineStr">
        <is>
          <t>東京</t>
        </is>
      </c>
      <c r="C1455" t="inlineStr">
        <is>
          <t>南小山変電所</t>
        </is>
      </c>
      <c r="D1455" t="inlineStr">
        <is>
          <t>栃木県</t>
        </is>
      </c>
      <c r="E1455" t="n">
        <v>66</v>
      </c>
      <c r="G1455" s="3" t="n">
        <v>36.300926</v>
      </c>
      <c r="H1455" s="3" t="n">
        <v>139.800644</v>
      </c>
      <c r="I1455" t="inlineStr">
        <is>
          <t>OSM実測</t>
        </is>
      </c>
      <c r="J1455" t="n">
        <v>57</v>
      </c>
      <c r="K1455" t="n">
        <v>59</v>
      </c>
      <c r="L1455" t="n">
        <v>-53</v>
      </c>
      <c r="M1455" t="n">
        <v>6</v>
      </c>
      <c r="N1455" t="n">
        <v>0</v>
      </c>
      <c r="O1455" t="inlineStr">
        <is>
          <t>不可 #3</t>
        </is>
      </c>
      <c r="P1455" t="inlineStr">
        <is>
          <t>有り</t>
        </is>
      </c>
      <c r="R1455" s="4">
        <f>IF(COUNT($M1455:$N1455)=0,"",IF(AND(IF($N1455&lt;&gt;"",$N1455,$M1455)&lt;=0,$O1455&lt;&gt;"可"),"警告",""))</f>
        <v/>
      </c>
      <c r="S1455" s="4">
        <f>IF(COUNT($M1455:$N1455)=0,0,IF(IF($N1455&lt;&gt;"",$N1455,$M1455)&gt;=スコアリング基準!$B$20,スコアリング基準!$C$20,IF(IF($N1455&lt;&gt;"",$N1455,$M1455)&gt;=スコアリング基準!$B$21,スコアリング基準!$C$21,IF(IF($N1455&lt;&gt;"",$N1455,$M1455)&gt;0,スコアリング基準!$C$22,0))))</f>
        <v/>
      </c>
      <c r="T1455" s="4">
        <f>IF($O1455="可",スコアリング基準!$C$23,0)</f>
        <v/>
      </c>
      <c r="U1455" s="4">
        <f>IF(OR(COUNT($K1455:$L1455)&lt;2,$K1455=0),0,IF(ABS($L1455)/$K1455&lt;=スコアリング基準!$B$24,スコアリング基準!$C$24,IF(ABS($L1455)/$K1455&lt;=スコアリング基準!$B$25,スコアリング基準!$C$25,IF(ABS($L1455)/$K1455&lt;=スコアリング基準!$B$26,スコアリング基準!$C$26,0))))</f>
        <v/>
      </c>
      <c r="V1455" s="4">
        <f>IF($P1455="なし",スコアリング基準!$C$27,0)</f>
        <v/>
      </c>
      <c r="W1455" s="4">
        <f>IF($F1455="",0,IF(ISNUMBER($F1455),IF($F1455&lt;=スコアリング基準!$B$28,スコアリング基準!$C$28,スコアリング基準!$C$29),0))</f>
        <v/>
      </c>
      <c r="X1455" s="4">
        <f>IFERROR(VLOOKUP($B1455,スコアリング基準!$A$36:$B$46,2,FALSE),0)</f>
        <v/>
      </c>
      <c r="Y1455" s="4">
        <f>SUM($S1455:$X1455)</f>
        <v/>
      </c>
      <c r="Z1455" s="4">
        <f>IF(COUNT($M1455:$N1455)=0,"データ無",IF($Y1455&gt;=スコアリング基準!$B$30,"S",IF($Y1455&gt;=スコアリング基準!$B$31,"A",IF($Y1455&gt;=スコアリング基準!$B$32,"B","C"))))</f>
        <v/>
      </c>
      <c r="AA1455">
        <f>IFERROR(INDEX(実績DB!$I$3:$I$104,MATCH($B1455&amp;$C1455,実績DB!$J$3:$J$104,0)),"")</f>
        <v/>
      </c>
    </row>
    <row r="1456">
      <c r="A1456" t="n">
        <v>1454</v>
      </c>
      <c r="B1456" t="inlineStr">
        <is>
          <t>東京</t>
        </is>
      </c>
      <c r="C1456" t="inlineStr">
        <is>
          <t>南山変電所</t>
        </is>
      </c>
      <c r="D1456" t="inlineStr">
        <is>
          <t>千葉県</t>
        </is>
      </c>
      <c r="E1456" t="n">
        <v>66</v>
      </c>
      <c r="G1456" s="3" t="n">
        <v>35.784797</v>
      </c>
      <c r="H1456" s="3" t="n">
        <v>140.063372</v>
      </c>
      <c r="I1456" t="inlineStr">
        <is>
          <t>OSM実測</t>
        </is>
      </c>
      <c r="J1456" t="n">
        <v>57</v>
      </c>
      <c r="K1456" t="n">
        <v>59</v>
      </c>
      <c r="L1456" t="n">
        <v>-41</v>
      </c>
      <c r="M1456" t="n">
        <v>18</v>
      </c>
      <c r="N1456" t="n">
        <v>0</v>
      </c>
      <c r="O1456" t="inlineStr">
        <is>
          <t>不可 #3</t>
        </is>
      </c>
      <c r="P1456" t="inlineStr">
        <is>
          <t>有り</t>
        </is>
      </c>
      <c r="R1456" s="4">
        <f>IF(COUNT($M1456:$N1456)=0,"",IF(AND(IF($N1456&lt;&gt;"",$N1456,$M1456)&lt;=0,$O1456&lt;&gt;"可"),"警告",""))</f>
        <v/>
      </c>
      <c r="S1456" s="4">
        <f>IF(COUNT($M1456:$N1456)=0,0,IF(IF($N1456&lt;&gt;"",$N1456,$M1456)&gt;=スコアリング基準!$B$20,スコアリング基準!$C$20,IF(IF($N1456&lt;&gt;"",$N1456,$M1456)&gt;=スコアリング基準!$B$21,スコアリング基準!$C$21,IF(IF($N1456&lt;&gt;"",$N1456,$M1456)&gt;0,スコアリング基準!$C$22,0))))</f>
        <v/>
      </c>
      <c r="T1456" s="4">
        <f>IF($O1456="可",スコアリング基準!$C$23,0)</f>
        <v/>
      </c>
      <c r="U1456" s="4">
        <f>IF(OR(COUNT($K1456:$L1456)&lt;2,$K1456=0),0,IF(ABS($L1456)/$K1456&lt;=スコアリング基準!$B$24,スコアリング基準!$C$24,IF(ABS($L1456)/$K1456&lt;=スコアリング基準!$B$25,スコアリング基準!$C$25,IF(ABS($L1456)/$K1456&lt;=スコアリング基準!$B$26,スコアリング基準!$C$26,0))))</f>
        <v/>
      </c>
      <c r="V1456" s="4">
        <f>IF($P1456="なし",スコアリング基準!$C$27,0)</f>
        <v/>
      </c>
      <c r="W1456" s="4">
        <f>IF($F1456="",0,IF(ISNUMBER($F1456),IF($F1456&lt;=スコアリング基準!$B$28,スコアリング基準!$C$28,スコアリング基準!$C$29),0))</f>
        <v/>
      </c>
      <c r="X1456" s="4">
        <f>IFERROR(VLOOKUP($B1456,スコアリング基準!$A$36:$B$46,2,FALSE),0)</f>
        <v/>
      </c>
      <c r="Y1456" s="4">
        <f>SUM($S1456:$X1456)</f>
        <v/>
      </c>
      <c r="Z1456" s="4">
        <f>IF(COUNT($M1456:$N1456)=0,"データ無",IF($Y1456&gt;=スコアリング基準!$B$30,"S",IF($Y1456&gt;=スコアリング基準!$B$31,"A",IF($Y1456&gt;=スコアリング基準!$B$32,"B","C"))))</f>
        <v/>
      </c>
      <c r="AA1456">
        <f>IFERROR(INDEX(実績DB!$I$3:$I$104,MATCH($B1456&amp;$C1456,実績DB!$J$3:$J$104,0)),"")</f>
        <v/>
      </c>
    </row>
    <row r="1457">
      <c r="A1457" t="n">
        <v>1455</v>
      </c>
      <c r="B1457" t="inlineStr">
        <is>
          <t>東京</t>
        </is>
      </c>
      <c r="C1457" t="inlineStr">
        <is>
          <t>南山田変電所</t>
        </is>
      </c>
      <c r="D1457" t="inlineStr">
        <is>
          <t>埼玉県</t>
        </is>
      </c>
      <c r="E1457" t="n">
        <v>66</v>
      </c>
      <c r="G1457" s="3" t="n">
        <v>35.937907</v>
      </c>
      <c r="H1457" s="3" t="n">
        <v>139.480506</v>
      </c>
      <c r="I1457" t="inlineStr">
        <is>
          <t>OSM実測</t>
        </is>
      </c>
      <c r="J1457" t="n">
        <v>38</v>
      </c>
      <c r="K1457" t="n">
        <v>39</v>
      </c>
      <c r="L1457" t="n">
        <v>-22</v>
      </c>
      <c r="M1457" t="n">
        <v>17</v>
      </c>
      <c r="N1457" t="n">
        <v>0</v>
      </c>
      <c r="O1457" t="inlineStr">
        <is>
          <t>不可 #3</t>
        </is>
      </c>
      <c r="P1457" t="inlineStr">
        <is>
          <t>有り</t>
        </is>
      </c>
      <c r="R1457" s="4">
        <f>IF(COUNT($M1457:$N1457)=0,"",IF(AND(IF($N1457&lt;&gt;"",$N1457,$M1457)&lt;=0,$O1457&lt;&gt;"可"),"警告",""))</f>
        <v/>
      </c>
      <c r="S1457" s="4">
        <f>IF(COUNT($M1457:$N1457)=0,0,IF(IF($N1457&lt;&gt;"",$N1457,$M1457)&gt;=スコアリング基準!$B$20,スコアリング基準!$C$20,IF(IF($N1457&lt;&gt;"",$N1457,$M1457)&gt;=スコアリング基準!$B$21,スコアリング基準!$C$21,IF(IF($N1457&lt;&gt;"",$N1457,$M1457)&gt;0,スコアリング基準!$C$22,0))))</f>
        <v/>
      </c>
      <c r="T1457" s="4">
        <f>IF($O1457="可",スコアリング基準!$C$23,0)</f>
        <v/>
      </c>
      <c r="U1457" s="4">
        <f>IF(OR(COUNT($K1457:$L1457)&lt;2,$K1457=0),0,IF(ABS($L1457)/$K1457&lt;=スコアリング基準!$B$24,スコアリング基準!$C$24,IF(ABS($L1457)/$K1457&lt;=スコアリング基準!$B$25,スコアリング基準!$C$25,IF(ABS($L1457)/$K1457&lt;=スコアリング基準!$B$26,スコアリング基準!$C$26,0))))</f>
        <v/>
      </c>
      <c r="V1457" s="4">
        <f>IF($P1457="なし",スコアリング基準!$C$27,0)</f>
        <v/>
      </c>
      <c r="W1457" s="4">
        <f>IF($F1457="",0,IF(ISNUMBER($F1457),IF($F1457&lt;=スコアリング基準!$B$28,スコアリング基準!$C$28,スコアリング基準!$C$29),0))</f>
        <v/>
      </c>
      <c r="X1457" s="4">
        <f>IFERROR(VLOOKUP($B1457,スコアリング基準!$A$36:$B$46,2,FALSE),0)</f>
        <v/>
      </c>
      <c r="Y1457" s="4">
        <f>SUM($S1457:$X1457)</f>
        <v/>
      </c>
      <c r="Z1457" s="4">
        <f>IF(COUNT($M1457:$N1457)=0,"データ無",IF($Y1457&gt;=スコアリング基準!$B$30,"S",IF($Y1457&gt;=スコアリング基準!$B$31,"A",IF($Y1457&gt;=スコアリング基準!$B$32,"B","C"))))</f>
        <v/>
      </c>
      <c r="AA1457">
        <f>IFERROR(INDEX(実績DB!$I$3:$I$104,MATCH($B1457&amp;$C1457,実績DB!$J$3:$J$104,0)),"")</f>
        <v/>
      </c>
    </row>
    <row r="1458">
      <c r="A1458" t="n">
        <v>1456</v>
      </c>
      <c r="B1458" t="inlineStr">
        <is>
          <t>東京</t>
        </is>
      </c>
      <c r="C1458" t="inlineStr">
        <is>
          <t>南橘変電所</t>
        </is>
      </c>
      <c r="D1458" t="inlineStr">
        <is>
          <t>群馬県</t>
        </is>
      </c>
      <c r="E1458" t="n">
        <v>66</v>
      </c>
      <c r="G1458" s="3" t="n">
        <v>36.415593</v>
      </c>
      <c r="H1458" s="3" t="n">
        <v>139.069305</v>
      </c>
      <c r="I1458" t="inlineStr">
        <is>
          <t>OSM実測</t>
        </is>
      </c>
      <c r="J1458" t="n">
        <v>28</v>
      </c>
      <c r="K1458" t="n">
        <v>29</v>
      </c>
      <c r="L1458" t="n">
        <v>-29</v>
      </c>
      <c r="M1458" t="n">
        <v>0</v>
      </c>
      <c r="N1458" t="n">
        <v>0</v>
      </c>
      <c r="O1458" t="inlineStr">
        <is>
          <t>不可 #3</t>
        </is>
      </c>
      <c r="P1458" t="inlineStr">
        <is>
          <t>有り</t>
        </is>
      </c>
      <c r="R1458" s="4">
        <f>IF(COUNT($M1458:$N1458)=0,"",IF(AND(IF($N1458&lt;&gt;"",$N1458,$M1458)&lt;=0,$O1458&lt;&gt;"可"),"警告",""))</f>
        <v/>
      </c>
      <c r="S1458" s="4">
        <f>IF(COUNT($M1458:$N1458)=0,0,IF(IF($N1458&lt;&gt;"",$N1458,$M1458)&gt;=スコアリング基準!$B$20,スコアリング基準!$C$20,IF(IF($N1458&lt;&gt;"",$N1458,$M1458)&gt;=スコアリング基準!$B$21,スコアリング基準!$C$21,IF(IF($N1458&lt;&gt;"",$N1458,$M1458)&gt;0,スコアリング基準!$C$22,0))))</f>
        <v/>
      </c>
      <c r="T1458" s="4">
        <f>IF($O1458="可",スコアリング基準!$C$23,0)</f>
        <v/>
      </c>
      <c r="U1458" s="4">
        <f>IF(OR(COUNT($K1458:$L1458)&lt;2,$K1458=0),0,IF(ABS($L1458)/$K1458&lt;=スコアリング基準!$B$24,スコアリング基準!$C$24,IF(ABS($L1458)/$K1458&lt;=スコアリング基準!$B$25,スコアリング基準!$C$25,IF(ABS($L1458)/$K1458&lt;=スコアリング基準!$B$26,スコアリング基準!$C$26,0))))</f>
        <v/>
      </c>
      <c r="V1458" s="4">
        <f>IF($P1458="なし",スコアリング基準!$C$27,0)</f>
        <v/>
      </c>
      <c r="W1458" s="4">
        <f>IF($F1458="",0,IF(ISNUMBER($F1458),IF($F1458&lt;=スコアリング基準!$B$28,スコアリング基準!$C$28,スコアリング基準!$C$29),0))</f>
        <v/>
      </c>
      <c r="X1458" s="4">
        <f>IFERROR(VLOOKUP($B1458,スコアリング基準!$A$36:$B$46,2,FALSE),0)</f>
        <v/>
      </c>
      <c r="Y1458" s="4">
        <f>SUM($S1458:$X1458)</f>
        <v/>
      </c>
      <c r="Z1458" s="4">
        <f>IF(COUNT($M1458:$N1458)=0,"データ無",IF($Y1458&gt;=スコアリング基準!$B$30,"S",IF($Y1458&gt;=スコアリング基準!$B$31,"A",IF($Y1458&gt;=スコアリング基準!$B$32,"B","C"))))</f>
        <v/>
      </c>
      <c r="AA1458">
        <f>IFERROR(INDEX(実績DB!$I$3:$I$104,MATCH($B1458&amp;$C1458,実績DB!$J$3:$J$104,0)),"")</f>
        <v/>
      </c>
    </row>
    <row r="1459">
      <c r="A1459" t="n">
        <v>1457</v>
      </c>
      <c r="B1459" t="inlineStr">
        <is>
          <t>東京</t>
        </is>
      </c>
      <c r="C1459" t="inlineStr">
        <is>
          <t>南池袋変電所</t>
        </is>
      </c>
      <c r="D1459" t="inlineStr">
        <is>
          <t>東京都</t>
        </is>
      </c>
      <c r="E1459" t="n">
        <v>66</v>
      </c>
      <c r="G1459" s="3" t="n">
        <v>35.727337</v>
      </c>
      <c r="H1459" s="3" t="n">
        <v>139.713895</v>
      </c>
      <c r="I1459" t="inlineStr">
        <is>
          <t>OSM実測</t>
        </is>
      </c>
      <c r="R1459" s="4">
        <f>IF(COUNT($M1459:$N1459)=0,"",IF(AND(IF($N1459&lt;&gt;"",$N1459,$M1459)&lt;=0,$O1459&lt;&gt;"可"),"警告",""))</f>
        <v/>
      </c>
      <c r="S1459" s="4">
        <f>IF(COUNT($M1459:$N1459)=0,0,IF(IF($N1459&lt;&gt;"",$N1459,$M1459)&gt;=スコアリング基準!$B$20,スコアリング基準!$C$20,IF(IF($N1459&lt;&gt;"",$N1459,$M1459)&gt;=スコアリング基準!$B$21,スコアリング基準!$C$21,IF(IF($N1459&lt;&gt;"",$N1459,$M1459)&gt;0,スコアリング基準!$C$22,0))))</f>
        <v/>
      </c>
      <c r="T1459" s="4">
        <f>IF($O1459="可",スコアリング基準!$C$23,0)</f>
        <v/>
      </c>
      <c r="U1459" s="4">
        <f>IF(OR(COUNT($K1459:$L1459)&lt;2,$K1459=0),0,IF(ABS($L1459)/$K1459&lt;=スコアリング基準!$B$24,スコアリング基準!$C$24,IF(ABS($L1459)/$K1459&lt;=スコアリング基準!$B$25,スコアリング基準!$C$25,IF(ABS($L1459)/$K1459&lt;=スコアリング基準!$B$26,スコアリング基準!$C$26,0))))</f>
        <v/>
      </c>
      <c r="V1459" s="4">
        <f>IF($P1459="なし",スコアリング基準!$C$27,0)</f>
        <v/>
      </c>
      <c r="W1459" s="4">
        <f>IF($F1459="",0,IF(ISNUMBER($F1459),IF($F1459&lt;=スコアリング基準!$B$28,スコアリング基準!$C$28,スコアリング基準!$C$29),0))</f>
        <v/>
      </c>
      <c r="X1459" s="4">
        <f>IFERROR(VLOOKUP($B1459,スコアリング基準!$A$36:$B$46,2,FALSE),0)</f>
        <v/>
      </c>
      <c r="Y1459" s="4">
        <f>SUM($S1459:$X1459)</f>
        <v/>
      </c>
      <c r="Z1459" s="4">
        <f>IF(COUNT($M1459:$N1459)=0,"データ無",IF($Y1459&gt;=スコアリング基準!$B$30,"S",IF($Y1459&gt;=スコアリング基準!$B$31,"A",IF($Y1459&gt;=スコアリング基準!$B$32,"B","C"))))</f>
        <v/>
      </c>
      <c r="AA1459">
        <f>IFERROR(INDEX(実績DB!$I$3:$I$104,MATCH($B1459&amp;$C1459,実績DB!$J$3:$J$104,0)),"")</f>
        <v/>
      </c>
    </row>
    <row r="1460">
      <c r="A1460" t="n">
        <v>1458</v>
      </c>
      <c r="B1460" t="inlineStr">
        <is>
          <t>東京</t>
        </is>
      </c>
      <c r="C1460" t="inlineStr">
        <is>
          <t>南泉変電所</t>
        </is>
      </c>
      <c r="D1460" t="inlineStr">
        <is>
          <t>東京都</t>
        </is>
      </c>
      <c r="E1460" t="n">
        <v>66</v>
      </c>
      <c r="G1460" s="3" t="n">
        <v>35.736857</v>
      </c>
      <c r="H1460" s="3" t="n">
        <v>139.578214</v>
      </c>
      <c r="I1460" t="inlineStr">
        <is>
          <t>OSM実測</t>
        </is>
      </c>
      <c r="J1460" t="n">
        <v>57</v>
      </c>
      <c r="K1460" t="n">
        <v>59</v>
      </c>
      <c r="L1460" t="n">
        <v>-40</v>
      </c>
      <c r="M1460" t="n">
        <v>19</v>
      </c>
      <c r="N1460" t="n">
        <v>19</v>
      </c>
      <c r="O1460" t="inlineStr">
        <is>
          <t>不可 #3</t>
        </is>
      </c>
      <c r="P1460" t="inlineStr">
        <is>
          <t>なし</t>
        </is>
      </c>
      <c r="R1460" s="4">
        <f>IF(COUNT($M1460:$N1460)=0,"",IF(AND(IF($N1460&lt;&gt;"",$N1460,$M1460)&lt;=0,$O1460&lt;&gt;"可"),"警告",""))</f>
        <v/>
      </c>
      <c r="S1460" s="4">
        <f>IF(COUNT($M1460:$N1460)=0,0,IF(IF($N1460&lt;&gt;"",$N1460,$M1460)&gt;=スコアリング基準!$B$20,スコアリング基準!$C$20,IF(IF($N1460&lt;&gt;"",$N1460,$M1460)&gt;=スコアリング基準!$B$21,スコアリング基準!$C$21,IF(IF($N1460&lt;&gt;"",$N1460,$M1460)&gt;0,スコアリング基準!$C$22,0))))</f>
        <v/>
      </c>
      <c r="T1460" s="4">
        <f>IF($O1460="可",スコアリング基準!$C$23,0)</f>
        <v/>
      </c>
      <c r="U1460" s="4">
        <f>IF(OR(COUNT($K1460:$L1460)&lt;2,$K1460=0),0,IF(ABS($L1460)/$K1460&lt;=スコアリング基準!$B$24,スコアリング基準!$C$24,IF(ABS($L1460)/$K1460&lt;=スコアリング基準!$B$25,スコアリング基準!$C$25,IF(ABS($L1460)/$K1460&lt;=スコアリング基準!$B$26,スコアリング基準!$C$26,0))))</f>
        <v/>
      </c>
      <c r="V1460" s="4">
        <f>IF($P1460="なし",スコアリング基準!$C$27,0)</f>
        <v/>
      </c>
      <c r="W1460" s="4">
        <f>IF($F1460="",0,IF(ISNUMBER($F1460),IF($F1460&lt;=スコアリング基準!$B$28,スコアリング基準!$C$28,スコアリング基準!$C$29),0))</f>
        <v/>
      </c>
      <c r="X1460" s="4">
        <f>IFERROR(VLOOKUP($B1460,スコアリング基準!$A$36:$B$46,2,FALSE),0)</f>
        <v/>
      </c>
      <c r="Y1460" s="4">
        <f>SUM($S1460:$X1460)</f>
        <v/>
      </c>
      <c r="Z1460" s="4">
        <f>IF(COUNT($M1460:$N1460)=0,"データ無",IF($Y1460&gt;=スコアリング基準!$B$30,"S",IF($Y1460&gt;=スコアリング基準!$B$31,"A",IF($Y1460&gt;=スコアリング基準!$B$32,"B","C"))))</f>
        <v/>
      </c>
      <c r="AA1460">
        <f>IFERROR(INDEX(実績DB!$I$3:$I$104,MATCH($B1460&amp;$C1460,実績DB!$J$3:$J$104,0)),"")</f>
        <v/>
      </c>
    </row>
    <row r="1461">
      <c r="A1461" t="n">
        <v>1459</v>
      </c>
      <c r="B1461" t="inlineStr">
        <is>
          <t>東京</t>
        </is>
      </c>
      <c r="C1461" t="inlineStr">
        <is>
          <t>南波崎変電所</t>
        </is>
      </c>
      <c r="D1461" t="inlineStr">
        <is>
          <t>千葉県</t>
        </is>
      </c>
      <c r="E1461" t="n">
        <v>66</v>
      </c>
      <c r="G1461" s="3" t="n">
        <v>35.794966</v>
      </c>
      <c r="H1461" s="3" t="n">
        <v>140.772077</v>
      </c>
      <c r="I1461" t="inlineStr">
        <is>
          <t>OSM実測</t>
        </is>
      </c>
      <c r="J1461" t="n">
        <v>47</v>
      </c>
      <c r="K1461" t="n">
        <v>49</v>
      </c>
      <c r="L1461" t="n">
        <v>-49</v>
      </c>
      <c r="M1461" t="n">
        <v>0</v>
      </c>
      <c r="N1461" t="n">
        <v>0</v>
      </c>
      <c r="O1461" t="inlineStr">
        <is>
          <t>不可 #3</t>
        </is>
      </c>
      <c r="P1461" t="inlineStr">
        <is>
          <t>有り</t>
        </is>
      </c>
      <c r="R1461" s="4">
        <f>IF(COUNT($M1461:$N1461)=0,"",IF(AND(IF($N1461&lt;&gt;"",$N1461,$M1461)&lt;=0,$O1461&lt;&gt;"可"),"警告",""))</f>
        <v/>
      </c>
      <c r="S1461" s="4">
        <f>IF(COUNT($M1461:$N1461)=0,0,IF(IF($N1461&lt;&gt;"",$N1461,$M1461)&gt;=スコアリング基準!$B$20,スコアリング基準!$C$20,IF(IF($N1461&lt;&gt;"",$N1461,$M1461)&gt;=スコアリング基準!$B$21,スコアリング基準!$C$21,IF(IF($N1461&lt;&gt;"",$N1461,$M1461)&gt;0,スコアリング基準!$C$22,0))))</f>
        <v/>
      </c>
      <c r="T1461" s="4">
        <f>IF($O1461="可",スコアリング基準!$C$23,0)</f>
        <v/>
      </c>
      <c r="U1461" s="4">
        <f>IF(OR(COUNT($K1461:$L1461)&lt;2,$K1461=0),0,IF(ABS($L1461)/$K1461&lt;=スコアリング基準!$B$24,スコアリング基準!$C$24,IF(ABS($L1461)/$K1461&lt;=スコアリング基準!$B$25,スコアリング基準!$C$25,IF(ABS($L1461)/$K1461&lt;=スコアリング基準!$B$26,スコアリング基準!$C$26,0))))</f>
        <v/>
      </c>
      <c r="V1461" s="4">
        <f>IF($P1461="なし",スコアリング基準!$C$27,0)</f>
        <v/>
      </c>
      <c r="W1461" s="4">
        <f>IF($F1461="",0,IF(ISNUMBER($F1461),IF($F1461&lt;=スコアリング基準!$B$28,スコアリング基準!$C$28,スコアリング基準!$C$29),0))</f>
        <v/>
      </c>
      <c r="X1461" s="4">
        <f>IFERROR(VLOOKUP($B1461,スコアリング基準!$A$36:$B$46,2,FALSE),0)</f>
        <v/>
      </c>
      <c r="Y1461" s="4">
        <f>SUM($S1461:$X1461)</f>
        <v/>
      </c>
      <c r="Z1461" s="4">
        <f>IF(COUNT($M1461:$N1461)=0,"データ無",IF($Y1461&gt;=スコアリング基準!$B$30,"S",IF($Y1461&gt;=スコアリング基準!$B$31,"A",IF($Y1461&gt;=スコアリング基準!$B$32,"B","C"))))</f>
        <v/>
      </c>
      <c r="AA1461">
        <f>IFERROR(INDEX(実績DB!$I$3:$I$104,MATCH($B1461&amp;$C1461,実績DB!$J$3:$J$104,0)),"")</f>
        <v/>
      </c>
    </row>
    <row r="1462">
      <c r="A1462" t="n">
        <v>1460</v>
      </c>
      <c r="B1462" t="inlineStr">
        <is>
          <t>東京</t>
        </is>
      </c>
      <c r="C1462" t="inlineStr">
        <is>
          <t>南渋川変電所</t>
        </is>
      </c>
      <c r="D1462" t="inlineStr">
        <is>
          <t>群馬県</t>
        </is>
      </c>
      <c r="E1462" t="n">
        <v>66</v>
      </c>
      <c r="G1462" s="3" t="n">
        <v>36.491677</v>
      </c>
      <c r="H1462" s="3" t="n">
        <v>139.011135</v>
      </c>
      <c r="I1462" t="inlineStr">
        <is>
          <t>OSM実測</t>
        </is>
      </c>
      <c r="J1462" t="n">
        <v>47</v>
      </c>
      <c r="K1462" t="n">
        <v>49</v>
      </c>
      <c r="L1462" t="n">
        <v>-48</v>
      </c>
      <c r="M1462" t="n">
        <v>1</v>
      </c>
      <c r="N1462" t="n">
        <v>0</v>
      </c>
      <c r="O1462" t="inlineStr">
        <is>
          <t>不可 #3</t>
        </is>
      </c>
      <c r="P1462" t="inlineStr">
        <is>
          <t>有り</t>
        </is>
      </c>
      <c r="R1462" s="4">
        <f>IF(COUNT($M1462:$N1462)=0,"",IF(AND(IF($N1462&lt;&gt;"",$N1462,$M1462)&lt;=0,$O1462&lt;&gt;"可"),"警告",""))</f>
        <v/>
      </c>
      <c r="S1462" s="4">
        <f>IF(COUNT($M1462:$N1462)=0,0,IF(IF($N1462&lt;&gt;"",$N1462,$M1462)&gt;=スコアリング基準!$B$20,スコアリング基準!$C$20,IF(IF($N1462&lt;&gt;"",$N1462,$M1462)&gt;=スコアリング基準!$B$21,スコアリング基準!$C$21,IF(IF($N1462&lt;&gt;"",$N1462,$M1462)&gt;0,スコアリング基準!$C$22,0))))</f>
        <v/>
      </c>
      <c r="T1462" s="4">
        <f>IF($O1462="可",スコアリング基準!$C$23,0)</f>
        <v/>
      </c>
      <c r="U1462" s="4">
        <f>IF(OR(COUNT($K1462:$L1462)&lt;2,$K1462=0),0,IF(ABS($L1462)/$K1462&lt;=スコアリング基準!$B$24,スコアリング基準!$C$24,IF(ABS($L1462)/$K1462&lt;=スコアリング基準!$B$25,スコアリング基準!$C$25,IF(ABS($L1462)/$K1462&lt;=スコアリング基準!$B$26,スコアリング基準!$C$26,0))))</f>
        <v/>
      </c>
      <c r="V1462" s="4">
        <f>IF($P1462="なし",スコアリング基準!$C$27,0)</f>
        <v/>
      </c>
      <c r="W1462" s="4">
        <f>IF($F1462="",0,IF(ISNUMBER($F1462),IF($F1462&lt;=スコアリング基準!$B$28,スコアリング基準!$C$28,スコアリング基準!$C$29),0))</f>
        <v/>
      </c>
      <c r="X1462" s="4">
        <f>IFERROR(VLOOKUP($B1462,スコアリング基準!$A$36:$B$46,2,FALSE),0)</f>
        <v/>
      </c>
      <c r="Y1462" s="4">
        <f>SUM($S1462:$X1462)</f>
        <v/>
      </c>
      <c r="Z1462" s="4">
        <f>IF(COUNT($M1462:$N1462)=0,"データ無",IF($Y1462&gt;=スコアリング基準!$B$30,"S",IF($Y1462&gt;=スコアリング基準!$B$31,"A",IF($Y1462&gt;=スコアリング基準!$B$32,"B","C"))))</f>
        <v/>
      </c>
      <c r="AA1462">
        <f>IFERROR(INDEX(実績DB!$I$3:$I$104,MATCH($B1462&amp;$C1462,実績DB!$J$3:$J$104,0)),"")</f>
        <v/>
      </c>
    </row>
    <row r="1463">
      <c r="A1463" t="n">
        <v>1461</v>
      </c>
      <c r="B1463" t="inlineStr">
        <is>
          <t>東京</t>
        </is>
      </c>
      <c r="C1463" t="inlineStr">
        <is>
          <t>南結城変電所</t>
        </is>
      </c>
      <c r="D1463" t="inlineStr">
        <is>
          <t>茨城県</t>
        </is>
      </c>
      <c r="E1463" t="n">
        <v>66</v>
      </c>
      <c r="G1463" s="3" t="n">
        <v>36.279373</v>
      </c>
      <c r="H1463" s="3" t="n">
        <v>139.85457</v>
      </c>
      <c r="I1463" t="inlineStr">
        <is>
          <t>OSM実測</t>
        </is>
      </c>
      <c r="J1463" t="n">
        <v>38</v>
      </c>
      <c r="K1463" t="n">
        <v>39</v>
      </c>
      <c r="L1463" t="n">
        <v>-35</v>
      </c>
      <c r="M1463" t="n">
        <v>4</v>
      </c>
      <c r="N1463" t="n">
        <v>0</v>
      </c>
      <c r="O1463" t="inlineStr">
        <is>
          <t>不可 #3</t>
        </is>
      </c>
      <c r="P1463" t="inlineStr">
        <is>
          <t>有り</t>
        </is>
      </c>
      <c r="R1463" s="4">
        <f>IF(COUNT($M1463:$N1463)=0,"",IF(AND(IF($N1463&lt;&gt;"",$N1463,$M1463)&lt;=0,$O1463&lt;&gt;"可"),"警告",""))</f>
        <v/>
      </c>
      <c r="S1463" s="4">
        <f>IF(COUNT($M1463:$N1463)=0,0,IF(IF($N1463&lt;&gt;"",$N1463,$M1463)&gt;=スコアリング基準!$B$20,スコアリング基準!$C$20,IF(IF($N1463&lt;&gt;"",$N1463,$M1463)&gt;=スコアリング基準!$B$21,スコアリング基準!$C$21,IF(IF($N1463&lt;&gt;"",$N1463,$M1463)&gt;0,スコアリング基準!$C$22,0))))</f>
        <v/>
      </c>
      <c r="T1463" s="4">
        <f>IF($O1463="可",スコアリング基準!$C$23,0)</f>
        <v/>
      </c>
      <c r="U1463" s="4">
        <f>IF(OR(COUNT($K1463:$L1463)&lt;2,$K1463=0),0,IF(ABS($L1463)/$K1463&lt;=スコアリング基準!$B$24,スコアリング基準!$C$24,IF(ABS($L1463)/$K1463&lt;=スコアリング基準!$B$25,スコアリング基準!$C$25,IF(ABS($L1463)/$K1463&lt;=スコアリング基準!$B$26,スコアリング基準!$C$26,0))))</f>
        <v/>
      </c>
      <c r="V1463" s="4">
        <f>IF($P1463="なし",スコアリング基準!$C$27,0)</f>
        <v/>
      </c>
      <c r="W1463" s="4">
        <f>IF($F1463="",0,IF(ISNUMBER($F1463),IF($F1463&lt;=スコアリング基準!$B$28,スコアリング基準!$C$28,スコアリング基準!$C$29),0))</f>
        <v/>
      </c>
      <c r="X1463" s="4">
        <f>IFERROR(VLOOKUP($B1463,スコアリング基準!$A$36:$B$46,2,FALSE),0)</f>
        <v/>
      </c>
      <c r="Y1463" s="4">
        <f>SUM($S1463:$X1463)</f>
        <v/>
      </c>
      <c r="Z1463" s="4">
        <f>IF(COUNT($M1463:$N1463)=0,"データ無",IF($Y1463&gt;=スコアリング基準!$B$30,"S",IF($Y1463&gt;=スコアリング基準!$B$31,"A",IF($Y1463&gt;=スコアリング基準!$B$32,"B","C"))))</f>
        <v/>
      </c>
      <c r="AA1463">
        <f>IFERROR(INDEX(実績DB!$I$3:$I$104,MATCH($B1463&amp;$C1463,実績DB!$J$3:$J$104,0)),"")</f>
        <v/>
      </c>
    </row>
    <row r="1464">
      <c r="A1464" t="n">
        <v>1462</v>
      </c>
      <c r="B1464" t="inlineStr">
        <is>
          <t>東京</t>
        </is>
      </c>
      <c r="C1464" t="inlineStr">
        <is>
          <t>南越谷変電所</t>
        </is>
      </c>
      <c r="D1464" t="inlineStr">
        <is>
          <t>埼玉県</t>
        </is>
      </c>
      <c r="E1464" t="n">
        <v>66</v>
      </c>
      <c r="G1464" s="3" t="n">
        <v>35.838429</v>
      </c>
      <c r="H1464" s="3" t="n">
        <v>139.817074</v>
      </c>
      <c r="I1464" t="inlineStr">
        <is>
          <t>OSM実測</t>
        </is>
      </c>
      <c r="J1464" t="n">
        <v>57</v>
      </c>
      <c r="K1464" t="n">
        <v>59</v>
      </c>
      <c r="L1464" t="n">
        <v>-40</v>
      </c>
      <c r="M1464" t="n">
        <v>19</v>
      </c>
      <c r="N1464" t="n">
        <v>0</v>
      </c>
      <c r="O1464" t="inlineStr">
        <is>
          <t>不可 #3</t>
        </is>
      </c>
      <c r="P1464" t="inlineStr">
        <is>
          <t>有り</t>
        </is>
      </c>
      <c r="R1464" s="4">
        <f>IF(COUNT($M1464:$N1464)=0,"",IF(AND(IF($N1464&lt;&gt;"",$N1464,$M1464)&lt;=0,$O1464&lt;&gt;"可"),"警告",""))</f>
        <v/>
      </c>
      <c r="S1464" s="4">
        <f>IF(COUNT($M1464:$N1464)=0,0,IF(IF($N1464&lt;&gt;"",$N1464,$M1464)&gt;=スコアリング基準!$B$20,スコアリング基準!$C$20,IF(IF($N1464&lt;&gt;"",$N1464,$M1464)&gt;=スコアリング基準!$B$21,スコアリング基準!$C$21,IF(IF($N1464&lt;&gt;"",$N1464,$M1464)&gt;0,スコアリング基準!$C$22,0))))</f>
        <v/>
      </c>
      <c r="T1464" s="4">
        <f>IF($O1464="可",スコアリング基準!$C$23,0)</f>
        <v/>
      </c>
      <c r="U1464" s="4">
        <f>IF(OR(COUNT($K1464:$L1464)&lt;2,$K1464=0),0,IF(ABS($L1464)/$K1464&lt;=スコアリング基準!$B$24,スコアリング基準!$C$24,IF(ABS($L1464)/$K1464&lt;=スコアリング基準!$B$25,スコアリング基準!$C$25,IF(ABS($L1464)/$K1464&lt;=スコアリング基準!$B$26,スコアリング基準!$C$26,0))))</f>
        <v/>
      </c>
      <c r="V1464" s="4">
        <f>IF($P1464="なし",スコアリング基準!$C$27,0)</f>
        <v/>
      </c>
      <c r="W1464" s="4">
        <f>IF($F1464="",0,IF(ISNUMBER($F1464),IF($F1464&lt;=スコアリング基準!$B$28,スコアリング基準!$C$28,スコアリング基準!$C$29),0))</f>
        <v/>
      </c>
      <c r="X1464" s="4">
        <f>IFERROR(VLOOKUP($B1464,スコアリング基準!$A$36:$B$46,2,FALSE),0)</f>
        <v/>
      </c>
      <c r="Y1464" s="4">
        <f>SUM($S1464:$X1464)</f>
        <v/>
      </c>
      <c r="Z1464" s="4">
        <f>IF(COUNT($M1464:$N1464)=0,"データ無",IF($Y1464&gt;=スコアリング基準!$B$30,"S",IF($Y1464&gt;=スコアリング基準!$B$31,"A",IF($Y1464&gt;=スコアリング基準!$B$32,"B","C"))))</f>
        <v/>
      </c>
      <c r="AA1464">
        <f>IFERROR(INDEX(実績DB!$I$3:$I$104,MATCH($B1464&amp;$C1464,実績DB!$J$3:$J$104,0)),"")</f>
        <v/>
      </c>
    </row>
    <row r="1465">
      <c r="A1465" t="n">
        <v>1463</v>
      </c>
      <c r="B1465" t="inlineStr">
        <is>
          <t>東京</t>
        </is>
      </c>
      <c r="C1465" t="inlineStr">
        <is>
          <t>印旛西変電所</t>
        </is>
      </c>
      <c r="D1465" t="inlineStr">
        <is>
          <t>千葉県</t>
        </is>
      </c>
      <c r="E1465" t="n">
        <v>66</v>
      </c>
      <c r="G1465" s="3" t="n">
        <v>35.796752</v>
      </c>
      <c r="H1465" s="3" t="n">
        <v>140.178634</v>
      </c>
      <c r="I1465" t="inlineStr">
        <is>
          <t>OSM実測</t>
        </is>
      </c>
      <c r="J1465" t="n">
        <v>57</v>
      </c>
      <c r="K1465" t="n">
        <v>59</v>
      </c>
      <c r="L1465" t="n">
        <v>-59</v>
      </c>
      <c r="M1465" t="n">
        <v>0</v>
      </c>
      <c r="N1465" t="n">
        <v>0</v>
      </c>
      <c r="O1465" t="inlineStr">
        <is>
          <t>不可 #3</t>
        </is>
      </c>
      <c r="P1465" t="inlineStr">
        <is>
          <t>有り</t>
        </is>
      </c>
      <c r="R1465" s="4">
        <f>IF(COUNT($M1465:$N1465)=0,"",IF(AND(IF($N1465&lt;&gt;"",$N1465,$M1465)&lt;=0,$O1465&lt;&gt;"可"),"警告",""))</f>
        <v/>
      </c>
      <c r="S1465" s="4">
        <f>IF(COUNT($M1465:$N1465)=0,0,IF(IF($N1465&lt;&gt;"",$N1465,$M1465)&gt;=スコアリング基準!$B$20,スコアリング基準!$C$20,IF(IF($N1465&lt;&gt;"",$N1465,$M1465)&gt;=スコアリング基準!$B$21,スコアリング基準!$C$21,IF(IF($N1465&lt;&gt;"",$N1465,$M1465)&gt;0,スコアリング基準!$C$22,0))))</f>
        <v/>
      </c>
      <c r="T1465" s="4">
        <f>IF($O1465="可",スコアリング基準!$C$23,0)</f>
        <v/>
      </c>
      <c r="U1465" s="4">
        <f>IF(OR(COUNT($K1465:$L1465)&lt;2,$K1465=0),0,IF(ABS($L1465)/$K1465&lt;=スコアリング基準!$B$24,スコアリング基準!$C$24,IF(ABS($L1465)/$K1465&lt;=スコアリング基準!$B$25,スコアリング基準!$C$25,IF(ABS($L1465)/$K1465&lt;=スコアリング基準!$B$26,スコアリング基準!$C$26,0))))</f>
        <v/>
      </c>
      <c r="V1465" s="4">
        <f>IF($P1465="なし",スコアリング基準!$C$27,0)</f>
        <v/>
      </c>
      <c r="W1465" s="4">
        <f>IF($F1465="",0,IF(ISNUMBER($F1465),IF($F1465&lt;=スコアリング基準!$B$28,スコアリング基準!$C$28,スコアリング基準!$C$29),0))</f>
        <v/>
      </c>
      <c r="X1465" s="4">
        <f>IFERROR(VLOOKUP($B1465,スコアリング基準!$A$36:$B$46,2,FALSE),0)</f>
        <v/>
      </c>
      <c r="Y1465" s="4">
        <f>SUM($S1465:$X1465)</f>
        <v/>
      </c>
      <c r="Z1465" s="4">
        <f>IF(COUNT($M1465:$N1465)=0,"データ無",IF($Y1465&gt;=スコアリング基準!$B$30,"S",IF($Y1465&gt;=スコアリング基準!$B$31,"A",IF($Y1465&gt;=スコアリング基準!$B$32,"B","C"))))</f>
        <v/>
      </c>
      <c r="AA1465">
        <f>IFERROR(INDEX(実績DB!$I$3:$I$104,MATCH($B1465&amp;$C1465,実績DB!$J$3:$J$104,0)),"")</f>
        <v/>
      </c>
    </row>
    <row r="1466">
      <c r="A1466" t="n">
        <v>1464</v>
      </c>
      <c r="B1466" t="inlineStr">
        <is>
          <t>東京</t>
        </is>
      </c>
      <c r="C1466" t="inlineStr">
        <is>
          <t>印西変電所</t>
        </is>
      </c>
      <c r="D1466" t="inlineStr">
        <is>
          <t>千葉県</t>
        </is>
      </c>
      <c r="E1466" t="n">
        <v>66</v>
      </c>
      <c r="G1466" s="3" t="n">
        <v>35.827159</v>
      </c>
      <c r="H1466" s="3" t="n">
        <v>140.14065</v>
      </c>
      <c r="I1466" t="inlineStr">
        <is>
          <t>OSM実測</t>
        </is>
      </c>
      <c r="J1466" t="n">
        <v>47</v>
      </c>
      <c r="K1466" t="n">
        <v>49</v>
      </c>
      <c r="L1466" t="n">
        <v>-49</v>
      </c>
      <c r="M1466" t="n">
        <v>0</v>
      </c>
      <c r="N1466" t="n">
        <v>0</v>
      </c>
      <c r="O1466" t="inlineStr">
        <is>
          <t>不可 #3</t>
        </is>
      </c>
      <c r="P1466" t="inlineStr">
        <is>
          <t>有り</t>
        </is>
      </c>
      <c r="R1466" s="4">
        <f>IF(COUNT($M1466:$N1466)=0,"",IF(AND(IF($N1466&lt;&gt;"",$N1466,$M1466)&lt;=0,$O1466&lt;&gt;"可"),"警告",""))</f>
        <v/>
      </c>
      <c r="S1466" s="4">
        <f>IF(COUNT($M1466:$N1466)=0,0,IF(IF($N1466&lt;&gt;"",$N1466,$M1466)&gt;=スコアリング基準!$B$20,スコアリング基準!$C$20,IF(IF($N1466&lt;&gt;"",$N1466,$M1466)&gt;=スコアリング基準!$B$21,スコアリング基準!$C$21,IF(IF($N1466&lt;&gt;"",$N1466,$M1466)&gt;0,スコアリング基準!$C$22,0))))</f>
        <v/>
      </c>
      <c r="T1466" s="4">
        <f>IF($O1466="可",スコアリング基準!$C$23,0)</f>
        <v/>
      </c>
      <c r="U1466" s="4">
        <f>IF(OR(COUNT($K1466:$L1466)&lt;2,$K1466=0),0,IF(ABS($L1466)/$K1466&lt;=スコアリング基準!$B$24,スコアリング基準!$C$24,IF(ABS($L1466)/$K1466&lt;=スコアリング基準!$B$25,スコアリング基準!$C$25,IF(ABS($L1466)/$K1466&lt;=スコアリング基準!$B$26,スコアリング基準!$C$26,0))))</f>
        <v/>
      </c>
      <c r="V1466" s="4">
        <f>IF($P1466="なし",スコアリング基準!$C$27,0)</f>
        <v/>
      </c>
      <c r="W1466" s="4">
        <f>IF($F1466="",0,IF(ISNUMBER($F1466),IF($F1466&lt;=スコアリング基準!$B$28,スコアリング基準!$C$28,スコアリング基準!$C$29),0))</f>
        <v/>
      </c>
      <c r="X1466" s="4">
        <f>IFERROR(VLOOKUP($B1466,スコアリング基準!$A$36:$B$46,2,FALSE),0)</f>
        <v/>
      </c>
      <c r="Y1466" s="4">
        <f>SUM($S1466:$X1466)</f>
        <v/>
      </c>
      <c r="Z1466" s="4">
        <f>IF(COUNT($M1466:$N1466)=0,"データ無",IF($Y1466&gt;=スコアリング基準!$B$30,"S",IF($Y1466&gt;=スコアリング基準!$B$31,"A",IF($Y1466&gt;=スコアリング基準!$B$32,"B","C"))))</f>
        <v/>
      </c>
      <c r="AA1466">
        <f>IFERROR(INDEX(実績DB!$I$3:$I$104,MATCH($B1466&amp;$C1466,実績DB!$J$3:$J$104,0)),"")</f>
        <v/>
      </c>
    </row>
    <row r="1467">
      <c r="A1467" t="n">
        <v>1465</v>
      </c>
      <c r="B1467" t="inlineStr">
        <is>
          <t>東京</t>
        </is>
      </c>
      <c r="C1467" t="inlineStr">
        <is>
          <t>原山変電所</t>
        </is>
      </c>
      <c r="D1467" t="inlineStr">
        <is>
          <t>埼玉県</t>
        </is>
      </c>
      <c r="E1467" t="n">
        <v>66</v>
      </c>
      <c r="G1467" s="3" t="n">
        <v>35.868723</v>
      </c>
      <c r="H1467" s="3" t="n">
        <v>139.67176</v>
      </c>
      <c r="I1467" t="inlineStr">
        <is>
          <t>OSM実測</t>
        </is>
      </c>
      <c r="J1467" t="n">
        <v>38</v>
      </c>
      <c r="K1467" t="n">
        <v>39</v>
      </c>
      <c r="L1467" t="n">
        <v>-20</v>
      </c>
      <c r="M1467" t="n">
        <v>19</v>
      </c>
      <c r="N1467" t="n">
        <v>0</v>
      </c>
      <c r="O1467" t="inlineStr">
        <is>
          <t>不可 #3</t>
        </is>
      </c>
      <c r="P1467" t="inlineStr">
        <is>
          <t>有り</t>
        </is>
      </c>
      <c r="R1467" s="4">
        <f>IF(COUNT($M1467:$N1467)=0,"",IF(AND(IF($N1467&lt;&gt;"",$N1467,$M1467)&lt;=0,$O1467&lt;&gt;"可"),"警告",""))</f>
        <v/>
      </c>
      <c r="S1467" s="4">
        <f>IF(COUNT($M1467:$N1467)=0,0,IF(IF($N1467&lt;&gt;"",$N1467,$M1467)&gt;=スコアリング基準!$B$20,スコアリング基準!$C$20,IF(IF($N1467&lt;&gt;"",$N1467,$M1467)&gt;=スコアリング基準!$B$21,スコアリング基準!$C$21,IF(IF($N1467&lt;&gt;"",$N1467,$M1467)&gt;0,スコアリング基準!$C$22,0))))</f>
        <v/>
      </c>
      <c r="T1467" s="4">
        <f>IF($O1467="可",スコアリング基準!$C$23,0)</f>
        <v/>
      </c>
      <c r="U1467" s="4">
        <f>IF(OR(COUNT($K1467:$L1467)&lt;2,$K1467=0),0,IF(ABS($L1467)/$K1467&lt;=スコアリング基準!$B$24,スコアリング基準!$C$24,IF(ABS($L1467)/$K1467&lt;=スコアリング基準!$B$25,スコアリング基準!$C$25,IF(ABS($L1467)/$K1467&lt;=スコアリング基準!$B$26,スコアリング基準!$C$26,0))))</f>
        <v/>
      </c>
      <c r="V1467" s="4">
        <f>IF($P1467="なし",スコアリング基準!$C$27,0)</f>
        <v/>
      </c>
      <c r="W1467" s="4">
        <f>IF($F1467="",0,IF(ISNUMBER($F1467),IF($F1467&lt;=スコアリング基準!$B$28,スコアリング基準!$C$28,スコアリング基準!$C$29),0))</f>
        <v/>
      </c>
      <c r="X1467" s="4">
        <f>IFERROR(VLOOKUP($B1467,スコアリング基準!$A$36:$B$46,2,FALSE),0)</f>
        <v/>
      </c>
      <c r="Y1467" s="4">
        <f>SUM($S1467:$X1467)</f>
        <v/>
      </c>
      <c r="Z1467" s="4">
        <f>IF(COUNT($M1467:$N1467)=0,"データ無",IF($Y1467&gt;=スコアリング基準!$B$30,"S",IF($Y1467&gt;=スコアリング基準!$B$31,"A",IF($Y1467&gt;=スコアリング基準!$B$32,"B","C"))))</f>
        <v/>
      </c>
      <c r="AA1467">
        <f>IFERROR(INDEX(実績DB!$I$3:$I$104,MATCH($B1467&amp;$C1467,実績DB!$J$3:$J$104,0)),"")</f>
        <v/>
      </c>
    </row>
    <row r="1468">
      <c r="A1468" t="n">
        <v>1466</v>
      </c>
      <c r="B1468" t="inlineStr">
        <is>
          <t>東京</t>
        </is>
      </c>
      <c r="C1468" t="inlineStr">
        <is>
          <t>原木変電所</t>
        </is>
      </c>
      <c r="D1468" t="inlineStr">
        <is>
          <t>千葉県</t>
        </is>
      </c>
      <c r="E1468" t="n">
        <v>66</v>
      </c>
      <c r="G1468" s="3" t="n">
        <v>35.696387</v>
      </c>
      <c r="H1468" s="3" t="n">
        <v>139.951481</v>
      </c>
      <c r="I1468" t="inlineStr">
        <is>
          <t>OSM実測</t>
        </is>
      </c>
      <c r="J1468" t="n">
        <v>57</v>
      </c>
      <c r="K1468" t="n">
        <v>59</v>
      </c>
      <c r="L1468" t="n">
        <v>-40</v>
      </c>
      <c r="M1468" t="n">
        <v>19</v>
      </c>
      <c r="N1468" t="n">
        <v>0</v>
      </c>
      <c r="O1468" t="inlineStr">
        <is>
          <t>不可 #3</t>
        </is>
      </c>
      <c r="P1468" t="inlineStr">
        <is>
          <t>有り</t>
        </is>
      </c>
      <c r="R1468" s="4">
        <f>IF(COUNT($M1468:$N1468)=0,"",IF(AND(IF($N1468&lt;&gt;"",$N1468,$M1468)&lt;=0,$O1468&lt;&gt;"可"),"警告",""))</f>
        <v/>
      </c>
      <c r="S1468" s="4">
        <f>IF(COUNT($M1468:$N1468)=0,0,IF(IF($N1468&lt;&gt;"",$N1468,$M1468)&gt;=スコアリング基準!$B$20,スコアリング基準!$C$20,IF(IF($N1468&lt;&gt;"",$N1468,$M1468)&gt;=スコアリング基準!$B$21,スコアリング基準!$C$21,IF(IF($N1468&lt;&gt;"",$N1468,$M1468)&gt;0,スコアリング基準!$C$22,0))))</f>
        <v/>
      </c>
      <c r="T1468" s="4">
        <f>IF($O1468="可",スコアリング基準!$C$23,0)</f>
        <v/>
      </c>
      <c r="U1468" s="4">
        <f>IF(OR(COUNT($K1468:$L1468)&lt;2,$K1468=0),0,IF(ABS($L1468)/$K1468&lt;=スコアリング基準!$B$24,スコアリング基準!$C$24,IF(ABS($L1468)/$K1468&lt;=スコアリング基準!$B$25,スコアリング基準!$C$25,IF(ABS($L1468)/$K1468&lt;=スコアリング基準!$B$26,スコアリング基準!$C$26,0))))</f>
        <v/>
      </c>
      <c r="V1468" s="4">
        <f>IF($P1468="なし",スコアリング基準!$C$27,0)</f>
        <v/>
      </c>
      <c r="W1468" s="4">
        <f>IF($F1468="",0,IF(ISNUMBER($F1468),IF($F1468&lt;=スコアリング基準!$B$28,スコアリング基準!$C$28,スコアリング基準!$C$29),0))</f>
        <v/>
      </c>
      <c r="X1468" s="4">
        <f>IFERROR(VLOOKUP($B1468,スコアリング基準!$A$36:$B$46,2,FALSE),0)</f>
        <v/>
      </c>
      <c r="Y1468" s="4">
        <f>SUM($S1468:$X1468)</f>
        <v/>
      </c>
      <c r="Z1468" s="4">
        <f>IF(COUNT($M1468:$N1468)=0,"データ無",IF($Y1468&gt;=スコアリング基準!$B$30,"S",IF($Y1468&gt;=スコアリング基準!$B$31,"A",IF($Y1468&gt;=スコアリング基準!$B$32,"B","C"))))</f>
        <v/>
      </c>
      <c r="AA1468">
        <f>IFERROR(INDEX(実績DB!$I$3:$I$104,MATCH($B1468&amp;$C1468,実績DB!$J$3:$J$104,0)),"")</f>
        <v/>
      </c>
    </row>
    <row r="1469">
      <c r="A1469" t="n">
        <v>1467</v>
      </c>
      <c r="B1469" t="inlineStr">
        <is>
          <t>東京</t>
        </is>
      </c>
      <c r="C1469" t="inlineStr">
        <is>
          <t>原里変電所</t>
        </is>
      </c>
      <c r="D1469" t="inlineStr">
        <is>
          <t>静岡県</t>
        </is>
      </c>
      <c r="E1469" t="n">
        <v>66</v>
      </c>
      <c r="G1469" s="3" t="n">
        <v>35.287035</v>
      </c>
      <c r="H1469" s="3" t="n">
        <v>138.902365</v>
      </c>
      <c r="I1469" t="inlineStr">
        <is>
          <t>OSM実測</t>
        </is>
      </c>
      <c r="J1469" t="n">
        <v>57</v>
      </c>
      <c r="K1469" t="n">
        <v>59</v>
      </c>
      <c r="L1469" t="n">
        <v>-53</v>
      </c>
      <c r="M1469" t="n">
        <v>6</v>
      </c>
      <c r="N1469" t="n">
        <v>6</v>
      </c>
      <c r="O1469" t="inlineStr">
        <is>
          <t>不可 #3</t>
        </is>
      </c>
      <c r="P1469" t="inlineStr">
        <is>
          <t>なし</t>
        </is>
      </c>
      <c r="R1469" s="4">
        <f>IF(COUNT($M1469:$N1469)=0,"",IF(AND(IF($N1469&lt;&gt;"",$N1469,$M1469)&lt;=0,$O1469&lt;&gt;"可"),"警告",""))</f>
        <v/>
      </c>
      <c r="S1469" s="4">
        <f>IF(COUNT($M1469:$N1469)=0,0,IF(IF($N1469&lt;&gt;"",$N1469,$M1469)&gt;=スコアリング基準!$B$20,スコアリング基準!$C$20,IF(IF($N1469&lt;&gt;"",$N1469,$M1469)&gt;=スコアリング基準!$B$21,スコアリング基準!$C$21,IF(IF($N1469&lt;&gt;"",$N1469,$M1469)&gt;0,スコアリング基準!$C$22,0))))</f>
        <v/>
      </c>
      <c r="T1469" s="4">
        <f>IF($O1469="可",スコアリング基準!$C$23,0)</f>
        <v/>
      </c>
      <c r="U1469" s="4">
        <f>IF(OR(COUNT($K1469:$L1469)&lt;2,$K1469=0),0,IF(ABS($L1469)/$K1469&lt;=スコアリング基準!$B$24,スコアリング基準!$C$24,IF(ABS($L1469)/$K1469&lt;=スコアリング基準!$B$25,スコアリング基準!$C$25,IF(ABS($L1469)/$K1469&lt;=スコアリング基準!$B$26,スコアリング基準!$C$26,0))))</f>
        <v/>
      </c>
      <c r="V1469" s="4">
        <f>IF($P1469="なし",スコアリング基準!$C$27,0)</f>
        <v/>
      </c>
      <c r="W1469" s="4">
        <f>IF($F1469="",0,IF(ISNUMBER($F1469),IF($F1469&lt;=スコアリング基準!$B$28,スコアリング基準!$C$28,スコアリング基準!$C$29),0))</f>
        <v/>
      </c>
      <c r="X1469" s="4">
        <f>IFERROR(VLOOKUP($B1469,スコアリング基準!$A$36:$B$46,2,FALSE),0)</f>
        <v/>
      </c>
      <c r="Y1469" s="4">
        <f>SUM($S1469:$X1469)</f>
        <v/>
      </c>
      <c r="Z1469" s="4">
        <f>IF(COUNT($M1469:$N1469)=0,"データ無",IF($Y1469&gt;=スコアリング基準!$B$30,"S",IF($Y1469&gt;=スコアリング基準!$B$31,"A",IF($Y1469&gt;=スコアリング基準!$B$32,"B","C"))))</f>
        <v/>
      </c>
      <c r="AA1469">
        <f>IFERROR(INDEX(実績DB!$I$3:$I$104,MATCH($B1469&amp;$C1469,実績DB!$J$3:$J$104,0)),"")</f>
        <v/>
      </c>
    </row>
    <row r="1470">
      <c r="A1470" t="n">
        <v>1468</v>
      </c>
      <c r="B1470" t="inlineStr">
        <is>
          <t>東京</t>
        </is>
      </c>
      <c r="C1470" t="inlineStr">
        <is>
          <t>友部変電所</t>
        </is>
      </c>
      <c r="D1470" t="inlineStr">
        <is>
          <t>茨城県</t>
        </is>
      </c>
      <c r="E1470" t="n">
        <v>66</v>
      </c>
      <c r="G1470" s="3" t="n">
        <v>36.344322</v>
      </c>
      <c r="H1470" s="3" t="n">
        <v>140.299963</v>
      </c>
      <c r="I1470" t="inlineStr">
        <is>
          <t>OSM実測</t>
        </is>
      </c>
      <c r="J1470" t="n">
        <v>57</v>
      </c>
      <c r="K1470" t="n">
        <v>59</v>
      </c>
      <c r="L1470" t="n">
        <v>-59</v>
      </c>
      <c r="M1470" t="n">
        <v>0</v>
      </c>
      <c r="N1470" t="n">
        <v>0</v>
      </c>
      <c r="O1470" t="inlineStr">
        <is>
          <t>不可 #3</t>
        </is>
      </c>
      <c r="P1470" t="inlineStr">
        <is>
          <t>有り</t>
        </is>
      </c>
      <c r="R1470" s="4">
        <f>IF(COUNT($M1470:$N1470)=0,"",IF(AND(IF($N1470&lt;&gt;"",$N1470,$M1470)&lt;=0,$O1470&lt;&gt;"可"),"警告",""))</f>
        <v/>
      </c>
      <c r="S1470" s="4">
        <f>IF(COUNT($M1470:$N1470)=0,0,IF(IF($N1470&lt;&gt;"",$N1470,$M1470)&gt;=スコアリング基準!$B$20,スコアリング基準!$C$20,IF(IF($N1470&lt;&gt;"",$N1470,$M1470)&gt;=スコアリング基準!$B$21,スコアリング基準!$C$21,IF(IF($N1470&lt;&gt;"",$N1470,$M1470)&gt;0,スコアリング基準!$C$22,0))))</f>
        <v/>
      </c>
      <c r="T1470" s="4">
        <f>IF($O1470="可",スコアリング基準!$C$23,0)</f>
        <v/>
      </c>
      <c r="U1470" s="4">
        <f>IF(OR(COUNT($K1470:$L1470)&lt;2,$K1470=0),0,IF(ABS($L1470)/$K1470&lt;=スコアリング基準!$B$24,スコアリング基準!$C$24,IF(ABS($L1470)/$K1470&lt;=スコアリング基準!$B$25,スコアリング基準!$C$25,IF(ABS($L1470)/$K1470&lt;=スコアリング基準!$B$26,スコアリング基準!$C$26,0))))</f>
        <v/>
      </c>
      <c r="V1470" s="4">
        <f>IF($P1470="なし",スコアリング基準!$C$27,0)</f>
        <v/>
      </c>
      <c r="W1470" s="4">
        <f>IF($F1470="",0,IF(ISNUMBER($F1470),IF($F1470&lt;=スコアリング基準!$B$28,スコアリング基準!$C$28,スコアリング基準!$C$29),0))</f>
        <v/>
      </c>
      <c r="X1470" s="4">
        <f>IFERROR(VLOOKUP($B1470,スコアリング基準!$A$36:$B$46,2,FALSE),0)</f>
        <v/>
      </c>
      <c r="Y1470" s="4">
        <f>SUM($S1470:$X1470)</f>
        <v/>
      </c>
      <c r="Z1470" s="4">
        <f>IF(COUNT($M1470:$N1470)=0,"データ無",IF($Y1470&gt;=スコアリング基準!$B$30,"S",IF($Y1470&gt;=スコアリング基準!$B$31,"A",IF($Y1470&gt;=スコアリング基準!$B$32,"B","C"))))</f>
        <v/>
      </c>
      <c r="AA1470">
        <f>IFERROR(INDEX(実績DB!$I$3:$I$104,MATCH($B1470&amp;$C1470,実績DB!$J$3:$J$104,0)),"")</f>
        <v/>
      </c>
    </row>
    <row r="1471">
      <c r="A1471" t="n">
        <v>1469</v>
      </c>
      <c r="B1471" t="inlineStr">
        <is>
          <t>東京</t>
        </is>
      </c>
      <c r="C1471" t="inlineStr">
        <is>
          <t>取手変電所</t>
        </is>
      </c>
      <c r="D1471" t="inlineStr">
        <is>
          <t>茨城県</t>
        </is>
      </c>
      <c r="E1471" t="n">
        <v>66</v>
      </c>
      <c r="G1471" s="3" t="n">
        <v>35.90726</v>
      </c>
      <c r="H1471" s="3" t="n">
        <v>140.055044</v>
      </c>
      <c r="I1471" t="inlineStr">
        <is>
          <t>OSM実測</t>
        </is>
      </c>
      <c r="J1471" t="n">
        <v>42</v>
      </c>
      <c r="K1471" t="n">
        <v>44</v>
      </c>
      <c r="L1471" t="n">
        <v>-38</v>
      </c>
      <c r="M1471" t="n">
        <v>6</v>
      </c>
      <c r="N1471" t="n">
        <v>0</v>
      </c>
      <c r="O1471" t="inlineStr">
        <is>
          <t>不可 #3</t>
        </is>
      </c>
      <c r="P1471" t="inlineStr">
        <is>
          <t>有り</t>
        </is>
      </c>
      <c r="R1471" s="4">
        <f>IF(COUNT($M1471:$N1471)=0,"",IF(AND(IF($N1471&lt;&gt;"",$N1471,$M1471)&lt;=0,$O1471&lt;&gt;"可"),"警告",""))</f>
        <v/>
      </c>
      <c r="S1471" s="4">
        <f>IF(COUNT($M1471:$N1471)=0,0,IF(IF($N1471&lt;&gt;"",$N1471,$M1471)&gt;=スコアリング基準!$B$20,スコアリング基準!$C$20,IF(IF($N1471&lt;&gt;"",$N1471,$M1471)&gt;=スコアリング基準!$B$21,スコアリング基準!$C$21,IF(IF($N1471&lt;&gt;"",$N1471,$M1471)&gt;0,スコアリング基準!$C$22,0))))</f>
        <v/>
      </c>
      <c r="T1471" s="4">
        <f>IF($O1471="可",スコアリング基準!$C$23,0)</f>
        <v/>
      </c>
      <c r="U1471" s="4">
        <f>IF(OR(COUNT($K1471:$L1471)&lt;2,$K1471=0),0,IF(ABS($L1471)/$K1471&lt;=スコアリング基準!$B$24,スコアリング基準!$C$24,IF(ABS($L1471)/$K1471&lt;=スコアリング基準!$B$25,スコアリング基準!$C$25,IF(ABS($L1471)/$K1471&lt;=スコアリング基準!$B$26,スコアリング基準!$C$26,0))))</f>
        <v/>
      </c>
      <c r="V1471" s="4">
        <f>IF($P1471="なし",スコアリング基準!$C$27,0)</f>
        <v/>
      </c>
      <c r="W1471" s="4">
        <f>IF($F1471="",0,IF(ISNUMBER($F1471),IF($F1471&lt;=スコアリング基準!$B$28,スコアリング基準!$C$28,スコアリング基準!$C$29),0))</f>
        <v/>
      </c>
      <c r="X1471" s="4">
        <f>IFERROR(VLOOKUP($B1471,スコアリング基準!$A$36:$B$46,2,FALSE),0)</f>
        <v/>
      </c>
      <c r="Y1471" s="4">
        <f>SUM($S1471:$X1471)</f>
        <v/>
      </c>
      <c r="Z1471" s="4">
        <f>IF(COUNT($M1471:$N1471)=0,"データ無",IF($Y1471&gt;=スコアリング基準!$B$30,"S",IF($Y1471&gt;=スコアリング基準!$B$31,"A",IF($Y1471&gt;=スコアリング基準!$B$32,"B","C"))))</f>
        <v/>
      </c>
      <c r="AA1471">
        <f>IFERROR(INDEX(実績DB!$I$3:$I$104,MATCH($B1471&amp;$C1471,実績DB!$J$3:$J$104,0)),"")</f>
        <v/>
      </c>
    </row>
    <row r="1472">
      <c r="A1472" t="n">
        <v>1470</v>
      </c>
      <c r="B1472" t="inlineStr">
        <is>
          <t>東京</t>
        </is>
      </c>
      <c r="C1472" t="inlineStr">
        <is>
          <t>古河変電所</t>
        </is>
      </c>
      <c r="D1472" t="inlineStr">
        <is>
          <t>茨城県</t>
        </is>
      </c>
      <c r="E1472" t="n">
        <v>66</v>
      </c>
      <c r="G1472" s="3" t="n">
        <v>36.199196</v>
      </c>
      <c r="H1472" s="3" t="n">
        <v>139.707542</v>
      </c>
      <c r="I1472" t="inlineStr">
        <is>
          <t>OSM実測</t>
        </is>
      </c>
      <c r="J1472" t="n">
        <v>57</v>
      </c>
      <c r="K1472" t="n">
        <v>59</v>
      </c>
      <c r="L1472" t="n">
        <v>-42</v>
      </c>
      <c r="M1472" t="n">
        <v>17</v>
      </c>
      <c r="N1472" t="n">
        <v>0</v>
      </c>
      <c r="O1472" t="inlineStr">
        <is>
          <t>不可 #3</t>
        </is>
      </c>
      <c r="P1472" t="inlineStr">
        <is>
          <t>有り</t>
        </is>
      </c>
      <c r="R1472" s="4">
        <f>IF(COUNT($M1472:$N1472)=0,"",IF(AND(IF($N1472&lt;&gt;"",$N1472,$M1472)&lt;=0,$O1472&lt;&gt;"可"),"警告",""))</f>
        <v/>
      </c>
      <c r="S1472" s="4">
        <f>IF(COUNT($M1472:$N1472)=0,0,IF(IF($N1472&lt;&gt;"",$N1472,$M1472)&gt;=スコアリング基準!$B$20,スコアリング基準!$C$20,IF(IF($N1472&lt;&gt;"",$N1472,$M1472)&gt;=スコアリング基準!$B$21,スコアリング基準!$C$21,IF(IF($N1472&lt;&gt;"",$N1472,$M1472)&gt;0,スコアリング基準!$C$22,0))))</f>
        <v/>
      </c>
      <c r="T1472" s="4">
        <f>IF($O1472="可",スコアリング基準!$C$23,0)</f>
        <v/>
      </c>
      <c r="U1472" s="4">
        <f>IF(OR(COUNT($K1472:$L1472)&lt;2,$K1472=0),0,IF(ABS($L1472)/$K1472&lt;=スコアリング基準!$B$24,スコアリング基準!$C$24,IF(ABS($L1472)/$K1472&lt;=スコアリング基準!$B$25,スコアリング基準!$C$25,IF(ABS($L1472)/$K1472&lt;=スコアリング基準!$B$26,スコアリング基準!$C$26,0))))</f>
        <v/>
      </c>
      <c r="V1472" s="4">
        <f>IF($P1472="なし",スコアリング基準!$C$27,0)</f>
        <v/>
      </c>
      <c r="W1472" s="4">
        <f>IF($F1472="",0,IF(ISNUMBER($F1472),IF($F1472&lt;=スコアリング基準!$B$28,スコアリング基準!$C$28,スコアリング基準!$C$29),0))</f>
        <v/>
      </c>
      <c r="X1472" s="4">
        <f>IFERROR(VLOOKUP($B1472,スコアリング基準!$A$36:$B$46,2,FALSE),0)</f>
        <v/>
      </c>
      <c r="Y1472" s="4">
        <f>SUM($S1472:$X1472)</f>
        <v/>
      </c>
      <c r="Z1472" s="4">
        <f>IF(COUNT($M1472:$N1472)=0,"データ無",IF($Y1472&gt;=スコアリング基準!$B$30,"S",IF($Y1472&gt;=スコアリング基準!$B$31,"A",IF($Y1472&gt;=スコアリング基準!$B$32,"B","C"))))</f>
        <v/>
      </c>
      <c r="AA1472">
        <f>IFERROR(INDEX(実績DB!$I$3:$I$104,MATCH($B1472&amp;$C1472,実績DB!$J$3:$J$104,0)),"")</f>
        <v/>
      </c>
    </row>
    <row r="1473">
      <c r="A1473" t="n">
        <v>1471</v>
      </c>
      <c r="B1473" t="inlineStr">
        <is>
          <t>東京</t>
        </is>
      </c>
      <c r="C1473" t="inlineStr">
        <is>
          <t>吉井変電所</t>
        </is>
      </c>
      <c r="D1473" t="inlineStr">
        <is>
          <t>群馬県</t>
        </is>
      </c>
      <c r="E1473" t="n">
        <v>66</v>
      </c>
      <c r="G1473" s="3" t="n">
        <v>36.250668</v>
      </c>
      <c r="H1473" s="3" t="n">
        <v>138.96988</v>
      </c>
      <c r="I1473" t="inlineStr">
        <is>
          <t>OSM実測</t>
        </is>
      </c>
      <c r="J1473" t="n">
        <v>47</v>
      </c>
      <c r="K1473" t="n">
        <v>49</v>
      </c>
      <c r="L1473" t="n">
        <v>-49</v>
      </c>
      <c r="M1473" t="n">
        <v>0</v>
      </c>
      <c r="N1473" t="n">
        <v>0</v>
      </c>
      <c r="O1473" t="inlineStr">
        <is>
          <t>不可 #3</t>
        </is>
      </c>
      <c r="P1473" t="inlineStr">
        <is>
          <t>有り</t>
        </is>
      </c>
      <c r="R1473" s="4">
        <f>IF(COUNT($M1473:$N1473)=0,"",IF(AND(IF($N1473&lt;&gt;"",$N1473,$M1473)&lt;=0,$O1473&lt;&gt;"可"),"警告",""))</f>
        <v/>
      </c>
      <c r="S1473" s="4">
        <f>IF(COUNT($M1473:$N1473)=0,0,IF(IF($N1473&lt;&gt;"",$N1473,$M1473)&gt;=スコアリング基準!$B$20,スコアリング基準!$C$20,IF(IF($N1473&lt;&gt;"",$N1473,$M1473)&gt;=スコアリング基準!$B$21,スコアリング基準!$C$21,IF(IF($N1473&lt;&gt;"",$N1473,$M1473)&gt;0,スコアリング基準!$C$22,0))))</f>
        <v/>
      </c>
      <c r="T1473" s="4">
        <f>IF($O1473="可",スコアリング基準!$C$23,0)</f>
        <v/>
      </c>
      <c r="U1473" s="4">
        <f>IF(OR(COUNT($K1473:$L1473)&lt;2,$K1473=0),0,IF(ABS($L1473)/$K1473&lt;=スコアリング基準!$B$24,スコアリング基準!$C$24,IF(ABS($L1473)/$K1473&lt;=スコアリング基準!$B$25,スコアリング基準!$C$25,IF(ABS($L1473)/$K1473&lt;=スコアリング基準!$B$26,スコアリング基準!$C$26,0))))</f>
        <v/>
      </c>
      <c r="V1473" s="4">
        <f>IF($P1473="なし",スコアリング基準!$C$27,0)</f>
        <v/>
      </c>
      <c r="W1473" s="4">
        <f>IF($F1473="",0,IF(ISNUMBER($F1473),IF($F1473&lt;=スコアリング基準!$B$28,スコアリング基準!$C$28,スコアリング基準!$C$29),0))</f>
        <v/>
      </c>
      <c r="X1473" s="4">
        <f>IFERROR(VLOOKUP($B1473,スコアリング基準!$A$36:$B$46,2,FALSE),0)</f>
        <v/>
      </c>
      <c r="Y1473" s="4">
        <f>SUM($S1473:$X1473)</f>
        <v/>
      </c>
      <c r="Z1473" s="4">
        <f>IF(COUNT($M1473:$N1473)=0,"データ無",IF($Y1473&gt;=スコアリング基準!$B$30,"S",IF($Y1473&gt;=スコアリング基準!$B$31,"A",IF($Y1473&gt;=スコアリング基準!$B$32,"B","C"))))</f>
        <v/>
      </c>
      <c r="AA1473">
        <f>IFERROR(INDEX(実績DB!$I$3:$I$104,MATCH($B1473&amp;$C1473,実績DB!$J$3:$J$104,0)),"")</f>
        <v/>
      </c>
    </row>
    <row r="1474">
      <c r="A1474" t="n">
        <v>1472</v>
      </c>
      <c r="B1474" t="inlineStr">
        <is>
          <t>東京</t>
        </is>
      </c>
      <c r="C1474" t="inlineStr">
        <is>
          <t>吉川変電所</t>
        </is>
      </c>
      <c r="D1474" t="inlineStr">
        <is>
          <t>埼玉県</t>
        </is>
      </c>
      <c r="E1474" t="n">
        <v>66</v>
      </c>
      <c r="G1474" s="3" t="n">
        <v>35.879081</v>
      </c>
      <c r="H1474" s="3" t="n">
        <v>139.846492</v>
      </c>
      <c r="I1474" t="inlineStr">
        <is>
          <t>OSM実測</t>
        </is>
      </c>
      <c r="J1474" t="n">
        <v>57</v>
      </c>
      <c r="K1474" t="n">
        <v>59</v>
      </c>
      <c r="L1474" t="n">
        <v>-40</v>
      </c>
      <c r="M1474" t="n">
        <v>19</v>
      </c>
      <c r="N1474" t="n">
        <v>0</v>
      </c>
      <c r="O1474" t="inlineStr">
        <is>
          <t>不可 #3</t>
        </is>
      </c>
      <c r="P1474" t="inlineStr">
        <is>
          <t>有り</t>
        </is>
      </c>
      <c r="R1474" s="4">
        <f>IF(COUNT($M1474:$N1474)=0,"",IF(AND(IF($N1474&lt;&gt;"",$N1474,$M1474)&lt;=0,$O1474&lt;&gt;"可"),"警告",""))</f>
        <v/>
      </c>
      <c r="S1474" s="4">
        <f>IF(COUNT($M1474:$N1474)=0,0,IF(IF($N1474&lt;&gt;"",$N1474,$M1474)&gt;=スコアリング基準!$B$20,スコアリング基準!$C$20,IF(IF($N1474&lt;&gt;"",$N1474,$M1474)&gt;=スコアリング基準!$B$21,スコアリング基準!$C$21,IF(IF($N1474&lt;&gt;"",$N1474,$M1474)&gt;0,スコアリング基準!$C$22,0))))</f>
        <v/>
      </c>
      <c r="T1474" s="4">
        <f>IF($O1474="可",スコアリング基準!$C$23,0)</f>
        <v/>
      </c>
      <c r="U1474" s="4">
        <f>IF(OR(COUNT($K1474:$L1474)&lt;2,$K1474=0),0,IF(ABS($L1474)/$K1474&lt;=スコアリング基準!$B$24,スコアリング基準!$C$24,IF(ABS($L1474)/$K1474&lt;=スコアリング基準!$B$25,スコアリング基準!$C$25,IF(ABS($L1474)/$K1474&lt;=スコアリング基準!$B$26,スコアリング基準!$C$26,0))))</f>
        <v/>
      </c>
      <c r="V1474" s="4">
        <f>IF($P1474="なし",スコアリング基準!$C$27,0)</f>
        <v/>
      </c>
      <c r="W1474" s="4">
        <f>IF($F1474="",0,IF(ISNUMBER($F1474),IF($F1474&lt;=スコアリング基準!$B$28,スコアリング基準!$C$28,スコアリング基準!$C$29),0))</f>
        <v/>
      </c>
      <c r="X1474" s="4">
        <f>IFERROR(VLOOKUP($B1474,スコアリング基準!$A$36:$B$46,2,FALSE),0)</f>
        <v/>
      </c>
      <c r="Y1474" s="4">
        <f>SUM($S1474:$X1474)</f>
        <v/>
      </c>
      <c r="Z1474" s="4">
        <f>IF(COUNT($M1474:$N1474)=0,"データ無",IF($Y1474&gt;=スコアリング基準!$B$30,"S",IF($Y1474&gt;=スコアリング基準!$B$31,"A",IF($Y1474&gt;=スコアリング基準!$B$32,"B","C"))))</f>
        <v/>
      </c>
      <c r="AA1474">
        <f>IFERROR(INDEX(実績DB!$I$3:$I$104,MATCH($B1474&amp;$C1474,実績DB!$J$3:$J$104,0)),"")</f>
        <v/>
      </c>
    </row>
    <row r="1475">
      <c r="A1475" t="n">
        <v>1473</v>
      </c>
      <c r="B1475" t="inlineStr">
        <is>
          <t>東京</t>
        </is>
      </c>
      <c r="C1475" t="inlineStr">
        <is>
          <t>吉祥寺変電所</t>
        </is>
      </c>
      <c r="D1475" t="inlineStr">
        <is>
          <t>東京都</t>
        </is>
      </c>
      <c r="E1475" t="n">
        <v>66</v>
      </c>
      <c r="G1475" s="3" t="n">
        <v>35.710136</v>
      </c>
      <c r="H1475" s="3" t="n">
        <v>139.587133</v>
      </c>
      <c r="I1475" t="inlineStr">
        <is>
          <t>OSM実測</t>
        </is>
      </c>
      <c r="J1475" t="n">
        <v>57</v>
      </c>
      <c r="K1475" t="n">
        <v>59</v>
      </c>
      <c r="L1475" t="n">
        <v>-40</v>
      </c>
      <c r="M1475" t="n">
        <v>19</v>
      </c>
      <c r="N1475" t="n">
        <v>19</v>
      </c>
      <c r="O1475" t="inlineStr">
        <is>
          <t>不可 #3</t>
        </is>
      </c>
      <c r="P1475" t="inlineStr">
        <is>
          <t>なし</t>
        </is>
      </c>
      <c r="R1475" s="4">
        <f>IF(COUNT($M1475:$N1475)=0,"",IF(AND(IF($N1475&lt;&gt;"",$N1475,$M1475)&lt;=0,$O1475&lt;&gt;"可"),"警告",""))</f>
        <v/>
      </c>
      <c r="S1475" s="4">
        <f>IF(COUNT($M1475:$N1475)=0,0,IF(IF($N1475&lt;&gt;"",$N1475,$M1475)&gt;=スコアリング基準!$B$20,スコアリング基準!$C$20,IF(IF($N1475&lt;&gt;"",$N1475,$M1475)&gt;=スコアリング基準!$B$21,スコアリング基準!$C$21,IF(IF($N1475&lt;&gt;"",$N1475,$M1475)&gt;0,スコアリング基準!$C$22,0))))</f>
        <v/>
      </c>
      <c r="T1475" s="4">
        <f>IF($O1475="可",スコアリング基準!$C$23,0)</f>
        <v/>
      </c>
      <c r="U1475" s="4">
        <f>IF(OR(COUNT($K1475:$L1475)&lt;2,$K1475=0),0,IF(ABS($L1475)/$K1475&lt;=スコアリング基準!$B$24,スコアリング基準!$C$24,IF(ABS($L1475)/$K1475&lt;=スコアリング基準!$B$25,スコアリング基準!$C$25,IF(ABS($L1475)/$K1475&lt;=スコアリング基準!$B$26,スコアリング基準!$C$26,0))))</f>
        <v/>
      </c>
      <c r="V1475" s="4">
        <f>IF($P1475="なし",スコアリング基準!$C$27,0)</f>
        <v/>
      </c>
      <c r="W1475" s="4">
        <f>IF($F1475="",0,IF(ISNUMBER($F1475),IF($F1475&lt;=スコアリング基準!$B$28,スコアリング基準!$C$28,スコアリング基準!$C$29),0))</f>
        <v/>
      </c>
      <c r="X1475" s="4">
        <f>IFERROR(VLOOKUP($B1475,スコアリング基準!$A$36:$B$46,2,FALSE),0)</f>
        <v/>
      </c>
      <c r="Y1475" s="4">
        <f>SUM($S1475:$X1475)</f>
        <v/>
      </c>
      <c r="Z1475" s="4">
        <f>IF(COUNT($M1475:$N1475)=0,"データ無",IF($Y1475&gt;=スコアリング基準!$B$30,"S",IF($Y1475&gt;=スコアリング基準!$B$31,"A",IF($Y1475&gt;=スコアリング基準!$B$32,"B","C"))))</f>
        <v/>
      </c>
      <c r="AA1475">
        <f>IFERROR(INDEX(実績DB!$I$3:$I$104,MATCH($B1475&amp;$C1475,実績DB!$J$3:$J$104,0)),"")</f>
        <v/>
      </c>
    </row>
    <row r="1476">
      <c r="A1476" t="n">
        <v>1474</v>
      </c>
      <c r="B1476" t="inlineStr">
        <is>
          <t>東京</t>
        </is>
      </c>
      <c r="C1476" t="inlineStr">
        <is>
          <t>吉野工業変電所</t>
        </is>
      </c>
      <c r="D1476" t="inlineStr">
        <is>
          <t>群馬県</t>
        </is>
      </c>
      <c r="E1476" t="n">
        <v>66</v>
      </c>
      <c r="G1476" s="3" t="n">
        <v>36.264568</v>
      </c>
      <c r="H1476" s="3" t="n">
        <v>139.219549</v>
      </c>
      <c r="I1476" t="inlineStr">
        <is>
          <t>OSM実測</t>
        </is>
      </c>
      <c r="R1476" s="4">
        <f>IF(COUNT($M1476:$N1476)=0,"",IF(AND(IF($N1476&lt;&gt;"",$N1476,$M1476)&lt;=0,$O1476&lt;&gt;"可"),"警告",""))</f>
        <v/>
      </c>
      <c r="S1476" s="4">
        <f>IF(COUNT($M1476:$N1476)=0,0,IF(IF($N1476&lt;&gt;"",$N1476,$M1476)&gt;=スコアリング基準!$B$20,スコアリング基準!$C$20,IF(IF($N1476&lt;&gt;"",$N1476,$M1476)&gt;=スコアリング基準!$B$21,スコアリング基準!$C$21,IF(IF($N1476&lt;&gt;"",$N1476,$M1476)&gt;0,スコアリング基準!$C$22,0))))</f>
        <v/>
      </c>
      <c r="T1476" s="4">
        <f>IF($O1476="可",スコアリング基準!$C$23,0)</f>
        <v/>
      </c>
      <c r="U1476" s="4">
        <f>IF(OR(COUNT($K1476:$L1476)&lt;2,$K1476=0),0,IF(ABS($L1476)/$K1476&lt;=スコアリング基準!$B$24,スコアリング基準!$C$24,IF(ABS($L1476)/$K1476&lt;=スコアリング基準!$B$25,スコアリング基準!$C$25,IF(ABS($L1476)/$K1476&lt;=スコアリング基準!$B$26,スコアリング基準!$C$26,0))))</f>
        <v/>
      </c>
      <c r="V1476" s="4">
        <f>IF($P1476="なし",スコアリング基準!$C$27,0)</f>
        <v/>
      </c>
      <c r="W1476" s="4">
        <f>IF($F1476="",0,IF(ISNUMBER($F1476),IF($F1476&lt;=スコアリング基準!$B$28,スコアリング基準!$C$28,スコアリング基準!$C$29),0))</f>
        <v/>
      </c>
      <c r="X1476" s="4">
        <f>IFERROR(VLOOKUP($B1476,スコアリング基準!$A$36:$B$46,2,FALSE),0)</f>
        <v/>
      </c>
      <c r="Y1476" s="4">
        <f>SUM($S1476:$X1476)</f>
        <v/>
      </c>
      <c r="Z1476" s="4">
        <f>IF(COUNT($M1476:$N1476)=0,"データ無",IF($Y1476&gt;=スコアリング基準!$B$30,"S",IF($Y1476&gt;=スコアリング基準!$B$31,"A",IF($Y1476&gt;=スコアリング基準!$B$32,"B","C"))))</f>
        <v/>
      </c>
      <c r="AA1476">
        <f>IFERROR(INDEX(実績DB!$I$3:$I$104,MATCH($B1476&amp;$C1476,実績DB!$J$3:$J$104,0)),"")</f>
        <v/>
      </c>
    </row>
    <row r="1477">
      <c r="A1477" t="n">
        <v>1475</v>
      </c>
      <c r="B1477" t="inlineStr">
        <is>
          <t>東京</t>
        </is>
      </c>
      <c r="C1477" t="inlineStr">
        <is>
          <t>君島変電所</t>
        </is>
      </c>
      <c r="D1477" t="inlineStr">
        <is>
          <t>茨城県</t>
        </is>
      </c>
      <c r="E1477" t="n">
        <v>66</v>
      </c>
      <c r="G1477" s="3" t="n">
        <v>35.997023</v>
      </c>
      <c r="H1477" s="3" t="n">
        <v>140.274465</v>
      </c>
      <c r="I1477" t="inlineStr">
        <is>
          <t>OSM実測</t>
        </is>
      </c>
      <c r="J1477" t="n">
        <v>57</v>
      </c>
      <c r="K1477" t="n">
        <v>59</v>
      </c>
      <c r="L1477" t="n">
        <v>-59</v>
      </c>
      <c r="M1477" t="n">
        <v>0</v>
      </c>
      <c r="N1477" t="n">
        <v>0</v>
      </c>
      <c r="O1477" t="inlineStr">
        <is>
          <t>不可 #3</t>
        </is>
      </c>
      <c r="P1477" t="inlineStr">
        <is>
          <t>有り</t>
        </is>
      </c>
      <c r="R1477" s="4">
        <f>IF(COUNT($M1477:$N1477)=0,"",IF(AND(IF($N1477&lt;&gt;"",$N1477,$M1477)&lt;=0,$O1477&lt;&gt;"可"),"警告",""))</f>
        <v/>
      </c>
      <c r="S1477" s="4">
        <f>IF(COUNT($M1477:$N1477)=0,0,IF(IF($N1477&lt;&gt;"",$N1477,$M1477)&gt;=スコアリング基準!$B$20,スコアリング基準!$C$20,IF(IF($N1477&lt;&gt;"",$N1477,$M1477)&gt;=スコアリング基準!$B$21,スコアリング基準!$C$21,IF(IF($N1477&lt;&gt;"",$N1477,$M1477)&gt;0,スコアリング基準!$C$22,0))))</f>
        <v/>
      </c>
      <c r="T1477" s="4">
        <f>IF($O1477="可",スコアリング基準!$C$23,0)</f>
        <v/>
      </c>
      <c r="U1477" s="4">
        <f>IF(OR(COUNT($K1477:$L1477)&lt;2,$K1477=0),0,IF(ABS($L1477)/$K1477&lt;=スコアリング基準!$B$24,スコアリング基準!$C$24,IF(ABS($L1477)/$K1477&lt;=スコアリング基準!$B$25,スコアリング基準!$C$25,IF(ABS($L1477)/$K1477&lt;=スコアリング基準!$B$26,スコアリング基準!$C$26,0))))</f>
        <v/>
      </c>
      <c r="V1477" s="4">
        <f>IF($P1477="なし",スコアリング基準!$C$27,0)</f>
        <v/>
      </c>
      <c r="W1477" s="4">
        <f>IF($F1477="",0,IF(ISNUMBER($F1477),IF($F1477&lt;=スコアリング基準!$B$28,スコアリング基準!$C$28,スコアリング基準!$C$29),0))</f>
        <v/>
      </c>
      <c r="X1477" s="4">
        <f>IFERROR(VLOOKUP($B1477,スコアリング基準!$A$36:$B$46,2,FALSE),0)</f>
        <v/>
      </c>
      <c r="Y1477" s="4">
        <f>SUM($S1477:$X1477)</f>
        <v/>
      </c>
      <c r="Z1477" s="4">
        <f>IF(COUNT($M1477:$N1477)=0,"データ無",IF($Y1477&gt;=スコアリング基準!$B$30,"S",IF($Y1477&gt;=スコアリング基準!$B$31,"A",IF($Y1477&gt;=スコアリング基準!$B$32,"B","C"))))</f>
        <v/>
      </c>
      <c r="AA1477">
        <f>IFERROR(INDEX(実績DB!$I$3:$I$104,MATCH($B1477&amp;$C1477,実績DB!$J$3:$J$104,0)),"")</f>
        <v/>
      </c>
    </row>
    <row r="1478">
      <c r="A1478" t="n">
        <v>1476</v>
      </c>
      <c r="B1478" t="inlineStr">
        <is>
          <t>東京</t>
        </is>
      </c>
      <c r="C1478" t="inlineStr">
        <is>
          <t>吾妻町変電所</t>
        </is>
      </c>
      <c r="D1478" t="inlineStr">
        <is>
          <t>千葉県</t>
        </is>
      </c>
      <c r="E1478" t="n">
        <v>66</v>
      </c>
      <c r="G1478" s="3" t="n">
        <v>35.60826</v>
      </c>
      <c r="H1478" s="3" t="n">
        <v>140.123468</v>
      </c>
      <c r="I1478" t="inlineStr">
        <is>
          <t>OSM実測</t>
        </is>
      </c>
      <c r="J1478" t="n">
        <v>38</v>
      </c>
      <c r="K1478" t="n">
        <v>39</v>
      </c>
      <c r="L1478" t="n">
        <v>-20</v>
      </c>
      <c r="M1478" t="n">
        <v>19</v>
      </c>
      <c r="N1478" t="n">
        <v>0</v>
      </c>
      <c r="O1478" t="inlineStr">
        <is>
          <t>不可 #3</t>
        </is>
      </c>
      <c r="P1478" t="inlineStr">
        <is>
          <t>有り</t>
        </is>
      </c>
      <c r="R1478" s="4">
        <f>IF(COUNT($M1478:$N1478)=0,"",IF(AND(IF($N1478&lt;&gt;"",$N1478,$M1478)&lt;=0,$O1478&lt;&gt;"可"),"警告",""))</f>
        <v/>
      </c>
      <c r="S1478" s="4">
        <f>IF(COUNT($M1478:$N1478)=0,0,IF(IF($N1478&lt;&gt;"",$N1478,$M1478)&gt;=スコアリング基準!$B$20,スコアリング基準!$C$20,IF(IF($N1478&lt;&gt;"",$N1478,$M1478)&gt;=スコアリング基準!$B$21,スコアリング基準!$C$21,IF(IF($N1478&lt;&gt;"",$N1478,$M1478)&gt;0,スコアリング基準!$C$22,0))))</f>
        <v/>
      </c>
      <c r="T1478" s="4">
        <f>IF($O1478="可",スコアリング基準!$C$23,0)</f>
        <v/>
      </c>
      <c r="U1478" s="4">
        <f>IF(OR(COUNT($K1478:$L1478)&lt;2,$K1478=0),0,IF(ABS($L1478)/$K1478&lt;=スコアリング基準!$B$24,スコアリング基準!$C$24,IF(ABS($L1478)/$K1478&lt;=スコアリング基準!$B$25,スコアリング基準!$C$25,IF(ABS($L1478)/$K1478&lt;=スコアリング基準!$B$26,スコアリング基準!$C$26,0))))</f>
        <v/>
      </c>
      <c r="V1478" s="4">
        <f>IF($P1478="なし",スコアリング基準!$C$27,0)</f>
        <v/>
      </c>
      <c r="W1478" s="4">
        <f>IF($F1478="",0,IF(ISNUMBER($F1478),IF($F1478&lt;=スコアリング基準!$B$28,スコアリング基準!$C$28,スコアリング基準!$C$29),0))</f>
        <v/>
      </c>
      <c r="X1478" s="4">
        <f>IFERROR(VLOOKUP($B1478,スコアリング基準!$A$36:$B$46,2,FALSE),0)</f>
        <v/>
      </c>
      <c r="Y1478" s="4">
        <f>SUM($S1478:$X1478)</f>
        <v/>
      </c>
      <c r="Z1478" s="4">
        <f>IF(COUNT($M1478:$N1478)=0,"データ無",IF($Y1478&gt;=スコアリング基準!$B$30,"S",IF($Y1478&gt;=スコアリング基準!$B$31,"A",IF($Y1478&gt;=スコアリング基準!$B$32,"B","C"))))</f>
        <v/>
      </c>
      <c r="AA1478">
        <f>IFERROR(INDEX(実績DB!$I$3:$I$104,MATCH($B1478&amp;$C1478,実績DB!$J$3:$J$104,0)),"")</f>
        <v/>
      </c>
    </row>
    <row r="1479">
      <c r="A1479" t="n">
        <v>1477</v>
      </c>
      <c r="B1479" t="inlineStr">
        <is>
          <t>東京</t>
        </is>
      </c>
      <c r="C1479" t="inlineStr">
        <is>
          <t>吾野変電所</t>
        </is>
      </c>
      <c r="D1479" t="inlineStr">
        <is>
          <t>埼玉県</t>
        </is>
      </c>
      <c r="E1479" t="n">
        <v>66</v>
      </c>
      <c r="G1479" s="3" t="n">
        <v>35.907746</v>
      </c>
      <c r="H1479" s="3" t="n">
        <v>139.234152</v>
      </c>
      <c r="I1479" t="inlineStr">
        <is>
          <t>OSM実測</t>
        </is>
      </c>
      <c r="J1479" t="n">
        <v>38</v>
      </c>
      <c r="K1479" t="n">
        <v>39</v>
      </c>
      <c r="L1479" t="n">
        <v>-20</v>
      </c>
      <c r="M1479" t="n">
        <v>19</v>
      </c>
      <c r="N1479" t="n">
        <v>19</v>
      </c>
      <c r="O1479" t="inlineStr">
        <is>
          <t>不可 #3</t>
        </is>
      </c>
      <c r="P1479" t="inlineStr">
        <is>
          <t>なし</t>
        </is>
      </c>
      <c r="R1479" s="4">
        <f>IF(COUNT($M1479:$N1479)=0,"",IF(AND(IF($N1479&lt;&gt;"",$N1479,$M1479)&lt;=0,$O1479&lt;&gt;"可"),"警告",""))</f>
        <v/>
      </c>
      <c r="S1479" s="4">
        <f>IF(COUNT($M1479:$N1479)=0,0,IF(IF($N1479&lt;&gt;"",$N1479,$M1479)&gt;=スコアリング基準!$B$20,スコアリング基準!$C$20,IF(IF($N1479&lt;&gt;"",$N1479,$M1479)&gt;=スコアリング基準!$B$21,スコアリング基準!$C$21,IF(IF($N1479&lt;&gt;"",$N1479,$M1479)&gt;0,スコアリング基準!$C$22,0))))</f>
        <v/>
      </c>
      <c r="T1479" s="4">
        <f>IF($O1479="可",スコアリング基準!$C$23,0)</f>
        <v/>
      </c>
      <c r="U1479" s="4">
        <f>IF(OR(COUNT($K1479:$L1479)&lt;2,$K1479=0),0,IF(ABS($L1479)/$K1479&lt;=スコアリング基準!$B$24,スコアリング基準!$C$24,IF(ABS($L1479)/$K1479&lt;=スコアリング基準!$B$25,スコアリング基準!$C$25,IF(ABS($L1479)/$K1479&lt;=スコアリング基準!$B$26,スコアリング基準!$C$26,0))))</f>
        <v/>
      </c>
      <c r="V1479" s="4">
        <f>IF($P1479="なし",スコアリング基準!$C$27,0)</f>
        <v/>
      </c>
      <c r="W1479" s="4">
        <f>IF($F1479="",0,IF(ISNUMBER($F1479),IF($F1479&lt;=スコアリング基準!$B$28,スコアリング基準!$C$28,スコアリング基準!$C$29),0))</f>
        <v/>
      </c>
      <c r="X1479" s="4">
        <f>IFERROR(VLOOKUP($B1479,スコアリング基準!$A$36:$B$46,2,FALSE),0)</f>
        <v/>
      </c>
      <c r="Y1479" s="4">
        <f>SUM($S1479:$X1479)</f>
        <v/>
      </c>
      <c r="Z1479" s="4">
        <f>IF(COUNT($M1479:$N1479)=0,"データ無",IF($Y1479&gt;=スコアリング基準!$B$30,"S",IF($Y1479&gt;=スコアリング基準!$B$31,"A",IF($Y1479&gt;=スコアリング基準!$B$32,"B","C"))))</f>
        <v/>
      </c>
      <c r="AA1479">
        <f>IFERROR(INDEX(実績DB!$I$3:$I$104,MATCH($B1479&amp;$C1479,実績DB!$J$3:$J$104,0)),"")</f>
        <v/>
      </c>
    </row>
    <row r="1480">
      <c r="A1480" t="n">
        <v>1478</v>
      </c>
      <c r="B1480" t="inlineStr">
        <is>
          <t>東京</t>
        </is>
      </c>
      <c r="C1480" t="inlineStr">
        <is>
          <t>和光変電所</t>
        </is>
      </c>
      <c r="D1480" t="inlineStr">
        <is>
          <t>埼玉県</t>
        </is>
      </c>
      <c r="E1480" t="n">
        <v>66</v>
      </c>
      <c r="G1480" s="3" t="n">
        <v>35.783645</v>
      </c>
      <c r="H1480" s="3" t="n">
        <v>139.606757</v>
      </c>
      <c r="I1480" t="inlineStr">
        <is>
          <t>OSM実測</t>
        </is>
      </c>
      <c r="J1480" t="n">
        <v>57</v>
      </c>
      <c r="K1480" t="n">
        <v>59</v>
      </c>
      <c r="L1480" t="n">
        <v>-40</v>
      </c>
      <c r="M1480" t="n">
        <v>19</v>
      </c>
      <c r="N1480" t="n">
        <v>19</v>
      </c>
      <c r="O1480" t="inlineStr">
        <is>
          <t>不可 #3</t>
        </is>
      </c>
      <c r="P1480" t="inlineStr">
        <is>
          <t>なし</t>
        </is>
      </c>
      <c r="R1480" s="4">
        <f>IF(COUNT($M1480:$N1480)=0,"",IF(AND(IF($N1480&lt;&gt;"",$N1480,$M1480)&lt;=0,$O1480&lt;&gt;"可"),"警告",""))</f>
        <v/>
      </c>
      <c r="S1480" s="4">
        <f>IF(COUNT($M1480:$N1480)=0,0,IF(IF($N1480&lt;&gt;"",$N1480,$M1480)&gt;=スコアリング基準!$B$20,スコアリング基準!$C$20,IF(IF($N1480&lt;&gt;"",$N1480,$M1480)&gt;=スコアリング基準!$B$21,スコアリング基準!$C$21,IF(IF($N1480&lt;&gt;"",$N1480,$M1480)&gt;0,スコアリング基準!$C$22,0))))</f>
        <v/>
      </c>
      <c r="T1480" s="4">
        <f>IF($O1480="可",スコアリング基準!$C$23,0)</f>
        <v/>
      </c>
      <c r="U1480" s="4">
        <f>IF(OR(COUNT($K1480:$L1480)&lt;2,$K1480=0),0,IF(ABS($L1480)/$K1480&lt;=スコアリング基準!$B$24,スコアリング基準!$C$24,IF(ABS($L1480)/$K1480&lt;=スコアリング基準!$B$25,スコアリング基準!$C$25,IF(ABS($L1480)/$K1480&lt;=スコアリング基準!$B$26,スコアリング基準!$C$26,0))))</f>
        <v/>
      </c>
      <c r="V1480" s="4">
        <f>IF($P1480="なし",スコアリング基準!$C$27,0)</f>
        <v/>
      </c>
      <c r="W1480" s="4">
        <f>IF($F1480="",0,IF(ISNUMBER($F1480),IF($F1480&lt;=スコアリング基準!$B$28,スコアリング基準!$C$28,スコアリング基準!$C$29),0))</f>
        <v/>
      </c>
      <c r="X1480" s="4">
        <f>IFERROR(VLOOKUP($B1480,スコアリング基準!$A$36:$B$46,2,FALSE),0)</f>
        <v/>
      </c>
      <c r="Y1480" s="4">
        <f>SUM($S1480:$X1480)</f>
        <v/>
      </c>
      <c r="Z1480" s="4">
        <f>IF(COUNT($M1480:$N1480)=0,"データ無",IF($Y1480&gt;=スコアリング基準!$B$30,"S",IF($Y1480&gt;=スコアリング基準!$B$31,"A",IF($Y1480&gt;=スコアリング基準!$B$32,"B","C"))))</f>
        <v/>
      </c>
      <c r="AA1480">
        <f>IFERROR(INDEX(実績DB!$I$3:$I$104,MATCH($B1480&amp;$C1480,実績DB!$J$3:$J$104,0)),"")</f>
        <v/>
      </c>
    </row>
    <row r="1481">
      <c r="A1481" t="n">
        <v>1479</v>
      </c>
      <c r="B1481" t="inlineStr">
        <is>
          <t>東京</t>
        </is>
      </c>
      <c r="C1481" t="inlineStr">
        <is>
          <t>品沢変電所</t>
        </is>
      </c>
      <c r="D1481" t="inlineStr">
        <is>
          <t>埼玉県</t>
        </is>
      </c>
      <c r="E1481" t="n">
        <v>66</v>
      </c>
      <c r="G1481" s="3" t="n">
        <v>36.040262</v>
      </c>
      <c r="H1481" s="3" t="n">
        <v>139.0681</v>
      </c>
      <c r="I1481" t="inlineStr">
        <is>
          <t>OSM実測</t>
        </is>
      </c>
      <c r="J1481" t="n">
        <v>38</v>
      </c>
      <c r="K1481" t="n">
        <v>39</v>
      </c>
      <c r="L1481" t="n">
        <v>-32</v>
      </c>
      <c r="M1481" t="n">
        <v>7</v>
      </c>
      <c r="N1481" t="n">
        <v>0</v>
      </c>
      <c r="O1481" t="inlineStr">
        <is>
          <t>不可 #3</t>
        </is>
      </c>
      <c r="P1481" t="inlineStr">
        <is>
          <t>有り</t>
        </is>
      </c>
      <c r="R1481" s="4">
        <f>IF(COUNT($M1481:$N1481)=0,"",IF(AND(IF($N1481&lt;&gt;"",$N1481,$M1481)&lt;=0,$O1481&lt;&gt;"可"),"警告",""))</f>
        <v/>
      </c>
      <c r="S1481" s="4">
        <f>IF(COUNT($M1481:$N1481)=0,0,IF(IF($N1481&lt;&gt;"",$N1481,$M1481)&gt;=スコアリング基準!$B$20,スコアリング基準!$C$20,IF(IF($N1481&lt;&gt;"",$N1481,$M1481)&gt;=スコアリング基準!$B$21,スコアリング基準!$C$21,IF(IF($N1481&lt;&gt;"",$N1481,$M1481)&gt;0,スコアリング基準!$C$22,0))))</f>
        <v/>
      </c>
      <c r="T1481" s="4">
        <f>IF($O1481="可",スコアリング基準!$C$23,0)</f>
        <v/>
      </c>
      <c r="U1481" s="4">
        <f>IF(OR(COUNT($K1481:$L1481)&lt;2,$K1481=0),0,IF(ABS($L1481)/$K1481&lt;=スコアリング基準!$B$24,スコアリング基準!$C$24,IF(ABS($L1481)/$K1481&lt;=スコアリング基準!$B$25,スコアリング基準!$C$25,IF(ABS($L1481)/$K1481&lt;=スコアリング基準!$B$26,スコアリング基準!$C$26,0))))</f>
        <v/>
      </c>
      <c r="V1481" s="4">
        <f>IF($P1481="なし",スコアリング基準!$C$27,0)</f>
        <v/>
      </c>
      <c r="W1481" s="4">
        <f>IF($F1481="",0,IF(ISNUMBER($F1481),IF($F1481&lt;=スコアリング基準!$B$28,スコアリング基準!$C$28,スコアリング基準!$C$29),0))</f>
        <v/>
      </c>
      <c r="X1481" s="4">
        <f>IFERROR(VLOOKUP($B1481,スコアリング基準!$A$36:$B$46,2,FALSE),0)</f>
        <v/>
      </c>
      <c r="Y1481" s="4">
        <f>SUM($S1481:$X1481)</f>
        <v/>
      </c>
      <c r="Z1481" s="4">
        <f>IF(COUNT($M1481:$N1481)=0,"データ無",IF($Y1481&gt;=スコアリング基準!$B$30,"S",IF($Y1481&gt;=スコアリング基準!$B$31,"A",IF($Y1481&gt;=スコアリング基準!$B$32,"B","C"))))</f>
        <v/>
      </c>
      <c r="AA1481">
        <f>IFERROR(INDEX(実績DB!$I$3:$I$104,MATCH($B1481&amp;$C1481,実績DB!$J$3:$J$104,0)),"")</f>
        <v/>
      </c>
    </row>
    <row r="1482">
      <c r="A1482" t="n">
        <v>1480</v>
      </c>
      <c r="B1482" t="inlineStr">
        <is>
          <t>東京</t>
        </is>
      </c>
      <c r="C1482" t="inlineStr">
        <is>
          <t>喜連川変電所</t>
        </is>
      </c>
      <c r="D1482" t="inlineStr">
        <is>
          <t>栃木県</t>
        </is>
      </c>
      <c r="E1482" t="n">
        <v>66</v>
      </c>
      <c r="G1482" s="3" t="n">
        <v>36.746597</v>
      </c>
      <c r="H1482" s="3" t="n">
        <v>139.968833</v>
      </c>
      <c r="I1482" t="inlineStr">
        <is>
          <t>OSM実測</t>
        </is>
      </c>
      <c r="J1482" t="n">
        <v>38</v>
      </c>
      <c r="K1482" t="n">
        <v>39</v>
      </c>
      <c r="L1482" t="n">
        <v>-34</v>
      </c>
      <c r="M1482" t="n">
        <v>5</v>
      </c>
      <c r="N1482" t="n">
        <v>0</v>
      </c>
      <c r="O1482" t="inlineStr">
        <is>
          <t>不可 #3</t>
        </is>
      </c>
      <c r="P1482" t="inlineStr">
        <is>
          <t>有り</t>
        </is>
      </c>
      <c r="R1482" s="4">
        <f>IF(COUNT($M1482:$N1482)=0,"",IF(AND(IF($N1482&lt;&gt;"",$N1482,$M1482)&lt;=0,$O1482&lt;&gt;"可"),"警告",""))</f>
        <v/>
      </c>
      <c r="S1482" s="4">
        <f>IF(COUNT($M1482:$N1482)=0,0,IF(IF($N1482&lt;&gt;"",$N1482,$M1482)&gt;=スコアリング基準!$B$20,スコアリング基準!$C$20,IF(IF($N1482&lt;&gt;"",$N1482,$M1482)&gt;=スコアリング基準!$B$21,スコアリング基準!$C$21,IF(IF($N1482&lt;&gt;"",$N1482,$M1482)&gt;0,スコアリング基準!$C$22,0))))</f>
        <v/>
      </c>
      <c r="T1482" s="4">
        <f>IF($O1482="可",スコアリング基準!$C$23,0)</f>
        <v/>
      </c>
      <c r="U1482" s="4">
        <f>IF(OR(COUNT($K1482:$L1482)&lt;2,$K1482=0),0,IF(ABS($L1482)/$K1482&lt;=スコアリング基準!$B$24,スコアリング基準!$C$24,IF(ABS($L1482)/$K1482&lt;=スコアリング基準!$B$25,スコアリング基準!$C$25,IF(ABS($L1482)/$K1482&lt;=スコアリング基準!$B$26,スコアリング基準!$C$26,0))))</f>
        <v/>
      </c>
      <c r="V1482" s="4">
        <f>IF($P1482="なし",スコアリング基準!$C$27,0)</f>
        <v/>
      </c>
      <c r="W1482" s="4">
        <f>IF($F1482="",0,IF(ISNUMBER($F1482),IF($F1482&lt;=スコアリング基準!$B$28,スコアリング基準!$C$28,スコアリング基準!$C$29),0))</f>
        <v/>
      </c>
      <c r="X1482" s="4">
        <f>IFERROR(VLOOKUP($B1482,スコアリング基準!$A$36:$B$46,2,FALSE),0)</f>
        <v/>
      </c>
      <c r="Y1482" s="4">
        <f>SUM($S1482:$X1482)</f>
        <v/>
      </c>
      <c r="Z1482" s="4">
        <f>IF(COUNT($M1482:$N1482)=0,"データ無",IF($Y1482&gt;=スコアリング基準!$B$30,"S",IF($Y1482&gt;=スコアリング基準!$B$31,"A",IF($Y1482&gt;=スコアリング基準!$B$32,"B","C"))))</f>
        <v/>
      </c>
      <c r="AA1482">
        <f>IFERROR(INDEX(実績DB!$I$3:$I$104,MATCH($B1482&amp;$C1482,実績DB!$J$3:$J$104,0)),"")</f>
        <v/>
      </c>
    </row>
    <row r="1483">
      <c r="A1483" t="n">
        <v>1481</v>
      </c>
      <c r="B1483" t="inlineStr">
        <is>
          <t>東京</t>
        </is>
      </c>
      <c r="C1483" t="inlineStr">
        <is>
          <t>図師町変電所</t>
        </is>
      </c>
      <c r="D1483" t="inlineStr">
        <is>
          <t>東京都</t>
        </is>
      </c>
      <c r="E1483" t="n">
        <v>66</v>
      </c>
      <c r="G1483" s="3" t="n">
        <v>35.584996</v>
      </c>
      <c r="H1483" s="3" t="n">
        <v>139.42098</v>
      </c>
      <c r="I1483" t="inlineStr">
        <is>
          <t>OSM実測</t>
        </is>
      </c>
      <c r="J1483" t="n">
        <v>57</v>
      </c>
      <c r="K1483" t="n">
        <v>59</v>
      </c>
      <c r="L1483" t="n">
        <v>-40</v>
      </c>
      <c r="M1483" t="n">
        <v>19</v>
      </c>
      <c r="N1483" t="n">
        <v>0</v>
      </c>
      <c r="O1483" t="inlineStr">
        <is>
          <t>不可 #3</t>
        </is>
      </c>
      <c r="P1483" t="inlineStr">
        <is>
          <t>有り</t>
        </is>
      </c>
      <c r="R1483" s="4">
        <f>IF(COUNT($M1483:$N1483)=0,"",IF(AND(IF($N1483&lt;&gt;"",$N1483,$M1483)&lt;=0,$O1483&lt;&gt;"可"),"警告",""))</f>
        <v/>
      </c>
      <c r="S1483" s="4">
        <f>IF(COUNT($M1483:$N1483)=0,0,IF(IF($N1483&lt;&gt;"",$N1483,$M1483)&gt;=スコアリング基準!$B$20,スコアリング基準!$C$20,IF(IF($N1483&lt;&gt;"",$N1483,$M1483)&gt;=スコアリング基準!$B$21,スコアリング基準!$C$21,IF(IF($N1483&lt;&gt;"",$N1483,$M1483)&gt;0,スコアリング基準!$C$22,0))))</f>
        <v/>
      </c>
      <c r="T1483" s="4">
        <f>IF($O1483="可",スコアリング基準!$C$23,0)</f>
        <v/>
      </c>
      <c r="U1483" s="4">
        <f>IF(OR(COUNT($K1483:$L1483)&lt;2,$K1483=0),0,IF(ABS($L1483)/$K1483&lt;=スコアリング基準!$B$24,スコアリング基準!$C$24,IF(ABS($L1483)/$K1483&lt;=スコアリング基準!$B$25,スコアリング基準!$C$25,IF(ABS($L1483)/$K1483&lt;=スコアリング基準!$B$26,スコアリング基準!$C$26,0))))</f>
        <v/>
      </c>
      <c r="V1483" s="4">
        <f>IF($P1483="なし",スコアリング基準!$C$27,0)</f>
        <v/>
      </c>
      <c r="W1483" s="4">
        <f>IF($F1483="",0,IF(ISNUMBER($F1483),IF($F1483&lt;=スコアリング基準!$B$28,スコアリング基準!$C$28,スコアリング基準!$C$29),0))</f>
        <v/>
      </c>
      <c r="X1483" s="4">
        <f>IFERROR(VLOOKUP($B1483,スコアリング基準!$A$36:$B$46,2,FALSE),0)</f>
        <v/>
      </c>
      <c r="Y1483" s="4">
        <f>SUM($S1483:$X1483)</f>
        <v/>
      </c>
      <c r="Z1483" s="4">
        <f>IF(COUNT($M1483:$N1483)=0,"データ無",IF($Y1483&gt;=スコアリング基準!$B$30,"S",IF($Y1483&gt;=スコアリング基準!$B$31,"A",IF($Y1483&gt;=スコアリング基準!$B$32,"B","C"))))</f>
        <v/>
      </c>
      <c r="AA1483">
        <f>IFERROR(INDEX(実績DB!$I$3:$I$104,MATCH($B1483&amp;$C1483,実績DB!$J$3:$J$104,0)),"")</f>
        <v/>
      </c>
    </row>
    <row r="1484">
      <c r="A1484" t="n">
        <v>1482</v>
      </c>
      <c r="B1484" t="inlineStr">
        <is>
          <t>東京</t>
        </is>
      </c>
      <c r="C1484" t="inlineStr">
        <is>
          <t>国分寺変電所</t>
        </is>
      </c>
      <c r="D1484" t="inlineStr">
        <is>
          <t>栃木県</t>
        </is>
      </c>
      <c r="E1484" t="n">
        <v>66</v>
      </c>
      <c r="G1484" s="3" t="n">
        <v>36.365704</v>
      </c>
      <c r="H1484" s="3" t="n">
        <v>139.846244</v>
      </c>
      <c r="I1484" t="inlineStr">
        <is>
          <t>OSM実測</t>
        </is>
      </c>
      <c r="J1484" t="n">
        <v>52</v>
      </c>
      <c r="K1484" t="n">
        <v>54</v>
      </c>
      <c r="L1484" t="n">
        <v>-54</v>
      </c>
      <c r="M1484" t="n">
        <v>0</v>
      </c>
      <c r="N1484" t="n">
        <v>0</v>
      </c>
      <c r="O1484" t="inlineStr">
        <is>
          <t>不可 #3</t>
        </is>
      </c>
      <c r="P1484" t="inlineStr">
        <is>
          <t>有り</t>
        </is>
      </c>
      <c r="R1484" s="4">
        <f>IF(COUNT($M1484:$N1484)=0,"",IF(AND(IF($N1484&lt;&gt;"",$N1484,$M1484)&lt;=0,$O1484&lt;&gt;"可"),"警告",""))</f>
        <v/>
      </c>
      <c r="S1484" s="4">
        <f>IF(COUNT($M1484:$N1484)=0,0,IF(IF($N1484&lt;&gt;"",$N1484,$M1484)&gt;=スコアリング基準!$B$20,スコアリング基準!$C$20,IF(IF($N1484&lt;&gt;"",$N1484,$M1484)&gt;=スコアリング基準!$B$21,スコアリング基準!$C$21,IF(IF($N1484&lt;&gt;"",$N1484,$M1484)&gt;0,スコアリング基準!$C$22,0))))</f>
        <v/>
      </c>
      <c r="T1484" s="4">
        <f>IF($O1484="可",スコアリング基準!$C$23,0)</f>
        <v/>
      </c>
      <c r="U1484" s="4">
        <f>IF(OR(COUNT($K1484:$L1484)&lt;2,$K1484=0),0,IF(ABS($L1484)/$K1484&lt;=スコアリング基準!$B$24,スコアリング基準!$C$24,IF(ABS($L1484)/$K1484&lt;=スコアリング基準!$B$25,スコアリング基準!$C$25,IF(ABS($L1484)/$K1484&lt;=スコアリング基準!$B$26,スコアリング基準!$C$26,0))))</f>
        <v/>
      </c>
      <c r="V1484" s="4">
        <f>IF($P1484="なし",スコアリング基準!$C$27,0)</f>
        <v/>
      </c>
      <c r="W1484" s="4">
        <f>IF($F1484="",0,IF(ISNUMBER($F1484),IF($F1484&lt;=スコアリング基準!$B$28,スコアリング基準!$C$28,スコアリング基準!$C$29),0))</f>
        <v/>
      </c>
      <c r="X1484" s="4">
        <f>IFERROR(VLOOKUP($B1484,スコアリング基準!$A$36:$B$46,2,FALSE),0)</f>
        <v/>
      </c>
      <c r="Y1484" s="4">
        <f>SUM($S1484:$X1484)</f>
        <v/>
      </c>
      <c r="Z1484" s="4">
        <f>IF(COUNT($M1484:$N1484)=0,"データ無",IF($Y1484&gt;=スコアリング基準!$B$30,"S",IF($Y1484&gt;=スコアリング基準!$B$31,"A",IF($Y1484&gt;=スコアリング基準!$B$32,"B","C"))))</f>
        <v/>
      </c>
      <c r="AA1484">
        <f>IFERROR(INDEX(実績DB!$I$3:$I$104,MATCH($B1484&amp;$C1484,実績DB!$J$3:$J$104,0)),"")</f>
        <v/>
      </c>
    </row>
    <row r="1485">
      <c r="A1485" t="n">
        <v>1483</v>
      </c>
      <c r="B1485" t="inlineStr">
        <is>
          <t>東京</t>
        </is>
      </c>
      <c r="C1485" t="inlineStr">
        <is>
          <t>国立変電所</t>
        </is>
      </c>
      <c r="D1485" t="inlineStr">
        <is>
          <t>東京都</t>
        </is>
      </c>
      <c r="E1485" t="n">
        <v>66</v>
      </c>
      <c r="G1485" s="3" t="n">
        <v>35.689721</v>
      </c>
      <c r="H1485" s="3" t="n">
        <v>139.434389</v>
      </c>
      <c r="I1485" t="inlineStr">
        <is>
          <t>OSM実測</t>
        </is>
      </c>
      <c r="J1485" t="n">
        <v>47</v>
      </c>
      <c r="K1485" t="n">
        <v>49</v>
      </c>
      <c r="L1485" t="n">
        <v>-40</v>
      </c>
      <c r="M1485" t="n">
        <v>9</v>
      </c>
      <c r="N1485" t="n">
        <v>0</v>
      </c>
      <c r="O1485" t="inlineStr">
        <is>
          <t>不可 #3</t>
        </is>
      </c>
      <c r="P1485" t="inlineStr">
        <is>
          <t>有り</t>
        </is>
      </c>
      <c r="R1485" s="4">
        <f>IF(COUNT($M1485:$N1485)=0,"",IF(AND(IF($N1485&lt;&gt;"",$N1485,$M1485)&lt;=0,$O1485&lt;&gt;"可"),"警告",""))</f>
        <v/>
      </c>
      <c r="S1485" s="4">
        <f>IF(COUNT($M1485:$N1485)=0,0,IF(IF($N1485&lt;&gt;"",$N1485,$M1485)&gt;=スコアリング基準!$B$20,スコアリング基準!$C$20,IF(IF($N1485&lt;&gt;"",$N1485,$M1485)&gt;=スコアリング基準!$B$21,スコアリング基準!$C$21,IF(IF($N1485&lt;&gt;"",$N1485,$M1485)&gt;0,スコアリング基準!$C$22,0))))</f>
        <v/>
      </c>
      <c r="T1485" s="4">
        <f>IF($O1485="可",スコアリング基準!$C$23,0)</f>
        <v/>
      </c>
      <c r="U1485" s="4">
        <f>IF(OR(COUNT($K1485:$L1485)&lt;2,$K1485=0),0,IF(ABS($L1485)/$K1485&lt;=スコアリング基準!$B$24,スコアリング基準!$C$24,IF(ABS($L1485)/$K1485&lt;=スコアリング基準!$B$25,スコアリング基準!$C$25,IF(ABS($L1485)/$K1485&lt;=スコアリング基準!$B$26,スコアリング基準!$C$26,0))))</f>
        <v/>
      </c>
      <c r="V1485" s="4">
        <f>IF($P1485="なし",スコアリング基準!$C$27,0)</f>
        <v/>
      </c>
      <c r="W1485" s="4">
        <f>IF($F1485="",0,IF(ISNUMBER($F1485),IF($F1485&lt;=スコアリング基準!$B$28,スコアリング基準!$C$28,スコアリング基準!$C$29),0))</f>
        <v/>
      </c>
      <c r="X1485" s="4">
        <f>IFERROR(VLOOKUP($B1485,スコアリング基準!$A$36:$B$46,2,FALSE),0)</f>
        <v/>
      </c>
      <c r="Y1485" s="4">
        <f>SUM($S1485:$X1485)</f>
        <v/>
      </c>
      <c r="Z1485" s="4">
        <f>IF(COUNT($M1485:$N1485)=0,"データ無",IF($Y1485&gt;=スコアリング基準!$B$30,"S",IF($Y1485&gt;=スコアリング基準!$B$31,"A",IF($Y1485&gt;=スコアリング基準!$B$32,"B","C"))))</f>
        <v/>
      </c>
      <c r="AA1485">
        <f>IFERROR(INDEX(実績DB!$I$3:$I$104,MATCH($B1485&amp;$C1485,実績DB!$J$3:$J$104,0)),"")</f>
        <v/>
      </c>
    </row>
    <row r="1486">
      <c r="A1486" t="n">
        <v>1484</v>
      </c>
      <c r="B1486" t="inlineStr">
        <is>
          <t>東京</t>
        </is>
      </c>
      <c r="C1486" t="inlineStr">
        <is>
          <t>国際電電八俣変電所</t>
        </is>
      </c>
      <c r="D1486" t="inlineStr">
        <is>
          <t>茨城県</t>
        </is>
      </c>
      <c r="E1486" t="n">
        <v>66</v>
      </c>
      <c r="G1486" s="3" t="n">
        <v>36.172848</v>
      </c>
      <c r="H1486" s="3" t="n">
        <v>139.81645</v>
      </c>
      <c r="I1486" t="inlineStr">
        <is>
          <t>OSM実測</t>
        </is>
      </c>
      <c r="R1486" s="4">
        <f>IF(COUNT($M1486:$N1486)=0,"",IF(AND(IF($N1486&lt;&gt;"",$N1486,$M1486)&lt;=0,$O1486&lt;&gt;"可"),"警告",""))</f>
        <v/>
      </c>
      <c r="S1486" s="4">
        <f>IF(COUNT($M1486:$N1486)=0,0,IF(IF($N1486&lt;&gt;"",$N1486,$M1486)&gt;=スコアリング基準!$B$20,スコアリング基準!$C$20,IF(IF($N1486&lt;&gt;"",$N1486,$M1486)&gt;=スコアリング基準!$B$21,スコアリング基準!$C$21,IF(IF($N1486&lt;&gt;"",$N1486,$M1486)&gt;0,スコアリング基準!$C$22,0))))</f>
        <v/>
      </c>
      <c r="T1486" s="4">
        <f>IF($O1486="可",スコアリング基準!$C$23,0)</f>
        <v/>
      </c>
      <c r="U1486" s="4">
        <f>IF(OR(COUNT($K1486:$L1486)&lt;2,$K1486=0),0,IF(ABS($L1486)/$K1486&lt;=スコアリング基準!$B$24,スコアリング基準!$C$24,IF(ABS($L1486)/$K1486&lt;=スコアリング基準!$B$25,スコアリング基準!$C$25,IF(ABS($L1486)/$K1486&lt;=スコアリング基準!$B$26,スコアリング基準!$C$26,0))))</f>
        <v/>
      </c>
      <c r="V1486" s="4">
        <f>IF($P1486="なし",スコアリング基準!$C$27,0)</f>
        <v/>
      </c>
      <c r="W1486" s="4">
        <f>IF($F1486="",0,IF(ISNUMBER($F1486),IF($F1486&lt;=スコアリング基準!$B$28,スコアリング基準!$C$28,スコアリング基準!$C$29),0))</f>
        <v/>
      </c>
      <c r="X1486" s="4">
        <f>IFERROR(VLOOKUP($B1486,スコアリング基準!$A$36:$B$46,2,FALSE),0)</f>
        <v/>
      </c>
      <c r="Y1486" s="4">
        <f>SUM($S1486:$X1486)</f>
        <v/>
      </c>
      <c r="Z1486" s="4">
        <f>IF(COUNT($M1486:$N1486)=0,"データ無",IF($Y1486&gt;=スコアリング基準!$B$30,"S",IF($Y1486&gt;=スコアリング基準!$B$31,"A",IF($Y1486&gt;=スコアリング基準!$B$32,"B","C"))))</f>
        <v/>
      </c>
      <c r="AA1486">
        <f>IFERROR(INDEX(実績DB!$I$3:$I$104,MATCH($B1486&amp;$C1486,実績DB!$J$3:$J$104,0)),"")</f>
        <v/>
      </c>
    </row>
    <row r="1487">
      <c r="A1487" t="n">
        <v>1485</v>
      </c>
      <c r="B1487" t="inlineStr">
        <is>
          <t>東京</t>
        </is>
      </c>
      <c r="C1487" t="inlineStr">
        <is>
          <t>園生変電所</t>
        </is>
      </c>
      <c r="D1487" t="inlineStr">
        <is>
          <t>千葉県</t>
        </is>
      </c>
      <c r="E1487" t="n">
        <v>66</v>
      </c>
      <c r="G1487" s="3" t="n">
        <v>35.652644</v>
      </c>
      <c r="H1487" s="3" t="n">
        <v>140.118259</v>
      </c>
      <c r="I1487" t="inlineStr">
        <is>
          <t>OSM実測</t>
        </is>
      </c>
      <c r="J1487" t="n">
        <v>57</v>
      </c>
      <c r="K1487" t="n">
        <v>59</v>
      </c>
      <c r="L1487" t="n">
        <v>-40</v>
      </c>
      <c r="M1487" t="n">
        <v>19</v>
      </c>
      <c r="N1487" t="n">
        <v>0</v>
      </c>
      <c r="O1487" t="inlineStr">
        <is>
          <t>不可 #3</t>
        </is>
      </c>
      <c r="P1487" t="inlineStr">
        <is>
          <t>有り</t>
        </is>
      </c>
      <c r="R1487" s="4">
        <f>IF(COUNT($M1487:$N1487)=0,"",IF(AND(IF($N1487&lt;&gt;"",$N1487,$M1487)&lt;=0,$O1487&lt;&gt;"可"),"警告",""))</f>
        <v/>
      </c>
      <c r="S1487" s="4">
        <f>IF(COUNT($M1487:$N1487)=0,0,IF(IF($N1487&lt;&gt;"",$N1487,$M1487)&gt;=スコアリング基準!$B$20,スコアリング基準!$C$20,IF(IF($N1487&lt;&gt;"",$N1487,$M1487)&gt;=スコアリング基準!$B$21,スコアリング基準!$C$21,IF(IF($N1487&lt;&gt;"",$N1487,$M1487)&gt;0,スコアリング基準!$C$22,0))))</f>
        <v/>
      </c>
      <c r="T1487" s="4">
        <f>IF($O1487="可",スコアリング基準!$C$23,0)</f>
        <v/>
      </c>
      <c r="U1487" s="4">
        <f>IF(OR(COUNT($K1487:$L1487)&lt;2,$K1487=0),0,IF(ABS($L1487)/$K1487&lt;=スコアリング基準!$B$24,スコアリング基準!$C$24,IF(ABS($L1487)/$K1487&lt;=スコアリング基準!$B$25,スコアリング基準!$C$25,IF(ABS($L1487)/$K1487&lt;=スコアリング基準!$B$26,スコアリング基準!$C$26,0))))</f>
        <v/>
      </c>
      <c r="V1487" s="4">
        <f>IF($P1487="なし",スコアリング基準!$C$27,0)</f>
        <v/>
      </c>
      <c r="W1487" s="4">
        <f>IF($F1487="",0,IF(ISNUMBER($F1487),IF($F1487&lt;=スコアリング基準!$B$28,スコアリング基準!$C$28,スコアリング基準!$C$29),0))</f>
        <v/>
      </c>
      <c r="X1487" s="4">
        <f>IFERROR(VLOOKUP($B1487,スコアリング基準!$A$36:$B$46,2,FALSE),0)</f>
        <v/>
      </c>
      <c r="Y1487" s="4">
        <f>SUM($S1487:$X1487)</f>
        <v/>
      </c>
      <c r="Z1487" s="4">
        <f>IF(COUNT($M1487:$N1487)=0,"データ無",IF($Y1487&gt;=スコアリング基準!$B$30,"S",IF($Y1487&gt;=スコアリング基準!$B$31,"A",IF($Y1487&gt;=スコアリング基準!$B$32,"B","C"))))</f>
        <v/>
      </c>
      <c r="AA1487">
        <f>IFERROR(INDEX(実績DB!$I$3:$I$104,MATCH($B1487&amp;$C1487,実績DB!$J$3:$J$104,0)),"")</f>
        <v/>
      </c>
    </row>
    <row r="1488">
      <c r="A1488" t="n">
        <v>1486</v>
      </c>
      <c r="B1488" t="inlineStr">
        <is>
          <t>東京</t>
        </is>
      </c>
      <c r="C1488" t="inlineStr">
        <is>
          <t>土浦変電所</t>
        </is>
      </c>
      <c r="D1488" t="inlineStr">
        <is>
          <t>茨城県</t>
        </is>
      </c>
      <c r="E1488" t="n">
        <v>66</v>
      </c>
      <c r="G1488" s="3" t="n">
        <v>36.08227</v>
      </c>
      <c r="H1488" s="3" t="n">
        <v>140.205197</v>
      </c>
      <c r="I1488" t="inlineStr">
        <is>
          <t>OSM実測</t>
        </is>
      </c>
      <c r="J1488" t="n">
        <v>52</v>
      </c>
      <c r="K1488" t="n">
        <v>54</v>
      </c>
      <c r="L1488" t="n">
        <v>-40</v>
      </c>
      <c r="M1488" t="n">
        <v>14</v>
      </c>
      <c r="N1488" t="n">
        <v>0</v>
      </c>
      <c r="O1488" t="inlineStr">
        <is>
          <t>不可 #3</t>
        </is>
      </c>
      <c r="P1488" t="inlineStr">
        <is>
          <t>有り</t>
        </is>
      </c>
      <c r="R1488" s="4">
        <f>IF(COUNT($M1488:$N1488)=0,"",IF(AND(IF($N1488&lt;&gt;"",$N1488,$M1488)&lt;=0,$O1488&lt;&gt;"可"),"警告",""))</f>
        <v/>
      </c>
      <c r="S1488" s="4">
        <f>IF(COUNT($M1488:$N1488)=0,0,IF(IF($N1488&lt;&gt;"",$N1488,$M1488)&gt;=スコアリング基準!$B$20,スコアリング基準!$C$20,IF(IF($N1488&lt;&gt;"",$N1488,$M1488)&gt;=スコアリング基準!$B$21,スコアリング基準!$C$21,IF(IF($N1488&lt;&gt;"",$N1488,$M1488)&gt;0,スコアリング基準!$C$22,0))))</f>
        <v/>
      </c>
      <c r="T1488" s="4">
        <f>IF($O1488="可",スコアリング基準!$C$23,0)</f>
        <v/>
      </c>
      <c r="U1488" s="4">
        <f>IF(OR(COUNT($K1488:$L1488)&lt;2,$K1488=0),0,IF(ABS($L1488)/$K1488&lt;=スコアリング基準!$B$24,スコアリング基準!$C$24,IF(ABS($L1488)/$K1488&lt;=スコアリング基準!$B$25,スコアリング基準!$C$25,IF(ABS($L1488)/$K1488&lt;=スコアリング基準!$B$26,スコアリング基準!$C$26,0))))</f>
        <v/>
      </c>
      <c r="V1488" s="4">
        <f>IF($P1488="なし",スコアリング基準!$C$27,0)</f>
        <v/>
      </c>
      <c r="W1488" s="4">
        <f>IF($F1488="",0,IF(ISNUMBER($F1488),IF($F1488&lt;=スコアリング基準!$B$28,スコアリング基準!$C$28,スコアリング基準!$C$29),0))</f>
        <v/>
      </c>
      <c r="X1488" s="4">
        <f>IFERROR(VLOOKUP($B1488,スコアリング基準!$A$36:$B$46,2,FALSE),0)</f>
        <v/>
      </c>
      <c r="Y1488" s="4">
        <f>SUM($S1488:$X1488)</f>
        <v/>
      </c>
      <c r="Z1488" s="4">
        <f>IF(COUNT($M1488:$N1488)=0,"データ無",IF($Y1488&gt;=スコアリング基準!$B$30,"S",IF($Y1488&gt;=スコアリング基準!$B$31,"A",IF($Y1488&gt;=スコアリング基準!$B$32,"B","C"))))</f>
        <v/>
      </c>
      <c r="AA1488">
        <f>IFERROR(INDEX(実績DB!$I$3:$I$104,MATCH($B1488&amp;$C1488,実績DB!$J$3:$J$104,0)),"")</f>
        <v/>
      </c>
    </row>
    <row r="1489">
      <c r="A1489" t="n">
        <v>1487</v>
      </c>
      <c r="B1489" t="inlineStr">
        <is>
          <t>東京</t>
        </is>
      </c>
      <c r="C1489" t="inlineStr">
        <is>
          <t>坂月変電所</t>
        </is>
      </c>
      <c r="D1489" t="inlineStr">
        <is>
          <t>千葉県</t>
        </is>
      </c>
      <c r="E1489" t="n">
        <v>66</v>
      </c>
      <c r="G1489" s="3" t="n">
        <v>35.603671</v>
      </c>
      <c r="H1489" s="3" t="n">
        <v>140.182918</v>
      </c>
      <c r="I1489" t="inlineStr">
        <is>
          <t>OSM実測</t>
        </is>
      </c>
      <c r="J1489" t="n">
        <v>52</v>
      </c>
      <c r="K1489" t="n">
        <v>54</v>
      </c>
      <c r="L1489" t="n">
        <v>-54</v>
      </c>
      <c r="M1489" t="n">
        <v>0</v>
      </c>
      <c r="N1489" t="n">
        <v>0</v>
      </c>
      <c r="O1489" t="inlineStr">
        <is>
          <t>不可 #3</t>
        </is>
      </c>
      <c r="P1489" t="inlineStr">
        <is>
          <t>有り</t>
        </is>
      </c>
      <c r="R1489" s="4">
        <f>IF(COUNT($M1489:$N1489)=0,"",IF(AND(IF($N1489&lt;&gt;"",$N1489,$M1489)&lt;=0,$O1489&lt;&gt;"可"),"警告",""))</f>
        <v/>
      </c>
      <c r="S1489" s="4">
        <f>IF(COUNT($M1489:$N1489)=0,0,IF(IF($N1489&lt;&gt;"",$N1489,$M1489)&gt;=スコアリング基準!$B$20,スコアリング基準!$C$20,IF(IF($N1489&lt;&gt;"",$N1489,$M1489)&gt;=スコアリング基準!$B$21,スコアリング基準!$C$21,IF(IF($N1489&lt;&gt;"",$N1489,$M1489)&gt;0,スコアリング基準!$C$22,0))))</f>
        <v/>
      </c>
      <c r="T1489" s="4">
        <f>IF($O1489="可",スコアリング基準!$C$23,0)</f>
        <v/>
      </c>
      <c r="U1489" s="4">
        <f>IF(OR(COUNT($K1489:$L1489)&lt;2,$K1489=0),0,IF(ABS($L1489)/$K1489&lt;=スコアリング基準!$B$24,スコアリング基準!$C$24,IF(ABS($L1489)/$K1489&lt;=スコアリング基準!$B$25,スコアリング基準!$C$25,IF(ABS($L1489)/$K1489&lt;=スコアリング基準!$B$26,スコアリング基準!$C$26,0))))</f>
        <v/>
      </c>
      <c r="V1489" s="4">
        <f>IF($P1489="なし",スコアリング基準!$C$27,0)</f>
        <v/>
      </c>
      <c r="W1489" s="4">
        <f>IF($F1489="",0,IF(ISNUMBER($F1489),IF($F1489&lt;=スコアリング基準!$B$28,スコアリング基準!$C$28,スコアリング基準!$C$29),0))</f>
        <v/>
      </c>
      <c r="X1489" s="4">
        <f>IFERROR(VLOOKUP($B1489,スコアリング基準!$A$36:$B$46,2,FALSE),0)</f>
        <v/>
      </c>
      <c r="Y1489" s="4">
        <f>SUM($S1489:$X1489)</f>
        <v/>
      </c>
      <c r="Z1489" s="4">
        <f>IF(COUNT($M1489:$N1489)=0,"データ無",IF($Y1489&gt;=スコアリング基準!$B$30,"S",IF($Y1489&gt;=スコアリング基準!$B$31,"A",IF($Y1489&gt;=スコアリング基準!$B$32,"B","C"))))</f>
        <v/>
      </c>
      <c r="AA1489">
        <f>IFERROR(INDEX(実績DB!$I$3:$I$104,MATCH($B1489&amp;$C1489,実績DB!$J$3:$J$104,0)),"")</f>
        <v/>
      </c>
    </row>
    <row r="1490">
      <c r="A1490" t="n">
        <v>1488</v>
      </c>
      <c r="B1490" t="inlineStr">
        <is>
          <t>東京</t>
        </is>
      </c>
      <c r="C1490" t="inlineStr">
        <is>
          <t>坂田変電所</t>
        </is>
      </c>
      <c r="D1490" t="inlineStr">
        <is>
          <t>埼玉県</t>
        </is>
      </c>
      <c r="E1490" t="n">
        <v>66</v>
      </c>
      <c r="G1490" s="3" t="n">
        <v>36.261894</v>
      </c>
      <c r="H1490" s="3" t="n">
        <v>139.402845</v>
      </c>
      <c r="I1490" t="inlineStr">
        <is>
          <t>OSM実測</t>
        </is>
      </c>
      <c r="J1490" t="n">
        <v>57</v>
      </c>
      <c r="K1490" t="n">
        <v>59</v>
      </c>
      <c r="L1490" t="n">
        <v>-53</v>
      </c>
      <c r="M1490" t="n">
        <v>6</v>
      </c>
      <c r="N1490" t="n">
        <v>6</v>
      </c>
      <c r="O1490" t="inlineStr">
        <is>
          <t>不可 #3</t>
        </is>
      </c>
      <c r="P1490" t="inlineStr">
        <is>
          <t>なし</t>
        </is>
      </c>
      <c r="R1490" s="4">
        <f>IF(COUNT($M1490:$N1490)=0,"",IF(AND(IF($N1490&lt;&gt;"",$N1490,$M1490)&lt;=0,$O1490&lt;&gt;"可"),"警告",""))</f>
        <v/>
      </c>
      <c r="S1490" s="4">
        <f>IF(COUNT($M1490:$N1490)=0,0,IF(IF($N1490&lt;&gt;"",$N1490,$M1490)&gt;=スコアリング基準!$B$20,スコアリング基準!$C$20,IF(IF($N1490&lt;&gt;"",$N1490,$M1490)&gt;=スコアリング基準!$B$21,スコアリング基準!$C$21,IF(IF($N1490&lt;&gt;"",$N1490,$M1490)&gt;0,スコアリング基準!$C$22,0))))</f>
        <v/>
      </c>
      <c r="T1490" s="4">
        <f>IF($O1490="可",スコアリング基準!$C$23,0)</f>
        <v/>
      </c>
      <c r="U1490" s="4">
        <f>IF(OR(COUNT($K1490:$L1490)&lt;2,$K1490=0),0,IF(ABS($L1490)/$K1490&lt;=スコアリング基準!$B$24,スコアリング基準!$C$24,IF(ABS($L1490)/$K1490&lt;=スコアリング基準!$B$25,スコアリング基準!$C$25,IF(ABS($L1490)/$K1490&lt;=スコアリング基準!$B$26,スコアリング基準!$C$26,0))))</f>
        <v/>
      </c>
      <c r="V1490" s="4">
        <f>IF($P1490="なし",スコアリング基準!$C$27,0)</f>
        <v/>
      </c>
      <c r="W1490" s="4">
        <f>IF($F1490="",0,IF(ISNUMBER($F1490),IF($F1490&lt;=スコアリング基準!$B$28,スコアリング基準!$C$28,スコアリング基準!$C$29),0))</f>
        <v/>
      </c>
      <c r="X1490" s="4">
        <f>IFERROR(VLOOKUP($B1490,スコアリング基準!$A$36:$B$46,2,FALSE),0)</f>
        <v/>
      </c>
      <c r="Y1490" s="4">
        <f>SUM($S1490:$X1490)</f>
        <v/>
      </c>
      <c r="Z1490" s="4">
        <f>IF(COUNT($M1490:$N1490)=0,"データ無",IF($Y1490&gt;=スコアリング基準!$B$30,"S",IF($Y1490&gt;=スコアリング基準!$B$31,"A",IF($Y1490&gt;=スコアリング基準!$B$32,"B","C"))))</f>
        <v/>
      </c>
      <c r="AA1490">
        <f>IFERROR(INDEX(実績DB!$I$3:$I$104,MATCH($B1490&amp;$C1490,実績DB!$J$3:$J$104,0)),"")</f>
        <v/>
      </c>
    </row>
    <row r="1491">
      <c r="A1491" t="n">
        <v>1489</v>
      </c>
      <c r="B1491" t="inlineStr">
        <is>
          <t>東京</t>
        </is>
      </c>
      <c r="C1491" t="inlineStr">
        <is>
          <t>城山変電所</t>
        </is>
      </c>
      <c r="D1491" t="inlineStr">
        <is>
          <t>栃木県</t>
        </is>
      </c>
      <c r="E1491" t="n">
        <v>66</v>
      </c>
      <c r="G1491" s="3" t="n">
        <v>36.319025</v>
      </c>
      <c r="H1491" s="3" t="n">
        <v>139.577951</v>
      </c>
      <c r="I1491" t="inlineStr">
        <is>
          <t>OSM実測</t>
        </is>
      </c>
      <c r="J1491" t="n">
        <v>57</v>
      </c>
      <c r="K1491" t="n">
        <v>59</v>
      </c>
      <c r="L1491" t="n">
        <v>-48</v>
      </c>
      <c r="M1491" t="n">
        <v>11</v>
      </c>
      <c r="N1491" t="n">
        <v>0</v>
      </c>
      <c r="O1491" t="inlineStr">
        <is>
          <t>不可 #3</t>
        </is>
      </c>
      <c r="P1491" t="inlineStr">
        <is>
          <t>有り</t>
        </is>
      </c>
      <c r="R1491" s="4">
        <f>IF(COUNT($M1491:$N1491)=0,"",IF(AND(IF($N1491&lt;&gt;"",$N1491,$M1491)&lt;=0,$O1491&lt;&gt;"可"),"警告",""))</f>
        <v/>
      </c>
      <c r="S1491" s="4">
        <f>IF(COUNT($M1491:$N1491)=0,0,IF(IF($N1491&lt;&gt;"",$N1491,$M1491)&gt;=スコアリング基準!$B$20,スコアリング基準!$C$20,IF(IF($N1491&lt;&gt;"",$N1491,$M1491)&gt;=スコアリング基準!$B$21,スコアリング基準!$C$21,IF(IF($N1491&lt;&gt;"",$N1491,$M1491)&gt;0,スコアリング基準!$C$22,0))))</f>
        <v/>
      </c>
      <c r="T1491" s="4">
        <f>IF($O1491="可",スコアリング基準!$C$23,0)</f>
        <v/>
      </c>
      <c r="U1491" s="4">
        <f>IF(OR(COUNT($K1491:$L1491)&lt;2,$K1491=0),0,IF(ABS($L1491)/$K1491&lt;=スコアリング基準!$B$24,スコアリング基準!$C$24,IF(ABS($L1491)/$K1491&lt;=スコアリング基準!$B$25,スコアリング基準!$C$25,IF(ABS($L1491)/$K1491&lt;=スコアリング基準!$B$26,スコアリング基準!$C$26,0))))</f>
        <v/>
      </c>
      <c r="V1491" s="4">
        <f>IF($P1491="なし",スコアリング基準!$C$27,0)</f>
        <v/>
      </c>
      <c r="W1491" s="4">
        <f>IF($F1491="",0,IF(ISNUMBER($F1491),IF($F1491&lt;=スコアリング基準!$B$28,スコアリング基準!$C$28,スコアリング基準!$C$29),0))</f>
        <v/>
      </c>
      <c r="X1491" s="4">
        <f>IFERROR(VLOOKUP($B1491,スコアリング基準!$A$36:$B$46,2,FALSE),0)</f>
        <v/>
      </c>
      <c r="Y1491" s="4">
        <f>SUM($S1491:$X1491)</f>
        <v/>
      </c>
      <c r="Z1491" s="4">
        <f>IF(COUNT($M1491:$N1491)=0,"データ無",IF($Y1491&gt;=スコアリング基準!$B$30,"S",IF($Y1491&gt;=スコアリング基準!$B$31,"A",IF($Y1491&gt;=スコアリング基準!$B$32,"B","C"))))</f>
        <v/>
      </c>
      <c r="AA1491">
        <f>IFERROR(INDEX(実績DB!$I$3:$I$104,MATCH($B1491&amp;$C1491,実績DB!$J$3:$J$104,0)),"")</f>
        <v/>
      </c>
    </row>
    <row r="1492">
      <c r="A1492" t="n">
        <v>1490</v>
      </c>
      <c r="B1492" t="inlineStr">
        <is>
          <t>東京</t>
        </is>
      </c>
      <c r="C1492" t="inlineStr">
        <is>
          <t>城藤沢変電所</t>
        </is>
      </c>
      <c r="D1492" t="inlineStr">
        <is>
          <t>神奈川県</t>
        </is>
      </c>
      <c r="E1492" t="n">
        <v>66</v>
      </c>
      <c r="G1492" s="3" t="n">
        <v>35.348497</v>
      </c>
      <c r="H1492" s="3" t="n">
        <v>139.461378</v>
      </c>
      <c r="I1492" t="inlineStr">
        <is>
          <t>OSM実測</t>
        </is>
      </c>
      <c r="J1492" t="n">
        <v>57</v>
      </c>
      <c r="K1492" t="n">
        <v>59</v>
      </c>
      <c r="L1492" t="n">
        <v>-40</v>
      </c>
      <c r="M1492" t="n">
        <v>19</v>
      </c>
      <c r="N1492" t="n">
        <v>19</v>
      </c>
      <c r="O1492" t="inlineStr">
        <is>
          <t>不可 #3</t>
        </is>
      </c>
      <c r="P1492" t="inlineStr">
        <is>
          <t>なし</t>
        </is>
      </c>
      <c r="R1492" s="4">
        <f>IF(COUNT($M1492:$N1492)=0,"",IF(AND(IF($N1492&lt;&gt;"",$N1492,$M1492)&lt;=0,$O1492&lt;&gt;"可"),"警告",""))</f>
        <v/>
      </c>
      <c r="S1492" s="4">
        <f>IF(COUNT($M1492:$N1492)=0,0,IF(IF($N1492&lt;&gt;"",$N1492,$M1492)&gt;=スコアリング基準!$B$20,スコアリング基準!$C$20,IF(IF($N1492&lt;&gt;"",$N1492,$M1492)&gt;=スコアリング基準!$B$21,スコアリング基準!$C$21,IF(IF($N1492&lt;&gt;"",$N1492,$M1492)&gt;0,スコアリング基準!$C$22,0))))</f>
        <v/>
      </c>
      <c r="T1492" s="4">
        <f>IF($O1492="可",スコアリング基準!$C$23,0)</f>
        <v/>
      </c>
      <c r="U1492" s="4">
        <f>IF(OR(COUNT($K1492:$L1492)&lt;2,$K1492=0),0,IF(ABS($L1492)/$K1492&lt;=スコアリング基準!$B$24,スコアリング基準!$C$24,IF(ABS($L1492)/$K1492&lt;=スコアリング基準!$B$25,スコアリング基準!$C$25,IF(ABS($L1492)/$K1492&lt;=スコアリング基準!$B$26,スコアリング基準!$C$26,0))))</f>
        <v/>
      </c>
      <c r="V1492" s="4">
        <f>IF($P1492="なし",スコアリング基準!$C$27,0)</f>
        <v/>
      </c>
      <c r="W1492" s="4">
        <f>IF($F1492="",0,IF(ISNUMBER($F1492),IF($F1492&lt;=スコアリング基準!$B$28,スコアリング基準!$C$28,スコアリング基準!$C$29),0))</f>
        <v/>
      </c>
      <c r="X1492" s="4">
        <f>IFERROR(VLOOKUP($B1492,スコアリング基準!$A$36:$B$46,2,FALSE),0)</f>
        <v/>
      </c>
      <c r="Y1492" s="4">
        <f>SUM($S1492:$X1492)</f>
        <v/>
      </c>
      <c r="Z1492" s="4">
        <f>IF(COUNT($M1492:$N1492)=0,"データ無",IF($Y1492&gt;=スコアリング基準!$B$30,"S",IF($Y1492&gt;=スコアリング基準!$B$31,"A",IF($Y1492&gt;=スコアリング基準!$B$32,"B","C"))))</f>
        <v/>
      </c>
      <c r="AA1492">
        <f>IFERROR(INDEX(実績DB!$I$3:$I$104,MATCH($B1492&amp;$C1492,実績DB!$J$3:$J$104,0)),"")</f>
        <v/>
      </c>
    </row>
    <row r="1493">
      <c r="A1493" t="n">
        <v>1491</v>
      </c>
      <c r="B1493" t="inlineStr">
        <is>
          <t>東京</t>
        </is>
      </c>
      <c r="C1493" t="inlineStr">
        <is>
          <t>堀切変電所</t>
        </is>
      </c>
      <c r="D1493" t="inlineStr">
        <is>
          <t>千葉県</t>
        </is>
      </c>
      <c r="E1493" t="n">
        <v>66</v>
      </c>
      <c r="G1493" s="3" t="n">
        <v>35.740009</v>
      </c>
      <c r="H1493" s="3" t="n">
        <v>139.831861</v>
      </c>
      <c r="I1493" t="inlineStr">
        <is>
          <t>OSM実測</t>
        </is>
      </c>
      <c r="J1493" t="n">
        <v>57</v>
      </c>
      <c r="K1493" t="n">
        <v>59</v>
      </c>
      <c r="L1493" t="n">
        <v>-40</v>
      </c>
      <c r="M1493" t="n">
        <v>19</v>
      </c>
      <c r="N1493" t="n">
        <v>0</v>
      </c>
      <c r="O1493" t="inlineStr">
        <is>
          <t>不可 #3</t>
        </is>
      </c>
      <c r="P1493" t="inlineStr">
        <is>
          <t>有り</t>
        </is>
      </c>
      <c r="R1493" s="4">
        <f>IF(COUNT($M1493:$N1493)=0,"",IF(AND(IF($N1493&lt;&gt;"",$N1493,$M1493)&lt;=0,$O1493&lt;&gt;"可"),"警告",""))</f>
        <v/>
      </c>
      <c r="S1493" s="4">
        <f>IF(COUNT($M1493:$N1493)=0,0,IF(IF($N1493&lt;&gt;"",$N1493,$M1493)&gt;=スコアリング基準!$B$20,スコアリング基準!$C$20,IF(IF($N1493&lt;&gt;"",$N1493,$M1493)&gt;=スコアリング基準!$B$21,スコアリング基準!$C$21,IF(IF($N1493&lt;&gt;"",$N1493,$M1493)&gt;0,スコアリング基準!$C$22,0))))</f>
        <v/>
      </c>
      <c r="T1493" s="4">
        <f>IF($O1493="可",スコアリング基準!$C$23,0)</f>
        <v/>
      </c>
      <c r="U1493" s="4">
        <f>IF(OR(COUNT($K1493:$L1493)&lt;2,$K1493=0),0,IF(ABS($L1493)/$K1493&lt;=スコアリング基準!$B$24,スコアリング基準!$C$24,IF(ABS($L1493)/$K1493&lt;=スコアリング基準!$B$25,スコアリング基準!$C$25,IF(ABS($L1493)/$K1493&lt;=スコアリング基準!$B$26,スコアリング基準!$C$26,0))))</f>
        <v/>
      </c>
      <c r="V1493" s="4">
        <f>IF($P1493="なし",スコアリング基準!$C$27,0)</f>
        <v/>
      </c>
      <c r="W1493" s="4">
        <f>IF($F1493="",0,IF(ISNUMBER($F1493),IF($F1493&lt;=スコアリング基準!$B$28,スコアリング基準!$C$28,スコアリング基準!$C$29),0))</f>
        <v/>
      </c>
      <c r="X1493" s="4">
        <f>IFERROR(VLOOKUP($B1493,スコアリング基準!$A$36:$B$46,2,FALSE),0)</f>
        <v/>
      </c>
      <c r="Y1493" s="4">
        <f>SUM($S1493:$X1493)</f>
        <v/>
      </c>
      <c r="Z1493" s="4">
        <f>IF(COUNT($M1493:$N1493)=0,"データ無",IF($Y1493&gt;=スコアリング基準!$B$30,"S",IF($Y1493&gt;=スコアリング基準!$B$31,"A",IF($Y1493&gt;=スコアリング基準!$B$32,"B","C"))))</f>
        <v/>
      </c>
      <c r="AA1493">
        <f>IFERROR(INDEX(実績DB!$I$3:$I$104,MATCH($B1493&amp;$C1493,実績DB!$J$3:$J$104,0)),"")</f>
        <v/>
      </c>
    </row>
    <row r="1494">
      <c r="A1494" t="n">
        <v>1492</v>
      </c>
      <c r="B1494" t="inlineStr">
        <is>
          <t>東京</t>
        </is>
      </c>
      <c r="C1494" t="inlineStr">
        <is>
          <t>堀町変電所</t>
        </is>
      </c>
      <c r="D1494" t="inlineStr">
        <is>
          <t>茨城県</t>
        </is>
      </c>
      <c r="E1494" t="n">
        <v>66</v>
      </c>
      <c r="G1494" s="3" t="n">
        <v>36.396402</v>
      </c>
      <c r="H1494" s="3" t="n">
        <v>140.426603</v>
      </c>
      <c r="I1494" t="inlineStr">
        <is>
          <t>OSM実測</t>
        </is>
      </c>
      <c r="J1494" t="n">
        <v>38</v>
      </c>
      <c r="K1494" t="n">
        <v>39</v>
      </c>
      <c r="L1494" t="n">
        <v>-39</v>
      </c>
      <c r="M1494" t="n">
        <v>0</v>
      </c>
      <c r="N1494" t="n">
        <v>0</v>
      </c>
      <c r="O1494" t="inlineStr">
        <is>
          <t>不可 #3</t>
        </is>
      </c>
      <c r="P1494" t="inlineStr">
        <is>
          <t>有り</t>
        </is>
      </c>
      <c r="R1494" s="4">
        <f>IF(COUNT($M1494:$N1494)=0,"",IF(AND(IF($N1494&lt;&gt;"",$N1494,$M1494)&lt;=0,$O1494&lt;&gt;"可"),"警告",""))</f>
        <v/>
      </c>
      <c r="S1494" s="4">
        <f>IF(COUNT($M1494:$N1494)=0,0,IF(IF($N1494&lt;&gt;"",$N1494,$M1494)&gt;=スコアリング基準!$B$20,スコアリング基準!$C$20,IF(IF($N1494&lt;&gt;"",$N1494,$M1494)&gt;=スコアリング基準!$B$21,スコアリング基準!$C$21,IF(IF($N1494&lt;&gt;"",$N1494,$M1494)&gt;0,スコアリング基準!$C$22,0))))</f>
        <v/>
      </c>
      <c r="T1494" s="4">
        <f>IF($O1494="可",スコアリング基準!$C$23,0)</f>
        <v/>
      </c>
      <c r="U1494" s="4">
        <f>IF(OR(COUNT($K1494:$L1494)&lt;2,$K1494=0),0,IF(ABS($L1494)/$K1494&lt;=スコアリング基準!$B$24,スコアリング基準!$C$24,IF(ABS($L1494)/$K1494&lt;=スコアリング基準!$B$25,スコアリング基準!$C$25,IF(ABS($L1494)/$K1494&lt;=スコアリング基準!$B$26,スコアリング基準!$C$26,0))))</f>
        <v/>
      </c>
      <c r="V1494" s="4">
        <f>IF($P1494="なし",スコアリング基準!$C$27,0)</f>
        <v/>
      </c>
      <c r="W1494" s="4">
        <f>IF($F1494="",0,IF(ISNUMBER($F1494),IF($F1494&lt;=スコアリング基準!$B$28,スコアリング基準!$C$28,スコアリング基準!$C$29),0))</f>
        <v/>
      </c>
      <c r="X1494" s="4">
        <f>IFERROR(VLOOKUP($B1494,スコアリング基準!$A$36:$B$46,2,FALSE),0)</f>
        <v/>
      </c>
      <c r="Y1494" s="4">
        <f>SUM($S1494:$X1494)</f>
        <v/>
      </c>
      <c r="Z1494" s="4">
        <f>IF(COUNT($M1494:$N1494)=0,"データ無",IF($Y1494&gt;=スコアリング基準!$B$30,"S",IF($Y1494&gt;=スコアリング基準!$B$31,"A",IF($Y1494&gt;=スコアリング基準!$B$32,"B","C"))))</f>
        <v/>
      </c>
      <c r="AA1494">
        <f>IFERROR(INDEX(実績DB!$I$3:$I$104,MATCH($B1494&amp;$C1494,実績DB!$J$3:$J$104,0)),"")</f>
        <v/>
      </c>
    </row>
    <row r="1495">
      <c r="A1495" t="n">
        <v>1493</v>
      </c>
      <c r="B1495" t="inlineStr">
        <is>
          <t>東京</t>
        </is>
      </c>
      <c r="C1495" t="inlineStr">
        <is>
          <t>塩浜変電所</t>
        </is>
      </c>
      <c r="D1495" t="inlineStr">
        <is>
          <t>神奈川県</t>
        </is>
      </c>
      <c r="E1495" t="n">
        <v>66</v>
      </c>
      <c r="G1495" s="3" t="n">
        <v>35.526983</v>
      </c>
      <c r="H1495" s="3" t="n">
        <v>139.747875</v>
      </c>
      <c r="I1495" t="inlineStr">
        <is>
          <t>OSM実測</t>
        </is>
      </c>
      <c r="J1495" t="n">
        <v>300</v>
      </c>
      <c r="K1495" t="n">
        <v>171</v>
      </c>
      <c r="L1495" t="n">
        <v>-30</v>
      </c>
      <c r="O1495" t="inlineStr">
        <is>
          <t>可</t>
        </is>
      </c>
      <c r="P1495" t="inlineStr">
        <is>
          <t>有り</t>
        </is>
      </c>
      <c r="R1495" s="4">
        <f>IF(COUNT($M1495:$N1495)=0,"",IF(AND(IF($N1495&lt;&gt;"",$N1495,$M1495)&lt;=0,$O1495&lt;&gt;"可"),"警告",""))</f>
        <v/>
      </c>
      <c r="S1495" s="4">
        <f>IF(COUNT($M1495:$N1495)=0,0,IF(IF($N1495&lt;&gt;"",$N1495,$M1495)&gt;=スコアリング基準!$B$20,スコアリング基準!$C$20,IF(IF($N1495&lt;&gt;"",$N1495,$M1495)&gt;=スコアリング基準!$B$21,スコアリング基準!$C$21,IF(IF($N1495&lt;&gt;"",$N1495,$M1495)&gt;0,スコアリング基準!$C$22,0))))</f>
        <v/>
      </c>
      <c r="T1495" s="4">
        <f>IF($O1495="可",スコアリング基準!$C$23,0)</f>
        <v/>
      </c>
      <c r="U1495" s="4">
        <f>IF(OR(COUNT($K1495:$L1495)&lt;2,$K1495=0),0,IF(ABS($L1495)/$K1495&lt;=スコアリング基準!$B$24,スコアリング基準!$C$24,IF(ABS($L1495)/$K1495&lt;=スコアリング基準!$B$25,スコアリング基準!$C$25,IF(ABS($L1495)/$K1495&lt;=スコアリング基準!$B$26,スコアリング基準!$C$26,0))))</f>
        <v/>
      </c>
      <c r="V1495" s="4">
        <f>IF($P1495="なし",スコアリング基準!$C$27,0)</f>
        <v/>
      </c>
      <c r="W1495" s="4">
        <f>IF($F1495="",0,IF(ISNUMBER($F1495),IF($F1495&lt;=スコアリング基準!$B$28,スコアリング基準!$C$28,スコアリング基準!$C$29),0))</f>
        <v/>
      </c>
      <c r="X1495" s="4">
        <f>IFERROR(VLOOKUP($B1495,スコアリング基準!$A$36:$B$46,2,FALSE),0)</f>
        <v/>
      </c>
      <c r="Y1495" s="4">
        <f>SUM($S1495:$X1495)</f>
        <v/>
      </c>
      <c r="Z1495" s="4">
        <f>IF(COUNT($M1495:$N1495)=0,"データ無",IF($Y1495&gt;=スコアリング基準!$B$30,"S",IF($Y1495&gt;=スコアリング基準!$B$31,"A",IF($Y1495&gt;=スコアリング基準!$B$32,"B","C"))))</f>
        <v/>
      </c>
      <c r="AA1495">
        <f>IFERROR(INDEX(実績DB!$I$3:$I$104,MATCH($B1495&amp;$C1495,実績DB!$J$3:$J$104,0)),"")</f>
        <v/>
      </c>
    </row>
    <row r="1496">
      <c r="A1496" t="n">
        <v>1494</v>
      </c>
      <c r="B1496" t="inlineStr">
        <is>
          <t>東京</t>
        </is>
      </c>
      <c r="C1496" t="inlineStr">
        <is>
          <t>塩焼変電所</t>
        </is>
      </c>
      <c r="D1496" t="inlineStr">
        <is>
          <t>東京都</t>
        </is>
      </c>
      <c r="E1496" t="n">
        <v>66</v>
      </c>
      <c r="G1496" s="3" t="n">
        <v>35.684078</v>
      </c>
      <c r="H1496" s="3" t="n">
        <v>139.923804</v>
      </c>
      <c r="I1496" t="inlineStr">
        <is>
          <t>OSM実測</t>
        </is>
      </c>
      <c r="J1496" t="n">
        <v>57</v>
      </c>
      <c r="K1496" t="n">
        <v>59</v>
      </c>
      <c r="L1496" t="n">
        <v>-40</v>
      </c>
      <c r="M1496" t="n">
        <v>19</v>
      </c>
      <c r="N1496" t="n">
        <v>0</v>
      </c>
      <c r="O1496" t="inlineStr">
        <is>
          <t>不可 #3</t>
        </is>
      </c>
      <c r="P1496" t="inlineStr">
        <is>
          <t>有り</t>
        </is>
      </c>
      <c r="R1496" s="4">
        <f>IF(COUNT($M1496:$N1496)=0,"",IF(AND(IF($N1496&lt;&gt;"",$N1496,$M1496)&lt;=0,$O1496&lt;&gt;"可"),"警告",""))</f>
        <v/>
      </c>
      <c r="S1496" s="4">
        <f>IF(COUNT($M1496:$N1496)=0,0,IF(IF($N1496&lt;&gt;"",$N1496,$M1496)&gt;=スコアリング基準!$B$20,スコアリング基準!$C$20,IF(IF($N1496&lt;&gt;"",$N1496,$M1496)&gt;=スコアリング基準!$B$21,スコアリング基準!$C$21,IF(IF($N1496&lt;&gt;"",$N1496,$M1496)&gt;0,スコアリング基準!$C$22,0))))</f>
        <v/>
      </c>
      <c r="T1496" s="4">
        <f>IF($O1496="可",スコアリング基準!$C$23,0)</f>
        <v/>
      </c>
      <c r="U1496" s="4">
        <f>IF(OR(COUNT($K1496:$L1496)&lt;2,$K1496=0),0,IF(ABS($L1496)/$K1496&lt;=スコアリング基準!$B$24,スコアリング基準!$C$24,IF(ABS($L1496)/$K1496&lt;=スコアリング基準!$B$25,スコアリング基準!$C$25,IF(ABS($L1496)/$K1496&lt;=スコアリング基準!$B$26,スコアリング基準!$C$26,0))))</f>
        <v/>
      </c>
      <c r="V1496" s="4">
        <f>IF($P1496="なし",スコアリング基準!$C$27,0)</f>
        <v/>
      </c>
      <c r="W1496" s="4">
        <f>IF($F1496="",0,IF(ISNUMBER($F1496),IF($F1496&lt;=スコアリング基準!$B$28,スコアリング基準!$C$28,スコアリング基準!$C$29),0))</f>
        <v/>
      </c>
      <c r="X1496" s="4">
        <f>IFERROR(VLOOKUP($B1496,スコアリング基準!$A$36:$B$46,2,FALSE),0)</f>
        <v/>
      </c>
      <c r="Y1496" s="4">
        <f>SUM($S1496:$X1496)</f>
        <v/>
      </c>
      <c r="Z1496" s="4">
        <f>IF(COUNT($M1496:$N1496)=0,"データ無",IF($Y1496&gt;=スコアリング基準!$B$30,"S",IF($Y1496&gt;=スコアリング基準!$B$31,"A",IF($Y1496&gt;=スコアリング基準!$B$32,"B","C"))))</f>
        <v/>
      </c>
      <c r="AA1496">
        <f>IFERROR(INDEX(実績DB!$I$3:$I$104,MATCH($B1496&amp;$C1496,実績DB!$J$3:$J$104,0)),"")</f>
        <v/>
      </c>
    </row>
    <row r="1497">
      <c r="A1497" t="n">
        <v>1495</v>
      </c>
      <c r="B1497" t="inlineStr">
        <is>
          <t>東京</t>
        </is>
      </c>
      <c r="C1497" t="inlineStr">
        <is>
          <t>境野変電所</t>
        </is>
      </c>
      <c r="D1497" t="inlineStr">
        <is>
          <t>群馬県</t>
        </is>
      </c>
      <c r="E1497" t="n">
        <v>66</v>
      </c>
      <c r="G1497" s="3" t="n">
        <v>36.392098</v>
      </c>
      <c r="H1497" s="3" t="n">
        <v>139.344299</v>
      </c>
      <c r="I1497" t="inlineStr">
        <is>
          <t>OSM実測</t>
        </is>
      </c>
      <c r="J1497" t="n">
        <v>47</v>
      </c>
      <c r="K1497" t="n">
        <v>49</v>
      </c>
      <c r="L1497" t="n">
        <v>-38</v>
      </c>
      <c r="M1497" t="n">
        <v>11</v>
      </c>
      <c r="N1497" t="n">
        <v>11</v>
      </c>
      <c r="O1497" t="inlineStr">
        <is>
          <t>不可 #3</t>
        </is>
      </c>
      <c r="P1497" t="inlineStr">
        <is>
          <t>なし</t>
        </is>
      </c>
      <c r="R1497" s="4">
        <f>IF(COUNT($M1497:$N1497)=0,"",IF(AND(IF($N1497&lt;&gt;"",$N1497,$M1497)&lt;=0,$O1497&lt;&gt;"可"),"警告",""))</f>
        <v/>
      </c>
      <c r="S1497" s="4">
        <f>IF(COUNT($M1497:$N1497)=0,0,IF(IF($N1497&lt;&gt;"",$N1497,$M1497)&gt;=スコアリング基準!$B$20,スコアリング基準!$C$20,IF(IF($N1497&lt;&gt;"",$N1497,$M1497)&gt;=スコアリング基準!$B$21,スコアリング基準!$C$21,IF(IF($N1497&lt;&gt;"",$N1497,$M1497)&gt;0,スコアリング基準!$C$22,0))))</f>
        <v/>
      </c>
      <c r="T1497" s="4">
        <f>IF($O1497="可",スコアリング基準!$C$23,0)</f>
        <v/>
      </c>
      <c r="U1497" s="4">
        <f>IF(OR(COUNT($K1497:$L1497)&lt;2,$K1497=0),0,IF(ABS($L1497)/$K1497&lt;=スコアリング基準!$B$24,スコアリング基準!$C$24,IF(ABS($L1497)/$K1497&lt;=スコアリング基準!$B$25,スコアリング基準!$C$25,IF(ABS($L1497)/$K1497&lt;=スコアリング基準!$B$26,スコアリング基準!$C$26,0))))</f>
        <v/>
      </c>
      <c r="V1497" s="4">
        <f>IF($P1497="なし",スコアリング基準!$C$27,0)</f>
        <v/>
      </c>
      <c r="W1497" s="4">
        <f>IF($F1497="",0,IF(ISNUMBER($F1497),IF($F1497&lt;=スコアリング基準!$B$28,スコアリング基準!$C$28,スコアリング基準!$C$29),0))</f>
        <v/>
      </c>
      <c r="X1497" s="4">
        <f>IFERROR(VLOOKUP($B1497,スコアリング基準!$A$36:$B$46,2,FALSE),0)</f>
        <v/>
      </c>
      <c r="Y1497" s="4">
        <f>SUM($S1497:$X1497)</f>
        <v/>
      </c>
      <c r="Z1497" s="4">
        <f>IF(COUNT($M1497:$N1497)=0,"データ無",IF($Y1497&gt;=スコアリング基準!$B$30,"S",IF($Y1497&gt;=スコアリング基準!$B$31,"A",IF($Y1497&gt;=スコアリング基準!$B$32,"B","C"))))</f>
        <v/>
      </c>
      <c r="AA1497">
        <f>IFERROR(INDEX(実績DB!$I$3:$I$104,MATCH($B1497&amp;$C1497,実績DB!$J$3:$J$104,0)),"")</f>
        <v/>
      </c>
    </row>
    <row r="1498">
      <c r="A1498" t="n">
        <v>1496</v>
      </c>
      <c r="B1498" t="inlineStr">
        <is>
          <t>東京</t>
        </is>
      </c>
      <c r="C1498" t="inlineStr">
        <is>
          <t>増尾変電所</t>
        </is>
      </c>
      <c r="D1498" t="inlineStr">
        <is>
          <t>千葉県</t>
        </is>
      </c>
      <c r="E1498" t="n">
        <v>66</v>
      </c>
      <c r="G1498" s="3" t="n">
        <v>35.83126</v>
      </c>
      <c r="H1498" s="3" t="n">
        <v>139.989508</v>
      </c>
      <c r="I1498" t="inlineStr">
        <is>
          <t>OSM実測</t>
        </is>
      </c>
      <c r="J1498" t="n">
        <v>57</v>
      </c>
      <c r="K1498" t="n">
        <v>59</v>
      </c>
      <c r="L1498" t="n">
        <v>-42</v>
      </c>
      <c r="M1498" t="n">
        <v>17</v>
      </c>
      <c r="N1498" t="n">
        <v>0</v>
      </c>
      <c r="O1498" t="inlineStr">
        <is>
          <t>不可 #3</t>
        </is>
      </c>
      <c r="P1498" t="inlineStr">
        <is>
          <t>有り</t>
        </is>
      </c>
      <c r="R1498" s="4">
        <f>IF(COUNT($M1498:$N1498)=0,"",IF(AND(IF($N1498&lt;&gt;"",$N1498,$M1498)&lt;=0,$O1498&lt;&gt;"可"),"警告",""))</f>
        <v/>
      </c>
      <c r="S1498" s="4">
        <f>IF(COUNT($M1498:$N1498)=0,0,IF(IF($N1498&lt;&gt;"",$N1498,$M1498)&gt;=スコアリング基準!$B$20,スコアリング基準!$C$20,IF(IF($N1498&lt;&gt;"",$N1498,$M1498)&gt;=スコアリング基準!$B$21,スコアリング基準!$C$21,IF(IF($N1498&lt;&gt;"",$N1498,$M1498)&gt;0,スコアリング基準!$C$22,0))))</f>
        <v/>
      </c>
      <c r="T1498" s="4">
        <f>IF($O1498="可",スコアリング基準!$C$23,0)</f>
        <v/>
      </c>
      <c r="U1498" s="4">
        <f>IF(OR(COUNT($K1498:$L1498)&lt;2,$K1498=0),0,IF(ABS($L1498)/$K1498&lt;=スコアリング基準!$B$24,スコアリング基準!$C$24,IF(ABS($L1498)/$K1498&lt;=スコアリング基準!$B$25,スコアリング基準!$C$25,IF(ABS($L1498)/$K1498&lt;=スコアリング基準!$B$26,スコアリング基準!$C$26,0))))</f>
        <v/>
      </c>
      <c r="V1498" s="4">
        <f>IF($P1498="なし",スコアリング基準!$C$27,0)</f>
        <v/>
      </c>
      <c r="W1498" s="4">
        <f>IF($F1498="",0,IF(ISNUMBER($F1498),IF($F1498&lt;=スコアリング基準!$B$28,スコアリング基準!$C$28,スコアリング基準!$C$29),0))</f>
        <v/>
      </c>
      <c r="X1498" s="4">
        <f>IFERROR(VLOOKUP($B1498,スコアリング基準!$A$36:$B$46,2,FALSE),0)</f>
        <v/>
      </c>
      <c r="Y1498" s="4">
        <f>SUM($S1498:$X1498)</f>
        <v/>
      </c>
      <c r="Z1498" s="4">
        <f>IF(COUNT($M1498:$N1498)=0,"データ無",IF($Y1498&gt;=スコアリング基準!$B$30,"S",IF($Y1498&gt;=スコアリング基準!$B$31,"A",IF($Y1498&gt;=スコアリング基準!$B$32,"B","C"))))</f>
        <v/>
      </c>
      <c r="AA1498">
        <f>IFERROR(INDEX(実績DB!$I$3:$I$104,MATCH($B1498&amp;$C1498,実績DB!$J$3:$J$104,0)),"")</f>
        <v/>
      </c>
    </row>
    <row r="1499">
      <c r="A1499" t="n">
        <v>1497</v>
      </c>
      <c r="B1499" t="inlineStr">
        <is>
          <t>東京</t>
        </is>
      </c>
      <c r="C1499" t="inlineStr">
        <is>
          <t>増戸変電所</t>
        </is>
      </c>
      <c r="D1499" t="inlineStr">
        <is>
          <t>東京都</t>
        </is>
      </c>
      <c r="E1499" t="n">
        <v>66</v>
      </c>
      <c r="G1499" s="3" t="n">
        <v>35.732617</v>
      </c>
      <c r="H1499" s="3" t="n">
        <v>139.249253</v>
      </c>
      <c r="I1499" t="inlineStr">
        <is>
          <t>OSM実測</t>
        </is>
      </c>
      <c r="J1499" t="n">
        <v>38</v>
      </c>
      <c r="K1499" t="n">
        <v>39</v>
      </c>
      <c r="L1499" t="n">
        <v>-20</v>
      </c>
      <c r="M1499" t="n">
        <v>19</v>
      </c>
      <c r="N1499" t="n">
        <v>19</v>
      </c>
      <c r="O1499" t="inlineStr">
        <is>
          <t>不可 #3</t>
        </is>
      </c>
      <c r="P1499" t="inlineStr">
        <is>
          <t>なし</t>
        </is>
      </c>
      <c r="R1499" s="4">
        <f>IF(COUNT($M1499:$N1499)=0,"",IF(AND(IF($N1499&lt;&gt;"",$N1499,$M1499)&lt;=0,$O1499&lt;&gt;"可"),"警告",""))</f>
        <v/>
      </c>
      <c r="S1499" s="4">
        <f>IF(COUNT($M1499:$N1499)=0,0,IF(IF($N1499&lt;&gt;"",$N1499,$M1499)&gt;=スコアリング基準!$B$20,スコアリング基準!$C$20,IF(IF($N1499&lt;&gt;"",$N1499,$M1499)&gt;=スコアリング基準!$B$21,スコアリング基準!$C$21,IF(IF($N1499&lt;&gt;"",$N1499,$M1499)&gt;0,スコアリング基準!$C$22,0))))</f>
        <v/>
      </c>
      <c r="T1499" s="4">
        <f>IF($O1499="可",スコアリング基準!$C$23,0)</f>
        <v/>
      </c>
      <c r="U1499" s="4">
        <f>IF(OR(COUNT($K1499:$L1499)&lt;2,$K1499=0),0,IF(ABS($L1499)/$K1499&lt;=スコアリング基準!$B$24,スコアリング基準!$C$24,IF(ABS($L1499)/$K1499&lt;=スコアリング基準!$B$25,スコアリング基準!$C$25,IF(ABS($L1499)/$K1499&lt;=スコアリング基準!$B$26,スコアリング基準!$C$26,0))))</f>
        <v/>
      </c>
      <c r="V1499" s="4">
        <f>IF($P1499="なし",スコアリング基準!$C$27,0)</f>
        <v/>
      </c>
      <c r="W1499" s="4">
        <f>IF($F1499="",0,IF(ISNUMBER($F1499),IF($F1499&lt;=スコアリング基準!$B$28,スコアリング基準!$C$28,スコアリング基準!$C$29),0))</f>
        <v/>
      </c>
      <c r="X1499" s="4">
        <f>IFERROR(VLOOKUP($B1499,スコアリング基準!$A$36:$B$46,2,FALSE),0)</f>
        <v/>
      </c>
      <c r="Y1499" s="4">
        <f>SUM($S1499:$X1499)</f>
        <v/>
      </c>
      <c r="Z1499" s="4">
        <f>IF(COUNT($M1499:$N1499)=0,"データ無",IF($Y1499&gt;=スコアリング基準!$B$30,"S",IF($Y1499&gt;=スコアリング基準!$B$31,"A",IF($Y1499&gt;=スコアリング基準!$B$32,"B","C"))))</f>
        <v/>
      </c>
      <c r="AA1499">
        <f>IFERROR(INDEX(実績DB!$I$3:$I$104,MATCH($B1499&amp;$C1499,実績DB!$J$3:$J$104,0)),"")</f>
        <v/>
      </c>
    </row>
    <row r="1500">
      <c r="A1500" t="n">
        <v>1498</v>
      </c>
      <c r="B1500" t="inlineStr">
        <is>
          <t>東京</t>
        </is>
      </c>
      <c r="C1500" t="inlineStr">
        <is>
          <t>壬生変電所</t>
        </is>
      </c>
      <c r="D1500" t="inlineStr">
        <is>
          <t>栃木県</t>
        </is>
      </c>
      <c r="E1500" t="n">
        <v>66</v>
      </c>
      <c r="G1500" s="3" t="n">
        <v>36.435808</v>
      </c>
      <c r="H1500" s="3" t="n">
        <v>139.811345</v>
      </c>
      <c r="I1500" t="inlineStr">
        <is>
          <t>OSM実測</t>
        </is>
      </c>
      <c r="J1500" t="n">
        <v>38</v>
      </c>
      <c r="K1500" t="n">
        <v>39</v>
      </c>
      <c r="L1500" t="n">
        <v>-39</v>
      </c>
      <c r="M1500" t="n">
        <v>0</v>
      </c>
      <c r="N1500" t="n">
        <v>0</v>
      </c>
      <c r="O1500" t="inlineStr">
        <is>
          <t>不可 #3</t>
        </is>
      </c>
      <c r="P1500" t="inlineStr">
        <is>
          <t>有り</t>
        </is>
      </c>
      <c r="R1500" s="4">
        <f>IF(COUNT($M1500:$N1500)=0,"",IF(AND(IF($N1500&lt;&gt;"",$N1500,$M1500)&lt;=0,$O1500&lt;&gt;"可"),"警告",""))</f>
        <v/>
      </c>
      <c r="S1500" s="4">
        <f>IF(COUNT($M1500:$N1500)=0,0,IF(IF($N1500&lt;&gt;"",$N1500,$M1500)&gt;=スコアリング基準!$B$20,スコアリング基準!$C$20,IF(IF($N1500&lt;&gt;"",$N1500,$M1500)&gt;=スコアリング基準!$B$21,スコアリング基準!$C$21,IF(IF($N1500&lt;&gt;"",$N1500,$M1500)&gt;0,スコアリング基準!$C$22,0))))</f>
        <v/>
      </c>
      <c r="T1500" s="4">
        <f>IF($O1500="可",スコアリング基準!$C$23,0)</f>
        <v/>
      </c>
      <c r="U1500" s="4">
        <f>IF(OR(COUNT($K1500:$L1500)&lt;2,$K1500=0),0,IF(ABS($L1500)/$K1500&lt;=スコアリング基準!$B$24,スコアリング基準!$C$24,IF(ABS($L1500)/$K1500&lt;=スコアリング基準!$B$25,スコアリング基準!$C$25,IF(ABS($L1500)/$K1500&lt;=スコアリング基準!$B$26,スコアリング基準!$C$26,0))))</f>
        <v/>
      </c>
      <c r="V1500" s="4">
        <f>IF($P1500="なし",スコアリング基準!$C$27,0)</f>
        <v/>
      </c>
      <c r="W1500" s="4">
        <f>IF($F1500="",0,IF(ISNUMBER($F1500),IF($F1500&lt;=スコアリング基準!$B$28,スコアリング基準!$C$28,スコアリング基準!$C$29),0))</f>
        <v/>
      </c>
      <c r="X1500" s="4">
        <f>IFERROR(VLOOKUP($B1500,スコアリング基準!$A$36:$B$46,2,FALSE),0)</f>
        <v/>
      </c>
      <c r="Y1500" s="4">
        <f>SUM($S1500:$X1500)</f>
        <v/>
      </c>
      <c r="Z1500" s="4">
        <f>IF(COUNT($M1500:$N1500)=0,"データ無",IF($Y1500&gt;=スコアリング基準!$B$30,"S",IF($Y1500&gt;=スコアリング基準!$B$31,"A",IF($Y1500&gt;=スコアリング基準!$B$32,"B","C"))))</f>
        <v/>
      </c>
      <c r="AA1500">
        <f>IFERROR(INDEX(実績DB!$I$3:$I$104,MATCH($B1500&amp;$C1500,実績DB!$J$3:$J$104,0)),"")</f>
        <v/>
      </c>
    </row>
    <row r="1501">
      <c r="A1501" t="n">
        <v>1499</v>
      </c>
      <c r="B1501" t="inlineStr">
        <is>
          <t>東京</t>
        </is>
      </c>
      <c r="C1501" t="inlineStr">
        <is>
          <t>多古変電所</t>
        </is>
      </c>
      <c r="D1501" t="inlineStr">
        <is>
          <t>神奈川県</t>
        </is>
      </c>
      <c r="E1501" t="n">
        <v>66</v>
      </c>
      <c r="G1501" s="3" t="n">
        <v>35.273432</v>
      </c>
      <c r="H1501" s="3" t="n">
        <v>139.152843</v>
      </c>
      <c r="I1501" t="inlineStr">
        <is>
          <t>OSM実測</t>
        </is>
      </c>
      <c r="J1501" t="n">
        <v>57</v>
      </c>
      <c r="K1501" t="n">
        <v>59</v>
      </c>
      <c r="L1501" t="n">
        <v>-40</v>
      </c>
      <c r="M1501" t="n">
        <v>19</v>
      </c>
      <c r="N1501" t="n">
        <v>19</v>
      </c>
      <c r="O1501" t="inlineStr">
        <is>
          <t>不可 #3</t>
        </is>
      </c>
      <c r="P1501" t="inlineStr">
        <is>
          <t>なし</t>
        </is>
      </c>
      <c r="R1501" s="4">
        <f>IF(COUNT($M1501:$N1501)=0,"",IF(AND(IF($N1501&lt;&gt;"",$N1501,$M1501)&lt;=0,$O1501&lt;&gt;"可"),"警告",""))</f>
        <v/>
      </c>
      <c r="S1501" s="4">
        <f>IF(COUNT($M1501:$N1501)=0,0,IF(IF($N1501&lt;&gt;"",$N1501,$M1501)&gt;=スコアリング基準!$B$20,スコアリング基準!$C$20,IF(IF($N1501&lt;&gt;"",$N1501,$M1501)&gt;=スコアリング基準!$B$21,スコアリング基準!$C$21,IF(IF($N1501&lt;&gt;"",$N1501,$M1501)&gt;0,スコアリング基準!$C$22,0))))</f>
        <v/>
      </c>
      <c r="T1501" s="4">
        <f>IF($O1501="可",スコアリング基準!$C$23,0)</f>
        <v/>
      </c>
      <c r="U1501" s="4">
        <f>IF(OR(COUNT($K1501:$L1501)&lt;2,$K1501=0),0,IF(ABS($L1501)/$K1501&lt;=スコアリング基準!$B$24,スコアリング基準!$C$24,IF(ABS($L1501)/$K1501&lt;=スコアリング基準!$B$25,スコアリング基準!$C$25,IF(ABS($L1501)/$K1501&lt;=スコアリング基準!$B$26,スコアリング基準!$C$26,0))))</f>
        <v/>
      </c>
      <c r="V1501" s="4">
        <f>IF($P1501="なし",スコアリング基準!$C$27,0)</f>
        <v/>
      </c>
      <c r="W1501" s="4">
        <f>IF($F1501="",0,IF(ISNUMBER($F1501),IF($F1501&lt;=スコアリング基準!$B$28,スコアリング基準!$C$28,スコアリング基準!$C$29),0))</f>
        <v/>
      </c>
      <c r="X1501" s="4">
        <f>IFERROR(VLOOKUP($B1501,スコアリング基準!$A$36:$B$46,2,FALSE),0)</f>
        <v/>
      </c>
      <c r="Y1501" s="4">
        <f>SUM($S1501:$X1501)</f>
        <v/>
      </c>
      <c r="Z1501" s="4">
        <f>IF(COUNT($M1501:$N1501)=0,"データ無",IF($Y1501&gt;=スコアリング基準!$B$30,"S",IF($Y1501&gt;=スコアリング基準!$B$31,"A",IF($Y1501&gt;=スコアリング基準!$B$32,"B","C"))))</f>
        <v/>
      </c>
      <c r="AA1501">
        <f>IFERROR(INDEX(実績DB!$I$3:$I$104,MATCH($B1501&amp;$C1501,実績DB!$J$3:$J$104,0)),"")</f>
        <v/>
      </c>
    </row>
    <row r="1502">
      <c r="A1502" t="n">
        <v>1500</v>
      </c>
      <c r="B1502" t="inlineStr">
        <is>
          <t>東京</t>
        </is>
      </c>
      <c r="C1502" t="inlineStr">
        <is>
          <t>多賀変電所</t>
        </is>
      </c>
      <c r="D1502" t="inlineStr">
        <is>
          <t>茨城県</t>
        </is>
      </c>
      <c r="E1502" t="n">
        <v>66</v>
      </c>
      <c r="G1502" s="3" t="n">
        <v>36.526117</v>
      </c>
      <c r="H1502" s="3" t="n">
        <v>140.616199</v>
      </c>
      <c r="I1502" t="inlineStr">
        <is>
          <t>OSM実測</t>
        </is>
      </c>
      <c r="J1502" t="n">
        <v>42</v>
      </c>
      <c r="K1502" t="n">
        <v>44</v>
      </c>
      <c r="L1502" t="n">
        <v>-35</v>
      </c>
      <c r="M1502" t="n">
        <v>9</v>
      </c>
      <c r="N1502" t="n">
        <v>0</v>
      </c>
      <c r="O1502" t="inlineStr">
        <is>
          <t>不可 #3</t>
        </is>
      </c>
      <c r="P1502" t="inlineStr">
        <is>
          <t>有り</t>
        </is>
      </c>
      <c r="R1502" s="4">
        <f>IF(COUNT($M1502:$N1502)=0,"",IF(AND(IF($N1502&lt;&gt;"",$N1502,$M1502)&lt;=0,$O1502&lt;&gt;"可"),"警告",""))</f>
        <v/>
      </c>
      <c r="S1502" s="4">
        <f>IF(COUNT($M1502:$N1502)=0,0,IF(IF($N1502&lt;&gt;"",$N1502,$M1502)&gt;=スコアリング基準!$B$20,スコアリング基準!$C$20,IF(IF($N1502&lt;&gt;"",$N1502,$M1502)&gt;=スコアリング基準!$B$21,スコアリング基準!$C$21,IF(IF($N1502&lt;&gt;"",$N1502,$M1502)&gt;0,スコアリング基準!$C$22,0))))</f>
        <v/>
      </c>
      <c r="T1502" s="4">
        <f>IF($O1502="可",スコアリング基準!$C$23,0)</f>
        <v/>
      </c>
      <c r="U1502" s="4">
        <f>IF(OR(COUNT($K1502:$L1502)&lt;2,$K1502=0),0,IF(ABS($L1502)/$K1502&lt;=スコアリング基準!$B$24,スコアリング基準!$C$24,IF(ABS($L1502)/$K1502&lt;=スコアリング基準!$B$25,スコアリング基準!$C$25,IF(ABS($L1502)/$K1502&lt;=スコアリング基準!$B$26,スコアリング基準!$C$26,0))))</f>
        <v/>
      </c>
      <c r="V1502" s="4">
        <f>IF($P1502="なし",スコアリング基準!$C$27,0)</f>
        <v/>
      </c>
      <c r="W1502" s="4">
        <f>IF($F1502="",0,IF(ISNUMBER($F1502),IF($F1502&lt;=スコアリング基準!$B$28,スコアリング基準!$C$28,スコアリング基準!$C$29),0))</f>
        <v/>
      </c>
      <c r="X1502" s="4">
        <f>IFERROR(VLOOKUP($B1502,スコアリング基準!$A$36:$B$46,2,FALSE),0)</f>
        <v/>
      </c>
      <c r="Y1502" s="4">
        <f>SUM($S1502:$X1502)</f>
        <v/>
      </c>
      <c r="Z1502" s="4">
        <f>IF(COUNT($M1502:$N1502)=0,"データ無",IF($Y1502&gt;=スコアリング基準!$B$30,"S",IF($Y1502&gt;=スコアリング基準!$B$31,"A",IF($Y1502&gt;=スコアリング基準!$B$32,"B","C"))))</f>
        <v/>
      </c>
      <c r="AA1502">
        <f>IFERROR(INDEX(実績DB!$I$3:$I$104,MATCH($B1502&amp;$C1502,実績DB!$J$3:$J$104,0)),"")</f>
        <v/>
      </c>
    </row>
    <row r="1503">
      <c r="A1503" t="n">
        <v>1501</v>
      </c>
      <c r="B1503" t="inlineStr">
        <is>
          <t>東京</t>
        </is>
      </c>
      <c r="C1503" t="inlineStr">
        <is>
          <t>大みか変電所</t>
        </is>
      </c>
      <c r="D1503" t="inlineStr">
        <is>
          <t>茨城県</t>
        </is>
      </c>
      <c r="E1503" t="n">
        <v>66</v>
      </c>
      <c r="G1503" s="3" t="n">
        <v>36.506658</v>
      </c>
      <c r="H1503" s="3" t="n">
        <v>140.61469</v>
      </c>
      <c r="I1503" t="inlineStr">
        <is>
          <t>OSM実測</t>
        </is>
      </c>
      <c r="J1503" t="n">
        <v>38</v>
      </c>
      <c r="K1503" t="n">
        <v>39</v>
      </c>
      <c r="L1503" t="n">
        <v>-21</v>
      </c>
      <c r="M1503" t="n">
        <v>18</v>
      </c>
      <c r="N1503" t="n">
        <v>0</v>
      </c>
      <c r="O1503" t="inlineStr">
        <is>
          <t>不可 #3</t>
        </is>
      </c>
      <c r="P1503" t="inlineStr">
        <is>
          <t>有り</t>
        </is>
      </c>
      <c r="R1503" s="4">
        <f>IF(COUNT($M1503:$N1503)=0,"",IF(AND(IF($N1503&lt;&gt;"",$N1503,$M1503)&lt;=0,$O1503&lt;&gt;"可"),"警告",""))</f>
        <v/>
      </c>
      <c r="S1503" s="4">
        <f>IF(COUNT($M1503:$N1503)=0,0,IF(IF($N1503&lt;&gt;"",$N1503,$M1503)&gt;=スコアリング基準!$B$20,スコアリング基準!$C$20,IF(IF($N1503&lt;&gt;"",$N1503,$M1503)&gt;=スコアリング基準!$B$21,スコアリング基準!$C$21,IF(IF($N1503&lt;&gt;"",$N1503,$M1503)&gt;0,スコアリング基準!$C$22,0))))</f>
        <v/>
      </c>
      <c r="T1503" s="4">
        <f>IF($O1503="可",スコアリング基準!$C$23,0)</f>
        <v/>
      </c>
      <c r="U1503" s="4">
        <f>IF(OR(COUNT($K1503:$L1503)&lt;2,$K1503=0),0,IF(ABS($L1503)/$K1503&lt;=スコアリング基準!$B$24,スコアリング基準!$C$24,IF(ABS($L1503)/$K1503&lt;=スコアリング基準!$B$25,スコアリング基準!$C$25,IF(ABS($L1503)/$K1503&lt;=スコアリング基準!$B$26,スコアリング基準!$C$26,0))))</f>
        <v/>
      </c>
      <c r="V1503" s="4">
        <f>IF($P1503="なし",スコアリング基準!$C$27,0)</f>
        <v/>
      </c>
      <c r="W1503" s="4">
        <f>IF($F1503="",0,IF(ISNUMBER($F1503),IF($F1503&lt;=スコアリング基準!$B$28,スコアリング基準!$C$28,スコアリング基準!$C$29),0))</f>
        <v/>
      </c>
      <c r="X1503" s="4">
        <f>IFERROR(VLOOKUP($B1503,スコアリング基準!$A$36:$B$46,2,FALSE),0)</f>
        <v/>
      </c>
      <c r="Y1503" s="4">
        <f>SUM($S1503:$X1503)</f>
        <v/>
      </c>
      <c r="Z1503" s="4">
        <f>IF(COUNT($M1503:$N1503)=0,"データ無",IF($Y1503&gt;=スコアリング基準!$B$30,"S",IF($Y1503&gt;=スコアリング基準!$B$31,"A",IF($Y1503&gt;=スコアリング基準!$B$32,"B","C"))))</f>
        <v/>
      </c>
      <c r="AA1503">
        <f>IFERROR(INDEX(実績DB!$I$3:$I$104,MATCH($B1503&amp;$C1503,実績DB!$J$3:$J$104,0)),"")</f>
        <v/>
      </c>
    </row>
    <row r="1504">
      <c r="A1504" t="n">
        <v>1502</v>
      </c>
      <c r="B1504" t="inlineStr">
        <is>
          <t>東京</t>
        </is>
      </c>
      <c r="C1504" t="inlineStr">
        <is>
          <t>大中居変電所</t>
        </is>
      </c>
      <c r="D1504" t="inlineStr">
        <is>
          <t>埼玉県</t>
        </is>
      </c>
      <c r="E1504" t="n">
        <v>66</v>
      </c>
      <c r="G1504" s="3" t="n">
        <v>35.904737</v>
      </c>
      <c r="H1504" s="3" t="n">
        <v>139.515723</v>
      </c>
      <c r="I1504" t="inlineStr">
        <is>
          <t>OSM実測</t>
        </is>
      </c>
      <c r="J1504" t="n">
        <v>38</v>
      </c>
      <c r="K1504" t="n">
        <v>39</v>
      </c>
      <c r="L1504" t="n">
        <v>-20</v>
      </c>
      <c r="M1504" t="n">
        <v>19</v>
      </c>
      <c r="N1504" t="n">
        <v>0</v>
      </c>
      <c r="O1504" t="inlineStr">
        <is>
          <t>不可 #3</t>
        </is>
      </c>
      <c r="P1504" t="inlineStr">
        <is>
          <t>有り</t>
        </is>
      </c>
      <c r="R1504" s="4">
        <f>IF(COUNT($M1504:$N1504)=0,"",IF(AND(IF($N1504&lt;&gt;"",$N1504,$M1504)&lt;=0,$O1504&lt;&gt;"可"),"警告",""))</f>
        <v/>
      </c>
      <c r="S1504" s="4">
        <f>IF(COUNT($M1504:$N1504)=0,0,IF(IF($N1504&lt;&gt;"",$N1504,$M1504)&gt;=スコアリング基準!$B$20,スコアリング基準!$C$20,IF(IF($N1504&lt;&gt;"",$N1504,$M1504)&gt;=スコアリング基準!$B$21,スコアリング基準!$C$21,IF(IF($N1504&lt;&gt;"",$N1504,$M1504)&gt;0,スコアリング基準!$C$22,0))))</f>
        <v/>
      </c>
      <c r="T1504" s="4">
        <f>IF($O1504="可",スコアリング基準!$C$23,0)</f>
        <v/>
      </c>
      <c r="U1504" s="4">
        <f>IF(OR(COUNT($K1504:$L1504)&lt;2,$K1504=0),0,IF(ABS($L1504)/$K1504&lt;=スコアリング基準!$B$24,スコアリング基準!$C$24,IF(ABS($L1504)/$K1504&lt;=スコアリング基準!$B$25,スコアリング基準!$C$25,IF(ABS($L1504)/$K1504&lt;=スコアリング基準!$B$26,スコアリング基準!$C$26,0))))</f>
        <v/>
      </c>
      <c r="V1504" s="4">
        <f>IF($P1504="なし",スコアリング基準!$C$27,0)</f>
        <v/>
      </c>
      <c r="W1504" s="4">
        <f>IF($F1504="",0,IF(ISNUMBER($F1504),IF($F1504&lt;=スコアリング基準!$B$28,スコアリング基準!$C$28,スコアリング基準!$C$29),0))</f>
        <v/>
      </c>
      <c r="X1504" s="4">
        <f>IFERROR(VLOOKUP($B1504,スコアリング基準!$A$36:$B$46,2,FALSE),0)</f>
        <v/>
      </c>
      <c r="Y1504" s="4">
        <f>SUM($S1504:$X1504)</f>
        <v/>
      </c>
      <c r="Z1504" s="4">
        <f>IF(COUNT($M1504:$N1504)=0,"データ無",IF($Y1504&gt;=スコアリング基準!$B$30,"S",IF($Y1504&gt;=スコアリング基準!$B$31,"A",IF($Y1504&gt;=スコアリング基準!$B$32,"B","C"))))</f>
        <v/>
      </c>
      <c r="AA1504">
        <f>IFERROR(INDEX(実績DB!$I$3:$I$104,MATCH($B1504&amp;$C1504,実績DB!$J$3:$J$104,0)),"")</f>
        <v/>
      </c>
    </row>
    <row r="1505">
      <c r="A1505" t="n">
        <v>1503</v>
      </c>
      <c r="B1505" t="inlineStr">
        <is>
          <t>東京</t>
        </is>
      </c>
      <c r="C1505" t="inlineStr">
        <is>
          <t>大久野変電所</t>
        </is>
      </c>
      <c r="D1505" t="inlineStr">
        <is>
          <t>東京都</t>
        </is>
      </c>
      <c r="E1505" t="n">
        <v>66</v>
      </c>
      <c r="G1505" s="3" t="n">
        <v>35.742303</v>
      </c>
      <c r="H1505" s="3" t="n">
        <v>139.231727</v>
      </c>
      <c r="I1505" t="inlineStr">
        <is>
          <t>OSM実測</t>
        </is>
      </c>
      <c r="J1505" t="n">
        <v>19</v>
      </c>
      <c r="K1505" t="n">
        <v>19</v>
      </c>
      <c r="L1505" t="n">
        <v>-12</v>
      </c>
      <c r="M1505" t="n">
        <v>7</v>
      </c>
      <c r="N1505" t="n">
        <v>7</v>
      </c>
      <c r="O1505" t="inlineStr">
        <is>
          <t>不可 #3</t>
        </is>
      </c>
      <c r="P1505" t="inlineStr">
        <is>
          <t>なし</t>
        </is>
      </c>
      <c r="R1505" s="4">
        <f>IF(COUNT($M1505:$N1505)=0,"",IF(AND(IF($N1505&lt;&gt;"",$N1505,$M1505)&lt;=0,$O1505&lt;&gt;"可"),"警告",""))</f>
        <v/>
      </c>
      <c r="S1505" s="4">
        <f>IF(COUNT($M1505:$N1505)=0,0,IF(IF($N1505&lt;&gt;"",$N1505,$M1505)&gt;=スコアリング基準!$B$20,スコアリング基準!$C$20,IF(IF($N1505&lt;&gt;"",$N1505,$M1505)&gt;=スコアリング基準!$B$21,スコアリング基準!$C$21,IF(IF($N1505&lt;&gt;"",$N1505,$M1505)&gt;0,スコアリング基準!$C$22,0))))</f>
        <v/>
      </c>
      <c r="T1505" s="4">
        <f>IF($O1505="可",スコアリング基準!$C$23,0)</f>
        <v/>
      </c>
      <c r="U1505" s="4">
        <f>IF(OR(COUNT($K1505:$L1505)&lt;2,$K1505=0),0,IF(ABS($L1505)/$K1505&lt;=スコアリング基準!$B$24,スコアリング基準!$C$24,IF(ABS($L1505)/$K1505&lt;=スコアリング基準!$B$25,スコアリング基準!$C$25,IF(ABS($L1505)/$K1505&lt;=スコアリング基準!$B$26,スコアリング基準!$C$26,0))))</f>
        <v/>
      </c>
      <c r="V1505" s="4">
        <f>IF($P1505="なし",スコアリング基準!$C$27,0)</f>
        <v/>
      </c>
      <c r="W1505" s="4">
        <f>IF($F1505="",0,IF(ISNUMBER($F1505),IF($F1505&lt;=スコアリング基準!$B$28,スコアリング基準!$C$28,スコアリング基準!$C$29),0))</f>
        <v/>
      </c>
      <c r="X1505" s="4">
        <f>IFERROR(VLOOKUP($B1505,スコアリング基準!$A$36:$B$46,2,FALSE),0)</f>
        <v/>
      </c>
      <c r="Y1505" s="4">
        <f>SUM($S1505:$X1505)</f>
        <v/>
      </c>
      <c r="Z1505" s="4">
        <f>IF(COUNT($M1505:$N1505)=0,"データ無",IF($Y1505&gt;=スコアリング基準!$B$30,"S",IF($Y1505&gt;=スコアリング基準!$B$31,"A",IF($Y1505&gt;=スコアリング基準!$B$32,"B","C"))))</f>
        <v/>
      </c>
      <c r="AA1505">
        <f>IFERROR(INDEX(実績DB!$I$3:$I$104,MATCH($B1505&amp;$C1505,実績DB!$J$3:$J$104,0)),"")</f>
        <v/>
      </c>
    </row>
    <row r="1506">
      <c r="A1506" t="n">
        <v>1504</v>
      </c>
      <c r="B1506" t="inlineStr">
        <is>
          <t>東京</t>
        </is>
      </c>
      <c r="C1506" t="inlineStr">
        <is>
          <t>大原変電所</t>
        </is>
      </c>
      <c r="D1506" t="inlineStr">
        <is>
          <t>千葉県</t>
        </is>
      </c>
      <c r="E1506" t="n">
        <v>66</v>
      </c>
      <c r="G1506" s="3" t="n">
        <v>35.251102</v>
      </c>
      <c r="H1506" s="3" t="n">
        <v>140.388418</v>
      </c>
      <c r="I1506" t="inlineStr">
        <is>
          <t>OSM実測</t>
        </is>
      </c>
      <c r="J1506" t="n">
        <v>38</v>
      </c>
      <c r="K1506" t="n">
        <v>39</v>
      </c>
      <c r="L1506" t="n">
        <v>-37</v>
      </c>
      <c r="M1506" t="n">
        <v>2</v>
      </c>
      <c r="N1506" t="n">
        <v>0</v>
      </c>
      <c r="O1506" t="inlineStr">
        <is>
          <t>不可 #3</t>
        </is>
      </c>
      <c r="P1506" t="inlineStr">
        <is>
          <t>有り</t>
        </is>
      </c>
      <c r="R1506" s="4">
        <f>IF(COUNT($M1506:$N1506)=0,"",IF(AND(IF($N1506&lt;&gt;"",$N1506,$M1506)&lt;=0,$O1506&lt;&gt;"可"),"警告",""))</f>
        <v/>
      </c>
      <c r="S1506" s="4">
        <f>IF(COUNT($M1506:$N1506)=0,0,IF(IF($N1506&lt;&gt;"",$N1506,$M1506)&gt;=スコアリング基準!$B$20,スコアリング基準!$C$20,IF(IF($N1506&lt;&gt;"",$N1506,$M1506)&gt;=スコアリング基準!$B$21,スコアリング基準!$C$21,IF(IF($N1506&lt;&gt;"",$N1506,$M1506)&gt;0,スコアリング基準!$C$22,0))))</f>
        <v/>
      </c>
      <c r="T1506" s="4">
        <f>IF($O1506="可",スコアリング基準!$C$23,0)</f>
        <v/>
      </c>
      <c r="U1506" s="4">
        <f>IF(OR(COUNT($K1506:$L1506)&lt;2,$K1506=0),0,IF(ABS($L1506)/$K1506&lt;=スコアリング基準!$B$24,スコアリング基準!$C$24,IF(ABS($L1506)/$K1506&lt;=スコアリング基準!$B$25,スコアリング基準!$C$25,IF(ABS($L1506)/$K1506&lt;=スコアリング基準!$B$26,スコアリング基準!$C$26,0))))</f>
        <v/>
      </c>
      <c r="V1506" s="4">
        <f>IF($P1506="なし",スコアリング基準!$C$27,0)</f>
        <v/>
      </c>
      <c r="W1506" s="4">
        <f>IF($F1506="",0,IF(ISNUMBER($F1506),IF($F1506&lt;=スコアリング基準!$B$28,スコアリング基準!$C$28,スコアリング基準!$C$29),0))</f>
        <v/>
      </c>
      <c r="X1506" s="4">
        <f>IFERROR(VLOOKUP($B1506,スコアリング基準!$A$36:$B$46,2,FALSE),0)</f>
        <v/>
      </c>
      <c r="Y1506" s="4">
        <f>SUM($S1506:$X1506)</f>
        <v/>
      </c>
      <c r="Z1506" s="4">
        <f>IF(COUNT($M1506:$N1506)=0,"データ無",IF($Y1506&gt;=スコアリング基準!$B$30,"S",IF($Y1506&gt;=スコアリング基準!$B$31,"A",IF($Y1506&gt;=スコアリング基準!$B$32,"B","C"))))</f>
        <v/>
      </c>
      <c r="AA1506">
        <f>IFERROR(INDEX(実績DB!$I$3:$I$104,MATCH($B1506&amp;$C1506,実績DB!$J$3:$J$104,0)),"")</f>
        <v/>
      </c>
    </row>
    <row r="1507">
      <c r="A1507" t="n">
        <v>1505</v>
      </c>
      <c r="B1507" t="inlineStr">
        <is>
          <t>東京</t>
        </is>
      </c>
      <c r="C1507" t="inlineStr">
        <is>
          <t>大和変電所</t>
        </is>
      </c>
      <c r="D1507" t="inlineStr">
        <is>
          <t>神奈川県</t>
        </is>
      </c>
      <c r="E1507" t="n">
        <v>66</v>
      </c>
      <c r="G1507" s="3" t="n">
        <v>35.464378</v>
      </c>
      <c r="H1507" s="3" t="n">
        <v>139.468373</v>
      </c>
      <c r="I1507" t="inlineStr">
        <is>
          <t>OSM実測</t>
        </is>
      </c>
      <c r="J1507" t="n">
        <v>57</v>
      </c>
      <c r="K1507" t="n">
        <v>59</v>
      </c>
      <c r="L1507" t="n">
        <v>-40</v>
      </c>
      <c r="M1507" t="n">
        <v>19</v>
      </c>
      <c r="N1507" t="n">
        <v>0</v>
      </c>
      <c r="O1507" t="inlineStr">
        <is>
          <t>不可 #3</t>
        </is>
      </c>
      <c r="P1507" t="inlineStr">
        <is>
          <t>有り</t>
        </is>
      </c>
      <c r="R1507" s="4">
        <f>IF(COUNT($M1507:$N1507)=0,"",IF(AND(IF($N1507&lt;&gt;"",$N1507,$M1507)&lt;=0,$O1507&lt;&gt;"可"),"警告",""))</f>
        <v/>
      </c>
      <c r="S1507" s="4">
        <f>IF(COUNT($M1507:$N1507)=0,0,IF(IF($N1507&lt;&gt;"",$N1507,$M1507)&gt;=スコアリング基準!$B$20,スコアリング基準!$C$20,IF(IF($N1507&lt;&gt;"",$N1507,$M1507)&gt;=スコアリング基準!$B$21,スコアリング基準!$C$21,IF(IF($N1507&lt;&gt;"",$N1507,$M1507)&gt;0,スコアリング基準!$C$22,0))))</f>
        <v/>
      </c>
      <c r="T1507" s="4">
        <f>IF($O1507="可",スコアリング基準!$C$23,0)</f>
        <v/>
      </c>
      <c r="U1507" s="4">
        <f>IF(OR(COUNT($K1507:$L1507)&lt;2,$K1507=0),0,IF(ABS($L1507)/$K1507&lt;=スコアリング基準!$B$24,スコアリング基準!$C$24,IF(ABS($L1507)/$K1507&lt;=スコアリング基準!$B$25,スコアリング基準!$C$25,IF(ABS($L1507)/$K1507&lt;=スコアリング基準!$B$26,スコアリング基準!$C$26,0))))</f>
        <v/>
      </c>
      <c r="V1507" s="4">
        <f>IF($P1507="なし",スコアリング基準!$C$27,0)</f>
        <v/>
      </c>
      <c r="W1507" s="4">
        <f>IF($F1507="",0,IF(ISNUMBER($F1507),IF($F1507&lt;=スコアリング基準!$B$28,スコアリング基準!$C$28,スコアリング基準!$C$29),0))</f>
        <v/>
      </c>
      <c r="X1507" s="4">
        <f>IFERROR(VLOOKUP($B1507,スコアリング基準!$A$36:$B$46,2,FALSE),0)</f>
        <v/>
      </c>
      <c r="Y1507" s="4">
        <f>SUM($S1507:$X1507)</f>
        <v/>
      </c>
      <c r="Z1507" s="4">
        <f>IF(COUNT($M1507:$N1507)=0,"データ無",IF($Y1507&gt;=スコアリング基準!$B$30,"S",IF($Y1507&gt;=スコアリング基準!$B$31,"A",IF($Y1507&gt;=スコアリング基準!$B$32,"B","C"))))</f>
        <v/>
      </c>
      <c r="AA1507">
        <f>IFERROR(INDEX(実績DB!$I$3:$I$104,MATCH($B1507&amp;$C1507,実績DB!$J$3:$J$104,0)),"")</f>
        <v/>
      </c>
    </row>
    <row r="1508">
      <c r="A1508" t="n">
        <v>1506</v>
      </c>
      <c r="B1508" t="inlineStr">
        <is>
          <t>東京</t>
        </is>
      </c>
      <c r="C1508" t="inlineStr">
        <is>
          <t>大和田変電所</t>
        </is>
      </c>
      <c r="D1508" t="inlineStr">
        <is>
          <t>埼玉県</t>
        </is>
      </c>
      <c r="E1508" t="n">
        <v>66</v>
      </c>
      <c r="G1508" s="3" t="n">
        <v>35.92271</v>
      </c>
      <c r="H1508" s="3" t="n">
        <v>139.648681</v>
      </c>
      <c r="I1508" t="inlineStr">
        <is>
          <t>OSM実測</t>
        </is>
      </c>
      <c r="J1508" t="n">
        <v>57</v>
      </c>
      <c r="K1508" t="n">
        <v>59</v>
      </c>
      <c r="L1508" t="n">
        <v>-40</v>
      </c>
      <c r="M1508" t="n">
        <v>19</v>
      </c>
      <c r="N1508" t="n">
        <v>0</v>
      </c>
      <c r="O1508" t="inlineStr">
        <is>
          <t>不可 #3</t>
        </is>
      </c>
      <c r="P1508" t="inlineStr">
        <is>
          <t>有り</t>
        </is>
      </c>
      <c r="R1508" s="4">
        <f>IF(COUNT($M1508:$N1508)=0,"",IF(AND(IF($N1508&lt;&gt;"",$N1508,$M1508)&lt;=0,$O1508&lt;&gt;"可"),"警告",""))</f>
        <v/>
      </c>
      <c r="S1508" s="4">
        <f>IF(COUNT($M1508:$N1508)=0,0,IF(IF($N1508&lt;&gt;"",$N1508,$M1508)&gt;=スコアリング基準!$B$20,スコアリング基準!$C$20,IF(IF($N1508&lt;&gt;"",$N1508,$M1508)&gt;=スコアリング基準!$B$21,スコアリング基準!$C$21,IF(IF($N1508&lt;&gt;"",$N1508,$M1508)&gt;0,スコアリング基準!$C$22,0))))</f>
        <v/>
      </c>
      <c r="T1508" s="4">
        <f>IF($O1508="可",スコアリング基準!$C$23,0)</f>
        <v/>
      </c>
      <c r="U1508" s="4">
        <f>IF(OR(COUNT($K1508:$L1508)&lt;2,$K1508=0),0,IF(ABS($L1508)/$K1508&lt;=スコアリング基準!$B$24,スコアリング基準!$C$24,IF(ABS($L1508)/$K1508&lt;=スコアリング基準!$B$25,スコアリング基準!$C$25,IF(ABS($L1508)/$K1508&lt;=スコアリング基準!$B$26,スコアリング基準!$C$26,0))))</f>
        <v/>
      </c>
      <c r="V1508" s="4">
        <f>IF($P1508="なし",スコアリング基準!$C$27,0)</f>
        <v/>
      </c>
      <c r="W1508" s="4">
        <f>IF($F1508="",0,IF(ISNUMBER($F1508),IF($F1508&lt;=スコアリング基準!$B$28,スコアリング基準!$C$28,スコアリング基準!$C$29),0))</f>
        <v/>
      </c>
      <c r="X1508" s="4">
        <f>IFERROR(VLOOKUP($B1508,スコアリング基準!$A$36:$B$46,2,FALSE),0)</f>
        <v/>
      </c>
      <c r="Y1508" s="4">
        <f>SUM($S1508:$X1508)</f>
        <v/>
      </c>
      <c r="Z1508" s="4">
        <f>IF(COUNT($M1508:$N1508)=0,"データ無",IF($Y1508&gt;=スコアリング基準!$B$30,"S",IF($Y1508&gt;=スコアリング基準!$B$31,"A",IF($Y1508&gt;=スコアリング基準!$B$32,"B","C"))))</f>
        <v/>
      </c>
      <c r="AA1508">
        <f>IFERROR(INDEX(実績DB!$I$3:$I$104,MATCH($B1508&amp;$C1508,実績DB!$J$3:$J$104,0)),"")</f>
        <v/>
      </c>
    </row>
    <row r="1509">
      <c r="A1509" t="n">
        <v>1507</v>
      </c>
      <c r="B1509" t="inlineStr">
        <is>
          <t>東京</t>
        </is>
      </c>
      <c r="C1509" t="inlineStr">
        <is>
          <t>大和開閉所</t>
        </is>
      </c>
      <c r="D1509" t="inlineStr">
        <is>
          <t>神奈川県</t>
        </is>
      </c>
      <c r="E1509" t="n">
        <v>66</v>
      </c>
      <c r="G1509" s="3" t="n">
        <v>35.464213</v>
      </c>
      <c r="H1509" s="3" t="n">
        <v>139.468445</v>
      </c>
      <c r="I1509" t="inlineStr">
        <is>
          <t>OSM実測</t>
        </is>
      </c>
      <c r="J1509" t="n">
        <v>57</v>
      </c>
      <c r="K1509" t="n">
        <v>59</v>
      </c>
      <c r="L1509" t="n">
        <v>-40</v>
      </c>
      <c r="M1509" t="n">
        <v>19</v>
      </c>
      <c r="N1509" t="n">
        <v>0</v>
      </c>
      <c r="O1509" t="inlineStr">
        <is>
          <t>不可 #3</t>
        </is>
      </c>
      <c r="P1509" t="inlineStr">
        <is>
          <t>有り</t>
        </is>
      </c>
      <c r="R1509" s="4">
        <f>IF(COUNT($M1509:$N1509)=0,"",IF(AND(IF($N1509&lt;&gt;"",$N1509,$M1509)&lt;=0,$O1509&lt;&gt;"可"),"警告",""))</f>
        <v/>
      </c>
      <c r="S1509" s="4">
        <f>IF(COUNT($M1509:$N1509)=0,0,IF(IF($N1509&lt;&gt;"",$N1509,$M1509)&gt;=スコアリング基準!$B$20,スコアリング基準!$C$20,IF(IF($N1509&lt;&gt;"",$N1509,$M1509)&gt;=スコアリング基準!$B$21,スコアリング基準!$C$21,IF(IF($N1509&lt;&gt;"",$N1509,$M1509)&gt;0,スコアリング基準!$C$22,0))))</f>
        <v/>
      </c>
      <c r="T1509" s="4">
        <f>IF($O1509="可",スコアリング基準!$C$23,0)</f>
        <v/>
      </c>
      <c r="U1509" s="4">
        <f>IF(OR(COUNT($K1509:$L1509)&lt;2,$K1509=0),0,IF(ABS($L1509)/$K1509&lt;=スコアリング基準!$B$24,スコアリング基準!$C$24,IF(ABS($L1509)/$K1509&lt;=スコアリング基準!$B$25,スコアリング基準!$C$25,IF(ABS($L1509)/$K1509&lt;=スコアリング基準!$B$26,スコアリング基準!$C$26,0))))</f>
        <v/>
      </c>
      <c r="V1509" s="4">
        <f>IF($P1509="なし",スコアリング基準!$C$27,0)</f>
        <v/>
      </c>
      <c r="W1509" s="4">
        <f>IF($F1509="",0,IF(ISNUMBER($F1509),IF($F1509&lt;=スコアリング基準!$B$28,スコアリング基準!$C$28,スコアリング基準!$C$29),0))</f>
        <v/>
      </c>
      <c r="X1509" s="4">
        <f>IFERROR(VLOOKUP($B1509,スコアリング基準!$A$36:$B$46,2,FALSE),0)</f>
        <v/>
      </c>
      <c r="Y1509" s="4">
        <f>SUM($S1509:$X1509)</f>
        <v/>
      </c>
      <c r="Z1509" s="4">
        <f>IF(COUNT($M1509:$N1509)=0,"データ無",IF($Y1509&gt;=スコアリング基準!$B$30,"S",IF($Y1509&gt;=スコアリング基準!$B$31,"A",IF($Y1509&gt;=スコアリング基準!$B$32,"B","C"))))</f>
        <v/>
      </c>
      <c r="AA1509">
        <f>IFERROR(INDEX(実績DB!$I$3:$I$104,MATCH($B1509&amp;$C1509,実績DB!$J$3:$J$104,0)),"")</f>
        <v/>
      </c>
    </row>
    <row r="1510">
      <c r="A1510" t="n">
        <v>1508</v>
      </c>
      <c r="B1510" t="inlineStr">
        <is>
          <t>東京</t>
        </is>
      </c>
      <c r="C1510" t="inlineStr">
        <is>
          <t>大塚変電所</t>
        </is>
      </c>
      <c r="D1510" t="inlineStr">
        <is>
          <t>神奈川県</t>
        </is>
      </c>
      <c r="E1510" t="n">
        <v>66</v>
      </c>
      <c r="G1510" s="3" t="n">
        <v>35.470525</v>
      </c>
      <c r="H1510" s="3" t="n">
        <v>139.427143</v>
      </c>
      <c r="I1510" t="inlineStr">
        <is>
          <t>OSM実測</t>
        </is>
      </c>
      <c r="J1510" t="n">
        <v>52</v>
      </c>
      <c r="K1510" t="n">
        <v>54</v>
      </c>
      <c r="L1510" t="n">
        <v>-40</v>
      </c>
      <c r="M1510" t="n">
        <v>14</v>
      </c>
      <c r="N1510" t="n">
        <v>0</v>
      </c>
      <c r="O1510" t="inlineStr">
        <is>
          <t>不可 #3</t>
        </is>
      </c>
      <c r="P1510" t="inlineStr">
        <is>
          <t>有り</t>
        </is>
      </c>
      <c r="R1510" s="4">
        <f>IF(COUNT($M1510:$N1510)=0,"",IF(AND(IF($N1510&lt;&gt;"",$N1510,$M1510)&lt;=0,$O1510&lt;&gt;"可"),"警告",""))</f>
        <v/>
      </c>
      <c r="S1510" s="4">
        <f>IF(COUNT($M1510:$N1510)=0,0,IF(IF($N1510&lt;&gt;"",$N1510,$M1510)&gt;=スコアリング基準!$B$20,スコアリング基準!$C$20,IF(IF($N1510&lt;&gt;"",$N1510,$M1510)&gt;=スコアリング基準!$B$21,スコアリング基準!$C$21,IF(IF($N1510&lt;&gt;"",$N1510,$M1510)&gt;0,スコアリング基準!$C$22,0))))</f>
        <v/>
      </c>
      <c r="T1510" s="4">
        <f>IF($O1510="可",スコアリング基準!$C$23,0)</f>
        <v/>
      </c>
      <c r="U1510" s="4">
        <f>IF(OR(COUNT($K1510:$L1510)&lt;2,$K1510=0),0,IF(ABS($L1510)/$K1510&lt;=スコアリング基準!$B$24,スコアリング基準!$C$24,IF(ABS($L1510)/$K1510&lt;=スコアリング基準!$B$25,スコアリング基準!$C$25,IF(ABS($L1510)/$K1510&lt;=スコアリング基準!$B$26,スコアリング基準!$C$26,0))))</f>
        <v/>
      </c>
      <c r="V1510" s="4">
        <f>IF($P1510="なし",スコアリング基準!$C$27,0)</f>
        <v/>
      </c>
      <c r="W1510" s="4">
        <f>IF($F1510="",0,IF(ISNUMBER($F1510),IF($F1510&lt;=スコアリング基準!$B$28,スコアリング基準!$C$28,スコアリング基準!$C$29),0))</f>
        <v/>
      </c>
      <c r="X1510" s="4">
        <f>IFERROR(VLOOKUP($B1510,スコアリング基準!$A$36:$B$46,2,FALSE),0)</f>
        <v/>
      </c>
      <c r="Y1510" s="4">
        <f>SUM($S1510:$X1510)</f>
        <v/>
      </c>
      <c r="Z1510" s="4">
        <f>IF(COUNT($M1510:$N1510)=0,"データ無",IF($Y1510&gt;=スコアリング基準!$B$30,"S",IF($Y1510&gt;=スコアリング基準!$B$31,"A",IF($Y1510&gt;=スコアリング基準!$B$32,"B","C"))))</f>
        <v/>
      </c>
      <c r="AA1510">
        <f>IFERROR(INDEX(実績DB!$I$3:$I$104,MATCH($B1510&amp;$C1510,実績DB!$J$3:$J$104,0)),"")</f>
        <v/>
      </c>
    </row>
    <row r="1511">
      <c r="A1511" t="n">
        <v>1509</v>
      </c>
      <c r="B1511" t="inlineStr">
        <is>
          <t>東京</t>
        </is>
      </c>
      <c r="C1511" t="inlineStr">
        <is>
          <t>大多喜変電所</t>
        </is>
      </c>
      <c r="D1511" t="inlineStr">
        <is>
          <t>千葉県</t>
        </is>
      </c>
      <c r="E1511" t="n">
        <v>66</v>
      </c>
      <c r="G1511" s="3" t="n">
        <v>35.294494</v>
      </c>
      <c r="H1511" s="3" t="n">
        <v>140.245918</v>
      </c>
      <c r="I1511" t="inlineStr">
        <is>
          <t>OSM実測</t>
        </is>
      </c>
      <c r="J1511" t="n">
        <v>52</v>
      </c>
      <c r="K1511" t="n">
        <v>54</v>
      </c>
      <c r="L1511" t="n">
        <v>-52</v>
      </c>
      <c r="M1511" t="n">
        <v>2</v>
      </c>
      <c r="N1511" t="n">
        <v>0</v>
      </c>
      <c r="O1511" t="inlineStr">
        <is>
          <t>不可 #3</t>
        </is>
      </c>
      <c r="P1511" t="inlineStr">
        <is>
          <t>有り</t>
        </is>
      </c>
      <c r="R1511" s="4">
        <f>IF(COUNT($M1511:$N1511)=0,"",IF(AND(IF($N1511&lt;&gt;"",$N1511,$M1511)&lt;=0,$O1511&lt;&gt;"可"),"警告",""))</f>
        <v/>
      </c>
      <c r="S1511" s="4">
        <f>IF(COUNT($M1511:$N1511)=0,0,IF(IF($N1511&lt;&gt;"",$N1511,$M1511)&gt;=スコアリング基準!$B$20,スコアリング基準!$C$20,IF(IF($N1511&lt;&gt;"",$N1511,$M1511)&gt;=スコアリング基準!$B$21,スコアリング基準!$C$21,IF(IF($N1511&lt;&gt;"",$N1511,$M1511)&gt;0,スコアリング基準!$C$22,0))))</f>
        <v/>
      </c>
      <c r="T1511" s="4">
        <f>IF($O1511="可",スコアリング基準!$C$23,0)</f>
        <v/>
      </c>
      <c r="U1511" s="4">
        <f>IF(OR(COUNT($K1511:$L1511)&lt;2,$K1511=0),0,IF(ABS($L1511)/$K1511&lt;=スコアリング基準!$B$24,スコアリング基準!$C$24,IF(ABS($L1511)/$K1511&lt;=スコアリング基準!$B$25,スコアリング基準!$C$25,IF(ABS($L1511)/$K1511&lt;=スコアリング基準!$B$26,スコアリング基準!$C$26,0))))</f>
        <v/>
      </c>
      <c r="V1511" s="4">
        <f>IF($P1511="なし",スコアリング基準!$C$27,0)</f>
        <v/>
      </c>
      <c r="W1511" s="4">
        <f>IF($F1511="",0,IF(ISNUMBER($F1511),IF($F1511&lt;=スコアリング基準!$B$28,スコアリング基準!$C$28,スコアリング基準!$C$29),0))</f>
        <v/>
      </c>
      <c r="X1511" s="4">
        <f>IFERROR(VLOOKUP($B1511,スコアリング基準!$A$36:$B$46,2,FALSE),0)</f>
        <v/>
      </c>
      <c r="Y1511" s="4">
        <f>SUM($S1511:$X1511)</f>
        <v/>
      </c>
      <c r="Z1511" s="4">
        <f>IF(COUNT($M1511:$N1511)=0,"データ無",IF($Y1511&gt;=スコアリング基準!$B$30,"S",IF($Y1511&gt;=スコアリング基準!$B$31,"A",IF($Y1511&gt;=スコアリング基準!$B$32,"B","C"))))</f>
        <v/>
      </c>
      <c r="AA1511">
        <f>IFERROR(INDEX(実績DB!$I$3:$I$104,MATCH($B1511&amp;$C1511,実績DB!$J$3:$J$104,0)),"")</f>
        <v/>
      </c>
    </row>
    <row r="1512">
      <c r="A1512" t="n">
        <v>1510</v>
      </c>
      <c r="B1512" t="inlineStr">
        <is>
          <t>東京</t>
        </is>
      </c>
      <c r="C1512" t="inlineStr">
        <is>
          <t>大子変電所</t>
        </is>
      </c>
      <c r="D1512" t="inlineStr">
        <is>
          <t>茨城県</t>
        </is>
      </c>
      <c r="E1512" t="n">
        <v>66</v>
      </c>
      <c r="G1512" s="3" t="n">
        <v>36.764646</v>
      </c>
      <c r="H1512" s="3" t="n">
        <v>140.362505</v>
      </c>
      <c r="I1512" t="inlineStr">
        <is>
          <t>OSM実測</t>
        </is>
      </c>
      <c r="J1512" t="n">
        <v>38</v>
      </c>
      <c r="K1512" t="n">
        <v>39</v>
      </c>
      <c r="L1512" t="n">
        <v>-35</v>
      </c>
      <c r="M1512" t="n">
        <v>4</v>
      </c>
      <c r="N1512" t="n">
        <v>0</v>
      </c>
      <c r="O1512" t="inlineStr">
        <is>
          <t>不可 #3</t>
        </is>
      </c>
      <c r="P1512" t="inlineStr">
        <is>
          <t>有り</t>
        </is>
      </c>
      <c r="R1512" s="4">
        <f>IF(COUNT($M1512:$N1512)=0,"",IF(AND(IF($N1512&lt;&gt;"",$N1512,$M1512)&lt;=0,$O1512&lt;&gt;"可"),"警告",""))</f>
        <v/>
      </c>
      <c r="S1512" s="4">
        <f>IF(COUNT($M1512:$N1512)=0,0,IF(IF($N1512&lt;&gt;"",$N1512,$M1512)&gt;=スコアリング基準!$B$20,スコアリング基準!$C$20,IF(IF($N1512&lt;&gt;"",$N1512,$M1512)&gt;=スコアリング基準!$B$21,スコアリング基準!$C$21,IF(IF($N1512&lt;&gt;"",$N1512,$M1512)&gt;0,スコアリング基準!$C$22,0))))</f>
        <v/>
      </c>
      <c r="T1512" s="4">
        <f>IF($O1512="可",スコアリング基準!$C$23,0)</f>
        <v/>
      </c>
      <c r="U1512" s="4">
        <f>IF(OR(COUNT($K1512:$L1512)&lt;2,$K1512=0),0,IF(ABS($L1512)/$K1512&lt;=スコアリング基準!$B$24,スコアリング基準!$C$24,IF(ABS($L1512)/$K1512&lt;=スコアリング基準!$B$25,スコアリング基準!$C$25,IF(ABS($L1512)/$K1512&lt;=スコアリング基準!$B$26,スコアリング基準!$C$26,0))))</f>
        <v/>
      </c>
      <c r="V1512" s="4">
        <f>IF($P1512="なし",スコアリング基準!$C$27,0)</f>
        <v/>
      </c>
      <c r="W1512" s="4">
        <f>IF($F1512="",0,IF(ISNUMBER($F1512),IF($F1512&lt;=スコアリング基準!$B$28,スコアリング基準!$C$28,スコアリング基準!$C$29),0))</f>
        <v/>
      </c>
      <c r="X1512" s="4">
        <f>IFERROR(VLOOKUP($B1512,スコアリング基準!$A$36:$B$46,2,FALSE),0)</f>
        <v/>
      </c>
      <c r="Y1512" s="4">
        <f>SUM($S1512:$X1512)</f>
        <v/>
      </c>
      <c r="Z1512" s="4">
        <f>IF(COUNT($M1512:$N1512)=0,"データ無",IF($Y1512&gt;=スコアリング基準!$B$30,"S",IF($Y1512&gt;=スコアリング基準!$B$31,"A",IF($Y1512&gt;=スコアリング基準!$B$32,"B","C"))))</f>
        <v/>
      </c>
      <c r="AA1512">
        <f>IFERROR(INDEX(実績DB!$I$3:$I$104,MATCH($B1512&amp;$C1512,実績DB!$J$3:$J$104,0)),"")</f>
        <v/>
      </c>
    </row>
    <row r="1513">
      <c r="A1513" t="n">
        <v>1511</v>
      </c>
      <c r="B1513" t="inlineStr">
        <is>
          <t>東京</t>
        </is>
      </c>
      <c r="C1513" t="inlineStr">
        <is>
          <t>大宮変電所</t>
        </is>
      </c>
      <c r="D1513" t="inlineStr">
        <is>
          <t>埼玉県</t>
        </is>
      </c>
      <c r="E1513" t="n">
        <v>66</v>
      </c>
      <c r="G1513" s="3" t="n">
        <v>35.90736</v>
      </c>
      <c r="H1513" s="3" t="n">
        <v>139.614872</v>
      </c>
      <c r="I1513" t="inlineStr">
        <is>
          <t>OSM実測</t>
        </is>
      </c>
      <c r="R1513" s="4">
        <f>IF(COUNT($M1513:$N1513)=0,"",IF(AND(IF($N1513&lt;&gt;"",$N1513,$M1513)&lt;=0,$O1513&lt;&gt;"可"),"警告",""))</f>
        <v/>
      </c>
      <c r="S1513" s="4">
        <f>IF(COUNT($M1513:$N1513)=0,0,IF(IF($N1513&lt;&gt;"",$N1513,$M1513)&gt;=スコアリング基準!$B$20,スコアリング基準!$C$20,IF(IF($N1513&lt;&gt;"",$N1513,$M1513)&gt;=スコアリング基準!$B$21,スコアリング基準!$C$21,IF(IF($N1513&lt;&gt;"",$N1513,$M1513)&gt;0,スコアリング基準!$C$22,0))))</f>
        <v/>
      </c>
      <c r="T1513" s="4">
        <f>IF($O1513="可",スコアリング基準!$C$23,0)</f>
        <v/>
      </c>
      <c r="U1513" s="4">
        <f>IF(OR(COUNT($K1513:$L1513)&lt;2,$K1513=0),0,IF(ABS($L1513)/$K1513&lt;=スコアリング基準!$B$24,スコアリング基準!$C$24,IF(ABS($L1513)/$K1513&lt;=スコアリング基準!$B$25,スコアリング基準!$C$25,IF(ABS($L1513)/$K1513&lt;=スコアリング基準!$B$26,スコアリング基準!$C$26,0))))</f>
        <v/>
      </c>
      <c r="V1513" s="4">
        <f>IF($P1513="なし",スコアリング基準!$C$27,0)</f>
        <v/>
      </c>
      <c r="W1513" s="4">
        <f>IF($F1513="",0,IF(ISNUMBER($F1513),IF($F1513&lt;=スコアリング基準!$B$28,スコアリング基準!$C$28,スコアリング基準!$C$29),0))</f>
        <v/>
      </c>
      <c r="X1513" s="4">
        <f>IFERROR(VLOOKUP($B1513,スコアリング基準!$A$36:$B$46,2,FALSE),0)</f>
        <v/>
      </c>
      <c r="Y1513" s="4">
        <f>SUM($S1513:$X1513)</f>
        <v/>
      </c>
      <c r="Z1513" s="4">
        <f>IF(COUNT($M1513:$N1513)=0,"データ無",IF($Y1513&gt;=スコアリング基準!$B$30,"S",IF($Y1513&gt;=スコアリング基準!$B$31,"A",IF($Y1513&gt;=スコアリング基準!$B$32,"B","C"))))</f>
        <v/>
      </c>
      <c r="AA1513">
        <f>IFERROR(INDEX(実績DB!$I$3:$I$104,MATCH($B1513&amp;$C1513,実績DB!$J$3:$J$104,0)),"")</f>
        <v/>
      </c>
    </row>
    <row r="1514">
      <c r="A1514" t="n">
        <v>1512</v>
      </c>
      <c r="B1514" t="inlineStr">
        <is>
          <t>東京</t>
        </is>
      </c>
      <c r="C1514" t="inlineStr">
        <is>
          <t>大庭変電所</t>
        </is>
      </c>
      <c r="D1514" t="inlineStr">
        <is>
          <t>神奈川県</t>
        </is>
      </c>
      <c r="E1514" t="n">
        <v>66</v>
      </c>
      <c r="G1514" s="3" t="n">
        <v>35.364324</v>
      </c>
      <c r="H1514" s="3" t="n">
        <v>139.439086</v>
      </c>
      <c r="I1514" t="inlineStr">
        <is>
          <t>OSM実測</t>
        </is>
      </c>
      <c r="J1514" t="n">
        <v>57</v>
      </c>
      <c r="K1514" t="n">
        <v>59</v>
      </c>
      <c r="L1514" t="n">
        <v>-40</v>
      </c>
      <c r="M1514" t="n">
        <v>19</v>
      </c>
      <c r="N1514" t="n">
        <v>19</v>
      </c>
      <c r="O1514" t="inlineStr">
        <is>
          <t>不可 #3</t>
        </is>
      </c>
      <c r="P1514" t="inlineStr">
        <is>
          <t>なし</t>
        </is>
      </c>
      <c r="R1514" s="4">
        <f>IF(COUNT($M1514:$N1514)=0,"",IF(AND(IF($N1514&lt;&gt;"",$N1514,$M1514)&lt;=0,$O1514&lt;&gt;"可"),"警告",""))</f>
        <v/>
      </c>
      <c r="S1514" s="4">
        <f>IF(COUNT($M1514:$N1514)=0,0,IF(IF($N1514&lt;&gt;"",$N1514,$M1514)&gt;=スコアリング基準!$B$20,スコアリング基準!$C$20,IF(IF($N1514&lt;&gt;"",$N1514,$M1514)&gt;=スコアリング基準!$B$21,スコアリング基準!$C$21,IF(IF($N1514&lt;&gt;"",$N1514,$M1514)&gt;0,スコアリング基準!$C$22,0))))</f>
        <v/>
      </c>
      <c r="T1514" s="4">
        <f>IF($O1514="可",スコアリング基準!$C$23,0)</f>
        <v/>
      </c>
      <c r="U1514" s="4">
        <f>IF(OR(COUNT($K1514:$L1514)&lt;2,$K1514=0),0,IF(ABS($L1514)/$K1514&lt;=スコアリング基準!$B$24,スコアリング基準!$C$24,IF(ABS($L1514)/$K1514&lt;=スコアリング基準!$B$25,スコアリング基準!$C$25,IF(ABS($L1514)/$K1514&lt;=スコアリング基準!$B$26,スコアリング基準!$C$26,0))))</f>
        <v/>
      </c>
      <c r="V1514" s="4">
        <f>IF($P1514="なし",スコアリング基準!$C$27,0)</f>
        <v/>
      </c>
      <c r="W1514" s="4">
        <f>IF($F1514="",0,IF(ISNUMBER($F1514),IF($F1514&lt;=スコアリング基準!$B$28,スコアリング基準!$C$28,スコアリング基準!$C$29),0))</f>
        <v/>
      </c>
      <c r="X1514" s="4">
        <f>IFERROR(VLOOKUP($B1514,スコアリング基準!$A$36:$B$46,2,FALSE),0)</f>
        <v/>
      </c>
      <c r="Y1514" s="4">
        <f>SUM($S1514:$X1514)</f>
        <v/>
      </c>
      <c r="Z1514" s="4">
        <f>IF(COUNT($M1514:$N1514)=0,"データ無",IF($Y1514&gt;=スコアリング基準!$B$30,"S",IF($Y1514&gt;=スコアリング基準!$B$31,"A",IF($Y1514&gt;=スコアリング基準!$B$32,"B","C"))))</f>
        <v/>
      </c>
      <c r="AA1514">
        <f>IFERROR(INDEX(実績DB!$I$3:$I$104,MATCH($B1514&amp;$C1514,実績DB!$J$3:$J$104,0)),"")</f>
        <v/>
      </c>
    </row>
    <row r="1515">
      <c r="A1515" t="n">
        <v>1513</v>
      </c>
      <c r="B1515" t="inlineStr">
        <is>
          <t>東京</t>
        </is>
      </c>
      <c r="C1515" t="inlineStr">
        <is>
          <t>大木戸変電所</t>
        </is>
      </c>
      <c r="D1515" t="inlineStr">
        <is>
          <t>千葉県</t>
        </is>
      </c>
      <c r="E1515" t="n">
        <v>66</v>
      </c>
      <c r="G1515" s="3" t="n">
        <v>35.510105</v>
      </c>
      <c r="H1515" s="3" t="n">
        <v>140.231125</v>
      </c>
      <c r="I1515" t="inlineStr">
        <is>
          <t>OSM実測</t>
        </is>
      </c>
      <c r="J1515" t="n">
        <v>38</v>
      </c>
      <c r="K1515" t="n">
        <v>39</v>
      </c>
      <c r="L1515" t="n">
        <v>-35</v>
      </c>
      <c r="M1515" t="n">
        <v>4</v>
      </c>
      <c r="N1515" t="n">
        <v>0</v>
      </c>
      <c r="O1515" t="inlineStr">
        <is>
          <t>不可 #3</t>
        </is>
      </c>
      <c r="P1515" t="inlineStr">
        <is>
          <t>有り</t>
        </is>
      </c>
      <c r="R1515" s="4">
        <f>IF(COUNT($M1515:$N1515)=0,"",IF(AND(IF($N1515&lt;&gt;"",$N1515,$M1515)&lt;=0,$O1515&lt;&gt;"可"),"警告",""))</f>
        <v/>
      </c>
      <c r="S1515" s="4">
        <f>IF(COUNT($M1515:$N1515)=0,0,IF(IF($N1515&lt;&gt;"",$N1515,$M1515)&gt;=スコアリング基準!$B$20,スコアリング基準!$C$20,IF(IF($N1515&lt;&gt;"",$N1515,$M1515)&gt;=スコアリング基準!$B$21,スコアリング基準!$C$21,IF(IF($N1515&lt;&gt;"",$N1515,$M1515)&gt;0,スコアリング基準!$C$22,0))))</f>
        <v/>
      </c>
      <c r="T1515" s="4">
        <f>IF($O1515="可",スコアリング基準!$C$23,0)</f>
        <v/>
      </c>
      <c r="U1515" s="4">
        <f>IF(OR(COUNT($K1515:$L1515)&lt;2,$K1515=0),0,IF(ABS($L1515)/$K1515&lt;=スコアリング基準!$B$24,スコアリング基準!$C$24,IF(ABS($L1515)/$K1515&lt;=スコアリング基準!$B$25,スコアリング基準!$C$25,IF(ABS($L1515)/$K1515&lt;=スコアリング基準!$B$26,スコアリング基準!$C$26,0))))</f>
        <v/>
      </c>
      <c r="V1515" s="4">
        <f>IF($P1515="なし",スコアリング基準!$C$27,0)</f>
        <v/>
      </c>
      <c r="W1515" s="4">
        <f>IF($F1515="",0,IF(ISNUMBER($F1515),IF($F1515&lt;=スコアリング基準!$B$28,スコアリング基準!$C$28,スコアリング基準!$C$29),0))</f>
        <v/>
      </c>
      <c r="X1515" s="4">
        <f>IFERROR(VLOOKUP($B1515,スコアリング基準!$A$36:$B$46,2,FALSE),0)</f>
        <v/>
      </c>
      <c r="Y1515" s="4">
        <f>SUM($S1515:$X1515)</f>
        <v/>
      </c>
      <c r="Z1515" s="4">
        <f>IF(COUNT($M1515:$N1515)=0,"データ無",IF($Y1515&gt;=スコアリング基準!$B$30,"S",IF($Y1515&gt;=スコアリング基準!$B$31,"A",IF($Y1515&gt;=スコアリング基準!$B$32,"B","C"))))</f>
        <v/>
      </c>
      <c r="AA1515">
        <f>IFERROR(INDEX(実績DB!$I$3:$I$104,MATCH($B1515&amp;$C1515,実績DB!$J$3:$J$104,0)),"")</f>
        <v/>
      </c>
    </row>
    <row r="1516">
      <c r="A1516" t="n">
        <v>1514</v>
      </c>
      <c r="B1516" t="inlineStr">
        <is>
          <t>東京</t>
        </is>
      </c>
      <c r="C1516" t="inlineStr">
        <is>
          <t>大栄変電所</t>
        </is>
      </c>
      <c r="D1516" t="inlineStr">
        <is>
          <t>千葉県</t>
        </is>
      </c>
      <c r="E1516" t="n">
        <v>66</v>
      </c>
      <c r="G1516" s="3" t="n">
        <v>35.805985</v>
      </c>
      <c r="H1516" s="3" t="n">
        <v>140.443384</v>
      </c>
      <c r="I1516" t="inlineStr">
        <is>
          <t>OSM実測</t>
        </is>
      </c>
      <c r="J1516" t="n">
        <v>57</v>
      </c>
      <c r="K1516" t="n">
        <v>59</v>
      </c>
      <c r="L1516" t="n">
        <v>-59</v>
      </c>
      <c r="M1516" t="n">
        <v>0</v>
      </c>
      <c r="N1516" t="n">
        <v>0</v>
      </c>
      <c r="O1516" t="inlineStr">
        <is>
          <t>不可 #3</t>
        </is>
      </c>
      <c r="P1516" t="inlineStr">
        <is>
          <t>有り</t>
        </is>
      </c>
      <c r="R1516" s="4">
        <f>IF(COUNT($M1516:$N1516)=0,"",IF(AND(IF($N1516&lt;&gt;"",$N1516,$M1516)&lt;=0,$O1516&lt;&gt;"可"),"警告",""))</f>
        <v/>
      </c>
      <c r="S1516" s="4">
        <f>IF(COUNT($M1516:$N1516)=0,0,IF(IF($N1516&lt;&gt;"",$N1516,$M1516)&gt;=スコアリング基準!$B$20,スコアリング基準!$C$20,IF(IF($N1516&lt;&gt;"",$N1516,$M1516)&gt;=スコアリング基準!$B$21,スコアリング基準!$C$21,IF(IF($N1516&lt;&gt;"",$N1516,$M1516)&gt;0,スコアリング基準!$C$22,0))))</f>
        <v/>
      </c>
      <c r="T1516" s="4">
        <f>IF($O1516="可",スコアリング基準!$C$23,0)</f>
        <v/>
      </c>
      <c r="U1516" s="4">
        <f>IF(OR(COUNT($K1516:$L1516)&lt;2,$K1516=0),0,IF(ABS($L1516)/$K1516&lt;=スコアリング基準!$B$24,スコアリング基準!$C$24,IF(ABS($L1516)/$K1516&lt;=スコアリング基準!$B$25,スコアリング基準!$C$25,IF(ABS($L1516)/$K1516&lt;=スコアリング基準!$B$26,スコアリング基準!$C$26,0))))</f>
        <v/>
      </c>
      <c r="V1516" s="4">
        <f>IF($P1516="なし",スコアリング基準!$C$27,0)</f>
        <v/>
      </c>
      <c r="W1516" s="4">
        <f>IF($F1516="",0,IF(ISNUMBER($F1516),IF($F1516&lt;=スコアリング基準!$B$28,スコアリング基準!$C$28,スコアリング基準!$C$29),0))</f>
        <v/>
      </c>
      <c r="X1516" s="4">
        <f>IFERROR(VLOOKUP($B1516,スコアリング基準!$A$36:$B$46,2,FALSE),0)</f>
        <v/>
      </c>
      <c r="Y1516" s="4">
        <f>SUM($S1516:$X1516)</f>
        <v/>
      </c>
      <c r="Z1516" s="4">
        <f>IF(COUNT($M1516:$N1516)=0,"データ無",IF($Y1516&gt;=スコアリング基準!$B$30,"S",IF($Y1516&gt;=スコアリング基準!$B$31,"A",IF($Y1516&gt;=スコアリング基準!$B$32,"B","C"))))</f>
        <v/>
      </c>
      <c r="AA1516">
        <f>IFERROR(INDEX(実績DB!$I$3:$I$104,MATCH($B1516&amp;$C1516,実績DB!$J$3:$J$104,0)),"")</f>
        <v/>
      </c>
    </row>
    <row r="1517">
      <c r="A1517" t="n">
        <v>1515</v>
      </c>
      <c r="B1517" t="inlineStr">
        <is>
          <t>東京</t>
        </is>
      </c>
      <c r="C1517" t="inlineStr">
        <is>
          <t>大沢変電所</t>
        </is>
      </c>
      <c r="D1517" t="inlineStr">
        <is>
          <t>栃木県</t>
        </is>
      </c>
      <c r="E1517" t="n">
        <v>66</v>
      </c>
      <c r="G1517" s="3" t="n">
        <v>36.681686</v>
      </c>
      <c r="H1517" s="3" t="n">
        <v>139.748757</v>
      </c>
      <c r="I1517" t="inlineStr">
        <is>
          <t>OSM実測</t>
        </is>
      </c>
      <c r="J1517" t="n">
        <v>57</v>
      </c>
      <c r="K1517" t="n">
        <v>59</v>
      </c>
      <c r="L1517" t="n">
        <v>-59</v>
      </c>
      <c r="M1517" t="n">
        <v>0</v>
      </c>
      <c r="N1517" t="n">
        <v>0</v>
      </c>
      <c r="O1517" t="inlineStr">
        <is>
          <t>不可 #3</t>
        </is>
      </c>
      <c r="P1517" t="inlineStr">
        <is>
          <t>有り</t>
        </is>
      </c>
      <c r="R1517" s="4">
        <f>IF(COUNT($M1517:$N1517)=0,"",IF(AND(IF($N1517&lt;&gt;"",$N1517,$M1517)&lt;=0,$O1517&lt;&gt;"可"),"警告",""))</f>
        <v/>
      </c>
      <c r="S1517" s="4">
        <f>IF(COUNT($M1517:$N1517)=0,0,IF(IF($N1517&lt;&gt;"",$N1517,$M1517)&gt;=スコアリング基準!$B$20,スコアリング基準!$C$20,IF(IF($N1517&lt;&gt;"",$N1517,$M1517)&gt;=スコアリング基準!$B$21,スコアリング基準!$C$21,IF(IF($N1517&lt;&gt;"",$N1517,$M1517)&gt;0,スコアリング基準!$C$22,0))))</f>
        <v/>
      </c>
      <c r="T1517" s="4">
        <f>IF($O1517="可",スコアリング基準!$C$23,0)</f>
        <v/>
      </c>
      <c r="U1517" s="4">
        <f>IF(OR(COUNT($K1517:$L1517)&lt;2,$K1517=0),0,IF(ABS($L1517)/$K1517&lt;=スコアリング基準!$B$24,スコアリング基準!$C$24,IF(ABS($L1517)/$K1517&lt;=スコアリング基準!$B$25,スコアリング基準!$C$25,IF(ABS($L1517)/$K1517&lt;=スコアリング基準!$B$26,スコアリング基準!$C$26,0))))</f>
        <v/>
      </c>
      <c r="V1517" s="4">
        <f>IF($P1517="なし",スコアリング基準!$C$27,0)</f>
        <v/>
      </c>
      <c r="W1517" s="4">
        <f>IF($F1517="",0,IF(ISNUMBER($F1517),IF($F1517&lt;=スコアリング基準!$B$28,スコアリング基準!$C$28,スコアリング基準!$C$29),0))</f>
        <v/>
      </c>
      <c r="X1517" s="4">
        <f>IFERROR(VLOOKUP($B1517,スコアリング基準!$A$36:$B$46,2,FALSE),0)</f>
        <v/>
      </c>
      <c r="Y1517" s="4">
        <f>SUM($S1517:$X1517)</f>
        <v/>
      </c>
      <c r="Z1517" s="4">
        <f>IF(COUNT($M1517:$N1517)=0,"データ無",IF($Y1517&gt;=スコアリング基準!$B$30,"S",IF($Y1517&gt;=スコアリング基準!$B$31,"A",IF($Y1517&gt;=スコアリング基準!$B$32,"B","C"))))</f>
        <v/>
      </c>
      <c r="AA1517">
        <f>IFERROR(INDEX(実績DB!$I$3:$I$104,MATCH($B1517&amp;$C1517,実績DB!$J$3:$J$104,0)),"")</f>
        <v/>
      </c>
    </row>
    <row r="1518">
      <c r="A1518" t="n">
        <v>1516</v>
      </c>
      <c r="B1518" t="inlineStr">
        <is>
          <t>東京</t>
        </is>
      </c>
      <c r="C1518" t="inlineStr">
        <is>
          <t>大沼変電所</t>
        </is>
      </c>
      <c r="D1518" t="inlineStr">
        <is>
          <t>東京都</t>
        </is>
      </c>
      <c r="E1518" t="n">
        <v>66</v>
      </c>
      <c r="G1518" s="3" t="n">
        <v>35.538763</v>
      </c>
      <c r="H1518" s="3" t="n">
        <v>139.412254</v>
      </c>
      <c r="I1518" t="inlineStr">
        <is>
          <t>OSM実測</t>
        </is>
      </c>
      <c r="J1518" t="n">
        <v>52</v>
      </c>
      <c r="K1518" t="n">
        <v>54</v>
      </c>
      <c r="L1518" t="n">
        <v>-40</v>
      </c>
      <c r="M1518" t="n">
        <v>14</v>
      </c>
      <c r="N1518" t="n">
        <v>14</v>
      </c>
      <c r="O1518" t="inlineStr">
        <is>
          <t>不可 #3</t>
        </is>
      </c>
      <c r="P1518" t="inlineStr">
        <is>
          <t>なし</t>
        </is>
      </c>
      <c r="R1518" s="4">
        <f>IF(COUNT($M1518:$N1518)=0,"",IF(AND(IF($N1518&lt;&gt;"",$N1518,$M1518)&lt;=0,$O1518&lt;&gt;"可"),"警告",""))</f>
        <v/>
      </c>
      <c r="S1518" s="4">
        <f>IF(COUNT($M1518:$N1518)=0,0,IF(IF($N1518&lt;&gt;"",$N1518,$M1518)&gt;=スコアリング基準!$B$20,スコアリング基準!$C$20,IF(IF($N1518&lt;&gt;"",$N1518,$M1518)&gt;=スコアリング基準!$B$21,スコアリング基準!$C$21,IF(IF($N1518&lt;&gt;"",$N1518,$M1518)&gt;0,スコアリング基準!$C$22,0))))</f>
        <v/>
      </c>
      <c r="T1518" s="4">
        <f>IF($O1518="可",スコアリング基準!$C$23,0)</f>
        <v/>
      </c>
      <c r="U1518" s="4">
        <f>IF(OR(COUNT($K1518:$L1518)&lt;2,$K1518=0),0,IF(ABS($L1518)/$K1518&lt;=スコアリング基準!$B$24,スコアリング基準!$C$24,IF(ABS($L1518)/$K1518&lt;=スコアリング基準!$B$25,スコアリング基準!$C$25,IF(ABS($L1518)/$K1518&lt;=スコアリング基準!$B$26,スコアリング基準!$C$26,0))))</f>
        <v/>
      </c>
      <c r="V1518" s="4">
        <f>IF($P1518="なし",スコアリング基準!$C$27,0)</f>
        <v/>
      </c>
      <c r="W1518" s="4">
        <f>IF($F1518="",0,IF(ISNUMBER($F1518),IF($F1518&lt;=スコアリング基準!$B$28,スコアリング基準!$C$28,スコアリング基準!$C$29),0))</f>
        <v/>
      </c>
      <c r="X1518" s="4">
        <f>IFERROR(VLOOKUP($B1518,スコアリング基準!$A$36:$B$46,2,FALSE),0)</f>
        <v/>
      </c>
      <c r="Y1518" s="4">
        <f>SUM($S1518:$X1518)</f>
        <v/>
      </c>
      <c r="Z1518" s="4">
        <f>IF(COUNT($M1518:$N1518)=0,"データ無",IF($Y1518&gt;=スコアリング基準!$B$30,"S",IF($Y1518&gt;=スコアリング基準!$B$31,"A",IF($Y1518&gt;=スコアリング基準!$B$32,"B","C"))))</f>
        <v/>
      </c>
      <c r="AA1518">
        <f>IFERROR(INDEX(実績DB!$I$3:$I$104,MATCH($B1518&amp;$C1518,実績DB!$J$3:$J$104,0)),"")</f>
        <v/>
      </c>
    </row>
    <row r="1519">
      <c r="A1519" t="n">
        <v>1517</v>
      </c>
      <c r="B1519" t="inlineStr">
        <is>
          <t>東京</t>
        </is>
      </c>
      <c r="C1519" t="inlineStr">
        <is>
          <t>大泉変電所</t>
        </is>
      </c>
      <c r="D1519" t="inlineStr">
        <is>
          <t>埼玉県</t>
        </is>
      </c>
      <c r="E1519" t="n">
        <v>66</v>
      </c>
      <c r="G1519" s="3" t="n">
        <v>35.76644</v>
      </c>
      <c r="H1519" s="3" t="n">
        <v>139.583616</v>
      </c>
      <c r="I1519" t="inlineStr">
        <is>
          <t>OSM実測</t>
        </is>
      </c>
      <c r="J1519" t="n">
        <v>57</v>
      </c>
      <c r="K1519" t="n">
        <v>59</v>
      </c>
      <c r="L1519" t="n">
        <v>-40</v>
      </c>
      <c r="M1519" t="n">
        <v>19</v>
      </c>
      <c r="N1519" t="n">
        <v>19</v>
      </c>
      <c r="O1519" t="inlineStr">
        <is>
          <t>不可 #3</t>
        </is>
      </c>
      <c r="P1519" t="inlineStr">
        <is>
          <t>なし</t>
        </is>
      </c>
      <c r="R1519" s="4">
        <f>IF(COUNT($M1519:$N1519)=0,"",IF(AND(IF($N1519&lt;&gt;"",$N1519,$M1519)&lt;=0,$O1519&lt;&gt;"可"),"警告",""))</f>
        <v/>
      </c>
      <c r="S1519" s="4">
        <f>IF(COUNT($M1519:$N1519)=0,0,IF(IF($N1519&lt;&gt;"",$N1519,$M1519)&gt;=スコアリング基準!$B$20,スコアリング基準!$C$20,IF(IF($N1519&lt;&gt;"",$N1519,$M1519)&gt;=スコアリング基準!$B$21,スコアリング基準!$C$21,IF(IF($N1519&lt;&gt;"",$N1519,$M1519)&gt;0,スコアリング基準!$C$22,0))))</f>
        <v/>
      </c>
      <c r="T1519" s="4">
        <f>IF($O1519="可",スコアリング基準!$C$23,0)</f>
        <v/>
      </c>
      <c r="U1519" s="4">
        <f>IF(OR(COUNT($K1519:$L1519)&lt;2,$K1519=0),0,IF(ABS($L1519)/$K1519&lt;=スコアリング基準!$B$24,スコアリング基準!$C$24,IF(ABS($L1519)/$K1519&lt;=スコアリング基準!$B$25,スコアリング基準!$C$25,IF(ABS($L1519)/$K1519&lt;=スコアリング基準!$B$26,スコアリング基準!$C$26,0))))</f>
        <v/>
      </c>
      <c r="V1519" s="4">
        <f>IF($P1519="なし",スコアリング基準!$C$27,0)</f>
        <v/>
      </c>
      <c r="W1519" s="4">
        <f>IF($F1519="",0,IF(ISNUMBER($F1519),IF($F1519&lt;=スコアリング基準!$B$28,スコアリング基準!$C$28,スコアリング基準!$C$29),0))</f>
        <v/>
      </c>
      <c r="X1519" s="4">
        <f>IFERROR(VLOOKUP($B1519,スコアリング基準!$A$36:$B$46,2,FALSE),0)</f>
        <v/>
      </c>
      <c r="Y1519" s="4">
        <f>SUM($S1519:$X1519)</f>
        <v/>
      </c>
      <c r="Z1519" s="4">
        <f>IF(COUNT($M1519:$N1519)=0,"データ無",IF($Y1519&gt;=スコアリング基準!$B$30,"S",IF($Y1519&gt;=スコアリング基準!$B$31,"A",IF($Y1519&gt;=スコアリング基準!$B$32,"B","C"))))</f>
        <v/>
      </c>
      <c r="AA1519">
        <f>IFERROR(INDEX(実績DB!$I$3:$I$104,MATCH($B1519&amp;$C1519,実績DB!$J$3:$J$104,0)),"")</f>
        <v/>
      </c>
    </row>
    <row r="1520">
      <c r="A1520" t="n">
        <v>1518</v>
      </c>
      <c r="B1520" t="inlineStr">
        <is>
          <t>東京</t>
        </is>
      </c>
      <c r="C1520" t="inlineStr">
        <is>
          <t>大洋変電所</t>
        </is>
      </c>
      <c r="D1520" t="inlineStr">
        <is>
          <t>茨城県</t>
        </is>
      </c>
      <c r="E1520" t="n">
        <v>66</v>
      </c>
      <c r="G1520" s="3" t="n">
        <v>36.102566</v>
      </c>
      <c r="H1520" s="3" t="n">
        <v>140.55175</v>
      </c>
      <c r="I1520" t="inlineStr">
        <is>
          <t>OSM実測</t>
        </is>
      </c>
      <c r="J1520" t="n">
        <v>57</v>
      </c>
      <c r="K1520" t="n">
        <v>59</v>
      </c>
      <c r="L1520" t="n">
        <v>-59</v>
      </c>
      <c r="M1520" t="n">
        <v>0</v>
      </c>
      <c r="N1520" t="n">
        <v>0</v>
      </c>
      <c r="O1520" t="inlineStr">
        <is>
          <t>不可 #3</t>
        </is>
      </c>
      <c r="P1520" t="inlineStr">
        <is>
          <t>有り</t>
        </is>
      </c>
      <c r="R1520" s="4">
        <f>IF(COUNT($M1520:$N1520)=0,"",IF(AND(IF($N1520&lt;&gt;"",$N1520,$M1520)&lt;=0,$O1520&lt;&gt;"可"),"警告",""))</f>
        <v/>
      </c>
      <c r="S1520" s="4">
        <f>IF(COUNT($M1520:$N1520)=0,0,IF(IF($N1520&lt;&gt;"",$N1520,$M1520)&gt;=スコアリング基準!$B$20,スコアリング基準!$C$20,IF(IF($N1520&lt;&gt;"",$N1520,$M1520)&gt;=スコアリング基準!$B$21,スコアリング基準!$C$21,IF(IF($N1520&lt;&gt;"",$N1520,$M1520)&gt;0,スコアリング基準!$C$22,0))))</f>
        <v/>
      </c>
      <c r="T1520" s="4">
        <f>IF($O1520="可",スコアリング基準!$C$23,0)</f>
        <v/>
      </c>
      <c r="U1520" s="4">
        <f>IF(OR(COUNT($K1520:$L1520)&lt;2,$K1520=0),0,IF(ABS($L1520)/$K1520&lt;=スコアリング基準!$B$24,スコアリング基準!$C$24,IF(ABS($L1520)/$K1520&lt;=スコアリング基準!$B$25,スコアリング基準!$C$25,IF(ABS($L1520)/$K1520&lt;=スコアリング基準!$B$26,スコアリング基準!$C$26,0))))</f>
        <v/>
      </c>
      <c r="V1520" s="4">
        <f>IF($P1520="なし",スコアリング基準!$C$27,0)</f>
        <v/>
      </c>
      <c r="W1520" s="4">
        <f>IF($F1520="",0,IF(ISNUMBER($F1520),IF($F1520&lt;=スコアリング基準!$B$28,スコアリング基準!$C$28,スコアリング基準!$C$29),0))</f>
        <v/>
      </c>
      <c r="X1520" s="4">
        <f>IFERROR(VLOOKUP($B1520,スコアリング基準!$A$36:$B$46,2,FALSE),0)</f>
        <v/>
      </c>
      <c r="Y1520" s="4">
        <f>SUM($S1520:$X1520)</f>
        <v/>
      </c>
      <c r="Z1520" s="4">
        <f>IF(COUNT($M1520:$N1520)=0,"データ無",IF($Y1520&gt;=スコアリング基準!$B$30,"S",IF($Y1520&gt;=スコアリング基準!$B$31,"A",IF($Y1520&gt;=スコアリング基準!$B$32,"B","C"))))</f>
        <v/>
      </c>
      <c r="AA1520">
        <f>IFERROR(INDEX(実績DB!$I$3:$I$104,MATCH($B1520&amp;$C1520,実績DB!$J$3:$J$104,0)),"")</f>
        <v/>
      </c>
    </row>
    <row r="1521">
      <c r="A1521" t="n">
        <v>1519</v>
      </c>
      <c r="B1521" t="inlineStr">
        <is>
          <t>東京</t>
        </is>
      </c>
      <c r="C1521" t="inlineStr">
        <is>
          <t>大洗変電所</t>
        </is>
      </c>
      <c r="D1521" t="inlineStr">
        <is>
          <t>茨城県</t>
        </is>
      </c>
      <c r="E1521" t="n">
        <v>66</v>
      </c>
      <c r="G1521" s="3" t="n">
        <v>36.310213</v>
      </c>
      <c r="H1521" s="3" t="n">
        <v>140.550263</v>
      </c>
      <c r="I1521" t="inlineStr">
        <is>
          <t>OSM実測</t>
        </is>
      </c>
      <c r="J1521" t="n">
        <v>47</v>
      </c>
      <c r="K1521" t="n">
        <v>49</v>
      </c>
      <c r="L1521" t="n">
        <v>-43</v>
      </c>
      <c r="M1521" t="n">
        <v>6</v>
      </c>
      <c r="N1521" t="n">
        <v>0</v>
      </c>
      <c r="O1521" t="inlineStr">
        <is>
          <t>不可 #3</t>
        </is>
      </c>
      <c r="P1521" t="inlineStr">
        <is>
          <t>有り</t>
        </is>
      </c>
      <c r="R1521" s="4">
        <f>IF(COUNT($M1521:$N1521)=0,"",IF(AND(IF($N1521&lt;&gt;"",$N1521,$M1521)&lt;=0,$O1521&lt;&gt;"可"),"警告",""))</f>
        <v/>
      </c>
      <c r="S1521" s="4">
        <f>IF(COUNT($M1521:$N1521)=0,0,IF(IF($N1521&lt;&gt;"",$N1521,$M1521)&gt;=スコアリング基準!$B$20,スコアリング基準!$C$20,IF(IF($N1521&lt;&gt;"",$N1521,$M1521)&gt;=スコアリング基準!$B$21,スコアリング基準!$C$21,IF(IF($N1521&lt;&gt;"",$N1521,$M1521)&gt;0,スコアリング基準!$C$22,0))))</f>
        <v/>
      </c>
      <c r="T1521" s="4">
        <f>IF($O1521="可",スコアリング基準!$C$23,0)</f>
        <v/>
      </c>
      <c r="U1521" s="4">
        <f>IF(OR(COUNT($K1521:$L1521)&lt;2,$K1521=0),0,IF(ABS($L1521)/$K1521&lt;=スコアリング基準!$B$24,スコアリング基準!$C$24,IF(ABS($L1521)/$K1521&lt;=スコアリング基準!$B$25,スコアリング基準!$C$25,IF(ABS($L1521)/$K1521&lt;=スコアリング基準!$B$26,スコアリング基準!$C$26,0))))</f>
        <v/>
      </c>
      <c r="V1521" s="4">
        <f>IF($P1521="なし",スコアリング基準!$C$27,0)</f>
        <v/>
      </c>
      <c r="W1521" s="4">
        <f>IF($F1521="",0,IF(ISNUMBER($F1521),IF($F1521&lt;=スコアリング基準!$B$28,スコアリング基準!$C$28,スコアリング基準!$C$29),0))</f>
        <v/>
      </c>
      <c r="X1521" s="4">
        <f>IFERROR(VLOOKUP($B1521,スコアリング基準!$A$36:$B$46,2,FALSE),0)</f>
        <v/>
      </c>
      <c r="Y1521" s="4">
        <f>SUM($S1521:$X1521)</f>
        <v/>
      </c>
      <c r="Z1521" s="4">
        <f>IF(COUNT($M1521:$N1521)=0,"データ無",IF($Y1521&gt;=スコアリング基準!$B$30,"S",IF($Y1521&gt;=スコアリング基準!$B$31,"A",IF($Y1521&gt;=スコアリング基準!$B$32,"B","C"))))</f>
        <v/>
      </c>
      <c r="AA1521">
        <f>IFERROR(INDEX(実績DB!$I$3:$I$104,MATCH($B1521&amp;$C1521,実績DB!$J$3:$J$104,0)),"")</f>
        <v/>
      </c>
    </row>
    <row r="1522">
      <c r="A1522" t="n">
        <v>1520</v>
      </c>
      <c r="B1522" t="inlineStr">
        <is>
          <t>東京</t>
        </is>
      </c>
      <c r="C1522" t="inlineStr">
        <is>
          <t>大津変電所</t>
        </is>
      </c>
      <c r="D1522" t="inlineStr">
        <is>
          <t>群馬県</t>
        </is>
      </c>
      <c r="E1522" t="n">
        <v>66</v>
      </c>
      <c r="G1522" s="3" t="n">
        <v>36.552297</v>
      </c>
      <c r="H1522" s="3" t="n">
        <v>138.626849</v>
      </c>
      <c r="I1522" t="inlineStr">
        <is>
          <t>OSM実測</t>
        </is>
      </c>
      <c r="J1522" t="n">
        <v>38</v>
      </c>
      <c r="K1522" t="n">
        <v>39</v>
      </c>
      <c r="L1522" t="n">
        <v>-20</v>
      </c>
      <c r="M1522" t="n">
        <v>19</v>
      </c>
      <c r="N1522" t="n">
        <v>19</v>
      </c>
      <c r="O1522" t="inlineStr">
        <is>
          <t>不可 #3</t>
        </is>
      </c>
      <c r="P1522" t="inlineStr">
        <is>
          <t>なし</t>
        </is>
      </c>
      <c r="R1522" s="4">
        <f>IF(COUNT($M1522:$N1522)=0,"",IF(AND(IF($N1522&lt;&gt;"",$N1522,$M1522)&lt;=0,$O1522&lt;&gt;"可"),"警告",""))</f>
        <v/>
      </c>
      <c r="S1522" s="4">
        <f>IF(COUNT($M1522:$N1522)=0,0,IF(IF($N1522&lt;&gt;"",$N1522,$M1522)&gt;=スコアリング基準!$B$20,スコアリング基準!$C$20,IF(IF($N1522&lt;&gt;"",$N1522,$M1522)&gt;=スコアリング基準!$B$21,スコアリング基準!$C$21,IF(IF($N1522&lt;&gt;"",$N1522,$M1522)&gt;0,スコアリング基準!$C$22,0))))</f>
        <v/>
      </c>
      <c r="T1522" s="4">
        <f>IF($O1522="可",スコアリング基準!$C$23,0)</f>
        <v/>
      </c>
      <c r="U1522" s="4">
        <f>IF(OR(COUNT($K1522:$L1522)&lt;2,$K1522=0),0,IF(ABS($L1522)/$K1522&lt;=スコアリング基準!$B$24,スコアリング基準!$C$24,IF(ABS($L1522)/$K1522&lt;=スコアリング基準!$B$25,スコアリング基準!$C$25,IF(ABS($L1522)/$K1522&lt;=スコアリング基準!$B$26,スコアリング基準!$C$26,0))))</f>
        <v/>
      </c>
      <c r="V1522" s="4">
        <f>IF($P1522="なし",スコアリング基準!$C$27,0)</f>
        <v/>
      </c>
      <c r="W1522" s="4">
        <f>IF($F1522="",0,IF(ISNUMBER($F1522),IF($F1522&lt;=スコアリング基準!$B$28,スコアリング基準!$C$28,スコアリング基準!$C$29),0))</f>
        <v/>
      </c>
      <c r="X1522" s="4">
        <f>IFERROR(VLOOKUP($B1522,スコアリング基準!$A$36:$B$46,2,FALSE),0)</f>
        <v/>
      </c>
      <c r="Y1522" s="4">
        <f>SUM($S1522:$X1522)</f>
        <v/>
      </c>
      <c r="Z1522" s="4">
        <f>IF(COUNT($M1522:$N1522)=0,"データ無",IF($Y1522&gt;=スコアリング基準!$B$30,"S",IF($Y1522&gt;=スコアリング基準!$B$31,"A",IF($Y1522&gt;=スコアリング基準!$B$32,"B","C"))))</f>
        <v/>
      </c>
      <c r="AA1522">
        <f>IFERROR(INDEX(実績DB!$I$3:$I$104,MATCH($B1522&amp;$C1522,実績DB!$J$3:$J$104,0)),"")</f>
        <v/>
      </c>
    </row>
    <row r="1523">
      <c r="A1523" t="n">
        <v>1521</v>
      </c>
      <c r="B1523" t="inlineStr">
        <is>
          <t>東京</t>
        </is>
      </c>
      <c r="C1523" t="inlineStr">
        <is>
          <t>大生郷変電所</t>
        </is>
      </c>
      <c r="D1523" t="inlineStr">
        <is>
          <t>茨城県</t>
        </is>
      </c>
      <c r="E1523" t="n">
        <v>66</v>
      </c>
      <c r="G1523" s="3" t="n">
        <v>36.088884</v>
      </c>
      <c r="H1523" s="3" t="n">
        <v>139.949411</v>
      </c>
      <c r="I1523" t="inlineStr">
        <is>
          <t>OSM実測</t>
        </is>
      </c>
      <c r="J1523" t="n">
        <v>57</v>
      </c>
      <c r="K1523" t="n">
        <v>59</v>
      </c>
      <c r="L1523" t="n">
        <v>-52</v>
      </c>
      <c r="M1523" t="n">
        <v>7</v>
      </c>
      <c r="N1523" t="n">
        <v>0</v>
      </c>
      <c r="O1523" t="inlineStr">
        <is>
          <t>不可 #3</t>
        </is>
      </c>
      <c r="P1523" t="inlineStr">
        <is>
          <t>有り</t>
        </is>
      </c>
      <c r="R1523" s="4">
        <f>IF(COUNT($M1523:$N1523)=0,"",IF(AND(IF($N1523&lt;&gt;"",$N1523,$M1523)&lt;=0,$O1523&lt;&gt;"可"),"警告",""))</f>
        <v/>
      </c>
      <c r="S1523" s="4">
        <f>IF(COUNT($M1523:$N1523)=0,0,IF(IF($N1523&lt;&gt;"",$N1523,$M1523)&gt;=スコアリング基準!$B$20,スコアリング基準!$C$20,IF(IF($N1523&lt;&gt;"",$N1523,$M1523)&gt;=スコアリング基準!$B$21,スコアリング基準!$C$21,IF(IF($N1523&lt;&gt;"",$N1523,$M1523)&gt;0,スコアリング基準!$C$22,0))))</f>
        <v/>
      </c>
      <c r="T1523" s="4">
        <f>IF($O1523="可",スコアリング基準!$C$23,0)</f>
        <v/>
      </c>
      <c r="U1523" s="4">
        <f>IF(OR(COUNT($K1523:$L1523)&lt;2,$K1523=0),0,IF(ABS($L1523)/$K1523&lt;=スコアリング基準!$B$24,スコアリング基準!$C$24,IF(ABS($L1523)/$K1523&lt;=スコアリング基準!$B$25,スコアリング基準!$C$25,IF(ABS($L1523)/$K1523&lt;=スコアリング基準!$B$26,スコアリング基準!$C$26,0))))</f>
        <v/>
      </c>
      <c r="V1523" s="4">
        <f>IF($P1523="なし",スコアリング基準!$C$27,0)</f>
        <v/>
      </c>
      <c r="W1523" s="4">
        <f>IF($F1523="",0,IF(ISNUMBER($F1523),IF($F1523&lt;=スコアリング基準!$B$28,スコアリング基準!$C$28,スコアリング基準!$C$29),0))</f>
        <v/>
      </c>
      <c r="X1523" s="4">
        <f>IFERROR(VLOOKUP($B1523,スコアリング基準!$A$36:$B$46,2,FALSE),0)</f>
        <v/>
      </c>
      <c r="Y1523" s="4">
        <f>SUM($S1523:$X1523)</f>
        <v/>
      </c>
      <c r="Z1523" s="4">
        <f>IF(COUNT($M1523:$N1523)=0,"データ無",IF($Y1523&gt;=スコアリング基準!$B$30,"S",IF($Y1523&gt;=スコアリング基準!$B$31,"A",IF($Y1523&gt;=スコアリング基準!$B$32,"B","C"))))</f>
        <v/>
      </c>
      <c r="AA1523">
        <f>IFERROR(INDEX(実績DB!$I$3:$I$104,MATCH($B1523&amp;$C1523,実績DB!$J$3:$J$104,0)),"")</f>
        <v/>
      </c>
    </row>
    <row r="1524">
      <c r="A1524" t="n">
        <v>1522</v>
      </c>
      <c r="B1524" t="inlineStr">
        <is>
          <t>東京</t>
        </is>
      </c>
      <c r="C1524" t="inlineStr">
        <is>
          <t>大田原変電所</t>
        </is>
      </c>
      <c r="D1524" t="inlineStr">
        <is>
          <t>栃木県</t>
        </is>
      </c>
      <c r="E1524" t="n">
        <v>66</v>
      </c>
      <c r="G1524" s="3" t="n">
        <v>36.87191</v>
      </c>
      <c r="H1524" s="3" t="n">
        <v>140.026401</v>
      </c>
      <c r="I1524" t="inlineStr">
        <is>
          <t>OSM実測</t>
        </is>
      </c>
      <c r="J1524" t="n">
        <v>52</v>
      </c>
      <c r="K1524" t="n">
        <v>54</v>
      </c>
      <c r="L1524" t="n">
        <v>-45</v>
      </c>
      <c r="M1524" t="n">
        <v>9</v>
      </c>
      <c r="N1524" t="n">
        <v>0</v>
      </c>
      <c r="O1524" t="inlineStr">
        <is>
          <t>不可 #3</t>
        </is>
      </c>
      <c r="P1524" t="inlineStr">
        <is>
          <t>有り</t>
        </is>
      </c>
      <c r="R1524" s="4">
        <f>IF(COUNT($M1524:$N1524)=0,"",IF(AND(IF($N1524&lt;&gt;"",$N1524,$M1524)&lt;=0,$O1524&lt;&gt;"可"),"警告",""))</f>
        <v/>
      </c>
      <c r="S1524" s="4">
        <f>IF(COUNT($M1524:$N1524)=0,0,IF(IF($N1524&lt;&gt;"",$N1524,$M1524)&gt;=スコアリング基準!$B$20,スコアリング基準!$C$20,IF(IF($N1524&lt;&gt;"",$N1524,$M1524)&gt;=スコアリング基準!$B$21,スコアリング基準!$C$21,IF(IF($N1524&lt;&gt;"",$N1524,$M1524)&gt;0,スコアリング基準!$C$22,0))))</f>
        <v/>
      </c>
      <c r="T1524" s="4">
        <f>IF($O1524="可",スコアリング基準!$C$23,0)</f>
        <v/>
      </c>
      <c r="U1524" s="4">
        <f>IF(OR(COUNT($K1524:$L1524)&lt;2,$K1524=0),0,IF(ABS($L1524)/$K1524&lt;=スコアリング基準!$B$24,スコアリング基準!$C$24,IF(ABS($L1524)/$K1524&lt;=スコアリング基準!$B$25,スコアリング基準!$C$25,IF(ABS($L1524)/$K1524&lt;=スコアリング基準!$B$26,スコアリング基準!$C$26,0))))</f>
        <v/>
      </c>
      <c r="V1524" s="4">
        <f>IF($P1524="なし",スコアリング基準!$C$27,0)</f>
        <v/>
      </c>
      <c r="W1524" s="4">
        <f>IF($F1524="",0,IF(ISNUMBER($F1524),IF($F1524&lt;=スコアリング基準!$B$28,スコアリング基準!$C$28,スコアリング基準!$C$29),0))</f>
        <v/>
      </c>
      <c r="X1524" s="4">
        <f>IFERROR(VLOOKUP($B1524,スコアリング基準!$A$36:$B$46,2,FALSE),0)</f>
        <v/>
      </c>
      <c r="Y1524" s="4">
        <f>SUM($S1524:$X1524)</f>
        <v/>
      </c>
      <c r="Z1524" s="4">
        <f>IF(COUNT($M1524:$N1524)=0,"データ無",IF($Y1524&gt;=スコアリング基準!$B$30,"S",IF($Y1524&gt;=スコアリング基準!$B$31,"A",IF($Y1524&gt;=スコアリング基準!$B$32,"B","C"))))</f>
        <v/>
      </c>
      <c r="AA1524">
        <f>IFERROR(INDEX(実績DB!$I$3:$I$104,MATCH($B1524&amp;$C1524,実績DB!$J$3:$J$104,0)),"")</f>
        <v/>
      </c>
    </row>
    <row r="1525">
      <c r="A1525" t="n">
        <v>1523</v>
      </c>
      <c r="B1525" t="inlineStr">
        <is>
          <t>東京</t>
        </is>
      </c>
      <c r="C1525" t="inlineStr">
        <is>
          <t>大町変電所</t>
        </is>
      </c>
      <c r="D1525" t="inlineStr">
        <is>
          <t>茨城県</t>
        </is>
      </c>
      <c r="E1525" t="n">
        <v>66</v>
      </c>
      <c r="G1525" s="3" t="n">
        <v>36.378092</v>
      </c>
      <c r="H1525" s="3" t="n">
        <v>140.469712</v>
      </c>
      <c r="I1525" t="inlineStr">
        <is>
          <t>OSM実測</t>
        </is>
      </c>
      <c r="J1525" t="n">
        <v>38</v>
      </c>
      <c r="K1525" t="n">
        <v>39</v>
      </c>
      <c r="L1525" t="n">
        <v>-20</v>
      </c>
      <c r="M1525" t="n">
        <v>19</v>
      </c>
      <c r="N1525" t="n">
        <v>0</v>
      </c>
      <c r="O1525" t="inlineStr">
        <is>
          <t>不可 #3</t>
        </is>
      </c>
      <c r="P1525" t="inlineStr">
        <is>
          <t>有り</t>
        </is>
      </c>
      <c r="R1525" s="4">
        <f>IF(COUNT($M1525:$N1525)=0,"",IF(AND(IF($N1525&lt;&gt;"",$N1525,$M1525)&lt;=0,$O1525&lt;&gt;"可"),"警告",""))</f>
        <v/>
      </c>
      <c r="S1525" s="4">
        <f>IF(COUNT($M1525:$N1525)=0,0,IF(IF($N1525&lt;&gt;"",$N1525,$M1525)&gt;=スコアリング基準!$B$20,スコアリング基準!$C$20,IF(IF($N1525&lt;&gt;"",$N1525,$M1525)&gt;=スコアリング基準!$B$21,スコアリング基準!$C$21,IF(IF($N1525&lt;&gt;"",$N1525,$M1525)&gt;0,スコアリング基準!$C$22,0))))</f>
        <v/>
      </c>
      <c r="T1525" s="4">
        <f>IF($O1525="可",スコアリング基準!$C$23,0)</f>
        <v/>
      </c>
      <c r="U1525" s="4">
        <f>IF(OR(COUNT($K1525:$L1525)&lt;2,$K1525=0),0,IF(ABS($L1525)/$K1525&lt;=スコアリング基準!$B$24,スコアリング基準!$C$24,IF(ABS($L1525)/$K1525&lt;=スコアリング基準!$B$25,スコアリング基準!$C$25,IF(ABS($L1525)/$K1525&lt;=スコアリング基準!$B$26,スコアリング基準!$C$26,0))))</f>
        <v/>
      </c>
      <c r="V1525" s="4">
        <f>IF($P1525="なし",スコアリング基準!$C$27,0)</f>
        <v/>
      </c>
      <c r="W1525" s="4">
        <f>IF($F1525="",0,IF(ISNUMBER($F1525),IF($F1525&lt;=スコアリング基準!$B$28,スコアリング基準!$C$28,スコアリング基準!$C$29),0))</f>
        <v/>
      </c>
      <c r="X1525" s="4">
        <f>IFERROR(VLOOKUP($B1525,スコアリング基準!$A$36:$B$46,2,FALSE),0)</f>
        <v/>
      </c>
      <c r="Y1525" s="4">
        <f>SUM($S1525:$X1525)</f>
        <v/>
      </c>
      <c r="Z1525" s="4">
        <f>IF(COUNT($M1525:$N1525)=0,"データ無",IF($Y1525&gt;=スコアリング基準!$B$30,"S",IF($Y1525&gt;=スコアリング基準!$B$31,"A",IF($Y1525&gt;=スコアリング基準!$B$32,"B","C"))))</f>
        <v/>
      </c>
      <c r="AA1525">
        <f>IFERROR(INDEX(実績DB!$I$3:$I$104,MATCH($B1525&amp;$C1525,実績DB!$J$3:$J$104,0)),"")</f>
        <v/>
      </c>
    </row>
    <row r="1526">
      <c r="A1526" t="n">
        <v>1524</v>
      </c>
      <c r="B1526" t="inlineStr">
        <is>
          <t>東京</t>
        </is>
      </c>
      <c r="C1526" t="inlineStr">
        <is>
          <t>大石変電所</t>
        </is>
      </c>
      <c r="D1526" t="inlineStr">
        <is>
          <t>埼玉県</t>
        </is>
      </c>
      <c r="E1526" t="n">
        <v>66</v>
      </c>
      <c r="G1526" s="3" t="n">
        <v>35.980259</v>
      </c>
      <c r="H1526" s="3" t="n">
        <v>139.564772</v>
      </c>
      <c r="I1526" t="inlineStr">
        <is>
          <t>OSM実測</t>
        </is>
      </c>
      <c r="J1526" t="n">
        <v>57</v>
      </c>
      <c r="K1526" t="n">
        <v>59</v>
      </c>
      <c r="L1526" t="n">
        <v>-40</v>
      </c>
      <c r="M1526" t="n">
        <v>19</v>
      </c>
      <c r="N1526" t="n">
        <v>19</v>
      </c>
      <c r="O1526" t="inlineStr">
        <is>
          <t>不可 #3</t>
        </is>
      </c>
      <c r="P1526" t="inlineStr">
        <is>
          <t>なし</t>
        </is>
      </c>
      <c r="R1526" s="4">
        <f>IF(COUNT($M1526:$N1526)=0,"",IF(AND(IF($N1526&lt;&gt;"",$N1526,$M1526)&lt;=0,$O1526&lt;&gt;"可"),"警告",""))</f>
        <v/>
      </c>
      <c r="S1526" s="4">
        <f>IF(COUNT($M1526:$N1526)=0,0,IF(IF($N1526&lt;&gt;"",$N1526,$M1526)&gt;=スコアリング基準!$B$20,スコアリング基準!$C$20,IF(IF($N1526&lt;&gt;"",$N1526,$M1526)&gt;=スコアリング基準!$B$21,スコアリング基準!$C$21,IF(IF($N1526&lt;&gt;"",$N1526,$M1526)&gt;0,スコアリング基準!$C$22,0))))</f>
        <v/>
      </c>
      <c r="T1526" s="4">
        <f>IF($O1526="可",スコアリング基準!$C$23,0)</f>
        <v/>
      </c>
      <c r="U1526" s="4">
        <f>IF(OR(COUNT($K1526:$L1526)&lt;2,$K1526=0),0,IF(ABS($L1526)/$K1526&lt;=スコアリング基準!$B$24,スコアリング基準!$C$24,IF(ABS($L1526)/$K1526&lt;=スコアリング基準!$B$25,スコアリング基準!$C$25,IF(ABS($L1526)/$K1526&lt;=スコアリング基準!$B$26,スコアリング基準!$C$26,0))))</f>
        <v/>
      </c>
      <c r="V1526" s="4">
        <f>IF($P1526="なし",スコアリング基準!$C$27,0)</f>
        <v/>
      </c>
      <c r="W1526" s="4">
        <f>IF($F1526="",0,IF(ISNUMBER($F1526),IF($F1526&lt;=スコアリング基準!$B$28,スコアリング基準!$C$28,スコアリング基準!$C$29),0))</f>
        <v/>
      </c>
      <c r="X1526" s="4">
        <f>IFERROR(VLOOKUP($B1526,スコアリング基準!$A$36:$B$46,2,FALSE),0)</f>
        <v/>
      </c>
      <c r="Y1526" s="4">
        <f>SUM($S1526:$X1526)</f>
        <v/>
      </c>
      <c r="Z1526" s="4">
        <f>IF(COUNT($M1526:$N1526)=0,"データ無",IF($Y1526&gt;=スコアリング基準!$B$30,"S",IF($Y1526&gt;=スコアリング基準!$B$31,"A",IF($Y1526&gt;=スコアリング基準!$B$32,"B","C"))))</f>
        <v/>
      </c>
      <c r="AA1526">
        <f>IFERROR(INDEX(実績DB!$I$3:$I$104,MATCH($B1526&amp;$C1526,実績DB!$J$3:$J$104,0)),"")</f>
        <v/>
      </c>
    </row>
    <row r="1527">
      <c r="A1527" t="n">
        <v>1525</v>
      </c>
      <c r="B1527" t="inlineStr">
        <is>
          <t>東京</t>
        </is>
      </c>
      <c r="C1527" t="inlineStr">
        <is>
          <t>大砂変電所</t>
        </is>
      </c>
      <c r="D1527" t="inlineStr">
        <is>
          <t>茨城県</t>
        </is>
      </c>
      <c r="E1527" t="n">
        <v>66</v>
      </c>
      <c r="G1527" s="3" t="n">
        <v>36.149289</v>
      </c>
      <c r="H1527" s="3" t="n">
        <v>140.044846</v>
      </c>
      <c r="I1527" t="inlineStr">
        <is>
          <t>OSM実測</t>
        </is>
      </c>
      <c r="J1527" t="n">
        <v>57</v>
      </c>
      <c r="K1527" t="n">
        <v>59</v>
      </c>
      <c r="L1527" t="n">
        <v>-59</v>
      </c>
      <c r="M1527" t="n">
        <v>0</v>
      </c>
      <c r="N1527" t="n">
        <v>0</v>
      </c>
      <c r="O1527" t="inlineStr">
        <is>
          <t>不可 #3</t>
        </is>
      </c>
      <c r="P1527" t="inlineStr">
        <is>
          <t>有り</t>
        </is>
      </c>
      <c r="R1527" s="4">
        <f>IF(COUNT($M1527:$N1527)=0,"",IF(AND(IF($N1527&lt;&gt;"",$N1527,$M1527)&lt;=0,$O1527&lt;&gt;"可"),"警告",""))</f>
        <v/>
      </c>
      <c r="S1527" s="4">
        <f>IF(COUNT($M1527:$N1527)=0,0,IF(IF($N1527&lt;&gt;"",$N1527,$M1527)&gt;=スコアリング基準!$B$20,スコアリング基準!$C$20,IF(IF($N1527&lt;&gt;"",$N1527,$M1527)&gt;=スコアリング基準!$B$21,スコアリング基準!$C$21,IF(IF($N1527&lt;&gt;"",$N1527,$M1527)&gt;0,スコアリング基準!$C$22,0))))</f>
        <v/>
      </c>
      <c r="T1527" s="4">
        <f>IF($O1527="可",スコアリング基準!$C$23,0)</f>
        <v/>
      </c>
      <c r="U1527" s="4">
        <f>IF(OR(COUNT($K1527:$L1527)&lt;2,$K1527=0),0,IF(ABS($L1527)/$K1527&lt;=スコアリング基準!$B$24,スコアリング基準!$C$24,IF(ABS($L1527)/$K1527&lt;=スコアリング基準!$B$25,スコアリング基準!$C$25,IF(ABS($L1527)/$K1527&lt;=スコアリング基準!$B$26,スコアリング基準!$C$26,0))))</f>
        <v/>
      </c>
      <c r="V1527" s="4">
        <f>IF($P1527="なし",スコアリング基準!$C$27,0)</f>
        <v/>
      </c>
      <c r="W1527" s="4">
        <f>IF($F1527="",0,IF(ISNUMBER($F1527),IF($F1527&lt;=スコアリング基準!$B$28,スコアリング基準!$C$28,スコアリング基準!$C$29),0))</f>
        <v/>
      </c>
      <c r="X1527" s="4">
        <f>IFERROR(VLOOKUP($B1527,スコアリング基準!$A$36:$B$46,2,FALSE),0)</f>
        <v/>
      </c>
      <c r="Y1527" s="4">
        <f>SUM($S1527:$X1527)</f>
        <v/>
      </c>
      <c r="Z1527" s="4">
        <f>IF(COUNT($M1527:$N1527)=0,"データ無",IF($Y1527&gt;=スコアリング基準!$B$30,"S",IF($Y1527&gt;=スコアリング基準!$B$31,"A",IF($Y1527&gt;=スコアリング基準!$B$32,"B","C"))))</f>
        <v/>
      </c>
      <c r="AA1527">
        <f>IFERROR(INDEX(実績DB!$I$3:$I$104,MATCH($B1527&amp;$C1527,実績DB!$J$3:$J$104,0)),"")</f>
        <v/>
      </c>
    </row>
    <row r="1528">
      <c r="A1528" t="n">
        <v>1526</v>
      </c>
      <c r="B1528" t="inlineStr">
        <is>
          <t>東京</t>
        </is>
      </c>
      <c r="C1528" t="inlineStr">
        <is>
          <t>大磯変電所</t>
        </is>
      </c>
      <c r="D1528" t="inlineStr">
        <is>
          <t>神奈川県</t>
        </is>
      </c>
      <c r="E1528" t="n">
        <v>66</v>
      </c>
      <c r="G1528" s="3" t="n">
        <v>35.308949</v>
      </c>
      <c r="H1528" s="3" t="n">
        <v>139.27715</v>
      </c>
      <c r="I1528" t="inlineStr">
        <is>
          <t>OSM実測</t>
        </is>
      </c>
      <c r="J1528" t="n">
        <v>38</v>
      </c>
      <c r="K1528" t="n">
        <v>39</v>
      </c>
      <c r="L1528" t="n">
        <v>-20</v>
      </c>
      <c r="M1528" t="n">
        <v>19</v>
      </c>
      <c r="N1528" t="n">
        <v>19</v>
      </c>
      <c r="O1528" t="inlineStr">
        <is>
          <t>不可 #3</t>
        </is>
      </c>
      <c r="P1528" t="inlineStr">
        <is>
          <t>なし</t>
        </is>
      </c>
      <c r="R1528" s="4">
        <f>IF(COUNT($M1528:$N1528)=0,"",IF(AND(IF($N1528&lt;&gt;"",$N1528,$M1528)&lt;=0,$O1528&lt;&gt;"可"),"警告",""))</f>
        <v/>
      </c>
      <c r="S1528" s="4">
        <f>IF(COUNT($M1528:$N1528)=0,0,IF(IF($N1528&lt;&gt;"",$N1528,$M1528)&gt;=スコアリング基準!$B$20,スコアリング基準!$C$20,IF(IF($N1528&lt;&gt;"",$N1528,$M1528)&gt;=スコアリング基準!$B$21,スコアリング基準!$C$21,IF(IF($N1528&lt;&gt;"",$N1528,$M1528)&gt;0,スコアリング基準!$C$22,0))))</f>
        <v/>
      </c>
      <c r="T1528" s="4">
        <f>IF($O1528="可",スコアリング基準!$C$23,0)</f>
        <v/>
      </c>
      <c r="U1528" s="4">
        <f>IF(OR(COUNT($K1528:$L1528)&lt;2,$K1528=0),0,IF(ABS($L1528)/$K1528&lt;=スコアリング基準!$B$24,スコアリング基準!$C$24,IF(ABS($L1528)/$K1528&lt;=スコアリング基準!$B$25,スコアリング基準!$C$25,IF(ABS($L1528)/$K1528&lt;=スコアリング基準!$B$26,スコアリング基準!$C$26,0))))</f>
        <v/>
      </c>
      <c r="V1528" s="4">
        <f>IF($P1528="なし",スコアリング基準!$C$27,0)</f>
        <v/>
      </c>
      <c r="W1528" s="4">
        <f>IF($F1528="",0,IF(ISNUMBER($F1528),IF($F1528&lt;=スコアリング基準!$B$28,スコアリング基準!$C$28,スコアリング基準!$C$29),0))</f>
        <v/>
      </c>
      <c r="X1528" s="4">
        <f>IFERROR(VLOOKUP($B1528,スコアリング基準!$A$36:$B$46,2,FALSE),0)</f>
        <v/>
      </c>
      <c r="Y1528" s="4">
        <f>SUM($S1528:$X1528)</f>
        <v/>
      </c>
      <c r="Z1528" s="4">
        <f>IF(COUNT($M1528:$N1528)=0,"データ無",IF($Y1528&gt;=スコアリング基準!$B$30,"S",IF($Y1528&gt;=スコアリング基準!$B$31,"A",IF($Y1528&gt;=スコアリング基準!$B$32,"B","C"))))</f>
        <v/>
      </c>
      <c r="AA1528">
        <f>IFERROR(INDEX(実績DB!$I$3:$I$104,MATCH($B1528&amp;$C1528,実績DB!$J$3:$J$104,0)),"")</f>
        <v/>
      </c>
    </row>
    <row r="1529">
      <c r="A1529" t="n">
        <v>1527</v>
      </c>
      <c r="B1529" t="inlineStr">
        <is>
          <t>東京</t>
        </is>
      </c>
      <c r="C1529" t="inlineStr">
        <is>
          <t>大穂変電所</t>
        </is>
      </c>
      <c r="D1529" t="inlineStr">
        <is>
          <t>茨城県</t>
        </is>
      </c>
      <c r="E1529" t="n">
        <v>66</v>
      </c>
      <c r="G1529" s="3" t="n">
        <v>36.134985</v>
      </c>
      <c r="H1529" s="3" t="n">
        <v>140.072739</v>
      </c>
      <c r="I1529" t="inlineStr">
        <is>
          <t>OSM実測</t>
        </is>
      </c>
      <c r="J1529" t="n">
        <v>38</v>
      </c>
      <c r="K1529" t="n">
        <v>39</v>
      </c>
      <c r="L1529" t="n">
        <v>-37</v>
      </c>
      <c r="M1529" t="n">
        <v>2</v>
      </c>
      <c r="N1529" t="n">
        <v>0</v>
      </c>
      <c r="O1529" t="inlineStr">
        <is>
          <t>不可 #3</t>
        </is>
      </c>
      <c r="P1529" t="inlineStr">
        <is>
          <t>有り</t>
        </is>
      </c>
      <c r="R1529" s="4">
        <f>IF(COUNT($M1529:$N1529)=0,"",IF(AND(IF($N1529&lt;&gt;"",$N1529,$M1529)&lt;=0,$O1529&lt;&gt;"可"),"警告",""))</f>
        <v/>
      </c>
      <c r="S1529" s="4">
        <f>IF(COUNT($M1529:$N1529)=0,0,IF(IF($N1529&lt;&gt;"",$N1529,$M1529)&gt;=スコアリング基準!$B$20,スコアリング基準!$C$20,IF(IF($N1529&lt;&gt;"",$N1529,$M1529)&gt;=スコアリング基準!$B$21,スコアリング基準!$C$21,IF(IF($N1529&lt;&gt;"",$N1529,$M1529)&gt;0,スコアリング基準!$C$22,0))))</f>
        <v/>
      </c>
      <c r="T1529" s="4">
        <f>IF($O1529="可",スコアリング基準!$C$23,0)</f>
        <v/>
      </c>
      <c r="U1529" s="4">
        <f>IF(OR(COUNT($K1529:$L1529)&lt;2,$K1529=0),0,IF(ABS($L1529)/$K1529&lt;=スコアリング基準!$B$24,スコアリング基準!$C$24,IF(ABS($L1529)/$K1529&lt;=スコアリング基準!$B$25,スコアリング基準!$C$25,IF(ABS($L1529)/$K1529&lt;=スコアリング基準!$B$26,スコアリング基準!$C$26,0))))</f>
        <v/>
      </c>
      <c r="V1529" s="4">
        <f>IF($P1529="なし",スコアリング基準!$C$27,0)</f>
        <v/>
      </c>
      <c r="W1529" s="4">
        <f>IF($F1529="",0,IF(ISNUMBER($F1529),IF($F1529&lt;=スコアリング基準!$B$28,スコアリング基準!$C$28,スコアリング基準!$C$29),0))</f>
        <v/>
      </c>
      <c r="X1529" s="4">
        <f>IFERROR(VLOOKUP($B1529,スコアリング基準!$A$36:$B$46,2,FALSE),0)</f>
        <v/>
      </c>
      <c r="Y1529" s="4">
        <f>SUM($S1529:$X1529)</f>
        <v/>
      </c>
      <c r="Z1529" s="4">
        <f>IF(COUNT($M1529:$N1529)=0,"データ無",IF($Y1529&gt;=スコアリング基準!$B$30,"S",IF($Y1529&gt;=スコアリング基準!$B$31,"A",IF($Y1529&gt;=スコアリング基準!$B$32,"B","C"))))</f>
        <v/>
      </c>
      <c r="AA1529">
        <f>IFERROR(INDEX(実績DB!$I$3:$I$104,MATCH($B1529&amp;$C1529,実績DB!$J$3:$J$104,0)),"")</f>
        <v/>
      </c>
    </row>
    <row r="1530">
      <c r="A1530" t="n">
        <v>1528</v>
      </c>
      <c r="B1530" t="inlineStr">
        <is>
          <t>東京</t>
        </is>
      </c>
      <c r="C1530" t="inlineStr">
        <is>
          <t>大竹変電所</t>
        </is>
      </c>
      <c r="D1530" t="inlineStr">
        <is>
          <t>埼玉県</t>
        </is>
      </c>
      <c r="E1530" t="n">
        <v>66</v>
      </c>
      <c r="G1530" s="3" t="n">
        <v>36.140922</v>
      </c>
      <c r="H1530" s="3" t="n">
        <v>139.487424</v>
      </c>
      <c r="I1530" t="inlineStr">
        <is>
          <t>OSM実測</t>
        </is>
      </c>
      <c r="J1530" t="n">
        <v>57</v>
      </c>
      <c r="K1530" t="n">
        <v>59</v>
      </c>
      <c r="L1530" t="n">
        <v>-54</v>
      </c>
      <c r="M1530" t="n">
        <v>5</v>
      </c>
      <c r="N1530" t="n">
        <v>0</v>
      </c>
      <c r="O1530" t="inlineStr">
        <is>
          <t>不可 #3</t>
        </is>
      </c>
      <c r="P1530" t="inlineStr">
        <is>
          <t>有り</t>
        </is>
      </c>
      <c r="R1530" s="4">
        <f>IF(COUNT($M1530:$N1530)=0,"",IF(AND(IF($N1530&lt;&gt;"",$N1530,$M1530)&lt;=0,$O1530&lt;&gt;"可"),"警告",""))</f>
        <v/>
      </c>
      <c r="S1530" s="4">
        <f>IF(COUNT($M1530:$N1530)=0,0,IF(IF($N1530&lt;&gt;"",$N1530,$M1530)&gt;=スコアリング基準!$B$20,スコアリング基準!$C$20,IF(IF($N1530&lt;&gt;"",$N1530,$M1530)&gt;=スコアリング基準!$B$21,スコアリング基準!$C$21,IF(IF($N1530&lt;&gt;"",$N1530,$M1530)&gt;0,スコアリング基準!$C$22,0))))</f>
        <v/>
      </c>
      <c r="T1530" s="4">
        <f>IF($O1530="可",スコアリング基準!$C$23,0)</f>
        <v/>
      </c>
      <c r="U1530" s="4">
        <f>IF(OR(COUNT($K1530:$L1530)&lt;2,$K1530=0),0,IF(ABS($L1530)/$K1530&lt;=スコアリング基準!$B$24,スコアリング基準!$C$24,IF(ABS($L1530)/$K1530&lt;=スコアリング基準!$B$25,スコアリング基準!$C$25,IF(ABS($L1530)/$K1530&lt;=スコアリング基準!$B$26,スコアリング基準!$C$26,0))))</f>
        <v/>
      </c>
      <c r="V1530" s="4">
        <f>IF($P1530="なし",スコアリング基準!$C$27,0)</f>
        <v/>
      </c>
      <c r="W1530" s="4">
        <f>IF($F1530="",0,IF(ISNUMBER($F1530),IF($F1530&lt;=スコアリング基準!$B$28,スコアリング基準!$C$28,スコアリング基準!$C$29),0))</f>
        <v/>
      </c>
      <c r="X1530" s="4">
        <f>IFERROR(VLOOKUP($B1530,スコアリング基準!$A$36:$B$46,2,FALSE),0)</f>
        <v/>
      </c>
      <c r="Y1530" s="4">
        <f>SUM($S1530:$X1530)</f>
        <v/>
      </c>
      <c r="Z1530" s="4">
        <f>IF(COUNT($M1530:$N1530)=0,"データ無",IF($Y1530&gt;=スコアリング基準!$B$30,"S",IF($Y1530&gt;=スコアリング基準!$B$31,"A",IF($Y1530&gt;=スコアリング基準!$B$32,"B","C"))))</f>
        <v/>
      </c>
      <c r="AA1530">
        <f>IFERROR(INDEX(実績DB!$I$3:$I$104,MATCH($B1530&amp;$C1530,実績DB!$J$3:$J$104,0)),"")</f>
        <v/>
      </c>
    </row>
    <row r="1531">
      <c r="A1531" t="n">
        <v>1529</v>
      </c>
      <c r="B1531" t="inlineStr">
        <is>
          <t>東京</t>
        </is>
      </c>
      <c r="C1531" t="inlineStr">
        <is>
          <t>大網変電所</t>
        </is>
      </c>
      <c r="D1531" t="inlineStr">
        <is>
          <t>千葉県</t>
        </is>
      </c>
      <c r="E1531" t="n">
        <v>66</v>
      </c>
      <c r="G1531" s="3" t="n">
        <v>35.519013</v>
      </c>
      <c r="H1531" s="3" t="n">
        <v>140.326657</v>
      </c>
      <c r="I1531" t="inlineStr">
        <is>
          <t>OSM実測</t>
        </is>
      </c>
      <c r="J1531" t="n">
        <v>38</v>
      </c>
      <c r="K1531" t="n">
        <v>39</v>
      </c>
      <c r="L1531" t="n">
        <v>-36</v>
      </c>
      <c r="M1531" t="n">
        <v>3</v>
      </c>
      <c r="N1531" t="n">
        <v>0</v>
      </c>
      <c r="O1531" t="inlineStr">
        <is>
          <t>不可 #3</t>
        </is>
      </c>
      <c r="P1531" t="inlineStr">
        <is>
          <t>有り</t>
        </is>
      </c>
      <c r="R1531" s="4">
        <f>IF(COUNT($M1531:$N1531)=0,"",IF(AND(IF($N1531&lt;&gt;"",$N1531,$M1531)&lt;=0,$O1531&lt;&gt;"可"),"警告",""))</f>
        <v/>
      </c>
      <c r="S1531" s="4">
        <f>IF(COUNT($M1531:$N1531)=0,0,IF(IF($N1531&lt;&gt;"",$N1531,$M1531)&gt;=スコアリング基準!$B$20,スコアリング基準!$C$20,IF(IF($N1531&lt;&gt;"",$N1531,$M1531)&gt;=スコアリング基準!$B$21,スコアリング基準!$C$21,IF(IF($N1531&lt;&gt;"",$N1531,$M1531)&gt;0,スコアリング基準!$C$22,0))))</f>
        <v/>
      </c>
      <c r="T1531" s="4">
        <f>IF($O1531="可",スコアリング基準!$C$23,0)</f>
        <v/>
      </c>
      <c r="U1531" s="4">
        <f>IF(OR(COUNT($K1531:$L1531)&lt;2,$K1531=0),0,IF(ABS($L1531)/$K1531&lt;=スコアリング基準!$B$24,スコアリング基準!$C$24,IF(ABS($L1531)/$K1531&lt;=スコアリング基準!$B$25,スコアリング基準!$C$25,IF(ABS($L1531)/$K1531&lt;=スコアリング基準!$B$26,スコアリング基準!$C$26,0))))</f>
        <v/>
      </c>
      <c r="V1531" s="4">
        <f>IF($P1531="なし",スコアリング基準!$C$27,0)</f>
        <v/>
      </c>
      <c r="W1531" s="4">
        <f>IF($F1531="",0,IF(ISNUMBER($F1531),IF($F1531&lt;=スコアリング基準!$B$28,スコアリング基準!$C$28,スコアリング基準!$C$29),0))</f>
        <v/>
      </c>
      <c r="X1531" s="4">
        <f>IFERROR(VLOOKUP($B1531,スコアリング基準!$A$36:$B$46,2,FALSE),0)</f>
        <v/>
      </c>
      <c r="Y1531" s="4">
        <f>SUM($S1531:$X1531)</f>
        <v/>
      </c>
      <c r="Z1531" s="4">
        <f>IF(COUNT($M1531:$N1531)=0,"データ無",IF($Y1531&gt;=スコアリング基準!$B$30,"S",IF($Y1531&gt;=スコアリング基準!$B$31,"A",IF($Y1531&gt;=スコアリング基準!$B$32,"B","C"))))</f>
        <v/>
      </c>
      <c r="AA1531">
        <f>IFERROR(INDEX(実績DB!$I$3:$I$104,MATCH($B1531&amp;$C1531,実績DB!$J$3:$J$104,0)),"")</f>
        <v/>
      </c>
    </row>
    <row r="1532">
      <c r="A1532" t="n">
        <v>1530</v>
      </c>
      <c r="B1532" t="inlineStr">
        <is>
          <t>東京</t>
        </is>
      </c>
      <c r="C1532" t="inlineStr">
        <is>
          <t>大袋変電所</t>
        </is>
      </c>
      <c r="D1532" t="inlineStr">
        <is>
          <t>埼玉県</t>
        </is>
      </c>
      <c r="E1532" t="n">
        <v>66</v>
      </c>
      <c r="G1532" s="3" t="n">
        <v>35.929691</v>
      </c>
      <c r="H1532" s="3" t="n">
        <v>139.784762</v>
      </c>
      <c r="I1532" t="inlineStr">
        <is>
          <t>OSM実測</t>
        </is>
      </c>
      <c r="J1532" t="n">
        <v>57</v>
      </c>
      <c r="K1532" t="n">
        <v>59</v>
      </c>
      <c r="L1532" t="n">
        <v>-40</v>
      </c>
      <c r="M1532" t="n">
        <v>19</v>
      </c>
      <c r="N1532" t="n">
        <v>0</v>
      </c>
      <c r="O1532" t="inlineStr">
        <is>
          <t>不可 #3</t>
        </is>
      </c>
      <c r="P1532" t="inlineStr">
        <is>
          <t>有り</t>
        </is>
      </c>
      <c r="R1532" s="4">
        <f>IF(COUNT($M1532:$N1532)=0,"",IF(AND(IF($N1532&lt;&gt;"",$N1532,$M1532)&lt;=0,$O1532&lt;&gt;"可"),"警告",""))</f>
        <v/>
      </c>
      <c r="S1532" s="4">
        <f>IF(COUNT($M1532:$N1532)=0,0,IF(IF($N1532&lt;&gt;"",$N1532,$M1532)&gt;=スコアリング基準!$B$20,スコアリング基準!$C$20,IF(IF($N1532&lt;&gt;"",$N1532,$M1532)&gt;=スコアリング基準!$B$21,スコアリング基準!$C$21,IF(IF($N1532&lt;&gt;"",$N1532,$M1532)&gt;0,スコアリング基準!$C$22,0))))</f>
        <v/>
      </c>
      <c r="T1532" s="4">
        <f>IF($O1532="可",スコアリング基準!$C$23,0)</f>
        <v/>
      </c>
      <c r="U1532" s="4">
        <f>IF(OR(COUNT($K1532:$L1532)&lt;2,$K1532=0),0,IF(ABS($L1532)/$K1532&lt;=スコアリング基準!$B$24,スコアリング基準!$C$24,IF(ABS($L1532)/$K1532&lt;=スコアリング基準!$B$25,スコアリング基準!$C$25,IF(ABS($L1532)/$K1532&lt;=スコアリング基準!$B$26,スコアリング基準!$C$26,0))))</f>
        <v/>
      </c>
      <c r="V1532" s="4">
        <f>IF($P1532="なし",スコアリング基準!$C$27,0)</f>
        <v/>
      </c>
      <c r="W1532" s="4">
        <f>IF($F1532="",0,IF(ISNUMBER($F1532),IF($F1532&lt;=スコアリング基準!$B$28,スコアリング基準!$C$28,スコアリング基準!$C$29),0))</f>
        <v/>
      </c>
      <c r="X1532" s="4">
        <f>IFERROR(VLOOKUP($B1532,スコアリング基準!$A$36:$B$46,2,FALSE),0)</f>
        <v/>
      </c>
      <c r="Y1532" s="4">
        <f>SUM($S1532:$X1532)</f>
        <v/>
      </c>
      <c r="Z1532" s="4">
        <f>IF(COUNT($M1532:$N1532)=0,"データ無",IF($Y1532&gt;=スコアリング基準!$B$30,"S",IF($Y1532&gt;=スコアリング基準!$B$31,"A",IF($Y1532&gt;=スコアリング基準!$B$32,"B","C"))))</f>
        <v/>
      </c>
      <c r="AA1532">
        <f>IFERROR(INDEX(実績DB!$I$3:$I$104,MATCH($B1532&amp;$C1532,実績DB!$J$3:$J$104,0)),"")</f>
        <v/>
      </c>
    </row>
    <row r="1533">
      <c r="A1533" t="n">
        <v>1531</v>
      </c>
      <c r="B1533" t="inlineStr">
        <is>
          <t>東京</t>
        </is>
      </c>
      <c r="C1533" t="inlineStr">
        <is>
          <t>大谷口変電所</t>
        </is>
      </c>
      <c r="D1533" t="inlineStr">
        <is>
          <t>千葉県</t>
        </is>
      </c>
      <c r="E1533" t="n">
        <v>66</v>
      </c>
      <c r="G1533" s="3" t="n">
        <v>35.826232</v>
      </c>
      <c r="H1533" s="3" t="n">
        <v>139.908964</v>
      </c>
      <c r="I1533" t="inlineStr">
        <is>
          <t>OSM実測</t>
        </is>
      </c>
      <c r="J1533" t="n">
        <v>57</v>
      </c>
      <c r="K1533" t="n">
        <v>59</v>
      </c>
      <c r="L1533" t="n">
        <v>-40</v>
      </c>
      <c r="M1533" t="n">
        <v>19</v>
      </c>
      <c r="N1533" t="n">
        <v>0</v>
      </c>
      <c r="O1533" t="inlineStr">
        <is>
          <t>不可 #3</t>
        </is>
      </c>
      <c r="P1533" t="inlineStr">
        <is>
          <t>有り</t>
        </is>
      </c>
      <c r="R1533" s="4">
        <f>IF(COUNT($M1533:$N1533)=0,"",IF(AND(IF($N1533&lt;&gt;"",$N1533,$M1533)&lt;=0,$O1533&lt;&gt;"可"),"警告",""))</f>
        <v/>
      </c>
      <c r="S1533" s="4">
        <f>IF(COUNT($M1533:$N1533)=0,0,IF(IF($N1533&lt;&gt;"",$N1533,$M1533)&gt;=スコアリング基準!$B$20,スコアリング基準!$C$20,IF(IF($N1533&lt;&gt;"",$N1533,$M1533)&gt;=スコアリング基準!$B$21,スコアリング基準!$C$21,IF(IF($N1533&lt;&gt;"",$N1533,$M1533)&gt;0,スコアリング基準!$C$22,0))))</f>
        <v/>
      </c>
      <c r="T1533" s="4">
        <f>IF($O1533="可",スコアリング基準!$C$23,0)</f>
        <v/>
      </c>
      <c r="U1533" s="4">
        <f>IF(OR(COUNT($K1533:$L1533)&lt;2,$K1533=0),0,IF(ABS($L1533)/$K1533&lt;=スコアリング基準!$B$24,スコアリング基準!$C$24,IF(ABS($L1533)/$K1533&lt;=スコアリング基準!$B$25,スコアリング基準!$C$25,IF(ABS($L1533)/$K1533&lt;=スコアリング基準!$B$26,スコアリング基準!$C$26,0))))</f>
        <v/>
      </c>
      <c r="V1533" s="4">
        <f>IF($P1533="なし",スコアリング基準!$C$27,0)</f>
        <v/>
      </c>
      <c r="W1533" s="4">
        <f>IF($F1533="",0,IF(ISNUMBER($F1533),IF($F1533&lt;=スコアリング基準!$B$28,スコアリング基準!$C$28,スコアリング基準!$C$29),0))</f>
        <v/>
      </c>
      <c r="X1533" s="4">
        <f>IFERROR(VLOOKUP($B1533,スコアリング基準!$A$36:$B$46,2,FALSE),0)</f>
        <v/>
      </c>
      <c r="Y1533" s="4">
        <f>SUM($S1533:$X1533)</f>
        <v/>
      </c>
      <c r="Z1533" s="4">
        <f>IF(COUNT($M1533:$N1533)=0,"データ無",IF($Y1533&gt;=スコアリング基準!$B$30,"S",IF($Y1533&gt;=スコアリング基準!$B$31,"A",IF($Y1533&gt;=スコアリング基準!$B$32,"B","C"))))</f>
        <v/>
      </c>
      <c r="AA1533">
        <f>IFERROR(INDEX(実績DB!$I$3:$I$104,MATCH($B1533&amp;$C1533,実績DB!$J$3:$J$104,0)),"")</f>
        <v/>
      </c>
    </row>
    <row r="1534">
      <c r="A1534" t="n">
        <v>1532</v>
      </c>
      <c r="B1534" t="inlineStr">
        <is>
          <t>東京</t>
        </is>
      </c>
      <c r="C1534" t="inlineStr">
        <is>
          <t>大谷変電所</t>
        </is>
      </c>
      <c r="D1534" t="inlineStr">
        <is>
          <t>神奈川県</t>
        </is>
      </c>
      <c r="E1534" t="n">
        <v>66</v>
      </c>
      <c r="G1534" s="3" t="n">
        <v>35.443539</v>
      </c>
      <c r="H1534" s="3" t="n">
        <v>139.391474</v>
      </c>
      <c r="I1534" t="inlineStr">
        <is>
          <t>OSM実測</t>
        </is>
      </c>
      <c r="J1534" t="n">
        <v>57</v>
      </c>
      <c r="K1534" t="n">
        <v>59</v>
      </c>
      <c r="L1534" t="n">
        <v>-40</v>
      </c>
      <c r="M1534" t="n">
        <v>19</v>
      </c>
      <c r="N1534" t="n">
        <v>0</v>
      </c>
      <c r="O1534" t="inlineStr">
        <is>
          <t>不可 #3</t>
        </is>
      </c>
      <c r="P1534" t="inlineStr">
        <is>
          <t>有り</t>
        </is>
      </c>
      <c r="R1534" s="4">
        <f>IF(COUNT($M1534:$N1534)=0,"",IF(AND(IF($N1534&lt;&gt;"",$N1534,$M1534)&lt;=0,$O1534&lt;&gt;"可"),"警告",""))</f>
        <v/>
      </c>
      <c r="S1534" s="4">
        <f>IF(COUNT($M1534:$N1534)=0,0,IF(IF($N1534&lt;&gt;"",$N1534,$M1534)&gt;=スコアリング基準!$B$20,スコアリング基準!$C$20,IF(IF($N1534&lt;&gt;"",$N1534,$M1534)&gt;=スコアリング基準!$B$21,スコアリング基準!$C$21,IF(IF($N1534&lt;&gt;"",$N1534,$M1534)&gt;0,スコアリング基準!$C$22,0))))</f>
        <v/>
      </c>
      <c r="T1534" s="4">
        <f>IF($O1534="可",スコアリング基準!$C$23,0)</f>
        <v/>
      </c>
      <c r="U1534" s="4">
        <f>IF(OR(COUNT($K1534:$L1534)&lt;2,$K1534=0),0,IF(ABS($L1534)/$K1534&lt;=スコアリング基準!$B$24,スコアリング基準!$C$24,IF(ABS($L1534)/$K1534&lt;=スコアリング基準!$B$25,スコアリング基準!$C$25,IF(ABS($L1534)/$K1534&lt;=スコアリング基準!$B$26,スコアリング基準!$C$26,0))))</f>
        <v/>
      </c>
      <c r="V1534" s="4">
        <f>IF($P1534="なし",スコアリング基準!$C$27,0)</f>
        <v/>
      </c>
      <c r="W1534" s="4">
        <f>IF($F1534="",0,IF(ISNUMBER($F1534),IF($F1534&lt;=スコアリング基準!$B$28,スコアリング基準!$C$28,スコアリング基準!$C$29),0))</f>
        <v/>
      </c>
      <c r="X1534" s="4">
        <f>IFERROR(VLOOKUP($B1534,スコアリング基準!$A$36:$B$46,2,FALSE),0)</f>
        <v/>
      </c>
      <c r="Y1534" s="4">
        <f>SUM($S1534:$X1534)</f>
        <v/>
      </c>
      <c r="Z1534" s="4">
        <f>IF(COUNT($M1534:$N1534)=0,"データ無",IF($Y1534&gt;=スコアリング基準!$B$30,"S",IF($Y1534&gt;=スコアリング基準!$B$31,"A",IF($Y1534&gt;=スコアリング基準!$B$32,"B","C"))))</f>
        <v/>
      </c>
      <c r="AA1534">
        <f>IFERROR(INDEX(実績DB!$I$3:$I$104,MATCH($B1534&amp;$C1534,実績DB!$J$3:$J$104,0)),"")</f>
        <v/>
      </c>
    </row>
    <row r="1535">
      <c r="A1535" t="n">
        <v>1533</v>
      </c>
      <c r="B1535" t="inlineStr">
        <is>
          <t>東京</t>
        </is>
      </c>
      <c r="C1535" t="inlineStr">
        <is>
          <t>大野変電所</t>
        </is>
      </c>
      <c r="D1535" t="inlineStr">
        <is>
          <t>東京都</t>
        </is>
      </c>
      <c r="E1535" t="n">
        <v>66</v>
      </c>
      <c r="G1535" s="3" t="n">
        <v>35.571064</v>
      </c>
      <c r="H1535" s="3" t="n">
        <v>139.404735</v>
      </c>
      <c r="I1535" t="inlineStr">
        <is>
          <t>OSM実測</t>
        </is>
      </c>
      <c r="J1535" t="n">
        <v>57</v>
      </c>
      <c r="K1535" t="n">
        <v>59</v>
      </c>
      <c r="L1535" t="n">
        <v>-40</v>
      </c>
      <c r="M1535" t="n">
        <v>19</v>
      </c>
      <c r="N1535" t="n">
        <v>19</v>
      </c>
      <c r="O1535" t="inlineStr">
        <is>
          <t>不可 #3</t>
        </is>
      </c>
      <c r="P1535" t="inlineStr">
        <is>
          <t>なし</t>
        </is>
      </c>
      <c r="R1535" s="4">
        <f>IF(COUNT($M1535:$N1535)=0,"",IF(AND(IF($N1535&lt;&gt;"",$N1535,$M1535)&lt;=0,$O1535&lt;&gt;"可"),"警告",""))</f>
        <v/>
      </c>
      <c r="S1535" s="4">
        <f>IF(COUNT($M1535:$N1535)=0,0,IF(IF($N1535&lt;&gt;"",$N1535,$M1535)&gt;=スコアリング基準!$B$20,スコアリング基準!$C$20,IF(IF($N1535&lt;&gt;"",$N1535,$M1535)&gt;=スコアリング基準!$B$21,スコアリング基準!$C$21,IF(IF($N1535&lt;&gt;"",$N1535,$M1535)&gt;0,スコアリング基準!$C$22,0))))</f>
        <v/>
      </c>
      <c r="T1535" s="4">
        <f>IF($O1535="可",スコアリング基準!$C$23,0)</f>
        <v/>
      </c>
      <c r="U1535" s="4">
        <f>IF(OR(COUNT($K1535:$L1535)&lt;2,$K1535=0),0,IF(ABS($L1535)/$K1535&lt;=スコアリング基準!$B$24,スコアリング基準!$C$24,IF(ABS($L1535)/$K1535&lt;=スコアリング基準!$B$25,スコアリング基準!$C$25,IF(ABS($L1535)/$K1535&lt;=スコアリング基準!$B$26,スコアリング基準!$C$26,0))))</f>
        <v/>
      </c>
      <c r="V1535" s="4">
        <f>IF($P1535="なし",スコアリング基準!$C$27,0)</f>
        <v/>
      </c>
      <c r="W1535" s="4">
        <f>IF($F1535="",0,IF(ISNUMBER($F1535),IF($F1535&lt;=スコアリング基準!$B$28,スコアリング基準!$C$28,スコアリング基準!$C$29),0))</f>
        <v/>
      </c>
      <c r="X1535" s="4">
        <f>IFERROR(VLOOKUP($B1535,スコアリング基準!$A$36:$B$46,2,FALSE),0)</f>
        <v/>
      </c>
      <c r="Y1535" s="4">
        <f>SUM($S1535:$X1535)</f>
        <v/>
      </c>
      <c r="Z1535" s="4">
        <f>IF(COUNT($M1535:$N1535)=0,"データ無",IF($Y1535&gt;=スコアリング基準!$B$30,"S",IF($Y1535&gt;=スコアリング基準!$B$31,"A",IF($Y1535&gt;=スコアリング基準!$B$32,"B","C"))))</f>
        <v/>
      </c>
      <c r="AA1535">
        <f>IFERROR(INDEX(実績DB!$I$3:$I$104,MATCH($B1535&amp;$C1535,実績DB!$J$3:$J$104,0)),"")</f>
        <v/>
      </c>
    </row>
    <row r="1536">
      <c r="A1536" t="n">
        <v>1534</v>
      </c>
      <c r="B1536" t="inlineStr">
        <is>
          <t>東京</t>
        </is>
      </c>
      <c r="C1536" t="inlineStr">
        <is>
          <t>大間々変電所</t>
        </is>
      </c>
      <c r="D1536" t="inlineStr">
        <is>
          <t>群馬県</t>
        </is>
      </c>
      <c r="E1536" t="n">
        <v>66</v>
      </c>
      <c r="G1536" s="3" t="n">
        <v>36.423108</v>
      </c>
      <c r="H1536" s="3" t="n">
        <v>139.277136</v>
      </c>
      <c r="I1536" t="inlineStr">
        <is>
          <t>OSM実測</t>
        </is>
      </c>
      <c r="J1536" t="n">
        <v>57</v>
      </c>
      <c r="K1536" t="n">
        <v>59</v>
      </c>
      <c r="L1536" t="n">
        <v>-59</v>
      </c>
      <c r="M1536" t="n">
        <v>0</v>
      </c>
      <c r="N1536" t="n">
        <v>0</v>
      </c>
      <c r="O1536" t="inlineStr">
        <is>
          <t>不可 #3</t>
        </is>
      </c>
      <c r="P1536" t="inlineStr">
        <is>
          <t>有り</t>
        </is>
      </c>
      <c r="R1536" s="4">
        <f>IF(COUNT($M1536:$N1536)=0,"",IF(AND(IF($N1536&lt;&gt;"",$N1536,$M1536)&lt;=0,$O1536&lt;&gt;"可"),"警告",""))</f>
        <v/>
      </c>
      <c r="S1536" s="4">
        <f>IF(COUNT($M1536:$N1536)=0,0,IF(IF($N1536&lt;&gt;"",$N1536,$M1536)&gt;=スコアリング基準!$B$20,スコアリング基準!$C$20,IF(IF($N1536&lt;&gt;"",$N1536,$M1536)&gt;=スコアリング基準!$B$21,スコアリング基準!$C$21,IF(IF($N1536&lt;&gt;"",$N1536,$M1536)&gt;0,スコアリング基準!$C$22,0))))</f>
        <v/>
      </c>
      <c r="T1536" s="4">
        <f>IF($O1536="可",スコアリング基準!$C$23,0)</f>
        <v/>
      </c>
      <c r="U1536" s="4">
        <f>IF(OR(COUNT($K1536:$L1536)&lt;2,$K1536=0),0,IF(ABS($L1536)/$K1536&lt;=スコアリング基準!$B$24,スコアリング基準!$C$24,IF(ABS($L1536)/$K1536&lt;=スコアリング基準!$B$25,スコアリング基準!$C$25,IF(ABS($L1536)/$K1536&lt;=スコアリング基準!$B$26,スコアリング基準!$C$26,0))))</f>
        <v/>
      </c>
      <c r="V1536" s="4">
        <f>IF($P1536="なし",スコアリング基準!$C$27,0)</f>
        <v/>
      </c>
      <c r="W1536" s="4">
        <f>IF($F1536="",0,IF(ISNUMBER($F1536),IF($F1536&lt;=スコアリング基準!$B$28,スコアリング基準!$C$28,スコアリング基準!$C$29),0))</f>
        <v/>
      </c>
      <c r="X1536" s="4">
        <f>IFERROR(VLOOKUP($B1536,スコアリング基準!$A$36:$B$46,2,FALSE),0)</f>
        <v/>
      </c>
      <c r="Y1536" s="4">
        <f>SUM($S1536:$X1536)</f>
        <v/>
      </c>
      <c r="Z1536" s="4">
        <f>IF(COUNT($M1536:$N1536)=0,"データ無",IF($Y1536&gt;=スコアリング基準!$B$30,"S",IF($Y1536&gt;=スコアリング基準!$B$31,"A",IF($Y1536&gt;=スコアリング基準!$B$32,"B","C"))))</f>
        <v/>
      </c>
      <c r="AA1536">
        <f>IFERROR(INDEX(実績DB!$I$3:$I$104,MATCH($B1536&amp;$C1536,実績DB!$J$3:$J$104,0)),"")</f>
        <v/>
      </c>
    </row>
    <row r="1537">
      <c r="A1537" t="n">
        <v>1535</v>
      </c>
      <c r="B1537" t="inlineStr">
        <is>
          <t>東京</t>
        </is>
      </c>
      <c r="C1537" t="inlineStr">
        <is>
          <t>天川変電所</t>
        </is>
      </c>
      <c r="D1537" t="inlineStr">
        <is>
          <t>群馬県</t>
        </is>
      </c>
      <c r="E1537" t="n">
        <v>66</v>
      </c>
      <c r="G1537" s="3" t="n">
        <v>36.372528</v>
      </c>
      <c r="H1537" s="3" t="n">
        <v>139.084783</v>
      </c>
      <c r="I1537" t="inlineStr">
        <is>
          <t>OSM実測</t>
        </is>
      </c>
      <c r="J1537" t="n">
        <v>57</v>
      </c>
      <c r="K1537" t="n">
        <v>59</v>
      </c>
      <c r="L1537" t="n">
        <v>-41</v>
      </c>
      <c r="M1537" t="n">
        <v>18</v>
      </c>
      <c r="N1537" t="n">
        <v>0</v>
      </c>
      <c r="O1537" t="inlineStr">
        <is>
          <t>不可 #3</t>
        </is>
      </c>
      <c r="P1537" t="inlineStr">
        <is>
          <t>有り</t>
        </is>
      </c>
      <c r="R1537" s="4">
        <f>IF(COUNT($M1537:$N1537)=0,"",IF(AND(IF($N1537&lt;&gt;"",$N1537,$M1537)&lt;=0,$O1537&lt;&gt;"可"),"警告",""))</f>
        <v/>
      </c>
      <c r="S1537" s="4">
        <f>IF(COUNT($M1537:$N1537)=0,0,IF(IF($N1537&lt;&gt;"",$N1537,$M1537)&gt;=スコアリング基準!$B$20,スコアリング基準!$C$20,IF(IF($N1537&lt;&gt;"",$N1537,$M1537)&gt;=スコアリング基準!$B$21,スコアリング基準!$C$21,IF(IF($N1537&lt;&gt;"",$N1537,$M1537)&gt;0,スコアリング基準!$C$22,0))))</f>
        <v/>
      </c>
      <c r="T1537" s="4">
        <f>IF($O1537="可",スコアリング基準!$C$23,0)</f>
        <v/>
      </c>
      <c r="U1537" s="4">
        <f>IF(OR(COUNT($K1537:$L1537)&lt;2,$K1537=0),0,IF(ABS($L1537)/$K1537&lt;=スコアリング基準!$B$24,スコアリング基準!$C$24,IF(ABS($L1537)/$K1537&lt;=スコアリング基準!$B$25,スコアリング基準!$C$25,IF(ABS($L1537)/$K1537&lt;=スコアリング基準!$B$26,スコアリング基準!$C$26,0))))</f>
        <v/>
      </c>
      <c r="V1537" s="4">
        <f>IF($P1537="なし",スコアリング基準!$C$27,0)</f>
        <v/>
      </c>
      <c r="W1537" s="4">
        <f>IF($F1537="",0,IF(ISNUMBER($F1537),IF($F1537&lt;=スコアリング基準!$B$28,スコアリング基準!$C$28,スコアリング基準!$C$29),0))</f>
        <v/>
      </c>
      <c r="X1537" s="4">
        <f>IFERROR(VLOOKUP($B1537,スコアリング基準!$A$36:$B$46,2,FALSE),0)</f>
        <v/>
      </c>
      <c r="Y1537" s="4">
        <f>SUM($S1537:$X1537)</f>
        <v/>
      </c>
      <c r="Z1537" s="4">
        <f>IF(COUNT($M1537:$N1537)=0,"データ無",IF($Y1537&gt;=スコアリング基準!$B$30,"S",IF($Y1537&gt;=スコアリング基準!$B$31,"A",IF($Y1537&gt;=スコアリング基準!$B$32,"B","C"))))</f>
        <v/>
      </c>
      <c r="AA1537">
        <f>IFERROR(INDEX(実績DB!$I$3:$I$104,MATCH($B1537&amp;$C1537,実績DB!$J$3:$J$104,0)),"")</f>
        <v/>
      </c>
    </row>
    <row r="1538">
      <c r="A1538" t="n">
        <v>1536</v>
      </c>
      <c r="B1538" t="inlineStr">
        <is>
          <t>東京</t>
        </is>
      </c>
      <c r="C1538" t="inlineStr">
        <is>
          <t>天沼変電所</t>
        </is>
      </c>
      <c r="D1538" t="inlineStr">
        <is>
          <t>埼玉県</t>
        </is>
      </c>
      <c r="E1538" t="n">
        <v>66</v>
      </c>
      <c r="G1538" s="3" t="n">
        <v>35.899743</v>
      </c>
      <c r="H1538" s="3" t="n">
        <v>139.640183</v>
      </c>
      <c r="I1538" t="inlineStr">
        <is>
          <t>OSM実測</t>
        </is>
      </c>
      <c r="J1538" t="n">
        <v>57</v>
      </c>
      <c r="K1538" t="n">
        <v>59</v>
      </c>
      <c r="L1538" t="n">
        <v>-40</v>
      </c>
      <c r="M1538" t="n">
        <v>19</v>
      </c>
      <c r="N1538" t="n">
        <v>19</v>
      </c>
      <c r="O1538" t="inlineStr">
        <is>
          <t>不可 #3</t>
        </is>
      </c>
      <c r="P1538" t="inlineStr">
        <is>
          <t>なし</t>
        </is>
      </c>
      <c r="R1538" s="4">
        <f>IF(COUNT($M1538:$N1538)=0,"",IF(AND(IF($N1538&lt;&gt;"",$N1538,$M1538)&lt;=0,$O1538&lt;&gt;"可"),"警告",""))</f>
        <v/>
      </c>
      <c r="S1538" s="4">
        <f>IF(COUNT($M1538:$N1538)=0,0,IF(IF($N1538&lt;&gt;"",$N1538,$M1538)&gt;=スコアリング基準!$B$20,スコアリング基準!$C$20,IF(IF($N1538&lt;&gt;"",$N1538,$M1538)&gt;=スコアリング基準!$B$21,スコアリング基準!$C$21,IF(IF($N1538&lt;&gt;"",$N1538,$M1538)&gt;0,スコアリング基準!$C$22,0))))</f>
        <v/>
      </c>
      <c r="T1538" s="4">
        <f>IF($O1538="可",スコアリング基準!$C$23,0)</f>
        <v/>
      </c>
      <c r="U1538" s="4">
        <f>IF(OR(COUNT($K1538:$L1538)&lt;2,$K1538=0),0,IF(ABS($L1538)/$K1538&lt;=スコアリング基準!$B$24,スコアリング基準!$C$24,IF(ABS($L1538)/$K1538&lt;=スコアリング基準!$B$25,スコアリング基準!$C$25,IF(ABS($L1538)/$K1538&lt;=スコアリング基準!$B$26,スコアリング基準!$C$26,0))))</f>
        <v/>
      </c>
      <c r="V1538" s="4">
        <f>IF($P1538="なし",スコアリング基準!$C$27,0)</f>
        <v/>
      </c>
      <c r="W1538" s="4">
        <f>IF($F1538="",0,IF(ISNUMBER($F1538),IF($F1538&lt;=スコアリング基準!$B$28,スコアリング基準!$C$28,スコアリング基準!$C$29),0))</f>
        <v/>
      </c>
      <c r="X1538" s="4">
        <f>IFERROR(VLOOKUP($B1538,スコアリング基準!$A$36:$B$46,2,FALSE),0)</f>
        <v/>
      </c>
      <c r="Y1538" s="4">
        <f>SUM($S1538:$X1538)</f>
        <v/>
      </c>
      <c r="Z1538" s="4">
        <f>IF(COUNT($M1538:$N1538)=0,"データ無",IF($Y1538&gt;=スコアリング基準!$B$30,"S",IF($Y1538&gt;=スコアリング基準!$B$31,"A",IF($Y1538&gt;=スコアリング基準!$B$32,"B","C"))))</f>
        <v/>
      </c>
      <c r="AA1538">
        <f>IFERROR(INDEX(実績DB!$I$3:$I$104,MATCH($B1538&amp;$C1538,実績DB!$J$3:$J$104,0)),"")</f>
        <v/>
      </c>
    </row>
    <row r="1539">
      <c r="A1539" t="n">
        <v>1537</v>
      </c>
      <c r="B1539" t="inlineStr">
        <is>
          <t>東京</t>
        </is>
      </c>
      <c r="C1539" t="inlineStr">
        <is>
          <t>天羽変電所</t>
        </is>
      </c>
      <c r="D1539" t="inlineStr">
        <is>
          <t>千葉県</t>
        </is>
      </c>
      <c r="E1539" t="n">
        <v>66</v>
      </c>
      <c r="G1539" s="3" t="n">
        <v>35.221216</v>
      </c>
      <c r="H1539" s="3" t="n">
        <v>139.885179</v>
      </c>
      <c r="I1539" t="inlineStr">
        <is>
          <t>OSM実測</t>
        </is>
      </c>
      <c r="J1539" t="n">
        <v>38</v>
      </c>
      <c r="K1539" t="n">
        <v>39</v>
      </c>
      <c r="L1539" t="n">
        <v>-28</v>
      </c>
      <c r="M1539" t="n">
        <v>11</v>
      </c>
      <c r="N1539" t="n">
        <v>0</v>
      </c>
      <c r="O1539" t="inlineStr">
        <is>
          <t>不可 #3</t>
        </is>
      </c>
      <c r="P1539" t="inlineStr">
        <is>
          <t>有り</t>
        </is>
      </c>
      <c r="R1539" s="4">
        <f>IF(COUNT($M1539:$N1539)=0,"",IF(AND(IF($N1539&lt;&gt;"",$N1539,$M1539)&lt;=0,$O1539&lt;&gt;"可"),"警告",""))</f>
        <v/>
      </c>
      <c r="S1539" s="4">
        <f>IF(COUNT($M1539:$N1539)=0,0,IF(IF($N1539&lt;&gt;"",$N1539,$M1539)&gt;=スコアリング基準!$B$20,スコアリング基準!$C$20,IF(IF($N1539&lt;&gt;"",$N1539,$M1539)&gt;=スコアリング基準!$B$21,スコアリング基準!$C$21,IF(IF($N1539&lt;&gt;"",$N1539,$M1539)&gt;0,スコアリング基準!$C$22,0))))</f>
        <v/>
      </c>
      <c r="T1539" s="4">
        <f>IF($O1539="可",スコアリング基準!$C$23,0)</f>
        <v/>
      </c>
      <c r="U1539" s="4">
        <f>IF(OR(COUNT($K1539:$L1539)&lt;2,$K1539=0),0,IF(ABS($L1539)/$K1539&lt;=スコアリング基準!$B$24,スコアリング基準!$C$24,IF(ABS($L1539)/$K1539&lt;=スコアリング基準!$B$25,スコアリング基準!$C$25,IF(ABS($L1539)/$K1539&lt;=スコアリング基準!$B$26,スコアリング基準!$C$26,0))))</f>
        <v/>
      </c>
      <c r="V1539" s="4">
        <f>IF($P1539="なし",スコアリング基準!$C$27,0)</f>
        <v/>
      </c>
      <c r="W1539" s="4">
        <f>IF($F1539="",0,IF(ISNUMBER($F1539),IF($F1539&lt;=スコアリング基準!$B$28,スコアリング基準!$C$28,スコアリング基準!$C$29),0))</f>
        <v/>
      </c>
      <c r="X1539" s="4">
        <f>IFERROR(VLOOKUP($B1539,スコアリング基準!$A$36:$B$46,2,FALSE),0)</f>
        <v/>
      </c>
      <c r="Y1539" s="4">
        <f>SUM($S1539:$X1539)</f>
        <v/>
      </c>
      <c r="Z1539" s="4">
        <f>IF(COUNT($M1539:$N1539)=0,"データ無",IF($Y1539&gt;=スコアリング基準!$B$30,"S",IF($Y1539&gt;=スコアリング基準!$B$31,"A",IF($Y1539&gt;=スコアリング基準!$B$32,"B","C"))))</f>
        <v/>
      </c>
      <c r="AA1539">
        <f>IFERROR(INDEX(実績DB!$I$3:$I$104,MATCH($B1539&amp;$C1539,実績DB!$J$3:$J$104,0)),"")</f>
        <v/>
      </c>
    </row>
    <row r="1540">
      <c r="A1540" t="n">
        <v>1538</v>
      </c>
      <c r="B1540" t="inlineStr">
        <is>
          <t>東京</t>
        </is>
      </c>
      <c r="C1540" t="inlineStr">
        <is>
          <t>太平洋セメント変電所</t>
        </is>
      </c>
      <c r="D1540" t="inlineStr">
        <is>
          <t>埼玉県</t>
        </is>
      </c>
      <c r="E1540" t="n">
        <v>66</v>
      </c>
      <c r="G1540" s="3" t="n">
        <v>35.910861</v>
      </c>
      <c r="H1540" s="3" t="n">
        <v>139.344592</v>
      </c>
      <c r="I1540" t="inlineStr">
        <is>
          <t>OSM実測</t>
        </is>
      </c>
      <c r="R1540" s="4">
        <f>IF(COUNT($M1540:$N1540)=0,"",IF(AND(IF($N1540&lt;&gt;"",$N1540,$M1540)&lt;=0,$O1540&lt;&gt;"可"),"警告",""))</f>
        <v/>
      </c>
      <c r="S1540" s="4">
        <f>IF(COUNT($M1540:$N1540)=0,0,IF(IF($N1540&lt;&gt;"",$N1540,$M1540)&gt;=スコアリング基準!$B$20,スコアリング基準!$C$20,IF(IF($N1540&lt;&gt;"",$N1540,$M1540)&gt;=スコアリング基準!$B$21,スコアリング基準!$C$21,IF(IF($N1540&lt;&gt;"",$N1540,$M1540)&gt;0,スコアリング基準!$C$22,0))))</f>
        <v/>
      </c>
      <c r="T1540" s="4">
        <f>IF($O1540="可",スコアリング基準!$C$23,0)</f>
        <v/>
      </c>
      <c r="U1540" s="4">
        <f>IF(OR(COUNT($K1540:$L1540)&lt;2,$K1540=0),0,IF(ABS($L1540)/$K1540&lt;=スコアリング基準!$B$24,スコアリング基準!$C$24,IF(ABS($L1540)/$K1540&lt;=スコアリング基準!$B$25,スコアリング基準!$C$25,IF(ABS($L1540)/$K1540&lt;=スコアリング基準!$B$26,スコアリング基準!$C$26,0))))</f>
        <v/>
      </c>
      <c r="V1540" s="4">
        <f>IF($P1540="なし",スコアリング基準!$C$27,0)</f>
        <v/>
      </c>
      <c r="W1540" s="4">
        <f>IF($F1540="",0,IF(ISNUMBER($F1540),IF($F1540&lt;=スコアリング基準!$B$28,スコアリング基準!$C$28,スコアリング基準!$C$29),0))</f>
        <v/>
      </c>
      <c r="X1540" s="4">
        <f>IFERROR(VLOOKUP($B1540,スコアリング基準!$A$36:$B$46,2,FALSE),0)</f>
        <v/>
      </c>
      <c r="Y1540" s="4">
        <f>SUM($S1540:$X1540)</f>
        <v/>
      </c>
      <c r="Z1540" s="4">
        <f>IF(COUNT($M1540:$N1540)=0,"データ無",IF($Y1540&gt;=スコアリング基準!$B$30,"S",IF($Y1540&gt;=スコアリング基準!$B$31,"A",IF($Y1540&gt;=スコアリング基準!$B$32,"B","C"))))</f>
        <v/>
      </c>
      <c r="AA1540">
        <f>IFERROR(INDEX(実績DB!$I$3:$I$104,MATCH($B1540&amp;$C1540,実績DB!$J$3:$J$104,0)),"")</f>
        <v/>
      </c>
    </row>
    <row r="1541">
      <c r="A1541" t="n">
        <v>1539</v>
      </c>
      <c r="B1541" t="inlineStr">
        <is>
          <t>東京</t>
        </is>
      </c>
      <c r="C1541" t="inlineStr">
        <is>
          <t>太田変電所</t>
        </is>
      </c>
      <c r="D1541" t="inlineStr">
        <is>
          <t>群馬県</t>
        </is>
      </c>
      <c r="E1541" t="n">
        <v>66</v>
      </c>
      <c r="G1541" s="3" t="n">
        <v>36.294597</v>
      </c>
      <c r="H1541" s="3" t="n">
        <v>139.370509</v>
      </c>
      <c r="I1541" t="inlineStr">
        <is>
          <t>OSM実測</t>
        </is>
      </c>
      <c r="J1541" t="n">
        <v>57</v>
      </c>
      <c r="K1541" t="n">
        <v>59</v>
      </c>
      <c r="L1541" t="n">
        <v>-52</v>
      </c>
      <c r="M1541" t="n">
        <v>7</v>
      </c>
      <c r="N1541" t="n">
        <v>7</v>
      </c>
      <c r="O1541" t="inlineStr">
        <is>
          <t>不可 #3</t>
        </is>
      </c>
      <c r="P1541" t="inlineStr">
        <is>
          <t>なし</t>
        </is>
      </c>
      <c r="R1541" s="4">
        <f>IF(COUNT($M1541:$N1541)=0,"",IF(AND(IF($N1541&lt;&gt;"",$N1541,$M1541)&lt;=0,$O1541&lt;&gt;"可"),"警告",""))</f>
        <v/>
      </c>
      <c r="S1541" s="4">
        <f>IF(COUNT($M1541:$N1541)=0,0,IF(IF($N1541&lt;&gt;"",$N1541,$M1541)&gt;=スコアリング基準!$B$20,スコアリング基準!$C$20,IF(IF($N1541&lt;&gt;"",$N1541,$M1541)&gt;=スコアリング基準!$B$21,スコアリング基準!$C$21,IF(IF($N1541&lt;&gt;"",$N1541,$M1541)&gt;0,スコアリング基準!$C$22,0))))</f>
        <v/>
      </c>
      <c r="T1541" s="4">
        <f>IF($O1541="可",スコアリング基準!$C$23,0)</f>
        <v/>
      </c>
      <c r="U1541" s="4">
        <f>IF(OR(COUNT($K1541:$L1541)&lt;2,$K1541=0),0,IF(ABS($L1541)/$K1541&lt;=スコアリング基準!$B$24,スコアリング基準!$C$24,IF(ABS($L1541)/$K1541&lt;=スコアリング基準!$B$25,スコアリング基準!$C$25,IF(ABS($L1541)/$K1541&lt;=スコアリング基準!$B$26,スコアリング基準!$C$26,0))))</f>
        <v/>
      </c>
      <c r="V1541" s="4">
        <f>IF($P1541="なし",スコアリング基準!$C$27,0)</f>
        <v/>
      </c>
      <c r="W1541" s="4">
        <f>IF($F1541="",0,IF(ISNUMBER($F1541),IF($F1541&lt;=スコアリング基準!$B$28,スコアリング基準!$C$28,スコアリング基準!$C$29),0))</f>
        <v/>
      </c>
      <c r="X1541" s="4">
        <f>IFERROR(VLOOKUP($B1541,スコアリング基準!$A$36:$B$46,2,FALSE),0)</f>
        <v/>
      </c>
      <c r="Y1541" s="4">
        <f>SUM($S1541:$X1541)</f>
        <v/>
      </c>
      <c r="Z1541" s="4">
        <f>IF(COUNT($M1541:$N1541)=0,"データ無",IF($Y1541&gt;=スコアリング基準!$B$30,"S",IF($Y1541&gt;=スコアリング基準!$B$31,"A",IF($Y1541&gt;=スコアリング基準!$B$32,"B","C"))))</f>
        <v/>
      </c>
      <c r="AA1541">
        <f>IFERROR(INDEX(実績DB!$I$3:$I$104,MATCH($B1541&amp;$C1541,実績DB!$J$3:$J$104,0)),"")</f>
        <v/>
      </c>
    </row>
    <row r="1542">
      <c r="A1542" t="n">
        <v>1540</v>
      </c>
      <c r="B1542" t="inlineStr">
        <is>
          <t>東京</t>
        </is>
      </c>
      <c r="C1542" t="inlineStr">
        <is>
          <t>太田緑町変電所</t>
        </is>
      </c>
      <c r="D1542" t="inlineStr">
        <is>
          <t>群馬県</t>
        </is>
      </c>
      <c r="E1542" t="n">
        <v>66</v>
      </c>
      <c r="G1542" s="3" t="n">
        <v>36.331532</v>
      </c>
      <c r="H1542" s="3" t="n">
        <v>139.36789</v>
      </c>
      <c r="I1542" t="inlineStr">
        <is>
          <t>OSM実測</t>
        </is>
      </c>
      <c r="R1542" s="4">
        <f>IF(COUNT($M1542:$N1542)=0,"",IF(AND(IF($N1542&lt;&gt;"",$N1542,$M1542)&lt;=0,$O1542&lt;&gt;"可"),"警告",""))</f>
        <v/>
      </c>
      <c r="S1542" s="4">
        <f>IF(COUNT($M1542:$N1542)=0,0,IF(IF($N1542&lt;&gt;"",$N1542,$M1542)&gt;=スコアリング基準!$B$20,スコアリング基準!$C$20,IF(IF($N1542&lt;&gt;"",$N1542,$M1542)&gt;=スコアリング基準!$B$21,スコアリング基準!$C$21,IF(IF($N1542&lt;&gt;"",$N1542,$M1542)&gt;0,スコアリング基準!$C$22,0))))</f>
        <v/>
      </c>
      <c r="T1542" s="4">
        <f>IF($O1542="可",スコアリング基準!$C$23,0)</f>
        <v/>
      </c>
      <c r="U1542" s="4">
        <f>IF(OR(COUNT($K1542:$L1542)&lt;2,$K1542=0),0,IF(ABS($L1542)/$K1542&lt;=スコアリング基準!$B$24,スコアリング基準!$C$24,IF(ABS($L1542)/$K1542&lt;=スコアリング基準!$B$25,スコアリング基準!$C$25,IF(ABS($L1542)/$K1542&lt;=スコアリング基準!$B$26,スコアリング基準!$C$26,0))))</f>
        <v/>
      </c>
      <c r="V1542" s="4">
        <f>IF($P1542="なし",スコアリング基準!$C$27,0)</f>
        <v/>
      </c>
      <c r="W1542" s="4">
        <f>IF($F1542="",0,IF(ISNUMBER($F1542),IF($F1542&lt;=スコアリング基準!$B$28,スコアリング基準!$C$28,スコアリング基準!$C$29),0))</f>
        <v/>
      </c>
      <c r="X1542" s="4">
        <f>IFERROR(VLOOKUP($B1542,スコアリング基準!$A$36:$B$46,2,FALSE),0)</f>
        <v/>
      </c>
      <c r="Y1542" s="4">
        <f>SUM($S1542:$X1542)</f>
        <v/>
      </c>
      <c r="Z1542" s="4">
        <f>IF(COUNT($M1542:$N1542)=0,"データ無",IF($Y1542&gt;=スコアリング基準!$B$30,"S",IF($Y1542&gt;=スコアリング基準!$B$31,"A",IF($Y1542&gt;=スコアリング基準!$B$32,"B","C"))))</f>
        <v/>
      </c>
      <c r="AA1542">
        <f>IFERROR(INDEX(実績DB!$I$3:$I$104,MATCH($B1542&amp;$C1542,実績DB!$J$3:$J$104,0)),"")</f>
        <v/>
      </c>
    </row>
    <row r="1543">
      <c r="A1543" t="n">
        <v>1541</v>
      </c>
      <c r="B1543" t="inlineStr">
        <is>
          <t>東京</t>
        </is>
      </c>
      <c r="C1543" t="inlineStr">
        <is>
          <t>奥多摩変電所</t>
        </is>
      </c>
      <c r="D1543" t="inlineStr">
        <is>
          <t>東京都</t>
        </is>
      </c>
      <c r="E1543" t="n">
        <v>66</v>
      </c>
      <c r="G1543" s="3" t="n">
        <v>35.802652</v>
      </c>
      <c r="H1543" s="3" t="n">
        <v>139.110046</v>
      </c>
      <c r="I1543" t="inlineStr">
        <is>
          <t>OSM実測</t>
        </is>
      </c>
      <c r="J1543" t="n">
        <v>9</v>
      </c>
      <c r="K1543" t="n">
        <v>9</v>
      </c>
      <c r="L1543" t="n">
        <v>-6</v>
      </c>
      <c r="M1543" t="n">
        <v>3</v>
      </c>
      <c r="N1543" t="n">
        <v>0</v>
      </c>
      <c r="O1543" t="inlineStr">
        <is>
          <t>不可 #3</t>
        </is>
      </c>
      <c r="P1543" t="inlineStr">
        <is>
          <t>有り</t>
        </is>
      </c>
      <c r="R1543" s="4">
        <f>IF(COUNT($M1543:$N1543)=0,"",IF(AND(IF($N1543&lt;&gt;"",$N1543,$M1543)&lt;=0,$O1543&lt;&gt;"可"),"警告",""))</f>
        <v/>
      </c>
      <c r="S1543" s="4">
        <f>IF(COUNT($M1543:$N1543)=0,0,IF(IF($N1543&lt;&gt;"",$N1543,$M1543)&gt;=スコアリング基準!$B$20,スコアリング基準!$C$20,IF(IF($N1543&lt;&gt;"",$N1543,$M1543)&gt;=スコアリング基準!$B$21,スコアリング基準!$C$21,IF(IF($N1543&lt;&gt;"",$N1543,$M1543)&gt;0,スコアリング基準!$C$22,0))))</f>
        <v/>
      </c>
      <c r="T1543" s="4">
        <f>IF($O1543="可",スコアリング基準!$C$23,0)</f>
        <v/>
      </c>
      <c r="U1543" s="4">
        <f>IF(OR(COUNT($K1543:$L1543)&lt;2,$K1543=0),0,IF(ABS($L1543)/$K1543&lt;=スコアリング基準!$B$24,スコアリング基準!$C$24,IF(ABS($L1543)/$K1543&lt;=スコアリング基準!$B$25,スコアリング基準!$C$25,IF(ABS($L1543)/$K1543&lt;=スコアリング基準!$B$26,スコアリング基準!$C$26,0))))</f>
        <v/>
      </c>
      <c r="V1543" s="4">
        <f>IF($P1543="なし",スコアリング基準!$C$27,0)</f>
        <v/>
      </c>
      <c r="W1543" s="4">
        <f>IF($F1543="",0,IF(ISNUMBER($F1543),IF($F1543&lt;=スコアリング基準!$B$28,スコアリング基準!$C$28,スコアリング基準!$C$29),0))</f>
        <v/>
      </c>
      <c r="X1543" s="4">
        <f>IFERROR(VLOOKUP($B1543,スコアリング基準!$A$36:$B$46,2,FALSE),0)</f>
        <v/>
      </c>
      <c r="Y1543" s="4">
        <f>SUM($S1543:$X1543)</f>
        <v/>
      </c>
      <c r="Z1543" s="4">
        <f>IF(COUNT($M1543:$N1543)=0,"データ無",IF($Y1543&gt;=スコアリング基準!$B$30,"S",IF($Y1543&gt;=スコアリング基準!$B$31,"A",IF($Y1543&gt;=スコアリング基準!$B$32,"B","C"))))</f>
        <v/>
      </c>
      <c r="AA1543">
        <f>IFERROR(INDEX(実績DB!$I$3:$I$104,MATCH($B1543&amp;$C1543,実績DB!$J$3:$J$104,0)),"")</f>
        <v/>
      </c>
    </row>
    <row r="1544">
      <c r="A1544" t="n">
        <v>1542</v>
      </c>
      <c r="B1544" t="inlineStr">
        <is>
          <t>東京</t>
        </is>
      </c>
      <c r="C1544" t="inlineStr">
        <is>
          <t>奥戸変電所</t>
        </is>
      </c>
      <c r="D1544" t="inlineStr">
        <is>
          <t>千葉県</t>
        </is>
      </c>
      <c r="E1544" t="n">
        <v>66</v>
      </c>
      <c r="G1544" s="3" t="n">
        <v>35.734198</v>
      </c>
      <c r="H1544" s="3" t="n">
        <v>139.864346</v>
      </c>
      <c r="I1544" t="inlineStr">
        <is>
          <t>OSM実測</t>
        </is>
      </c>
      <c r="J1544" t="n">
        <v>38</v>
      </c>
      <c r="K1544" t="n">
        <v>39</v>
      </c>
      <c r="L1544" t="n">
        <v>-20</v>
      </c>
      <c r="M1544" t="n">
        <v>19</v>
      </c>
      <c r="N1544" t="n">
        <v>0</v>
      </c>
      <c r="O1544" t="inlineStr">
        <is>
          <t>不可 #3</t>
        </is>
      </c>
      <c r="P1544" t="inlineStr">
        <is>
          <t>有り</t>
        </is>
      </c>
      <c r="R1544" s="4">
        <f>IF(COUNT($M1544:$N1544)=0,"",IF(AND(IF($N1544&lt;&gt;"",$N1544,$M1544)&lt;=0,$O1544&lt;&gt;"可"),"警告",""))</f>
        <v/>
      </c>
      <c r="S1544" s="4">
        <f>IF(COUNT($M1544:$N1544)=0,0,IF(IF($N1544&lt;&gt;"",$N1544,$M1544)&gt;=スコアリング基準!$B$20,スコアリング基準!$C$20,IF(IF($N1544&lt;&gt;"",$N1544,$M1544)&gt;=スコアリング基準!$B$21,スコアリング基準!$C$21,IF(IF($N1544&lt;&gt;"",$N1544,$M1544)&gt;0,スコアリング基準!$C$22,0))))</f>
        <v/>
      </c>
      <c r="T1544" s="4">
        <f>IF($O1544="可",スコアリング基準!$C$23,0)</f>
        <v/>
      </c>
      <c r="U1544" s="4">
        <f>IF(OR(COUNT($K1544:$L1544)&lt;2,$K1544=0),0,IF(ABS($L1544)/$K1544&lt;=スコアリング基準!$B$24,スコアリング基準!$C$24,IF(ABS($L1544)/$K1544&lt;=スコアリング基準!$B$25,スコアリング基準!$C$25,IF(ABS($L1544)/$K1544&lt;=スコアリング基準!$B$26,スコアリング基準!$C$26,0))))</f>
        <v/>
      </c>
      <c r="V1544" s="4">
        <f>IF($P1544="なし",スコアリング基準!$C$27,0)</f>
        <v/>
      </c>
      <c r="W1544" s="4">
        <f>IF($F1544="",0,IF(ISNUMBER($F1544),IF($F1544&lt;=スコアリング基準!$B$28,スコアリング基準!$C$28,スコアリング基準!$C$29),0))</f>
        <v/>
      </c>
      <c r="X1544" s="4">
        <f>IFERROR(VLOOKUP($B1544,スコアリング基準!$A$36:$B$46,2,FALSE),0)</f>
        <v/>
      </c>
      <c r="Y1544" s="4">
        <f>SUM($S1544:$X1544)</f>
        <v/>
      </c>
      <c r="Z1544" s="4">
        <f>IF(COUNT($M1544:$N1544)=0,"データ無",IF($Y1544&gt;=スコアリング基準!$B$30,"S",IF($Y1544&gt;=スコアリング基準!$B$31,"A",IF($Y1544&gt;=スコアリング基準!$B$32,"B","C"))))</f>
        <v/>
      </c>
      <c r="AA1544">
        <f>IFERROR(INDEX(実績DB!$I$3:$I$104,MATCH($B1544&amp;$C1544,実績DB!$J$3:$J$104,0)),"")</f>
        <v/>
      </c>
    </row>
    <row r="1545">
      <c r="A1545" t="n">
        <v>1543</v>
      </c>
      <c r="B1545" t="inlineStr">
        <is>
          <t>東京</t>
        </is>
      </c>
      <c r="C1545" t="inlineStr">
        <is>
          <t>妻沼変電所</t>
        </is>
      </c>
      <c r="D1545" t="inlineStr">
        <is>
          <t>埼玉県</t>
        </is>
      </c>
      <c r="E1545" t="n">
        <v>66</v>
      </c>
      <c r="G1545" s="3" t="n">
        <v>36.201999</v>
      </c>
      <c r="H1545" s="3" t="n">
        <v>139.372796</v>
      </c>
      <c r="I1545" t="inlineStr">
        <is>
          <t>OSM実測</t>
        </is>
      </c>
      <c r="J1545" t="n">
        <v>57</v>
      </c>
      <c r="K1545" t="n">
        <v>59</v>
      </c>
      <c r="L1545" t="n">
        <v>-55</v>
      </c>
      <c r="M1545" t="n">
        <v>4</v>
      </c>
      <c r="N1545" t="n">
        <v>0</v>
      </c>
      <c r="O1545" t="inlineStr">
        <is>
          <t>不可 #3</t>
        </is>
      </c>
      <c r="P1545" t="inlineStr">
        <is>
          <t>有り</t>
        </is>
      </c>
      <c r="R1545" s="4">
        <f>IF(COUNT($M1545:$N1545)=0,"",IF(AND(IF($N1545&lt;&gt;"",$N1545,$M1545)&lt;=0,$O1545&lt;&gt;"可"),"警告",""))</f>
        <v/>
      </c>
      <c r="S1545" s="4">
        <f>IF(COUNT($M1545:$N1545)=0,0,IF(IF($N1545&lt;&gt;"",$N1545,$M1545)&gt;=スコアリング基準!$B$20,スコアリング基準!$C$20,IF(IF($N1545&lt;&gt;"",$N1545,$M1545)&gt;=スコアリング基準!$B$21,スコアリング基準!$C$21,IF(IF($N1545&lt;&gt;"",$N1545,$M1545)&gt;0,スコアリング基準!$C$22,0))))</f>
        <v/>
      </c>
      <c r="T1545" s="4">
        <f>IF($O1545="可",スコアリング基準!$C$23,0)</f>
        <v/>
      </c>
      <c r="U1545" s="4">
        <f>IF(OR(COUNT($K1545:$L1545)&lt;2,$K1545=0),0,IF(ABS($L1545)/$K1545&lt;=スコアリング基準!$B$24,スコアリング基準!$C$24,IF(ABS($L1545)/$K1545&lt;=スコアリング基準!$B$25,スコアリング基準!$C$25,IF(ABS($L1545)/$K1545&lt;=スコアリング基準!$B$26,スコアリング基準!$C$26,0))))</f>
        <v/>
      </c>
      <c r="V1545" s="4">
        <f>IF($P1545="なし",スコアリング基準!$C$27,0)</f>
        <v/>
      </c>
      <c r="W1545" s="4">
        <f>IF($F1545="",0,IF(ISNUMBER($F1545),IF($F1545&lt;=スコアリング基準!$B$28,スコアリング基準!$C$28,スコアリング基準!$C$29),0))</f>
        <v/>
      </c>
      <c r="X1545" s="4">
        <f>IFERROR(VLOOKUP($B1545,スコアリング基準!$A$36:$B$46,2,FALSE),0)</f>
        <v/>
      </c>
      <c r="Y1545" s="4">
        <f>SUM($S1545:$X1545)</f>
        <v/>
      </c>
      <c r="Z1545" s="4">
        <f>IF(COUNT($M1545:$N1545)=0,"データ無",IF($Y1545&gt;=スコアリング基準!$B$30,"S",IF($Y1545&gt;=スコアリング基準!$B$31,"A",IF($Y1545&gt;=スコアリング基準!$B$32,"B","C"))))</f>
        <v/>
      </c>
      <c r="AA1545">
        <f>IFERROR(INDEX(実績DB!$I$3:$I$104,MATCH($B1545&amp;$C1545,実績DB!$J$3:$J$104,0)),"")</f>
        <v/>
      </c>
    </row>
    <row r="1546">
      <c r="A1546" t="n">
        <v>1544</v>
      </c>
      <c r="B1546" t="inlineStr">
        <is>
          <t>東京</t>
        </is>
      </c>
      <c r="C1546" t="inlineStr">
        <is>
          <t>嬬恋変電所</t>
        </is>
      </c>
      <c r="D1546" t="inlineStr">
        <is>
          <t>長野県</t>
        </is>
      </c>
      <c r="E1546" t="n">
        <v>66</v>
      </c>
      <c r="G1546" s="3" t="n">
        <v>36.523898</v>
      </c>
      <c r="H1546" s="3" t="n">
        <v>138.539877</v>
      </c>
      <c r="I1546" t="inlineStr">
        <is>
          <t>OSM実測</t>
        </is>
      </c>
      <c r="J1546" t="n">
        <v>38</v>
      </c>
      <c r="K1546" t="n">
        <v>39</v>
      </c>
      <c r="L1546" t="n">
        <v>-36</v>
      </c>
      <c r="M1546" t="n">
        <v>3</v>
      </c>
      <c r="N1546" t="n">
        <v>0</v>
      </c>
      <c r="O1546" t="inlineStr">
        <is>
          <t>不可 #3</t>
        </is>
      </c>
      <c r="P1546" t="inlineStr">
        <is>
          <t>有り</t>
        </is>
      </c>
      <c r="R1546" s="4">
        <f>IF(COUNT($M1546:$N1546)=0,"",IF(AND(IF($N1546&lt;&gt;"",$N1546,$M1546)&lt;=0,$O1546&lt;&gt;"可"),"警告",""))</f>
        <v/>
      </c>
      <c r="S1546" s="4">
        <f>IF(COUNT($M1546:$N1546)=0,0,IF(IF($N1546&lt;&gt;"",$N1546,$M1546)&gt;=スコアリング基準!$B$20,スコアリング基準!$C$20,IF(IF($N1546&lt;&gt;"",$N1546,$M1546)&gt;=スコアリング基準!$B$21,スコアリング基準!$C$21,IF(IF($N1546&lt;&gt;"",$N1546,$M1546)&gt;0,スコアリング基準!$C$22,0))))</f>
        <v/>
      </c>
      <c r="T1546" s="4">
        <f>IF($O1546="可",スコアリング基準!$C$23,0)</f>
        <v/>
      </c>
      <c r="U1546" s="4">
        <f>IF(OR(COUNT($K1546:$L1546)&lt;2,$K1546=0),0,IF(ABS($L1546)/$K1546&lt;=スコアリング基準!$B$24,スコアリング基準!$C$24,IF(ABS($L1546)/$K1546&lt;=スコアリング基準!$B$25,スコアリング基準!$C$25,IF(ABS($L1546)/$K1546&lt;=スコアリング基準!$B$26,スコアリング基準!$C$26,0))))</f>
        <v/>
      </c>
      <c r="V1546" s="4">
        <f>IF($P1546="なし",スコアリング基準!$C$27,0)</f>
        <v/>
      </c>
      <c r="W1546" s="4">
        <f>IF($F1546="",0,IF(ISNUMBER($F1546),IF($F1546&lt;=スコアリング基準!$B$28,スコアリング基準!$C$28,スコアリング基準!$C$29),0))</f>
        <v/>
      </c>
      <c r="X1546" s="4">
        <f>IFERROR(VLOOKUP($B1546,スコアリング基準!$A$36:$B$46,2,FALSE),0)</f>
        <v/>
      </c>
      <c r="Y1546" s="4">
        <f>SUM($S1546:$X1546)</f>
        <v/>
      </c>
      <c r="Z1546" s="4">
        <f>IF(COUNT($M1546:$N1546)=0,"データ無",IF($Y1546&gt;=スコアリング基準!$B$30,"S",IF($Y1546&gt;=スコアリング基準!$B$31,"A",IF($Y1546&gt;=スコアリング基準!$B$32,"B","C"))))</f>
        <v/>
      </c>
      <c r="AA1546">
        <f>IFERROR(INDEX(実績DB!$I$3:$I$104,MATCH($B1546&amp;$C1546,実績DB!$J$3:$J$104,0)),"")</f>
        <v/>
      </c>
    </row>
    <row r="1547">
      <c r="A1547" t="n">
        <v>1545</v>
      </c>
      <c r="B1547" t="inlineStr">
        <is>
          <t>東京</t>
        </is>
      </c>
      <c r="C1547" t="inlineStr">
        <is>
          <t>子ノ神山開閉所</t>
        </is>
      </c>
      <c r="D1547" t="inlineStr">
        <is>
          <t>神奈川県</t>
        </is>
      </c>
      <c r="E1547" t="n">
        <v>66</v>
      </c>
      <c r="G1547" s="3" t="n">
        <v>35.281139</v>
      </c>
      <c r="H1547" s="3" t="n">
        <v>139.659585</v>
      </c>
      <c r="I1547" t="inlineStr">
        <is>
          <t>OSM実測</t>
        </is>
      </c>
      <c r="R1547" s="4">
        <f>IF(COUNT($M1547:$N1547)=0,"",IF(AND(IF($N1547&lt;&gt;"",$N1547,$M1547)&lt;=0,$O1547&lt;&gt;"可"),"警告",""))</f>
        <v/>
      </c>
      <c r="S1547" s="4">
        <f>IF(COUNT($M1547:$N1547)=0,0,IF(IF($N1547&lt;&gt;"",$N1547,$M1547)&gt;=スコアリング基準!$B$20,スコアリング基準!$C$20,IF(IF($N1547&lt;&gt;"",$N1547,$M1547)&gt;=スコアリング基準!$B$21,スコアリング基準!$C$21,IF(IF($N1547&lt;&gt;"",$N1547,$M1547)&gt;0,スコアリング基準!$C$22,0))))</f>
        <v/>
      </c>
      <c r="T1547" s="4">
        <f>IF($O1547="可",スコアリング基準!$C$23,0)</f>
        <v/>
      </c>
      <c r="U1547" s="4">
        <f>IF(OR(COUNT($K1547:$L1547)&lt;2,$K1547=0),0,IF(ABS($L1547)/$K1547&lt;=スコアリング基準!$B$24,スコアリング基準!$C$24,IF(ABS($L1547)/$K1547&lt;=スコアリング基準!$B$25,スコアリング基準!$C$25,IF(ABS($L1547)/$K1547&lt;=スコアリング基準!$B$26,スコアリング基準!$C$26,0))))</f>
        <v/>
      </c>
      <c r="V1547" s="4">
        <f>IF($P1547="なし",スコアリング基準!$C$27,0)</f>
        <v/>
      </c>
      <c r="W1547" s="4">
        <f>IF($F1547="",0,IF(ISNUMBER($F1547),IF($F1547&lt;=スコアリング基準!$B$28,スコアリング基準!$C$28,スコアリング基準!$C$29),0))</f>
        <v/>
      </c>
      <c r="X1547" s="4">
        <f>IFERROR(VLOOKUP($B1547,スコアリング基準!$A$36:$B$46,2,FALSE),0)</f>
        <v/>
      </c>
      <c r="Y1547" s="4">
        <f>SUM($S1547:$X1547)</f>
        <v/>
      </c>
      <c r="Z1547" s="4">
        <f>IF(COUNT($M1547:$N1547)=0,"データ無",IF($Y1547&gt;=スコアリング基準!$B$30,"S",IF($Y1547&gt;=スコアリング基準!$B$31,"A",IF($Y1547&gt;=スコアリング基準!$B$32,"B","C"))))</f>
        <v/>
      </c>
      <c r="AA1547">
        <f>IFERROR(INDEX(実績DB!$I$3:$I$104,MATCH($B1547&amp;$C1547,実績DB!$J$3:$J$104,0)),"")</f>
        <v/>
      </c>
    </row>
    <row r="1548">
      <c r="A1548" t="n">
        <v>1546</v>
      </c>
      <c r="B1548" t="inlineStr">
        <is>
          <t>東京</t>
        </is>
      </c>
      <c r="C1548" t="inlineStr">
        <is>
          <t>子持変電所</t>
        </is>
      </c>
      <c r="D1548" t="inlineStr">
        <is>
          <t>群馬県</t>
        </is>
      </c>
      <c r="E1548" t="n">
        <v>66</v>
      </c>
      <c r="G1548" s="3" t="n">
        <v>36.517195</v>
      </c>
      <c r="H1548" s="3" t="n">
        <v>139.012794</v>
      </c>
      <c r="I1548" t="inlineStr">
        <is>
          <t>OSM実測</t>
        </is>
      </c>
      <c r="J1548" t="n">
        <v>38</v>
      </c>
      <c r="K1548" t="n">
        <v>39</v>
      </c>
      <c r="L1548" t="n">
        <v>-33</v>
      </c>
      <c r="M1548" t="n">
        <v>6</v>
      </c>
      <c r="N1548" t="n">
        <v>0</v>
      </c>
      <c r="O1548" t="inlineStr">
        <is>
          <t>不可 #3</t>
        </is>
      </c>
      <c r="P1548" t="inlineStr">
        <is>
          <t>有り</t>
        </is>
      </c>
      <c r="R1548" s="4">
        <f>IF(COUNT($M1548:$N1548)=0,"",IF(AND(IF($N1548&lt;&gt;"",$N1548,$M1548)&lt;=0,$O1548&lt;&gt;"可"),"警告",""))</f>
        <v/>
      </c>
      <c r="S1548" s="4">
        <f>IF(COUNT($M1548:$N1548)=0,0,IF(IF($N1548&lt;&gt;"",$N1548,$M1548)&gt;=スコアリング基準!$B$20,スコアリング基準!$C$20,IF(IF($N1548&lt;&gt;"",$N1548,$M1548)&gt;=スコアリング基準!$B$21,スコアリング基準!$C$21,IF(IF($N1548&lt;&gt;"",$N1548,$M1548)&gt;0,スコアリング基準!$C$22,0))))</f>
        <v/>
      </c>
      <c r="T1548" s="4">
        <f>IF($O1548="可",スコアリング基準!$C$23,0)</f>
        <v/>
      </c>
      <c r="U1548" s="4">
        <f>IF(OR(COUNT($K1548:$L1548)&lt;2,$K1548=0),0,IF(ABS($L1548)/$K1548&lt;=スコアリング基準!$B$24,スコアリング基準!$C$24,IF(ABS($L1548)/$K1548&lt;=スコアリング基準!$B$25,スコアリング基準!$C$25,IF(ABS($L1548)/$K1548&lt;=スコアリング基準!$B$26,スコアリング基準!$C$26,0))))</f>
        <v/>
      </c>
      <c r="V1548" s="4">
        <f>IF($P1548="なし",スコアリング基準!$C$27,0)</f>
        <v/>
      </c>
      <c r="W1548" s="4">
        <f>IF($F1548="",0,IF(ISNUMBER($F1548),IF($F1548&lt;=スコアリング基準!$B$28,スコアリング基準!$C$28,スコアリング基準!$C$29),0))</f>
        <v/>
      </c>
      <c r="X1548" s="4">
        <f>IFERROR(VLOOKUP($B1548,スコアリング基準!$A$36:$B$46,2,FALSE),0)</f>
        <v/>
      </c>
      <c r="Y1548" s="4">
        <f>SUM($S1548:$X1548)</f>
        <v/>
      </c>
      <c r="Z1548" s="4">
        <f>IF(COUNT($M1548:$N1548)=0,"データ無",IF($Y1548&gt;=スコアリング基準!$B$30,"S",IF($Y1548&gt;=スコアリング基準!$B$31,"A",IF($Y1548&gt;=スコアリング基準!$B$32,"B","C"))))</f>
        <v/>
      </c>
      <c r="AA1548">
        <f>IFERROR(INDEX(実績DB!$I$3:$I$104,MATCH($B1548&amp;$C1548,実績DB!$J$3:$J$104,0)),"")</f>
        <v/>
      </c>
    </row>
    <row r="1549">
      <c r="A1549" t="n">
        <v>1547</v>
      </c>
      <c r="B1549" t="inlineStr">
        <is>
          <t>東京</t>
        </is>
      </c>
      <c r="C1549" t="inlineStr">
        <is>
          <t>宇喜田変電所</t>
        </is>
      </c>
      <c r="D1549" t="inlineStr">
        <is>
          <t>東京都</t>
        </is>
      </c>
      <c r="E1549" t="n">
        <v>66</v>
      </c>
      <c r="G1549" s="3" t="n">
        <v>35.674963</v>
      </c>
      <c r="H1549" s="3" t="n">
        <v>139.861822</v>
      </c>
      <c r="I1549" t="inlineStr">
        <is>
          <t>OSM実測</t>
        </is>
      </c>
      <c r="J1549" t="n">
        <v>57</v>
      </c>
      <c r="K1549" t="n">
        <v>59</v>
      </c>
      <c r="L1549" t="n">
        <v>-40</v>
      </c>
      <c r="M1549" t="n">
        <v>19</v>
      </c>
      <c r="N1549" t="n">
        <v>0</v>
      </c>
      <c r="O1549" t="inlineStr">
        <is>
          <t>不可 #3</t>
        </is>
      </c>
      <c r="P1549" t="inlineStr">
        <is>
          <t>有り</t>
        </is>
      </c>
      <c r="R1549" s="4">
        <f>IF(COUNT($M1549:$N1549)=0,"",IF(AND(IF($N1549&lt;&gt;"",$N1549,$M1549)&lt;=0,$O1549&lt;&gt;"可"),"警告",""))</f>
        <v/>
      </c>
      <c r="S1549" s="4">
        <f>IF(COUNT($M1549:$N1549)=0,0,IF(IF($N1549&lt;&gt;"",$N1549,$M1549)&gt;=スコアリング基準!$B$20,スコアリング基準!$C$20,IF(IF($N1549&lt;&gt;"",$N1549,$M1549)&gt;=スコアリング基準!$B$21,スコアリング基準!$C$21,IF(IF($N1549&lt;&gt;"",$N1549,$M1549)&gt;0,スコアリング基準!$C$22,0))))</f>
        <v/>
      </c>
      <c r="T1549" s="4">
        <f>IF($O1549="可",スコアリング基準!$C$23,0)</f>
        <v/>
      </c>
      <c r="U1549" s="4">
        <f>IF(OR(COUNT($K1549:$L1549)&lt;2,$K1549=0),0,IF(ABS($L1549)/$K1549&lt;=スコアリング基準!$B$24,スコアリング基準!$C$24,IF(ABS($L1549)/$K1549&lt;=スコアリング基準!$B$25,スコアリング基準!$C$25,IF(ABS($L1549)/$K1549&lt;=スコアリング基準!$B$26,スコアリング基準!$C$26,0))))</f>
        <v/>
      </c>
      <c r="V1549" s="4">
        <f>IF($P1549="なし",スコアリング基準!$C$27,0)</f>
        <v/>
      </c>
      <c r="W1549" s="4">
        <f>IF($F1549="",0,IF(ISNUMBER($F1549),IF($F1549&lt;=スコアリング基準!$B$28,スコアリング基準!$C$28,スコアリング基準!$C$29),0))</f>
        <v/>
      </c>
      <c r="X1549" s="4">
        <f>IFERROR(VLOOKUP($B1549,スコアリング基準!$A$36:$B$46,2,FALSE),0)</f>
        <v/>
      </c>
      <c r="Y1549" s="4">
        <f>SUM($S1549:$X1549)</f>
        <v/>
      </c>
      <c r="Z1549" s="4">
        <f>IF(COUNT($M1549:$N1549)=0,"データ無",IF($Y1549&gt;=スコアリング基準!$B$30,"S",IF($Y1549&gt;=スコアリング基準!$B$31,"A",IF($Y1549&gt;=スコアリング基準!$B$32,"B","C"))))</f>
        <v/>
      </c>
      <c r="AA1549">
        <f>IFERROR(INDEX(実績DB!$I$3:$I$104,MATCH($B1549&amp;$C1549,実績DB!$J$3:$J$104,0)),"")</f>
        <v/>
      </c>
    </row>
    <row r="1550">
      <c r="A1550" t="n">
        <v>1548</v>
      </c>
      <c r="B1550" t="inlineStr">
        <is>
          <t>東京</t>
        </is>
      </c>
      <c r="C1550" t="inlineStr">
        <is>
          <t>宇都宮変電所</t>
        </is>
      </c>
      <c r="D1550" t="inlineStr">
        <is>
          <t>栃木県</t>
        </is>
      </c>
      <c r="E1550" t="n">
        <v>66</v>
      </c>
      <c r="G1550" s="3" t="n">
        <v>36.568755</v>
      </c>
      <c r="H1550" s="3" t="n">
        <v>139.888307</v>
      </c>
      <c r="I1550" t="inlineStr">
        <is>
          <t>OSM実測</t>
        </is>
      </c>
      <c r="J1550" t="n">
        <v>57</v>
      </c>
      <c r="K1550" t="n">
        <v>59</v>
      </c>
      <c r="L1550" t="n">
        <v>-59</v>
      </c>
      <c r="M1550" t="n">
        <v>0</v>
      </c>
      <c r="N1550" t="n">
        <v>0</v>
      </c>
      <c r="O1550" t="inlineStr">
        <is>
          <t>不可 #3</t>
        </is>
      </c>
      <c r="P1550" t="inlineStr">
        <is>
          <t>有り</t>
        </is>
      </c>
      <c r="R1550" s="4">
        <f>IF(COUNT($M1550:$N1550)=0,"",IF(AND(IF($N1550&lt;&gt;"",$N1550,$M1550)&lt;=0,$O1550&lt;&gt;"可"),"警告",""))</f>
        <v/>
      </c>
      <c r="S1550" s="4">
        <f>IF(COUNT($M1550:$N1550)=0,0,IF(IF($N1550&lt;&gt;"",$N1550,$M1550)&gt;=スコアリング基準!$B$20,スコアリング基準!$C$20,IF(IF($N1550&lt;&gt;"",$N1550,$M1550)&gt;=スコアリング基準!$B$21,スコアリング基準!$C$21,IF(IF($N1550&lt;&gt;"",$N1550,$M1550)&gt;0,スコアリング基準!$C$22,0))))</f>
        <v/>
      </c>
      <c r="T1550" s="4">
        <f>IF($O1550="可",スコアリング基準!$C$23,0)</f>
        <v/>
      </c>
      <c r="U1550" s="4">
        <f>IF(OR(COUNT($K1550:$L1550)&lt;2,$K1550=0),0,IF(ABS($L1550)/$K1550&lt;=スコアリング基準!$B$24,スコアリング基準!$C$24,IF(ABS($L1550)/$K1550&lt;=スコアリング基準!$B$25,スコアリング基準!$C$25,IF(ABS($L1550)/$K1550&lt;=スコアリング基準!$B$26,スコアリング基準!$C$26,0))))</f>
        <v/>
      </c>
      <c r="V1550" s="4">
        <f>IF($P1550="なし",スコアリング基準!$C$27,0)</f>
        <v/>
      </c>
      <c r="W1550" s="4">
        <f>IF($F1550="",0,IF(ISNUMBER($F1550),IF($F1550&lt;=スコアリング基準!$B$28,スコアリング基準!$C$28,スコアリング基準!$C$29),0))</f>
        <v/>
      </c>
      <c r="X1550" s="4">
        <f>IFERROR(VLOOKUP($B1550,スコアリング基準!$A$36:$B$46,2,FALSE),0)</f>
        <v/>
      </c>
      <c r="Y1550" s="4">
        <f>SUM($S1550:$X1550)</f>
        <v/>
      </c>
      <c r="Z1550" s="4">
        <f>IF(COUNT($M1550:$N1550)=0,"データ無",IF($Y1550&gt;=スコアリング基準!$B$30,"S",IF($Y1550&gt;=スコアリング基準!$B$31,"A",IF($Y1550&gt;=スコアリング基準!$B$32,"B","C"))))</f>
        <v/>
      </c>
      <c r="AA1550">
        <f>IFERROR(INDEX(実績DB!$I$3:$I$104,MATCH($B1550&amp;$C1550,実績DB!$J$3:$J$104,0)),"")</f>
        <v/>
      </c>
    </row>
    <row r="1551">
      <c r="A1551" t="n">
        <v>1549</v>
      </c>
      <c r="B1551" t="inlineStr">
        <is>
          <t>東京</t>
        </is>
      </c>
      <c r="C1551" t="inlineStr">
        <is>
          <t>守谷変電所</t>
        </is>
      </c>
      <c r="D1551" t="inlineStr">
        <is>
          <t>茨城県</t>
        </is>
      </c>
      <c r="E1551" t="n">
        <v>66</v>
      </c>
      <c r="G1551" s="3" t="n">
        <v>35.957704</v>
      </c>
      <c r="H1551" s="3" t="n">
        <v>139.993129</v>
      </c>
      <c r="I1551" t="inlineStr">
        <is>
          <t>OSM実測</t>
        </is>
      </c>
      <c r="J1551" t="n">
        <v>57</v>
      </c>
      <c r="K1551" t="n">
        <v>59</v>
      </c>
      <c r="L1551" t="n">
        <v>-40</v>
      </c>
      <c r="M1551" t="n">
        <v>19</v>
      </c>
      <c r="N1551" t="n">
        <v>0</v>
      </c>
      <c r="O1551" t="inlineStr">
        <is>
          <t>不可 #3</t>
        </is>
      </c>
      <c r="P1551" t="inlineStr">
        <is>
          <t>有り</t>
        </is>
      </c>
      <c r="R1551" s="4">
        <f>IF(COUNT($M1551:$N1551)=0,"",IF(AND(IF($N1551&lt;&gt;"",$N1551,$M1551)&lt;=0,$O1551&lt;&gt;"可"),"警告",""))</f>
        <v/>
      </c>
      <c r="S1551" s="4">
        <f>IF(COUNT($M1551:$N1551)=0,0,IF(IF($N1551&lt;&gt;"",$N1551,$M1551)&gt;=スコアリング基準!$B$20,スコアリング基準!$C$20,IF(IF($N1551&lt;&gt;"",$N1551,$M1551)&gt;=スコアリング基準!$B$21,スコアリング基準!$C$21,IF(IF($N1551&lt;&gt;"",$N1551,$M1551)&gt;0,スコアリング基準!$C$22,0))))</f>
        <v/>
      </c>
      <c r="T1551" s="4">
        <f>IF($O1551="可",スコアリング基準!$C$23,0)</f>
        <v/>
      </c>
      <c r="U1551" s="4">
        <f>IF(OR(COUNT($K1551:$L1551)&lt;2,$K1551=0),0,IF(ABS($L1551)/$K1551&lt;=スコアリング基準!$B$24,スコアリング基準!$C$24,IF(ABS($L1551)/$K1551&lt;=スコアリング基準!$B$25,スコアリング基準!$C$25,IF(ABS($L1551)/$K1551&lt;=スコアリング基準!$B$26,スコアリング基準!$C$26,0))))</f>
        <v/>
      </c>
      <c r="V1551" s="4">
        <f>IF($P1551="なし",スコアリング基準!$C$27,0)</f>
        <v/>
      </c>
      <c r="W1551" s="4">
        <f>IF($F1551="",0,IF(ISNUMBER($F1551),IF($F1551&lt;=スコアリング基準!$B$28,スコアリング基準!$C$28,スコアリング基準!$C$29),0))</f>
        <v/>
      </c>
      <c r="X1551" s="4">
        <f>IFERROR(VLOOKUP($B1551,スコアリング基準!$A$36:$B$46,2,FALSE),0)</f>
        <v/>
      </c>
      <c r="Y1551" s="4">
        <f>SUM($S1551:$X1551)</f>
        <v/>
      </c>
      <c r="Z1551" s="4">
        <f>IF(COUNT($M1551:$N1551)=0,"データ無",IF($Y1551&gt;=スコアリング基準!$B$30,"S",IF($Y1551&gt;=スコアリング基準!$B$31,"A",IF($Y1551&gt;=スコアリング基準!$B$32,"B","C"))))</f>
        <v/>
      </c>
      <c r="AA1551">
        <f>IFERROR(INDEX(実績DB!$I$3:$I$104,MATCH($B1551&amp;$C1551,実績DB!$J$3:$J$104,0)),"")</f>
        <v/>
      </c>
    </row>
    <row r="1552">
      <c r="A1552" t="n">
        <v>1550</v>
      </c>
      <c r="B1552" t="inlineStr">
        <is>
          <t>東京</t>
        </is>
      </c>
      <c r="C1552" t="inlineStr">
        <is>
          <t>安食変電所</t>
        </is>
      </c>
      <c r="D1552" t="inlineStr">
        <is>
          <t>茨城県</t>
        </is>
      </c>
      <c r="E1552" t="n">
        <v>66</v>
      </c>
      <c r="G1552" s="3" t="n">
        <v>35.841124</v>
      </c>
      <c r="H1552" s="3" t="n">
        <v>140.233744</v>
      </c>
      <c r="I1552" t="inlineStr">
        <is>
          <t>OSM実測</t>
        </is>
      </c>
      <c r="J1552" t="n">
        <v>28</v>
      </c>
      <c r="K1552" t="n">
        <v>29</v>
      </c>
      <c r="L1552" t="n">
        <v>-29</v>
      </c>
      <c r="M1552" t="n">
        <v>0</v>
      </c>
      <c r="N1552" t="n">
        <v>0</v>
      </c>
      <c r="O1552" t="inlineStr">
        <is>
          <t>不可 #3</t>
        </is>
      </c>
      <c r="P1552" t="inlineStr">
        <is>
          <t>有り</t>
        </is>
      </c>
      <c r="R1552" s="4">
        <f>IF(COUNT($M1552:$N1552)=0,"",IF(AND(IF($N1552&lt;&gt;"",$N1552,$M1552)&lt;=0,$O1552&lt;&gt;"可"),"警告",""))</f>
        <v/>
      </c>
      <c r="S1552" s="4">
        <f>IF(COUNT($M1552:$N1552)=0,0,IF(IF($N1552&lt;&gt;"",$N1552,$M1552)&gt;=スコアリング基準!$B$20,スコアリング基準!$C$20,IF(IF($N1552&lt;&gt;"",$N1552,$M1552)&gt;=スコアリング基準!$B$21,スコアリング基準!$C$21,IF(IF($N1552&lt;&gt;"",$N1552,$M1552)&gt;0,スコアリング基準!$C$22,0))))</f>
        <v/>
      </c>
      <c r="T1552" s="4">
        <f>IF($O1552="可",スコアリング基準!$C$23,0)</f>
        <v/>
      </c>
      <c r="U1552" s="4">
        <f>IF(OR(COUNT($K1552:$L1552)&lt;2,$K1552=0),0,IF(ABS($L1552)/$K1552&lt;=スコアリング基準!$B$24,スコアリング基準!$C$24,IF(ABS($L1552)/$K1552&lt;=スコアリング基準!$B$25,スコアリング基準!$C$25,IF(ABS($L1552)/$K1552&lt;=スコアリング基準!$B$26,スコアリング基準!$C$26,0))))</f>
        <v/>
      </c>
      <c r="V1552" s="4">
        <f>IF($P1552="なし",スコアリング基準!$C$27,0)</f>
        <v/>
      </c>
      <c r="W1552" s="4">
        <f>IF($F1552="",0,IF(ISNUMBER($F1552),IF($F1552&lt;=スコアリング基準!$B$28,スコアリング基準!$C$28,スコアリング基準!$C$29),0))</f>
        <v/>
      </c>
      <c r="X1552" s="4">
        <f>IFERROR(VLOOKUP($B1552,スコアリング基準!$A$36:$B$46,2,FALSE),0)</f>
        <v/>
      </c>
      <c r="Y1552" s="4">
        <f>SUM($S1552:$X1552)</f>
        <v/>
      </c>
      <c r="Z1552" s="4">
        <f>IF(COUNT($M1552:$N1552)=0,"データ無",IF($Y1552&gt;=スコアリング基準!$B$30,"S",IF($Y1552&gt;=スコアリング基準!$B$31,"A",IF($Y1552&gt;=スコアリング基準!$B$32,"B","C"))))</f>
        <v/>
      </c>
      <c r="AA1552">
        <f>IFERROR(INDEX(実績DB!$I$3:$I$104,MATCH($B1552&amp;$C1552,実績DB!$J$3:$J$104,0)),"")</f>
        <v/>
      </c>
    </row>
    <row r="1553">
      <c r="A1553" t="n">
        <v>1551</v>
      </c>
      <c r="B1553" t="inlineStr">
        <is>
          <t>東京</t>
        </is>
      </c>
      <c r="C1553" t="inlineStr">
        <is>
          <t>宝木変電所</t>
        </is>
      </c>
      <c r="D1553" t="inlineStr">
        <is>
          <t>栃木県</t>
        </is>
      </c>
      <c r="E1553" t="n">
        <v>66</v>
      </c>
      <c r="G1553" s="3" t="n">
        <v>36.59384</v>
      </c>
      <c r="H1553" s="3" t="n">
        <v>139.854024</v>
      </c>
      <c r="I1553" t="inlineStr">
        <is>
          <t>OSM実測</t>
        </is>
      </c>
      <c r="J1553" t="n">
        <v>57</v>
      </c>
      <c r="K1553" t="n">
        <v>59</v>
      </c>
      <c r="L1553" t="n">
        <v>-55</v>
      </c>
      <c r="M1553" t="n">
        <v>4</v>
      </c>
      <c r="N1553" t="n">
        <v>0</v>
      </c>
      <c r="O1553" t="inlineStr">
        <is>
          <t>不可 #3</t>
        </is>
      </c>
      <c r="P1553" t="inlineStr">
        <is>
          <t>有り</t>
        </is>
      </c>
      <c r="R1553" s="4">
        <f>IF(COUNT($M1553:$N1553)=0,"",IF(AND(IF($N1553&lt;&gt;"",$N1553,$M1553)&lt;=0,$O1553&lt;&gt;"可"),"警告",""))</f>
        <v/>
      </c>
      <c r="S1553" s="4">
        <f>IF(COUNT($M1553:$N1553)=0,0,IF(IF($N1553&lt;&gt;"",$N1553,$M1553)&gt;=スコアリング基準!$B$20,スコアリング基準!$C$20,IF(IF($N1553&lt;&gt;"",$N1553,$M1553)&gt;=スコアリング基準!$B$21,スコアリング基準!$C$21,IF(IF($N1553&lt;&gt;"",$N1553,$M1553)&gt;0,スコアリング基準!$C$22,0))))</f>
        <v/>
      </c>
      <c r="T1553" s="4">
        <f>IF($O1553="可",スコアリング基準!$C$23,0)</f>
        <v/>
      </c>
      <c r="U1553" s="4">
        <f>IF(OR(COUNT($K1553:$L1553)&lt;2,$K1553=0),0,IF(ABS($L1553)/$K1553&lt;=スコアリング基準!$B$24,スコアリング基準!$C$24,IF(ABS($L1553)/$K1553&lt;=スコアリング基準!$B$25,スコアリング基準!$C$25,IF(ABS($L1553)/$K1553&lt;=スコアリング基準!$B$26,スコアリング基準!$C$26,0))))</f>
        <v/>
      </c>
      <c r="V1553" s="4">
        <f>IF($P1553="なし",スコアリング基準!$C$27,0)</f>
        <v/>
      </c>
      <c r="W1553" s="4">
        <f>IF($F1553="",0,IF(ISNUMBER($F1553),IF($F1553&lt;=スコアリング基準!$B$28,スコアリング基準!$C$28,スコアリング基準!$C$29),0))</f>
        <v/>
      </c>
      <c r="X1553" s="4">
        <f>IFERROR(VLOOKUP($B1553,スコアリング基準!$A$36:$B$46,2,FALSE),0)</f>
        <v/>
      </c>
      <c r="Y1553" s="4">
        <f>SUM($S1553:$X1553)</f>
        <v/>
      </c>
      <c r="Z1553" s="4">
        <f>IF(COUNT($M1553:$N1553)=0,"データ無",IF($Y1553&gt;=スコアリング基準!$B$30,"S",IF($Y1553&gt;=スコアリング基準!$B$31,"A",IF($Y1553&gt;=スコアリング基準!$B$32,"B","C"))))</f>
        <v/>
      </c>
      <c r="AA1553">
        <f>IFERROR(INDEX(実績DB!$I$3:$I$104,MATCH($B1553&amp;$C1553,実績DB!$J$3:$J$104,0)),"")</f>
        <v/>
      </c>
    </row>
    <row r="1554">
      <c r="A1554" t="n">
        <v>1552</v>
      </c>
      <c r="B1554" t="inlineStr">
        <is>
          <t>東京</t>
        </is>
      </c>
      <c r="C1554" t="inlineStr">
        <is>
          <t>宮代変電所</t>
        </is>
      </c>
      <c r="D1554" t="inlineStr">
        <is>
          <t>埼玉県</t>
        </is>
      </c>
      <c r="E1554" t="n">
        <v>66</v>
      </c>
      <c r="G1554" s="3" t="n">
        <v>36.022945</v>
      </c>
      <c r="H1554" s="3" t="n">
        <v>139.71753</v>
      </c>
      <c r="I1554" t="inlineStr">
        <is>
          <t>OSM実測</t>
        </is>
      </c>
      <c r="J1554" t="n">
        <v>38</v>
      </c>
      <c r="K1554" t="n">
        <v>39</v>
      </c>
      <c r="L1554" t="n">
        <v>-20</v>
      </c>
      <c r="M1554" t="n">
        <v>19</v>
      </c>
      <c r="N1554" t="n">
        <v>0</v>
      </c>
      <c r="O1554" t="inlineStr">
        <is>
          <t>不可 #3</t>
        </is>
      </c>
      <c r="P1554" t="inlineStr">
        <is>
          <t>有り</t>
        </is>
      </c>
      <c r="R1554" s="4">
        <f>IF(COUNT($M1554:$N1554)=0,"",IF(AND(IF($N1554&lt;&gt;"",$N1554,$M1554)&lt;=0,$O1554&lt;&gt;"可"),"警告",""))</f>
        <v/>
      </c>
      <c r="S1554" s="4">
        <f>IF(COUNT($M1554:$N1554)=0,0,IF(IF($N1554&lt;&gt;"",$N1554,$M1554)&gt;=スコアリング基準!$B$20,スコアリング基準!$C$20,IF(IF($N1554&lt;&gt;"",$N1554,$M1554)&gt;=スコアリング基準!$B$21,スコアリング基準!$C$21,IF(IF($N1554&lt;&gt;"",$N1554,$M1554)&gt;0,スコアリング基準!$C$22,0))))</f>
        <v/>
      </c>
      <c r="T1554" s="4">
        <f>IF($O1554="可",スコアリング基準!$C$23,0)</f>
        <v/>
      </c>
      <c r="U1554" s="4">
        <f>IF(OR(COUNT($K1554:$L1554)&lt;2,$K1554=0),0,IF(ABS($L1554)/$K1554&lt;=スコアリング基準!$B$24,スコアリング基準!$C$24,IF(ABS($L1554)/$K1554&lt;=スコアリング基準!$B$25,スコアリング基準!$C$25,IF(ABS($L1554)/$K1554&lt;=スコアリング基準!$B$26,スコアリング基準!$C$26,0))))</f>
        <v/>
      </c>
      <c r="V1554" s="4">
        <f>IF($P1554="なし",スコアリング基準!$C$27,0)</f>
        <v/>
      </c>
      <c r="W1554" s="4">
        <f>IF($F1554="",0,IF(ISNUMBER($F1554),IF($F1554&lt;=スコアリング基準!$B$28,スコアリング基準!$C$28,スコアリング基準!$C$29),0))</f>
        <v/>
      </c>
      <c r="X1554" s="4">
        <f>IFERROR(VLOOKUP($B1554,スコアリング基準!$A$36:$B$46,2,FALSE),0)</f>
        <v/>
      </c>
      <c r="Y1554" s="4">
        <f>SUM($S1554:$X1554)</f>
        <v/>
      </c>
      <c r="Z1554" s="4">
        <f>IF(COUNT($M1554:$N1554)=0,"データ無",IF($Y1554&gt;=スコアリング基準!$B$30,"S",IF($Y1554&gt;=スコアリング基準!$B$31,"A",IF($Y1554&gt;=スコアリング基準!$B$32,"B","C"))))</f>
        <v/>
      </c>
      <c r="AA1554">
        <f>IFERROR(INDEX(実績DB!$I$3:$I$104,MATCH($B1554&amp;$C1554,実績DB!$J$3:$J$104,0)),"")</f>
        <v/>
      </c>
    </row>
    <row r="1555">
      <c r="A1555" t="n">
        <v>1553</v>
      </c>
      <c r="B1555" t="inlineStr">
        <is>
          <t>東京</t>
        </is>
      </c>
      <c r="C1555" t="inlineStr">
        <is>
          <t>宮元町変電所</t>
        </is>
      </c>
      <c r="D1555" t="inlineStr">
        <is>
          <t>群馬県</t>
        </is>
      </c>
      <c r="E1555" t="n">
        <v>66</v>
      </c>
      <c r="G1555" s="3" t="n">
        <v>36.326399</v>
      </c>
      <c r="H1555" s="3" t="n">
        <v>139.004922</v>
      </c>
      <c r="I1555" t="inlineStr">
        <is>
          <t>OSM実測</t>
        </is>
      </c>
      <c r="J1555" t="n">
        <v>47</v>
      </c>
      <c r="K1555" t="n">
        <v>49</v>
      </c>
      <c r="L1555" t="n">
        <v>-40</v>
      </c>
      <c r="M1555" t="n">
        <v>9</v>
      </c>
      <c r="N1555" t="n">
        <v>0</v>
      </c>
      <c r="O1555" t="inlineStr">
        <is>
          <t>不可 #3</t>
        </is>
      </c>
      <c r="P1555" t="inlineStr">
        <is>
          <t>有り</t>
        </is>
      </c>
      <c r="R1555" s="4">
        <f>IF(COUNT($M1555:$N1555)=0,"",IF(AND(IF($N1555&lt;&gt;"",$N1555,$M1555)&lt;=0,$O1555&lt;&gt;"可"),"警告",""))</f>
        <v/>
      </c>
      <c r="S1555" s="4">
        <f>IF(COUNT($M1555:$N1555)=0,0,IF(IF($N1555&lt;&gt;"",$N1555,$M1555)&gt;=スコアリング基準!$B$20,スコアリング基準!$C$20,IF(IF($N1555&lt;&gt;"",$N1555,$M1555)&gt;=スコアリング基準!$B$21,スコアリング基準!$C$21,IF(IF($N1555&lt;&gt;"",$N1555,$M1555)&gt;0,スコアリング基準!$C$22,0))))</f>
        <v/>
      </c>
      <c r="T1555" s="4">
        <f>IF($O1555="可",スコアリング基準!$C$23,0)</f>
        <v/>
      </c>
      <c r="U1555" s="4">
        <f>IF(OR(COUNT($K1555:$L1555)&lt;2,$K1555=0),0,IF(ABS($L1555)/$K1555&lt;=スコアリング基準!$B$24,スコアリング基準!$C$24,IF(ABS($L1555)/$K1555&lt;=スコアリング基準!$B$25,スコアリング基準!$C$25,IF(ABS($L1555)/$K1555&lt;=スコアリング基準!$B$26,スコアリング基準!$C$26,0))))</f>
        <v/>
      </c>
      <c r="V1555" s="4">
        <f>IF($P1555="なし",スコアリング基準!$C$27,0)</f>
        <v/>
      </c>
      <c r="W1555" s="4">
        <f>IF($F1555="",0,IF(ISNUMBER($F1555),IF($F1555&lt;=スコアリング基準!$B$28,スコアリング基準!$C$28,スコアリング基準!$C$29),0))</f>
        <v/>
      </c>
      <c r="X1555" s="4">
        <f>IFERROR(VLOOKUP($B1555,スコアリング基準!$A$36:$B$46,2,FALSE),0)</f>
        <v/>
      </c>
      <c r="Y1555" s="4">
        <f>SUM($S1555:$X1555)</f>
        <v/>
      </c>
      <c r="Z1555" s="4">
        <f>IF(COUNT($M1555:$N1555)=0,"データ無",IF($Y1555&gt;=スコアリング基準!$B$30,"S",IF($Y1555&gt;=スコアリング基準!$B$31,"A",IF($Y1555&gt;=スコアリング基準!$B$32,"B","C"))))</f>
        <v/>
      </c>
      <c r="AA1555">
        <f>IFERROR(INDEX(実績DB!$I$3:$I$104,MATCH($B1555&amp;$C1555,実績DB!$J$3:$J$104,0)),"")</f>
        <v/>
      </c>
    </row>
    <row r="1556">
      <c r="A1556" t="n">
        <v>1554</v>
      </c>
      <c r="B1556" t="inlineStr">
        <is>
          <t>東京</t>
        </is>
      </c>
      <c r="C1556" t="inlineStr">
        <is>
          <t>宮前変電所</t>
        </is>
      </c>
      <c r="D1556" t="inlineStr">
        <is>
          <t>埼玉県</t>
        </is>
      </c>
      <c r="E1556" t="n">
        <v>66</v>
      </c>
      <c r="G1556" s="3" t="n">
        <v>35.820461</v>
      </c>
      <c r="H1556" s="3" t="n">
        <v>139.720864</v>
      </c>
      <c r="I1556" t="inlineStr">
        <is>
          <t>OSM実測</t>
        </is>
      </c>
      <c r="J1556" t="n">
        <v>57</v>
      </c>
      <c r="K1556" t="n">
        <v>59</v>
      </c>
      <c r="L1556" t="n">
        <v>-40</v>
      </c>
      <c r="M1556" t="n">
        <v>19</v>
      </c>
      <c r="N1556" t="n">
        <v>0</v>
      </c>
      <c r="O1556" t="inlineStr">
        <is>
          <t>不可 #3</t>
        </is>
      </c>
      <c r="P1556" t="inlineStr">
        <is>
          <t>有り</t>
        </is>
      </c>
      <c r="R1556" s="4">
        <f>IF(COUNT($M1556:$N1556)=0,"",IF(AND(IF($N1556&lt;&gt;"",$N1556,$M1556)&lt;=0,$O1556&lt;&gt;"可"),"警告",""))</f>
        <v/>
      </c>
      <c r="S1556" s="4">
        <f>IF(COUNT($M1556:$N1556)=0,0,IF(IF($N1556&lt;&gt;"",$N1556,$M1556)&gt;=スコアリング基準!$B$20,スコアリング基準!$C$20,IF(IF($N1556&lt;&gt;"",$N1556,$M1556)&gt;=スコアリング基準!$B$21,スコアリング基準!$C$21,IF(IF($N1556&lt;&gt;"",$N1556,$M1556)&gt;0,スコアリング基準!$C$22,0))))</f>
        <v/>
      </c>
      <c r="T1556" s="4">
        <f>IF($O1556="可",スコアリング基準!$C$23,0)</f>
        <v/>
      </c>
      <c r="U1556" s="4">
        <f>IF(OR(COUNT($K1556:$L1556)&lt;2,$K1556=0),0,IF(ABS($L1556)/$K1556&lt;=スコアリング基準!$B$24,スコアリング基準!$C$24,IF(ABS($L1556)/$K1556&lt;=スコアリング基準!$B$25,スコアリング基準!$C$25,IF(ABS($L1556)/$K1556&lt;=スコアリング基準!$B$26,スコアリング基準!$C$26,0))))</f>
        <v/>
      </c>
      <c r="V1556" s="4">
        <f>IF($P1556="なし",スコアリング基準!$C$27,0)</f>
        <v/>
      </c>
      <c r="W1556" s="4">
        <f>IF($F1556="",0,IF(ISNUMBER($F1556),IF($F1556&lt;=スコアリング基準!$B$28,スコアリング基準!$C$28,スコアリング基準!$C$29),0))</f>
        <v/>
      </c>
      <c r="X1556" s="4">
        <f>IFERROR(VLOOKUP($B1556,スコアリング基準!$A$36:$B$46,2,FALSE),0)</f>
        <v/>
      </c>
      <c r="Y1556" s="4">
        <f>SUM($S1556:$X1556)</f>
        <v/>
      </c>
      <c r="Z1556" s="4">
        <f>IF(COUNT($M1556:$N1556)=0,"データ無",IF($Y1556&gt;=スコアリング基準!$B$30,"S",IF($Y1556&gt;=スコアリング基準!$B$31,"A",IF($Y1556&gt;=スコアリング基準!$B$32,"B","C"))))</f>
        <v/>
      </c>
      <c r="AA1556">
        <f>IFERROR(INDEX(実績DB!$I$3:$I$104,MATCH($B1556&amp;$C1556,実績DB!$J$3:$J$104,0)),"")</f>
        <v/>
      </c>
    </row>
    <row r="1557">
      <c r="A1557" t="n">
        <v>1555</v>
      </c>
      <c r="B1557" t="inlineStr">
        <is>
          <t>東京</t>
        </is>
      </c>
      <c r="C1557" t="inlineStr">
        <is>
          <t>宮地変電所</t>
        </is>
      </c>
      <c r="D1557" t="inlineStr">
        <is>
          <t>神奈川県</t>
        </is>
      </c>
      <c r="E1557" t="n">
        <v>66</v>
      </c>
      <c r="G1557" s="3" t="n">
        <v>35.382399</v>
      </c>
      <c r="H1557" s="3" t="n">
        <v>139.282186</v>
      </c>
      <c r="I1557" t="inlineStr">
        <is>
          <t>OSM実測</t>
        </is>
      </c>
      <c r="J1557" t="n">
        <v>38</v>
      </c>
      <c r="K1557" t="n">
        <v>39</v>
      </c>
      <c r="L1557" t="n">
        <v>-20</v>
      </c>
      <c r="M1557" t="n">
        <v>19</v>
      </c>
      <c r="N1557" t="n">
        <v>19</v>
      </c>
      <c r="O1557" t="inlineStr">
        <is>
          <t>不可 #3</t>
        </is>
      </c>
      <c r="P1557" t="inlineStr">
        <is>
          <t>なし</t>
        </is>
      </c>
      <c r="R1557" s="4">
        <f>IF(COUNT($M1557:$N1557)=0,"",IF(AND(IF($N1557&lt;&gt;"",$N1557,$M1557)&lt;=0,$O1557&lt;&gt;"可"),"警告",""))</f>
        <v/>
      </c>
      <c r="S1557" s="4">
        <f>IF(COUNT($M1557:$N1557)=0,0,IF(IF($N1557&lt;&gt;"",$N1557,$M1557)&gt;=スコアリング基準!$B$20,スコアリング基準!$C$20,IF(IF($N1557&lt;&gt;"",$N1557,$M1557)&gt;=スコアリング基準!$B$21,スコアリング基準!$C$21,IF(IF($N1557&lt;&gt;"",$N1557,$M1557)&gt;0,スコアリング基準!$C$22,0))))</f>
        <v/>
      </c>
      <c r="T1557" s="4">
        <f>IF($O1557="可",スコアリング基準!$C$23,0)</f>
        <v/>
      </c>
      <c r="U1557" s="4">
        <f>IF(OR(COUNT($K1557:$L1557)&lt;2,$K1557=0),0,IF(ABS($L1557)/$K1557&lt;=スコアリング基準!$B$24,スコアリング基準!$C$24,IF(ABS($L1557)/$K1557&lt;=スコアリング基準!$B$25,スコアリング基準!$C$25,IF(ABS($L1557)/$K1557&lt;=スコアリング基準!$B$26,スコアリング基準!$C$26,0))))</f>
        <v/>
      </c>
      <c r="V1557" s="4">
        <f>IF($P1557="なし",スコアリング基準!$C$27,0)</f>
        <v/>
      </c>
      <c r="W1557" s="4">
        <f>IF($F1557="",0,IF(ISNUMBER($F1557),IF($F1557&lt;=スコアリング基準!$B$28,スコアリング基準!$C$28,スコアリング基準!$C$29),0))</f>
        <v/>
      </c>
      <c r="X1557" s="4">
        <f>IFERROR(VLOOKUP($B1557,スコアリング基準!$A$36:$B$46,2,FALSE),0)</f>
        <v/>
      </c>
      <c r="Y1557" s="4">
        <f>SUM($S1557:$X1557)</f>
        <v/>
      </c>
      <c r="Z1557" s="4">
        <f>IF(COUNT($M1557:$N1557)=0,"データ無",IF($Y1557&gt;=スコアリング基準!$B$30,"S",IF($Y1557&gt;=スコアリング基準!$B$31,"A",IF($Y1557&gt;=スコアリング基準!$B$32,"B","C"))))</f>
        <v/>
      </c>
      <c r="AA1557">
        <f>IFERROR(INDEX(実績DB!$I$3:$I$104,MATCH($B1557&amp;$C1557,実績DB!$J$3:$J$104,0)),"")</f>
        <v/>
      </c>
    </row>
    <row r="1558">
      <c r="A1558" t="n">
        <v>1556</v>
      </c>
      <c r="B1558" t="inlineStr">
        <is>
          <t>東京</t>
        </is>
      </c>
      <c r="C1558" t="inlineStr">
        <is>
          <t>宮島変電所</t>
        </is>
      </c>
      <c r="D1558" t="inlineStr">
        <is>
          <t>静岡県</t>
        </is>
      </c>
      <c r="E1558" t="n">
        <v>66</v>
      </c>
      <c r="G1558" s="3" t="n">
        <v>35.136267</v>
      </c>
      <c r="H1558" s="3" t="n">
        <v>138.664662</v>
      </c>
      <c r="I1558" t="inlineStr">
        <is>
          <t>OSM実測</t>
        </is>
      </c>
      <c r="J1558" t="n">
        <v>38</v>
      </c>
      <c r="K1558" t="n">
        <v>39</v>
      </c>
      <c r="L1558" t="n">
        <v>-20</v>
      </c>
      <c r="M1558" t="n">
        <v>19</v>
      </c>
      <c r="N1558" t="n">
        <v>19</v>
      </c>
      <c r="O1558" t="inlineStr">
        <is>
          <t>不可 #3</t>
        </is>
      </c>
      <c r="P1558" t="inlineStr">
        <is>
          <t>なし</t>
        </is>
      </c>
      <c r="R1558" s="4">
        <f>IF(COUNT($M1558:$N1558)=0,"",IF(AND(IF($N1558&lt;&gt;"",$N1558,$M1558)&lt;=0,$O1558&lt;&gt;"可"),"警告",""))</f>
        <v/>
      </c>
      <c r="S1558" s="4">
        <f>IF(COUNT($M1558:$N1558)=0,0,IF(IF($N1558&lt;&gt;"",$N1558,$M1558)&gt;=スコアリング基準!$B$20,スコアリング基準!$C$20,IF(IF($N1558&lt;&gt;"",$N1558,$M1558)&gt;=スコアリング基準!$B$21,スコアリング基準!$C$21,IF(IF($N1558&lt;&gt;"",$N1558,$M1558)&gt;0,スコアリング基準!$C$22,0))))</f>
        <v/>
      </c>
      <c r="T1558" s="4">
        <f>IF($O1558="可",スコアリング基準!$C$23,0)</f>
        <v/>
      </c>
      <c r="U1558" s="4">
        <f>IF(OR(COUNT($K1558:$L1558)&lt;2,$K1558=0),0,IF(ABS($L1558)/$K1558&lt;=スコアリング基準!$B$24,スコアリング基準!$C$24,IF(ABS($L1558)/$K1558&lt;=スコアリング基準!$B$25,スコアリング基準!$C$25,IF(ABS($L1558)/$K1558&lt;=スコアリング基準!$B$26,スコアリング基準!$C$26,0))))</f>
        <v/>
      </c>
      <c r="V1558" s="4">
        <f>IF($P1558="なし",スコアリング基準!$C$27,0)</f>
        <v/>
      </c>
      <c r="W1558" s="4">
        <f>IF($F1558="",0,IF(ISNUMBER($F1558),IF($F1558&lt;=スコアリング基準!$B$28,スコアリング基準!$C$28,スコアリング基準!$C$29),0))</f>
        <v/>
      </c>
      <c r="X1558" s="4">
        <f>IFERROR(VLOOKUP($B1558,スコアリング基準!$A$36:$B$46,2,FALSE),0)</f>
        <v/>
      </c>
      <c r="Y1558" s="4">
        <f>SUM($S1558:$X1558)</f>
        <v/>
      </c>
      <c r="Z1558" s="4">
        <f>IF(COUNT($M1558:$N1558)=0,"データ無",IF($Y1558&gt;=スコアリング基準!$B$30,"S",IF($Y1558&gt;=スコアリング基準!$B$31,"A",IF($Y1558&gt;=スコアリング基準!$B$32,"B","C"))))</f>
        <v/>
      </c>
      <c r="AA1558">
        <f>IFERROR(INDEX(実績DB!$I$3:$I$104,MATCH($B1558&amp;$C1558,実績DB!$J$3:$J$104,0)),"")</f>
        <v/>
      </c>
    </row>
    <row r="1559">
      <c r="A1559" t="n">
        <v>1557</v>
      </c>
      <c r="B1559" t="inlineStr">
        <is>
          <t>東京</t>
        </is>
      </c>
      <c r="C1559" t="inlineStr">
        <is>
          <t>宮崎変電所</t>
        </is>
      </c>
      <c r="D1559" t="inlineStr">
        <is>
          <t>千葉県</t>
        </is>
      </c>
      <c r="E1559" t="n">
        <v>66</v>
      </c>
      <c r="G1559" s="3" t="n">
        <v>35.588682</v>
      </c>
      <c r="H1559" s="3" t="n">
        <v>140.143016</v>
      </c>
      <c r="I1559" t="inlineStr">
        <is>
          <t>OSM実測</t>
        </is>
      </c>
      <c r="J1559" t="n">
        <v>57</v>
      </c>
      <c r="K1559" t="n">
        <v>59</v>
      </c>
      <c r="L1559" t="n">
        <v>-40</v>
      </c>
      <c r="M1559" t="n">
        <v>19</v>
      </c>
      <c r="N1559" t="n">
        <v>0</v>
      </c>
      <c r="O1559" t="inlineStr">
        <is>
          <t>不可 #3</t>
        </is>
      </c>
      <c r="P1559" t="inlineStr">
        <is>
          <t>有り</t>
        </is>
      </c>
      <c r="R1559" s="4">
        <f>IF(COUNT($M1559:$N1559)=0,"",IF(AND(IF($N1559&lt;&gt;"",$N1559,$M1559)&lt;=0,$O1559&lt;&gt;"可"),"警告",""))</f>
        <v/>
      </c>
      <c r="S1559" s="4">
        <f>IF(COUNT($M1559:$N1559)=0,0,IF(IF($N1559&lt;&gt;"",$N1559,$M1559)&gt;=スコアリング基準!$B$20,スコアリング基準!$C$20,IF(IF($N1559&lt;&gt;"",$N1559,$M1559)&gt;=スコアリング基準!$B$21,スコアリング基準!$C$21,IF(IF($N1559&lt;&gt;"",$N1559,$M1559)&gt;0,スコアリング基準!$C$22,0))))</f>
        <v/>
      </c>
      <c r="T1559" s="4">
        <f>IF($O1559="可",スコアリング基準!$C$23,0)</f>
        <v/>
      </c>
      <c r="U1559" s="4">
        <f>IF(OR(COUNT($K1559:$L1559)&lt;2,$K1559=0),0,IF(ABS($L1559)/$K1559&lt;=スコアリング基準!$B$24,スコアリング基準!$C$24,IF(ABS($L1559)/$K1559&lt;=スコアリング基準!$B$25,スコアリング基準!$C$25,IF(ABS($L1559)/$K1559&lt;=スコアリング基準!$B$26,スコアリング基準!$C$26,0))))</f>
        <v/>
      </c>
      <c r="V1559" s="4">
        <f>IF($P1559="なし",スコアリング基準!$C$27,0)</f>
        <v/>
      </c>
      <c r="W1559" s="4">
        <f>IF($F1559="",0,IF(ISNUMBER($F1559),IF($F1559&lt;=スコアリング基準!$B$28,スコアリング基準!$C$28,スコアリング基準!$C$29),0))</f>
        <v/>
      </c>
      <c r="X1559" s="4">
        <f>IFERROR(VLOOKUP($B1559,スコアリング基準!$A$36:$B$46,2,FALSE),0)</f>
        <v/>
      </c>
      <c r="Y1559" s="4">
        <f>SUM($S1559:$X1559)</f>
        <v/>
      </c>
      <c r="Z1559" s="4">
        <f>IF(COUNT($M1559:$N1559)=0,"データ無",IF($Y1559&gt;=スコアリング基準!$B$30,"S",IF($Y1559&gt;=スコアリング基準!$B$31,"A",IF($Y1559&gt;=スコアリング基準!$B$32,"B","C"))))</f>
        <v/>
      </c>
      <c r="AA1559">
        <f>IFERROR(INDEX(実績DB!$I$3:$I$104,MATCH($B1559&amp;$C1559,実績DB!$J$3:$J$104,0)),"")</f>
        <v/>
      </c>
    </row>
    <row r="1560">
      <c r="A1560" t="n">
        <v>1558</v>
      </c>
      <c r="B1560" t="inlineStr">
        <is>
          <t>東京</t>
        </is>
      </c>
      <c r="C1560" t="inlineStr">
        <is>
          <t>宮郷変電所</t>
        </is>
      </c>
      <c r="D1560" t="inlineStr">
        <is>
          <t>群馬県</t>
        </is>
      </c>
      <c r="E1560" t="n">
        <v>66</v>
      </c>
      <c r="G1560" s="3" t="n">
        <v>36.322671</v>
      </c>
      <c r="H1560" s="3" t="n">
        <v>139.1751</v>
      </c>
      <c r="I1560" t="inlineStr">
        <is>
          <t>OSM実測</t>
        </is>
      </c>
      <c r="J1560" t="n">
        <v>38</v>
      </c>
      <c r="K1560" t="n">
        <v>39</v>
      </c>
      <c r="L1560" t="n">
        <v>-21</v>
      </c>
      <c r="M1560" t="n">
        <v>18</v>
      </c>
      <c r="N1560" t="n">
        <v>0</v>
      </c>
      <c r="O1560" t="inlineStr">
        <is>
          <t>不可 #3</t>
        </is>
      </c>
      <c r="P1560" t="inlineStr">
        <is>
          <t>有り</t>
        </is>
      </c>
      <c r="R1560" s="4">
        <f>IF(COUNT($M1560:$N1560)=0,"",IF(AND(IF($N1560&lt;&gt;"",$N1560,$M1560)&lt;=0,$O1560&lt;&gt;"可"),"警告",""))</f>
        <v/>
      </c>
      <c r="S1560" s="4">
        <f>IF(COUNT($M1560:$N1560)=0,0,IF(IF($N1560&lt;&gt;"",$N1560,$M1560)&gt;=スコアリング基準!$B$20,スコアリング基準!$C$20,IF(IF($N1560&lt;&gt;"",$N1560,$M1560)&gt;=スコアリング基準!$B$21,スコアリング基準!$C$21,IF(IF($N1560&lt;&gt;"",$N1560,$M1560)&gt;0,スコアリング基準!$C$22,0))))</f>
        <v/>
      </c>
      <c r="T1560" s="4">
        <f>IF($O1560="可",スコアリング基準!$C$23,0)</f>
        <v/>
      </c>
      <c r="U1560" s="4">
        <f>IF(OR(COUNT($K1560:$L1560)&lt;2,$K1560=0),0,IF(ABS($L1560)/$K1560&lt;=スコアリング基準!$B$24,スコアリング基準!$C$24,IF(ABS($L1560)/$K1560&lt;=スコアリング基準!$B$25,スコアリング基準!$C$25,IF(ABS($L1560)/$K1560&lt;=スコアリング基準!$B$26,スコアリング基準!$C$26,0))))</f>
        <v/>
      </c>
      <c r="V1560" s="4">
        <f>IF($P1560="なし",スコアリング基準!$C$27,0)</f>
        <v/>
      </c>
      <c r="W1560" s="4">
        <f>IF($F1560="",0,IF(ISNUMBER($F1560),IF($F1560&lt;=スコアリング基準!$B$28,スコアリング基準!$C$28,スコアリング基準!$C$29),0))</f>
        <v/>
      </c>
      <c r="X1560" s="4">
        <f>IFERROR(VLOOKUP($B1560,スコアリング基準!$A$36:$B$46,2,FALSE),0)</f>
        <v/>
      </c>
      <c r="Y1560" s="4">
        <f>SUM($S1560:$X1560)</f>
        <v/>
      </c>
      <c r="Z1560" s="4">
        <f>IF(COUNT($M1560:$N1560)=0,"データ無",IF($Y1560&gt;=スコアリング基準!$B$30,"S",IF($Y1560&gt;=スコアリング基準!$B$31,"A",IF($Y1560&gt;=スコアリング基準!$B$32,"B","C"))))</f>
        <v/>
      </c>
      <c r="AA1560">
        <f>IFERROR(INDEX(実績DB!$I$3:$I$104,MATCH($B1560&amp;$C1560,実績DB!$J$3:$J$104,0)),"")</f>
        <v/>
      </c>
    </row>
    <row r="1561">
      <c r="A1561" t="n">
        <v>1559</v>
      </c>
      <c r="B1561" t="inlineStr">
        <is>
          <t>東京</t>
        </is>
      </c>
      <c r="C1561" t="inlineStr">
        <is>
          <t>宿郷変電所</t>
        </is>
      </c>
      <c r="D1561" t="inlineStr">
        <is>
          <t>栃木県</t>
        </is>
      </c>
      <c r="E1561" t="n">
        <v>66</v>
      </c>
      <c r="G1561" s="3" t="n">
        <v>36.554482</v>
      </c>
      <c r="H1561" s="3" t="n">
        <v>139.902724</v>
      </c>
      <c r="I1561" t="inlineStr">
        <is>
          <t>OSM実測</t>
        </is>
      </c>
      <c r="J1561" t="n">
        <v>57</v>
      </c>
      <c r="K1561" t="n">
        <v>59</v>
      </c>
      <c r="L1561" t="n">
        <v>-56</v>
      </c>
      <c r="M1561" t="n">
        <v>3</v>
      </c>
      <c r="N1561" t="n">
        <v>0</v>
      </c>
      <c r="O1561" t="inlineStr">
        <is>
          <t>不可 #3</t>
        </is>
      </c>
      <c r="P1561" t="inlineStr">
        <is>
          <t>有り</t>
        </is>
      </c>
      <c r="R1561" s="4">
        <f>IF(COUNT($M1561:$N1561)=0,"",IF(AND(IF($N1561&lt;&gt;"",$N1561,$M1561)&lt;=0,$O1561&lt;&gt;"可"),"警告",""))</f>
        <v/>
      </c>
      <c r="S1561" s="4">
        <f>IF(COUNT($M1561:$N1561)=0,0,IF(IF($N1561&lt;&gt;"",$N1561,$M1561)&gt;=スコアリング基準!$B$20,スコアリング基準!$C$20,IF(IF($N1561&lt;&gt;"",$N1561,$M1561)&gt;=スコアリング基準!$B$21,スコアリング基準!$C$21,IF(IF($N1561&lt;&gt;"",$N1561,$M1561)&gt;0,スコアリング基準!$C$22,0))))</f>
        <v/>
      </c>
      <c r="T1561" s="4">
        <f>IF($O1561="可",スコアリング基準!$C$23,0)</f>
        <v/>
      </c>
      <c r="U1561" s="4">
        <f>IF(OR(COUNT($K1561:$L1561)&lt;2,$K1561=0),0,IF(ABS($L1561)/$K1561&lt;=スコアリング基準!$B$24,スコアリング基準!$C$24,IF(ABS($L1561)/$K1561&lt;=スコアリング基準!$B$25,スコアリング基準!$C$25,IF(ABS($L1561)/$K1561&lt;=スコアリング基準!$B$26,スコアリング基準!$C$26,0))))</f>
        <v/>
      </c>
      <c r="V1561" s="4">
        <f>IF($P1561="なし",スコアリング基準!$C$27,0)</f>
        <v/>
      </c>
      <c r="W1561" s="4">
        <f>IF($F1561="",0,IF(ISNUMBER($F1561),IF($F1561&lt;=スコアリング基準!$B$28,スコアリング基準!$C$28,スコアリング基準!$C$29),0))</f>
        <v/>
      </c>
      <c r="X1561" s="4">
        <f>IFERROR(VLOOKUP($B1561,スコアリング基準!$A$36:$B$46,2,FALSE),0)</f>
        <v/>
      </c>
      <c r="Y1561" s="4">
        <f>SUM($S1561:$X1561)</f>
        <v/>
      </c>
      <c r="Z1561" s="4">
        <f>IF(COUNT($M1561:$N1561)=0,"データ無",IF($Y1561&gt;=スコアリング基準!$B$30,"S",IF($Y1561&gt;=スコアリング基準!$B$31,"A",IF($Y1561&gt;=スコアリング基準!$B$32,"B","C"))))</f>
        <v/>
      </c>
      <c r="AA1561">
        <f>IFERROR(INDEX(実績DB!$I$3:$I$104,MATCH($B1561&amp;$C1561,実績DB!$J$3:$J$104,0)),"")</f>
        <v/>
      </c>
    </row>
    <row r="1562">
      <c r="A1562" t="n">
        <v>1560</v>
      </c>
      <c r="B1562" t="inlineStr">
        <is>
          <t>東京</t>
        </is>
      </c>
      <c r="C1562" t="inlineStr">
        <is>
          <t>富塚変電所</t>
        </is>
      </c>
      <c r="D1562" t="inlineStr">
        <is>
          <t>千葉県</t>
        </is>
      </c>
      <c r="E1562" t="n">
        <v>66</v>
      </c>
      <c r="G1562" s="3" t="n">
        <v>35.823632</v>
      </c>
      <c r="H1562" s="3" t="n">
        <v>140.042554</v>
      </c>
      <c r="I1562" t="inlineStr">
        <is>
          <t>OSM実測</t>
        </is>
      </c>
      <c r="J1562" t="n">
        <v>38</v>
      </c>
      <c r="K1562" t="n">
        <v>39</v>
      </c>
      <c r="L1562" t="n">
        <v>-24</v>
      </c>
      <c r="M1562" t="n">
        <v>15</v>
      </c>
      <c r="N1562" t="n">
        <v>0</v>
      </c>
      <c r="O1562" t="inlineStr">
        <is>
          <t>不可 #3</t>
        </is>
      </c>
      <c r="P1562" t="inlineStr">
        <is>
          <t>有り</t>
        </is>
      </c>
      <c r="R1562" s="4">
        <f>IF(COUNT($M1562:$N1562)=0,"",IF(AND(IF($N1562&lt;&gt;"",$N1562,$M1562)&lt;=0,$O1562&lt;&gt;"可"),"警告",""))</f>
        <v/>
      </c>
      <c r="S1562" s="4">
        <f>IF(COUNT($M1562:$N1562)=0,0,IF(IF($N1562&lt;&gt;"",$N1562,$M1562)&gt;=スコアリング基準!$B$20,スコアリング基準!$C$20,IF(IF($N1562&lt;&gt;"",$N1562,$M1562)&gt;=スコアリング基準!$B$21,スコアリング基準!$C$21,IF(IF($N1562&lt;&gt;"",$N1562,$M1562)&gt;0,スコアリング基準!$C$22,0))))</f>
        <v/>
      </c>
      <c r="T1562" s="4">
        <f>IF($O1562="可",スコアリング基準!$C$23,0)</f>
        <v/>
      </c>
      <c r="U1562" s="4">
        <f>IF(OR(COUNT($K1562:$L1562)&lt;2,$K1562=0),0,IF(ABS($L1562)/$K1562&lt;=スコアリング基準!$B$24,スコアリング基準!$C$24,IF(ABS($L1562)/$K1562&lt;=スコアリング基準!$B$25,スコアリング基準!$C$25,IF(ABS($L1562)/$K1562&lt;=スコアリング基準!$B$26,スコアリング基準!$C$26,0))))</f>
        <v/>
      </c>
      <c r="V1562" s="4">
        <f>IF($P1562="なし",スコアリング基準!$C$27,0)</f>
        <v/>
      </c>
      <c r="W1562" s="4">
        <f>IF($F1562="",0,IF(ISNUMBER($F1562),IF($F1562&lt;=スコアリング基準!$B$28,スコアリング基準!$C$28,スコアリング基準!$C$29),0))</f>
        <v/>
      </c>
      <c r="X1562" s="4">
        <f>IFERROR(VLOOKUP($B1562,スコアリング基準!$A$36:$B$46,2,FALSE),0)</f>
        <v/>
      </c>
      <c r="Y1562" s="4">
        <f>SUM($S1562:$X1562)</f>
        <v/>
      </c>
      <c r="Z1562" s="4">
        <f>IF(COUNT($M1562:$N1562)=0,"データ無",IF($Y1562&gt;=スコアリング基準!$B$30,"S",IF($Y1562&gt;=スコアリング基準!$B$31,"A",IF($Y1562&gt;=スコアリング基準!$B$32,"B","C"))))</f>
        <v/>
      </c>
      <c r="AA1562">
        <f>IFERROR(INDEX(実績DB!$I$3:$I$104,MATCH($B1562&amp;$C1562,実績DB!$J$3:$J$104,0)),"")</f>
        <v/>
      </c>
    </row>
    <row r="1563">
      <c r="A1563" t="n">
        <v>1561</v>
      </c>
      <c r="B1563" t="inlineStr">
        <is>
          <t>東京</t>
        </is>
      </c>
      <c r="C1563" t="inlineStr">
        <is>
          <t>富士通熊谷変電所</t>
        </is>
      </c>
      <c r="D1563" t="inlineStr">
        <is>
          <t>埼玉県</t>
        </is>
      </c>
      <c r="E1563" t="n">
        <v>66</v>
      </c>
      <c r="G1563" s="3" t="n">
        <v>36.188912</v>
      </c>
      <c r="H1563" s="3" t="n">
        <v>139.37145</v>
      </c>
      <c r="I1563" t="inlineStr">
        <is>
          <t>OSM実測</t>
        </is>
      </c>
      <c r="R1563" s="4">
        <f>IF(COUNT($M1563:$N1563)=0,"",IF(AND(IF($N1563&lt;&gt;"",$N1563,$M1563)&lt;=0,$O1563&lt;&gt;"可"),"警告",""))</f>
        <v/>
      </c>
      <c r="S1563" s="4">
        <f>IF(COUNT($M1563:$N1563)=0,0,IF(IF($N1563&lt;&gt;"",$N1563,$M1563)&gt;=スコアリング基準!$B$20,スコアリング基準!$C$20,IF(IF($N1563&lt;&gt;"",$N1563,$M1563)&gt;=スコアリング基準!$B$21,スコアリング基準!$C$21,IF(IF($N1563&lt;&gt;"",$N1563,$M1563)&gt;0,スコアリング基準!$C$22,0))))</f>
        <v/>
      </c>
      <c r="T1563" s="4">
        <f>IF($O1563="可",スコアリング基準!$C$23,0)</f>
        <v/>
      </c>
      <c r="U1563" s="4">
        <f>IF(OR(COUNT($K1563:$L1563)&lt;2,$K1563=0),0,IF(ABS($L1563)/$K1563&lt;=スコアリング基準!$B$24,スコアリング基準!$C$24,IF(ABS($L1563)/$K1563&lt;=スコアリング基準!$B$25,スコアリング基準!$C$25,IF(ABS($L1563)/$K1563&lt;=スコアリング基準!$B$26,スコアリング基準!$C$26,0))))</f>
        <v/>
      </c>
      <c r="V1563" s="4">
        <f>IF($P1563="なし",スコアリング基準!$C$27,0)</f>
        <v/>
      </c>
      <c r="W1563" s="4">
        <f>IF($F1563="",0,IF(ISNUMBER($F1563),IF($F1563&lt;=スコアリング基準!$B$28,スコアリング基準!$C$28,スコアリング基準!$C$29),0))</f>
        <v/>
      </c>
      <c r="X1563" s="4">
        <f>IFERROR(VLOOKUP($B1563,スコアリング基準!$A$36:$B$46,2,FALSE),0)</f>
        <v/>
      </c>
      <c r="Y1563" s="4">
        <f>SUM($S1563:$X1563)</f>
        <v/>
      </c>
      <c r="Z1563" s="4">
        <f>IF(COUNT($M1563:$N1563)=0,"データ無",IF($Y1563&gt;=スコアリング基準!$B$30,"S",IF($Y1563&gt;=スコアリング基準!$B$31,"A",IF($Y1563&gt;=スコアリング基準!$B$32,"B","C"))))</f>
        <v/>
      </c>
      <c r="AA1563">
        <f>IFERROR(INDEX(実績DB!$I$3:$I$104,MATCH($B1563&amp;$C1563,実績DB!$J$3:$J$104,0)),"")</f>
        <v/>
      </c>
    </row>
    <row r="1564">
      <c r="A1564" t="n">
        <v>1562</v>
      </c>
      <c r="B1564" t="inlineStr">
        <is>
          <t>東京</t>
        </is>
      </c>
      <c r="C1564" t="inlineStr">
        <is>
          <t>富津変電所</t>
        </is>
      </c>
      <c r="D1564" t="inlineStr">
        <is>
          <t>千葉県</t>
        </is>
      </c>
      <c r="E1564" t="n">
        <v>66</v>
      </c>
      <c r="G1564" s="3" t="n">
        <v>35.326284</v>
      </c>
      <c r="H1564" s="3" t="n">
        <v>139.836305</v>
      </c>
      <c r="I1564" t="inlineStr">
        <is>
          <t>OSM実測</t>
        </is>
      </c>
      <c r="J1564" t="n">
        <v>19</v>
      </c>
      <c r="K1564" t="n">
        <v>19</v>
      </c>
      <c r="L1564" t="n">
        <v>-16</v>
      </c>
      <c r="M1564" t="n">
        <v>3</v>
      </c>
      <c r="N1564" t="n">
        <v>0</v>
      </c>
      <c r="O1564" t="inlineStr">
        <is>
          <t>不可 #3</t>
        </is>
      </c>
      <c r="P1564" t="inlineStr">
        <is>
          <t>有り</t>
        </is>
      </c>
      <c r="R1564" s="4">
        <f>IF(COUNT($M1564:$N1564)=0,"",IF(AND(IF($N1564&lt;&gt;"",$N1564,$M1564)&lt;=0,$O1564&lt;&gt;"可"),"警告",""))</f>
        <v/>
      </c>
      <c r="S1564" s="4">
        <f>IF(COUNT($M1564:$N1564)=0,0,IF(IF($N1564&lt;&gt;"",$N1564,$M1564)&gt;=スコアリング基準!$B$20,スコアリング基準!$C$20,IF(IF($N1564&lt;&gt;"",$N1564,$M1564)&gt;=スコアリング基準!$B$21,スコアリング基準!$C$21,IF(IF($N1564&lt;&gt;"",$N1564,$M1564)&gt;0,スコアリング基準!$C$22,0))))</f>
        <v/>
      </c>
      <c r="T1564" s="4">
        <f>IF($O1564="可",スコアリング基準!$C$23,0)</f>
        <v/>
      </c>
      <c r="U1564" s="4">
        <f>IF(OR(COUNT($K1564:$L1564)&lt;2,$K1564=0),0,IF(ABS($L1564)/$K1564&lt;=スコアリング基準!$B$24,スコアリング基準!$C$24,IF(ABS($L1564)/$K1564&lt;=スコアリング基準!$B$25,スコアリング基準!$C$25,IF(ABS($L1564)/$K1564&lt;=スコアリング基準!$B$26,スコアリング基準!$C$26,0))))</f>
        <v/>
      </c>
      <c r="V1564" s="4">
        <f>IF($P1564="なし",スコアリング基準!$C$27,0)</f>
        <v/>
      </c>
      <c r="W1564" s="4">
        <f>IF($F1564="",0,IF(ISNUMBER($F1564),IF($F1564&lt;=スコアリング基準!$B$28,スコアリング基準!$C$28,スコアリング基準!$C$29),0))</f>
        <v/>
      </c>
      <c r="X1564" s="4">
        <f>IFERROR(VLOOKUP($B1564,スコアリング基準!$A$36:$B$46,2,FALSE),0)</f>
        <v/>
      </c>
      <c r="Y1564" s="4">
        <f>SUM($S1564:$X1564)</f>
        <v/>
      </c>
      <c r="Z1564" s="4">
        <f>IF(COUNT($M1564:$N1564)=0,"データ無",IF($Y1564&gt;=スコアリング基準!$B$30,"S",IF($Y1564&gt;=スコアリング基準!$B$31,"A",IF($Y1564&gt;=スコアリング基準!$B$32,"B","C"))))</f>
        <v/>
      </c>
      <c r="AA1564">
        <f>IFERROR(INDEX(実績DB!$I$3:$I$104,MATCH($B1564&amp;$C1564,実績DB!$J$3:$J$104,0)),"")</f>
        <v/>
      </c>
    </row>
    <row r="1565">
      <c r="A1565" t="n">
        <v>1563</v>
      </c>
      <c r="B1565" t="inlineStr">
        <is>
          <t>東京</t>
        </is>
      </c>
      <c r="C1565" t="inlineStr">
        <is>
          <t>富浜変電所</t>
        </is>
      </c>
      <c r="D1565" t="inlineStr">
        <is>
          <t>山梨県</t>
        </is>
      </c>
      <c r="E1565" t="n">
        <v>66</v>
      </c>
      <c r="G1565" s="3" t="n">
        <v>35.611228</v>
      </c>
      <c r="H1565" s="3" t="n">
        <v>138.999151</v>
      </c>
      <c r="I1565" t="inlineStr">
        <is>
          <t>OSM実測</t>
        </is>
      </c>
      <c r="J1565" t="n">
        <v>19</v>
      </c>
      <c r="K1565" t="n">
        <v>19</v>
      </c>
      <c r="L1565" t="n">
        <v>-16</v>
      </c>
      <c r="M1565" t="n">
        <v>3</v>
      </c>
      <c r="N1565" t="n">
        <v>0</v>
      </c>
      <c r="O1565" t="inlineStr">
        <is>
          <t>不可 #3</t>
        </is>
      </c>
      <c r="P1565" t="inlineStr">
        <is>
          <t>有り</t>
        </is>
      </c>
      <c r="R1565" s="4">
        <f>IF(COUNT($M1565:$N1565)=0,"",IF(AND(IF($N1565&lt;&gt;"",$N1565,$M1565)&lt;=0,$O1565&lt;&gt;"可"),"警告",""))</f>
        <v/>
      </c>
      <c r="S1565" s="4">
        <f>IF(COUNT($M1565:$N1565)=0,0,IF(IF($N1565&lt;&gt;"",$N1565,$M1565)&gt;=スコアリング基準!$B$20,スコアリング基準!$C$20,IF(IF($N1565&lt;&gt;"",$N1565,$M1565)&gt;=スコアリング基準!$B$21,スコアリング基準!$C$21,IF(IF($N1565&lt;&gt;"",$N1565,$M1565)&gt;0,スコアリング基準!$C$22,0))))</f>
        <v/>
      </c>
      <c r="T1565" s="4">
        <f>IF($O1565="可",スコアリング基準!$C$23,0)</f>
        <v/>
      </c>
      <c r="U1565" s="4">
        <f>IF(OR(COUNT($K1565:$L1565)&lt;2,$K1565=0),0,IF(ABS($L1565)/$K1565&lt;=スコアリング基準!$B$24,スコアリング基準!$C$24,IF(ABS($L1565)/$K1565&lt;=スコアリング基準!$B$25,スコアリング基準!$C$25,IF(ABS($L1565)/$K1565&lt;=スコアリング基準!$B$26,スコアリング基準!$C$26,0))))</f>
        <v/>
      </c>
      <c r="V1565" s="4">
        <f>IF($P1565="なし",スコアリング基準!$C$27,0)</f>
        <v/>
      </c>
      <c r="W1565" s="4">
        <f>IF($F1565="",0,IF(ISNUMBER($F1565),IF($F1565&lt;=スコアリング基準!$B$28,スコアリング基準!$C$28,スコアリング基準!$C$29),0))</f>
        <v/>
      </c>
      <c r="X1565" s="4">
        <f>IFERROR(VLOOKUP($B1565,スコアリング基準!$A$36:$B$46,2,FALSE),0)</f>
        <v/>
      </c>
      <c r="Y1565" s="4">
        <f>SUM($S1565:$X1565)</f>
        <v/>
      </c>
      <c r="Z1565" s="4">
        <f>IF(COUNT($M1565:$N1565)=0,"データ無",IF($Y1565&gt;=スコアリング基準!$B$30,"S",IF($Y1565&gt;=スコアリング基準!$B$31,"A",IF($Y1565&gt;=スコアリング基準!$B$32,"B","C"))))</f>
        <v/>
      </c>
      <c r="AA1565">
        <f>IFERROR(INDEX(実績DB!$I$3:$I$104,MATCH($B1565&amp;$C1565,実績DB!$J$3:$J$104,0)),"")</f>
        <v/>
      </c>
    </row>
    <row r="1566">
      <c r="A1566" t="n">
        <v>1564</v>
      </c>
      <c r="B1566" t="inlineStr">
        <is>
          <t>東京</t>
        </is>
      </c>
      <c r="C1566" t="inlineStr">
        <is>
          <t>富浦変電所</t>
        </is>
      </c>
      <c r="D1566" t="inlineStr">
        <is>
          <t>千葉県</t>
        </is>
      </c>
      <c r="E1566" t="n">
        <v>66</v>
      </c>
      <c r="G1566" s="3" t="n">
        <v>35.03492</v>
      </c>
      <c r="H1566" s="3" t="n">
        <v>139.85222</v>
      </c>
      <c r="I1566" t="inlineStr">
        <is>
          <t>OSM実測</t>
        </is>
      </c>
      <c r="J1566" t="n">
        <v>19</v>
      </c>
      <c r="K1566" t="n">
        <v>19</v>
      </c>
      <c r="L1566" t="n">
        <v>-14</v>
      </c>
      <c r="M1566" t="n">
        <v>5</v>
      </c>
      <c r="N1566" t="n">
        <v>0</v>
      </c>
      <c r="O1566" t="inlineStr">
        <is>
          <t>不可 #3</t>
        </is>
      </c>
      <c r="P1566" t="inlineStr">
        <is>
          <t>有り</t>
        </is>
      </c>
      <c r="R1566" s="4">
        <f>IF(COUNT($M1566:$N1566)=0,"",IF(AND(IF($N1566&lt;&gt;"",$N1566,$M1566)&lt;=0,$O1566&lt;&gt;"可"),"警告",""))</f>
        <v/>
      </c>
      <c r="S1566" s="4">
        <f>IF(COUNT($M1566:$N1566)=0,0,IF(IF($N1566&lt;&gt;"",$N1566,$M1566)&gt;=スコアリング基準!$B$20,スコアリング基準!$C$20,IF(IF($N1566&lt;&gt;"",$N1566,$M1566)&gt;=スコアリング基準!$B$21,スコアリング基準!$C$21,IF(IF($N1566&lt;&gt;"",$N1566,$M1566)&gt;0,スコアリング基準!$C$22,0))))</f>
        <v/>
      </c>
      <c r="T1566" s="4">
        <f>IF($O1566="可",スコアリング基準!$C$23,0)</f>
        <v/>
      </c>
      <c r="U1566" s="4">
        <f>IF(OR(COUNT($K1566:$L1566)&lt;2,$K1566=0),0,IF(ABS($L1566)/$K1566&lt;=スコアリング基準!$B$24,スコアリング基準!$C$24,IF(ABS($L1566)/$K1566&lt;=スコアリング基準!$B$25,スコアリング基準!$C$25,IF(ABS($L1566)/$K1566&lt;=スコアリング基準!$B$26,スコアリング基準!$C$26,0))))</f>
        <v/>
      </c>
      <c r="V1566" s="4">
        <f>IF($P1566="なし",スコアリング基準!$C$27,0)</f>
        <v/>
      </c>
      <c r="W1566" s="4">
        <f>IF($F1566="",0,IF(ISNUMBER($F1566),IF($F1566&lt;=スコアリング基準!$B$28,スコアリング基準!$C$28,スコアリング基準!$C$29),0))</f>
        <v/>
      </c>
      <c r="X1566" s="4">
        <f>IFERROR(VLOOKUP($B1566,スコアリング基準!$A$36:$B$46,2,FALSE),0)</f>
        <v/>
      </c>
      <c r="Y1566" s="4">
        <f>SUM($S1566:$X1566)</f>
        <v/>
      </c>
      <c r="Z1566" s="4">
        <f>IF(COUNT($M1566:$N1566)=0,"データ無",IF($Y1566&gt;=スコアリング基準!$B$30,"S",IF($Y1566&gt;=スコアリング基準!$B$31,"A",IF($Y1566&gt;=スコアリング基準!$B$32,"B","C"))))</f>
        <v/>
      </c>
      <c r="AA1566">
        <f>IFERROR(INDEX(実績DB!$I$3:$I$104,MATCH($B1566&amp;$C1566,実績DB!$J$3:$J$104,0)),"")</f>
        <v/>
      </c>
    </row>
    <row r="1567">
      <c r="A1567" t="n">
        <v>1565</v>
      </c>
      <c r="B1567" t="inlineStr">
        <is>
          <t>東京</t>
        </is>
      </c>
      <c r="C1567" t="inlineStr">
        <is>
          <t>富若変電所</t>
        </is>
      </c>
      <c r="D1567" t="inlineStr">
        <is>
          <t>群馬県</t>
        </is>
      </c>
      <c r="E1567" t="n">
        <v>66</v>
      </c>
      <c r="G1567" s="3" t="n">
        <v>36.320627</v>
      </c>
      <c r="H1567" s="3" t="n">
        <v>139.398054</v>
      </c>
      <c r="I1567" t="inlineStr">
        <is>
          <t>OSM実測</t>
        </is>
      </c>
      <c r="J1567" t="n">
        <v>57</v>
      </c>
      <c r="K1567" t="n">
        <v>59</v>
      </c>
      <c r="L1567" t="n">
        <v>-59</v>
      </c>
      <c r="M1567" t="n">
        <v>0</v>
      </c>
      <c r="N1567" t="n">
        <v>0</v>
      </c>
      <c r="O1567" t="inlineStr">
        <is>
          <t>不可 #3</t>
        </is>
      </c>
      <c r="P1567" t="inlineStr">
        <is>
          <t>有り</t>
        </is>
      </c>
      <c r="R1567" s="4">
        <f>IF(COUNT($M1567:$N1567)=0,"",IF(AND(IF($N1567&lt;&gt;"",$N1567,$M1567)&lt;=0,$O1567&lt;&gt;"可"),"警告",""))</f>
        <v/>
      </c>
      <c r="S1567" s="4">
        <f>IF(COUNT($M1567:$N1567)=0,0,IF(IF($N1567&lt;&gt;"",$N1567,$M1567)&gt;=スコアリング基準!$B$20,スコアリング基準!$C$20,IF(IF($N1567&lt;&gt;"",$N1567,$M1567)&gt;=スコアリング基準!$B$21,スコアリング基準!$C$21,IF(IF($N1567&lt;&gt;"",$N1567,$M1567)&gt;0,スコアリング基準!$C$22,0))))</f>
        <v/>
      </c>
      <c r="T1567" s="4">
        <f>IF($O1567="可",スコアリング基準!$C$23,0)</f>
        <v/>
      </c>
      <c r="U1567" s="4">
        <f>IF(OR(COUNT($K1567:$L1567)&lt;2,$K1567=0),0,IF(ABS($L1567)/$K1567&lt;=スコアリング基準!$B$24,スコアリング基準!$C$24,IF(ABS($L1567)/$K1567&lt;=スコアリング基準!$B$25,スコアリング基準!$C$25,IF(ABS($L1567)/$K1567&lt;=スコアリング基準!$B$26,スコアリング基準!$C$26,0))))</f>
        <v/>
      </c>
      <c r="V1567" s="4">
        <f>IF($P1567="なし",スコアリング基準!$C$27,0)</f>
        <v/>
      </c>
      <c r="W1567" s="4">
        <f>IF($F1567="",0,IF(ISNUMBER($F1567),IF($F1567&lt;=スコアリング基準!$B$28,スコアリング基準!$C$28,スコアリング基準!$C$29),0))</f>
        <v/>
      </c>
      <c r="X1567" s="4">
        <f>IFERROR(VLOOKUP($B1567,スコアリング基準!$A$36:$B$46,2,FALSE),0)</f>
        <v/>
      </c>
      <c r="Y1567" s="4">
        <f>SUM($S1567:$X1567)</f>
        <v/>
      </c>
      <c r="Z1567" s="4">
        <f>IF(COUNT($M1567:$N1567)=0,"データ無",IF($Y1567&gt;=スコアリング基準!$B$30,"S",IF($Y1567&gt;=スコアリング基準!$B$31,"A",IF($Y1567&gt;=スコアリング基準!$B$32,"B","C"))))</f>
        <v/>
      </c>
      <c r="AA1567">
        <f>IFERROR(INDEX(実績DB!$I$3:$I$104,MATCH($B1567&amp;$C1567,実績DB!$J$3:$J$104,0)),"")</f>
        <v/>
      </c>
    </row>
    <row r="1568">
      <c r="A1568" t="n">
        <v>1566</v>
      </c>
      <c r="B1568" t="inlineStr">
        <is>
          <t>東京</t>
        </is>
      </c>
      <c r="C1568" t="inlineStr">
        <is>
          <t>寒川受電所</t>
        </is>
      </c>
      <c r="D1568" t="inlineStr">
        <is>
          <t>神奈川県</t>
        </is>
      </c>
      <c r="E1568" t="n">
        <v>66</v>
      </c>
      <c r="G1568" s="3" t="n">
        <v>35.374781</v>
      </c>
      <c r="H1568" s="3" t="n">
        <v>139.377617</v>
      </c>
      <c r="I1568" t="inlineStr">
        <is>
          <t>OSM実測</t>
        </is>
      </c>
      <c r="R1568" s="4">
        <f>IF(COUNT($M1568:$N1568)=0,"",IF(AND(IF($N1568&lt;&gt;"",$N1568,$M1568)&lt;=0,$O1568&lt;&gt;"可"),"警告",""))</f>
        <v/>
      </c>
      <c r="S1568" s="4">
        <f>IF(COUNT($M1568:$N1568)=0,0,IF(IF($N1568&lt;&gt;"",$N1568,$M1568)&gt;=スコアリング基準!$B$20,スコアリング基準!$C$20,IF(IF($N1568&lt;&gt;"",$N1568,$M1568)&gt;=スコアリング基準!$B$21,スコアリング基準!$C$21,IF(IF($N1568&lt;&gt;"",$N1568,$M1568)&gt;0,スコアリング基準!$C$22,0))))</f>
        <v/>
      </c>
      <c r="T1568" s="4">
        <f>IF($O1568="可",スコアリング基準!$C$23,0)</f>
        <v/>
      </c>
      <c r="U1568" s="4">
        <f>IF(OR(COUNT($K1568:$L1568)&lt;2,$K1568=0),0,IF(ABS($L1568)/$K1568&lt;=スコアリング基準!$B$24,スコアリング基準!$C$24,IF(ABS($L1568)/$K1568&lt;=スコアリング基準!$B$25,スコアリング基準!$C$25,IF(ABS($L1568)/$K1568&lt;=スコアリング基準!$B$26,スコアリング基準!$C$26,0))))</f>
        <v/>
      </c>
      <c r="V1568" s="4">
        <f>IF($P1568="なし",スコアリング基準!$C$27,0)</f>
        <v/>
      </c>
      <c r="W1568" s="4">
        <f>IF($F1568="",0,IF(ISNUMBER($F1568),IF($F1568&lt;=スコアリング基準!$B$28,スコアリング基準!$C$28,スコアリング基準!$C$29),0))</f>
        <v/>
      </c>
      <c r="X1568" s="4">
        <f>IFERROR(VLOOKUP($B1568,スコアリング基準!$A$36:$B$46,2,FALSE),0)</f>
        <v/>
      </c>
      <c r="Y1568" s="4">
        <f>SUM($S1568:$X1568)</f>
        <v/>
      </c>
      <c r="Z1568" s="4">
        <f>IF(COUNT($M1568:$N1568)=0,"データ無",IF($Y1568&gt;=スコアリング基準!$B$30,"S",IF($Y1568&gt;=スコアリング基準!$B$31,"A",IF($Y1568&gt;=スコアリング基準!$B$32,"B","C"))))</f>
        <v/>
      </c>
      <c r="AA1568">
        <f>IFERROR(INDEX(実績DB!$I$3:$I$104,MATCH($B1568&amp;$C1568,実績DB!$J$3:$J$104,0)),"")</f>
        <v/>
      </c>
    </row>
    <row r="1569">
      <c r="A1569" t="n">
        <v>1567</v>
      </c>
      <c r="B1569" t="inlineStr">
        <is>
          <t>東京</t>
        </is>
      </c>
      <c r="C1569" t="inlineStr">
        <is>
          <t>寒川変電所</t>
        </is>
      </c>
      <c r="D1569" t="inlineStr">
        <is>
          <t>神奈川県</t>
        </is>
      </c>
      <c r="E1569" t="n">
        <v>66</v>
      </c>
      <c r="G1569" s="3" t="n">
        <v>35.352692</v>
      </c>
      <c r="H1569" s="3" t="n">
        <v>139.379673</v>
      </c>
      <c r="I1569" t="inlineStr">
        <is>
          <t>OSM実測</t>
        </is>
      </c>
      <c r="J1569" t="n">
        <v>57</v>
      </c>
      <c r="K1569" t="n">
        <v>59</v>
      </c>
      <c r="L1569" t="n">
        <v>-40</v>
      </c>
      <c r="M1569" t="n">
        <v>19</v>
      </c>
      <c r="N1569" t="n">
        <v>19</v>
      </c>
      <c r="O1569" t="inlineStr">
        <is>
          <t>不可 #3</t>
        </is>
      </c>
      <c r="P1569" t="inlineStr">
        <is>
          <t>なし</t>
        </is>
      </c>
      <c r="R1569" s="4">
        <f>IF(COUNT($M1569:$N1569)=0,"",IF(AND(IF($N1569&lt;&gt;"",$N1569,$M1569)&lt;=0,$O1569&lt;&gt;"可"),"警告",""))</f>
        <v/>
      </c>
      <c r="S1569" s="4">
        <f>IF(COUNT($M1569:$N1569)=0,0,IF(IF($N1569&lt;&gt;"",$N1569,$M1569)&gt;=スコアリング基準!$B$20,スコアリング基準!$C$20,IF(IF($N1569&lt;&gt;"",$N1569,$M1569)&gt;=スコアリング基準!$B$21,スコアリング基準!$C$21,IF(IF($N1569&lt;&gt;"",$N1569,$M1569)&gt;0,スコアリング基準!$C$22,0))))</f>
        <v/>
      </c>
      <c r="T1569" s="4">
        <f>IF($O1569="可",スコアリング基準!$C$23,0)</f>
        <v/>
      </c>
      <c r="U1569" s="4">
        <f>IF(OR(COUNT($K1569:$L1569)&lt;2,$K1569=0),0,IF(ABS($L1569)/$K1569&lt;=スコアリング基準!$B$24,スコアリング基準!$C$24,IF(ABS($L1569)/$K1569&lt;=スコアリング基準!$B$25,スコアリング基準!$C$25,IF(ABS($L1569)/$K1569&lt;=スコアリング基準!$B$26,スコアリング基準!$C$26,0))))</f>
        <v/>
      </c>
      <c r="V1569" s="4">
        <f>IF($P1569="なし",スコアリング基準!$C$27,0)</f>
        <v/>
      </c>
      <c r="W1569" s="4">
        <f>IF($F1569="",0,IF(ISNUMBER($F1569),IF($F1569&lt;=スコアリング基準!$B$28,スコアリング基準!$C$28,スコアリング基準!$C$29),0))</f>
        <v/>
      </c>
      <c r="X1569" s="4">
        <f>IFERROR(VLOOKUP($B1569,スコアリング基準!$A$36:$B$46,2,FALSE),0)</f>
        <v/>
      </c>
      <c r="Y1569" s="4">
        <f>SUM($S1569:$X1569)</f>
        <v/>
      </c>
      <c r="Z1569" s="4">
        <f>IF(COUNT($M1569:$N1569)=0,"データ無",IF($Y1569&gt;=スコアリング基準!$B$30,"S",IF($Y1569&gt;=スコアリング基準!$B$31,"A",IF($Y1569&gt;=スコアリング基準!$B$32,"B","C"))))</f>
        <v/>
      </c>
      <c r="AA1569">
        <f>IFERROR(INDEX(実績DB!$I$3:$I$104,MATCH($B1569&amp;$C1569,実績DB!$J$3:$J$104,0)),"")</f>
        <v/>
      </c>
    </row>
    <row r="1570">
      <c r="A1570" t="n">
        <v>1568</v>
      </c>
      <c r="B1570" t="inlineStr">
        <is>
          <t>東京</t>
        </is>
      </c>
      <c r="C1570" t="inlineStr">
        <is>
          <t>寺台変電所</t>
        </is>
      </c>
      <c r="D1570" t="inlineStr">
        <is>
          <t>千葉県</t>
        </is>
      </c>
      <c r="E1570" t="n">
        <v>66</v>
      </c>
      <c r="G1570" s="3" t="n">
        <v>35.788303</v>
      </c>
      <c r="H1570" s="3" t="n">
        <v>140.330218</v>
      </c>
      <c r="I1570" t="inlineStr">
        <is>
          <t>OSM実測</t>
        </is>
      </c>
      <c r="J1570" t="n">
        <v>57</v>
      </c>
      <c r="K1570" t="n">
        <v>59</v>
      </c>
      <c r="L1570" t="n">
        <v>-52</v>
      </c>
      <c r="M1570" t="n">
        <v>7</v>
      </c>
      <c r="N1570" t="n">
        <v>0</v>
      </c>
      <c r="O1570" t="inlineStr">
        <is>
          <t>不可 #3</t>
        </is>
      </c>
      <c r="P1570" t="inlineStr">
        <is>
          <t>有り</t>
        </is>
      </c>
      <c r="R1570" s="4">
        <f>IF(COUNT($M1570:$N1570)=0,"",IF(AND(IF($N1570&lt;&gt;"",$N1570,$M1570)&lt;=0,$O1570&lt;&gt;"可"),"警告",""))</f>
        <v/>
      </c>
      <c r="S1570" s="4">
        <f>IF(COUNT($M1570:$N1570)=0,0,IF(IF($N1570&lt;&gt;"",$N1570,$M1570)&gt;=スコアリング基準!$B$20,スコアリング基準!$C$20,IF(IF($N1570&lt;&gt;"",$N1570,$M1570)&gt;=スコアリング基準!$B$21,スコアリング基準!$C$21,IF(IF($N1570&lt;&gt;"",$N1570,$M1570)&gt;0,スコアリング基準!$C$22,0))))</f>
        <v/>
      </c>
      <c r="T1570" s="4">
        <f>IF($O1570="可",スコアリング基準!$C$23,0)</f>
        <v/>
      </c>
      <c r="U1570" s="4">
        <f>IF(OR(COUNT($K1570:$L1570)&lt;2,$K1570=0),0,IF(ABS($L1570)/$K1570&lt;=スコアリング基準!$B$24,スコアリング基準!$C$24,IF(ABS($L1570)/$K1570&lt;=スコアリング基準!$B$25,スコアリング基準!$C$25,IF(ABS($L1570)/$K1570&lt;=スコアリング基準!$B$26,スコアリング基準!$C$26,0))))</f>
        <v/>
      </c>
      <c r="V1570" s="4">
        <f>IF($P1570="なし",スコアリング基準!$C$27,0)</f>
        <v/>
      </c>
      <c r="W1570" s="4">
        <f>IF($F1570="",0,IF(ISNUMBER($F1570),IF($F1570&lt;=スコアリング基準!$B$28,スコアリング基準!$C$28,スコアリング基準!$C$29),0))</f>
        <v/>
      </c>
      <c r="X1570" s="4">
        <f>IFERROR(VLOOKUP($B1570,スコアリング基準!$A$36:$B$46,2,FALSE),0)</f>
        <v/>
      </c>
      <c r="Y1570" s="4">
        <f>SUM($S1570:$X1570)</f>
        <v/>
      </c>
      <c r="Z1570" s="4">
        <f>IF(COUNT($M1570:$N1570)=0,"データ無",IF($Y1570&gt;=スコアリング基準!$B$30,"S",IF($Y1570&gt;=スコアリング基準!$B$31,"A",IF($Y1570&gt;=スコアリング基準!$B$32,"B","C"))))</f>
        <v/>
      </c>
      <c r="AA1570">
        <f>IFERROR(INDEX(実績DB!$I$3:$I$104,MATCH($B1570&amp;$C1570,実績DB!$J$3:$J$104,0)),"")</f>
        <v/>
      </c>
    </row>
    <row r="1571">
      <c r="A1571" t="n">
        <v>1569</v>
      </c>
      <c r="B1571" t="inlineStr">
        <is>
          <t>東京</t>
        </is>
      </c>
      <c r="C1571" t="inlineStr">
        <is>
          <t>寺田変電所</t>
        </is>
      </c>
      <c r="D1571" t="inlineStr">
        <is>
          <t>東京都</t>
        </is>
      </c>
      <c r="E1571" t="n">
        <v>66</v>
      </c>
      <c r="G1571" s="3" t="n">
        <v>35.630739</v>
      </c>
      <c r="H1571" s="3" t="n">
        <v>139.311594</v>
      </c>
      <c r="I1571" t="inlineStr">
        <is>
          <t>OSM実測</t>
        </is>
      </c>
      <c r="J1571" t="n">
        <v>38</v>
      </c>
      <c r="K1571" t="n">
        <v>39</v>
      </c>
      <c r="L1571" t="n">
        <v>-21</v>
      </c>
      <c r="M1571" t="n">
        <v>18</v>
      </c>
      <c r="N1571" t="n">
        <v>18</v>
      </c>
      <c r="O1571" t="inlineStr">
        <is>
          <t>不可 #3</t>
        </is>
      </c>
      <c r="P1571" t="inlineStr">
        <is>
          <t>なし</t>
        </is>
      </c>
      <c r="R1571" s="4">
        <f>IF(COUNT($M1571:$N1571)=0,"",IF(AND(IF($N1571&lt;&gt;"",$N1571,$M1571)&lt;=0,$O1571&lt;&gt;"可"),"警告",""))</f>
        <v/>
      </c>
      <c r="S1571" s="4">
        <f>IF(COUNT($M1571:$N1571)=0,0,IF(IF($N1571&lt;&gt;"",$N1571,$M1571)&gt;=スコアリング基準!$B$20,スコアリング基準!$C$20,IF(IF($N1571&lt;&gt;"",$N1571,$M1571)&gt;=スコアリング基準!$B$21,スコアリング基準!$C$21,IF(IF($N1571&lt;&gt;"",$N1571,$M1571)&gt;0,スコアリング基準!$C$22,0))))</f>
        <v/>
      </c>
      <c r="T1571" s="4">
        <f>IF($O1571="可",スコアリング基準!$C$23,0)</f>
        <v/>
      </c>
      <c r="U1571" s="4">
        <f>IF(OR(COUNT($K1571:$L1571)&lt;2,$K1571=0),0,IF(ABS($L1571)/$K1571&lt;=スコアリング基準!$B$24,スコアリング基準!$C$24,IF(ABS($L1571)/$K1571&lt;=スコアリング基準!$B$25,スコアリング基準!$C$25,IF(ABS($L1571)/$K1571&lt;=スコアリング基準!$B$26,スコアリング基準!$C$26,0))))</f>
        <v/>
      </c>
      <c r="V1571" s="4">
        <f>IF($P1571="なし",スコアリング基準!$C$27,0)</f>
        <v/>
      </c>
      <c r="W1571" s="4">
        <f>IF($F1571="",0,IF(ISNUMBER($F1571),IF($F1571&lt;=スコアリング基準!$B$28,スコアリング基準!$C$28,スコアリング基準!$C$29),0))</f>
        <v/>
      </c>
      <c r="X1571" s="4">
        <f>IFERROR(VLOOKUP($B1571,スコアリング基準!$A$36:$B$46,2,FALSE),0)</f>
        <v/>
      </c>
      <c r="Y1571" s="4">
        <f>SUM($S1571:$X1571)</f>
        <v/>
      </c>
      <c r="Z1571" s="4">
        <f>IF(COUNT($M1571:$N1571)=0,"データ無",IF($Y1571&gt;=スコアリング基準!$B$30,"S",IF($Y1571&gt;=スコアリング基準!$B$31,"A",IF($Y1571&gt;=スコアリング基準!$B$32,"B","C"))))</f>
        <v/>
      </c>
      <c r="AA1571">
        <f>IFERROR(INDEX(実績DB!$I$3:$I$104,MATCH($B1571&amp;$C1571,実績DB!$J$3:$J$104,0)),"")</f>
        <v/>
      </c>
    </row>
    <row r="1572">
      <c r="A1572" t="n">
        <v>1570</v>
      </c>
      <c r="B1572" t="inlineStr">
        <is>
          <t>東京</t>
        </is>
      </c>
      <c r="C1572" t="inlineStr">
        <is>
          <t>小作変電所</t>
        </is>
      </c>
      <c r="D1572" t="inlineStr">
        <is>
          <t>東京都</t>
        </is>
      </c>
      <c r="E1572" t="n">
        <v>66</v>
      </c>
      <c r="G1572" s="3" t="n">
        <v>35.776651</v>
      </c>
      <c r="H1572" s="3" t="n">
        <v>139.30348</v>
      </c>
      <c r="I1572" t="inlineStr">
        <is>
          <t>OSM実測</t>
        </is>
      </c>
      <c r="J1572" t="n">
        <v>57</v>
      </c>
      <c r="K1572" t="n">
        <v>59</v>
      </c>
      <c r="L1572" t="n">
        <v>-40</v>
      </c>
      <c r="M1572" t="n">
        <v>19</v>
      </c>
      <c r="N1572" t="n">
        <v>19</v>
      </c>
      <c r="O1572" t="inlineStr">
        <is>
          <t>不可 #3</t>
        </is>
      </c>
      <c r="P1572" t="inlineStr">
        <is>
          <t>なし</t>
        </is>
      </c>
      <c r="R1572" s="4">
        <f>IF(COUNT($M1572:$N1572)=0,"",IF(AND(IF($N1572&lt;&gt;"",$N1572,$M1572)&lt;=0,$O1572&lt;&gt;"可"),"警告",""))</f>
        <v/>
      </c>
      <c r="S1572" s="4">
        <f>IF(COUNT($M1572:$N1572)=0,0,IF(IF($N1572&lt;&gt;"",$N1572,$M1572)&gt;=スコアリング基準!$B$20,スコアリング基準!$C$20,IF(IF($N1572&lt;&gt;"",$N1572,$M1572)&gt;=スコアリング基準!$B$21,スコアリング基準!$C$21,IF(IF($N1572&lt;&gt;"",$N1572,$M1572)&gt;0,スコアリング基準!$C$22,0))))</f>
        <v/>
      </c>
      <c r="T1572" s="4">
        <f>IF($O1572="可",スコアリング基準!$C$23,0)</f>
        <v/>
      </c>
      <c r="U1572" s="4">
        <f>IF(OR(COUNT($K1572:$L1572)&lt;2,$K1572=0),0,IF(ABS($L1572)/$K1572&lt;=スコアリング基準!$B$24,スコアリング基準!$C$24,IF(ABS($L1572)/$K1572&lt;=スコアリング基準!$B$25,スコアリング基準!$C$25,IF(ABS($L1572)/$K1572&lt;=スコアリング基準!$B$26,スコアリング基準!$C$26,0))))</f>
        <v/>
      </c>
      <c r="V1572" s="4">
        <f>IF($P1572="なし",スコアリング基準!$C$27,0)</f>
        <v/>
      </c>
      <c r="W1572" s="4">
        <f>IF($F1572="",0,IF(ISNUMBER($F1572),IF($F1572&lt;=スコアリング基準!$B$28,スコアリング基準!$C$28,スコアリング基準!$C$29),0))</f>
        <v/>
      </c>
      <c r="X1572" s="4">
        <f>IFERROR(VLOOKUP($B1572,スコアリング基準!$A$36:$B$46,2,FALSE),0)</f>
        <v/>
      </c>
      <c r="Y1572" s="4">
        <f>SUM($S1572:$X1572)</f>
        <v/>
      </c>
      <c r="Z1572" s="4">
        <f>IF(COUNT($M1572:$N1572)=0,"データ無",IF($Y1572&gt;=スコアリング基準!$B$30,"S",IF($Y1572&gt;=スコアリング基準!$B$31,"A",IF($Y1572&gt;=スコアリング基準!$B$32,"B","C"))))</f>
        <v/>
      </c>
      <c r="AA1572">
        <f>IFERROR(INDEX(実績DB!$I$3:$I$104,MATCH($B1572&amp;$C1572,実績DB!$J$3:$J$104,0)),"")</f>
        <v/>
      </c>
    </row>
    <row r="1573">
      <c r="A1573" t="n">
        <v>1571</v>
      </c>
      <c r="B1573" t="inlineStr">
        <is>
          <t>東京</t>
        </is>
      </c>
      <c r="C1573" t="inlineStr">
        <is>
          <t>小室変電所</t>
        </is>
      </c>
      <c r="D1573" t="inlineStr">
        <is>
          <t>栃木県</t>
        </is>
      </c>
      <c r="E1573" t="n">
        <v>66</v>
      </c>
      <c r="G1573" s="3" t="n">
        <v>36.719222</v>
      </c>
      <c r="H1573" s="3" t="n">
        <v>139.883667</v>
      </c>
      <c r="I1573" t="inlineStr">
        <is>
          <t>OSM実測</t>
        </is>
      </c>
      <c r="J1573" t="n">
        <v>19</v>
      </c>
      <c r="K1573" t="n">
        <v>19</v>
      </c>
      <c r="L1573" t="n">
        <v>-19</v>
      </c>
      <c r="M1573" t="n">
        <v>0</v>
      </c>
      <c r="N1573" t="n">
        <v>0</v>
      </c>
      <c r="O1573" t="inlineStr">
        <is>
          <t>不可 #3</t>
        </is>
      </c>
      <c r="P1573" t="inlineStr">
        <is>
          <t>有り</t>
        </is>
      </c>
      <c r="R1573" s="4">
        <f>IF(COUNT($M1573:$N1573)=0,"",IF(AND(IF($N1573&lt;&gt;"",$N1573,$M1573)&lt;=0,$O1573&lt;&gt;"可"),"警告",""))</f>
        <v/>
      </c>
      <c r="S1573" s="4">
        <f>IF(COUNT($M1573:$N1573)=0,0,IF(IF($N1573&lt;&gt;"",$N1573,$M1573)&gt;=スコアリング基準!$B$20,スコアリング基準!$C$20,IF(IF($N1573&lt;&gt;"",$N1573,$M1573)&gt;=スコアリング基準!$B$21,スコアリング基準!$C$21,IF(IF($N1573&lt;&gt;"",$N1573,$M1573)&gt;0,スコアリング基準!$C$22,0))))</f>
        <v/>
      </c>
      <c r="T1573" s="4">
        <f>IF($O1573="可",スコアリング基準!$C$23,0)</f>
        <v/>
      </c>
      <c r="U1573" s="4">
        <f>IF(OR(COUNT($K1573:$L1573)&lt;2,$K1573=0),0,IF(ABS($L1573)/$K1573&lt;=スコアリング基準!$B$24,スコアリング基準!$C$24,IF(ABS($L1573)/$K1573&lt;=スコアリング基準!$B$25,スコアリング基準!$C$25,IF(ABS($L1573)/$K1573&lt;=スコアリング基準!$B$26,スコアリング基準!$C$26,0))))</f>
        <v/>
      </c>
      <c r="V1573" s="4">
        <f>IF($P1573="なし",スコアリング基準!$C$27,0)</f>
        <v/>
      </c>
      <c r="W1573" s="4">
        <f>IF($F1573="",0,IF(ISNUMBER($F1573),IF($F1573&lt;=スコアリング基準!$B$28,スコアリング基準!$C$28,スコアリング基準!$C$29),0))</f>
        <v/>
      </c>
      <c r="X1573" s="4">
        <f>IFERROR(VLOOKUP($B1573,スコアリング基準!$A$36:$B$46,2,FALSE),0)</f>
        <v/>
      </c>
      <c r="Y1573" s="4">
        <f>SUM($S1573:$X1573)</f>
        <v/>
      </c>
      <c r="Z1573" s="4">
        <f>IF(COUNT($M1573:$N1573)=0,"データ無",IF($Y1573&gt;=スコアリング基準!$B$30,"S",IF($Y1573&gt;=スコアリング基準!$B$31,"A",IF($Y1573&gt;=スコアリング基準!$B$32,"B","C"))))</f>
        <v/>
      </c>
      <c r="AA1573">
        <f>IFERROR(INDEX(実績DB!$I$3:$I$104,MATCH($B1573&amp;$C1573,実績DB!$J$3:$J$104,0)),"")</f>
        <v/>
      </c>
    </row>
    <row r="1574">
      <c r="A1574" t="n">
        <v>1572</v>
      </c>
      <c r="B1574" t="inlineStr">
        <is>
          <t>東京</t>
        </is>
      </c>
      <c r="C1574" t="inlineStr">
        <is>
          <t>小峰変電所</t>
        </is>
      </c>
      <c r="D1574" t="inlineStr">
        <is>
          <t>東京都</t>
        </is>
      </c>
      <c r="E1574" t="n">
        <v>66</v>
      </c>
      <c r="G1574" s="3" t="n">
        <v>35.718282</v>
      </c>
      <c r="H1574" s="3" t="n">
        <v>139.232241</v>
      </c>
      <c r="I1574" t="inlineStr">
        <is>
          <t>OSM実測</t>
        </is>
      </c>
      <c r="J1574" t="n">
        <v>19</v>
      </c>
      <c r="K1574" t="n">
        <v>19</v>
      </c>
      <c r="L1574" t="n">
        <v>-11</v>
      </c>
      <c r="M1574" t="n">
        <v>8</v>
      </c>
      <c r="N1574" t="n">
        <v>8</v>
      </c>
      <c r="O1574" t="inlineStr">
        <is>
          <t>不可 #3</t>
        </is>
      </c>
      <c r="P1574" t="inlineStr">
        <is>
          <t>なし</t>
        </is>
      </c>
      <c r="R1574" s="4">
        <f>IF(COUNT($M1574:$N1574)=0,"",IF(AND(IF($N1574&lt;&gt;"",$N1574,$M1574)&lt;=0,$O1574&lt;&gt;"可"),"警告",""))</f>
        <v/>
      </c>
      <c r="S1574" s="4">
        <f>IF(COUNT($M1574:$N1574)=0,0,IF(IF($N1574&lt;&gt;"",$N1574,$M1574)&gt;=スコアリング基準!$B$20,スコアリング基準!$C$20,IF(IF($N1574&lt;&gt;"",$N1574,$M1574)&gt;=スコアリング基準!$B$21,スコアリング基準!$C$21,IF(IF($N1574&lt;&gt;"",$N1574,$M1574)&gt;0,スコアリング基準!$C$22,0))))</f>
        <v/>
      </c>
      <c r="T1574" s="4">
        <f>IF($O1574="可",スコアリング基準!$C$23,0)</f>
        <v/>
      </c>
      <c r="U1574" s="4">
        <f>IF(OR(COUNT($K1574:$L1574)&lt;2,$K1574=0),0,IF(ABS($L1574)/$K1574&lt;=スコアリング基準!$B$24,スコアリング基準!$C$24,IF(ABS($L1574)/$K1574&lt;=スコアリング基準!$B$25,スコアリング基準!$C$25,IF(ABS($L1574)/$K1574&lt;=スコアリング基準!$B$26,スコアリング基準!$C$26,0))))</f>
        <v/>
      </c>
      <c r="V1574" s="4">
        <f>IF($P1574="なし",スコアリング基準!$C$27,0)</f>
        <v/>
      </c>
      <c r="W1574" s="4">
        <f>IF($F1574="",0,IF(ISNUMBER($F1574),IF($F1574&lt;=スコアリング基準!$B$28,スコアリング基準!$C$28,スコアリング基準!$C$29),0))</f>
        <v/>
      </c>
      <c r="X1574" s="4">
        <f>IFERROR(VLOOKUP($B1574,スコアリング基準!$A$36:$B$46,2,FALSE),0)</f>
        <v/>
      </c>
      <c r="Y1574" s="4">
        <f>SUM($S1574:$X1574)</f>
        <v/>
      </c>
      <c r="Z1574" s="4">
        <f>IF(COUNT($M1574:$N1574)=0,"データ無",IF($Y1574&gt;=スコアリング基準!$B$30,"S",IF($Y1574&gt;=スコアリング基準!$B$31,"A",IF($Y1574&gt;=スコアリング基準!$B$32,"B","C"))))</f>
        <v/>
      </c>
      <c r="AA1574">
        <f>IFERROR(INDEX(実績DB!$I$3:$I$104,MATCH($B1574&amp;$C1574,実績DB!$J$3:$J$104,0)),"")</f>
        <v/>
      </c>
    </row>
    <row r="1575">
      <c r="A1575" t="n">
        <v>1573</v>
      </c>
      <c r="B1575" t="inlineStr">
        <is>
          <t>東京</t>
        </is>
      </c>
      <c r="C1575" t="inlineStr">
        <is>
          <t>小川変電所</t>
        </is>
      </c>
      <c r="D1575" t="inlineStr">
        <is>
          <t>埼玉県</t>
        </is>
      </c>
      <c r="E1575" t="n">
        <v>66</v>
      </c>
      <c r="G1575" s="3" t="n">
        <v>36.058121</v>
      </c>
      <c r="H1575" s="3" t="n">
        <v>139.268519</v>
      </c>
      <c r="I1575" t="inlineStr">
        <is>
          <t>OSM実測</t>
        </is>
      </c>
      <c r="J1575" t="n">
        <v>57</v>
      </c>
      <c r="K1575" t="n">
        <v>59</v>
      </c>
      <c r="L1575" t="n">
        <v>-59</v>
      </c>
      <c r="M1575" t="n">
        <v>0</v>
      </c>
      <c r="N1575" t="n">
        <v>0</v>
      </c>
      <c r="O1575" t="inlineStr">
        <is>
          <t>不可 #3</t>
        </is>
      </c>
      <c r="P1575" t="inlineStr">
        <is>
          <t>有り</t>
        </is>
      </c>
      <c r="R1575" s="4">
        <f>IF(COUNT($M1575:$N1575)=0,"",IF(AND(IF($N1575&lt;&gt;"",$N1575,$M1575)&lt;=0,$O1575&lt;&gt;"可"),"警告",""))</f>
        <v/>
      </c>
      <c r="S1575" s="4">
        <f>IF(COUNT($M1575:$N1575)=0,0,IF(IF($N1575&lt;&gt;"",$N1575,$M1575)&gt;=スコアリング基準!$B$20,スコアリング基準!$C$20,IF(IF($N1575&lt;&gt;"",$N1575,$M1575)&gt;=スコアリング基準!$B$21,スコアリング基準!$C$21,IF(IF($N1575&lt;&gt;"",$N1575,$M1575)&gt;0,スコアリング基準!$C$22,0))))</f>
        <v/>
      </c>
      <c r="T1575" s="4">
        <f>IF($O1575="可",スコアリング基準!$C$23,0)</f>
        <v/>
      </c>
      <c r="U1575" s="4">
        <f>IF(OR(COUNT($K1575:$L1575)&lt;2,$K1575=0),0,IF(ABS($L1575)/$K1575&lt;=スコアリング基準!$B$24,スコアリング基準!$C$24,IF(ABS($L1575)/$K1575&lt;=スコアリング基準!$B$25,スコアリング基準!$C$25,IF(ABS($L1575)/$K1575&lt;=スコアリング基準!$B$26,スコアリング基準!$C$26,0))))</f>
        <v/>
      </c>
      <c r="V1575" s="4">
        <f>IF($P1575="なし",スコアリング基準!$C$27,0)</f>
        <v/>
      </c>
      <c r="W1575" s="4">
        <f>IF($F1575="",0,IF(ISNUMBER($F1575),IF($F1575&lt;=スコアリング基準!$B$28,スコアリング基準!$C$28,スコアリング基準!$C$29),0))</f>
        <v/>
      </c>
      <c r="X1575" s="4">
        <f>IFERROR(VLOOKUP($B1575,スコアリング基準!$A$36:$B$46,2,FALSE),0)</f>
        <v/>
      </c>
      <c r="Y1575" s="4">
        <f>SUM($S1575:$X1575)</f>
        <v/>
      </c>
      <c r="Z1575" s="4">
        <f>IF(COUNT($M1575:$N1575)=0,"データ無",IF($Y1575&gt;=スコアリング基準!$B$30,"S",IF($Y1575&gt;=スコアリング基準!$B$31,"A",IF($Y1575&gt;=スコアリング基準!$B$32,"B","C"))))</f>
        <v/>
      </c>
      <c r="AA1575">
        <f>IFERROR(INDEX(実績DB!$I$3:$I$104,MATCH($B1575&amp;$C1575,実績DB!$J$3:$J$104,0)),"")</f>
        <v/>
      </c>
    </row>
    <row r="1576">
      <c r="A1576" t="n">
        <v>1574</v>
      </c>
      <c r="B1576" t="inlineStr">
        <is>
          <t>東京</t>
        </is>
      </c>
      <c r="C1576" t="inlineStr">
        <is>
          <t>小平変電所</t>
        </is>
      </c>
      <c r="D1576" t="inlineStr">
        <is>
          <t>東京都</t>
        </is>
      </c>
      <c r="E1576" t="n">
        <v>66</v>
      </c>
      <c r="G1576" s="3" t="n">
        <v>35.729331</v>
      </c>
      <c r="H1576" s="3" t="n">
        <v>139.47607</v>
      </c>
      <c r="I1576" t="inlineStr">
        <is>
          <t>OSM実測</t>
        </is>
      </c>
      <c r="J1576" t="n">
        <v>66</v>
      </c>
      <c r="K1576" t="n">
        <v>69</v>
      </c>
      <c r="L1576" t="n">
        <v>-55</v>
      </c>
      <c r="M1576" t="n">
        <v>14</v>
      </c>
      <c r="N1576" t="n">
        <v>0</v>
      </c>
      <c r="O1576" t="inlineStr">
        <is>
          <t>不可 #3</t>
        </is>
      </c>
      <c r="P1576" t="inlineStr">
        <is>
          <t>有り</t>
        </is>
      </c>
      <c r="R1576" s="4">
        <f>IF(COUNT($M1576:$N1576)=0,"",IF(AND(IF($N1576&lt;&gt;"",$N1576,$M1576)&lt;=0,$O1576&lt;&gt;"可"),"警告",""))</f>
        <v/>
      </c>
      <c r="S1576" s="4">
        <f>IF(COUNT($M1576:$N1576)=0,0,IF(IF($N1576&lt;&gt;"",$N1576,$M1576)&gt;=スコアリング基準!$B$20,スコアリング基準!$C$20,IF(IF($N1576&lt;&gt;"",$N1576,$M1576)&gt;=スコアリング基準!$B$21,スコアリング基準!$C$21,IF(IF($N1576&lt;&gt;"",$N1576,$M1576)&gt;0,スコアリング基準!$C$22,0))))</f>
        <v/>
      </c>
      <c r="T1576" s="4">
        <f>IF($O1576="可",スコアリング基準!$C$23,0)</f>
        <v/>
      </c>
      <c r="U1576" s="4">
        <f>IF(OR(COUNT($K1576:$L1576)&lt;2,$K1576=0),0,IF(ABS($L1576)/$K1576&lt;=スコアリング基準!$B$24,スコアリング基準!$C$24,IF(ABS($L1576)/$K1576&lt;=スコアリング基準!$B$25,スコアリング基準!$C$25,IF(ABS($L1576)/$K1576&lt;=スコアリング基準!$B$26,スコアリング基準!$C$26,0))))</f>
        <v/>
      </c>
      <c r="V1576" s="4">
        <f>IF($P1576="なし",スコアリング基準!$C$27,0)</f>
        <v/>
      </c>
      <c r="W1576" s="4">
        <f>IF($F1576="",0,IF(ISNUMBER($F1576),IF($F1576&lt;=スコアリング基準!$B$28,スコアリング基準!$C$28,スコアリング基準!$C$29),0))</f>
        <v/>
      </c>
      <c r="X1576" s="4">
        <f>IFERROR(VLOOKUP($B1576,スコアリング基準!$A$36:$B$46,2,FALSE),0)</f>
        <v/>
      </c>
      <c r="Y1576" s="4">
        <f>SUM($S1576:$X1576)</f>
        <v/>
      </c>
      <c r="Z1576" s="4">
        <f>IF(COUNT($M1576:$N1576)=0,"データ無",IF($Y1576&gt;=スコアリング基準!$B$30,"S",IF($Y1576&gt;=スコアリング基準!$B$31,"A",IF($Y1576&gt;=スコアリング基準!$B$32,"B","C"))))</f>
        <v/>
      </c>
      <c r="AA1576">
        <f>IFERROR(INDEX(実績DB!$I$3:$I$104,MATCH($B1576&amp;$C1576,実績DB!$J$3:$J$104,0)),"")</f>
        <v/>
      </c>
    </row>
    <row r="1577">
      <c r="A1577" t="n">
        <v>1575</v>
      </c>
      <c r="B1577" t="inlineStr">
        <is>
          <t>東京</t>
        </is>
      </c>
      <c r="C1577" t="inlineStr">
        <is>
          <t>小御門変電所</t>
        </is>
      </c>
      <c r="D1577" t="inlineStr">
        <is>
          <t>千葉県</t>
        </is>
      </c>
      <c r="E1577" t="n">
        <v>66</v>
      </c>
      <c r="G1577" s="3" t="n">
        <v>35.858384</v>
      </c>
      <c r="H1577" s="3" t="n">
        <v>140.358305</v>
      </c>
      <c r="I1577" t="inlineStr">
        <is>
          <t>OSM実測</t>
        </is>
      </c>
      <c r="J1577" t="n">
        <v>57</v>
      </c>
      <c r="K1577" t="n">
        <v>59</v>
      </c>
      <c r="L1577" t="n">
        <v>-59</v>
      </c>
      <c r="M1577" t="n">
        <v>0</v>
      </c>
      <c r="N1577" t="n">
        <v>0</v>
      </c>
      <c r="O1577" t="inlineStr">
        <is>
          <t>不可 #3</t>
        </is>
      </c>
      <c r="P1577" t="inlineStr">
        <is>
          <t>有り</t>
        </is>
      </c>
      <c r="R1577" s="4">
        <f>IF(COUNT($M1577:$N1577)=0,"",IF(AND(IF($N1577&lt;&gt;"",$N1577,$M1577)&lt;=0,$O1577&lt;&gt;"可"),"警告",""))</f>
        <v/>
      </c>
      <c r="S1577" s="4">
        <f>IF(COUNT($M1577:$N1577)=0,0,IF(IF($N1577&lt;&gt;"",$N1577,$M1577)&gt;=スコアリング基準!$B$20,スコアリング基準!$C$20,IF(IF($N1577&lt;&gt;"",$N1577,$M1577)&gt;=スコアリング基準!$B$21,スコアリング基準!$C$21,IF(IF($N1577&lt;&gt;"",$N1577,$M1577)&gt;0,スコアリング基準!$C$22,0))))</f>
        <v/>
      </c>
      <c r="T1577" s="4">
        <f>IF($O1577="可",スコアリング基準!$C$23,0)</f>
        <v/>
      </c>
      <c r="U1577" s="4">
        <f>IF(OR(COUNT($K1577:$L1577)&lt;2,$K1577=0),0,IF(ABS($L1577)/$K1577&lt;=スコアリング基準!$B$24,スコアリング基準!$C$24,IF(ABS($L1577)/$K1577&lt;=スコアリング基準!$B$25,スコアリング基準!$C$25,IF(ABS($L1577)/$K1577&lt;=スコアリング基準!$B$26,スコアリング基準!$C$26,0))))</f>
        <v/>
      </c>
      <c r="V1577" s="4">
        <f>IF($P1577="なし",スコアリング基準!$C$27,0)</f>
        <v/>
      </c>
      <c r="W1577" s="4">
        <f>IF($F1577="",0,IF(ISNUMBER($F1577),IF($F1577&lt;=スコアリング基準!$B$28,スコアリング基準!$C$28,スコアリング基準!$C$29),0))</f>
        <v/>
      </c>
      <c r="X1577" s="4">
        <f>IFERROR(VLOOKUP($B1577,スコアリング基準!$A$36:$B$46,2,FALSE),0)</f>
        <v/>
      </c>
      <c r="Y1577" s="4">
        <f>SUM($S1577:$X1577)</f>
        <v/>
      </c>
      <c r="Z1577" s="4">
        <f>IF(COUNT($M1577:$N1577)=0,"データ無",IF($Y1577&gt;=スコアリング基準!$B$30,"S",IF($Y1577&gt;=スコアリング基準!$B$31,"A",IF($Y1577&gt;=スコアリング基準!$B$32,"B","C"))))</f>
        <v/>
      </c>
      <c r="AA1577">
        <f>IFERROR(INDEX(実績DB!$I$3:$I$104,MATCH($B1577&amp;$C1577,実績DB!$J$3:$J$104,0)),"")</f>
        <v/>
      </c>
    </row>
    <row r="1578">
      <c r="A1578" t="n">
        <v>1576</v>
      </c>
      <c r="B1578" t="inlineStr">
        <is>
          <t>東京</t>
        </is>
      </c>
      <c r="C1578" t="inlineStr">
        <is>
          <t>小斉変電所</t>
        </is>
      </c>
      <c r="D1578" t="inlineStr">
        <is>
          <t>群馬県</t>
        </is>
      </c>
      <c r="E1578" t="n">
        <v>66</v>
      </c>
      <c r="G1578" s="3" t="n">
        <v>36.314618</v>
      </c>
      <c r="H1578" s="3" t="n">
        <v>139.219662</v>
      </c>
      <c r="I1578" t="inlineStr">
        <is>
          <t>OSM実測</t>
        </is>
      </c>
      <c r="J1578" t="n">
        <v>57</v>
      </c>
      <c r="K1578" t="n">
        <v>59</v>
      </c>
      <c r="L1578" t="n">
        <v>-59</v>
      </c>
      <c r="M1578" t="n">
        <v>0</v>
      </c>
      <c r="N1578" t="n">
        <v>0</v>
      </c>
      <c r="O1578" t="inlineStr">
        <is>
          <t>不可 #3</t>
        </is>
      </c>
      <c r="P1578" t="inlineStr">
        <is>
          <t>有り</t>
        </is>
      </c>
      <c r="R1578" s="4">
        <f>IF(COUNT($M1578:$N1578)=0,"",IF(AND(IF($N1578&lt;&gt;"",$N1578,$M1578)&lt;=0,$O1578&lt;&gt;"可"),"警告",""))</f>
        <v/>
      </c>
      <c r="S1578" s="4">
        <f>IF(COUNT($M1578:$N1578)=0,0,IF(IF($N1578&lt;&gt;"",$N1578,$M1578)&gt;=スコアリング基準!$B$20,スコアリング基準!$C$20,IF(IF($N1578&lt;&gt;"",$N1578,$M1578)&gt;=スコアリング基準!$B$21,スコアリング基準!$C$21,IF(IF($N1578&lt;&gt;"",$N1578,$M1578)&gt;0,スコアリング基準!$C$22,0))))</f>
        <v/>
      </c>
      <c r="T1578" s="4">
        <f>IF($O1578="可",スコアリング基準!$C$23,0)</f>
        <v/>
      </c>
      <c r="U1578" s="4">
        <f>IF(OR(COUNT($K1578:$L1578)&lt;2,$K1578=0),0,IF(ABS($L1578)/$K1578&lt;=スコアリング基準!$B$24,スコアリング基準!$C$24,IF(ABS($L1578)/$K1578&lt;=スコアリング基準!$B$25,スコアリング基準!$C$25,IF(ABS($L1578)/$K1578&lt;=スコアリング基準!$B$26,スコアリング基準!$C$26,0))))</f>
        <v/>
      </c>
      <c r="V1578" s="4">
        <f>IF($P1578="なし",スコアリング基準!$C$27,0)</f>
        <v/>
      </c>
      <c r="W1578" s="4">
        <f>IF($F1578="",0,IF(ISNUMBER($F1578),IF($F1578&lt;=スコアリング基準!$B$28,スコアリング基準!$C$28,スコアリング基準!$C$29),0))</f>
        <v/>
      </c>
      <c r="X1578" s="4">
        <f>IFERROR(VLOOKUP($B1578,スコアリング基準!$A$36:$B$46,2,FALSE),0)</f>
        <v/>
      </c>
      <c r="Y1578" s="4">
        <f>SUM($S1578:$X1578)</f>
        <v/>
      </c>
      <c r="Z1578" s="4">
        <f>IF(COUNT($M1578:$N1578)=0,"データ無",IF($Y1578&gt;=スコアリング基準!$B$30,"S",IF($Y1578&gt;=スコアリング基準!$B$31,"A",IF($Y1578&gt;=スコアリング基準!$B$32,"B","C"))))</f>
        <v/>
      </c>
      <c r="AA1578">
        <f>IFERROR(INDEX(実績DB!$I$3:$I$104,MATCH($B1578&amp;$C1578,実績DB!$J$3:$J$104,0)),"")</f>
        <v/>
      </c>
    </row>
    <row r="1579">
      <c r="A1579" t="n">
        <v>1577</v>
      </c>
      <c r="B1579" t="inlineStr">
        <is>
          <t>東京</t>
        </is>
      </c>
      <c r="C1579" t="inlineStr">
        <is>
          <t>小木津変電所</t>
        </is>
      </c>
      <c r="D1579" t="inlineStr">
        <is>
          <t>茨城県</t>
        </is>
      </c>
      <c r="E1579" t="n">
        <v>66</v>
      </c>
      <c r="G1579" s="3" t="n">
        <v>36.632162</v>
      </c>
      <c r="H1579" s="3" t="n">
        <v>140.677256</v>
      </c>
      <c r="I1579" t="inlineStr">
        <is>
          <t>OSM実測</t>
        </is>
      </c>
      <c r="J1579" t="n">
        <v>38</v>
      </c>
      <c r="K1579" t="n">
        <v>39</v>
      </c>
      <c r="L1579" t="n">
        <v>-24</v>
      </c>
      <c r="M1579" t="n">
        <v>15</v>
      </c>
      <c r="N1579" t="n">
        <v>0</v>
      </c>
      <c r="O1579" t="inlineStr">
        <is>
          <t>不可 #3</t>
        </is>
      </c>
      <c r="P1579" t="inlineStr">
        <is>
          <t>有り</t>
        </is>
      </c>
      <c r="R1579" s="4">
        <f>IF(COUNT($M1579:$N1579)=0,"",IF(AND(IF($N1579&lt;&gt;"",$N1579,$M1579)&lt;=0,$O1579&lt;&gt;"可"),"警告",""))</f>
        <v/>
      </c>
      <c r="S1579" s="4">
        <f>IF(COUNT($M1579:$N1579)=0,0,IF(IF($N1579&lt;&gt;"",$N1579,$M1579)&gt;=スコアリング基準!$B$20,スコアリング基準!$C$20,IF(IF($N1579&lt;&gt;"",$N1579,$M1579)&gt;=スコアリング基準!$B$21,スコアリング基準!$C$21,IF(IF($N1579&lt;&gt;"",$N1579,$M1579)&gt;0,スコアリング基準!$C$22,0))))</f>
        <v/>
      </c>
      <c r="T1579" s="4">
        <f>IF($O1579="可",スコアリング基準!$C$23,0)</f>
        <v/>
      </c>
      <c r="U1579" s="4">
        <f>IF(OR(COUNT($K1579:$L1579)&lt;2,$K1579=0),0,IF(ABS($L1579)/$K1579&lt;=スコアリング基準!$B$24,スコアリング基準!$C$24,IF(ABS($L1579)/$K1579&lt;=スコアリング基準!$B$25,スコアリング基準!$C$25,IF(ABS($L1579)/$K1579&lt;=スコアリング基準!$B$26,スコアリング基準!$C$26,0))))</f>
        <v/>
      </c>
      <c r="V1579" s="4">
        <f>IF($P1579="なし",スコアリング基準!$C$27,0)</f>
        <v/>
      </c>
      <c r="W1579" s="4">
        <f>IF($F1579="",0,IF(ISNUMBER($F1579),IF($F1579&lt;=スコアリング基準!$B$28,スコアリング基準!$C$28,スコアリング基準!$C$29),0))</f>
        <v/>
      </c>
      <c r="X1579" s="4">
        <f>IFERROR(VLOOKUP($B1579,スコアリング基準!$A$36:$B$46,2,FALSE),0)</f>
        <v/>
      </c>
      <c r="Y1579" s="4">
        <f>SUM($S1579:$X1579)</f>
        <v/>
      </c>
      <c r="Z1579" s="4">
        <f>IF(COUNT($M1579:$N1579)=0,"データ無",IF($Y1579&gt;=スコアリング基準!$B$30,"S",IF($Y1579&gt;=スコアリング基準!$B$31,"A",IF($Y1579&gt;=スコアリング基準!$B$32,"B","C"))))</f>
        <v/>
      </c>
      <c r="AA1579">
        <f>IFERROR(INDEX(実績DB!$I$3:$I$104,MATCH($B1579&amp;$C1579,実績DB!$J$3:$J$104,0)),"")</f>
        <v/>
      </c>
    </row>
    <row r="1580">
      <c r="A1580" t="n">
        <v>1578</v>
      </c>
      <c r="B1580" t="inlineStr">
        <is>
          <t>東京</t>
        </is>
      </c>
      <c r="C1580" t="inlineStr">
        <is>
          <t>小茂根変電所</t>
        </is>
      </c>
      <c r="D1580" t="inlineStr">
        <is>
          <t>東京都</t>
        </is>
      </c>
      <c r="E1580" t="n">
        <v>66</v>
      </c>
      <c r="G1580" s="3" t="n">
        <v>35.74592</v>
      </c>
      <c r="H1580" s="3" t="n">
        <v>139.674779</v>
      </c>
      <c r="I1580" t="inlineStr">
        <is>
          <t>OSM実測</t>
        </is>
      </c>
      <c r="J1580" t="n">
        <v>57</v>
      </c>
      <c r="K1580" t="n">
        <v>59</v>
      </c>
      <c r="L1580" t="n">
        <v>-40</v>
      </c>
      <c r="M1580" t="n">
        <v>19</v>
      </c>
      <c r="N1580" t="n">
        <v>19</v>
      </c>
      <c r="O1580" t="inlineStr">
        <is>
          <t>不可 #3</t>
        </is>
      </c>
      <c r="P1580" t="inlineStr">
        <is>
          <t>なし</t>
        </is>
      </c>
      <c r="R1580" s="4">
        <f>IF(COUNT($M1580:$N1580)=0,"",IF(AND(IF($N1580&lt;&gt;"",$N1580,$M1580)&lt;=0,$O1580&lt;&gt;"可"),"警告",""))</f>
        <v/>
      </c>
      <c r="S1580" s="4">
        <f>IF(COUNT($M1580:$N1580)=0,0,IF(IF($N1580&lt;&gt;"",$N1580,$M1580)&gt;=スコアリング基準!$B$20,スコアリング基準!$C$20,IF(IF($N1580&lt;&gt;"",$N1580,$M1580)&gt;=スコアリング基準!$B$21,スコアリング基準!$C$21,IF(IF($N1580&lt;&gt;"",$N1580,$M1580)&gt;0,スコアリング基準!$C$22,0))))</f>
        <v/>
      </c>
      <c r="T1580" s="4">
        <f>IF($O1580="可",スコアリング基準!$C$23,0)</f>
        <v/>
      </c>
      <c r="U1580" s="4">
        <f>IF(OR(COUNT($K1580:$L1580)&lt;2,$K1580=0),0,IF(ABS($L1580)/$K1580&lt;=スコアリング基準!$B$24,スコアリング基準!$C$24,IF(ABS($L1580)/$K1580&lt;=スコアリング基準!$B$25,スコアリング基準!$C$25,IF(ABS($L1580)/$K1580&lt;=スコアリング基準!$B$26,スコアリング基準!$C$26,0))))</f>
        <v/>
      </c>
      <c r="V1580" s="4">
        <f>IF($P1580="なし",スコアリング基準!$C$27,0)</f>
        <v/>
      </c>
      <c r="W1580" s="4">
        <f>IF($F1580="",0,IF(ISNUMBER($F1580),IF($F1580&lt;=スコアリング基準!$B$28,スコアリング基準!$C$28,スコアリング基準!$C$29),0))</f>
        <v/>
      </c>
      <c r="X1580" s="4">
        <f>IFERROR(VLOOKUP($B1580,スコアリング基準!$A$36:$B$46,2,FALSE),0)</f>
        <v/>
      </c>
      <c r="Y1580" s="4">
        <f>SUM($S1580:$X1580)</f>
        <v/>
      </c>
      <c r="Z1580" s="4">
        <f>IF(COUNT($M1580:$N1580)=0,"データ無",IF($Y1580&gt;=スコアリング基準!$B$30,"S",IF($Y1580&gt;=スコアリング基準!$B$31,"A",IF($Y1580&gt;=スコアリング基準!$B$32,"B","C"))))</f>
        <v/>
      </c>
      <c r="AA1580">
        <f>IFERROR(INDEX(実績DB!$I$3:$I$104,MATCH($B1580&amp;$C1580,実績DB!$J$3:$J$104,0)),"")</f>
        <v/>
      </c>
    </row>
    <row r="1581">
      <c r="A1581" t="n">
        <v>1579</v>
      </c>
      <c r="B1581" t="inlineStr">
        <is>
          <t>東京</t>
        </is>
      </c>
      <c r="C1581" t="inlineStr">
        <is>
          <t>小見川変電所</t>
        </is>
      </c>
      <c r="D1581" t="inlineStr">
        <is>
          <t>千葉県</t>
        </is>
      </c>
      <c r="E1581" t="n">
        <v>66</v>
      </c>
      <c r="G1581" s="3" t="n">
        <v>35.841752</v>
      </c>
      <c r="H1581" s="3" t="n">
        <v>140.569377</v>
      </c>
      <c r="I1581" t="inlineStr">
        <is>
          <t>OSM実測</t>
        </is>
      </c>
      <c r="J1581" t="n">
        <v>57</v>
      </c>
      <c r="K1581" t="n">
        <v>59</v>
      </c>
      <c r="L1581" t="n">
        <v>-59</v>
      </c>
      <c r="M1581" t="n">
        <v>0</v>
      </c>
      <c r="N1581" t="n">
        <v>0</v>
      </c>
      <c r="O1581" t="inlineStr">
        <is>
          <t>不可 #3</t>
        </is>
      </c>
      <c r="P1581" t="inlineStr">
        <is>
          <t>有り</t>
        </is>
      </c>
      <c r="R1581" s="4">
        <f>IF(COUNT($M1581:$N1581)=0,"",IF(AND(IF($N1581&lt;&gt;"",$N1581,$M1581)&lt;=0,$O1581&lt;&gt;"可"),"警告",""))</f>
        <v/>
      </c>
      <c r="S1581" s="4">
        <f>IF(COUNT($M1581:$N1581)=0,0,IF(IF($N1581&lt;&gt;"",$N1581,$M1581)&gt;=スコアリング基準!$B$20,スコアリング基準!$C$20,IF(IF($N1581&lt;&gt;"",$N1581,$M1581)&gt;=スコアリング基準!$B$21,スコアリング基準!$C$21,IF(IF($N1581&lt;&gt;"",$N1581,$M1581)&gt;0,スコアリング基準!$C$22,0))))</f>
        <v/>
      </c>
      <c r="T1581" s="4">
        <f>IF($O1581="可",スコアリング基準!$C$23,0)</f>
        <v/>
      </c>
      <c r="U1581" s="4">
        <f>IF(OR(COUNT($K1581:$L1581)&lt;2,$K1581=0),0,IF(ABS($L1581)/$K1581&lt;=スコアリング基準!$B$24,スコアリング基準!$C$24,IF(ABS($L1581)/$K1581&lt;=スコアリング基準!$B$25,スコアリング基準!$C$25,IF(ABS($L1581)/$K1581&lt;=スコアリング基準!$B$26,スコアリング基準!$C$26,0))))</f>
        <v/>
      </c>
      <c r="V1581" s="4">
        <f>IF($P1581="なし",スコアリング基準!$C$27,0)</f>
        <v/>
      </c>
      <c r="W1581" s="4">
        <f>IF($F1581="",0,IF(ISNUMBER($F1581),IF($F1581&lt;=スコアリング基準!$B$28,スコアリング基準!$C$28,スコアリング基準!$C$29),0))</f>
        <v/>
      </c>
      <c r="X1581" s="4">
        <f>IFERROR(VLOOKUP($B1581,スコアリング基準!$A$36:$B$46,2,FALSE),0)</f>
        <v/>
      </c>
      <c r="Y1581" s="4">
        <f>SUM($S1581:$X1581)</f>
        <v/>
      </c>
      <c r="Z1581" s="4">
        <f>IF(COUNT($M1581:$N1581)=0,"データ無",IF($Y1581&gt;=スコアリング基準!$B$30,"S",IF($Y1581&gt;=スコアリング基準!$B$31,"A",IF($Y1581&gt;=スコアリング基準!$B$32,"B","C"))))</f>
        <v/>
      </c>
      <c r="AA1581">
        <f>IFERROR(INDEX(実績DB!$I$3:$I$104,MATCH($B1581&amp;$C1581,実績DB!$J$3:$J$104,0)),"")</f>
        <v/>
      </c>
    </row>
    <row r="1582">
      <c r="A1582" t="n">
        <v>1580</v>
      </c>
      <c r="B1582" t="inlineStr">
        <is>
          <t>東京</t>
        </is>
      </c>
      <c r="C1582" t="inlineStr">
        <is>
          <t>小野川変電所</t>
        </is>
      </c>
      <c r="D1582" t="inlineStr">
        <is>
          <t>茨城県</t>
        </is>
      </c>
      <c r="E1582" t="n">
        <v>66</v>
      </c>
      <c r="G1582" s="3" t="n">
        <v>36.043358</v>
      </c>
      <c r="H1582" s="3" t="n">
        <v>140.110777</v>
      </c>
      <c r="I1582" t="inlineStr">
        <is>
          <t>OSM実測</t>
        </is>
      </c>
      <c r="J1582" t="n">
        <v>57</v>
      </c>
      <c r="K1582" t="n">
        <v>59</v>
      </c>
      <c r="L1582" t="n">
        <v>-52</v>
      </c>
      <c r="M1582" t="n">
        <v>7</v>
      </c>
      <c r="N1582" t="n">
        <v>0</v>
      </c>
      <c r="O1582" t="inlineStr">
        <is>
          <t>不可 #3</t>
        </is>
      </c>
      <c r="P1582" t="inlineStr">
        <is>
          <t>有り</t>
        </is>
      </c>
      <c r="R1582" s="4">
        <f>IF(COUNT($M1582:$N1582)=0,"",IF(AND(IF($N1582&lt;&gt;"",$N1582,$M1582)&lt;=0,$O1582&lt;&gt;"可"),"警告",""))</f>
        <v/>
      </c>
      <c r="S1582" s="4">
        <f>IF(COUNT($M1582:$N1582)=0,0,IF(IF($N1582&lt;&gt;"",$N1582,$M1582)&gt;=スコアリング基準!$B$20,スコアリング基準!$C$20,IF(IF($N1582&lt;&gt;"",$N1582,$M1582)&gt;=スコアリング基準!$B$21,スコアリング基準!$C$21,IF(IF($N1582&lt;&gt;"",$N1582,$M1582)&gt;0,スコアリング基準!$C$22,0))))</f>
        <v/>
      </c>
      <c r="T1582" s="4">
        <f>IF($O1582="可",スコアリング基準!$C$23,0)</f>
        <v/>
      </c>
      <c r="U1582" s="4">
        <f>IF(OR(COUNT($K1582:$L1582)&lt;2,$K1582=0),0,IF(ABS($L1582)/$K1582&lt;=スコアリング基準!$B$24,スコアリング基準!$C$24,IF(ABS($L1582)/$K1582&lt;=スコアリング基準!$B$25,スコアリング基準!$C$25,IF(ABS($L1582)/$K1582&lt;=スコアリング基準!$B$26,スコアリング基準!$C$26,0))))</f>
        <v/>
      </c>
      <c r="V1582" s="4">
        <f>IF($P1582="なし",スコアリング基準!$C$27,0)</f>
        <v/>
      </c>
      <c r="W1582" s="4">
        <f>IF($F1582="",0,IF(ISNUMBER($F1582),IF($F1582&lt;=スコアリング基準!$B$28,スコアリング基準!$C$28,スコアリング基準!$C$29),0))</f>
        <v/>
      </c>
      <c r="X1582" s="4">
        <f>IFERROR(VLOOKUP($B1582,スコアリング基準!$A$36:$B$46,2,FALSE),0)</f>
        <v/>
      </c>
      <c r="Y1582" s="4">
        <f>SUM($S1582:$X1582)</f>
        <v/>
      </c>
      <c r="Z1582" s="4">
        <f>IF(COUNT($M1582:$N1582)=0,"データ無",IF($Y1582&gt;=スコアリング基準!$B$30,"S",IF($Y1582&gt;=スコアリング基準!$B$31,"A",IF($Y1582&gt;=スコアリング基準!$B$32,"B","C"))))</f>
        <v/>
      </c>
      <c r="AA1582">
        <f>IFERROR(INDEX(実績DB!$I$3:$I$104,MATCH($B1582&amp;$C1582,実績DB!$J$3:$J$104,0)),"")</f>
        <v/>
      </c>
    </row>
    <row r="1583">
      <c r="A1583" t="n">
        <v>1581</v>
      </c>
      <c r="B1583" t="inlineStr">
        <is>
          <t>東京</t>
        </is>
      </c>
      <c r="C1583" t="inlineStr">
        <is>
          <t>小金井変電所</t>
        </is>
      </c>
      <c r="D1583" t="inlineStr">
        <is>
          <t>東京都</t>
        </is>
      </c>
      <c r="E1583" t="n">
        <v>66</v>
      </c>
      <c r="G1583" s="3" t="n">
        <v>35.689922</v>
      </c>
      <c r="H1583" s="3" t="n">
        <v>139.522723</v>
      </c>
      <c r="I1583" t="inlineStr">
        <is>
          <t>OSM実測</t>
        </is>
      </c>
      <c r="J1583" t="n">
        <v>52</v>
      </c>
      <c r="K1583" t="n">
        <v>54</v>
      </c>
      <c r="L1583" t="n">
        <v>-40</v>
      </c>
      <c r="M1583" t="n">
        <v>14</v>
      </c>
      <c r="N1583" t="n">
        <v>0</v>
      </c>
      <c r="O1583" t="inlineStr">
        <is>
          <t>不可 #3</t>
        </is>
      </c>
      <c r="P1583" t="inlineStr">
        <is>
          <t>有り</t>
        </is>
      </c>
      <c r="R1583" s="4">
        <f>IF(COUNT($M1583:$N1583)=0,"",IF(AND(IF($N1583&lt;&gt;"",$N1583,$M1583)&lt;=0,$O1583&lt;&gt;"可"),"警告",""))</f>
        <v/>
      </c>
      <c r="S1583" s="4">
        <f>IF(COUNT($M1583:$N1583)=0,0,IF(IF($N1583&lt;&gt;"",$N1583,$M1583)&gt;=スコアリング基準!$B$20,スコアリング基準!$C$20,IF(IF($N1583&lt;&gt;"",$N1583,$M1583)&gt;=スコアリング基準!$B$21,スコアリング基準!$C$21,IF(IF($N1583&lt;&gt;"",$N1583,$M1583)&gt;0,スコアリング基準!$C$22,0))))</f>
        <v/>
      </c>
      <c r="T1583" s="4">
        <f>IF($O1583="可",スコアリング基準!$C$23,0)</f>
        <v/>
      </c>
      <c r="U1583" s="4">
        <f>IF(OR(COUNT($K1583:$L1583)&lt;2,$K1583=0),0,IF(ABS($L1583)/$K1583&lt;=スコアリング基準!$B$24,スコアリング基準!$C$24,IF(ABS($L1583)/$K1583&lt;=スコアリング基準!$B$25,スコアリング基準!$C$25,IF(ABS($L1583)/$K1583&lt;=スコアリング基準!$B$26,スコアリング基準!$C$26,0))))</f>
        <v/>
      </c>
      <c r="V1583" s="4">
        <f>IF($P1583="なし",スコアリング基準!$C$27,0)</f>
        <v/>
      </c>
      <c r="W1583" s="4">
        <f>IF($F1583="",0,IF(ISNUMBER($F1583),IF($F1583&lt;=スコアリング基準!$B$28,スコアリング基準!$C$28,スコアリング基準!$C$29),0))</f>
        <v/>
      </c>
      <c r="X1583" s="4">
        <f>IFERROR(VLOOKUP($B1583,スコアリング基準!$A$36:$B$46,2,FALSE),0)</f>
        <v/>
      </c>
      <c r="Y1583" s="4">
        <f>SUM($S1583:$X1583)</f>
        <v/>
      </c>
      <c r="Z1583" s="4">
        <f>IF(COUNT($M1583:$N1583)=0,"データ無",IF($Y1583&gt;=スコアリング基準!$B$30,"S",IF($Y1583&gt;=スコアリング基準!$B$31,"A",IF($Y1583&gt;=スコアリング基準!$B$32,"B","C"))))</f>
        <v/>
      </c>
      <c r="AA1583">
        <f>IFERROR(INDEX(実績DB!$I$3:$I$104,MATCH($B1583&amp;$C1583,実績DB!$J$3:$J$104,0)),"")</f>
        <v/>
      </c>
    </row>
    <row r="1584">
      <c r="A1584" t="n">
        <v>1582</v>
      </c>
      <c r="B1584" t="inlineStr">
        <is>
          <t>東京</t>
        </is>
      </c>
      <c r="C1584" t="inlineStr">
        <is>
          <t>小金変電所</t>
        </is>
      </c>
      <c r="D1584" t="inlineStr">
        <is>
          <t>千葉県</t>
        </is>
      </c>
      <c r="E1584" t="n">
        <v>66</v>
      </c>
      <c r="G1584" s="3" t="n">
        <v>35.819487</v>
      </c>
      <c r="H1584" s="3" t="n">
        <v>139.931096</v>
      </c>
      <c r="I1584" t="inlineStr">
        <is>
          <t>OSM実測</t>
        </is>
      </c>
      <c r="J1584" t="n">
        <v>57</v>
      </c>
      <c r="K1584" t="n">
        <v>59</v>
      </c>
      <c r="L1584" t="n">
        <v>-40</v>
      </c>
      <c r="M1584" t="n">
        <v>19</v>
      </c>
      <c r="N1584" t="n">
        <v>0</v>
      </c>
      <c r="O1584" t="inlineStr">
        <is>
          <t>不可 #3</t>
        </is>
      </c>
      <c r="P1584" t="inlineStr">
        <is>
          <t>有り</t>
        </is>
      </c>
      <c r="R1584" s="4">
        <f>IF(COUNT($M1584:$N1584)=0,"",IF(AND(IF($N1584&lt;&gt;"",$N1584,$M1584)&lt;=0,$O1584&lt;&gt;"可"),"警告",""))</f>
        <v/>
      </c>
      <c r="S1584" s="4">
        <f>IF(COUNT($M1584:$N1584)=0,0,IF(IF($N1584&lt;&gt;"",$N1584,$M1584)&gt;=スコアリング基準!$B$20,スコアリング基準!$C$20,IF(IF($N1584&lt;&gt;"",$N1584,$M1584)&gt;=スコアリング基準!$B$21,スコアリング基準!$C$21,IF(IF($N1584&lt;&gt;"",$N1584,$M1584)&gt;0,スコアリング基準!$C$22,0))))</f>
        <v/>
      </c>
      <c r="T1584" s="4">
        <f>IF($O1584="可",スコアリング基準!$C$23,0)</f>
        <v/>
      </c>
      <c r="U1584" s="4">
        <f>IF(OR(COUNT($K1584:$L1584)&lt;2,$K1584=0),0,IF(ABS($L1584)/$K1584&lt;=スコアリング基準!$B$24,スコアリング基準!$C$24,IF(ABS($L1584)/$K1584&lt;=スコアリング基準!$B$25,スコアリング基準!$C$25,IF(ABS($L1584)/$K1584&lt;=スコアリング基準!$B$26,スコアリング基準!$C$26,0))))</f>
        <v/>
      </c>
      <c r="V1584" s="4">
        <f>IF($P1584="なし",スコアリング基準!$C$27,0)</f>
        <v/>
      </c>
      <c r="W1584" s="4">
        <f>IF($F1584="",0,IF(ISNUMBER($F1584),IF($F1584&lt;=スコアリング基準!$B$28,スコアリング基準!$C$28,スコアリング基準!$C$29),0))</f>
        <v/>
      </c>
      <c r="X1584" s="4">
        <f>IFERROR(VLOOKUP($B1584,スコアリング基準!$A$36:$B$46,2,FALSE),0)</f>
        <v/>
      </c>
      <c r="Y1584" s="4">
        <f>SUM($S1584:$X1584)</f>
        <v/>
      </c>
      <c r="Z1584" s="4">
        <f>IF(COUNT($M1584:$N1584)=0,"データ無",IF($Y1584&gt;=スコアリング基準!$B$30,"S",IF($Y1584&gt;=スコアリング基準!$B$31,"A",IF($Y1584&gt;=スコアリング基準!$B$32,"B","C"))))</f>
        <v/>
      </c>
      <c r="AA1584">
        <f>IFERROR(INDEX(実績DB!$I$3:$I$104,MATCH($B1584&amp;$C1584,実績DB!$J$3:$J$104,0)),"")</f>
        <v/>
      </c>
    </row>
    <row r="1585">
      <c r="A1585" t="n">
        <v>1583</v>
      </c>
      <c r="B1585" t="inlineStr">
        <is>
          <t>東京</t>
        </is>
      </c>
      <c r="C1585" t="inlineStr">
        <is>
          <t>尾久変電所</t>
        </is>
      </c>
      <c r="D1585" t="inlineStr">
        <is>
          <t>埼玉県</t>
        </is>
      </c>
      <c r="E1585" t="n">
        <v>66</v>
      </c>
      <c r="G1585" s="3" t="n">
        <v>35.738765</v>
      </c>
      <c r="H1585" s="3" t="n">
        <v>139.771556</v>
      </c>
      <c r="I1585" t="inlineStr">
        <is>
          <t>OSM実測</t>
        </is>
      </c>
      <c r="J1585" t="n">
        <v>47</v>
      </c>
      <c r="K1585" t="n">
        <v>49</v>
      </c>
      <c r="L1585" t="n">
        <v>-40</v>
      </c>
      <c r="M1585" t="n">
        <v>9</v>
      </c>
      <c r="N1585" t="n">
        <v>0</v>
      </c>
      <c r="O1585" t="inlineStr">
        <is>
          <t>不可 #3</t>
        </is>
      </c>
      <c r="P1585" t="inlineStr">
        <is>
          <t>有り</t>
        </is>
      </c>
      <c r="R1585" s="4">
        <f>IF(COUNT($M1585:$N1585)=0,"",IF(AND(IF($N1585&lt;&gt;"",$N1585,$M1585)&lt;=0,$O1585&lt;&gt;"可"),"警告",""))</f>
        <v/>
      </c>
      <c r="S1585" s="4">
        <f>IF(COUNT($M1585:$N1585)=0,0,IF(IF($N1585&lt;&gt;"",$N1585,$M1585)&gt;=スコアリング基準!$B$20,スコアリング基準!$C$20,IF(IF($N1585&lt;&gt;"",$N1585,$M1585)&gt;=スコアリング基準!$B$21,スコアリング基準!$C$21,IF(IF($N1585&lt;&gt;"",$N1585,$M1585)&gt;0,スコアリング基準!$C$22,0))))</f>
        <v/>
      </c>
      <c r="T1585" s="4">
        <f>IF($O1585="可",スコアリング基準!$C$23,0)</f>
        <v/>
      </c>
      <c r="U1585" s="4">
        <f>IF(OR(COUNT($K1585:$L1585)&lt;2,$K1585=0),0,IF(ABS($L1585)/$K1585&lt;=スコアリング基準!$B$24,スコアリング基準!$C$24,IF(ABS($L1585)/$K1585&lt;=スコアリング基準!$B$25,スコアリング基準!$C$25,IF(ABS($L1585)/$K1585&lt;=スコアリング基準!$B$26,スコアリング基準!$C$26,0))))</f>
        <v/>
      </c>
      <c r="V1585" s="4">
        <f>IF($P1585="なし",スコアリング基準!$C$27,0)</f>
        <v/>
      </c>
      <c r="W1585" s="4">
        <f>IF($F1585="",0,IF(ISNUMBER($F1585),IF($F1585&lt;=スコアリング基準!$B$28,スコアリング基準!$C$28,スコアリング基準!$C$29),0))</f>
        <v/>
      </c>
      <c r="X1585" s="4">
        <f>IFERROR(VLOOKUP($B1585,スコアリング基準!$A$36:$B$46,2,FALSE),0)</f>
        <v/>
      </c>
      <c r="Y1585" s="4">
        <f>SUM($S1585:$X1585)</f>
        <v/>
      </c>
      <c r="Z1585" s="4">
        <f>IF(COUNT($M1585:$N1585)=0,"データ無",IF($Y1585&gt;=スコアリング基準!$B$30,"S",IF($Y1585&gt;=スコアリング基準!$B$31,"A",IF($Y1585&gt;=スコアリング基準!$B$32,"B","C"))))</f>
        <v/>
      </c>
      <c r="AA1585">
        <f>IFERROR(INDEX(実績DB!$I$3:$I$104,MATCH($B1585&amp;$C1585,実績DB!$J$3:$J$104,0)),"")</f>
        <v/>
      </c>
    </row>
    <row r="1586">
      <c r="A1586" t="n">
        <v>1584</v>
      </c>
      <c r="B1586" t="inlineStr">
        <is>
          <t>東京</t>
        </is>
      </c>
      <c r="C1586" t="inlineStr">
        <is>
          <t>尾島変電所</t>
        </is>
      </c>
      <c r="D1586" t="inlineStr">
        <is>
          <t>群馬県</t>
        </is>
      </c>
      <c r="E1586" t="n">
        <v>66</v>
      </c>
      <c r="G1586" s="3" t="n">
        <v>36.259932</v>
      </c>
      <c r="H1586" s="3" t="n">
        <v>139.333754</v>
      </c>
      <c r="I1586" t="inlineStr">
        <is>
          <t>OSM実測</t>
        </is>
      </c>
      <c r="J1586" t="n">
        <v>57</v>
      </c>
      <c r="K1586" t="n">
        <v>59</v>
      </c>
      <c r="L1586" t="n">
        <v>-59</v>
      </c>
      <c r="M1586" t="n">
        <v>0</v>
      </c>
      <c r="N1586" t="n">
        <v>0</v>
      </c>
      <c r="O1586" t="inlineStr">
        <is>
          <t>不可 #3</t>
        </is>
      </c>
      <c r="P1586" t="inlineStr">
        <is>
          <t>有り</t>
        </is>
      </c>
      <c r="R1586" s="4">
        <f>IF(COUNT($M1586:$N1586)=0,"",IF(AND(IF($N1586&lt;&gt;"",$N1586,$M1586)&lt;=0,$O1586&lt;&gt;"可"),"警告",""))</f>
        <v/>
      </c>
      <c r="S1586" s="4">
        <f>IF(COUNT($M1586:$N1586)=0,0,IF(IF($N1586&lt;&gt;"",$N1586,$M1586)&gt;=スコアリング基準!$B$20,スコアリング基準!$C$20,IF(IF($N1586&lt;&gt;"",$N1586,$M1586)&gt;=スコアリング基準!$B$21,スコアリング基準!$C$21,IF(IF($N1586&lt;&gt;"",$N1586,$M1586)&gt;0,スコアリング基準!$C$22,0))))</f>
        <v/>
      </c>
      <c r="T1586" s="4">
        <f>IF($O1586="可",スコアリング基準!$C$23,0)</f>
        <v/>
      </c>
      <c r="U1586" s="4">
        <f>IF(OR(COUNT($K1586:$L1586)&lt;2,$K1586=0),0,IF(ABS($L1586)/$K1586&lt;=スコアリング基準!$B$24,スコアリング基準!$C$24,IF(ABS($L1586)/$K1586&lt;=スコアリング基準!$B$25,スコアリング基準!$C$25,IF(ABS($L1586)/$K1586&lt;=スコアリング基準!$B$26,スコアリング基準!$C$26,0))))</f>
        <v/>
      </c>
      <c r="V1586" s="4">
        <f>IF($P1586="なし",スコアリング基準!$C$27,0)</f>
        <v/>
      </c>
      <c r="W1586" s="4">
        <f>IF($F1586="",0,IF(ISNUMBER($F1586),IF($F1586&lt;=スコアリング基準!$B$28,スコアリング基準!$C$28,スコアリング基準!$C$29),0))</f>
        <v/>
      </c>
      <c r="X1586" s="4">
        <f>IFERROR(VLOOKUP($B1586,スコアリング基準!$A$36:$B$46,2,FALSE),0)</f>
        <v/>
      </c>
      <c r="Y1586" s="4">
        <f>SUM($S1586:$X1586)</f>
        <v/>
      </c>
      <c r="Z1586" s="4">
        <f>IF(COUNT($M1586:$N1586)=0,"データ無",IF($Y1586&gt;=スコアリング基準!$B$30,"S",IF($Y1586&gt;=スコアリング基準!$B$31,"A",IF($Y1586&gt;=スコアリング基準!$B$32,"B","C"))))</f>
        <v/>
      </c>
      <c r="AA1586">
        <f>IFERROR(INDEX(実績DB!$I$3:$I$104,MATCH($B1586&amp;$C1586,実績DB!$J$3:$J$104,0)),"")</f>
        <v/>
      </c>
    </row>
    <row r="1587">
      <c r="A1587" t="n">
        <v>1585</v>
      </c>
      <c r="B1587" t="inlineStr">
        <is>
          <t>東京</t>
        </is>
      </c>
      <c r="C1587" t="inlineStr">
        <is>
          <t>山方変電所</t>
        </is>
      </c>
      <c r="D1587" t="inlineStr">
        <is>
          <t>茨城県</t>
        </is>
      </c>
      <c r="E1587" t="n">
        <v>66</v>
      </c>
      <c r="G1587" s="3" t="n">
        <v>36.621372</v>
      </c>
      <c r="H1587" s="3" t="n">
        <v>140.359674</v>
      </c>
      <c r="I1587" t="inlineStr">
        <is>
          <t>OSM実測</t>
        </is>
      </c>
      <c r="J1587" t="n">
        <v>28</v>
      </c>
      <c r="K1587" t="n">
        <v>29</v>
      </c>
      <c r="L1587" t="n">
        <v>-29</v>
      </c>
      <c r="M1587" t="n">
        <v>0</v>
      </c>
      <c r="N1587" t="n">
        <v>0</v>
      </c>
      <c r="O1587" t="inlineStr">
        <is>
          <t>不可 #3</t>
        </is>
      </c>
      <c r="P1587" t="inlineStr">
        <is>
          <t>有り</t>
        </is>
      </c>
      <c r="R1587" s="4">
        <f>IF(COUNT($M1587:$N1587)=0,"",IF(AND(IF($N1587&lt;&gt;"",$N1587,$M1587)&lt;=0,$O1587&lt;&gt;"可"),"警告",""))</f>
        <v/>
      </c>
      <c r="S1587" s="4">
        <f>IF(COUNT($M1587:$N1587)=0,0,IF(IF($N1587&lt;&gt;"",$N1587,$M1587)&gt;=スコアリング基準!$B$20,スコアリング基準!$C$20,IF(IF($N1587&lt;&gt;"",$N1587,$M1587)&gt;=スコアリング基準!$B$21,スコアリング基準!$C$21,IF(IF($N1587&lt;&gt;"",$N1587,$M1587)&gt;0,スコアリング基準!$C$22,0))))</f>
        <v/>
      </c>
      <c r="T1587" s="4">
        <f>IF($O1587="可",スコアリング基準!$C$23,0)</f>
        <v/>
      </c>
      <c r="U1587" s="4">
        <f>IF(OR(COUNT($K1587:$L1587)&lt;2,$K1587=0),0,IF(ABS($L1587)/$K1587&lt;=スコアリング基準!$B$24,スコアリング基準!$C$24,IF(ABS($L1587)/$K1587&lt;=スコアリング基準!$B$25,スコアリング基準!$C$25,IF(ABS($L1587)/$K1587&lt;=スコアリング基準!$B$26,スコアリング基準!$C$26,0))))</f>
        <v/>
      </c>
      <c r="V1587" s="4">
        <f>IF($P1587="なし",スコアリング基準!$C$27,0)</f>
        <v/>
      </c>
      <c r="W1587" s="4">
        <f>IF($F1587="",0,IF(ISNUMBER($F1587),IF($F1587&lt;=スコアリング基準!$B$28,スコアリング基準!$C$28,スコアリング基準!$C$29),0))</f>
        <v/>
      </c>
      <c r="X1587" s="4">
        <f>IFERROR(VLOOKUP($B1587,スコアリング基準!$A$36:$B$46,2,FALSE),0)</f>
        <v/>
      </c>
      <c r="Y1587" s="4">
        <f>SUM($S1587:$X1587)</f>
        <v/>
      </c>
      <c r="Z1587" s="4">
        <f>IF(COUNT($M1587:$N1587)=0,"データ無",IF($Y1587&gt;=スコアリング基準!$B$30,"S",IF($Y1587&gt;=スコアリング基準!$B$31,"A",IF($Y1587&gt;=スコアリング基準!$B$32,"B","C"))))</f>
        <v/>
      </c>
      <c r="AA1587">
        <f>IFERROR(INDEX(実績DB!$I$3:$I$104,MATCH($B1587&amp;$C1587,実績DB!$J$3:$J$104,0)),"")</f>
        <v/>
      </c>
    </row>
    <row r="1588">
      <c r="A1588" t="n">
        <v>1586</v>
      </c>
      <c r="B1588" t="inlineStr">
        <is>
          <t>東京</t>
        </is>
      </c>
      <c r="C1588" t="inlineStr">
        <is>
          <t>山田変電所</t>
        </is>
      </c>
      <c r="D1588" t="inlineStr">
        <is>
          <t>埼玉県</t>
        </is>
      </c>
      <c r="E1588" t="n">
        <v>66</v>
      </c>
      <c r="G1588" s="3" t="n">
        <v>36.024104</v>
      </c>
      <c r="H1588" s="3" t="n">
        <v>139.114496</v>
      </c>
      <c r="I1588" t="inlineStr">
        <is>
          <t>OSM実測</t>
        </is>
      </c>
      <c r="J1588" t="n">
        <v>42</v>
      </c>
      <c r="K1588" t="n">
        <v>44</v>
      </c>
      <c r="L1588" t="n">
        <v>-39</v>
      </c>
      <c r="M1588" t="n">
        <v>5</v>
      </c>
      <c r="N1588" t="n">
        <v>0</v>
      </c>
      <c r="O1588" t="inlineStr">
        <is>
          <t>不可 #3</t>
        </is>
      </c>
      <c r="P1588" t="inlineStr">
        <is>
          <t>有り</t>
        </is>
      </c>
      <c r="R1588" s="4">
        <f>IF(COUNT($M1588:$N1588)=0,"",IF(AND(IF($N1588&lt;&gt;"",$N1588,$M1588)&lt;=0,$O1588&lt;&gt;"可"),"警告",""))</f>
        <v/>
      </c>
      <c r="S1588" s="4">
        <f>IF(COUNT($M1588:$N1588)=0,0,IF(IF($N1588&lt;&gt;"",$N1588,$M1588)&gt;=スコアリング基準!$B$20,スコアリング基準!$C$20,IF(IF($N1588&lt;&gt;"",$N1588,$M1588)&gt;=スコアリング基準!$B$21,スコアリング基準!$C$21,IF(IF($N1588&lt;&gt;"",$N1588,$M1588)&gt;0,スコアリング基準!$C$22,0))))</f>
        <v/>
      </c>
      <c r="T1588" s="4">
        <f>IF($O1588="可",スコアリング基準!$C$23,0)</f>
        <v/>
      </c>
      <c r="U1588" s="4">
        <f>IF(OR(COUNT($K1588:$L1588)&lt;2,$K1588=0),0,IF(ABS($L1588)/$K1588&lt;=スコアリング基準!$B$24,スコアリング基準!$C$24,IF(ABS($L1588)/$K1588&lt;=スコアリング基準!$B$25,スコアリング基準!$C$25,IF(ABS($L1588)/$K1588&lt;=スコアリング基準!$B$26,スコアリング基準!$C$26,0))))</f>
        <v/>
      </c>
      <c r="V1588" s="4">
        <f>IF($P1588="なし",スコアリング基準!$C$27,0)</f>
        <v/>
      </c>
      <c r="W1588" s="4">
        <f>IF($F1588="",0,IF(ISNUMBER($F1588),IF($F1588&lt;=スコアリング基準!$B$28,スコアリング基準!$C$28,スコアリング基準!$C$29),0))</f>
        <v/>
      </c>
      <c r="X1588" s="4">
        <f>IFERROR(VLOOKUP($B1588,スコアリング基準!$A$36:$B$46,2,FALSE),0)</f>
        <v/>
      </c>
      <c r="Y1588" s="4">
        <f>SUM($S1588:$X1588)</f>
        <v/>
      </c>
      <c r="Z1588" s="4">
        <f>IF(COUNT($M1588:$N1588)=0,"データ無",IF($Y1588&gt;=スコアリング基準!$B$30,"S",IF($Y1588&gt;=スコアリング基準!$B$31,"A",IF($Y1588&gt;=スコアリング基準!$B$32,"B","C"))))</f>
        <v/>
      </c>
      <c r="AA1588">
        <f>IFERROR(INDEX(実績DB!$I$3:$I$104,MATCH($B1588&amp;$C1588,実績DB!$J$3:$J$104,0)),"")</f>
        <v/>
      </c>
    </row>
    <row r="1589">
      <c r="A1589" t="n">
        <v>1587</v>
      </c>
      <c r="B1589" t="inlineStr">
        <is>
          <t>東京</t>
        </is>
      </c>
      <c r="C1589" t="inlineStr">
        <is>
          <t>山辺変電所</t>
        </is>
      </c>
      <c r="D1589" t="inlineStr">
        <is>
          <t>栃木県</t>
        </is>
      </c>
      <c r="E1589" t="n">
        <v>66</v>
      </c>
      <c r="G1589" s="3" t="n">
        <v>36.326589</v>
      </c>
      <c r="H1589" s="3" t="n">
        <v>139.428812</v>
      </c>
      <c r="I1589" t="inlineStr">
        <is>
          <t>OSM実測</t>
        </is>
      </c>
      <c r="J1589" t="n">
        <v>38</v>
      </c>
      <c r="K1589" t="n">
        <v>39</v>
      </c>
      <c r="L1589" t="n">
        <v>-39</v>
      </c>
      <c r="M1589" t="n">
        <v>0</v>
      </c>
      <c r="N1589" t="n">
        <v>0</v>
      </c>
      <c r="O1589" t="inlineStr">
        <is>
          <t>不可 #3</t>
        </is>
      </c>
      <c r="P1589" t="inlineStr">
        <is>
          <t>有り</t>
        </is>
      </c>
      <c r="R1589" s="4">
        <f>IF(COUNT($M1589:$N1589)=0,"",IF(AND(IF($N1589&lt;&gt;"",$N1589,$M1589)&lt;=0,$O1589&lt;&gt;"可"),"警告",""))</f>
        <v/>
      </c>
      <c r="S1589" s="4">
        <f>IF(COUNT($M1589:$N1589)=0,0,IF(IF($N1589&lt;&gt;"",$N1589,$M1589)&gt;=スコアリング基準!$B$20,スコアリング基準!$C$20,IF(IF($N1589&lt;&gt;"",$N1589,$M1589)&gt;=スコアリング基準!$B$21,スコアリング基準!$C$21,IF(IF($N1589&lt;&gt;"",$N1589,$M1589)&gt;0,スコアリング基準!$C$22,0))))</f>
        <v/>
      </c>
      <c r="T1589" s="4">
        <f>IF($O1589="可",スコアリング基準!$C$23,0)</f>
        <v/>
      </c>
      <c r="U1589" s="4">
        <f>IF(OR(COUNT($K1589:$L1589)&lt;2,$K1589=0),0,IF(ABS($L1589)/$K1589&lt;=スコアリング基準!$B$24,スコアリング基準!$C$24,IF(ABS($L1589)/$K1589&lt;=スコアリング基準!$B$25,スコアリング基準!$C$25,IF(ABS($L1589)/$K1589&lt;=スコアリング基準!$B$26,スコアリング基準!$C$26,0))))</f>
        <v/>
      </c>
      <c r="V1589" s="4">
        <f>IF($P1589="なし",スコアリング基準!$C$27,0)</f>
        <v/>
      </c>
      <c r="W1589" s="4">
        <f>IF($F1589="",0,IF(ISNUMBER($F1589),IF($F1589&lt;=スコアリング基準!$B$28,スコアリング基準!$C$28,スコアリング基準!$C$29),0))</f>
        <v/>
      </c>
      <c r="X1589" s="4">
        <f>IFERROR(VLOOKUP($B1589,スコアリング基準!$A$36:$B$46,2,FALSE),0)</f>
        <v/>
      </c>
      <c r="Y1589" s="4">
        <f>SUM($S1589:$X1589)</f>
        <v/>
      </c>
      <c r="Z1589" s="4">
        <f>IF(COUNT($M1589:$N1589)=0,"データ無",IF($Y1589&gt;=スコアリング基準!$B$30,"S",IF($Y1589&gt;=スコアリング基準!$B$31,"A",IF($Y1589&gt;=スコアリング基準!$B$32,"B","C"))))</f>
        <v/>
      </c>
      <c r="AA1589">
        <f>IFERROR(INDEX(実績DB!$I$3:$I$104,MATCH($B1589&amp;$C1589,実績DB!$J$3:$J$104,0)),"")</f>
        <v/>
      </c>
    </row>
    <row r="1590">
      <c r="A1590" t="n">
        <v>1588</v>
      </c>
      <c r="B1590" t="inlineStr">
        <is>
          <t>東京</t>
        </is>
      </c>
      <c r="C1590" t="inlineStr">
        <is>
          <t>岡部変電所</t>
        </is>
      </c>
      <c r="D1590" t="inlineStr">
        <is>
          <t>埼玉県</t>
        </is>
      </c>
      <c r="E1590" t="n">
        <v>66</v>
      </c>
      <c r="G1590" s="3" t="n">
        <v>36.201954</v>
      </c>
      <c r="H1590" s="3" t="n">
        <v>139.228138</v>
      </c>
      <c r="I1590" t="inlineStr">
        <is>
          <t>OSM実測</t>
        </is>
      </c>
      <c r="J1590" t="n">
        <v>57</v>
      </c>
      <c r="K1590" t="n">
        <v>59</v>
      </c>
      <c r="L1590" t="n">
        <v>-59</v>
      </c>
      <c r="M1590" t="n">
        <v>0</v>
      </c>
      <c r="N1590" t="n">
        <v>0</v>
      </c>
      <c r="O1590" t="inlineStr">
        <is>
          <t>不可 #3</t>
        </is>
      </c>
      <c r="P1590" t="inlineStr">
        <is>
          <t>有り</t>
        </is>
      </c>
      <c r="R1590" s="4">
        <f>IF(COUNT($M1590:$N1590)=0,"",IF(AND(IF($N1590&lt;&gt;"",$N1590,$M1590)&lt;=0,$O1590&lt;&gt;"可"),"警告",""))</f>
        <v/>
      </c>
      <c r="S1590" s="4">
        <f>IF(COUNT($M1590:$N1590)=0,0,IF(IF($N1590&lt;&gt;"",$N1590,$M1590)&gt;=スコアリング基準!$B$20,スコアリング基準!$C$20,IF(IF($N1590&lt;&gt;"",$N1590,$M1590)&gt;=スコアリング基準!$B$21,スコアリング基準!$C$21,IF(IF($N1590&lt;&gt;"",$N1590,$M1590)&gt;0,スコアリング基準!$C$22,0))))</f>
        <v/>
      </c>
      <c r="T1590" s="4">
        <f>IF($O1590="可",スコアリング基準!$C$23,0)</f>
        <v/>
      </c>
      <c r="U1590" s="4">
        <f>IF(OR(COUNT($K1590:$L1590)&lt;2,$K1590=0),0,IF(ABS($L1590)/$K1590&lt;=スコアリング基準!$B$24,スコアリング基準!$C$24,IF(ABS($L1590)/$K1590&lt;=スコアリング基準!$B$25,スコアリング基準!$C$25,IF(ABS($L1590)/$K1590&lt;=スコアリング基準!$B$26,スコアリング基準!$C$26,0))))</f>
        <v/>
      </c>
      <c r="V1590" s="4">
        <f>IF($P1590="なし",スコアリング基準!$C$27,0)</f>
        <v/>
      </c>
      <c r="W1590" s="4">
        <f>IF($F1590="",0,IF(ISNUMBER($F1590),IF($F1590&lt;=スコアリング基準!$B$28,スコアリング基準!$C$28,スコアリング基準!$C$29),0))</f>
        <v/>
      </c>
      <c r="X1590" s="4">
        <f>IFERROR(VLOOKUP($B1590,スコアリング基準!$A$36:$B$46,2,FALSE),0)</f>
        <v/>
      </c>
      <c r="Y1590" s="4">
        <f>SUM($S1590:$X1590)</f>
        <v/>
      </c>
      <c r="Z1590" s="4">
        <f>IF(COUNT($M1590:$N1590)=0,"データ無",IF($Y1590&gt;=スコアリング基準!$B$30,"S",IF($Y1590&gt;=スコアリング基準!$B$31,"A",IF($Y1590&gt;=スコアリング基準!$B$32,"B","C"))))</f>
        <v/>
      </c>
      <c r="AA1590">
        <f>IFERROR(INDEX(実績DB!$I$3:$I$104,MATCH($B1590&amp;$C1590,実績DB!$J$3:$J$104,0)),"")</f>
        <v/>
      </c>
    </row>
    <row r="1591">
      <c r="A1591" t="n">
        <v>1589</v>
      </c>
      <c r="B1591" t="inlineStr">
        <is>
          <t>東京</t>
        </is>
      </c>
      <c r="C1591" t="inlineStr">
        <is>
          <t>岩井変電所</t>
        </is>
      </c>
      <c r="D1591" t="inlineStr">
        <is>
          <t>茨城県</t>
        </is>
      </c>
      <c r="E1591" t="n">
        <v>66</v>
      </c>
      <c r="G1591" s="3" t="n">
        <v>36.04134</v>
      </c>
      <c r="H1591" s="3" t="n">
        <v>139.891499</v>
      </c>
      <c r="I1591" t="inlineStr">
        <is>
          <t>OSM実測</t>
        </is>
      </c>
      <c r="J1591" t="n">
        <v>52</v>
      </c>
      <c r="K1591" t="n">
        <v>54</v>
      </c>
      <c r="L1591" t="n">
        <v>-51</v>
      </c>
      <c r="M1591" t="n">
        <v>3</v>
      </c>
      <c r="N1591" t="n">
        <v>0</v>
      </c>
      <c r="O1591" t="inlineStr">
        <is>
          <t>不可 #3</t>
        </is>
      </c>
      <c r="P1591" t="inlineStr">
        <is>
          <t>有り</t>
        </is>
      </c>
      <c r="R1591" s="4">
        <f>IF(COUNT($M1591:$N1591)=0,"",IF(AND(IF($N1591&lt;&gt;"",$N1591,$M1591)&lt;=0,$O1591&lt;&gt;"可"),"警告",""))</f>
        <v/>
      </c>
      <c r="S1591" s="4">
        <f>IF(COUNT($M1591:$N1591)=0,0,IF(IF($N1591&lt;&gt;"",$N1591,$M1591)&gt;=スコアリング基準!$B$20,スコアリング基準!$C$20,IF(IF($N1591&lt;&gt;"",$N1591,$M1591)&gt;=スコアリング基準!$B$21,スコアリング基準!$C$21,IF(IF($N1591&lt;&gt;"",$N1591,$M1591)&gt;0,スコアリング基準!$C$22,0))))</f>
        <v/>
      </c>
      <c r="T1591" s="4">
        <f>IF($O1591="可",スコアリング基準!$C$23,0)</f>
        <v/>
      </c>
      <c r="U1591" s="4">
        <f>IF(OR(COUNT($K1591:$L1591)&lt;2,$K1591=0),0,IF(ABS($L1591)/$K1591&lt;=スコアリング基準!$B$24,スコアリング基準!$C$24,IF(ABS($L1591)/$K1591&lt;=スコアリング基準!$B$25,スコアリング基準!$C$25,IF(ABS($L1591)/$K1591&lt;=スコアリング基準!$B$26,スコアリング基準!$C$26,0))))</f>
        <v/>
      </c>
      <c r="V1591" s="4">
        <f>IF($P1591="なし",スコアリング基準!$C$27,0)</f>
        <v/>
      </c>
      <c r="W1591" s="4">
        <f>IF($F1591="",0,IF(ISNUMBER($F1591),IF($F1591&lt;=スコアリング基準!$B$28,スコアリング基準!$C$28,スコアリング基準!$C$29),0))</f>
        <v/>
      </c>
      <c r="X1591" s="4">
        <f>IFERROR(VLOOKUP($B1591,スコアリング基準!$A$36:$B$46,2,FALSE),0)</f>
        <v/>
      </c>
      <c r="Y1591" s="4">
        <f>SUM($S1591:$X1591)</f>
        <v/>
      </c>
      <c r="Z1591" s="4">
        <f>IF(COUNT($M1591:$N1591)=0,"データ無",IF($Y1591&gt;=スコアリング基準!$B$30,"S",IF($Y1591&gt;=スコアリング基準!$B$31,"A",IF($Y1591&gt;=スコアリング基準!$B$32,"B","C"))))</f>
        <v/>
      </c>
      <c r="AA1591">
        <f>IFERROR(INDEX(実績DB!$I$3:$I$104,MATCH($B1591&amp;$C1591,実績DB!$J$3:$J$104,0)),"")</f>
        <v/>
      </c>
    </row>
    <row r="1592">
      <c r="A1592" t="n">
        <v>1590</v>
      </c>
      <c r="B1592" t="inlineStr">
        <is>
          <t>東京</t>
        </is>
      </c>
      <c r="C1592" t="inlineStr">
        <is>
          <t>岩戸変電所</t>
        </is>
      </c>
      <c r="D1592" t="inlineStr">
        <is>
          <t>神奈川県</t>
        </is>
      </c>
      <c r="E1592" t="n">
        <v>66</v>
      </c>
      <c r="G1592" s="3" t="n">
        <v>35.239232</v>
      </c>
      <c r="H1592" s="3" t="n">
        <v>139.679765</v>
      </c>
      <c r="I1592" t="inlineStr">
        <is>
          <t>OSM実測</t>
        </is>
      </c>
      <c r="J1592" t="n">
        <v>47</v>
      </c>
      <c r="K1592" t="n">
        <v>49</v>
      </c>
      <c r="L1592" t="n">
        <v>-40</v>
      </c>
      <c r="M1592" t="n">
        <v>9</v>
      </c>
      <c r="N1592" t="n">
        <v>0</v>
      </c>
      <c r="O1592" t="inlineStr">
        <is>
          <t>不可 #3</t>
        </is>
      </c>
      <c r="P1592" t="inlineStr">
        <is>
          <t>有り</t>
        </is>
      </c>
      <c r="R1592" s="4">
        <f>IF(COUNT($M1592:$N1592)=0,"",IF(AND(IF($N1592&lt;&gt;"",$N1592,$M1592)&lt;=0,$O1592&lt;&gt;"可"),"警告",""))</f>
        <v/>
      </c>
      <c r="S1592" s="4">
        <f>IF(COUNT($M1592:$N1592)=0,0,IF(IF($N1592&lt;&gt;"",$N1592,$M1592)&gt;=スコアリング基準!$B$20,スコアリング基準!$C$20,IF(IF($N1592&lt;&gt;"",$N1592,$M1592)&gt;=スコアリング基準!$B$21,スコアリング基準!$C$21,IF(IF($N1592&lt;&gt;"",$N1592,$M1592)&gt;0,スコアリング基準!$C$22,0))))</f>
        <v/>
      </c>
      <c r="T1592" s="4">
        <f>IF($O1592="可",スコアリング基準!$C$23,0)</f>
        <v/>
      </c>
      <c r="U1592" s="4">
        <f>IF(OR(COUNT($K1592:$L1592)&lt;2,$K1592=0),0,IF(ABS($L1592)/$K1592&lt;=スコアリング基準!$B$24,スコアリング基準!$C$24,IF(ABS($L1592)/$K1592&lt;=スコアリング基準!$B$25,スコアリング基準!$C$25,IF(ABS($L1592)/$K1592&lt;=スコアリング基準!$B$26,スコアリング基準!$C$26,0))))</f>
        <v/>
      </c>
      <c r="V1592" s="4">
        <f>IF($P1592="なし",スコアリング基準!$C$27,0)</f>
        <v/>
      </c>
      <c r="W1592" s="4">
        <f>IF($F1592="",0,IF(ISNUMBER($F1592),IF($F1592&lt;=スコアリング基準!$B$28,スコアリング基準!$C$28,スコアリング基準!$C$29),0))</f>
        <v/>
      </c>
      <c r="X1592" s="4">
        <f>IFERROR(VLOOKUP($B1592,スコアリング基準!$A$36:$B$46,2,FALSE),0)</f>
        <v/>
      </c>
      <c r="Y1592" s="4">
        <f>SUM($S1592:$X1592)</f>
        <v/>
      </c>
      <c r="Z1592" s="4">
        <f>IF(COUNT($M1592:$N1592)=0,"データ無",IF($Y1592&gt;=スコアリング基準!$B$30,"S",IF($Y1592&gt;=スコアリング基準!$B$31,"A",IF($Y1592&gt;=スコアリング基準!$B$32,"B","C"))))</f>
        <v/>
      </c>
      <c r="AA1592">
        <f>IFERROR(INDEX(実績DB!$I$3:$I$104,MATCH($B1592&amp;$C1592,実績DB!$J$3:$J$104,0)),"")</f>
        <v/>
      </c>
    </row>
    <row r="1593">
      <c r="A1593" t="n">
        <v>1591</v>
      </c>
      <c r="B1593" t="inlineStr">
        <is>
          <t>東京</t>
        </is>
      </c>
      <c r="C1593" t="inlineStr">
        <is>
          <t>岩曽変電所</t>
        </is>
      </c>
      <c r="D1593" t="inlineStr">
        <is>
          <t>栃木県</t>
        </is>
      </c>
      <c r="E1593" t="n">
        <v>66</v>
      </c>
      <c r="G1593" s="3" t="n">
        <v>36.592309</v>
      </c>
      <c r="H1593" s="3" t="n">
        <v>139.907256</v>
      </c>
      <c r="I1593" t="inlineStr">
        <is>
          <t>OSM実測</t>
        </is>
      </c>
      <c r="J1593" t="n">
        <v>38</v>
      </c>
      <c r="K1593" t="n">
        <v>39</v>
      </c>
      <c r="L1593" t="n">
        <v>-35</v>
      </c>
      <c r="M1593" t="n">
        <v>4</v>
      </c>
      <c r="N1593" t="n">
        <v>0</v>
      </c>
      <c r="O1593" t="inlineStr">
        <is>
          <t>不可 #3</t>
        </is>
      </c>
      <c r="P1593" t="inlineStr">
        <is>
          <t>有り</t>
        </is>
      </c>
      <c r="R1593" s="4">
        <f>IF(COUNT($M1593:$N1593)=0,"",IF(AND(IF($N1593&lt;&gt;"",$N1593,$M1593)&lt;=0,$O1593&lt;&gt;"可"),"警告",""))</f>
        <v/>
      </c>
      <c r="S1593" s="4">
        <f>IF(COUNT($M1593:$N1593)=0,0,IF(IF($N1593&lt;&gt;"",$N1593,$M1593)&gt;=スコアリング基準!$B$20,スコアリング基準!$C$20,IF(IF($N1593&lt;&gt;"",$N1593,$M1593)&gt;=スコアリング基準!$B$21,スコアリング基準!$C$21,IF(IF($N1593&lt;&gt;"",$N1593,$M1593)&gt;0,スコアリング基準!$C$22,0))))</f>
        <v/>
      </c>
      <c r="T1593" s="4">
        <f>IF($O1593="可",スコアリング基準!$C$23,0)</f>
        <v/>
      </c>
      <c r="U1593" s="4">
        <f>IF(OR(COUNT($K1593:$L1593)&lt;2,$K1593=0),0,IF(ABS($L1593)/$K1593&lt;=スコアリング基準!$B$24,スコアリング基準!$C$24,IF(ABS($L1593)/$K1593&lt;=スコアリング基準!$B$25,スコアリング基準!$C$25,IF(ABS($L1593)/$K1593&lt;=スコアリング基準!$B$26,スコアリング基準!$C$26,0))))</f>
        <v/>
      </c>
      <c r="V1593" s="4">
        <f>IF($P1593="なし",スコアリング基準!$C$27,0)</f>
        <v/>
      </c>
      <c r="W1593" s="4">
        <f>IF($F1593="",0,IF(ISNUMBER($F1593),IF($F1593&lt;=スコアリング基準!$B$28,スコアリング基準!$C$28,スコアリング基準!$C$29),0))</f>
        <v/>
      </c>
      <c r="X1593" s="4">
        <f>IFERROR(VLOOKUP($B1593,スコアリング基準!$A$36:$B$46,2,FALSE),0)</f>
        <v/>
      </c>
      <c r="Y1593" s="4">
        <f>SUM($S1593:$X1593)</f>
        <v/>
      </c>
      <c r="Z1593" s="4">
        <f>IF(COUNT($M1593:$N1593)=0,"データ無",IF($Y1593&gt;=スコアリング基準!$B$30,"S",IF($Y1593&gt;=スコアリング基準!$B$31,"A",IF($Y1593&gt;=スコアリング基準!$B$32,"B","C"))))</f>
        <v/>
      </c>
      <c r="AA1593">
        <f>IFERROR(INDEX(実績DB!$I$3:$I$104,MATCH($B1593&amp;$C1593,実績DB!$J$3:$J$104,0)),"")</f>
        <v/>
      </c>
    </row>
    <row r="1594">
      <c r="A1594" t="n">
        <v>1592</v>
      </c>
      <c r="B1594" t="inlineStr">
        <is>
          <t>東京</t>
        </is>
      </c>
      <c r="C1594" t="inlineStr">
        <is>
          <t>岩瀬変電所</t>
        </is>
      </c>
      <c r="D1594" t="inlineStr">
        <is>
          <t>茨城県</t>
        </is>
      </c>
      <c r="E1594" t="n">
        <v>66</v>
      </c>
      <c r="G1594" s="3" t="n">
        <v>36.366772</v>
      </c>
      <c r="H1594" s="3" t="n">
        <v>140.114048</v>
      </c>
      <c r="I1594" t="inlineStr">
        <is>
          <t>OSM実測</t>
        </is>
      </c>
      <c r="J1594" t="n">
        <v>57</v>
      </c>
      <c r="K1594" t="n">
        <v>59</v>
      </c>
      <c r="L1594" t="n">
        <v>-59</v>
      </c>
      <c r="M1594" t="n">
        <v>0</v>
      </c>
      <c r="N1594" t="n">
        <v>0</v>
      </c>
      <c r="O1594" t="inlineStr">
        <is>
          <t>不可 #3</t>
        </is>
      </c>
      <c r="P1594" t="inlineStr">
        <is>
          <t>有り</t>
        </is>
      </c>
      <c r="R1594" s="4">
        <f>IF(COUNT($M1594:$N1594)=0,"",IF(AND(IF($N1594&lt;&gt;"",$N1594,$M1594)&lt;=0,$O1594&lt;&gt;"可"),"警告",""))</f>
        <v/>
      </c>
      <c r="S1594" s="4">
        <f>IF(COUNT($M1594:$N1594)=0,0,IF(IF($N1594&lt;&gt;"",$N1594,$M1594)&gt;=スコアリング基準!$B$20,スコアリング基準!$C$20,IF(IF($N1594&lt;&gt;"",$N1594,$M1594)&gt;=スコアリング基準!$B$21,スコアリング基準!$C$21,IF(IF($N1594&lt;&gt;"",$N1594,$M1594)&gt;0,スコアリング基準!$C$22,0))))</f>
        <v/>
      </c>
      <c r="T1594" s="4">
        <f>IF($O1594="可",スコアリング基準!$C$23,0)</f>
        <v/>
      </c>
      <c r="U1594" s="4">
        <f>IF(OR(COUNT($K1594:$L1594)&lt;2,$K1594=0),0,IF(ABS($L1594)/$K1594&lt;=スコアリング基準!$B$24,スコアリング基準!$C$24,IF(ABS($L1594)/$K1594&lt;=スコアリング基準!$B$25,スコアリング基準!$C$25,IF(ABS($L1594)/$K1594&lt;=スコアリング基準!$B$26,スコアリング基準!$C$26,0))))</f>
        <v/>
      </c>
      <c r="V1594" s="4">
        <f>IF($P1594="なし",スコアリング基準!$C$27,0)</f>
        <v/>
      </c>
      <c r="W1594" s="4">
        <f>IF($F1594="",0,IF(ISNUMBER($F1594),IF($F1594&lt;=スコアリング基準!$B$28,スコアリング基準!$C$28,スコアリング基準!$C$29),0))</f>
        <v/>
      </c>
      <c r="X1594" s="4">
        <f>IFERROR(VLOOKUP($B1594,スコアリング基準!$A$36:$B$46,2,FALSE),0)</f>
        <v/>
      </c>
      <c r="Y1594" s="4">
        <f>SUM($S1594:$X1594)</f>
        <v/>
      </c>
      <c r="Z1594" s="4">
        <f>IF(COUNT($M1594:$N1594)=0,"データ無",IF($Y1594&gt;=スコアリング基準!$B$30,"S",IF($Y1594&gt;=スコアリング基準!$B$31,"A",IF($Y1594&gt;=スコアリング基準!$B$32,"B","C"))))</f>
        <v/>
      </c>
      <c r="AA1594">
        <f>IFERROR(INDEX(実績DB!$I$3:$I$104,MATCH($B1594&amp;$C1594,実績DB!$J$3:$J$104,0)),"")</f>
        <v/>
      </c>
    </row>
    <row r="1595">
      <c r="A1595" t="n">
        <v>1593</v>
      </c>
      <c r="B1595" t="inlineStr">
        <is>
          <t>東京</t>
        </is>
      </c>
      <c r="C1595" t="inlineStr">
        <is>
          <t>岩瀬開閉所</t>
        </is>
      </c>
      <c r="D1595" t="inlineStr">
        <is>
          <t>神奈川県</t>
        </is>
      </c>
      <c r="E1595" t="n">
        <v>66</v>
      </c>
      <c r="G1595" s="3" t="n">
        <v>35.357769</v>
      </c>
      <c r="H1595" s="3" t="n">
        <v>139.544092</v>
      </c>
      <c r="I1595" t="inlineStr">
        <is>
          <t>OSM実測</t>
        </is>
      </c>
      <c r="J1595" t="n">
        <v>57</v>
      </c>
      <c r="K1595" t="n">
        <v>59</v>
      </c>
      <c r="L1595" t="n">
        <v>-59</v>
      </c>
      <c r="M1595" t="n">
        <v>0</v>
      </c>
      <c r="N1595" t="n">
        <v>0</v>
      </c>
      <c r="O1595" t="inlineStr">
        <is>
          <t>不可 #3</t>
        </is>
      </c>
      <c r="P1595" t="inlineStr">
        <is>
          <t>有り</t>
        </is>
      </c>
      <c r="R1595" s="4">
        <f>IF(COUNT($M1595:$N1595)=0,"",IF(AND(IF($N1595&lt;&gt;"",$N1595,$M1595)&lt;=0,$O1595&lt;&gt;"可"),"警告",""))</f>
        <v/>
      </c>
      <c r="S1595" s="4">
        <f>IF(COUNT($M1595:$N1595)=0,0,IF(IF($N1595&lt;&gt;"",$N1595,$M1595)&gt;=スコアリング基準!$B$20,スコアリング基準!$C$20,IF(IF($N1595&lt;&gt;"",$N1595,$M1595)&gt;=スコアリング基準!$B$21,スコアリング基準!$C$21,IF(IF($N1595&lt;&gt;"",$N1595,$M1595)&gt;0,スコアリング基準!$C$22,0))))</f>
        <v/>
      </c>
      <c r="T1595" s="4">
        <f>IF($O1595="可",スコアリング基準!$C$23,0)</f>
        <v/>
      </c>
      <c r="U1595" s="4">
        <f>IF(OR(COUNT($K1595:$L1595)&lt;2,$K1595=0),0,IF(ABS($L1595)/$K1595&lt;=スコアリング基準!$B$24,スコアリング基準!$C$24,IF(ABS($L1595)/$K1595&lt;=スコアリング基準!$B$25,スコアリング基準!$C$25,IF(ABS($L1595)/$K1595&lt;=スコアリング基準!$B$26,スコアリング基準!$C$26,0))))</f>
        <v/>
      </c>
      <c r="V1595" s="4">
        <f>IF($P1595="なし",スコアリング基準!$C$27,0)</f>
        <v/>
      </c>
      <c r="W1595" s="4">
        <f>IF($F1595="",0,IF(ISNUMBER($F1595),IF($F1595&lt;=スコアリング基準!$B$28,スコアリング基準!$C$28,スコアリング基準!$C$29),0))</f>
        <v/>
      </c>
      <c r="X1595" s="4">
        <f>IFERROR(VLOOKUP($B1595,スコアリング基準!$A$36:$B$46,2,FALSE),0)</f>
        <v/>
      </c>
      <c r="Y1595" s="4">
        <f>SUM($S1595:$X1595)</f>
        <v/>
      </c>
      <c r="Z1595" s="4">
        <f>IF(COUNT($M1595:$N1595)=0,"データ無",IF($Y1595&gt;=スコアリング基準!$B$30,"S",IF($Y1595&gt;=スコアリング基準!$B$31,"A",IF($Y1595&gt;=スコアリング基準!$B$32,"B","C"))))</f>
        <v/>
      </c>
      <c r="AA1595">
        <f>IFERROR(INDEX(実績DB!$I$3:$I$104,MATCH($B1595&amp;$C1595,実績DB!$J$3:$J$104,0)),"")</f>
        <v/>
      </c>
    </row>
    <row r="1596">
      <c r="A1596" t="n">
        <v>1594</v>
      </c>
      <c r="B1596" t="inlineStr">
        <is>
          <t>東京</t>
        </is>
      </c>
      <c r="C1596" t="inlineStr">
        <is>
          <t>岩間変電所</t>
        </is>
      </c>
      <c r="D1596" t="inlineStr">
        <is>
          <t>茨城県</t>
        </is>
      </c>
      <c r="E1596" t="n">
        <v>66</v>
      </c>
      <c r="G1596" s="3" t="n">
        <v>36.27956</v>
      </c>
      <c r="H1596" s="3" t="n">
        <v>140.335175</v>
      </c>
      <c r="I1596" t="inlineStr">
        <is>
          <t>OSM実測</t>
        </is>
      </c>
      <c r="J1596" t="n">
        <v>57</v>
      </c>
      <c r="K1596" t="n">
        <v>59</v>
      </c>
      <c r="L1596" t="n">
        <v>-59</v>
      </c>
      <c r="M1596" t="n">
        <v>0</v>
      </c>
      <c r="N1596" t="n">
        <v>0</v>
      </c>
      <c r="O1596" t="inlineStr">
        <is>
          <t>不可 #3</t>
        </is>
      </c>
      <c r="P1596" t="inlineStr">
        <is>
          <t>有り</t>
        </is>
      </c>
      <c r="R1596" s="4">
        <f>IF(COUNT($M1596:$N1596)=0,"",IF(AND(IF($N1596&lt;&gt;"",$N1596,$M1596)&lt;=0,$O1596&lt;&gt;"可"),"警告",""))</f>
        <v/>
      </c>
      <c r="S1596" s="4">
        <f>IF(COUNT($M1596:$N1596)=0,0,IF(IF($N1596&lt;&gt;"",$N1596,$M1596)&gt;=スコアリング基準!$B$20,スコアリング基準!$C$20,IF(IF($N1596&lt;&gt;"",$N1596,$M1596)&gt;=スコアリング基準!$B$21,スコアリング基準!$C$21,IF(IF($N1596&lt;&gt;"",$N1596,$M1596)&gt;0,スコアリング基準!$C$22,0))))</f>
        <v/>
      </c>
      <c r="T1596" s="4">
        <f>IF($O1596="可",スコアリング基準!$C$23,0)</f>
        <v/>
      </c>
      <c r="U1596" s="4">
        <f>IF(OR(COUNT($K1596:$L1596)&lt;2,$K1596=0),0,IF(ABS($L1596)/$K1596&lt;=スコアリング基準!$B$24,スコアリング基準!$C$24,IF(ABS($L1596)/$K1596&lt;=スコアリング基準!$B$25,スコアリング基準!$C$25,IF(ABS($L1596)/$K1596&lt;=スコアリング基準!$B$26,スコアリング基準!$C$26,0))))</f>
        <v/>
      </c>
      <c r="V1596" s="4">
        <f>IF($P1596="なし",スコアリング基準!$C$27,0)</f>
        <v/>
      </c>
      <c r="W1596" s="4">
        <f>IF($F1596="",0,IF(ISNUMBER($F1596),IF($F1596&lt;=スコアリング基準!$B$28,スコアリング基準!$C$28,スコアリング基準!$C$29),0))</f>
        <v/>
      </c>
      <c r="X1596" s="4">
        <f>IFERROR(VLOOKUP($B1596,スコアリング基準!$A$36:$B$46,2,FALSE),0)</f>
        <v/>
      </c>
      <c r="Y1596" s="4">
        <f>SUM($S1596:$X1596)</f>
        <v/>
      </c>
      <c r="Z1596" s="4">
        <f>IF(COUNT($M1596:$N1596)=0,"データ無",IF($Y1596&gt;=スコアリング基準!$B$30,"S",IF($Y1596&gt;=スコアリング基準!$B$31,"A",IF($Y1596&gt;=スコアリング基準!$B$32,"B","C"))))</f>
        <v/>
      </c>
      <c r="AA1596">
        <f>IFERROR(INDEX(実績DB!$I$3:$I$104,MATCH($B1596&amp;$C1596,実績DB!$J$3:$J$104,0)),"")</f>
        <v/>
      </c>
    </row>
    <row r="1597">
      <c r="A1597" t="n">
        <v>1595</v>
      </c>
      <c r="B1597" t="inlineStr">
        <is>
          <t>東京</t>
        </is>
      </c>
      <c r="C1597" t="inlineStr">
        <is>
          <t>岬町変電所</t>
        </is>
      </c>
      <c r="D1597" t="inlineStr">
        <is>
          <t>千葉県</t>
        </is>
      </c>
      <c r="E1597" t="n">
        <v>66</v>
      </c>
      <c r="G1597" s="3" t="n">
        <v>35.298634</v>
      </c>
      <c r="H1597" s="3" t="n">
        <v>140.357859</v>
      </c>
      <c r="I1597" t="inlineStr">
        <is>
          <t>OSM実測</t>
        </is>
      </c>
      <c r="J1597" t="n">
        <v>38</v>
      </c>
      <c r="K1597" t="n">
        <v>39</v>
      </c>
      <c r="L1597" t="n">
        <v>-36</v>
      </c>
      <c r="M1597" t="n">
        <v>3</v>
      </c>
      <c r="N1597" t="n">
        <v>0</v>
      </c>
      <c r="O1597" t="inlineStr">
        <is>
          <t>不可 #3</t>
        </is>
      </c>
      <c r="P1597" t="inlineStr">
        <is>
          <t>有り</t>
        </is>
      </c>
      <c r="R1597" s="4">
        <f>IF(COUNT($M1597:$N1597)=0,"",IF(AND(IF($N1597&lt;&gt;"",$N1597,$M1597)&lt;=0,$O1597&lt;&gt;"可"),"警告",""))</f>
        <v/>
      </c>
      <c r="S1597" s="4">
        <f>IF(COUNT($M1597:$N1597)=0,0,IF(IF($N1597&lt;&gt;"",$N1597,$M1597)&gt;=スコアリング基準!$B$20,スコアリング基準!$C$20,IF(IF($N1597&lt;&gt;"",$N1597,$M1597)&gt;=スコアリング基準!$B$21,スコアリング基準!$C$21,IF(IF($N1597&lt;&gt;"",$N1597,$M1597)&gt;0,スコアリング基準!$C$22,0))))</f>
        <v/>
      </c>
      <c r="T1597" s="4">
        <f>IF($O1597="可",スコアリング基準!$C$23,0)</f>
        <v/>
      </c>
      <c r="U1597" s="4">
        <f>IF(OR(COUNT($K1597:$L1597)&lt;2,$K1597=0),0,IF(ABS($L1597)/$K1597&lt;=スコアリング基準!$B$24,スコアリング基準!$C$24,IF(ABS($L1597)/$K1597&lt;=スコアリング基準!$B$25,スコアリング基準!$C$25,IF(ABS($L1597)/$K1597&lt;=スコアリング基準!$B$26,スコアリング基準!$C$26,0))))</f>
        <v/>
      </c>
      <c r="V1597" s="4">
        <f>IF($P1597="なし",スコアリング基準!$C$27,0)</f>
        <v/>
      </c>
      <c r="W1597" s="4">
        <f>IF($F1597="",0,IF(ISNUMBER($F1597),IF($F1597&lt;=スコアリング基準!$B$28,スコアリング基準!$C$28,スコアリング基準!$C$29),0))</f>
        <v/>
      </c>
      <c r="X1597" s="4">
        <f>IFERROR(VLOOKUP($B1597,スコアリング基準!$A$36:$B$46,2,FALSE),0)</f>
        <v/>
      </c>
      <c r="Y1597" s="4">
        <f>SUM($S1597:$X1597)</f>
        <v/>
      </c>
      <c r="Z1597" s="4">
        <f>IF(COUNT($M1597:$N1597)=0,"データ無",IF($Y1597&gt;=スコアリング基準!$B$30,"S",IF($Y1597&gt;=スコアリング基準!$B$31,"A",IF($Y1597&gt;=スコアリング基準!$B$32,"B","C"))))</f>
        <v/>
      </c>
      <c r="AA1597">
        <f>IFERROR(INDEX(実績DB!$I$3:$I$104,MATCH($B1597&amp;$C1597,実績DB!$J$3:$J$104,0)),"")</f>
        <v/>
      </c>
    </row>
    <row r="1598">
      <c r="A1598" t="n">
        <v>1596</v>
      </c>
      <c r="B1598" t="inlineStr">
        <is>
          <t>東京</t>
        </is>
      </c>
      <c r="C1598" t="inlineStr">
        <is>
          <t>岸町変電所</t>
        </is>
      </c>
      <c r="D1598" t="inlineStr">
        <is>
          <t>埼玉県</t>
        </is>
      </c>
      <c r="E1598" t="n">
        <v>66</v>
      </c>
      <c r="G1598" s="3" t="n">
        <v>35.855913</v>
      </c>
      <c r="H1598" s="3" t="n">
        <v>139.651746</v>
      </c>
      <c r="I1598" t="inlineStr">
        <is>
          <t>OSM実測</t>
        </is>
      </c>
      <c r="J1598" t="n">
        <v>57</v>
      </c>
      <c r="K1598" t="n">
        <v>59</v>
      </c>
      <c r="L1598" t="n">
        <v>-40</v>
      </c>
      <c r="M1598" t="n">
        <v>19</v>
      </c>
      <c r="N1598" t="n">
        <v>0</v>
      </c>
      <c r="O1598" t="inlineStr">
        <is>
          <t>不可 #3</t>
        </is>
      </c>
      <c r="P1598" t="inlineStr">
        <is>
          <t>有り</t>
        </is>
      </c>
      <c r="R1598" s="4">
        <f>IF(COUNT($M1598:$N1598)=0,"",IF(AND(IF($N1598&lt;&gt;"",$N1598,$M1598)&lt;=0,$O1598&lt;&gt;"可"),"警告",""))</f>
        <v/>
      </c>
      <c r="S1598" s="4">
        <f>IF(COUNT($M1598:$N1598)=0,0,IF(IF($N1598&lt;&gt;"",$N1598,$M1598)&gt;=スコアリング基準!$B$20,スコアリング基準!$C$20,IF(IF($N1598&lt;&gt;"",$N1598,$M1598)&gt;=スコアリング基準!$B$21,スコアリング基準!$C$21,IF(IF($N1598&lt;&gt;"",$N1598,$M1598)&gt;0,スコアリング基準!$C$22,0))))</f>
        <v/>
      </c>
      <c r="T1598" s="4">
        <f>IF($O1598="可",スコアリング基準!$C$23,0)</f>
        <v/>
      </c>
      <c r="U1598" s="4">
        <f>IF(OR(COUNT($K1598:$L1598)&lt;2,$K1598=0),0,IF(ABS($L1598)/$K1598&lt;=スコアリング基準!$B$24,スコアリング基準!$C$24,IF(ABS($L1598)/$K1598&lt;=スコアリング基準!$B$25,スコアリング基準!$C$25,IF(ABS($L1598)/$K1598&lt;=スコアリング基準!$B$26,スコアリング基準!$C$26,0))))</f>
        <v/>
      </c>
      <c r="V1598" s="4">
        <f>IF($P1598="なし",スコアリング基準!$C$27,0)</f>
        <v/>
      </c>
      <c r="W1598" s="4">
        <f>IF($F1598="",0,IF(ISNUMBER($F1598),IF($F1598&lt;=スコアリング基準!$B$28,スコアリング基準!$C$28,スコアリング基準!$C$29),0))</f>
        <v/>
      </c>
      <c r="X1598" s="4">
        <f>IFERROR(VLOOKUP($B1598,スコアリング基準!$A$36:$B$46,2,FALSE),0)</f>
        <v/>
      </c>
      <c r="Y1598" s="4">
        <f>SUM($S1598:$X1598)</f>
        <v/>
      </c>
      <c r="Z1598" s="4">
        <f>IF(COUNT($M1598:$N1598)=0,"データ無",IF($Y1598&gt;=スコアリング基準!$B$30,"S",IF($Y1598&gt;=スコアリング基準!$B$31,"A",IF($Y1598&gt;=スコアリング基準!$B$32,"B","C"))))</f>
        <v/>
      </c>
      <c r="AA1598">
        <f>IFERROR(INDEX(実績DB!$I$3:$I$104,MATCH($B1598&amp;$C1598,実績DB!$J$3:$J$104,0)),"")</f>
        <v/>
      </c>
    </row>
    <row r="1599">
      <c r="A1599" t="n">
        <v>1597</v>
      </c>
      <c r="B1599" t="inlineStr">
        <is>
          <t>東京</t>
        </is>
      </c>
      <c r="C1599" t="inlineStr">
        <is>
          <t>嵐山変電所</t>
        </is>
      </c>
      <c r="D1599" t="inlineStr">
        <is>
          <t>埼玉県</t>
        </is>
      </c>
      <c r="E1599" t="n">
        <v>66</v>
      </c>
      <c r="G1599" s="3" t="n">
        <v>36.042806</v>
      </c>
      <c r="H1599" s="3" t="n">
        <v>139.313413</v>
      </c>
      <c r="I1599" t="inlineStr">
        <is>
          <t>OSM実測</t>
        </is>
      </c>
      <c r="J1599" t="n">
        <v>57</v>
      </c>
      <c r="K1599" t="n">
        <v>59</v>
      </c>
      <c r="L1599" t="n">
        <v>-59</v>
      </c>
      <c r="M1599" t="n">
        <v>0</v>
      </c>
      <c r="N1599" t="n">
        <v>0</v>
      </c>
      <c r="O1599" t="inlineStr">
        <is>
          <t>不可 #3</t>
        </is>
      </c>
      <c r="P1599" t="inlineStr">
        <is>
          <t>有り</t>
        </is>
      </c>
      <c r="R1599" s="4">
        <f>IF(COUNT($M1599:$N1599)=0,"",IF(AND(IF($N1599&lt;&gt;"",$N1599,$M1599)&lt;=0,$O1599&lt;&gt;"可"),"警告",""))</f>
        <v/>
      </c>
      <c r="S1599" s="4">
        <f>IF(COUNT($M1599:$N1599)=0,0,IF(IF($N1599&lt;&gt;"",$N1599,$M1599)&gt;=スコアリング基準!$B$20,スコアリング基準!$C$20,IF(IF($N1599&lt;&gt;"",$N1599,$M1599)&gt;=スコアリング基準!$B$21,スコアリング基準!$C$21,IF(IF($N1599&lt;&gt;"",$N1599,$M1599)&gt;0,スコアリング基準!$C$22,0))))</f>
        <v/>
      </c>
      <c r="T1599" s="4">
        <f>IF($O1599="可",スコアリング基準!$C$23,0)</f>
        <v/>
      </c>
      <c r="U1599" s="4">
        <f>IF(OR(COUNT($K1599:$L1599)&lt;2,$K1599=0),0,IF(ABS($L1599)/$K1599&lt;=スコアリング基準!$B$24,スコアリング基準!$C$24,IF(ABS($L1599)/$K1599&lt;=スコアリング基準!$B$25,スコアリング基準!$C$25,IF(ABS($L1599)/$K1599&lt;=スコアリング基準!$B$26,スコアリング基準!$C$26,0))))</f>
        <v/>
      </c>
      <c r="V1599" s="4">
        <f>IF($P1599="なし",スコアリング基準!$C$27,0)</f>
        <v/>
      </c>
      <c r="W1599" s="4">
        <f>IF($F1599="",0,IF(ISNUMBER($F1599),IF($F1599&lt;=スコアリング基準!$B$28,スコアリング基準!$C$28,スコアリング基準!$C$29),0))</f>
        <v/>
      </c>
      <c r="X1599" s="4">
        <f>IFERROR(VLOOKUP($B1599,スコアリング基準!$A$36:$B$46,2,FALSE),0)</f>
        <v/>
      </c>
      <c r="Y1599" s="4">
        <f>SUM($S1599:$X1599)</f>
        <v/>
      </c>
      <c r="Z1599" s="4">
        <f>IF(COUNT($M1599:$N1599)=0,"データ無",IF($Y1599&gt;=スコアリング基準!$B$30,"S",IF($Y1599&gt;=スコアリング基準!$B$31,"A",IF($Y1599&gt;=スコアリング基準!$B$32,"B","C"))))</f>
        <v/>
      </c>
      <c r="AA1599">
        <f>IFERROR(INDEX(実績DB!$I$3:$I$104,MATCH($B1599&amp;$C1599,実績DB!$J$3:$J$104,0)),"")</f>
        <v/>
      </c>
    </row>
    <row r="1600">
      <c r="A1600" t="n">
        <v>1598</v>
      </c>
      <c r="B1600" t="inlineStr">
        <is>
          <t>東京</t>
        </is>
      </c>
      <c r="C1600" t="inlineStr">
        <is>
          <t>川俣変電所</t>
        </is>
      </c>
      <c r="D1600" t="inlineStr">
        <is>
          <t>栃木県</t>
        </is>
      </c>
      <c r="E1600" t="n">
        <v>66</v>
      </c>
      <c r="G1600" s="3" t="n">
        <v>36.873761</v>
      </c>
      <c r="H1600" s="3" t="n">
        <v>139.521099</v>
      </c>
      <c r="I1600" t="inlineStr">
        <is>
          <t>OSM実測</t>
        </is>
      </c>
      <c r="J1600" t="n">
        <v>2</v>
      </c>
      <c r="K1600" t="n">
        <v>2</v>
      </c>
      <c r="L1600" t="n">
        <v>-2</v>
      </c>
      <c r="M1600" t="n">
        <v>0</v>
      </c>
      <c r="N1600" t="n">
        <v>0</v>
      </c>
      <c r="O1600" t="inlineStr">
        <is>
          <t>不可 #3</t>
        </is>
      </c>
      <c r="P1600" t="inlineStr">
        <is>
          <t>有り</t>
        </is>
      </c>
      <c r="R1600" s="4">
        <f>IF(COUNT($M1600:$N1600)=0,"",IF(AND(IF($N1600&lt;&gt;"",$N1600,$M1600)&lt;=0,$O1600&lt;&gt;"可"),"警告",""))</f>
        <v/>
      </c>
      <c r="S1600" s="4">
        <f>IF(COUNT($M1600:$N1600)=0,0,IF(IF($N1600&lt;&gt;"",$N1600,$M1600)&gt;=スコアリング基準!$B$20,スコアリング基準!$C$20,IF(IF($N1600&lt;&gt;"",$N1600,$M1600)&gt;=スコアリング基準!$B$21,スコアリング基準!$C$21,IF(IF($N1600&lt;&gt;"",$N1600,$M1600)&gt;0,スコアリング基準!$C$22,0))))</f>
        <v/>
      </c>
      <c r="T1600" s="4">
        <f>IF($O1600="可",スコアリング基準!$C$23,0)</f>
        <v/>
      </c>
      <c r="U1600" s="4">
        <f>IF(OR(COUNT($K1600:$L1600)&lt;2,$K1600=0),0,IF(ABS($L1600)/$K1600&lt;=スコアリング基準!$B$24,スコアリング基準!$C$24,IF(ABS($L1600)/$K1600&lt;=スコアリング基準!$B$25,スコアリング基準!$C$25,IF(ABS($L1600)/$K1600&lt;=スコアリング基準!$B$26,スコアリング基準!$C$26,0))))</f>
        <v/>
      </c>
      <c r="V1600" s="4">
        <f>IF($P1600="なし",スコアリング基準!$C$27,0)</f>
        <v/>
      </c>
      <c r="W1600" s="4">
        <f>IF($F1600="",0,IF(ISNUMBER($F1600),IF($F1600&lt;=スコアリング基準!$B$28,スコアリング基準!$C$28,スコアリング基準!$C$29),0))</f>
        <v/>
      </c>
      <c r="X1600" s="4">
        <f>IFERROR(VLOOKUP($B1600,スコアリング基準!$A$36:$B$46,2,FALSE),0)</f>
        <v/>
      </c>
      <c r="Y1600" s="4">
        <f>SUM($S1600:$X1600)</f>
        <v/>
      </c>
      <c r="Z1600" s="4">
        <f>IF(COUNT($M1600:$N1600)=0,"データ無",IF($Y1600&gt;=スコアリング基準!$B$30,"S",IF($Y1600&gt;=スコアリング基準!$B$31,"A",IF($Y1600&gt;=スコアリング基準!$B$32,"B","C"))))</f>
        <v/>
      </c>
      <c r="AA1600">
        <f>IFERROR(INDEX(実績DB!$I$3:$I$104,MATCH($B1600&amp;$C1600,実績DB!$J$3:$J$104,0)),"")</f>
        <v/>
      </c>
    </row>
    <row r="1601">
      <c r="A1601" t="n">
        <v>1599</v>
      </c>
      <c r="B1601" t="inlineStr">
        <is>
          <t>東京</t>
        </is>
      </c>
      <c r="C1601" t="inlineStr">
        <is>
          <t>川口変電所</t>
        </is>
      </c>
      <c r="D1601" t="inlineStr">
        <is>
          <t>埼玉県</t>
        </is>
      </c>
      <c r="E1601" t="n">
        <v>66</v>
      </c>
      <c r="G1601" s="3" t="n">
        <v>35.806743</v>
      </c>
      <c r="H1601" s="3" t="n">
        <v>139.733923</v>
      </c>
      <c r="I1601" t="inlineStr">
        <is>
          <t>OSM実測</t>
        </is>
      </c>
      <c r="J1601" t="n">
        <v>57</v>
      </c>
      <c r="K1601" t="n">
        <v>59</v>
      </c>
      <c r="L1601" t="n">
        <v>-40</v>
      </c>
      <c r="M1601" t="n">
        <v>19</v>
      </c>
      <c r="N1601" t="n">
        <v>0</v>
      </c>
      <c r="O1601" t="inlineStr">
        <is>
          <t>不可 #3</t>
        </is>
      </c>
      <c r="P1601" t="inlineStr">
        <is>
          <t>有り</t>
        </is>
      </c>
      <c r="R1601" s="4">
        <f>IF(COUNT($M1601:$N1601)=0,"",IF(AND(IF($N1601&lt;&gt;"",$N1601,$M1601)&lt;=0,$O1601&lt;&gt;"可"),"警告",""))</f>
        <v/>
      </c>
      <c r="S1601" s="4">
        <f>IF(COUNT($M1601:$N1601)=0,0,IF(IF($N1601&lt;&gt;"",$N1601,$M1601)&gt;=スコアリング基準!$B$20,スコアリング基準!$C$20,IF(IF($N1601&lt;&gt;"",$N1601,$M1601)&gt;=スコアリング基準!$B$21,スコアリング基準!$C$21,IF(IF($N1601&lt;&gt;"",$N1601,$M1601)&gt;0,スコアリング基準!$C$22,0))))</f>
        <v/>
      </c>
      <c r="T1601" s="4">
        <f>IF($O1601="可",スコアリング基準!$C$23,0)</f>
        <v/>
      </c>
      <c r="U1601" s="4">
        <f>IF(OR(COUNT($K1601:$L1601)&lt;2,$K1601=0),0,IF(ABS($L1601)/$K1601&lt;=スコアリング基準!$B$24,スコアリング基準!$C$24,IF(ABS($L1601)/$K1601&lt;=スコアリング基準!$B$25,スコアリング基準!$C$25,IF(ABS($L1601)/$K1601&lt;=スコアリング基準!$B$26,スコアリング基準!$C$26,0))))</f>
        <v/>
      </c>
      <c r="V1601" s="4">
        <f>IF($P1601="なし",スコアリング基準!$C$27,0)</f>
        <v/>
      </c>
      <c r="W1601" s="4">
        <f>IF($F1601="",0,IF(ISNUMBER($F1601),IF($F1601&lt;=スコアリング基準!$B$28,スコアリング基準!$C$28,スコアリング基準!$C$29),0))</f>
        <v/>
      </c>
      <c r="X1601" s="4">
        <f>IFERROR(VLOOKUP($B1601,スコアリング基準!$A$36:$B$46,2,FALSE),0)</f>
        <v/>
      </c>
      <c r="Y1601" s="4">
        <f>SUM($S1601:$X1601)</f>
        <v/>
      </c>
      <c r="Z1601" s="4">
        <f>IF(COUNT($M1601:$N1601)=0,"データ無",IF($Y1601&gt;=スコアリング基準!$B$30,"S",IF($Y1601&gt;=スコアリング基準!$B$31,"A",IF($Y1601&gt;=スコアリング基準!$B$32,"B","C"))))</f>
        <v/>
      </c>
      <c r="AA1601">
        <f>IFERROR(INDEX(実績DB!$I$3:$I$104,MATCH($B1601&amp;$C1601,実績DB!$J$3:$J$104,0)),"")</f>
        <v/>
      </c>
    </row>
    <row r="1602">
      <c r="A1602" t="n">
        <v>1600</v>
      </c>
      <c r="B1602" t="inlineStr">
        <is>
          <t>東京</t>
        </is>
      </c>
      <c r="C1602" t="inlineStr">
        <is>
          <t>川口戸塚変電所</t>
        </is>
      </c>
      <c r="D1602" t="inlineStr">
        <is>
          <t>埼玉県</t>
        </is>
      </c>
      <c r="E1602" t="n">
        <v>66</v>
      </c>
      <c r="G1602" s="3" t="n">
        <v>35.8735</v>
      </c>
      <c r="H1602" s="3" t="n">
        <v>139.749358</v>
      </c>
      <c r="I1602" t="inlineStr">
        <is>
          <t>OSM実測</t>
        </is>
      </c>
      <c r="J1602" t="n">
        <v>57</v>
      </c>
      <c r="K1602" t="n">
        <v>59</v>
      </c>
      <c r="L1602" t="n">
        <v>-40</v>
      </c>
      <c r="M1602" t="n">
        <v>19</v>
      </c>
      <c r="N1602" t="n">
        <v>0</v>
      </c>
      <c r="O1602" t="inlineStr">
        <is>
          <t>不可 #3</t>
        </is>
      </c>
      <c r="P1602" t="inlineStr">
        <is>
          <t>有り</t>
        </is>
      </c>
      <c r="R1602" s="4">
        <f>IF(COUNT($M1602:$N1602)=0,"",IF(AND(IF($N1602&lt;&gt;"",$N1602,$M1602)&lt;=0,$O1602&lt;&gt;"可"),"警告",""))</f>
        <v/>
      </c>
      <c r="S1602" s="4">
        <f>IF(COUNT($M1602:$N1602)=0,0,IF(IF($N1602&lt;&gt;"",$N1602,$M1602)&gt;=スコアリング基準!$B$20,スコアリング基準!$C$20,IF(IF($N1602&lt;&gt;"",$N1602,$M1602)&gt;=スコアリング基準!$B$21,スコアリング基準!$C$21,IF(IF($N1602&lt;&gt;"",$N1602,$M1602)&gt;0,スコアリング基準!$C$22,0))))</f>
        <v/>
      </c>
      <c r="T1602" s="4">
        <f>IF($O1602="可",スコアリング基準!$C$23,0)</f>
        <v/>
      </c>
      <c r="U1602" s="4">
        <f>IF(OR(COUNT($K1602:$L1602)&lt;2,$K1602=0),0,IF(ABS($L1602)/$K1602&lt;=スコアリング基準!$B$24,スコアリング基準!$C$24,IF(ABS($L1602)/$K1602&lt;=スコアリング基準!$B$25,スコアリング基準!$C$25,IF(ABS($L1602)/$K1602&lt;=スコアリング基準!$B$26,スコアリング基準!$C$26,0))))</f>
        <v/>
      </c>
      <c r="V1602" s="4">
        <f>IF($P1602="なし",スコアリング基準!$C$27,0)</f>
        <v/>
      </c>
      <c r="W1602" s="4">
        <f>IF($F1602="",0,IF(ISNUMBER($F1602),IF($F1602&lt;=スコアリング基準!$B$28,スコアリング基準!$C$28,スコアリング基準!$C$29),0))</f>
        <v/>
      </c>
      <c r="X1602" s="4">
        <f>IFERROR(VLOOKUP($B1602,スコアリング基準!$A$36:$B$46,2,FALSE),0)</f>
        <v/>
      </c>
      <c r="Y1602" s="4">
        <f>SUM($S1602:$X1602)</f>
        <v/>
      </c>
      <c r="Z1602" s="4">
        <f>IF(COUNT($M1602:$N1602)=0,"データ無",IF($Y1602&gt;=スコアリング基準!$B$30,"S",IF($Y1602&gt;=スコアリング基準!$B$31,"A",IF($Y1602&gt;=スコアリング基準!$B$32,"B","C"))))</f>
        <v/>
      </c>
      <c r="AA1602">
        <f>IFERROR(INDEX(実績DB!$I$3:$I$104,MATCH($B1602&amp;$C1602,実績DB!$J$3:$J$104,0)),"")</f>
        <v/>
      </c>
    </row>
    <row r="1603">
      <c r="A1603" t="n">
        <v>1601</v>
      </c>
      <c r="B1603" t="inlineStr">
        <is>
          <t>東京</t>
        </is>
      </c>
      <c r="C1603" t="inlineStr">
        <is>
          <t>川口本町変電所</t>
        </is>
      </c>
      <c r="D1603" t="inlineStr">
        <is>
          <t>埼玉県</t>
        </is>
      </c>
      <c r="E1603" t="n">
        <v>66</v>
      </c>
      <c r="G1603" s="3" t="n">
        <v>35.799124</v>
      </c>
      <c r="H1603" s="3" t="n">
        <v>139.720567</v>
      </c>
      <c r="I1603" t="inlineStr">
        <is>
          <t>OSM実測</t>
        </is>
      </c>
      <c r="J1603" t="n">
        <v>47</v>
      </c>
      <c r="K1603" t="n">
        <v>49</v>
      </c>
      <c r="L1603" t="n">
        <v>-35</v>
      </c>
      <c r="M1603" t="n">
        <v>14</v>
      </c>
      <c r="N1603" t="n">
        <v>0</v>
      </c>
      <c r="O1603" t="inlineStr">
        <is>
          <t>不可 #3</t>
        </is>
      </c>
      <c r="P1603" t="inlineStr">
        <is>
          <t>有り</t>
        </is>
      </c>
      <c r="R1603" s="4">
        <f>IF(COUNT($M1603:$N1603)=0,"",IF(AND(IF($N1603&lt;&gt;"",$N1603,$M1603)&lt;=0,$O1603&lt;&gt;"可"),"警告",""))</f>
        <v/>
      </c>
      <c r="S1603" s="4">
        <f>IF(COUNT($M1603:$N1603)=0,0,IF(IF($N1603&lt;&gt;"",$N1603,$M1603)&gt;=スコアリング基準!$B$20,スコアリング基準!$C$20,IF(IF($N1603&lt;&gt;"",$N1603,$M1603)&gt;=スコアリング基準!$B$21,スコアリング基準!$C$21,IF(IF($N1603&lt;&gt;"",$N1603,$M1603)&gt;0,スコアリング基準!$C$22,0))))</f>
        <v/>
      </c>
      <c r="T1603" s="4">
        <f>IF($O1603="可",スコアリング基準!$C$23,0)</f>
        <v/>
      </c>
      <c r="U1603" s="4">
        <f>IF(OR(COUNT($K1603:$L1603)&lt;2,$K1603=0),0,IF(ABS($L1603)/$K1603&lt;=スコアリング基準!$B$24,スコアリング基準!$C$24,IF(ABS($L1603)/$K1603&lt;=スコアリング基準!$B$25,スコアリング基準!$C$25,IF(ABS($L1603)/$K1603&lt;=スコアリング基準!$B$26,スコアリング基準!$C$26,0))))</f>
        <v/>
      </c>
      <c r="V1603" s="4">
        <f>IF($P1603="なし",スコアリング基準!$C$27,0)</f>
        <v/>
      </c>
      <c r="W1603" s="4">
        <f>IF($F1603="",0,IF(ISNUMBER($F1603),IF($F1603&lt;=スコアリング基準!$B$28,スコアリング基準!$C$28,スコアリング基準!$C$29),0))</f>
        <v/>
      </c>
      <c r="X1603" s="4">
        <f>IFERROR(VLOOKUP($B1603,スコアリング基準!$A$36:$B$46,2,FALSE),0)</f>
        <v/>
      </c>
      <c r="Y1603" s="4">
        <f>SUM($S1603:$X1603)</f>
        <v/>
      </c>
      <c r="Z1603" s="4">
        <f>IF(COUNT($M1603:$N1603)=0,"データ無",IF($Y1603&gt;=スコアリング基準!$B$30,"S",IF($Y1603&gt;=スコアリング基準!$B$31,"A",IF($Y1603&gt;=スコアリング基準!$B$32,"B","C"))))</f>
        <v/>
      </c>
      <c r="AA1603">
        <f>IFERROR(INDEX(実績DB!$I$3:$I$104,MATCH($B1603&amp;$C1603,実績DB!$J$3:$J$104,0)),"")</f>
        <v/>
      </c>
    </row>
    <row r="1604">
      <c r="A1604" t="n">
        <v>1602</v>
      </c>
      <c r="B1604" t="inlineStr">
        <is>
          <t>東京</t>
        </is>
      </c>
      <c r="C1604" t="inlineStr">
        <is>
          <t>川口芝変電所</t>
        </is>
      </c>
      <c r="D1604" t="inlineStr">
        <is>
          <t>埼玉県</t>
        </is>
      </c>
      <c r="E1604" t="n">
        <v>66</v>
      </c>
      <c r="G1604" s="3" t="n">
        <v>35.834757</v>
      </c>
      <c r="H1604" s="3" t="n">
        <v>139.700895</v>
      </c>
      <c r="I1604" t="inlineStr">
        <is>
          <t>OSM実測</t>
        </is>
      </c>
      <c r="J1604" t="n">
        <v>57</v>
      </c>
      <c r="K1604" t="n">
        <v>59</v>
      </c>
      <c r="L1604" t="n">
        <v>-30</v>
      </c>
      <c r="M1604" t="n">
        <v>29</v>
      </c>
      <c r="N1604" t="n">
        <v>0</v>
      </c>
      <c r="O1604" t="inlineStr">
        <is>
          <t>不可 #3</t>
        </is>
      </c>
      <c r="P1604" t="inlineStr">
        <is>
          <t>有り</t>
        </is>
      </c>
      <c r="R1604" s="4">
        <f>IF(COUNT($M1604:$N1604)=0,"",IF(AND(IF($N1604&lt;&gt;"",$N1604,$M1604)&lt;=0,$O1604&lt;&gt;"可"),"警告",""))</f>
        <v/>
      </c>
      <c r="S1604" s="4">
        <f>IF(COUNT($M1604:$N1604)=0,0,IF(IF($N1604&lt;&gt;"",$N1604,$M1604)&gt;=スコアリング基準!$B$20,スコアリング基準!$C$20,IF(IF($N1604&lt;&gt;"",$N1604,$M1604)&gt;=スコアリング基準!$B$21,スコアリング基準!$C$21,IF(IF($N1604&lt;&gt;"",$N1604,$M1604)&gt;0,スコアリング基準!$C$22,0))))</f>
        <v/>
      </c>
      <c r="T1604" s="4">
        <f>IF($O1604="可",スコアリング基準!$C$23,0)</f>
        <v/>
      </c>
      <c r="U1604" s="4">
        <f>IF(OR(COUNT($K1604:$L1604)&lt;2,$K1604=0),0,IF(ABS($L1604)/$K1604&lt;=スコアリング基準!$B$24,スコアリング基準!$C$24,IF(ABS($L1604)/$K1604&lt;=スコアリング基準!$B$25,スコアリング基準!$C$25,IF(ABS($L1604)/$K1604&lt;=スコアリング基準!$B$26,スコアリング基準!$C$26,0))))</f>
        <v/>
      </c>
      <c r="V1604" s="4">
        <f>IF($P1604="なし",スコアリング基準!$C$27,0)</f>
        <v/>
      </c>
      <c r="W1604" s="4">
        <f>IF($F1604="",0,IF(ISNUMBER($F1604),IF($F1604&lt;=スコアリング基準!$B$28,スコアリング基準!$C$28,スコアリング基準!$C$29),0))</f>
        <v/>
      </c>
      <c r="X1604" s="4">
        <f>IFERROR(VLOOKUP($B1604,スコアリング基準!$A$36:$B$46,2,FALSE),0)</f>
        <v/>
      </c>
      <c r="Y1604" s="4">
        <f>SUM($S1604:$X1604)</f>
        <v/>
      </c>
      <c r="Z1604" s="4">
        <f>IF(COUNT($M1604:$N1604)=0,"データ無",IF($Y1604&gt;=スコアリング基準!$B$30,"S",IF($Y1604&gt;=スコアリング基準!$B$31,"A",IF($Y1604&gt;=スコアリング基準!$B$32,"B","C"))))</f>
        <v/>
      </c>
      <c r="AA1604">
        <f>IFERROR(INDEX(実績DB!$I$3:$I$104,MATCH($B1604&amp;$C1604,実績DB!$J$3:$J$104,0)),"")</f>
        <v/>
      </c>
    </row>
    <row r="1605">
      <c r="A1605" t="n">
        <v>1603</v>
      </c>
      <c r="B1605" t="inlineStr">
        <is>
          <t>東京</t>
        </is>
      </c>
      <c r="C1605" t="inlineStr">
        <is>
          <t>川尻変電所</t>
        </is>
      </c>
      <c r="D1605" t="inlineStr">
        <is>
          <t>東京都</t>
        </is>
      </c>
      <c r="E1605" t="n">
        <v>66</v>
      </c>
      <c r="G1605" s="3" t="n">
        <v>35.590034</v>
      </c>
      <c r="H1605" s="3" t="n">
        <v>139.306967</v>
      </c>
      <c r="I1605" t="inlineStr">
        <is>
          <t>OSM実測</t>
        </is>
      </c>
      <c r="J1605" t="n">
        <v>52</v>
      </c>
      <c r="K1605" t="n">
        <v>54</v>
      </c>
      <c r="L1605" t="n">
        <v>-40</v>
      </c>
      <c r="M1605" t="n">
        <v>14</v>
      </c>
      <c r="N1605" t="n">
        <v>0</v>
      </c>
      <c r="O1605" t="inlineStr">
        <is>
          <t>不可 #3</t>
        </is>
      </c>
      <c r="P1605" t="inlineStr">
        <is>
          <t>有り</t>
        </is>
      </c>
      <c r="R1605" s="4">
        <f>IF(COUNT($M1605:$N1605)=0,"",IF(AND(IF($N1605&lt;&gt;"",$N1605,$M1605)&lt;=0,$O1605&lt;&gt;"可"),"警告",""))</f>
        <v/>
      </c>
      <c r="S1605" s="4">
        <f>IF(COUNT($M1605:$N1605)=0,0,IF(IF($N1605&lt;&gt;"",$N1605,$M1605)&gt;=スコアリング基準!$B$20,スコアリング基準!$C$20,IF(IF($N1605&lt;&gt;"",$N1605,$M1605)&gt;=スコアリング基準!$B$21,スコアリング基準!$C$21,IF(IF($N1605&lt;&gt;"",$N1605,$M1605)&gt;0,スコアリング基準!$C$22,0))))</f>
        <v/>
      </c>
      <c r="T1605" s="4">
        <f>IF($O1605="可",スコアリング基準!$C$23,0)</f>
        <v/>
      </c>
      <c r="U1605" s="4">
        <f>IF(OR(COUNT($K1605:$L1605)&lt;2,$K1605=0),0,IF(ABS($L1605)/$K1605&lt;=スコアリング基準!$B$24,スコアリング基準!$C$24,IF(ABS($L1605)/$K1605&lt;=スコアリング基準!$B$25,スコアリング基準!$C$25,IF(ABS($L1605)/$K1605&lt;=スコアリング基準!$B$26,スコアリング基準!$C$26,0))))</f>
        <v/>
      </c>
      <c r="V1605" s="4">
        <f>IF($P1605="なし",スコアリング基準!$C$27,0)</f>
        <v/>
      </c>
      <c r="W1605" s="4">
        <f>IF($F1605="",0,IF(ISNUMBER($F1605),IF($F1605&lt;=スコアリング基準!$B$28,スコアリング基準!$C$28,スコアリング基準!$C$29),0))</f>
        <v/>
      </c>
      <c r="X1605" s="4">
        <f>IFERROR(VLOOKUP($B1605,スコアリング基準!$A$36:$B$46,2,FALSE),0)</f>
        <v/>
      </c>
      <c r="Y1605" s="4">
        <f>SUM($S1605:$X1605)</f>
        <v/>
      </c>
      <c r="Z1605" s="4">
        <f>IF(COUNT($M1605:$N1605)=0,"データ無",IF($Y1605&gt;=スコアリング基準!$B$30,"S",IF($Y1605&gt;=スコアリング基準!$B$31,"A",IF($Y1605&gt;=スコアリング基準!$B$32,"B","C"))))</f>
        <v/>
      </c>
      <c r="AA1605">
        <f>IFERROR(INDEX(実績DB!$I$3:$I$104,MATCH($B1605&amp;$C1605,実績DB!$J$3:$J$104,0)),"")</f>
        <v/>
      </c>
    </row>
    <row r="1606">
      <c r="A1606" t="n">
        <v>1604</v>
      </c>
      <c r="B1606" t="inlineStr">
        <is>
          <t>東京</t>
        </is>
      </c>
      <c r="C1606" t="inlineStr">
        <is>
          <t>川島変電所</t>
        </is>
      </c>
      <c r="D1606" t="inlineStr">
        <is>
          <t>茨城県</t>
        </is>
      </c>
      <c r="E1606" t="n">
        <v>66</v>
      </c>
      <c r="G1606" s="3" t="n">
        <v>36.317388</v>
      </c>
      <c r="H1606" s="3" t="n">
        <v>139.939088</v>
      </c>
      <c r="I1606" t="inlineStr">
        <is>
          <t>OSM実測</t>
        </is>
      </c>
      <c r="J1606" t="n">
        <v>47</v>
      </c>
      <c r="K1606" t="n">
        <v>49</v>
      </c>
      <c r="L1606" t="n">
        <v>-48</v>
      </c>
      <c r="M1606" t="n">
        <v>1</v>
      </c>
      <c r="N1606" t="n">
        <v>0</v>
      </c>
      <c r="O1606" t="inlineStr">
        <is>
          <t>不可 #3</t>
        </is>
      </c>
      <c r="P1606" t="inlineStr">
        <is>
          <t>有り</t>
        </is>
      </c>
      <c r="R1606" s="4">
        <f>IF(COUNT($M1606:$N1606)=0,"",IF(AND(IF($N1606&lt;&gt;"",$N1606,$M1606)&lt;=0,$O1606&lt;&gt;"可"),"警告",""))</f>
        <v/>
      </c>
      <c r="S1606" s="4">
        <f>IF(COUNT($M1606:$N1606)=0,0,IF(IF($N1606&lt;&gt;"",$N1606,$M1606)&gt;=スコアリング基準!$B$20,スコアリング基準!$C$20,IF(IF($N1606&lt;&gt;"",$N1606,$M1606)&gt;=スコアリング基準!$B$21,スコアリング基準!$C$21,IF(IF($N1606&lt;&gt;"",$N1606,$M1606)&gt;0,スコアリング基準!$C$22,0))))</f>
        <v/>
      </c>
      <c r="T1606" s="4">
        <f>IF($O1606="可",スコアリング基準!$C$23,0)</f>
        <v/>
      </c>
      <c r="U1606" s="4">
        <f>IF(OR(COUNT($K1606:$L1606)&lt;2,$K1606=0),0,IF(ABS($L1606)/$K1606&lt;=スコアリング基準!$B$24,スコアリング基準!$C$24,IF(ABS($L1606)/$K1606&lt;=スコアリング基準!$B$25,スコアリング基準!$C$25,IF(ABS($L1606)/$K1606&lt;=スコアリング基準!$B$26,スコアリング基準!$C$26,0))))</f>
        <v/>
      </c>
      <c r="V1606" s="4">
        <f>IF($P1606="なし",スコアリング基準!$C$27,0)</f>
        <v/>
      </c>
      <c r="W1606" s="4">
        <f>IF($F1606="",0,IF(ISNUMBER($F1606),IF($F1606&lt;=スコアリング基準!$B$28,スコアリング基準!$C$28,スコアリング基準!$C$29),0))</f>
        <v/>
      </c>
      <c r="X1606" s="4">
        <f>IFERROR(VLOOKUP($B1606,スコアリング基準!$A$36:$B$46,2,FALSE),0)</f>
        <v/>
      </c>
      <c r="Y1606" s="4">
        <f>SUM($S1606:$X1606)</f>
        <v/>
      </c>
      <c r="Z1606" s="4">
        <f>IF(COUNT($M1606:$N1606)=0,"データ無",IF($Y1606&gt;=スコアリング基準!$B$30,"S",IF($Y1606&gt;=スコアリング基準!$B$31,"A",IF($Y1606&gt;=スコアリング基準!$B$32,"B","C"))))</f>
        <v/>
      </c>
      <c r="AA1606">
        <f>IFERROR(INDEX(実績DB!$I$3:$I$104,MATCH($B1606&amp;$C1606,実績DB!$J$3:$J$104,0)),"")</f>
        <v/>
      </c>
    </row>
    <row r="1607">
      <c r="A1607" t="n">
        <v>1605</v>
      </c>
      <c r="B1607" t="inlineStr">
        <is>
          <t>東京</t>
        </is>
      </c>
      <c r="C1607" t="inlineStr">
        <is>
          <t>川治変電所</t>
        </is>
      </c>
      <c r="D1607" t="inlineStr">
        <is>
          <t>栃木県</t>
        </is>
      </c>
      <c r="E1607" t="n">
        <v>66</v>
      </c>
      <c r="G1607" s="3" t="n">
        <v>36.89456</v>
      </c>
      <c r="H1607" s="3" t="n">
        <v>139.702015</v>
      </c>
      <c r="I1607" t="inlineStr">
        <is>
          <t>OSM実測</t>
        </is>
      </c>
      <c r="J1607" t="n">
        <v>19</v>
      </c>
      <c r="K1607" t="n">
        <v>19</v>
      </c>
      <c r="L1607" t="n">
        <v>-11</v>
      </c>
      <c r="M1607" t="n">
        <v>8</v>
      </c>
      <c r="N1607" t="n">
        <v>0</v>
      </c>
      <c r="O1607" t="inlineStr">
        <is>
          <t>不可 #3</t>
        </is>
      </c>
      <c r="P1607" t="inlineStr">
        <is>
          <t>有り</t>
        </is>
      </c>
      <c r="R1607" s="4">
        <f>IF(COUNT($M1607:$N1607)=0,"",IF(AND(IF($N1607&lt;&gt;"",$N1607,$M1607)&lt;=0,$O1607&lt;&gt;"可"),"警告",""))</f>
        <v/>
      </c>
      <c r="S1607" s="4">
        <f>IF(COUNT($M1607:$N1607)=0,0,IF(IF($N1607&lt;&gt;"",$N1607,$M1607)&gt;=スコアリング基準!$B$20,スコアリング基準!$C$20,IF(IF($N1607&lt;&gt;"",$N1607,$M1607)&gt;=スコアリング基準!$B$21,スコアリング基準!$C$21,IF(IF($N1607&lt;&gt;"",$N1607,$M1607)&gt;0,スコアリング基準!$C$22,0))))</f>
        <v/>
      </c>
      <c r="T1607" s="4">
        <f>IF($O1607="可",スコアリング基準!$C$23,0)</f>
        <v/>
      </c>
      <c r="U1607" s="4">
        <f>IF(OR(COUNT($K1607:$L1607)&lt;2,$K1607=0),0,IF(ABS($L1607)/$K1607&lt;=スコアリング基準!$B$24,スコアリング基準!$C$24,IF(ABS($L1607)/$K1607&lt;=スコアリング基準!$B$25,スコアリング基準!$C$25,IF(ABS($L1607)/$K1607&lt;=スコアリング基準!$B$26,スコアリング基準!$C$26,0))))</f>
        <v/>
      </c>
      <c r="V1607" s="4">
        <f>IF($P1607="なし",スコアリング基準!$C$27,0)</f>
        <v/>
      </c>
      <c r="W1607" s="4">
        <f>IF($F1607="",0,IF(ISNUMBER($F1607),IF($F1607&lt;=スコアリング基準!$B$28,スコアリング基準!$C$28,スコアリング基準!$C$29),0))</f>
        <v/>
      </c>
      <c r="X1607" s="4">
        <f>IFERROR(VLOOKUP($B1607,スコアリング基準!$A$36:$B$46,2,FALSE),0)</f>
        <v/>
      </c>
      <c r="Y1607" s="4">
        <f>SUM($S1607:$X1607)</f>
        <v/>
      </c>
      <c r="Z1607" s="4">
        <f>IF(COUNT($M1607:$N1607)=0,"データ無",IF($Y1607&gt;=スコアリング基準!$B$30,"S",IF($Y1607&gt;=スコアリング基準!$B$31,"A",IF($Y1607&gt;=スコアリング基準!$B$32,"B","C"))))</f>
        <v/>
      </c>
      <c r="AA1607">
        <f>IFERROR(INDEX(実績DB!$I$3:$I$104,MATCH($B1607&amp;$C1607,実績DB!$J$3:$J$104,0)),"")</f>
        <v/>
      </c>
    </row>
    <row r="1608">
      <c r="A1608" t="n">
        <v>1606</v>
      </c>
      <c r="B1608" t="inlineStr">
        <is>
          <t>東京</t>
        </is>
      </c>
      <c r="C1608" t="inlineStr">
        <is>
          <t>川西変電所</t>
        </is>
      </c>
      <c r="D1608" t="inlineStr">
        <is>
          <t>埼玉県</t>
        </is>
      </c>
      <c r="E1608" t="n">
        <v>66</v>
      </c>
      <c r="G1608" s="3" t="n">
        <v>35.868346</v>
      </c>
      <c r="H1608" s="3" t="n">
        <v>139.774124</v>
      </c>
      <c r="I1608" t="inlineStr">
        <is>
          <t>OSM実測</t>
        </is>
      </c>
      <c r="J1608" t="n">
        <v>57</v>
      </c>
      <c r="K1608" t="n">
        <v>59</v>
      </c>
      <c r="L1608" t="n">
        <v>-40</v>
      </c>
      <c r="M1608" t="n">
        <v>19</v>
      </c>
      <c r="N1608" t="n">
        <v>0</v>
      </c>
      <c r="O1608" t="inlineStr">
        <is>
          <t>不可 #3</t>
        </is>
      </c>
      <c r="P1608" t="inlineStr">
        <is>
          <t>有り</t>
        </is>
      </c>
      <c r="R1608" s="4">
        <f>IF(COUNT($M1608:$N1608)=0,"",IF(AND(IF($N1608&lt;&gt;"",$N1608,$M1608)&lt;=0,$O1608&lt;&gt;"可"),"警告",""))</f>
        <v/>
      </c>
      <c r="S1608" s="4">
        <f>IF(COUNT($M1608:$N1608)=0,0,IF(IF($N1608&lt;&gt;"",$N1608,$M1608)&gt;=スコアリング基準!$B$20,スコアリング基準!$C$20,IF(IF($N1608&lt;&gt;"",$N1608,$M1608)&gt;=スコアリング基準!$B$21,スコアリング基準!$C$21,IF(IF($N1608&lt;&gt;"",$N1608,$M1608)&gt;0,スコアリング基準!$C$22,0))))</f>
        <v/>
      </c>
      <c r="T1608" s="4">
        <f>IF($O1608="可",スコアリング基準!$C$23,0)</f>
        <v/>
      </c>
      <c r="U1608" s="4">
        <f>IF(OR(COUNT($K1608:$L1608)&lt;2,$K1608=0),0,IF(ABS($L1608)/$K1608&lt;=スコアリング基準!$B$24,スコアリング基準!$C$24,IF(ABS($L1608)/$K1608&lt;=スコアリング基準!$B$25,スコアリング基準!$C$25,IF(ABS($L1608)/$K1608&lt;=スコアリング基準!$B$26,スコアリング基準!$C$26,0))))</f>
        <v/>
      </c>
      <c r="V1608" s="4">
        <f>IF($P1608="なし",スコアリング基準!$C$27,0)</f>
        <v/>
      </c>
      <c r="W1608" s="4">
        <f>IF($F1608="",0,IF(ISNUMBER($F1608),IF($F1608&lt;=スコアリング基準!$B$28,スコアリング基準!$C$28,スコアリング基準!$C$29),0))</f>
        <v/>
      </c>
      <c r="X1608" s="4">
        <f>IFERROR(VLOOKUP($B1608,スコアリング基準!$A$36:$B$46,2,FALSE),0)</f>
        <v/>
      </c>
      <c r="Y1608" s="4">
        <f>SUM($S1608:$X1608)</f>
        <v/>
      </c>
      <c r="Z1608" s="4">
        <f>IF(COUNT($M1608:$N1608)=0,"データ無",IF($Y1608&gt;=スコアリング基準!$B$30,"S",IF($Y1608&gt;=スコアリング基準!$B$31,"A",IF($Y1608&gt;=スコアリング基準!$B$32,"B","C"))))</f>
        <v/>
      </c>
      <c r="AA1608">
        <f>IFERROR(INDEX(実績DB!$I$3:$I$104,MATCH($B1608&amp;$C1608,実績DB!$J$3:$J$104,0)),"")</f>
        <v/>
      </c>
    </row>
    <row r="1609">
      <c r="A1609" t="n">
        <v>1607</v>
      </c>
      <c r="B1609" t="inlineStr">
        <is>
          <t>東京</t>
        </is>
      </c>
      <c r="C1609" t="inlineStr">
        <is>
          <t>川越変電所</t>
        </is>
      </c>
      <c r="D1609" t="inlineStr">
        <is>
          <t>埼玉県</t>
        </is>
      </c>
      <c r="E1609" t="n">
        <v>66</v>
      </c>
      <c r="G1609" s="3" t="n">
        <v>35.919919</v>
      </c>
      <c r="H1609" s="3" t="n">
        <v>139.494102</v>
      </c>
      <c r="I1609" t="inlineStr">
        <is>
          <t>OSM実測</t>
        </is>
      </c>
      <c r="J1609" t="n">
        <v>52</v>
      </c>
      <c r="K1609" t="n">
        <v>54</v>
      </c>
      <c r="L1609" t="n">
        <v>-40</v>
      </c>
      <c r="M1609" t="n">
        <v>14</v>
      </c>
      <c r="N1609" t="n">
        <v>0</v>
      </c>
      <c r="O1609" t="inlineStr">
        <is>
          <t>不可 #3</t>
        </is>
      </c>
      <c r="P1609" t="inlineStr">
        <is>
          <t>有り</t>
        </is>
      </c>
      <c r="R1609" s="4">
        <f>IF(COUNT($M1609:$N1609)=0,"",IF(AND(IF($N1609&lt;&gt;"",$N1609,$M1609)&lt;=0,$O1609&lt;&gt;"可"),"警告",""))</f>
        <v/>
      </c>
      <c r="S1609" s="4">
        <f>IF(COUNT($M1609:$N1609)=0,0,IF(IF($N1609&lt;&gt;"",$N1609,$M1609)&gt;=スコアリング基準!$B$20,スコアリング基準!$C$20,IF(IF($N1609&lt;&gt;"",$N1609,$M1609)&gt;=スコアリング基準!$B$21,スコアリング基準!$C$21,IF(IF($N1609&lt;&gt;"",$N1609,$M1609)&gt;0,スコアリング基準!$C$22,0))))</f>
        <v/>
      </c>
      <c r="T1609" s="4">
        <f>IF($O1609="可",スコアリング基準!$C$23,0)</f>
        <v/>
      </c>
      <c r="U1609" s="4">
        <f>IF(OR(COUNT($K1609:$L1609)&lt;2,$K1609=0),0,IF(ABS($L1609)/$K1609&lt;=スコアリング基準!$B$24,スコアリング基準!$C$24,IF(ABS($L1609)/$K1609&lt;=スコアリング基準!$B$25,スコアリング基準!$C$25,IF(ABS($L1609)/$K1609&lt;=スコアリング基準!$B$26,スコアリング基準!$C$26,0))))</f>
        <v/>
      </c>
      <c r="V1609" s="4">
        <f>IF($P1609="なし",スコアリング基準!$C$27,0)</f>
        <v/>
      </c>
      <c r="W1609" s="4">
        <f>IF($F1609="",0,IF(ISNUMBER($F1609),IF($F1609&lt;=スコアリング基準!$B$28,スコアリング基準!$C$28,スコアリング基準!$C$29),0))</f>
        <v/>
      </c>
      <c r="X1609" s="4">
        <f>IFERROR(VLOOKUP($B1609,スコアリング基準!$A$36:$B$46,2,FALSE),0)</f>
        <v/>
      </c>
      <c r="Y1609" s="4">
        <f>SUM($S1609:$X1609)</f>
        <v/>
      </c>
      <c r="Z1609" s="4">
        <f>IF(COUNT($M1609:$N1609)=0,"データ無",IF($Y1609&gt;=スコアリング基準!$B$30,"S",IF($Y1609&gt;=スコアリング基準!$B$31,"A",IF($Y1609&gt;=スコアリング基準!$B$32,"B","C"))))</f>
        <v/>
      </c>
      <c r="AA1609">
        <f>IFERROR(INDEX(実績DB!$I$3:$I$104,MATCH($B1609&amp;$C1609,実績DB!$J$3:$J$104,0)),"")</f>
        <v/>
      </c>
    </row>
    <row r="1610">
      <c r="A1610" t="n">
        <v>1608</v>
      </c>
      <c r="B1610" t="inlineStr">
        <is>
          <t>東京</t>
        </is>
      </c>
      <c r="C1610" t="inlineStr">
        <is>
          <t>川里変電所</t>
        </is>
      </c>
      <c r="D1610" t="inlineStr">
        <is>
          <t>埼玉県</t>
        </is>
      </c>
      <c r="E1610" t="n">
        <v>66</v>
      </c>
      <c r="G1610" s="3" t="n">
        <v>36.11359</v>
      </c>
      <c r="H1610" s="3" t="n">
        <v>139.522361</v>
      </c>
      <c r="I1610" t="inlineStr">
        <is>
          <t>OSM実測</t>
        </is>
      </c>
      <c r="J1610" t="n">
        <v>38</v>
      </c>
      <c r="K1610" t="n">
        <v>39</v>
      </c>
      <c r="L1610" t="n">
        <v>-39</v>
      </c>
      <c r="M1610" t="n">
        <v>0</v>
      </c>
      <c r="N1610" t="n">
        <v>0</v>
      </c>
      <c r="O1610" t="inlineStr">
        <is>
          <t>不可 #3</t>
        </is>
      </c>
      <c r="P1610" t="inlineStr">
        <is>
          <t>有り</t>
        </is>
      </c>
      <c r="R1610" s="4">
        <f>IF(COUNT($M1610:$N1610)=0,"",IF(AND(IF($N1610&lt;&gt;"",$N1610,$M1610)&lt;=0,$O1610&lt;&gt;"可"),"警告",""))</f>
        <v/>
      </c>
      <c r="S1610" s="4">
        <f>IF(COUNT($M1610:$N1610)=0,0,IF(IF($N1610&lt;&gt;"",$N1610,$M1610)&gt;=スコアリング基準!$B$20,スコアリング基準!$C$20,IF(IF($N1610&lt;&gt;"",$N1610,$M1610)&gt;=スコアリング基準!$B$21,スコアリング基準!$C$21,IF(IF($N1610&lt;&gt;"",$N1610,$M1610)&gt;0,スコアリング基準!$C$22,0))))</f>
        <v/>
      </c>
      <c r="T1610" s="4">
        <f>IF($O1610="可",スコアリング基準!$C$23,0)</f>
        <v/>
      </c>
      <c r="U1610" s="4">
        <f>IF(OR(COUNT($K1610:$L1610)&lt;2,$K1610=0),0,IF(ABS($L1610)/$K1610&lt;=スコアリング基準!$B$24,スコアリング基準!$C$24,IF(ABS($L1610)/$K1610&lt;=スコアリング基準!$B$25,スコアリング基準!$C$25,IF(ABS($L1610)/$K1610&lt;=スコアリング基準!$B$26,スコアリング基準!$C$26,0))))</f>
        <v/>
      </c>
      <c r="V1610" s="4">
        <f>IF($P1610="なし",スコアリング基準!$C$27,0)</f>
        <v/>
      </c>
      <c r="W1610" s="4">
        <f>IF($F1610="",0,IF(ISNUMBER($F1610),IF($F1610&lt;=スコアリング基準!$B$28,スコアリング基準!$C$28,スコアリング基準!$C$29),0))</f>
        <v/>
      </c>
      <c r="X1610" s="4">
        <f>IFERROR(VLOOKUP($B1610,スコアリング基準!$A$36:$B$46,2,FALSE),0)</f>
        <v/>
      </c>
      <c r="Y1610" s="4">
        <f>SUM($S1610:$X1610)</f>
        <v/>
      </c>
      <c r="Z1610" s="4">
        <f>IF(COUNT($M1610:$N1610)=0,"データ無",IF($Y1610&gt;=スコアリング基準!$B$30,"S",IF($Y1610&gt;=スコアリング基準!$B$31,"A",IF($Y1610&gt;=スコアリング基準!$B$32,"B","C"))))</f>
        <v/>
      </c>
      <c r="AA1610">
        <f>IFERROR(INDEX(実績DB!$I$3:$I$104,MATCH($B1610&amp;$C1610,実績DB!$J$3:$J$104,0)),"")</f>
        <v/>
      </c>
    </row>
    <row r="1611">
      <c r="A1611" t="n">
        <v>1609</v>
      </c>
      <c r="B1611" t="inlineStr">
        <is>
          <t>東京</t>
        </is>
      </c>
      <c r="C1611" t="inlineStr">
        <is>
          <t>巣鴨変電所</t>
        </is>
      </c>
      <c r="D1611" t="inlineStr">
        <is>
          <t>東京都</t>
        </is>
      </c>
      <c r="E1611" t="n">
        <v>66</v>
      </c>
      <c r="G1611" s="3" t="n">
        <v>35.735038</v>
      </c>
      <c r="H1611" s="3" t="n">
        <v>139.739552</v>
      </c>
      <c r="I1611" t="inlineStr">
        <is>
          <t>OSM実測</t>
        </is>
      </c>
      <c r="J1611" t="n">
        <v>57</v>
      </c>
      <c r="K1611" t="n">
        <v>59</v>
      </c>
      <c r="L1611" t="n">
        <v>-40</v>
      </c>
      <c r="M1611" t="n">
        <v>19</v>
      </c>
      <c r="N1611" t="n">
        <v>0</v>
      </c>
      <c r="O1611" t="inlineStr">
        <is>
          <t>不可 #3</t>
        </is>
      </c>
      <c r="P1611" t="inlineStr">
        <is>
          <t>有り</t>
        </is>
      </c>
      <c r="R1611" s="4">
        <f>IF(COUNT($M1611:$N1611)=0,"",IF(AND(IF($N1611&lt;&gt;"",$N1611,$M1611)&lt;=0,$O1611&lt;&gt;"可"),"警告",""))</f>
        <v/>
      </c>
      <c r="S1611" s="4">
        <f>IF(COUNT($M1611:$N1611)=0,0,IF(IF($N1611&lt;&gt;"",$N1611,$M1611)&gt;=スコアリング基準!$B$20,スコアリング基準!$C$20,IF(IF($N1611&lt;&gt;"",$N1611,$M1611)&gt;=スコアリング基準!$B$21,スコアリング基準!$C$21,IF(IF($N1611&lt;&gt;"",$N1611,$M1611)&gt;0,スコアリング基準!$C$22,0))))</f>
        <v/>
      </c>
      <c r="T1611" s="4">
        <f>IF($O1611="可",スコアリング基準!$C$23,0)</f>
        <v/>
      </c>
      <c r="U1611" s="4">
        <f>IF(OR(COUNT($K1611:$L1611)&lt;2,$K1611=0),0,IF(ABS($L1611)/$K1611&lt;=スコアリング基準!$B$24,スコアリング基準!$C$24,IF(ABS($L1611)/$K1611&lt;=スコアリング基準!$B$25,スコアリング基準!$C$25,IF(ABS($L1611)/$K1611&lt;=スコアリング基準!$B$26,スコアリング基準!$C$26,0))))</f>
        <v/>
      </c>
      <c r="V1611" s="4">
        <f>IF($P1611="なし",スコアリング基準!$C$27,0)</f>
        <v/>
      </c>
      <c r="W1611" s="4">
        <f>IF($F1611="",0,IF(ISNUMBER($F1611),IF($F1611&lt;=スコアリング基準!$B$28,スコアリング基準!$C$28,スコアリング基準!$C$29),0))</f>
        <v/>
      </c>
      <c r="X1611" s="4">
        <f>IFERROR(VLOOKUP($B1611,スコアリング基準!$A$36:$B$46,2,FALSE),0)</f>
        <v/>
      </c>
      <c r="Y1611" s="4">
        <f>SUM($S1611:$X1611)</f>
        <v/>
      </c>
      <c r="Z1611" s="4">
        <f>IF(COUNT($M1611:$N1611)=0,"データ無",IF($Y1611&gt;=スコアリング基準!$B$30,"S",IF($Y1611&gt;=スコアリング基準!$B$31,"A",IF($Y1611&gt;=スコアリング基準!$B$32,"B","C"))))</f>
        <v/>
      </c>
      <c r="AA1611">
        <f>IFERROR(INDEX(実績DB!$I$3:$I$104,MATCH($B1611&amp;$C1611,実績DB!$J$3:$J$104,0)),"")</f>
        <v/>
      </c>
    </row>
    <row r="1612">
      <c r="A1612" t="n">
        <v>1610</v>
      </c>
      <c r="B1612" t="inlineStr">
        <is>
          <t>東京</t>
        </is>
      </c>
      <c r="C1612" t="inlineStr">
        <is>
          <t>市ヶ尾変電所</t>
        </is>
      </c>
      <c r="D1612" t="inlineStr">
        <is>
          <t>東京都</t>
        </is>
      </c>
      <c r="E1612" t="n">
        <v>66</v>
      </c>
      <c r="G1612" s="3" t="n">
        <v>35.54851</v>
      </c>
      <c r="H1612" s="3" t="n">
        <v>139.539515</v>
      </c>
      <c r="I1612" t="inlineStr">
        <is>
          <t>OSM実測</t>
        </is>
      </c>
      <c r="J1612" t="n">
        <v>52</v>
      </c>
      <c r="K1612" t="n">
        <v>54</v>
      </c>
      <c r="L1612" t="n">
        <v>-40</v>
      </c>
      <c r="M1612" t="n">
        <v>14</v>
      </c>
      <c r="N1612" t="n">
        <v>0</v>
      </c>
      <c r="O1612" t="inlineStr">
        <is>
          <t>不可 #3</t>
        </is>
      </c>
      <c r="P1612" t="inlineStr">
        <is>
          <t>有り</t>
        </is>
      </c>
      <c r="R1612" s="4">
        <f>IF(COUNT($M1612:$N1612)=0,"",IF(AND(IF($N1612&lt;&gt;"",$N1612,$M1612)&lt;=0,$O1612&lt;&gt;"可"),"警告",""))</f>
        <v/>
      </c>
      <c r="S1612" s="4">
        <f>IF(COUNT($M1612:$N1612)=0,0,IF(IF($N1612&lt;&gt;"",$N1612,$M1612)&gt;=スコアリング基準!$B$20,スコアリング基準!$C$20,IF(IF($N1612&lt;&gt;"",$N1612,$M1612)&gt;=スコアリング基準!$B$21,スコアリング基準!$C$21,IF(IF($N1612&lt;&gt;"",$N1612,$M1612)&gt;0,スコアリング基準!$C$22,0))))</f>
        <v/>
      </c>
      <c r="T1612" s="4">
        <f>IF($O1612="可",スコアリング基準!$C$23,0)</f>
        <v/>
      </c>
      <c r="U1612" s="4">
        <f>IF(OR(COUNT($K1612:$L1612)&lt;2,$K1612=0),0,IF(ABS($L1612)/$K1612&lt;=スコアリング基準!$B$24,スコアリング基準!$C$24,IF(ABS($L1612)/$K1612&lt;=スコアリング基準!$B$25,スコアリング基準!$C$25,IF(ABS($L1612)/$K1612&lt;=スコアリング基準!$B$26,スコアリング基準!$C$26,0))))</f>
        <v/>
      </c>
      <c r="V1612" s="4">
        <f>IF($P1612="なし",スコアリング基準!$C$27,0)</f>
        <v/>
      </c>
      <c r="W1612" s="4">
        <f>IF($F1612="",0,IF(ISNUMBER($F1612),IF($F1612&lt;=スコアリング基準!$B$28,スコアリング基準!$C$28,スコアリング基準!$C$29),0))</f>
        <v/>
      </c>
      <c r="X1612" s="4">
        <f>IFERROR(VLOOKUP($B1612,スコアリング基準!$A$36:$B$46,2,FALSE),0)</f>
        <v/>
      </c>
      <c r="Y1612" s="4">
        <f>SUM($S1612:$X1612)</f>
        <v/>
      </c>
      <c r="Z1612" s="4">
        <f>IF(COUNT($M1612:$N1612)=0,"データ無",IF($Y1612&gt;=スコアリング基準!$B$30,"S",IF($Y1612&gt;=スコアリング基準!$B$31,"A",IF($Y1612&gt;=スコアリング基準!$B$32,"B","C"))))</f>
        <v/>
      </c>
      <c r="AA1612">
        <f>IFERROR(INDEX(実績DB!$I$3:$I$104,MATCH($B1612&amp;$C1612,実績DB!$J$3:$J$104,0)),"")</f>
        <v/>
      </c>
    </row>
    <row r="1613">
      <c r="A1613" t="n">
        <v>1611</v>
      </c>
      <c r="B1613" t="inlineStr">
        <is>
          <t>東京</t>
        </is>
      </c>
      <c r="C1613" t="inlineStr">
        <is>
          <t>市原変電所</t>
        </is>
      </c>
      <c r="D1613" t="inlineStr">
        <is>
          <t>千葉県</t>
        </is>
      </c>
      <c r="E1613" t="n">
        <v>66</v>
      </c>
      <c r="G1613" s="3" t="n">
        <v>35.527636</v>
      </c>
      <c r="H1613" s="3" t="n">
        <v>140.118162</v>
      </c>
      <c r="I1613" t="inlineStr">
        <is>
          <t>OSM実測</t>
        </is>
      </c>
      <c r="J1613" t="n">
        <v>57</v>
      </c>
      <c r="K1613" t="n">
        <v>59</v>
      </c>
      <c r="L1613" t="n">
        <v>-41</v>
      </c>
      <c r="M1613" t="n">
        <v>18</v>
      </c>
      <c r="N1613" t="n">
        <v>0</v>
      </c>
      <c r="O1613" t="inlineStr">
        <is>
          <t>不可 #3</t>
        </is>
      </c>
      <c r="P1613" t="inlineStr">
        <is>
          <t>有り</t>
        </is>
      </c>
      <c r="R1613" s="4">
        <f>IF(COUNT($M1613:$N1613)=0,"",IF(AND(IF($N1613&lt;&gt;"",$N1613,$M1613)&lt;=0,$O1613&lt;&gt;"可"),"警告",""))</f>
        <v/>
      </c>
      <c r="S1613" s="4">
        <f>IF(COUNT($M1613:$N1613)=0,0,IF(IF($N1613&lt;&gt;"",$N1613,$M1613)&gt;=スコアリング基準!$B$20,スコアリング基準!$C$20,IF(IF($N1613&lt;&gt;"",$N1613,$M1613)&gt;=スコアリング基準!$B$21,スコアリング基準!$C$21,IF(IF($N1613&lt;&gt;"",$N1613,$M1613)&gt;0,スコアリング基準!$C$22,0))))</f>
        <v/>
      </c>
      <c r="T1613" s="4">
        <f>IF($O1613="可",スコアリング基準!$C$23,0)</f>
        <v/>
      </c>
      <c r="U1613" s="4">
        <f>IF(OR(COUNT($K1613:$L1613)&lt;2,$K1613=0),0,IF(ABS($L1613)/$K1613&lt;=スコアリング基準!$B$24,スコアリング基準!$C$24,IF(ABS($L1613)/$K1613&lt;=スコアリング基準!$B$25,スコアリング基準!$C$25,IF(ABS($L1613)/$K1613&lt;=スコアリング基準!$B$26,スコアリング基準!$C$26,0))))</f>
        <v/>
      </c>
      <c r="V1613" s="4">
        <f>IF($P1613="なし",スコアリング基準!$C$27,0)</f>
        <v/>
      </c>
      <c r="W1613" s="4">
        <f>IF($F1613="",0,IF(ISNUMBER($F1613),IF($F1613&lt;=スコアリング基準!$B$28,スコアリング基準!$C$28,スコアリング基準!$C$29),0))</f>
        <v/>
      </c>
      <c r="X1613" s="4">
        <f>IFERROR(VLOOKUP($B1613,スコアリング基準!$A$36:$B$46,2,FALSE),0)</f>
        <v/>
      </c>
      <c r="Y1613" s="4">
        <f>SUM($S1613:$X1613)</f>
        <v/>
      </c>
      <c r="Z1613" s="4">
        <f>IF(COUNT($M1613:$N1613)=0,"データ無",IF($Y1613&gt;=スコアリング基準!$B$30,"S",IF($Y1613&gt;=スコアリング基準!$B$31,"A",IF($Y1613&gt;=スコアリング基準!$B$32,"B","C"))))</f>
        <v/>
      </c>
      <c r="AA1613">
        <f>IFERROR(INDEX(実績DB!$I$3:$I$104,MATCH($B1613&amp;$C1613,実績DB!$J$3:$J$104,0)),"")</f>
        <v/>
      </c>
    </row>
    <row r="1614">
      <c r="A1614" t="n">
        <v>1612</v>
      </c>
      <c r="B1614" t="inlineStr">
        <is>
          <t>東京</t>
        </is>
      </c>
      <c r="C1614" t="inlineStr">
        <is>
          <t>市塙変電所</t>
        </is>
      </c>
      <c r="D1614" t="inlineStr">
        <is>
          <t>栃木県</t>
        </is>
      </c>
      <c r="E1614" t="n">
        <v>66</v>
      </c>
      <c r="G1614" s="3" t="n">
        <v>36.537523</v>
      </c>
      <c r="H1614" s="3" t="n">
        <v>140.100958</v>
      </c>
      <c r="I1614" t="inlineStr">
        <is>
          <t>OSM実測</t>
        </is>
      </c>
      <c r="J1614" t="n">
        <v>38</v>
      </c>
      <c r="K1614" t="n">
        <v>39</v>
      </c>
      <c r="L1614" t="n">
        <v>-25</v>
      </c>
      <c r="M1614" t="n">
        <v>14</v>
      </c>
      <c r="N1614" t="n">
        <v>0</v>
      </c>
      <c r="O1614" t="inlineStr">
        <is>
          <t>不可 #3</t>
        </is>
      </c>
      <c r="P1614" t="inlineStr">
        <is>
          <t>有り</t>
        </is>
      </c>
      <c r="R1614" s="4">
        <f>IF(COUNT($M1614:$N1614)=0,"",IF(AND(IF($N1614&lt;&gt;"",$N1614,$M1614)&lt;=0,$O1614&lt;&gt;"可"),"警告",""))</f>
        <v/>
      </c>
      <c r="S1614" s="4">
        <f>IF(COUNT($M1614:$N1614)=0,0,IF(IF($N1614&lt;&gt;"",$N1614,$M1614)&gt;=スコアリング基準!$B$20,スコアリング基準!$C$20,IF(IF($N1614&lt;&gt;"",$N1614,$M1614)&gt;=スコアリング基準!$B$21,スコアリング基準!$C$21,IF(IF($N1614&lt;&gt;"",$N1614,$M1614)&gt;0,スコアリング基準!$C$22,0))))</f>
        <v/>
      </c>
      <c r="T1614" s="4">
        <f>IF($O1614="可",スコアリング基準!$C$23,0)</f>
        <v/>
      </c>
      <c r="U1614" s="4">
        <f>IF(OR(COUNT($K1614:$L1614)&lt;2,$K1614=0),0,IF(ABS($L1614)/$K1614&lt;=スコアリング基準!$B$24,スコアリング基準!$C$24,IF(ABS($L1614)/$K1614&lt;=スコアリング基準!$B$25,スコアリング基準!$C$25,IF(ABS($L1614)/$K1614&lt;=スコアリング基準!$B$26,スコアリング基準!$C$26,0))))</f>
        <v/>
      </c>
      <c r="V1614" s="4">
        <f>IF($P1614="なし",スコアリング基準!$C$27,0)</f>
        <v/>
      </c>
      <c r="W1614" s="4">
        <f>IF($F1614="",0,IF(ISNUMBER($F1614),IF($F1614&lt;=スコアリング基準!$B$28,スコアリング基準!$C$28,スコアリング基準!$C$29),0))</f>
        <v/>
      </c>
      <c r="X1614" s="4">
        <f>IFERROR(VLOOKUP($B1614,スコアリング基準!$A$36:$B$46,2,FALSE),0)</f>
        <v/>
      </c>
      <c r="Y1614" s="4">
        <f>SUM($S1614:$X1614)</f>
        <v/>
      </c>
      <c r="Z1614" s="4">
        <f>IF(COUNT($M1614:$N1614)=0,"データ無",IF($Y1614&gt;=スコアリング基準!$B$30,"S",IF($Y1614&gt;=スコアリング基準!$B$31,"A",IF($Y1614&gt;=スコアリング基準!$B$32,"B","C"))))</f>
        <v/>
      </c>
      <c r="AA1614">
        <f>IFERROR(INDEX(実績DB!$I$3:$I$104,MATCH($B1614&amp;$C1614,実績DB!$J$3:$J$104,0)),"")</f>
        <v/>
      </c>
    </row>
    <row r="1615">
      <c r="A1615" t="n">
        <v>1613</v>
      </c>
      <c r="B1615" t="inlineStr">
        <is>
          <t>東京</t>
        </is>
      </c>
      <c r="C1615" t="inlineStr">
        <is>
          <t>市川大門</t>
        </is>
      </c>
      <c r="D1615" t="inlineStr">
        <is>
          <t>山梨県</t>
        </is>
      </c>
      <c r="E1615" t="n">
        <v>66</v>
      </c>
      <c r="G1615" s="3" t="n">
        <v>35.565877</v>
      </c>
      <c r="H1615" s="3" t="n">
        <v>138.49667</v>
      </c>
      <c r="I1615" t="inlineStr">
        <is>
          <t>OSM実測</t>
        </is>
      </c>
      <c r="J1615" t="n">
        <v>28</v>
      </c>
      <c r="K1615" t="n">
        <v>29</v>
      </c>
      <c r="L1615" t="n">
        <v>-24</v>
      </c>
      <c r="M1615" t="n">
        <v>5</v>
      </c>
      <c r="N1615" t="n">
        <v>0</v>
      </c>
      <c r="O1615" t="inlineStr">
        <is>
          <t>不可 #3</t>
        </is>
      </c>
      <c r="P1615" t="inlineStr">
        <is>
          <t>有り</t>
        </is>
      </c>
      <c r="R1615" s="4">
        <f>IF(COUNT($M1615:$N1615)=0,"",IF(AND(IF($N1615&lt;&gt;"",$N1615,$M1615)&lt;=0,$O1615&lt;&gt;"可"),"警告",""))</f>
        <v/>
      </c>
      <c r="S1615" s="4">
        <f>IF(COUNT($M1615:$N1615)=0,0,IF(IF($N1615&lt;&gt;"",$N1615,$M1615)&gt;=スコアリング基準!$B$20,スコアリング基準!$C$20,IF(IF($N1615&lt;&gt;"",$N1615,$M1615)&gt;=スコアリング基準!$B$21,スコアリング基準!$C$21,IF(IF($N1615&lt;&gt;"",$N1615,$M1615)&gt;0,スコアリング基準!$C$22,0))))</f>
        <v/>
      </c>
      <c r="T1615" s="4">
        <f>IF($O1615="可",スコアリング基準!$C$23,0)</f>
        <v/>
      </c>
      <c r="U1615" s="4">
        <f>IF(OR(COUNT($K1615:$L1615)&lt;2,$K1615=0),0,IF(ABS($L1615)/$K1615&lt;=スコアリング基準!$B$24,スコアリング基準!$C$24,IF(ABS($L1615)/$K1615&lt;=スコアリング基準!$B$25,スコアリング基準!$C$25,IF(ABS($L1615)/$K1615&lt;=スコアリング基準!$B$26,スコアリング基準!$C$26,0))))</f>
        <v/>
      </c>
      <c r="V1615" s="4">
        <f>IF($P1615="なし",スコアリング基準!$C$27,0)</f>
        <v/>
      </c>
      <c r="W1615" s="4">
        <f>IF($F1615="",0,IF(ISNUMBER($F1615),IF($F1615&lt;=スコアリング基準!$B$28,スコアリング基準!$C$28,スコアリング基準!$C$29),0))</f>
        <v/>
      </c>
      <c r="X1615" s="4">
        <f>IFERROR(VLOOKUP($B1615,スコアリング基準!$A$36:$B$46,2,FALSE),0)</f>
        <v/>
      </c>
      <c r="Y1615" s="4">
        <f>SUM($S1615:$X1615)</f>
        <v/>
      </c>
      <c r="Z1615" s="4">
        <f>IF(COUNT($M1615:$N1615)=0,"データ無",IF($Y1615&gt;=スコアリング基準!$B$30,"S",IF($Y1615&gt;=スコアリング基準!$B$31,"A",IF($Y1615&gt;=スコアリング基準!$B$32,"B","C"))))</f>
        <v/>
      </c>
      <c r="AA1615">
        <f>IFERROR(INDEX(実績DB!$I$3:$I$104,MATCH($B1615&amp;$C1615,実績DB!$J$3:$J$104,0)),"")</f>
        <v/>
      </c>
    </row>
    <row r="1616">
      <c r="A1616" t="n">
        <v>1614</v>
      </c>
      <c r="B1616" t="inlineStr">
        <is>
          <t>東京</t>
        </is>
      </c>
      <c r="C1616" t="inlineStr">
        <is>
          <t>市沢変電所</t>
        </is>
      </c>
      <c r="D1616" t="inlineStr">
        <is>
          <t>神奈川県</t>
        </is>
      </c>
      <c r="E1616" t="n">
        <v>66</v>
      </c>
      <c r="G1616" s="3" t="n">
        <v>35.46522</v>
      </c>
      <c r="H1616" s="3" t="n">
        <v>139.557606</v>
      </c>
      <c r="I1616" t="inlineStr">
        <is>
          <t>OSM実測</t>
        </is>
      </c>
      <c r="J1616" t="n">
        <v>38</v>
      </c>
      <c r="K1616" t="n">
        <v>39</v>
      </c>
      <c r="L1616" t="n">
        <v>-20</v>
      </c>
      <c r="M1616" t="n">
        <v>19</v>
      </c>
      <c r="N1616" t="n">
        <v>0</v>
      </c>
      <c r="O1616" t="inlineStr">
        <is>
          <t>不可 #3</t>
        </is>
      </c>
      <c r="P1616" t="inlineStr">
        <is>
          <t>有り</t>
        </is>
      </c>
      <c r="R1616" s="4">
        <f>IF(COUNT($M1616:$N1616)=0,"",IF(AND(IF($N1616&lt;&gt;"",$N1616,$M1616)&lt;=0,$O1616&lt;&gt;"可"),"警告",""))</f>
        <v/>
      </c>
      <c r="S1616" s="4">
        <f>IF(COUNT($M1616:$N1616)=0,0,IF(IF($N1616&lt;&gt;"",$N1616,$M1616)&gt;=スコアリング基準!$B$20,スコアリング基準!$C$20,IF(IF($N1616&lt;&gt;"",$N1616,$M1616)&gt;=スコアリング基準!$B$21,スコアリング基準!$C$21,IF(IF($N1616&lt;&gt;"",$N1616,$M1616)&gt;0,スコアリング基準!$C$22,0))))</f>
        <v/>
      </c>
      <c r="T1616" s="4">
        <f>IF($O1616="可",スコアリング基準!$C$23,0)</f>
        <v/>
      </c>
      <c r="U1616" s="4">
        <f>IF(OR(COUNT($K1616:$L1616)&lt;2,$K1616=0),0,IF(ABS($L1616)/$K1616&lt;=スコアリング基準!$B$24,スコアリング基準!$C$24,IF(ABS($L1616)/$K1616&lt;=スコアリング基準!$B$25,スコアリング基準!$C$25,IF(ABS($L1616)/$K1616&lt;=スコアリング基準!$B$26,スコアリング基準!$C$26,0))))</f>
        <v/>
      </c>
      <c r="V1616" s="4">
        <f>IF($P1616="なし",スコアリング基準!$C$27,0)</f>
        <v/>
      </c>
      <c r="W1616" s="4">
        <f>IF($F1616="",0,IF(ISNUMBER($F1616),IF($F1616&lt;=スコアリング基準!$B$28,スコアリング基準!$C$28,スコアリング基準!$C$29),0))</f>
        <v/>
      </c>
      <c r="X1616" s="4">
        <f>IFERROR(VLOOKUP($B1616,スコアリング基準!$A$36:$B$46,2,FALSE),0)</f>
        <v/>
      </c>
      <c r="Y1616" s="4">
        <f>SUM($S1616:$X1616)</f>
        <v/>
      </c>
      <c r="Z1616" s="4">
        <f>IF(COUNT($M1616:$N1616)=0,"データ無",IF($Y1616&gt;=スコアリング基準!$B$30,"S",IF($Y1616&gt;=スコアリング基準!$B$31,"A",IF($Y1616&gt;=スコアリング基準!$B$32,"B","C"))))</f>
        <v/>
      </c>
      <c r="AA1616">
        <f>IFERROR(INDEX(実績DB!$I$3:$I$104,MATCH($B1616&amp;$C1616,実績DB!$J$3:$J$104,0)),"")</f>
        <v/>
      </c>
    </row>
    <row r="1617">
      <c r="A1617" t="n">
        <v>1615</v>
      </c>
      <c r="B1617" t="inlineStr">
        <is>
          <t>東京</t>
        </is>
      </c>
      <c r="C1617" t="inlineStr">
        <is>
          <t>師岡変電所</t>
        </is>
      </c>
      <c r="D1617" t="inlineStr">
        <is>
          <t>東京都</t>
        </is>
      </c>
      <c r="E1617" t="n">
        <v>66</v>
      </c>
      <c r="G1617" s="3" t="n">
        <v>35.79059</v>
      </c>
      <c r="H1617" s="3" t="n">
        <v>139.279114</v>
      </c>
      <c r="I1617" t="inlineStr">
        <is>
          <t>OSM実測</t>
        </is>
      </c>
      <c r="J1617" t="n">
        <v>52</v>
      </c>
      <c r="K1617" t="n">
        <v>54</v>
      </c>
      <c r="L1617" t="n">
        <v>-40</v>
      </c>
      <c r="M1617" t="n">
        <v>14</v>
      </c>
      <c r="N1617" t="n">
        <v>14</v>
      </c>
      <c r="O1617" t="inlineStr">
        <is>
          <t>不可 #3</t>
        </is>
      </c>
      <c r="P1617" t="inlineStr">
        <is>
          <t>なし</t>
        </is>
      </c>
      <c r="R1617" s="4">
        <f>IF(COUNT($M1617:$N1617)=0,"",IF(AND(IF($N1617&lt;&gt;"",$N1617,$M1617)&lt;=0,$O1617&lt;&gt;"可"),"警告",""))</f>
        <v/>
      </c>
      <c r="S1617" s="4">
        <f>IF(COUNT($M1617:$N1617)=0,0,IF(IF($N1617&lt;&gt;"",$N1617,$M1617)&gt;=スコアリング基準!$B$20,スコアリング基準!$C$20,IF(IF($N1617&lt;&gt;"",$N1617,$M1617)&gt;=スコアリング基準!$B$21,スコアリング基準!$C$21,IF(IF($N1617&lt;&gt;"",$N1617,$M1617)&gt;0,スコアリング基準!$C$22,0))))</f>
        <v/>
      </c>
      <c r="T1617" s="4">
        <f>IF($O1617="可",スコアリング基準!$C$23,0)</f>
        <v/>
      </c>
      <c r="U1617" s="4">
        <f>IF(OR(COUNT($K1617:$L1617)&lt;2,$K1617=0),0,IF(ABS($L1617)/$K1617&lt;=スコアリング基準!$B$24,スコアリング基準!$C$24,IF(ABS($L1617)/$K1617&lt;=スコアリング基準!$B$25,スコアリング基準!$C$25,IF(ABS($L1617)/$K1617&lt;=スコアリング基準!$B$26,スコアリング基準!$C$26,0))))</f>
        <v/>
      </c>
      <c r="V1617" s="4">
        <f>IF($P1617="なし",スコアリング基準!$C$27,0)</f>
        <v/>
      </c>
      <c r="W1617" s="4">
        <f>IF($F1617="",0,IF(ISNUMBER($F1617),IF($F1617&lt;=スコアリング基準!$B$28,スコアリング基準!$C$28,スコアリング基準!$C$29),0))</f>
        <v/>
      </c>
      <c r="X1617" s="4">
        <f>IFERROR(VLOOKUP($B1617,スコアリング基準!$A$36:$B$46,2,FALSE),0)</f>
        <v/>
      </c>
      <c r="Y1617" s="4">
        <f>SUM($S1617:$X1617)</f>
        <v/>
      </c>
      <c r="Z1617" s="4">
        <f>IF(COUNT($M1617:$N1617)=0,"データ無",IF($Y1617&gt;=スコアリング基準!$B$30,"S",IF($Y1617&gt;=スコアリング基準!$B$31,"A",IF($Y1617&gt;=スコアリング基準!$B$32,"B","C"))))</f>
        <v/>
      </c>
      <c r="AA1617">
        <f>IFERROR(INDEX(実績DB!$I$3:$I$104,MATCH($B1617&amp;$C1617,実績DB!$J$3:$J$104,0)),"")</f>
        <v/>
      </c>
    </row>
    <row r="1618">
      <c r="A1618" t="n">
        <v>1616</v>
      </c>
      <c r="B1618" t="inlineStr">
        <is>
          <t>東京</t>
        </is>
      </c>
      <c r="C1618" t="inlineStr">
        <is>
          <t>常陸大宮変電所</t>
        </is>
      </c>
      <c r="D1618" t="inlineStr">
        <is>
          <t>茨城県</t>
        </is>
      </c>
      <c r="E1618" t="n">
        <v>66</v>
      </c>
      <c r="G1618" s="3" t="n">
        <v>36.549714</v>
      </c>
      <c r="H1618" s="3" t="n">
        <v>140.417924</v>
      </c>
      <c r="I1618" t="inlineStr">
        <is>
          <t>OSM実測</t>
        </is>
      </c>
      <c r="J1618" t="n">
        <v>47</v>
      </c>
      <c r="K1618" t="n">
        <v>49</v>
      </c>
      <c r="L1618" t="n">
        <v>-49</v>
      </c>
      <c r="M1618" t="n">
        <v>0</v>
      </c>
      <c r="N1618" t="n">
        <v>0</v>
      </c>
      <c r="O1618" t="inlineStr">
        <is>
          <t>不可 #3</t>
        </is>
      </c>
      <c r="P1618" t="inlineStr">
        <is>
          <t>有り</t>
        </is>
      </c>
      <c r="R1618" s="4">
        <f>IF(COUNT($M1618:$N1618)=0,"",IF(AND(IF($N1618&lt;&gt;"",$N1618,$M1618)&lt;=0,$O1618&lt;&gt;"可"),"警告",""))</f>
        <v/>
      </c>
      <c r="S1618" s="4">
        <f>IF(COUNT($M1618:$N1618)=0,0,IF(IF($N1618&lt;&gt;"",$N1618,$M1618)&gt;=スコアリング基準!$B$20,スコアリング基準!$C$20,IF(IF($N1618&lt;&gt;"",$N1618,$M1618)&gt;=スコアリング基準!$B$21,スコアリング基準!$C$21,IF(IF($N1618&lt;&gt;"",$N1618,$M1618)&gt;0,スコアリング基準!$C$22,0))))</f>
        <v/>
      </c>
      <c r="T1618" s="4">
        <f>IF($O1618="可",スコアリング基準!$C$23,0)</f>
        <v/>
      </c>
      <c r="U1618" s="4">
        <f>IF(OR(COUNT($K1618:$L1618)&lt;2,$K1618=0),0,IF(ABS($L1618)/$K1618&lt;=スコアリング基準!$B$24,スコアリング基準!$C$24,IF(ABS($L1618)/$K1618&lt;=スコアリング基準!$B$25,スコアリング基準!$C$25,IF(ABS($L1618)/$K1618&lt;=スコアリング基準!$B$26,スコアリング基準!$C$26,0))))</f>
        <v/>
      </c>
      <c r="V1618" s="4">
        <f>IF($P1618="なし",スコアリング基準!$C$27,0)</f>
        <v/>
      </c>
      <c r="W1618" s="4">
        <f>IF($F1618="",0,IF(ISNUMBER($F1618),IF($F1618&lt;=スコアリング基準!$B$28,スコアリング基準!$C$28,スコアリング基準!$C$29),0))</f>
        <v/>
      </c>
      <c r="X1618" s="4">
        <f>IFERROR(VLOOKUP($B1618,スコアリング基準!$A$36:$B$46,2,FALSE),0)</f>
        <v/>
      </c>
      <c r="Y1618" s="4">
        <f>SUM($S1618:$X1618)</f>
        <v/>
      </c>
      <c r="Z1618" s="4">
        <f>IF(COUNT($M1618:$N1618)=0,"データ無",IF($Y1618&gt;=スコアリング基準!$B$30,"S",IF($Y1618&gt;=スコアリング基準!$B$31,"A",IF($Y1618&gt;=スコアリング基準!$B$32,"B","C"))))</f>
        <v/>
      </c>
      <c r="AA1618">
        <f>IFERROR(INDEX(実績DB!$I$3:$I$104,MATCH($B1618&amp;$C1618,実績DB!$J$3:$J$104,0)),"")</f>
        <v/>
      </c>
    </row>
    <row r="1619">
      <c r="A1619" t="n">
        <v>1617</v>
      </c>
      <c r="B1619" t="inlineStr">
        <is>
          <t>東京</t>
        </is>
      </c>
      <c r="C1619" t="inlineStr">
        <is>
          <t>常陸太田変電所</t>
        </is>
      </c>
      <c r="D1619" t="inlineStr">
        <is>
          <t>茨城県</t>
        </is>
      </c>
      <c r="E1619" t="n">
        <v>66</v>
      </c>
      <c r="G1619" s="3" t="n">
        <v>36.534742</v>
      </c>
      <c r="H1619" s="3" t="n">
        <v>140.526444</v>
      </c>
      <c r="I1619" t="inlineStr">
        <is>
          <t>OSM実測</t>
        </is>
      </c>
      <c r="J1619" t="n">
        <v>42</v>
      </c>
      <c r="K1619" t="n">
        <v>44</v>
      </c>
      <c r="L1619" t="n">
        <v>-41</v>
      </c>
      <c r="M1619" t="n">
        <v>3</v>
      </c>
      <c r="N1619" t="n">
        <v>0</v>
      </c>
      <c r="O1619" t="inlineStr">
        <is>
          <t>不可 #3</t>
        </is>
      </c>
      <c r="P1619" t="inlineStr">
        <is>
          <t>有り</t>
        </is>
      </c>
      <c r="R1619" s="4">
        <f>IF(COUNT($M1619:$N1619)=0,"",IF(AND(IF($N1619&lt;&gt;"",$N1619,$M1619)&lt;=0,$O1619&lt;&gt;"可"),"警告",""))</f>
        <v/>
      </c>
      <c r="S1619" s="4">
        <f>IF(COUNT($M1619:$N1619)=0,0,IF(IF($N1619&lt;&gt;"",$N1619,$M1619)&gt;=スコアリング基準!$B$20,スコアリング基準!$C$20,IF(IF($N1619&lt;&gt;"",$N1619,$M1619)&gt;=スコアリング基準!$B$21,スコアリング基準!$C$21,IF(IF($N1619&lt;&gt;"",$N1619,$M1619)&gt;0,スコアリング基準!$C$22,0))))</f>
        <v/>
      </c>
      <c r="T1619" s="4">
        <f>IF($O1619="可",スコアリング基準!$C$23,0)</f>
        <v/>
      </c>
      <c r="U1619" s="4">
        <f>IF(OR(COUNT($K1619:$L1619)&lt;2,$K1619=0),0,IF(ABS($L1619)/$K1619&lt;=スコアリング基準!$B$24,スコアリング基準!$C$24,IF(ABS($L1619)/$K1619&lt;=スコアリング基準!$B$25,スコアリング基準!$C$25,IF(ABS($L1619)/$K1619&lt;=スコアリング基準!$B$26,スコアリング基準!$C$26,0))))</f>
        <v/>
      </c>
      <c r="V1619" s="4">
        <f>IF($P1619="なし",スコアリング基準!$C$27,0)</f>
        <v/>
      </c>
      <c r="W1619" s="4">
        <f>IF($F1619="",0,IF(ISNUMBER($F1619),IF($F1619&lt;=スコアリング基準!$B$28,スコアリング基準!$C$28,スコアリング基準!$C$29),0))</f>
        <v/>
      </c>
      <c r="X1619" s="4">
        <f>IFERROR(VLOOKUP($B1619,スコアリング基準!$A$36:$B$46,2,FALSE),0)</f>
        <v/>
      </c>
      <c r="Y1619" s="4">
        <f>SUM($S1619:$X1619)</f>
        <v/>
      </c>
      <c r="Z1619" s="4">
        <f>IF(COUNT($M1619:$N1619)=0,"データ無",IF($Y1619&gt;=スコアリング基準!$B$30,"S",IF($Y1619&gt;=スコアリング基準!$B$31,"A",IF($Y1619&gt;=スコアリング基準!$B$32,"B","C"))))</f>
        <v/>
      </c>
      <c r="AA1619">
        <f>IFERROR(INDEX(実績DB!$I$3:$I$104,MATCH($B1619&amp;$C1619,実績DB!$J$3:$J$104,0)),"")</f>
        <v/>
      </c>
    </row>
    <row r="1620">
      <c r="A1620" t="n">
        <v>1618</v>
      </c>
      <c r="B1620" t="inlineStr">
        <is>
          <t>東京</t>
        </is>
      </c>
      <c r="C1620" t="inlineStr">
        <is>
          <t>常陸海浜変電所</t>
        </is>
      </c>
      <c r="D1620" t="inlineStr">
        <is>
          <t>茨城県</t>
        </is>
      </c>
      <c r="E1620" t="n">
        <v>66</v>
      </c>
      <c r="G1620" s="3" t="n">
        <v>36.377043</v>
      </c>
      <c r="H1620" s="3" t="n">
        <v>140.586631</v>
      </c>
      <c r="I1620" t="inlineStr">
        <is>
          <t>OSM実測</t>
        </is>
      </c>
      <c r="J1620" t="n">
        <v>38</v>
      </c>
      <c r="K1620" t="n">
        <v>39</v>
      </c>
      <c r="L1620" t="n">
        <v>-23</v>
      </c>
      <c r="M1620" t="n">
        <v>16</v>
      </c>
      <c r="N1620" t="n">
        <v>0</v>
      </c>
      <c r="O1620" t="inlineStr">
        <is>
          <t>不可 #3</t>
        </is>
      </c>
      <c r="P1620" t="inlineStr">
        <is>
          <t>有り</t>
        </is>
      </c>
      <c r="R1620" s="4">
        <f>IF(COUNT($M1620:$N1620)=0,"",IF(AND(IF($N1620&lt;&gt;"",$N1620,$M1620)&lt;=0,$O1620&lt;&gt;"可"),"警告",""))</f>
        <v/>
      </c>
      <c r="S1620" s="4">
        <f>IF(COUNT($M1620:$N1620)=0,0,IF(IF($N1620&lt;&gt;"",$N1620,$M1620)&gt;=スコアリング基準!$B$20,スコアリング基準!$C$20,IF(IF($N1620&lt;&gt;"",$N1620,$M1620)&gt;=スコアリング基準!$B$21,スコアリング基準!$C$21,IF(IF($N1620&lt;&gt;"",$N1620,$M1620)&gt;0,スコアリング基準!$C$22,0))))</f>
        <v/>
      </c>
      <c r="T1620" s="4">
        <f>IF($O1620="可",スコアリング基準!$C$23,0)</f>
        <v/>
      </c>
      <c r="U1620" s="4">
        <f>IF(OR(COUNT($K1620:$L1620)&lt;2,$K1620=0),0,IF(ABS($L1620)/$K1620&lt;=スコアリング基準!$B$24,スコアリング基準!$C$24,IF(ABS($L1620)/$K1620&lt;=スコアリング基準!$B$25,スコアリング基準!$C$25,IF(ABS($L1620)/$K1620&lt;=スコアリング基準!$B$26,スコアリング基準!$C$26,0))))</f>
        <v/>
      </c>
      <c r="V1620" s="4">
        <f>IF($P1620="なし",スコアリング基準!$C$27,0)</f>
        <v/>
      </c>
      <c r="W1620" s="4">
        <f>IF($F1620="",0,IF(ISNUMBER($F1620),IF($F1620&lt;=スコアリング基準!$B$28,スコアリング基準!$C$28,スコアリング基準!$C$29),0))</f>
        <v/>
      </c>
      <c r="X1620" s="4">
        <f>IFERROR(VLOOKUP($B1620,スコアリング基準!$A$36:$B$46,2,FALSE),0)</f>
        <v/>
      </c>
      <c r="Y1620" s="4">
        <f>SUM($S1620:$X1620)</f>
        <v/>
      </c>
      <c r="Z1620" s="4">
        <f>IF(COUNT($M1620:$N1620)=0,"データ無",IF($Y1620&gt;=スコアリング基準!$B$30,"S",IF($Y1620&gt;=スコアリング基準!$B$31,"A",IF($Y1620&gt;=スコアリング基準!$B$32,"B","C"))))</f>
        <v/>
      </c>
      <c r="AA1620">
        <f>IFERROR(INDEX(実績DB!$I$3:$I$104,MATCH($B1620&amp;$C1620,実績DB!$J$3:$J$104,0)),"")</f>
        <v/>
      </c>
    </row>
    <row r="1621">
      <c r="A1621" t="n">
        <v>1619</v>
      </c>
      <c r="B1621" t="inlineStr">
        <is>
          <t>東京</t>
        </is>
      </c>
      <c r="C1621" t="inlineStr">
        <is>
          <t>幕張本郷変電所</t>
        </is>
      </c>
      <c r="D1621" t="inlineStr">
        <is>
          <t>千葉県</t>
        </is>
      </c>
      <c r="E1621" t="n">
        <v>66</v>
      </c>
      <c r="G1621" s="3" t="n">
        <v>35.667605</v>
      </c>
      <c r="H1621" s="3" t="n">
        <v>140.051714</v>
      </c>
      <c r="I1621" t="inlineStr">
        <is>
          <t>OSM実測</t>
        </is>
      </c>
      <c r="J1621" t="n">
        <v>19</v>
      </c>
      <c r="K1621" t="n">
        <v>19</v>
      </c>
      <c r="L1621" t="n">
        <v>0</v>
      </c>
      <c r="M1621" t="n">
        <v>19</v>
      </c>
      <c r="N1621" t="n">
        <v>0</v>
      </c>
      <c r="O1621" t="inlineStr">
        <is>
          <t>不可 #3</t>
        </is>
      </c>
      <c r="P1621" t="inlineStr">
        <is>
          <t>有り</t>
        </is>
      </c>
      <c r="R1621" s="4">
        <f>IF(COUNT($M1621:$N1621)=0,"",IF(AND(IF($N1621&lt;&gt;"",$N1621,$M1621)&lt;=0,$O1621&lt;&gt;"可"),"警告",""))</f>
        <v/>
      </c>
      <c r="S1621" s="4">
        <f>IF(COUNT($M1621:$N1621)=0,0,IF(IF($N1621&lt;&gt;"",$N1621,$M1621)&gt;=スコアリング基準!$B$20,スコアリング基準!$C$20,IF(IF($N1621&lt;&gt;"",$N1621,$M1621)&gt;=スコアリング基準!$B$21,スコアリング基準!$C$21,IF(IF($N1621&lt;&gt;"",$N1621,$M1621)&gt;0,スコアリング基準!$C$22,0))))</f>
        <v/>
      </c>
      <c r="T1621" s="4">
        <f>IF($O1621="可",スコアリング基準!$C$23,0)</f>
        <v/>
      </c>
      <c r="U1621" s="4">
        <f>IF(OR(COUNT($K1621:$L1621)&lt;2,$K1621=0),0,IF(ABS($L1621)/$K1621&lt;=スコアリング基準!$B$24,スコアリング基準!$C$24,IF(ABS($L1621)/$K1621&lt;=スコアリング基準!$B$25,スコアリング基準!$C$25,IF(ABS($L1621)/$K1621&lt;=スコアリング基準!$B$26,スコアリング基準!$C$26,0))))</f>
        <v/>
      </c>
      <c r="V1621" s="4">
        <f>IF($P1621="なし",スコアリング基準!$C$27,0)</f>
        <v/>
      </c>
      <c r="W1621" s="4">
        <f>IF($F1621="",0,IF(ISNUMBER($F1621),IF($F1621&lt;=スコアリング基準!$B$28,スコアリング基準!$C$28,スコアリング基準!$C$29),0))</f>
        <v/>
      </c>
      <c r="X1621" s="4">
        <f>IFERROR(VLOOKUP($B1621,スコアリング基準!$A$36:$B$46,2,FALSE),0)</f>
        <v/>
      </c>
      <c r="Y1621" s="4">
        <f>SUM($S1621:$X1621)</f>
        <v/>
      </c>
      <c r="Z1621" s="4">
        <f>IF(COUNT($M1621:$N1621)=0,"データ無",IF($Y1621&gt;=スコアリング基準!$B$30,"S",IF($Y1621&gt;=スコアリング基準!$B$31,"A",IF($Y1621&gt;=スコアリング基準!$B$32,"B","C"))))</f>
        <v/>
      </c>
      <c r="AA1621">
        <f>IFERROR(INDEX(実績DB!$I$3:$I$104,MATCH($B1621&amp;$C1621,実績DB!$J$3:$J$104,0)),"")</f>
        <v/>
      </c>
    </row>
    <row r="1622">
      <c r="A1622" t="n">
        <v>1620</v>
      </c>
      <c r="B1622" t="inlineStr">
        <is>
          <t>東京</t>
        </is>
      </c>
      <c r="C1622" t="inlineStr">
        <is>
          <t>干潟変電所</t>
        </is>
      </c>
      <c r="D1622" t="inlineStr">
        <is>
          <t>千葉県</t>
        </is>
      </c>
      <c r="E1622" t="n">
        <v>66</v>
      </c>
      <c r="G1622" s="3" t="n">
        <v>35.724488</v>
      </c>
      <c r="H1622" s="3" t="n">
        <v>140.612853</v>
      </c>
      <c r="I1622" t="inlineStr">
        <is>
          <t>OSM実測</t>
        </is>
      </c>
      <c r="J1622" t="n">
        <v>42</v>
      </c>
      <c r="K1622" t="n">
        <v>44</v>
      </c>
      <c r="L1622" t="n">
        <v>-44</v>
      </c>
      <c r="M1622" t="n">
        <v>0</v>
      </c>
      <c r="N1622" t="n">
        <v>0</v>
      </c>
      <c r="O1622" t="inlineStr">
        <is>
          <t>不可 #3</t>
        </is>
      </c>
      <c r="P1622" t="inlineStr">
        <is>
          <t>有り</t>
        </is>
      </c>
      <c r="R1622" s="4">
        <f>IF(COUNT($M1622:$N1622)=0,"",IF(AND(IF($N1622&lt;&gt;"",$N1622,$M1622)&lt;=0,$O1622&lt;&gt;"可"),"警告",""))</f>
        <v/>
      </c>
      <c r="S1622" s="4">
        <f>IF(COUNT($M1622:$N1622)=0,0,IF(IF($N1622&lt;&gt;"",$N1622,$M1622)&gt;=スコアリング基準!$B$20,スコアリング基準!$C$20,IF(IF($N1622&lt;&gt;"",$N1622,$M1622)&gt;=スコアリング基準!$B$21,スコアリング基準!$C$21,IF(IF($N1622&lt;&gt;"",$N1622,$M1622)&gt;0,スコアリング基準!$C$22,0))))</f>
        <v/>
      </c>
      <c r="T1622" s="4">
        <f>IF($O1622="可",スコアリング基準!$C$23,0)</f>
        <v/>
      </c>
      <c r="U1622" s="4">
        <f>IF(OR(COUNT($K1622:$L1622)&lt;2,$K1622=0),0,IF(ABS($L1622)/$K1622&lt;=スコアリング基準!$B$24,スコアリング基準!$C$24,IF(ABS($L1622)/$K1622&lt;=スコアリング基準!$B$25,スコアリング基準!$C$25,IF(ABS($L1622)/$K1622&lt;=スコアリング基準!$B$26,スコアリング基準!$C$26,0))))</f>
        <v/>
      </c>
      <c r="V1622" s="4">
        <f>IF($P1622="なし",スコアリング基準!$C$27,0)</f>
        <v/>
      </c>
      <c r="W1622" s="4">
        <f>IF($F1622="",0,IF(ISNUMBER($F1622),IF($F1622&lt;=スコアリング基準!$B$28,スコアリング基準!$C$28,スコアリング基準!$C$29),0))</f>
        <v/>
      </c>
      <c r="X1622" s="4">
        <f>IFERROR(VLOOKUP($B1622,スコアリング基準!$A$36:$B$46,2,FALSE),0)</f>
        <v/>
      </c>
      <c r="Y1622" s="4">
        <f>SUM($S1622:$X1622)</f>
        <v/>
      </c>
      <c r="Z1622" s="4">
        <f>IF(COUNT($M1622:$N1622)=0,"データ無",IF($Y1622&gt;=スコアリング基準!$B$30,"S",IF($Y1622&gt;=スコアリング基準!$B$31,"A",IF($Y1622&gt;=スコアリング基準!$B$32,"B","C"))))</f>
        <v/>
      </c>
      <c r="AA1622">
        <f>IFERROR(INDEX(実績DB!$I$3:$I$104,MATCH($B1622&amp;$C1622,実績DB!$J$3:$J$104,0)),"")</f>
        <v/>
      </c>
    </row>
    <row r="1623">
      <c r="A1623" t="n">
        <v>1621</v>
      </c>
      <c r="B1623" t="inlineStr">
        <is>
          <t>東京</t>
        </is>
      </c>
      <c r="C1623" t="inlineStr">
        <is>
          <t>平井変電所</t>
        </is>
      </c>
      <c r="D1623" t="inlineStr">
        <is>
          <t>茨城県</t>
        </is>
      </c>
      <c r="E1623" t="n">
        <v>66</v>
      </c>
      <c r="G1623" s="3" t="n">
        <v>35.952397</v>
      </c>
      <c r="H1623" s="3" t="n">
        <v>140.665347</v>
      </c>
      <c r="I1623" t="inlineStr">
        <is>
          <t>OSM実測</t>
        </is>
      </c>
      <c r="J1623" t="n">
        <v>38</v>
      </c>
      <c r="K1623" t="n">
        <v>39</v>
      </c>
      <c r="L1623" t="n">
        <v>-28</v>
      </c>
      <c r="M1623" t="n">
        <v>11</v>
      </c>
      <c r="N1623" t="n">
        <v>0</v>
      </c>
      <c r="O1623" t="inlineStr">
        <is>
          <t>不可 #3</t>
        </is>
      </c>
      <c r="P1623" t="inlineStr">
        <is>
          <t>有り</t>
        </is>
      </c>
      <c r="R1623" s="4">
        <f>IF(COUNT($M1623:$N1623)=0,"",IF(AND(IF($N1623&lt;&gt;"",$N1623,$M1623)&lt;=0,$O1623&lt;&gt;"可"),"警告",""))</f>
        <v/>
      </c>
      <c r="S1623" s="4">
        <f>IF(COUNT($M1623:$N1623)=0,0,IF(IF($N1623&lt;&gt;"",$N1623,$M1623)&gt;=スコアリング基準!$B$20,スコアリング基準!$C$20,IF(IF($N1623&lt;&gt;"",$N1623,$M1623)&gt;=スコアリング基準!$B$21,スコアリング基準!$C$21,IF(IF($N1623&lt;&gt;"",$N1623,$M1623)&gt;0,スコアリング基準!$C$22,0))))</f>
        <v/>
      </c>
      <c r="T1623" s="4">
        <f>IF($O1623="可",スコアリング基準!$C$23,0)</f>
        <v/>
      </c>
      <c r="U1623" s="4">
        <f>IF(OR(COUNT($K1623:$L1623)&lt;2,$K1623=0),0,IF(ABS($L1623)/$K1623&lt;=スコアリング基準!$B$24,スコアリング基準!$C$24,IF(ABS($L1623)/$K1623&lt;=スコアリング基準!$B$25,スコアリング基準!$C$25,IF(ABS($L1623)/$K1623&lt;=スコアリング基準!$B$26,スコアリング基準!$C$26,0))))</f>
        <v/>
      </c>
      <c r="V1623" s="4">
        <f>IF($P1623="なし",スコアリング基準!$C$27,0)</f>
        <v/>
      </c>
      <c r="W1623" s="4">
        <f>IF($F1623="",0,IF(ISNUMBER($F1623),IF($F1623&lt;=スコアリング基準!$B$28,スコアリング基準!$C$28,スコアリング基準!$C$29),0))</f>
        <v/>
      </c>
      <c r="X1623" s="4">
        <f>IFERROR(VLOOKUP($B1623,スコアリング基準!$A$36:$B$46,2,FALSE),0)</f>
        <v/>
      </c>
      <c r="Y1623" s="4">
        <f>SUM($S1623:$X1623)</f>
        <v/>
      </c>
      <c r="Z1623" s="4">
        <f>IF(COUNT($M1623:$N1623)=0,"データ無",IF($Y1623&gt;=スコアリング基準!$B$30,"S",IF($Y1623&gt;=スコアリング基準!$B$31,"A",IF($Y1623&gt;=スコアリング基準!$B$32,"B","C"))))</f>
        <v/>
      </c>
      <c r="AA1623">
        <f>IFERROR(INDEX(実績DB!$I$3:$I$104,MATCH($B1623&amp;$C1623,実績DB!$J$3:$J$104,0)),"")</f>
        <v/>
      </c>
    </row>
    <row r="1624">
      <c r="A1624" t="n">
        <v>1622</v>
      </c>
      <c r="B1624" t="inlineStr">
        <is>
          <t>東京</t>
        </is>
      </c>
      <c r="C1624" t="inlineStr">
        <is>
          <t>平出変電所</t>
        </is>
      </c>
      <c r="D1624" t="inlineStr">
        <is>
          <t>栃木県</t>
        </is>
      </c>
      <c r="E1624" t="n">
        <v>66</v>
      </c>
      <c r="G1624" s="3" t="n">
        <v>36.571972</v>
      </c>
      <c r="H1624" s="3" t="n">
        <v>139.934993</v>
      </c>
      <c r="I1624" t="inlineStr">
        <is>
          <t>OSM実測</t>
        </is>
      </c>
      <c r="J1624" t="n">
        <v>47</v>
      </c>
      <c r="K1624" t="n">
        <v>49</v>
      </c>
      <c r="L1624" t="n">
        <v>-30</v>
      </c>
      <c r="M1624" t="n">
        <v>19</v>
      </c>
      <c r="N1624" t="n">
        <v>0</v>
      </c>
      <c r="O1624" t="inlineStr">
        <is>
          <t>不可 #3</t>
        </is>
      </c>
      <c r="P1624" t="inlineStr">
        <is>
          <t>有り</t>
        </is>
      </c>
      <c r="R1624" s="4">
        <f>IF(COUNT($M1624:$N1624)=0,"",IF(AND(IF($N1624&lt;&gt;"",$N1624,$M1624)&lt;=0,$O1624&lt;&gt;"可"),"警告",""))</f>
        <v/>
      </c>
      <c r="S1624" s="4">
        <f>IF(COUNT($M1624:$N1624)=0,0,IF(IF($N1624&lt;&gt;"",$N1624,$M1624)&gt;=スコアリング基準!$B$20,スコアリング基準!$C$20,IF(IF($N1624&lt;&gt;"",$N1624,$M1624)&gt;=スコアリング基準!$B$21,スコアリング基準!$C$21,IF(IF($N1624&lt;&gt;"",$N1624,$M1624)&gt;0,スコアリング基準!$C$22,0))))</f>
        <v/>
      </c>
      <c r="T1624" s="4">
        <f>IF($O1624="可",スコアリング基準!$C$23,0)</f>
        <v/>
      </c>
      <c r="U1624" s="4">
        <f>IF(OR(COUNT($K1624:$L1624)&lt;2,$K1624=0),0,IF(ABS($L1624)/$K1624&lt;=スコアリング基準!$B$24,スコアリング基準!$C$24,IF(ABS($L1624)/$K1624&lt;=スコアリング基準!$B$25,スコアリング基準!$C$25,IF(ABS($L1624)/$K1624&lt;=スコアリング基準!$B$26,スコアリング基準!$C$26,0))))</f>
        <v/>
      </c>
      <c r="V1624" s="4">
        <f>IF($P1624="なし",スコアリング基準!$C$27,0)</f>
        <v/>
      </c>
      <c r="W1624" s="4">
        <f>IF($F1624="",0,IF(ISNUMBER($F1624),IF($F1624&lt;=スコアリング基準!$B$28,スコアリング基準!$C$28,スコアリング基準!$C$29),0))</f>
        <v/>
      </c>
      <c r="X1624" s="4">
        <f>IFERROR(VLOOKUP($B1624,スコアリング基準!$A$36:$B$46,2,FALSE),0)</f>
        <v/>
      </c>
      <c r="Y1624" s="4">
        <f>SUM($S1624:$X1624)</f>
        <v/>
      </c>
      <c r="Z1624" s="4">
        <f>IF(COUNT($M1624:$N1624)=0,"データ無",IF($Y1624&gt;=スコアリング基準!$B$30,"S",IF($Y1624&gt;=スコアリング基準!$B$31,"A",IF($Y1624&gt;=スコアリング基準!$B$32,"B","C"))))</f>
        <v/>
      </c>
      <c r="AA1624">
        <f>IFERROR(INDEX(実績DB!$I$3:$I$104,MATCH($B1624&amp;$C1624,実績DB!$J$3:$J$104,0)),"")</f>
        <v/>
      </c>
    </row>
    <row r="1625">
      <c r="A1625" t="n">
        <v>1623</v>
      </c>
      <c r="B1625" t="inlineStr">
        <is>
          <t>東京</t>
        </is>
      </c>
      <c r="C1625" t="inlineStr">
        <is>
          <t>平台変電所</t>
        </is>
      </c>
      <c r="D1625" t="inlineStr">
        <is>
          <t>神奈川県</t>
        </is>
      </c>
      <c r="E1625" t="n">
        <v>66</v>
      </c>
      <c r="G1625" s="3" t="n">
        <v>35.536665</v>
      </c>
      <c r="H1625" s="3" t="n">
        <v>139.573565</v>
      </c>
      <c r="I1625" t="inlineStr">
        <is>
          <t>OSM実測</t>
        </is>
      </c>
      <c r="J1625" t="n">
        <v>57</v>
      </c>
      <c r="K1625" t="n">
        <v>59</v>
      </c>
      <c r="L1625" t="n">
        <v>-40</v>
      </c>
      <c r="M1625" t="n">
        <v>19</v>
      </c>
      <c r="N1625" t="n">
        <v>0</v>
      </c>
      <c r="O1625" t="inlineStr">
        <is>
          <t>不可 #3</t>
        </is>
      </c>
      <c r="P1625" t="inlineStr">
        <is>
          <t>有り</t>
        </is>
      </c>
      <c r="R1625" s="4">
        <f>IF(COUNT($M1625:$N1625)=0,"",IF(AND(IF($N1625&lt;&gt;"",$N1625,$M1625)&lt;=0,$O1625&lt;&gt;"可"),"警告",""))</f>
        <v/>
      </c>
      <c r="S1625" s="4">
        <f>IF(COUNT($M1625:$N1625)=0,0,IF(IF($N1625&lt;&gt;"",$N1625,$M1625)&gt;=スコアリング基準!$B$20,スコアリング基準!$C$20,IF(IF($N1625&lt;&gt;"",$N1625,$M1625)&gt;=スコアリング基準!$B$21,スコアリング基準!$C$21,IF(IF($N1625&lt;&gt;"",$N1625,$M1625)&gt;0,スコアリング基準!$C$22,0))))</f>
        <v/>
      </c>
      <c r="T1625" s="4">
        <f>IF($O1625="可",スコアリング基準!$C$23,0)</f>
        <v/>
      </c>
      <c r="U1625" s="4">
        <f>IF(OR(COUNT($K1625:$L1625)&lt;2,$K1625=0),0,IF(ABS($L1625)/$K1625&lt;=スコアリング基準!$B$24,スコアリング基準!$C$24,IF(ABS($L1625)/$K1625&lt;=スコアリング基準!$B$25,スコアリング基準!$C$25,IF(ABS($L1625)/$K1625&lt;=スコアリング基準!$B$26,スコアリング基準!$C$26,0))))</f>
        <v/>
      </c>
      <c r="V1625" s="4">
        <f>IF($P1625="なし",スコアリング基準!$C$27,0)</f>
        <v/>
      </c>
      <c r="W1625" s="4">
        <f>IF($F1625="",0,IF(ISNUMBER($F1625),IF($F1625&lt;=スコアリング基準!$B$28,スコアリング基準!$C$28,スコアリング基準!$C$29),0))</f>
        <v/>
      </c>
      <c r="X1625" s="4">
        <f>IFERROR(VLOOKUP($B1625,スコアリング基準!$A$36:$B$46,2,FALSE),0)</f>
        <v/>
      </c>
      <c r="Y1625" s="4">
        <f>SUM($S1625:$X1625)</f>
        <v/>
      </c>
      <c r="Z1625" s="4">
        <f>IF(COUNT($M1625:$N1625)=0,"データ無",IF($Y1625&gt;=スコアリング基準!$B$30,"S",IF($Y1625&gt;=スコアリング基準!$B$31,"A",IF($Y1625&gt;=スコアリング基準!$B$32,"B","C"))))</f>
        <v/>
      </c>
      <c r="AA1625">
        <f>IFERROR(INDEX(実績DB!$I$3:$I$104,MATCH($B1625&amp;$C1625,実績DB!$J$3:$J$104,0)),"")</f>
        <v/>
      </c>
    </row>
    <row r="1626">
      <c r="A1626" t="n">
        <v>1624</v>
      </c>
      <c r="B1626" t="inlineStr">
        <is>
          <t>東京</t>
        </is>
      </c>
      <c r="C1626" t="inlineStr">
        <is>
          <t>平和台変電所</t>
        </is>
      </c>
      <c r="D1626" t="inlineStr">
        <is>
          <t>千葉県</t>
        </is>
      </c>
      <c r="E1626" t="n">
        <v>66</v>
      </c>
      <c r="G1626" s="3" t="n">
        <v>35.850668</v>
      </c>
      <c r="H1626" s="3" t="n">
        <v>139.906386</v>
      </c>
      <c r="I1626" t="inlineStr">
        <is>
          <t>OSM実測</t>
        </is>
      </c>
      <c r="J1626" t="n">
        <v>57</v>
      </c>
      <c r="K1626" t="n">
        <v>59</v>
      </c>
      <c r="L1626" t="n">
        <v>-40</v>
      </c>
      <c r="M1626" t="n">
        <v>19</v>
      </c>
      <c r="N1626" t="n">
        <v>0</v>
      </c>
      <c r="O1626" t="inlineStr">
        <is>
          <t>不可 #3</t>
        </is>
      </c>
      <c r="P1626" t="inlineStr">
        <is>
          <t>有り</t>
        </is>
      </c>
      <c r="R1626" s="4">
        <f>IF(COUNT($M1626:$N1626)=0,"",IF(AND(IF($N1626&lt;&gt;"",$N1626,$M1626)&lt;=0,$O1626&lt;&gt;"可"),"警告",""))</f>
        <v/>
      </c>
      <c r="S1626" s="4">
        <f>IF(COUNT($M1626:$N1626)=0,0,IF(IF($N1626&lt;&gt;"",$N1626,$M1626)&gt;=スコアリング基準!$B$20,スコアリング基準!$C$20,IF(IF($N1626&lt;&gt;"",$N1626,$M1626)&gt;=スコアリング基準!$B$21,スコアリング基準!$C$21,IF(IF($N1626&lt;&gt;"",$N1626,$M1626)&gt;0,スコアリング基準!$C$22,0))))</f>
        <v/>
      </c>
      <c r="T1626" s="4">
        <f>IF($O1626="可",スコアリング基準!$C$23,0)</f>
        <v/>
      </c>
      <c r="U1626" s="4">
        <f>IF(OR(COUNT($K1626:$L1626)&lt;2,$K1626=0),0,IF(ABS($L1626)/$K1626&lt;=スコアリング基準!$B$24,スコアリング基準!$C$24,IF(ABS($L1626)/$K1626&lt;=スコアリング基準!$B$25,スコアリング基準!$C$25,IF(ABS($L1626)/$K1626&lt;=スコアリング基準!$B$26,スコアリング基準!$C$26,0))))</f>
        <v/>
      </c>
      <c r="V1626" s="4">
        <f>IF($P1626="なし",スコアリング基準!$C$27,0)</f>
        <v/>
      </c>
      <c r="W1626" s="4">
        <f>IF($F1626="",0,IF(ISNUMBER($F1626),IF($F1626&lt;=スコアリング基準!$B$28,スコアリング基準!$C$28,スコアリング基準!$C$29),0))</f>
        <v/>
      </c>
      <c r="X1626" s="4">
        <f>IFERROR(VLOOKUP($B1626,スコアリング基準!$A$36:$B$46,2,FALSE),0)</f>
        <v/>
      </c>
      <c r="Y1626" s="4">
        <f>SUM($S1626:$X1626)</f>
        <v/>
      </c>
      <c r="Z1626" s="4">
        <f>IF(COUNT($M1626:$N1626)=0,"データ無",IF($Y1626&gt;=スコアリング基準!$B$30,"S",IF($Y1626&gt;=スコアリング基準!$B$31,"A",IF($Y1626&gt;=スコアリング基準!$B$32,"B","C"))))</f>
        <v/>
      </c>
      <c r="AA1626">
        <f>IFERROR(INDEX(実績DB!$I$3:$I$104,MATCH($B1626&amp;$C1626,実績DB!$J$3:$J$104,0)),"")</f>
        <v/>
      </c>
    </row>
    <row r="1627">
      <c r="A1627" t="n">
        <v>1625</v>
      </c>
      <c r="B1627" t="inlineStr">
        <is>
          <t>東京</t>
        </is>
      </c>
      <c r="C1627" t="inlineStr">
        <is>
          <t>平塚変電所</t>
        </is>
      </c>
      <c r="D1627" t="inlineStr">
        <is>
          <t>神奈川県</t>
        </is>
      </c>
      <c r="E1627" t="n">
        <v>66</v>
      </c>
      <c r="G1627" s="3" t="n">
        <v>35.330802</v>
      </c>
      <c r="H1627" s="3" t="n">
        <v>139.338136</v>
      </c>
      <c r="I1627" t="inlineStr">
        <is>
          <t>OSM実測</t>
        </is>
      </c>
      <c r="J1627" t="n">
        <v>57</v>
      </c>
      <c r="K1627" t="n">
        <v>59</v>
      </c>
      <c r="L1627" t="n">
        <v>-40</v>
      </c>
      <c r="M1627" t="n">
        <v>19</v>
      </c>
      <c r="N1627" t="n">
        <v>19</v>
      </c>
      <c r="O1627" t="inlineStr">
        <is>
          <t>不可 #3</t>
        </is>
      </c>
      <c r="P1627" t="inlineStr">
        <is>
          <t>なし</t>
        </is>
      </c>
      <c r="R1627" s="4">
        <f>IF(COUNT($M1627:$N1627)=0,"",IF(AND(IF($N1627&lt;&gt;"",$N1627,$M1627)&lt;=0,$O1627&lt;&gt;"可"),"警告",""))</f>
        <v/>
      </c>
      <c r="S1627" s="4">
        <f>IF(COUNT($M1627:$N1627)=0,0,IF(IF($N1627&lt;&gt;"",$N1627,$M1627)&gt;=スコアリング基準!$B$20,スコアリング基準!$C$20,IF(IF($N1627&lt;&gt;"",$N1627,$M1627)&gt;=スコアリング基準!$B$21,スコアリング基準!$C$21,IF(IF($N1627&lt;&gt;"",$N1627,$M1627)&gt;0,スコアリング基準!$C$22,0))))</f>
        <v/>
      </c>
      <c r="T1627" s="4">
        <f>IF($O1627="可",スコアリング基準!$C$23,0)</f>
        <v/>
      </c>
      <c r="U1627" s="4">
        <f>IF(OR(COUNT($K1627:$L1627)&lt;2,$K1627=0),0,IF(ABS($L1627)/$K1627&lt;=スコアリング基準!$B$24,スコアリング基準!$C$24,IF(ABS($L1627)/$K1627&lt;=スコアリング基準!$B$25,スコアリング基準!$C$25,IF(ABS($L1627)/$K1627&lt;=スコアリング基準!$B$26,スコアリング基準!$C$26,0))))</f>
        <v/>
      </c>
      <c r="V1627" s="4">
        <f>IF($P1627="なし",スコアリング基準!$C$27,0)</f>
        <v/>
      </c>
      <c r="W1627" s="4">
        <f>IF($F1627="",0,IF(ISNUMBER($F1627),IF($F1627&lt;=スコアリング基準!$B$28,スコアリング基準!$C$28,スコアリング基準!$C$29),0))</f>
        <v/>
      </c>
      <c r="X1627" s="4">
        <f>IFERROR(VLOOKUP($B1627,スコアリング基準!$A$36:$B$46,2,FALSE),0)</f>
        <v/>
      </c>
      <c r="Y1627" s="4">
        <f>SUM($S1627:$X1627)</f>
        <v/>
      </c>
      <c r="Z1627" s="4">
        <f>IF(COUNT($M1627:$N1627)=0,"データ無",IF($Y1627&gt;=スコアリング基準!$B$30,"S",IF($Y1627&gt;=スコアリング基準!$B$31,"A",IF($Y1627&gt;=スコアリング基準!$B$32,"B","C"))))</f>
        <v/>
      </c>
      <c r="AA1627">
        <f>IFERROR(INDEX(実績DB!$I$3:$I$104,MATCH($B1627&amp;$C1627,実績DB!$J$3:$J$104,0)),"")</f>
        <v/>
      </c>
    </row>
    <row r="1628">
      <c r="A1628" t="n">
        <v>1626</v>
      </c>
      <c r="B1628" t="inlineStr">
        <is>
          <t>東京</t>
        </is>
      </c>
      <c r="C1628" t="inlineStr">
        <is>
          <t>平方変電所</t>
        </is>
      </c>
      <c r="D1628" t="inlineStr">
        <is>
          <t>埼玉県</t>
        </is>
      </c>
      <c r="E1628" t="n">
        <v>66</v>
      </c>
      <c r="G1628" s="3" t="n">
        <v>35.950939</v>
      </c>
      <c r="H1628" s="3" t="n">
        <v>139.5657</v>
      </c>
      <c r="I1628" t="inlineStr">
        <is>
          <t>OSM実測</t>
        </is>
      </c>
      <c r="J1628" t="n">
        <v>47</v>
      </c>
      <c r="K1628" t="n">
        <v>49</v>
      </c>
      <c r="L1628" t="n">
        <v>-40</v>
      </c>
      <c r="M1628" t="n">
        <v>9</v>
      </c>
      <c r="N1628" t="n">
        <v>9</v>
      </c>
      <c r="O1628" t="inlineStr">
        <is>
          <t>不可 #3</t>
        </is>
      </c>
      <c r="P1628" t="inlineStr">
        <is>
          <t>なし</t>
        </is>
      </c>
      <c r="R1628" s="4">
        <f>IF(COUNT($M1628:$N1628)=0,"",IF(AND(IF($N1628&lt;&gt;"",$N1628,$M1628)&lt;=0,$O1628&lt;&gt;"可"),"警告",""))</f>
        <v/>
      </c>
      <c r="S1628" s="4">
        <f>IF(COUNT($M1628:$N1628)=0,0,IF(IF($N1628&lt;&gt;"",$N1628,$M1628)&gt;=スコアリング基準!$B$20,スコアリング基準!$C$20,IF(IF($N1628&lt;&gt;"",$N1628,$M1628)&gt;=スコアリング基準!$B$21,スコアリング基準!$C$21,IF(IF($N1628&lt;&gt;"",$N1628,$M1628)&gt;0,スコアリング基準!$C$22,0))))</f>
        <v/>
      </c>
      <c r="T1628" s="4">
        <f>IF($O1628="可",スコアリング基準!$C$23,0)</f>
        <v/>
      </c>
      <c r="U1628" s="4">
        <f>IF(OR(COUNT($K1628:$L1628)&lt;2,$K1628=0),0,IF(ABS($L1628)/$K1628&lt;=スコアリング基準!$B$24,スコアリング基準!$C$24,IF(ABS($L1628)/$K1628&lt;=スコアリング基準!$B$25,スコアリング基準!$C$25,IF(ABS($L1628)/$K1628&lt;=スコアリング基準!$B$26,スコアリング基準!$C$26,0))))</f>
        <v/>
      </c>
      <c r="V1628" s="4">
        <f>IF($P1628="なし",スコアリング基準!$C$27,0)</f>
        <v/>
      </c>
      <c r="W1628" s="4">
        <f>IF($F1628="",0,IF(ISNUMBER($F1628),IF($F1628&lt;=スコアリング基準!$B$28,スコアリング基準!$C$28,スコアリング基準!$C$29),0))</f>
        <v/>
      </c>
      <c r="X1628" s="4">
        <f>IFERROR(VLOOKUP($B1628,スコアリング基準!$A$36:$B$46,2,FALSE),0)</f>
        <v/>
      </c>
      <c r="Y1628" s="4">
        <f>SUM($S1628:$X1628)</f>
        <v/>
      </c>
      <c r="Z1628" s="4">
        <f>IF(COUNT($M1628:$N1628)=0,"データ無",IF($Y1628&gt;=スコアリング基準!$B$30,"S",IF($Y1628&gt;=スコアリング基準!$B$31,"A",IF($Y1628&gt;=スコアリング基準!$B$32,"B","C"))))</f>
        <v/>
      </c>
      <c r="AA1628">
        <f>IFERROR(INDEX(実績DB!$I$3:$I$104,MATCH($B1628&amp;$C1628,実績DB!$J$3:$J$104,0)),"")</f>
        <v/>
      </c>
    </row>
    <row r="1629">
      <c r="A1629" t="n">
        <v>1627</v>
      </c>
      <c r="B1629" t="inlineStr">
        <is>
          <t>東京</t>
        </is>
      </c>
      <c r="C1629" t="inlineStr">
        <is>
          <t>平石変電所</t>
        </is>
      </c>
      <c r="D1629" t="inlineStr">
        <is>
          <t>栃木県</t>
        </is>
      </c>
      <c r="E1629" t="n">
        <v>66</v>
      </c>
      <c r="G1629" s="3" t="n">
        <v>36.557394</v>
      </c>
      <c r="H1629" s="3" t="n">
        <v>139.939835</v>
      </c>
      <c r="I1629" t="inlineStr">
        <is>
          <t>OSM実測</t>
        </is>
      </c>
      <c r="J1629" t="n">
        <v>38</v>
      </c>
      <c r="K1629" t="n">
        <v>39</v>
      </c>
      <c r="L1629" t="n">
        <v>-25</v>
      </c>
      <c r="M1629" t="n">
        <v>14</v>
      </c>
      <c r="N1629" t="n">
        <v>0</v>
      </c>
      <c r="O1629" t="inlineStr">
        <is>
          <t>不可 #3</t>
        </is>
      </c>
      <c r="P1629" t="inlineStr">
        <is>
          <t>有り</t>
        </is>
      </c>
      <c r="R1629" s="4">
        <f>IF(COUNT($M1629:$N1629)=0,"",IF(AND(IF($N1629&lt;&gt;"",$N1629,$M1629)&lt;=0,$O1629&lt;&gt;"可"),"警告",""))</f>
        <v/>
      </c>
      <c r="S1629" s="4">
        <f>IF(COUNT($M1629:$N1629)=0,0,IF(IF($N1629&lt;&gt;"",$N1629,$M1629)&gt;=スコアリング基準!$B$20,スコアリング基準!$C$20,IF(IF($N1629&lt;&gt;"",$N1629,$M1629)&gt;=スコアリング基準!$B$21,スコアリング基準!$C$21,IF(IF($N1629&lt;&gt;"",$N1629,$M1629)&gt;0,スコアリング基準!$C$22,0))))</f>
        <v/>
      </c>
      <c r="T1629" s="4">
        <f>IF($O1629="可",スコアリング基準!$C$23,0)</f>
        <v/>
      </c>
      <c r="U1629" s="4">
        <f>IF(OR(COUNT($K1629:$L1629)&lt;2,$K1629=0),0,IF(ABS($L1629)/$K1629&lt;=スコアリング基準!$B$24,スコアリング基準!$C$24,IF(ABS($L1629)/$K1629&lt;=スコアリング基準!$B$25,スコアリング基準!$C$25,IF(ABS($L1629)/$K1629&lt;=スコアリング基準!$B$26,スコアリング基準!$C$26,0))))</f>
        <v/>
      </c>
      <c r="V1629" s="4">
        <f>IF($P1629="なし",スコアリング基準!$C$27,0)</f>
        <v/>
      </c>
      <c r="W1629" s="4">
        <f>IF($F1629="",0,IF(ISNUMBER($F1629),IF($F1629&lt;=スコアリング基準!$B$28,スコアリング基準!$C$28,スコアリング基準!$C$29),0))</f>
        <v/>
      </c>
      <c r="X1629" s="4">
        <f>IFERROR(VLOOKUP($B1629,スコアリング基準!$A$36:$B$46,2,FALSE),0)</f>
        <v/>
      </c>
      <c r="Y1629" s="4">
        <f>SUM($S1629:$X1629)</f>
        <v/>
      </c>
      <c r="Z1629" s="4">
        <f>IF(COUNT($M1629:$N1629)=0,"データ無",IF($Y1629&gt;=スコアリング基準!$B$30,"S",IF($Y1629&gt;=スコアリング基準!$B$31,"A",IF($Y1629&gt;=スコアリング基準!$B$32,"B","C"))))</f>
        <v/>
      </c>
      <c r="AA1629">
        <f>IFERROR(INDEX(実績DB!$I$3:$I$104,MATCH($B1629&amp;$C1629,実績DB!$J$3:$J$104,0)),"")</f>
        <v/>
      </c>
    </row>
    <row r="1630">
      <c r="A1630" t="n">
        <v>1628</v>
      </c>
      <c r="B1630" t="inlineStr">
        <is>
          <t>東京</t>
        </is>
      </c>
      <c r="C1630" t="inlineStr">
        <is>
          <t>幸手変電所</t>
        </is>
      </c>
      <c r="D1630" t="inlineStr">
        <is>
          <t>埼玉県</t>
        </is>
      </c>
      <c r="E1630" t="n">
        <v>66</v>
      </c>
      <c r="G1630" s="3" t="n">
        <v>36.073121</v>
      </c>
      <c r="H1630" s="3" t="n">
        <v>139.721092</v>
      </c>
      <c r="I1630" t="inlineStr">
        <is>
          <t>OSM実測</t>
        </is>
      </c>
      <c r="J1630" t="n">
        <v>57</v>
      </c>
      <c r="K1630" t="n">
        <v>59</v>
      </c>
      <c r="L1630" t="n">
        <v>-41</v>
      </c>
      <c r="M1630" t="n">
        <v>18</v>
      </c>
      <c r="N1630" t="n">
        <v>0</v>
      </c>
      <c r="O1630" t="inlineStr">
        <is>
          <t>不可 #3</t>
        </is>
      </c>
      <c r="P1630" t="inlineStr">
        <is>
          <t>有り</t>
        </is>
      </c>
      <c r="R1630" s="4">
        <f>IF(COUNT($M1630:$N1630)=0,"",IF(AND(IF($N1630&lt;&gt;"",$N1630,$M1630)&lt;=0,$O1630&lt;&gt;"可"),"警告",""))</f>
        <v/>
      </c>
      <c r="S1630" s="4">
        <f>IF(COUNT($M1630:$N1630)=0,0,IF(IF($N1630&lt;&gt;"",$N1630,$M1630)&gt;=スコアリング基準!$B$20,スコアリング基準!$C$20,IF(IF($N1630&lt;&gt;"",$N1630,$M1630)&gt;=スコアリング基準!$B$21,スコアリング基準!$C$21,IF(IF($N1630&lt;&gt;"",$N1630,$M1630)&gt;0,スコアリング基準!$C$22,0))))</f>
        <v/>
      </c>
      <c r="T1630" s="4">
        <f>IF($O1630="可",スコアリング基準!$C$23,0)</f>
        <v/>
      </c>
      <c r="U1630" s="4">
        <f>IF(OR(COUNT($K1630:$L1630)&lt;2,$K1630=0),0,IF(ABS($L1630)/$K1630&lt;=スコアリング基準!$B$24,スコアリング基準!$C$24,IF(ABS($L1630)/$K1630&lt;=スコアリング基準!$B$25,スコアリング基準!$C$25,IF(ABS($L1630)/$K1630&lt;=スコアリング基準!$B$26,スコアリング基準!$C$26,0))))</f>
        <v/>
      </c>
      <c r="V1630" s="4">
        <f>IF($P1630="なし",スコアリング基準!$C$27,0)</f>
        <v/>
      </c>
      <c r="W1630" s="4">
        <f>IF($F1630="",0,IF(ISNUMBER($F1630),IF($F1630&lt;=スコアリング基準!$B$28,スコアリング基準!$C$28,スコアリング基準!$C$29),0))</f>
        <v/>
      </c>
      <c r="X1630" s="4">
        <f>IFERROR(VLOOKUP($B1630,スコアリング基準!$A$36:$B$46,2,FALSE),0)</f>
        <v/>
      </c>
      <c r="Y1630" s="4">
        <f>SUM($S1630:$X1630)</f>
        <v/>
      </c>
      <c r="Z1630" s="4">
        <f>IF(COUNT($M1630:$N1630)=0,"データ無",IF($Y1630&gt;=スコアリング基準!$B$30,"S",IF($Y1630&gt;=スコアリング基準!$B$31,"A",IF($Y1630&gt;=スコアリング基準!$B$32,"B","C"))))</f>
        <v/>
      </c>
      <c r="AA1630">
        <f>IFERROR(INDEX(実績DB!$I$3:$I$104,MATCH($B1630&amp;$C1630,実績DB!$J$3:$J$104,0)),"")</f>
        <v/>
      </c>
    </row>
    <row r="1631">
      <c r="A1631" t="n">
        <v>1629</v>
      </c>
      <c r="B1631" t="inlineStr">
        <is>
          <t>東京</t>
        </is>
      </c>
      <c r="C1631" t="inlineStr">
        <is>
          <t>幸松変電所</t>
        </is>
      </c>
      <c r="D1631" t="inlineStr">
        <is>
          <t>埼玉県</t>
        </is>
      </c>
      <c r="E1631" t="n">
        <v>66</v>
      </c>
      <c r="G1631" s="3" t="n">
        <v>35.98577</v>
      </c>
      <c r="H1631" s="3" t="n">
        <v>139.758776</v>
      </c>
      <c r="I1631" t="inlineStr">
        <is>
          <t>OSM実測</t>
        </is>
      </c>
      <c r="J1631" t="n">
        <v>57</v>
      </c>
      <c r="K1631" t="n">
        <v>59</v>
      </c>
      <c r="L1631" t="n">
        <v>-40</v>
      </c>
      <c r="M1631" t="n">
        <v>19</v>
      </c>
      <c r="N1631" t="n">
        <v>0</v>
      </c>
      <c r="O1631" t="inlineStr">
        <is>
          <t>不可 #3</t>
        </is>
      </c>
      <c r="P1631" t="inlineStr">
        <is>
          <t>有り</t>
        </is>
      </c>
      <c r="R1631" s="4">
        <f>IF(COUNT($M1631:$N1631)=0,"",IF(AND(IF($N1631&lt;&gt;"",$N1631,$M1631)&lt;=0,$O1631&lt;&gt;"可"),"警告",""))</f>
        <v/>
      </c>
      <c r="S1631" s="4">
        <f>IF(COUNT($M1631:$N1631)=0,0,IF(IF($N1631&lt;&gt;"",$N1631,$M1631)&gt;=スコアリング基準!$B$20,スコアリング基準!$C$20,IF(IF($N1631&lt;&gt;"",$N1631,$M1631)&gt;=スコアリング基準!$B$21,スコアリング基準!$C$21,IF(IF($N1631&lt;&gt;"",$N1631,$M1631)&gt;0,スコアリング基準!$C$22,0))))</f>
        <v/>
      </c>
      <c r="T1631" s="4">
        <f>IF($O1631="可",スコアリング基準!$C$23,0)</f>
        <v/>
      </c>
      <c r="U1631" s="4">
        <f>IF(OR(COUNT($K1631:$L1631)&lt;2,$K1631=0),0,IF(ABS($L1631)/$K1631&lt;=スコアリング基準!$B$24,スコアリング基準!$C$24,IF(ABS($L1631)/$K1631&lt;=スコアリング基準!$B$25,スコアリング基準!$C$25,IF(ABS($L1631)/$K1631&lt;=スコアリング基準!$B$26,スコアリング基準!$C$26,0))))</f>
        <v/>
      </c>
      <c r="V1631" s="4">
        <f>IF($P1631="なし",スコアリング基準!$C$27,0)</f>
        <v/>
      </c>
      <c r="W1631" s="4">
        <f>IF($F1631="",0,IF(ISNUMBER($F1631),IF($F1631&lt;=スコアリング基準!$B$28,スコアリング基準!$C$28,スコアリング基準!$C$29),0))</f>
        <v/>
      </c>
      <c r="X1631" s="4">
        <f>IFERROR(VLOOKUP($B1631,スコアリング基準!$A$36:$B$46,2,FALSE),0)</f>
        <v/>
      </c>
      <c r="Y1631" s="4">
        <f>SUM($S1631:$X1631)</f>
        <v/>
      </c>
      <c r="Z1631" s="4">
        <f>IF(COUNT($M1631:$N1631)=0,"データ無",IF($Y1631&gt;=スコアリング基準!$B$30,"S",IF($Y1631&gt;=スコアリング基準!$B$31,"A",IF($Y1631&gt;=スコアリング基準!$B$32,"B","C"))))</f>
        <v/>
      </c>
      <c r="AA1631">
        <f>IFERROR(INDEX(実績DB!$I$3:$I$104,MATCH($B1631&amp;$C1631,実績DB!$J$3:$J$104,0)),"")</f>
        <v/>
      </c>
    </row>
    <row r="1632">
      <c r="A1632" t="n">
        <v>1630</v>
      </c>
      <c r="B1632" t="inlineStr">
        <is>
          <t>東京</t>
        </is>
      </c>
      <c r="C1632" t="inlineStr">
        <is>
          <t>幸田変電所</t>
        </is>
      </c>
      <c r="D1632" t="inlineStr">
        <is>
          <t>茨城県</t>
        </is>
      </c>
      <c r="E1632" t="n">
        <v>66</v>
      </c>
      <c r="G1632" s="3" t="n">
        <v>35.93868</v>
      </c>
      <c r="H1632" s="3" t="n">
        <v>140.401887</v>
      </c>
      <c r="I1632" t="inlineStr">
        <is>
          <t>OSM実測</t>
        </is>
      </c>
      <c r="J1632" t="n">
        <v>57</v>
      </c>
      <c r="K1632" t="n">
        <v>59</v>
      </c>
      <c r="L1632" t="n">
        <v>-56</v>
      </c>
      <c r="M1632" t="n">
        <v>3</v>
      </c>
      <c r="N1632" t="n">
        <v>0</v>
      </c>
      <c r="O1632" t="inlineStr">
        <is>
          <t>不可 #3</t>
        </is>
      </c>
      <c r="P1632" t="inlineStr">
        <is>
          <t>有り</t>
        </is>
      </c>
      <c r="R1632" s="4">
        <f>IF(COUNT($M1632:$N1632)=0,"",IF(AND(IF($N1632&lt;&gt;"",$N1632,$M1632)&lt;=0,$O1632&lt;&gt;"可"),"警告",""))</f>
        <v/>
      </c>
      <c r="S1632" s="4">
        <f>IF(COUNT($M1632:$N1632)=0,0,IF(IF($N1632&lt;&gt;"",$N1632,$M1632)&gt;=スコアリング基準!$B$20,スコアリング基準!$C$20,IF(IF($N1632&lt;&gt;"",$N1632,$M1632)&gt;=スコアリング基準!$B$21,スコアリング基準!$C$21,IF(IF($N1632&lt;&gt;"",$N1632,$M1632)&gt;0,スコアリング基準!$C$22,0))))</f>
        <v/>
      </c>
      <c r="T1632" s="4">
        <f>IF($O1632="可",スコアリング基準!$C$23,0)</f>
        <v/>
      </c>
      <c r="U1632" s="4">
        <f>IF(OR(COUNT($K1632:$L1632)&lt;2,$K1632=0),0,IF(ABS($L1632)/$K1632&lt;=スコアリング基準!$B$24,スコアリング基準!$C$24,IF(ABS($L1632)/$K1632&lt;=スコアリング基準!$B$25,スコアリング基準!$C$25,IF(ABS($L1632)/$K1632&lt;=スコアリング基準!$B$26,スコアリング基準!$C$26,0))))</f>
        <v/>
      </c>
      <c r="V1632" s="4">
        <f>IF($P1632="なし",スコアリング基準!$C$27,0)</f>
        <v/>
      </c>
      <c r="W1632" s="4">
        <f>IF($F1632="",0,IF(ISNUMBER($F1632),IF($F1632&lt;=スコアリング基準!$B$28,スコアリング基準!$C$28,スコアリング基準!$C$29),0))</f>
        <v/>
      </c>
      <c r="X1632" s="4">
        <f>IFERROR(VLOOKUP($B1632,スコアリング基準!$A$36:$B$46,2,FALSE),0)</f>
        <v/>
      </c>
      <c r="Y1632" s="4">
        <f>SUM($S1632:$X1632)</f>
        <v/>
      </c>
      <c r="Z1632" s="4">
        <f>IF(COUNT($M1632:$N1632)=0,"データ無",IF($Y1632&gt;=スコアリング基準!$B$30,"S",IF($Y1632&gt;=スコアリング基準!$B$31,"A",IF($Y1632&gt;=スコアリング基準!$B$32,"B","C"))))</f>
        <v/>
      </c>
      <c r="AA1632">
        <f>IFERROR(INDEX(実績DB!$I$3:$I$104,MATCH($B1632&amp;$C1632,実績DB!$J$3:$J$104,0)),"")</f>
        <v/>
      </c>
    </row>
    <row r="1633">
      <c r="A1633" t="n">
        <v>1631</v>
      </c>
      <c r="B1633" t="inlineStr">
        <is>
          <t>東京</t>
        </is>
      </c>
      <c r="C1633" t="inlineStr">
        <is>
          <t>広沢変電所</t>
        </is>
      </c>
      <c r="D1633" t="inlineStr">
        <is>
          <t>群馬県</t>
        </is>
      </c>
      <c r="E1633" t="n">
        <v>66</v>
      </c>
      <c r="G1633" s="3" t="n">
        <v>36.390198</v>
      </c>
      <c r="H1633" s="3" t="n">
        <v>139.320561</v>
      </c>
      <c r="I1633" t="inlineStr">
        <is>
          <t>OSM実測</t>
        </is>
      </c>
      <c r="J1633" t="n">
        <v>42</v>
      </c>
      <c r="K1633" t="n">
        <v>44</v>
      </c>
      <c r="L1633" t="n">
        <v>-40</v>
      </c>
      <c r="M1633" t="n">
        <v>4</v>
      </c>
      <c r="N1633" t="n">
        <v>4</v>
      </c>
      <c r="O1633" t="inlineStr">
        <is>
          <t>不可 #3</t>
        </is>
      </c>
      <c r="P1633" t="inlineStr">
        <is>
          <t>なし</t>
        </is>
      </c>
      <c r="R1633" s="4">
        <f>IF(COUNT($M1633:$N1633)=0,"",IF(AND(IF($N1633&lt;&gt;"",$N1633,$M1633)&lt;=0,$O1633&lt;&gt;"可"),"警告",""))</f>
        <v/>
      </c>
      <c r="S1633" s="4">
        <f>IF(COUNT($M1633:$N1633)=0,0,IF(IF($N1633&lt;&gt;"",$N1633,$M1633)&gt;=スコアリング基準!$B$20,スコアリング基準!$C$20,IF(IF($N1633&lt;&gt;"",$N1633,$M1633)&gt;=スコアリング基準!$B$21,スコアリング基準!$C$21,IF(IF($N1633&lt;&gt;"",$N1633,$M1633)&gt;0,スコアリング基準!$C$22,0))))</f>
        <v/>
      </c>
      <c r="T1633" s="4">
        <f>IF($O1633="可",スコアリング基準!$C$23,0)</f>
        <v/>
      </c>
      <c r="U1633" s="4">
        <f>IF(OR(COUNT($K1633:$L1633)&lt;2,$K1633=0),0,IF(ABS($L1633)/$K1633&lt;=スコアリング基準!$B$24,スコアリング基準!$C$24,IF(ABS($L1633)/$K1633&lt;=スコアリング基準!$B$25,スコアリング基準!$C$25,IF(ABS($L1633)/$K1633&lt;=スコアリング基準!$B$26,スコアリング基準!$C$26,0))))</f>
        <v/>
      </c>
      <c r="V1633" s="4">
        <f>IF($P1633="なし",スコアリング基準!$C$27,0)</f>
        <v/>
      </c>
      <c r="W1633" s="4">
        <f>IF($F1633="",0,IF(ISNUMBER($F1633),IF($F1633&lt;=スコアリング基準!$B$28,スコアリング基準!$C$28,スコアリング基準!$C$29),0))</f>
        <v/>
      </c>
      <c r="X1633" s="4">
        <f>IFERROR(VLOOKUP($B1633,スコアリング基準!$A$36:$B$46,2,FALSE),0)</f>
        <v/>
      </c>
      <c r="Y1633" s="4">
        <f>SUM($S1633:$X1633)</f>
        <v/>
      </c>
      <c r="Z1633" s="4">
        <f>IF(COUNT($M1633:$N1633)=0,"データ無",IF($Y1633&gt;=スコアリング基準!$B$30,"S",IF($Y1633&gt;=スコアリング基準!$B$31,"A",IF($Y1633&gt;=スコアリング基準!$B$32,"B","C"))))</f>
        <v/>
      </c>
      <c r="AA1633">
        <f>IFERROR(INDEX(実績DB!$I$3:$I$104,MATCH($B1633&amp;$C1633,実績DB!$J$3:$J$104,0)),"")</f>
        <v/>
      </c>
    </row>
    <row r="1634">
      <c r="A1634" t="n">
        <v>1632</v>
      </c>
      <c r="B1634" t="inlineStr">
        <is>
          <t>東京</t>
        </is>
      </c>
      <c r="C1634" t="inlineStr">
        <is>
          <t>庄和変電所</t>
        </is>
      </c>
      <c r="D1634" t="inlineStr">
        <is>
          <t>千葉県</t>
        </is>
      </c>
      <c r="E1634" t="n">
        <v>66</v>
      </c>
      <c r="G1634" s="3" t="n">
        <v>35.971764</v>
      </c>
      <c r="H1634" s="3" t="n">
        <v>139.810048</v>
      </c>
      <c r="I1634" t="inlineStr">
        <is>
          <t>OSM実測</t>
        </is>
      </c>
      <c r="J1634" t="n">
        <v>57</v>
      </c>
      <c r="K1634" t="n">
        <v>59</v>
      </c>
      <c r="L1634" t="n">
        <v>-40</v>
      </c>
      <c r="M1634" t="n">
        <v>19</v>
      </c>
      <c r="N1634" t="n">
        <v>0</v>
      </c>
      <c r="O1634" t="inlineStr">
        <is>
          <t>不可 #3</t>
        </is>
      </c>
      <c r="P1634" t="inlineStr">
        <is>
          <t>有り</t>
        </is>
      </c>
      <c r="R1634" s="4">
        <f>IF(COUNT($M1634:$N1634)=0,"",IF(AND(IF($N1634&lt;&gt;"",$N1634,$M1634)&lt;=0,$O1634&lt;&gt;"可"),"警告",""))</f>
        <v/>
      </c>
      <c r="S1634" s="4">
        <f>IF(COUNT($M1634:$N1634)=0,0,IF(IF($N1634&lt;&gt;"",$N1634,$M1634)&gt;=スコアリング基準!$B$20,スコアリング基準!$C$20,IF(IF($N1634&lt;&gt;"",$N1634,$M1634)&gt;=スコアリング基準!$B$21,スコアリング基準!$C$21,IF(IF($N1634&lt;&gt;"",$N1634,$M1634)&gt;0,スコアリング基準!$C$22,0))))</f>
        <v/>
      </c>
      <c r="T1634" s="4">
        <f>IF($O1634="可",スコアリング基準!$C$23,0)</f>
        <v/>
      </c>
      <c r="U1634" s="4">
        <f>IF(OR(COUNT($K1634:$L1634)&lt;2,$K1634=0),0,IF(ABS($L1634)/$K1634&lt;=スコアリング基準!$B$24,スコアリング基準!$C$24,IF(ABS($L1634)/$K1634&lt;=スコアリング基準!$B$25,スコアリング基準!$C$25,IF(ABS($L1634)/$K1634&lt;=スコアリング基準!$B$26,スコアリング基準!$C$26,0))))</f>
        <v/>
      </c>
      <c r="V1634" s="4">
        <f>IF($P1634="なし",スコアリング基準!$C$27,0)</f>
        <v/>
      </c>
      <c r="W1634" s="4">
        <f>IF($F1634="",0,IF(ISNUMBER($F1634),IF($F1634&lt;=スコアリング基準!$B$28,スコアリング基準!$C$28,スコアリング基準!$C$29),0))</f>
        <v/>
      </c>
      <c r="X1634" s="4">
        <f>IFERROR(VLOOKUP($B1634,スコアリング基準!$A$36:$B$46,2,FALSE),0)</f>
        <v/>
      </c>
      <c r="Y1634" s="4">
        <f>SUM($S1634:$X1634)</f>
        <v/>
      </c>
      <c r="Z1634" s="4">
        <f>IF(COUNT($M1634:$N1634)=0,"データ無",IF($Y1634&gt;=スコアリング基準!$B$30,"S",IF($Y1634&gt;=スコアリング基準!$B$31,"A",IF($Y1634&gt;=スコアリング基準!$B$32,"B","C"))))</f>
        <v/>
      </c>
      <c r="AA1634">
        <f>IFERROR(INDEX(実績DB!$I$3:$I$104,MATCH($B1634&amp;$C1634,実績DB!$J$3:$J$104,0)),"")</f>
        <v/>
      </c>
    </row>
    <row r="1635">
      <c r="A1635" t="n">
        <v>1633</v>
      </c>
      <c r="B1635" t="inlineStr">
        <is>
          <t>東京</t>
        </is>
      </c>
      <c r="C1635" t="inlineStr">
        <is>
          <t>府中変電所</t>
        </is>
      </c>
      <c r="D1635" t="inlineStr">
        <is>
          <t>東京都</t>
        </is>
      </c>
      <c r="E1635" t="n">
        <v>66</v>
      </c>
      <c r="G1635" s="3" t="n">
        <v>35.67797</v>
      </c>
      <c r="H1635" s="3" t="n">
        <v>139.475765</v>
      </c>
      <c r="I1635" t="inlineStr">
        <is>
          <t>OSM実測</t>
        </is>
      </c>
      <c r="J1635" t="n">
        <v>57</v>
      </c>
      <c r="K1635" t="n">
        <v>59</v>
      </c>
      <c r="L1635" t="n">
        <v>-40</v>
      </c>
      <c r="M1635" t="n">
        <v>19</v>
      </c>
      <c r="N1635" t="n">
        <v>0</v>
      </c>
      <c r="O1635" t="inlineStr">
        <is>
          <t>不可 #3</t>
        </is>
      </c>
      <c r="P1635" t="inlineStr">
        <is>
          <t>有り</t>
        </is>
      </c>
      <c r="R1635" s="4">
        <f>IF(COUNT($M1635:$N1635)=0,"",IF(AND(IF($N1635&lt;&gt;"",$N1635,$M1635)&lt;=0,$O1635&lt;&gt;"可"),"警告",""))</f>
        <v/>
      </c>
      <c r="S1635" s="4">
        <f>IF(COUNT($M1635:$N1635)=0,0,IF(IF($N1635&lt;&gt;"",$N1635,$M1635)&gt;=スコアリング基準!$B$20,スコアリング基準!$C$20,IF(IF($N1635&lt;&gt;"",$N1635,$M1635)&gt;=スコアリング基準!$B$21,スコアリング基準!$C$21,IF(IF($N1635&lt;&gt;"",$N1635,$M1635)&gt;0,スコアリング基準!$C$22,0))))</f>
        <v/>
      </c>
      <c r="T1635" s="4">
        <f>IF($O1635="可",スコアリング基準!$C$23,0)</f>
        <v/>
      </c>
      <c r="U1635" s="4">
        <f>IF(OR(COUNT($K1635:$L1635)&lt;2,$K1635=0),0,IF(ABS($L1635)/$K1635&lt;=スコアリング基準!$B$24,スコアリング基準!$C$24,IF(ABS($L1635)/$K1635&lt;=スコアリング基準!$B$25,スコアリング基準!$C$25,IF(ABS($L1635)/$K1635&lt;=スコアリング基準!$B$26,スコアリング基準!$C$26,0))))</f>
        <v/>
      </c>
      <c r="V1635" s="4">
        <f>IF($P1635="なし",スコアリング基準!$C$27,0)</f>
        <v/>
      </c>
      <c r="W1635" s="4">
        <f>IF($F1635="",0,IF(ISNUMBER($F1635),IF($F1635&lt;=スコアリング基準!$B$28,スコアリング基準!$C$28,スコアリング基準!$C$29),0))</f>
        <v/>
      </c>
      <c r="X1635" s="4">
        <f>IFERROR(VLOOKUP($B1635,スコアリング基準!$A$36:$B$46,2,FALSE),0)</f>
        <v/>
      </c>
      <c r="Y1635" s="4">
        <f>SUM($S1635:$X1635)</f>
        <v/>
      </c>
      <c r="Z1635" s="4">
        <f>IF(COUNT($M1635:$N1635)=0,"データ無",IF($Y1635&gt;=スコアリング基準!$B$30,"S",IF($Y1635&gt;=スコアリング基準!$B$31,"A",IF($Y1635&gt;=スコアリング基準!$B$32,"B","C"))))</f>
        <v/>
      </c>
      <c r="AA1635">
        <f>IFERROR(INDEX(実績DB!$I$3:$I$104,MATCH($B1635&amp;$C1635,実績DB!$J$3:$J$104,0)),"")</f>
        <v/>
      </c>
    </row>
    <row r="1636">
      <c r="A1636" t="n">
        <v>1634</v>
      </c>
      <c r="B1636" t="inlineStr">
        <is>
          <t>東京</t>
        </is>
      </c>
      <c r="C1636" t="inlineStr">
        <is>
          <t>座間変電所</t>
        </is>
      </c>
      <c r="D1636" t="inlineStr">
        <is>
          <t>神奈川県</t>
        </is>
      </c>
      <c r="E1636" t="n">
        <v>66</v>
      </c>
      <c r="G1636" s="3" t="n">
        <v>35.505513</v>
      </c>
      <c r="H1636" s="3" t="n">
        <v>139.419693</v>
      </c>
      <c r="I1636" t="inlineStr">
        <is>
          <t>OSM実測</t>
        </is>
      </c>
      <c r="J1636" t="n">
        <v>57</v>
      </c>
      <c r="K1636" t="n">
        <v>59</v>
      </c>
      <c r="L1636" t="n">
        <v>-40</v>
      </c>
      <c r="M1636" t="n">
        <v>19</v>
      </c>
      <c r="N1636" t="n">
        <v>19</v>
      </c>
      <c r="O1636" t="inlineStr">
        <is>
          <t>不可 #3</t>
        </is>
      </c>
      <c r="P1636" t="inlineStr">
        <is>
          <t>なし</t>
        </is>
      </c>
      <c r="R1636" s="4">
        <f>IF(COUNT($M1636:$N1636)=0,"",IF(AND(IF($N1636&lt;&gt;"",$N1636,$M1636)&lt;=0,$O1636&lt;&gt;"可"),"警告",""))</f>
        <v/>
      </c>
      <c r="S1636" s="4">
        <f>IF(COUNT($M1636:$N1636)=0,0,IF(IF($N1636&lt;&gt;"",$N1636,$M1636)&gt;=スコアリング基準!$B$20,スコアリング基準!$C$20,IF(IF($N1636&lt;&gt;"",$N1636,$M1636)&gt;=スコアリング基準!$B$21,スコアリング基準!$C$21,IF(IF($N1636&lt;&gt;"",$N1636,$M1636)&gt;0,スコアリング基準!$C$22,0))))</f>
        <v/>
      </c>
      <c r="T1636" s="4">
        <f>IF($O1636="可",スコアリング基準!$C$23,0)</f>
        <v/>
      </c>
      <c r="U1636" s="4">
        <f>IF(OR(COUNT($K1636:$L1636)&lt;2,$K1636=0),0,IF(ABS($L1636)/$K1636&lt;=スコアリング基準!$B$24,スコアリング基準!$C$24,IF(ABS($L1636)/$K1636&lt;=スコアリング基準!$B$25,スコアリング基準!$C$25,IF(ABS($L1636)/$K1636&lt;=スコアリング基準!$B$26,スコアリング基準!$C$26,0))))</f>
        <v/>
      </c>
      <c r="V1636" s="4">
        <f>IF($P1636="なし",スコアリング基準!$C$27,0)</f>
        <v/>
      </c>
      <c r="W1636" s="4">
        <f>IF($F1636="",0,IF(ISNUMBER($F1636),IF($F1636&lt;=スコアリング基準!$B$28,スコアリング基準!$C$28,スコアリング基準!$C$29),0))</f>
        <v/>
      </c>
      <c r="X1636" s="4">
        <f>IFERROR(VLOOKUP($B1636,スコアリング基準!$A$36:$B$46,2,FALSE),0)</f>
        <v/>
      </c>
      <c r="Y1636" s="4">
        <f>SUM($S1636:$X1636)</f>
        <v/>
      </c>
      <c r="Z1636" s="4">
        <f>IF(COUNT($M1636:$N1636)=0,"データ無",IF($Y1636&gt;=スコアリング基準!$B$30,"S",IF($Y1636&gt;=スコアリング基準!$B$31,"A",IF($Y1636&gt;=スコアリング基準!$B$32,"B","C"))))</f>
        <v/>
      </c>
      <c r="AA1636">
        <f>IFERROR(INDEX(実績DB!$I$3:$I$104,MATCH($B1636&amp;$C1636,実績DB!$J$3:$J$104,0)),"")</f>
        <v/>
      </c>
    </row>
    <row r="1637">
      <c r="A1637" t="n">
        <v>1635</v>
      </c>
      <c r="B1637" t="inlineStr">
        <is>
          <t>東京</t>
        </is>
      </c>
      <c r="C1637" t="inlineStr">
        <is>
          <t>座間開閉所</t>
        </is>
      </c>
      <c r="D1637" t="inlineStr">
        <is>
          <t>神奈川県</t>
        </is>
      </c>
      <c r="E1637" t="n">
        <v>66</v>
      </c>
      <c r="G1637" s="3" t="n">
        <v>35.502195</v>
      </c>
      <c r="H1637" s="3" t="n">
        <v>139.421163</v>
      </c>
      <c r="I1637" t="inlineStr">
        <is>
          <t>OSM実測</t>
        </is>
      </c>
      <c r="J1637" t="n">
        <v>57</v>
      </c>
      <c r="K1637" t="n">
        <v>59</v>
      </c>
      <c r="L1637" t="n">
        <v>-40</v>
      </c>
      <c r="M1637" t="n">
        <v>19</v>
      </c>
      <c r="N1637" t="n">
        <v>19</v>
      </c>
      <c r="O1637" t="inlineStr">
        <is>
          <t>不可 #3</t>
        </is>
      </c>
      <c r="P1637" t="inlineStr">
        <is>
          <t>なし</t>
        </is>
      </c>
      <c r="R1637" s="4">
        <f>IF(COUNT($M1637:$N1637)=0,"",IF(AND(IF($N1637&lt;&gt;"",$N1637,$M1637)&lt;=0,$O1637&lt;&gt;"可"),"警告",""))</f>
        <v/>
      </c>
      <c r="S1637" s="4">
        <f>IF(COUNT($M1637:$N1637)=0,0,IF(IF($N1637&lt;&gt;"",$N1637,$M1637)&gt;=スコアリング基準!$B$20,スコアリング基準!$C$20,IF(IF($N1637&lt;&gt;"",$N1637,$M1637)&gt;=スコアリング基準!$B$21,スコアリング基準!$C$21,IF(IF($N1637&lt;&gt;"",$N1637,$M1637)&gt;0,スコアリング基準!$C$22,0))))</f>
        <v/>
      </c>
      <c r="T1637" s="4">
        <f>IF($O1637="可",スコアリング基準!$C$23,0)</f>
        <v/>
      </c>
      <c r="U1637" s="4">
        <f>IF(OR(COUNT($K1637:$L1637)&lt;2,$K1637=0),0,IF(ABS($L1637)/$K1637&lt;=スコアリング基準!$B$24,スコアリング基準!$C$24,IF(ABS($L1637)/$K1637&lt;=スコアリング基準!$B$25,スコアリング基準!$C$25,IF(ABS($L1637)/$K1637&lt;=スコアリング基準!$B$26,スコアリング基準!$C$26,0))))</f>
        <v/>
      </c>
      <c r="V1637" s="4">
        <f>IF($P1637="なし",スコアリング基準!$C$27,0)</f>
        <v/>
      </c>
      <c r="W1637" s="4">
        <f>IF($F1637="",0,IF(ISNUMBER($F1637),IF($F1637&lt;=スコアリング基準!$B$28,スコアリング基準!$C$28,スコアリング基準!$C$29),0))</f>
        <v/>
      </c>
      <c r="X1637" s="4">
        <f>IFERROR(VLOOKUP($B1637,スコアリング基準!$A$36:$B$46,2,FALSE),0)</f>
        <v/>
      </c>
      <c r="Y1637" s="4">
        <f>SUM($S1637:$X1637)</f>
        <v/>
      </c>
      <c r="Z1637" s="4">
        <f>IF(COUNT($M1637:$N1637)=0,"データ無",IF($Y1637&gt;=スコアリング基準!$B$30,"S",IF($Y1637&gt;=スコアリング基準!$B$31,"A",IF($Y1637&gt;=スコアリング基準!$B$32,"B","C"))))</f>
        <v/>
      </c>
      <c r="AA1637">
        <f>IFERROR(INDEX(実績DB!$I$3:$I$104,MATCH($B1637&amp;$C1637,実績DB!$J$3:$J$104,0)),"")</f>
        <v/>
      </c>
    </row>
    <row r="1638">
      <c r="A1638" t="n">
        <v>1636</v>
      </c>
      <c r="B1638" t="inlineStr">
        <is>
          <t>東京</t>
        </is>
      </c>
      <c r="C1638" t="inlineStr">
        <is>
          <t>弘明寺変電所</t>
        </is>
      </c>
      <c r="D1638" t="inlineStr">
        <is>
          <t>神奈川県</t>
        </is>
      </c>
      <c r="E1638" t="n">
        <v>66</v>
      </c>
      <c r="G1638" s="3" t="n">
        <v>35.417377</v>
      </c>
      <c r="H1638" s="3" t="n">
        <v>139.594183</v>
      </c>
      <c r="I1638" t="inlineStr">
        <is>
          <t>OSM実測</t>
        </is>
      </c>
      <c r="J1638" t="n">
        <v>33</v>
      </c>
      <c r="K1638" t="n">
        <v>34</v>
      </c>
      <c r="L1638" t="n">
        <v>-25</v>
      </c>
      <c r="M1638" t="n">
        <v>9</v>
      </c>
      <c r="N1638" t="n">
        <v>0</v>
      </c>
      <c r="O1638" t="inlineStr">
        <is>
          <t>不可 #3</t>
        </is>
      </c>
      <c r="P1638" t="inlineStr">
        <is>
          <t>有り</t>
        </is>
      </c>
      <c r="R1638" s="4">
        <f>IF(COUNT($M1638:$N1638)=0,"",IF(AND(IF($N1638&lt;&gt;"",$N1638,$M1638)&lt;=0,$O1638&lt;&gt;"可"),"警告",""))</f>
        <v/>
      </c>
      <c r="S1638" s="4">
        <f>IF(COUNT($M1638:$N1638)=0,0,IF(IF($N1638&lt;&gt;"",$N1638,$M1638)&gt;=スコアリング基準!$B$20,スコアリング基準!$C$20,IF(IF($N1638&lt;&gt;"",$N1638,$M1638)&gt;=スコアリング基準!$B$21,スコアリング基準!$C$21,IF(IF($N1638&lt;&gt;"",$N1638,$M1638)&gt;0,スコアリング基準!$C$22,0))))</f>
        <v/>
      </c>
      <c r="T1638" s="4">
        <f>IF($O1638="可",スコアリング基準!$C$23,0)</f>
        <v/>
      </c>
      <c r="U1638" s="4">
        <f>IF(OR(COUNT($K1638:$L1638)&lt;2,$K1638=0),0,IF(ABS($L1638)/$K1638&lt;=スコアリング基準!$B$24,スコアリング基準!$C$24,IF(ABS($L1638)/$K1638&lt;=スコアリング基準!$B$25,スコアリング基準!$C$25,IF(ABS($L1638)/$K1638&lt;=スコアリング基準!$B$26,スコアリング基準!$C$26,0))))</f>
        <v/>
      </c>
      <c r="V1638" s="4">
        <f>IF($P1638="なし",スコアリング基準!$C$27,0)</f>
        <v/>
      </c>
      <c r="W1638" s="4">
        <f>IF($F1638="",0,IF(ISNUMBER($F1638),IF($F1638&lt;=スコアリング基準!$B$28,スコアリング基準!$C$28,スコアリング基準!$C$29),0))</f>
        <v/>
      </c>
      <c r="X1638" s="4">
        <f>IFERROR(VLOOKUP($B1638,スコアリング基準!$A$36:$B$46,2,FALSE),0)</f>
        <v/>
      </c>
      <c r="Y1638" s="4">
        <f>SUM($S1638:$X1638)</f>
        <v/>
      </c>
      <c r="Z1638" s="4">
        <f>IF(COUNT($M1638:$N1638)=0,"データ無",IF($Y1638&gt;=スコアリング基準!$B$30,"S",IF($Y1638&gt;=スコアリング基準!$B$31,"A",IF($Y1638&gt;=スコアリング基準!$B$32,"B","C"))))</f>
        <v/>
      </c>
      <c r="AA1638">
        <f>IFERROR(INDEX(実績DB!$I$3:$I$104,MATCH($B1638&amp;$C1638,実績DB!$J$3:$J$104,0)),"")</f>
        <v/>
      </c>
    </row>
    <row r="1639">
      <c r="A1639" t="n">
        <v>1637</v>
      </c>
      <c r="B1639" t="inlineStr">
        <is>
          <t>東京</t>
        </is>
      </c>
      <c r="C1639" t="inlineStr">
        <is>
          <t>御厨変電所</t>
        </is>
      </c>
      <c r="D1639" t="inlineStr">
        <is>
          <t>栃木県</t>
        </is>
      </c>
      <c r="E1639" t="n">
        <v>66</v>
      </c>
      <c r="G1639" s="3" t="n">
        <v>36.308331</v>
      </c>
      <c r="H1639" s="3" t="n">
        <v>139.446318</v>
      </c>
      <c r="I1639" t="inlineStr">
        <is>
          <t>OSM実測</t>
        </is>
      </c>
      <c r="J1639" t="n">
        <v>52</v>
      </c>
      <c r="K1639" t="n">
        <v>54</v>
      </c>
      <c r="L1639" t="n">
        <v>-54</v>
      </c>
      <c r="M1639" t="n">
        <v>0</v>
      </c>
      <c r="N1639" t="n">
        <v>0</v>
      </c>
      <c r="O1639" t="inlineStr">
        <is>
          <t>不可 #3</t>
        </is>
      </c>
      <c r="P1639" t="inlineStr">
        <is>
          <t>有り</t>
        </is>
      </c>
      <c r="R1639" s="4">
        <f>IF(COUNT($M1639:$N1639)=0,"",IF(AND(IF($N1639&lt;&gt;"",$N1639,$M1639)&lt;=0,$O1639&lt;&gt;"可"),"警告",""))</f>
        <v/>
      </c>
      <c r="S1639" s="4">
        <f>IF(COUNT($M1639:$N1639)=0,0,IF(IF($N1639&lt;&gt;"",$N1639,$M1639)&gt;=スコアリング基準!$B$20,スコアリング基準!$C$20,IF(IF($N1639&lt;&gt;"",$N1639,$M1639)&gt;=スコアリング基準!$B$21,スコアリング基準!$C$21,IF(IF($N1639&lt;&gt;"",$N1639,$M1639)&gt;0,スコアリング基準!$C$22,0))))</f>
        <v/>
      </c>
      <c r="T1639" s="4">
        <f>IF($O1639="可",スコアリング基準!$C$23,0)</f>
        <v/>
      </c>
      <c r="U1639" s="4">
        <f>IF(OR(COUNT($K1639:$L1639)&lt;2,$K1639=0),0,IF(ABS($L1639)/$K1639&lt;=スコアリング基準!$B$24,スコアリング基準!$C$24,IF(ABS($L1639)/$K1639&lt;=スコアリング基準!$B$25,スコアリング基準!$C$25,IF(ABS($L1639)/$K1639&lt;=スコアリング基準!$B$26,スコアリング基準!$C$26,0))))</f>
        <v/>
      </c>
      <c r="V1639" s="4">
        <f>IF($P1639="なし",スコアリング基準!$C$27,0)</f>
        <v/>
      </c>
      <c r="W1639" s="4">
        <f>IF($F1639="",0,IF(ISNUMBER($F1639),IF($F1639&lt;=スコアリング基準!$B$28,スコアリング基準!$C$28,スコアリング基準!$C$29),0))</f>
        <v/>
      </c>
      <c r="X1639" s="4">
        <f>IFERROR(VLOOKUP($B1639,スコアリング基準!$A$36:$B$46,2,FALSE),0)</f>
        <v/>
      </c>
      <c r="Y1639" s="4">
        <f>SUM($S1639:$X1639)</f>
        <v/>
      </c>
      <c r="Z1639" s="4">
        <f>IF(COUNT($M1639:$N1639)=0,"データ無",IF($Y1639&gt;=スコアリング基準!$B$30,"S",IF($Y1639&gt;=スコアリング基準!$B$31,"A",IF($Y1639&gt;=スコアリング基準!$B$32,"B","C"))))</f>
        <v/>
      </c>
      <c r="AA1639">
        <f>IFERROR(INDEX(実績DB!$I$3:$I$104,MATCH($B1639&amp;$C1639,実績DB!$J$3:$J$104,0)),"")</f>
        <v/>
      </c>
    </row>
    <row r="1640">
      <c r="A1640" t="n">
        <v>1638</v>
      </c>
      <c r="B1640" t="inlineStr">
        <is>
          <t>東京</t>
        </is>
      </c>
      <c r="C1640" t="inlineStr">
        <is>
          <t>御宿変電所</t>
        </is>
      </c>
      <c r="D1640" t="inlineStr">
        <is>
          <t>千葉県</t>
        </is>
      </c>
      <c r="E1640" t="n">
        <v>66</v>
      </c>
      <c r="G1640" s="3" t="n">
        <v>35.205949</v>
      </c>
      <c r="H1640" s="3" t="n">
        <v>140.354763</v>
      </c>
      <c r="I1640" t="inlineStr">
        <is>
          <t>OSM実測</t>
        </is>
      </c>
      <c r="J1640" t="n">
        <v>19</v>
      </c>
      <c r="K1640" t="n">
        <v>19</v>
      </c>
      <c r="L1640" t="n">
        <v>-19</v>
      </c>
      <c r="M1640" t="n">
        <v>0</v>
      </c>
      <c r="N1640" t="n">
        <v>0</v>
      </c>
      <c r="O1640" t="inlineStr">
        <is>
          <t>不可 #3</t>
        </is>
      </c>
      <c r="P1640" t="inlineStr">
        <is>
          <t>有り</t>
        </is>
      </c>
      <c r="R1640" s="4">
        <f>IF(COUNT($M1640:$N1640)=0,"",IF(AND(IF($N1640&lt;&gt;"",$N1640,$M1640)&lt;=0,$O1640&lt;&gt;"可"),"警告",""))</f>
        <v/>
      </c>
      <c r="S1640" s="4">
        <f>IF(COUNT($M1640:$N1640)=0,0,IF(IF($N1640&lt;&gt;"",$N1640,$M1640)&gt;=スコアリング基準!$B$20,スコアリング基準!$C$20,IF(IF($N1640&lt;&gt;"",$N1640,$M1640)&gt;=スコアリング基準!$B$21,スコアリング基準!$C$21,IF(IF($N1640&lt;&gt;"",$N1640,$M1640)&gt;0,スコアリング基準!$C$22,0))))</f>
        <v/>
      </c>
      <c r="T1640" s="4">
        <f>IF($O1640="可",スコアリング基準!$C$23,0)</f>
        <v/>
      </c>
      <c r="U1640" s="4">
        <f>IF(OR(COUNT($K1640:$L1640)&lt;2,$K1640=0),0,IF(ABS($L1640)/$K1640&lt;=スコアリング基準!$B$24,スコアリング基準!$C$24,IF(ABS($L1640)/$K1640&lt;=スコアリング基準!$B$25,スコアリング基準!$C$25,IF(ABS($L1640)/$K1640&lt;=スコアリング基準!$B$26,スコアリング基準!$C$26,0))))</f>
        <v/>
      </c>
      <c r="V1640" s="4">
        <f>IF($P1640="なし",スコアリング基準!$C$27,0)</f>
        <v/>
      </c>
      <c r="W1640" s="4">
        <f>IF($F1640="",0,IF(ISNUMBER($F1640),IF($F1640&lt;=スコアリング基準!$B$28,スコアリング基準!$C$28,スコアリング基準!$C$29),0))</f>
        <v/>
      </c>
      <c r="X1640" s="4">
        <f>IFERROR(VLOOKUP($B1640,スコアリング基準!$A$36:$B$46,2,FALSE),0)</f>
        <v/>
      </c>
      <c r="Y1640" s="4">
        <f>SUM($S1640:$X1640)</f>
        <v/>
      </c>
      <c r="Z1640" s="4">
        <f>IF(COUNT($M1640:$N1640)=0,"データ無",IF($Y1640&gt;=スコアリング基準!$B$30,"S",IF($Y1640&gt;=スコアリング基準!$B$31,"A",IF($Y1640&gt;=スコアリング基準!$B$32,"B","C"))))</f>
        <v/>
      </c>
      <c r="AA1640">
        <f>IFERROR(INDEX(実績DB!$I$3:$I$104,MATCH($B1640&amp;$C1640,実績DB!$J$3:$J$104,0)),"")</f>
        <v/>
      </c>
    </row>
    <row r="1641">
      <c r="A1641" t="n">
        <v>1639</v>
      </c>
      <c r="B1641" t="inlineStr">
        <is>
          <t>東京</t>
        </is>
      </c>
      <c r="C1641" t="inlineStr">
        <is>
          <t>御殿場変電所</t>
        </is>
      </c>
      <c r="D1641" t="inlineStr">
        <is>
          <t>静岡県</t>
        </is>
      </c>
      <c r="E1641" t="n">
        <v>66</v>
      </c>
      <c r="G1641" s="3" t="n">
        <v>35.30467</v>
      </c>
      <c r="H1641" s="3" t="n">
        <v>138.922195</v>
      </c>
      <c r="I1641" t="inlineStr">
        <is>
          <t>OSM実測</t>
        </is>
      </c>
      <c r="J1641" t="n">
        <v>47</v>
      </c>
      <c r="K1641" t="n">
        <v>49</v>
      </c>
      <c r="L1641" t="n">
        <v>-37</v>
      </c>
      <c r="M1641" t="n">
        <v>12</v>
      </c>
      <c r="N1641" t="n">
        <v>12</v>
      </c>
      <c r="O1641" t="inlineStr">
        <is>
          <t>不可 #3</t>
        </is>
      </c>
      <c r="P1641" t="inlineStr">
        <is>
          <t>なし</t>
        </is>
      </c>
      <c r="R1641" s="4">
        <f>IF(COUNT($M1641:$N1641)=0,"",IF(AND(IF($N1641&lt;&gt;"",$N1641,$M1641)&lt;=0,$O1641&lt;&gt;"可"),"警告",""))</f>
        <v/>
      </c>
      <c r="S1641" s="4">
        <f>IF(COUNT($M1641:$N1641)=0,0,IF(IF($N1641&lt;&gt;"",$N1641,$M1641)&gt;=スコアリング基準!$B$20,スコアリング基準!$C$20,IF(IF($N1641&lt;&gt;"",$N1641,$M1641)&gt;=スコアリング基準!$B$21,スコアリング基準!$C$21,IF(IF($N1641&lt;&gt;"",$N1641,$M1641)&gt;0,スコアリング基準!$C$22,0))))</f>
        <v/>
      </c>
      <c r="T1641" s="4">
        <f>IF($O1641="可",スコアリング基準!$C$23,0)</f>
        <v/>
      </c>
      <c r="U1641" s="4">
        <f>IF(OR(COUNT($K1641:$L1641)&lt;2,$K1641=0),0,IF(ABS($L1641)/$K1641&lt;=スコアリング基準!$B$24,スコアリング基準!$C$24,IF(ABS($L1641)/$K1641&lt;=スコアリング基準!$B$25,スコアリング基準!$C$25,IF(ABS($L1641)/$K1641&lt;=スコアリング基準!$B$26,スコアリング基準!$C$26,0))))</f>
        <v/>
      </c>
      <c r="V1641" s="4">
        <f>IF($P1641="なし",スコアリング基準!$C$27,0)</f>
        <v/>
      </c>
      <c r="W1641" s="4">
        <f>IF($F1641="",0,IF(ISNUMBER($F1641),IF($F1641&lt;=スコアリング基準!$B$28,スコアリング基準!$C$28,スコアリング基準!$C$29),0))</f>
        <v/>
      </c>
      <c r="X1641" s="4">
        <f>IFERROR(VLOOKUP($B1641,スコアリング基準!$A$36:$B$46,2,FALSE),0)</f>
        <v/>
      </c>
      <c r="Y1641" s="4">
        <f>SUM($S1641:$X1641)</f>
        <v/>
      </c>
      <c r="Z1641" s="4">
        <f>IF(COUNT($M1641:$N1641)=0,"データ無",IF($Y1641&gt;=スコアリング基準!$B$30,"S",IF($Y1641&gt;=スコアリング基準!$B$31,"A",IF($Y1641&gt;=スコアリング基準!$B$32,"B","C"))))</f>
        <v/>
      </c>
      <c r="AA1641">
        <f>IFERROR(INDEX(実績DB!$I$3:$I$104,MATCH($B1641&amp;$C1641,実績DB!$J$3:$J$104,0)),"")</f>
        <v/>
      </c>
    </row>
    <row r="1642">
      <c r="A1642" t="n">
        <v>1640</v>
      </c>
      <c r="B1642" t="inlineStr">
        <is>
          <t>東京</t>
        </is>
      </c>
      <c r="C1642" t="inlineStr">
        <is>
          <t>徳丸変電所</t>
        </is>
      </c>
      <c r="D1642" t="inlineStr">
        <is>
          <t>埼玉県</t>
        </is>
      </c>
      <c r="E1642" t="n">
        <v>66</v>
      </c>
      <c r="G1642" s="3" t="n">
        <v>35.77072</v>
      </c>
      <c r="H1642" s="3" t="n">
        <v>139.657334</v>
      </c>
      <c r="I1642" t="inlineStr">
        <is>
          <t>OSM実測</t>
        </is>
      </c>
      <c r="J1642" t="n">
        <v>57</v>
      </c>
      <c r="K1642" t="n">
        <v>59</v>
      </c>
      <c r="L1642" t="n">
        <v>-40</v>
      </c>
      <c r="M1642" t="n">
        <v>19</v>
      </c>
      <c r="N1642" t="n">
        <v>19</v>
      </c>
      <c r="O1642" t="inlineStr">
        <is>
          <t>不可 #3</t>
        </is>
      </c>
      <c r="P1642" t="inlineStr">
        <is>
          <t>なし</t>
        </is>
      </c>
      <c r="R1642" s="4">
        <f>IF(COUNT($M1642:$N1642)=0,"",IF(AND(IF($N1642&lt;&gt;"",$N1642,$M1642)&lt;=0,$O1642&lt;&gt;"可"),"警告",""))</f>
        <v/>
      </c>
      <c r="S1642" s="4">
        <f>IF(COUNT($M1642:$N1642)=0,0,IF(IF($N1642&lt;&gt;"",$N1642,$M1642)&gt;=スコアリング基準!$B$20,スコアリング基準!$C$20,IF(IF($N1642&lt;&gt;"",$N1642,$M1642)&gt;=スコアリング基準!$B$21,スコアリング基準!$C$21,IF(IF($N1642&lt;&gt;"",$N1642,$M1642)&gt;0,スコアリング基準!$C$22,0))))</f>
        <v/>
      </c>
      <c r="T1642" s="4">
        <f>IF($O1642="可",スコアリング基準!$C$23,0)</f>
        <v/>
      </c>
      <c r="U1642" s="4">
        <f>IF(OR(COUNT($K1642:$L1642)&lt;2,$K1642=0),0,IF(ABS($L1642)/$K1642&lt;=スコアリング基準!$B$24,スコアリング基準!$C$24,IF(ABS($L1642)/$K1642&lt;=スコアリング基準!$B$25,スコアリング基準!$C$25,IF(ABS($L1642)/$K1642&lt;=スコアリング基準!$B$26,スコアリング基準!$C$26,0))))</f>
        <v/>
      </c>
      <c r="V1642" s="4">
        <f>IF($P1642="なし",スコアリング基準!$C$27,0)</f>
        <v/>
      </c>
      <c r="W1642" s="4">
        <f>IF($F1642="",0,IF(ISNUMBER($F1642),IF($F1642&lt;=スコアリング基準!$B$28,スコアリング基準!$C$28,スコアリング基準!$C$29),0))</f>
        <v/>
      </c>
      <c r="X1642" s="4">
        <f>IFERROR(VLOOKUP($B1642,スコアリング基準!$A$36:$B$46,2,FALSE),0)</f>
        <v/>
      </c>
      <c r="Y1642" s="4">
        <f>SUM($S1642:$X1642)</f>
        <v/>
      </c>
      <c r="Z1642" s="4">
        <f>IF(COUNT($M1642:$N1642)=0,"データ無",IF($Y1642&gt;=スコアリング基準!$B$30,"S",IF($Y1642&gt;=スコアリング基準!$B$31,"A",IF($Y1642&gt;=スコアリング基準!$B$32,"B","C"))))</f>
        <v/>
      </c>
      <c r="AA1642">
        <f>IFERROR(INDEX(実績DB!$I$3:$I$104,MATCH($B1642&amp;$C1642,実績DB!$J$3:$J$104,0)),"")</f>
        <v/>
      </c>
    </row>
    <row r="1643">
      <c r="A1643" t="n">
        <v>1641</v>
      </c>
      <c r="B1643" t="inlineStr">
        <is>
          <t>東京</t>
        </is>
      </c>
      <c r="C1643" t="inlineStr">
        <is>
          <t>志木変電所</t>
        </is>
      </c>
      <c r="D1643" t="inlineStr">
        <is>
          <t>埼玉県</t>
        </is>
      </c>
      <c r="E1643" t="n">
        <v>66</v>
      </c>
      <c r="G1643" s="3" t="n">
        <v>35.833545</v>
      </c>
      <c r="H1643" s="3" t="n">
        <v>139.573359</v>
      </c>
      <c r="I1643" t="inlineStr">
        <is>
          <t>OSM実測</t>
        </is>
      </c>
      <c r="J1643" t="n">
        <v>57</v>
      </c>
      <c r="K1643" t="n">
        <v>59</v>
      </c>
      <c r="L1643" t="n">
        <v>-30</v>
      </c>
      <c r="M1643" t="n">
        <v>29</v>
      </c>
      <c r="N1643" t="n">
        <v>29</v>
      </c>
      <c r="O1643" t="inlineStr">
        <is>
          <t>不可 #3</t>
        </is>
      </c>
      <c r="P1643" t="inlineStr">
        <is>
          <t>なし</t>
        </is>
      </c>
      <c r="R1643" s="4">
        <f>IF(COUNT($M1643:$N1643)=0,"",IF(AND(IF($N1643&lt;&gt;"",$N1643,$M1643)&lt;=0,$O1643&lt;&gt;"可"),"警告",""))</f>
        <v/>
      </c>
      <c r="S1643" s="4">
        <f>IF(COUNT($M1643:$N1643)=0,0,IF(IF($N1643&lt;&gt;"",$N1643,$M1643)&gt;=スコアリング基準!$B$20,スコアリング基準!$C$20,IF(IF($N1643&lt;&gt;"",$N1643,$M1643)&gt;=スコアリング基準!$B$21,スコアリング基準!$C$21,IF(IF($N1643&lt;&gt;"",$N1643,$M1643)&gt;0,スコアリング基準!$C$22,0))))</f>
        <v/>
      </c>
      <c r="T1643" s="4">
        <f>IF($O1643="可",スコアリング基準!$C$23,0)</f>
        <v/>
      </c>
      <c r="U1643" s="4">
        <f>IF(OR(COUNT($K1643:$L1643)&lt;2,$K1643=0),0,IF(ABS($L1643)/$K1643&lt;=スコアリング基準!$B$24,スコアリング基準!$C$24,IF(ABS($L1643)/$K1643&lt;=スコアリング基準!$B$25,スコアリング基準!$C$25,IF(ABS($L1643)/$K1643&lt;=スコアリング基準!$B$26,スコアリング基準!$C$26,0))))</f>
        <v/>
      </c>
      <c r="V1643" s="4">
        <f>IF($P1643="なし",スコアリング基準!$C$27,0)</f>
        <v/>
      </c>
      <c r="W1643" s="4">
        <f>IF($F1643="",0,IF(ISNUMBER($F1643),IF($F1643&lt;=スコアリング基準!$B$28,スコアリング基準!$C$28,スコアリング基準!$C$29),0))</f>
        <v/>
      </c>
      <c r="X1643" s="4">
        <f>IFERROR(VLOOKUP($B1643,スコアリング基準!$A$36:$B$46,2,FALSE),0)</f>
        <v/>
      </c>
      <c r="Y1643" s="4">
        <f>SUM($S1643:$X1643)</f>
        <v/>
      </c>
      <c r="Z1643" s="4">
        <f>IF(COUNT($M1643:$N1643)=0,"データ無",IF($Y1643&gt;=スコアリング基準!$B$30,"S",IF($Y1643&gt;=スコアリング基準!$B$31,"A",IF($Y1643&gt;=スコアリング基準!$B$32,"B","C"))))</f>
        <v/>
      </c>
      <c r="AA1643">
        <f>IFERROR(INDEX(実績DB!$I$3:$I$104,MATCH($B1643&amp;$C1643,実績DB!$J$3:$J$104,0)),"")</f>
        <v/>
      </c>
    </row>
    <row r="1644">
      <c r="A1644" t="n">
        <v>1642</v>
      </c>
      <c r="B1644" t="inlineStr">
        <is>
          <t>東京</t>
        </is>
      </c>
      <c r="C1644" t="inlineStr">
        <is>
          <t>志村変電所</t>
        </is>
      </c>
      <c r="D1644" t="inlineStr">
        <is>
          <t>埼玉県</t>
        </is>
      </c>
      <c r="E1644" t="n">
        <v>66</v>
      </c>
      <c r="G1644" s="3" t="n">
        <v>35.781146</v>
      </c>
      <c r="H1644" s="3" t="n">
        <v>139.688673</v>
      </c>
      <c r="I1644" t="inlineStr">
        <is>
          <t>OSM実測</t>
        </is>
      </c>
      <c r="J1644" t="n">
        <v>38</v>
      </c>
      <c r="K1644" t="n">
        <v>39</v>
      </c>
      <c r="L1644" t="n">
        <v>-20</v>
      </c>
      <c r="M1644" t="n">
        <v>19</v>
      </c>
      <c r="N1644" t="n">
        <v>0</v>
      </c>
      <c r="O1644" t="inlineStr">
        <is>
          <t>不可 #3</t>
        </is>
      </c>
      <c r="P1644" t="inlineStr">
        <is>
          <t>有り</t>
        </is>
      </c>
      <c r="R1644" s="4">
        <f>IF(COUNT($M1644:$N1644)=0,"",IF(AND(IF($N1644&lt;&gt;"",$N1644,$M1644)&lt;=0,$O1644&lt;&gt;"可"),"警告",""))</f>
        <v/>
      </c>
      <c r="S1644" s="4">
        <f>IF(COUNT($M1644:$N1644)=0,0,IF(IF($N1644&lt;&gt;"",$N1644,$M1644)&gt;=スコアリング基準!$B$20,スコアリング基準!$C$20,IF(IF($N1644&lt;&gt;"",$N1644,$M1644)&gt;=スコアリング基準!$B$21,スコアリング基準!$C$21,IF(IF($N1644&lt;&gt;"",$N1644,$M1644)&gt;0,スコアリング基準!$C$22,0))))</f>
        <v/>
      </c>
      <c r="T1644" s="4">
        <f>IF($O1644="可",スコアリング基準!$C$23,0)</f>
        <v/>
      </c>
      <c r="U1644" s="4">
        <f>IF(OR(COUNT($K1644:$L1644)&lt;2,$K1644=0),0,IF(ABS($L1644)/$K1644&lt;=スコアリング基準!$B$24,スコアリング基準!$C$24,IF(ABS($L1644)/$K1644&lt;=スコアリング基準!$B$25,スコアリング基準!$C$25,IF(ABS($L1644)/$K1644&lt;=スコアリング基準!$B$26,スコアリング基準!$C$26,0))))</f>
        <v/>
      </c>
      <c r="V1644" s="4">
        <f>IF($P1644="なし",スコアリング基準!$C$27,0)</f>
        <v/>
      </c>
      <c r="W1644" s="4">
        <f>IF($F1644="",0,IF(ISNUMBER($F1644),IF($F1644&lt;=スコアリング基準!$B$28,スコアリング基準!$C$28,スコアリング基準!$C$29),0))</f>
        <v/>
      </c>
      <c r="X1644" s="4">
        <f>IFERROR(VLOOKUP($B1644,スコアリング基準!$A$36:$B$46,2,FALSE),0)</f>
        <v/>
      </c>
      <c r="Y1644" s="4">
        <f>SUM($S1644:$X1644)</f>
        <v/>
      </c>
      <c r="Z1644" s="4">
        <f>IF(COUNT($M1644:$N1644)=0,"データ無",IF($Y1644&gt;=スコアリング基準!$B$30,"S",IF($Y1644&gt;=スコアリング基準!$B$31,"A",IF($Y1644&gt;=スコアリング基準!$B$32,"B","C"))))</f>
        <v/>
      </c>
      <c r="AA1644">
        <f>IFERROR(INDEX(実績DB!$I$3:$I$104,MATCH($B1644&amp;$C1644,実績DB!$J$3:$J$104,0)),"")</f>
        <v/>
      </c>
    </row>
    <row r="1645">
      <c r="A1645" t="n">
        <v>1643</v>
      </c>
      <c r="B1645" t="inlineStr">
        <is>
          <t>東京</t>
        </is>
      </c>
      <c r="C1645" t="inlineStr">
        <is>
          <t>志津変電所</t>
        </is>
      </c>
      <c r="D1645" t="inlineStr">
        <is>
          <t>千葉県</t>
        </is>
      </c>
      <c r="E1645" t="n">
        <v>66</v>
      </c>
      <c r="G1645" s="3" t="n">
        <v>35.72138</v>
      </c>
      <c r="H1645" s="3" t="n">
        <v>140.151195</v>
      </c>
      <c r="I1645" t="inlineStr">
        <is>
          <t>OSM実測</t>
        </is>
      </c>
      <c r="J1645" t="n">
        <v>57</v>
      </c>
      <c r="K1645" t="n">
        <v>59</v>
      </c>
      <c r="L1645" t="n">
        <v>-40</v>
      </c>
      <c r="M1645" t="n">
        <v>19</v>
      </c>
      <c r="N1645" t="n">
        <v>0</v>
      </c>
      <c r="O1645" t="inlineStr">
        <is>
          <t>不可 #3</t>
        </is>
      </c>
      <c r="P1645" t="inlineStr">
        <is>
          <t>有り</t>
        </is>
      </c>
      <c r="R1645" s="4">
        <f>IF(COUNT($M1645:$N1645)=0,"",IF(AND(IF($N1645&lt;&gt;"",$N1645,$M1645)&lt;=0,$O1645&lt;&gt;"可"),"警告",""))</f>
        <v/>
      </c>
      <c r="S1645" s="4">
        <f>IF(COUNT($M1645:$N1645)=0,0,IF(IF($N1645&lt;&gt;"",$N1645,$M1645)&gt;=スコアリング基準!$B$20,スコアリング基準!$C$20,IF(IF($N1645&lt;&gt;"",$N1645,$M1645)&gt;=スコアリング基準!$B$21,スコアリング基準!$C$21,IF(IF($N1645&lt;&gt;"",$N1645,$M1645)&gt;0,スコアリング基準!$C$22,0))))</f>
        <v/>
      </c>
      <c r="T1645" s="4">
        <f>IF($O1645="可",スコアリング基準!$C$23,0)</f>
        <v/>
      </c>
      <c r="U1645" s="4">
        <f>IF(OR(COUNT($K1645:$L1645)&lt;2,$K1645=0),0,IF(ABS($L1645)/$K1645&lt;=スコアリング基準!$B$24,スコアリング基準!$C$24,IF(ABS($L1645)/$K1645&lt;=スコアリング基準!$B$25,スコアリング基準!$C$25,IF(ABS($L1645)/$K1645&lt;=スコアリング基準!$B$26,スコアリング基準!$C$26,0))))</f>
        <v/>
      </c>
      <c r="V1645" s="4">
        <f>IF($P1645="なし",スコアリング基準!$C$27,0)</f>
        <v/>
      </c>
      <c r="W1645" s="4">
        <f>IF($F1645="",0,IF(ISNUMBER($F1645),IF($F1645&lt;=スコアリング基準!$B$28,スコアリング基準!$C$28,スコアリング基準!$C$29),0))</f>
        <v/>
      </c>
      <c r="X1645" s="4">
        <f>IFERROR(VLOOKUP($B1645,スコアリング基準!$A$36:$B$46,2,FALSE),0)</f>
        <v/>
      </c>
      <c r="Y1645" s="4">
        <f>SUM($S1645:$X1645)</f>
        <v/>
      </c>
      <c r="Z1645" s="4">
        <f>IF(COUNT($M1645:$N1645)=0,"データ無",IF($Y1645&gt;=スコアリング基準!$B$30,"S",IF($Y1645&gt;=スコアリング基準!$B$31,"A",IF($Y1645&gt;=スコアリング基準!$B$32,"B","C"))))</f>
        <v/>
      </c>
      <c r="AA1645">
        <f>IFERROR(INDEX(実績DB!$I$3:$I$104,MATCH($B1645&amp;$C1645,実績DB!$J$3:$J$104,0)),"")</f>
        <v/>
      </c>
    </row>
    <row r="1646">
      <c r="A1646" t="n">
        <v>1644</v>
      </c>
      <c r="B1646" t="inlineStr">
        <is>
          <t>東京</t>
        </is>
      </c>
      <c r="C1646" t="inlineStr">
        <is>
          <t>愛宕町変電所</t>
        </is>
      </c>
      <c r="D1646" t="inlineStr">
        <is>
          <t>埼玉県</t>
        </is>
      </c>
      <c r="E1646" t="n">
        <v>66</v>
      </c>
      <c r="G1646" s="3" t="n">
        <v>35.970009</v>
      </c>
      <c r="H1646" s="3" t="n">
        <v>139.598047</v>
      </c>
      <c r="I1646" t="inlineStr">
        <is>
          <t>OSM実測</t>
        </is>
      </c>
      <c r="J1646" t="n">
        <v>57</v>
      </c>
      <c r="K1646" t="n">
        <v>59</v>
      </c>
      <c r="L1646" t="n">
        <v>-40</v>
      </c>
      <c r="M1646" t="n">
        <v>19</v>
      </c>
      <c r="N1646" t="n">
        <v>0</v>
      </c>
      <c r="O1646" t="inlineStr">
        <is>
          <t>不可 #3</t>
        </is>
      </c>
      <c r="P1646" t="inlineStr">
        <is>
          <t>有り</t>
        </is>
      </c>
      <c r="R1646" s="4">
        <f>IF(COUNT($M1646:$N1646)=0,"",IF(AND(IF($N1646&lt;&gt;"",$N1646,$M1646)&lt;=0,$O1646&lt;&gt;"可"),"警告",""))</f>
        <v/>
      </c>
      <c r="S1646" s="4">
        <f>IF(COUNT($M1646:$N1646)=0,0,IF(IF($N1646&lt;&gt;"",$N1646,$M1646)&gt;=スコアリング基準!$B$20,スコアリング基準!$C$20,IF(IF($N1646&lt;&gt;"",$N1646,$M1646)&gt;=スコアリング基準!$B$21,スコアリング基準!$C$21,IF(IF($N1646&lt;&gt;"",$N1646,$M1646)&gt;0,スコアリング基準!$C$22,0))))</f>
        <v/>
      </c>
      <c r="T1646" s="4">
        <f>IF($O1646="可",スコアリング基準!$C$23,0)</f>
        <v/>
      </c>
      <c r="U1646" s="4">
        <f>IF(OR(COUNT($K1646:$L1646)&lt;2,$K1646=0),0,IF(ABS($L1646)/$K1646&lt;=スコアリング基準!$B$24,スコアリング基準!$C$24,IF(ABS($L1646)/$K1646&lt;=スコアリング基準!$B$25,スコアリング基準!$C$25,IF(ABS($L1646)/$K1646&lt;=スコアリング基準!$B$26,スコアリング基準!$C$26,0))))</f>
        <v/>
      </c>
      <c r="V1646" s="4">
        <f>IF($P1646="なし",スコアリング基準!$C$27,0)</f>
        <v/>
      </c>
      <c r="W1646" s="4">
        <f>IF($F1646="",0,IF(ISNUMBER($F1646),IF($F1646&lt;=スコアリング基準!$B$28,スコアリング基準!$C$28,スコアリング基準!$C$29),0))</f>
        <v/>
      </c>
      <c r="X1646" s="4">
        <f>IFERROR(VLOOKUP($B1646,スコアリング基準!$A$36:$B$46,2,FALSE),0)</f>
        <v/>
      </c>
      <c r="Y1646" s="4">
        <f>SUM($S1646:$X1646)</f>
        <v/>
      </c>
      <c r="Z1646" s="4">
        <f>IF(COUNT($M1646:$N1646)=0,"データ無",IF($Y1646&gt;=スコアリング基準!$B$30,"S",IF($Y1646&gt;=スコアリング基準!$B$31,"A",IF($Y1646&gt;=スコアリング基準!$B$32,"B","C"))))</f>
        <v/>
      </c>
      <c r="AA1646">
        <f>IFERROR(INDEX(実績DB!$I$3:$I$104,MATCH($B1646&amp;$C1646,実績DB!$J$3:$J$104,0)),"")</f>
        <v/>
      </c>
    </row>
    <row r="1647">
      <c r="A1647" t="n">
        <v>1645</v>
      </c>
      <c r="B1647" t="inlineStr">
        <is>
          <t>東京</t>
        </is>
      </c>
      <c r="C1647" t="inlineStr">
        <is>
          <t>成宗変電所</t>
        </is>
      </c>
      <c r="D1647" t="inlineStr">
        <is>
          <t>東京都</t>
        </is>
      </c>
      <c r="E1647" t="n">
        <v>66</v>
      </c>
      <c r="G1647" s="3" t="n">
        <v>35.688218</v>
      </c>
      <c r="H1647" s="3" t="n">
        <v>139.630438</v>
      </c>
      <c r="I1647" t="inlineStr">
        <is>
          <t>OSM実測</t>
        </is>
      </c>
      <c r="J1647" t="n">
        <v>57</v>
      </c>
      <c r="K1647" t="n">
        <v>59</v>
      </c>
      <c r="L1647" t="n">
        <v>-40</v>
      </c>
      <c r="M1647" t="n">
        <v>19</v>
      </c>
      <c r="N1647" t="n">
        <v>19</v>
      </c>
      <c r="O1647" t="inlineStr">
        <is>
          <t>不可 #3</t>
        </is>
      </c>
      <c r="P1647" t="inlineStr">
        <is>
          <t>なし</t>
        </is>
      </c>
      <c r="R1647" s="4">
        <f>IF(COUNT($M1647:$N1647)=0,"",IF(AND(IF($N1647&lt;&gt;"",$N1647,$M1647)&lt;=0,$O1647&lt;&gt;"可"),"警告",""))</f>
        <v/>
      </c>
      <c r="S1647" s="4">
        <f>IF(COUNT($M1647:$N1647)=0,0,IF(IF($N1647&lt;&gt;"",$N1647,$M1647)&gt;=スコアリング基準!$B$20,スコアリング基準!$C$20,IF(IF($N1647&lt;&gt;"",$N1647,$M1647)&gt;=スコアリング基準!$B$21,スコアリング基準!$C$21,IF(IF($N1647&lt;&gt;"",$N1647,$M1647)&gt;0,スコアリング基準!$C$22,0))))</f>
        <v/>
      </c>
      <c r="T1647" s="4">
        <f>IF($O1647="可",スコアリング基準!$C$23,0)</f>
        <v/>
      </c>
      <c r="U1647" s="4">
        <f>IF(OR(COUNT($K1647:$L1647)&lt;2,$K1647=0),0,IF(ABS($L1647)/$K1647&lt;=スコアリング基準!$B$24,スコアリング基準!$C$24,IF(ABS($L1647)/$K1647&lt;=スコアリング基準!$B$25,スコアリング基準!$C$25,IF(ABS($L1647)/$K1647&lt;=スコアリング基準!$B$26,スコアリング基準!$C$26,0))))</f>
        <v/>
      </c>
      <c r="V1647" s="4">
        <f>IF($P1647="なし",スコアリング基準!$C$27,0)</f>
        <v/>
      </c>
      <c r="W1647" s="4">
        <f>IF($F1647="",0,IF(ISNUMBER($F1647),IF($F1647&lt;=スコアリング基準!$B$28,スコアリング基準!$C$28,スコアリング基準!$C$29),0))</f>
        <v/>
      </c>
      <c r="X1647" s="4">
        <f>IFERROR(VLOOKUP($B1647,スコアリング基準!$A$36:$B$46,2,FALSE),0)</f>
        <v/>
      </c>
      <c r="Y1647" s="4">
        <f>SUM($S1647:$X1647)</f>
        <v/>
      </c>
      <c r="Z1647" s="4">
        <f>IF(COUNT($M1647:$N1647)=0,"データ無",IF($Y1647&gt;=スコアリング基準!$B$30,"S",IF($Y1647&gt;=スコアリング基準!$B$31,"A",IF($Y1647&gt;=スコアリング基準!$B$32,"B","C"))))</f>
        <v/>
      </c>
      <c r="AA1647">
        <f>IFERROR(INDEX(実績DB!$I$3:$I$104,MATCH($B1647&amp;$C1647,実績DB!$J$3:$J$104,0)),"")</f>
        <v/>
      </c>
    </row>
    <row r="1648">
      <c r="A1648" t="n">
        <v>1646</v>
      </c>
      <c r="B1648" t="inlineStr">
        <is>
          <t>東京</t>
        </is>
      </c>
      <c r="C1648" t="inlineStr">
        <is>
          <t>成東変電所</t>
        </is>
      </c>
      <c r="D1648" t="inlineStr">
        <is>
          <t>千葉県</t>
        </is>
      </c>
      <c r="E1648" t="n">
        <v>66</v>
      </c>
      <c r="G1648" s="3" t="n">
        <v>35.608381</v>
      </c>
      <c r="H1648" s="3" t="n">
        <v>140.435959</v>
      </c>
      <c r="I1648" t="inlineStr">
        <is>
          <t>OSM実測</t>
        </is>
      </c>
      <c r="J1648" t="n">
        <v>38</v>
      </c>
      <c r="K1648" t="n">
        <v>39</v>
      </c>
      <c r="L1648" t="n">
        <v>-39</v>
      </c>
      <c r="M1648" t="n">
        <v>0</v>
      </c>
      <c r="N1648" t="n">
        <v>0</v>
      </c>
      <c r="O1648" t="inlineStr">
        <is>
          <t>不可 #3</t>
        </is>
      </c>
      <c r="P1648" t="inlineStr">
        <is>
          <t>有り</t>
        </is>
      </c>
      <c r="R1648" s="4">
        <f>IF(COUNT($M1648:$N1648)=0,"",IF(AND(IF($N1648&lt;&gt;"",$N1648,$M1648)&lt;=0,$O1648&lt;&gt;"可"),"警告",""))</f>
        <v/>
      </c>
      <c r="S1648" s="4">
        <f>IF(COUNT($M1648:$N1648)=0,0,IF(IF($N1648&lt;&gt;"",$N1648,$M1648)&gt;=スコアリング基準!$B$20,スコアリング基準!$C$20,IF(IF($N1648&lt;&gt;"",$N1648,$M1648)&gt;=スコアリング基準!$B$21,スコアリング基準!$C$21,IF(IF($N1648&lt;&gt;"",$N1648,$M1648)&gt;0,スコアリング基準!$C$22,0))))</f>
        <v/>
      </c>
      <c r="T1648" s="4">
        <f>IF($O1648="可",スコアリング基準!$C$23,0)</f>
        <v/>
      </c>
      <c r="U1648" s="4">
        <f>IF(OR(COUNT($K1648:$L1648)&lt;2,$K1648=0),0,IF(ABS($L1648)/$K1648&lt;=スコアリング基準!$B$24,スコアリング基準!$C$24,IF(ABS($L1648)/$K1648&lt;=スコアリング基準!$B$25,スコアリング基準!$C$25,IF(ABS($L1648)/$K1648&lt;=スコアリング基準!$B$26,スコアリング基準!$C$26,0))))</f>
        <v/>
      </c>
      <c r="V1648" s="4">
        <f>IF($P1648="なし",スコアリング基準!$C$27,0)</f>
        <v/>
      </c>
      <c r="W1648" s="4">
        <f>IF($F1648="",0,IF(ISNUMBER($F1648),IF($F1648&lt;=スコアリング基準!$B$28,スコアリング基準!$C$28,スコアリング基準!$C$29),0))</f>
        <v/>
      </c>
      <c r="X1648" s="4">
        <f>IFERROR(VLOOKUP($B1648,スコアリング基準!$A$36:$B$46,2,FALSE),0)</f>
        <v/>
      </c>
      <c r="Y1648" s="4">
        <f>SUM($S1648:$X1648)</f>
        <v/>
      </c>
      <c r="Z1648" s="4">
        <f>IF(COUNT($M1648:$N1648)=0,"データ無",IF($Y1648&gt;=スコアリング基準!$B$30,"S",IF($Y1648&gt;=スコアリング基準!$B$31,"A",IF($Y1648&gt;=スコアリング基準!$B$32,"B","C"))))</f>
        <v/>
      </c>
      <c r="AA1648">
        <f>IFERROR(INDEX(実績DB!$I$3:$I$104,MATCH($B1648&amp;$C1648,実績DB!$J$3:$J$104,0)),"")</f>
        <v/>
      </c>
    </row>
    <row r="1649">
      <c r="A1649" t="n">
        <v>1647</v>
      </c>
      <c r="B1649" t="inlineStr">
        <is>
          <t>東京</t>
        </is>
      </c>
      <c r="C1649" t="inlineStr">
        <is>
          <t>成瀬変電所</t>
        </is>
      </c>
      <c r="D1649" t="inlineStr">
        <is>
          <t>東京都</t>
        </is>
      </c>
      <c r="E1649" t="n">
        <v>66</v>
      </c>
      <c r="G1649" s="3" t="n">
        <v>35.535834</v>
      </c>
      <c r="H1649" s="3" t="n">
        <v>139.483715</v>
      </c>
      <c r="I1649" t="inlineStr">
        <is>
          <t>OSM実測</t>
        </is>
      </c>
      <c r="J1649" t="n">
        <v>57</v>
      </c>
      <c r="K1649" t="n">
        <v>59</v>
      </c>
      <c r="L1649" t="n">
        <v>-40</v>
      </c>
      <c r="M1649" t="n">
        <v>19</v>
      </c>
      <c r="N1649" t="n">
        <v>0</v>
      </c>
      <c r="O1649" t="inlineStr">
        <is>
          <t>不可 #3</t>
        </is>
      </c>
      <c r="P1649" t="inlineStr">
        <is>
          <t>有り</t>
        </is>
      </c>
      <c r="R1649" s="4">
        <f>IF(COUNT($M1649:$N1649)=0,"",IF(AND(IF($N1649&lt;&gt;"",$N1649,$M1649)&lt;=0,$O1649&lt;&gt;"可"),"警告",""))</f>
        <v/>
      </c>
      <c r="S1649" s="4">
        <f>IF(COUNT($M1649:$N1649)=0,0,IF(IF($N1649&lt;&gt;"",$N1649,$M1649)&gt;=スコアリング基準!$B$20,スコアリング基準!$C$20,IF(IF($N1649&lt;&gt;"",$N1649,$M1649)&gt;=スコアリング基準!$B$21,スコアリング基準!$C$21,IF(IF($N1649&lt;&gt;"",$N1649,$M1649)&gt;0,スコアリング基準!$C$22,0))))</f>
        <v/>
      </c>
      <c r="T1649" s="4">
        <f>IF($O1649="可",スコアリング基準!$C$23,0)</f>
        <v/>
      </c>
      <c r="U1649" s="4">
        <f>IF(OR(COUNT($K1649:$L1649)&lt;2,$K1649=0),0,IF(ABS($L1649)/$K1649&lt;=スコアリング基準!$B$24,スコアリング基準!$C$24,IF(ABS($L1649)/$K1649&lt;=スコアリング基準!$B$25,スコアリング基準!$C$25,IF(ABS($L1649)/$K1649&lt;=スコアリング基準!$B$26,スコアリング基準!$C$26,0))))</f>
        <v/>
      </c>
      <c r="V1649" s="4">
        <f>IF($P1649="なし",スコアリング基準!$C$27,0)</f>
        <v/>
      </c>
      <c r="W1649" s="4">
        <f>IF($F1649="",0,IF(ISNUMBER($F1649),IF($F1649&lt;=スコアリング基準!$B$28,スコアリング基準!$C$28,スコアリング基準!$C$29),0))</f>
        <v/>
      </c>
      <c r="X1649" s="4">
        <f>IFERROR(VLOOKUP($B1649,スコアリング基準!$A$36:$B$46,2,FALSE),0)</f>
        <v/>
      </c>
      <c r="Y1649" s="4">
        <f>SUM($S1649:$X1649)</f>
        <v/>
      </c>
      <c r="Z1649" s="4">
        <f>IF(COUNT($M1649:$N1649)=0,"データ無",IF($Y1649&gt;=スコアリング基準!$B$30,"S",IF($Y1649&gt;=スコアリング基準!$B$31,"A",IF($Y1649&gt;=スコアリング基準!$B$32,"B","C"))))</f>
        <v/>
      </c>
      <c r="AA1649">
        <f>IFERROR(INDEX(実績DB!$I$3:$I$104,MATCH($B1649&amp;$C1649,実績DB!$J$3:$J$104,0)),"")</f>
        <v/>
      </c>
    </row>
    <row r="1650">
      <c r="A1650" t="n">
        <v>1648</v>
      </c>
      <c r="B1650" t="inlineStr">
        <is>
          <t>東京</t>
        </is>
      </c>
      <c r="C1650" t="inlineStr">
        <is>
          <t>成田変電所</t>
        </is>
      </c>
      <c r="D1650" t="inlineStr">
        <is>
          <t>千葉県</t>
        </is>
      </c>
      <c r="E1650" t="n">
        <v>66</v>
      </c>
      <c r="G1650" s="3" t="n">
        <v>35.777715</v>
      </c>
      <c r="H1650" s="3" t="n">
        <v>140.343825</v>
      </c>
      <c r="I1650" t="inlineStr">
        <is>
          <t>OSM実測</t>
        </is>
      </c>
      <c r="J1650" t="n">
        <v>38</v>
      </c>
      <c r="K1650" t="n">
        <v>39</v>
      </c>
      <c r="L1650" t="n">
        <v>-39</v>
      </c>
      <c r="M1650" t="n">
        <v>0</v>
      </c>
      <c r="N1650" t="n">
        <v>0</v>
      </c>
      <c r="O1650" t="inlineStr">
        <is>
          <t>不可 #3</t>
        </is>
      </c>
      <c r="P1650" t="inlineStr">
        <is>
          <t>有り</t>
        </is>
      </c>
      <c r="R1650" s="4">
        <f>IF(COUNT($M1650:$N1650)=0,"",IF(AND(IF($N1650&lt;&gt;"",$N1650,$M1650)&lt;=0,$O1650&lt;&gt;"可"),"警告",""))</f>
        <v/>
      </c>
      <c r="S1650" s="4">
        <f>IF(COUNT($M1650:$N1650)=0,0,IF(IF($N1650&lt;&gt;"",$N1650,$M1650)&gt;=スコアリング基準!$B$20,スコアリング基準!$C$20,IF(IF($N1650&lt;&gt;"",$N1650,$M1650)&gt;=スコアリング基準!$B$21,スコアリング基準!$C$21,IF(IF($N1650&lt;&gt;"",$N1650,$M1650)&gt;0,スコアリング基準!$C$22,0))))</f>
        <v/>
      </c>
      <c r="T1650" s="4">
        <f>IF($O1650="可",スコアリング基準!$C$23,0)</f>
        <v/>
      </c>
      <c r="U1650" s="4">
        <f>IF(OR(COUNT($K1650:$L1650)&lt;2,$K1650=0),0,IF(ABS($L1650)/$K1650&lt;=スコアリング基準!$B$24,スコアリング基準!$C$24,IF(ABS($L1650)/$K1650&lt;=スコアリング基準!$B$25,スコアリング基準!$C$25,IF(ABS($L1650)/$K1650&lt;=スコアリング基準!$B$26,スコアリング基準!$C$26,0))))</f>
        <v/>
      </c>
      <c r="V1650" s="4">
        <f>IF($P1650="なし",スコアリング基準!$C$27,0)</f>
        <v/>
      </c>
      <c r="W1650" s="4">
        <f>IF($F1650="",0,IF(ISNUMBER($F1650),IF($F1650&lt;=スコアリング基準!$B$28,スコアリング基準!$C$28,スコアリング基準!$C$29),0))</f>
        <v/>
      </c>
      <c r="X1650" s="4">
        <f>IFERROR(VLOOKUP($B1650,スコアリング基準!$A$36:$B$46,2,FALSE),0)</f>
        <v/>
      </c>
      <c r="Y1650" s="4">
        <f>SUM($S1650:$X1650)</f>
        <v/>
      </c>
      <c r="Z1650" s="4">
        <f>IF(COUNT($M1650:$N1650)=0,"データ無",IF($Y1650&gt;=スコアリング基準!$B$30,"S",IF($Y1650&gt;=スコアリング基準!$B$31,"A",IF($Y1650&gt;=スコアリング基準!$B$32,"B","C"))))</f>
        <v/>
      </c>
      <c r="AA1650">
        <f>IFERROR(INDEX(実績DB!$I$3:$I$104,MATCH($B1650&amp;$C1650,実績DB!$J$3:$J$104,0)),"")</f>
        <v/>
      </c>
    </row>
    <row r="1651">
      <c r="A1651" t="n">
        <v>1649</v>
      </c>
      <c r="B1651" t="inlineStr">
        <is>
          <t>東京</t>
        </is>
      </c>
      <c r="C1651" t="inlineStr">
        <is>
          <t>我孫子変電所</t>
        </is>
      </c>
      <c r="D1651" t="inlineStr">
        <is>
          <t>千葉県</t>
        </is>
      </c>
      <c r="E1651" t="n">
        <v>66</v>
      </c>
      <c r="G1651" s="3" t="n">
        <v>35.880257</v>
      </c>
      <c r="H1651" s="3" t="n">
        <v>140.022766</v>
      </c>
      <c r="I1651" t="inlineStr">
        <is>
          <t>OSM実測</t>
        </is>
      </c>
      <c r="J1651" t="n">
        <v>47</v>
      </c>
      <c r="K1651" t="n">
        <v>49</v>
      </c>
      <c r="L1651" t="n">
        <v>-40</v>
      </c>
      <c r="M1651" t="n">
        <v>9</v>
      </c>
      <c r="N1651" t="n">
        <v>0</v>
      </c>
      <c r="O1651" t="inlineStr">
        <is>
          <t>不可 #3</t>
        </is>
      </c>
      <c r="P1651" t="inlineStr">
        <is>
          <t>有り</t>
        </is>
      </c>
      <c r="R1651" s="4">
        <f>IF(COUNT($M1651:$N1651)=0,"",IF(AND(IF($N1651&lt;&gt;"",$N1651,$M1651)&lt;=0,$O1651&lt;&gt;"可"),"警告",""))</f>
        <v/>
      </c>
      <c r="S1651" s="4">
        <f>IF(COUNT($M1651:$N1651)=0,0,IF(IF($N1651&lt;&gt;"",$N1651,$M1651)&gt;=スコアリング基準!$B$20,スコアリング基準!$C$20,IF(IF($N1651&lt;&gt;"",$N1651,$M1651)&gt;=スコアリング基準!$B$21,スコアリング基準!$C$21,IF(IF($N1651&lt;&gt;"",$N1651,$M1651)&gt;0,スコアリング基準!$C$22,0))))</f>
        <v/>
      </c>
      <c r="T1651" s="4">
        <f>IF($O1651="可",スコアリング基準!$C$23,0)</f>
        <v/>
      </c>
      <c r="U1651" s="4">
        <f>IF(OR(COUNT($K1651:$L1651)&lt;2,$K1651=0),0,IF(ABS($L1651)/$K1651&lt;=スコアリング基準!$B$24,スコアリング基準!$C$24,IF(ABS($L1651)/$K1651&lt;=スコアリング基準!$B$25,スコアリング基準!$C$25,IF(ABS($L1651)/$K1651&lt;=スコアリング基準!$B$26,スコアリング基準!$C$26,0))))</f>
        <v/>
      </c>
      <c r="V1651" s="4">
        <f>IF($P1651="なし",スコアリング基準!$C$27,0)</f>
        <v/>
      </c>
      <c r="W1651" s="4">
        <f>IF($F1651="",0,IF(ISNUMBER($F1651),IF($F1651&lt;=スコアリング基準!$B$28,スコアリング基準!$C$28,スコアリング基準!$C$29),0))</f>
        <v/>
      </c>
      <c r="X1651" s="4">
        <f>IFERROR(VLOOKUP($B1651,スコアリング基準!$A$36:$B$46,2,FALSE),0)</f>
        <v/>
      </c>
      <c r="Y1651" s="4">
        <f>SUM($S1651:$X1651)</f>
        <v/>
      </c>
      <c r="Z1651" s="4">
        <f>IF(COUNT($M1651:$N1651)=0,"データ無",IF($Y1651&gt;=スコアリング基準!$B$30,"S",IF($Y1651&gt;=スコアリング基準!$B$31,"A",IF($Y1651&gt;=スコアリング基準!$B$32,"B","C"))))</f>
        <v/>
      </c>
      <c r="AA1651">
        <f>IFERROR(INDEX(実績DB!$I$3:$I$104,MATCH($B1651&amp;$C1651,実績DB!$J$3:$J$104,0)),"")</f>
        <v/>
      </c>
    </row>
    <row r="1652">
      <c r="A1652" t="n">
        <v>1650</v>
      </c>
      <c r="B1652" t="inlineStr">
        <is>
          <t>東京</t>
        </is>
      </c>
      <c r="C1652" t="inlineStr">
        <is>
          <t>戸山変電所</t>
        </is>
      </c>
      <c r="D1652" t="inlineStr">
        <is>
          <t>東京都</t>
        </is>
      </c>
      <c r="E1652" t="n">
        <v>66</v>
      </c>
      <c r="G1652" s="3" t="n">
        <v>35.700549</v>
      </c>
      <c r="H1652" s="3" t="n">
        <v>139.708547</v>
      </c>
      <c r="I1652" t="inlineStr">
        <is>
          <t>OSM実測</t>
        </is>
      </c>
      <c r="J1652" t="n">
        <v>57</v>
      </c>
      <c r="K1652" t="n">
        <v>59</v>
      </c>
      <c r="L1652" t="n">
        <v>-40</v>
      </c>
      <c r="M1652" t="n">
        <v>19</v>
      </c>
      <c r="N1652" t="n">
        <v>19</v>
      </c>
      <c r="O1652" t="inlineStr">
        <is>
          <t>不可 #3</t>
        </is>
      </c>
      <c r="P1652" t="inlineStr">
        <is>
          <t>なし</t>
        </is>
      </c>
      <c r="R1652" s="4">
        <f>IF(COUNT($M1652:$N1652)=0,"",IF(AND(IF($N1652&lt;&gt;"",$N1652,$M1652)&lt;=0,$O1652&lt;&gt;"可"),"警告",""))</f>
        <v/>
      </c>
      <c r="S1652" s="4">
        <f>IF(COUNT($M1652:$N1652)=0,0,IF(IF($N1652&lt;&gt;"",$N1652,$M1652)&gt;=スコアリング基準!$B$20,スコアリング基準!$C$20,IF(IF($N1652&lt;&gt;"",$N1652,$M1652)&gt;=スコアリング基準!$B$21,スコアリング基準!$C$21,IF(IF($N1652&lt;&gt;"",$N1652,$M1652)&gt;0,スコアリング基準!$C$22,0))))</f>
        <v/>
      </c>
      <c r="T1652" s="4">
        <f>IF($O1652="可",スコアリング基準!$C$23,0)</f>
        <v/>
      </c>
      <c r="U1652" s="4">
        <f>IF(OR(COUNT($K1652:$L1652)&lt;2,$K1652=0),0,IF(ABS($L1652)/$K1652&lt;=スコアリング基準!$B$24,スコアリング基準!$C$24,IF(ABS($L1652)/$K1652&lt;=スコアリング基準!$B$25,スコアリング基準!$C$25,IF(ABS($L1652)/$K1652&lt;=スコアリング基準!$B$26,スコアリング基準!$C$26,0))))</f>
        <v/>
      </c>
      <c r="V1652" s="4">
        <f>IF($P1652="なし",スコアリング基準!$C$27,0)</f>
        <v/>
      </c>
      <c r="W1652" s="4">
        <f>IF($F1652="",0,IF(ISNUMBER($F1652),IF($F1652&lt;=スコアリング基準!$B$28,スコアリング基準!$C$28,スコアリング基準!$C$29),0))</f>
        <v/>
      </c>
      <c r="X1652" s="4">
        <f>IFERROR(VLOOKUP($B1652,スコアリング基準!$A$36:$B$46,2,FALSE),0)</f>
        <v/>
      </c>
      <c r="Y1652" s="4">
        <f>SUM($S1652:$X1652)</f>
        <v/>
      </c>
      <c r="Z1652" s="4">
        <f>IF(COUNT($M1652:$N1652)=0,"データ無",IF($Y1652&gt;=スコアリング基準!$B$30,"S",IF($Y1652&gt;=スコアリング基準!$B$31,"A",IF($Y1652&gt;=スコアリング基準!$B$32,"B","C"))))</f>
        <v/>
      </c>
      <c r="AA1652">
        <f>IFERROR(INDEX(実績DB!$I$3:$I$104,MATCH($B1652&amp;$C1652,実績DB!$J$3:$J$104,0)),"")</f>
        <v/>
      </c>
    </row>
    <row r="1653">
      <c r="A1653" t="n">
        <v>1651</v>
      </c>
      <c r="B1653" t="inlineStr">
        <is>
          <t>東京</t>
        </is>
      </c>
      <c r="C1653" t="inlineStr">
        <is>
          <t>戸田公園変電所</t>
        </is>
      </c>
      <c r="D1653" t="inlineStr">
        <is>
          <t>埼玉県</t>
        </is>
      </c>
      <c r="E1653" t="n">
        <v>66</v>
      </c>
      <c r="G1653" s="3" t="n">
        <v>35.806249</v>
      </c>
      <c r="H1653" s="3" t="n">
        <v>139.675364</v>
      </c>
      <c r="I1653" t="inlineStr">
        <is>
          <t>OSM実測</t>
        </is>
      </c>
      <c r="J1653" t="n">
        <v>38</v>
      </c>
      <c r="K1653" t="n">
        <v>39</v>
      </c>
      <c r="L1653" t="n">
        <v>-20</v>
      </c>
      <c r="M1653" t="n">
        <v>19</v>
      </c>
      <c r="N1653" t="n">
        <v>19</v>
      </c>
      <c r="O1653" t="inlineStr">
        <is>
          <t>不可 #3</t>
        </is>
      </c>
      <c r="P1653" t="inlineStr">
        <is>
          <t>なし</t>
        </is>
      </c>
      <c r="R1653" s="4">
        <f>IF(COUNT($M1653:$N1653)=0,"",IF(AND(IF($N1653&lt;&gt;"",$N1653,$M1653)&lt;=0,$O1653&lt;&gt;"可"),"警告",""))</f>
        <v/>
      </c>
      <c r="S1653" s="4">
        <f>IF(COUNT($M1653:$N1653)=0,0,IF(IF($N1653&lt;&gt;"",$N1653,$M1653)&gt;=スコアリング基準!$B$20,スコアリング基準!$C$20,IF(IF($N1653&lt;&gt;"",$N1653,$M1653)&gt;=スコアリング基準!$B$21,スコアリング基準!$C$21,IF(IF($N1653&lt;&gt;"",$N1653,$M1653)&gt;0,スコアリング基準!$C$22,0))))</f>
        <v/>
      </c>
      <c r="T1653" s="4">
        <f>IF($O1653="可",スコアリング基準!$C$23,0)</f>
        <v/>
      </c>
      <c r="U1653" s="4">
        <f>IF(OR(COUNT($K1653:$L1653)&lt;2,$K1653=0),0,IF(ABS($L1653)/$K1653&lt;=スコアリング基準!$B$24,スコアリング基準!$C$24,IF(ABS($L1653)/$K1653&lt;=スコアリング基準!$B$25,スコアリング基準!$C$25,IF(ABS($L1653)/$K1653&lt;=スコアリング基準!$B$26,スコアリング基準!$C$26,0))))</f>
        <v/>
      </c>
      <c r="V1653" s="4">
        <f>IF($P1653="なし",スコアリング基準!$C$27,0)</f>
        <v/>
      </c>
      <c r="W1653" s="4">
        <f>IF($F1653="",0,IF(ISNUMBER($F1653),IF($F1653&lt;=スコアリング基準!$B$28,スコアリング基準!$C$28,スコアリング基準!$C$29),0))</f>
        <v/>
      </c>
      <c r="X1653" s="4">
        <f>IFERROR(VLOOKUP($B1653,スコアリング基準!$A$36:$B$46,2,FALSE),0)</f>
        <v/>
      </c>
      <c r="Y1653" s="4">
        <f>SUM($S1653:$X1653)</f>
        <v/>
      </c>
      <c r="Z1653" s="4">
        <f>IF(COUNT($M1653:$N1653)=0,"データ無",IF($Y1653&gt;=スコアリング基準!$B$30,"S",IF($Y1653&gt;=スコアリング基準!$B$31,"A",IF($Y1653&gt;=スコアリング基準!$B$32,"B","C"))))</f>
        <v/>
      </c>
      <c r="AA1653">
        <f>IFERROR(INDEX(実績DB!$I$3:$I$104,MATCH($B1653&amp;$C1653,実績DB!$J$3:$J$104,0)),"")</f>
        <v/>
      </c>
    </row>
    <row r="1654">
      <c r="A1654" t="n">
        <v>1652</v>
      </c>
      <c r="B1654" t="inlineStr">
        <is>
          <t>東京</t>
        </is>
      </c>
      <c r="C1654" t="inlineStr">
        <is>
          <t>戸祭変電所</t>
        </is>
      </c>
      <c r="D1654" t="inlineStr">
        <is>
          <t>栃木県</t>
        </is>
      </c>
      <c r="E1654" t="n">
        <v>66</v>
      </c>
      <c r="G1654" s="3" t="n">
        <v>36.572156</v>
      </c>
      <c r="H1654" s="3" t="n">
        <v>139.880003</v>
      </c>
      <c r="I1654" t="inlineStr">
        <is>
          <t>OSM実測</t>
        </is>
      </c>
      <c r="J1654" t="n">
        <v>57</v>
      </c>
      <c r="K1654" t="n">
        <v>59</v>
      </c>
      <c r="L1654" t="n">
        <v>-40</v>
      </c>
      <c r="M1654" t="n">
        <v>19</v>
      </c>
      <c r="N1654" t="n">
        <v>0</v>
      </c>
      <c r="O1654" t="inlineStr">
        <is>
          <t>不可 #3</t>
        </is>
      </c>
      <c r="P1654" t="inlineStr">
        <is>
          <t>有り</t>
        </is>
      </c>
      <c r="R1654" s="4">
        <f>IF(COUNT($M1654:$N1654)=0,"",IF(AND(IF($N1654&lt;&gt;"",$N1654,$M1654)&lt;=0,$O1654&lt;&gt;"可"),"警告",""))</f>
        <v/>
      </c>
      <c r="S1654" s="4">
        <f>IF(COUNT($M1654:$N1654)=0,0,IF(IF($N1654&lt;&gt;"",$N1654,$M1654)&gt;=スコアリング基準!$B$20,スコアリング基準!$C$20,IF(IF($N1654&lt;&gt;"",$N1654,$M1654)&gt;=スコアリング基準!$B$21,スコアリング基準!$C$21,IF(IF($N1654&lt;&gt;"",$N1654,$M1654)&gt;0,スコアリング基準!$C$22,0))))</f>
        <v/>
      </c>
      <c r="T1654" s="4">
        <f>IF($O1654="可",スコアリング基準!$C$23,0)</f>
        <v/>
      </c>
      <c r="U1654" s="4">
        <f>IF(OR(COUNT($K1654:$L1654)&lt;2,$K1654=0),0,IF(ABS($L1654)/$K1654&lt;=スコアリング基準!$B$24,スコアリング基準!$C$24,IF(ABS($L1654)/$K1654&lt;=スコアリング基準!$B$25,スコアリング基準!$C$25,IF(ABS($L1654)/$K1654&lt;=スコアリング基準!$B$26,スコアリング基準!$C$26,0))))</f>
        <v/>
      </c>
      <c r="V1654" s="4">
        <f>IF($P1654="なし",スコアリング基準!$C$27,0)</f>
        <v/>
      </c>
      <c r="W1654" s="4">
        <f>IF($F1654="",0,IF(ISNUMBER($F1654),IF($F1654&lt;=スコアリング基準!$B$28,スコアリング基準!$C$28,スコアリング基準!$C$29),0))</f>
        <v/>
      </c>
      <c r="X1654" s="4">
        <f>IFERROR(VLOOKUP($B1654,スコアリング基準!$A$36:$B$46,2,FALSE),0)</f>
        <v/>
      </c>
      <c r="Y1654" s="4">
        <f>SUM($S1654:$X1654)</f>
        <v/>
      </c>
      <c r="Z1654" s="4">
        <f>IF(COUNT($M1654:$N1654)=0,"データ無",IF($Y1654&gt;=スコアリング基準!$B$30,"S",IF($Y1654&gt;=スコアリング基準!$B$31,"A",IF($Y1654&gt;=スコアリング基準!$B$32,"B","C"))))</f>
        <v/>
      </c>
      <c r="AA1654">
        <f>IFERROR(INDEX(実績DB!$I$3:$I$104,MATCH($B1654&amp;$C1654,実績DB!$J$3:$J$104,0)),"")</f>
        <v/>
      </c>
    </row>
    <row r="1655">
      <c r="A1655" t="n">
        <v>1653</v>
      </c>
      <c r="B1655" t="inlineStr">
        <is>
          <t>東京</t>
        </is>
      </c>
      <c r="C1655" t="inlineStr">
        <is>
          <t>所沢変電所</t>
        </is>
      </c>
      <c r="D1655" t="inlineStr">
        <is>
          <t>埼玉県</t>
        </is>
      </c>
      <c r="E1655" t="n">
        <v>66</v>
      </c>
      <c r="G1655" s="3" t="n">
        <v>35.813385</v>
      </c>
      <c r="H1655" s="3" t="n">
        <v>139.449055</v>
      </c>
      <c r="I1655" t="inlineStr">
        <is>
          <t>OSM実測</t>
        </is>
      </c>
      <c r="J1655" t="n">
        <v>47</v>
      </c>
      <c r="K1655" t="n">
        <v>49</v>
      </c>
      <c r="L1655" t="n">
        <v>-36</v>
      </c>
      <c r="M1655" t="n">
        <v>13</v>
      </c>
      <c r="N1655" t="n">
        <v>13</v>
      </c>
      <c r="O1655" t="inlineStr">
        <is>
          <t>不可 #3</t>
        </is>
      </c>
      <c r="P1655" t="inlineStr">
        <is>
          <t>なし</t>
        </is>
      </c>
      <c r="R1655" s="4">
        <f>IF(COUNT($M1655:$N1655)=0,"",IF(AND(IF($N1655&lt;&gt;"",$N1655,$M1655)&lt;=0,$O1655&lt;&gt;"可"),"警告",""))</f>
        <v/>
      </c>
      <c r="S1655" s="4">
        <f>IF(COUNT($M1655:$N1655)=0,0,IF(IF($N1655&lt;&gt;"",$N1655,$M1655)&gt;=スコアリング基準!$B$20,スコアリング基準!$C$20,IF(IF($N1655&lt;&gt;"",$N1655,$M1655)&gt;=スコアリング基準!$B$21,スコアリング基準!$C$21,IF(IF($N1655&lt;&gt;"",$N1655,$M1655)&gt;0,スコアリング基準!$C$22,0))))</f>
        <v/>
      </c>
      <c r="T1655" s="4">
        <f>IF($O1655="可",スコアリング基準!$C$23,0)</f>
        <v/>
      </c>
      <c r="U1655" s="4">
        <f>IF(OR(COUNT($K1655:$L1655)&lt;2,$K1655=0),0,IF(ABS($L1655)/$K1655&lt;=スコアリング基準!$B$24,スコアリング基準!$C$24,IF(ABS($L1655)/$K1655&lt;=スコアリング基準!$B$25,スコアリング基準!$C$25,IF(ABS($L1655)/$K1655&lt;=スコアリング基準!$B$26,スコアリング基準!$C$26,0))))</f>
        <v/>
      </c>
      <c r="V1655" s="4">
        <f>IF($P1655="なし",スコアリング基準!$C$27,0)</f>
        <v/>
      </c>
      <c r="W1655" s="4">
        <f>IF($F1655="",0,IF(ISNUMBER($F1655),IF($F1655&lt;=スコアリング基準!$B$28,スコアリング基準!$C$28,スコアリング基準!$C$29),0))</f>
        <v/>
      </c>
      <c r="X1655" s="4">
        <f>IFERROR(VLOOKUP($B1655,スコアリング基準!$A$36:$B$46,2,FALSE),0)</f>
        <v/>
      </c>
      <c r="Y1655" s="4">
        <f>SUM($S1655:$X1655)</f>
        <v/>
      </c>
      <c r="Z1655" s="4">
        <f>IF(COUNT($M1655:$N1655)=0,"データ無",IF($Y1655&gt;=スコアリング基準!$B$30,"S",IF($Y1655&gt;=スコアリング基準!$B$31,"A",IF($Y1655&gt;=スコアリング基準!$B$32,"B","C"))))</f>
        <v/>
      </c>
      <c r="AA1655">
        <f>IFERROR(INDEX(実績DB!$I$3:$I$104,MATCH($B1655&amp;$C1655,実績DB!$J$3:$J$104,0)),"")</f>
        <v/>
      </c>
    </row>
    <row r="1656">
      <c r="A1656" t="n">
        <v>1654</v>
      </c>
      <c r="B1656" t="inlineStr">
        <is>
          <t>東京</t>
        </is>
      </c>
      <c r="C1656" t="inlineStr">
        <is>
          <t>所野変電所</t>
        </is>
      </c>
      <c r="D1656" t="inlineStr">
        <is>
          <t>栃木県</t>
        </is>
      </c>
      <c r="E1656" t="n">
        <v>66</v>
      </c>
      <c r="G1656" s="3" t="n">
        <v>36.749347</v>
      </c>
      <c r="H1656" s="3" t="n">
        <v>139.624976</v>
      </c>
      <c r="I1656" t="inlineStr">
        <is>
          <t>OSM実測</t>
        </is>
      </c>
      <c r="J1656" t="n">
        <v>19</v>
      </c>
      <c r="K1656" t="n">
        <v>19</v>
      </c>
      <c r="L1656" t="n">
        <v>-12</v>
      </c>
      <c r="M1656" t="n">
        <v>7</v>
      </c>
      <c r="N1656" t="n">
        <v>0</v>
      </c>
      <c r="O1656" t="inlineStr">
        <is>
          <t>不可 #3</t>
        </is>
      </c>
      <c r="P1656" t="inlineStr">
        <is>
          <t>有り</t>
        </is>
      </c>
      <c r="R1656" s="4">
        <f>IF(COUNT($M1656:$N1656)=0,"",IF(AND(IF($N1656&lt;&gt;"",$N1656,$M1656)&lt;=0,$O1656&lt;&gt;"可"),"警告",""))</f>
        <v/>
      </c>
      <c r="S1656" s="4">
        <f>IF(COUNT($M1656:$N1656)=0,0,IF(IF($N1656&lt;&gt;"",$N1656,$M1656)&gt;=スコアリング基準!$B$20,スコアリング基準!$C$20,IF(IF($N1656&lt;&gt;"",$N1656,$M1656)&gt;=スコアリング基準!$B$21,スコアリング基準!$C$21,IF(IF($N1656&lt;&gt;"",$N1656,$M1656)&gt;0,スコアリング基準!$C$22,0))))</f>
        <v/>
      </c>
      <c r="T1656" s="4">
        <f>IF($O1656="可",スコアリング基準!$C$23,0)</f>
        <v/>
      </c>
      <c r="U1656" s="4">
        <f>IF(OR(COUNT($K1656:$L1656)&lt;2,$K1656=0),0,IF(ABS($L1656)/$K1656&lt;=スコアリング基準!$B$24,スコアリング基準!$C$24,IF(ABS($L1656)/$K1656&lt;=スコアリング基準!$B$25,スコアリング基準!$C$25,IF(ABS($L1656)/$K1656&lt;=スコアリング基準!$B$26,スコアリング基準!$C$26,0))))</f>
        <v/>
      </c>
      <c r="V1656" s="4">
        <f>IF($P1656="なし",スコアリング基準!$C$27,0)</f>
        <v/>
      </c>
      <c r="W1656" s="4">
        <f>IF($F1656="",0,IF(ISNUMBER($F1656),IF($F1656&lt;=スコアリング基準!$B$28,スコアリング基準!$C$28,スコアリング基準!$C$29),0))</f>
        <v/>
      </c>
      <c r="X1656" s="4">
        <f>IFERROR(VLOOKUP($B1656,スコアリング基準!$A$36:$B$46,2,FALSE),0)</f>
        <v/>
      </c>
      <c r="Y1656" s="4">
        <f>SUM($S1656:$X1656)</f>
        <v/>
      </c>
      <c r="Z1656" s="4">
        <f>IF(COUNT($M1656:$N1656)=0,"データ無",IF($Y1656&gt;=スコアリング基準!$B$30,"S",IF($Y1656&gt;=スコアリング基準!$B$31,"A",IF($Y1656&gt;=スコアリング基準!$B$32,"B","C"))))</f>
        <v/>
      </c>
      <c r="AA1656">
        <f>IFERROR(INDEX(実績DB!$I$3:$I$104,MATCH($B1656&amp;$C1656,実績DB!$J$3:$J$104,0)),"")</f>
        <v/>
      </c>
    </row>
    <row r="1657">
      <c r="A1657" t="n">
        <v>1655</v>
      </c>
      <c r="B1657" t="inlineStr">
        <is>
          <t>東京</t>
        </is>
      </c>
      <c r="C1657" t="inlineStr">
        <is>
          <t>手綱変電所</t>
        </is>
      </c>
      <c r="D1657" t="inlineStr">
        <is>
          <t>茨城県</t>
        </is>
      </c>
      <c r="E1657" t="n">
        <v>66</v>
      </c>
      <c r="G1657" s="3" t="n">
        <v>36.747624</v>
      </c>
      <c r="H1657" s="3" t="n">
        <v>140.696917</v>
      </c>
      <c r="I1657" t="inlineStr">
        <is>
          <t>OSM実測</t>
        </is>
      </c>
      <c r="J1657" t="n">
        <v>47</v>
      </c>
      <c r="K1657" t="n">
        <v>49</v>
      </c>
      <c r="L1657" t="n">
        <v>-47</v>
      </c>
      <c r="M1657" t="n">
        <v>2</v>
      </c>
      <c r="N1657" t="n">
        <v>0</v>
      </c>
      <c r="O1657" t="inlineStr">
        <is>
          <t>不可 #3</t>
        </is>
      </c>
      <c r="P1657" t="inlineStr">
        <is>
          <t>有り</t>
        </is>
      </c>
      <c r="R1657" s="4">
        <f>IF(COUNT($M1657:$N1657)=0,"",IF(AND(IF($N1657&lt;&gt;"",$N1657,$M1657)&lt;=0,$O1657&lt;&gt;"可"),"警告",""))</f>
        <v/>
      </c>
      <c r="S1657" s="4">
        <f>IF(COUNT($M1657:$N1657)=0,0,IF(IF($N1657&lt;&gt;"",$N1657,$M1657)&gt;=スコアリング基準!$B$20,スコアリング基準!$C$20,IF(IF($N1657&lt;&gt;"",$N1657,$M1657)&gt;=スコアリング基準!$B$21,スコアリング基準!$C$21,IF(IF($N1657&lt;&gt;"",$N1657,$M1657)&gt;0,スコアリング基準!$C$22,0))))</f>
        <v/>
      </c>
      <c r="T1657" s="4">
        <f>IF($O1657="可",スコアリング基準!$C$23,0)</f>
        <v/>
      </c>
      <c r="U1657" s="4">
        <f>IF(OR(COUNT($K1657:$L1657)&lt;2,$K1657=0),0,IF(ABS($L1657)/$K1657&lt;=スコアリング基準!$B$24,スコアリング基準!$C$24,IF(ABS($L1657)/$K1657&lt;=スコアリング基準!$B$25,スコアリング基準!$C$25,IF(ABS($L1657)/$K1657&lt;=スコアリング基準!$B$26,スコアリング基準!$C$26,0))))</f>
        <v/>
      </c>
      <c r="V1657" s="4">
        <f>IF($P1657="なし",スコアリング基準!$C$27,0)</f>
        <v/>
      </c>
      <c r="W1657" s="4">
        <f>IF($F1657="",0,IF(ISNUMBER($F1657),IF($F1657&lt;=スコアリング基準!$B$28,スコアリング基準!$C$28,スコアリング基準!$C$29),0))</f>
        <v/>
      </c>
      <c r="X1657" s="4">
        <f>IFERROR(VLOOKUP($B1657,スコアリング基準!$A$36:$B$46,2,FALSE),0)</f>
        <v/>
      </c>
      <c r="Y1657" s="4">
        <f>SUM($S1657:$X1657)</f>
        <v/>
      </c>
      <c r="Z1657" s="4">
        <f>IF(COUNT($M1657:$N1657)=0,"データ無",IF($Y1657&gt;=スコアリング基準!$B$30,"S",IF($Y1657&gt;=スコアリング基準!$B$31,"A",IF($Y1657&gt;=スコアリング基準!$B$32,"B","C"))))</f>
        <v/>
      </c>
      <c r="AA1657">
        <f>IFERROR(INDEX(実績DB!$I$3:$I$104,MATCH($B1657&amp;$C1657,実績DB!$J$3:$J$104,0)),"")</f>
        <v/>
      </c>
    </row>
    <row r="1658">
      <c r="A1658" t="n">
        <v>1656</v>
      </c>
      <c r="B1658" t="inlineStr">
        <is>
          <t>東京</t>
        </is>
      </c>
      <c r="C1658" t="inlineStr">
        <is>
          <t>拝島変電所</t>
        </is>
      </c>
      <c r="D1658" t="inlineStr">
        <is>
          <t>東京都</t>
        </is>
      </c>
      <c r="E1658" t="n">
        <v>66</v>
      </c>
      <c r="G1658" s="3" t="n">
        <v>35.718465</v>
      </c>
      <c r="H1658" s="3" t="n">
        <v>139.35053</v>
      </c>
      <c r="I1658" t="inlineStr">
        <is>
          <t>OSM実測</t>
        </is>
      </c>
      <c r="J1658" t="n">
        <v>57</v>
      </c>
      <c r="K1658" t="n">
        <v>59</v>
      </c>
      <c r="L1658" t="n">
        <v>-40</v>
      </c>
      <c r="M1658" t="n">
        <v>19</v>
      </c>
      <c r="N1658" t="n">
        <v>19</v>
      </c>
      <c r="O1658" t="inlineStr">
        <is>
          <t>不可 #3</t>
        </is>
      </c>
      <c r="P1658" t="inlineStr">
        <is>
          <t>なし</t>
        </is>
      </c>
      <c r="R1658" s="4">
        <f>IF(COUNT($M1658:$N1658)=0,"",IF(AND(IF($N1658&lt;&gt;"",$N1658,$M1658)&lt;=0,$O1658&lt;&gt;"可"),"警告",""))</f>
        <v/>
      </c>
      <c r="S1658" s="4">
        <f>IF(COUNT($M1658:$N1658)=0,0,IF(IF($N1658&lt;&gt;"",$N1658,$M1658)&gt;=スコアリング基準!$B$20,スコアリング基準!$C$20,IF(IF($N1658&lt;&gt;"",$N1658,$M1658)&gt;=スコアリング基準!$B$21,スコアリング基準!$C$21,IF(IF($N1658&lt;&gt;"",$N1658,$M1658)&gt;0,スコアリング基準!$C$22,0))))</f>
        <v/>
      </c>
      <c r="T1658" s="4">
        <f>IF($O1658="可",スコアリング基準!$C$23,0)</f>
        <v/>
      </c>
      <c r="U1658" s="4">
        <f>IF(OR(COUNT($K1658:$L1658)&lt;2,$K1658=0),0,IF(ABS($L1658)/$K1658&lt;=スコアリング基準!$B$24,スコアリング基準!$C$24,IF(ABS($L1658)/$K1658&lt;=スコアリング基準!$B$25,スコアリング基準!$C$25,IF(ABS($L1658)/$K1658&lt;=スコアリング基準!$B$26,スコアリング基準!$C$26,0))))</f>
        <v/>
      </c>
      <c r="V1658" s="4">
        <f>IF($P1658="なし",スコアリング基準!$C$27,0)</f>
        <v/>
      </c>
      <c r="W1658" s="4">
        <f>IF($F1658="",0,IF(ISNUMBER($F1658),IF($F1658&lt;=スコアリング基準!$B$28,スコアリング基準!$C$28,スコアリング基準!$C$29),0))</f>
        <v/>
      </c>
      <c r="X1658" s="4">
        <f>IFERROR(VLOOKUP($B1658,スコアリング基準!$A$36:$B$46,2,FALSE),0)</f>
        <v/>
      </c>
      <c r="Y1658" s="4">
        <f>SUM($S1658:$X1658)</f>
        <v/>
      </c>
      <c r="Z1658" s="4">
        <f>IF(COUNT($M1658:$N1658)=0,"データ無",IF($Y1658&gt;=スコアリング基準!$B$30,"S",IF($Y1658&gt;=スコアリング基準!$B$31,"A",IF($Y1658&gt;=スコアリング基準!$B$32,"B","C"))))</f>
        <v/>
      </c>
      <c r="AA1658">
        <f>IFERROR(INDEX(実績DB!$I$3:$I$104,MATCH($B1658&amp;$C1658,実績DB!$J$3:$J$104,0)),"")</f>
        <v/>
      </c>
    </row>
    <row r="1659">
      <c r="A1659" t="n">
        <v>1657</v>
      </c>
      <c r="B1659" t="inlineStr">
        <is>
          <t>東京</t>
        </is>
      </c>
      <c r="C1659" t="inlineStr">
        <is>
          <t>指扇変電所</t>
        </is>
      </c>
      <c r="D1659" t="inlineStr">
        <is>
          <t>埼玉県</t>
        </is>
      </c>
      <c r="E1659" t="n">
        <v>66</v>
      </c>
      <c r="G1659" s="3" t="n">
        <v>35.915185</v>
      </c>
      <c r="H1659" s="3" t="n">
        <v>139.570975</v>
      </c>
      <c r="I1659" t="inlineStr">
        <is>
          <t>OSM実測</t>
        </is>
      </c>
      <c r="J1659" t="n">
        <v>52</v>
      </c>
      <c r="K1659" t="n">
        <v>54</v>
      </c>
      <c r="L1659" t="n">
        <v>-40</v>
      </c>
      <c r="M1659" t="n">
        <v>14</v>
      </c>
      <c r="N1659" t="n">
        <v>0</v>
      </c>
      <c r="O1659" t="inlineStr">
        <is>
          <t>不可 #3</t>
        </is>
      </c>
      <c r="P1659" t="inlineStr">
        <is>
          <t>有り</t>
        </is>
      </c>
      <c r="R1659" s="4">
        <f>IF(COUNT($M1659:$N1659)=0,"",IF(AND(IF($N1659&lt;&gt;"",$N1659,$M1659)&lt;=0,$O1659&lt;&gt;"可"),"警告",""))</f>
        <v/>
      </c>
      <c r="S1659" s="4">
        <f>IF(COUNT($M1659:$N1659)=0,0,IF(IF($N1659&lt;&gt;"",$N1659,$M1659)&gt;=スコアリング基準!$B$20,スコアリング基準!$C$20,IF(IF($N1659&lt;&gt;"",$N1659,$M1659)&gt;=スコアリング基準!$B$21,スコアリング基準!$C$21,IF(IF($N1659&lt;&gt;"",$N1659,$M1659)&gt;0,スコアリング基準!$C$22,0))))</f>
        <v/>
      </c>
      <c r="T1659" s="4">
        <f>IF($O1659="可",スコアリング基準!$C$23,0)</f>
        <v/>
      </c>
      <c r="U1659" s="4">
        <f>IF(OR(COUNT($K1659:$L1659)&lt;2,$K1659=0),0,IF(ABS($L1659)/$K1659&lt;=スコアリング基準!$B$24,スコアリング基準!$C$24,IF(ABS($L1659)/$K1659&lt;=スコアリング基準!$B$25,スコアリング基準!$C$25,IF(ABS($L1659)/$K1659&lt;=スコアリング基準!$B$26,スコアリング基準!$C$26,0))))</f>
        <v/>
      </c>
      <c r="V1659" s="4">
        <f>IF($P1659="なし",スコアリング基準!$C$27,0)</f>
        <v/>
      </c>
      <c r="W1659" s="4">
        <f>IF($F1659="",0,IF(ISNUMBER($F1659),IF($F1659&lt;=スコアリング基準!$B$28,スコアリング基準!$C$28,スコアリング基準!$C$29),0))</f>
        <v/>
      </c>
      <c r="X1659" s="4">
        <f>IFERROR(VLOOKUP($B1659,スコアリング基準!$A$36:$B$46,2,FALSE),0)</f>
        <v/>
      </c>
      <c r="Y1659" s="4">
        <f>SUM($S1659:$X1659)</f>
        <v/>
      </c>
      <c r="Z1659" s="4">
        <f>IF(COUNT($M1659:$N1659)=0,"データ無",IF($Y1659&gt;=スコアリング基準!$B$30,"S",IF($Y1659&gt;=スコアリング基準!$B$31,"A",IF($Y1659&gt;=スコアリング基準!$B$32,"B","C"))))</f>
        <v/>
      </c>
      <c r="AA1659">
        <f>IFERROR(INDEX(実績DB!$I$3:$I$104,MATCH($B1659&amp;$C1659,実績DB!$J$3:$J$104,0)),"")</f>
        <v/>
      </c>
    </row>
    <row r="1660">
      <c r="A1660" t="n">
        <v>1658</v>
      </c>
      <c r="B1660" t="inlineStr">
        <is>
          <t>東京</t>
        </is>
      </c>
      <c r="C1660" t="inlineStr">
        <is>
          <t>新前橋変電所</t>
        </is>
      </c>
      <c r="D1660" t="inlineStr">
        <is>
          <t>群馬県</t>
        </is>
      </c>
      <c r="E1660" t="n">
        <v>66</v>
      </c>
      <c r="G1660" s="3" t="n">
        <v>36.377726</v>
      </c>
      <c r="H1660" s="3" t="n">
        <v>139.041142</v>
      </c>
      <c r="I1660" t="inlineStr">
        <is>
          <t>OSM実測</t>
        </is>
      </c>
      <c r="J1660" t="n">
        <v>57</v>
      </c>
      <c r="K1660" t="n">
        <v>59</v>
      </c>
      <c r="L1660" t="n">
        <v>-41</v>
      </c>
      <c r="M1660" t="n">
        <v>18</v>
      </c>
      <c r="N1660" t="n">
        <v>0</v>
      </c>
      <c r="O1660" t="inlineStr">
        <is>
          <t>不可 #3</t>
        </is>
      </c>
      <c r="P1660" t="inlineStr">
        <is>
          <t>有り</t>
        </is>
      </c>
      <c r="R1660" s="4">
        <f>IF(COUNT($M1660:$N1660)=0,"",IF(AND(IF($N1660&lt;&gt;"",$N1660,$M1660)&lt;=0,$O1660&lt;&gt;"可"),"警告",""))</f>
        <v/>
      </c>
      <c r="S1660" s="4">
        <f>IF(COUNT($M1660:$N1660)=0,0,IF(IF($N1660&lt;&gt;"",$N1660,$M1660)&gt;=スコアリング基準!$B$20,スコアリング基準!$C$20,IF(IF($N1660&lt;&gt;"",$N1660,$M1660)&gt;=スコアリング基準!$B$21,スコアリング基準!$C$21,IF(IF($N1660&lt;&gt;"",$N1660,$M1660)&gt;0,スコアリング基準!$C$22,0))))</f>
        <v/>
      </c>
      <c r="T1660" s="4">
        <f>IF($O1660="可",スコアリング基準!$C$23,0)</f>
        <v/>
      </c>
      <c r="U1660" s="4">
        <f>IF(OR(COUNT($K1660:$L1660)&lt;2,$K1660=0),0,IF(ABS($L1660)/$K1660&lt;=スコアリング基準!$B$24,スコアリング基準!$C$24,IF(ABS($L1660)/$K1660&lt;=スコアリング基準!$B$25,スコアリング基準!$C$25,IF(ABS($L1660)/$K1660&lt;=スコアリング基準!$B$26,スコアリング基準!$C$26,0))))</f>
        <v/>
      </c>
      <c r="V1660" s="4">
        <f>IF($P1660="なし",スコアリング基準!$C$27,0)</f>
        <v/>
      </c>
      <c r="W1660" s="4">
        <f>IF($F1660="",0,IF(ISNUMBER($F1660),IF($F1660&lt;=スコアリング基準!$B$28,スコアリング基準!$C$28,スコアリング基準!$C$29),0))</f>
        <v/>
      </c>
      <c r="X1660" s="4">
        <f>IFERROR(VLOOKUP($B1660,スコアリング基準!$A$36:$B$46,2,FALSE),0)</f>
        <v/>
      </c>
      <c r="Y1660" s="4">
        <f>SUM($S1660:$X1660)</f>
        <v/>
      </c>
      <c r="Z1660" s="4">
        <f>IF(COUNT($M1660:$N1660)=0,"データ無",IF($Y1660&gt;=スコアリング基準!$B$30,"S",IF($Y1660&gt;=スコアリング基準!$B$31,"A",IF($Y1660&gt;=スコアリング基準!$B$32,"B","C"))))</f>
        <v/>
      </c>
      <c r="AA1660">
        <f>IFERROR(INDEX(実績DB!$I$3:$I$104,MATCH($B1660&amp;$C1660,実績DB!$J$3:$J$104,0)),"")</f>
        <v/>
      </c>
    </row>
    <row r="1661">
      <c r="A1661" t="n">
        <v>1659</v>
      </c>
      <c r="B1661" t="inlineStr">
        <is>
          <t>東京</t>
        </is>
      </c>
      <c r="C1661" t="inlineStr">
        <is>
          <t>新田変電所</t>
        </is>
      </c>
      <c r="D1661" t="inlineStr">
        <is>
          <t>群馬県</t>
        </is>
      </c>
      <c r="E1661" t="n">
        <v>66</v>
      </c>
      <c r="G1661" s="3" t="n">
        <v>36.302275</v>
      </c>
      <c r="H1661" s="3" t="n">
        <v>139.288749</v>
      </c>
      <c r="I1661" t="inlineStr">
        <is>
          <t>OSM実測</t>
        </is>
      </c>
      <c r="J1661" t="n">
        <v>57</v>
      </c>
      <c r="K1661" t="n">
        <v>59</v>
      </c>
      <c r="L1661" t="n">
        <v>-54</v>
      </c>
      <c r="M1661" t="n">
        <v>5</v>
      </c>
      <c r="N1661" t="n">
        <v>5</v>
      </c>
      <c r="O1661" t="inlineStr">
        <is>
          <t>不可 #3</t>
        </is>
      </c>
      <c r="P1661" t="inlineStr">
        <is>
          <t>なし</t>
        </is>
      </c>
      <c r="R1661" s="4">
        <f>IF(COUNT($M1661:$N1661)=0,"",IF(AND(IF($N1661&lt;&gt;"",$N1661,$M1661)&lt;=0,$O1661&lt;&gt;"可"),"警告",""))</f>
        <v/>
      </c>
      <c r="S1661" s="4">
        <f>IF(COUNT($M1661:$N1661)=0,0,IF(IF($N1661&lt;&gt;"",$N1661,$M1661)&gt;=スコアリング基準!$B$20,スコアリング基準!$C$20,IF(IF($N1661&lt;&gt;"",$N1661,$M1661)&gt;=スコアリング基準!$B$21,スコアリング基準!$C$21,IF(IF($N1661&lt;&gt;"",$N1661,$M1661)&gt;0,スコアリング基準!$C$22,0))))</f>
        <v/>
      </c>
      <c r="T1661" s="4">
        <f>IF($O1661="可",スコアリング基準!$C$23,0)</f>
        <v/>
      </c>
      <c r="U1661" s="4">
        <f>IF(OR(COUNT($K1661:$L1661)&lt;2,$K1661=0),0,IF(ABS($L1661)/$K1661&lt;=スコアリング基準!$B$24,スコアリング基準!$C$24,IF(ABS($L1661)/$K1661&lt;=スコアリング基準!$B$25,スコアリング基準!$C$25,IF(ABS($L1661)/$K1661&lt;=スコアリング基準!$B$26,スコアリング基準!$C$26,0))))</f>
        <v/>
      </c>
      <c r="V1661" s="4">
        <f>IF($P1661="なし",スコアリング基準!$C$27,0)</f>
        <v/>
      </c>
      <c r="W1661" s="4">
        <f>IF($F1661="",0,IF(ISNUMBER($F1661),IF($F1661&lt;=スコアリング基準!$B$28,スコアリング基準!$C$28,スコアリング基準!$C$29),0))</f>
        <v/>
      </c>
      <c r="X1661" s="4">
        <f>IFERROR(VLOOKUP($B1661,スコアリング基準!$A$36:$B$46,2,FALSE),0)</f>
        <v/>
      </c>
      <c r="Y1661" s="4">
        <f>SUM($S1661:$X1661)</f>
        <v/>
      </c>
      <c r="Z1661" s="4">
        <f>IF(COUNT($M1661:$N1661)=0,"データ無",IF($Y1661&gt;=スコアリング基準!$B$30,"S",IF($Y1661&gt;=スコアリング基準!$B$31,"A",IF($Y1661&gt;=スコアリング基準!$B$32,"B","C"))))</f>
        <v/>
      </c>
      <c r="AA1661">
        <f>IFERROR(INDEX(実績DB!$I$3:$I$104,MATCH($B1661&amp;$C1661,実績DB!$J$3:$J$104,0)),"")</f>
        <v/>
      </c>
    </row>
    <row r="1662">
      <c r="A1662" t="n">
        <v>1660</v>
      </c>
      <c r="B1662" t="inlineStr">
        <is>
          <t>東京</t>
        </is>
      </c>
      <c r="C1662" t="inlineStr">
        <is>
          <t>日本銅管熊谷変電所</t>
        </is>
      </c>
      <c r="D1662" t="inlineStr">
        <is>
          <t>埼玉県</t>
        </is>
      </c>
      <c r="E1662" t="n">
        <v>66</v>
      </c>
      <c r="G1662" s="3" t="n">
        <v>36.181534</v>
      </c>
      <c r="H1662" s="3" t="n">
        <v>139.322822</v>
      </c>
      <c r="I1662" t="inlineStr">
        <is>
          <t>OSM実測</t>
        </is>
      </c>
      <c r="R1662" s="4">
        <f>IF(COUNT($M1662:$N1662)=0,"",IF(AND(IF($N1662&lt;&gt;"",$N1662,$M1662)&lt;=0,$O1662&lt;&gt;"可"),"警告",""))</f>
        <v/>
      </c>
      <c r="S1662" s="4">
        <f>IF(COUNT($M1662:$N1662)=0,0,IF(IF($N1662&lt;&gt;"",$N1662,$M1662)&gt;=スコアリング基準!$B$20,スコアリング基準!$C$20,IF(IF($N1662&lt;&gt;"",$N1662,$M1662)&gt;=スコアリング基準!$B$21,スコアリング基準!$C$21,IF(IF($N1662&lt;&gt;"",$N1662,$M1662)&gt;0,スコアリング基準!$C$22,0))))</f>
        <v/>
      </c>
      <c r="T1662" s="4">
        <f>IF($O1662="可",スコアリング基準!$C$23,0)</f>
        <v/>
      </c>
      <c r="U1662" s="4">
        <f>IF(OR(COUNT($K1662:$L1662)&lt;2,$K1662=0),0,IF(ABS($L1662)/$K1662&lt;=スコアリング基準!$B$24,スコアリング基準!$C$24,IF(ABS($L1662)/$K1662&lt;=スコアリング基準!$B$25,スコアリング基準!$C$25,IF(ABS($L1662)/$K1662&lt;=スコアリング基準!$B$26,スコアリング基準!$C$26,0))))</f>
        <v/>
      </c>
      <c r="V1662" s="4">
        <f>IF($P1662="なし",スコアリング基準!$C$27,0)</f>
        <v/>
      </c>
      <c r="W1662" s="4">
        <f>IF($F1662="",0,IF(ISNUMBER($F1662),IF($F1662&lt;=スコアリング基準!$B$28,スコアリング基準!$C$28,スコアリング基準!$C$29),0))</f>
        <v/>
      </c>
      <c r="X1662" s="4">
        <f>IFERROR(VLOOKUP($B1662,スコアリング基準!$A$36:$B$46,2,FALSE),0)</f>
        <v/>
      </c>
      <c r="Y1662" s="4">
        <f>SUM($S1662:$X1662)</f>
        <v/>
      </c>
      <c r="Z1662" s="4">
        <f>IF(COUNT($M1662:$N1662)=0,"データ無",IF($Y1662&gt;=スコアリング基準!$B$30,"S",IF($Y1662&gt;=スコアリング基準!$B$31,"A",IF($Y1662&gt;=スコアリング基準!$B$32,"B","C"))))</f>
        <v/>
      </c>
      <c r="AA1662">
        <f>IFERROR(INDEX(実績DB!$I$3:$I$104,MATCH($B1662&amp;$C1662,実績DB!$J$3:$J$104,0)),"")</f>
        <v/>
      </c>
    </row>
    <row r="1663">
      <c r="A1663" t="n">
        <v>1661</v>
      </c>
      <c r="B1663" t="inlineStr">
        <is>
          <t>東京</t>
        </is>
      </c>
      <c r="C1663" t="inlineStr">
        <is>
          <t>日産化学工場変電所</t>
        </is>
      </c>
      <c r="D1663" t="inlineStr">
        <is>
          <t>埼玉県</t>
        </is>
      </c>
      <c r="E1663" t="n">
        <v>66</v>
      </c>
      <c r="G1663" s="3" t="n">
        <v>36.249645</v>
      </c>
      <c r="H1663" s="3" t="n">
        <v>139.15525</v>
      </c>
      <c r="I1663" t="inlineStr">
        <is>
          <t>OSM実測</t>
        </is>
      </c>
      <c r="R1663" s="4">
        <f>IF(COUNT($M1663:$N1663)=0,"",IF(AND(IF($N1663&lt;&gt;"",$N1663,$M1663)&lt;=0,$O1663&lt;&gt;"可"),"警告",""))</f>
        <v/>
      </c>
      <c r="S1663" s="4">
        <f>IF(COUNT($M1663:$N1663)=0,0,IF(IF($N1663&lt;&gt;"",$N1663,$M1663)&gt;=スコアリング基準!$B$20,スコアリング基準!$C$20,IF(IF($N1663&lt;&gt;"",$N1663,$M1663)&gt;=スコアリング基準!$B$21,スコアリング基準!$C$21,IF(IF($N1663&lt;&gt;"",$N1663,$M1663)&gt;0,スコアリング基準!$C$22,0))))</f>
        <v/>
      </c>
      <c r="T1663" s="4">
        <f>IF($O1663="可",スコアリング基準!$C$23,0)</f>
        <v/>
      </c>
      <c r="U1663" s="4">
        <f>IF(OR(COUNT($K1663:$L1663)&lt;2,$K1663=0),0,IF(ABS($L1663)/$K1663&lt;=スコアリング基準!$B$24,スコアリング基準!$C$24,IF(ABS($L1663)/$K1663&lt;=スコアリング基準!$B$25,スコアリング基準!$C$25,IF(ABS($L1663)/$K1663&lt;=スコアリング基準!$B$26,スコアリング基準!$C$26,0))))</f>
        <v/>
      </c>
      <c r="V1663" s="4">
        <f>IF($P1663="なし",スコアリング基準!$C$27,0)</f>
        <v/>
      </c>
      <c r="W1663" s="4">
        <f>IF($F1663="",0,IF(ISNUMBER($F1663),IF($F1663&lt;=スコアリング基準!$B$28,スコアリング基準!$C$28,スコアリング基準!$C$29),0))</f>
        <v/>
      </c>
      <c r="X1663" s="4">
        <f>IFERROR(VLOOKUP($B1663,スコアリング基準!$A$36:$B$46,2,FALSE),0)</f>
        <v/>
      </c>
      <c r="Y1663" s="4">
        <f>SUM($S1663:$X1663)</f>
        <v/>
      </c>
      <c r="Z1663" s="4">
        <f>IF(COUNT($M1663:$N1663)=0,"データ無",IF($Y1663&gt;=スコアリング基準!$B$30,"S",IF($Y1663&gt;=スコアリング基準!$B$31,"A",IF($Y1663&gt;=スコアリング基準!$B$32,"B","C"))))</f>
        <v/>
      </c>
      <c r="AA1663">
        <f>IFERROR(INDEX(実績DB!$I$3:$I$104,MATCH($B1663&amp;$C1663,実績DB!$J$3:$J$104,0)),"")</f>
        <v/>
      </c>
    </row>
    <row r="1664">
      <c r="A1664" t="n">
        <v>1662</v>
      </c>
      <c r="B1664" t="inlineStr">
        <is>
          <t>東京</t>
        </is>
      </c>
      <c r="C1664" t="inlineStr">
        <is>
          <t>日立オートモティブ変電所</t>
        </is>
      </c>
      <c r="D1664" t="inlineStr">
        <is>
          <t>群馬県</t>
        </is>
      </c>
      <c r="E1664" t="n">
        <v>66</v>
      </c>
      <c r="G1664" s="3" t="n">
        <v>36.264855</v>
      </c>
      <c r="H1664" s="3" t="n">
        <v>139.220841</v>
      </c>
      <c r="I1664" t="inlineStr">
        <is>
          <t>OSM実測</t>
        </is>
      </c>
      <c r="R1664" s="4">
        <f>IF(COUNT($M1664:$N1664)=0,"",IF(AND(IF($N1664&lt;&gt;"",$N1664,$M1664)&lt;=0,$O1664&lt;&gt;"可"),"警告",""))</f>
        <v/>
      </c>
      <c r="S1664" s="4">
        <f>IF(COUNT($M1664:$N1664)=0,0,IF(IF($N1664&lt;&gt;"",$N1664,$M1664)&gt;=スコアリング基準!$B$20,スコアリング基準!$C$20,IF(IF($N1664&lt;&gt;"",$N1664,$M1664)&gt;=スコアリング基準!$B$21,スコアリング基準!$C$21,IF(IF($N1664&lt;&gt;"",$N1664,$M1664)&gt;0,スコアリング基準!$C$22,0))))</f>
        <v/>
      </c>
      <c r="T1664" s="4">
        <f>IF($O1664="可",スコアリング基準!$C$23,0)</f>
        <v/>
      </c>
      <c r="U1664" s="4">
        <f>IF(OR(COUNT($K1664:$L1664)&lt;2,$K1664=0),0,IF(ABS($L1664)/$K1664&lt;=スコアリング基準!$B$24,スコアリング基準!$C$24,IF(ABS($L1664)/$K1664&lt;=スコアリング基準!$B$25,スコアリング基準!$C$25,IF(ABS($L1664)/$K1664&lt;=スコアリング基準!$B$26,スコアリング基準!$C$26,0))))</f>
        <v/>
      </c>
      <c r="V1664" s="4">
        <f>IF($P1664="なし",スコアリング基準!$C$27,0)</f>
        <v/>
      </c>
      <c r="W1664" s="4">
        <f>IF($F1664="",0,IF(ISNUMBER($F1664),IF($F1664&lt;=スコアリング基準!$B$28,スコアリング基準!$C$28,スコアリング基準!$C$29),0))</f>
        <v/>
      </c>
      <c r="X1664" s="4">
        <f>IFERROR(VLOOKUP($B1664,スコアリング基準!$A$36:$B$46,2,FALSE),0)</f>
        <v/>
      </c>
      <c r="Y1664" s="4">
        <f>SUM($S1664:$X1664)</f>
        <v/>
      </c>
      <c r="Z1664" s="4">
        <f>IF(COUNT($M1664:$N1664)=0,"データ無",IF($Y1664&gt;=スコアリング基準!$B$30,"S",IF($Y1664&gt;=スコアリング基準!$B$31,"A",IF($Y1664&gt;=スコアリング基準!$B$32,"B","C"))))</f>
        <v/>
      </c>
      <c r="AA1664">
        <f>IFERROR(INDEX(実績DB!$I$3:$I$104,MATCH($B1664&amp;$C1664,実績DB!$J$3:$J$104,0)),"")</f>
        <v/>
      </c>
    </row>
    <row r="1665">
      <c r="A1665" t="n">
        <v>1663</v>
      </c>
      <c r="B1665" t="inlineStr">
        <is>
          <t>東京</t>
        </is>
      </c>
      <c r="C1665" t="inlineStr">
        <is>
          <t>日立化成変電所</t>
        </is>
      </c>
      <c r="D1665" t="inlineStr">
        <is>
          <t>埼玉県</t>
        </is>
      </c>
      <c r="E1665" t="n">
        <v>66</v>
      </c>
      <c r="G1665" s="3" t="n">
        <v>36.204215</v>
      </c>
      <c r="H1665" s="3" t="n">
        <v>139.226889</v>
      </c>
      <c r="I1665" t="inlineStr">
        <is>
          <t>OSM実測</t>
        </is>
      </c>
      <c r="R1665" s="4">
        <f>IF(COUNT($M1665:$N1665)=0,"",IF(AND(IF($N1665&lt;&gt;"",$N1665,$M1665)&lt;=0,$O1665&lt;&gt;"可"),"警告",""))</f>
        <v/>
      </c>
      <c r="S1665" s="4">
        <f>IF(COUNT($M1665:$N1665)=0,0,IF(IF($N1665&lt;&gt;"",$N1665,$M1665)&gt;=スコアリング基準!$B$20,スコアリング基準!$C$20,IF(IF($N1665&lt;&gt;"",$N1665,$M1665)&gt;=スコアリング基準!$B$21,スコアリング基準!$C$21,IF(IF($N1665&lt;&gt;"",$N1665,$M1665)&gt;0,スコアリング基準!$C$22,0))))</f>
        <v/>
      </c>
      <c r="T1665" s="4">
        <f>IF($O1665="可",スコアリング基準!$C$23,0)</f>
        <v/>
      </c>
      <c r="U1665" s="4">
        <f>IF(OR(COUNT($K1665:$L1665)&lt;2,$K1665=0),0,IF(ABS($L1665)/$K1665&lt;=スコアリング基準!$B$24,スコアリング基準!$C$24,IF(ABS($L1665)/$K1665&lt;=スコアリング基準!$B$25,スコアリング基準!$C$25,IF(ABS($L1665)/$K1665&lt;=スコアリング基準!$B$26,スコアリング基準!$C$26,0))))</f>
        <v/>
      </c>
      <c r="V1665" s="4">
        <f>IF($P1665="なし",スコアリング基準!$C$27,0)</f>
        <v/>
      </c>
      <c r="W1665" s="4">
        <f>IF($F1665="",0,IF(ISNUMBER($F1665),IF($F1665&lt;=スコアリング基準!$B$28,スコアリング基準!$C$28,スコアリング基準!$C$29),0))</f>
        <v/>
      </c>
      <c r="X1665" s="4">
        <f>IFERROR(VLOOKUP($B1665,スコアリング基準!$A$36:$B$46,2,FALSE),0)</f>
        <v/>
      </c>
      <c r="Y1665" s="4">
        <f>SUM($S1665:$X1665)</f>
        <v/>
      </c>
      <c r="Z1665" s="4">
        <f>IF(COUNT($M1665:$N1665)=0,"データ無",IF($Y1665&gt;=スコアリング基準!$B$30,"S",IF($Y1665&gt;=スコアリング基準!$B$31,"A",IF($Y1665&gt;=スコアリング基準!$B$32,"B","C"))))</f>
        <v/>
      </c>
      <c r="AA1665">
        <f>IFERROR(INDEX(実績DB!$I$3:$I$104,MATCH($B1665&amp;$C1665,実績DB!$J$3:$J$104,0)),"")</f>
        <v/>
      </c>
    </row>
    <row r="1666">
      <c r="A1666" t="n">
        <v>1664</v>
      </c>
      <c r="B1666" t="inlineStr">
        <is>
          <t>東京</t>
        </is>
      </c>
      <c r="C1666" t="inlineStr">
        <is>
          <t>日立変電所</t>
        </is>
      </c>
      <c r="D1666" t="inlineStr">
        <is>
          <t>茨城県</t>
        </is>
      </c>
      <c r="E1666" t="n">
        <v>66</v>
      </c>
      <c r="G1666" s="3" t="n">
        <v>36.608542</v>
      </c>
      <c r="H1666" s="3" t="n">
        <v>140.649723</v>
      </c>
      <c r="I1666" t="inlineStr">
        <is>
          <t>OSM実測</t>
        </is>
      </c>
      <c r="J1666" t="n">
        <v>38</v>
      </c>
      <c r="K1666" t="n">
        <v>39</v>
      </c>
      <c r="L1666" t="n">
        <v>-34</v>
      </c>
      <c r="M1666" t="n">
        <v>5</v>
      </c>
      <c r="N1666" t="n">
        <v>0</v>
      </c>
      <c r="O1666" t="inlineStr">
        <is>
          <t>不可 #3</t>
        </is>
      </c>
      <c r="P1666" t="inlineStr">
        <is>
          <t>有り</t>
        </is>
      </c>
      <c r="R1666" s="4">
        <f>IF(COUNT($M1666:$N1666)=0,"",IF(AND(IF($N1666&lt;&gt;"",$N1666,$M1666)&lt;=0,$O1666&lt;&gt;"可"),"警告",""))</f>
        <v/>
      </c>
      <c r="S1666" s="4">
        <f>IF(COUNT($M1666:$N1666)=0,0,IF(IF($N1666&lt;&gt;"",$N1666,$M1666)&gt;=スコアリング基準!$B$20,スコアリング基準!$C$20,IF(IF($N1666&lt;&gt;"",$N1666,$M1666)&gt;=スコアリング基準!$B$21,スコアリング基準!$C$21,IF(IF($N1666&lt;&gt;"",$N1666,$M1666)&gt;0,スコアリング基準!$C$22,0))))</f>
        <v/>
      </c>
      <c r="T1666" s="4">
        <f>IF($O1666="可",スコアリング基準!$C$23,0)</f>
        <v/>
      </c>
      <c r="U1666" s="4">
        <f>IF(OR(COUNT($K1666:$L1666)&lt;2,$K1666=0),0,IF(ABS($L1666)/$K1666&lt;=スコアリング基準!$B$24,スコアリング基準!$C$24,IF(ABS($L1666)/$K1666&lt;=スコアリング基準!$B$25,スコアリング基準!$C$25,IF(ABS($L1666)/$K1666&lt;=スコアリング基準!$B$26,スコアリング基準!$C$26,0))))</f>
        <v/>
      </c>
      <c r="V1666" s="4">
        <f>IF($P1666="なし",スコアリング基準!$C$27,0)</f>
        <v/>
      </c>
      <c r="W1666" s="4">
        <f>IF($F1666="",0,IF(ISNUMBER($F1666),IF($F1666&lt;=スコアリング基準!$B$28,スコアリング基準!$C$28,スコアリング基準!$C$29),0))</f>
        <v/>
      </c>
      <c r="X1666" s="4">
        <f>IFERROR(VLOOKUP($B1666,スコアリング基準!$A$36:$B$46,2,FALSE),0)</f>
        <v/>
      </c>
      <c r="Y1666" s="4">
        <f>SUM($S1666:$X1666)</f>
        <v/>
      </c>
      <c r="Z1666" s="4">
        <f>IF(COUNT($M1666:$N1666)=0,"データ無",IF($Y1666&gt;=スコアリング基準!$B$30,"S",IF($Y1666&gt;=スコアリング基準!$B$31,"A",IF($Y1666&gt;=スコアリング基準!$B$32,"B","C"))))</f>
        <v/>
      </c>
      <c r="AA1666">
        <f>IFERROR(INDEX(実績DB!$I$3:$I$104,MATCH($B1666&amp;$C1666,実績DB!$J$3:$J$104,0)),"")</f>
        <v/>
      </c>
    </row>
    <row r="1667">
      <c r="A1667" t="n">
        <v>1665</v>
      </c>
      <c r="B1667" t="inlineStr">
        <is>
          <t>東京</t>
        </is>
      </c>
      <c r="C1667" t="inlineStr">
        <is>
          <t>日野変電所</t>
        </is>
      </c>
      <c r="D1667" t="inlineStr">
        <is>
          <t>東京都</t>
        </is>
      </c>
      <c r="E1667" t="n">
        <v>66</v>
      </c>
      <c r="G1667" s="3" t="n">
        <v>35.669362</v>
      </c>
      <c r="H1667" s="3" t="n">
        <v>139.371346</v>
      </c>
      <c r="I1667" t="inlineStr">
        <is>
          <t>OSM実測</t>
        </is>
      </c>
      <c r="J1667" t="n">
        <v>52</v>
      </c>
      <c r="K1667" t="n">
        <v>54</v>
      </c>
      <c r="L1667" t="n">
        <v>-40</v>
      </c>
      <c r="M1667" t="n">
        <v>14</v>
      </c>
      <c r="N1667" t="n">
        <v>14</v>
      </c>
      <c r="O1667" t="inlineStr">
        <is>
          <t>不可 #3</t>
        </is>
      </c>
      <c r="P1667" t="inlineStr">
        <is>
          <t>なし</t>
        </is>
      </c>
      <c r="R1667" s="4">
        <f>IF(COUNT($M1667:$N1667)=0,"",IF(AND(IF($N1667&lt;&gt;"",$N1667,$M1667)&lt;=0,$O1667&lt;&gt;"可"),"警告",""))</f>
        <v/>
      </c>
      <c r="S1667" s="4">
        <f>IF(COUNT($M1667:$N1667)=0,0,IF(IF($N1667&lt;&gt;"",$N1667,$M1667)&gt;=スコアリング基準!$B$20,スコアリング基準!$C$20,IF(IF($N1667&lt;&gt;"",$N1667,$M1667)&gt;=スコアリング基準!$B$21,スコアリング基準!$C$21,IF(IF($N1667&lt;&gt;"",$N1667,$M1667)&gt;0,スコアリング基準!$C$22,0))))</f>
        <v/>
      </c>
      <c r="T1667" s="4">
        <f>IF($O1667="可",スコアリング基準!$C$23,0)</f>
        <v/>
      </c>
      <c r="U1667" s="4">
        <f>IF(OR(COUNT($K1667:$L1667)&lt;2,$K1667=0),0,IF(ABS($L1667)/$K1667&lt;=スコアリング基準!$B$24,スコアリング基準!$C$24,IF(ABS($L1667)/$K1667&lt;=スコアリング基準!$B$25,スコアリング基準!$C$25,IF(ABS($L1667)/$K1667&lt;=スコアリング基準!$B$26,スコアリング基準!$C$26,0))))</f>
        <v/>
      </c>
      <c r="V1667" s="4">
        <f>IF($P1667="なし",スコアリング基準!$C$27,0)</f>
        <v/>
      </c>
      <c r="W1667" s="4">
        <f>IF($F1667="",0,IF(ISNUMBER($F1667),IF($F1667&lt;=スコアリング基準!$B$28,スコアリング基準!$C$28,スコアリング基準!$C$29),0))</f>
        <v/>
      </c>
      <c r="X1667" s="4">
        <f>IFERROR(VLOOKUP($B1667,スコアリング基準!$A$36:$B$46,2,FALSE),0)</f>
        <v/>
      </c>
      <c r="Y1667" s="4">
        <f>SUM($S1667:$X1667)</f>
        <v/>
      </c>
      <c r="Z1667" s="4">
        <f>IF(COUNT($M1667:$N1667)=0,"データ無",IF($Y1667&gt;=スコアリング基準!$B$30,"S",IF($Y1667&gt;=スコアリング基準!$B$31,"A",IF($Y1667&gt;=スコアリング基準!$B$32,"B","C"))))</f>
        <v/>
      </c>
      <c r="AA1667">
        <f>IFERROR(INDEX(実績DB!$I$3:$I$104,MATCH($B1667&amp;$C1667,実績DB!$J$3:$J$104,0)),"")</f>
        <v/>
      </c>
    </row>
    <row r="1668">
      <c r="A1668" t="n">
        <v>1666</v>
      </c>
      <c r="B1668" t="inlineStr">
        <is>
          <t>東京</t>
        </is>
      </c>
      <c r="C1668" t="inlineStr">
        <is>
          <t>日野自動車羽村工場変電所</t>
        </is>
      </c>
      <c r="D1668" t="inlineStr">
        <is>
          <t>東京都</t>
        </is>
      </c>
      <c r="E1668" t="n">
        <v>66</v>
      </c>
      <c r="G1668" s="3" t="n">
        <v>35.773275</v>
      </c>
      <c r="H1668" s="3" t="n">
        <v>139.314961</v>
      </c>
      <c r="I1668" t="inlineStr">
        <is>
          <t>OSM実測</t>
        </is>
      </c>
      <c r="R1668" s="4">
        <f>IF(COUNT($M1668:$N1668)=0,"",IF(AND(IF($N1668&lt;&gt;"",$N1668,$M1668)&lt;=0,$O1668&lt;&gt;"可"),"警告",""))</f>
        <v/>
      </c>
      <c r="S1668" s="4">
        <f>IF(COUNT($M1668:$N1668)=0,0,IF(IF($N1668&lt;&gt;"",$N1668,$M1668)&gt;=スコアリング基準!$B$20,スコアリング基準!$C$20,IF(IF($N1668&lt;&gt;"",$N1668,$M1668)&gt;=スコアリング基準!$B$21,スコアリング基準!$C$21,IF(IF($N1668&lt;&gt;"",$N1668,$M1668)&gt;0,スコアリング基準!$C$22,0))))</f>
        <v/>
      </c>
      <c r="T1668" s="4">
        <f>IF($O1668="可",スコアリング基準!$C$23,0)</f>
        <v/>
      </c>
      <c r="U1668" s="4">
        <f>IF(OR(COUNT($K1668:$L1668)&lt;2,$K1668=0),0,IF(ABS($L1668)/$K1668&lt;=スコアリング基準!$B$24,スコアリング基準!$C$24,IF(ABS($L1668)/$K1668&lt;=スコアリング基準!$B$25,スコアリング基準!$C$25,IF(ABS($L1668)/$K1668&lt;=スコアリング基準!$B$26,スコアリング基準!$C$26,0))))</f>
        <v/>
      </c>
      <c r="V1668" s="4">
        <f>IF($P1668="なし",スコアリング基準!$C$27,0)</f>
        <v/>
      </c>
      <c r="W1668" s="4">
        <f>IF($F1668="",0,IF(ISNUMBER($F1668),IF($F1668&lt;=スコアリング基準!$B$28,スコアリング基準!$C$28,スコアリング基準!$C$29),0))</f>
        <v/>
      </c>
      <c r="X1668" s="4">
        <f>IFERROR(VLOOKUP($B1668,スコアリング基準!$A$36:$B$46,2,FALSE),0)</f>
        <v/>
      </c>
      <c r="Y1668" s="4">
        <f>SUM($S1668:$X1668)</f>
        <v/>
      </c>
      <c r="Z1668" s="4">
        <f>IF(COUNT($M1668:$N1668)=0,"データ無",IF($Y1668&gt;=スコアリング基準!$B$30,"S",IF($Y1668&gt;=スコアリング基準!$B$31,"A",IF($Y1668&gt;=スコアリング基準!$B$32,"B","C"))))</f>
        <v/>
      </c>
      <c r="AA1668">
        <f>IFERROR(INDEX(実績DB!$I$3:$I$104,MATCH($B1668&amp;$C1668,実績DB!$J$3:$J$104,0)),"")</f>
        <v/>
      </c>
    </row>
    <row r="1669">
      <c r="A1669" t="n">
        <v>1667</v>
      </c>
      <c r="B1669" t="inlineStr">
        <is>
          <t>東京</t>
        </is>
      </c>
      <c r="C1669" t="inlineStr">
        <is>
          <t>日高変電所</t>
        </is>
      </c>
      <c r="D1669" t="inlineStr">
        <is>
          <t>埼玉県</t>
        </is>
      </c>
      <c r="E1669" t="n">
        <v>66</v>
      </c>
      <c r="G1669" s="3" t="n">
        <v>35.926693</v>
      </c>
      <c r="H1669" s="3" t="n">
        <v>139.350521</v>
      </c>
      <c r="I1669" t="inlineStr">
        <is>
          <t>OSM実測</t>
        </is>
      </c>
      <c r="J1669" t="n">
        <v>47</v>
      </c>
      <c r="K1669" t="n">
        <v>49</v>
      </c>
      <c r="L1669" t="n">
        <v>-42</v>
      </c>
      <c r="M1669" t="n">
        <v>7</v>
      </c>
      <c r="N1669" t="n">
        <v>7</v>
      </c>
      <c r="O1669" t="inlineStr">
        <is>
          <t>不可 #3</t>
        </is>
      </c>
      <c r="P1669" t="inlineStr">
        <is>
          <t>なし</t>
        </is>
      </c>
      <c r="R1669" s="4">
        <f>IF(COUNT($M1669:$N1669)=0,"",IF(AND(IF($N1669&lt;&gt;"",$N1669,$M1669)&lt;=0,$O1669&lt;&gt;"可"),"警告",""))</f>
        <v/>
      </c>
      <c r="S1669" s="4">
        <f>IF(COUNT($M1669:$N1669)=0,0,IF(IF($N1669&lt;&gt;"",$N1669,$M1669)&gt;=スコアリング基準!$B$20,スコアリング基準!$C$20,IF(IF($N1669&lt;&gt;"",$N1669,$M1669)&gt;=スコアリング基準!$B$21,スコアリング基準!$C$21,IF(IF($N1669&lt;&gt;"",$N1669,$M1669)&gt;0,スコアリング基準!$C$22,0))))</f>
        <v/>
      </c>
      <c r="T1669" s="4">
        <f>IF($O1669="可",スコアリング基準!$C$23,0)</f>
        <v/>
      </c>
      <c r="U1669" s="4">
        <f>IF(OR(COUNT($K1669:$L1669)&lt;2,$K1669=0),0,IF(ABS($L1669)/$K1669&lt;=スコアリング基準!$B$24,スコアリング基準!$C$24,IF(ABS($L1669)/$K1669&lt;=スコアリング基準!$B$25,スコアリング基準!$C$25,IF(ABS($L1669)/$K1669&lt;=スコアリング基準!$B$26,スコアリング基準!$C$26,0))))</f>
        <v/>
      </c>
      <c r="V1669" s="4">
        <f>IF($P1669="なし",スコアリング基準!$C$27,0)</f>
        <v/>
      </c>
      <c r="W1669" s="4">
        <f>IF($F1669="",0,IF(ISNUMBER($F1669),IF($F1669&lt;=スコアリング基準!$B$28,スコアリング基準!$C$28,スコアリング基準!$C$29),0))</f>
        <v/>
      </c>
      <c r="X1669" s="4">
        <f>IFERROR(VLOOKUP($B1669,スコアリング基準!$A$36:$B$46,2,FALSE),0)</f>
        <v/>
      </c>
      <c r="Y1669" s="4">
        <f>SUM($S1669:$X1669)</f>
        <v/>
      </c>
      <c r="Z1669" s="4">
        <f>IF(COUNT($M1669:$N1669)=0,"データ無",IF($Y1669&gt;=スコアリング基準!$B$30,"S",IF($Y1669&gt;=スコアリング基準!$B$31,"A",IF($Y1669&gt;=スコアリング基準!$B$32,"B","C"))))</f>
        <v/>
      </c>
      <c r="AA1669">
        <f>IFERROR(INDEX(実績DB!$I$3:$I$104,MATCH($B1669&amp;$C1669,実績DB!$J$3:$J$104,0)),"")</f>
        <v/>
      </c>
    </row>
    <row r="1670">
      <c r="A1670" t="n">
        <v>1668</v>
      </c>
      <c r="B1670" t="inlineStr">
        <is>
          <t>東京</t>
        </is>
      </c>
      <c r="C1670" t="inlineStr">
        <is>
          <t>旭村変電所</t>
        </is>
      </c>
      <c r="D1670" t="inlineStr">
        <is>
          <t>千葉県</t>
        </is>
      </c>
      <c r="E1670" t="n">
        <v>66</v>
      </c>
      <c r="G1670" s="3" t="n">
        <v>35.969718</v>
      </c>
      <c r="H1670" s="3" t="n">
        <v>139.908054</v>
      </c>
      <c r="I1670" t="inlineStr">
        <is>
          <t>OSM実測</t>
        </is>
      </c>
      <c r="J1670" t="n">
        <v>28</v>
      </c>
      <c r="K1670" t="n">
        <v>29</v>
      </c>
      <c r="L1670" t="n">
        <v>-23</v>
      </c>
      <c r="M1670" t="n">
        <v>6</v>
      </c>
      <c r="N1670" t="n">
        <v>0</v>
      </c>
      <c r="O1670" t="inlineStr">
        <is>
          <t>不可 #3</t>
        </is>
      </c>
      <c r="P1670" t="inlineStr">
        <is>
          <t>有り</t>
        </is>
      </c>
      <c r="R1670" s="4">
        <f>IF(COUNT($M1670:$N1670)=0,"",IF(AND(IF($N1670&lt;&gt;"",$N1670,$M1670)&lt;=0,$O1670&lt;&gt;"可"),"警告",""))</f>
        <v/>
      </c>
      <c r="S1670" s="4">
        <f>IF(COUNT($M1670:$N1670)=0,0,IF(IF($N1670&lt;&gt;"",$N1670,$M1670)&gt;=スコアリング基準!$B$20,スコアリング基準!$C$20,IF(IF($N1670&lt;&gt;"",$N1670,$M1670)&gt;=スコアリング基準!$B$21,スコアリング基準!$C$21,IF(IF($N1670&lt;&gt;"",$N1670,$M1670)&gt;0,スコアリング基準!$C$22,0))))</f>
        <v/>
      </c>
      <c r="T1670" s="4">
        <f>IF($O1670="可",スコアリング基準!$C$23,0)</f>
        <v/>
      </c>
      <c r="U1670" s="4">
        <f>IF(OR(COUNT($K1670:$L1670)&lt;2,$K1670=0),0,IF(ABS($L1670)/$K1670&lt;=スコアリング基準!$B$24,スコアリング基準!$C$24,IF(ABS($L1670)/$K1670&lt;=スコアリング基準!$B$25,スコアリング基準!$C$25,IF(ABS($L1670)/$K1670&lt;=スコアリング基準!$B$26,スコアリング基準!$C$26,0))))</f>
        <v/>
      </c>
      <c r="V1670" s="4">
        <f>IF($P1670="なし",スコアリング基準!$C$27,0)</f>
        <v/>
      </c>
      <c r="W1670" s="4">
        <f>IF($F1670="",0,IF(ISNUMBER($F1670),IF($F1670&lt;=スコアリング基準!$B$28,スコアリング基準!$C$28,スコアリング基準!$C$29),0))</f>
        <v/>
      </c>
      <c r="X1670" s="4">
        <f>IFERROR(VLOOKUP($B1670,スコアリング基準!$A$36:$B$46,2,FALSE),0)</f>
        <v/>
      </c>
      <c r="Y1670" s="4">
        <f>SUM($S1670:$X1670)</f>
        <v/>
      </c>
      <c r="Z1670" s="4">
        <f>IF(COUNT($M1670:$N1670)=0,"データ無",IF($Y1670&gt;=スコアリング基準!$B$30,"S",IF($Y1670&gt;=スコアリング基準!$B$31,"A",IF($Y1670&gt;=スコアリング基準!$B$32,"B","C"))))</f>
        <v/>
      </c>
      <c r="AA1670">
        <f>IFERROR(INDEX(実績DB!$I$3:$I$104,MATCH($B1670&amp;$C1670,実績DB!$J$3:$J$104,0)),"")</f>
        <v/>
      </c>
    </row>
    <row r="1671">
      <c r="A1671" t="n">
        <v>1669</v>
      </c>
      <c r="B1671" t="inlineStr">
        <is>
          <t>東京</t>
        </is>
      </c>
      <c r="C1671" t="inlineStr">
        <is>
          <t>明乳群馬変電所</t>
        </is>
      </c>
      <c r="D1671" t="inlineStr">
        <is>
          <t>群馬県</t>
        </is>
      </c>
      <c r="E1671" t="n">
        <v>66</v>
      </c>
      <c r="G1671" s="3" t="n">
        <v>36.259474</v>
      </c>
      <c r="H1671" s="3" t="n">
        <v>139.224411</v>
      </c>
      <c r="I1671" t="inlineStr">
        <is>
          <t>OSM実測</t>
        </is>
      </c>
      <c r="R1671" s="4">
        <f>IF(COUNT($M1671:$N1671)=0,"",IF(AND(IF($N1671&lt;&gt;"",$N1671,$M1671)&lt;=0,$O1671&lt;&gt;"可"),"警告",""))</f>
        <v/>
      </c>
      <c r="S1671" s="4">
        <f>IF(COUNT($M1671:$N1671)=0,0,IF(IF($N1671&lt;&gt;"",$N1671,$M1671)&gt;=スコアリング基準!$B$20,スコアリング基準!$C$20,IF(IF($N1671&lt;&gt;"",$N1671,$M1671)&gt;=スコアリング基準!$B$21,スコアリング基準!$C$21,IF(IF($N1671&lt;&gt;"",$N1671,$M1671)&gt;0,スコアリング基準!$C$22,0))))</f>
        <v/>
      </c>
      <c r="T1671" s="4">
        <f>IF($O1671="可",スコアリング基準!$C$23,0)</f>
        <v/>
      </c>
      <c r="U1671" s="4">
        <f>IF(OR(COUNT($K1671:$L1671)&lt;2,$K1671=0),0,IF(ABS($L1671)/$K1671&lt;=スコアリング基準!$B$24,スコアリング基準!$C$24,IF(ABS($L1671)/$K1671&lt;=スコアリング基準!$B$25,スコアリング基準!$C$25,IF(ABS($L1671)/$K1671&lt;=スコアリング基準!$B$26,スコアリング基準!$C$26,0))))</f>
        <v/>
      </c>
      <c r="V1671" s="4">
        <f>IF($P1671="なし",スコアリング基準!$C$27,0)</f>
        <v/>
      </c>
      <c r="W1671" s="4">
        <f>IF($F1671="",0,IF(ISNUMBER($F1671),IF($F1671&lt;=スコアリング基準!$B$28,スコアリング基準!$C$28,スコアリング基準!$C$29),0))</f>
        <v/>
      </c>
      <c r="X1671" s="4">
        <f>IFERROR(VLOOKUP($B1671,スコアリング基準!$A$36:$B$46,2,FALSE),0)</f>
        <v/>
      </c>
      <c r="Y1671" s="4">
        <f>SUM($S1671:$X1671)</f>
        <v/>
      </c>
      <c r="Z1671" s="4">
        <f>IF(COUNT($M1671:$N1671)=0,"データ無",IF($Y1671&gt;=スコアリング基準!$B$30,"S",IF($Y1671&gt;=スコアリング基準!$B$31,"A",IF($Y1671&gt;=スコアリング基準!$B$32,"B","C"))))</f>
        <v/>
      </c>
      <c r="AA1671">
        <f>IFERROR(INDEX(実績DB!$I$3:$I$104,MATCH($B1671&amp;$C1671,実績DB!$J$3:$J$104,0)),"")</f>
        <v/>
      </c>
    </row>
    <row r="1672">
      <c r="A1672" t="n">
        <v>1670</v>
      </c>
      <c r="B1672" t="inlineStr">
        <is>
          <t>東京</t>
        </is>
      </c>
      <c r="C1672" t="inlineStr">
        <is>
          <t>明神変電所</t>
        </is>
      </c>
      <c r="D1672" t="inlineStr">
        <is>
          <t>千葉県</t>
        </is>
      </c>
      <c r="E1672" t="n">
        <v>66</v>
      </c>
      <c r="G1672" s="3" t="n">
        <v>35.732518</v>
      </c>
      <c r="H1672" s="3" t="n">
        <v>140.855958</v>
      </c>
      <c r="I1672" t="inlineStr">
        <is>
          <t>OSM実測</t>
        </is>
      </c>
      <c r="J1672" t="n">
        <v>38</v>
      </c>
      <c r="K1672" t="n">
        <v>39</v>
      </c>
      <c r="L1672" t="n">
        <v>-20</v>
      </c>
      <c r="M1672" t="n">
        <v>19</v>
      </c>
      <c r="N1672" t="n">
        <v>0</v>
      </c>
      <c r="O1672" t="inlineStr">
        <is>
          <t>不可 #3</t>
        </is>
      </c>
      <c r="P1672" t="inlineStr">
        <is>
          <t>有り</t>
        </is>
      </c>
      <c r="R1672" s="4">
        <f>IF(COUNT($M1672:$N1672)=0,"",IF(AND(IF($N1672&lt;&gt;"",$N1672,$M1672)&lt;=0,$O1672&lt;&gt;"可"),"警告",""))</f>
        <v/>
      </c>
      <c r="S1672" s="4">
        <f>IF(COUNT($M1672:$N1672)=0,0,IF(IF($N1672&lt;&gt;"",$N1672,$M1672)&gt;=スコアリング基準!$B$20,スコアリング基準!$C$20,IF(IF($N1672&lt;&gt;"",$N1672,$M1672)&gt;=スコアリング基準!$B$21,スコアリング基準!$C$21,IF(IF($N1672&lt;&gt;"",$N1672,$M1672)&gt;0,スコアリング基準!$C$22,0))))</f>
        <v/>
      </c>
      <c r="T1672" s="4">
        <f>IF($O1672="可",スコアリング基準!$C$23,0)</f>
        <v/>
      </c>
      <c r="U1672" s="4">
        <f>IF(OR(COUNT($K1672:$L1672)&lt;2,$K1672=0),0,IF(ABS($L1672)/$K1672&lt;=スコアリング基準!$B$24,スコアリング基準!$C$24,IF(ABS($L1672)/$K1672&lt;=スコアリング基準!$B$25,スコアリング基準!$C$25,IF(ABS($L1672)/$K1672&lt;=スコアリング基準!$B$26,スコアリング基準!$C$26,0))))</f>
        <v/>
      </c>
      <c r="V1672" s="4">
        <f>IF($P1672="なし",スコアリング基準!$C$27,0)</f>
        <v/>
      </c>
      <c r="W1672" s="4">
        <f>IF($F1672="",0,IF(ISNUMBER($F1672),IF($F1672&lt;=スコアリング基準!$B$28,スコアリング基準!$C$28,スコアリング基準!$C$29),0))</f>
        <v/>
      </c>
      <c r="X1672" s="4">
        <f>IFERROR(VLOOKUP($B1672,スコアリング基準!$A$36:$B$46,2,FALSE),0)</f>
        <v/>
      </c>
      <c r="Y1672" s="4">
        <f>SUM($S1672:$X1672)</f>
        <v/>
      </c>
      <c r="Z1672" s="4">
        <f>IF(COUNT($M1672:$N1672)=0,"データ無",IF($Y1672&gt;=スコアリング基準!$B$30,"S",IF($Y1672&gt;=スコアリング基準!$B$31,"A",IF($Y1672&gt;=スコアリング基準!$B$32,"B","C"))))</f>
        <v/>
      </c>
      <c r="AA1672">
        <f>IFERROR(INDEX(実績DB!$I$3:$I$104,MATCH($B1672&amp;$C1672,実績DB!$J$3:$J$104,0)),"")</f>
        <v/>
      </c>
    </row>
    <row r="1673">
      <c r="A1673" t="n">
        <v>1671</v>
      </c>
      <c r="B1673" t="inlineStr">
        <is>
          <t>東京</t>
        </is>
      </c>
      <c r="C1673" t="inlineStr">
        <is>
          <t>明野変電所</t>
        </is>
      </c>
      <c r="D1673" t="inlineStr">
        <is>
          <t>茨城県</t>
        </is>
      </c>
      <c r="E1673" t="n">
        <v>66</v>
      </c>
      <c r="G1673" s="3" t="n">
        <v>36.275295</v>
      </c>
      <c r="H1673" s="3" t="n">
        <v>140.031099</v>
      </c>
      <c r="I1673" t="inlineStr">
        <is>
          <t>OSM実測</t>
        </is>
      </c>
      <c r="J1673" t="n">
        <v>52</v>
      </c>
      <c r="K1673" t="n">
        <v>54</v>
      </c>
      <c r="L1673" t="n">
        <v>-54</v>
      </c>
      <c r="M1673" t="n">
        <v>0</v>
      </c>
      <c r="N1673" t="n">
        <v>0</v>
      </c>
      <c r="O1673" t="inlineStr">
        <is>
          <t>不可 #3</t>
        </is>
      </c>
      <c r="P1673" t="inlineStr">
        <is>
          <t>有り</t>
        </is>
      </c>
      <c r="R1673" s="4">
        <f>IF(COUNT($M1673:$N1673)=0,"",IF(AND(IF($N1673&lt;&gt;"",$N1673,$M1673)&lt;=0,$O1673&lt;&gt;"可"),"警告",""))</f>
        <v/>
      </c>
      <c r="S1673" s="4">
        <f>IF(COUNT($M1673:$N1673)=0,0,IF(IF($N1673&lt;&gt;"",$N1673,$M1673)&gt;=スコアリング基準!$B$20,スコアリング基準!$C$20,IF(IF($N1673&lt;&gt;"",$N1673,$M1673)&gt;=スコアリング基準!$B$21,スコアリング基準!$C$21,IF(IF($N1673&lt;&gt;"",$N1673,$M1673)&gt;0,スコアリング基準!$C$22,0))))</f>
        <v/>
      </c>
      <c r="T1673" s="4">
        <f>IF($O1673="可",スコアリング基準!$C$23,0)</f>
        <v/>
      </c>
      <c r="U1673" s="4">
        <f>IF(OR(COUNT($K1673:$L1673)&lt;2,$K1673=0),0,IF(ABS($L1673)/$K1673&lt;=スコアリング基準!$B$24,スコアリング基準!$C$24,IF(ABS($L1673)/$K1673&lt;=スコアリング基準!$B$25,スコアリング基準!$C$25,IF(ABS($L1673)/$K1673&lt;=スコアリング基準!$B$26,スコアリング基準!$C$26,0))))</f>
        <v/>
      </c>
      <c r="V1673" s="4">
        <f>IF($P1673="なし",スコアリング基準!$C$27,0)</f>
        <v/>
      </c>
      <c r="W1673" s="4">
        <f>IF($F1673="",0,IF(ISNUMBER($F1673),IF($F1673&lt;=スコアリング基準!$B$28,スコアリング基準!$C$28,スコアリング基準!$C$29),0))</f>
        <v/>
      </c>
      <c r="X1673" s="4">
        <f>IFERROR(VLOOKUP($B1673,スコアリング基準!$A$36:$B$46,2,FALSE),0)</f>
        <v/>
      </c>
      <c r="Y1673" s="4">
        <f>SUM($S1673:$X1673)</f>
        <v/>
      </c>
      <c r="Z1673" s="4">
        <f>IF(COUNT($M1673:$N1673)=0,"データ無",IF($Y1673&gt;=スコアリング基準!$B$30,"S",IF($Y1673&gt;=スコアリング基準!$B$31,"A",IF($Y1673&gt;=スコアリング基準!$B$32,"B","C"))))</f>
        <v/>
      </c>
      <c r="AA1673">
        <f>IFERROR(INDEX(実績DB!$I$3:$I$104,MATCH($B1673&amp;$C1673,実績DB!$J$3:$J$104,0)),"")</f>
        <v/>
      </c>
    </row>
    <row r="1674">
      <c r="A1674" t="n">
        <v>1672</v>
      </c>
      <c r="B1674" t="inlineStr">
        <is>
          <t>東京</t>
        </is>
      </c>
      <c r="C1674" t="inlineStr">
        <is>
          <t>星の宮変電所</t>
        </is>
      </c>
      <c r="D1674" t="inlineStr">
        <is>
          <t>埼玉県</t>
        </is>
      </c>
      <c r="E1674" t="n">
        <v>66</v>
      </c>
      <c r="G1674" s="3" t="n">
        <v>35.7855</v>
      </c>
      <c r="H1674" s="3" t="n">
        <v>139.461517</v>
      </c>
      <c r="I1674" t="inlineStr">
        <is>
          <t>OSM実測</t>
        </is>
      </c>
      <c r="J1674" t="n">
        <v>52</v>
      </c>
      <c r="K1674" t="n">
        <v>54</v>
      </c>
      <c r="L1674" t="n">
        <v>-40</v>
      </c>
      <c r="M1674" t="n">
        <v>14</v>
      </c>
      <c r="N1674" t="n">
        <v>14</v>
      </c>
      <c r="O1674" t="inlineStr">
        <is>
          <t>不可 #3</t>
        </is>
      </c>
      <c r="P1674" t="inlineStr">
        <is>
          <t>なし</t>
        </is>
      </c>
      <c r="R1674" s="4">
        <f>IF(COUNT($M1674:$N1674)=0,"",IF(AND(IF($N1674&lt;&gt;"",$N1674,$M1674)&lt;=0,$O1674&lt;&gt;"可"),"警告",""))</f>
        <v/>
      </c>
      <c r="S1674" s="4">
        <f>IF(COUNT($M1674:$N1674)=0,0,IF(IF($N1674&lt;&gt;"",$N1674,$M1674)&gt;=スコアリング基準!$B$20,スコアリング基準!$C$20,IF(IF($N1674&lt;&gt;"",$N1674,$M1674)&gt;=スコアリング基準!$B$21,スコアリング基準!$C$21,IF(IF($N1674&lt;&gt;"",$N1674,$M1674)&gt;0,スコアリング基準!$C$22,0))))</f>
        <v/>
      </c>
      <c r="T1674" s="4">
        <f>IF($O1674="可",スコアリング基準!$C$23,0)</f>
        <v/>
      </c>
      <c r="U1674" s="4">
        <f>IF(OR(COUNT($K1674:$L1674)&lt;2,$K1674=0),0,IF(ABS($L1674)/$K1674&lt;=スコアリング基準!$B$24,スコアリング基準!$C$24,IF(ABS($L1674)/$K1674&lt;=スコアリング基準!$B$25,スコアリング基準!$C$25,IF(ABS($L1674)/$K1674&lt;=スコアリング基準!$B$26,スコアリング基準!$C$26,0))))</f>
        <v/>
      </c>
      <c r="V1674" s="4">
        <f>IF($P1674="なし",スコアリング基準!$C$27,0)</f>
        <v/>
      </c>
      <c r="W1674" s="4">
        <f>IF($F1674="",0,IF(ISNUMBER($F1674),IF($F1674&lt;=スコアリング基準!$B$28,スコアリング基準!$C$28,スコアリング基準!$C$29),0))</f>
        <v/>
      </c>
      <c r="X1674" s="4">
        <f>IFERROR(VLOOKUP($B1674,スコアリング基準!$A$36:$B$46,2,FALSE),0)</f>
        <v/>
      </c>
      <c r="Y1674" s="4">
        <f>SUM($S1674:$X1674)</f>
        <v/>
      </c>
      <c r="Z1674" s="4">
        <f>IF(COUNT($M1674:$N1674)=0,"データ無",IF($Y1674&gt;=スコアリング基準!$B$30,"S",IF($Y1674&gt;=スコアリング基準!$B$31,"A",IF($Y1674&gt;=スコアリング基準!$B$32,"B","C"))))</f>
        <v/>
      </c>
      <c r="AA1674">
        <f>IFERROR(INDEX(実績DB!$I$3:$I$104,MATCH($B1674&amp;$C1674,実績DB!$J$3:$J$104,0)),"")</f>
        <v/>
      </c>
    </row>
    <row r="1675">
      <c r="A1675" t="n">
        <v>1673</v>
      </c>
      <c r="B1675" t="inlineStr">
        <is>
          <t>東京</t>
        </is>
      </c>
      <c r="C1675" t="inlineStr">
        <is>
          <t>昭電秩父変電所</t>
        </is>
      </c>
      <c r="D1675" t="inlineStr">
        <is>
          <t>埼玉県</t>
        </is>
      </c>
      <c r="E1675" t="n">
        <v>66</v>
      </c>
      <c r="G1675" s="3" t="n">
        <v>35.96895</v>
      </c>
      <c r="H1675" s="3" t="n">
        <v>139.074316</v>
      </c>
      <c r="I1675" t="inlineStr">
        <is>
          <t>OSM実測</t>
        </is>
      </c>
      <c r="R1675" s="4">
        <f>IF(COUNT($M1675:$N1675)=0,"",IF(AND(IF($N1675&lt;&gt;"",$N1675,$M1675)&lt;=0,$O1675&lt;&gt;"可"),"警告",""))</f>
        <v/>
      </c>
      <c r="S1675" s="4">
        <f>IF(COUNT($M1675:$N1675)=0,0,IF(IF($N1675&lt;&gt;"",$N1675,$M1675)&gt;=スコアリング基準!$B$20,スコアリング基準!$C$20,IF(IF($N1675&lt;&gt;"",$N1675,$M1675)&gt;=スコアリング基準!$B$21,スコアリング基準!$C$21,IF(IF($N1675&lt;&gt;"",$N1675,$M1675)&gt;0,スコアリング基準!$C$22,0))))</f>
        <v/>
      </c>
      <c r="T1675" s="4">
        <f>IF($O1675="可",スコアリング基準!$C$23,0)</f>
        <v/>
      </c>
      <c r="U1675" s="4">
        <f>IF(OR(COUNT($K1675:$L1675)&lt;2,$K1675=0),0,IF(ABS($L1675)/$K1675&lt;=スコアリング基準!$B$24,スコアリング基準!$C$24,IF(ABS($L1675)/$K1675&lt;=スコアリング基準!$B$25,スコアリング基準!$C$25,IF(ABS($L1675)/$K1675&lt;=スコアリング基準!$B$26,スコアリング基準!$C$26,0))))</f>
        <v/>
      </c>
      <c r="V1675" s="4">
        <f>IF($P1675="なし",スコアリング基準!$C$27,0)</f>
        <v/>
      </c>
      <c r="W1675" s="4">
        <f>IF($F1675="",0,IF(ISNUMBER($F1675),IF($F1675&lt;=スコアリング基準!$B$28,スコアリング基準!$C$28,スコアリング基準!$C$29),0))</f>
        <v/>
      </c>
      <c r="X1675" s="4">
        <f>IFERROR(VLOOKUP($B1675,スコアリング基準!$A$36:$B$46,2,FALSE),0)</f>
        <v/>
      </c>
      <c r="Y1675" s="4">
        <f>SUM($S1675:$X1675)</f>
        <v/>
      </c>
      <c r="Z1675" s="4">
        <f>IF(COUNT($M1675:$N1675)=0,"データ無",IF($Y1675&gt;=スコアリング基準!$B$30,"S",IF($Y1675&gt;=スコアリング基準!$B$31,"A",IF($Y1675&gt;=スコアリング基準!$B$32,"B","C"))))</f>
        <v/>
      </c>
      <c r="AA1675">
        <f>IFERROR(INDEX(実績DB!$I$3:$I$104,MATCH($B1675&amp;$C1675,実績DB!$J$3:$J$104,0)),"")</f>
        <v/>
      </c>
    </row>
    <row r="1676">
      <c r="A1676" t="n">
        <v>1674</v>
      </c>
      <c r="B1676" t="inlineStr">
        <is>
          <t>東京</t>
        </is>
      </c>
      <c r="C1676" t="inlineStr">
        <is>
          <t>曲輪町変電所</t>
        </is>
      </c>
      <c r="D1676" t="inlineStr">
        <is>
          <t>群馬県</t>
        </is>
      </c>
      <c r="E1676" t="n">
        <v>66</v>
      </c>
      <c r="G1676" s="3" t="n">
        <v>36.389532</v>
      </c>
      <c r="H1676" s="3" t="n">
        <v>139.066057</v>
      </c>
      <c r="I1676" t="inlineStr">
        <is>
          <t>OSM実測</t>
        </is>
      </c>
      <c r="J1676" t="n">
        <v>47</v>
      </c>
      <c r="K1676" t="n">
        <v>49</v>
      </c>
      <c r="L1676" t="n">
        <v>-35</v>
      </c>
      <c r="M1676" t="n">
        <v>14</v>
      </c>
      <c r="N1676" t="n">
        <v>0</v>
      </c>
      <c r="O1676" t="inlineStr">
        <is>
          <t>不可 #3</t>
        </is>
      </c>
      <c r="P1676" t="inlineStr">
        <is>
          <t>有り</t>
        </is>
      </c>
      <c r="R1676" s="4">
        <f>IF(COUNT($M1676:$N1676)=0,"",IF(AND(IF($N1676&lt;&gt;"",$N1676,$M1676)&lt;=0,$O1676&lt;&gt;"可"),"警告",""))</f>
        <v/>
      </c>
      <c r="S1676" s="4">
        <f>IF(COUNT($M1676:$N1676)=0,0,IF(IF($N1676&lt;&gt;"",$N1676,$M1676)&gt;=スコアリング基準!$B$20,スコアリング基準!$C$20,IF(IF($N1676&lt;&gt;"",$N1676,$M1676)&gt;=スコアリング基準!$B$21,スコアリング基準!$C$21,IF(IF($N1676&lt;&gt;"",$N1676,$M1676)&gt;0,スコアリング基準!$C$22,0))))</f>
        <v/>
      </c>
      <c r="T1676" s="4">
        <f>IF($O1676="可",スコアリング基準!$C$23,0)</f>
        <v/>
      </c>
      <c r="U1676" s="4">
        <f>IF(OR(COUNT($K1676:$L1676)&lt;2,$K1676=0),0,IF(ABS($L1676)/$K1676&lt;=スコアリング基準!$B$24,スコアリング基準!$C$24,IF(ABS($L1676)/$K1676&lt;=スコアリング基準!$B$25,スコアリング基準!$C$25,IF(ABS($L1676)/$K1676&lt;=スコアリング基準!$B$26,スコアリング基準!$C$26,0))))</f>
        <v/>
      </c>
      <c r="V1676" s="4">
        <f>IF($P1676="なし",スコアリング基準!$C$27,0)</f>
        <v/>
      </c>
      <c r="W1676" s="4">
        <f>IF($F1676="",0,IF(ISNUMBER($F1676),IF($F1676&lt;=スコアリング基準!$B$28,スコアリング基準!$C$28,スコアリング基準!$C$29),0))</f>
        <v/>
      </c>
      <c r="X1676" s="4">
        <f>IFERROR(VLOOKUP($B1676,スコアリング基準!$A$36:$B$46,2,FALSE),0)</f>
        <v/>
      </c>
      <c r="Y1676" s="4">
        <f>SUM($S1676:$X1676)</f>
        <v/>
      </c>
      <c r="Z1676" s="4">
        <f>IF(COUNT($M1676:$N1676)=0,"データ無",IF($Y1676&gt;=スコアリング基準!$B$30,"S",IF($Y1676&gt;=スコアリング基準!$B$31,"A",IF($Y1676&gt;=スコアリング基準!$B$32,"B","C"))))</f>
        <v/>
      </c>
      <c r="AA1676">
        <f>IFERROR(INDEX(実績DB!$I$3:$I$104,MATCH($B1676&amp;$C1676,実績DB!$J$3:$J$104,0)),"")</f>
        <v/>
      </c>
    </row>
    <row r="1677">
      <c r="A1677" t="n">
        <v>1675</v>
      </c>
      <c r="B1677" t="inlineStr">
        <is>
          <t>東京</t>
        </is>
      </c>
      <c r="C1677" t="inlineStr">
        <is>
          <t>朝霞変電所</t>
        </is>
      </c>
      <c r="D1677" t="inlineStr">
        <is>
          <t>埼玉県</t>
        </is>
      </c>
      <c r="E1677" t="n">
        <v>66</v>
      </c>
      <c r="G1677" s="3" t="n">
        <v>35.796859</v>
      </c>
      <c r="H1677" s="3" t="n">
        <v>139.60465</v>
      </c>
      <c r="I1677" t="inlineStr">
        <is>
          <t>OSM実測</t>
        </is>
      </c>
      <c r="J1677" t="n">
        <v>52</v>
      </c>
      <c r="K1677" t="n">
        <v>54</v>
      </c>
      <c r="L1677" t="n">
        <v>-40</v>
      </c>
      <c r="M1677" t="n">
        <v>14</v>
      </c>
      <c r="N1677" t="n">
        <v>0</v>
      </c>
      <c r="O1677" t="inlineStr">
        <is>
          <t>不可 #3</t>
        </is>
      </c>
      <c r="P1677" t="inlineStr">
        <is>
          <t>有り</t>
        </is>
      </c>
      <c r="R1677" s="4">
        <f>IF(COUNT($M1677:$N1677)=0,"",IF(AND(IF($N1677&lt;&gt;"",$N1677,$M1677)&lt;=0,$O1677&lt;&gt;"可"),"警告",""))</f>
        <v/>
      </c>
      <c r="S1677" s="4">
        <f>IF(COUNT($M1677:$N1677)=0,0,IF(IF($N1677&lt;&gt;"",$N1677,$M1677)&gt;=スコアリング基準!$B$20,スコアリング基準!$C$20,IF(IF($N1677&lt;&gt;"",$N1677,$M1677)&gt;=スコアリング基準!$B$21,スコアリング基準!$C$21,IF(IF($N1677&lt;&gt;"",$N1677,$M1677)&gt;0,スコアリング基準!$C$22,0))))</f>
        <v/>
      </c>
      <c r="T1677" s="4">
        <f>IF($O1677="可",スコアリング基準!$C$23,0)</f>
        <v/>
      </c>
      <c r="U1677" s="4">
        <f>IF(OR(COUNT($K1677:$L1677)&lt;2,$K1677=0),0,IF(ABS($L1677)/$K1677&lt;=スコアリング基準!$B$24,スコアリング基準!$C$24,IF(ABS($L1677)/$K1677&lt;=スコアリング基準!$B$25,スコアリング基準!$C$25,IF(ABS($L1677)/$K1677&lt;=スコアリング基準!$B$26,スコアリング基準!$C$26,0))))</f>
        <v/>
      </c>
      <c r="V1677" s="4">
        <f>IF($P1677="なし",スコアリング基準!$C$27,0)</f>
        <v/>
      </c>
      <c r="W1677" s="4">
        <f>IF($F1677="",0,IF(ISNUMBER($F1677),IF($F1677&lt;=スコアリング基準!$B$28,スコアリング基準!$C$28,スコアリング基準!$C$29),0))</f>
        <v/>
      </c>
      <c r="X1677" s="4">
        <f>IFERROR(VLOOKUP($B1677,スコアリング基準!$A$36:$B$46,2,FALSE),0)</f>
        <v/>
      </c>
      <c r="Y1677" s="4">
        <f>SUM($S1677:$X1677)</f>
        <v/>
      </c>
      <c r="Z1677" s="4">
        <f>IF(COUNT($M1677:$N1677)=0,"データ無",IF($Y1677&gt;=スコアリング基準!$B$30,"S",IF($Y1677&gt;=スコアリング基準!$B$31,"A",IF($Y1677&gt;=スコアリング基準!$B$32,"B","C"))))</f>
        <v/>
      </c>
      <c r="AA1677">
        <f>IFERROR(INDEX(実績DB!$I$3:$I$104,MATCH($B1677&amp;$C1677,実績DB!$J$3:$J$104,0)),"")</f>
        <v/>
      </c>
    </row>
    <row r="1678">
      <c r="A1678" t="n">
        <v>1676</v>
      </c>
      <c r="B1678" t="inlineStr">
        <is>
          <t>東京</t>
        </is>
      </c>
      <c r="C1678" t="inlineStr">
        <is>
          <t>木古庭変電所</t>
        </is>
      </c>
      <c r="D1678" t="inlineStr">
        <is>
          <t>神奈川県</t>
        </is>
      </c>
      <c r="E1678" t="n">
        <v>66</v>
      </c>
      <c r="G1678" s="3" t="n">
        <v>35.265214</v>
      </c>
      <c r="H1678" s="3" t="n">
        <v>139.633374</v>
      </c>
      <c r="I1678" t="inlineStr">
        <is>
          <t>OSM実測</t>
        </is>
      </c>
      <c r="J1678" t="n">
        <v>38</v>
      </c>
      <c r="K1678" t="n">
        <v>39</v>
      </c>
      <c r="L1678" t="n">
        <v>-20</v>
      </c>
      <c r="M1678" t="n">
        <v>19</v>
      </c>
      <c r="N1678" t="n">
        <v>0</v>
      </c>
      <c r="O1678" t="inlineStr">
        <is>
          <t>不可 #3</t>
        </is>
      </c>
      <c r="P1678" t="inlineStr">
        <is>
          <t>有り</t>
        </is>
      </c>
      <c r="R1678" s="4">
        <f>IF(COUNT($M1678:$N1678)=0,"",IF(AND(IF($N1678&lt;&gt;"",$N1678,$M1678)&lt;=0,$O1678&lt;&gt;"可"),"警告",""))</f>
        <v/>
      </c>
      <c r="S1678" s="4">
        <f>IF(COUNT($M1678:$N1678)=0,0,IF(IF($N1678&lt;&gt;"",$N1678,$M1678)&gt;=スコアリング基準!$B$20,スコアリング基準!$C$20,IF(IF($N1678&lt;&gt;"",$N1678,$M1678)&gt;=スコアリング基準!$B$21,スコアリング基準!$C$21,IF(IF($N1678&lt;&gt;"",$N1678,$M1678)&gt;0,スコアリング基準!$C$22,0))))</f>
        <v/>
      </c>
      <c r="T1678" s="4">
        <f>IF($O1678="可",スコアリング基準!$C$23,0)</f>
        <v/>
      </c>
      <c r="U1678" s="4">
        <f>IF(OR(COUNT($K1678:$L1678)&lt;2,$K1678=0),0,IF(ABS($L1678)/$K1678&lt;=スコアリング基準!$B$24,スコアリング基準!$C$24,IF(ABS($L1678)/$K1678&lt;=スコアリング基準!$B$25,スコアリング基準!$C$25,IF(ABS($L1678)/$K1678&lt;=スコアリング基準!$B$26,スコアリング基準!$C$26,0))))</f>
        <v/>
      </c>
      <c r="V1678" s="4">
        <f>IF($P1678="なし",スコアリング基準!$C$27,0)</f>
        <v/>
      </c>
      <c r="W1678" s="4">
        <f>IF($F1678="",0,IF(ISNUMBER($F1678),IF($F1678&lt;=スコアリング基準!$B$28,スコアリング基準!$C$28,スコアリング基準!$C$29),0))</f>
        <v/>
      </c>
      <c r="X1678" s="4">
        <f>IFERROR(VLOOKUP($B1678,スコアリング基準!$A$36:$B$46,2,FALSE),0)</f>
        <v/>
      </c>
      <c r="Y1678" s="4">
        <f>SUM($S1678:$X1678)</f>
        <v/>
      </c>
      <c r="Z1678" s="4">
        <f>IF(COUNT($M1678:$N1678)=0,"データ無",IF($Y1678&gt;=スコアリング基準!$B$30,"S",IF($Y1678&gt;=スコアリング基準!$B$31,"A",IF($Y1678&gt;=スコアリング基準!$B$32,"B","C"))))</f>
        <v/>
      </c>
      <c r="AA1678">
        <f>IFERROR(INDEX(実績DB!$I$3:$I$104,MATCH($B1678&amp;$C1678,実績DB!$J$3:$J$104,0)),"")</f>
        <v/>
      </c>
    </row>
    <row r="1679">
      <c r="A1679" t="n">
        <v>1677</v>
      </c>
      <c r="B1679" t="inlineStr">
        <is>
          <t>東京</t>
        </is>
      </c>
      <c r="C1679" t="inlineStr">
        <is>
          <t>木崎変電所</t>
        </is>
      </c>
      <c r="D1679" t="inlineStr">
        <is>
          <t>埼玉県</t>
        </is>
      </c>
      <c r="E1679" t="n">
        <v>66</v>
      </c>
      <c r="G1679" s="3" t="n">
        <v>35.875797</v>
      </c>
      <c r="H1679" s="3" t="n">
        <v>139.660168</v>
      </c>
      <c r="I1679" t="inlineStr">
        <is>
          <t>OSM実測</t>
        </is>
      </c>
      <c r="J1679" t="n">
        <v>52</v>
      </c>
      <c r="K1679" t="n">
        <v>54</v>
      </c>
      <c r="L1679" t="n">
        <v>-40</v>
      </c>
      <c r="M1679" t="n">
        <v>14</v>
      </c>
      <c r="N1679" t="n">
        <v>0</v>
      </c>
      <c r="O1679" t="inlineStr">
        <is>
          <t>不可 #3</t>
        </is>
      </c>
      <c r="P1679" t="inlineStr">
        <is>
          <t>有り</t>
        </is>
      </c>
      <c r="R1679" s="4">
        <f>IF(COUNT($M1679:$N1679)=0,"",IF(AND(IF($N1679&lt;&gt;"",$N1679,$M1679)&lt;=0,$O1679&lt;&gt;"可"),"警告",""))</f>
        <v/>
      </c>
      <c r="S1679" s="4">
        <f>IF(COUNT($M1679:$N1679)=0,0,IF(IF($N1679&lt;&gt;"",$N1679,$M1679)&gt;=スコアリング基準!$B$20,スコアリング基準!$C$20,IF(IF($N1679&lt;&gt;"",$N1679,$M1679)&gt;=スコアリング基準!$B$21,スコアリング基準!$C$21,IF(IF($N1679&lt;&gt;"",$N1679,$M1679)&gt;0,スコアリング基準!$C$22,0))))</f>
        <v/>
      </c>
      <c r="T1679" s="4">
        <f>IF($O1679="可",スコアリング基準!$C$23,0)</f>
        <v/>
      </c>
      <c r="U1679" s="4">
        <f>IF(OR(COUNT($K1679:$L1679)&lt;2,$K1679=0),0,IF(ABS($L1679)/$K1679&lt;=スコアリング基準!$B$24,スコアリング基準!$C$24,IF(ABS($L1679)/$K1679&lt;=スコアリング基準!$B$25,スコアリング基準!$C$25,IF(ABS($L1679)/$K1679&lt;=スコアリング基準!$B$26,スコアリング基準!$C$26,0))))</f>
        <v/>
      </c>
      <c r="V1679" s="4">
        <f>IF($P1679="なし",スコアリング基準!$C$27,0)</f>
        <v/>
      </c>
      <c r="W1679" s="4">
        <f>IF($F1679="",0,IF(ISNUMBER($F1679),IF($F1679&lt;=スコアリング基準!$B$28,スコアリング基準!$C$28,スコアリング基準!$C$29),0))</f>
        <v/>
      </c>
      <c r="X1679" s="4">
        <f>IFERROR(VLOOKUP($B1679,スコアリング基準!$A$36:$B$46,2,FALSE),0)</f>
        <v/>
      </c>
      <c r="Y1679" s="4">
        <f>SUM($S1679:$X1679)</f>
        <v/>
      </c>
      <c r="Z1679" s="4">
        <f>IF(COUNT($M1679:$N1679)=0,"データ無",IF($Y1679&gt;=スコアリング基準!$B$30,"S",IF($Y1679&gt;=スコアリング基準!$B$31,"A",IF($Y1679&gt;=スコアリング基準!$B$32,"B","C"))))</f>
        <v/>
      </c>
      <c r="AA1679">
        <f>IFERROR(INDEX(実績DB!$I$3:$I$104,MATCH($B1679&amp;$C1679,実績DB!$J$3:$J$104,0)),"")</f>
        <v/>
      </c>
    </row>
    <row r="1680">
      <c r="A1680" t="n">
        <v>1678</v>
      </c>
      <c r="B1680" t="inlineStr">
        <is>
          <t>東京</t>
        </is>
      </c>
      <c r="C1680" t="inlineStr">
        <is>
          <t>木更津変電所</t>
        </is>
      </c>
      <c r="D1680" t="inlineStr">
        <is>
          <t>千葉県</t>
        </is>
      </c>
      <c r="E1680" t="n">
        <v>66</v>
      </c>
      <c r="G1680" s="3" t="n">
        <v>35.409273</v>
      </c>
      <c r="H1680" s="3" t="n">
        <v>139.931111</v>
      </c>
      <c r="I1680" t="inlineStr">
        <is>
          <t>OSM実測</t>
        </is>
      </c>
      <c r="J1680" t="n">
        <v>57</v>
      </c>
      <c r="K1680" t="n">
        <v>59</v>
      </c>
      <c r="L1680" t="n">
        <v>-51</v>
      </c>
      <c r="M1680" t="n">
        <v>8</v>
      </c>
      <c r="N1680" t="n">
        <v>0</v>
      </c>
      <c r="O1680" t="inlineStr">
        <is>
          <t>不可 #3</t>
        </is>
      </c>
      <c r="P1680" t="inlineStr">
        <is>
          <t>有り</t>
        </is>
      </c>
      <c r="R1680" s="4">
        <f>IF(COUNT($M1680:$N1680)=0,"",IF(AND(IF($N1680&lt;&gt;"",$N1680,$M1680)&lt;=0,$O1680&lt;&gt;"可"),"警告",""))</f>
        <v/>
      </c>
      <c r="S1680" s="4">
        <f>IF(COUNT($M1680:$N1680)=0,0,IF(IF($N1680&lt;&gt;"",$N1680,$M1680)&gt;=スコアリング基準!$B$20,スコアリング基準!$C$20,IF(IF($N1680&lt;&gt;"",$N1680,$M1680)&gt;=スコアリング基準!$B$21,スコアリング基準!$C$21,IF(IF($N1680&lt;&gt;"",$N1680,$M1680)&gt;0,スコアリング基準!$C$22,0))))</f>
        <v/>
      </c>
      <c r="T1680" s="4">
        <f>IF($O1680="可",スコアリング基準!$C$23,0)</f>
        <v/>
      </c>
      <c r="U1680" s="4">
        <f>IF(OR(COUNT($K1680:$L1680)&lt;2,$K1680=0),0,IF(ABS($L1680)/$K1680&lt;=スコアリング基準!$B$24,スコアリング基準!$C$24,IF(ABS($L1680)/$K1680&lt;=スコアリング基準!$B$25,スコアリング基準!$C$25,IF(ABS($L1680)/$K1680&lt;=スコアリング基準!$B$26,スコアリング基準!$C$26,0))))</f>
        <v/>
      </c>
      <c r="V1680" s="4">
        <f>IF($P1680="なし",スコアリング基準!$C$27,0)</f>
        <v/>
      </c>
      <c r="W1680" s="4">
        <f>IF($F1680="",0,IF(ISNUMBER($F1680),IF($F1680&lt;=スコアリング基準!$B$28,スコアリング基準!$C$28,スコアリング基準!$C$29),0))</f>
        <v/>
      </c>
      <c r="X1680" s="4">
        <f>IFERROR(VLOOKUP($B1680,スコアリング基準!$A$36:$B$46,2,FALSE),0)</f>
        <v/>
      </c>
      <c r="Y1680" s="4">
        <f>SUM($S1680:$X1680)</f>
        <v/>
      </c>
      <c r="Z1680" s="4">
        <f>IF(COUNT($M1680:$N1680)=0,"データ無",IF($Y1680&gt;=スコアリング基準!$B$30,"S",IF($Y1680&gt;=スコアリング基準!$B$31,"A",IF($Y1680&gt;=スコアリング基準!$B$32,"B","C"))))</f>
        <v/>
      </c>
      <c r="AA1680">
        <f>IFERROR(INDEX(実績DB!$I$3:$I$104,MATCH($B1680&amp;$C1680,実績DB!$J$3:$J$104,0)),"")</f>
        <v/>
      </c>
    </row>
    <row r="1681">
      <c r="A1681" t="n">
        <v>1679</v>
      </c>
      <c r="B1681" t="inlineStr">
        <is>
          <t>東京</t>
        </is>
      </c>
      <c r="C1681" t="inlineStr">
        <is>
          <t>木曽変電所</t>
        </is>
      </c>
      <c r="D1681" t="inlineStr">
        <is>
          <t>東京都</t>
        </is>
      </c>
      <c r="E1681" t="n">
        <v>66</v>
      </c>
      <c r="G1681" s="3" t="n">
        <v>35.55577</v>
      </c>
      <c r="H1681" s="3" t="n">
        <v>139.441386</v>
      </c>
      <c r="I1681" t="inlineStr">
        <is>
          <t>OSM実測</t>
        </is>
      </c>
      <c r="J1681" t="n">
        <v>52</v>
      </c>
      <c r="K1681" t="n">
        <v>54</v>
      </c>
      <c r="L1681" t="n">
        <v>-40</v>
      </c>
      <c r="M1681" t="n">
        <v>14</v>
      </c>
      <c r="N1681" t="n">
        <v>0</v>
      </c>
      <c r="O1681" t="inlineStr">
        <is>
          <t>不可 #3</t>
        </is>
      </c>
      <c r="P1681" t="inlineStr">
        <is>
          <t>有り</t>
        </is>
      </c>
      <c r="R1681" s="4">
        <f>IF(COUNT($M1681:$N1681)=0,"",IF(AND(IF($N1681&lt;&gt;"",$N1681,$M1681)&lt;=0,$O1681&lt;&gt;"可"),"警告",""))</f>
        <v/>
      </c>
      <c r="S1681" s="4">
        <f>IF(COUNT($M1681:$N1681)=0,0,IF(IF($N1681&lt;&gt;"",$N1681,$M1681)&gt;=スコアリング基準!$B$20,スコアリング基準!$C$20,IF(IF($N1681&lt;&gt;"",$N1681,$M1681)&gt;=スコアリング基準!$B$21,スコアリング基準!$C$21,IF(IF($N1681&lt;&gt;"",$N1681,$M1681)&gt;0,スコアリング基準!$C$22,0))))</f>
        <v/>
      </c>
      <c r="T1681" s="4">
        <f>IF($O1681="可",スコアリング基準!$C$23,0)</f>
        <v/>
      </c>
      <c r="U1681" s="4">
        <f>IF(OR(COUNT($K1681:$L1681)&lt;2,$K1681=0),0,IF(ABS($L1681)/$K1681&lt;=スコアリング基準!$B$24,スコアリング基準!$C$24,IF(ABS($L1681)/$K1681&lt;=スコアリング基準!$B$25,スコアリング基準!$C$25,IF(ABS($L1681)/$K1681&lt;=スコアリング基準!$B$26,スコアリング基準!$C$26,0))))</f>
        <v/>
      </c>
      <c r="V1681" s="4">
        <f>IF($P1681="なし",スコアリング基準!$C$27,0)</f>
        <v/>
      </c>
      <c r="W1681" s="4">
        <f>IF($F1681="",0,IF(ISNUMBER($F1681),IF($F1681&lt;=スコアリング基準!$B$28,スコアリング基準!$C$28,スコアリング基準!$C$29),0))</f>
        <v/>
      </c>
      <c r="X1681" s="4">
        <f>IFERROR(VLOOKUP($B1681,スコアリング基準!$A$36:$B$46,2,FALSE),0)</f>
        <v/>
      </c>
      <c r="Y1681" s="4">
        <f>SUM($S1681:$X1681)</f>
        <v/>
      </c>
      <c r="Z1681" s="4">
        <f>IF(COUNT($M1681:$N1681)=0,"データ無",IF($Y1681&gt;=スコアリング基準!$B$30,"S",IF($Y1681&gt;=スコアリング基準!$B$31,"A",IF($Y1681&gt;=スコアリング基準!$B$32,"B","C"))))</f>
        <v/>
      </c>
      <c r="AA1681">
        <f>IFERROR(INDEX(実績DB!$I$3:$I$104,MATCH($B1681&amp;$C1681,実績DB!$J$3:$J$104,0)),"")</f>
        <v/>
      </c>
    </row>
    <row r="1682">
      <c r="A1682" t="n">
        <v>1680</v>
      </c>
      <c r="B1682" t="inlineStr">
        <is>
          <t>東京</t>
        </is>
      </c>
      <c r="C1682" t="inlineStr">
        <is>
          <t>木田余変電所</t>
        </is>
      </c>
      <c r="D1682" t="inlineStr">
        <is>
          <t>茨城県</t>
        </is>
      </c>
      <c r="E1682" t="n">
        <v>66</v>
      </c>
      <c r="G1682" s="3" t="n">
        <v>36.105689</v>
      </c>
      <c r="H1682" s="3" t="n">
        <v>140.219184</v>
      </c>
      <c r="I1682" t="inlineStr">
        <is>
          <t>OSM実測</t>
        </is>
      </c>
      <c r="J1682" t="n">
        <v>38</v>
      </c>
      <c r="K1682" t="n">
        <v>39</v>
      </c>
      <c r="L1682" t="n">
        <v>-34</v>
      </c>
      <c r="M1682" t="n">
        <v>5</v>
      </c>
      <c r="N1682" t="n">
        <v>0</v>
      </c>
      <c r="O1682" t="inlineStr">
        <is>
          <t>不可 #3</t>
        </is>
      </c>
      <c r="P1682" t="inlineStr">
        <is>
          <t>有り</t>
        </is>
      </c>
      <c r="R1682" s="4">
        <f>IF(COUNT($M1682:$N1682)=0,"",IF(AND(IF($N1682&lt;&gt;"",$N1682,$M1682)&lt;=0,$O1682&lt;&gt;"可"),"警告",""))</f>
        <v/>
      </c>
      <c r="S1682" s="4">
        <f>IF(COUNT($M1682:$N1682)=0,0,IF(IF($N1682&lt;&gt;"",$N1682,$M1682)&gt;=スコアリング基準!$B$20,スコアリング基準!$C$20,IF(IF($N1682&lt;&gt;"",$N1682,$M1682)&gt;=スコアリング基準!$B$21,スコアリング基準!$C$21,IF(IF($N1682&lt;&gt;"",$N1682,$M1682)&gt;0,スコアリング基準!$C$22,0))))</f>
        <v/>
      </c>
      <c r="T1682" s="4">
        <f>IF($O1682="可",スコアリング基準!$C$23,0)</f>
        <v/>
      </c>
      <c r="U1682" s="4">
        <f>IF(OR(COUNT($K1682:$L1682)&lt;2,$K1682=0),0,IF(ABS($L1682)/$K1682&lt;=スコアリング基準!$B$24,スコアリング基準!$C$24,IF(ABS($L1682)/$K1682&lt;=スコアリング基準!$B$25,スコアリング基準!$C$25,IF(ABS($L1682)/$K1682&lt;=スコアリング基準!$B$26,スコアリング基準!$C$26,0))))</f>
        <v/>
      </c>
      <c r="V1682" s="4">
        <f>IF($P1682="なし",スコアリング基準!$C$27,0)</f>
        <v/>
      </c>
      <c r="W1682" s="4">
        <f>IF($F1682="",0,IF(ISNUMBER($F1682),IF($F1682&lt;=スコアリング基準!$B$28,スコアリング基準!$C$28,スコアリング基準!$C$29),0))</f>
        <v/>
      </c>
      <c r="X1682" s="4">
        <f>IFERROR(VLOOKUP($B1682,スコアリング基準!$A$36:$B$46,2,FALSE),0)</f>
        <v/>
      </c>
      <c r="Y1682" s="4">
        <f>SUM($S1682:$X1682)</f>
        <v/>
      </c>
      <c r="Z1682" s="4">
        <f>IF(COUNT($M1682:$N1682)=0,"データ無",IF($Y1682&gt;=スコアリング基準!$B$30,"S",IF($Y1682&gt;=スコアリング基準!$B$31,"A",IF($Y1682&gt;=スコアリング基準!$B$32,"B","C"))))</f>
        <v/>
      </c>
      <c r="AA1682">
        <f>IFERROR(INDEX(実績DB!$I$3:$I$104,MATCH($B1682&amp;$C1682,実績DB!$J$3:$J$104,0)),"")</f>
        <v/>
      </c>
    </row>
    <row r="1683">
      <c r="A1683" t="n">
        <v>1681</v>
      </c>
      <c r="B1683" t="inlineStr">
        <is>
          <t>東京</t>
        </is>
      </c>
      <c r="C1683" t="inlineStr">
        <is>
          <t>木皿変電所</t>
        </is>
      </c>
      <c r="D1683" t="inlineStr">
        <is>
          <t>茨城県</t>
        </is>
      </c>
      <c r="E1683" t="n">
        <v>66</v>
      </c>
      <c r="G1683" s="3" t="n">
        <v>36.791574</v>
      </c>
      <c r="H1683" s="3" t="n">
        <v>140.716639</v>
      </c>
      <c r="I1683" t="inlineStr">
        <is>
          <t>OSM実測</t>
        </is>
      </c>
      <c r="J1683" t="n">
        <v>19</v>
      </c>
      <c r="K1683" t="n">
        <v>19</v>
      </c>
      <c r="L1683" t="n">
        <v>-19</v>
      </c>
      <c r="M1683" t="n">
        <v>0</v>
      </c>
      <c r="N1683" t="n">
        <v>0</v>
      </c>
      <c r="O1683" t="inlineStr">
        <is>
          <t>不可 #3</t>
        </is>
      </c>
      <c r="P1683" t="inlineStr">
        <is>
          <t>有り</t>
        </is>
      </c>
      <c r="R1683" s="4">
        <f>IF(COUNT($M1683:$N1683)=0,"",IF(AND(IF($N1683&lt;&gt;"",$N1683,$M1683)&lt;=0,$O1683&lt;&gt;"可"),"警告",""))</f>
        <v/>
      </c>
      <c r="S1683" s="4">
        <f>IF(COUNT($M1683:$N1683)=0,0,IF(IF($N1683&lt;&gt;"",$N1683,$M1683)&gt;=スコアリング基準!$B$20,スコアリング基準!$C$20,IF(IF($N1683&lt;&gt;"",$N1683,$M1683)&gt;=スコアリング基準!$B$21,スコアリング基準!$C$21,IF(IF($N1683&lt;&gt;"",$N1683,$M1683)&gt;0,スコアリング基準!$C$22,0))))</f>
        <v/>
      </c>
      <c r="T1683" s="4">
        <f>IF($O1683="可",スコアリング基準!$C$23,0)</f>
        <v/>
      </c>
      <c r="U1683" s="4">
        <f>IF(OR(COUNT($K1683:$L1683)&lt;2,$K1683=0),0,IF(ABS($L1683)/$K1683&lt;=スコアリング基準!$B$24,スコアリング基準!$C$24,IF(ABS($L1683)/$K1683&lt;=スコアリング基準!$B$25,スコアリング基準!$C$25,IF(ABS($L1683)/$K1683&lt;=スコアリング基準!$B$26,スコアリング基準!$C$26,0))))</f>
        <v/>
      </c>
      <c r="V1683" s="4">
        <f>IF($P1683="なし",スコアリング基準!$C$27,0)</f>
        <v/>
      </c>
      <c r="W1683" s="4">
        <f>IF($F1683="",0,IF(ISNUMBER($F1683),IF($F1683&lt;=スコアリング基準!$B$28,スコアリング基準!$C$28,スコアリング基準!$C$29),0))</f>
        <v/>
      </c>
      <c r="X1683" s="4">
        <f>IFERROR(VLOOKUP($B1683,スコアリング基準!$A$36:$B$46,2,FALSE),0)</f>
        <v/>
      </c>
      <c r="Y1683" s="4">
        <f>SUM($S1683:$X1683)</f>
        <v/>
      </c>
      <c r="Z1683" s="4">
        <f>IF(COUNT($M1683:$N1683)=0,"データ無",IF($Y1683&gt;=スコアリング基準!$B$30,"S",IF($Y1683&gt;=スコアリング基準!$B$31,"A",IF($Y1683&gt;=スコアリング基準!$B$32,"B","C"))))</f>
        <v/>
      </c>
      <c r="AA1683">
        <f>IFERROR(INDEX(実績DB!$I$3:$I$104,MATCH($B1683&amp;$C1683,実績DB!$J$3:$J$104,0)),"")</f>
        <v/>
      </c>
    </row>
    <row r="1684">
      <c r="A1684" t="n">
        <v>1682</v>
      </c>
      <c r="B1684" t="inlineStr">
        <is>
          <t>東京</t>
        </is>
      </c>
      <c r="C1684" t="inlineStr">
        <is>
          <t>末吉変電所</t>
        </is>
      </c>
      <c r="D1684" t="inlineStr">
        <is>
          <t>神奈川県</t>
        </is>
      </c>
      <c r="E1684" t="n">
        <v>66</v>
      </c>
      <c r="G1684" s="3" t="n">
        <v>35.51754</v>
      </c>
      <c r="H1684" s="3" t="n">
        <v>139.670399</v>
      </c>
      <c r="I1684" t="inlineStr">
        <is>
          <t>OSM実測</t>
        </is>
      </c>
      <c r="J1684" t="n">
        <v>57</v>
      </c>
      <c r="K1684" t="n">
        <v>59</v>
      </c>
      <c r="L1684" t="n">
        <v>-40</v>
      </c>
      <c r="M1684" t="n">
        <v>19</v>
      </c>
      <c r="N1684" t="n">
        <v>0</v>
      </c>
      <c r="O1684" t="inlineStr">
        <is>
          <t>不可 #3</t>
        </is>
      </c>
      <c r="P1684" t="inlineStr">
        <is>
          <t>有り</t>
        </is>
      </c>
      <c r="R1684" s="4">
        <f>IF(COUNT($M1684:$N1684)=0,"",IF(AND(IF($N1684&lt;&gt;"",$N1684,$M1684)&lt;=0,$O1684&lt;&gt;"可"),"警告",""))</f>
        <v/>
      </c>
      <c r="S1684" s="4">
        <f>IF(COUNT($M1684:$N1684)=0,0,IF(IF($N1684&lt;&gt;"",$N1684,$M1684)&gt;=スコアリング基準!$B$20,スコアリング基準!$C$20,IF(IF($N1684&lt;&gt;"",$N1684,$M1684)&gt;=スコアリング基準!$B$21,スコアリング基準!$C$21,IF(IF($N1684&lt;&gt;"",$N1684,$M1684)&gt;0,スコアリング基準!$C$22,0))))</f>
        <v/>
      </c>
      <c r="T1684" s="4">
        <f>IF($O1684="可",スコアリング基準!$C$23,0)</f>
        <v/>
      </c>
      <c r="U1684" s="4">
        <f>IF(OR(COUNT($K1684:$L1684)&lt;2,$K1684=0),0,IF(ABS($L1684)/$K1684&lt;=スコアリング基準!$B$24,スコアリング基準!$C$24,IF(ABS($L1684)/$K1684&lt;=スコアリング基準!$B$25,スコアリング基準!$C$25,IF(ABS($L1684)/$K1684&lt;=スコアリング基準!$B$26,スコアリング基準!$C$26,0))))</f>
        <v/>
      </c>
      <c r="V1684" s="4">
        <f>IF($P1684="なし",スコアリング基準!$C$27,0)</f>
        <v/>
      </c>
      <c r="W1684" s="4">
        <f>IF($F1684="",0,IF(ISNUMBER($F1684),IF($F1684&lt;=スコアリング基準!$B$28,スコアリング基準!$C$28,スコアリング基準!$C$29),0))</f>
        <v/>
      </c>
      <c r="X1684" s="4">
        <f>IFERROR(VLOOKUP($B1684,スコアリング基準!$A$36:$B$46,2,FALSE),0)</f>
        <v/>
      </c>
      <c r="Y1684" s="4">
        <f>SUM($S1684:$X1684)</f>
        <v/>
      </c>
      <c r="Z1684" s="4">
        <f>IF(COUNT($M1684:$N1684)=0,"データ無",IF($Y1684&gt;=スコアリング基準!$B$30,"S",IF($Y1684&gt;=スコアリング基準!$B$31,"A",IF($Y1684&gt;=スコアリング基準!$B$32,"B","C"))))</f>
        <v/>
      </c>
      <c r="AA1684">
        <f>IFERROR(INDEX(実績DB!$I$3:$I$104,MATCH($B1684&amp;$C1684,実績DB!$J$3:$J$104,0)),"")</f>
        <v/>
      </c>
    </row>
    <row r="1685">
      <c r="A1685" t="n">
        <v>1683</v>
      </c>
      <c r="B1685" t="inlineStr">
        <is>
          <t>東京</t>
        </is>
      </c>
      <c r="C1685" t="inlineStr">
        <is>
          <t>末広町変電所</t>
        </is>
      </c>
      <c r="D1685" t="inlineStr">
        <is>
          <t>神奈川県</t>
        </is>
      </c>
      <c r="E1685" t="n">
        <v>66</v>
      </c>
      <c r="G1685" s="3" t="n">
        <v>35.497867</v>
      </c>
      <c r="H1685" s="3" t="n">
        <v>139.695417</v>
      </c>
      <c r="I1685" t="inlineStr">
        <is>
          <t>OSM実測</t>
        </is>
      </c>
      <c r="J1685" t="n">
        <v>38</v>
      </c>
      <c r="K1685" t="n">
        <v>39</v>
      </c>
      <c r="L1685" t="n">
        <v>-20</v>
      </c>
      <c r="M1685" t="n">
        <v>19</v>
      </c>
      <c r="N1685" t="n">
        <v>0</v>
      </c>
      <c r="O1685" t="inlineStr">
        <is>
          <t>不可 #3</t>
        </is>
      </c>
      <c r="P1685" t="inlineStr">
        <is>
          <t>有り</t>
        </is>
      </c>
      <c r="R1685" s="4">
        <f>IF(COUNT($M1685:$N1685)=0,"",IF(AND(IF($N1685&lt;&gt;"",$N1685,$M1685)&lt;=0,$O1685&lt;&gt;"可"),"警告",""))</f>
        <v/>
      </c>
      <c r="S1685" s="4">
        <f>IF(COUNT($M1685:$N1685)=0,0,IF(IF($N1685&lt;&gt;"",$N1685,$M1685)&gt;=スコアリング基準!$B$20,スコアリング基準!$C$20,IF(IF($N1685&lt;&gt;"",$N1685,$M1685)&gt;=スコアリング基準!$B$21,スコアリング基準!$C$21,IF(IF($N1685&lt;&gt;"",$N1685,$M1685)&gt;0,スコアリング基準!$C$22,0))))</f>
        <v/>
      </c>
      <c r="T1685" s="4">
        <f>IF($O1685="可",スコアリング基準!$C$23,0)</f>
        <v/>
      </c>
      <c r="U1685" s="4">
        <f>IF(OR(COUNT($K1685:$L1685)&lt;2,$K1685=0),0,IF(ABS($L1685)/$K1685&lt;=スコアリング基準!$B$24,スコアリング基準!$C$24,IF(ABS($L1685)/$K1685&lt;=スコアリング基準!$B$25,スコアリング基準!$C$25,IF(ABS($L1685)/$K1685&lt;=スコアリング基準!$B$26,スコアリング基準!$C$26,0))))</f>
        <v/>
      </c>
      <c r="V1685" s="4">
        <f>IF($P1685="なし",スコアリング基準!$C$27,0)</f>
        <v/>
      </c>
      <c r="W1685" s="4">
        <f>IF($F1685="",0,IF(ISNUMBER($F1685),IF($F1685&lt;=スコアリング基準!$B$28,スコアリング基準!$C$28,スコアリング基準!$C$29),0))</f>
        <v/>
      </c>
      <c r="X1685" s="4">
        <f>IFERROR(VLOOKUP($B1685,スコアリング基準!$A$36:$B$46,2,FALSE),0)</f>
        <v/>
      </c>
      <c r="Y1685" s="4">
        <f>SUM($S1685:$X1685)</f>
        <v/>
      </c>
      <c r="Z1685" s="4">
        <f>IF(COUNT($M1685:$N1685)=0,"データ無",IF($Y1685&gt;=スコアリング基準!$B$30,"S",IF($Y1685&gt;=スコアリング基準!$B$31,"A",IF($Y1685&gt;=スコアリング基準!$B$32,"B","C"))))</f>
        <v/>
      </c>
      <c r="AA1685">
        <f>IFERROR(INDEX(実績DB!$I$3:$I$104,MATCH($B1685&amp;$C1685,実績DB!$J$3:$J$104,0)),"")</f>
        <v/>
      </c>
    </row>
    <row r="1686">
      <c r="A1686" t="n">
        <v>1684</v>
      </c>
      <c r="B1686" t="inlineStr">
        <is>
          <t>東京</t>
        </is>
      </c>
      <c r="C1686" t="inlineStr">
        <is>
          <t>本中山変電所</t>
        </is>
      </c>
      <c r="D1686" t="inlineStr">
        <is>
          <t>千葉県</t>
        </is>
      </c>
      <c r="E1686" t="n">
        <v>66</v>
      </c>
      <c r="G1686" s="3" t="n">
        <v>35.711862</v>
      </c>
      <c r="H1686" s="3" t="n">
        <v>139.940595</v>
      </c>
      <c r="I1686" t="inlineStr">
        <is>
          <t>OSM実測</t>
        </is>
      </c>
      <c r="J1686" t="n">
        <v>52</v>
      </c>
      <c r="K1686" t="n">
        <v>54</v>
      </c>
      <c r="L1686" t="n">
        <v>-40</v>
      </c>
      <c r="M1686" t="n">
        <v>14</v>
      </c>
      <c r="N1686" t="n">
        <v>0</v>
      </c>
      <c r="O1686" t="inlineStr">
        <is>
          <t>不可 #3</t>
        </is>
      </c>
      <c r="P1686" t="inlineStr">
        <is>
          <t>有り</t>
        </is>
      </c>
      <c r="R1686" s="4">
        <f>IF(COUNT($M1686:$N1686)=0,"",IF(AND(IF($N1686&lt;&gt;"",$N1686,$M1686)&lt;=0,$O1686&lt;&gt;"可"),"警告",""))</f>
        <v/>
      </c>
      <c r="S1686" s="4">
        <f>IF(COUNT($M1686:$N1686)=0,0,IF(IF($N1686&lt;&gt;"",$N1686,$M1686)&gt;=スコアリング基準!$B$20,スコアリング基準!$C$20,IF(IF($N1686&lt;&gt;"",$N1686,$M1686)&gt;=スコアリング基準!$B$21,スコアリング基準!$C$21,IF(IF($N1686&lt;&gt;"",$N1686,$M1686)&gt;0,スコアリング基準!$C$22,0))))</f>
        <v/>
      </c>
      <c r="T1686" s="4">
        <f>IF($O1686="可",スコアリング基準!$C$23,0)</f>
        <v/>
      </c>
      <c r="U1686" s="4">
        <f>IF(OR(COUNT($K1686:$L1686)&lt;2,$K1686=0),0,IF(ABS($L1686)/$K1686&lt;=スコアリング基準!$B$24,スコアリング基準!$C$24,IF(ABS($L1686)/$K1686&lt;=スコアリング基準!$B$25,スコアリング基準!$C$25,IF(ABS($L1686)/$K1686&lt;=スコアリング基準!$B$26,スコアリング基準!$C$26,0))))</f>
        <v/>
      </c>
      <c r="V1686" s="4">
        <f>IF($P1686="なし",スコアリング基準!$C$27,0)</f>
        <v/>
      </c>
      <c r="W1686" s="4">
        <f>IF($F1686="",0,IF(ISNUMBER($F1686),IF($F1686&lt;=スコアリング基準!$B$28,スコアリング基準!$C$28,スコアリング基準!$C$29),0))</f>
        <v/>
      </c>
      <c r="X1686" s="4">
        <f>IFERROR(VLOOKUP($B1686,スコアリング基準!$A$36:$B$46,2,FALSE),0)</f>
        <v/>
      </c>
      <c r="Y1686" s="4">
        <f>SUM($S1686:$X1686)</f>
        <v/>
      </c>
      <c r="Z1686" s="4">
        <f>IF(COUNT($M1686:$N1686)=0,"データ無",IF($Y1686&gt;=スコアリング基準!$B$30,"S",IF($Y1686&gt;=スコアリング基準!$B$31,"A",IF($Y1686&gt;=スコアリング基準!$B$32,"B","C"))))</f>
        <v/>
      </c>
      <c r="AA1686">
        <f>IFERROR(INDEX(実績DB!$I$3:$I$104,MATCH($B1686&amp;$C1686,実績DB!$J$3:$J$104,0)),"")</f>
        <v/>
      </c>
    </row>
    <row r="1687">
      <c r="A1687" t="n">
        <v>1685</v>
      </c>
      <c r="B1687" t="inlineStr">
        <is>
          <t>東京</t>
        </is>
      </c>
      <c r="C1687" t="inlineStr">
        <is>
          <t>本動堂変電所</t>
        </is>
      </c>
      <c r="D1687" t="inlineStr">
        <is>
          <t>群馬県</t>
        </is>
      </c>
      <c r="E1687" t="n">
        <v>66</v>
      </c>
      <c r="G1687" s="3" t="n">
        <v>36.26097</v>
      </c>
      <c r="H1687" s="3" t="n">
        <v>139.048361</v>
      </c>
      <c r="I1687" t="inlineStr">
        <is>
          <t>OSM実測</t>
        </is>
      </c>
      <c r="J1687" t="n">
        <v>38</v>
      </c>
      <c r="K1687" t="n">
        <v>39</v>
      </c>
      <c r="L1687" t="n">
        <v>-37</v>
      </c>
      <c r="M1687" t="n">
        <v>2</v>
      </c>
      <c r="N1687" t="n">
        <v>0</v>
      </c>
      <c r="O1687" t="inlineStr">
        <is>
          <t>不可 #3</t>
        </is>
      </c>
      <c r="P1687" t="inlineStr">
        <is>
          <t>有り</t>
        </is>
      </c>
      <c r="R1687" s="4">
        <f>IF(COUNT($M1687:$N1687)=0,"",IF(AND(IF($N1687&lt;&gt;"",$N1687,$M1687)&lt;=0,$O1687&lt;&gt;"可"),"警告",""))</f>
        <v/>
      </c>
      <c r="S1687" s="4">
        <f>IF(COUNT($M1687:$N1687)=0,0,IF(IF($N1687&lt;&gt;"",$N1687,$M1687)&gt;=スコアリング基準!$B$20,スコアリング基準!$C$20,IF(IF($N1687&lt;&gt;"",$N1687,$M1687)&gt;=スコアリング基準!$B$21,スコアリング基準!$C$21,IF(IF($N1687&lt;&gt;"",$N1687,$M1687)&gt;0,スコアリング基準!$C$22,0))))</f>
        <v/>
      </c>
      <c r="T1687" s="4">
        <f>IF($O1687="可",スコアリング基準!$C$23,0)</f>
        <v/>
      </c>
      <c r="U1687" s="4">
        <f>IF(OR(COUNT($K1687:$L1687)&lt;2,$K1687=0),0,IF(ABS($L1687)/$K1687&lt;=スコアリング基準!$B$24,スコアリング基準!$C$24,IF(ABS($L1687)/$K1687&lt;=スコアリング基準!$B$25,スコアリング基準!$C$25,IF(ABS($L1687)/$K1687&lt;=スコアリング基準!$B$26,スコアリング基準!$C$26,0))))</f>
        <v/>
      </c>
      <c r="V1687" s="4">
        <f>IF($P1687="なし",スコアリング基準!$C$27,0)</f>
        <v/>
      </c>
      <c r="W1687" s="4">
        <f>IF($F1687="",0,IF(ISNUMBER($F1687),IF($F1687&lt;=スコアリング基準!$B$28,スコアリング基準!$C$28,スコアリング基準!$C$29),0))</f>
        <v/>
      </c>
      <c r="X1687" s="4">
        <f>IFERROR(VLOOKUP($B1687,スコアリング基準!$A$36:$B$46,2,FALSE),0)</f>
        <v/>
      </c>
      <c r="Y1687" s="4">
        <f>SUM($S1687:$X1687)</f>
        <v/>
      </c>
      <c r="Z1687" s="4">
        <f>IF(COUNT($M1687:$N1687)=0,"データ無",IF($Y1687&gt;=スコアリング基準!$B$30,"S",IF($Y1687&gt;=スコアリング基準!$B$31,"A",IF($Y1687&gt;=スコアリング基準!$B$32,"B","C"))))</f>
        <v/>
      </c>
      <c r="AA1687">
        <f>IFERROR(INDEX(実績DB!$I$3:$I$104,MATCH($B1687&amp;$C1687,実績DB!$J$3:$J$104,0)),"")</f>
        <v/>
      </c>
    </row>
    <row r="1688">
      <c r="A1688" t="n">
        <v>1686</v>
      </c>
      <c r="B1688" t="inlineStr">
        <is>
          <t>東京</t>
        </is>
      </c>
      <c r="C1688" t="inlineStr">
        <is>
          <t>本大久保変電所</t>
        </is>
      </c>
      <c r="D1688" t="inlineStr">
        <is>
          <t>千葉県</t>
        </is>
      </c>
      <c r="E1688" t="n">
        <v>66</v>
      </c>
      <c r="G1688" s="3" t="n">
        <v>35.686056</v>
      </c>
      <c r="H1688" s="3" t="n">
        <v>140.042529</v>
      </c>
      <c r="I1688" t="inlineStr">
        <is>
          <t>OSM実測</t>
        </is>
      </c>
      <c r="J1688" t="n">
        <v>57</v>
      </c>
      <c r="K1688" t="n">
        <v>59</v>
      </c>
      <c r="L1688" t="n">
        <v>-40</v>
      </c>
      <c r="M1688" t="n">
        <v>19</v>
      </c>
      <c r="N1688" t="n">
        <v>0</v>
      </c>
      <c r="O1688" t="inlineStr">
        <is>
          <t>不可 #3</t>
        </is>
      </c>
      <c r="P1688" t="inlineStr">
        <is>
          <t>有り</t>
        </is>
      </c>
      <c r="R1688" s="4">
        <f>IF(COUNT($M1688:$N1688)=0,"",IF(AND(IF($N1688&lt;&gt;"",$N1688,$M1688)&lt;=0,$O1688&lt;&gt;"可"),"警告",""))</f>
        <v/>
      </c>
      <c r="S1688" s="4">
        <f>IF(COUNT($M1688:$N1688)=0,0,IF(IF($N1688&lt;&gt;"",$N1688,$M1688)&gt;=スコアリング基準!$B$20,スコアリング基準!$C$20,IF(IF($N1688&lt;&gt;"",$N1688,$M1688)&gt;=スコアリング基準!$B$21,スコアリング基準!$C$21,IF(IF($N1688&lt;&gt;"",$N1688,$M1688)&gt;0,スコアリング基準!$C$22,0))))</f>
        <v/>
      </c>
      <c r="T1688" s="4">
        <f>IF($O1688="可",スコアリング基準!$C$23,0)</f>
        <v/>
      </c>
      <c r="U1688" s="4">
        <f>IF(OR(COUNT($K1688:$L1688)&lt;2,$K1688=0),0,IF(ABS($L1688)/$K1688&lt;=スコアリング基準!$B$24,スコアリング基準!$C$24,IF(ABS($L1688)/$K1688&lt;=スコアリング基準!$B$25,スコアリング基準!$C$25,IF(ABS($L1688)/$K1688&lt;=スコアリング基準!$B$26,スコアリング基準!$C$26,0))))</f>
        <v/>
      </c>
      <c r="V1688" s="4">
        <f>IF($P1688="なし",スコアリング基準!$C$27,0)</f>
        <v/>
      </c>
      <c r="W1688" s="4">
        <f>IF($F1688="",0,IF(ISNUMBER($F1688),IF($F1688&lt;=スコアリング基準!$B$28,スコアリング基準!$C$28,スコアリング基準!$C$29),0))</f>
        <v/>
      </c>
      <c r="X1688" s="4">
        <f>IFERROR(VLOOKUP($B1688,スコアリング基準!$A$36:$B$46,2,FALSE),0)</f>
        <v/>
      </c>
      <c r="Y1688" s="4">
        <f>SUM($S1688:$X1688)</f>
        <v/>
      </c>
      <c r="Z1688" s="4">
        <f>IF(COUNT($M1688:$N1688)=0,"データ無",IF($Y1688&gt;=スコアリング基準!$B$30,"S",IF($Y1688&gt;=スコアリング基準!$B$31,"A",IF($Y1688&gt;=スコアリング基準!$B$32,"B","C"))))</f>
        <v/>
      </c>
      <c r="AA1688">
        <f>IFERROR(INDEX(実績DB!$I$3:$I$104,MATCH($B1688&amp;$C1688,実績DB!$J$3:$J$104,0)),"")</f>
        <v/>
      </c>
    </row>
    <row r="1689">
      <c r="A1689" t="n">
        <v>1687</v>
      </c>
      <c r="B1689" t="inlineStr">
        <is>
          <t>東京</t>
        </is>
      </c>
      <c r="C1689" t="inlineStr">
        <is>
          <t>本庄変電所</t>
        </is>
      </c>
      <c r="D1689" t="inlineStr">
        <is>
          <t>埼玉県</t>
        </is>
      </c>
      <c r="E1689" t="n">
        <v>66</v>
      </c>
      <c r="G1689" s="3" t="n">
        <v>36.237189</v>
      </c>
      <c r="H1689" s="3" t="n">
        <v>139.201784</v>
      </c>
      <c r="I1689" t="inlineStr">
        <is>
          <t>OSM実測</t>
        </is>
      </c>
      <c r="J1689" t="n">
        <v>52</v>
      </c>
      <c r="K1689" t="n">
        <v>54</v>
      </c>
      <c r="L1689" t="n">
        <v>-46</v>
      </c>
      <c r="M1689" t="n">
        <v>8</v>
      </c>
      <c r="N1689" t="n">
        <v>8</v>
      </c>
      <c r="O1689" t="inlineStr">
        <is>
          <t>不可 #3</t>
        </is>
      </c>
      <c r="P1689" t="inlineStr">
        <is>
          <t>なし</t>
        </is>
      </c>
      <c r="R1689" s="4">
        <f>IF(COUNT($M1689:$N1689)=0,"",IF(AND(IF($N1689&lt;&gt;"",$N1689,$M1689)&lt;=0,$O1689&lt;&gt;"可"),"警告",""))</f>
        <v/>
      </c>
      <c r="S1689" s="4">
        <f>IF(COUNT($M1689:$N1689)=0,0,IF(IF($N1689&lt;&gt;"",$N1689,$M1689)&gt;=スコアリング基準!$B$20,スコアリング基準!$C$20,IF(IF($N1689&lt;&gt;"",$N1689,$M1689)&gt;=スコアリング基準!$B$21,スコアリング基準!$C$21,IF(IF($N1689&lt;&gt;"",$N1689,$M1689)&gt;0,スコアリング基準!$C$22,0))))</f>
        <v/>
      </c>
      <c r="T1689" s="4">
        <f>IF($O1689="可",スコアリング基準!$C$23,0)</f>
        <v/>
      </c>
      <c r="U1689" s="4">
        <f>IF(OR(COUNT($K1689:$L1689)&lt;2,$K1689=0),0,IF(ABS($L1689)/$K1689&lt;=スコアリング基準!$B$24,スコアリング基準!$C$24,IF(ABS($L1689)/$K1689&lt;=スコアリング基準!$B$25,スコアリング基準!$C$25,IF(ABS($L1689)/$K1689&lt;=スコアリング基準!$B$26,スコアリング基準!$C$26,0))))</f>
        <v/>
      </c>
      <c r="V1689" s="4">
        <f>IF($P1689="なし",スコアリング基準!$C$27,0)</f>
        <v/>
      </c>
      <c r="W1689" s="4">
        <f>IF($F1689="",0,IF(ISNUMBER($F1689),IF($F1689&lt;=スコアリング基準!$B$28,スコアリング基準!$C$28,スコアリング基準!$C$29),0))</f>
        <v/>
      </c>
      <c r="X1689" s="4">
        <f>IFERROR(VLOOKUP($B1689,スコアリング基準!$A$36:$B$46,2,FALSE),0)</f>
        <v/>
      </c>
      <c r="Y1689" s="4">
        <f>SUM($S1689:$X1689)</f>
        <v/>
      </c>
      <c r="Z1689" s="4">
        <f>IF(COUNT($M1689:$N1689)=0,"データ無",IF($Y1689&gt;=スコアリング基準!$B$30,"S",IF($Y1689&gt;=スコアリング基準!$B$31,"A",IF($Y1689&gt;=スコアリング基準!$B$32,"B","C"))))</f>
        <v/>
      </c>
      <c r="AA1689">
        <f>IFERROR(INDEX(実績DB!$I$3:$I$104,MATCH($B1689&amp;$C1689,実績DB!$J$3:$J$104,0)),"")</f>
        <v/>
      </c>
    </row>
    <row r="1690">
      <c r="A1690" t="n">
        <v>1688</v>
      </c>
      <c r="B1690" t="inlineStr">
        <is>
          <t>東京</t>
        </is>
      </c>
      <c r="C1690" t="inlineStr">
        <is>
          <t>本町変電所</t>
        </is>
      </c>
      <c r="D1690" t="inlineStr">
        <is>
          <t>千葉県</t>
        </is>
      </c>
      <c r="E1690" t="n">
        <v>66</v>
      </c>
      <c r="G1690" s="3" t="n">
        <v>35.705814</v>
      </c>
      <c r="H1690" s="3" t="n">
        <v>139.983065</v>
      </c>
      <c r="I1690" t="inlineStr">
        <is>
          <t>OSM実測</t>
        </is>
      </c>
      <c r="J1690" t="n">
        <v>52</v>
      </c>
      <c r="K1690" t="n">
        <v>54</v>
      </c>
      <c r="L1690" t="n">
        <v>-40</v>
      </c>
      <c r="M1690" t="n">
        <v>14</v>
      </c>
      <c r="N1690" t="n">
        <v>0</v>
      </c>
      <c r="O1690" t="inlineStr">
        <is>
          <t>不可 #3</t>
        </is>
      </c>
      <c r="P1690" t="inlineStr">
        <is>
          <t>有り</t>
        </is>
      </c>
      <c r="R1690" s="4">
        <f>IF(COUNT($M1690:$N1690)=0,"",IF(AND(IF($N1690&lt;&gt;"",$N1690,$M1690)&lt;=0,$O1690&lt;&gt;"可"),"警告",""))</f>
        <v/>
      </c>
      <c r="S1690" s="4">
        <f>IF(COUNT($M1690:$N1690)=0,0,IF(IF($N1690&lt;&gt;"",$N1690,$M1690)&gt;=スコアリング基準!$B$20,スコアリング基準!$C$20,IF(IF($N1690&lt;&gt;"",$N1690,$M1690)&gt;=スコアリング基準!$B$21,スコアリング基準!$C$21,IF(IF($N1690&lt;&gt;"",$N1690,$M1690)&gt;0,スコアリング基準!$C$22,0))))</f>
        <v/>
      </c>
      <c r="T1690" s="4">
        <f>IF($O1690="可",スコアリング基準!$C$23,0)</f>
        <v/>
      </c>
      <c r="U1690" s="4">
        <f>IF(OR(COUNT($K1690:$L1690)&lt;2,$K1690=0),0,IF(ABS($L1690)/$K1690&lt;=スコアリング基準!$B$24,スコアリング基準!$C$24,IF(ABS($L1690)/$K1690&lt;=スコアリング基準!$B$25,スコアリング基準!$C$25,IF(ABS($L1690)/$K1690&lt;=スコアリング基準!$B$26,スコアリング基準!$C$26,0))))</f>
        <v/>
      </c>
      <c r="V1690" s="4">
        <f>IF($P1690="なし",スコアリング基準!$C$27,0)</f>
        <v/>
      </c>
      <c r="W1690" s="4">
        <f>IF($F1690="",0,IF(ISNUMBER($F1690),IF($F1690&lt;=スコアリング基準!$B$28,スコアリング基準!$C$28,スコアリング基準!$C$29),0))</f>
        <v/>
      </c>
      <c r="X1690" s="4">
        <f>IFERROR(VLOOKUP($B1690,スコアリング基準!$A$36:$B$46,2,FALSE),0)</f>
        <v/>
      </c>
      <c r="Y1690" s="4">
        <f>SUM($S1690:$X1690)</f>
        <v/>
      </c>
      <c r="Z1690" s="4">
        <f>IF(COUNT($M1690:$N1690)=0,"データ無",IF($Y1690&gt;=スコアリング基準!$B$30,"S",IF($Y1690&gt;=スコアリング基準!$B$31,"A",IF($Y1690&gt;=スコアリング基準!$B$32,"B","C"))))</f>
        <v/>
      </c>
      <c r="AA1690">
        <f>IFERROR(INDEX(実績DB!$I$3:$I$104,MATCH($B1690&amp;$C1690,実績DB!$J$3:$J$104,0)),"")</f>
        <v/>
      </c>
    </row>
    <row r="1691">
      <c r="A1691" t="n">
        <v>1689</v>
      </c>
      <c r="B1691" t="inlineStr">
        <is>
          <t>東京</t>
        </is>
      </c>
      <c r="C1691" t="inlineStr">
        <is>
          <t>本郷町変電所</t>
        </is>
      </c>
      <c r="D1691" t="inlineStr">
        <is>
          <t>栃木県</t>
        </is>
      </c>
      <c r="E1691" t="n">
        <v>66</v>
      </c>
      <c r="G1691" s="3" t="n">
        <v>36.319034</v>
      </c>
      <c r="H1691" s="3" t="n">
        <v>139.80084</v>
      </c>
      <c r="I1691" t="inlineStr">
        <is>
          <t>OSM実測</t>
        </is>
      </c>
      <c r="J1691" t="n">
        <v>38</v>
      </c>
      <c r="K1691" t="n">
        <v>39</v>
      </c>
      <c r="L1691" t="n">
        <v>-39</v>
      </c>
      <c r="M1691" t="n">
        <v>0</v>
      </c>
      <c r="N1691" t="n">
        <v>0</v>
      </c>
      <c r="O1691" t="inlineStr">
        <is>
          <t>不可 #3</t>
        </is>
      </c>
      <c r="P1691" t="inlineStr">
        <is>
          <t>有り</t>
        </is>
      </c>
      <c r="R1691" s="4">
        <f>IF(COUNT($M1691:$N1691)=0,"",IF(AND(IF($N1691&lt;&gt;"",$N1691,$M1691)&lt;=0,$O1691&lt;&gt;"可"),"警告",""))</f>
        <v/>
      </c>
      <c r="S1691" s="4">
        <f>IF(COUNT($M1691:$N1691)=0,0,IF(IF($N1691&lt;&gt;"",$N1691,$M1691)&gt;=スコアリング基準!$B$20,スコアリング基準!$C$20,IF(IF($N1691&lt;&gt;"",$N1691,$M1691)&gt;=スコアリング基準!$B$21,スコアリング基準!$C$21,IF(IF($N1691&lt;&gt;"",$N1691,$M1691)&gt;0,スコアリング基準!$C$22,0))))</f>
        <v/>
      </c>
      <c r="T1691" s="4">
        <f>IF($O1691="可",スコアリング基準!$C$23,0)</f>
        <v/>
      </c>
      <c r="U1691" s="4">
        <f>IF(OR(COUNT($K1691:$L1691)&lt;2,$K1691=0),0,IF(ABS($L1691)/$K1691&lt;=スコアリング基準!$B$24,スコアリング基準!$C$24,IF(ABS($L1691)/$K1691&lt;=スコアリング基準!$B$25,スコアリング基準!$C$25,IF(ABS($L1691)/$K1691&lt;=スコアリング基準!$B$26,スコアリング基準!$C$26,0))))</f>
        <v/>
      </c>
      <c r="V1691" s="4">
        <f>IF($P1691="なし",スコアリング基準!$C$27,0)</f>
        <v/>
      </c>
      <c r="W1691" s="4">
        <f>IF($F1691="",0,IF(ISNUMBER($F1691),IF($F1691&lt;=スコアリング基準!$B$28,スコアリング基準!$C$28,スコアリング基準!$C$29),0))</f>
        <v/>
      </c>
      <c r="X1691" s="4">
        <f>IFERROR(VLOOKUP($B1691,スコアリング基準!$A$36:$B$46,2,FALSE),0)</f>
        <v/>
      </c>
      <c r="Y1691" s="4">
        <f>SUM($S1691:$X1691)</f>
        <v/>
      </c>
      <c r="Z1691" s="4">
        <f>IF(COUNT($M1691:$N1691)=0,"データ無",IF($Y1691&gt;=スコアリング基準!$B$30,"S",IF($Y1691&gt;=スコアリング基準!$B$31,"A",IF($Y1691&gt;=スコアリング基準!$B$32,"B","C"))))</f>
        <v/>
      </c>
      <c r="AA1691">
        <f>IFERROR(INDEX(実績DB!$I$3:$I$104,MATCH($B1691&amp;$C1691,実績DB!$J$3:$J$104,0)),"")</f>
        <v/>
      </c>
    </row>
    <row r="1692">
      <c r="A1692" t="n">
        <v>1690</v>
      </c>
      <c r="B1692" t="inlineStr">
        <is>
          <t>東京</t>
        </is>
      </c>
      <c r="C1692" t="inlineStr">
        <is>
          <t>杉戸変電所</t>
        </is>
      </c>
      <c r="D1692" t="inlineStr">
        <is>
          <t>埼玉県</t>
        </is>
      </c>
      <c r="E1692" t="n">
        <v>66</v>
      </c>
      <c r="G1692" s="3" t="n">
        <v>36.028251</v>
      </c>
      <c r="H1692" s="3" t="n">
        <v>139.736767</v>
      </c>
      <c r="I1692" t="inlineStr">
        <is>
          <t>OSM実測</t>
        </is>
      </c>
      <c r="J1692" t="n">
        <v>52</v>
      </c>
      <c r="K1692" t="n">
        <v>54</v>
      </c>
      <c r="L1692" t="n">
        <v>-40</v>
      </c>
      <c r="M1692" t="n">
        <v>14</v>
      </c>
      <c r="N1692" t="n">
        <v>0</v>
      </c>
      <c r="O1692" t="inlineStr">
        <is>
          <t>不可 #3</t>
        </is>
      </c>
      <c r="P1692" t="inlineStr">
        <is>
          <t>有り</t>
        </is>
      </c>
      <c r="R1692" s="4">
        <f>IF(COUNT($M1692:$N1692)=0,"",IF(AND(IF($N1692&lt;&gt;"",$N1692,$M1692)&lt;=0,$O1692&lt;&gt;"可"),"警告",""))</f>
        <v/>
      </c>
      <c r="S1692" s="4">
        <f>IF(COUNT($M1692:$N1692)=0,0,IF(IF($N1692&lt;&gt;"",$N1692,$M1692)&gt;=スコアリング基準!$B$20,スコアリング基準!$C$20,IF(IF($N1692&lt;&gt;"",$N1692,$M1692)&gt;=スコアリング基準!$B$21,スコアリング基準!$C$21,IF(IF($N1692&lt;&gt;"",$N1692,$M1692)&gt;0,スコアリング基準!$C$22,0))))</f>
        <v/>
      </c>
      <c r="T1692" s="4">
        <f>IF($O1692="可",スコアリング基準!$C$23,0)</f>
        <v/>
      </c>
      <c r="U1692" s="4">
        <f>IF(OR(COUNT($K1692:$L1692)&lt;2,$K1692=0),0,IF(ABS($L1692)/$K1692&lt;=スコアリング基準!$B$24,スコアリング基準!$C$24,IF(ABS($L1692)/$K1692&lt;=スコアリング基準!$B$25,スコアリング基準!$C$25,IF(ABS($L1692)/$K1692&lt;=スコアリング基準!$B$26,スコアリング基準!$C$26,0))))</f>
        <v/>
      </c>
      <c r="V1692" s="4">
        <f>IF($P1692="なし",スコアリング基準!$C$27,0)</f>
        <v/>
      </c>
      <c r="W1692" s="4">
        <f>IF($F1692="",0,IF(ISNUMBER($F1692),IF($F1692&lt;=スコアリング基準!$B$28,スコアリング基準!$C$28,スコアリング基準!$C$29),0))</f>
        <v/>
      </c>
      <c r="X1692" s="4">
        <f>IFERROR(VLOOKUP($B1692,スコアリング基準!$A$36:$B$46,2,FALSE),0)</f>
        <v/>
      </c>
      <c r="Y1692" s="4">
        <f>SUM($S1692:$X1692)</f>
        <v/>
      </c>
      <c r="Z1692" s="4">
        <f>IF(COUNT($M1692:$N1692)=0,"データ無",IF($Y1692&gt;=スコアリング基準!$B$30,"S",IF($Y1692&gt;=スコアリング基準!$B$31,"A",IF($Y1692&gt;=スコアリング基準!$B$32,"B","C"))))</f>
        <v/>
      </c>
      <c r="AA1692">
        <f>IFERROR(INDEX(実績DB!$I$3:$I$104,MATCH($B1692&amp;$C1692,実績DB!$J$3:$J$104,0)),"")</f>
        <v/>
      </c>
    </row>
    <row r="1693">
      <c r="A1693" t="n">
        <v>1691</v>
      </c>
      <c r="B1693" t="inlineStr">
        <is>
          <t>東京</t>
        </is>
      </c>
      <c r="C1693" t="inlineStr">
        <is>
          <t>東中野変電所</t>
        </is>
      </c>
      <c r="D1693" t="inlineStr">
        <is>
          <t>東京都</t>
        </is>
      </c>
      <c r="E1693" t="n">
        <v>66</v>
      </c>
      <c r="G1693" s="3" t="n">
        <v>35.641108</v>
      </c>
      <c r="H1693" s="3" t="n">
        <v>139.409941</v>
      </c>
      <c r="I1693" t="inlineStr">
        <is>
          <t>OSM実測</t>
        </is>
      </c>
      <c r="J1693" t="n">
        <v>57</v>
      </c>
      <c r="K1693" t="n">
        <v>59</v>
      </c>
      <c r="L1693" t="n">
        <v>-40</v>
      </c>
      <c r="M1693" t="n">
        <v>19</v>
      </c>
      <c r="N1693" t="n">
        <v>19</v>
      </c>
      <c r="O1693" t="inlineStr">
        <is>
          <t>不可 #3</t>
        </is>
      </c>
      <c r="P1693" t="inlineStr">
        <is>
          <t>なし</t>
        </is>
      </c>
      <c r="R1693" s="4">
        <f>IF(COUNT($M1693:$N1693)=0,"",IF(AND(IF($N1693&lt;&gt;"",$N1693,$M1693)&lt;=0,$O1693&lt;&gt;"可"),"警告",""))</f>
        <v/>
      </c>
      <c r="S1693" s="4">
        <f>IF(COUNT($M1693:$N1693)=0,0,IF(IF($N1693&lt;&gt;"",$N1693,$M1693)&gt;=スコアリング基準!$B$20,スコアリング基準!$C$20,IF(IF($N1693&lt;&gt;"",$N1693,$M1693)&gt;=スコアリング基準!$B$21,スコアリング基準!$C$21,IF(IF($N1693&lt;&gt;"",$N1693,$M1693)&gt;0,スコアリング基準!$C$22,0))))</f>
        <v/>
      </c>
      <c r="T1693" s="4">
        <f>IF($O1693="可",スコアリング基準!$C$23,0)</f>
        <v/>
      </c>
      <c r="U1693" s="4">
        <f>IF(OR(COUNT($K1693:$L1693)&lt;2,$K1693=0),0,IF(ABS($L1693)/$K1693&lt;=スコアリング基準!$B$24,スコアリング基準!$C$24,IF(ABS($L1693)/$K1693&lt;=スコアリング基準!$B$25,スコアリング基準!$C$25,IF(ABS($L1693)/$K1693&lt;=スコアリング基準!$B$26,スコアリング基準!$C$26,0))))</f>
        <v/>
      </c>
      <c r="V1693" s="4">
        <f>IF($P1693="なし",スコアリング基準!$C$27,0)</f>
        <v/>
      </c>
      <c r="W1693" s="4">
        <f>IF($F1693="",0,IF(ISNUMBER($F1693),IF($F1693&lt;=スコアリング基準!$B$28,スコアリング基準!$C$28,スコアリング基準!$C$29),0))</f>
        <v/>
      </c>
      <c r="X1693" s="4">
        <f>IFERROR(VLOOKUP($B1693,スコアリング基準!$A$36:$B$46,2,FALSE),0)</f>
        <v/>
      </c>
      <c r="Y1693" s="4">
        <f>SUM($S1693:$X1693)</f>
        <v/>
      </c>
      <c r="Z1693" s="4">
        <f>IF(COUNT($M1693:$N1693)=0,"データ無",IF($Y1693&gt;=スコアリング基準!$B$30,"S",IF($Y1693&gt;=スコアリング基準!$B$31,"A",IF($Y1693&gt;=スコアリング基準!$B$32,"B","C"))))</f>
        <v/>
      </c>
      <c r="AA1693">
        <f>IFERROR(INDEX(実績DB!$I$3:$I$104,MATCH($B1693&amp;$C1693,実績DB!$J$3:$J$104,0)),"")</f>
        <v/>
      </c>
    </row>
    <row r="1694">
      <c r="A1694" t="n">
        <v>1692</v>
      </c>
      <c r="B1694" t="inlineStr">
        <is>
          <t>東京</t>
        </is>
      </c>
      <c r="C1694" t="inlineStr">
        <is>
          <t>東久喜変電所</t>
        </is>
      </c>
      <c r="D1694" t="inlineStr">
        <is>
          <t>埼玉県</t>
        </is>
      </c>
      <c r="E1694" t="n">
        <v>66</v>
      </c>
      <c r="G1694" s="3" t="n">
        <v>36.05835</v>
      </c>
      <c r="H1694" s="3" t="n">
        <v>139.677601</v>
      </c>
      <c r="I1694" t="inlineStr">
        <is>
          <t>OSM実測</t>
        </is>
      </c>
      <c r="J1694" t="n">
        <v>57</v>
      </c>
      <c r="K1694" t="n">
        <v>59</v>
      </c>
      <c r="L1694" t="n">
        <v>-40</v>
      </c>
      <c r="M1694" t="n">
        <v>19</v>
      </c>
      <c r="N1694" t="n">
        <v>0</v>
      </c>
      <c r="O1694" t="inlineStr">
        <is>
          <t>不可 #3</t>
        </is>
      </c>
      <c r="P1694" t="inlineStr">
        <is>
          <t>有り</t>
        </is>
      </c>
      <c r="R1694" s="4">
        <f>IF(COUNT($M1694:$N1694)=0,"",IF(AND(IF($N1694&lt;&gt;"",$N1694,$M1694)&lt;=0,$O1694&lt;&gt;"可"),"警告",""))</f>
        <v/>
      </c>
      <c r="S1694" s="4">
        <f>IF(COUNT($M1694:$N1694)=0,0,IF(IF($N1694&lt;&gt;"",$N1694,$M1694)&gt;=スコアリング基準!$B$20,スコアリング基準!$C$20,IF(IF($N1694&lt;&gt;"",$N1694,$M1694)&gt;=スコアリング基準!$B$21,スコアリング基準!$C$21,IF(IF($N1694&lt;&gt;"",$N1694,$M1694)&gt;0,スコアリング基準!$C$22,0))))</f>
        <v/>
      </c>
      <c r="T1694" s="4">
        <f>IF($O1694="可",スコアリング基準!$C$23,0)</f>
        <v/>
      </c>
      <c r="U1694" s="4">
        <f>IF(OR(COUNT($K1694:$L1694)&lt;2,$K1694=0),0,IF(ABS($L1694)/$K1694&lt;=スコアリング基準!$B$24,スコアリング基準!$C$24,IF(ABS($L1694)/$K1694&lt;=スコアリング基準!$B$25,スコアリング基準!$C$25,IF(ABS($L1694)/$K1694&lt;=スコアリング基準!$B$26,スコアリング基準!$C$26,0))))</f>
        <v/>
      </c>
      <c r="V1694" s="4">
        <f>IF($P1694="なし",スコアリング基準!$C$27,0)</f>
        <v/>
      </c>
      <c r="W1694" s="4">
        <f>IF($F1694="",0,IF(ISNUMBER($F1694),IF($F1694&lt;=スコアリング基準!$B$28,スコアリング基準!$C$28,スコアリング基準!$C$29),0))</f>
        <v/>
      </c>
      <c r="X1694" s="4">
        <f>IFERROR(VLOOKUP($B1694,スコアリング基準!$A$36:$B$46,2,FALSE),0)</f>
        <v/>
      </c>
      <c r="Y1694" s="4">
        <f>SUM($S1694:$X1694)</f>
        <v/>
      </c>
      <c r="Z1694" s="4">
        <f>IF(COUNT($M1694:$N1694)=0,"データ無",IF($Y1694&gt;=スコアリング基準!$B$30,"S",IF($Y1694&gt;=スコアリング基準!$B$31,"A",IF($Y1694&gt;=スコアリング基準!$B$32,"B","C"))))</f>
        <v/>
      </c>
      <c r="AA1694">
        <f>IFERROR(INDEX(実績DB!$I$3:$I$104,MATCH($B1694&amp;$C1694,実績DB!$J$3:$J$104,0)),"")</f>
        <v/>
      </c>
    </row>
    <row r="1695">
      <c r="A1695" t="n">
        <v>1693</v>
      </c>
      <c r="B1695" t="inlineStr">
        <is>
          <t>東京</t>
        </is>
      </c>
      <c r="C1695" t="inlineStr">
        <is>
          <t>東亀有変電所</t>
        </is>
      </c>
      <c r="D1695" t="inlineStr">
        <is>
          <t>千葉県</t>
        </is>
      </c>
      <c r="E1695" t="n">
        <v>66</v>
      </c>
      <c r="G1695" s="3" t="n">
        <v>35.769329</v>
      </c>
      <c r="H1695" s="3" t="n">
        <v>139.851929</v>
      </c>
      <c r="I1695" t="inlineStr">
        <is>
          <t>OSM実測</t>
        </is>
      </c>
      <c r="J1695" t="n">
        <v>47</v>
      </c>
      <c r="K1695" t="n">
        <v>49</v>
      </c>
      <c r="L1695" t="n">
        <v>-40</v>
      </c>
      <c r="M1695" t="n">
        <v>9</v>
      </c>
      <c r="N1695" t="n">
        <v>0</v>
      </c>
      <c r="O1695" t="inlineStr">
        <is>
          <t>不可 #3</t>
        </is>
      </c>
      <c r="P1695" t="inlineStr">
        <is>
          <t>有り</t>
        </is>
      </c>
      <c r="R1695" s="4">
        <f>IF(COUNT($M1695:$N1695)=0,"",IF(AND(IF($N1695&lt;&gt;"",$N1695,$M1695)&lt;=0,$O1695&lt;&gt;"可"),"警告",""))</f>
        <v/>
      </c>
      <c r="S1695" s="4">
        <f>IF(COUNT($M1695:$N1695)=0,0,IF(IF($N1695&lt;&gt;"",$N1695,$M1695)&gt;=スコアリング基準!$B$20,スコアリング基準!$C$20,IF(IF($N1695&lt;&gt;"",$N1695,$M1695)&gt;=スコアリング基準!$B$21,スコアリング基準!$C$21,IF(IF($N1695&lt;&gt;"",$N1695,$M1695)&gt;0,スコアリング基準!$C$22,0))))</f>
        <v/>
      </c>
      <c r="T1695" s="4">
        <f>IF($O1695="可",スコアリング基準!$C$23,0)</f>
        <v/>
      </c>
      <c r="U1695" s="4">
        <f>IF(OR(COUNT($K1695:$L1695)&lt;2,$K1695=0),0,IF(ABS($L1695)/$K1695&lt;=スコアリング基準!$B$24,スコアリング基準!$C$24,IF(ABS($L1695)/$K1695&lt;=スコアリング基準!$B$25,スコアリング基準!$C$25,IF(ABS($L1695)/$K1695&lt;=スコアリング基準!$B$26,スコアリング基準!$C$26,0))))</f>
        <v/>
      </c>
      <c r="V1695" s="4">
        <f>IF($P1695="なし",スコアリング基準!$C$27,0)</f>
        <v/>
      </c>
      <c r="W1695" s="4">
        <f>IF($F1695="",0,IF(ISNUMBER($F1695),IF($F1695&lt;=スコアリング基準!$B$28,スコアリング基準!$C$28,スコアリング基準!$C$29),0))</f>
        <v/>
      </c>
      <c r="X1695" s="4">
        <f>IFERROR(VLOOKUP($B1695,スコアリング基準!$A$36:$B$46,2,FALSE),0)</f>
        <v/>
      </c>
      <c r="Y1695" s="4">
        <f>SUM($S1695:$X1695)</f>
        <v/>
      </c>
      <c r="Z1695" s="4">
        <f>IF(COUNT($M1695:$N1695)=0,"データ無",IF($Y1695&gt;=スコアリング基準!$B$30,"S",IF($Y1695&gt;=スコアリング基準!$B$31,"A",IF($Y1695&gt;=スコアリング基準!$B$32,"B","C"))))</f>
        <v/>
      </c>
      <c r="AA1695">
        <f>IFERROR(INDEX(実績DB!$I$3:$I$104,MATCH($B1695&amp;$C1695,実績DB!$J$3:$J$104,0)),"")</f>
        <v/>
      </c>
    </row>
    <row r="1696">
      <c r="A1696" t="n">
        <v>1694</v>
      </c>
      <c r="B1696" t="inlineStr">
        <is>
          <t>東京</t>
        </is>
      </c>
      <c r="C1696" t="inlineStr">
        <is>
          <t>東京電力 三鷹台変電所</t>
        </is>
      </c>
      <c r="D1696" t="inlineStr">
        <is>
          <t>東京都</t>
        </is>
      </c>
      <c r="E1696" t="n">
        <v>66</v>
      </c>
      <c r="G1696" s="3" t="n">
        <v>35.68801</v>
      </c>
      <c r="H1696" s="3" t="n">
        <v>139.588128</v>
      </c>
      <c r="I1696" t="inlineStr">
        <is>
          <t>OSM実測</t>
        </is>
      </c>
      <c r="J1696" t="n">
        <v>52</v>
      </c>
      <c r="K1696" t="n">
        <v>54</v>
      </c>
      <c r="L1696" t="n">
        <v>-40</v>
      </c>
      <c r="M1696" t="n">
        <v>14</v>
      </c>
      <c r="N1696" t="n">
        <v>14</v>
      </c>
      <c r="O1696" t="inlineStr">
        <is>
          <t>不可 #3</t>
        </is>
      </c>
      <c r="P1696" t="inlineStr">
        <is>
          <t>なし</t>
        </is>
      </c>
      <c r="R1696" s="4">
        <f>IF(COUNT($M1696:$N1696)=0,"",IF(AND(IF($N1696&lt;&gt;"",$N1696,$M1696)&lt;=0,$O1696&lt;&gt;"可"),"警告",""))</f>
        <v/>
      </c>
      <c r="S1696" s="4">
        <f>IF(COUNT($M1696:$N1696)=0,0,IF(IF($N1696&lt;&gt;"",$N1696,$M1696)&gt;=スコアリング基準!$B$20,スコアリング基準!$C$20,IF(IF($N1696&lt;&gt;"",$N1696,$M1696)&gt;=スコアリング基準!$B$21,スコアリング基準!$C$21,IF(IF($N1696&lt;&gt;"",$N1696,$M1696)&gt;0,スコアリング基準!$C$22,0))))</f>
        <v/>
      </c>
      <c r="T1696" s="4">
        <f>IF($O1696="可",スコアリング基準!$C$23,0)</f>
        <v/>
      </c>
      <c r="U1696" s="4">
        <f>IF(OR(COUNT($K1696:$L1696)&lt;2,$K1696=0),0,IF(ABS($L1696)/$K1696&lt;=スコアリング基準!$B$24,スコアリング基準!$C$24,IF(ABS($L1696)/$K1696&lt;=スコアリング基準!$B$25,スコアリング基準!$C$25,IF(ABS($L1696)/$K1696&lt;=スコアリング基準!$B$26,スコアリング基準!$C$26,0))))</f>
        <v/>
      </c>
      <c r="V1696" s="4">
        <f>IF($P1696="なし",スコアリング基準!$C$27,0)</f>
        <v/>
      </c>
      <c r="W1696" s="4">
        <f>IF($F1696="",0,IF(ISNUMBER($F1696),IF($F1696&lt;=スコアリング基準!$B$28,スコアリング基準!$C$28,スコアリング基準!$C$29),0))</f>
        <v/>
      </c>
      <c r="X1696" s="4">
        <f>IFERROR(VLOOKUP($B1696,スコアリング基準!$A$36:$B$46,2,FALSE),0)</f>
        <v/>
      </c>
      <c r="Y1696" s="4">
        <f>SUM($S1696:$X1696)</f>
        <v/>
      </c>
      <c r="Z1696" s="4">
        <f>IF(COUNT($M1696:$N1696)=0,"データ無",IF($Y1696&gt;=スコアリング基準!$B$30,"S",IF($Y1696&gt;=スコアリング基準!$B$31,"A",IF($Y1696&gt;=スコアリング基準!$B$32,"B","C"))))</f>
        <v/>
      </c>
      <c r="AA1696">
        <f>IFERROR(INDEX(実績DB!$I$3:$I$104,MATCH($B1696&amp;$C1696,実績DB!$J$3:$J$104,0)),"")</f>
        <v/>
      </c>
    </row>
    <row r="1697">
      <c r="A1697" t="n">
        <v>1695</v>
      </c>
      <c r="B1697" t="inlineStr">
        <is>
          <t>東京</t>
        </is>
      </c>
      <c r="C1697" t="inlineStr">
        <is>
          <t>東北野変電所</t>
        </is>
      </c>
      <c r="D1697" t="inlineStr">
        <is>
          <t>埼玉県</t>
        </is>
      </c>
      <c r="E1697" t="n">
        <v>66</v>
      </c>
      <c r="G1697" s="3" t="n">
        <v>35.820483</v>
      </c>
      <c r="H1697" s="3" t="n">
        <v>139.572816</v>
      </c>
      <c r="I1697" t="inlineStr">
        <is>
          <t>OSM実測</t>
        </is>
      </c>
      <c r="J1697" t="n">
        <v>57</v>
      </c>
      <c r="K1697" t="n">
        <v>59</v>
      </c>
      <c r="L1697" t="n">
        <v>-40</v>
      </c>
      <c r="M1697" t="n">
        <v>19</v>
      </c>
      <c r="N1697" t="n">
        <v>0</v>
      </c>
      <c r="O1697" t="inlineStr">
        <is>
          <t>不可 #3</t>
        </is>
      </c>
      <c r="P1697" t="inlineStr">
        <is>
          <t>有り</t>
        </is>
      </c>
      <c r="R1697" s="4">
        <f>IF(COUNT($M1697:$N1697)=0,"",IF(AND(IF($N1697&lt;&gt;"",$N1697,$M1697)&lt;=0,$O1697&lt;&gt;"可"),"警告",""))</f>
        <v/>
      </c>
      <c r="S1697" s="4">
        <f>IF(COUNT($M1697:$N1697)=0,0,IF(IF($N1697&lt;&gt;"",$N1697,$M1697)&gt;=スコアリング基準!$B$20,スコアリング基準!$C$20,IF(IF($N1697&lt;&gt;"",$N1697,$M1697)&gt;=スコアリング基準!$B$21,スコアリング基準!$C$21,IF(IF($N1697&lt;&gt;"",$N1697,$M1697)&gt;0,スコアリング基準!$C$22,0))))</f>
        <v/>
      </c>
      <c r="T1697" s="4">
        <f>IF($O1697="可",スコアリング基準!$C$23,0)</f>
        <v/>
      </c>
      <c r="U1697" s="4">
        <f>IF(OR(COUNT($K1697:$L1697)&lt;2,$K1697=0),0,IF(ABS($L1697)/$K1697&lt;=スコアリング基準!$B$24,スコアリング基準!$C$24,IF(ABS($L1697)/$K1697&lt;=スコアリング基準!$B$25,スコアリング基準!$C$25,IF(ABS($L1697)/$K1697&lt;=スコアリング基準!$B$26,スコアリング基準!$C$26,0))))</f>
        <v/>
      </c>
      <c r="V1697" s="4">
        <f>IF($P1697="なし",スコアリング基準!$C$27,0)</f>
        <v/>
      </c>
      <c r="W1697" s="4">
        <f>IF($F1697="",0,IF(ISNUMBER($F1697),IF($F1697&lt;=スコアリング基準!$B$28,スコアリング基準!$C$28,スコアリング基準!$C$29),0))</f>
        <v/>
      </c>
      <c r="X1697" s="4">
        <f>IFERROR(VLOOKUP($B1697,スコアリング基準!$A$36:$B$46,2,FALSE),0)</f>
        <v/>
      </c>
      <c r="Y1697" s="4">
        <f>SUM($S1697:$X1697)</f>
        <v/>
      </c>
      <c r="Z1697" s="4">
        <f>IF(COUNT($M1697:$N1697)=0,"データ無",IF($Y1697&gt;=スコアリング基準!$B$30,"S",IF($Y1697&gt;=スコアリング基準!$B$31,"A",IF($Y1697&gt;=スコアリング基準!$B$32,"B","C"))))</f>
        <v/>
      </c>
      <c r="AA1697">
        <f>IFERROR(INDEX(実績DB!$I$3:$I$104,MATCH($B1697&amp;$C1697,実績DB!$J$3:$J$104,0)),"")</f>
        <v/>
      </c>
    </row>
    <row r="1698">
      <c r="A1698" t="n">
        <v>1696</v>
      </c>
      <c r="B1698" t="inlineStr">
        <is>
          <t>東京</t>
        </is>
      </c>
      <c r="C1698" t="inlineStr">
        <is>
          <t>東取手変電所</t>
        </is>
      </c>
      <c r="D1698" t="inlineStr">
        <is>
          <t>茨城県</t>
        </is>
      </c>
      <c r="E1698" t="n">
        <v>66</v>
      </c>
      <c r="G1698" s="3" t="n">
        <v>35.892774</v>
      </c>
      <c r="H1698" s="3" t="n">
        <v>140.08423</v>
      </c>
      <c r="I1698" t="inlineStr">
        <is>
          <t>OSM実測</t>
        </is>
      </c>
      <c r="J1698" t="n">
        <v>38</v>
      </c>
      <c r="K1698" t="n">
        <v>39</v>
      </c>
      <c r="L1698" t="n">
        <v>-20</v>
      </c>
      <c r="M1698" t="n">
        <v>19</v>
      </c>
      <c r="N1698" t="n">
        <v>0</v>
      </c>
      <c r="O1698" t="inlineStr">
        <is>
          <t>不可 #3</t>
        </is>
      </c>
      <c r="P1698" t="inlineStr">
        <is>
          <t>有り</t>
        </is>
      </c>
      <c r="R1698" s="4">
        <f>IF(COUNT($M1698:$N1698)=0,"",IF(AND(IF($N1698&lt;&gt;"",$N1698,$M1698)&lt;=0,$O1698&lt;&gt;"可"),"警告",""))</f>
        <v/>
      </c>
      <c r="S1698" s="4">
        <f>IF(COUNT($M1698:$N1698)=0,0,IF(IF($N1698&lt;&gt;"",$N1698,$M1698)&gt;=スコアリング基準!$B$20,スコアリング基準!$C$20,IF(IF($N1698&lt;&gt;"",$N1698,$M1698)&gt;=スコアリング基準!$B$21,スコアリング基準!$C$21,IF(IF($N1698&lt;&gt;"",$N1698,$M1698)&gt;0,スコアリング基準!$C$22,0))))</f>
        <v/>
      </c>
      <c r="T1698" s="4">
        <f>IF($O1698="可",スコアリング基準!$C$23,0)</f>
        <v/>
      </c>
      <c r="U1698" s="4">
        <f>IF(OR(COUNT($K1698:$L1698)&lt;2,$K1698=0),0,IF(ABS($L1698)/$K1698&lt;=スコアリング基準!$B$24,スコアリング基準!$C$24,IF(ABS($L1698)/$K1698&lt;=スコアリング基準!$B$25,スコアリング基準!$C$25,IF(ABS($L1698)/$K1698&lt;=スコアリング基準!$B$26,スコアリング基準!$C$26,0))))</f>
        <v/>
      </c>
      <c r="V1698" s="4">
        <f>IF($P1698="なし",スコアリング基準!$C$27,0)</f>
        <v/>
      </c>
      <c r="W1698" s="4">
        <f>IF($F1698="",0,IF(ISNUMBER($F1698),IF($F1698&lt;=スコアリング基準!$B$28,スコアリング基準!$C$28,スコアリング基準!$C$29),0))</f>
        <v/>
      </c>
      <c r="X1698" s="4">
        <f>IFERROR(VLOOKUP($B1698,スコアリング基準!$A$36:$B$46,2,FALSE),0)</f>
        <v/>
      </c>
      <c r="Y1698" s="4">
        <f>SUM($S1698:$X1698)</f>
        <v/>
      </c>
      <c r="Z1698" s="4">
        <f>IF(COUNT($M1698:$N1698)=0,"データ無",IF($Y1698&gt;=スコアリング基準!$B$30,"S",IF($Y1698&gt;=スコアリング基準!$B$31,"A",IF($Y1698&gt;=スコアリング基準!$B$32,"B","C"))))</f>
        <v/>
      </c>
      <c r="AA1698">
        <f>IFERROR(INDEX(実績DB!$I$3:$I$104,MATCH($B1698&amp;$C1698,実績DB!$J$3:$J$104,0)),"")</f>
        <v/>
      </c>
    </row>
    <row r="1699">
      <c r="A1699" t="n">
        <v>1697</v>
      </c>
      <c r="B1699" t="inlineStr">
        <is>
          <t>東京</t>
        </is>
      </c>
      <c r="C1699" t="inlineStr">
        <is>
          <t>東尾久変電所</t>
        </is>
      </c>
      <c r="D1699" t="inlineStr">
        <is>
          <t>埼玉県</t>
        </is>
      </c>
      <c r="E1699" t="n">
        <v>66</v>
      </c>
      <c r="G1699" s="3" t="n">
        <v>35.75291</v>
      </c>
      <c r="H1699" s="3" t="n">
        <v>139.780363</v>
      </c>
      <c r="I1699" t="inlineStr">
        <is>
          <t>OSM実測</t>
        </is>
      </c>
      <c r="J1699" t="n">
        <v>38</v>
      </c>
      <c r="K1699" t="n">
        <v>39</v>
      </c>
      <c r="L1699" t="n">
        <v>-20</v>
      </c>
      <c r="M1699" t="n">
        <v>19</v>
      </c>
      <c r="N1699" t="n">
        <v>0</v>
      </c>
      <c r="O1699" t="inlineStr">
        <is>
          <t>不可 #3</t>
        </is>
      </c>
      <c r="P1699" t="inlineStr">
        <is>
          <t>有り</t>
        </is>
      </c>
      <c r="R1699" s="4">
        <f>IF(COUNT($M1699:$N1699)=0,"",IF(AND(IF($N1699&lt;&gt;"",$N1699,$M1699)&lt;=0,$O1699&lt;&gt;"可"),"警告",""))</f>
        <v/>
      </c>
      <c r="S1699" s="4">
        <f>IF(COUNT($M1699:$N1699)=0,0,IF(IF($N1699&lt;&gt;"",$N1699,$M1699)&gt;=スコアリング基準!$B$20,スコアリング基準!$C$20,IF(IF($N1699&lt;&gt;"",$N1699,$M1699)&gt;=スコアリング基準!$B$21,スコアリング基準!$C$21,IF(IF($N1699&lt;&gt;"",$N1699,$M1699)&gt;0,スコアリング基準!$C$22,0))))</f>
        <v/>
      </c>
      <c r="T1699" s="4">
        <f>IF($O1699="可",スコアリング基準!$C$23,0)</f>
        <v/>
      </c>
      <c r="U1699" s="4">
        <f>IF(OR(COUNT($K1699:$L1699)&lt;2,$K1699=0),0,IF(ABS($L1699)/$K1699&lt;=スコアリング基準!$B$24,スコアリング基準!$C$24,IF(ABS($L1699)/$K1699&lt;=スコアリング基準!$B$25,スコアリング基準!$C$25,IF(ABS($L1699)/$K1699&lt;=スコアリング基準!$B$26,スコアリング基準!$C$26,0))))</f>
        <v/>
      </c>
      <c r="V1699" s="4">
        <f>IF($P1699="なし",スコアリング基準!$C$27,0)</f>
        <v/>
      </c>
      <c r="W1699" s="4">
        <f>IF($F1699="",0,IF(ISNUMBER($F1699),IF($F1699&lt;=スコアリング基準!$B$28,スコアリング基準!$C$28,スコアリング基準!$C$29),0))</f>
        <v/>
      </c>
      <c r="X1699" s="4">
        <f>IFERROR(VLOOKUP($B1699,スコアリング基準!$A$36:$B$46,2,FALSE),0)</f>
        <v/>
      </c>
      <c r="Y1699" s="4">
        <f>SUM($S1699:$X1699)</f>
        <v/>
      </c>
      <c r="Z1699" s="4">
        <f>IF(COUNT($M1699:$N1699)=0,"データ無",IF($Y1699&gt;=スコアリング基準!$B$30,"S",IF($Y1699&gt;=スコアリング基準!$B$31,"A",IF($Y1699&gt;=スコアリング基準!$B$32,"B","C"))))</f>
        <v/>
      </c>
      <c r="AA1699">
        <f>IFERROR(INDEX(実績DB!$I$3:$I$104,MATCH($B1699&amp;$C1699,実績DB!$J$3:$J$104,0)),"")</f>
        <v/>
      </c>
    </row>
    <row r="1700">
      <c r="A1700" t="n">
        <v>1698</v>
      </c>
      <c r="B1700" t="inlineStr">
        <is>
          <t>東京</t>
        </is>
      </c>
      <c r="C1700" t="inlineStr">
        <is>
          <t>東山変電所</t>
        </is>
      </c>
      <c r="D1700" t="inlineStr">
        <is>
          <t>栃木県</t>
        </is>
      </c>
      <c r="E1700" t="n">
        <v>66</v>
      </c>
      <c r="G1700" s="3" t="n">
        <v>36.336731</v>
      </c>
      <c r="H1700" s="3" t="n">
        <v>139.461229</v>
      </c>
      <c r="I1700" t="inlineStr">
        <is>
          <t>OSM実測</t>
        </is>
      </c>
      <c r="J1700" t="n">
        <v>38</v>
      </c>
      <c r="K1700" t="n">
        <v>39</v>
      </c>
      <c r="L1700" t="n">
        <v>-33</v>
      </c>
      <c r="M1700" t="n">
        <v>6</v>
      </c>
      <c r="N1700" t="n">
        <v>6</v>
      </c>
      <c r="O1700" t="inlineStr">
        <is>
          <t>不可 #3</t>
        </is>
      </c>
      <c r="P1700" t="inlineStr">
        <is>
          <t>なし</t>
        </is>
      </c>
      <c r="R1700" s="4">
        <f>IF(COUNT($M1700:$N1700)=0,"",IF(AND(IF($N1700&lt;&gt;"",$N1700,$M1700)&lt;=0,$O1700&lt;&gt;"可"),"警告",""))</f>
        <v/>
      </c>
      <c r="S1700" s="4">
        <f>IF(COUNT($M1700:$N1700)=0,0,IF(IF($N1700&lt;&gt;"",$N1700,$M1700)&gt;=スコアリング基準!$B$20,スコアリング基準!$C$20,IF(IF($N1700&lt;&gt;"",$N1700,$M1700)&gt;=スコアリング基準!$B$21,スコアリング基準!$C$21,IF(IF($N1700&lt;&gt;"",$N1700,$M1700)&gt;0,スコアリング基準!$C$22,0))))</f>
        <v/>
      </c>
      <c r="T1700" s="4">
        <f>IF($O1700="可",スコアリング基準!$C$23,0)</f>
        <v/>
      </c>
      <c r="U1700" s="4">
        <f>IF(OR(COUNT($K1700:$L1700)&lt;2,$K1700=0),0,IF(ABS($L1700)/$K1700&lt;=スコアリング基準!$B$24,スコアリング基準!$C$24,IF(ABS($L1700)/$K1700&lt;=スコアリング基準!$B$25,スコアリング基準!$C$25,IF(ABS($L1700)/$K1700&lt;=スコアリング基準!$B$26,スコアリング基準!$C$26,0))))</f>
        <v/>
      </c>
      <c r="V1700" s="4">
        <f>IF($P1700="なし",スコアリング基準!$C$27,0)</f>
        <v/>
      </c>
      <c r="W1700" s="4">
        <f>IF($F1700="",0,IF(ISNUMBER($F1700),IF($F1700&lt;=スコアリング基準!$B$28,スコアリング基準!$C$28,スコアリング基準!$C$29),0))</f>
        <v/>
      </c>
      <c r="X1700" s="4">
        <f>IFERROR(VLOOKUP($B1700,スコアリング基準!$A$36:$B$46,2,FALSE),0)</f>
        <v/>
      </c>
      <c r="Y1700" s="4">
        <f>SUM($S1700:$X1700)</f>
        <v/>
      </c>
      <c r="Z1700" s="4">
        <f>IF(COUNT($M1700:$N1700)=0,"データ無",IF($Y1700&gt;=スコアリング基準!$B$30,"S",IF($Y1700&gt;=スコアリング基準!$B$31,"A",IF($Y1700&gt;=スコアリング基準!$B$32,"B","C"))))</f>
        <v/>
      </c>
      <c r="AA1700">
        <f>IFERROR(INDEX(実績DB!$I$3:$I$104,MATCH($B1700&amp;$C1700,実績DB!$J$3:$J$104,0)),"")</f>
        <v/>
      </c>
    </row>
    <row r="1701">
      <c r="A1701" t="n">
        <v>1699</v>
      </c>
      <c r="B1701" t="inlineStr">
        <is>
          <t>東京</t>
        </is>
      </c>
      <c r="C1701" t="inlineStr">
        <is>
          <t>東川口変電所</t>
        </is>
      </c>
      <c r="D1701" t="inlineStr">
        <is>
          <t>埼玉県</t>
        </is>
      </c>
      <c r="E1701" t="n">
        <v>66</v>
      </c>
      <c r="G1701" s="3" t="n">
        <v>35.79681</v>
      </c>
      <c r="H1701" s="3" t="n">
        <v>139.736223</v>
      </c>
      <c r="I1701" t="inlineStr">
        <is>
          <t>OSM実測</t>
        </is>
      </c>
      <c r="J1701" t="n">
        <v>38</v>
      </c>
      <c r="K1701" t="n">
        <v>39</v>
      </c>
      <c r="L1701" t="n">
        <v>-20</v>
      </c>
      <c r="M1701" t="n">
        <v>19</v>
      </c>
      <c r="N1701" t="n">
        <v>0</v>
      </c>
      <c r="O1701" t="inlineStr">
        <is>
          <t>不可 #3</t>
        </is>
      </c>
      <c r="P1701" t="inlineStr">
        <is>
          <t>有り</t>
        </is>
      </c>
      <c r="R1701" s="4">
        <f>IF(COUNT($M1701:$N1701)=0,"",IF(AND(IF($N1701&lt;&gt;"",$N1701,$M1701)&lt;=0,$O1701&lt;&gt;"可"),"警告",""))</f>
        <v/>
      </c>
      <c r="S1701" s="4">
        <f>IF(COUNT($M1701:$N1701)=0,0,IF(IF($N1701&lt;&gt;"",$N1701,$M1701)&gt;=スコアリング基準!$B$20,スコアリング基準!$C$20,IF(IF($N1701&lt;&gt;"",$N1701,$M1701)&gt;=スコアリング基準!$B$21,スコアリング基準!$C$21,IF(IF($N1701&lt;&gt;"",$N1701,$M1701)&gt;0,スコアリング基準!$C$22,0))))</f>
        <v/>
      </c>
      <c r="T1701" s="4">
        <f>IF($O1701="可",スコアリング基準!$C$23,0)</f>
        <v/>
      </c>
      <c r="U1701" s="4">
        <f>IF(OR(COUNT($K1701:$L1701)&lt;2,$K1701=0),0,IF(ABS($L1701)/$K1701&lt;=スコアリング基準!$B$24,スコアリング基準!$C$24,IF(ABS($L1701)/$K1701&lt;=スコアリング基準!$B$25,スコアリング基準!$C$25,IF(ABS($L1701)/$K1701&lt;=スコアリング基準!$B$26,スコアリング基準!$C$26,0))))</f>
        <v/>
      </c>
      <c r="V1701" s="4">
        <f>IF($P1701="なし",スコアリング基準!$C$27,0)</f>
        <v/>
      </c>
      <c r="W1701" s="4">
        <f>IF($F1701="",0,IF(ISNUMBER($F1701),IF($F1701&lt;=スコアリング基準!$B$28,スコアリング基準!$C$28,スコアリング基準!$C$29),0))</f>
        <v/>
      </c>
      <c r="X1701" s="4">
        <f>IFERROR(VLOOKUP($B1701,スコアリング基準!$A$36:$B$46,2,FALSE),0)</f>
        <v/>
      </c>
      <c r="Y1701" s="4">
        <f>SUM($S1701:$X1701)</f>
        <v/>
      </c>
      <c r="Z1701" s="4">
        <f>IF(COUNT($M1701:$N1701)=0,"データ無",IF($Y1701&gt;=スコアリング基準!$B$30,"S",IF($Y1701&gt;=スコアリング基準!$B$31,"A",IF($Y1701&gt;=スコアリング基準!$B$32,"B","C"))))</f>
        <v/>
      </c>
      <c r="AA1701">
        <f>IFERROR(INDEX(実績DB!$I$3:$I$104,MATCH($B1701&amp;$C1701,実績DB!$J$3:$J$104,0)),"")</f>
        <v/>
      </c>
    </row>
    <row r="1702">
      <c r="A1702" t="n">
        <v>1700</v>
      </c>
      <c r="B1702" t="inlineStr">
        <is>
          <t>東京</t>
        </is>
      </c>
      <c r="C1702" t="inlineStr">
        <is>
          <t>東川崎変電所</t>
        </is>
      </c>
      <c r="D1702" t="inlineStr">
        <is>
          <t>神奈川県</t>
        </is>
      </c>
      <c r="E1702" t="n">
        <v>66</v>
      </c>
      <c r="G1702" s="3" t="n">
        <v>35.514695</v>
      </c>
      <c r="H1702" s="3" t="n">
        <v>139.75989</v>
      </c>
      <c r="I1702" t="inlineStr">
        <is>
          <t>OSM実測</t>
        </is>
      </c>
      <c r="J1702" t="n">
        <v>500</v>
      </c>
      <c r="K1702" t="n">
        <v>340</v>
      </c>
      <c r="L1702" t="n">
        <v>-85</v>
      </c>
      <c r="O1702" t="inlineStr">
        <is>
          <t>可</t>
        </is>
      </c>
      <c r="P1702" t="inlineStr">
        <is>
          <t>有り</t>
        </is>
      </c>
      <c r="R1702" s="4">
        <f>IF(COUNT($M1702:$N1702)=0,"",IF(AND(IF($N1702&lt;&gt;"",$N1702,$M1702)&lt;=0,$O1702&lt;&gt;"可"),"警告",""))</f>
        <v/>
      </c>
      <c r="S1702" s="4">
        <f>IF(COUNT($M1702:$N1702)=0,0,IF(IF($N1702&lt;&gt;"",$N1702,$M1702)&gt;=スコアリング基準!$B$20,スコアリング基準!$C$20,IF(IF($N1702&lt;&gt;"",$N1702,$M1702)&gt;=スコアリング基準!$B$21,スコアリング基準!$C$21,IF(IF($N1702&lt;&gt;"",$N1702,$M1702)&gt;0,スコアリング基準!$C$22,0))))</f>
        <v/>
      </c>
      <c r="T1702" s="4">
        <f>IF($O1702="可",スコアリング基準!$C$23,0)</f>
        <v/>
      </c>
      <c r="U1702" s="4">
        <f>IF(OR(COUNT($K1702:$L1702)&lt;2,$K1702=0),0,IF(ABS($L1702)/$K1702&lt;=スコアリング基準!$B$24,スコアリング基準!$C$24,IF(ABS($L1702)/$K1702&lt;=スコアリング基準!$B$25,スコアリング基準!$C$25,IF(ABS($L1702)/$K1702&lt;=スコアリング基準!$B$26,スコアリング基準!$C$26,0))))</f>
        <v/>
      </c>
      <c r="V1702" s="4">
        <f>IF($P1702="なし",スコアリング基準!$C$27,0)</f>
        <v/>
      </c>
      <c r="W1702" s="4">
        <f>IF($F1702="",0,IF(ISNUMBER($F1702),IF($F1702&lt;=スコアリング基準!$B$28,スコアリング基準!$C$28,スコアリング基準!$C$29),0))</f>
        <v/>
      </c>
      <c r="X1702" s="4">
        <f>IFERROR(VLOOKUP($B1702,スコアリング基準!$A$36:$B$46,2,FALSE),0)</f>
        <v/>
      </c>
      <c r="Y1702" s="4">
        <f>SUM($S1702:$X1702)</f>
        <v/>
      </c>
      <c r="Z1702" s="4">
        <f>IF(COUNT($M1702:$N1702)=0,"データ無",IF($Y1702&gt;=スコアリング基準!$B$30,"S",IF($Y1702&gt;=スコアリング基準!$B$31,"A",IF($Y1702&gt;=スコアリング基準!$B$32,"B","C"))))</f>
        <v/>
      </c>
      <c r="AA1702">
        <f>IFERROR(INDEX(実績DB!$I$3:$I$104,MATCH($B1702&amp;$C1702,実績DB!$J$3:$J$104,0)),"")</f>
        <v/>
      </c>
    </row>
    <row r="1703">
      <c r="A1703" t="n">
        <v>1701</v>
      </c>
      <c r="B1703" t="inlineStr">
        <is>
          <t>東京</t>
        </is>
      </c>
      <c r="C1703" t="inlineStr">
        <is>
          <t>東松山変電所</t>
        </is>
      </c>
      <c r="D1703" t="inlineStr">
        <is>
          <t>埼玉県</t>
        </is>
      </c>
      <c r="E1703" t="n">
        <v>66</v>
      </c>
      <c r="G1703" s="3" t="n">
        <v>36.04711</v>
      </c>
      <c r="H1703" s="3" t="n">
        <v>139.383579</v>
      </c>
      <c r="I1703" t="inlineStr">
        <is>
          <t>OSM実測</t>
        </is>
      </c>
      <c r="J1703" t="n">
        <v>52</v>
      </c>
      <c r="K1703" t="n">
        <v>54</v>
      </c>
      <c r="L1703" t="n">
        <v>-54</v>
      </c>
      <c r="M1703" t="n">
        <v>0</v>
      </c>
      <c r="N1703" t="n">
        <v>0</v>
      </c>
      <c r="O1703" t="inlineStr">
        <is>
          <t>不可 #3</t>
        </is>
      </c>
      <c r="P1703" t="inlineStr">
        <is>
          <t>有り</t>
        </is>
      </c>
      <c r="R1703" s="4">
        <f>IF(COUNT($M1703:$N1703)=0,"",IF(AND(IF($N1703&lt;&gt;"",$N1703,$M1703)&lt;=0,$O1703&lt;&gt;"可"),"警告",""))</f>
        <v/>
      </c>
      <c r="S1703" s="4">
        <f>IF(COUNT($M1703:$N1703)=0,0,IF(IF($N1703&lt;&gt;"",$N1703,$M1703)&gt;=スコアリング基準!$B$20,スコアリング基準!$C$20,IF(IF($N1703&lt;&gt;"",$N1703,$M1703)&gt;=スコアリング基準!$B$21,スコアリング基準!$C$21,IF(IF($N1703&lt;&gt;"",$N1703,$M1703)&gt;0,スコアリング基準!$C$22,0))))</f>
        <v/>
      </c>
      <c r="T1703" s="4">
        <f>IF($O1703="可",スコアリング基準!$C$23,0)</f>
        <v/>
      </c>
      <c r="U1703" s="4">
        <f>IF(OR(COUNT($K1703:$L1703)&lt;2,$K1703=0),0,IF(ABS($L1703)/$K1703&lt;=スコアリング基準!$B$24,スコアリング基準!$C$24,IF(ABS($L1703)/$K1703&lt;=スコアリング基準!$B$25,スコアリング基準!$C$25,IF(ABS($L1703)/$K1703&lt;=スコアリング基準!$B$26,スコアリング基準!$C$26,0))))</f>
        <v/>
      </c>
      <c r="V1703" s="4">
        <f>IF($P1703="なし",スコアリング基準!$C$27,0)</f>
        <v/>
      </c>
      <c r="W1703" s="4">
        <f>IF($F1703="",0,IF(ISNUMBER($F1703),IF($F1703&lt;=スコアリング基準!$B$28,スコアリング基準!$C$28,スコアリング基準!$C$29),0))</f>
        <v/>
      </c>
      <c r="X1703" s="4">
        <f>IFERROR(VLOOKUP($B1703,スコアリング基準!$A$36:$B$46,2,FALSE),0)</f>
        <v/>
      </c>
      <c r="Y1703" s="4">
        <f>SUM($S1703:$X1703)</f>
        <v/>
      </c>
      <c r="Z1703" s="4">
        <f>IF(COUNT($M1703:$N1703)=0,"データ無",IF($Y1703&gt;=スコアリング基準!$B$30,"S",IF($Y1703&gt;=スコアリング基準!$B$31,"A",IF($Y1703&gt;=スコアリング基準!$B$32,"B","C"))))</f>
        <v/>
      </c>
      <c r="AA1703">
        <f>IFERROR(INDEX(実績DB!$I$3:$I$104,MATCH($B1703&amp;$C1703,実績DB!$J$3:$J$104,0)),"")</f>
        <v/>
      </c>
    </row>
    <row r="1704">
      <c r="A1704" t="n">
        <v>1702</v>
      </c>
      <c r="B1704" t="inlineStr">
        <is>
          <t>東京</t>
        </is>
      </c>
      <c r="C1704" t="inlineStr">
        <is>
          <t>東橋本変電所</t>
        </is>
      </c>
      <c r="D1704" t="inlineStr">
        <is>
          <t>東京都</t>
        </is>
      </c>
      <c r="E1704" t="n">
        <v>66</v>
      </c>
      <c r="G1704" s="3" t="n">
        <v>35.594916</v>
      </c>
      <c r="H1704" s="3" t="n">
        <v>139.356848</v>
      </c>
      <c r="I1704" t="inlineStr">
        <is>
          <t>OSM実測</t>
        </is>
      </c>
      <c r="J1704" t="n">
        <v>57</v>
      </c>
      <c r="K1704" t="n">
        <v>59</v>
      </c>
      <c r="L1704" t="n">
        <v>-40</v>
      </c>
      <c r="M1704" t="n">
        <v>19</v>
      </c>
      <c r="N1704" t="n">
        <v>0</v>
      </c>
      <c r="O1704" t="inlineStr">
        <is>
          <t>不可 #3</t>
        </is>
      </c>
      <c r="P1704" t="inlineStr">
        <is>
          <t>有り</t>
        </is>
      </c>
      <c r="R1704" s="4">
        <f>IF(COUNT($M1704:$N1704)=0,"",IF(AND(IF($N1704&lt;&gt;"",$N1704,$M1704)&lt;=0,$O1704&lt;&gt;"可"),"警告",""))</f>
        <v/>
      </c>
      <c r="S1704" s="4">
        <f>IF(COUNT($M1704:$N1704)=0,0,IF(IF($N1704&lt;&gt;"",$N1704,$M1704)&gt;=スコアリング基準!$B$20,スコアリング基準!$C$20,IF(IF($N1704&lt;&gt;"",$N1704,$M1704)&gt;=スコアリング基準!$B$21,スコアリング基準!$C$21,IF(IF($N1704&lt;&gt;"",$N1704,$M1704)&gt;0,スコアリング基準!$C$22,0))))</f>
        <v/>
      </c>
      <c r="T1704" s="4">
        <f>IF($O1704="可",スコアリング基準!$C$23,0)</f>
        <v/>
      </c>
      <c r="U1704" s="4">
        <f>IF(OR(COUNT($K1704:$L1704)&lt;2,$K1704=0),0,IF(ABS($L1704)/$K1704&lt;=スコアリング基準!$B$24,スコアリング基準!$C$24,IF(ABS($L1704)/$K1704&lt;=スコアリング基準!$B$25,スコアリング基準!$C$25,IF(ABS($L1704)/$K1704&lt;=スコアリング基準!$B$26,スコアリング基準!$C$26,0))))</f>
        <v/>
      </c>
      <c r="V1704" s="4">
        <f>IF($P1704="なし",スコアリング基準!$C$27,0)</f>
        <v/>
      </c>
      <c r="W1704" s="4">
        <f>IF($F1704="",0,IF(ISNUMBER($F1704),IF($F1704&lt;=スコアリング基準!$B$28,スコアリング基準!$C$28,スコアリング基準!$C$29),0))</f>
        <v/>
      </c>
      <c r="X1704" s="4">
        <f>IFERROR(VLOOKUP($B1704,スコアリング基準!$A$36:$B$46,2,FALSE),0)</f>
        <v/>
      </c>
      <c r="Y1704" s="4">
        <f>SUM($S1704:$X1704)</f>
        <v/>
      </c>
      <c r="Z1704" s="4">
        <f>IF(COUNT($M1704:$N1704)=0,"データ無",IF($Y1704&gt;=スコアリング基準!$B$30,"S",IF($Y1704&gt;=スコアリング基準!$B$31,"A",IF($Y1704&gt;=スコアリング基準!$B$32,"B","C"))))</f>
        <v/>
      </c>
      <c r="AA1704">
        <f>IFERROR(INDEX(実績DB!$I$3:$I$104,MATCH($B1704&amp;$C1704,実績DB!$J$3:$J$104,0)),"")</f>
        <v/>
      </c>
    </row>
    <row r="1705">
      <c r="A1705" t="n">
        <v>1703</v>
      </c>
      <c r="B1705" t="inlineStr">
        <is>
          <t>東京</t>
        </is>
      </c>
      <c r="C1705" t="inlineStr">
        <is>
          <t>東池袋変電所</t>
        </is>
      </c>
      <c r="D1705" t="inlineStr">
        <is>
          <t>東京都</t>
        </is>
      </c>
      <c r="E1705" t="n">
        <v>66</v>
      </c>
      <c r="G1705" s="3" t="n">
        <v>35.732267</v>
      </c>
      <c r="H1705" s="3" t="n">
        <v>139.717201</v>
      </c>
      <c r="I1705" t="inlineStr">
        <is>
          <t>OSM実測</t>
        </is>
      </c>
      <c r="J1705" t="n">
        <v>57</v>
      </c>
      <c r="K1705" t="n">
        <v>59</v>
      </c>
      <c r="L1705" t="n">
        <v>-40</v>
      </c>
      <c r="M1705" t="n">
        <v>19</v>
      </c>
      <c r="N1705" t="n">
        <v>0</v>
      </c>
      <c r="O1705" t="inlineStr">
        <is>
          <t>不可 #3</t>
        </is>
      </c>
      <c r="P1705" t="inlineStr">
        <is>
          <t>有り</t>
        </is>
      </c>
      <c r="R1705" s="4">
        <f>IF(COUNT($M1705:$N1705)=0,"",IF(AND(IF($N1705&lt;&gt;"",$N1705,$M1705)&lt;=0,$O1705&lt;&gt;"可"),"警告",""))</f>
        <v/>
      </c>
      <c r="S1705" s="4">
        <f>IF(COUNT($M1705:$N1705)=0,0,IF(IF($N1705&lt;&gt;"",$N1705,$M1705)&gt;=スコアリング基準!$B$20,スコアリング基準!$C$20,IF(IF($N1705&lt;&gt;"",$N1705,$M1705)&gt;=スコアリング基準!$B$21,スコアリング基準!$C$21,IF(IF($N1705&lt;&gt;"",$N1705,$M1705)&gt;0,スコアリング基準!$C$22,0))))</f>
        <v/>
      </c>
      <c r="T1705" s="4">
        <f>IF($O1705="可",スコアリング基準!$C$23,0)</f>
        <v/>
      </c>
      <c r="U1705" s="4">
        <f>IF(OR(COUNT($K1705:$L1705)&lt;2,$K1705=0),0,IF(ABS($L1705)/$K1705&lt;=スコアリング基準!$B$24,スコアリング基準!$C$24,IF(ABS($L1705)/$K1705&lt;=スコアリング基準!$B$25,スコアリング基準!$C$25,IF(ABS($L1705)/$K1705&lt;=スコアリング基準!$B$26,スコアリング基準!$C$26,0))))</f>
        <v/>
      </c>
      <c r="V1705" s="4">
        <f>IF($P1705="なし",スコアリング基準!$C$27,0)</f>
        <v/>
      </c>
      <c r="W1705" s="4">
        <f>IF($F1705="",0,IF(ISNUMBER($F1705),IF($F1705&lt;=スコアリング基準!$B$28,スコアリング基準!$C$28,スコアリング基準!$C$29),0))</f>
        <v/>
      </c>
      <c r="X1705" s="4">
        <f>IFERROR(VLOOKUP($B1705,スコアリング基準!$A$36:$B$46,2,FALSE),0)</f>
        <v/>
      </c>
      <c r="Y1705" s="4">
        <f>SUM($S1705:$X1705)</f>
        <v/>
      </c>
      <c r="Z1705" s="4">
        <f>IF(COUNT($M1705:$N1705)=0,"データ無",IF($Y1705&gt;=スコアリング基準!$B$30,"S",IF($Y1705&gt;=スコアリング基準!$B$31,"A",IF($Y1705&gt;=スコアリング基準!$B$32,"B","C"))))</f>
        <v/>
      </c>
      <c r="AA1705">
        <f>IFERROR(INDEX(実績DB!$I$3:$I$104,MATCH($B1705&amp;$C1705,実績DB!$J$3:$J$104,0)),"")</f>
        <v/>
      </c>
    </row>
    <row r="1706">
      <c r="A1706" t="n">
        <v>1704</v>
      </c>
      <c r="B1706" t="inlineStr">
        <is>
          <t>東京</t>
        </is>
      </c>
      <c r="C1706" t="inlineStr">
        <is>
          <t>東洋ガラス千葉工場 受変電所</t>
        </is>
      </c>
      <c r="D1706" t="inlineStr">
        <is>
          <t>茨城県</t>
        </is>
      </c>
      <c r="E1706" t="n">
        <v>66</v>
      </c>
      <c r="G1706" s="3" t="n">
        <v>35.910666</v>
      </c>
      <c r="H1706" s="3" t="n">
        <v>139.947206</v>
      </c>
      <c r="I1706" t="inlineStr">
        <is>
          <t>OSM実測</t>
        </is>
      </c>
      <c r="R1706" s="4">
        <f>IF(COUNT($M1706:$N1706)=0,"",IF(AND(IF($N1706&lt;&gt;"",$N1706,$M1706)&lt;=0,$O1706&lt;&gt;"可"),"警告",""))</f>
        <v/>
      </c>
      <c r="S1706" s="4">
        <f>IF(COUNT($M1706:$N1706)=0,0,IF(IF($N1706&lt;&gt;"",$N1706,$M1706)&gt;=スコアリング基準!$B$20,スコアリング基準!$C$20,IF(IF($N1706&lt;&gt;"",$N1706,$M1706)&gt;=スコアリング基準!$B$21,スコアリング基準!$C$21,IF(IF($N1706&lt;&gt;"",$N1706,$M1706)&gt;0,スコアリング基準!$C$22,0))))</f>
        <v/>
      </c>
      <c r="T1706" s="4">
        <f>IF($O1706="可",スコアリング基準!$C$23,0)</f>
        <v/>
      </c>
      <c r="U1706" s="4">
        <f>IF(OR(COUNT($K1706:$L1706)&lt;2,$K1706=0),0,IF(ABS($L1706)/$K1706&lt;=スコアリング基準!$B$24,スコアリング基準!$C$24,IF(ABS($L1706)/$K1706&lt;=スコアリング基準!$B$25,スコアリング基準!$C$25,IF(ABS($L1706)/$K1706&lt;=スコアリング基準!$B$26,スコアリング基準!$C$26,0))))</f>
        <v/>
      </c>
      <c r="V1706" s="4">
        <f>IF($P1706="なし",スコアリング基準!$C$27,0)</f>
        <v/>
      </c>
      <c r="W1706" s="4">
        <f>IF($F1706="",0,IF(ISNUMBER($F1706),IF($F1706&lt;=スコアリング基準!$B$28,スコアリング基準!$C$28,スコアリング基準!$C$29),0))</f>
        <v/>
      </c>
      <c r="X1706" s="4">
        <f>IFERROR(VLOOKUP($B1706,スコアリング基準!$A$36:$B$46,2,FALSE),0)</f>
        <v/>
      </c>
      <c r="Y1706" s="4">
        <f>SUM($S1706:$X1706)</f>
        <v/>
      </c>
      <c r="Z1706" s="4">
        <f>IF(COUNT($M1706:$N1706)=0,"データ無",IF($Y1706&gt;=スコアリング基準!$B$30,"S",IF($Y1706&gt;=スコアリング基準!$B$31,"A",IF($Y1706&gt;=スコアリング基準!$B$32,"B","C"))))</f>
        <v/>
      </c>
      <c r="AA1706">
        <f>IFERROR(INDEX(実績DB!$I$3:$I$104,MATCH($B1706&amp;$C1706,実績DB!$J$3:$J$104,0)),"")</f>
        <v/>
      </c>
    </row>
    <row r="1707">
      <c r="A1707" t="n">
        <v>1705</v>
      </c>
      <c r="B1707" t="inlineStr">
        <is>
          <t>東京</t>
        </is>
      </c>
      <c r="C1707" t="inlineStr">
        <is>
          <t>東浦和変電所</t>
        </is>
      </c>
      <c r="D1707" t="inlineStr">
        <is>
          <t>埼玉県</t>
        </is>
      </c>
      <c r="E1707" t="n">
        <v>66</v>
      </c>
      <c r="G1707" s="3" t="n">
        <v>35.869084</v>
      </c>
      <c r="H1707" s="3" t="n">
        <v>139.702157</v>
      </c>
      <c r="I1707" t="inlineStr">
        <is>
          <t>OSM実測</t>
        </is>
      </c>
      <c r="J1707" t="n">
        <v>57</v>
      </c>
      <c r="K1707" t="n">
        <v>59</v>
      </c>
      <c r="L1707" t="n">
        <v>-42</v>
      </c>
      <c r="M1707" t="n">
        <v>17</v>
      </c>
      <c r="N1707" t="n">
        <v>0</v>
      </c>
      <c r="O1707" t="inlineStr">
        <is>
          <t>不可 #3</t>
        </is>
      </c>
      <c r="P1707" t="inlineStr">
        <is>
          <t>有り</t>
        </is>
      </c>
      <c r="R1707" s="4">
        <f>IF(COUNT($M1707:$N1707)=0,"",IF(AND(IF($N1707&lt;&gt;"",$N1707,$M1707)&lt;=0,$O1707&lt;&gt;"可"),"警告",""))</f>
        <v/>
      </c>
      <c r="S1707" s="4">
        <f>IF(COUNT($M1707:$N1707)=0,0,IF(IF($N1707&lt;&gt;"",$N1707,$M1707)&gt;=スコアリング基準!$B$20,スコアリング基準!$C$20,IF(IF($N1707&lt;&gt;"",$N1707,$M1707)&gt;=スコアリング基準!$B$21,スコアリング基準!$C$21,IF(IF($N1707&lt;&gt;"",$N1707,$M1707)&gt;0,スコアリング基準!$C$22,0))))</f>
        <v/>
      </c>
      <c r="T1707" s="4">
        <f>IF($O1707="可",スコアリング基準!$C$23,0)</f>
        <v/>
      </c>
      <c r="U1707" s="4">
        <f>IF(OR(COUNT($K1707:$L1707)&lt;2,$K1707=0),0,IF(ABS($L1707)/$K1707&lt;=スコアリング基準!$B$24,スコアリング基準!$C$24,IF(ABS($L1707)/$K1707&lt;=スコアリング基準!$B$25,スコアリング基準!$C$25,IF(ABS($L1707)/$K1707&lt;=スコアリング基準!$B$26,スコアリング基準!$C$26,0))))</f>
        <v/>
      </c>
      <c r="V1707" s="4">
        <f>IF($P1707="なし",スコアリング基準!$C$27,0)</f>
        <v/>
      </c>
      <c r="W1707" s="4">
        <f>IF($F1707="",0,IF(ISNUMBER($F1707),IF($F1707&lt;=スコアリング基準!$B$28,スコアリング基準!$C$28,スコアリング基準!$C$29),0))</f>
        <v/>
      </c>
      <c r="X1707" s="4">
        <f>IFERROR(VLOOKUP($B1707,スコアリング基準!$A$36:$B$46,2,FALSE),0)</f>
        <v/>
      </c>
      <c r="Y1707" s="4">
        <f>SUM($S1707:$X1707)</f>
        <v/>
      </c>
      <c r="Z1707" s="4">
        <f>IF(COUNT($M1707:$N1707)=0,"データ無",IF($Y1707&gt;=スコアリング基準!$B$30,"S",IF($Y1707&gt;=スコアリング基準!$B$31,"A",IF($Y1707&gt;=スコアリング基準!$B$32,"B","C"))))</f>
        <v/>
      </c>
      <c r="AA1707">
        <f>IFERROR(INDEX(実績DB!$I$3:$I$104,MATCH($B1707&amp;$C1707,実績DB!$J$3:$J$104,0)),"")</f>
        <v/>
      </c>
    </row>
    <row r="1708">
      <c r="A1708" t="n">
        <v>1706</v>
      </c>
      <c r="B1708" t="inlineStr">
        <is>
          <t>東京</t>
        </is>
      </c>
      <c r="C1708" t="inlineStr">
        <is>
          <t>東羽生変電所</t>
        </is>
      </c>
      <c r="D1708" t="inlineStr">
        <is>
          <t>埼玉県</t>
        </is>
      </c>
      <c r="E1708" t="n">
        <v>66</v>
      </c>
      <c r="G1708" s="3" t="n">
        <v>36.164293</v>
      </c>
      <c r="H1708" s="3" t="n">
        <v>139.563405</v>
      </c>
      <c r="I1708" t="inlineStr">
        <is>
          <t>OSM実測</t>
        </is>
      </c>
      <c r="J1708" t="n">
        <v>38</v>
      </c>
      <c r="K1708" t="n">
        <v>39</v>
      </c>
      <c r="L1708" t="n">
        <v>-32</v>
      </c>
      <c r="M1708" t="n">
        <v>7</v>
      </c>
      <c r="N1708" t="n">
        <v>0</v>
      </c>
      <c r="O1708" t="inlineStr">
        <is>
          <t>不可 #3</t>
        </is>
      </c>
      <c r="P1708" t="inlineStr">
        <is>
          <t>有り</t>
        </is>
      </c>
      <c r="R1708" s="4">
        <f>IF(COUNT($M1708:$N1708)=0,"",IF(AND(IF($N1708&lt;&gt;"",$N1708,$M1708)&lt;=0,$O1708&lt;&gt;"可"),"警告",""))</f>
        <v/>
      </c>
      <c r="S1708" s="4">
        <f>IF(COUNT($M1708:$N1708)=0,0,IF(IF($N1708&lt;&gt;"",$N1708,$M1708)&gt;=スコアリング基準!$B$20,スコアリング基準!$C$20,IF(IF($N1708&lt;&gt;"",$N1708,$M1708)&gt;=スコアリング基準!$B$21,スコアリング基準!$C$21,IF(IF($N1708&lt;&gt;"",$N1708,$M1708)&gt;0,スコアリング基準!$C$22,0))))</f>
        <v/>
      </c>
      <c r="T1708" s="4">
        <f>IF($O1708="可",スコアリング基準!$C$23,0)</f>
        <v/>
      </c>
      <c r="U1708" s="4">
        <f>IF(OR(COUNT($K1708:$L1708)&lt;2,$K1708=0),0,IF(ABS($L1708)/$K1708&lt;=スコアリング基準!$B$24,スコアリング基準!$C$24,IF(ABS($L1708)/$K1708&lt;=スコアリング基準!$B$25,スコアリング基準!$C$25,IF(ABS($L1708)/$K1708&lt;=スコアリング基準!$B$26,スコアリング基準!$C$26,0))))</f>
        <v/>
      </c>
      <c r="V1708" s="4">
        <f>IF($P1708="なし",スコアリング基準!$C$27,0)</f>
        <v/>
      </c>
      <c r="W1708" s="4">
        <f>IF($F1708="",0,IF(ISNUMBER($F1708),IF($F1708&lt;=スコアリング基準!$B$28,スコアリング基準!$C$28,スコアリング基準!$C$29),0))</f>
        <v/>
      </c>
      <c r="X1708" s="4">
        <f>IFERROR(VLOOKUP($B1708,スコアリング基準!$A$36:$B$46,2,FALSE),0)</f>
        <v/>
      </c>
      <c r="Y1708" s="4">
        <f>SUM($S1708:$X1708)</f>
        <v/>
      </c>
      <c r="Z1708" s="4">
        <f>IF(COUNT($M1708:$N1708)=0,"データ無",IF($Y1708&gt;=スコアリング基準!$B$30,"S",IF($Y1708&gt;=スコアリング基準!$B$31,"A",IF($Y1708&gt;=スコアリング基準!$B$32,"B","C"))))</f>
        <v/>
      </c>
      <c r="AA1708">
        <f>IFERROR(INDEX(実績DB!$I$3:$I$104,MATCH($B1708&amp;$C1708,実績DB!$J$3:$J$104,0)),"")</f>
        <v/>
      </c>
    </row>
    <row r="1709">
      <c r="A1709" t="n">
        <v>1707</v>
      </c>
      <c r="B1709" t="inlineStr">
        <is>
          <t>東京</t>
        </is>
      </c>
      <c r="C1709" t="inlineStr">
        <is>
          <t>東芝深谷変電所</t>
        </is>
      </c>
      <c r="D1709" t="inlineStr">
        <is>
          <t>埼玉県</t>
        </is>
      </c>
      <c r="E1709" t="n">
        <v>66</v>
      </c>
      <c r="G1709" s="3" t="n">
        <v>36.178658</v>
      </c>
      <c r="H1709" s="3" t="n">
        <v>139.32139</v>
      </c>
      <c r="I1709" t="inlineStr">
        <is>
          <t>OSM実測</t>
        </is>
      </c>
      <c r="R1709" s="4">
        <f>IF(COUNT($M1709:$N1709)=0,"",IF(AND(IF($N1709&lt;&gt;"",$N1709,$M1709)&lt;=0,$O1709&lt;&gt;"可"),"警告",""))</f>
        <v/>
      </c>
      <c r="S1709" s="4">
        <f>IF(COUNT($M1709:$N1709)=0,0,IF(IF($N1709&lt;&gt;"",$N1709,$M1709)&gt;=スコアリング基準!$B$20,スコアリング基準!$C$20,IF(IF($N1709&lt;&gt;"",$N1709,$M1709)&gt;=スコアリング基準!$B$21,スコアリング基準!$C$21,IF(IF($N1709&lt;&gt;"",$N1709,$M1709)&gt;0,スコアリング基準!$C$22,0))))</f>
        <v/>
      </c>
      <c r="T1709" s="4">
        <f>IF($O1709="可",スコアリング基準!$C$23,0)</f>
        <v/>
      </c>
      <c r="U1709" s="4">
        <f>IF(OR(COUNT($K1709:$L1709)&lt;2,$K1709=0),0,IF(ABS($L1709)/$K1709&lt;=スコアリング基準!$B$24,スコアリング基準!$C$24,IF(ABS($L1709)/$K1709&lt;=スコアリング基準!$B$25,スコアリング基準!$C$25,IF(ABS($L1709)/$K1709&lt;=スコアリング基準!$B$26,スコアリング基準!$C$26,0))))</f>
        <v/>
      </c>
      <c r="V1709" s="4">
        <f>IF($P1709="なし",スコアリング基準!$C$27,0)</f>
        <v/>
      </c>
      <c r="W1709" s="4">
        <f>IF($F1709="",0,IF(ISNUMBER($F1709),IF($F1709&lt;=スコアリング基準!$B$28,スコアリング基準!$C$28,スコアリング基準!$C$29),0))</f>
        <v/>
      </c>
      <c r="X1709" s="4">
        <f>IFERROR(VLOOKUP($B1709,スコアリング基準!$A$36:$B$46,2,FALSE),0)</f>
        <v/>
      </c>
      <c r="Y1709" s="4">
        <f>SUM($S1709:$X1709)</f>
        <v/>
      </c>
      <c r="Z1709" s="4">
        <f>IF(COUNT($M1709:$N1709)=0,"データ無",IF($Y1709&gt;=スコアリング基準!$B$30,"S",IF($Y1709&gt;=スコアリング基準!$B$31,"A",IF($Y1709&gt;=スコアリング基準!$B$32,"B","C"))))</f>
        <v/>
      </c>
      <c r="AA1709">
        <f>IFERROR(INDEX(実績DB!$I$3:$I$104,MATCH($B1709&amp;$C1709,実績DB!$J$3:$J$104,0)),"")</f>
        <v/>
      </c>
    </row>
    <row r="1710">
      <c r="A1710" t="n">
        <v>1708</v>
      </c>
      <c r="B1710" t="inlineStr">
        <is>
          <t>東京</t>
        </is>
      </c>
      <c r="C1710" t="inlineStr">
        <is>
          <t>東越谷変電所</t>
        </is>
      </c>
      <c r="D1710" t="inlineStr">
        <is>
          <t>埼玉県</t>
        </is>
      </c>
      <c r="E1710" t="n">
        <v>66</v>
      </c>
      <c r="G1710" s="3" t="n">
        <v>35.894925</v>
      </c>
      <c r="H1710" s="3" t="n">
        <v>139.810677</v>
      </c>
      <c r="I1710" t="inlineStr">
        <is>
          <t>OSM実測</t>
        </is>
      </c>
      <c r="J1710" t="n">
        <v>57</v>
      </c>
      <c r="K1710" t="n">
        <v>59</v>
      </c>
      <c r="L1710" t="n">
        <v>-40</v>
      </c>
      <c r="M1710" t="n">
        <v>19</v>
      </c>
      <c r="N1710" t="n">
        <v>0</v>
      </c>
      <c r="O1710" t="inlineStr">
        <is>
          <t>不可 #3</t>
        </is>
      </c>
      <c r="P1710" t="inlineStr">
        <is>
          <t>有り</t>
        </is>
      </c>
      <c r="R1710" s="4">
        <f>IF(COUNT($M1710:$N1710)=0,"",IF(AND(IF($N1710&lt;&gt;"",$N1710,$M1710)&lt;=0,$O1710&lt;&gt;"可"),"警告",""))</f>
        <v/>
      </c>
      <c r="S1710" s="4">
        <f>IF(COUNT($M1710:$N1710)=0,0,IF(IF($N1710&lt;&gt;"",$N1710,$M1710)&gt;=スコアリング基準!$B$20,スコアリング基準!$C$20,IF(IF($N1710&lt;&gt;"",$N1710,$M1710)&gt;=スコアリング基準!$B$21,スコアリング基準!$C$21,IF(IF($N1710&lt;&gt;"",$N1710,$M1710)&gt;0,スコアリング基準!$C$22,0))))</f>
        <v/>
      </c>
      <c r="T1710" s="4">
        <f>IF($O1710="可",スコアリング基準!$C$23,0)</f>
        <v/>
      </c>
      <c r="U1710" s="4">
        <f>IF(OR(COUNT($K1710:$L1710)&lt;2,$K1710=0),0,IF(ABS($L1710)/$K1710&lt;=スコアリング基準!$B$24,スコアリング基準!$C$24,IF(ABS($L1710)/$K1710&lt;=スコアリング基準!$B$25,スコアリング基準!$C$25,IF(ABS($L1710)/$K1710&lt;=スコアリング基準!$B$26,スコアリング基準!$C$26,0))))</f>
        <v/>
      </c>
      <c r="V1710" s="4">
        <f>IF($P1710="なし",スコアリング基準!$C$27,0)</f>
        <v/>
      </c>
      <c r="W1710" s="4">
        <f>IF($F1710="",0,IF(ISNUMBER($F1710),IF($F1710&lt;=スコアリング基準!$B$28,スコアリング基準!$C$28,スコアリング基準!$C$29),0))</f>
        <v/>
      </c>
      <c r="X1710" s="4">
        <f>IFERROR(VLOOKUP($B1710,スコアリング基準!$A$36:$B$46,2,FALSE),0)</f>
        <v/>
      </c>
      <c r="Y1710" s="4">
        <f>SUM($S1710:$X1710)</f>
        <v/>
      </c>
      <c r="Z1710" s="4">
        <f>IF(COUNT($M1710:$N1710)=0,"データ無",IF($Y1710&gt;=スコアリング基準!$B$30,"S",IF($Y1710&gt;=スコアリング基準!$B$31,"A",IF($Y1710&gt;=スコアリング基準!$B$32,"B","C"))))</f>
        <v/>
      </c>
      <c r="AA1710">
        <f>IFERROR(INDEX(実績DB!$I$3:$I$104,MATCH($B1710&amp;$C1710,実績DB!$J$3:$J$104,0)),"")</f>
        <v/>
      </c>
    </row>
    <row r="1711">
      <c r="A1711" t="n">
        <v>1709</v>
      </c>
      <c r="B1711" t="inlineStr">
        <is>
          <t>東京</t>
        </is>
      </c>
      <c r="C1711" t="inlineStr">
        <is>
          <t>東足利変電所</t>
        </is>
      </c>
      <c r="D1711" t="inlineStr">
        <is>
          <t>栃木県</t>
        </is>
      </c>
      <c r="E1711" t="n">
        <v>66</v>
      </c>
      <c r="G1711" s="3" t="n">
        <v>36.325204</v>
      </c>
      <c r="H1711" s="3" t="n">
        <v>139.470368</v>
      </c>
      <c r="I1711" t="inlineStr">
        <is>
          <t>OSM実測</t>
        </is>
      </c>
      <c r="J1711" t="n">
        <v>52</v>
      </c>
      <c r="K1711" t="n">
        <v>54</v>
      </c>
      <c r="L1711" t="n">
        <v>-49</v>
      </c>
      <c r="M1711" t="n">
        <v>5</v>
      </c>
      <c r="N1711" t="n">
        <v>5</v>
      </c>
      <c r="O1711" t="inlineStr">
        <is>
          <t>不可 #3</t>
        </is>
      </c>
      <c r="P1711" t="inlineStr">
        <is>
          <t>なし</t>
        </is>
      </c>
      <c r="R1711" s="4">
        <f>IF(COUNT($M1711:$N1711)=0,"",IF(AND(IF($N1711&lt;&gt;"",$N1711,$M1711)&lt;=0,$O1711&lt;&gt;"可"),"警告",""))</f>
        <v/>
      </c>
      <c r="S1711" s="4">
        <f>IF(COUNT($M1711:$N1711)=0,0,IF(IF($N1711&lt;&gt;"",$N1711,$M1711)&gt;=スコアリング基準!$B$20,スコアリング基準!$C$20,IF(IF($N1711&lt;&gt;"",$N1711,$M1711)&gt;=スコアリング基準!$B$21,スコアリング基準!$C$21,IF(IF($N1711&lt;&gt;"",$N1711,$M1711)&gt;0,スコアリング基準!$C$22,0))))</f>
        <v/>
      </c>
      <c r="T1711" s="4">
        <f>IF($O1711="可",スコアリング基準!$C$23,0)</f>
        <v/>
      </c>
      <c r="U1711" s="4">
        <f>IF(OR(COUNT($K1711:$L1711)&lt;2,$K1711=0),0,IF(ABS($L1711)/$K1711&lt;=スコアリング基準!$B$24,スコアリング基準!$C$24,IF(ABS($L1711)/$K1711&lt;=スコアリング基準!$B$25,スコアリング基準!$C$25,IF(ABS($L1711)/$K1711&lt;=スコアリング基準!$B$26,スコアリング基準!$C$26,0))))</f>
        <v/>
      </c>
      <c r="V1711" s="4">
        <f>IF($P1711="なし",スコアリング基準!$C$27,0)</f>
        <v/>
      </c>
      <c r="W1711" s="4">
        <f>IF($F1711="",0,IF(ISNUMBER($F1711),IF($F1711&lt;=スコアリング基準!$B$28,スコアリング基準!$C$28,スコアリング基準!$C$29),0))</f>
        <v/>
      </c>
      <c r="X1711" s="4">
        <f>IFERROR(VLOOKUP($B1711,スコアリング基準!$A$36:$B$46,2,FALSE),0)</f>
        <v/>
      </c>
      <c r="Y1711" s="4">
        <f>SUM($S1711:$X1711)</f>
        <v/>
      </c>
      <c r="Z1711" s="4">
        <f>IF(COUNT($M1711:$N1711)=0,"データ無",IF($Y1711&gt;=スコアリング基準!$B$30,"S",IF($Y1711&gt;=スコアリング基準!$B$31,"A",IF($Y1711&gt;=スコアリング基準!$B$32,"B","C"))))</f>
        <v/>
      </c>
      <c r="AA1711">
        <f>IFERROR(INDEX(実績DB!$I$3:$I$104,MATCH($B1711&amp;$C1711,実績DB!$J$3:$J$104,0)),"")</f>
        <v/>
      </c>
    </row>
    <row r="1712">
      <c r="A1712" t="n">
        <v>1710</v>
      </c>
      <c r="B1712" t="inlineStr">
        <is>
          <t>東京</t>
        </is>
      </c>
      <c r="C1712" t="inlineStr">
        <is>
          <t>東邦亜鉛藤岡事業所 変電所</t>
        </is>
      </c>
      <c r="D1712" t="inlineStr">
        <is>
          <t>群馬県</t>
        </is>
      </c>
      <c r="E1712" t="n">
        <v>66</v>
      </c>
      <c r="G1712" s="3" t="n">
        <v>36.271603</v>
      </c>
      <c r="H1712" s="3" t="n">
        <v>139.059267</v>
      </c>
      <c r="I1712" t="inlineStr">
        <is>
          <t>OSM実測</t>
        </is>
      </c>
      <c r="R1712" s="4">
        <f>IF(COUNT($M1712:$N1712)=0,"",IF(AND(IF($N1712&lt;&gt;"",$N1712,$M1712)&lt;=0,$O1712&lt;&gt;"可"),"警告",""))</f>
        <v/>
      </c>
      <c r="S1712" s="4">
        <f>IF(COUNT($M1712:$N1712)=0,0,IF(IF($N1712&lt;&gt;"",$N1712,$M1712)&gt;=スコアリング基準!$B$20,スコアリング基準!$C$20,IF(IF($N1712&lt;&gt;"",$N1712,$M1712)&gt;=スコアリング基準!$B$21,スコアリング基準!$C$21,IF(IF($N1712&lt;&gt;"",$N1712,$M1712)&gt;0,スコアリング基準!$C$22,0))))</f>
        <v/>
      </c>
      <c r="T1712" s="4">
        <f>IF($O1712="可",スコアリング基準!$C$23,0)</f>
        <v/>
      </c>
      <c r="U1712" s="4">
        <f>IF(OR(COUNT($K1712:$L1712)&lt;2,$K1712=0),0,IF(ABS($L1712)/$K1712&lt;=スコアリング基準!$B$24,スコアリング基準!$C$24,IF(ABS($L1712)/$K1712&lt;=スコアリング基準!$B$25,スコアリング基準!$C$25,IF(ABS($L1712)/$K1712&lt;=スコアリング基準!$B$26,スコアリング基準!$C$26,0))))</f>
        <v/>
      </c>
      <c r="V1712" s="4">
        <f>IF($P1712="なし",スコアリング基準!$C$27,0)</f>
        <v/>
      </c>
      <c r="W1712" s="4">
        <f>IF($F1712="",0,IF(ISNUMBER($F1712),IF($F1712&lt;=スコアリング基準!$B$28,スコアリング基準!$C$28,スコアリング基準!$C$29),0))</f>
        <v/>
      </c>
      <c r="X1712" s="4">
        <f>IFERROR(VLOOKUP($B1712,スコアリング基準!$A$36:$B$46,2,FALSE),0)</f>
        <v/>
      </c>
      <c r="Y1712" s="4">
        <f>SUM($S1712:$X1712)</f>
        <v/>
      </c>
      <c r="Z1712" s="4">
        <f>IF(COUNT($M1712:$N1712)=0,"データ無",IF($Y1712&gt;=スコアリング基準!$B$30,"S",IF($Y1712&gt;=スコアリング基準!$B$31,"A",IF($Y1712&gt;=スコアリング基準!$B$32,"B","C"))))</f>
        <v/>
      </c>
      <c r="AA1712">
        <f>IFERROR(INDEX(実績DB!$I$3:$I$104,MATCH($B1712&amp;$C1712,実績DB!$J$3:$J$104,0)),"")</f>
        <v/>
      </c>
    </row>
    <row r="1713">
      <c r="A1713" t="n">
        <v>1711</v>
      </c>
      <c r="B1713" t="inlineStr">
        <is>
          <t>東京</t>
        </is>
      </c>
      <c r="C1713" t="inlineStr">
        <is>
          <t>東金変電所</t>
        </is>
      </c>
      <c r="D1713" t="inlineStr">
        <is>
          <t>千葉県</t>
        </is>
      </c>
      <c r="E1713" t="n">
        <v>66</v>
      </c>
      <c r="G1713" s="3" t="n">
        <v>35.557006</v>
      </c>
      <c r="H1713" s="3" t="n">
        <v>140.37565</v>
      </c>
      <c r="I1713" t="inlineStr">
        <is>
          <t>OSM実測</t>
        </is>
      </c>
      <c r="J1713" t="n">
        <v>57</v>
      </c>
      <c r="K1713" t="n">
        <v>59</v>
      </c>
      <c r="L1713" t="n">
        <v>-59</v>
      </c>
      <c r="M1713" t="n">
        <v>0</v>
      </c>
      <c r="N1713" t="n">
        <v>0</v>
      </c>
      <c r="O1713" t="inlineStr">
        <is>
          <t>不可 #3</t>
        </is>
      </c>
      <c r="P1713" t="inlineStr">
        <is>
          <t>有り</t>
        </is>
      </c>
      <c r="R1713" s="4">
        <f>IF(COUNT($M1713:$N1713)=0,"",IF(AND(IF($N1713&lt;&gt;"",$N1713,$M1713)&lt;=0,$O1713&lt;&gt;"可"),"警告",""))</f>
        <v/>
      </c>
      <c r="S1713" s="4">
        <f>IF(COUNT($M1713:$N1713)=0,0,IF(IF($N1713&lt;&gt;"",$N1713,$M1713)&gt;=スコアリング基準!$B$20,スコアリング基準!$C$20,IF(IF($N1713&lt;&gt;"",$N1713,$M1713)&gt;=スコアリング基準!$B$21,スコアリング基準!$C$21,IF(IF($N1713&lt;&gt;"",$N1713,$M1713)&gt;0,スコアリング基準!$C$22,0))))</f>
        <v/>
      </c>
      <c r="T1713" s="4">
        <f>IF($O1713="可",スコアリング基準!$C$23,0)</f>
        <v/>
      </c>
      <c r="U1713" s="4">
        <f>IF(OR(COUNT($K1713:$L1713)&lt;2,$K1713=0),0,IF(ABS($L1713)/$K1713&lt;=スコアリング基準!$B$24,スコアリング基準!$C$24,IF(ABS($L1713)/$K1713&lt;=スコアリング基準!$B$25,スコアリング基準!$C$25,IF(ABS($L1713)/$K1713&lt;=スコアリング基準!$B$26,スコアリング基準!$C$26,0))))</f>
        <v/>
      </c>
      <c r="V1713" s="4">
        <f>IF($P1713="なし",スコアリング基準!$C$27,0)</f>
        <v/>
      </c>
      <c r="W1713" s="4">
        <f>IF($F1713="",0,IF(ISNUMBER($F1713),IF($F1713&lt;=スコアリング基準!$B$28,スコアリング基準!$C$28,スコアリング基準!$C$29),0))</f>
        <v/>
      </c>
      <c r="X1713" s="4">
        <f>IFERROR(VLOOKUP($B1713,スコアリング基準!$A$36:$B$46,2,FALSE),0)</f>
        <v/>
      </c>
      <c r="Y1713" s="4">
        <f>SUM($S1713:$X1713)</f>
        <v/>
      </c>
      <c r="Z1713" s="4">
        <f>IF(COUNT($M1713:$N1713)=0,"データ無",IF($Y1713&gt;=スコアリング基準!$B$30,"S",IF($Y1713&gt;=スコアリング基準!$B$31,"A",IF($Y1713&gt;=スコアリング基準!$B$32,"B","C"))))</f>
        <v/>
      </c>
      <c r="AA1713">
        <f>IFERROR(INDEX(実績DB!$I$3:$I$104,MATCH($B1713&amp;$C1713,実績DB!$J$3:$J$104,0)),"")</f>
        <v/>
      </c>
    </row>
    <row r="1714">
      <c r="A1714" t="n">
        <v>1712</v>
      </c>
      <c r="B1714" t="inlineStr">
        <is>
          <t>東京</t>
        </is>
      </c>
      <c r="C1714" t="inlineStr">
        <is>
          <t>東電横須賀送電所</t>
        </is>
      </c>
      <c r="D1714" t="inlineStr">
        <is>
          <t>神奈川県</t>
        </is>
      </c>
      <c r="E1714" t="n">
        <v>66</v>
      </c>
      <c r="G1714" s="3" t="n">
        <v>35.331756</v>
      </c>
      <c r="H1714" s="3" t="n">
        <v>139.57093</v>
      </c>
      <c r="I1714" t="inlineStr">
        <is>
          <t>OSM実測</t>
        </is>
      </c>
      <c r="R1714" s="4">
        <f>IF(COUNT($M1714:$N1714)=0,"",IF(AND(IF($N1714&lt;&gt;"",$N1714,$M1714)&lt;=0,$O1714&lt;&gt;"可"),"警告",""))</f>
        <v/>
      </c>
      <c r="S1714" s="4">
        <f>IF(COUNT($M1714:$N1714)=0,0,IF(IF($N1714&lt;&gt;"",$N1714,$M1714)&gt;=スコアリング基準!$B$20,スコアリング基準!$C$20,IF(IF($N1714&lt;&gt;"",$N1714,$M1714)&gt;=スコアリング基準!$B$21,スコアリング基準!$C$21,IF(IF($N1714&lt;&gt;"",$N1714,$M1714)&gt;0,スコアリング基準!$C$22,0))))</f>
        <v/>
      </c>
      <c r="T1714" s="4">
        <f>IF($O1714="可",スコアリング基準!$C$23,0)</f>
        <v/>
      </c>
      <c r="U1714" s="4">
        <f>IF(OR(COUNT($K1714:$L1714)&lt;2,$K1714=0),0,IF(ABS($L1714)/$K1714&lt;=スコアリング基準!$B$24,スコアリング基準!$C$24,IF(ABS($L1714)/$K1714&lt;=スコアリング基準!$B$25,スコアリング基準!$C$25,IF(ABS($L1714)/$K1714&lt;=スコアリング基準!$B$26,スコアリング基準!$C$26,0))))</f>
        <v/>
      </c>
      <c r="V1714" s="4">
        <f>IF($P1714="なし",スコアリング基準!$C$27,0)</f>
        <v/>
      </c>
      <c r="W1714" s="4">
        <f>IF($F1714="",0,IF(ISNUMBER($F1714),IF($F1714&lt;=スコアリング基準!$B$28,スコアリング基準!$C$28,スコアリング基準!$C$29),0))</f>
        <v/>
      </c>
      <c r="X1714" s="4">
        <f>IFERROR(VLOOKUP($B1714,スコアリング基準!$A$36:$B$46,2,FALSE),0)</f>
        <v/>
      </c>
      <c r="Y1714" s="4">
        <f>SUM($S1714:$X1714)</f>
        <v/>
      </c>
      <c r="Z1714" s="4">
        <f>IF(COUNT($M1714:$N1714)=0,"データ無",IF($Y1714&gt;=スコアリング基準!$B$30,"S",IF($Y1714&gt;=スコアリング基準!$B$31,"A",IF($Y1714&gt;=スコアリング基準!$B$32,"B","C"))))</f>
        <v/>
      </c>
      <c r="AA1714">
        <f>IFERROR(INDEX(実績DB!$I$3:$I$104,MATCH($B1714&amp;$C1714,実績DB!$J$3:$J$104,0)),"")</f>
        <v/>
      </c>
    </row>
    <row r="1715">
      <c r="A1715" t="n">
        <v>1713</v>
      </c>
      <c r="B1715" t="inlineStr">
        <is>
          <t>東京</t>
        </is>
      </c>
      <c r="C1715" t="inlineStr">
        <is>
          <t>松ケ峰変電所</t>
        </is>
      </c>
      <c r="D1715" t="inlineStr">
        <is>
          <t>栃木県</t>
        </is>
      </c>
      <c r="E1715" t="n">
        <v>66</v>
      </c>
      <c r="G1715" s="3" t="n">
        <v>36.556451</v>
      </c>
      <c r="H1715" s="3" t="n">
        <v>139.881362</v>
      </c>
      <c r="I1715" t="inlineStr">
        <is>
          <t>OSM実測</t>
        </is>
      </c>
      <c r="J1715" t="n">
        <v>42</v>
      </c>
      <c r="K1715" t="n">
        <v>44</v>
      </c>
      <c r="L1715" t="n">
        <v>-44</v>
      </c>
      <c r="M1715" t="n">
        <v>0</v>
      </c>
      <c r="N1715" t="n">
        <v>0</v>
      </c>
      <c r="O1715" t="inlineStr">
        <is>
          <t>不可 #3</t>
        </is>
      </c>
      <c r="P1715" t="inlineStr">
        <is>
          <t>有り</t>
        </is>
      </c>
      <c r="R1715" s="4">
        <f>IF(COUNT($M1715:$N1715)=0,"",IF(AND(IF($N1715&lt;&gt;"",$N1715,$M1715)&lt;=0,$O1715&lt;&gt;"可"),"警告",""))</f>
        <v/>
      </c>
      <c r="S1715" s="4">
        <f>IF(COUNT($M1715:$N1715)=0,0,IF(IF($N1715&lt;&gt;"",$N1715,$M1715)&gt;=スコアリング基準!$B$20,スコアリング基準!$C$20,IF(IF($N1715&lt;&gt;"",$N1715,$M1715)&gt;=スコアリング基準!$B$21,スコアリング基準!$C$21,IF(IF($N1715&lt;&gt;"",$N1715,$M1715)&gt;0,スコアリング基準!$C$22,0))))</f>
        <v/>
      </c>
      <c r="T1715" s="4">
        <f>IF($O1715="可",スコアリング基準!$C$23,0)</f>
        <v/>
      </c>
      <c r="U1715" s="4">
        <f>IF(OR(COUNT($K1715:$L1715)&lt;2,$K1715=0),0,IF(ABS($L1715)/$K1715&lt;=スコアリング基準!$B$24,スコアリング基準!$C$24,IF(ABS($L1715)/$K1715&lt;=スコアリング基準!$B$25,スコアリング基準!$C$25,IF(ABS($L1715)/$K1715&lt;=スコアリング基準!$B$26,スコアリング基準!$C$26,0))))</f>
        <v/>
      </c>
      <c r="V1715" s="4">
        <f>IF($P1715="なし",スコアリング基準!$C$27,0)</f>
        <v/>
      </c>
      <c r="W1715" s="4">
        <f>IF($F1715="",0,IF(ISNUMBER($F1715),IF($F1715&lt;=スコアリング基準!$B$28,スコアリング基準!$C$28,スコアリング基準!$C$29),0))</f>
        <v/>
      </c>
      <c r="X1715" s="4">
        <f>IFERROR(VLOOKUP($B1715,スコアリング基準!$A$36:$B$46,2,FALSE),0)</f>
        <v/>
      </c>
      <c r="Y1715" s="4">
        <f>SUM($S1715:$X1715)</f>
        <v/>
      </c>
      <c r="Z1715" s="4">
        <f>IF(COUNT($M1715:$N1715)=0,"データ無",IF($Y1715&gt;=スコアリング基準!$B$30,"S",IF($Y1715&gt;=スコアリング基準!$B$31,"A",IF($Y1715&gt;=スコアリング基準!$B$32,"B","C"))))</f>
        <v/>
      </c>
      <c r="AA1715">
        <f>IFERROR(INDEX(実績DB!$I$3:$I$104,MATCH($B1715&amp;$C1715,実績DB!$J$3:$J$104,0)),"")</f>
        <v/>
      </c>
    </row>
    <row r="1716">
      <c r="A1716" t="n">
        <v>1714</v>
      </c>
      <c r="B1716" t="inlineStr">
        <is>
          <t>東京</t>
        </is>
      </c>
      <c r="C1716" t="inlineStr">
        <is>
          <t>松伏変電所</t>
        </is>
      </c>
      <c r="D1716" t="inlineStr">
        <is>
          <t>埼玉県</t>
        </is>
      </c>
      <c r="E1716" t="n">
        <v>66</v>
      </c>
      <c r="G1716" s="3" t="n">
        <v>35.909679</v>
      </c>
      <c r="H1716" s="3" t="n">
        <v>139.824778</v>
      </c>
      <c r="I1716" t="inlineStr">
        <is>
          <t>OSM実測</t>
        </is>
      </c>
      <c r="J1716" t="n">
        <v>57</v>
      </c>
      <c r="K1716" t="n">
        <v>59</v>
      </c>
      <c r="L1716" t="n">
        <v>-40</v>
      </c>
      <c r="M1716" t="n">
        <v>19</v>
      </c>
      <c r="N1716" t="n">
        <v>0</v>
      </c>
      <c r="O1716" t="inlineStr">
        <is>
          <t>不可 #3</t>
        </is>
      </c>
      <c r="P1716" t="inlineStr">
        <is>
          <t>有り</t>
        </is>
      </c>
      <c r="R1716" s="4">
        <f>IF(COUNT($M1716:$N1716)=0,"",IF(AND(IF($N1716&lt;&gt;"",$N1716,$M1716)&lt;=0,$O1716&lt;&gt;"可"),"警告",""))</f>
        <v/>
      </c>
      <c r="S1716" s="4">
        <f>IF(COUNT($M1716:$N1716)=0,0,IF(IF($N1716&lt;&gt;"",$N1716,$M1716)&gt;=スコアリング基準!$B$20,スコアリング基準!$C$20,IF(IF($N1716&lt;&gt;"",$N1716,$M1716)&gt;=スコアリング基準!$B$21,スコアリング基準!$C$21,IF(IF($N1716&lt;&gt;"",$N1716,$M1716)&gt;0,スコアリング基準!$C$22,0))))</f>
        <v/>
      </c>
      <c r="T1716" s="4">
        <f>IF($O1716="可",スコアリング基準!$C$23,0)</f>
        <v/>
      </c>
      <c r="U1716" s="4">
        <f>IF(OR(COUNT($K1716:$L1716)&lt;2,$K1716=0),0,IF(ABS($L1716)/$K1716&lt;=スコアリング基準!$B$24,スコアリング基準!$C$24,IF(ABS($L1716)/$K1716&lt;=スコアリング基準!$B$25,スコアリング基準!$C$25,IF(ABS($L1716)/$K1716&lt;=スコアリング基準!$B$26,スコアリング基準!$C$26,0))))</f>
        <v/>
      </c>
      <c r="V1716" s="4">
        <f>IF($P1716="なし",スコアリング基準!$C$27,0)</f>
        <v/>
      </c>
      <c r="W1716" s="4">
        <f>IF($F1716="",0,IF(ISNUMBER($F1716),IF($F1716&lt;=スコアリング基準!$B$28,スコアリング基準!$C$28,スコアリング基準!$C$29),0))</f>
        <v/>
      </c>
      <c r="X1716" s="4">
        <f>IFERROR(VLOOKUP($B1716,スコアリング基準!$A$36:$B$46,2,FALSE),0)</f>
        <v/>
      </c>
      <c r="Y1716" s="4">
        <f>SUM($S1716:$X1716)</f>
        <v/>
      </c>
      <c r="Z1716" s="4">
        <f>IF(COUNT($M1716:$N1716)=0,"データ無",IF($Y1716&gt;=スコアリング基準!$B$30,"S",IF($Y1716&gt;=スコアリング基準!$B$31,"A",IF($Y1716&gt;=スコアリング基準!$B$32,"B","C"))))</f>
        <v/>
      </c>
      <c r="AA1716">
        <f>IFERROR(INDEX(実績DB!$I$3:$I$104,MATCH($B1716&amp;$C1716,実績DB!$J$3:$J$104,0)),"")</f>
        <v/>
      </c>
    </row>
    <row r="1717">
      <c r="A1717" t="n">
        <v>1715</v>
      </c>
      <c r="B1717" t="inlineStr">
        <is>
          <t>東京</t>
        </is>
      </c>
      <c r="C1717" t="inlineStr">
        <is>
          <t>松尾変電所</t>
        </is>
      </c>
      <c r="D1717" t="inlineStr">
        <is>
          <t>千葉県</t>
        </is>
      </c>
      <c r="E1717" t="n">
        <v>66</v>
      </c>
      <c r="G1717" s="3" t="n">
        <v>35.636554</v>
      </c>
      <c r="H1717" s="3" t="n">
        <v>140.465796</v>
      </c>
      <c r="I1717" t="inlineStr">
        <is>
          <t>OSM実測</t>
        </is>
      </c>
      <c r="J1717" t="n">
        <v>42</v>
      </c>
      <c r="K1717" t="n">
        <v>44</v>
      </c>
      <c r="L1717" t="n">
        <v>-44</v>
      </c>
      <c r="M1717" t="n">
        <v>0</v>
      </c>
      <c r="N1717" t="n">
        <v>0</v>
      </c>
      <c r="O1717" t="inlineStr">
        <is>
          <t>不可 #3</t>
        </is>
      </c>
      <c r="P1717" t="inlineStr">
        <is>
          <t>有り</t>
        </is>
      </c>
      <c r="R1717" s="4">
        <f>IF(COUNT($M1717:$N1717)=0,"",IF(AND(IF($N1717&lt;&gt;"",$N1717,$M1717)&lt;=0,$O1717&lt;&gt;"可"),"警告",""))</f>
        <v/>
      </c>
      <c r="S1717" s="4">
        <f>IF(COUNT($M1717:$N1717)=0,0,IF(IF($N1717&lt;&gt;"",$N1717,$M1717)&gt;=スコアリング基準!$B$20,スコアリング基準!$C$20,IF(IF($N1717&lt;&gt;"",$N1717,$M1717)&gt;=スコアリング基準!$B$21,スコアリング基準!$C$21,IF(IF($N1717&lt;&gt;"",$N1717,$M1717)&gt;0,スコアリング基準!$C$22,0))))</f>
        <v/>
      </c>
      <c r="T1717" s="4">
        <f>IF($O1717="可",スコアリング基準!$C$23,0)</f>
        <v/>
      </c>
      <c r="U1717" s="4">
        <f>IF(OR(COUNT($K1717:$L1717)&lt;2,$K1717=0),0,IF(ABS($L1717)/$K1717&lt;=スコアリング基準!$B$24,スコアリング基準!$C$24,IF(ABS($L1717)/$K1717&lt;=スコアリング基準!$B$25,スコアリング基準!$C$25,IF(ABS($L1717)/$K1717&lt;=スコアリング基準!$B$26,スコアリング基準!$C$26,0))))</f>
        <v/>
      </c>
      <c r="V1717" s="4">
        <f>IF($P1717="なし",スコアリング基準!$C$27,0)</f>
        <v/>
      </c>
      <c r="W1717" s="4">
        <f>IF($F1717="",0,IF(ISNUMBER($F1717),IF($F1717&lt;=スコアリング基準!$B$28,スコアリング基準!$C$28,スコアリング基準!$C$29),0))</f>
        <v/>
      </c>
      <c r="X1717" s="4">
        <f>IFERROR(VLOOKUP($B1717,スコアリング基準!$A$36:$B$46,2,FALSE),0)</f>
        <v/>
      </c>
      <c r="Y1717" s="4">
        <f>SUM($S1717:$X1717)</f>
        <v/>
      </c>
      <c r="Z1717" s="4">
        <f>IF(COUNT($M1717:$N1717)=0,"データ無",IF($Y1717&gt;=スコアリング基準!$B$30,"S",IF($Y1717&gt;=スコアリング基準!$B$31,"A",IF($Y1717&gt;=スコアリング基準!$B$32,"B","C"))))</f>
        <v/>
      </c>
      <c r="AA1717">
        <f>IFERROR(INDEX(実績DB!$I$3:$I$104,MATCH($B1717&amp;$C1717,実績DB!$J$3:$J$104,0)),"")</f>
        <v/>
      </c>
    </row>
    <row r="1718">
      <c r="A1718" t="n">
        <v>1716</v>
      </c>
      <c r="B1718" t="inlineStr">
        <is>
          <t>東京</t>
        </is>
      </c>
      <c r="C1718" t="inlineStr">
        <is>
          <t>松戸変電所</t>
        </is>
      </c>
      <c r="D1718" t="inlineStr">
        <is>
          <t>千葉県</t>
        </is>
      </c>
      <c r="E1718" t="n">
        <v>66</v>
      </c>
      <c r="G1718" s="3" t="n">
        <v>35.794565</v>
      </c>
      <c r="H1718" s="3" t="n">
        <v>139.917912</v>
      </c>
      <c r="I1718" t="inlineStr">
        <is>
          <t>OSM実測</t>
        </is>
      </c>
      <c r="J1718" t="n">
        <v>52</v>
      </c>
      <c r="K1718" t="n">
        <v>54</v>
      </c>
      <c r="L1718" t="n">
        <v>-40</v>
      </c>
      <c r="M1718" t="n">
        <v>14</v>
      </c>
      <c r="N1718" t="n">
        <v>0</v>
      </c>
      <c r="O1718" t="inlineStr">
        <is>
          <t>不可 #3</t>
        </is>
      </c>
      <c r="P1718" t="inlineStr">
        <is>
          <t>有り</t>
        </is>
      </c>
      <c r="R1718" s="4">
        <f>IF(COUNT($M1718:$N1718)=0,"",IF(AND(IF($N1718&lt;&gt;"",$N1718,$M1718)&lt;=0,$O1718&lt;&gt;"可"),"警告",""))</f>
        <v/>
      </c>
      <c r="S1718" s="4">
        <f>IF(COUNT($M1718:$N1718)=0,0,IF(IF($N1718&lt;&gt;"",$N1718,$M1718)&gt;=スコアリング基準!$B$20,スコアリング基準!$C$20,IF(IF($N1718&lt;&gt;"",$N1718,$M1718)&gt;=スコアリング基準!$B$21,スコアリング基準!$C$21,IF(IF($N1718&lt;&gt;"",$N1718,$M1718)&gt;0,スコアリング基準!$C$22,0))))</f>
        <v/>
      </c>
      <c r="T1718" s="4">
        <f>IF($O1718="可",スコアリング基準!$C$23,0)</f>
        <v/>
      </c>
      <c r="U1718" s="4">
        <f>IF(OR(COUNT($K1718:$L1718)&lt;2,$K1718=0),0,IF(ABS($L1718)/$K1718&lt;=スコアリング基準!$B$24,スコアリング基準!$C$24,IF(ABS($L1718)/$K1718&lt;=スコアリング基準!$B$25,スコアリング基準!$C$25,IF(ABS($L1718)/$K1718&lt;=スコアリング基準!$B$26,スコアリング基準!$C$26,0))))</f>
        <v/>
      </c>
      <c r="V1718" s="4">
        <f>IF($P1718="なし",スコアリング基準!$C$27,0)</f>
        <v/>
      </c>
      <c r="W1718" s="4">
        <f>IF($F1718="",0,IF(ISNUMBER($F1718),IF($F1718&lt;=スコアリング基準!$B$28,スコアリング基準!$C$28,スコアリング基準!$C$29),0))</f>
        <v/>
      </c>
      <c r="X1718" s="4">
        <f>IFERROR(VLOOKUP($B1718,スコアリング基準!$A$36:$B$46,2,FALSE),0)</f>
        <v/>
      </c>
      <c r="Y1718" s="4">
        <f>SUM($S1718:$X1718)</f>
        <v/>
      </c>
      <c r="Z1718" s="4">
        <f>IF(COUNT($M1718:$N1718)=0,"データ無",IF($Y1718&gt;=スコアリング基準!$B$30,"S",IF($Y1718&gt;=スコアリング基準!$B$31,"A",IF($Y1718&gt;=スコアリング基準!$B$32,"B","C"))))</f>
        <v/>
      </c>
      <c r="AA1718">
        <f>IFERROR(INDEX(実績DB!$I$3:$I$104,MATCH($B1718&amp;$C1718,実績DB!$J$3:$J$104,0)),"")</f>
        <v/>
      </c>
    </row>
    <row r="1719">
      <c r="A1719" t="n">
        <v>1717</v>
      </c>
      <c r="B1719" t="inlineStr">
        <is>
          <t>東京</t>
        </is>
      </c>
      <c r="C1719" t="inlineStr">
        <is>
          <t>林間変電所</t>
        </is>
      </c>
      <c r="D1719" t="inlineStr">
        <is>
          <t>神奈川県</t>
        </is>
      </c>
      <c r="E1719" t="n">
        <v>66</v>
      </c>
      <c r="G1719" s="3" t="n">
        <v>35.503541</v>
      </c>
      <c r="H1719" s="3" t="n">
        <v>139.449009</v>
      </c>
      <c r="I1719" t="inlineStr">
        <is>
          <t>OSM実測</t>
        </is>
      </c>
      <c r="J1719" t="n">
        <v>57</v>
      </c>
      <c r="K1719" t="n">
        <v>59</v>
      </c>
      <c r="L1719" t="n">
        <v>-40</v>
      </c>
      <c r="M1719" t="n">
        <v>19</v>
      </c>
      <c r="N1719" t="n">
        <v>0</v>
      </c>
      <c r="O1719" t="inlineStr">
        <is>
          <t>不可 #3</t>
        </is>
      </c>
      <c r="P1719" t="inlineStr">
        <is>
          <t>有り</t>
        </is>
      </c>
      <c r="R1719" s="4">
        <f>IF(COUNT($M1719:$N1719)=0,"",IF(AND(IF($N1719&lt;&gt;"",$N1719,$M1719)&lt;=0,$O1719&lt;&gt;"可"),"警告",""))</f>
        <v/>
      </c>
      <c r="S1719" s="4">
        <f>IF(COUNT($M1719:$N1719)=0,0,IF(IF($N1719&lt;&gt;"",$N1719,$M1719)&gt;=スコアリング基準!$B$20,スコアリング基準!$C$20,IF(IF($N1719&lt;&gt;"",$N1719,$M1719)&gt;=スコアリング基準!$B$21,スコアリング基準!$C$21,IF(IF($N1719&lt;&gt;"",$N1719,$M1719)&gt;0,スコアリング基準!$C$22,0))))</f>
        <v/>
      </c>
      <c r="T1719" s="4">
        <f>IF($O1719="可",スコアリング基準!$C$23,0)</f>
        <v/>
      </c>
      <c r="U1719" s="4">
        <f>IF(OR(COUNT($K1719:$L1719)&lt;2,$K1719=0),0,IF(ABS($L1719)/$K1719&lt;=スコアリング基準!$B$24,スコアリング基準!$C$24,IF(ABS($L1719)/$K1719&lt;=スコアリング基準!$B$25,スコアリング基準!$C$25,IF(ABS($L1719)/$K1719&lt;=スコアリング基準!$B$26,スコアリング基準!$C$26,0))))</f>
        <v/>
      </c>
      <c r="V1719" s="4">
        <f>IF($P1719="なし",スコアリング基準!$C$27,0)</f>
        <v/>
      </c>
      <c r="W1719" s="4">
        <f>IF($F1719="",0,IF(ISNUMBER($F1719),IF($F1719&lt;=スコアリング基準!$B$28,スコアリング基準!$C$28,スコアリング基準!$C$29),0))</f>
        <v/>
      </c>
      <c r="X1719" s="4">
        <f>IFERROR(VLOOKUP($B1719,スコアリング基準!$A$36:$B$46,2,FALSE),0)</f>
        <v/>
      </c>
      <c r="Y1719" s="4">
        <f>SUM($S1719:$X1719)</f>
        <v/>
      </c>
      <c r="Z1719" s="4">
        <f>IF(COUNT($M1719:$N1719)=0,"データ無",IF($Y1719&gt;=スコアリング基準!$B$30,"S",IF($Y1719&gt;=スコアリング基準!$B$31,"A",IF($Y1719&gt;=スコアリング基準!$B$32,"B","C"))))</f>
        <v/>
      </c>
      <c r="AA1719">
        <f>IFERROR(INDEX(実績DB!$I$3:$I$104,MATCH($B1719&amp;$C1719,実績DB!$J$3:$J$104,0)),"")</f>
        <v/>
      </c>
    </row>
    <row r="1720">
      <c r="A1720" t="n">
        <v>1718</v>
      </c>
      <c r="B1720" t="inlineStr">
        <is>
          <t>東京</t>
        </is>
      </c>
      <c r="C1720" t="inlineStr">
        <is>
          <t>柏原変電所</t>
        </is>
      </c>
      <c r="D1720" t="inlineStr">
        <is>
          <t>埼玉県</t>
        </is>
      </c>
      <c r="E1720" t="n">
        <v>66</v>
      </c>
      <c r="G1720" s="3" t="n">
        <v>35.880551</v>
      </c>
      <c r="H1720" s="3" t="n">
        <v>139.389194</v>
      </c>
      <c r="I1720" t="inlineStr">
        <is>
          <t>OSM実測</t>
        </is>
      </c>
      <c r="J1720" t="n">
        <v>57</v>
      </c>
      <c r="K1720" t="n">
        <v>59</v>
      </c>
      <c r="L1720" t="n">
        <v>-49</v>
      </c>
      <c r="M1720" t="n">
        <v>10</v>
      </c>
      <c r="N1720" t="n">
        <v>10</v>
      </c>
      <c r="O1720" t="inlineStr">
        <is>
          <t>不可 #3</t>
        </is>
      </c>
      <c r="P1720" t="inlineStr">
        <is>
          <t>なし</t>
        </is>
      </c>
      <c r="R1720" s="4">
        <f>IF(COUNT($M1720:$N1720)=0,"",IF(AND(IF($N1720&lt;&gt;"",$N1720,$M1720)&lt;=0,$O1720&lt;&gt;"可"),"警告",""))</f>
        <v/>
      </c>
      <c r="S1720" s="4">
        <f>IF(COUNT($M1720:$N1720)=0,0,IF(IF($N1720&lt;&gt;"",$N1720,$M1720)&gt;=スコアリング基準!$B$20,スコアリング基準!$C$20,IF(IF($N1720&lt;&gt;"",$N1720,$M1720)&gt;=スコアリング基準!$B$21,スコアリング基準!$C$21,IF(IF($N1720&lt;&gt;"",$N1720,$M1720)&gt;0,スコアリング基準!$C$22,0))))</f>
        <v/>
      </c>
      <c r="T1720" s="4">
        <f>IF($O1720="可",スコアリング基準!$C$23,0)</f>
        <v/>
      </c>
      <c r="U1720" s="4">
        <f>IF(OR(COUNT($K1720:$L1720)&lt;2,$K1720=0),0,IF(ABS($L1720)/$K1720&lt;=スコアリング基準!$B$24,スコアリング基準!$C$24,IF(ABS($L1720)/$K1720&lt;=スコアリング基準!$B$25,スコアリング基準!$C$25,IF(ABS($L1720)/$K1720&lt;=スコアリング基準!$B$26,スコアリング基準!$C$26,0))))</f>
        <v/>
      </c>
      <c r="V1720" s="4">
        <f>IF($P1720="なし",スコアリング基準!$C$27,0)</f>
        <v/>
      </c>
      <c r="W1720" s="4">
        <f>IF($F1720="",0,IF(ISNUMBER($F1720),IF($F1720&lt;=スコアリング基準!$B$28,スコアリング基準!$C$28,スコアリング基準!$C$29),0))</f>
        <v/>
      </c>
      <c r="X1720" s="4">
        <f>IFERROR(VLOOKUP($B1720,スコアリング基準!$A$36:$B$46,2,FALSE),0)</f>
        <v/>
      </c>
      <c r="Y1720" s="4">
        <f>SUM($S1720:$X1720)</f>
        <v/>
      </c>
      <c r="Z1720" s="4">
        <f>IF(COUNT($M1720:$N1720)=0,"データ無",IF($Y1720&gt;=スコアリング基準!$B$30,"S",IF($Y1720&gt;=スコアリング基準!$B$31,"A",IF($Y1720&gt;=スコアリング基準!$B$32,"B","C"))))</f>
        <v/>
      </c>
      <c r="AA1720">
        <f>IFERROR(INDEX(実績DB!$I$3:$I$104,MATCH($B1720&amp;$C1720,実績DB!$J$3:$J$104,0)),"")</f>
        <v/>
      </c>
    </row>
    <row r="1721">
      <c r="A1721" t="n">
        <v>1719</v>
      </c>
      <c r="B1721" t="inlineStr">
        <is>
          <t>東京</t>
        </is>
      </c>
      <c r="C1721" t="inlineStr">
        <is>
          <t>柏変電所</t>
        </is>
      </c>
      <c r="D1721" t="inlineStr">
        <is>
          <t>千葉県</t>
        </is>
      </c>
      <c r="E1721" t="n">
        <v>66</v>
      </c>
      <c r="G1721" s="3" t="n">
        <v>35.85104</v>
      </c>
      <c r="H1721" s="3" t="n">
        <v>139.958724</v>
      </c>
      <c r="I1721" t="inlineStr">
        <is>
          <t>OSM実測</t>
        </is>
      </c>
      <c r="J1721" t="n">
        <v>57</v>
      </c>
      <c r="K1721" t="n">
        <v>59</v>
      </c>
      <c r="L1721" t="n">
        <v>-40</v>
      </c>
      <c r="M1721" t="n">
        <v>19</v>
      </c>
      <c r="N1721" t="n">
        <v>0</v>
      </c>
      <c r="O1721" t="inlineStr">
        <is>
          <t>不可 #3</t>
        </is>
      </c>
      <c r="P1721" t="inlineStr">
        <is>
          <t>有り</t>
        </is>
      </c>
      <c r="R1721" s="4">
        <f>IF(COUNT($M1721:$N1721)=0,"",IF(AND(IF($N1721&lt;&gt;"",$N1721,$M1721)&lt;=0,$O1721&lt;&gt;"可"),"警告",""))</f>
        <v/>
      </c>
      <c r="S1721" s="4">
        <f>IF(COUNT($M1721:$N1721)=0,0,IF(IF($N1721&lt;&gt;"",$N1721,$M1721)&gt;=スコアリング基準!$B$20,スコアリング基準!$C$20,IF(IF($N1721&lt;&gt;"",$N1721,$M1721)&gt;=スコアリング基準!$B$21,スコアリング基準!$C$21,IF(IF($N1721&lt;&gt;"",$N1721,$M1721)&gt;0,スコアリング基準!$C$22,0))))</f>
        <v/>
      </c>
      <c r="T1721" s="4">
        <f>IF($O1721="可",スコアリング基準!$C$23,0)</f>
        <v/>
      </c>
      <c r="U1721" s="4">
        <f>IF(OR(COUNT($K1721:$L1721)&lt;2,$K1721=0),0,IF(ABS($L1721)/$K1721&lt;=スコアリング基準!$B$24,スコアリング基準!$C$24,IF(ABS($L1721)/$K1721&lt;=スコアリング基準!$B$25,スコアリング基準!$C$25,IF(ABS($L1721)/$K1721&lt;=スコアリング基準!$B$26,スコアリング基準!$C$26,0))))</f>
        <v/>
      </c>
      <c r="V1721" s="4">
        <f>IF($P1721="なし",スコアリング基準!$C$27,0)</f>
        <v/>
      </c>
      <c r="W1721" s="4">
        <f>IF($F1721="",0,IF(ISNUMBER($F1721),IF($F1721&lt;=スコアリング基準!$B$28,スコアリング基準!$C$28,スコアリング基準!$C$29),0))</f>
        <v/>
      </c>
      <c r="X1721" s="4">
        <f>IFERROR(VLOOKUP($B1721,スコアリング基準!$A$36:$B$46,2,FALSE),0)</f>
        <v/>
      </c>
      <c r="Y1721" s="4">
        <f>SUM($S1721:$X1721)</f>
        <v/>
      </c>
      <c r="Z1721" s="4">
        <f>IF(COUNT($M1721:$N1721)=0,"データ無",IF($Y1721&gt;=スコアリング基準!$B$30,"S",IF($Y1721&gt;=スコアリング基準!$B$31,"A",IF($Y1721&gt;=スコアリング基準!$B$32,"B","C"))))</f>
        <v/>
      </c>
      <c r="AA1721">
        <f>IFERROR(INDEX(実績DB!$I$3:$I$104,MATCH($B1721&amp;$C1721,実績DB!$J$3:$J$104,0)),"")</f>
        <v/>
      </c>
    </row>
    <row r="1722">
      <c r="A1722" t="n">
        <v>1720</v>
      </c>
      <c r="B1722" t="inlineStr">
        <is>
          <t>東京</t>
        </is>
      </c>
      <c r="C1722" t="inlineStr">
        <is>
          <t>柳瀬変電所</t>
        </is>
      </c>
      <c r="D1722" t="inlineStr">
        <is>
          <t>埼玉県</t>
        </is>
      </c>
      <c r="E1722" t="n">
        <v>66</v>
      </c>
      <c r="G1722" s="3" t="n">
        <v>35.817025</v>
      </c>
      <c r="H1722" s="3" t="n">
        <v>139.52071</v>
      </c>
      <c r="I1722" t="inlineStr">
        <is>
          <t>OSM実測</t>
        </is>
      </c>
      <c r="J1722" t="n">
        <v>52</v>
      </c>
      <c r="K1722" t="n">
        <v>54</v>
      </c>
      <c r="L1722" t="n">
        <v>-40</v>
      </c>
      <c r="M1722" t="n">
        <v>14</v>
      </c>
      <c r="N1722" t="n">
        <v>14</v>
      </c>
      <c r="O1722" t="inlineStr">
        <is>
          <t>不可 #3</t>
        </is>
      </c>
      <c r="P1722" t="inlineStr">
        <is>
          <t>なし</t>
        </is>
      </c>
      <c r="R1722" s="4">
        <f>IF(COUNT($M1722:$N1722)=0,"",IF(AND(IF($N1722&lt;&gt;"",$N1722,$M1722)&lt;=0,$O1722&lt;&gt;"可"),"警告",""))</f>
        <v/>
      </c>
      <c r="S1722" s="4">
        <f>IF(COUNT($M1722:$N1722)=0,0,IF(IF($N1722&lt;&gt;"",$N1722,$M1722)&gt;=スコアリング基準!$B$20,スコアリング基準!$C$20,IF(IF($N1722&lt;&gt;"",$N1722,$M1722)&gt;=スコアリング基準!$B$21,スコアリング基準!$C$21,IF(IF($N1722&lt;&gt;"",$N1722,$M1722)&gt;0,スコアリング基準!$C$22,0))))</f>
        <v/>
      </c>
      <c r="T1722" s="4">
        <f>IF($O1722="可",スコアリング基準!$C$23,0)</f>
        <v/>
      </c>
      <c r="U1722" s="4">
        <f>IF(OR(COUNT($K1722:$L1722)&lt;2,$K1722=0),0,IF(ABS($L1722)/$K1722&lt;=スコアリング基準!$B$24,スコアリング基準!$C$24,IF(ABS($L1722)/$K1722&lt;=スコアリング基準!$B$25,スコアリング基準!$C$25,IF(ABS($L1722)/$K1722&lt;=スコアリング基準!$B$26,スコアリング基準!$C$26,0))))</f>
        <v/>
      </c>
      <c r="V1722" s="4">
        <f>IF($P1722="なし",スコアリング基準!$C$27,0)</f>
        <v/>
      </c>
      <c r="W1722" s="4">
        <f>IF($F1722="",0,IF(ISNUMBER($F1722),IF($F1722&lt;=スコアリング基準!$B$28,スコアリング基準!$C$28,スコアリング基準!$C$29),0))</f>
        <v/>
      </c>
      <c r="X1722" s="4">
        <f>IFERROR(VLOOKUP($B1722,スコアリング基準!$A$36:$B$46,2,FALSE),0)</f>
        <v/>
      </c>
      <c r="Y1722" s="4">
        <f>SUM($S1722:$X1722)</f>
        <v/>
      </c>
      <c r="Z1722" s="4">
        <f>IF(COUNT($M1722:$N1722)=0,"データ無",IF($Y1722&gt;=スコアリング基準!$B$30,"S",IF($Y1722&gt;=スコアリング基準!$B$31,"A",IF($Y1722&gt;=スコアリング基準!$B$32,"B","C"))))</f>
        <v/>
      </c>
      <c r="AA1722">
        <f>IFERROR(INDEX(実績DB!$I$3:$I$104,MATCH($B1722&amp;$C1722,実績DB!$J$3:$J$104,0)),"")</f>
        <v/>
      </c>
    </row>
    <row r="1723">
      <c r="A1723" t="n">
        <v>1721</v>
      </c>
      <c r="B1723" t="inlineStr">
        <is>
          <t>東京</t>
        </is>
      </c>
      <c r="C1723" t="inlineStr">
        <is>
          <t>栃木変電所</t>
        </is>
      </c>
      <c r="D1723" t="inlineStr">
        <is>
          <t>栃木県</t>
        </is>
      </c>
      <c r="E1723" t="n">
        <v>66</v>
      </c>
      <c r="G1723" s="3" t="n">
        <v>36.387704</v>
      </c>
      <c r="H1723" s="3" t="n">
        <v>139.737203</v>
      </c>
      <c r="I1723" t="inlineStr">
        <is>
          <t>OSM実測</t>
        </is>
      </c>
      <c r="J1723" t="n">
        <v>47</v>
      </c>
      <c r="K1723" t="n">
        <v>49</v>
      </c>
      <c r="L1723" t="n">
        <v>-32</v>
      </c>
      <c r="M1723" t="n">
        <v>17</v>
      </c>
      <c r="N1723" t="n">
        <v>0</v>
      </c>
      <c r="O1723" t="inlineStr">
        <is>
          <t>不可 #3</t>
        </is>
      </c>
      <c r="P1723" t="inlineStr">
        <is>
          <t>有り</t>
        </is>
      </c>
      <c r="R1723" s="4">
        <f>IF(COUNT($M1723:$N1723)=0,"",IF(AND(IF($N1723&lt;&gt;"",$N1723,$M1723)&lt;=0,$O1723&lt;&gt;"可"),"警告",""))</f>
        <v/>
      </c>
      <c r="S1723" s="4">
        <f>IF(COUNT($M1723:$N1723)=0,0,IF(IF($N1723&lt;&gt;"",$N1723,$M1723)&gt;=スコアリング基準!$B$20,スコアリング基準!$C$20,IF(IF($N1723&lt;&gt;"",$N1723,$M1723)&gt;=スコアリング基準!$B$21,スコアリング基準!$C$21,IF(IF($N1723&lt;&gt;"",$N1723,$M1723)&gt;0,スコアリング基準!$C$22,0))))</f>
        <v/>
      </c>
      <c r="T1723" s="4">
        <f>IF($O1723="可",スコアリング基準!$C$23,0)</f>
        <v/>
      </c>
      <c r="U1723" s="4">
        <f>IF(OR(COUNT($K1723:$L1723)&lt;2,$K1723=0),0,IF(ABS($L1723)/$K1723&lt;=スコアリング基準!$B$24,スコアリング基準!$C$24,IF(ABS($L1723)/$K1723&lt;=スコアリング基準!$B$25,スコアリング基準!$C$25,IF(ABS($L1723)/$K1723&lt;=スコアリング基準!$B$26,スコアリング基準!$C$26,0))))</f>
        <v/>
      </c>
      <c r="V1723" s="4">
        <f>IF($P1723="なし",スコアリング基準!$C$27,0)</f>
        <v/>
      </c>
      <c r="W1723" s="4">
        <f>IF($F1723="",0,IF(ISNUMBER($F1723),IF($F1723&lt;=スコアリング基準!$B$28,スコアリング基準!$C$28,スコアリング基準!$C$29),0))</f>
        <v/>
      </c>
      <c r="X1723" s="4">
        <f>IFERROR(VLOOKUP($B1723,スコアリング基準!$A$36:$B$46,2,FALSE),0)</f>
        <v/>
      </c>
      <c r="Y1723" s="4">
        <f>SUM($S1723:$X1723)</f>
        <v/>
      </c>
      <c r="Z1723" s="4">
        <f>IF(COUNT($M1723:$N1723)=0,"データ無",IF($Y1723&gt;=スコアリング基準!$B$30,"S",IF($Y1723&gt;=スコアリング基準!$B$31,"A",IF($Y1723&gt;=スコアリング基準!$B$32,"B","C"))))</f>
        <v/>
      </c>
      <c r="AA1723">
        <f>IFERROR(INDEX(実績DB!$I$3:$I$104,MATCH($B1723&amp;$C1723,実績DB!$J$3:$J$104,0)),"")</f>
        <v/>
      </c>
    </row>
    <row r="1724">
      <c r="A1724" t="n">
        <v>1722</v>
      </c>
      <c r="B1724" t="inlineStr">
        <is>
          <t>東京</t>
        </is>
      </c>
      <c r="C1724" t="inlineStr">
        <is>
          <t>栄町変電所</t>
        </is>
      </c>
      <c r="D1724" t="inlineStr">
        <is>
          <t>神奈川県</t>
        </is>
      </c>
      <c r="E1724" t="n">
        <v>66</v>
      </c>
      <c r="G1724" s="3" t="n">
        <v>35.512535</v>
      </c>
      <c r="H1724" s="3" t="n">
        <v>139.690666</v>
      </c>
      <c r="I1724" t="inlineStr">
        <is>
          <t>OSM実測</t>
        </is>
      </c>
      <c r="J1724" t="n">
        <v>57</v>
      </c>
      <c r="K1724" t="n">
        <v>59</v>
      </c>
      <c r="L1724" t="n">
        <v>-40</v>
      </c>
      <c r="M1724" t="n">
        <v>19</v>
      </c>
      <c r="N1724" t="n">
        <v>0</v>
      </c>
      <c r="O1724" t="inlineStr">
        <is>
          <t>不可 #3</t>
        </is>
      </c>
      <c r="P1724" t="inlineStr">
        <is>
          <t>有り</t>
        </is>
      </c>
      <c r="R1724" s="4">
        <f>IF(COUNT($M1724:$N1724)=0,"",IF(AND(IF($N1724&lt;&gt;"",$N1724,$M1724)&lt;=0,$O1724&lt;&gt;"可"),"警告",""))</f>
        <v/>
      </c>
      <c r="S1724" s="4">
        <f>IF(COUNT($M1724:$N1724)=0,0,IF(IF($N1724&lt;&gt;"",$N1724,$M1724)&gt;=スコアリング基準!$B$20,スコアリング基準!$C$20,IF(IF($N1724&lt;&gt;"",$N1724,$M1724)&gt;=スコアリング基準!$B$21,スコアリング基準!$C$21,IF(IF($N1724&lt;&gt;"",$N1724,$M1724)&gt;0,スコアリング基準!$C$22,0))))</f>
        <v/>
      </c>
      <c r="T1724" s="4">
        <f>IF($O1724="可",スコアリング基準!$C$23,0)</f>
        <v/>
      </c>
      <c r="U1724" s="4">
        <f>IF(OR(COUNT($K1724:$L1724)&lt;2,$K1724=0),0,IF(ABS($L1724)/$K1724&lt;=スコアリング基準!$B$24,スコアリング基準!$C$24,IF(ABS($L1724)/$K1724&lt;=スコアリング基準!$B$25,スコアリング基準!$C$25,IF(ABS($L1724)/$K1724&lt;=スコアリング基準!$B$26,スコアリング基準!$C$26,0))))</f>
        <v/>
      </c>
      <c r="V1724" s="4">
        <f>IF($P1724="なし",スコアリング基準!$C$27,0)</f>
        <v/>
      </c>
      <c r="W1724" s="4">
        <f>IF($F1724="",0,IF(ISNUMBER($F1724),IF($F1724&lt;=スコアリング基準!$B$28,スコアリング基準!$C$28,スコアリング基準!$C$29),0))</f>
        <v/>
      </c>
      <c r="X1724" s="4">
        <f>IFERROR(VLOOKUP($B1724,スコアリング基準!$A$36:$B$46,2,FALSE),0)</f>
        <v/>
      </c>
      <c r="Y1724" s="4">
        <f>SUM($S1724:$X1724)</f>
        <v/>
      </c>
      <c r="Z1724" s="4">
        <f>IF(COUNT($M1724:$N1724)=0,"データ無",IF($Y1724&gt;=スコアリング基準!$B$30,"S",IF($Y1724&gt;=スコアリング基準!$B$31,"A",IF($Y1724&gt;=スコアリング基準!$B$32,"B","C"))))</f>
        <v/>
      </c>
      <c r="AA1724">
        <f>IFERROR(INDEX(実績DB!$I$3:$I$104,MATCH($B1724&amp;$C1724,実績DB!$J$3:$J$104,0)),"")</f>
        <v/>
      </c>
    </row>
    <row r="1725">
      <c r="A1725" t="n">
        <v>1723</v>
      </c>
      <c r="B1725" t="inlineStr">
        <is>
          <t>東京</t>
        </is>
      </c>
      <c r="C1725" t="inlineStr">
        <is>
          <t>栗山変電所</t>
        </is>
      </c>
      <c r="D1725" t="inlineStr">
        <is>
          <t>栃木県</t>
        </is>
      </c>
      <c r="E1725" t="n">
        <v>66</v>
      </c>
      <c r="G1725" s="3" t="n">
        <v>36.868479</v>
      </c>
      <c r="H1725" s="3" t="n">
        <v>139.605584</v>
      </c>
      <c r="I1725" t="inlineStr">
        <is>
          <t>OSM実測</t>
        </is>
      </c>
      <c r="J1725" t="n">
        <v>9</v>
      </c>
      <c r="K1725" t="n">
        <v>9</v>
      </c>
      <c r="L1725" t="n">
        <v>-9</v>
      </c>
      <c r="M1725" t="n">
        <v>0</v>
      </c>
      <c r="N1725" t="n">
        <v>0</v>
      </c>
      <c r="O1725" t="inlineStr">
        <is>
          <t>不可 #3</t>
        </is>
      </c>
      <c r="P1725" t="inlineStr">
        <is>
          <t>有り</t>
        </is>
      </c>
      <c r="R1725" s="4">
        <f>IF(COUNT($M1725:$N1725)=0,"",IF(AND(IF($N1725&lt;&gt;"",$N1725,$M1725)&lt;=0,$O1725&lt;&gt;"可"),"警告",""))</f>
        <v/>
      </c>
      <c r="S1725" s="4">
        <f>IF(COUNT($M1725:$N1725)=0,0,IF(IF($N1725&lt;&gt;"",$N1725,$M1725)&gt;=スコアリング基準!$B$20,スコアリング基準!$C$20,IF(IF($N1725&lt;&gt;"",$N1725,$M1725)&gt;=スコアリング基準!$B$21,スコアリング基準!$C$21,IF(IF($N1725&lt;&gt;"",$N1725,$M1725)&gt;0,スコアリング基準!$C$22,0))))</f>
        <v/>
      </c>
      <c r="T1725" s="4">
        <f>IF($O1725="可",スコアリング基準!$C$23,0)</f>
        <v/>
      </c>
      <c r="U1725" s="4">
        <f>IF(OR(COUNT($K1725:$L1725)&lt;2,$K1725=0),0,IF(ABS($L1725)/$K1725&lt;=スコアリング基準!$B$24,スコアリング基準!$C$24,IF(ABS($L1725)/$K1725&lt;=スコアリング基準!$B$25,スコアリング基準!$C$25,IF(ABS($L1725)/$K1725&lt;=スコアリング基準!$B$26,スコアリング基準!$C$26,0))))</f>
        <v/>
      </c>
      <c r="V1725" s="4">
        <f>IF($P1725="なし",スコアリング基準!$C$27,0)</f>
        <v/>
      </c>
      <c r="W1725" s="4">
        <f>IF($F1725="",0,IF(ISNUMBER($F1725),IF($F1725&lt;=スコアリング基準!$B$28,スコアリング基準!$C$28,スコアリング基準!$C$29),0))</f>
        <v/>
      </c>
      <c r="X1725" s="4">
        <f>IFERROR(VLOOKUP($B1725,スコアリング基準!$A$36:$B$46,2,FALSE),0)</f>
        <v/>
      </c>
      <c r="Y1725" s="4">
        <f>SUM($S1725:$X1725)</f>
        <v/>
      </c>
      <c r="Z1725" s="4">
        <f>IF(COUNT($M1725:$N1725)=0,"データ無",IF($Y1725&gt;=スコアリング基準!$B$30,"S",IF($Y1725&gt;=スコアリング基準!$B$31,"A",IF($Y1725&gt;=スコアリング基準!$B$32,"B","C"))))</f>
        <v/>
      </c>
      <c r="AA1725">
        <f>IFERROR(INDEX(実績DB!$I$3:$I$104,MATCH($B1725&amp;$C1725,実績DB!$J$3:$J$104,0)),"")</f>
        <v/>
      </c>
    </row>
    <row r="1726">
      <c r="A1726" t="n">
        <v>1724</v>
      </c>
      <c r="B1726" t="inlineStr">
        <is>
          <t>東京</t>
        </is>
      </c>
      <c r="C1726" t="inlineStr">
        <is>
          <t>根ケ布変電所</t>
        </is>
      </c>
      <c r="D1726" t="inlineStr">
        <is>
          <t>東京都</t>
        </is>
      </c>
      <c r="E1726" t="n">
        <v>66</v>
      </c>
      <c r="G1726" s="3" t="n">
        <v>35.796881</v>
      </c>
      <c r="H1726" s="3" t="n">
        <v>139.269617</v>
      </c>
      <c r="I1726" t="inlineStr">
        <is>
          <t>OSM実測</t>
        </is>
      </c>
      <c r="J1726" t="n">
        <v>19</v>
      </c>
      <c r="K1726" t="n">
        <v>19</v>
      </c>
      <c r="L1726" t="n">
        <v>-1</v>
      </c>
      <c r="M1726" t="n">
        <v>18</v>
      </c>
      <c r="N1726" t="n">
        <v>18</v>
      </c>
      <c r="O1726" t="inlineStr">
        <is>
          <t>不可 #3</t>
        </is>
      </c>
      <c r="P1726" t="inlineStr">
        <is>
          <t>なし</t>
        </is>
      </c>
      <c r="R1726" s="4">
        <f>IF(COUNT($M1726:$N1726)=0,"",IF(AND(IF($N1726&lt;&gt;"",$N1726,$M1726)&lt;=0,$O1726&lt;&gt;"可"),"警告",""))</f>
        <v/>
      </c>
      <c r="S1726" s="4">
        <f>IF(COUNT($M1726:$N1726)=0,0,IF(IF($N1726&lt;&gt;"",$N1726,$M1726)&gt;=スコアリング基準!$B$20,スコアリング基準!$C$20,IF(IF($N1726&lt;&gt;"",$N1726,$M1726)&gt;=スコアリング基準!$B$21,スコアリング基準!$C$21,IF(IF($N1726&lt;&gt;"",$N1726,$M1726)&gt;0,スコアリング基準!$C$22,0))))</f>
        <v/>
      </c>
      <c r="T1726" s="4">
        <f>IF($O1726="可",スコアリング基準!$C$23,0)</f>
        <v/>
      </c>
      <c r="U1726" s="4">
        <f>IF(OR(COUNT($K1726:$L1726)&lt;2,$K1726=0),0,IF(ABS($L1726)/$K1726&lt;=スコアリング基準!$B$24,スコアリング基準!$C$24,IF(ABS($L1726)/$K1726&lt;=スコアリング基準!$B$25,スコアリング基準!$C$25,IF(ABS($L1726)/$K1726&lt;=スコアリング基準!$B$26,スコアリング基準!$C$26,0))))</f>
        <v/>
      </c>
      <c r="V1726" s="4">
        <f>IF($P1726="なし",スコアリング基準!$C$27,0)</f>
        <v/>
      </c>
      <c r="W1726" s="4">
        <f>IF($F1726="",0,IF(ISNUMBER($F1726),IF($F1726&lt;=スコアリング基準!$B$28,スコアリング基準!$C$28,スコアリング基準!$C$29),0))</f>
        <v/>
      </c>
      <c r="X1726" s="4">
        <f>IFERROR(VLOOKUP($B1726,スコアリング基準!$A$36:$B$46,2,FALSE),0)</f>
        <v/>
      </c>
      <c r="Y1726" s="4">
        <f>SUM($S1726:$X1726)</f>
        <v/>
      </c>
      <c r="Z1726" s="4">
        <f>IF(COUNT($M1726:$N1726)=0,"データ無",IF($Y1726&gt;=スコアリング基準!$B$30,"S",IF($Y1726&gt;=スコアリング基準!$B$31,"A",IF($Y1726&gt;=スコアリング基準!$B$32,"B","C"))))</f>
        <v/>
      </c>
      <c r="AA1726">
        <f>IFERROR(INDEX(実績DB!$I$3:$I$104,MATCH($B1726&amp;$C1726,実績DB!$J$3:$J$104,0)),"")</f>
        <v/>
      </c>
    </row>
    <row r="1727">
      <c r="A1727" t="n">
        <v>1725</v>
      </c>
      <c r="B1727" t="inlineStr">
        <is>
          <t>東京</t>
        </is>
      </c>
      <c r="C1727" t="inlineStr">
        <is>
          <t>根戸変電所</t>
        </is>
      </c>
      <c r="D1727" t="inlineStr">
        <is>
          <t>千葉県</t>
        </is>
      </c>
      <c r="E1727" t="n">
        <v>66</v>
      </c>
      <c r="G1727" s="3" t="n">
        <v>35.881833</v>
      </c>
      <c r="H1727" s="3" t="n">
        <v>139.979342</v>
      </c>
      <c r="I1727" t="inlineStr">
        <is>
          <t>OSM実測</t>
        </is>
      </c>
      <c r="J1727" t="n">
        <v>52</v>
      </c>
      <c r="K1727" t="n">
        <v>54</v>
      </c>
      <c r="L1727" t="n">
        <v>-40</v>
      </c>
      <c r="M1727" t="n">
        <v>14</v>
      </c>
      <c r="N1727" t="n">
        <v>0</v>
      </c>
      <c r="O1727" t="inlineStr">
        <is>
          <t>不可 #3</t>
        </is>
      </c>
      <c r="P1727" t="inlineStr">
        <is>
          <t>有り</t>
        </is>
      </c>
      <c r="R1727" s="4">
        <f>IF(COUNT($M1727:$N1727)=0,"",IF(AND(IF($N1727&lt;&gt;"",$N1727,$M1727)&lt;=0,$O1727&lt;&gt;"可"),"警告",""))</f>
        <v/>
      </c>
      <c r="S1727" s="4">
        <f>IF(COUNT($M1727:$N1727)=0,0,IF(IF($N1727&lt;&gt;"",$N1727,$M1727)&gt;=スコアリング基準!$B$20,スコアリング基準!$C$20,IF(IF($N1727&lt;&gt;"",$N1727,$M1727)&gt;=スコアリング基準!$B$21,スコアリング基準!$C$21,IF(IF($N1727&lt;&gt;"",$N1727,$M1727)&gt;0,スコアリング基準!$C$22,0))))</f>
        <v/>
      </c>
      <c r="T1727" s="4">
        <f>IF($O1727="可",スコアリング基準!$C$23,0)</f>
        <v/>
      </c>
      <c r="U1727" s="4">
        <f>IF(OR(COUNT($K1727:$L1727)&lt;2,$K1727=0),0,IF(ABS($L1727)/$K1727&lt;=スコアリング基準!$B$24,スコアリング基準!$C$24,IF(ABS($L1727)/$K1727&lt;=スコアリング基準!$B$25,スコアリング基準!$C$25,IF(ABS($L1727)/$K1727&lt;=スコアリング基準!$B$26,スコアリング基準!$C$26,0))))</f>
        <v/>
      </c>
      <c r="V1727" s="4">
        <f>IF($P1727="なし",スコアリング基準!$C$27,0)</f>
        <v/>
      </c>
      <c r="W1727" s="4">
        <f>IF($F1727="",0,IF(ISNUMBER($F1727),IF($F1727&lt;=スコアリング基準!$B$28,スコアリング基準!$C$28,スコアリング基準!$C$29),0))</f>
        <v/>
      </c>
      <c r="X1727" s="4">
        <f>IFERROR(VLOOKUP($B1727,スコアリング基準!$A$36:$B$46,2,FALSE),0)</f>
        <v/>
      </c>
      <c r="Y1727" s="4">
        <f>SUM($S1727:$X1727)</f>
        <v/>
      </c>
      <c r="Z1727" s="4">
        <f>IF(COUNT($M1727:$N1727)=0,"データ無",IF($Y1727&gt;=スコアリング基準!$B$30,"S",IF($Y1727&gt;=スコアリング基準!$B$31,"A",IF($Y1727&gt;=スコアリング基準!$B$32,"B","C"))))</f>
        <v/>
      </c>
      <c r="AA1727">
        <f>IFERROR(INDEX(実績DB!$I$3:$I$104,MATCH($B1727&amp;$C1727,実績DB!$J$3:$J$104,0)),"")</f>
        <v/>
      </c>
    </row>
    <row r="1728">
      <c r="A1728" t="n">
        <v>1726</v>
      </c>
      <c r="B1728" t="inlineStr">
        <is>
          <t>東京</t>
        </is>
      </c>
      <c r="C1728" t="inlineStr">
        <is>
          <t>根本変電所</t>
        </is>
      </c>
      <c r="D1728" t="inlineStr">
        <is>
          <t>茨城県</t>
        </is>
      </c>
      <c r="E1728" t="n">
        <v>66</v>
      </c>
      <c r="G1728" s="3" t="n">
        <v>36.387515</v>
      </c>
      <c r="H1728" s="3" t="n">
        <v>140.462812</v>
      </c>
      <c r="I1728" t="inlineStr">
        <is>
          <t>OSM実測</t>
        </is>
      </c>
      <c r="J1728" t="n">
        <v>52</v>
      </c>
      <c r="K1728" t="n">
        <v>54</v>
      </c>
      <c r="L1728" t="n">
        <v>-40</v>
      </c>
      <c r="M1728" t="n">
        <v>14</v>
      </c>
      <c r="N1728" t="n">
        <v>0</v>
      </c>
      <c r="O1728" t="inlineStr">
        <is>
          <t>不可 #3</t>
        </is>
      </c>
      <c r="P1728" t="inlineStr">
        <is>
          <t>有り</t>
        </is>
      </c>
      <c r="R1728" s="4">
        <f>IF(COUNT($M1728:$N1728)=0,"",IF(AND(IF($N1728&lt;&gt;"",$N1728,$M1728)&lt;=0,$O1728&lt;&gt;"可"),"警告",""))</f>
        <v/>
      </c>
      <c r="S1728" s="4">
        <f>IF(COUNT($M1728:$N1728)=0,0,IF(IF($N1728&lt;&gt;"",$N1728,$M1728)&gt;=スコアリング基準!$B$20,スコアリング基準!$C$20,IF(IF($N1728&lt;&gt;"",$N1728,$M1728)&gt;=スコアリング基準!$B$21,スコアリング基準!$C$21,IF(IF($N1728&lt;&gt;"",$N1728,$M1728)&gt;0,スコアリング基準!$C$22,0))))</f>
        <v/>
      </c>
      <c r="T1728" s="4">
        <f>IF($O1728="可",スコアリング基準!$C$23,0)</f>
        <v/>
      </c>
      <c r="U1728" s="4">
        <f>IF(OR(COUNT($K1728:$L1728)&lt;2,$K1728=0),0,IF(ABS($L1728)/$K1728&lt;=スコアリング基準!$B$24,スコアリング基準!$C$24,IF(ABS($L1728)/$K1728&lt;=スコアリング基準!$B$25,スコアリング基準!$C$25,IF(ABS($L1728)/$K1728&lt;=スコアリング基準!$B$26,スコアリング基準!$C$26,0))))</f>
        <v/>
      </c>
      <c r="V1728" s="4">
        <f>IF($P1728="なし",スコアリング基準!$C$27,0)</f>
        <v/>
      </c>
      <c r="W1728" s="4">
        <f>IF($F1728="",0,IF(ISNUMBER($F1728),IF($F1728&lt;=スコアリング基準!$B$28,スコアリング基準!$C$28,スコアリング基準!$C$29),0))</f>
        <v/>
      </c>
      <c r="X1728" s="4">
        <f>IFERROR(VLOOKUP($B1728,スコアリング基準!$A$36:$B$46,2,FALSE),0)</f>
        <v/>
      </c>
      <c r="Y1728" s="4">
        <f>SUM($S1728:$X1728)</f>
        <v/>
      </c>
      <c r="Z1728" s="4">
        <f>IF(COUNT($M1728:$N1728)=0,"データ無",IF($Y1728&gt;=スコアリング基準!$B$30,"S",IF($Y1728&gt;=スコアリング基準!$B$31,"A",IF($Y1728&gt;=スコアリング基準!$B$32,"B","C"))))</f>
        <v/>
      </c>
      <c r="AA1728">
        <f>IFERROR(INDEX(実績DB!$I$3:$I$104,MATCH($B1728&amp;$C1728,実績DB!$J$3:$J$104,0)),"")</f>
        <v/>
      </c>
    </row>
    <row r="1729">
      <c r="A1729" t="n">
        <v>1727</v>
      </c>
      <c r="B1729" t="inlineStr">
        <is>
          <t>東京</t>
        </is>
      </c>
      <c r="C1729" t="inlineStr">
        <is>
          <t>桐生変電所</t>
        </is>
      </c>
      <c r="D1729" t="inlineStr">
        <is>
          <t>群馬県</t>
        </is>
      </c>
      <c r="E1729" t="n">
        <v>66</v>
      </c>
      <c r="G1729" s="3" t="n">
        <v>36.411383</v>
      </c>
      <c r="H1729" s="3" t="n">
        <v>139.342454</v>
      </c>
      <c r="I1729" t="inlineStr">
        <is>
          <t>OSM実測</t>
        </is>
      </c>
      <c r="J1729" t="n">
        <v>47</v>
      </c>
      <c r="K1729" t="n">
        <v>49</v>
      </c>
      <c r="L1729" t="n">
        <v>-47</v>
      </c>
      <c r="M1729" t="n">
        <v>2</v>
      </c>
      <c r="N1729" t="n">
        <v>2</v>
      </c>
      <c r="O1729" t="inlineStr">
        <is>
          <t>不可 #3</t>
        </is>
      </c>
      <c r="P1729" t="inlineStr">
        <is>
          <t>なし</t>
        </is>
      </c>
      <c r="R1729" s="4">
        <f>IF(COUNT($M1729:$N1729)=0,"",IF(AND(IF($N1729&lt;&gt;"",$N1729,$M1729)&lt;=0,$O1729&lt;&gt;"可"),"警告",""))</f>
        <v/>
      </c>
      <c r="S1729" s="4">
        <f>IF(COUNT($M1729:$N1729)=0,0,IF(IF($N1729&lt;&gt;"",$N1729,$M1729)&gt;=スコアリング基準!$B$20,スコアリング基準!$C$20,IF(IF($N1729&lt;&gt;"",$N1729,$M1729)&gt;=スコアリング基準!$B$21,スコアリング基準!$C$21,IF(IF($N1729&lt;&gt;"",$N1729,$M1729)&gt;0,スコアリング基準!$C$22,0))))</f>
        <v/>
      </c>
      <c r="T1729" s="4">
        <f>IF($O1729="可",スコアリング基準!$C$23,0)</f>
        <v/>
      </c>
      <c r="U1729" s="4">
        <f>IF(OR(COUNT($K1729:$L1729)&lt;2,$K1729=0),0,IF(ABS($L1729)/$K1729&lt;=スコアリング基準!$B$24,スコアリング基準!$C$24,IF(ABS($L1729)/$K1729&lt;=スコアリング基準!$B$25,スコアリング基準!$C$25,IF(ABS($L1729)/$K1729&lt;=スコアリング基準!$B$26,スコアリング基準!$C$26,0))))</f>
        <v/>
      </c>
      <c r="V1729" s="4">
        <f>IF($P1729="なし",スコアリング基準!$C$27,0)</f>
        <v/>
      </c>
      <c r="W1729" s="4">
        <f>IF($F1729="",0,IF(ISNUMBER($F1729),IF($F1729&lt;=スコアリング基準!$B$28,スコアリング基準!$C$28,スコアリング基準!$C$29),0))</f>
        <v/>
      </c>
      <c r="X1729" s="4">
        <f>IFERROR(VLOOKUP($B1729,スコアリング基準!$A$36:$B$46,2,FALSE),0)</f>
        <v/>
      </c>
      <c r="Y1729" s="4">
        <f>SUM($S1729:$X1729)</f>
        <v/>
      </c>
      <c r="Z1729" s="4">
        <f>IF(COUNT($M1729:$N1729)=0,"データ無",IF($Y1729&gt;=スコアリング基準!$B$30,"S",IF($Y1729&gt;=スコアリング基準!$B$31,"A",IF($Y1729&gt;=スコアリング基準!$B$32,"B","C"))))</f>
        <v/>
      </c>
      <c r="AA1729">
        <f>IFERROR(INDEX(実績DB!$I$3:$I$104,MATCH($B1729&amp;$C1729,実績DB!$J$3:$J$104,0)),"")</f>
        <v/>
      </c>
    </row>
    <row r="1730">
      <c r="A1730" t="n">
        <v>1728</v>
      </c>
      <c r="B1730" t="inlineStr">
        <is>
          <t>東京</t>
        </is>
      </c>
      <c r="C1730" t="inlineStr">
        <is>
          <t>桜井変電所</t>
        </is>
      </c>
      <c r="D1730" t="inlineStr">
        <is>
          <t>千葉県</t>
        </is>
      </c>
      <c r="E1730" t="n">
        <v>66</v>
      </c>
      <c r="G1730" s="3" t="n">
        <v>35.371775</v>
      </c>
      <c r="H1730" s="3" t="n">
        <v>139.932827</v>
      </c>
      <c r="I1730" t="inlineStr">
        <is>
          <t>OSM実測</t>
        </is>
      </c>
      <c r="J1730" t="n">
        <v>47</v>
      </c>
      <c r="K1730" t="n">
        <v>49</v>
      </c>
      <c r="L1730" t="n">
        <v>-40</v>
      </c>
      <c r="M1730" t="n">
        <v>9</v>
      </c>
      <c r="N1730" t="n">
        <v>0</v>
      </c>
      <c r="O1730" t="inlineStr">
        <is>
          <t>不可 #3</t>
        </is>
      </c>
      <c r="P1730" t="inlineStr">
        <is>
          <t>有り</t>
        </is>
      </c>
      <c r="R1730" s="4">
        <f>IF(COUNT($M1730:$N1730)=0,"",IF(AND(IF($N1730&lt;&gt;"",$N1730,$M1730)&lt;=0,$O1730&lt;&gt;"可"),"警告",""))</f>
        <v/>
      </c>
      <c r="S1730" s="4">
        <f>IF(COUNT($M1730:$N1730)=0,0,IF(IF($N1730&lt;&gt;"",$N1730,$M1730)&gt;=スコアリング基準!$B$20,スコアリング基準!$C$20,IF(IF($N1730&lt;&gt;"",$N1730,$M1730)&gt;=スコアリング基準!$B$21,スコアリング基準!$C$21,IF(IF($N1730&lt;&gt;"",$N1730,$M1730)&gt;0,スコアリング基準!$C$22,0))))</f>
        <v/>
      </c>
      <c r="T1730" s="4">
        <f>IF($O1730="可",スコアリング基準!$C$23,0)</f>
        <v/>
      </c>
      <c r="U1730" s="4">
        <f>IF(OR(COUNT($K1730:$L1730)&lt;2,$K1730=0),0,IF(ABS($L1730)/$K1730&lt;=スコアリング基準!$B$24,スコアリング基準!$C$24,IF(ABS($L1730)/$K1730&lt;=スコアリング基準!$B$25,スコアリング基準!$C$25,IF(ABS($L1730)/$K1730&lt;=スコアリング基準!$B$26,スコアリング基準!$C$26,0))))</f>
        <v/>
      </c>
      <c r="V1730" s="4">
        <f>IF($P1730="なし",スコアリング基準!$C$27,0)</f>
        <v/>
      </c>
      <c r="W1730" s="4">
        <f>IF($F1730="",0,IF(ISNUMBER($F1730),IF($F1730&lt;=スコアリング基準!$B$28,スコアリング基準!$C$28,スコアリング基準!$C$29),0))</f>
        <v/>
      </c>
      <c r="X1730" s="4">
        <f>IFERROR(VLOOKUP($B1730,スコアリング基準!$A$36:$B$46,2,FALSE),0)</f>
        <v/>
      </c>
      <c r="Y1730" s="4">
        <f>SUM($S1730:$X1730)</f>
        <v/>
      </c>
      <c r="Z1730" s="4">
        <f>IF(COUNT($M1730:$N1730)=0,"データ無",IF($Y1730&gt;=スコアリング基準!$B$30,"S",IF($Y1730&gt;=スコアリング基準!$B$31,"A",IF($Y1730&gt;=スコアリング基準!$B$32,"B","C"))))</f>
        <v/>
      </c>
      <c r="AA1730">
        <f>IFERROR(INDEX(実績DB!$I$3:$I$104,MATCH($B1730&amp;$C1730,実績DB!$J$3:$J$104,0)),"")</f>
        <v/>
      </c>
    </row>
    <row r="1731">
      <c r="A1731" t="n">
        <v>1729</v>
      </c>
      <c r="B1731" t="inlineStr">
        <is>
          <t>東京</t>
        </is>
      </c>
      <c r="C1731" t="inlineStr">
        <is>
          <t>桜山変電所</t>
        </is>
      </c>
      <c r="D1731" t="inlineStr">
        <is>
          <t>神奈川県</t>
        </is>
      </c>
      <c r="E1731" t="n">
        <v>66</v>
      </c>
      <c r="G1731" s="3" t="n">
        <v>35.296522</v>
      </c>
      <c r="H1731" s="3" t="n">
        <v>139.589252</v>
      </c>
      <c r="I1731" t="inlineStr">
        <is>
          <t>OSM実測</t>
        </is>
      </c>
      <c r="J1731" t="n">
        <v>52</v>
      </c>
      <c r="K1731" t="n">
        <v>54</v>
      </c>
      <c r="L1731" t="n">
        <v>-40</v>
      </c>
      <c r="M1731" t="n">
        <v>14</v>
      </c>
      <c r="N1731" t="n">
        <v>0</v>
      </c>
      <c r="O1731" t="inlineStr">
        <is>
          <t>不可 #3</t>
        </is>
      </c>
      <c r="P1731" t="inlineStr">
        <is>
          <t>有り</t>
        </is>
      </c>
      <c r="R1731" s="4">
        <f>IF(COUNT($M1731:$N1731)=0,"",IF(AND(IF($N1731&lt;&gt;"",$N1731,$M1731)&lt;=0,$O1731&lt;&gt;"可"),"警告",""))</f>
        <v/>
      </c>
      <c r="S1731" s="4">
        <f>IF(COUNT($M1731:$N1731)=0,0,IF(IF($N1731&lt;&gt;"",$N1731,$M1731)&gt;=スコアリング基準!$B$20,スコアリング基準!$C$20,IF(IF($N1731&lt;&gt;"",$N1731,$M1731)&gt;=スコアリング基準!$B$21,スコアリング基準!$C$21,IF(IF($N1731&lt;&gt;"",$N1731,$M1731)&gt;0,スコアリング基準!$C$22,0))))</f>
        <v/>
      </c>
      <c r="T1731" s="4">
        <f>IF($O1731="可",スコアリング基準!$C$23,0)</f>
        <v/>
      </c>
      <c r="U1731" s="4">
        <f>IF(OR(COUNT($K1731:$L1731)&lt;2,$K1731=0),0,IF(ABS($L1731)/$K1731&lt;=スコアリング基準!$B$24,スコアリング基準!$C$24,IF(ABS($L1731)/$K1731&lt;=スコアリング基準!$B$25,スコアリング基準!$C$25,IF(ABS($L1731)/$K1731&lt;=スコアリング基準!$B$26,スコアリング基準!$C$26,0))))</f>
        <v/>
      </c>
      <c r="V1731" s="4">
        <f>IF($P1731="なし",スコアリング基準!$C$27,0)</f>
        <v/>
      </c>
      <c r="W1731" s="4">
        <f>IF($F1731="",0,IF(ISNUMBER($F1731),IF($F1731&lt;=スコアリング基準!$B$28,スコアリング基準!$C$28,スコアリング基準!$C$29),0))</f>
        <v/>
      </c>
      <c r="X1731" s="4">
        <f>IFERROR(VLOOKUP($B1731,スコアリング基準!$A$36:$B$46,2,FALSE),0)</f>
        <v/>
      </c>
      <c r="Y1731" s="4">
        <f>SUM($S1731:$X1731)</f>
        <v/>
      </c>
      <c r="Z1731" s="4">
        <f>IF(COUNT($M1731:$N1731)=0,"データ無",IF($Y1731&gt;=スコアリング基準!$B$30,"S",IF($Y1731&gt;=スコアリング基準!$B$31,"A",IF($Y1731&gt;=スコアリング基準!$B$32,"B","C"))))</f>
        <v/>
      </c>
      <c r="AA1731">
        <f>IFERROR(INDEX(実績DB!$I$3:$I$104,MATCH($B1731&amp;$C1731,実績DB!$J$3:$J$104,0)),"")</f>
        <v/>
      </c>
    </row>
    <row r="1732">
      <c r="A1732" t="n">
        <v>1730</v>
      </c>
      <c r="B1732" t="inlineStr">
        <is>
          <t>東京</t>
        </is>
      </c>
      <c r="C1732" t="inlineStr">
        <is>
          <t>桶川変電所</t>
        </is>
      </c>
      <c r="D1732" t="inlineStr">
        <is>
          <t>埼玉県</t>
        </is>
      </c>
      <c r="E1732" t="n">
        <v>66</v>
      </c>
      <c r="G1732" s="3" t="n">
        <v>36.005465</v>
      </c>
      <c r="H1732" s="3" t="n">
        <v>139.568888</v>
      </c>
      <c r="I1732" t="inlineStr">
        <is>
          <t>OSM実測</t>
        </is>
      </c>
      <c r="J1732" t="n">
        <v>57</v>
      </c>
      <c r="K1732" t="n">
        <v>59</v>
      </c>
      <c r="L1732" t="n">
        <v>-40</v>
      </c>
      <c r="M1732" t="n">
        <v>19</v>
      </c>
      <c r="N1732" t="n">
        <v>0</v>
      </c>
      <c r="O1732" t="inlineStr">
        <is>
          <t>不可 #3</t>
        </is>
      </c>
      <c r="P1732" t="inlineStr">
        <is>
          <t>有り</t>
        </is>
      </c>
      <c r="R1732" s="4">
        <f>IF(COUNT($M1732:$N1732)=0,"",IF(AND(IF($N1732&lt;&gt;"",$N1732,$M1732)&lt;=0,$O1732&lt;&gt;"可"),"警告",""))</f>
        <v/>
      </c>
      <c r="S1732" s="4">
        <f>IF(COUNT($M1732:$N1732)=0,0,IF(IF($N1732&lt;&gt;"",$N1732,$M1732)&gt;=スコアリング基準!$B$20,スコアリング基準!$C$20,IF(IF($N1732&lt;&gt;"",$N1732,$M1732)&gt;=スコアリング基準!$B$21,スコアリング基準!$C$21,IF(IF($N1732&lt;&gt;"",$N1732,$M1732)&gt;0,スコアリング基準!$C$22,0))))</f>
        <v/>
      </c>
      <c r="T1732" s="4">
        <f>IF($O1732="可",スコアリング基準!$C$23,0)</f>
        <v/>
      </c>
      <c r="U1732" s="4">
        <f>IF(OR(COUNT($K1732:$L1732)&lt;2,$K1732=0),0,IF(ABS($L1732)/$K1732&lt;=スコアリング基準!$B$24,スコアリング基準!$C$24,IF(ABS($L1732)/$K1732&lt;=スコアリング基準!$B$25,スコアリング基準!$C$25,IF(ABS($L1732)/$K1732&lt;=スコアリング基準!$B$26,スコアリング基準!$C$26,0))))</f>
        <v/>
      </c>
      <c r="V1732" s="4">
        <f>IF($P1732="なし",スコアリング基準!$C$27,0)</f>
        <v/>
      </c>
      <c r="W1732" s="4">
        <f>IF($F1732="",0,IF(ISNUMBER($F1732),IF($F1732&lt;=スコアリング基準!$B$28,スコアリング基準!$C$28,スコアリング基準!$C$29),0))</f>
        <v/>
      </c>
      <c r="X1732" s="4">
        <f>IFERROR(VLOOKUP($B1732,スコアリング基準!$A$36:$B$46,2,FALSE),0)</f>
        <v/>
      </c>
      <c r="Y1732" s="4">
        <f>SUM($S1732:$X1732)</f>
        <v/>
      </c>
      <c r="Z1732" s="4">
        <f>IF(COUNT($M1732:$N1732)=0,"データ無",IF($Y1732&gt;=スコアリング基準!$B$30,"S",IF($Y1732&gt;=スコアリング基準!$B$31,"A",IF($Y1732&gt;=スコアリング基準!$B$32,"B","C"))))</f>
        <v/>
      </c>
      <c r="AA1732">
        <f>IFERROR(INDEX(実績DB!$I$3:$I$104,MATCH($B1732&amp;$C1732,実績DB!$J$3:$J$104,0)),"")</f>
        <v/>
      </c>
    </row>
    <row r="1733">
      <c r="A1733" t="n">
        <v>1731</v>
      </c>
      <c r="B1733" t="inlineStr">
        <is>
          <t>東京</t>
        </is>
      </c>
      <c r="C1733" t="inlineStr">
        <is>
          <t>梅島変電所</t>
        </is>
      </c>
      <c r="D1733" t="inlineStr">
        <is>
          <t>埼玉県</t>
        </is>
      </c>
      <c r="E1733" t="n">
        <v>66</v>
      </c>
      <c r="G1733" s="3" t="n">
        <v>35.772895</v>
      </c>
      <c r="H1733" s="3" t="n">
        <v>139.803673</v>
      </c>
      <c r="I1733" t="inlineStr">
        <is>
          <t>OSM実測</t>
        </is>
      </c>
      <c r="J1733" t="n">
        <v>57</v>
      </c>
      <c r="K1733" t="n">
        <v>59</v>
      </c>
      <c r="L1733" t="n">
        <v>-40</v>
      </c>
      <c r="M1733" t="n">
        <v>19</v>
      </c>
      <c r="N1733" t="n">
        <v>0</v>
      </c>
      <c r="O1733" t="inlineStr">
        <is>
          <t>不可 #3</t>
        </is>
      </c>
      <c r="P1733" t="inlineStr">
        <is>
          <t>有り</t>
        </is>
      </c>
      <c r="R1733" s="4">
        <f>IF(COUNT($M1733:$N1733)=0,"",IF(AND(IF($N1733&lt;&gt;"",$N1733,$M1733)&lt;=0,$O1733&lt;&gt;"可"),"警告",""))</f>
        <v/>
      </c>
      <c r="S1733" s="4">
        <f>IF(COUNT($M1733:$N1733)=0,0,IF(IF($N1733&lt;&gt;"",$N1733,$M1733)&gt;=スコアリング基準!$B$20,スコアリング基準!$C$20,IF(IF($N1733&lt;&gt;"",$N1733,$M1733)&gt;=スコアリング基準!$B$21,スコアリング基準!$C$21,IF(IF($N1733&lt;&gt;"",$N1733,$M1733)&gt;0,スコアリング基準!$C$22,0))))</f>
        <v/>
      </c>
      <c r="T1733" s="4">
        <f>IF($O1733="可",スコアリング基準!$C$23,0)</f>
        <v/>
      </c>
      <c r="U1733" s="4">
        <f>IF(OR(COUNT($K1733:$L1733)&lt;2,$K1733=0),0,IF(ABS($L1733)/$K1733&lt;=スコアリング基準!$B$24,スコアリング基準!$C$24,IF(ABS($L1733)/$K1733&lt;=スコアリング基準!$B$25,スコアリング基準!$C$25,IF(ABS($L1733)/$K1733&lt;=スコアリング基準!$B$26,スコアリング基準!$C$26,0))))</f>
        <v/>
      </c>
      <c r="V1733" s="4">
        <f>IF($P1733="なし",スコアリング基準!$C$27,0)</f>
        <v/>
      </c>
      <c r="W1733" s="4">
        <f>IF($F1733="",0,IF(ISNUMBER($F1733),IF($F1733&lt;=スコアリング基準!$B$28,スコアリング基準!$C$28,スコアリング基準!$C$29),0))</f>
        <v/>
      </c>
      <c r="X1733" s="4">
        <f>IFERROR(VLOOKUP($B1733,スコアリング基準!$A$36:$B$46,2,FALSE),0)</f>
        <v/>
      </c>
      <c r="Y1733" s="4">
        <f>SUM($S1733:$X1733)</f>
        <v/>
      </c>
      <c r="Z1733" s="4">
        <f>IF(COUNT($M1733:$N1733)=0,"データ無",IF($Y1733&gt;=スコアリング基準!$B$30,"S",IF($Y1733&gt;=スコアリング基準!$B$31,"A",IF($Y1733&gt;=スコアリング基準!$B$32,"B","C"))))</f>
        <v/>
      </c>
      <c r="AA1733">
        <f>IFERROR(INDEX(実績DB!$I$3:$I$104,MATCH($B1733&amp;$C1733,実績DB!$J$3:$J$104,0)),"")</f>
        <v/>
      </c>
    </row>
    <row r="1734">
      <c r="A1734" t="n">
        <v>1732</v>
      </c>
      <c r="B1734" t="inlineStr">
        <is>
          <t>東京</t>
        </is>
      </c>
      <c r="C1734" t="inlineStr">
        <is>
          <t>梅木変電所</t>
        </is>
      </c>
      <c r="D1734" t="inlineStr">
        <is>
          <t>静岡県</t>
        </is>
      </c>
      <c r="E1734" t="n">
        <v>66</v>
      </c>
      <c r="G1734" s="3" t="n">
        <v>34.959539</v>
      </c>
      <c r="H1734" s="3" t="n">
        <v>138.990744</v>
      </c>
      <c r="I1734" t="inlineStr">
        <is>
          <t>OSM実測</t>
        </is>
      </c>
      <c r="J1734" t="n">
        <v>19</v>
      </c>
      <c r="K1734" t="n">
        <v>19</v>
      </c>
      <c r="L1734" t="n">
        <v>-13</v>
      </c>
      <c r="M1734" t="n">
        <v>6</v>
      </c>
      <c r="N1734" t="n">
        <v>0</v>
      </c>
      <c r="O1734" t="inlineStr">
        <is>
          <t>不可 #3</t>
        </is>
      </c>
      <c r="P1734" t="inlineStr">
        <is>
          <t>有り</t>
        </is>
      </c>
      <c r="R1734" s="4">
        <f>IF(COUNT($M1734:$N1734)=0,"",IF(AND(IF($N1734&lt;&gt;"",$N1734,$M1734)&lt;=0,$O1734&lt;&gt;"可"),"警告",""))</f>
        <v/>
      </c>
      <c r="S1734" s="4">
        <f>IF(COUNT($M1734:$N1734)=0,0,IF(IF($N1734&lt;&gt;"",$N1734,$M1734)&gt;=スコアリング基準!$B$20,スコアリング基準!$C$20,IF(IF($N1734&lt;&gt;"",$N1734,$M1734)&gt;=スコアリング基準!$B$21,スコアリング基準!$C$21,IF(IF($N1734&lt;&gt;"",$N1734,$M1734)&gt;0,スコアリング基準!$C$22,0))))</f>
        <v/>
      </c>
      <c r="T1734" s="4">
        <f>IF($O1734="可",スコアリング基準!$C$23,0)</f>
        <v/>
      </c>
      <c r="U1734" s="4">
        <f>IF(OR(COUNT($K1734:$L1734)&lt;2,$K1734=0),0,IF(ABS($L1734)/$K1734&lt;=スコアリング基準!$B$24,スコアリング基準!$C$24,IF(ABS($L1734)/$K1734&lt;=スコアリング基準!$B$25,スコアリング基準!$C$25,IF(ABS($L1734)/$K1734&lt;=スコアリング基準!$B$26,スコアリング基準!$C$26,0))))</f>
        <v/>
      </c>
      <c r="V1734" s="4">
        <f>IF($P1734="なし",スコアリング基準!$C$27,0)</f>
        <v/>
      </c>
      <c r="W1734" s="4">
        <f>IF($F1734="",0,IF(ISNUMBER($F1734),IF($F1734&lt;=スコアリング基準!$B$28,スコアリング基準!$C$28,スコアリング基準!$C$29),0))</f>
        <v/>
      </c>
      <c r="X1734" s="4">
        <f>IFERROR(VLOOKUP($B1734,スコアリング基準!$A$36:$B$46,2,FALSE),0)</f>
        <v/>
      </c>
      <c r="Y1734" s="4">
        <f>SUM($S1734:$X1734)</f>
        <v/>
      </c>
      <c r="Z1734" s="4">
        <f>IF(COUNT($M1734:$N1734)=0,"データ無",IF($Y1734&gt;=スコアリング基準!$B$30,"S",IF($Y1734&gt;=スコアリング基準!$B$31,"A",IF($Y1734&gt;=スコアリング基準!$B$32,"B","C"))))</f>
        <v/>
      </c>
      <c r="AA1734">
        <f>IFERROR(INDEX(実績DB!$I$3:$I$104,MATCH($B1734&amp;$C1734,実績DB!$J$3:$J$104,0)),"")</f>
        <v/>
      </c>
    </row>
    <row r="1735">
      <c r="A1735" t="n">
        <v>1733</v>
      </c>
      <c r="B1735" t="inlineStr">
        <is>
          <t>東京</t>
        </is>
      </c>
      <c r="C1735" t="inlineStr">
        <is>
          <t>梅沢変電所</t>
        </is>
      </c>
      <c r="D1735" t="inlineStr">
        <is>
          <t>栃木県</t>
        </is>
      </c>
      <c r="E1735" t="n">
        <v>66</v>
      </c>
      <c r="G1735" s="3" t="n">
        <v>36.438288</v>
      </c>
      <c r="H1735" s="3" t="n">
        <v>139.657562</v>
      </c>
      <c r="I1735" t="inlineStr">
        <is>
          <t>OSM実測</t>
        </is>
      </c>
      <c r="J1735" t="n">
        <v>28</v>
      </c>
      <c r="K1735" t="n">
        <v>29</v>
      </c>
      <c r="L1735" t="n">
        <v>-20</v>
      </c>
      <c r="M1735" t="n">
        <v>9</v>
      </c>
      <c r="N1735" t="n">
        <v>0</v>
      </c>
      <c r="O1735" t="inlineStr">
        <is>
          <t>不可 #3</t>
        </is>
      </c>
      <c r="P1735" t="inlineStr">
        <is>
          <t>有り</t>
        </is>
      </c>
      <c r="R1735" s="4">
        <f>IF(COUNT($M1735:$N1735)=0,"",IF(AND(IF($N1735&lt;&gt;"",$N1735,$M1735)&lt;=0,$O1735&lt;&gt;"可"),"警告",""))</f>
        <v/>
      </c>
      <c r="S1735" s="4">
        <f>IF(COUNT($M1735:$N1735)=0,0,IF(IF($N1735&lt;&gt;"",$N1735,$M1735)&gt;=スコアリング基準!$B$20,スコアリング基準!$C$20,IF(IF($N1735&lt;&gt;"",$N1735,$M1735)&gt;=スコアリング基準!$B$21,スコアリング基準!$C$21,IF(IF($N1735&lt;&gt;"",$N1735,$M1735)&gt;0,スコアリング基準!$C$22,0))))</f>
        <v/>
      </c>
      <c r="T1735" s="4">
        <f>IF($O1735="可",スコアリング基準!$C$23,0)</f>
        <v/>
      </c>
      <c r="U1735" s="4">
        <f>IF(OR(COUNT($K1735:$L1735)&lt;2,$K1735=0),0,IF(ABS($L1735)/$K1735&lt;=スコアリング基準!$B$24,スコアリング基準!$C$24,IF(ABS($L1735)/$K1735&lt;=スコアリング基準!$B$25,スコアリング基準!$C$25,IF(ABS($L1735)/$K1735&lt;=スコアリング基準!$B$26,スコアリング基準!$C$26,0))))</f>
        <v/>
      </c>
      <c r="V1735" s="4">
        <f>IF($P1735="なし",スコアリング基準!$C$27,0)</f>
        <v/>
      </c>
      <c r="W1735" s="4">
        <f>IF($F1735="",0,IF(ISNUMBER($F1735),IF($F1735&lt;=スコアリング基準!$B$28,スコアリング基準!$C$28,スコアリング基準!$C$29),0))</f>
        <v/>
      </c>
      <c r="X1735" s="4">
        <f>IFERROR(VLOOKUP($B1735,スコアリング基準!$A$36:$B$46,2,FALSE),0)</f>
        <v/>
      </c>
      <c r="Y1735" s="4">
        <f>SUM($S1735:$X1735)</f>
        <v/>
      </c>
      <c r="Z1735" s="4">
        <f>IF(COUNT($M1735:$N1735)=0,"データ無",IF($Y1735&gt;=スコアリング基準!$B$30,"S",IF($Y1735&gt;=スコアリング基準!$B$31,"A",IF($Y1735&gt;=スコアリング基準!$B$32,"B","C"))))</f>
        <v/>
      </c>
      <c r="AA1735">
        <f>IFERROR(INDEX(実績DB!$I$3:$I$104,MATCH($B1735&amp;$C1735,実績DB!$J$3:$J$104,0)),"")</f>
        <v/>
      </c>
    </row>
    <row r="1736">
      <c r="A1736" t="n">
        <v>1734</v>
      </c>
      <c r="B1736" t="inlineStr">
        <is>
          <t>東京</t>
        </is>
      </c>
      <c r="C1736" t="inlineStr">
        <is>
          <t>植木変電所</t>
        </is>
      </c>
      <c r="D1736" t="inlineStr">
        <is>
          <t>群馬県</t>
        </is>
      </c>
      <c r="E1736" t="n">
        <v>66</v>
      </c>
      <c r="G1736" s="3" t="n">
        <v>36.334507</v>
      </c>
      <c r="H1736" s="3" t="n">
        <v>139.203861</v>
      </c>
      <c r="I1736" t="inlineStr">
        <is>
          <t>OSM実測</t>
        </is>
      </c>
      <c r="J1736" t="n">
        <v>33</v>
      </c>
      <c r="K1736" t="n">
        <v>34</v>
      </c>
      <c r="L1736" t="n">
        <v>-30</v>
      </c>
      <c r="M1736" t="n">
        <v>4</v>
      </c>
      <c r="N1736" t="n">
        <v>4</v>
      </c>
      <c r="O1736" t="inlineStr">
        <is>
          <t>不可 #3</t>
        </is>
      </c>
      <c r="P1736" t="inlineStr">
        <is>
          <t>なし</t>
        </is>
      </c>
      <c r="R1736" s="4">
        <f>IF(COUNT($M1736:$N1736)=0,"",IF(AND(IF($N1736&lt;&gt;"",$N1736,$M1736)&lt;=0,$O1736&lt;&gt;"可"),"警告",""))</f>
        <v/>
      </c>
      <c r="S1736" s="4">
        <f>IF(COUNT($M1736:$N1736)=0,0,IF(IF($N1736&lt;&gt;"",$N1736,$M1736)&gt;=スコアリング基準!$B$20,スコアリング基準!$C$20,IF(IF($N1736&lt;&gt;"",$N1736,$M1736)&gt;=スコアリング基準!$B$21,スコアリング基準!$C$21,IF(IF($N1736&lt;&gt;"",$N1736,$M1736)&gt;0,スコアリング基準!$C$22,0))))</f>
        <v/>
      </c>
      <c r="T1736" s="4">
        <f>IF($O1736="可",スコアリング基準!$C$23,0)</f>
        <v/>
      </c>
      <c r="U1736" s="4">
        <f>IF(OR(COUNT($K1736:$L1736)&lt;2,$K1736=0),0,IF(ABS($L1736)/$K1736&lt;=スコアリング基準!$B$24,スコアリング基準!$C$24,IF(ABS($L1736)/$K1736&lt;=スコアリング基準!$B$25,スコアリング基準!$C$25,IF(ABS($L1736)/$K1736&lt;=スコアリング基準!$B$26,スコアリング基準!$C$26,0))))</f>
        <v/>
      </c>
      <c r="V1736" s="4">
        <f>IF($P1736="なし",スコアリング基準!$C$27,0)</f>
        <v/>
      </c>
      <c r="W1736" s="4">
        <f>IF($F1736="",0,IF(ISNUMBER($F1736),IF($F1736&lt;=スコアリング基準!$B$28,スコアリング基準!$C$28,スコアリング基準!$C$29),0))</f>
        <v/>
      </c>
      <c r="X1736" s="4">
        <f>IFERROR(VLOOKUP($B1736,スコアリング基準!$A$36:$B$46,2,FALSE),0)</f>
        <v/>
      </c>
      <c r="Y1736" s="4">
        <f>SUM($S1736:$X1736)</f>
        <v/>
      </c>
      <c r="Z1736" s="4">
        <f>IF(COUNT($M1736:$N1736)=0,"データ無",IF($Y1736&gt;=スコアリング基準!$B$30,"S",IF($Y1736&gt;=スコアリング基準!$B$31,"A",IF($Y1736&gt;=スコアリング基準!$B$32,"B","C"))))</f>
        <v/>
      </c>
      <c r="AA1736">
        <f>IFERROR(INDEX(実績DB!$I$3:$I$104,MATCH($B1736&amp;$C1736,実績DB!$J$3:$J$104,0)),"")</f>
        <v/>
      </c>
    </row>
    <row r="1737">
      <c r="A1737" t="n">
        <v>1735</v>
      </c>
      <c r="B1737" t="inlineStr">
        <is>
          <t>東京</t>
        </is>
      </c>
      <c r="C1737" t="inlineStr">
        <is>
          <t>植田谷変電所</t>
        </is>
      </c>
      <c r="D1737" t="inlineStr">
        <is>
          <t>埼玉県</t>
        </is>
      </c>
      <c r="E1737" t="n">
        <v>66</v>
      </c>
      <c r="G1737" s="3" t="n">
        <v>35.886848</v>
      </c>
      <c r="H1737" s="3" t="n">
        <v>139.59714</v>
      </c>
      <c r="I1737" t="inlineStr">
        <is>
          <t>OSM実測</t>
        </is>
      </c>
      <c r="J1737" t="n">
        <v>38</v>
      </c>
      <c r="K1737" t="n">
        <v>39</v>
      </c>
      <c r="L1737" t="n">
        <v>-20</v>
      </c>
      <c r="M1737" t="n">
        <v>19</v>
      </c>
      <c r="N1737" t="n">
        <v>19</v>
      </c>
      <c r="O1737" t="inlineStr">
        <is>
          <t>不可 #3</t>
        </is>
      </c>
      <c r="P1737" t="inlineStr">
        <is>
          <t>なし</t>
        </is>
      </c>
      <c r="R1737" s="4">
        <f>IF(COUNT($M1737:$N1737)=0,"",IF(AND(IF($N1737&lt;&gt;"",$N1737,$M1737)&lt;=0,$O1737&lt;&gt;"可"),"警告",""))</f>
        <v/>
      </c>
      <c r="S1737" s="4">
        <f>IF(COUNT($M1737:$N1737)=0,0,IF(IF($N1737&lt;&gt;"",$N1737,$M1737)&gt;=スコアリング基準!$B$20,スコアリング基準!$C$20,IF(IF($N1737&lt;&gt;"",$N1737,$M1737)&gt;=スコアリング基準!$B$21,スコアリング基準!$C$21,IF(IF($N1737&lt;&gt;"",$N1737,$M1737)&gt;0,スコアリング基準!$C$22,0))))</f>
        <v/>
      </c>
      <c r="T1737" s="4">
        <f>IF($O1737="可",スコアリング基準!$C$23,0)</f>
        <v/>
      </c>
      <c r="U1737" s="4">
        <f>IF(OR(COUNT($K1737:$L1737)&lt;2,$K1737=0),0,IF(ABS($L1737)/$K1737&lt;=スコアリング基準!$B$24,スコアリング基準!$C$24,IF(ABS($L1737)/$K1737&lt;=スコアリング基準!$B$25,スコアリング基準!$C$25,IF(ABS($L1737)/$K1737&lt;=スコアリング基準!$B$26,スコアリング基準!$C$26,0))))</f>
        <v/>
      </c>
      <c r="V1737" s="4">
        <f>IF($P1737="なし",スコアリング基準!$C$27,0)</f>
        <v/>
      </c>
      <c r="W1737" s="4">
        <f>IF($F1737="",0,IF(ISNUMBER($F1737),IF($F1737&lt;=スコアリング基準!$B$28,スコアリング基準!$C$28,スコアリング基準!$C$29),0))</f>
        <v/>
      </c>
      <c r="X1737" s="4">
        <f>IFERROR(VLOOKUP($B1737,スコアリング基準!$A$36:$B$46,2,FALSE),0)</f>
        <v/>
      </c>
      <c r="Y1737" s="4">
        <f>SUM($S1737:$X1737)</f>
        <v/>
      </c>
      <c r="Z1737" s="4">
        <f>IF(COUNT($M1737:$N1737)=0,"データ無",IF($Y1737&gt;=スコアリング基準!$B$30,"S",IF($Y1737&gt;=スコアリング基準!$B$31,"A",IF($Y1737&gt;=スコアリング基準!$B$32,"B","C"))))</f>
        <v/>
      </c>
      <c r="AA1737">
        <f>IFERROR(INDEX(実績DB!$I$3:$I$104,MATCH($B1737&amp;$C1737,実績DB!$J$3:$J$104,0)),"")</f>
        <v/>
      </c>
    </row>
    <row r="1738">
      <c r="A1738" t="n">
        <v>1736</v>
      </c>
      <c r="B1738" t="inlineStr">
        <is>
          <t>東京</t>
        </is>
      </c>
      <c r="C1738" t="inlineStr">
        <is>
          <t>椎津変電所</t>
        </is>
      </c>
      <c r="D1738" t="inlineStr">
        <is>
          <t>千葉県</t>
        </is>
      </c>
      <c r="E1738" t="n">
        <v>66</v>
      </c>
      <c r="G1738" s="3" t="n">
        <v>35.475195</v>
      </c>
      <c r="H1738" s="3" t="n">
        <v>140.04809</v>
      </c>
      <c r="I1738" t="inlineStr">
        <is>
          <t>OSM実測</t>
        </is>
      </c>
      <c r="J1738" t="n">
        <v>47</v>
      </c>
      <c r="K1738" t="n">
        <v>49</v>
      </c>
      <c r="L1738" t="n">
        <v>-49</v>
      </c>
      <c r="M1738" t="n">
        <v>0</v>
      </c>
      <c r="N1738" t="n">
        <v>0</v>
      </c>
      <c r="O1738" t="inlineStr">
        <is>
          <t>不可 #3</t>
        </is>
      </c>
      <c r="P1738" t="inlineStr">
        <is>
          <t>有り</t>
        </is>
      </c>
      <c r="R1738" s="4">
        <f>IF(COUNT($M1738:$N1738)=0,"",IF(AND(IF($N1738&lt;&gt;"",$N1738,$M1738)&lt;=0,$O1738&lt;&gt;"可"),"警告",""))</f>
        <v/>
      </c>
      <c r="S1738" s="4">
        <f>IF(COUNT($M1738:$N1738)=0,0,IF(IF($N1738&lt;&gt;"",$N1738,$M1738)&gt;=スコアリング基準!$B$20,スコアリング基準!$C$20,IF(IF($N1738&lt;&gt;"",$N1738,$M1738)&gt;=スコアリング基準!$B$21,スコアリング基準!$C$21,IF(IF($N1738&lt;&gt;"",$N1738,$M1738)&gt;0,スコアリング基準!$C$22,0))))</f>
        <v/>
      </c>
      <c r="T1738" s="4">
        <f>IF($O1738="可",スコアリング基準!$C$23,0)</f>
        <v/>
      </c>
      <c r="U1738" s="4">
        <f>IF(OR(COUNT($K1738:$L1738)&lt;2,$K1738=0),0,IF(ABS($L1738)/$K1738&lt;=スコアリング基準!$B$24,スコアリング基準!$C$24,IF(ABS($L1738)/$K1738&lt;=スコアリング基準!$B$25,スコアリング基準!$C$25,IF(ABS($L1738)/$K1738&lt;=スコアリング基準!$B$26,スコアリング基準!$C$26,0))))</f>
        <v/>
      </c>
      <c r="V1738" s="4">
        <f>IF($P1738="なし",スコアリング基準!$C$27,0)</f>
        <v/>
      </c>
      <c r="W1738" s="4">
        <f>IF($F1738="",0,IF(ISNUMBER($F1738),IF($F1738&lt;=スコアリング基準!$B$28,スコアリング基準!$C$28,スコアリング基準!$C$29),0))</f>
        <v/>
      </c>
      <c r="X1738" s="4">
        <f>IFERROR(VLOOKUP($B1738,スコアリング基準!$A$36:$B$46,2,FALSE),0)</f>
        <v/>
      </c>
      <c r="Y1738" s="4">
        <f>SUM($S1738:$X1738)</f>
        <v/>
      </c>
      <c r="Z1738" s="4">
        <f>IF(COUNT($M1738:$N1738)=0,"データ無",IF($Y1738&gt;=スコアリング基準!$B$30,"S",IF($Y1738&gt;=スコアリング基準!$B$31,"A",IF($Y1738&gt;=スコアリング基準!$B$32,"B","C"))))</f>
        <v/>
      </c>
      <c r="AA1738">
        <f>IFERROR(INDEX(実績DB!$I$3:$I$104,MATCH($B1738&amp;$C1738,実績DB!$J$3:$J$104,0)),"")</f>
        <v/>
      </c>
    </row>
    <row r="1739">
      <c r="A1739" t="n">
        <v>1737</v>
      </c>
      <c r="B1739" t="inlineStr">
        <is>
          <t>東京</t>
        </is>
      </c>
      <c r="C1739" t="inlineStr">
        <is>
          <t>検見川変電所</t>
        </is>
      </c>
      <c r="D1739" t="inlineStr">
        <is>
          <t>千葉県</t>
        </is>
      </c>
      <c r="E1739" t="n">
        <v>66</v>
      </c>
      <c r="G1739" s="3" t="n">
        <v>35.655507</v>
      </c>
      <c r="H1739" s="3" t="n">
        <v>140.067597</v>
      </c>
      <c r="I1739" t="inlineStr">
        <is>
          <t>OSM実測</t>
        </is>
      </c>
      <c r="J1739" t="n">
        <v>38</v>
      </c>
      <c r="K1739" t="n">
        <v>39</v>
      </c>
      <c r="L1739" t="n">
        <v>-20</v>
      </c>
      <c r="M1739" t="n">
        <v>19</v>
      </c>
      <c r="N1739" t="n">
        <v>0</v>
      </c>
      <c r="O1739" t="inlineStr">
        <is>
          <t>不可 #3</t>
        </is>
      </c>
      <c r="P1739" t="inlineStr">
        <is>
          <t>有り</t>
        </is>
      </c>
      <c r="R1739" s="4">
        <f>IF(COUNT($M1739:$N1739)=0,"",IF(AND(IF($N1739&lt;&gt;"",$N1739,$M1739)&lt;=0,$O1739&lt;&gt;"可"),"警告",""))</f>
        <v/>
      </c>
      <c r="S1739" s="4">
        <f>IF(COUNT($M1739:$N1739)=0,0,IF(IF($N1739&lt;&gt;"",$N1739,$M1739)&gt;=スコアリング基準!$B$20,スコアリング基準!$C$20,IF(IF($N1739&lt;&gt;"",$N1739,$M1739)&gt;=スコアリング基準!$B$21,スコアリング基準!$C$21,IF(IF($N1739&lt;&gt;"",$N1739,$M1739)&gt;0,スコアリング基準!$C$22,0))))</f>
        <v/>
      </c>
      <c r="T1739" s="4">
        <f>IF($O1739="可",スコアリング基準!$C$23,0)</f>
        <v/>
      </c>
      <c r="U1739" s="4">
        <f>IF(OR(COUNT($K1739:$L1739)&lt;2,$K1739=0),0,IF(ABS($L1739)/$K1739&lt;=スコアリング基準!$B$24,スコアリング基準!$C$24,IF(ABS($L1739)/$K1739&lt;=スコアリング基準!$B$25,スコアリング基準!$C$25,IF(ABS($L1739)/$K1739&lt;=スコアリング基準!$B$26,スコアリング基準!$C$26,0))))</f>
        <v/>
      </c>
      <c r="V1739" s="4">
        <f>IF($P1739="なし",スコアリング基準!$C$27,0)</f>
        <v/>
      </c>
      <c r="W1739" s="4">
        <f>IF($F1739="",0,IF(ISNUMBER($F1739),IF($F1739&lt;=スコアリング基準!$B$28,スコアリング基準!$C$28,スコアリング基準!$C$29),0))</f>
        <v/>
      </c>
      <c r="X1739" s="4">
        <f>IFERROR(VLOOKUP($B1739,スコアリング基準!$A$36:$B$46,2,FALSE),0)</f>
        <v/>
      </c>
      <c r="Y1739" s="4">
        <f>SUM($S1739:$X1739)</f>
        <v/>
      </c>
      <c r="Z1739" s="4">
        <f>IF(COUNT($M1739:$N1739)=0,"データ無",IF($Y1739&gt;=スコアリング基準!$B$30,"S",IF($Y1739&gt;=スコアリング基準!$B$31,"A",IF($Y1739&gt;=スコアリング基準!$B$32,"B","C"))))</f>
        <v/>
      </c>
      <c r="AA1739">
        <f>IFERROR(INDEX(実績DB!$I$3:$I$104,MATCH($B1739&amp;$C1739,実績DB!$J$3:$J$104,0)),"")</f>
        <v/>
      </c>
    </row>
    <row r="1740">
      <c r="A1740" t="n">
        <v>1738</v>
      </c>
      <c r="B1740" t="inlineStr">
        <is>
          <t>東京</t>
        </is>
      </c>
      <c r="C1740" t="inlineStr">
        <is>
          <t>椿本チエイン変電所</t>
        </is>
      </c>
      <c r="D1740" t="inlineStr">
        <is>
          <t>埼玉県</t>
        </is>
      </c>
      <c r="E1740" t="n">
        <v>66</v>
      </c>
      <c r="G1740" s="3" t="n">
        <v>35.854012</v>
      </c>
      <c r="H1740" s="3" t="n">
        <v>139.345693</v>
      </c>
      <c r="I1740" t="inlineStr">
        <is>
          <t>OSM実測</t>
        </is>
      </c>
      <c r="R1740" s="4">
        <f>IF(COUNT($M1740:$N1740)=0,"",IF(AND(IF($N1740&lt;&gt;"",$N1740,$M1740)&lt;=0,$O1740&lt;&gt;"可"),"警告",""))</f>
        <v/>
      </c>
      <c r="S1740" s="4">
        <f>IF(COUNT($M1740:$N1740)=0,0,IF(IF($N1740&lt;&gt;"",$N1740,$M1740)&gt;=スコアリング基準!$B$20,スコアリング基準!$C$20,IF(IF($N1740&lt;&gt;"",$N1740,$M1740)&gt;=スコアリング基準!$B$21,スコアリング基準!$C$21,IF(IF($N1740&lt;&gt;"",$N1740,$M1740)&gt;0,スコアリング基準!$C$22,0))))</f>
        <v/>
      </c>
      <c r="T1740" s="4">
        <f>IF($O1740="可",スコアリング基準!$C$23,0)</f>
        <v/>
      </c>
      <c r="U1740" s="4">
        <f>IF(OR(COUNT($K1740:$L1740)&lt;2,$K1740=0),0,IF(ABS($L1740)/$K1740&lt;=スコアリング基準!$B$24,スコアリング基準!$C$24,IF(ABS($L1740)/$K1740&lt;=スコアリング基準!$B$25,スコアリング基準!$C$25,IF(ABS($L1740)/$K1740&lt;=スコアリング基準!$B$26,スコアリング基準!$C$26,0))))</f>
        <v/>
      </c>
      <c r="V1740" s="4">
        <f>IF($P1740="なし",スコアリング基準!$C$27,0)</f>
        <v/>
      </c>
      <c r="W1740" s="4">
        <f>IF($F1740="",0,IF(ISNUMBER($F1740),IF($F1740&lt;=スコアリング基準!$B$28,スコアリング基準!$C$28,スコアリング基準!$C$29),0))</f>
        <v/>
      </c>
      <c r="X1740" s="4">
        <f>IFERROR(VLOOKUP($B1740,スコアリング基準!$A$36:$B$46,2,FALSE),0)</f>
        <v/>
      </c>
      <c r="Y1740" s="4">
        <f>SUM($S1740:$X1740)</f>
        <v/>
      </c>
      <c r="Z1740" s="4">
        <f>IF(COUNT($M1740:$N1740)=0,"データ無",IF($Y1740&gt;=スコアリング基準!$B$30,"S",IF($Y1740&gt;=スコアリング基準!$B$31,"A",IF($Y1740&gt;=スコアリング基準!$B$32,"B","C"))))</f>
        <v/>
      </c>
      <c r="AA1740">
        <f>IFERROR(INDEX(実績DB!$I$3:$I$104,MATCH($B1740&amp;$C1740,実績DB!$J$3:$J$104,0)),"")</f>
        <v/>
      </c>
    </row>
    <row r="1741">
      <c r="A1741" t="n">
        <v>1739</v>
      </c>
      <c r="B1741" t="inlineStr">
        <is>
          <t>東京</t>
        </is>
      </c>
      <c r="C1741" t="inlineStr">
        <is>
          <t>楠変電所</t>
        </is>
      </c>
      <c r="D1741" t="inlineStr">
        <is>
          <t>群馬県</t>
        </is>
      </c>
      <c r="E1741" t="n">
        <v>66</v>
      </c>
      <c r="G1741" s="3" t="n">
        <v>36.240446</v>
      </c>
      <c r="H1741" s="3" t="n">
        <v>139.57355</v>
      </c>
      <c r="I1741" t="inlineStr">
        <is>
          <t>OSM実測</t>
        </is>
      </c>
      <c r="J1741" t="n">
        <v>57</v>
      </c>
      <c r="K1741" t="n">
        <v>59</v>
      </c>
      <c r="L1741" t="n">
        <v>-44</v>
      </c>
      <c r="M1741" t="n">
        <v>15</v>
      </c>
      <c r="N1741" t="n">
        <v>0</v>
      </c>
      <c r="O1741" t="inlineStr">
        <is>
          <t>不可 #3</t>
        </is>
      </c>
      <c r="P1741" t="inlineStr">
        <is>
          <t>有り</t>
        </is>
      </c>
      <c r="R1741" s="4">
        <f>IF(COUNT($M1741:$N1741)=0,"",IF(AND(IF($N1741&lt;&gt;"",$N1741,$M1741)&lt;=0,$O1741&lt;&gt;"可"),"警告",""))</f>
        <v/>
      </c>
      <c r="S1741" s="4">
        <f>IF(COUNT($M1741:$N1741)=0,0,IF(IF($N1741&lt;&gt;"",$N1741,$M1741)&gt;=スコアリング基準!$B$20,スコアリング基準!$C$20,IF(IF($N1741&lt;&gt;"",$N1741,$M1741)&gt;=スコアリング基準!$B$21,スコアリング基準!$C$21,IF(IF($N1741&lt;&gt;"",$N1741,$M1741)&gt;0,スコアリング基準!$C$22,0))))</f>
        <v/>
      </c>
      <c r="T1741" s="4">
        <f>IF($O1741="可",スコアリング基準!$C$23,0)</f>
        <v/>
      </c>
      <c r="U1741" s="4">
        <f>IF(OR(COUNT($K1741:$L1741)&lt;2,$K1741=0),0,IF(ABS($L1741)/$K1741&lt;=スコアリング基準!$B$24,スコアリング基準!$C$24,IF(ABS($L1741)/$K1741&lt;=スコアリング基準!$B$25,スコアリング基準!$C$25,IF(ABS($L1741)/$K1741&lt;=スコアリング基準!$B$26,スコアリング基準!$C$26,0))))</f>
        <v/>
      </c>
      <c r="V1741" s="4">
        <f>IF($P1741="なし",スコアリング基準!$C$27,0)</f>
        <v/>
      </c>
      <c r="W1741" s="4">
        <f>IF($F1741="",0,IF(ISNUMBER($F1741),IF($F1741&lt;=スコアリング基準!$B$28,スコアリング基準!$C$28,スコアリング基準!$C$29),0))</f>
        <v/>
      </c>
      <c r="X1741" s="4">
        <f>IFERROR(VLOOKUP($B1741,スコアリング基準!$A$36:$B$46,2,FALSE),0)</f>
        <v/>
      </c>
      <c r="Y1741" s="4">
        <f>SUM($S1741:$X1741)</f>
        <v/>
      </c>
      <c r="Z1741" s="4">
        <f>IF(COUNT($M1741:$N1741)=0,"データ無",IF($Y1741&gt;=スコアリング基準!$B$30,"S",IF($Y1741&gt;=スコアリング基準!$B$31,"A",IF($Y1741&gt;=スコアリング基準!$B$32,"B","C"))))</f>
        <v/>
      </c>
      <c r="AA1741">
        <f>IFERROR(INDEX(実績DB!$I$3:$I$104,MATCH($B1741&amp;$C1741,実績DB!$J$3:$J$104,0)),"")</f>
        <v/>
      </c>
    </row>
    <row r="1742">
      <c r="A1742" t="n">
        <v>1740</v>
      </c>
      <c r="B1742" t="inlineStr">
        <is>
          <t>東京</t>
        </is>
      </c>
      <c r="C1742" t="inlineStr">
        <is>
          <t>楢平変電所</t>
        </is>
      </c>
      <c r="D1742" t="inlineStr">
        <is>
          <t>埼玉県</t>
        </is>
      </c>
      <c r="E1742" t="n">
        <v>66</v>
      </c>
      <c r="G1742" s="3" t="n">
        <v>35.951551</v>
      </c>
      <c r="H1742" s="3" t="n">
        <v>138.931188</v>
      </c>
      <c r="I1742" t="inlineStr">
        <is>
          <t>OSM実測</t>
        </is>
      </c>
      <c r="J1742" t="n">
        <v>9</v>
      </c>
      <c r="K1742" t="n">
        <v>9</v>
      </c>
      <c r="L1742" t="n">
        <v>-6</v>
      </c>
      <c r="M1742" t="n">
        <v>3</v>
      </c>
      <c r="N1742" t="n">
        <v>0</v>
      </c>
      <c r="O1742" t="inlineStr">
        <is>
          <t>不可 #3</t>
        </is>
      </c>
      <c r="P1742" t="inlineStr">
        <is>
          <t>有り</t>
        </is>
      </c>
      <c r="R1742" s="4">
        <f>IF(COUNT($M1742:$N1742)=0,"",IF(AND(IF($N1742&lt;&gt;"",$N1742,$M1742)&lt;=0,$O1742&lt;&gt;"可"),"警告",""))</f>
        <v/>
      </c>
      <c r="S1742" s="4">
        <f>IF(COUNT($M1742:$N1742)=0,0,IF(IF($N1742&lt;&gt;"",$N1742,$M1742)&gt;=スコアリング基準!$B$20,スコアリング基準!$C$20,IF(IF($N1742&lt;&gt;"",$N1742,$M1742)&gt;=スコアリング基準!$B$21,スコアリング基準!$C$21,IF(IF($N1742&lt;&gt;"",$N1742,$M1742)&gt;0,スコアリング基準!$C$22,0))))</f>
        <v/>
      </c>
      <c r="T1742" s="4">
        <f>IF($O1742="可",スコアリング基準!$C$23,0)</f>
        <v/>
      </c>
      <c r="U1742" s="4">
        <f>IF(OR(COUNT($K1742:$L1742)&lt;2,$K1742=0),0,IF(ABS($L1742)/$K1742&lt;=スコアリング基準!$B$24,スコアリング基準!$C$24,IF(ABS($L1742)/$K1742&lt;=スコアリング基準!$B$25,スコアリング基準!$C$25,IF(ABS($L1742)/$K1742&lt;=スコアリング基準!$B$26,スコアリング基準!$C$26,0))))</f>
        <v/>
      </c>
      <c r="V1742" s="4">
        <f>IF($P1742="なし",スコアリング基準!$C$27,0)</f>
        <v/>
      </c>
      <c r="W1742" s="4">
        <f>IF($F1742="",0,IF(ISNUMBER($F1742),IF($F1742&lt;=スコアリング基準!$B$28,スコアリング基準!$C$28,スコアリング基準!$C$29),0))</f>
        <v/>
      </c>
      <c r="X1742" s="4">
        <f>IFERROR(VLOOKUP($B1742,スコアリング基準!$A$36:$B$46,2,FALSE),0)</f>
        <v/>
      </c>
      <c r="Y1742" s="4">
        <f>SUM($S1742:$X1742)</f>
        <v/>
      </c>
      <c r="Z1742" s="4">
        <f>IF(COUNT($M1742:$N1742)=0,"データ無",IF($Y1742&gt;=スコアリング基準!$B$30,"S",IF($Y1742&gt;=スコアリング基準!$B$31,"A",IF($Y1742&gt;=スコアリング基準!$B$32,"B","C"))))</f>
        <v/>
      </c>
      <c r="AA1742">
        <f>IFERROR(INDEX(実績DB!$I$3:$I$104,MATCH($B1742&amp;$C1742,実績DB!$J$3:$J$104,0)),"")</f>
        <v/>
      </c>
    </row>
    <row r="1743">
      <c r="A1743" t="n">
        <v>1741</v>
      </c>
      <c r="B1743" t="inlineStr">
        <is>
          <t>東京</t>
        </is>
      </c>
      <c r="C1743" t="inlineStr">
        <is>
          <t>榎木変電所</t>
        </is>
      </c>
      <c r="D1743" t="inlineStr">
        <is>
          <t>神奈川県</t>
        </is>
      </c>
      <c r="E1743" t="n">
        <v>66</v>
      </c>
      <c r="G1743" s="3" t="n">
        <v>35.328461</v>
      </c>
      <c r="H1743" s="3" t="n">
        <v>139.364412</v>
      </c>
      <c r="I1743" t="inlineStr">
        <is>
          <t>OSM実測</t>
        </is>
      </c>
      <c r="R1743" s="4">
        <f>IF(COUNT($M1743:$N1743)=0,"",IF(AND(IF($N1743&lt;&gt;"",$N1743,$M1743)&lt;=0,$O1743&lt;&gt;"可"),"警告",""))</f>
        <v/>
      </c>
      <c r="S1743" s="4">
        <f>IF(COUNT($M1743:$N1743)=0,0,IF(IF($N1743&lt;&gt;"",$N1743,$M1743)&gt;=スコアリング基準!$B$20,スコアリング基準!$C$20,IF(IF($N1743&lt;&gt;"",$N1743,$M1743)&gt;=スコアリング基準!$B$21,スコアリング基準!$C$21,IF(IF($N1743&lt;&gt;"",$N1743,$M1743)&gt;0,スコアリング基準!$C$22,0))))</f>
        <v/>
      </c>
      <c r="T1743" s="4">
        <f>IF($O1743="可",スコアリング基準!$C$23,0)</f>
        <v/>
      </c>
      <c r="U1743" s="4">
        <f>IF(OR(COUNT($K1743:$L1743)&lt;2,$K1743=0),0,IF(ABS($L1743)/$K1743&lt;=スコアリング基準!$B$24,スコアリング基準!$C$24,IF(ABS($L1743)/$K1743&lt;=スコアリング基準!$B$25,スコアリング基準!$C$25,IF(ABS($L1743)/$K1743&lt;=スコアリング基準!$B$26,スコアリング基準!$C$26,0))))</f>
        <v/>
      </c>
      <c r="V1743" s="4">
        <f>IF($P1743="なし",スコアリング基準!$C$27,0)</f>
        <v/>
      </c>
      <c r="W1743" s="4">
        <f>IF($F1743="",0,IF(ISNUMBER($F1743),IF($F1743&lt;=スコアリング基準!$B$28,スコアリング基準!$C$28,スコアリング基準!$C$29),0))</f>
        <v/>
      </c>
      <c r="X1743" s="4">
        <f>IFERROR(VLOOKUP($B1743,スコアリング基準!$A$36:$B$46,2,FALSE),0)</f>
        <v/>
      </c>
      <c r="Y1743" s="4">
        <f>SUM($S1743:$X1743)</f>
        <v/>
      </c>
      <c r="Z1743" s="4">
        <f>IF(COUNT($M1743:$N1743)=0,"データ無",IF($Y1743&gt;=スコアリング基準!$B$30,"S",IF($Y1743&gt;=スコアリング基準!$B$31,"A",IF($Y1743&gt;=スコアリング基準!$B$32,"B","C"))))</f>
        <v/>
      </c>
      <c r="AA1743">
        <f>IFERROR(INDEX(実績DB!$I$3:$I$104,MATCH($B1743&amp;$C1743,実績DB!$J$3:$J$104,0)),"")</f>
        <v/>
      </c>
    </row>
    <row r="1744">
      <c r="A1744" t="n">
        <v>1742</v>
      </c>
      <c r="B1744" t="inlineStr">
        <is>
          <t>東京</t>
        </is>
      </c>
      <c r="C1744" t="inlineStr">
        <is>
          <t>樋口変電所</t>
        </is>
      </c>
      <c r="D1744" t="inlineStr">
        <is>
          <t>埼玉県</t>
        </is>
      </c>
      <c r="E1744" t="n">
        <v>66</v>
      </c>
      <c r="G1744" s="3" t="n">
        <v>36.120546</v>
      </c>
      <c r="H1744" s="3" t="n">
        <v>139.110745</v>
      </c>
      <c r="I1744" t="inlineStr">
        <is>
          <t>OSM実測</t>
        </is>
      </c>
      <c r="J1744" t="n">
        <v>28</v>
      </c>
      <c r="K1744" t="n">
        <v>29</v>
      </c>
      <c r="L1744" t="n">
        <v>-27</v>
      </c>
      <c r="M1744" t="n">
        <v>2</v>
      </c>
      <c r="N1744" t="n">
        <v>0</v>
      </c>
      <c r="O1744" t="inlineStr">
        <is>
          <t>不可 #3</t>
        </is>
      </c>
      <c r="P1744" t="inlineStr">
        <is>
          <t>有り</t>
        </is>
      </c>
      <c r="R1744" s="4">
        <f>IF(COUNT($M1744:$N1744)=0,"",IF(AND(IF($N1744&lt;&gt;"",$N1744,$M1744)&lt;=0,$O1744&lt;&gt;"可"),"警告",""))</f>
        <v/>
      </c>
      <c r="S1744" s="4">
        <f>IF(COUNT($M1744:$N1744)=0,0,IF(IF($N1744&lt;&gt;"",$N1744,$M1744)&gt;=スコアリング基準!$B$20,スコアリング基準!$C$20,IF(IF($N1744&lt;&gt;"",$N1744,$M1744)&gt;=スコアリング基準!$B$21,スコアリング基準!$C$21,IF(IF($N1744&lt;&gt;"",$N1744,$M1744)&gt;0,スコアリング基準!$C$22,0))))</f>
        <v/>
      </c>
      <c r="T1744" s="4">
        <f>IF($O1744="可",スコアリング基準!$C$23,0)</f>
        <v/>
      </c>
      <c r="U1744" s="4">
        <f>IF(OR(COUNT($K1744:$L1744)&lt;2,$K1744=0),0,IF(ABS($L1744)/$K1744&lt;=スコアリング基準!$B$24,スコアリング基準!$C$24,IF(ABS($L1744)/$K1744&lt;=スコアリング基準!$B$25,スコアリング基準!$C$25,IF(ABS($L1744)/$K1744&lt;=スコアリング基準!$B$26,スコアリング基準!$C$26,0))))</f>
        <v/>
      </c>
      <c r="V1744" s="4">
        <f>IF($P1744="なし",スコアリング基準!$C$27,0)</f>
        <v/>
      </c>
      <c r="W1744" s="4">
        <f>IF($F1744="",0,IF(ISNUMBER($F1744),IF($F1744&lt;=スコアリング基準!$B$28,スコアリング基準!$C$28,スコアリング基準!$C$29),0))</f>
        <v/>
      </c>
      <c r="X1744" s="4">
        <f>IFERROR(VLOOKUP($B1744,スコアリング基準!$A$36:$B$46,2,FALSE),0)</f>
        <v/>
      </c>
      <c r="Y1744" s="4">
        <f>SUM($S1744:$X1744)</f>
        <v/>
      </c>
      <c r="Z1744" s="4">
        <f>IF(COUNT($M1744:$N1744)=0,"データ無",IF($Y1744&gt;=スコアリング基準!$B$30,"S",IF($Y1744&gt;=スコアリング基準!$B$31,"A",IF($Y1744&gt;=スコアリング基準!$B$32,"B","C"))))</f>
        <v/>
      </c>
      <c r="AA1744">
        <f>IFERROR(INDEX(実績DB!$I$3:$I$104,MATCH($B1744&amp;$C1744,実績DB!$J$3:$J$104,0)),"")</f>
        <v/>
      </c>
    </row>
    <row r="1745">
      <c r="A1745" t="n">
        <v>1743</v>
      </c>
      <c r="B1745" t="inlineStr">
        <is>
          <t>東京</t>
        </is>
      </c>
      <c r="C1745" t="inlineStr">
        <is>
          <t>横曽根変電所</t>
        </is>
      </c>
      <c r="D1745" t="inlineStr">
        <is>
          <t>埼玉県</t>
        </is>
      </c>
      <c r="E1745" t="n">
        <v>66</v>
      </c>
      <c r="G1745" s="3" t="n">
        <v>35.810591</v>
      </c>
      <c r="H1745" s="3" t="n">
        <v>139.707183</v>
      </c>
      <c r="I1745" t="inlineStr">
        <is>
          <t>OSM実測</t>
        </is>
      </c>
      <c r="R1745" s="4">
        <f>IF(COUNT($M1745:$N1745)=0,"",IF(AND(IF($N1745&lt;&gt;"",$N1745,$M1745)&lt;=0,$O1745&lt;&gt;"可"),"警告",""))</f>
        <v/>
      </c>
      <c r="S1745" s="4">
        <f>IF(COUNT($M1745:$N1745)=0,0,IF(IF($N1745&lt;&gt;"",$N1745,$M1745)&gt;=スコアリング基準!$B$20,スコアリング基準!$C$20,IF(IF($N1745&lt;&gt;"",$N1745,$M1745)&gt;=スコアリング基準!$B$21,スコアリング基準!$C$21,IF(IF($N1745&lt;&gt;"",$N1745,$M1745)&gt;0,スコアリング基準!$C$22,0))))</f>
        <v/>
      </c>
      <c r="T1745" s="4">
        <f>IF($O1745="可",スコアリング基準!$C$23,0)</f>
        <v/>
      </c>
      <c r="U1745" s="4">
        <f>IF(OR(COUNT($K1745:$L1745)&lt;2,$K1745=0),0,IF(ABS($L1745)/$K1745&lt;=スコアリング基準!$B$24,スコアリング基準!$C$24,IF(ABS($L1745)/$K1745&lt;=スコアリング基準!$B$25,スコアリング基準!$C$25,IF(ABS($L1745)/$K1745&lt;=スコアリング基準!$B$26,スコアリング基準!$C$26,0))))</f>
        <v/>
      </c>
      <c r="V1745" s="4">
        <f>IF($P1745="なし",スコアリング基準!$C$27,0)</f>
        <v/>
      </c>
      <c r="W1745" s="4">
        <f>IF($F1745="",0,IF(ISNUMBER($F1745),IF($F1745&lt;=スコアリング基準!$B$28,スコアリング基準!$C$28,スコアリング基準!$C$29),0))</f>
        <v/>
      </c>
      <c r="X1745" s="4">
        <f>IFERROR(VLOOKUP($B1745,スコアリング基準!$A$36:$B$46,2,FALSE),0)</f>
        <v/>
      </c>
      <c r="Y1745" s="4">
        <f>SUM($S1745:$X1745)</f>
        <v/>
      </c>
      <c r="Z1745" s="4">
        <f>IF(COUNT($M1745:$N1745)=0,"データ無",IF($Y1745&gt;=スコアリング基準!$B$30,"S",IF($Y1745&gt;=スコアリング基準!$B$31,"A",IF($Y1745&gt;=スコアリング基準!$B$32,"B","C"))))</f>
        <v/>
      </c>
      <c r="AA1745">
        <f>IFERROR(INDEX(実績DB!$I$3:$I$104,MATCH($B1745&amp;$C1745,実績DB!$J$3:$J$104,0)),"")</f>
        <v/>
      </c>
    </row>
    <row r="1746">
      <c r="A1746" t="n">
        <v>1744</v>
      </c>
      <c r="B1746" t="inlineStr">
        <is>
          <t>東京</t>
        </is>
      </c>
      <c r="C1746" t="inlineStr">
        <is>
          <t>横田変電所</t>
        </is>
      </c>
      <c r="D1746" t="inlineStr">
        <is>
          <t>千葉県</t>
        </is>
      </c>
      <c r="E1746" t="n">
        <v>66</v>
      </c>
      <c r="G1746" s="3" t="n">
        <v>35.390916</v>
      </c>
      <c r="H1746" s="3" t="n">
        <v>140.037539</v>
      </c>
      <c r="I1746" t="inlineStr">
        <is>
          <t>OSM実測</t>
        </is>
      </c>
      <c r="J1746" t="n">
        <v>57</v>
      </c>
      <c r="K1746" t="n">
        <v>59</v>
      </c>
      <c r="L1746" t="n">
        <v>-59</v>
      </c>
      <c r="M1746" t="n">
        <v>0</v>
      </c>
      <c r="N1746" t="n">
        <v>0</v>
      </c>
      <c r="O1746" t="inlineStr">
        <is>
          <t>不可 #3</t>
        </is>
      </c>
      <c r="P1746" t="inlineStr">
        <is>
          <t>有り</t>
        </is>
      </c>
      <c r="R1746" s="4">
        <f>IF(COUNT($M1746:$N1746)=0,"",IF(AND(IF($N1746&lt;&gt;"",$N1746,$M1746)&lt;=0,$O1746&lt;&gt;"可"),"警告",""))</f>
        <v/>
      </c>
      <c r="S1746" s="4">
        <f>IF(COUNT($M1746:$N1746)=0,0,IF(IF($N1746&lt;&gt;"",$N1746,$M1746)&gt;=スコアリング基準!$B$20,スコアリング基準!$C$20,IF(IF($N1746&lt;&gt;"",$N1746,$M1746)&gt;=スコアリング基準!$B$21,スコアリング基準!$C$21,IF(IF($N1746&lt;&gt;"",$N1746,$M1746)&gt;0,スコアリング基準!$C$22,0))))</f>
        <v/>
      </c>
      <c r="T1746" s="4">
        <f>IF($O1746="可",スコアリング基準!$C$23,0)</f>
        <v/>
      </c>
      <c r="U1746" s="4">
        <f>IF(OR(COUNT($K1746:$L1746)&lt;2,$K1746=0),0,IF(ABS($L1746)/$K1746&lt;=スコアリング基準!$B$24,スコアリング基準!$C$24,IF(ABS($L1746)/$K1746&lt;=スコアリング基準!$B$25,スコアリング基準!$C$25,IF(ABS($L1746)/$K1746&lt;=スコアリング基準!$B$26,スコアリング基準!$C$26,0))))</f>
        <v/>
      </c>
      <c r="V1746" s="4">
        <f>IF($P1746="なし",スコアリング基準!$C$27,0)</f>
        <v/>
      </c>
      <c r="W1746" s="4">
        <f>IF($F1746="",0,IF(ISNUMBER($F1746),IF($F1746&lt;=スコアリング基準!$B$28,スコアリング基準!$C$28,スコアリング基準!$C$29),0))</f>
        <v/>
      </c>
      <c r="X1746" s="4">
        <f>IFERROR(VLOOKUP($B1746,スコアリング基準!$A$36:$B$46,2,FALSE),0)</f>
        <v/>
      </c>
      <c r="Y1746" s="4">
        <f>SUM($S1746:$X1746)</f>
        <v/>
      </c>
      <c r="Z1746" s="4">
        <f>IF(COUNT($M1746:$N1746)=0,"データ無",IF($Y1746&gt;=スコアリング基準!$B$30,"S",IF($Y1746&gt;=スコアリング基準!$B$31,"A",IF($Y1746&gt;=スコアリング基準!$B$32,"B","C"))))</f>
        <v/>
      </c>
      <c r="AA1746">
        <f>IFERROR(INDEX(実績DB!$I$3:$I$104,MATCH($B1746&amp;$C1746,実績DB!$J$3:$J$104,0)),"")</f>
        <v/>
      </c>
    </row>
    <row r="1747">
      <c r="A1747" t="n">
        <v>1745</v>
      </c>
      <c r="B1747" t="inlineStr">
        <is>
          <t>東京</t>
        </is>
      </c>
      <c r="C1747" t="inlineStr">
        <is>
          <t>横須賀変電所</t>
        </is>
      </c>
      <c r="D1747" t="inlineStr">
        <is>
          <t>神奈川県</t>
        </is>
      </c>
      <c r="E1747" t="n">
        <v>66</v>
      </c>
      <c r="G1747" s="3" t="n">
        <v>35.28405</v>
      </c>
      <c r="H1747" s="3" t="n">
        <v>139.641725</v>
      </c>
      <c r="I1747" t="inlineStr">
        <is>
          <t>OSM実測</t>
        </is>
      </c>
      <c r="J1747" t="n">
        <v>38</v>
      </c>
      <c r="K1747" t="n">
        <v>39</v>
      </c>
      <c r="L1747" t="n">
        <v>-20</v>
      </c>
      <c r="M1747" t="n">
        <v>19</v>
      </c>
      <c r="N1747" t="n">
        <v>0</v>
      </c>
      <c r="O1747" t="inlineStr">
        <is>
          <t>不可 #3</t>
        </is>
      </c>
      <c r="P1747" t="inlineStr">
        <is>
          <t>有り</t>
        </is>
      </c>
      <c r="R1747" s="4">
        <f>IF(COUNT($M1747:$N1747)=0,"",IF(AND(IF($N1747&lt;&gt;"",$N1747,$M1747)&lt;=0,$O1747&lt;&gt;"可"),"警告",""))</f>
        <v/>
      </c>
      <c r="S1747" s="4">
        <f>IF(COUNT($M1747:$N1747)=0,0,IF(IF($N1747&lt;&gt;"",$N1747,$M1747)&gt;=スコアリング基準!$B$20,スコアリング基準!$C$20,IF(IF($N1747&lt;&gt;"",$N1747,$M1747)&gt;=スコアリング基準!$B$21,スコアリング基準!$C$21,IF(IF($N1747&lt;&gt;"",$N1747,$M1747)&gt;0,スコアリング基準!$C$22,0))))</f>
        <v/>
      </c>
      <c r="T1747" s="4">
        <f>IF($O1747="可",スコアリング基準!$C$23,0)</f>
        <v/>
      </c>
      <c r="U1747" s="4">
        <f>IF(OR(COUNT($K1747:$L1747)&lt;2,$K1747=0),0,IF(ABS($L1747)/$K1747&lt;=スコアリング基準!$B$24,スコアリング基準!$C$24,IF(ABS($L1747)/$K1747&lt;=スコアリング基準!$B$25,スコアリング基準!$C$25,IF(ABS($L1747)/$K1747&lt;=スコアリング基準!$B$26,スコアリング基準!$C$26,0))))</f>
        <v/>
      </c>
      <c r="V1747" s="4">
        <f>IF($P1747="なし",スコアリング基準!$C$27,0)</f>
        <v/>
      </c>
      <c r="W1747" s="4">
        <f>IF($F1747="",0,IF(ISNUMBER($F1747),IF($F1747&lt;=スコアリング基準!$B$28,スコアリング基準!$C$28,スコアリング基準!$C$29),0))</f>
        <v/>
      </c>
      <c r="X1747" s="4">
        <f>IFERROR(VLOOKUP($B1747,スコアリング基準!$A$36:$B$46,2,FALSE),0)</f>
        <v/>
      </c>
      <c r="Y1747" s="4">
        <f>SUM($S1747:$X1747)</f>
        <v/>
      </c>
      <c r="Z1747" s="4">
        <f>IF(COUNT($M1747:$N1747)=0,"データ無",IF($Y1747&gt;=スコアリング基準!$B$30,"S",IF($Y1747&gt;=スコアリング基準!$B$31,"A",IF($Y1747&gt;=スコアリング基準!$B$32,"B","C"))))</f>
        <v/>
      </c>
      <c r="AA1747">
        <f>IFERROR(INDEX(実績DB!$I$3:$I$104,MATCH($B1747&amp;$C1747,実績DB!$J$3:$J$104,0)),"")</f>
        <v/>
      </c>
    </row>
    <row r="1748">
      <c r="A1748" t="n">
        <v>1746</v>
      </c>
      <c r="B1748" t="inlineStr">
        <is>
          <t>東京</t>
        </is>
      </c>
      <c r="C1748" t="inlineStr">
        <is>
          <t>橘変電所</t>
        </is>
      </c>
      <c r="D1748" t="inlineStr">
        <is>
          <t>千葉県</t>
        </is>
      </c>
      <c r="E1748" t="n">
        <v>66</v>
      </c>
      <c r="G1748" s="3" t="n">
        <v>35.808568</v>
      </c>
      <c r="H1748" s="3" t="n">
        <v>140.688678</v>
      </c>
      <c r="I1748" t="inlineStr">
        <is>
          <t>OSM実測</t>
        </is>
      </c>
      <c r="J1748" t="n">
        <v>19</v>
      </c>
      <c r="K1748" t="n">
        <v>19</v>
      </c>
      <c r="L1748" t="n">
        <v>-19</v>
      </c>
      <c r="M1748" t="n">
        <v>0</v>
      </c>
      <c r="N1748" t="n">
        <v>0</v>
      </c>
      <c r="O1748" t="inlineStr">
        <is>
          <t>不可 #3</t>
        </is>
      </c>
      <c r="P1748" t="inlineStr">
        <is>
          <t>有り</t>
        </is>
      </c>
      <c r="R1748" s="4">
        <f>IF(COUNT($M1748:$N1748)=0,"",IF(AND(IF($N1748&lt;&gt;"",$N1748,$M1748)&lt;=0,$O1748&lt;&gt;"可"),"警告",""))</f>
        <v/>
      </c>
      <c r="S1748" s="4">
        <f>IF(COUNT($M1748:$N1748)=0,0,IF(IF($N1748&lt;&gt;"",$N1748,$M1748)&gt;=スコアリング基準!$B$20,スコアリング基準!$C$20,IF(IF($N1748&lt;&gt;"",$N1748,$M1748)&gt;=スコアリング基準!$B$21,スコアリング基準!$C$21,IF(IF($N1748&lt;&gt;"",$N1748,$M1748)&gt;0,スコアリング基準!$C$22,0))))</f>
        <v/>
      </c>
      <c r="T1748" s="4">
        <f>IF($O1748="可",スコアリング基準!$C$23,0)</f>
        <v/>
      </c>
      <c r="U1748" s="4">
        <f>IF(OR(COUNT($K1748:$L1748)&lt;2,$K1748=0),0,IF(ABS($L1748)/$K1748&lt;=スコアリング基準!$B$24,スコアリング基準!$C$24,IF(ABS($L1748)/$K1748&lt;=スコアリング基準!$B$25,スコアリング基準!$C$25,IF(ABS($L1748)/$K1748&lt;=スコアリング基準!$B$26,スコアリング基準!$C$26,0))))</f>
        <v/>
      </c>
      <c r="V1748" s="4">
        <f>IF($P1748="なし",スコアリング基準!$C$27,0)</f>
        <v/>
      </c>
      <c r="W1748" s="4">
        <f>IF($F1748="",0,IF(ISNUMBER($F1748),IF($F1748&lt;=スコアリング基準!$B$28,スコアリング基準!$C$28,スコアリング基準!$C$29),0))</f>
        <v/>
      </c>
      <c r="X1748" s="4">
        <f>IFERROR(VLOOKUP($B1748,スコアリング基準!$A$36:$B$46,2,FALSE),0)</f>
        <v/>
      </c>
      <c r="Y1748" s="4">
        <f>SUM($S1748:$X1748)</f>
        <v/>
      </c>
      <c r="Z1748" s="4">
        <f>IF(COUNT($M1748:$N1748)=0,"データ無",IF($Y1748&gt;=スコアリング基準!$B$30,"S",IF($Y1748&gt;=スコアリング基準!$B$31,"A",IF($Y1748&gt;=スコアリング基準!$B$32,"B","C"))))</f>
        <v/>
      </c>
      <c r="AA1748">
        <f>IFERROR(INDEX(実績DB!$I$3:$I$104,MATCH($B1748&amp;$C1748,実績DB!$J$3:$J$104,0)),"")</f>
        <v/>
      </c>
    </row>
    <row r="1749">
      <c r="A1749" t="n">
        <v>1747</v>
      </c>
      <c r="B1749" t="inlineStr">
        <is>
          <t>東京</t>
        </is>
      </c>
      <c r="C1749" t="inlineStr">
        <is>
          <t>武山変電所</t>
        </is>
      </c>
      <c r="D1749" t="inlineStr">
        <is>
          <t>神奈川県</t>
        </is>
      </c>
      <c r="E1749" t="n">
        <v>66</v>
      </c>
      <c r="G1749" s="3" t="n">
        <v>35.227394</v>
      </c>
      <c r="H1749" s="3" t="n">
        <v>139.622059</v>
      </c>
      <c r="I1749" t="inlineStr">
        <is>
          <t>OSM実測</t>
        </is>
      </c>
      <c r="J1749" t="n">
        <v>38</v>
      </c>
      <c r="K1749" t="n">
        <v>39</v>
      </c>
      <c r="L1749" t="n">
        <v>-30</v>
      </c>
      <c r="M1749" t="n">
        <v>9</v>
      </c>
      <c r="N1749" t="n">
        <v>0</v>
      </c>
      <c r="O1749" t="inlineStr">
        <is>
          <t>不可 #3</t>
        </is>
      </c>
      <c r="P1749" t="inlineStr">
        <is>
          <t>有り</t>
        </is>
      </c>
      <c r="R1749" s="4">
        <f>IF(COUNT($M1749:$N1749)=0,"",IF(AND(IF($N1749&lt;&gt;"",$N1749,$M1749)&lt;=0,$O1749&lt;&gt;"可"),"警告",""))</f>
        <v/>
      </c>
      <c r="S1749" s="4">
        <f>IF(COUNT($M1749:$N1749)=0,0,IF(IF($N1749&lt;&gt;"",$N1749,$M1749)&gt;=スコアリング基準!$B$20,スコアリング基準!$C$20,IF(IF($N1749&lt;&gt;"",$N1749,$M1749)&gt;=スコアリング基準!$B$21,スコアリング基準!$C$21,IF(IF($N1749&lt;&gt;"",$N1749,$M1749)&gt;0,スコアリング基準!$C$22,0))))</f>
        <v/>
      </c>
      <c r="T1749" s="4">
        <f>IF($O1749="可",スコアリング基準!$C$23,0)</f>
        <v/>
      </c>
      <c r="U1749" s="4">
        <f>IF(OR(COUNT($K1749:$L1749)&lt;2,$K1749=0),0,IF(ABS($L1749)/$K1749&lt;=スコアリング基準!$B$24,スコアリング基準!$C$24,IF(ABS($L1749)/$K1749&lt;=スコアリング基準!$B$25,スコアリング基準!$C$25,IF(ABS($L1749)/$K1749&lt;=スコアリング基準!$B$26,スコアリング基準!$C$26,0))))</f>
        <v/>
      </c>
      <c r="V1749" s="4">
        <f>IF($P1749="なし",スコアリング基準!$C$27,0)</f>
        <v/>
      </c>
      <c r="W1749" s="4">
        <f>IF($F1749="",0,IF(ISNUMBER($F1749),IF($F1749&lt;=スコアリング基準!$B$28,スコアリング基準!$C$28,スコアリング基準!$C$29),0))</f>
        <v/>
      </c>
      <c r="X1749" s="4">
        <f>IFERROR(VLOOKUP($B1749,スコアリング基準!$A$36:$B$46,2,FALSE),0)</f>
        <v/>
      </c>
      <c r="Y1749" s="4">
        <f>SUM($S1749:$X1749)</f>
        <v/>
      </c>
      <c r="Z1749" s="4">
        <f>IF(COUNT($M1749:$N1749)=0,"データ無",IF($Y1749&gt;=スコアリング基準!$B$30,"S",IF($Y1749&gt;=スコアリング基準!$B$31,"A",IF($Y1749&gt;=スコアリング基準!$B$32,"B","C"))))</f>
        <v/>
      </c>
      <c r="AA1749">
        <f>IFERROR(INDEX(実績DB!$I$3:$I$104,MATCH($B1749&amp;$C1749,実績DB!$J$3:$J$104,0)),"")</f>
        <v/>
      </c>
    </row>
    <row r="1750">
      <c r="A1750" t="n">
        <v>1748</v>
      </c>
      <c r="B1750" t="inlineStr">
        <is>
          <t>東京</t>
        </is>
      </c>
      <c r="C1750" t="inlineStr">
        <is>
          <t>武蔵増戸変電所</t>
        </is>
      </c>
      <c r="D1750" t="inlineStr">
        <is>
          <t>東京都</t>
        </is>
      </c>
      <c r="E1750" t="n">
        <v>66</v>
      </c>
      <c r="G1750" s="3" t="n">
        <v>35.731141</v>
      </c>
      <c r="H1750" s="3" t="n">
        <v>139.249593</v>
      </c>
      <c r="I1750" t="inlineStr">
        <is>
          <t>OSM実測</t>
        </is>
      </c>
      <c r="R1750" s="4">
        <f>IF(COUNT($M1750:$N1750)=0,"",IF(AND(IF($N1750&lt;&gt;"",$N1750,$M1750)&lt;=0,$O1750&lt;&gt;"可"),"警告",""))</f>
        <v/>
      </c>
      <c r="S1750" s="4">
        <f>IF(COUNT($M1750:$N1750)=0,0,IF(IF($N1750&lt;&gt;"",$N1750,$M1750)&gt;=スコアリング基準!$B$20,スコアリング基準!$C$20,IF(IF($N1750&lt;&gt;"",$N1750,$M1750)&gt;=スコアリング基準!$B$21,スコアリング基準!$C$21,IF(IF($N1750&lt;&gt;"",$N1750,$M1750)&gt;0,スコアリング基準!$C$22,0))))</f>
        <v/>
      </c>
      <c r="T1750" s="4">
        <f>IF($O1750="可",スコアリング基準!$C$23,0)</f>
        <v/>
      </c>
      <c r="U1750" s="4">
        <f>IF(OR(COUNT($K1750:$L1750)&lt;2,$K1750=0),0,IF(ABS($L1750)/$K1750&lt;=スコアリング基準!$B$24,スコアリング基準!$C$24,IF(ABS($L1750)/$K1750&lt;=スコアリング基準!$B$25,スコアリング基準!$C$25,IF(ABS($L1750)/$K1750&lt;=スコアリング基準!$B$26,スコアリング基準!$C$26,0))))</f>
        <v/>
      </c>
      <c r="V1750" s="4">
        <f>IF($P1750="なし",スコアリング基準!$C$27,0)</f>
        <v/>
      </c>
      <c r="W1750" s="4">
        <f>IF($F1750="",0,IF(ISNUMBER($F1750),IF($F1750&lt;=スコアリング基準!$B$28,スコアリング基準!$C$28,スコアリング基準!$C$29),0))</f>
        <v/>
      </c>
      <c r="X1750" s="4">
        <f>IFERROR(VLOOKUP($B1750,スコアリング基準!$A$36:$B$46,2,FALSE),0)</f>
        <v/>
      </c>
      <c r="Y1750" s="4">
        <f>SUM($S1750:$X1750)</f>
        <v/>
      </c>
      <c r="Z1750" s="4">
        <f>IF(COUNT($M1750:$N1750)=0,"データ無",IF($Y1750&gt;=スコアリング基準!$B$30,"S",IF($Y1750&gt;=スコアリング基準!$B$31,"A",IF($Y1750&gt;=スコアリング基準!$B$32,"B","C"))))</f>
        <v/>
      </c>
      <c r="AA1750">
        <f>IFERROR(INDEX(実績DB!$I$3:$I$104,MATCH($B1750&amp;$C1750,実績DB!$J$3:$J$104,0)),"")</f>
        <v/>
      </c>
    </row>
    <row r="1751">
      <c r="A1751" t="n">
        <v>1749</v>
      </c>
      <c r="B1751" t="inlineStr">
        <is>
          <t>東京</t>
        </is>
      </c>
      <c r="C1751" t="inlineStr">
        <is>
          <t>武里変電所</t>
        </is>
      </c>
      <c r="D1751" t="inlineStr">
        <is>
          <t>埼玉県</t>
        </is>
      </c>
      <c r="E1751" t="n">
        <v>66</v>
      </c>
      <c r="G1751" s="3" t="n">
        <v>35.952983</v>
      </c>
      <c r="H1751" s="3" t="n">
        <v>139.748723</v>
      </c>
      <c r="I1751" t="inlineStr">
        <is>
          <t>OSM実測</t>
        </is>
      </c>
      <c r="J1751" t="n">
        <v>52</v>
      </c>
      <c r="K1751" t="n">
        <v>54</v>
      </c>
      <c r="L1751" t="n">
        <v>-40</v>
      </c>
      <c r="M1751" t="n">
        <v>14</v>
      </c>
      <c r="N1751" t="n">
        <v>0</v>
      </c>
      <c r="O1751" t="inlineStr">
        <is>
          <t>不可 #3</t>
        </is>
      </c>
      <c r="P1751" t="inlineStr">
        <is>
          <t>有り</t>
        </is>
      </c>
      <c r="R1751" s="4">
        <f>IF(COUNT($M1751:$N1751)=0,"",IF(AND(IF($N1751&lt;&gt;"",$N1751,$M1751)&lt;=0,$O1751&lt;&gt;"可"),"警告",""))</f>
        <v/>
      </c>
      <c r="S1751" s="4">
        <f>IF(COUNT($M1751:$N1751)=0,0,IF(IF($N1751&lt;&gt;"",$N1751,$M1751)&gt;=スコアリング基準!$B$20,スコアリング基準!$C$20,IF(IF($N1751&lt;&gt;"",$N1751,$M1751)&gt;=スコアリング基準!$B$21,スコアリング基準!$C$21,IF(IF($N1751&lt;&gt;"",$N1751,$M1751)&gt;0,スコアリング基準!$C$22,0))))</f>
        <v/>
      </c>
      <c r="T1751" s="4">
        <f>IF($O1751="可",スコアリング基準!$C$23,0)</f>
        <v/>
      </c>
      <c r="U1751" s="4">
        <f>IF(OR(COUNT($K1751:$L1751)&lt;2,$K1751=0),0,IF(ABS($L1751)/$K1751&lt;=スコアリング基準!$B$24,スコアリング基準!$C$24,IF(ABS($L1751)/$K1751&lt;=スコアリング基準!$B$25,スコアリング基準!$C$25,IF(ABS($L1751)/$K1751&lt;=スコアリング基準!$B$26,スコアリング基準!$C$26,0))))</f>
        <v/>
      </c>
      <c r="V1751" s="4">
        <f>IF($P1751="なし",スコアリング基準!$C$27,0)</f>
        <v/>
      </c>
      <c r="W1751" s="4">
        <f>IF($F1751="",0,IF(ISNUMBER($F1751),IF($F1751&lt;=スコアリング基準!$B$28,スコアリング基準!$C$28,スコアリング基準!$C$29),0))</f>
        <v/>
      </c>
      <c r="X1751" s="4">
        <f>IFERROR(VLOOKUP($B1751,スコアリング基準!$A$36:$B$46,2,FALSE),0)</f>
        <v/>
      </c>
      <c r="Y1751" s="4">
        <f>SUM($S1751:$X1751)</f>
        <v/>
      </c>
      <c r="Z1751" s="4">
        <f>IF(COUNT($M1751:$N1751)=0,"データ無",IF($Y1751&gt;=スコアリング基準!$B$30,"S",IF($Y1751&gt;=スコアリング基準!$B$31,"A",IF($Y1751&gt;=スコアリング基準!$B$32,"B","C"))))</f>
        <v/>
      </c>
      <c r="AA1751">
        <f>IFERROR(INDEX(実績DB!$I$3:$I$104,MATCH($B1751&amp;$C1751,実績DB!$J$3:$J$104,0)),"")</f>
        <v/>
      </c>
    </row>
    <row r="1752">
      <c r="A1752" t="n">
        <v>1750</v>
      </c>
      <c r="B1752" t="inlineStr">
        <is>
          <t>東京</t>
        </is>
      </c>
      <c r="C1752" t="inlineStr">
        <is>
          <t>比々多変電所</t>
        </is>
      </c>
      <c r="D1752" t="inlineStr">
        <is>
          <t>神奈川県</t>
        </is>
      </c>
      <c r="E1752" t="n">
        <v>66</v>
      </c>
      <c r="G1752" s="3" t="n">
        <v>35.393194</v>
      </c>
      <c r="H1752" s="3" t="n">
        <v>139.291633</v>
      </c>
      <c r="I1752" t="inlineStr">
        <is>
          <t>OSM実測</t>
        </is>
      </c>
      <c r="J1752" t="n">
        <v>52</v>
      </c>
      <c r="K1752" t="n">
        <v>54</v>
      </c>
      <c r="L1752" t="n">
        <v>-40</v>
      </c>
      <c r="M1752" t="n">
        <v>14</v>
      </c>
      <c r="N1752" t="n">
        <v>14</v>
      </c>
      <c r="O1752" t="inlineStr">
        <is>
          <t>不可 #3</t>
        </is>
      </c>
      <c r="P1752" t="inlineStr">
        <is>
          <t>なし</t>
        </is>
      </c>
      <c r="R1752" s="4">
        <f>IF(COUNT($M1752:$N1752)=0,"",IF(AND(IF($N1752&lt;&gt;"",$N1752,$M1752)&lt;=0,$O1752&lt;&gt;"可"),"警告",""))</f>
        <v/>
      </c>
      <c r="S1752" s="4">
        <f>IF(COUNT($M1752:$N1752)=0,0,IF(IF($N1752&lt;&gt;"",$N1752,$M1752)&gt;=スコアリング基準!$B$20,スコアリング基準!$C$20,IF(IF($N1752&lt;&gt;"",$N1752,$M1752)&gt;=スコアリング基準!$B$21,スコアリング基準!$C$21,IF(IF($N1752&lt;&gt;"",$N1752,$M1752)&gt;0,スコアリング基準!$C$22,0))))</f>
        <v/>
      </c>
      <c r="T1752" s="4">
        <f>IF($O1752="可",スコアリング基準!$C$23,0)</f>
        <v/>
      </c>
      <c r="U1752" s="4">
        <f>IF(OR(COUNT($K1752:$L1752)&lt;2,$K1752=0),0,IF(ABS($L1752)/$K1752&lt;=スコアリング基準!$B$24,スコアリング基準!$C$24,IF(ABS($L1752)/$K1752&lt;=スコアリング基準!$B$25,スコアリング基準!$C$25,IF(ABS($L1752)/$K1752&lt;=スコアリング基準!$B$26,スコアリング基準!$C$26,0))))</f>
        <v/>
      </c>
      <c r="V1752" s="4">
        <f>IF($P1752="なし",スコアリング基準!$C$27,0)</f>
        <v/>
      </c>
      <c r="W1752" s="4">
        <f>IF($F1752="",0,IF(ISNUMBER($F1752),IF($F1752&lt;=スコアリング基準!$B$28,スコアリング基準!$C$28,スコアリング基準!$C$29),0))</f>
        <v/>
      </c>
      <c r="X1752" s="4">
        <f>IFERROR(VLOOKUP($B1752,スコアリング基準!$A$36:$B$46,2,FALSE),0)</f>
        <v/>
      </c>
      <c r="Y1752" s="4">
        <f>SUM($S1752:$X1752)</f>
        <v/>
      </c>
      <c r="Z1752" s="4">
        <f>IF(COUNT($M1752:$N1752)=0,"データ無",IF($Y1752&gt;=スコアリング基準!$B$30,"S",IF($Y1752&gt;=スコアリング基準!$B$31,"A",IF($Y1752&gt;=スコアリング基準!$B$32,"B","C"))))</f>
        <v/>
      </c>
      <c r="AA1752">
        <f>IFERROR(INDEX(実績DB!$I$3:$I$104,MATCH($B1752&amp;$C1752,実績DB!$J$3:$J$104,0)),"")</f>
        <v/>
      </c>
    </row>
    <row r="1753">
      <c r="A1753" t="n">
        <v>1751</v>
      </c>
      <c r="B1753" t="inlineStr">
        <is>
          <t>東京</t>
        </is>
      </c>
      <c r="C1753" t="inlineStr">
        <is>
          <t>氏家変電所</t>
        </is>
      </c>
      <c r="D1753" t="inlineStr">
        <is>
          <t>栃木県</t>
        </is>
      </c>
      <c r="E1753" t="n">
        <v>66</v>
      </c>
      <c r="G1753" s="3" t="n">
        <v>36.685713</v>
      </c>
      <c r="H1753" s="3" t="n">
        <v>139.965647</v>
      </c>
      <c r="I1753" t="inlineStr">
        <is>
          <t>OSM実測</t>
        </is>
      </c>
      <c r="J1753" t="n">
        <v>47</v>
      </c>
      <c r="K1753" t="n">
        <v>49</v>
      </c>
      <c r="L1753" t="n">
        <v>-49</v>
      </c>
      <c r="M1753" t="n">
        <v>0</v>
      </c>
      <c r="N1753" t="n">
        <v>0</v>
      </c>
      <c r="O1753" t="inlineStr">
        <is>
          <t>不可 #3</t>
        </is>
      </c>
      <c r="P1753" t="inlineStr">
        <is>
          <t>有り</t>
        </is>
      </c>
      <c r="R1753" s="4">
        <f>IF(COUNT($M1753:$N1753)=0,"",IF(AND(IF($N1753&lt;&gt;"",$N1753,$M1753)&lt;=0,$O1753&lt;&gt;"可"),"警告",""))</f>
        <v/>
      </c>
      <c r="S1753" s="4">
        <f>IF(COUNT($M1753:$N1753)=0,0,IF(IF($N1753&lt;&gt;"",$N1753,$M1753)&gt;=スコアリング基準!$B$20,スコアリング基準!$C$20,IF(IF($N1753&lt;&gt;"",$N1753,$M1753)&gt;=スコアリング基準!$B$21,スコアリング基準!$C$21,IF(IF($N1753&lt;&gt;"",$N1753,$M1753)&gt;0,スコアリング基準!$C$22,0))))</f>
        <v/>
      </c>
      <c r="T1753" s="4">
        <f>IF($O1753="可",スコアリング基準!$C$23,0)</f>
        <v/>
      </c>
      <c r="U1753" s="4">
        <f>IF(OR(COUNT($K1753:$L1753)&lt;2,$K1753=0),0,IF(ABS($L1753)/$K1753&lt;=スコアリング基準!$B$24,スコアリング基準!$C$24,IF(ABS($L1753)/$K1753&lt;=スコアリング基準!$B$25,スコアリング基準!$C$25,IF(ABS($L1753)/$K1753&lt;=スコアリング基準!$B$26,スコアリング基準!$C$26,0))))</f>
        <v/>
      </c>
      <c r="V1753" s="4">
        <f>IF($P1753="なし",スコアリング基準!$C$27,0)</f>
        <v/>
      </c>
      <c r="W1753" s="4">
        <f>IF($F1753="",0,IF(ISNUMBER($F1753),IF($F1753&lt;=スコアリング基準!$B$28,スコアリング基準!$C$28,スコアリング基準!$C$29),0))</f>
        <v/>
      </c>
      <c r="X1753" s="4">
        <f>IFERROR(VLOOKUP($B1753,スコアリング基準!$A$36:$B$46,2,FALSE),0)</f>
        <v/>
      </c>
      <c r="Y1753" s="4">
        <f>SUM($S1753:$X1753)</f>
        <v/>
      </c>
      <c r="Z1753" s="4">
        <f>IF(COUNT($M1753:$N1753)=0,"データ無",IF($Y1753&gt;=スコアリング基準!$B$30,"S",IF($Y1753&gt;=スコアリング基準!$B$31,"A",IF($Y1753&gt;=スコアリング基準!$B$32,"B","C"))))</f>
        <v/>
      </c>
      <c r="AA1753">
        <f>IFERROR(INDEX(実績DB!$I$3:$I$104,MATCH($B1753&amp;$C1753,実績DB!$J$3:$J$104,0)),"")</f>
        <v/>
      </c>
    </row>
    <row r="1754">
      <c r="A1754" t="n">
        <v>1752</v>
      </c>
      <c r="B1754" t="inlineStr">
        <is>
          <t>東京</t>
        </is>
      </c>
      <c r="C1754" t="inlineStr">
        <is>
          <t>水代変電所</t>
        </is>
      </c>
      <c r="D1754" t="inlineStr">
        <is>
          <t>栃木県</t>
        </is>
      </c>
      <c r="E1754" t="n">
        <v>66</v>
      </c>
      <c r="G1754" s="3" t="n">
        <v>36.318061</v>
      </c>
      <c r="H1754" s="3" t="n">
        <v>139.719428</v>
      </c>
      <c r="I1754" t="inlineStr">
        <is>
          <t>OSM実測</t>
        </is>
      </c>
      <c r="J1754" t="n">
        <v>28</v>
      </c>
      <c r="K1754" t="n">
        <v>29</v>
      </c>
      <c r="L1754" t="n">
        <v>-29</v>
      </c>
      <c r="M1754" t="n">
        <v>0</v>
      </c>
      <c r="N1754" t="n">
        <v>0</v>
      </c>
      <c r="O1754" t="inlineStr">
        <is>
          <t>不可 #3</t>
        </is>
      </c>
      <c r="P1754" t="inlineStr">
        <is>
          <t>有り</t>
        </is>
      </c>
      <c r="R1754" s="4">
        <f>IF(COUNT($M1754:$N1754)=0,"",IF(AND(IF($N1754&lt;&gt;"",$N1754,$M1754)&lt;=0,$O1754&lt;&gt;"可"),"警告",""))</f>
        <v/>
      </c>
      <c r="S1754" s="4">
        <f>IF(COUNT($M1754:$N1754)=0,0,IF(IF($N1754&lt;&gt;"",$N1754,$M1754)&gt;=スコアリング基準!$B$20,スコアリング基準!$C$20,IF(IF($N1754&lt;&gt;"",$N1754,$M1754)&gt;=スコアリング基準!$B$21,スコアリング基準!$C$21,IF(IF($N1754&lt;&gt;"",$N1754,$M1754)&gt;0,スコアリング基準!$C$22,0))))</f>
        <v/>
      </c>
      <c r="T1754" s="4">
        <f>IF($O1754="可",スコアリング基準!$C$23,0)</f>
        <v/>
      </c>
      <c r="U1754" s="4">
        <f>IF(OR(COUNT($K1754:$L1754)&lt;2,$K1754=0),0,IF(ABS($L1754)/$K1754&lt;=スコアリング基準!$B$24,スコアリング基準!$C$24,IF(ABS($L1754)/$K1754&lt;=スコアリング基準!$B$25,スコアリング基準!$C$25,IF(ABS($L1754)/$K1754&lt;=スコアリング基準!$B$26,スコアリング基準!$C$26,0))))</f>
        <v/>
      </c>
      <c r="V1754" s="4">
        <f>IF($P1754="なし",スコアリング基準!$C$27,0)</f>
        <v/>
      </c>
      <c r="W1754" s="4">
        <f>IF($F1754="",0,IF(ISNUMBER($F1754),IF($F1754&lt;=スコアリング基準!$B$28,スコアリング基準!$C$28,スコアリング基準!$C$29),0))</f>
        <v/>
      </c>
      <c r="X1754" s="4">
        <f>IFERROR(VLOOKUP($B1754,スコアリング基準!$A$36:$B$46,2,FALSE),0)</f>
        <v/>
      </c>
      <c r="Y1754" s="4">
        <f>SUM($S1754:$X1754)</f>
        <v/>
      </c>
      <c r="Z1754" s="4">
        <f>IF(COUNT($M1754:$N1754)=0,"データ無",IF($Y1754&gt;=スコアリング基準!$B$30,"S",IF($Y1754&gt;=スコアリング基準!$B$31,"A",IF($Y1754&gt;=スコアリング基準!$B$32,"B","C"))))</f>
        <v/>
      </c>
      <c r="AA1754">
        <f>IFERROR(INDEX(実績DB!$I$3:$I$104,MATCH($B1754&amp;$C1754,実績DB!$J$3:$J$104,0)),"")</f>
        <v/>
      </c>
    </row>
    <row r="1755">
      <c r="A1755" t="n">
        <v>1753</v>
      </c>
      <c r="B1755" t="inlineStr">
        <is>
          <t>東京</t>
        </is>
      </c>
      <c r="C1755" t="inlineStr">
        <is>
          <t>水戸変電所</t>
        </is>
      </c>
      <c r="D1755" t="inlineStr">
        <is>
          <t>茨城県</t>
        </is>
      </c>
      <c r="E1755" t="n">
        <v>66</v>
      </c>
      <c r="G1755" s="3" t="n">
        <v>36.376831</v>
      </c>
      <c r="H1755" s="3" t="n">
        <v>140.479866</v>
      </c>
      <c r="I1755" t="inlineStr">
        <is>
          <t>OSM実測</t>
        </is>
      </c>
      <c r="J1755" t="n">
        <v>57</v>
      </c>
      <c r="K1755" t="n">
        <v>59</v>
      </c>
      <c r="L1755" t="n">
        <v>-40</v>
      </c>
      <c r="M1755" t="n">
        <v>19</v>
      </c>
      <c r="N1755" t="n">
        <v>0</v>
      </c>
      <c r="O1755" t="inlineStr">
        <is>
          <t>不可 #3</t>
        </is>
      </c>
      <c r="P1755" t="inlineStr">
        <is>
          <t>有り</t>
        </is>
      </c>
      <c r="R1755" s="4">
        <f>IF(COUNT($M1755:$N1755)=0,"",IF(AND(IF($N1755&lt;&gt;"",$N1755,$M1755)&lt;=0,$O1755&lt;&gt;"可"),"警告",""))</f>
        <v/>
      </c>
      <c r="S1755" s="4">
        <f>IF(COUNT($M1755:$N1755)=0,0,IF(IF($N1755&lt;&gt;"",$N1755,$M1755)&gt;=スコアリング基準!$B$20,スコアリング基準!$C$20,IF(IF($N1755&lt;&gt;"",$N1755,$M1755)&gt;=スコアリング基準!$B$21,スコアリング基準!$C$21,IF(IF($N1755&lt;&gt;"",$N1755,$M1755)&gt;0,スコアリング基準!$C$22,0))))</f>
        <v/>
      </c>
      <c r="T1755" s="4">
        <f>IF($O1755="可",スコアリング基準!$C$23,0)</f>
        <v/>
      </c>
      <c r="U1755" s="4">
        <f>IF(OR(COUNT($K1755:$L1755)&lt;2,$K1755=0),0,IF(ABS($L1755)/$K1755&lt;=スコアリング基準!$B$24,スコアリング基準!$C$24,IF(ABS($L1755)/$K1755&lt;=スコアリング基準!$B$25,スコアリング基準!$C$25,IF(ABS($L1755)/$K1755&lt;=スコアリング基準!$B$26,スコアリング基準!$C$26,0))))</f>
        <v/>
      </c>
      <c r="V1755" s="4">
        <f>IF($P1755="なし",スコアリング基準!$C$27,0)</f>
        <v/>
      </c>
      <c r="W1755" s="4">
        <f>IF($F1755="",0,IF(ISNUMBER($F1755),IF($F1755&lt;=スコアリング基準!$B$28,スコアリング基準!$C$28,スコアリング基準!$C$29),0))</f>
        <v/>
      </c>
      <c r="X1755" s="4">
        <f>IFERROR(VLOOKUP($B1755,スコアリング基準!$A$36:$B$46,2,FALSE),0)</f>
        <v/>
      </c>
      <c r="Y1755" s="4">
        <f>SUM($S1755:$X1755)</f>
        <v/>
      </c>
      <c r="Z1755" s="4">
        <f>IF(COUNT($M1755:$N1755)=0,"データ無",IF($Y1755&gt;=スコアリング基準!$B$30,"S",IF($Y1755&gt;=スコアリング基準!$B$31,"A",IF($Y1755&gt;=スコアリング基準!$B$32,"B","C"))))</f>
        <v/>
      </c>
      <c r="AA1755">
        <f>IFERROR(INDEX(実績DB!$I$3:$I$104,MATCH($B1755&amp;$C1755,実績DB!$J$3:$J$104,0)),"")</f>
        <v/>
      </c>
    </row>
    <row r="1756">
      <c r="A1756" t="n">
        <v>1754</v>
      </c>
      <c r="B1756" t="inlineStr">
        <is>
          <t>東京</t>
        </is>
      </c>
      <c r="C1756" t="inlineStr">
        <is>
          <t>水海道変電所</t>
        </is>
      </c>
      <c r="D1756" t="inlineStr">
        <is>
          <t>茨城県</t>
        </is>
      </c>
      <c r="E1756" t="n">
        <v>66</v>
      </c>
      <c r="G1756" s="3" t="n">
        <v>36.009797</v>
      </c>
      <c r="H1756" s="3" t="n">
        <v>139.991137</v>
      </c>
      <c r="I1756" t="inlineStr">
        <is>
          <t>OSM実測</t>
        </is>
      </c>
      <c r="J1756" t="n">
        <v>57</v>
      </c>
      <c r="K1756" t="n">
        <v>59</v>
      </c>
      <c r="L1756" t="n">
        <v>-48</v>
      </c>
      <c r="M1756" t="n">
        <v>11</v>
      </c>
      <c r="N1756" t="n">
        <v>0</v>
      </c>
      <c r="O1756" t="inlineStr">
        <is>
          <t>不可 #3</t>
        </is>
      </c>
      <c r="P1756" t="inlineStr">
        <is>
          <t>有り</t>
        </is>
      </c>
      <c r="R1756" s="4">
        <f>IF(COUNT($M1756:$N1756)=0,"",IF(AND(IF($N1756&lt;&gt;"",$N1756,$M1756)&lt;=0,$O1756&lt;&gt;"可"),"警告",""))</f>
        <v/>
      </c>
      <c r="S1756" s="4">
        <f>IF(COUNT($M1756:$N1756)=0,0,IF(IF($N1756&lt;&gt;"",$N1756,$M1756)&gt;=スコアリング基準!$B$20,スコアリング基準!$C$20,IF(IF($N1756&lt;&gt;"",$N1756,$M1756)&gt;=スコアリング基準!$B$21,スコアリング基準!$C$21,IF(IF($N1756&lt;&gt;"",$N1756,$M1756)&gt;0,スコアリング基準!$C$22,0))))</f>
        <v/>
      </c>
      <c r="T1756" s="4">
        <f>IF($O1756="可",スコアリング基準!$C$23,0)</f>
        <v/>
      </c>
      <c r="U1756" s="4">
        <f>IF(OR(COUNT($K1756:$L1756)&lt;2,$K1756=0),0,IF(ABS($L1756)/$K1756&lt;=スコアリング基準!$B$24,スコアリング基準!$C$24,IF(ABS($L1756)/$K1756&lt;=スコアリング基準!$B$25,スコアリング基準!$C$25,IF(ABS($L1756)/$K1756&lt;=スコアリング基準!$B$26,スコアリング基準!$C$26,0))))</f>
        <v/>
      </c>
      <c r="V1756" s="4">
        <f>IF($P1756="なし",スコアリング基準!$C$27,0)</f>
        <v/>
      </c>
      <c r="W1756" s="4">
        <f>IF($F1756="",0,IF(ISNUMBER($F1756),IF($F1756&lt;=スコアリング基準!$B$28,スコアリング基準!$C$28,スコアリング基準!$C$29),0))</f>
        <v/>
      </c>
      <c r="X1756" s="4">
        <f>IFERROR(VLOOKUP($B1756,スコアリング基準!$A$36:$B$46,2,FALSE),0)</f>
        <v/>
      </c>
      <c r="Y1756" s="4">
        <f>SUM($S1756:$X1756)</f>
        <v/>
      </c>
      <c r="Z1756" s="4">
        <f>IF(COUNT($M1756:$N1756)=0,"データ無",IF($Y1756&gt;=スコアリング基準!$B$30,"S",IF($Y1756&gt;=スコアリング基準!$B$31,"A",IF($Y1756&gt;=スコアリング基準!$B$32,"B","C"))))</f>
        <v/>
      </c>
      <c r="AA1756">
        <f>IFERROR(INDEX(実績DB!$I$3:$I$104,MATCH($B1756&amp;$C1756,実績DB!$J$3:$J$104,0)),"")</f>
        <v/>
      </c>
    </row>
    <row r="1757">
      <c r="A1757" t="n">
        <v>1755</v>
      </c>
      <c r="B1757" t="inlineStr">
        <is>
          <t>東京</t>
        </is>
      </c>
      <c r="C1757" t="inlineStr">
        <is>
          <t>江南変電所</t>
        </is>
      </c>
      <c r="D1757" t="inlineStr">
        <is>
          <t>埼玉県</t>
        </is>
      </c>
      <c r="E1757" t="n">
        <v>66</v>
      </c>
      <c r="G1757" s="3" t="n">
        <v>36.127909</v>
      </c>
      <c r="H1757" s="3" t="n">
        <v>139.339852</v>
      </c>
      <c r="I1757" t="inlineStr">
        <is>
          <t>OSM実測</t>
        </is>
      </c>
      <c r="J1757" t="n">
        <v>57</v>
      </c>
      <c r="K1757" t="n">
        <v>59</v>
      </c>
      <c r="L1757" t="n">
        <v>-59</v>
      </c>
      <c r="M1757" t="n">
        <v>0</v>
      </c>
      <c r="N1757" t="n">
        <v>0</v>
      </c>
      <c r="O1757" t="inlineStr">
        <is>
          <t>不可 #3</t>
        </is>
      </c>
      <c r="P1757" t="inlineStr">
        <is>
          <t>有り</t>
        </is>
      </c>
      <c r="R1757" s="4">
        <f>IF(COUNT($M1757:$N1757)=0,"",IF(AND(IF($N1757&lt;&gt;"",$N1757,$M1757)&lt;=0,$O1757&lt;&gt;"可"),"警告",""))</f>
        <v/>
      </c>
      <c r="S1757" s="4">
        <f>IF(COUNT($M1757:$N1757)=0,0,IF(IF($N1757&lt;&gt;"",$N1757,$M1757)&gt;=スコアリング基準!$B$20,スコアリング基準!$C$20,IF(IF($N1757&lt;&gt;"",$N1757,$M1757)&gt;=スコアリング基準!$B$21,スコアリング基準!$C$21,IF(IF($N1757&lt;&gt;"",$N1757,$M1757)&gt;0,スコアリング基準!$C$22,0))))</f>
        <v/>
      </c>
      <c r="T1757" s="4">
        <f>IF($O1757="可",スコアリング基準!$C$23,0)</f>
        <v/>
      </c>
      <c r="U1757" s="4">
        <f>IF(OR(COUNT($K1757:$L1757)&lt;2,$K1757=0),0,IF(ABS($L1757)/$K1757&lt;=スコアリング基準!$B$24,スコアリング基準!$C$24,IF(ABS($L1757)/$K1757&lt;=スコアリング基準!$B$25,スコアリング基準!$C$25,IF(ABS($L1757)/$K1757&lt;=スコアリング基準!$B$26,スコアリング基準!$C$26,0))))</f>
        <v/>
      </c>
      <c r="V1757" s="4">
        <f>IF($P1757="なし",スコアリング基準!$C$27,0)</f>
        <v/>
      </c>
      <c r="W1757" s="4">
        <f>IF($F1757="",0,IF(ISNUMBER($F1757),IF($F1757&lt;=スコアリング基準!$B$28,スコアリング基準!$C$28,スコアリング基準!$C$29),0))</f>
        <v/>
      </c>
      <c r="X1757" s="4">
        <f>IFERROR(VLOOKUP($B1757,スコアリング基準!$A$36:$B$46,2,FALSE),0)</f>
        <v/>
      </c>
      <c r="Y1757" s="4">
        <f>SUM($S1757:$X1757)</f>
        <v/>
      </c>
      <c r="Z1757" s="4">
        <f>IF(COUNT($M1757:$N1757)=0,"データ無",IF($Y1757&gt;=スコアリング基準!$B$30,"S",IF($Y1757&gt;=スコアリング基準!$B$31,"A",IF($Y1757&gt;=スコアリング基準!$B$32,"B","C"))))</f>
        <v/>
      </c>
      <c r="AA1757">
        <f>IFERROR(INDEX(実績DB!$I$3:$I$104,MATCH($B1757&amp;$C1757,実績DB!$J$3:$J$104,0)),"")</f>
        <v/>
      </c>
    </row>
    <row r="1758">
      <c r="A1758" t="n">
        <v>1756</v>
      </c>
      <c r="B1758" t="inlineStr">
        <is>
          <t>東京</t>
        </is>
      </c>
      <c r="C1758" t="inlineStr">
        <is>
          <t>江戸変電所</t>
        </is>
      </c>
      <c r="D1758" t="inlineStr">
        <is>
          <t>茨城県</t>
        </is>
      </c>
      <c r="E1758" t="n">
        <v>66</v>
      </c>
      <c r="G1758" s="3" t="n">
        <v>35.955513</v>
      </c>
      <c r="H1758" s="3" t="n">
        <v>140.318468</v>
      </c>
      <c r="I1758" t="inlineStr">
        <is>
          <t>OSM実測</t>
        </is>
      </c>
      <c r="R1758" s="4">
        <f>IF(COUNT($M1758:$N1758)=0,"",IF(AND(IF($N1758&lt;&gt;"",$N1758,$M1758)&lt;=0,$O1758&lt;&gt;"可"),"警告",""))</f>
        <v/>
      </c>
      <c r="S1758" s="4">
        <f>IF(COUNT($M1758:$N1758)=0,0,IF(IF($N1758&lt;&gt;"",$N1758,$M1758)&gt;=スコアリング基準!$B$20,スコアリング基準!$C$20,IF(IF($N1758&lt;&gt;"",$N1758,$M1758)&gt;=スコアリング基準!$B$21,スコアリング基準!$C$21,IF(IF($N1758&lt;&gt;"",$N1758,$M1758)&gt;0,スコアリング基準!$C$22,0))))</f>
        <v/>
      </c>
      <c r="T1758" s="4">
        <f>IF($O1758="可",スコアリング基準!$C$23,0)</f>
        <v/>
      </c>
      <c r="U1758" s="4">
        <f>IF(OR(COUNT($K1758:$L1758)&lt;2,$K1758=0),0,IF(ABS($L1758)/$K1758&lt;=スコアリング基準!$B$24,スコアリング基準!$C$24,IF(ABS($L1758)/$K1758&lt;=スコアリング基準!$B$25,スコアリング基準!$C$25,IF(ABS($L1758)/$K1758&lt;=スコアリング基準!$B$26,スコアリング基準!$C$26,0))))</f>
        <v/>
      </c>
      <c r="V1758" s="4">
        <f>IF($P1758="なし",スコアリング基準!$C$27,0)</f>
        <v/>
      </c>
      <c r="W1758" s="4">
        <f>IF($F1758="",0,IF(ISNUMBER($F1758),IF($F1758&lt;=スコアリング基準!$B$28,スコアリング基準!$C$28,スコアリング基準!$C$29),0))</f>
        <v/>
      </c>
      <c r="X1758" s="4">
        <f>IFERROR(VLOOKUP($B1758,スコアリング基準!$A$36:$B$46,2,FALSE),0)</f>
        <v/>
      </c>
      <c r="Y1758" s="4">
        <f>SUM($S1758:$X1758)</f>
        <v/>
      </c>
      <c r="Z1758" s="4">
        <f>IF(COUNT($M1758:$N1758)=0,"データ無",IF($Y1758&gt;=スコアリング基準!$B$30,"S",IF($Y1758&gt;=スコアリング基準!$B$31,"A",IF($Y1758&gt;=スコアリング基準!$B$32,"B","C"))))</f>
        <v/>
      </c>
      <c r="AA1758">
        <f>IFERROR(INDEX(実績DB!$I$3:$I$104,MATCH($B1758&amp;$C1758,実績DB!$J$3:$J$104,0)),"")</f>
        <v/>
      </c>
    </row>
    <row r="1759">
      <c r="A1759" t="n">
        <v>1757</v>
      </c>
      <c r="B1759" t="inlineStr">
        <is>
          <t>東京</t>
        </is>
      </c>
      <c r="C1759" t="inlineStr">
        <is>
          <t>江曽島変電所</t>
        </is>
      </c>
      <c r="D1759" t="inlineStr">
        <is>
          <t>栃木県</t>
        </is>
      </c>
      <c r="E1759" t="n">
        <v>66</v>
      </c>
      <c r="G1759" s="3" t="n">
        <v>36.525327</v>
      </c>
      <c r="H1759" s="3" t="n">
        <v>139.863164</v>
      </c>
      <c r="I1759" t="inlineStr">
        <is>
          <t>OSM実測</t>
        </is>
      </c>
      <c r="J1759" t="n">
        <v>57</v>
      </c>
      <c r="K1759" t="n">
        <v>59</v>
      </c>
      <c r="L1759" t="n">
        <v>-40</v>
      </c>
      <c r="M1759" t="n">
        <v>19</v>
      </c>
      <c r="N1759" t="n">
        <v>0</v>
      </c>
      <c r="O1759" t="inlineStr">
        <is>
          <t>不可 #3</t>
        </is>
      </c>
      <c r="P1759" t="inlineStr">
        <is>
          <t>有り</t>
        </is>
      </c>
      <c r="R1759" s="4">
        <f>IF(COUNT($M1759:$N1759)=0,"",IF(AND(IF($N1759&lt;&gt;"",$N1759,$M1759)&lt;=0,$O1759&lt;&gt;"可"),"警告",""))</f>
        <v/>
      </c>
      <c r="S1759" s="4">
        <f>IF(COUNT($M1759:$N1759)=0,0,IF(IF($N1759&lt;&gt;"",$N1759,$M1759)&gt;=スコアリング基準!$B$20,スコアリング基準!$C$20,IF(IF($N1759&lt;&gt;"",$N1759,$M1759)&gt;=スコアリング基準!$B$21,スコアリング基準!$C$21,IF(IF($N1759&lt;&gt;"",$N1759,$M1759)&gt;0,スコアリング基準!$C$22,0))))</f>
        <v/>
      </c>
      <c r="T1759" s="4">
        <f>IF($O1759="可",スコアリング基準!$C$23,0)</f>
        <v/>
      </c>
      <c r="U1759" s="4">
        <f>IF(OR(COUNT($K1759:$L1759)&lt;2,$K1759=0),0,IF(ABS($L1759)/$K1759&lt;=スコアリング基準!$B$24,スコアリング基準!$C$24,IF(ABS($L1759)/$K1759&lt;=スコアリング基準!$B$25,スコアリング基準!$C$25,IF(ABS($L1759)/$K1759&lt;=スコアリング基準!$B$26,スコアリング基準!$C$26,0))))</f>
        <v/>
      </c>
      <c r="V1759" s="4">
        <f>IF($P1759="なし",スコアリング基準!$C$27,0)</f>
        <v/>
      </c>
      <c r="W1759" s="4">
        <f>IF($F1759="",0,IF(ISNUMBER($F1759),IF($F1759&lt;=スコアリング基準!$B$28,スコアリング基準!$C$28,スコアリング基準!$C$29),0))</f>
        <v/>
      </c>
      <c r="X1759" s="4">
        <f>IFERROR(VLOOKUP($B1759,スコアリング基準!$A$36:$B$46,2,FALSE),0)</f>
        <v/>
      </c>
      <c r="Y1759" s="4">
        <f>SUM($S1759:$X1759)</f>
        <v/>
      </c>
      <c r="Z1759" s="4">
        <f>IF(COUNT($M1759:$N1759)=0,"データ無",IF($Y1759&gt;=スコアリング基準!$B$30,"S",IF($Y1759&gt;=スコアリング基準!$B$31,"A",IF($Y1759&gt;=スコアリング基準!$B$32,"B","C"))))</f>
        <v/>
      </c>
      <c r="AA1759">
        <f>IFERROR(INDEX(実績DB!$I$3:$I$104,MATCH($B1759&amp;$C1759,実績DB!$J$3:$J$104,0)),"")</f>
        <v/>
      </c>
    </row>
    <row r="1760">
      <c r="A1760" t="n">
        <v>1758</v>
      </c>
      <c r="B1760" t="inlineStr">
        <is>
          <t>東京</t>
        </is>
      </c>
      <c r="C1760" t="inlineStr">
        <is>
          <t>沓掛変電所</t>
        </is>
      </c>
      <c r="D1760" t="inlineStr">
        <is>
          <t>茨城県</t>
        </is>
      </c>
      <c r="E1760" t="n">
        <v>66</v>
      </c>
      <c r="G1760" s="3" t="n">
        <v>36.097452</v>
      </c>
      <c r="H1760" s="3" t="n">
        <v>139.901108</v>
      </c>
      <c r="I1760" t="inlineStr">
        <is>
          <t>OSM実測</t>
        </is>
      </c>
      <c r="J1760" t="n">
        <v>38</v>
      </c>
      <c r="K1760" t="n">
        <v>39</v>
      </c>
      <c r="L1760" t="n">
        <v>-37</v>
      </c>
      <c r="M1760" t="n">
        <v>2</v>
      </c>
      <c r="N1760" t="n">
        <v>0</v>
      </c>
      <c r="O1760" t="inlineStr">
        <is>
          <t>不可 #3</t>
        </is>
      </c>
      <c r="P1760" t="inlineStr">
        <is>
          <t>有り</t>
        </is>
      </c>
      <c r="R1760" s="4">
        <f>IF(COUNT($M1760:$N1760)=0,"",IF(AND(IF($N1760&lt;&gt;"",$N1760,$M1760)&lt;=0,$O1760&lt;&gt;"可"),"警告",""))</f>
        <v/>
      </c>
      <c r="S1760" s="4">
        <f>IF(COUNT($M1760:$N1760)=0,0,IF(IF($N1760&lt;&gt;"",$N1760,$M1760)&gt;=スコアリング基準!$B$20,スコアリング基準!$C$20,IF(IF($N1760&lt;&gt;"",$N1760,$M1760)&gt;=スコアリング基準!$B$21,スコアリング基準!$C$21,IF(IF($N1760&lt;&gt;"",$N1760,$M1760)&gt;0,スコアリング基準!$C$22,0))))</f>
        <v/>
      </c>
      <c r="T1760" s="4">
        <f>IF($O1760="可",スコアリング基準!$C$23,0)</f>
        <v/>
      </c>
      <c r="U1760" s="4">
        <f>IF(OR(COUNT($K1760:$L1760)&lt;2,$K1760=0),0,IF(ABS($L1760)/$K1760&lt;=スコアリング基準!$B$24,スコアリング基準!$C$24,IF(ABS($L1760)/$K1760&lt;=スコアリング基準!$B$25,スコアリング基準!$C$25,IF(ABS($L1760)/$K1760&lt;=スコアリング基準!$B$26,スコアリング基準!$C$26,0))))</f>
        <v/>
      </c>
      <c r="V1760" s="4">
        <f>IF($P1760="なし",スコアリング基準!$C$27,0)</f>
        <v/>
      </c>
      <c r="W1760" s="4">
        <f>IF($F1760="",0,IF(ISNUMBER($F1760),IF($F1760&lt;=スコアリング基準!$B$28,スコアリング基準!$C$28,スコアリング基準!$C$29),0))</f>
        <v/>
      </c>
      <c r="X1760" s="4">
        <f>IFERROR(VLOOKUP($B1760,スコアリング基準!$A$36:$B$46,2,FALSE),0)</f>
        <v/>
      </c>
      <c r="Y1760" s="4">
        <f>SUM($S1760:$X1760)</f>
        <v/>
      </c>
      <c r="Z1760" s="4">
        <f>IF(COUNT($M1760:$N1760)=0,"データ無",IF($Y1760&gt;=スコアリング基準!$B$30,"S",IF($Y1760&gt;=スコアリング基準!$B$31,"A",IF($Y1760&gt;=スコアリング基準!$B$32,"B","C"))))</f>
        <v/>
      </c>
      <c r="AA1760">
        <f>IFERROR(INDEX(実績DB!$I$3:$I$104,MATCH($B1760&amp;$C1760,実績DB!$J$3:$J$104,0)),"")</f>
        <v/>
      </c>
    </row>
    <row r="1761">
      <c r="A1761" t="n">
        <v>1759</v>
      </c>
      <c r="B1761" t="inlineStr">
        <is>
          <t>東京</t>
        </is>
      </c>
      <c r="C1761" t="inlineStr">
        <is>
          <t>沢井変電所</t>
        </is>
      </c>
      <c r="D1761" t="inlineStr">
        <is>
          <t>東京都</t>
        </is>
      </c>
      <c r="E1761" t="n">
        <v>66</v>
      </c>
      <c r="G1761" s="3" t="n">
        <v>35.799126</v>
      </c>
      <c r="H1761" s="3" t="n">
        <v>139.17705</v>
      </c>
      <c r="I1761" t="inlineStr">
        <is>
          <t>OSM実測</t>
        </is>
      </c>
      <c r="J1761" t="n">
        <v>9</v>
      </c>
      <c r="K1761" t="n">
        <v>9</v>
      </c>
      <c r="L1761" t="n">
        <v>0</v>
      </c>
      <c r="M1761" t="n">
        <v>9</v>
      </c>
      <c r="N1761" t="n">
        <v>0</v>
      </c>
      <c r="O1761" t="inlineStr">
        <is>
          <t>不可 #3</t>
        </is>
      </c>
      <c r="P1761" t="inlineStr">
        <is>
          <t>有り</t>
        </is>
      </c>
      <c r="R1761" s="4">
        <f>IF(COUNT($M1761:$N1761)=0,"",IF(AND(IF($N1761&lt;&gt;"",$N1761,$M1761)&lt;=0,$O1761&lt;&gt;"可"),"警告",""))</f>
        <v/>
      </c>
      <c r="S1761" s="4">
        <f>IF(COUNT($M1761:$N1761)=0,0,IF(IF($N1761&lt;&gt;"",$N1761,$M1761)&gt;=スコアリング基準!$B$20,スコアリング基準!$C$20,IF(IF($N1761&lt;&gt;"",$N1761,$M1761)&gt;=スコアリング基準!$B$21,スコアリング基準!$C$21,IF(IF($N1761&lt;&gt;"",$N1761,$M1761)&gt;0,スコアリング基準!$C$22,0))))</f>
        <v/>
      </c>
      <c r="T1761" s="4">
        <f>IF($O1761="可",スコアリング基準!$C$23,0)</f>
        <v/>
      </c>
      <c r="U1761" s="4">
        <f>IF(OR(COUNT($K1761:$L1761)&lt;2,$K1761=0),0,IF(ABS($L1761)/$K1761&lt;=スコアリング基準!$B$24,スコアリング基準!$C$24,IF(ABS($L1761)/$K1761&lt;=スコアリング基準!$B$25,スコアリング基準!$C$25,IF(ABS($L1761)/$K1761&lt;=スコアリング基準!$B$26,スコアリング基準!$C$26,0))))</f>
        <v/>
      </c>
      <c r="V1761" s="4">
        <f>IF($P1761="なし",スコアリング基準!$C$27,0)</f>
        <v/>
      </c>
      <c r="W1761" s="4">
        <f>IF($F1761="",0,IF(ISNUMBER($F1761),IF($F1761&lt;=スコアリング基準!$B$28,スコアリング基準!$C$28,スコアリング基準!$C$29),0))</f>
        <v/>
      </c>
      <c r="X1761" s="4">
        <f>IFERROR(VLOOKUP($B1761,スコアリング基準!$A$36:$B$46,2,FALSE),0)</f>
        <v/>
      </c>
      <c r="Y1761" s="4">
        <f>SUM($S1761:$X1761)</f>
        <v/>
      </c>
      <c r="Z1761" s="4">
        <f>IF(COUNT($M1761:$N1761)=0,"データ無",IF($Y1761&gt;=スコアリング基準!$B$30,"S",IF($Y1761&gt;=スコアリング基準!$B$31,"A",IF($Y1761&gt;=スコアリング基準!$B$32,"B","C"))))</f>
        <v/>
      </c>
      <c r="AA1761">
        <f>IFERROR(INDEX(実績DB!$I$3:$I$104,MATCH($B1761&amp;$C1761,実績DB!$J$3:$J$104,0)),"")</f>
        <v/>
      </c>
    </row>
    <row r="1762">
      <c r="A1762" t="n">
        <v>1760</v>
      </c>
      <c r="B1762" t="inlineStr">
        <is>
          <t>東京</t>
        </is>
      </c>
      <c r="C1762" t="inlineStr">
        <is>
          <t>河口湖変電所</t>
        </is>
      </c>
      <c r="D1762" t="inlineStr">
        <is>
          <t>山梨県</t>
        </is>
      </c>
      <c r="E1762" t="n">
        <v>66</v>
      </c>
      <c r="G1762" s="3" t="n">
        <v>35.497252</v>
      </c>
      <c r="H1762" s="3" t="n">
        <v>138.763922</v>
      </c>
      <c r="I1762" t="inlineStr">
        <is>
          <t>OSM実測</t>
        </is>
      </c>
      <c r="J1762" t="n">
        <v>47</v>
      </c>
      <c r="K1762" t="n">
        <v>49</v>
      </c>
      <c r="L1762" t="n">
        <v>-40</v>
      </c>
      <c r="M1762" t="n">
        <v>9</v>
      </c>
      <c r="N1762" t="n">
        <v>9</v>
      </c>
      <c r="O1762" t="inlineStr">
        <is>
          <t>不可 #3</t>
        </is>
      </c>
      <c r="P1762" t="inlineStr">
        <is>
          <t>なし</t>
        </is>
      </c>
      <c r="R1762" s="4">
        <f>IF(COUNT($M1762:$N1762)=0,"",IF(AND(IF($N1762&lt;&gt;"",$N1762,$M1762)&lt;=0,$O1762&lt;&gt;"可"),"警告",""))</f>
        <v/>
      </c>
      <c r="S1762" s="4">
        <f>IF(COUNT($M1762:$N1762)=0,0,IF(IF($N1762&lt;&gt;"",$N1762,$M1762)&gt;=スコアリング基準!$B$20,スコアリング基準!$C$20,IF(IF($N1762&lt;&gt;"",$N1762,$M1762)&gt;=スコアリング基準!$B$21,スコアリング基準!$C$21,IF(IF($N1762&lt;&gt;"",$N1762,$M1762)&gt;0,スコアリング基準!$C$22,0))))</f>
        <v/>
      </c>
      <c r="T1762" s="4">
        <f>IF($O1762="可",スコアリング基準!$C$23,0)</f>
        <v/>
      </c>
      <c r="U1762" s="4">
        <f>IF(OR(COUNT($K1762:$L1762)&lt;2,$K1762=0),0,IF(ABS($L1762)/$K1762&lt;=スコアリング基準!$B$24,スコアリング基準!$C$24,IF(ABS($L1762)/$K1762&lt;=スコアリング基準!$B$25,スコアリング基準!$C$25,IF(ABS($L1762)/$K1762&lt;=スコアリング基準!$B$26,スコアリング基準!$C$26,0))))</f>
        <v/>
      </c>
      <c r="V1762" s="4">
        <f>IF($P1762="なし",スコアリング基準!$C$27,0)</f>
        <v/>
      </c>
      <c r="W1762" s="4">
        <f>IF($F1762="",0,IF(ISNUMBER($F1762),IF($F1762&lt;=スコアリング基準!$B$28,スコアリング基準!$C$28,スコアリング基準!$C$29),0))</f>
        <v/>
      </c>
      <c r="X1762" s="4">
        <f>IFERROR(VLOOKUP($B1762,スコアリング基準!$A$36:$B$46,2,FALSE),0)</f>
        <v/>
      </c>
      <c r="Y1762" s="4">
        <f>SUM($S1762:$X1762)</f>
        <v/>
      </c>
      <c r="Z1762" s="4">
        <f>IF(COUNT($M1762:$N1762)=0,"データ無",IF($Y1762&gt;=スコアリング基準!$B$30,"S",IF($Y1762&gt;=スコアリング基準!$B$31,"A",IF($Y1762&gt;=スコアリング基準!$B$32,"B","C"))))</f>
        <v/>
      </c>
      <c r="AA1762">
        <f>IFERROR(INDEX(実績DB!$I$3:$I$104,MATCH($B1762&amp;$C1762,実績DB!$J$3:$J$104,0)),"")</f>
        <v/>
      </c>
    </row>
    <row r="1763">
      <c r="A1763" t="n">
        <v>1761</v>
      </c>
      <c r="B1763" t="inlineStr">
        <is>
          <t>東京</t>
        </is>
      </c>
      <c r="C1763" t="inlineStr">
        <is>
          <t>沼和田変電所</t>
        </is>
      </c>
      <c r="D1763" t="inlineStr">
        <is>
          <t>栃木県</t>
        </is>
      </c>
      <c r="E1763" t="n">
        <v>66</v>
      </c>
      <c r="G1763" s="3" t="n">
        <v>36.358502</v>
      </c>
      <c r="H1763" s="3" t="n">
        <v>139.736708</v>
      </c>
      <c r="I1763" t="inlineStr">
        <is>
          <t>OSM実測</t>
        </is>
      </c>
      <c r="J1763" t="n">
        <v>38</v>
      </c>
      <c r="K1763" t="n">
        <v>39</v>
      </c>
      <c r="L1763" t="n">
        <v>-27</v>
      </c>
      <c r="M1763" t="n">
        <v>12</v>
      </c>
      <c r="N1763" t="n">
        <v>0</v>
      </c>
      <c r="O1763" t="inlineStr">
        <is>
          <t>不可 #3</t>
        </is>
      </c>
      <c r="P1763" t="inlineStr">
        <is>
          <t>有り</t>
        </is>
      </c>
      <c r="R1763" s="4">
        <f>IF(COUNT($M1763:$N1763)=0,"",IF(AND(IF($N1763&lt;&gt;"",$N1763,$M1763)&lt;=0,$O1763&lt;&gt;"可"),"警告",""))</f>
        <v/>
      </c>
      <c r="S1763" s="4">
        <f>IF(COUNT($M1763:$N1763)=0,0,IF(IF($N1763&lt;&gt;"",$N1763,$M1763)&gt;=スコアリング基準!$B$20,スコアリング基準!$C$20,IF(IF($N1763&lt;&gt;"",$N1763,$M1763)&gt;=スコアリング基準!$B$21,スコアリング基準!$C$21,IF(IF($N1763&lt;&gt;"",$N1763,$M1763)&gt;0,スコアリング基準!$C$22,0))))</f>
        <v/>
      </c>
      <c r="T1763" s="4">
        <f>IF($O1763="可",スコアリング基準!$C$23,0)</f>
        <v/>
      </c>
      <c r="U1763" s="4">
        <f>IF(OR(COUNT($K1763:$L1763)&lt;2,$K1763=0),0,IF(ABS($L1763)/$K1763&lt;=スコアリング基準!$B$24,スコアリング基準!$C$24,IF(ABS($L1763)/$K1763&lt;=スコアリング基準!$B$25,スコアリング基準!$C$25,IF(ABS($L1763)/$K1763&lt;=スコアリング基準!$B$26,スコアリング基準!$C$26,0))))</f>
        <v/>
      </c>
      <c r="V1763" s="4">
        <f>IF($P1763="なし",スコアリング基準!$C$27,0)</f>
        <v/>
      </c>
      <c r="W1763" s="4">
        <f>IF($F1763="",0,IF(ISNUMBER($F1763),IF($F1763&lt;=スコアリング基準!$B$28,スコアリング基準!$C$28,スコアリング基準!$C$29),0))</f>
        <v/>
      </c>
      <c r="X1763" s="4">
        <f>IFERROR(VLOOKUP($B1763,スコアリング基準!$A$36:$B$46,2,FALSE),0)</f>
        <v/>
      </c>
      <c r="Y1763" s="4">
        <f>SUM($S1763:$X1763)</f>
        <v/>
      </c>
      <c r="Z1763" s="4">
        <f>IF(COUNT($M1763:$N1763)=0,"データ無",IF($Y1763&gt;=スコアリング基準!$B$30,"S",IF($Y1763&gt;=スコアリング基準!$B$31,"A",IF($Y1763&gt;=スコアリング基準!$B$32,"B","C"))))</f>
        <v/>
      </c>
      <c r="AA1763">
        <f>IFERROR(INDEX(実績DB!$I$3:$I$104,MATCH($B1763&amp;$C1763,実績DB!$J$3:$J$104,0)),"")</f>
        <v/>
      </c>
    </row>
    <row r="1764">
      <c r="A1764" t="n">
        <v>1762</v>
      </c>
      <c r="B1764" t="inlineStr">
        <is>
          <t>東京</t>
        </is>
      </c>
      <c r="C1764" t="inlineStr">
        <is>
          <t>沼田変電所</t>
        </is>
      </c>
      <c r="D1764" t="inlineStr">
        <is>
          <t>群馬県</t>
        </is>
      </c>
      <c r="E1764" t="n">
        <v>66</v>
      </c>
      <c r="G1764" s="3" t="n">
        <v>36.640586</v>
      </c>
      <c r="H1764" s="3" t="n">
        <v>139.051055</v>
      </c>
      <c r="I1764" t="inlineStr">
        <is>
          <t>OSM実測</t>
        </is>
      </c>
      <c r="J1764" t="n">
        <v>47</v>
      </c>
      <c r="K1764" t="n">
        <v>49</v>
      </c>
      <c r="L1764" t="n">
        <v>-44</v>
      </c>
      <c r="M1764" t="n">
        <v>5</v>
      </c>
      <c r="N1764" t="n">
        <v>0</v>
      </c>
      <c r="O1764" t="inlineStr">
        <is>
          <t>不可 #3</t>
        </is>
      </c>
      <c r="P1764" t="inlineStr">
        <is>
          <t>有り</t>
        </is>
      </c>
      <c r="R1764" s="4">
        <f>IF(COUNT($M1764:$N1764)=0,"",IF(AND(IF($N1764&lt;&gt;"",$N1764,$M1764)&lt;=0,$O1764&lt;&gt;"可"),"警告",""))</f>
        <v/>
      </c>
      <c r="S1764" s="4">
        <f>IF(COUNT($M1764:$N1764)=0,0,IF(IF($N1764&lt;&gt;"",$N1764,$M1764)&gt;=スコアリング基準!$B$20,スコアリング基準!$C$20,IF(IF($N1764&lt;&gt;"",$N1764,$M1764)&gt;=スコアリング基準!$B$21,スコアリング基準!$C$21,IF(IF($N1764&lt;&gt;"",$N1764,$M1764)&gt;0,スコアリング基準!$C$22,0))))</f>
        <v/>
      </c>
      <c r="T1764" s="4">
        <f>IF($O1764="可",スコアリング基準!$C$23,0)</f>
        <v/>
      </c>
      <c r="U1764" s="4">
        <f>IF(OR(COUNT($K1764:$L1764)&lt;2,$K1764=0),0,IF(ABS($L1764)/$K1764&lt;=スコアリング基準!$B$24,スコアリング基準!$C$24,IF(ABS($L1764)/$K1764&lt;=スコアリング基準!$B$25,スコアリング基準!$C$25,IF(ABS($L1764)/$K1764&lt;=スコアリング基準!$B$26,スコアリング基準!$C$26,0))))</f>
        <v/>
      </c>
      <c r="V1764" s="4">
        <f>IF($P1764="なし",スコアリング基準!$C$27,0)</f>
        <v/>
      </c>
      <c r="W1764" s="4">
        <f>IF($F1764="",0,IF(ISNUMBER($F1764),IF($F1764&lt;=スコアリング基準!$B$28,スコアリング基準!$C$28,スコアリング基準!$C$29),0))</f>
        <v/>
      </c>
      <c r="X1764" s="4">
        <f>IFERROR(VLOOKUP($B1764,スコアリング基準!$A$36:$B$46,2,FALSE),0)</f>
        <v/>
      </c>
      <c r="Y1764" s="4">
        <f>SUM($S1764:$X1764)</f>
        <v/>
      </c>
      <c r="Z1764" s="4">
        <f>IF(COUNT($M1764:$N1764)=0,"データ無",IF($Y1764&gt;=スコアリング基準!$B$30,"S",IF($Y1764&gt;=スコアリング基準!$B$31,"A",IF($Y1764&gt;=スコアリング基準!$B$32,"B","C"))))</f>
        <v/>
      </c>
      <c r="AA1764">
        <f>IFERROR(INDEX(実績DB!$I$3:$I$104,MATCH($B1764&amp;$C1764,実績DB!$J$3:$J$104,0)),"")</f>
        <v/>
      </c>
    </row>
    <row r="1765">
      <c r="A1765" t="n">
        <v>1763</v>
      </c>
      <c r="B1765" t="inlineStr">
        <is>
          <t>東京</t>
        </is>
      </c>
      <c r="C1765" t="inlineStr">
        <is>
          <t>波崎変電所</t>
        </is>
      </c>
      <c r="D1765" t="inlineStr">
        <is>
          <t>千葉県</t>
        </is>
      </c>
      <c r="E1765" t="n">
        <v>66</v>
      </c>
      <c r="G1765" s="3" t="n">
        <v>35.850829</v>
      </c>
      <c r="H1765" s="3" t="n">
        <v>140.728533</v>
      </c>
      <c r="I1765" t="inlineStr">
        <is>
          <t>OSM実測</t>
        </is>
      </c>
      <c r="J1765" t="n">
        <v>57</v>
      </c>
      <c r="K1765" t="n">
        <v>59</v>
      </c>
      <c r="L1765" t="n">
        <v>-59</v>
      </c>
      <c r="M1765" t="n">
        <v>0</v>
      </c>
      <c r="N1765" t="n">
        <v>0</v>
      </c>
      <c r="O1765" t="inlineStr">
        <is>
          <t>不可 #3</t>
        </is>
      </c>
      <c r="P1765" t="inlineStr">
        <is>
          <t>有り</t>
        </is>
      </c>
      <c r="R1765" s="4">
        <f>IF(COUNT($M1765:$N1765)=0,"",IF(AND(IF($N1765&lt;&gt;"",$N1765,$M1765)&lt;=0,$O1765&lt;&gt;"可"),"警告",""))</f>
        <v/>
      </c>
      <c r="S1765" s="4">
        <f>IF(COUNT($M1765:$N1765)=0,0,IF(IF($N1765&lt;&gt;"",$N1765,$M1765)&gt;=スコアリング基準!$B$20,スコアリング基準!$C$20,IF(IF($N1765&lt;&gt;"",$N1765,$M1765)&gt;=スコアリング基準!$B$21,スコアリング基準!$C$21,IF(IF($N1765&lt;&gt;"",$N1765,$M1765)&gt;0,スコアリング基準!$C$22,0))))</f>
        <v/>
      </c>
      <c r="T1765" s="4">
        <f>IF($O1765="可",スコアリング基準!$C$23,0)</f>
        <v/>
      </c>
      <c r="U1765" s="4">
        <f>IF(OR(COUNT($K1765:$L1765)&lt;2,$K1765=0),0,IF(ABS($L1765)/$K1765&lt;=スコアリング基準!$B$24,スコアリング基準!$C$24,IF(ABS($L1765)/$K1765&lt;=スコアリング基準!$B$25,スコアリング基準!$C$25,IF(ABS($L1765)/$K1765&lt;=スコアリング基準!$B$26,スコアリング基準!$C$26,0))))</f>
        <v/>
      </c>
      <c r="V1765" s="4">
        <f>IF($P1765="なし",スコアリング基準!$C$27,0)</f>
        <v/>
      </c>
      <c r="W1765" s="4">
        <f>IF($F1765="",0,IF(ISNUMBER($F1765),IF($F1765&lt;=スコアリング基準!$B$28,スコアリング基準!$C$28,スコアリング基準!$C$29),0))</f>
        <v/>
      </c>
      <c r="X1765" s="4">
        <f>IFERROR(VLOOKUP($B1765,スコアリング基準!$A$36:$B$46,2,FALSE),0)</f>
        <v/>
      </c>
      <c r="Y1765" s="4">
        <f>SUM($S1765:$X1765)</f>
        <v/>
      </c>
      <c r="Z1765" s="4">
        <f>IF(COUNT($M1765:$N1765)=0,"データ無",IF($Y1765&gt;=スコアリング基準!$B$30,"S",IF($Y1765&gt;=スコアリング基準!$B$31,"A",IF($Y1765&gt;=スコアリング基準!$B$32,"B","C"))))</f>
        <v/>
      </c>
      <c r="AA1765">
        <f>IFERROR(INDEX(実績DB!$I$3:$I$104,MATCH($B1765&amp;$C1765,実績DB!$J$3:$J$104,0)),"")</f>
        <v/>
      </c>
    </row>
    <row r="1766">
      <c r="A1766" t="n">
        <v>1764</v>
      </c>
      <c r="B1766" t="inlineStr">
        <is>
          <t>東京</t>
        </is>
      </c>
      <c r="C1766" t="inlineStr">
        <is>
          <t>津久井変電所</t>
        </is>
      </c>
      <c r="D1766" t="inlineStr">
        <is>
          <t>東京都</t>
        </is>
      </c>
      <c r="E1766" t="n">
        <v>66</v>
      </c>
      <c r="G1766" s="3" t="n">
        <v>35.592424</v>
      </c>
      <c r="H1766" s="3" t="n">
        <v>139.230517</v>
      </c>
      <c r="I1766" t="inlineStr">
        <is>
          <t>OSM実測</t>
        </is>
      </c>
      <c r="J1766" t="n">
        <v>38</v>
      </c>
      <c r="K1766" t="n">
        <v>39</v>
      </c>
      <c r="L1766" t="n">
        <v>-32</v>
      </c>
      <c r="M1766" t="n">
        <v>7</v>
      </c>
      <c r="N1766" t="n">
        <v>0</v>
      </c>
      <c r="O1766" t="inlineStr">
        <is>
          <t>不可 #3</t>
        </is>
      </c>
      <c r="P1766" t="inlineStr">
        <is>
          <t>有り</t>
        </is>
      </c>
      <c r="R1766" s="4">
        <f>IF(COUNT($M1766:$N1766)=0,"",IF(AND(IF($N1766&lt;&gt;"",$N1766,$M1766)&lt;=0,$O1766&lt;&gt;"可"),"警告",""))</f>
        <v/>
      </c>
      <c r="S1766" s="4">
        <f>IF(COUNT($M1766:$N1766)=0,0,IF(IF($N1766&lt;&gt;"",$N1766,$M1766)&gt;=スコアリング基準!$B$20,スコアリング基準!$C$20,IF(IF($N1766&lt;&gt;"",$N1766,$M1766)&gt;=スコアリング基準!$B$21,スコアリング基準!$C$21,IF(IF($N1766&lt;&gt;"",$N1766,$M1766)&gt;0,スコアリング基準!$C$22,0))))</f>
        <v/>
      </c>
      <c r="T1766" s="4">
        <f>IF($O1766="可",スコアリング基準!$C$23,0)</f>
        <v/>
      </c>
      <c r="U1766" s="4">
        <f>IF(OR(COUNT($K1766:$L1766)&lt;2,$K1766=0),0,IF(ABS($L1766)/$K1766&lt;=スコアリング基準!$B$24,スコアリング基準!$C$24,IF(ABS($L1766)/$K1766&lt;=スコアリング基準!$B$25,スコアリング基準!$C$25,IF(ABS($L1766)/$K1766&lt;=スコアリング基準!$B$26,スコアリング基準!$C$26,0))))</f>
        <v/>
      </c>
      <c r="V1766" s="4">
        <f>IF($P1766="なし",スコアリング基準!$C$27,0)</f>
        <v/>
      </c>
      <c r="W1766" s="4">
        <f>IF($F1766="",0,IF(ISNUMBER($F1766),IF($F1766&lt;=スコアリング基準!$B$28,スコアリング基準!$C$28,スコアリング基準!$C$29),0))</f>
        <v/>
      </c>
      <c r="X1766" s="4">
        <f>IFERROR(VLOOKUP($B1766,スコアリング基準!$A$36:$B$46,2,FALSE),0)</f>
        <v/>
      </c>
      <c r="Y1766" s="4">
        <f>SUM($S1766:$X1766)</f>
        <v/>
      </c>
      <c r="Z1766" s="4">
        <f>IF(COUNT($M1766:$N1766)=0,"データ無",IF($Y1766&gt;=スコアリング基準!$B$30,"S",IF($Y1766&gt;=スコアリング基準!$B$31,"A",IF($Y1766&gt;=スコアリング基準!$B$32,"B","C"))))</f>
        <v/>
      </c>
      <c r="AA1766">
        <f>IFERROR(INDEX(実績DB!$I$3:$I$104,MATCH($B1766&amp;$C1766,実績DB!$J$3:$J$104,0)),"")</f>
        <v/>
      </c>
    </row>
    <row r="1767">
      <c r="A1767" t="n">
        <v>1765</v>
      </c>
      <c r="B1767" t="inlineStr">
        <is>
          <t>東京</t>
        </is>
      </c>
      <c r="C1767" t="inlineStr">
        <is>
          <t>流山変電所</t>
        </is>
      </c>
      <c r="D1767" t="inlineStr">
        <is>
          <t>千葉県</t>
        </is>
      </c>
      <c r="E1767" t="n">
        <v>66</v>
      </c>
      <c r="G1767" s="3" t="n">
        <v>35.879605</v>
      </c>
      <c r="H1767" s="3" t="n">
        <v>139.938407</v>
      </c>
      <c r="I1767" t="inlineStr">
        <is>
          <t>OSM実測</t>
        </is>
      </c>
      <c r="J1767" t="n">
        <v>57</v>
      </c>
      <c r="K1767" t="n">
        <v>59</v>
      </c>
      <c r="L1767" t="n">
        <v>-43</v>
      </c>
      <c r="M1767" t="n">
        <v>16</v>
      </c>
      <c r="N1767" t="n">
        <v>0</v>
      </c>
      <c r="O1767" t="inlineStr">
        <is>
          <t>不可 #3</t>
        </is>
      </c>
      <c r="P1767" t="inlineStr">
        <is>
          <t>有り</t>
        </is>
      </c>
      <c r="R1767" s="4">
        <f>IF(COUNT($M1767:$N1767)=0,"",IF(AND(IF($N1767&lt;&gt;"",$N1767,$M1767)&lt;=0,$O1767&lt;&gt;"可"),"警告",""))</f>
        <v/>
      </c>
      <c r="S1767" s="4">
        <f>IF(COUNT($M1767:$N1767)=0,0,IF(IF($N1767&lt;&gt;"",$N1767,$M1767)&gt;=スコアリング基準!$B$20,スコアリング基準!$C$20,IF(IF($N1767&lt;&gt;"",$N1767,$M1767)&gt;=スコアリング基準!$B$21,スコアリング基準!$C$21,IF(IF($N1767&lt;&gt;"",$N1767,$M1767)&gt;0,スコアリング基準!$C$22,0))))</f>
        <v/>
      </c>
      <c r="T1767" s="4">
        <f>IF($O1767="可",スコアリング基準!$C$23,0)</f>
        <v/>
      </c>
      <c r="U1767" s="4">
        <f>IF(OR(COUNT($K1767:$L1767)&lt;2,$K1767=0),0,IF(ABS($L1767)/$K1767&lt;=スコアリング基準!$B$24,スコアリング基準!$C$24,IF(ABS($L1767)/$K1767&lt;=スコアリング基準!$B$25,スコアリング基準!$C$25,IF(ABS($L1767)/$K1767&lt;=スコアリング基準!$B$26,スコアリング基準!$C$26,0))))</f>
        <v/>
      </c>
      <c r="V1767" s="4">
        <f>IF($P1767="なし",スコアリング基準!$C$27,0)</f>
        <v/>
      </c>
      <c r="W1767" s="4">
        <f>IF($F1767="",0,IF(ISNUMBER($F1767),IF($F1767&lt;=スコアリング基準!$B$28,スコアリング基準!$C$28,スコアリング基準!$C$29),0))</f>
        <v/>
      </c>
      <c r="X1767" s="4">
        <f>IFERROR(VLOOKUP($B1767,スコアリング基準!$A$36:$B$46,2,FALSE),0)</f>
        <v/>
      </c>
      <c r="Y1767" s="4">
        <f>SUM($S1767:$X1767)</f>
        <v/>
      </c>
      <c r="Z1767" s="4">
        <f>IF(COUNT($M1767:$N1767)=0,"データ無",IF($Y1767&gt;=スコアリング基準!$B$30,"S",IF($Y1767&gt;=スコアリング基準!$B$31,"A",IF($Y1767&gt;=スコアリング基準!$B$32,"B","C"))))</f>
        <v/>
      </c>
      <c r="AA1767">
        <f>IFERROR(INDEX(実績DB!$I$3:$I$104,MATCH($B1767&amp;$C1767,実績DB!$J$3:$J$104,0)),"")</f>
        <v/>
      </c>
    </row>
    <row r="1768">
      <c r="A1768" t="n">
        <v>1766</v>
      </c>
      <c r="B1768" t="inlineStr">
        <is>
          <t>東京</t>
        </is>
      </c>
      <c r="C1768" t="inlineStr">
        <is>
          <t>浅原変電所</t>
        </is>
      </c>
      <c r="D1768" t="inlineStr">
        <is>
          <t>群馬県</t>
        </is>
      </c>
      <c r="E1768" t="n">
        <v>66</v>
      </c>
      <c r="G1768" s="3" t="n">
        <v>36.45106</v>
      </c>
      <c r="H1768" s="3" t="n">
        <v>139.283386</v>
      </c>
      <c r="I1768" t="inlineStr">
        <is>
          <t>OSM実測</t>
        </is>
      </c>
      <c r="J1768" t="n">
        <v>38</v>
      </c>
      <c r="K1768" t="n">
        <v>39</v>
      </c>
      <c r="L1768" t="n">
        <v>-39</v>
      </c>
      <c r="M1768" t="n">
        <v>0</v>
      </c>
      <c r="N1768" t="n">
        <v>0</v>
      </c>
      <c r="O1768" t="inlineStr">
        <is>
          <t>不可 #3</t>
        </is>
      </c>
      <c r="P1768" t="inlineStr">
        <is>
          <t>有り</t>
        </is>
      </c>
      <c r="R1768" s="4">
        <f>IF(COUNT($M1768:$N1768)=0,"",IF(AND(IF($N1768&lt;&gt;"",$N1768,$M1768)&lt;=0,$O1768&lt;&gt;"可"),"警告",""))</f>
        <v/>
      </c>
      <c r="S1768" s="4">
        <f>IF(COUNT($M1768:$N1768)=0,0,IF(IF($N1768&lt;&gt;"",$N1768,$M1768)&gt;=スコアリング基準!$B$20,スコアリング基準!$C$20,IF(IF($N1768&lt;&gt;"",$N1768,$M1768)&gt;=スコアリング基準!$B$21,スコアリング基準!$C$21,IF(IF($N1768&lt;&gt;"",$N1768,$M1768)&gt;0,スコアリング基準!$C$22,0))))</f>
        <v/>
      </c>
      <c r="T1768" s="4">
        <f>IF($O1768="可",スコアリング基準!$C$23,0)</f>
        <v/>
      </c>
      <c r="U1768" s="4">
        <f>IF(OR(COUNT($K1768:$L1768)&lt;2,$K1768=0),0,IF(ABS($L1768)/$K1768&lt;=スコアリング基準!$B$24,スコアリング基準!$C$24,IF(ABS($L1768)/$K1768&lt;=スコアリング基準!$B$25,スコアリング基準!$C$25,IF(ABS($L1768)/$K1768&lt;=スコアリング基準!$B$26,スコアリング基準!$C$26,0))))</f>
        <v/>
      </c>
      <c r="V1768" s="4">
        <f>IF($P1768="なし",スコアリング基準!$C$27,0)</f>
        <v/>
      </c>
      <c r="W1768" s="4">
        <f>IF($F1768="",0,IF(ISNUMBER($F1768),IF($F1768&lt;=スコアリング基準!$B$28,スコアリング基準!$C$28,スコアリング基準!$C$29),0))</f>
        <v/>
      </c>
      <c r="X1768" s="4">
        <f>IFERROR(VLOOKUP($B1768,スコアリング基準!$A$36:$B$46,2,FALSE),0)</f>
        <v/>
      </c>
      <c r="Y1768" s="4">
        <f>SUM($S1768:$X1768)</f>
        <v/>
      </c>
      <c r="Z1768" s="4">
        <f>IF(COUNT($M1768:$N1768)=0,"データ無",IF($Y1768&gt;=スコアリング基準!$B$30,"S",IF($Y1768&gt;=スコアリング基準!$B$31,"A",IF($Y1768&gt;=スコアリング基準!$B$32,"B","C"))))</f>
        <v/>
      </c>
      <c r="AA1768">
        <f>IFERROR(INDEX(実績DB!$I$3:$I$104,MATCH($B1768&amp;$C1768,実績DB!$J$3:$J$104,0)),"")</f>
        <v/>
      </c>
    </row>
    <row r="1769">
      <c r="A1769" t="n">
        <v>1767</v>
      </c>
      <c r="B1769" t="inlineStr">
        <is>
          <t>東京</t>
        </is>
      </c>
      <c r="C1769" t="inlineStr">
        <is>
          <t>浅川変電所</t>
        </is>
      </c>
      <c r="D1769" t="inlineStr">
        <is>
          <t>東京都</t>
        </is>
      </c>
      <c r="E1769" t="n">
        <v>66</v>
      </c>
      <c r="G1769" s="3" t="n">
        <v>35.642259</v>
      </c>
      <c r="H1769" s="3" t="n">
        <v>139.290632</v>
      </c>
      <c r="I1769" t="inlineStr">
        <is>
          <t>OSM実測</t>
        </is>
      </c>
      <c r="J1769" t="n">
        <v>52</v>
      </c>
      <c r="K1769" t="n">
        <v>54</v>
      </c>
      <c r="L1769" t="n">
        <v>-40</v>
      </c>
      <c r="M1769" t="n">
        <v>14</v>
      </c>
      <c r="N1769" t="n">
        <v>14</v>
      </c>
      <c r="O1769" t="inlineStr">
        <is>
          <t>不可 #3</t>
        </is>
      </c>
      <c r="P1769" t="inlineStr">
        <is>
          <t>なし</t>
        </is>
      </c>
      <c r="R1769" s="4">
        <f>IF(COUNT($M1769:$N1769)=0,"",IF(AND(IF($N1769&lt;&gt;"",$N1769,$M1769)&lt;=0,$O1769&lt;&gt;"可"),"警告",""))</f>
        <v/>
      </c>
      <c r="S1769" s="4">
        <f>IF(COUNT($M1769:$N1769)=0,0,IF(IF($N1769&lt;&gt;"",$N1769,$M1769)&gt;=スコアリング基準!$B$20,スコアリング基準!$C$20,IF(IF($N1769&lt;&gt;"",$N1769,$M1769)&gt;=スコアリング基準!$B$21,スコアリング基準!$C$21,IF(IF($N1769&lt;&gt;"",$N1769,$M1769)&gt;0,スコアリング基準!$C$22,0))))</f>
        <v/>
      </c>
      <c r="T1769" s="4">
        <f>IF($O1769="可",スコアリング基準!$C$23,0)</f>
        <v/>
      </c>
      <c r="U1769" s="4">
        <f>IF(OR(COUNT($K1769:$L1769)&lt;2,$K1769=0),0,IF(ABS($L1769)/$K1769&lt;=スコアリング基準!$B$24,スコアリング基準!$C$24,IF(ABS($L1769)/$K1769&lt;=スコアリング基準!$B$25,スコアリング基準!$C$25,IF(ABS($L1769)/$K1769&lt;=スコアリング基準!$B$26,スコアリング基準!$C$26,0))))</f>
        <v/>
      </c>
      <c r="V1769" s="4">
        <f>IF($P1769="なし",スコアリング基準!$C$27,0)</f>
        <v/>
      </c>
      <c r="W1769" s="4">
        <f>IF($F1769="",0,IF(ISNUMBER($F1769),IF($F1769&lt;=スコアリング基準!$B$28,スコアリング基準!$C$28,スコアリング基準!$C$29),0))</f>
        <v/>
      </c>
      <c r="X1769" s="4">
        <f>IFERROR(VLOOKUP($B1769,スコアリング基準!$A$36:$B$46,2,FALSE),0)</f>
        <v/>
      </c>
      <c r="Y1769" s="4">
        <f>SUM($S1769:$X1769)</f>
        <v/>
      </c>
      <c r="Z1769" s="4">
        <f>IF(COUNT($M1769:$N1769)=0,"データ無",IF($Y1769&gt;=スコアリング基準!$B$30,"S",IF($Y1769&gt;=スコアリング基準!$B$31,"A",IF($Y1769&gt;=スコアリング基準!$B$32,"B","C"))))</f>
        <v/>
      </c>
      <c r="AA1769">
        <f>IFERROR(INDEX(実績DB!$I$3:$I$104,MATCH($B1769&amp;$C1769,実績DB!$J$3:$J$104,0)),"")</f>
        <v/>
      </c>
    </row>
    <row r="1770">
      <c r="A1770" t="n">
        <v>1768</v>
      </c>
      <c r="B1770" t="inlineStr">
        <is>
          <t>東京</t>
        </is>
      </c>
      <c r="C1770" t="inlineStr">
        <is>
          <t>浅間町変電所</t>
        </is>
      </c>
      <c r="D1770" t="inlineStr">
        <is>
          <t>東京都</t>
        </is>
      </c>
      <c r="E1770" t="n">
        <v>66</v>
      </c>
      <c r="G1770" s="3" t="n">
        <v>35.683153</v>
      </c>
      <c r="H1770" s="3" t="n">
        <v>139.495236</v>
      </c>
      <c r="I1770" t="inlineStr">
        <is>
          <t>OSM実測</t>
        </is>
      </c>
      <c r="J1770" t="n">
        <v>38</v>
      </c>
      <c r="K1770" t="n">
        <v>39</v>
      </c>
      <c r="L1770" t="n">
        <v>-20</v>
      </c>
      <c r="M1770" t="n">
        <v>19</v>
      </c>
      <c r="N1770" t="n">
        <v>19</v>
      </c>
      <c r="O1770" t="inlineStr">
        <is>
          <t>不可 #3</t>
        </is>
      </c>
      <c r="P1770" t="inlineStr">
        <is>
          <t>なし</t>
        </is>
      </c>
      <c r="R1770" s="4">
        <f>IF(COUNT($M1770:$N1770)=0,"",IF(AND(IF($N1770&lt;&gt;"",$N1770,$M1770)&lt;=0,$O1770&lt;&gt;"可"),"警告",""))</f>
        <v/>
      </c>
      <c r="S1770" s="4">
        <f>IF(COUNT($M1770:$N1770)=0,0,IF(IF($N1770&lt;&gt;"",$N1770,$M1770)&gt;=スコアリング基準!$B$20,スコアリング基準!$C$20,IF(IF($N1770&lt;&gt;"",$N1770,$M1770)&gt;=スコアリング基準!$B$21,スコアリング基準!$C$21,IF(IF($N1770&lt;&gt;"",$N1770,$M1770)&gt;0,スコアリング基準!$C$22,0))))</f>
        <v/>
      </c>
      <c r="T1770" s="4">
        <f>IF($O1770="可",スコアリング基準!$C$23,0)</f>
        <v/>
      </c>
      <c r="U1770" s="4">
        <f>IF(OR(COUNT($K1770:$L1770)&lt;2,$K1770=0),0,IF(ABS($L1770)/$K1770&lt;=スコアリング基準!$B$24,スコアリング基準!$C$24,IF(ABS($L1770)/$K1770&lt;=スコアリング基準!$B$25,スコアリング基準!$C$25,IF(ABS($L1770)/$K1770&lt;=スコアリング基準!$B$26,スコアリング基準!$C$26,0))))</f>
        <v/>
      </c>
      <c r="V1770" s="4">
        <f>IF($P1770="なし",スコアリング基準!$C$27,0)</f>
        <v/>
      </c>
      <c r="W1770" s="4">
        <f>IF($F1770="",0,IF(ISNUMBER($F1770),IF($F1770&lt;=スコアリング基準!$B$28,スコアリング基準!$C$28,スコアリング基準!$C$29),0))</f>
        <v/>
      </c>
      <c r="X1770" s="4">
        <f>IFERROR(VLOOKUP($B1770,スコアリング基準!$A$36:$B$46,2,FALSE),0)</f>
        <v/>
      </c>
      <c r="Y1770" s="4">
        <f>SUM($S1770:$X1770)</f>
        <v/>
      </c>
      <c r="Z1770" s="4">
        <f>IF(COUNT($M1770:$N1770)=0,"データ無",IF($Y1770&gt;=スコアリング基準!$B$30,"S",IF($Y1770&gt;=スコアリング基準!$B$31,"A",IF($Y1770&gt;=スコアリング基準!$B$32,"B","C"))))</f>
        <v/>
      </c>
      <c r="AA1770">
        <f>IFERROR(INDEX(実績DB!$I$3:$I$104,MATCH($B1770&amp;$C1770,実績DB!$J$3:$J$104,0)),"")</f>
        <v/>
      </c>
    </row>
    <row r="1771">
      <c r="A1771" t="n">
        <v>1769</v>
      </c>
      <c r="B1771" t="inlineStr">
        <is>
          <t>東京</t>
        </is>
      </c>
      <c r="C1771" t="inlineStr">
        <is>
          <t>浦和変電所</t>
        </is>
      </c>
      <c r="D1771" t="inlineStr">
        <is>
          <t>埼玉県</t>
        </is>
      </c>
      <c r="E1771" t="n">
        <v>66</v>
      </c>
      <c r="G1771" s="3" t="n">
        <v>35.8597</v>
      </c>
      <c r="H1771" s="3" t="n">
        <v>139.663899</v>
      </c>
      <c r="I1771" t="inlineStr">
        <is>
          <t>OSM実測</t>
        </is>
      </c>
      <c r="R1771" s="4">
        <f>IF(COUNT($M1771:$N1771)=0,"",IF(AND(IF($N1771&lt;&gt;"",$N1771,$M1771)&lt;=0,$O1771&lt;&gt;"可"),"警告",""))</f>
        <v/>
      </c>
      <c r="S1771" s="4">
        <f>IF(COUNT($M1771:$N1771)=0,0,IF(IF($N1771&lt;&gt;"",$N1771,$M1771)&gt;=スコアリング基準!$B$20,スコアリング基準!$C$20,IF(IF($N1771&lt;&gt;"",$N1771,$M1771)&gt;=スコアリング基準!$B$21,スコアリング基準!$C$21,IF(IF($N1771&lt;&gt;"",$N1771,$M1771)&gt;0,スコアリング基準!$C$22,0))))</f>
        <v/>
      </c>
      <c r="T1771" s="4">
        <f>IF($O1771="可",スコアリング基準!$C$23,0)</f>
        <v/>
      </c>
      <c r="U1771" s="4">
        <f>IF(OR(COUNT($K1771:$L1771)&lt;2,$K1771=0),0,IF(ABS($L1771)/$K1771&lt;=スコアリング基準!$B$24,スコアリング基準!$C$24,IF(ABS($L1771)/$K1771&lt;=スコアリング基準!$B$25,スコアリング基準!$C$25,IF(ABS($L1771)/$K1771&lt;=スコアリング基準!$B$26,スコアリング基準!$C$26,0))))</f>
        <v/>
      </c>
      <c r="V1771" s="4">
        <f>IF($P1771="なし",スコアリング基準!$C$27,0)</f>
        <v/>
      </c>
      <c r="W1771" s="4">
        <f>IF($F1771="",0,IF(ISNUMBER($F1771),IF($F1771&lt;=スコアリング基準!$B$28,スコアリング基準!$C$28,スコアリング基準!$C$29),0))</f>
        <v/>
      </c>
      <c r="X1771" s="4">
        <f>IFERROR(VLOOKUP($B1771,スコアリング基準!$A$36:$B$46,2,FALSE),0)</f>
        <v/>
      </c>
      <c r="Y1771" s="4">
        <f>SUM($S1771:$X1771)</f>
        <v/>
      </c>
      <c r="Z1771" s="4">
        <f>IF(COUNT($M1771:$N1771)=0,"データ無",IF($Y1771&gt;=スコアリング基準!$B$30,"S",IF($Y1771&gt;=スコアリング基準!$B$31,"A",IF($Y1771&gt;=スコアリング基準!$B$32,"B","C"))))</f>
        <v/>
      </c>
      <c r="AA1771">
        <f>IFERROR(INDEX(実績DB!$I$3:$I$104,MATCH($B1771&amp;$C1771,実績DB!$J$3:$J$104,0)),"")</f>
        <v/>
      </c>
    </row>
    <row r="1772">
      <c r="A1772" t="n">
        <v>1770</v>
      </c>
      <c r="B1772" t="inlineStr">
        <is>
          <t>東京</t>
        </is>
      </c>
      <c r="C1772" t="inlineStr">
        <is>
          <t>海神変電所</t>
        </is>
      </c>
      <c r="D1772" t="inlineStr">
        <is>
          <t>千葉県</t>
        </is>
      </c>
      <c r="E1772" t="n">
        <v>66</v>
      </c>
      <c r="G1772" s="3" t="n">
        <v>35.69343</v>
      </c>
      <c r="H1772" s="3" t="n">
        <v>139.974097</v>
      </c>
      <c r="I1772" t="inlineStr">
        <is>
          <t>OSM実測</t>
        </is>
      </c>
      <c r="J1772" t="n">
        <v>57</v>
      </c>
      <c r="K1772" t="n">
        <v>59</v>
      </c>
      <c r="L1772" t="n">
        <v>-40</v>
      </c>
      <c r="M1772" t="n">
        <v>19</v>
      </c>
      <c r="N1772" t="n">
        <v>0</v>
      </c>
      <c r="O1772" t="inlineStr">
        <is>
          <t>不可 #3</t>
        </is>
      </c>
      <c r="P1772" t="inlineStr">
        <is>
          <t>有り</t>
        </is>
      </c>
      <c r="R1772" s="4">
        <f>IF(COUNT($M1772:$N1772)=0,"",IF(AND(IF($N1772&lt;&gt;"",$N1772,$M1772)&lt;=0,$O1772&lt;&gt;"可"),"警告",""))</f>
        <v/>
      </c>
      <c r="S1772" s="4">
        <f>IF(COUNT($M1772:$N1772)=0,0,IF(IF($N1772&lt;&gt;"",$N1772,$M1772)&gt;=スコアリング基準!$B$20,スコアリング基準!$C$20,IF(IF($N1772&lt;&gt;"",$N1772,$M1772)&gt;=スコアリング基準!$B$21,スコアリング基準!$C$21,IF(IF($N1772&lt;&gt;"",$N1772,$M1772)&gt;0,スコアリング基準!$C$22,0))))</f>
        <v/>
      </c>
      <c r="T1772" s="4">
        <f>IF($O1772="可",スコアリング基準!$C$23,0)</f>
        <v/>
      </c>
      <c r="U1772" s="4">
        <f>IF(OR(COUNT($K1772:$L1772)&lt;2,$K1772=0),0,IF(ABS($L1772)/$K1772&lt;=スコアリング基準!$B$24,スコアリング基準!$C$24,IF(ABS($L1772)/$K1772&lt;=スコアリング基準!$B$25,スコアリング基準!$C$25,IF(ABS($L1772)/$K1772&lt;=スコアリング基準!$B$26,スコアリング基準!$C$26,0))))</f>
        <v/>
      </c>
      <c r="V1772" s="4">
        <f>IF($P1772="なし",スコアリング基準!$C$27,0)</f>
        <v/>
      </c>
      <c r="W1772" s="4">
        <f>IF($F1772="",0,IF(ISNUMBER($F1772),IF($F1772&lt;=スコアリング基準!$B$28,スコアリング基準!$C$28,スコアリング基準!$C$29),0))</f>
        <v/>
      </c>
      <c r="X1772" s="4">
        <f>IFERROR(VLOOKUP($B1772,スコアリング基準!$A$36:$B$46,2,FALSE),0)</f>
        <v/>
      </c>
      <c r="Y1772" s="4">
        <f>SUM($S1772:$X1772)</f>
        <v/>
      </c>
      <c r="Z1772" s="4">
        <f>IF(COUNT($M1772:$N1772)=0,"データ無",IF($Y1772&gt;=スコアリング基準!$B$30,"S",IF($Y1772&gt;=スコアリング基準!$B$31,"A",IF($Y1772&gt;=スコアリング基準!$B$32,"B","C"))))</f>
        <v/>
      </c>
      <c r="AA1772">
        <f>IFERROR(INDEX(実績DB!$I$3:$I$104,MATCH($B1772&amp;$C1772,実績DB!$J$3:$J$104,0)),"")</f>
        <v/>
      </c>
    </row>
    <row r="1773">
      <c r="A1773" t="n">
        <v>1771</v>
      </c>
      <c r="B1773" t="inlineStr">
        <is>
          <t>東京</t>
        </is>
      </c>
      <c r="C1773" t="inlineStr">
        <is>
          <t>海老名変電所</t>
        </is>
      </c>
      <c r="D1773" t="inlineStr">
        <is>
          <t>神奈川県</t>
        </is>
      </c>
      <c r="E1773" t="n">
        <v>66</v>
      </c>
      <c r="G1773" s="3" t="n">
        <v>35.461699</v>
      </c>
      <c r="H1773" s="3" t="n">
        <v>139.389494</v>
      </c>
      <c r="I1773" t="inlineStr">
        <is>
          <t>OSM実測</t>
        </is>
      </c>
      <c r="J1773" t="n">
        <v>57</v>
      </c>
      <c r="K1773" t="n">
        <v>59</v>
      </c>
      <c r="L1773" t="n">
        <v>-40</v>
      </c>
      <c r="M1773" t="n">
        <v>19</v>
      </c>
      <c r="N1773" t="n">
        <v>19</v>
      </c>
      <c r="O1773" t="inlineStr">
        <is>
          <t>不可 #3</t>
        </is>
      </c>
      <c r="P1773" t="inlineStr">
        <is>
          <t>なし</t>
        </is>
      </c>
      <c r="R1773" s="4">
        <f>IF(COUNT($M1773:$N1773)=0,"",IF(AND(IF($N1773&lt;&gt;"",$N1773,$M1773)&lt;=0,$O1773&lt;&gt;"可"),"警告",""))</f>
        <v/>
      </c>
      <c r="S1773" s="4">
        <f>IF(COUNT($M1773:$N1773)=0,0,IF(IF($N1773&lt;&gt;"",$N1773,$M1773)&gt;=スコアリング基準!$B$20,スコアリング基準!$C$20,IF(IF($N1773&lt;&gt;"",$N1773,$M1773)&gt;=スコアリング基準!$B$21,スコアリング基準!$C$21,IF(IF($N1773&lt;&gt;"",$N1773,$M1773)&gt;0,スコアリング基準!$C$22,0))))</f>
        <v/>
      </c>
      <c r="T1773" s="4">
        <f>IF($O1773="可",スコアリング基準!$C$23,0)</f>
        <v/>
      </c>
      <c r="U1773" s="4">
        <f>IF(OR(COUNT($K1773:$L1773)&lt;2,$K1773=0),0,IF(ABS($L1773)/$K1773&lt;=スコアリング基準!$B$24,スコアリング基準!$C$24,IF(ABS($L1773)/$K1773&lt;=スコアリング基準!$B$25,スコアリング基準!$C$25,IF(ABS($L1773)/$K1773&lt;=スコアリング基準!$B$26,スコアリング基準!$C$26,0))))</f>
        <v/>
      </c>
      <c r="V1773" s="4">
        <f>IF($P1773="なし",スコアリング基準!$C$27,0)</f>
        <v/>
      </c>
      <c r="W1773" s="4">
        <f>IF($F1773="",0,IF(ISNUMBER($F1773),IF($F1773&lt;=スコアリング基準!$B$28,スコアリング基準!$C$28,スコアリング基準!$C$29),0))</f>
        <v/>
      </c>
      <c r="X1773" s="4">
        <f>IFERROR(VLOOKUP($B1773,スコアリング基準!$A$36:$B$46,2,FALSE),0)</f>
        <v/>
      </c>
      <c r="Y1773" s="4">
        <f>SUM($S1773:$X1773)</f>
        <v/>
      </c>
      <c r="Z1773" s="4">
        <f>IF(COUNT($M1773:$N1773)=0,"データ無",IF($Y1773&gt;=スコアリング基準!$B$30,"S",IF($Y1773&gt;=スコアリング基準!$B$31,"A",IF($Y1773&gt;=スコアリング基準!$B$32,"B","C"))))</f>
        <v/>
      </c>
      <c r="AA1773">
        <f>IFERROR(INDEX(実績DB!$I$3:$I$104,MATCH($B1773&amp;$C1773,実績DB!$J$3:$J$104,0)),"")</f>
        <v/>
      </c>
    </row>
    <row r="1774">
      <c r="A1774" t="n">
        <v>1772</v>
      </c>
      <c r="B1774" t="inlineStr">
        <is>
          <t>東京</t>
        </is>
      </c>
      <c r="C1774" t="inlineStr">
        <is>
          <t>海老瀬変電所</t>
        </is>
      </c>
      <c r="D1774" t="inlineStr">
        <is>
          <t>栃木県</t>
        </is>
      </c>
      <c r="E1774" t="n">
        <v>66</v>
      </c>
      <c r="G1774" s="3" t="n">
        <v>36.215807</v>
      </c>
      <c r="H1774" s="3" t="n">
        <v>139.64285</v>
      </c>
      <c r="I1774" t="inlineStr">
        <is>
          <t>OSM実測</t>
        </is>
      </c>
      <c r="J1774" t="n">
        <v>38</v>
      </c>
      <c r="K1774" t="n">
        <v>39</v>
      </c>
      <c r="L1774" t="n">
        <v>-27</v>
      </c>
      <c r="M1774" t="n">
        <v>12</v>
      </c>
      <c r="N1774" t="n">
        <v>0</v>
      </c>
      <c r="O1774" t="inlineStr">
        <is>
          <t>不可 #3</t>
        </is>
      </c>
      <c r="P1774" t="inlineStr">
        <is>
          <t>有り</t>
        </is>
      </c>
      <c r="R1774" s="4">
        <f>IF(COUNT($M1774:$N1774)=0,"",IF(AND(IF($N1774&lt;&gt;"",$N1774,$M1774)&lt;=0,$O1774&lt;&gt;"可"),"警告",""))</f>
        <v/>
      </c>
      <c r="S1774" s="4">
        <f>IF(COUNT($M1774:$N1774)=0,0,IF(IF($N1774&lt;&gt;"",$N1774,$M1774)&gt;=スコアリング基準!$B$20,スコアリング基準!$C$20,IF(IF($N1774&lt;&gt;"",$N1774,$M1774)&gt;=スコアリング基準!$B$21,スコアリング基準!$C$21,IF(IF($N1774&lt;&gt;"",$N1774,$M1774)&gt;0,スコアリング基準!$C$22,0))))</f>
        <v/>
      </c>
      <c r="T1774" s="4">
        <f>IF($O1774="可",スコアリング基準!$C$23,0)</f>
        <v/>
      </c>
      <c r="U1774" s="4">
        <f>IF(OR(COUNT($K1774:$L1774)&lt;2,$K1774=0),0,IF(ABS($L1774)/$K1774&lt;=スコアリング基準!$B$24,スコアリング基準!$C$24,IF(ABS($L1774)/$K1774&lt;=スコアリング基準!$B$25,スコアリング基準!$C$25,IF(ABS($L1774)/$K1774&lt;=スコアリング基準!$B$26,スコアリング基準!$C$26,0))))</f>
        <v/>
      </c>
      <c r="V1774" s="4">
        <f>IF($P1774="なし",スコアリング基準!$C$27,0)</f>
        <v/>
      </c>
      <c r="W1774" s="4">
        <f>IF($F1774="",0,IF(ISNUMBER($F1774),IF($F1774&lt;=スコアリング基準!$B$28,スコアリング基準!$C$28,スコアリング基準!$C$29),0))</f>
        <v/>
      </c>
      <c r="X1774" s="4">
        <f>IFERROR(VLOOKUP($B1774,スコアリング基準!$A$36:$B$46,2,FALSE),0)</f>
        <v/>
      </c>
      <c r="Y1774" s="4">
        <f>SUM($S1774:$X1774)</f>
        <v/>
      </c>
      <c r="Z1774" s="4">
        <f>IF(COUNT($M1774:$N1774)=0,"データ無",IF($Y1774&gt;=スコアリング基準!$B$30,"S",IF($Y1774&gt;=スコアリング基準!$B$31,"A",IF($Y1774&gt;=スコアリング基準!$B$32,"B","C"))))</f>
        <v/>
      </c>
      <c r="AA1774">
        <f>IFERROR(INDEX(実績DB!$I$3:$I$104,MATCH($B1774&amp;$C1774,実績DB!$J$3:$J$104,0)),"")</f>
        <v/>
      </c>
    </row>
    <row r="1775">
      <c r="A1775" t="n">
        <v>1773</v>
      </c>
      <c r="B1775" t="inlineStr">
        <is>
          <t>東京</t>
        </is>
      </c>
      <c r="C1775" t="inlineStr">
        <is>
          <t>淀橋変電所</t>
        </is>
      </c>
      <c r="D1775" t="inlineStr">
        <is>
          <t>東京都</t>
        </is>
      </c>
      <c r="E1775" t="n">
        <v>66</v>
      </c>
      <c r="G1775" s="3" t="n">
        <v>35.694712</v>
      </c>
      <c r="H1775" s="3" t="n">
        <v>139.686538</v>
      </c>
      <c r="I1775" t="inlineStr">
        <is>
          <t>OSM実測</t>
        </is>
      </c>
      <c r="J1775" t="n">
        <v>57</v>
      </c>
      <c r="K1775" t="n">
        <v>59</v>
      </c>
      <c r="L1775" t="n">
        <v>-40</v>
      </c>
      <c r="M1775" t="n">
        <v>19</v>
      </c>
      <c r="N1775" t="n">
        <v>0</v>
      </c>
      <c r="O1775" t="inlineStr">
        <is>
          <t>不可 #3</t>
        </is>
      </c>
      <c r="P1775" t="inlineStr">
        <is>
          <t>有り</t>
        </is>
      </c>
      <c r="R1775" s="4">
        <f>IF(COUNT($M1775:$N1775)=0,"",IF(AND(IF($N1775&lt;&gt;"",$N1775,$M1775)&lt;=0,$O1775&lt;&gt;"可"),"警告",""))</f>
        <v/>
      </c>
      <c r="S1775" s="4">
        <f>IF(COUNT($M1775:$N1775)=0,0,IF(IF($N1775&lt;&gt;"",$N1775,$M1775)&gt;=スコアリング基準!$B$20,スコアリング基準!$C$20,IF(IF($N1775&lt;&gt;"",$N1775,$M1775)&gt;=スコアリング基準!$B$21,スコアリング基準!$C$21,IF(IF($N1775&lt;&gt;"",$N1775,$M1775)&gt;0,スコアリング基準!$C$22,0))))</f>
        <v/>
      </c>
      <c r="T1775" s="4">
        <f>IF($O1775="可",スコアリング基準!$C$23,0)</f>
        <v/>
      </c>
      <c r="U1775" s="4">
        <f>IF(OR(COUNT($K1775:$L1775)&lt;2,$K1775=0),0,IF(ABS($L1775)/$K1775&lt;=スコアリング基準!$B$24,スコアリング基準!$C$24,IF(ABS($L1775)/$K1775&lt;=スコアリング基準!$B$25,スコアリング基準!$C$25,IF(ABS($L1775)/$K1775&lt;=スコアリング基準!$B$26,スコアリング基準!$C$26,0))))</f>
        <v/>
      </c>
      <c r="V1775" s="4">
        <f>IF($P1775="なし",スコアリング基準!$C$27,0)</f>
        <v/>
      </c>
      <c r="W1775" s="4">
        <f>IF($F1775="",0,IF(ISNUMBER($F1775),IF($F1775&lt;=スコアリング基準!$B$28,スコアリング基準!$C$28,スコアリング基準!$C$29),0))</f>
        <v/>
      </c>
      <c r="X1775" s="4">
        <f>IFERROR(VLOOKUP($B1775,スコアリング基準!$A$36:$B$46,2,FALSE),0)</f>
        <v/>
      </c>
      <c r="Y1775" s="4">
        <f>SUM($S1775:$X1775)</f>
        <v/>
      </c>
      <c r="Z1775" s="4">
        <f>IF(COUNT($M1775:$N1775)=0,"データ無",IF($Y1775&gt;=スコアリング基準!$B$30,"S",IF($Y1775&gt;=スコアリング基準!$B$31,"A",IF($Y1775&gt;=スコアリング基準!$B$32,"B","C"))))</f>
        <v/>
      </c>
      <c r="AA1775">
        <f>IFERROR(INDEX(実績DB!$I$3:$I$104,MATCH($B1775&amp;$C1775,実績DB!$J$3:$J$104,0)),"")</f>
        <v/>
      </c>
    </row>
    <row r="1776">
      <c r="A1776" t="n">
        <v>1774</v>
      </c>
      <c r="B1776" t="inlineStr">
        <is>
          <t>東京</t>
        </is>
      </c>
      <c r="C1776" t="inlineStr">
        <is>
          <t>深津変電所</t>
        </is>
      </c>
      <c r="D1776" t="inlineStr">
        <is>
          <t>栃木県</t>
        </is>
      </c>
      <c r="E1776" t="n">
        <v>66</v>
      </c>
      <c r="G1776" s="3" t="n">
        <v>36.536316</v>
      </c>
      <c r="H1776" s="3" t="n">
        <v>139.812185</v>
      </c>
      <c r="I1776" t="inlineStr">
        <is>
          <t>OSM実測</t>
        </is>
      </c>
      <c r="J1776" t="n">
        <v>52</v>
      </c>
      <c r="K1776" t="n">
        <v>54</v>
      </c>
      <c r="L1776" t="n">
        <v>-54</v>
      </c>
      <c r="M1776" t="n">
        <v>0</v>
      </c>
      <c r="N1776" t="n">
        <v>0</v>
      </c>
      <c r="O1776" t="inlineStr">
        <is>
          <t>不可 #3</t>
        </is>
      </c>
      <c r="P1776" t="inlineStr">
        <is>
          <t>有り</t>
        </is>
      </c>
      <c r="R1776" s="4">
        <f>IF(COUNT($M1776:$N1776)=0,"",IF(AND(IF($N1776&lt;&gt;"",$N1776,$M1776)&lt;=0,$O1776&lt;&gt;"可"),"警告",""))</f>
        <v/>
      </c>
      <c r="S1776" s="4">
        <f>IF(COUNT($M1776:$N1776)=0,0,IF(IF($N1776&lt;&gt;"",$N1776,$M1776)&gt;=スコアリング基準!$B$20,スコアリング基準!$C$20,IF(IF($N1776&lt;&gt;"",$N1776,$M1776)&gt;=スコアリング基準!$B$21,スコアリング基準!$C$21,IF(IF($N1776&lt;&gt;"",$N1776,$M1776)&gt;0,スコアリング基準!$C$22,0))))</f>
        <v/>
      </c>
      <c r="T1776" s="4">
        <f>IF($O1776="可",スコアリング基準!$C$23,0)</f>
        <v/>
      </c>
      <c r="U1776" s="4">
        <f>IF(OR(COUNT($K1776:$L1776)&lt;2,$K1776=0),0,IF(ABS($L1776)/$K1776&lt;=スコアリング基準!$B$24,スコアリング基準!$C$24,IF(ABS($L1776)/$K1776&lt;=スコアリング基準!$B$25,スコアリング基準!$C$25,IF(ABS($L1776)/$K1776&lt;=スコアリング基準!$B$26,スコアリング基準!$C$26,0))))</f>
        <v/>
      </c>
      <c r="V1776" s="4">
        <f>IF($P1776="なし",スコアリング基準!$C$27,0)</f>
        <v/>
      </c>
      <c r="W1776" s="4">
        <f>IF($F1776="",0,IF(ISNUMBER($F1776),IF($F1776&lt;=スコアリング基準!$B$28,スコアリング基準!$C$28,スコアリング基準!$C$29),0))</f>
        <v/>
      </c>
      <c r="X1776" s="4">
        <f>IFERROR(VLOOKUP($B1776,スコアリング基準!$A$36:$B$46,2,FALSE),0)</f>
        <v/>
      </c>
      <c r="Y1776" s="4">
        <f>SUM($S1776:$X1776)</f>
        <v/>
      </c>
      <c r="Z1776" s="4">
        <f>IF(COUNT($M1776:$N1776)=0,"データ無",IF($Y1776&gt;=スコアリング基準!$B$30,"S",IF($Y1776&gt;=スコアリング基準!$B$31,"A",IF($Y1776&gt;=スコアリング基準!$B$32,"B","C"))))</f>
        <v/>
      </c>
      <c r="AA1776">
        <f>IFERROR(INDEX(実績DB!$I$3:$I$104,MATCH($B1776&amp;$C1776,実績DB!$J$3:$J$104,0)),"")</f>
        <v/>
      </c>
    </row>
    <row r="1777">
      <c r="A1777" t="n">
        <v>1775</v>
      </c>
      <c r="B1777" t="inlineStr">
        <is>
          <t>東京</t>
        </is>
      </c>
      <c r="C1777" t="inlineStr">
        <is>
          <t>深見変電所</t>
        </is>
      </c>
      <c r="D1777" t="inlineStr">
        <is>
          <t>神奈川県</t>
        </is>
      </c>
      <c r="E1777" t="n">
        <v>66</v>
      </c>
      <c r="G1777" s="3" t="n">
        <v>35.477089</v>
      </c>
      <c r="H1777" s="3" t="n">
        <v>139.464632</v>
      </c>
      <c r="I1777" t="inlineStr">
        <is>
          <t>OSM実測</t>
        </is>
      </c>
      <c r="J1777" t="n">
        <v>57</v>
      </c>
      <c r="K1777" t="n">
        <v>59</v>
      </c>
      <c r="L1777" t="n">
        <v>-40</v>
      </c>
      <c r="M1777" t="n">
        <v>19</v>
      </c>
      <c r="N1777" t="n">
        <v>0</v>
      </c>
      <c r="O1777" t="inlineStr">
        <is>
          <t>不可 #3</t>
        </is>
      </c>
      <c r="P1777" t="inlineStr">
        <is>
          <t>有り</t>
        </is>
      </c>
      <c r="R1777" s="4">
        <f>IF(COUNT($M1777:$N1777)=0,"",IF(AND(IF($N1777&lt;&gt;"",$N1777,$M1777)&lt;=0,$O1777&lt;&gt;"可"),"警告",""))</f>
        <v/>
      </c>
      <c r="S1777" s="4">
        <f>IF(COUNT($M1777:$N1777)=0,0,IF(IF($N1777&lt;&gt;"",$N1777,$M1777)&gt;=スコアリング基準!$B$20,スコアリング基準!$C$20,IF(IF($N1777&lt;&gt;"",$N1777,$M1777)&gt;=スコアリング基準!$B$21,スコアリング基準!$C$21,IF(IF($N1777&lt;&gt;"",$N1777,$M1777)&gt;0,スコアリング基準!$C$22,0))))</f>
        <v/>
      </c>
      <c r="T1777" s="4">
        <f>IF($O1777="可",スコアリング基準!$C$23,0)</f>
        <v/>
      </c>
      <c r="U1777" s="4">
        <f>IF(OR(COUNT($K1777:$L1777)&lt;2,$K1777=0),0,IF(ABS($L1777)/$K1777&lt;=スコアリング基準!$B$24,スコアリング基準!$C$24,IF(ABS($L1777)/$K1777&lt;=スコアリング基準!$B$25,スコアリング基準!$C$25,IF(ABS($L1777)/$K1777&lt;=スコアリング基準!$B$26,スコアリング基準!$C$26,0))))</f>
        <v/>
      </c>
      <c r="V1777" s="4">
        <f>IF($P1777="なし",スコアリング基準!$C$27,0)</f>
        <v/>
      </c>
      <c r="W1777" s="4">
        <f>IF($F1777="",0,IF(ISNUMBER($F1777),IF($F1777&lt;=スコアリング基準!$B$28,スコアリング基準!$C$28,スコアリング基準!$C$29),0))</f>
        <v/>
      </c>
      <c r="X1777" s="4">
        <f>IFERROR(VLOOKUP($B1777,スコアリング基準!$A$36:$B$46,2,FALSE),0)</f>
        <v/>
      </c>
      <c r="Y1777" s="4">
        <f>SUM($S1777:$X1777)</f>
        <v/>
      </c>
      <c r="Z1777" s="4">
        <f>IF(COUNT($M1777:$N1777)=0,"データ無",IF($Y1777&gt;=スコアリング基準!$B$30,"S",IF($Y1777&gt;=スコアリング基準!$B$31,"A",IF($Y1777&gt;=スコアリング基準!$B$32,"B","C"))))</f>
        <v/>
      </c>
      <c r="AA1777">
        <f>IFERROR(INDEX(実績DB!$I$3:$I$104,MATCH($B1777&amp;$C1777,実績DB!$J$3:$J$104,0)),"")</f>
        <v/>
      </c>
    </row>
    <row r="1778">
      <c r="A1778" t="n">
        <v>1776</v>
      </c>
      <c r="B1778" t="inlineStr">
        <is>
          <t>東京</t>
        </is>
      </c>
      <c r="C1778" t="inlineStr">
        <is>
          <t>清水変電所</t>
        </is>
      </c>
      <c r="D1778" t="inlineStr">
        <is>
          <t>栃木県</t>
        </is>
      </c>
      <c r="E1778" t="n">
        <v>66</v>
      </c>
      <c r="G1778" s="3" t="n">
        <v>36.474817</v>
      </c>
      <c r="H1778" s="3" t="n">
        <v>140.065735</v>
      </c>
      <c r="I1778" t="inlineStr">
        <is>
          <t>OSM実測</t>
        </is>
      </c>
      <c r="J1778" t="n">
        <v>57</v>
      </c>
      <c r="K1778" t="n">
        <v>59</v>
      </c>
      <c r="L1778" t="n">
        <v>-59</v>
      </c>
      <c r="M1778" t="n">
        <v>0</v>
      </c>
      <c r="N1778" t="n">
        <v>0</v>
      </c>
      <c r="O1778" t="inlineStr">
        <is>
          <t>不可 #3</t>
        </is>
      </c>
      <c r="P1778" t="inlineStr">
        <is>
          <t>有り</t>
        </is>
      </c>
      <c r="R1778" s="4">
        <f>IF(COUNT($M1778:$N1778)=0,"",IF(AND(IF($N1778&lt;&gt;"",$N1778,$M1778)&lt;=0,$O1778&lt;&gt;"可"),"警告",""))</f>
        <v/>
      </c>
      <c r="S1778" s="4">
        <f>IF(COUNT($M1778:$N1778)=0,0,IF(IF($N1778&lt;&gt;"",$N1778,$M1778)&gt;=スコアリング基準!$B$20,スコアリング基準!$C$20,IF(IF($N1778&lt;&gt;"",$N1778,$M1778)&gt;=スコアリング基準!$B$21,スコアリング基準!$C$21,IF(IF($N1778&lt;&gt;"",$N1778,$M1778)&gt;0,スコアリング基準!$C$22,0))))</f>
        <v/>
      </c>
      <c r="T1778" s="4">
        <f>IF($O1778="可",スコアリング基準!$C$23,0)</f>
        <v/>
      </c>
      <c r="U1778" s="4">
        <f>IF(OR(COUNT($K1778:$L1778)&lt;2,$K1778=0),0,IF(ABS($L1778)/$K1778&lt;=スコアリング基準!$B$24,スコアリング基準!$C$24,IF(ABS($L1778)/$K1778&lt;=スコアリング基準!$B$25,スコアリング基準!$C$25,IF(ABS($L1778)/$K1778&lt;=スコアリング基準!$B$26,スコアリング基準!$C$26,0))))</f>
        <v/>
      </c>
      <c r="V1778" s="4">
        <f>IF($P1778="なし",スコアリング基準!$C$27,0)</f>
        <v/>
      </c>
      <c r="W1778" s="4">
        <f>IF($F1778="",0,IF(ISNUMBER($F1778),IF($F1778&lt;=スコアリング基準!$B$28,スコアリング基準!$C$28,スコアリング基準!$C$29),0))</f>
        <v/>
      </c>
      <c r="X1778" s="4">
        <f>IFERROR(VLOOKUP($B1778,スコアリング基準!$A$36:$B$46,2,FALSE),0)</f>
        <v/>
      </c>
      <c r="Y1778" s="4">
        <f>SUM($S1778:$X1778)</f>
        <v/>
      </c>
      <c r="Z1778" s="4">
        <f>IF(COUNT($M1778:$N1778)=0,"データ無",IF($Y1778&gt;=スコアリング基準!$B$30,"S",IF($Y1778&gt;=スコアリング基準!$B$31,"A",IF($Y1778&gt;=スコアリング基準!$B$32,"B","C"))))</f>
        <v/>
      </c>
      <c r="AA1778">
        <f>IFERROR(INDEX(実績DB!$I$3:$I$104,MATCH($B1778&amp;$C1778,実績DB!$J$3:$J$104,0)),"")</f>
        <v/>
      </c>
    </row>
    <row r="1779">
      <c r="A1779" t="n">
        <v>1777</v>
      </c>
      <c r="B1779" t="inlineStr">
        <is>
          <t>東京</t>
        </is>
      </c>
      <c r="C1779" t="inlineStr">
        <is>
          <t>清門変電所</t>
        </is>
      </c>
      <c r="D1779" t="inlineStr">
        <is>
          <t>埼玉県</t>
        </is>
      </c>
      <c r="E1779" t="n">
        <v>66</v>
      </c>
      <c r="G1779" s="3" t="n">
        <v>35.853547</v>
      </c>
      <c r="H1779" s="3" t="n">
        <v>139.786402</v>
      </c>
      <c r="I1779" t="inlineStr">
        <is>
          <t>OSM実測</t>
        </is>
      </c>
      <c r="J1779" t="n">
        <v>38</v>
      </c>
      <c r="K1779" t="n">
        <v>39</v>
      </c>
      <c r="L1779" t="n">
        <v>-20</v>
      </c>
      <c r="M1779" t="n">
        <v>19</v>
      </c>
      <c r="N1779" t="n">
        <v>0</v>
      </c>
      <c r="O1779" t="inlineStr">
        <is>
          <t>不可 #3</t>
        </is>
      </c>
      <c r="P1779" t="inlineStr">
        <is>
          <t>有り</t>
        </is>
      </c>
      <c r="R1779" s="4">
        <f>IF(COUNT($M1779:$N1779)=0,"",IF(AND(IF($N1779&lt;&gt;"",$N1779,$M1779)&lt;=0,$O1779&lt;&gt;"可"),"警告",""))</f>
        <v/>
      </c>
      <c r="S1779" s="4">
        <f>IF(COUNT($M1779:$N1779)=0,0,IF(IF($N1779&lt;&gt;"",$N1779,$M1779)&gt;=スコアリング基準!$B$20,スコアリング基準!$C$20,IF(IF($N1779&lt;&gt;"",$N1779,$M1779)&gt;=スコアリング基準!$B$21,スコアリング基準!$C$21,IF(IF($N1779&lt;&gt;"",$N1779,$M1779)&gt;0,スコアリング基準!$C$22,0))))</f>
        <v/>
      </c>
      <c r="T1779" s="4">
        <f>IF($O1779="可",スコアリング基準!$C$23,0)</f>
        <v/>
      </c>
      <c r="U1779" s="4">
        <f>IF(OR(COUNT($K1779:$L1779)&lt;2,$K1779=0),0,IF(ABS($L1779)/$K1779&lt;=スコアリング基準!$B$24,スコアリング基準!$C$24,IF(ABS($L1779)/$K1779&lt;=スコアリング基準!$B$25,スコアリング基準!$C$25,IF(ABS($L1779)/$K1779&lt;=スコアリング基準!$B$26,スコアリング基準!$C$26,0))))</f>
        <v/>
      </c>
      <c r="V1779" s="4">
        <f>IF($P1779="なし",スコアリング基準!$C$27,0)</f>
        <v/>
      </c>
      <c r="W1779" s="4">
        <f>IF($F1779="",0,IF(ISNUMBER($F1779),IF($F1779&lt;=スコアリング基準!$B$28,スコアリング基準!$C$28,スコアリング基準!$C$29),0))</f>
        <v/>
      </c>
      <c r="X1779" s="4">
        <f>IFERROR(VLOOKUP($B1779,スコアリング基準!$A$36:$B$46,2,FALSE),0)</f>
        <v/>
      </c>
      <c r="Y1779" s="4">
        <f>SUM($S1779:$X1779)</f>
        <v/>
      </c>
      <c r="Z1779" s="4">
        <f>IF(COUNT($M1779:$N1779)=0,"データ無",IF($Y1779&gt;=スコアリング基準!$B$30,"S",IF($Y1779&gt;=スコアリング基準!$B$31,"A",IF($Y1779&gt;=スコアリング基準!$B$32,"B","C"))))</f>
        <v/>
      </c>
      <c r="AA1779">
        <f>IFERROR(INDEX(実績DB!$I$3:$I$104,MATCH($B1779&amp;$C1779,実績DB!$J$3:$J$104,0)),"")</f>
        <v/>
      </c>
    </row>
    <row r="1780">
      <c r="A1780" t="n">
        <v>1778</v>
      </c>
      <c r="B1780" t="inlineStr">
        <is>
          <t>東京</t>
        </is>
      </c>
      <c r="C1780" t="inlineStr">
        <is>
          <t>渡田変電所</t>
        </is>
      </c>
      <c r="D1780" t="inlineStr">
        <is>
          <t>神奈川県</t>
        </is>
      </c>
      <c r="E1780" t="n">
        <v>66</v>
      </c>
      <c r="G1780" s="3" t="n">
        <v>35.519743</v>
      </c>
      <c r="H1780" s="3" t="n">
        <v>139.696764</v>
      </c>
      <c r="I1780" t="inlineStr">
        <is>
          <t>OSM実測</t>
        </is>
      </c>
      <c r="J1780" t="n">
        <v>28</v>
      </c>
      <c r="K1780" t="n">
        <v>29</v>
      </c>
      <c r="L1780" t="n">
        <v>-15</v>
      </c>
      <c r="M1780" t="n">
        <v>14</v>
      </c>
      <c r="N1780" t="n">
        <v>0</v>
      </c>
      <c r="O1780" t="inlineStr">
        <is>
          <t>不可 #3</t>
        </is>
      </c>
      <c r="P1780" t="inlineStr">
        <is>
          <t>有り</t>
        </is>
      </c>
      <c r="R1780" s="4">
        <f>IF(COUNT($M1780:$N1780)=0,"",IF(AND(IF($N1780&lt;&gt;"",$N1780,$M1780)&lt;=0,$O1780&lt;&gt;"可"),"警告",""))</f>
        <v/>
      </c>
      <c r="S1780" s="4">
        <f>IF(COUNT($M1780:$N1780)=0,0,IF(IF($N1780&lt;&gt;"",$N1780,$M1780)&gt;=スコアリング基準!$B$20,スコアリング基準!$C$20,IF(IF($N1780&lt;&gt;"",$N1780,$M1780)&gt;=スコアリング基準!$B$21,スコアリング基準!$C$21,IF(IF($N1780&lt;&gt;"",$N1780,$M1780)&gt;0,スコアリング基準!$C$22,0))))</f>
        <v/>
      </c>
      <c r="T1780" s="4">
        <f>IF($O1780="可",スコアリング基準!$C$23,0)</f>
        <v/>
      </c>
      <c r="U1780" s="4">
        <f>IF(OR(COUNT($K1780:$L1780)&lt;2,$K1780=0),0,IF(ABS($L1780)/$K1780&lt;=スコアリング基準!$B$24,スコアリング基準!$C$24,IF(ABS($L1780)/$K1780&lt;=スコアリング基準!$B$25,スコアリング基準!$C$25,IF(ABS($L1780)/$K1780&lt;=スコアリング基準!$B$26,スコアリング基準!$C$26,0))))</f>
        <v/>
      </c>
      <c r="V1780" s="4">
        <f>IF($P1780="なし",スコアリング基準!$C$27,0)</f>
        <v/>
      </c>
      <c r="W1780" s="4">
        <f>IF($F1780="",0,IF(ISNUMBER($F1780),IF($F1780&lt;=スコアリング基準!$B$28,スコアリング基準!$C$28,スコアリング基準!$C$29),0))</f>
        <v/>
      </c>
      <c r="X1780" s="4">
        <f>IFERROR(VLOOKUP($B1780,スコアリング基準!$A$36:$B$46,2,FALSE),0)</f>
        <v/>
      </c>
      <c r="Y1780" s="4">
        <f>SUM($S1780:$X1780)</f>
        <v/>
      </c>
      <c r="Z1780" s="4">
        <f>IF(COUNT($M1780:$N1780)=0,"データ無",IF($Y1780&gt;=スコアリング基準!$B$30,"S",IF($Y1780&gt;=スコアリング基準!$B$31,"A",IF($Y1780&gt;=スコアリング基準!$B$32,"B","C"))))</f>
        <v/>
      </c>
      <c r="AA1780">
        <f>IFERROR(INDEX(実績DB!$I$3:$I$104,MATCH($B1780&amp;$C1780,実績DB!$J$3:$J$104,0)),"")</f>
        <v/>
      </c>
    </row>
    <row r="1781">
      <c r="A1781" t="n">
        <v>1779</v>
      </c>
      <c r="B1781" t="inlineStr">
        <is>
          <t>東京</t>
        </is>
      </c>
      <c r="C1781" t="inlineStr">
        <is>
          <t>港が丘へんでんしょ</t>
        </is>
      </c>
      <c r="D1781" t="inlineStr">
        <is>
          <t>神奈川県</t>
        </is>
      </c>
      <c r="E1781" t="n">
        <v>66</v>
      </c>
      <c r="G1781" s="3" t="n">
        <v>35.297485</v>
      </c>
      <c r="H1781" s="3" t="n">
        <v>139.628651</v>
      </c>
      <c r="I1781" t="inlineStr">
        <is>
          <t>OSM実測</t>
        </is>
      </c>
      <c r="R1781" s="4">
        <f>IF(COUNT($M1781:$N1781)=0,"",IF(AND(IF($N1781&lt;&gt;"",$N1781,$M1781)&lt;=0,$O1781&lt;&gt;"可"),"警告",""))</f>
        <v/>
      </c>
      <c r="S1781" s="4">
        <f>IF(COUNT($M1781:$N1781)=0,0,IF(IF($N1781&lt;&gt;"",$N1781,$M1781)&gt;=スコアリング基準!$B$20,スコアリング基準!$C$20,IF(IF($N1781&lt;&gt;"",$N1781,$M1781)&gt;=スコアリング基準!$B$21,スコアリング基準!$C$21,IF(IF($N1781&lt;&gt;"",$N1781,$M1781)&gt;0,スコアリング基準!$C$22,0))))</f>
        <v/>
      </c>
      <c r="T1781" s="4">
        <f>IF($O1781="可",スコアリング基準!$C$23,0)</f>
        <v/>
      </c>
      <c r="U1781" s="4">
        <f>IF(OR(COUNT($K1781:$L1781)&lt;2,$K1781=0),0,IF(ABS($L1781)/$K1781&lt;=スコアリング基準!$B$24,スコアリング基準!$C$24,IF(ABS($L1781)/$K1781&lt;=スコアリング基準!$B$25,スコアリング基準!$C$25,IF(ABS($L1781)/$K1781&lt;=スコアリング基準!$B$26,スコアリング基準!$C$26,0))))</f>
        <v/>
      </c>
      <c r="V1781" s="4">
        <f>IF($P1781="なし",スコアリング基準!$C$27,0)</f>
        <v/>
      </c>
      <c r="W1781" s="4">
        <f>IF($F1781="",0,IF(ISNUMBER($F1781),IF($F1781&lt;=スコアリング基準!$B$28,スコアリング基準!$C$28,スコアリング基準!$C$29),0))</f>
        <v/>
      </c>
      <c r="X1781" s="4">
        <f>IFERROR(VLOOKUP($B1781,スコアリング基準!$A$36:$B$46,2,FALSE),0)</f>
        <v/>
      </c>
      <c r="Y1781" s="4">
        <f>SUM($S1781:$X1781)</f>
        <v/>
      </c>
      <c r="Z1781" s="4">
        <f>IF(COUNT($M1781:$N1781)=0,"データ無",IF($Y1781&gt;=スコアリング基準!$B$30,"S",IF($Y1781&gt;=スコアリング基準!$B$31,"A",IF($Y1781&gt;=スコアリング基準!$B$32,"B","C"))))</f>
        <v/>
      </c>
      <c r="AA1781">
        <f>IFERROR(INDEX(実績DB!$I$3:$I$104,MATCH($B1781&amp;$C1781,実績DB!$J$3:$J$104,0)),"")</f>
        <v/>
      </c>
    </row>
    <row r="1782">
      <c r="A1782" t="n">
        <v>1780</v>
      </c>
      <c r="B1782" t="inlineStr">
        <is>
          <t>東京</t>
        </is>
      </c>
      <c r="C1782" t="inlineStr">
        <is>
          <t>湊変電所</t>
        </is>
      </c>
      <c r="D1782" t="inlineStr">
        <is>
          <t>茨城県</t>
        </is>
      </c>
      <c r="E1782" t="n">
        <v>66</v>
      </c>
      <c r="G1782" s="3" t="n">
        <v>36.346397</v>
      </c>
      <c r="H1782" s="3" t="n">
        <v>140.5857</v>
      </c>
      <c r="I1782" t="inlineStr">
        <is>
          <t>OSM実測</t>
        </is>
      </c>
      <c r="J1782" t="n">
        <v>47</v>
      </c>
      <c r="K1782" t="n">
        <v>49</v>
      </c>
      <c r="L1782" t="n">
        <v>-43</v>
      </c>
      <c r="M1782" t="n">
        <v>6</v>
      </c>
      <c r="N1782" t="n">
        <v>0</v>
      </c>
      <c r="O1782" t="inlineStr">
        <is>
          <t>不可 #3</t>
        </is>
      </c>
      <c r="P1782" t="inlineStr">
        <is>
          <t>有り</t>
        </is>
      </c>
      <c r="R1782" s="4">
        <f>IF(COUNT($M1782:$N1782)=0,"",IF(AND(IF($N1782&lt;&gt;"",$N1782,$M1782)&lt;=0,$O1782&lt;&gt;"可"),"警告",""))</f>
        <v/>
      </c>
      <c r="S1782" s="4">
        <f>IF(COUNT($M1782:$N1782)=0,0,IF(IF($N1782&lt;&gt;"",$N1782,$M1782)&gt;=スコアリング基準!$B$20,スコアリング基準!$C$20,IF(IF($N1782&lt;&gt;"",$N1782,$M1782)&gt;=スコアリング基準!$B$21,スコアリング基準!$C$21,IF(IF($N1782&lt;&gt;"",$N1782,$M1782)&gt;0,スコアリング基準!$C$22,0))))</f>
        <v/>
      </c>
      <c r="T1782" s="4">
        <f>IF($O1782="可",スコアリング基準!$C$23,0)</f>
        <v/>
      </c>
      <c r="U1782" s="4">
        <f>IF(OR(COUNT($K1782:$L1782)&lt;2,$K1782=0),0,IF(ABS($L1782)/$K1782&lt;=スコアリング基準!$B$24,スコアリング基準!$C$24,IF(ABS($L1782)/$K1782&lt;=スコアリング基準!$B$25,スコアリング基準!$C$25,IF(ABS($L1782)/$K1782&lt;=スコアリング基準!$B$26,スコアリング基準!$C$26,0))))</f>
        <v/>
      </c>
      <c r="V1782" s="4">
        <f>IF($P1782="なし",スコアリング基準!$C$27,0)</f>
        <v/>
      </c>
      <c r="W1782" s="4">
        <f>IF($F1782="",0,IF(ISNUMBER($F1782),IF($F1782&lt;=スコアリング基準!$B$28,スコアリング基準!$C$28,スコアリング基準!$C$29),0))</f>
        <v/>
      </c>
      <c r="X1782" s="4">
        <f>IFERROR(VLOOKUP($B1782,スコアリング基準!$A$36:$B$46,2,FALSE),0)</f>
        <v/>
      </c>
      <c r="Y1782" s="4">
        <f>SUM($S1782:$X1782)</f>
        <v/>
      </c>
      <c r="Z1782" s="4">
        <f>IF(COUNT($M1782:$N1782)=0,"データ無",IF($Y1782&gt;=スコアリング基準!$B$30,"S",IF($Y1782&gt;=スコアリング基準!$B$31,"A",IF($Y1782&gt;=スコアリング基準!$B$32,"B","C"))))</f>
        <v/>
      </c>
      <c r="AA1782">
        <f>IFERROR(INDEX(実績DB!$I$3:$I$104,MATCH($B1782&amp;$C1782,実績DB!$J$3:$J$104,0)),"")</f>
        <v/>
      </c>
    </row>
    <row r="1783">
      <c r="A1783" t="n">
        <v>1781</v>
      </c>
      <c r="B1783" t="inlineStr">
        <is>
          <t>東京</t>
        </is>
      </c>
      <c r="C1783" t="inlineStr">
        <is>
          <t>湯津上変電所</t>
        </is>
      </c>
      <c r="D1783" t="inlineStr">
        <is>
          <t>栃木県</t>
        </is>
      </c>
      <c r="E1783" t="n">
        <v>66</v>
      </c>
      <c r="G1783" s="3" t="n">
        <v>36.818111</v>
      </c>
      <c r="H1783" s="3" t="n">
        <v>140.09553</v>
      </c>
      <c r="I1783" t="inlineStr">
        <is>
          <t>OSM実測</t>
        </is>
      </c>
      <c r="J1783" t="n">
        <v>28</v>
      </c>
      <c r="K1783" t="n">
        <v>29</v>
      </c>
      <c r="L1783" t="n">
        <v>-21</v>
      </c>
      <c r="M1783" t="n">
        <v>8</v>
      </c>
      <c r="N1783" t="n">
        <v>0</v>
      </c>
      <c r="O1783" t="inlineStr">
        <is>
          <t>不可 #3</t>
        </is>
      </c>
      <c r="P1783" t="inlineStr">
        <is>
          <t>有り</t>
        </is>
      </c>
      <c r="R1783" s="4">
        <f>IF(COUNT($M1783:$N1783)=0,"",IF(AND(IF($N1783&lt;&gt;"",$N1783,$M1783)&lt;=0,$O1783&lt;&gt;"可"),"警告",""))</f>
        <v/>
      </c>
      <c r="S1783" s="4">
        <f>IF(COUNT($M1783:$N1783)=0,0,IF(IF($N1783&lt;&gt;"",$N1783,$M1783)&gt;=スコアリング基準!$B$20,スコアリング基準!$C$20,IF(IF($N1783&lt;&gt;"",$N1783,$M1783)&gt;=スコアリング基準!$B$21,スコアリング基準!$C$21,IF(IF($N1783&lt;&gt;"",$N1783,$M1783)&gt;0,スコアリング基準!$C$22,0))))</f>
        <v/>
      </c>
      <c r="T1783" s="4">
        <f>IF($O1783="可",スコアリング基準!$C$23,0)</f>
        <v/>
      </c>
      <c r="U1783" s="4">
        <f>IF(OR(COUNT($K1783:$L1783)&lt;2,$K1783=0),0,IF(ABS($L1783)/$K1783&lt;=スコアリング基準!$B$24,スコアリング基準!$C$24,IF(ABS($L1783)/$K1783&lt;=スコアリング基準!$B$25,スコアリング基準!$C$25,IF(ABS($L1783)/$K1783&lt;=スコアリング基準!$B$26,スコアリング基準!$C$26,0))))</f>
        <v/>
      </c>
      <c r="V1783" s="4">
        <f>IF($P1783="なし",スコアリング基準!$C$27,0)</f>
        <v/>
      </c>
      <c r="W1783" s="4">
        <f>IF($F1783="",0,IF(ISNUMBER($F1783),IF($F1783&lt;=スコアリング基準!$B$28,スコアリング基準!$C$28,スコアリング基準!$C$29),0))</f>
        <v/>
      </c>
      <c r="X1783" s="4">
        <f>IFERROR(VLOOKUP($B1783,スコアリング基準!$A$36:$B$46,2,FALSE),0)</f>
        <v/>
      </c>
      <c r="Y1783" s="4">
        <f>SUM($S1783:$X1783)</f>
        <v/>
      </c>
      <c r="Z1783" s="4">
        <f>IF(COUNT($M1783:$N1783)=0,"データ無",IF($Y1783&gt;=スコアリング基準!$B$30,"S",IF($Y1783&gt;=スコアリング基準!$B$31,"A",IF($Y1783&gt;=スコアリング基準!$B$32,"B","C"))))</f>
        <v/>
      </c>
      <c r="AA1783">
        <f>IFERROR(INDEX(実績DB!$I$3:$I$104,MATCH($B1783&amp;$C1783,実績DB!$J$3:$J$104,0)),"")</f>
        <v/>
      </c>
    </row>
    <row r="1784">
      <c r="A1784" t="n">
        <v>1782</v>
      </c>
      <c r="B1784" t="inlineStr">
        <is>
          <t>東京</t>
        </is>
      </c>
      <c r="C1784" t="inlineStr">
        <is>
          <t>潤井戸変電所</t>
        </is>
      </c>
      <c r="D1784" t="inlineStr">
        <is>
          <t>千葉県</t>
        </is>
      </c>
      <c r="E1784" t="n">
        <v>66</v>
      </c>
      <c r="G1784" s="3" t="n">
        <v>35.501676</v>
      </c>
      <c r="H1784" s="3" t="n">
        <v>140.166375</v>
      </c>
      <c r="I1784" t="inlineStr">
        <is>
          <t>OSM実測</t>
        </is>
      </c>
      <c r="J1784" t="n">
        <v>57</v>
      </c>
      <c r="K1784" t="n">
        <v>59</v>
      </c>
      <c r="L1784" t="n">
        <v>-59</v>
      </c>
      <c r="M1784" t="n">
        <v>0</v>
      </c>
      <c r="N1784" t="n">
        <v>0</v>
      </c>
      <c r="O1784" t="inlineStr">
        <is>
          <t>不可 #3</t>
        </is>
      </c>
      <c r="P1784" t="inlineStr">
        <is>
          <t>有り</t>
        </is>
      </c>
      <c r="R1784" s="4">
        <f>IF(COUNT($M1784:$N1784)=0,"",IF(AND(IF($N1784&lt;&gt;"",$N1784,$M1784)&lt;=0,$O1784&lt;&gt;"可"),"警告",""))</f>
        <v/>
      </c>
      <c r="S1784" s="4">
        <f>IF(COUNT($M1784:$N1784)=0,0,IF(IF($N1784&lt;&gt;"",$N1784,$M1784)&gt;=スコアリング基準!$B$20,スコアリング基準!$C$20,IF(IF($N1784&lt;&gt;"",$N1784,$M1784)&gt;=スコアリング基準!$B$21,スコアリング基準!$C$21,IF(IF($N1784&lt;&gt;"",$N1784,$M1784)&gt;0,スコアリング基準!$C$22,0))))</f>
        <v/>
      </c>
      <c r="T1784" s="4">
        <f>IF($O1784="可",スコアリング基準!$C$23,0)</f>
        <v/>
      </c>
      <c r="U1784" s="4">
        <f>IF(OR(COUNT($K1784:$L1784)&lt;2,$K1784=0),0,IF(ABS($L1784)/$K1784&lt;=スコアリング基準!$B$24,スコアリング基準!$C$24,IF(ABS($L1784)/$K1784&lt;=スコアリング基準!$B$25,スコアリング基準!$C$25,IF(ABS($L1784)/$K1784&lt;=スコアリング基準!$B$26,スコアリング基準!$C$26,0))))</f>
        <v/>
      </c>
      <c r="V1784" s="4">
        <f>IF($P1784="なし",スコアリング基準!$C$27,0)</f>
        <v/>
      </c>
      <c r="W1784" s="4">
        <f>IF($F1784="",0,IF(ISNUMBER($F1784),IF($F1784&lt;=スコアリング基準!$B$28,スコアリング基準!$C$28,スコアリング基準!$C$29),0))</f>
        <v/>
      </c>
      <c r="X1784" s="4">
        <f>IFERROR(VLOOKUP($B1784,スコアリング基準!$A$36:$B$46,2,FALSE),0)</f>
        <v/>
      </c>
      <c r="Y1784" s="4">
        <f>SUM($S1784:$X1784)</f>
        <v/>
      </c>
      <c r="Z1784" s="4">
        <f>IF(COUNT($M1784:$N1784)=0,"データ無",IF($Y1784&gt;=スコアリング基準!$B$30,"S",IF($Y1784&gt;=スコアリング基準!$B$31,"A",IF($Y1784&gt;=スコアリング基準!$B$32,"B","C"))))</f>
        <v/>
      </c>
      <c r="AA1784">
        <f>IFERROR(INDEX(実績DB!$I$3:$I$104,MATCH($B1784&amp;$C1784,実績DB!$J$3:$J$104,0)),"")</f>
        <v/>
      </c>
    </row>
    <row r="1785">
      <c r="A1785" t="n">
        <v>1783</v>
      </c>
      <c r="B1785" t="inlineStr">
        <is>
          <t>東京</t>
        </is>
      </c>
      <c r="C1785" t="inlineStr">
        <is>
          <t>潮来変電所</t>
        </is>
      </c>
      <c r="D1785" t="inlineStr">
        <is>
          <t>茨城県</t>
        </is>
      </c>
      <c r="E1785" t="n">
        <v>66</v>
      </c>
      <c r="G1785" s="3" t="n">
        <v>35.948682</v>
      </c>
      <c r="H1785" s="3" t="n">
        <v>140.562418</v>
      </c>
      <c r="I1785" t="inlineStr">
        <is>
          <t>OSM実測</t>
        </is>
      </c>
      <c r="J1785" t="n">
        <v>52</v>
      </c>
      <c r="K1785" t="n">
        <v>54</v>
      </c>
      <c r="L1785" t="n">
        <v>-49</v>
      </c>
      <c r="M1785" t="n">
        <v>5</v>
      </c>
      <c r="N1785" t="n">
        <v>0</v>
      </c>
      <c r="O1785" t="inlineStr">
        <is>
          <t>不可 #3</t>
        </is>
      </c>
      <c r="P1785" t="inlineStr">
        <is>
          <t>有り</t>
        </is>
      </c>
      <c r="R1785" s="4">
        <f>IF(COUNT($M1785:$N1785)=0,"",IF(AND(IF($N1785&lt;&gt;"",$N1785,$M1785)&lt;=0,$O1785&lt;&gt;"可"),"警告",""))</f>
        <v/>
      </c>
      <c r="S1785" s="4">
        <f>IF(COUNT($M1785:$N1785)=0,0,IF(IF($N1785&lt;&gt;"",$N1785,$M1785)&gt;=スコアリング基準!$B$20,スコアリング基準!$C$20,IF(IF($N1785&lt;&gt;"",$N1785,$M1785)&gt;=スコアリング基準!$B$21,スコアリング基準!$C$21,IF(IF($N1785&lt;&gt;"",$N1785,$M1785)&gt;0,スコアリング基準!$C$22,0))))</f>
        <v/>
      </c>
      <c r="T1785" s="4">
        <f>IF($O1785="可",スコアリング基準!$C$23,0)</f>
        <v/>
      </c>
      <c r="U1785" s="4">
        <f>IF(OR(COUNT($K1785:$L1785)&lt;2,$K1785=0),0,IF(ABS($L1785)/$K1785&lt;=スコアリング基準!$B$24,スコアリング基準!$C$24,IF(ABS($L1785)/$K1785&lt;=スコアリング基準!$B$25,スコアリング基準!$C$25,IF(ABS($L1785)/$K1785&lt;=スコアリング基準!$B$26,スコアリング基準!$C$26,0))))</f>
        <v/>
      </c>
      <c r="V1785" s="4">
        <f>IF($P1785="なし",スコアリング基準!$C$27,0)</f>
        <v/>
      </c>
      <c r="W1785" s="4">
        <f>IF($F1785="",0,IF(ISNUMBER($F1785),IF($F1785&lt;=スコアリング基準!$B$28,スコアリング基準!$C$28,スコアリング基準!$C$29),0))</f>
        <v/>
      </c>
      <c r="X1785" s="4">
        <f>IFERROR(VLOOKUP($B1785,スコアリング基準!$A$36:$B$46,2,FALSE),0)</f>
        <v/>
      </c>
      <c r="Y1785" s="4">
        <f>SUM($S1785:$X1785)</f>
        <v/>
      </c>
      <c r="Z1785" s="4">
        <f>IF(COUNT($M1785:$N1785)=0,"データ無",IF($Y1785&gt;=スコアリング基準!$B$30,"S",IF($Y1785&gt;=スコアリング基準!$B$31,"A",IF($Y1785&gt;=スコアリング基準!$B$32,"B","C"))))</f>
        <v/>
      </c>
      <c r="AA1785">
        <f>IFERROR(INDEX(実績DB!$I$3:$I$104,MATCH($B1785&amp;$C1785,実績DB!$J$3:$J$104,0)),"")</f>
        <v/>
      </c>
    </row>
    <row r="1786">
      <c r="A1786" t="n">
        <v>1784</v>
      </c>
      <c r="B1786" t="inlineStr">
        <is>
          <t>東京</t>
        </is>
      </c>
      <c r="C1786" t="inlineStr">
        <is>
          <t>潮見変電所</t>
        </is>
      </c>
      <c r="D1786" t="inlineStr">
        <is>
          <t>千葉県</t>
        </is>
      </c>
      <c r="E1786" t="n">
        <v>66</v>
      </c>
      <c r="G1786" s="3" t="n">
        <v>35.370826</v>
      </c>
      <c r="H1786" s="3" t="n">
        <v>139.910318</v>
      </c>
      <c r="I1786" t="inlineStr">
        <is>
          <t>OSM実測</t>
        </is>
      </c>
      <c r="J1786" t="n">
        <v>38</v>
      </c>
      <c r="K1786" t="n">
        <v>39</v>
      </c>
      <c r="L1786" t="n">
        <v>-20</v>
      </c>
      <c r="M1786" t="n">
        <v>19</v>
      </c>
      <c r="N1786" t="n">
        <v>0</v>
      </c>
      <c r="O1786" t="inlineStr">
        <is>
          <t>不可 #3</t>
        </is>
      </c>
      <c r="P1786" t="inlineStr">
        <is>
          <t>有り</t>
        </is>
      </c>
      <c r="R1786" s="4">
        <f>IF(COUNT($M1786:$N1786)=0,"",IF(AND(IF($N1786&lt;&gt;"",$N1786,$M1786)&lt;=0,$O1786&lt;&gt;"可"),"警告",""))</f>
        <v/>
      </c>
      <c r="S1786" s="4">
        <f>IF(COUNT($M1786:$N1786)=0,0,IF(IF($N1786&lt;&gt;"",$N1786,$M1786)&gt;=スコアリング基準!$B$20,スコアリング基準!$C$20,IF(IF($N1786&lt;&gt;"",$N1786,$M1786)&gt;=スコアリング基準!$B$21,スコアリング基準!$C$21,IF(IF($N1786&lt;&gt;"",$N1786,$M1786)&gt;0,スコアリング基準!$C$22,0))))</f>
        <v/>
      </c>
      <c r="T1786" s="4">
        <f>IF($O1786="可",スコアリング基準!$C$23,0)</f>
        <v/>
      </c>
      <c r="U1786" s="4">
        <f>IF(OR(COUNT($K1786:$L1786)&lt;2,$K1786=0),0,IF(ABS($L1786)/$K1786&lt;=スコアリング基準!$B$24,スコアリング基準!$C$24,IF(ABS($L1786)/$K1786&lt;=スコアリング基準!$B$25,スコアリング基準!$C$25,IF(ABS($L1786)/$K1786&lt;=スコアリング基準!$B$26,スコアリング基準!$C$26,0))))</f>
        <v/>
      </c>
      <c r="V1786" s="4">
        <f>IF($P1786="なし",スコアリング基準!$C$27,0)</f>
        <v/>
      </c>
      <c r="W1786" s="4">
        <f>IF($F1786="",0,IF(ISNUMBER($F1786),IF($F1786&lt;=スコアリング基準!$B$28,スコアリング基準!$C$28,スコアリング基準!$C$29),0))</f>
        <v/>
      </c>
      <c r="X1786" s="4">
        <f>IFERROR(VLOOKUP($B1786,スコアリング基準!$A$36:$B$46,2,FALSE),0)</f>
        <v/>
      </c>
      <c r="Y1786" s="4">
        <f>SUM($S1786:$X1786)</f>
        <v/>
      </c>
      <c r="Z1786" s="4">
        <f>IF(COUNT($M1786:$N1786)=0,"データ無",IF($Y1786&gt;=スコアリング基準!$B$30,"S",IF($Y1786&gt;=スコアリング基準!$B$31,"A",IF($Y1786&gt;=スコアリング基準!$B$32,"B","C"))))</f>
        <v/>
      </c>
      <c r="AA1786">
        <f>IFERROR(INDEX(実績DB!$I$3:$I$104,MATCH($B1786&amp;$C1786,実績DB!$J$3:$J$104,0)),"")</f>
        <v/>
      </c>
    </row>
    <row r="1787">
      <c r="A1787" t="n">
        <v>1785</v>
      </c>
      <c r="B1787" t="inlineStr">
        <is>
          <t>東京</t>
        </is>
      </c>
      <c r="C1787" t="inlineStr">
        <is>
          <t>瀬谷変電所</t>
        </is>
      </c>
      <c r="D1787" t="inlineStr">
        <is>
          <t>神奈川県</t>
        </is>
      </c>
      <c r="E1787" t="n">
        <v>66</v>
      </c>
      <c r="G1787" s="3" t="n">
        <v>35.498156</v>
      </c>
      <c r="H1787" s="3" t="n">
        <v>139.465463</v>
      </c>
      <c r="I1787" t="inlineStr">
        <is>
          <t>OSM実測</t>
        </is>
      </c>
      <c r="J1787" t="n">
        <v>57</v>
      </c>
      <c r="K1787" t="n">
        <v>59</v>
      </c>
      <c r="L1787" t="n">
        <v>-40</v>
      </c>
      <c r="M1787" t="n">
        <v>19</v>
      </c>
      <c r="N1787" t="n">
        <v>0</v>
      </c>
      <c r="O1787" t="inlineStr">
        <is>
          <t>不可 #3</t>
        </is>
      </c>
      <c r="P1787" t="inlineStr">
        <is>
          <t>有り</t>
        </is>
      </c>
      <c r="R1787" s="4">
        <f>IF(COUNT($M1787:$N1787)=0,"",IF(AND(IF($N1787&lt;&gt;"",$N1787,$M1787)&lt;=0,$O1787&lt;&gt;"可"),"警告",""))</f>
        <v/>
      </c>
      <c r="S1787" s="4">
        <f>IF(COUNT($M1787:$N1787)=0,0,IF(IF($N1787&lt;&gt;"",$N1787,$M1787)&gt;=スコアリング基準!$B$20,スコアリング基準!$C$20,IF(IF($N1787&lt;&gt;"",$N1787,$M1787)&gt;=スコアリング基準!$B$21,スコアリング基準!$C$21,IF(IF($N1787&lt;&gt;"",$N1787,$M1787)&gt;0,スコアリング基準!$C$22,0))))</f>
        <v/>
      </c>
      <c r="T1787" s="4">
        <f>IF($O1787="可",スコアリング基準!$C$23,0)</f>
        <v/>
      </c>
      <c r="U1787" s="4">
        <f>IF(OR(COUNT($K1787:$L1787)&lt;2,$K1787=0),0,IF(ABS($L1787)/$K1787&lt;=スコアリング基準!$B$24,スコアリング基準!$C$24,IF(ABS($L1787)/$K1787&lt;=スコアリング基準!$B$25,スコアリング基準!$C$25,IF(ABS($L1787)/$K1787&lt;=スコアリング基準!$B$26,スコアリング基準!$C$26,0))))</f>
        <v/>
      </c>
      <c r="V1787" s="4">
        <f>IF($P1787="なし",スコアリング基準!$C$27,0)</f>
        <v/>
      </c>
      <c r="W1787" s="4">
        <f>IF($F1787="",0,IF(ISNUMBER($F1787),IF($F1787&lt;=スコアリング基準!$B$28,スコアリング基準!$C$28,スコアリング基準!$C$29),0))</f>
        <v/>
      </c>
      <c r="X1787" s="4">
        <f>IFERROR(VLOOKUP($B1787,スコアリング基準!$A$36:$B$46,2,FALSE),0)</f>
        <v/>
      </c>
      <c r="Y1787" s="4">
        <f>SUM($S1787:$X1787)</f>
        <v/>
      </c>
      <c r="Z1787" s="4">
        <f>IF(COUNT($M1787:$N1787)=0,"データ無",IF($Y1787&gt;=スコアリング基準!$B$30,"S",IF($Y1787&gt;=スコアリング基準!$B$31,"A",IF($Y1787&gt;=スコアリング基準!$B$32,"B","C"))))</f>
        <v/>
      </c>
      <c r="AA1787">
        <f>IFERROR(INDEX(実績DB!$I$3:$I$104,MATCH($B1787&amp;$C1787,実績DB!$J$3:$J$104,0)),"")</f>
        <v/>
      </c>
    </row>
    <row r="1788">
      <c r="A1788" t="n">
        <v>1786</v>
      </c>
      <c r="B1788" t="inlineStr">
        <is>
          <t>東京</t>
        </is>
      </c>
      <c r="C1788" t="inlineStr">
        <is>
          <t>烏山変電所</t>
        </is>
      </c>
      <c r="D1788" t="inlineStr">
        <is>
          <t>栃木県</t>
        </is>
      </c>
      <c r="E1788" t="n">
        <v>66</v>
      </c>
      <c r="G1788" s="3" t="n">
        <v>36.67365</v>
      </c>
      <c r="H1788" s="3" t="n">
        <v>140.147369</v>
      </c>
      <c r="I1788" t="inlineStr">
        <is>
          <t>OSM実測</t>
        </is>
      </c>
      <c r="J1788" t="n">
        <v>47</v>
      </c>
      <c r="K1788" t="n">
        <v>49</v>
      </c>
      <c r="L1788" t="n">
        <v>-38</v>
      </c>
      <c r="M1788" t="n">
        <v>11</v>
      </c>
      <c r="N1788" t="n">
        <v>0</v>
      </c>
      <c r="O1788" t="inlineStr">
        <is>
          <t>不可 #3</t>
        </is>
      </c>
      <c r="P1788" t="inlineStr">
        <is>
          <t>有り</t>
        </is>
      </c>
      <c r="R1788" s="4">
        <f>IF(COUNT($M1788:$N1788)=0,"",IF(AND(IF($N1788&lt;&gt;"",$N1788,$M1788)&lt;=0,$O1788&lt;&gt;"可"),"警告",""))</f>
        <v/>
      </c>
      <c r="S1788" s="4">
        <f>IF(COUNT($M1788:$N1788)=0,0,IF(IF($N1788&lt;&gt;"",$N1788,$M1788)&gt;=スコアリング基準!$B$20,スコアリング基準!$C$20,IF(IF($N1788&lt;&gt;"",$N1788,$M1788)&gt;=スコアリング基準!$B$21,スコアリング基準!$C$21,IF(IF($N1788&lt;&gt;"",$N1788,$M1788)&gt;0,スコアリング基準!$C$22,0))))</f>
        <v/>
      </c>
      <c r="T1788" s="4">
        <f>IF($O1788="可",スコアリング基準!$C$23,0)</f>
        <v/>
      </c>
      <c r="U1788" s="4">
        <f>IF(OR(COUNT($K1788:$L1788)&lt;2,$K1788=0),0,IF(ABS($L1788)/$K1788&lt;=スコアリング基準!$B$24,スコアリング基準!$C$24,IF(ABS($L1788)/$K1788&lt;=スコアリング基準!$B$25,スコアリング基準!$C$25,IF(ABS($L1788)/$K1788&lt;=スコアリング基準!$B$26,スコアリング基準!$C$26,0))))</f>
        <v/>
      </c>
      <c r="V1788" s="4">
        <f>IF($P1788="なし",スコアリング基準!$C$27,0)</f>
        <v/>
      </c>
      <c r="W1788" s="4">
        <f>IF($F1788="",0,IF(ISNUMBER($F1788),IF($F1788&lt;=スコアリング基準!$B$28,スコアリング基準!$C$28,スコアリング基準!$C$29),0))</f>
        <v/>
      </c>
      <c r="X1788" s="4">
        <f>IFERROR(VLOOKUP($B1788,スコアリング基準!$A$36:$B$46,2,FALSE),0)</f>
        <v/>
      </c>
      <c r="Y1788" s="4">
        <f>SUM($S1788:$X1788)</f>
        <v/>
      </c>
      <c r="Z1788" s="4">
        <f>IF(COUNT($M1788:$N1788)=0,"データ無",IF($Y1788&gt;=スコアリング基準!$B$30,"S",IF($Y1788&gt;=スコアリング基準!$B$31,"A",IF($Y1788&gt;=スコアリング基準!$B$32,"B","C"))))</f>
        <v/>
      </c>
      <c r="AA1788">
        <f>IFERROR(INDEX(実績DB!$I$3:$I$104,MATCH($B1788&amp;$C1788,実績DB!$J$3:$J$104,0)),"")</f>
        <v/>
      </c>
    </row>
    <row r="1789">
      <c r="A1789" t="n">
        <v>1787</v>
      </c>
      <c r="B1789" t="inlineStr">
        <is>
          <t>東京</t>
        </is>
      </c>
      <c r="C1789" t="inlineStr">
        <is>
          <t>熊谷変電所</t>
        </is>
      </c>
      <c r="D1789" t="inlineStr">
        <is>
          <t>埼玉県</t>
        </is>
      </c>
      <c r="E1789" t="n">
        <v>66</v>
      </c>
      <c r="G1789" s="3" t="n">
        <v>36.152103</v>
      </c>
      <c r="H1789" s="3" t="n">
        <v>139.381562</v>
      </c>
      <c r="I1789" t="inlineStr">
        <is>
          <t>OSM実測</t>
        </is>
      </c>
      <c r="J1789" t="n">
        <v>57</v>
      </c>
      <c r="K1789" t="n">
        <v>59</v>
      </c>
      <c r="L1789" t="n">
        <v>-40</v>
      </c>
      <c r="M1789" t="n">
        <v>19</v>
      </c>
      <c r="N1789" t="n">
        <v>19</v>
      </c>
      <c r="O1789" t="inlineStr">
        <is>
          <t>不可 #3</t>
        </is>
      </c>
      <c r="P1789" t="inlineStr">
        <is>
          <t>なし</t>
        </is>
      </c>
      <c r="R1789" s="4">
        <f>IF(COUNT($M1789:$N1789)=0,"",IF(AND(IF($N1789&lt;&gt;"",$N1789,$M1789)&lt;=0,$O1789&lt;&gt;"可"),"警告",""))</f>
        <v/>
      </c>
      <c r="S1789" s="4">
        <f>IF(COUNT($M1789:$N1789)=0,0,IF(IF($N1789&lt;&gt;"",$N1789,$M1789)&gt;=スコアリング基準!$B$20,スコアリング基準!$C$20,IF(IF($N1789&lt;&gt;"",$N1789,$M1789)&gt;=スコアリング基準!$B$21,スコアリング基準!$C$21,IF(IF($N1789&lt;&gt;"",$N1789,$M1789)&gt;0,スコアリング基準!$C$22,0))))</f>
        <v/>
      </c>
      <c r="T1789" s="4">
        <f>IF($O1789="可",スコアリング基準!$C$23,0)</f>
        <v/>
      </c>
      <c r="U1789" s="4">
        <f>IF(OR(COUNT($K1789:$L1789)&lt;2,$K1789=0),0,IF(ABS($L1789)/$K1789&lt;=スコアリング基準!$B$24,スコアリング基準!$C$24,IF(ABS($L1789)/$K1789&lt;=スコアリング基準!$B$25,スコアリング基準!$C$25,IF(ABS($L1789)/$K1789&lt;=スコアリング基準!$B$26,スコアリング基準!$C$26,0))))</f>
        <v/>
      </c>
      <c r="V1789" s="4">
        <f>IF($P1789="なし",スコアリング基準!$C$27,0)</f>
        <v/>
      </c>
      <c r="W1789" s="4">
        <f>IF($F1789="",0,IF(ISNUMBER($F1789),IF($F1789&lt;=スコアリング基準!$B$28,スコアリング基準!$C$28,スコアリング基準!$C$29),0))</f>
        <v/>
      </c>
      <c r="X1789" s="4">
        <f>IFERROR(VLOOKUP($B1789,スコアリング基準!$A$36:$B$46,2,FALSE),0)</f>
        <v/>
      </c>
      <c r="Y1789" s="4">
        <f>SUM($S1789:$X1789)</f>
        <v/>
      </c>
      <c r="Z1789" s="4">
        <f>IF(COUNT($M1789:$N1789)=0,"データ無",IF($Y1789&gt;=スコアリング基準!$B$30,"S",IF($Y1789&gt;=スコアリング基準!$B$31,"A",IF($Y1789&gt;=スコアリング基準!$B$32,"B","C"))))</f>
        <v/>
      </c>
      <c r="AA1789">
        <f>IFERROR(INDEX(実績DB!$I$3:$I$104,MATCH($B1789&amp;$C1789,実績DB!$J$3:$J$104,0)),"")</f>
        <v/>
      </c>
    </row>
    <row r="1790">
      <c r="A1790" t="n">
        <v>1788</v>
      </c>
      <c r="B1790" t="inlineStr">
        <is>
          <t>東京</t>
        </is>
      </c>
      <c r="C1790" t="inlineStr">
        <is>
          <t>熱海変電所</t>
        </is>
      </c>
      <c r="D1790" t="inlineStr">
        <is>
          <t>静岡県</t>
        </is>
      </c>
      <c r="E1790" t="n">
        <v>66</v>
      </c>
      <c r="G1790" s="3" t="n">
        <v>35.105534</v>
      </c>
      <c r="H1790" s="3" t="n">
        <v>139.079161</v>
      </c>
      <c r="I1790" t="inlineStr">
        <is>
          <t>OSM実測</t>
        </is>
      </c>
      <c r="J1790" t="n">
        <v>47</v>
      </c>
      <c r="K1790" t="n">
        <v>49</v>
      </c>
      <c r="L1790" t="n">
        <v>-40</v>
      </c>
      <c r="M1790" t="n">
        <v>9</v>
      </c>
      <c r="N1790" t="n">
        <v>9</v>
      </c>
      <c r="O1790" t="inlineStr">
        <is>
          <t>不可 #3</t>
        </is>
      </c>
      <c r="P1790" t="inlineStr">
        <is>
          <t>なし</t>
        </is>
      </c>
      <c r="R1790" s="4">
        <f>IF(COUNT($M1790:$N1790)=0,"",IF(AND(IF($N1790&lt;&gt;"",$N1790,$M1790)&lt;=0,$O1790&lt;&gt;"可"),"警告",""))</f>
        <v/>
      </c>
      <c r="S1790" s="4">
        <f>IF(COUNT($M1790:$N1790)=0,0,IF(IF($N1790&lt;&gt;"",$N1790,$M1790)&gt;=スコアリング基準!$B$20,スコアリング基準!$C$20,IF(IF($N1790&lt;&gt;"",$N1790,$M1790)&gt;=スコアリング基準!$B$21,スコアリング基準!$C$21,IF(IF($N1790&lt;&gt;"",$N1790,$M1790)&gt;0,スコアリング基準!$C$22,0))))</f>
        <v/>
      </c>
      <c r="T1790" s="4">
        <f>IF($O1790="可",スコアリング基準!$C$23,0)</f>
        <v/>
      </c>
      <c r="U1790" s="4">
        <f>IF(OR(COUNT($K1790:$L1790)&lt;2,$K1790=0),0,IF(ABS($L1790)/$K1790&lt;=スコアリング基準!$B$24,スコアリング基準!$C$24,IF(ABS($L1790)/$K1790&lt;=スコアリング基準!$B$25,スコアリング基準!$C$25,IF(ABS($L1790)/$K1790&lt;=スコアリング基準!$B$26,スコアリング基準!$C$26,0))))</f>
        <v/>
      </c>
      <c r="V1790" s="4">
        <f>IF($P1790="なし",スコアリング基準!$C$27,0)</f>
        <v/>
      </c>
      <c r="W1790" s="4">
        <f>IF($F1790="",0,IF(ISNUMBER($F1790),IF($F1790&lt;=スコアリング基準!$B$28,スコアリング基準!$C$28,スコアリング基準!$C$29),0))</f>
        <v/>
      </c>
      <c r="X1790" s="4">
        <f>IFERROR(VLOOKUP($B1790,スコアリング基準!$A$36:$B$46,2,FALSE),0)</f>
        <v/>
      </c>
      <c r="Y1790" s="4">
        <f>SUM($S1790:$X1790)</f>
        <v/>
      </c>
      <c r="Z1790" s="4">
        <f>IF(COUNT($M1790:$N1790)=0,"データ無",IF($Y1790&gt;=スコアリング基準!$B$30,"S",IF($Y1790&gt;=スコアリング基準!$B$31,"A",IF($Y1790&gt;=スコアリング基準!$B$32,"B","C"))))</f>
        <v/>
      </c>
      <c r="AA1790">
        <f>IFERROR(INDEX(実績DB!$I$3:$I$104,MATCH($B1790&amp;$C1790,実績DB!$J$3:$J$104,0)),"")</f>
        <v/>
      </c>
    </row>
    <row r="1791">
      <c r="A1791" t="n">
        <v>1789</v>
      </c>
      <c r="B1791" t="inlineStr">
        <is>
          <t>東京</t>
        </is>
      </c>
      <c r="C1791" t="inlineStr">
        <is>
          <t>片倉変電所</t>
        </is>
      </c>
      <c r="D1791" t="inlineStr">
        <is>
          <t>東京都</t>
        </is>
      </c>
      <c r="E1791" t="n">
        <v>66</v>
      </c>
      <c r="G1791" s="3" t="n">
        <v>35.647096</v>
      </c>
      <c r="H1791" s="3" t="n">
        <v>139.337284</v>
      </c>
      <c r="I1791" t="inlineStr">
        <is>
          <t>OSM実測</t>
        </is>
      </c>
      <c r="J1791" t="n">
        <v>52</v>
      </c>
      <c r="K1791" t="n">
        <v>54</v>
      </c>
      <c r="L1791" t="n">
        <v>-40</v>
      </c>
      <c r="M1791" t="n">
        <v>14</v>
      </c>
      <c r="N1791" t="n">
        <v>14</v>
      </c>
      <c r="O1791" t="inlineStr">
        <is>
          <t>不可 #3</t>
        </is>
      </c>
      <c r="P1791" t="inlineStr">
        <is>
          <t>なし</t>
        </is>
      </c>
      <c r="R1791" s="4">
        <f>IF(COUNT($M1791:$N1791)=0,"",IF(AND(IF($N1791&lt;&gt;"",$N1791,$M1791)&lt;=0,$O1791&lt;&gt;"可"),"警告",""))</f>
        <v/>
      </c>
      <c r="S1791" s="4">
        <f>IF(COUNT($M1791:$N1791)=0,0,IF(IF($N1791&lt;&gt;"",$N1791,$M1791)&gt;=スコアリング基準!$B$20,スコアリング基準!$C$20,IF(IF($N1791&lt;&gt;"",$N1791,$M1791)&gt;=スコアリング基準!$B$21,スコアリング基準!$C$21,IF(IF($N1791&lt;&gt;"",$N1791,$M1791)&gt;0,スコアリング基準!$C$22,0))))</f>
        <v/>
      </c>
      <c r="T1791" s="4">
        <f>IF($O1791="可",スコアリング基準!$C$23,0)</f>
        <v/>
      </c>
      <c r="U1791" s="4">
        <f>IF(OR(COUNT($K1791:$L1791)&lt;2,$K1791=0),0,IF(ABS($L1791)/$K1791&lt;=スコアリング基準!$B$24,スコアリング基準!$C$24,IF(ABS($L1791)/$K1791&lt;=スコアリング基準!$B$25,スコアリング基準!$C$25,IF(ABS($L1791)/$K1791&lt;=スコアリング基準!$B$26,スコアリング基準!$C$26,0))))</f>
        <v/>
      </c>
      <c r="V1791" s="4">
        <f>IF($P1791="なし",スコアリング基準!$C$27,0)</f>
        <v/>
      </c>
      <c r="W1791" s="4">
        <f>IF($F1791="",0,IF(ISNUMBER($F1791),IF($F1791&lt;=スコアリング基準!$B$28,スコアリング基準!$C$28,スコアリング基準!$C$29),0))</f>
        <v/>
      </c>
      <c r="X1791" s="4">
        <f>IFERROR(VLOOKUP($B1791,スコアリング基準!$A$36:$B$46,2,FALSE),0)</f>
        <v/>
      </c>
      <c r="Y1791" s="4">
        <f>SUM($S1791:$X1791)</f>
        <v/>
      </c>
      <c r="Z1791" s="4">
        <f>IF(COUNT($M1791:$N1791)=0,"データ無",IF($Y1791&gt;=スコアリング基準!$B$30,"S",IF($Y1791&gt;=スコアリング基準!$B$31,"A",IF($Y1791&gt;=スコアリング基準!$B$32,"B","C"))))</f>
        <v/>
      </c>
      <c r="AA1791">
        <f>IFERROR(INDEX(実績DB!$I$3:$I$104,MATCH($B1791&amp;$C1791,実績DB!$J$3:$J$104,0)),"")</f>
        <v/>
      </c>
    </row>
    <row r="1792">
      <c r="A1792" t="n">
        <v>1790</v>
      </c>
      <c r="B1792" t="inlineStr">
        <is>
          <t>東京</t>
        </is>
      </c>
      <c r="C1792" t="inlineStr">
        <is>
          <t>片柳変電所</t>
        </is>
      </c>
      <c r="D1792" t="inlineStr">
        <is>
          <t>栃木県</t>
        </is>
      </c>
      <c r="E1792" t="n">
        <v>66</v>
      </c>
      <c r="G1792" s="3" t="n">
        <v>36.368325</v>
      </c>
      <c r="H1792" s="3" t="n">
        <v>139.714503</v>
      </c>
      <c r="I1792" t="inlineStr">
        <is>
          <t>OSM実測</t>
        </is>
      </c>
      <c r="J1792" t="n">
        <v>42</v>
      </c>
      <c r="K1792" t="n">
        <v>44</v>
      </c>
      <c r="L1792" t="n">
        <v>-35</v>
      </c>
      <c r="M1792" t="n">
        <v>9</v>
      </c>
      <c r="N1792" t="n">
        <v>0</v>
      </c>
      <c r="O1792" t="inlineStr">
        <is>
          <t>不可 #3</t>
        </is>
      </c>
      <c r="P1792" t="inlineStr">
        <is>
          <t>有り</t>
        </is>
      </c>
      <c r="R1792" s="4">
        <f>IF(COUNT($M1792:$N1792)=0,"",IF(AND(IF($N1792&lt;&gt;"",$N1792,$M1792)&lt;=0,$O1792&lt;&gt;"可"),"警告",""))</f>
        <v/>
      </c>
      <c r="S1792" s="4">
        <f>IF(COUNT($M1792:$N1792)=0,0,IF(IF($N1792&lt;&gt;"",$N1792,$M1792)&gt;=スコアリング基準!$B$20,スコアリング基準!$C$20,IF(IF($N1792&lt;&gt;"",$N1792,$M1792)&gt;=スコアリング基準!$B$21,スコアリング基準!$C$21,IF(IF($N1792&lt;&gt;"",$N1792,$M1792)&gt;0,スコアリング基準!$C$22,0))))</f>
        <v/>
      </c>
      <c r="T1792" s="4">
        <f>IF($O1792="可",スコアリング基準!$C$23,0)</f>
        <v/>
      </c>
      <c r="U1792" s="4">
        <f>IF(OR(COUNT($K1792:$L1792)&lt;2,$K1792=0),0,IF(ABS($L1792)/$K1792&lt;=スコアリング基準!$B$24,スコアリング基準!$C$24,IF(ABS($L1792)/$K1792&lt;=スコアリング基準!$B$25,スコアリング基準!$C$25,IF(ABS($L1792)/$K1792&lt;=スコアリング基準!$B$26,スコアリング基準!$C$26,0))))</f>
        <v/>
      </c>
      <c r="V1792" s="4">
        <f>IF($P1792="なし",スコアリング基準!$C$27,0)</f>
        <v/>
      </c>
      <c r="W1792" s="4">
        <f>IF($F1792="",0,IF(ISNUMBER($F1792),IF($F1792&lt;=スコアリング基準!$B$28,スコアリング基準!$C$28,スコアリング基準!$C$29),0))</f>
        <v/>
      </c>
      <c r="X1792" s="4">
        <f>IFERROR(VLOOKUP($B1792,スコアリング基準!$A$36:$B$46,2,FALSE),0)</f>
        <v/>
      </c>
      <c r="Y1792" s="4">
        <f>SUM($S1792:$X1792)</f>
        <v/>
      </c>
      <c r="Z1792" s="4">
        <f>IF(COUNT($M1792:$N1792)=0,"データ無",IF($Y1792&gt;=スコアリング基準!$B$30,"S",IF($Y1792&gt;=スコアリング基準!$B$31,"A",IF($Y1792&gt;=スコアリング基準!$B$32,"B","C"))))</f>
        <v/>
      </c>
      <c r="AA1792">
        <f>IFERROR(INDEX(実績DB!$I$3:$I$104,MATCH($B1792&amp;$C1792,実績DB!$J$3:$J$104,0)),"")</f>
        <v/>
      </c>
    </row>
    <row r="1793">
      <c r="A1793" t="n">
        <v>1791</v>
      </c>
      <c r="B1793" t="inlineStr">
        <is>
          <t>東京</t>
        </is>
      </c>
      <c r="C1793" t="inlineStr">
        <is>
          <t>片瀬変電所</t>
        </is>
      </c>
      <c r="D1793" t="inlineStr">
        <is>
          <t>神奈川県</t>
        </is>
      </c>
      <c r="E1793" t="n">
        <v>66</v>
      </c>
      <c r="G1793" s="3" t="n">
        <v>35.325176</v>
      </c>
      <c r="H1793" s="3" t="n">
        <v>139.489082</v>
      </c>
      <c r="I1793" t="inlineStr">
        <is>
          <t>OSM実測</t>
        </is>
      </c>
      <c r="J1793" t="n">
        <v>57</v>
      </c>
      <c r="K1793" t="n">
        <v>59</v>
      </c>
      <c r="L1793" t="n">
        <v>-40</v>
      </c>
      <c r="M1793" t="n">
        <v>19</v>
      </c>
      <c r="N1793" t="n">
        <v>19</v>
      </c>
      <c r="O1793" t="inlineStr">
        <is>
          <t>不可 #3</t>
        </is>
      </c>
      <c r="P1793" t="inlineStr">
        <is>
          <t>なし</t>
        </is>
      </c>
      <c r="R1793" s="4">
        <f>IF(COUNT($M1793:$N1793)=0,"",IF(AND(IF($N1793&lt;&gt;"",$N1793,$M1793)&lt;=0,$O1793&lt;&gt;"可"),"警告",""))</f>
        <v/>
      </c>
      <c r="S1793" s="4">
        <f>IF(COUNT($M1793:$N1793)=0,0,IF(IF($N1793&lt;&gt;"",$N1793,$M1793)&gt;=スコアリング基準!$B$20,スコアリング基準!$C$20,IF(IF($N1793&lt;&gt;"",$N1793,$M1793)&gt;=スコアリング基準!$B$21,スコアリング基準!$C$21,IF(IF($N1793&lt;&gt;"",$N1793,$M1793)&gt;0,スコアリング基準!$C$22,0))))</f>
        <v/>
      </c>
      <c r="T1793" s="4">
        <f>IF($O1793="可",スコアリング基準!$C$23,0)</f>
        <v/>
      </c>
      <c r="U1793" s="4">
        <f>IF(OR(COUNT($K1793:$L1793)&lt;2,$K1793=0),0,IF(ABS($L1793)/$K1793&lt;=スコアリング基準!$B$24,スコアリング基準!$C$24,IF(ABS($L1793)/$K1793&lt;=スコアリング基準!$B$25,スコアリング基準!$C$25,IF(ABS($L1793)/$K1793&lt;=スコアリング基準!$B$26,スコアリング基準!$C$26,0))))</f>
        <v/>
      </c>
      <c r="V1793" s="4">
        <f>IF($P1793="なし",スコアリング基準!$C$27,0)</f>
        <v/>
      </c>
      <c r="W1793" s="4">
        <f>IF($F1793="",0,IF(ISNUMBER($F1793),IF($F1793&lt;=スコアリング基準!$B$28,スコアリング基準!$C$28,スコアリング基準!$C$29),0))</f>
        <v/>
      </c>
      <c r="X1793" s="4">
        <f>IFERROR(VLOOKUP($B1793,スコアリング基準!$A$36:$B$46,2,FALSE),0)</f>
        <v/>
      </c>
      <c r="Y1793" s="4">
        <f>SUM($S1793:$X1793)</f>
        <v/>
      </c>
      <c r="Z1793" s="4">
        <f>IF(COUNT($M1793:$N1793)=0,"データ無",IF($Y1793&gt;=スコアリング基準!$B$30,"S",IF($Y1793&gt;=スコアリング基準!$B$31,"A",IF($Y1793&gt;=スコアリング基準!$B$32,"B","C"))))</f>
        <v/>
      </c>
      <c r="AA1793">
        <f>IFERROR(INDEX(実績DB!$I$3:$I$104,MATCH($B1793&amp;$C1793,実績DB!$J$3:$J$104,0)),"")</f>
        <v/>
      </c>
    </row>
    <row r="1794">
      <c r="A1794" t="n">
        <v>1792</v>
      </c>
      <c r="B1794" t="inlineStr">
        <is>
          <t>東京</t>
        </is>
      </c>
      <c r="C1794" t="inlineStr">
        <is>
          <t>牛久北部変電所</t>
        </is>
      </c>
      <c r="D1794" t="inlineStr">
        <is>
          <t>茨城県</t>
        </is>
      </c>
      <c r="E1794" t="n">
        <v>66</v>
      </c>
      <c r="G1794" s="3" t="n">
        <v>36.012398</v>
      </c>
      <c r="H1794" s="3" t="n">
        <v>140.145811</v>
      </c>
      <c r="I1794" t="inlineStr">
        <is>
          <t>OSM実測</t>
        </is>
      </c>
      <c r="J1794" t="n">
        <v>38</v>
      </c>
      <c r="K1794" t="n">
        <v>39</v>
      </c>
      <c r="L1794" t="n">
        <v>-34</v>
      </c>
      <c r="M1794" t="n">
        <v>5</v>
      </c>
      <c r="N1794" t="n">
        <v>0</v>
      </c>
      <c r="O1794" t="inlineStr">
        <is>
          <t>不可 #3</t>
        </is>
      </c>
      <c r="P1794" t="inlineStr">
        <is>
          <t>有り</t>
        </is>
      </c>
      <c r="R1794" s="4">
        <f>IF(COUNT($M1794:$N1794)=0,"",IF(AND(IF($N1794&lt;&gt;"",$N1794,$M1794)&lt;=0,$O1794&lt;&gt;"可"),"警告",""))</f>
        <v/>
      </c>
      <c r="S1794" s="4">
        <f>IF(COUNT($M1794:$N1794)=0,0,IF(IF($N1794&lt;&gt;"",$N1794,$M1794)&gt;=スコアリング基準!$B$20,スコアリング基準!$C$20,IF(IF($N1794&lt;&gt;"",$N1794,$M1794)&gt;=スコアリング基準!$B$21,スコアリング基準!$C$21,IF(IF($N1794&lt;&gt;"",$N1794,$M1794)&gt;0,スコアリング基準!$C$22,0))))</f>
        <v/>
      </c>
      <c r="T1794" s="4">
        <f>IF($O1794="可",スコアリング基準!$C$23,0)</f>
        <v/>
      </c>
      <c r="U1794" s="4">
        <f>IF(OR(COUNT($K1794:$L1794)&lt;2,$K1794=0),0,IF(ABS($L1794)/$K1794&lt;=スコアリング基準!$B$24,スコアリング基準!$C$24,IF(ABS($L1794)/$K1794&lt;=スコアリング基準!$B$25,スコアリング基準!$C$25,IF(ABS($L1794)/$K1794&lt;=スコアリング基準!$B$26,スコアリング基準!$C$26,0))))</f>
        <v/>
      </c>
      <c r="V1794" s="4">
        <f>IF($P1794="なし",スコアリング基準!$C$27,0)</f>
        <v/>
      </c>
      <c r="W1794" s="4">
        <f>IF($F1794="",0,IF(ISNUMBER($F1794),IF($F1794&lt;=スコアリング基準!$B$28,スコアリング基準!$C$28,スコアリング基準!$C$29),0))</f>
        <v/>
      </c>
      <c r="X1794" s="4">
        <f>IFERROR(VLOOKUP($B1794,スコアリング基準!$A$36:$B$46,2,FALSE),0)</f>
        <v/>
      </c>
      <c r="Y1794" s="4">
        <f>SUM($S1794:$X1794)</f>
        <v/>
      </c>
      <c r="Z1794" s="4">
        <f>IF(COUNT($M1794:$N1794)=0,"データ無",IF($Y1794&gt;=スコアリング基準!$B$30,"S",IF($Y1794&gt;=スコアリング基準!$B$31,"A",IF($Y1794&gt;=スコアリング基準!$B$32,"B","C"))))</f>
        <v/>
      </c>
      <c r="AA1794">
        <f>IFERROR(INDEX(実績DB!$I$3:$I$104,MATCH($B1794&amp;$C1794,実績DB!$J$3:$J$104,0)),"")</f>
        <v/>
      </c>
    </row>
    <row r="1795">
      <c r="A1795" t="n">
        <v>1793</v>
      </c>
      <c r="B1795" t="inlineStr">
        <is>
          <t>東京</t>
        </is>
      </c>
      <c r="C1795" t="inlineStr">
        <is>
          <t>牛久変電所</t>
        </is>
      </c>
      <c r="D1795" t="inlineStr">
        <is>
          <t>茨城県</t>
        </is>
      </c>
      <c r="E1795" t="n">
        <v>66</v>
      </c>
      <c r="G1795" s="3" t="n">
        <v>35.972024</v>
      </c>
      <c r="H1795" s="3" t="n">
        <v>140.147675</v>
      </c>
      <c r="I1795" t="inlineStr">
        <is>
          <t>OSM実測</t>
        </is>
      </c>
      <c r="J1795" t="n">
        <v>57</v>
      </c>
      <c r="K1795" t="n">
        <v>59</v>
      </c>
      <c r="L1795" t="n">
        <v>-52</v>
      </c>
      <c r="M1795" t="n">
        <v>7</v>
      </c>
      <c r="N1795" t="n">
        <v>0</v>
      </c>
      <c r="O1795" t="inlineStr">
        <is>
          <t>不可 #3</t>
        </is>
      </c>
      <c r="P1795" t="inlineStr">
        <is>
          <t>有り</t>
        </is>
      </c>
      <c r="R1795" s="4">
        <f>IF(COUNT($M1795:$N1795)=0,"",IF(AND(IF($N1795&lt;&gt;"",$N1795,$M1795)&lt;=0,$O1795&lt;&gt;"可"),"警告",""))</f>
        <v/>
      </c>
      <c r="S1795" s="4">
        <f>IF(COUNT($M1795:$N1795)=0,0,IF(IF($N1795&lt;&gt;"",$N1795,$M1795)&gt;=スコアリング基準!$B$20,スコアリング基準!$C$20,IF(IF($N1795&lt;&gt;"",$N1795,$M1795)&gt;=スコアリング基準!$B$21,スコアリング基準!$C$21,IF(IF($N1795&lt;&gt;"",$N1795,$M1795)&gt;0,スコアリング基準!$C$22,0))))</f>
        <v/>
      </c>
      <c r="T1795" s="4">
        <f>IF($O1795="可",スコアリング基準!$C$23,0)</f>
        <v/>
      </c>
      <c r="U1795" s="4">
        <f>IF(OR(COUNT($K1795:$L1795)&lt;2,$K1795=0),0,IF(ABS($L1795)/$K1795&lt;=スコアリング基準!$B$24,スコアリング基準!$C$24,IF(ABS($L1795)/$K1795&lt;=スコアリング基準!$B$25,スコアリング基準!$C$25,IF(ABS($L1795)/$K1795&lt;=スコアリング基準!$B$26,スコアリング基準!$C$26,0))))</f>
        <v/>
      </c>
      <c r="V1795" s="4">
        <f>IF($P1795="なし",スコアリング基準!$C$27,0)</f>
        <v/>
      </c>
      <c r="W1795" s="4">
        <f>IF($F1795="",0,IF(ISNUMBER($F1795),IF($F1795&lt;=スコアリング基準!$B$28,スコアリング基準!$C$28,スコアリング基準!$C$29),0))</f>
        <v/>
      </c>
      <c r="X1795" s="4">
        <f>IFERROR(VLOOKUP($B1795,スコアリング基準!$A$36:$B$46,2,FALSE),0)</f>
        <v/>
      </c>
      <c r="Y1795" s="4">
        <f>SUM($S1795:$X1795)</f>
        <v/>
      </c>
      <c r="Z1795" s="4">
        <f>IF(COUNT($M1795:$N1795)=0,"データ無",IF($Y1795&gt;=スコアリング基準!$B$30,"S",IF($Y1795&gt;=スコアリング基準!$B$31,"A",IF($Y1795&gt;=スコアリング基準!$B$32,"B","C"))))</f>
        <v/>
      </c>
      <c r="AA1795">
        <f>IFERROR(INDEX(実績DB!$I$3:$I$104,MATCH($B1795&amp;$C1795,実績DB!$J$3:$J$104,0)),"")</f>
        <v/>
      </c>
    </row>
    <row r="1796">
      <c r="A1796" t="n">
        <v>1794</v>
      </c>
      <c r="B1796" t="inlineStr">
        <is>
          <t>東京</t>
        </is>
      </c>
      <c r="C1796" t="inlineStr">
        <is>
          <t>牛谷変電所</t>
        </is>
      </c>
      <c r="D1796" t="inlineStr">
        <is>
          <t>茨城県</t>
        </is>
      </c>
      <c r="E1796" t="n">
        <v>66</v>
      </c>
      <c r="G1796" s="3" t="n">
        <v>36.197551</v>
      </c>
      <c r="H1796" s="3" t="n">
        <v>139.736448</v>
      </c>
      <c r="I1796" t="inlineStr">
        <is>
          <t>OSM実測</t>
        </is>
      </c>
      <c r="J1796" t="n">
        <v>38</v>
      </c>
      <c r="K1796" t="n">
        <v>39</v>
      </c>
      <c r="L1796" t="n">
        <v>-20</v>
      </c>
      <c r="M1796" t="n">
        <v>19</v>
      </c>
      <c r="N1796" t="n">
        <v>0</v>
      </c>
      <c r="O1796" t="inlineStr">
        <is>
          <t>不可 #3</t>
        </is>
      </c>
      <c r="P1796" t="inlineStr">
        <is>
          <t>有り</t>
        </is>
      </c>
      <c r="R1796" s="4">
        <f>IF(COUNT($M1796:$N1796)=0,"",IF(AND(IF($N1796&lt;&gt;"",$N1796,$M1796)&lt;=0,$O1796&lt;&gt;"可"),"警告",""))</f>
        <v/>
      </c>
      <c r="S1796" s="4">
        <f>IF(COUNT($M1796:$N1796)=0,0,IF(IF($N1796&lt;&gt;"",$N1796,$M1796)&gt;=スコアリング基準!$B$20,スコアリング基準!$C$20,IF(IF($N1796&lt;&gt;"",$N1796,$M1796)&gt;=スコアリング基準!$B$21,スコアリング基準!$C$21,IF(IF($N1796&lt;&gt;"",$N1796,$M1796)&gt;0,スコアリング基準!$C$22,0))))</f>
        <v/>
      </c>
      <c r="T1796" s="4">
        <f>IF($O1796="可",スコアリング基準!$C$23,0)</f>
        <v/>
      </c>
      <c r="U1796" s="4">
        <f>IF(OR(COUNT($K1796:$L1796)&lt;2,$K1796=0),0,IF(ABS($L1796)/$K1796&lt;=スコアリング基準!$B$24,スコアリング基準!$C$24,IF(ABS($L1796)/$K1796&lt;=スコアリング基準!$B$25,スコアリング基準!$C$25,IF(ABS($L1796)/$K1796&lt;=スコアリング基準!$B$26,スコアリング基準!$C$26,0))))</f>
        <v/>
      </c>
      <c r="V1796" s="4">
        <f>IF($P1796="なし",スコアリング基準!$C$27,0)</f>
        <v/>
      </c>
      <c r="W1796" s="4">
        <f>IF($F1796="",0,IF(ISNUMBER($F1796),IF($F1796&lt;=スコアリング基準!$B$28,スコアリング基準!$C$28,スコアリング基準!$C$29),0))</f>
        <v/>
      </c>
      <c r="X1796" s="4">
        <f>IFERROR(VLOOKUP($B1796,スコアリング基準!$A$36:$B$46,2,FALSE),0)</f>
        <v/>
      </c>
      <c r="Y1796" s="4">
        <f>SUM($S1796:$X1796)</f>
        <v/>
      </c>
      <c r="Z1796" s="4">
        <f>IF(COUNT($M1796:$N1796)=0,"データ無",IF($Y1796&gt;=スコアリング基準!$B$30,"S",IF($Y1796&gt;=スコアリング基準!$B$31,"A",IF($Y1796&gt;=スコアリング基準!$B$32,"B","C"))))</f>
        <v/>
      </c>
      <c r="AA1796">
        <f>IFERROR(INDEX(実績DB!$I$3:$I$104,MATCH($B1796&amp;$C1796,実績DB!$J$3:$J$104,0)),"")</f>
        <v/>
      </c>
    </row>
    <row r="1797">
      <c r="A1797" t="n">
        <v>1795</v>
      </c>
      <c r="B1797" t="inlineStr">
        <is>
          <t>東京</t>
        </is>
      </c>
      <c r="C1797" t="inlineStr">
        <is>
          <t>犬伏変電所</t>
        </is>
      </c>
      <c r="D1797" t="inlineStr">
        <is>
          <t>栃木県</t>
        </is>
      </c>
      <c r="E1797" t="n">
        <v>66</v>
      </c>
      <c r="G1797" s="3" t="n">
        <v>36.322976</v>
      </c>
      <c r="H1797" s="3" t="n">
        <v>139.6222</v>
      </c>
      <c r="I1797" t="inlineStr">
        <is>
          <t>OSM実測</t>
        </is>
      </c>
      <c r="J1797" t="n">
        <v>47</v>
      </c>
      <c r="K1797" t="n">
        <v>49</v>
      </c>
      <c r="L1797" t="n">
        <v>-40</v>
      </c>
      <c r="M1797" t="n">
        <v>9</v>
      </c>
      <c r="N1797" t="n">
        <v>0</v>
      </c>
      <c r="O1797" t="inlineStr">
        <is>
          <t>不可 #3</t>
        </is>
      </c>
      <c r="P1797" t="inlineStr">
        <is>
          <t>有り</t>
        </is>
      </c>
      <c r="R1797" s="4">
        <f>IF(COUNT($M1797:$N1797)=0,"",IF(AND(IF($N1797&lt;&gt;"",$N1797,$M1797)&lt;=0,$O1797&lt;&gt;"可"),"警告",""))</f>
        <v/>
      </c>
      <c r="S1797" s="4">
        <f>IF(COUNT($M1797:$N1797)=0,0,IF(IF($N1797&lt;&gt;"",$N1797,$M1797)&gt;=スコアリング基準!$B$20,スコアリング基準!$C$20,IF(IF($N1797&lt;&gt;"",$N1797,$M1797)&gt;=スコアリング基準!$B$21,スコアリング基準!$C$21,IF(IF($N1797&lt;&gt;"",$N1797,$M1797)&gt;0,スコアリング基準!$C$22,0))))</f>
        <v/>
      </c>
      <c r="T1797" s="4">
        <f>IF($O1797="可",スコアリング基準!$C$23,0)</f>
        <v/>
      </c>
      <c r="U1797" s="4">
        <f>IF(OR(COUNT($K1797:$L1797)&lt;2,$K1797=0),0,IF(ABS($L1797)/$K1797&lt;=スコアリング基準!$B$24,スコアリング基準!$C$24,IF(ABS($L1797)/$K1797&lt;=スコアリング基準!$B$25,スコアリング基準!$C$25,IF(ABS($L1797)/$K1797&lt;=スコアリング基準!$B$26,スコアリング基準!$C$26,0))))</f>
        <v/>
      </c>
      <c r="V1797" s="4">
        <f>IF($P1797="なし",スコアリング基準!$C$27,0)</f>
        <v/>
      </c>
      <c r="W1797" s="4">
        <f>IF($F1797="",0,IF(ISNUMBER($F1797),IF($F1797&lt;=スコアリング基準!$B$28,スコアリング基準!$C$28,スコアリング基準!$C$29),0))</f>
        <v/>
      </c>
      <c r="X1797" s="4">
        <f>IFERROR(VLOOKUP($B1797,スコアリング基準!$A$36:$B$46,2,FALSE),0)</f>
        <v/>
      </c>
      <c r="Y1797" s="4">
        <f>SUM($S1797:$X1797)</f>
        <v/>
      </c>
      <c r="Z1797" s="4">
        <f>IF(COUNT($M1797:$N1797)=0,"データ無",IF($Y1797&gt;=スコアリング基準!$B$30,"S",IF($Y1797&gt;=スコアリング基準!$B$31,"A",IF($Y1797&gt;=スコアリング基準!$B$32,"B","C"))))</f>
        <v/>
      </c>
      <c r="AA1797">
        <f>IFERROR(INDEX(実績DB!$I$3:$I$104,MATCH($B1797&amp;$C1797,実績DB!$J$3:$J$104,0)),"")</f>
        <v/>
      </c>
    </row>
    <row r="1798">
      <c r="A1798" t="n">
        <v>1796</v>
      </c>
      <c r="B1798" t="inlineStr">
        <is>
          <t>東京</t>
        </is>
      </c>
      <c r="C1798" t="inlineStr">
        <is>
          <t>犬目変電所</t>
        </is>
      </c>
      <c r="D1798" t="inlineStr">
        <is>
          <t>東京都</t>
        </is>
      </c>
      <c r="E1798" t="n">
        <v>66</v>
      </c>
      <c r="G1798" s="3" t="n">
        <v>35.691369</v>
      </c>
      <c r="H1798" s="3" t="n">
        <v>139.302126</v>
      </c>
      <c r="I1798" t="inlineStr">
        <is>
          <t>OSM実測</t>
        </is>
      </c>
      <c r="J1798" t="n">
        <v>52</v>
      </c>
      <c r="K1798" t="n">
        <v>54</v>
      </c>
      <c r="L1798" t="n">
        <v>-40</v>
      </c>
      <c r="M1798" t="n">
        <v>14</v>
      </c>
      <c r="N1798" t="n">
        <v>14</v>
      </c>
      <c r="O1798" t="inlineStr">
        <is>
          <t>不可 #3</t>
        </is>
      </c>
      <c r="P1798" t="inlineStr">
        <is>
          <t>なし</t>
        </is>
      </c>
      <c r="R1798" s="4">
        <f>IF(COUNT($M1798:$N1798)=0,"",IF(AND(IF($N1798&lt;&gt;"",$N1798,$M1798)&lt;=0,$O1798&lt;&gt;"可"),"警告",""))</f>
        <v/>
      </c>
      <c r="S1798" s="4">
        <f>IF(COUNT($M1798:$N1798)=0,0,IF(IF($N1798&lt;&gt;"",$N1798,$M1798)&gt;=スコアリング基準!$B$20,スコアリング基準!$C$20,IF(IF($N1798&lt;&gt;"",$N1798,$M1798)&gt;=スコアリング基準!$B$21,スコアリング基準!$C$21,IF(IF($N1798&lt;&gt;"",$N1798,$M1798)&gt;0,スコアリング基準!$C$22,0))))</f>
        <v/>
      </c>
      <c r="T1798" s="4">
        <f>IF($O1798="可",スコアリング基準!$C$23,0)</f>
        <v/>
      </c>
      <c r="U1798" s="4">
        <f>IF(OR(COUNT($K1798:$L1798)&lt;2,$K1798=0),0,IF(ABS($L1798)/$K1798&lt;=スコアリング基準!$B$24,スコアリング基準!$C$24,IF(ABS($L1798)/$K1798&lt;=スコアリング基準!$B$25,スコアリング基準!$C$25,IF(ABS($L1798)/$K1798&lt;=スコアリング基準!$B$26,スコアリング基準!$C$26,0))))</f>
        <v/>
      </c>
      <c r="V1798" s="4">
        <f>IF($P1798="なし",スコアリング基準!$C$27,0)</f>
        <v/>
      </c>
      <c r="W1798" s="4">
        <f>IF($F1798="",0,IF(ISNUMBER($F1798),IF($F1798&lt;=スコアリング基準!$B$28,スコアリング基準!$C$28,スコアリング基準!$C$29),0))</f>
        <v/>
      </c>
      <c r="X1798" s="4">
        <f>IFERROR(VLOOKUP($B1798,スコアリング基準!$A$36:$B$46,2,FALSE),0)</f>
        <v/>
      </c>
      <c r="Y1798" s="4">
        <f>SUM($S1798:$X1798)</f>
        <v/>
      </c>
      <c r="Z1798" s="4">
        <f>IF(COUNT($M1798:$N1798)=0,"データ無",IF($Y1798&gt;=スコアリング基準!$B$30,"S",IF($Y1798&gt;=スコアリング基準!$B$31,"A",IF($Y1798&gt;=スコアリング基準!$B$32,"B","C"))))</f>
        <v/>
      </c>
      <c r="AA1798">
        <f>IFERROR(INDEX(実績DB!$I$3:$I$104,MATCH($B1798&amp;$C1798,実績DB!$J$3:$J$104,0)),"")</f>
        <v/>
      </c>
    </row>
    <row r="1799">
      <c r="A1799" t="n">
        <v>1797</v>
      </c>
      <c r="B1799" t="inlineStr">
        <is>
          <t>東京</t>
        </is>
      </c>
      <c r="C1799" t="inlineStr">
        <is>
          <t>猿島変電所</t>
        </is>
      </c>
      <c r="D1799" t="inlineStr">
        <is>
          <t>茨城県</t>
        </is>
      </c>
      <c r="E1799" t="n">
        <v>66</v>
      </c>
      <c r="G1799" s="3" t="n">
        <v>36.108767</v>
      </c>
      <c r="H1799" s="3" t="n">
        <v>139.810351</v>
      </c>
      <c r="I1799" t="inlineStr">
        <is>
          <t>OSM実測</t>
        </is>
      </c>
      <c r="J1799" t="n">
        <v>52</v>
      </c>
      <c r="K1799" t="n">
        <v>54</v>
      </c>
      <c r="L1799" t="n">
        <v>-49</v>
      </c>
      <c r="M1799" t="n">
        <v>5</v>
      </c>
      <c r="N1799" t="n">
        <v>0</v>
      </c>
      <c r="O1799" t="inlineStr">
        <is>
          <t>不可 #3</t>
        </is>
      </c>
      <c r="P1799" t="inlineStr">
        <is>
          <t>有り</t>
        </is>
      </c>
      <c r="R1799" s="4">
        <f>IF(COUNT($M1799:$N1799)=0,"",IF(AND(IF($N1799&lt;&gt;"",$N1799,$M1799)&lt;=0,$O1799&lt;&gt;"可"),"警告",""))</f>
        <v/>
      </c>
      <c r="S1799" s="4">
        <f>IF(COUNT($M1799:$N1799)=0,0,IF(IF($N1799&lt;&gt;"",$N1799,$M1799)&gt;=スコアリング基準!$B$20,スコアリング基準!$C$20,IF(IF($N1799&lt;&gt;"",$N1799,$M1799)&gt;=スコアリング基準!$B$21,スコアリング基準!$C$21,IF(IF($N1799&lt;&gt;"",$N1799,$M1799)&gt;0,スコアリング基準!$C$22,0))))</f>
        <v/>
      </c>
      <c r="T1799" s="4">
        <f>IF($O1799="可",スコアリング基準!$C$23,0)</f>
        <v/>
      </c>
      <c r="U1799" s="4">
        <f>IF(OR(COUNT($K1799:$L1799)&lt;2,$K1799=0),0,IF(ABS($L1799)/$K1799&lt;=スコアリング基準!$B$24,スコアリング基準!$C$24,IF(ABS($L1799)/$K1799&lt;=スコアリング基準!$B$25,スコアリング基準!$C$25,IF(ABS($L1799)/$K1799&lt;=スコアリング基準!$B$26,スコアリング基準!$C$26,0))))</f>
        <v/>
      </c>
      <c r="V1799" s="4">
        <f>IF($P1799="なし",スコアリング基準!$C$27,0)</f>
        <v/>
      </c>
      <c r="W1799" s="4">
        <f>IF($F1799="",0,IF(ISNUMBER($F1799),IF($F1799&lt;=スコアリング基準!$B$28,スコアリング基準!$C$28,スコアリング基準!$C$29),0))</f>
        <v/>
      </c>
      <c r="X1799" s="4">
        <f>IFERROR(VLOOKUP($B1799,スコアリング基準!$A$36:$B$46,2,FALSE),0)</f>
        <v/>
      </c>
      <c r="Y1799" s="4">
        <f>SUM($S1799:$X1799)</f>
        <v/>
      </c>
      <c r="Z1799" s="4">
        <f>IF(COUNT($M1799:$N1799)=0,"データ無",IF($Y1799&gt;=スコアリング基準!$B$30,"S",IF($Y1799&gt;=スコアリング基準!$B$31,"A",IF($Y1799&gt;=スコアリング基準!$B$32,"B","C"))))</f>
        <v/>
      </c>
      <c r="AA1799">
        <f>IFERROR(INDEX(実績DB!$I$3:$I$104,MATCH($B1799&amp;$C1799,実績DB!$J$3:$J$104,0)),"")</f>
        <v/>
      </c>
    </row>
    <row r="1800">
      <c r="A1800" t="n">
        <v>1798</v>
      </c>
      <c r="B1800" t="inlineStr">
        <is>
          <t>東京</t>
        </is>
      </c>
      <c r="C1800" t="inlineStr">
        <is>
          <t>玉村変電所</t>
        </is>
      </c>
      <c r="D1800" t="inlineStr">
        <is>
          <t>群馬県</t>
        </is>
      </c>
      <c r="E1800" t="n">
        <v>66</v>
      </c>
      <c r="G1800" s="3" t="n">
        <v>36.293682</v>
      </c>
      <c r="H1800" s="3" t="n">
        <v>139.129046</v>
      </c>
      <c r="I1800" t="inlineStr">
        <is>
          <t>OSM実測</t>
        </is>
      </c>
      <c r="J1800" t="n">
        <v>57</v>
      </c>
      <c r="K1800" t="n">
        <v>59</v>
      </c>
      <c r="L1800" t="n">
        <v>-42</v>
      </c>
      <c r="M1800" t="n">
        <v>17</v>
      </c>
      <c r="N1800" t="n">
        <v>0</v>
      </c>
      <c r="O1800" t="inlineStr">
        <is>
          <t>不可 #3</t>
        </is>
      </c>
      <c r="P1800" t="inlineStr">
        <is>
          <t>有り</t>
        </is>
      </c>
      <c r="R1800" s="4">
        <f>IF(COUNT($M1800:$N1800)=0,"",IF(AND(IF($N1800&lt;&gt;"",$N1800,$M1800)&lt;=0,$O1800&lt;&gt;"可"),"警告",""))</f>
        <v/>
      </c>
      <c r="S1800" s="4">
        <f>IF(COUNT($M1800:$N1800)=0,0,IF(IF($N1800&lt;&gt;"",$N1800,$M1800)&gt;=スコアリング基準!$B$20,スコアリング基準!$C$20,IF(IF($N1800&lt;&gt;"",$N1800,$M1800)&gt;=スコアリング基準!$B$21,スコアリング基準!$C$21,IF(IF($N1800&lt;&gt;"",$N1800,$M1800)&gt;0,スコアリング基準!$C$22,0))))</f>
        <v/>
      </c>
      <c r="T1800" s="4">
        <f>IF($O1800="可",スコアリング基準!$C$23,0)</f>
        <v/>
      </c>
      <c r="U1800" s="4">
        <f>IF(OR(COUNT($K1800:$L1800)&lt;2,$K1800=0),0,IF(ABS($L1800)/$K1800&lt;=スコアリング基準!$B$24,スコアリング基準!$C$24,IF(ABS($L1800)/$K1800&lt;=スコアリング基準!$B$25,スコアリング基準!$C$25,IF(ABS($L1800)/$K1800&lt;=スコアリング基準!$B$26,スコアリング基準!$C$26,0))))</f>
        <v/>
      </c>
      <c r="V1800" s="4">
        <f>IF($P1800="なし",スコアリング基準!$C$27,0)</f>
        <v/>
      </c>
      <c r="W1800" s="4">
        <f>IF($F1800="",0,IF(ISNUMBER($F1800),IF($F1800&lt;=スコアリング基準!$B$28,スコアリング基準!$C$28,スコアリング基準!$C$29),0))</f>
        <v/>
      </c>
      <c r="X1800" s="4">
        <f>IFERROR(VLOOKUP($B1800,スコアリング基準!$A$36:$B$46,2,FALSE),0)</f>
        <v/>
      </c>
      <c r="Y1800" s="4">
        <f>SUM($S1800:$X1800)</f>
        <v/>
      </c>
      <c r="Z1800" s="4">
        <f>IF(COUNT($M1800:$N1800)=0,"データ無",IF($Y1800&gt;=スコアリング基準!$B$30,"S",IF($Y1800&gt;=スコアリング基準!$B$31,"A",IF($Y1800&gt;=スコアリング基準!$B$32,"B","C"))))</f>
        <v/>
      </c>
      <c r="AA1800">
        <f>IFERROR(INDEX(実績DB!$I$3:$I$104,MATCH($B1800&amp;$C1800,実績DB!$J$3:$J$104,0)),"")</f>
        <v/>
      </c>
    </row>
    <row r="1801">
      <c r="A1801" t="n">
        <v>1799</v>
      </c>
      <c r="B1801" t="inlineStr">
        <is>
          <t>東京</t>
        </is>
      </c>
      <c r="C1801" t="inlineStr">
        <is>
          <t>玉生変電所</t>
        </is>
      </c>
      <c r="D1801" t="inlineStr">
        <is>
          <t>栃木県</t>
        </is>
      </c>
      <c r="E1801" t="n">
        <v>66</v>
      </c>
      <c r="G1801" s="3" t="n">
        <v>36.771576</v>
      </c>
      <c r="H1801" s="3" t="n">
        <v>139.848672</v>
      </c>
      <c r="I1801" t="inlineStr">
        <is>
          <t>OSM実測</t>
        </is>
      </c>
      <c r="J1801" t="n">
        <v>28</v>
      </c>
      <c r="K1801" t="n">
        <v>29</v>
      </c>
      <c r="L1801" t="n">
        <v>-29</v>
      </c>
      <c r="M1801" t="n">
        <v>0</v>
      </c>
      <c r="N1801" t="n">
        <v>0</v>
      </c>
      <c r="O1801" t="inlineStr">
        <is>
          <t>不可 #3</t>
        </is>
      </c>
      <c r="P1801" t="inlineStr">
        <is>
          <t>有り</t>
        </is>
      </c>
      <c r="R1801" s="4">
        <f>IF(COUNT($M1801:$N1801)=0,"",IF(AND(IF($N1801&lt;&gt;"",$N1801,$M1801)&lt;=0,$O1801&lt;&gt;"可"),"警告",""))</f>
        <v/>
      </c>
      <c r="S1801" s="4">
        <f>IF(COUNT($M1801:$N1801)=0,0,IF(IF($N1801&lt;&gt;"",$N1801,$M1801)&gt;=スコアリング基準!$B$20,スコアリング基準!$C$20,IF(IF($N1801&lt;&gt;"",$N1801,$M1801)&gt;=スコアリング基準!$B$21,スコアリング基準!$C$21,IF(IF($N1801&lt;&gt;"",$N1801,$M1801)&gt;0,スコアリング基準!$C$22,0))))</f>
        <v/>
      </c>
      <c r="T1801" s="4">
        <f>IF($O1801="可",スコアリング基準!$C$23,0)</f>
        <v/>
      </c>
      <c r="U1801" s="4">
        <f>IF(OR(COUNT($K1801:$L1801)&lt;2,$K1801=0),0,IF(ABS($L1801)/$K1801&lt;=スコアリング基準!$B$24,スコアリング基準!$C$24,IF(ABS($L1801)/$K1801&lt;=スコアリング基準!$B$25,スコアリング基準!$C$25,IF(ABS($L1801)/$K1801&lt;=スコアリング基準!$B$26,スコアリング基準!$C$26,0))))</f>
        <v/>
      </c>
      <c r="V1801" s="4">
        <f>IF($P1801="なし",スコアリング基準!$C$27,0)</f>
        <v/>
      </c>
      <c r="W1801" s="4">
        <f>IF($F1801="",0,IF(ISNUMBER($F1801),IF($F1801&lt;=スコアリング基準!$B$28,スコアリング基準!$C$28,スコアリング基準!$C$29),0))</f>
        <v/>
      </c>
      <c r="X1801" s="4">
        <f>IFERROR(VLOOKUP($B1801,スコアリング基準!$A$36:$B$46,2,FALSE),0)</f>
        <v/>
      </c>
      <c r="Y1801" s="4">
        <f>SUM($S1801:$X1801)</f>
        <v/>
      </c>
      <c r="Z1801" s="4">
        <f>IF(COUNT($M1801:$N1801)=0,"データ無",IF($Y1801&gt;=スコアリング基準!$B$30,"S",IF($Y1801&gt;=スコアリング基準!$B$31,"A",IF($Y1801&gt;=スコアリング基準!$B$32,"B","C"))))</f>
        <v/>
      </c>
      <c r="AA1801">
        <f>IFERROR(INDEX(実績DB!$I$3:$I$104,MATCH($B1801&amp;$C1801,実績DB!$J$3:$J$104,0)),"")</f>
        <v/>
      </c>
    </row>
    <row r="1802">
      <c r="A1802" t="n">
        <v>1800</v>
      </c>
      <c r="B1802" t="inlineStr">
        <is>
          <t>東京</t>
        </is>
      </c>
      <c r="C1802" t="inlineStr">
        <is>
          <t>玉里変電所</t>
        </is>
      </c>
      <c r="D1802" t="inlineStr">
        <is>
          <t>茨城県</t>
        </is>
      </c>
      <c r="E1802" t="n">
        <v>66</v>
      </c>
      <c r="G1802" s="3" t="n">
        <v>36.16803</v>
      </c>
      <c r="H1802" s="3" t="n">
        <v>140.344811</v>
      </c>
      <c r="I1802" t="inlineStr">
        <is>
          <t>OSM実測</t>
        </is>
      </c>
      <c r="J1802" t="n">
        <v>57</v>
      </c>
      <c r="K1802" t="n">
        <v>59</v>
      </c>
      <c r="L1802" t="n">
        <v>-59</v>
      </c>
      <c r="M1802" t="n">
        <v>0</v>
      </c>
      <c r="N1802" t="n">
        <v>0</v>
      </c>
      <c r="O1802" t="inlineStr">
        <is>
          <t>不可 #3</t>
        </is>
      </c>
      <c r="P1802" t="inlineStr">
        <is>
          <t>有り</t>
        </is>
      </c>
      <c r="R1802" s="4">
        <f>IF(COUNT($M1802:$N1802)=0,"",IF(AND(IF($N1802&lt;&gt;"",$N1802,$M1802)&lt;=0,$O1802&lt;&gt;"可"),"警告",""))</f>
        <v/>
      </c>
      <c r="S1802" s="4">
        <f>IF(COUNT($M1802:$N1802)=0,0,IF(IF($N1802&lt;&gt;"",$N1802,$M1802)&gt;=スコアリング基準!$B$20,スコアリング基準!$C$20,IF(IF($N1802&lt;&gt;"",$N1802,$M1802)&gt;=スコアリング基準!$B$21,スコアリング基準!$C$21,IF(IF($N1802&lt;&gt;"",$N1802,$M1802)&gt;0,スコアリング基準!$C$22,0))))</f>
        <v/>
      </c>
      <c r="T1802" s="4">
        <f>IF($O1802="可",スコアリング基準!$C$23,0)</f>
        <v/>
      </c>
      <c r="U1802" s="4">
        <f>IF(OR(COUNT($K1802:$L1802)&lt;2,$K1802=0),0,IF(ABS($L1802)/$K1802&lt;=スコアリング基準!$B$24,スコアリング基準!$C$24,IF(ABS($L1802)/$K1802&lt;=スコアリング基準!$B$25,スコアリング基準!$C$25,IF(ABS($L1802)/$K1802&lt;=スコアリング基準!$B$26,スコアリング基準!$C$26,0))))</f>
        <v/>
      </c>
      <c r="V1802" s="4">
        <f>IF($P1802="なし",スコアリング基準!$C$27,0)</f>
        <v/>
      </c>
      <c r="W1802" s="4">
        <f>IF($F1802="",0,IF(ISNUMBER($F1802),IF($F1802&lt;=スコアリング基準!$B$28,スコアリング基準!$C$28,スコアリング基準!$C$29),0))</f>
        <v/>
      </c>
      <c r="X1802" s="4">
        <f>IFERROR(VLOOKUP($B1802,スコアリング基準!$A$36:$B$46,2,FALSE),0)</f>
        <v/>
      </c>
      <c r="Y1802" s="4">
        <f>SUM($S1802:$X1802)</f>
        <v/>
      </c>
      <c r="Z1802" s="4">
        <f>IF(COUNT($M1802:$N1802)=0,"データ無",IF($Y1802&gt;=スコアリング基準!$B$30,"S",IF($Y1802&gt;=スコアリング基準!$B$31,"A",IF($Y1802&gt;=スコアリング基準!$B$32,"B","C"))))</f>
        <v/>
      </c>
      <c r="AA1802">
        <f>IFERROR(INDEX(実績DB!$I$3:$I$104,MATCH($B1802&amp;$C1802,実績DB!$J$3:$J$104,0)),"")</f>
        <v/>
      </c>
    </row>
    <row r="1803">
      <c r="A1803" t="n">
        <v>1801</v>
      </c>
      <c r="B1803" t="inlineStr">
        <is>
          <t>東京</t>
        </is>
      </c>
      <c r="C1803" t="inlineStr">
        <is>
          <t>王子変電所</t>
        </is>
      </c>
      <c r="D1803" t="inlineStr">
        <is>
          <t>埼玉県</t>
        </is>
      </c>
      <c r="E1803" t="n">
        <v>66</v>
      </c>
      <c r="G1803" s="3" t="n">
        <v>35.75221</v>
      </c>
      <c r="H1803" s="3" t="n">
        <v>139.743085</v>
      </c>
      <c r="I1803" t="inlineStr">
        <is>
          <t>OSM実測</t>
        </is>
      </c>
      <c r="J1803" t="n">
        <v>38</v>
      </c>
      <c r="K1803" t="n">
        <v>39</v>
      </c>
      <c r="L1803" t="n">
        <v>-20</v>
      </c>
      <c r="M1803" t="n">
        <v>19</v>
      </c>
      <c r="N1803" t="n">
        <v>0</v>
      </c>
      <c r="O1803" t="inlineStr">
        <is>
          <t>不可 #3</t>
        </is>
      </c>
      <c r="P1803" t="inlineStr">
        <is>
          <t>有り</t>
        </is>
      </c>
      <c r="R1803" s="4">
        <f>IF(COUNT($M1803:$N1803)=0,"",IF(AND(IF($N1803&lt;&gt;"",$N1803,$M1803)&lt;=0,$O1803&lt;&gt;"可"),"警告",""))</f>
        <v/>
      </c>
      <c r="S1803" s="4">
        <f>IF(COUNT($M1803:$N1803)=0,0,IF(IF($N1803&lt;&gt;"",$N1803,$M1803)&gt;=スコアリング基準!$B$20,スコアリング基準!$C$20,IF(IF($N1803&lt;&gt;"",$N1803,$M1803)&gt;=スコアリング基準!$B$21,スコアリング基準!$C$21,IF(IF($N1803&lt;&gt;"",$N1803,$M1803)&gt;0,スコアリング基準!$C$22,0))))</f>
        <v/>
      </c>
      <c r="T1803" s="4">
        <f>IF($O1803="可",スコアリング基準!$C$23,0)</f>
        <v/>
      </c>
      <c r="U1803" s="4">
        <f>IF(OR(COUNT($K1803:$L1803)&lt;2,$K1803=0),0,IF(ABS($L1803)/$K1803&lt;=スコアリング基準!$B$24,スコアリング基準!$C$24,IF(ABS($L1803)/$K1803&lt;=スコアリング基準!$B$25,スコアリング基準!$C$25,IF(ABS($L1803)/$K1803&lt;=スコアリング基準!$B$26,スコアリング基準!$C$26,0))))</f>
        <v/>
      </c>
      <c r="V1803" s="4">
        <f>IF($P1803="なし",スコアリング基準!$C$27,0)</f>
        <v/>
      </c>
      <c r="W1803" s="4">
        <f>IF($F1803="",0,IF(ISNUMBER($F1803),IF($F1803&lt;=スコアリング基準!$B$28,スコアリング基準!$C$28,スコアリング基準!$C$29),0))</f>
        <v/>
      </c>
      <c r="X1803" s="4">
        <f>IFERROR(VLOOKUP($B1803,スコアリング基準!$A$36:$B$46,2,FALSE),0)</f>
        <v/>
      </c>
      <c r="Y1803" s="4">
        <f>SUM($S1803:$X1803)</f>
        <v/>
      </c>
      <c r="Z1803" s="4">
        <f>IF(COUNT($M1803:$N1803)=0,"データ無",IF($Y1803&gt;=スコアリング基準!$B$30,"S",IF($Y1803&gt;=スコアリング基準!$B$31,"A",IF($Y1803&gt;=スコアリング基準!$B$32,"B","C"))))</f>
        <v/>
      </c>
      <c r="AA1803">
        <f>IFERROR(INDEX(実績DB!$I$3:$I$104,MATCH($B1803&amp;$C1803,実績DB!$J$3:$J$104,0)),"")</f>
        <v/>
      </c>
    </row>
    <row r="1804">
      <c r="A1804" t="n">
        <v>1802</v>
      </c>
      <c r="B1804" t="inlineStr">
        <is>
          <t>東京</t>
        </is>
      </c>
      <c r="C1804" t="inlineStr">
        <is>
          <t>瑞穂変電所</t>
        </is>
      </c>
      <c r="D1804" t="inlineStr">
        <is>
          <t>埼玉県</t>
        </is>
      </c>
      <c r="E1804" t="n">
        <v>66</v>
      </c>
      <c r="G1804" s="3" t="n">
        <v>35.850618</v>
      </c>
      <c r="H1804" s="3" t="n">
        <v>139.709848</v>
      </c>
      <c r="I1804" t="inlineStr">
        <is>
          <t>OSM実測</t>
        </is>
      </c>
      <c r="J1804" t="n">
        <v>47</v>
      </c>
      <c r="K1804" t="n">
        <v>49</v>
      </c>
      <c r="L1804" t="n">
        <v>-40</v>
      </c>
      <c r="M1804" t="n">
        <v>9</v>
      </c>
      <c r="N1804" t="n">
        <v>0</v>
      </c>
      <c r="O1804" t="inlineStr">
        <is>
          <t>不可 #3</t>
        </is>
      </c>
      <c r="P1804" t="inlineStr">
        <is>
          <t>有り</t>
        </is>
      </c>
      <c r="R1804" s="4">
        <f>IF(COUNT($M1804:$N1804)=0,"",IF(AND(IF($N1804&lt;&gt;"",$N1804,$M1804)&lt;=0,$O1804&lt;&gt;"可"),"警告",""))</f>
        <v/>
      </c>
      <c r="S1804" s="4">
        <f>IF(COUNT($M1804:$N1804)=0,0,IF(IF($N1804&lt;&gt;"",$N1804,$M1804)&gt;=スコアリング基準!$B$20,スコアリング基準!$C$20,IF(IF($N1804&lt;&gt;"",$N1804,$M1804)&gt;=スコアリング基準!$B$21,スコアリング基準!$C$21,IF(IF($N1804&lt;&gt;"",$N1804,$M1804)&gt;0,スコアリング基準!$C$22,0))))</f>
        <v/>
      </c>
      <c r="T1804" s="4">
        <f>IF($O1804="可",スコアリング基準!$C$23,0)</f>
        <v/>
      </c>
      <c r="U1804" s="4">
        <f>IF(OR(COUNT($K1804:$L1804)&lt;2,$K1804=0),0,IF(ABS($L1804)/$K1804&lt;=スコアリング基準!$B$24,スコアリング基準!$C$24,IF(ABS($L1804)/$K1804&lt;=スコアリング基準!$B$25,スコアリング基準!$C$25,IF(ABS($L1804)/$K1804&lt;=スコアリング基準!$B$26,スコアリング基準!$C$26,0))))</f>
        <v/>
      </c>
      <c r="V1804" s="4">
        <f>IF($P1804="なし",スコアリング基準!$C$27,0)</f>
        <v/>
      </c>
      <c r="W1804" s="4">
        <f>IF($F1804="",0,IF(ISNUMBER($F1804),IF($F1804&lt;=スコアリング基準!$B$28,スコアリング基準!$C$28,スコアリング基準!$C$29),0))</f>
        <v/>
      </c>
      <c r="X1804" s="4">
        <f>IFERROR(VLOOKUP($B1804,スコアリング基準!$A$36:$B$46,2,FALSE),0)</f>
        <v/>
      </c>
      <c r="Y1804" s="4">
        <f>SUM($S1804:$X1804)</f>
        <v/>
      </c>
      <c r="Z1804" s="4">
        <f>IF(COUNT($M1804:$N1804)=0,"データ無",IF($Y1804&gt;=スコアリング基準!$B$30,"S",IF($Y1804&gt;=スコアリング基準!$B$31,"A",IF($Y1804&gt;=スコアリング基準!$B$32,"B","C"))))</f>
        <v/>
      </c>
      <c r="AA1804">
        <f>IFERROR(INDEX(実績DB!$I$3:$I$104,MATCH($B1804&amp;$C1804,実績DB!$J$3:$J$104,0)),"")</f>
        <v/>
      </c>
    </row>
    <row r="1805">
      <c r="A1805" t="n">
        <v>1803</v>
      </c>
      <c r="B1805" t="inlineStr">
        <is>
          <t>東京</t>
        </is>
      </c>
      <c r="C1805" t="inlineStr">
        <is>
          <t>生品変電所</t>
        </is>
      </c>
      <c r="D1805" t="inlineStr">
        <is>
          <t>群馬県</t>
        </is>
      </c>
      <c r="E1805" t="n">
        <v>66</v>
      </c>
      <c r="G1805" s="3" t="n">
        <v>36.32634</v>
      </c>
      <c r="H1805" s="3" t="n">
        <v>139.289984</v>
      </c>
      <c r="I1805" t="inlineStr">
        <is>
          <t>OSM実測</t>
        </is>
      </c>
      <c r="J1805" t="n">
        <v>57</v>
      </c>
      <c r="K1805" t="n">
        <v>59</v>
      </c>
      <c r="L1805" t="n">
        <v>-57</v>
      </c>
      <c r="M1805" t="n">
        <v>2</v>
      </c>
      <c r="N1805" t="n">
        <v>2</v>
      </c>
      <c r="O1805" t="inlineStr">
        <is>
          <t>不可 #3</t>
        </is>
      </c>
      <c r="P1805" t="inlineStr">
        <is>
          <t>なし</t>
        </is>
      </c>
      <c r="R1805" s="4">
        <f>IF(COUNT($M1805:$N1805)=0,"",IF(AND(IF($N1805&lt;&gt;"",$N1805,$M1805)&lt;=0,$O1805&lt;&gt;"可"),"警告",""))</f>
        <v/>
      </c>
      <c r="S1805" s="4">
        <f>IF(COUNT($M1805:$N1805)=0,0,IF(IF($N1805&lt;&gt;"",$N1805,$M1805)&gt;=スコアリング基準!$B$20,スコアリング基準!$C$20,IF(IF($N1805&lt;&gt;"",$N1805,$M1805)&gt;=スコアリング基準!$B$21,スコアリング基準!$C$21,IF(IF($N1805&lt;&gt;"",$N1805,$M1805)&gt;0,スコアリング基準!$C$22,0))))</f>
        <v/>
      </c>
      <c r="T1805" s="4">
        <f>IF($O1805="可",スコアリング基準!$C$23,0)</f>
        <v/>
      </c>
      <c r="U1805" s="4">
        <f>IF(OR(COUNT($K1805:$L1805)&lt;2,$K1805=0),0,IF(ABS($L1805)/$K1805&lt;=スコアリング基準!$B$24,スコアリング基準!$C$24,IF(ABS($L1805)/$K1805&lt;=スコアリング基準!$B$25,スコアリング基準!$C$25,IF(ABS($L1805)/$K1805&lt;=スコアリング基準!$B$26,スコアリング基準!$C$26,0))))</f>
        <v/>
      </c>
      <c r="V1805" s="4">
        <f>IF($P1805="なし",スコアリング基準!$C$27,0)</f>
        <v/>
      </c>
      <c r="W1805" s="4">
        <f>IF($F1805="",0,IF(ISNUMBER($F1805),IF($F1805&lt;=スコアリング基準!$B$28,スコアリング基準!$C$28,スコアリング基準!$C$29),0))</f>
        <v/>
      </c>
      <c r="X1805" s="4">
        <f>IFERROR(VLOOKUP($B1805,スコアリング基準!$A$36:$B$46,2,FALSE),0)</f>
        <v/>
      </c>
      <c r="Y1805" s="4">
        <f>SUM($S1805:$X1805)</f>
        <v/>
      </c>
      <c r="Z1805" s="4">
        <f>IF(COUNT($M1805:$N1805)=0,"データ無",IF($Y1805&gt;=スコアリング基準!$B$30,"S",IF($Y1805&gt;=スコアリング基準!$B$31,"A",IF($Y1805&gt;=スコアリング基準!$B$32,"B","C"))))</f>
        <v/>
      </c>
      <c r="AA1805">
        <f>IFERROR(INDEX(実績DB!$I$3:$I$104,MATCH($B1805&amp;$C1805,実績DB!$J$3:$J$104,0)),"")</f>
        <v/>
      </c>
    </row>
    <row r="1806">
      <c r="A1806" t="n">
        <v>1804</v>
      </c>
      <c r="B1806" t="inlineStr">
        <is>
          <t>東京</t>
        </is>
      </c>
      <c r="C1806" t="inlineStr">
        <is>
          <t>生田変電所</t>
        </is>
      </c>
      <c r="D1806" t="inlineStr">
        <is>
          <t>東京都</t>
        </is>
      </c>
      <c r="E1806" t="n">
        <v>66</v>
      </c>
      <c r="G1806" s="3" t="n">
        <v>35.615337</v>
      </c>
      <c r="H1806" s="3" t="n">
        <v>139.535365</v>
      </c>
      <c r="I1806" t="inlineStr">
        <is>
          <t>OSM実測</t>
        </is>
      </c>
      <c r="J1806" t="n">
        <v>57</v>
      </c>
      <c r="K1806" t="n">
        <v>59</v>
      </c>
      <c r="L1806" t="n">
        <v>-40</v>
      </c>
      <c r="M1806" t="n">
        <v>19</v>
      </c>
      <c r="N1806" t="n">
        <v>0</v>
      </c>
      <c r="O1806" t="inlineStr">
        <is>
          <t>不可 #3</t>
        </is>
      </c>
      <c r="P1806" t="inlineStr">
        <is>
          <t>有り</t>
        </is>
      </c>
      <c r="R1806" s="4">
        <f>IF(COUNT($M1806:$N1806)=0,"",IF(AND(IF($N1806&lt;&gt;"",$N1806,$M1806)&lt;=0,$O1806&lt;&gt;"可"),"警告",""))</f>
        <v/>
      </c>
      <c r="S1806" s="4">
        <f>IF(COUNT($M1806:$N1806)=0,0,IF(IF($N1806&lt;&gt;"",$N1806,$M1806)&gt;=スコアリング基準!$B$20,スコアリング基準!$C$20,IF(IF($N1806&lt;&gt;"",$N1806,$M1806)&gt;=スコアリング基準!$B$21,スコアリング基準!$C$21,IF(IF($N1806&lt;&gt;"",$N1806,$M1806)&gt;0,スコアリング基準!$C$22,0))))</f>
        <v/>
      </c>
      <c r="T1806" s="4">
        <f>IF($O1806="可",スコアリング基準!$C$23,0)</f>
        <v/>
      </c>
      <c r="U1806" s="4">
        <f>IF(OR(COUNT($K1806:$L1806)&lt;2,$K1806=0),0,IF(ABS($L1806)/$K1806&lt;=スコアリング基準!$B$24,スコアリング基準!$C$24,IF(ABS($L1806)/$K1806&lt;=スコアリング基準!$B$25,スコアリング基準!$C$25,IF(ABS($L1806)/$K1806&lt;=スコアリング基準!$B$26,スコアリング基準!$C$26,0))))</f>
        <v/>
      </c>
      <c r="V1806" s="4">
        <f>IF($P1806="なし",スコアリング基準!$C$27,0)</f>
        <v/>
      </c>
      <c r="W1806" s="4">
        <f>IF($F1806="",0,IF(ISNUMBER($F1806),IF($F1806&lt;=スコアリング基準!$B$28,スコアリング基準!$C$28,スコアリング基準!$C$29),0))</f>
        <v/>
      </c>
      <c r="X1806" s="4">
        <f>IFERROR(VLOOKUP($B1806,スコアリング基準!$A$36:$B$46,2,FALSE),0)</f>
        <v/>
      </c>
      <c r="Y1806" s="4">
        <f>SUM($S1806:$X1806)</f>
        <v/>
      </c>
      <c r="Z1806" s="4">
        <f>IF(COUNT($M1806:$N1806)=0,"データ無",IF($Y1806&gt;=スコアリング基準!$B$30,"S",IF($Y1806&gt;=スコアリング基準!$B$31,"A",IF($Y1806&gt;=スコアリング基準!$B$32,"B","C"))))</f>
        <v/>
      </c>
      <c r="AA1806">
        <f>IFERROR(INDEX(実績DB!$I$3:$I$104,MATCH($B1806&amp;$C1806,実績DB!$J$3:$J$104,0)),"")</f>
        <v/>
      </c>
    </row>
    <row r="1807">
      <c r="A1807" t="n">
        <v>1805</v>
      </c>
      <c r="B1807" t="inlineStr">
        <is>
          <t>東京</t>
        </is>
      </c>
      <c r="C1807" t="inlineStr">
        <is>
          <t>田口発電所変電設備</t>
        </is>
      </c>
      <c r="D1807" t="inlineStr">
        <is>
          <t>群馬県</t>
        </is>
      </c>
      <c r="E1807" t="n">
        <v>66</v>
      </c>
      <c r="G1807" s="3" t="n">
        <v>36.450851</v>
      </c>
      <c r="H1807" s="3" t="n">
        <v>139.0427</v>
      </c>
      <c r="I1807" t="inlineStr">
        <is>
          <t>OSM実測</t>
        </is>
      </c>
      <c r="R1807" s="4">
        <f>IF(COUNT($M1807:$N1807)=0,"",IF(AND(IF($N1807&lt;&gt;"",$N1807,$M1807)&lt;=0,$O1807&lt;&gt;"可"),"警告",""))</f>
        <v/>
      </c>
      <c r="S1807" s="4">
        <f>IF(COUNT($M1807:$N1807)=0,0,IF(IF($N1807&lt;&gt;"",$N1807,$M1807)&gt;=スコアリング基準!$B$20,スコアリング基準!$C$20,IF(IF($N1807&lt;&gt;"",$N1807,$M1807)&gt;=スコアリング基準!$B$21,スコアリング基準!$C$21,IF(IF($N1807&lt;&gt;"",$N1807,$M1807)&gt;0,スコアリング基準!$C$22,0))))</f>
        <v/>
      </c>
      <c r="T1807" s="4">
        <f>IF($O1807="可",スコアリング基準!$C$23,0)</f>
        <v/>
      </c>
      <c r="U1807" s="4">
        <f>IF(OR(COUNT($K1807:$L1807)&lt;2,$K1807=0),0,IF(ABS($L1807)/$K1807&lt;=スコアリング基準!$B$24,スコアリング基準!$C$24,IF(ABS($L1807)/$K1807&lt;=スコアリング基準!$B$25,スコアリング基準!$C$25,IF(ABS($L1807)/$K1807&lt;=スコアリング基準!$B$26,スコアリング基準!$C$26,0))))</f>
        <v/>
      </c>
      <c r="V1807" s="4">
        <f>IF($P1807="なし",スコアリング基準!$C$27,0)</f>
        <v/>
      </c>
      <c r="W1807" s="4">
        <f>IF($F1807="",0,IF(ISNUMBER($F1807),IF($F1807&lt;=スコアリング基準!$B$28,スコアリング基準!$C$28,スコアリング基準!$C$29),0))</f>
        <v/>
      </c>
      <c r="X1807" s="4">
        <f>IFERROR(VLOOKUP($B1807,スコアリング基準!$A$36:$B$46,2,FALSE),0)</f>
        <v/>
      </c>
      <c r="Y1807" s="4">
        <f>SUM($S1807:$X1807)</f>
        <v/>
      </c>
      <c r="Z1807" s="4">
        <f>IF(COUNT($M1807:$N1807)=0,"データ無",IF($Y1807&gt;=スコアリング基準!$B$30,"S",IF($Y1807&gt;=スコアリング基準!$B$31,"A",IF($Y1807&gt;=スコアリング基準!$B$32,"B","C"))))</f>
        <v/>
      </c>
      <c r="AA1807">
        <f>IFERROR(INDEX(実績DB!$I$3:$I$104,MATCH($B1807&amp;$C1807,実績DB!$J$3:$J$104,0)),"")</f>
        <v/>
      </c>
    </row>
    <row r="1808">
      <c r="A1808" t="n">
        <v>1806</v>
      </c>
      <c r="B1808" t="inlineStr">
        <is>
          <t>東京</t>
        </is>
      </c>
      <c r="C1808" t="inlineStr">
        <is>
          <t>田名変電所</t>
        </is>
      </c>
      <c r="D1808" t="inlineStr">
        <is>
          <t>神奈川県</t>
        </is>
      </c>
      <c r="E1808" t="n">
        <v>66</v>
      </c>
      <c r="G1808" s="3" t="n">
        <v>35.558442</v>
      </c>
      <c r="H1808" s="3" t="n">
        <v>139.34147</v>
      </c>
      <c r="I1808" t="inlineStr">
        <is>
          <t>OSM実測</t>
        </is>
      </c>
      <c r="J1808" t="n">
        <v>57</v>
      </c>
      <c r="K1808" t="n">
        <v>59</v>
      </c>
      <c r="L1808" t="n">
        <v>-40</v>
      </c>
      <c r="M1808" t="n">
        <v>19</v>
      </c>
      <c r="N1808" t="n">
        <v>0</v>
      </c>
      <c r="O1808" t="inlineStr">
        <is>
          <t>不可 #3</t>
        </is>
      </c>
      <c r="P1808" t="inlineStr">
        <is>
          <t>有り</t>
        </is>
      </c>
      <c r="R1808" s="4">
        <f>IF(COUNT($M1808:$N1808)=0,"",IF(AND(IF($N1808&lt;&gt;"",$N1808,$M1808)&lt;=0,$O1808&lt;&gt;"可"),"警告",""))</f>
        <v/>
      </c>
      <c r="S1808" s="4">
        <f>IF(COUNT($M1808:$N1808)=0,0,IF(IF($N1808&lt;&gt;"",$N1808,$M1808)&gt;=スコアリング基準!$B$20,スコアリング基準!$C$20,IF(IF($N1808&lt;&gt;"",$N1808,$M1808)&gt;=スコアリング基準!$B$21,スコアリング基準!$C$21,IF(IF($N1808&lt;&gt;"",$N1808,$M1808)&gt;0,スコアリング基準!$C$22,0))))</f>
        <v/>
      </c>
      <c r="T1808" s="4">
        <f>IF($O1808="可",スコアリング基準!$C$23,0)</f>
        <v/>
      </c>
      <c r="U1808" s="4">
        <f>IF(OR(COUNT($K1808:$L1808)&lt;2,$K1808=0),0,IF(ABS($L1808)/$K1808&lt;=スコアリング基準!$B$24,スコアリング基準!$C$24,IF(ABS($L1808)/$K1808&lt;=スコアリング基準!$B$25,スコアリング基準!$C$25,IF(ABS($L1808)/$K1808&lt;=スコアリング基準!$B$26,スコアリング基準!$C$26,0))))</f>
        <v/>
      </c>
      <c r="V1808" s="4">
        <f>IF($P1808="なし",スコアリング基準!$C$27,0)</f>
        <v/>
      </c>
      <c r="W1808" s="4">
        <f>IF($F1808="",0,IF(ISNUMBER($F1808),IF($F1808&lt;=スコアリング基準!$B$28,スコアリング基準!$C$28,スコアリング基準!$C$29),0))</f>
        <v/>
      </c>
      <c r="X1808" s="4">
        <f>IFERROR(VLOOKUP($B1808,スコアリング基準!$A$36:$B$46,2,FALSE),0)</f>
        <v/>
      </c>
      <c r="Y1808" s="4">
        <f>SUM($S1808:$X1808)</f>
        <v/>
      </c>
      <c r="Z1808" s="4">
        <f>IF(COUNT($M1808:$N1808)=0,"データ無",IF($Y1808&gt;=スコアリング基準!$B$30,"S",IF($Y1808&gt;=スコアリング基準!$B$31,"A",IF($Y1808&gt;=スコアリング基準!$B$32,"B","C"))))</f>
        <v/>
      </c>
      <c r="AA1808">
        <f>IFERROR(INDEX(実績DB!$I$3:$I$104,MATCH($B1808&amp;$C1808,実績DB!$J$3:$J$104,0)),"")</f>
        <v/>
      </c>
    </row>
    <row r="1809">
      <c r="A1809" t="n">
        <v>1807</v>
      </c>
      <c r="B1809" t="inlineStr">
        <is>
          <t>東京</t>
        </is>
      </c>
      <c r="C1809" t="inlineStr">
        <is>
          <t>田島変電所</t>
        </is>
      </c>
      <c r="D1809" t="inlineStr">
        <is>
          <t>埼玉県</t>
        </is>
      </c>
      <c r="E1809" t="n">
        <v>66</v>
      </c>
      <c r="G1809" s="3" t="n">
        <v>35.851138</v>
      </c>
      <c r="H1809" s="3" t="n">
        <v>139.636437</v>
      </c>
      <c r="I1809" t="inlineStr">
        <is>
          <t>OSM実測</t>
        </is>
      </c>
      <c r="J1809" t="n">
        <v>57</v>
      </c>
      <c r="K1809" t="n">
        <v>59</v>
      </c>
      <c r="L1809" t="n">
        <v>-40</v>
      </c>
      <c r="M1809" t="n">
        <v>19</v>
      </c>
      <c r="N1809" t="n">
        <v>19</v>
      </c>
      <c r="O1809" t="inlineStr">
        <is>
          <t>不可 #3</t>
        </is>
      </c>
      <c r="P1809" t="inlineStr">
        <is>
          <t>なし</t>
        </is>
      </c>
      <c r="R1809" s="4">
        <f>IF(COUNT($M1809:$N1809)=0,"",IF(AND(IF($N1809&lt;&gt;"",$N1809,$M1809)&lt;=0,$O1809&lt;&gt;"可"),"警告",""))</f>
        <v/>
      </c>
      <c r="S1809" s="4">
        <f>IF(COUNT($M1809:$N1809)=0,0,IF(IF($N1809&lt;&gt;"",$N1809,$M1809)&gt;=スコアリング基準!$B$20,スコアリング基準!$C$20,IF(IF($N1809&lt;&gt;"",$N1809,$M1809)&gt;=スコアリング基準!$B$21,スコアリング基準!$C$21,IF(IF($N1809&lt;&gt;"",$N1809,$M1809)&gt;0,スコアリング基準!$C$22,0))))</f>
        <v/>
      </c>
      <c r="T1809" s="4">
        <f>IF($O1809="可",スコアリング基準!$C$23,0)</f>
        <v/>
      </c>
      <c r="U1809" s="4">
        <f>IF(OR(COUNT($K1809:$L1809)&lt;2,$K1809=0),0,IF(ABS($L1809)/$K1809&lt;=スコアリング基準!$B$24,スコアリング基準!$C$24,IF(ABS($L1809)/$K1809&lt;=スコアリング基準!$B$25,スコアリング基準!$C$25,IF(ABS($L1809)/$K1809&lt;=スコアリング基準!$B$26,スコアリング基準!$C$26,0))))</f>
        <v/>
      </c>
      <c r="V1809" s="4">
        <f>IF($P1809="なし",スコアリング基準!$C$27,0)</f>
        <v/>
      </c>
      <c r="W1809" s="4">
        <f>IF($F1809="",0,IF(ISNUMBER($F1809),IF($F1809&lt;=スコアリング基準!$B$28,スコアリング基準!$C$28,スコアリング基準!$C$29),0))</f>
        <v/>
      </c>
      <c r="X1809" s="4">
        <f>IFERROR(VLOOKUP($B1809,スコアリング基準!$A$36:$B$46,2,FALSE),0)</f>
        <v/>
      </c>
      <c r="Y1809" s="4">
        <f>SUM($S1809:$X1809)</f>
        <v/>
      </c>
      <c r="Z1809" s="4">
        <f>IF(COUNT($M1809:$N1809)=0,"データ無",IF($Y1809&gt;=スコアリング基準!$B$30,"S",IF($Y1809&gt;=スコアリング基準!$B$31,"A",IF($Y1809&gt;=スコアリング基準!$B$32,"B","C"))))</f>
        <v/>
      </c>
      <c r="AA1809">
        <f>IFERROR(INDEX(実績DB!$I$3:$I$104,MATCH($B1809&amp;$C1809,実績DB!$J$3:$J$104,0)),"")</f>
        <v/>
      </c>
    </row>
    <row r="1810">
      <c r="A1810" t="n">
        <v>1808</v>
      </c>
      <c r="B1810" t="inlineStr">
        <is>
          <t>東京</t>
        </is>
      </c>
      <c r="C1810" t="inlineStr">
        <is>
          <t>田島町変電所</t>
        </is>
      </c>
      <c r="D1810" t="inlineStr">
        <is>
          <t>栃木県</t>
        </is>
      </c>
      <c r="E1810" t="n">
        <v>66</v>
      </c>
      <c r="G1810" s="3" t="n">
        <v>36.300295</v>
      </c>
      <c r="H1810" s="3" t="n">
        <v>139.560284</v>
      </c>
      <c r="I1810" t="inlineStr">
        <is>
          <t>OSM実測</t>
        </is>
      </c>
      <c r="J1810" t="n">
        <v>38</v>
      </c>
      <c r="K1810" t="n">
        <v>39</v>
      </c>
      <c r="L1810" t="n">
        <v>-38</v>
      </c>
      <c r="M1810" t="n">
        <v>1</v>
      </c>
      <c r="N1810" t="n">
        <v>0</v>
      </c>
      <c r="O1810" t="inlineStr">
        <is>
          <t>不可 #3</t>
        </is>
      </c>
      <c r="P1810" t="inlineStr">
        <is>
          <t>有り</t>
        </is>
      </c>
      <c r="R1810" s="4">
        <f>IF(COUNT($M1810:$N1810)=0,"",IF(AND(IF($N1810&lt;&gt;"",$N1810,$M1810)&lt;=0,$O1810&lt;&gt;"可"),"警告",""))</f>
        <v/>
      </c>
      <c r="S1810" s="4">
        <f>IF(COUNT($M1810:$N1810)=0,0,IF(IF($N1810&lt;&gt;"",$N1810,$M1810)&gt;=スコアリング基準!$B$20,スコアリング基準!$C$20,IF(IF($N1810&lt;&gt;"",$N1810,$M1810)&gt;=スコアリング基準!$B$21,スコアリング基準!$C$21,IF(IF($N1810&lt;&gt;"",$N1810,$M1810)&gt;0,スコアリング基準!$C$22,0))))</f>
        <v/>
      </c>
      <c r="T1810" s="4">
        <f>IF($O1810="可",スコアリング基準!$C$23,0)</f>
        <v/>
      </c>
      <c r="U1810" s="4">
        <f>IF(OR(COUNT($K1810:$L1810)&lt;2,$K1810=0),0,IF(ABS($L1810)/$K1810&lt;=スコアリング基準!$B$24,スコアリング基準!$C$24,IF(ABS($L1810)/$K1810&lt;=スコアリング基準!$B$25,スコアリング基準!$C$25,IF(ABS($L1810)/$K1810&lt;=スコアリング基準!$B$26,スコアリング基準!$C$26,0))))</f>
        <v/>
      </c>
      <c r="V1810" s="4">
        <f>IF($P1810="なし",スコアリング基準!$C$27,0)</f>
        <v/>
      </c>
      <c r="W1810" s="4">
        <f>IF($F1810="",0,IF(ISNUMBER($F1810),IF($F1810&lt;=スコアリング基準!$B$28,スコアリング基準!$C$28,スコアリング基準!$C$29),0))</f>
        <v/>
      </c>
      <c r="X1810" s="4">
        <f>IFERROR(VLOOKUP($B1810,スコアリング基準!$A$36:$B$46,2,FALSE),0)</f>
        <v/>
      </c>
      <c r="Y1810" s="4">
        <f>SUM($S1810:$X1810)</f>
        <v/>
      </c>
      <c r="Z1810" s="4">
        <f>IF(COUNT($M1810:$N1810)=0,"データ無",IF($Y1810&gt;=スコアリング基準!$B$30,"S",IF($Y1810&gt;=スコアリング基準!$B$31,"A",IF($Y1810&gt;=スコアリング基準!$B$32,"B","C"))))</f>
        <v/>
      </c>
      <c r="AA1810">
        <f>IFERROR(INDEX(実績DB!$I$3:$I$104,MATCH($B1810&amp;$C1810,実績DB!$J$3:$J$104,0)),"")</f>
        <v/>
      </c>
    </row>
    <row r="1811">
      <c r="A1811" t="n">
        <v>1809</v>
      </c>
      <c r="B1811" t="inlineStr">
        <is>
          <t>東京</t>
        </is>
      </c>
      <c r="C1811" t="inlineStr">
        <is>
          <t>田柄変電所</t>
        </is>
      </c>
      <c r="D1811" t="inlineStr">
        <is>
          <t>埼玉県</t>
        </is>
      </c>
      <c r="E1811" t="n">
        <v>66</v>
      </c>
      <c r="G1811" s="3" t="n">
        <v>35.756862</v>
      </c>
      <c r="H1811" s="3" t="n">
        <v>139.649847</v>
      </c>
      <c r="I1811" t="inlineStr">
        <is>
          <t>OSM実測</t>
        </is>
      </c>
      <c r="J1811" t="n">
        <v>57</v>
      </c>
      <c r="K1811" t="n">
        <v>59</v>
      </c>
      <c r="L1811" t="n">
        <v>-40</v>
      </c>
      <c r="M1811" t="n">
        <v>19</v>
      </c>
      <c r="N1811" t="n">
        <v>19</v>
      </c>
      <c r="O1811" t="inlineStr">
        <is>
          <t>不可 #3</t>
        </is>
      </c>
      <c r="P1811" t="inlineStr">
        <is>
          <t>なし</t>
        </is>
      </c>
      <c r="R1811" s="4">
        <f>IF(COUNT($M1811:$N1811)=0,"",IF(AND(IF($N1811&lt;&gt;"",$N1811,$M1811)&lt;=0,$O1811&lt;&gt;"可"),"警告",""))</f>
        <v/>
      </c>
      <c r="S1811" s="4">
        <f>IF(COUNT($M1811:$N1811)=0,0,IF(IF($N1811&lt;&gt;"",$N1811,$M1811)&gt;=スコアリング基準!$B$20,スコアリング基準!$C$20,IF(IF($N1811&lt;&gt;"",$N1811,$M1811)&gt;=スコアリング基準!$B$21,スコアリング基準!$C$21,IF(IF($N1811&lt;&gt;"",$N1811,$M1811)&gt;0,スコアリング基準!$C$22,0))))</f>
        <v/>
      </c>
      <c r="T1811" s="4">
        <f>IF($O1811="可",スコアリング基準!$C$23,0)</f>
        <v/>
      </c>
      <c r="U1811" s="4">
        <f>IF(OR(COUNT($K1811:$L1811)&lt;2,$K1811=0),0,IF(ABS($L1811)/$K1811&lt;=スコアリング基準!$B$24,スコアリング基準!$C$24,IF(ABS($L1811)/$K1811&lt;=スコアリング基準!$B$25,スコアリング基準!$C$25,IF(ABS($L1811)/$K1811&lt;=スコアリング基準!$B$26,スコアリング基準!$C$26,0))))</f>
        <v/>
      </c>
      <c r="V1811" s="4">
        <f>IF($P1811="なし",スコアリング基準!$C$27,0)</f>
        <v/>
      </c>
      <c r="W1811" s="4">
        <f>IF($F1811="",0,IF(ISNUMBER($F1811),IF($F1811&lt;=スコアリング基準!$B$28,スコアリング基準!$C$28,スコアリング基準!$C$29),0))</f>
        <v/>
      </c>
      <c r="X1811" s="4">
        <f>IFERROR(VLOOKUP($B1811,スコアリング基準!$A$36:$B$46,2,FALSE),0)</f>
        <v/>
      </c>
      <c r="Y1811" s="4">
        <f>SUM($S1811:$X1811)</f>
        <v/>
      </c>
      <c r="Z1811" s="4">
        <f>IF(COUNT($M1811:$N1811)=0,"データ無",IF($Y1811&gt;=スコアリング基準!$B$30,"S",IF($Y1811&gt;=スコアリング基準!$B$31,"A",IF($Y1811&gt;=スコアリング基準!$B$32,"B","C"))))</f>
        <v/>
      </c>
      <c r="AA1811">
        <f>IFERROR(INDEX(実績DB!$I$3:$I$104,MATCH($B1811&amp;$C1811,実績DB!$J$3:$J$104,0)),"")</f>
        <v/>
      </c>
    </row>
    <row r="1812">
      <c r="A1812" t="n">
        <v>1810</v>
      </c>
      <c r="B1812" t="inlineStr">
        <is>
          <t>東京</t>
        </is>
      </c>
      <c r="C1812" t="inlineStr">
        <is>
          <t>田沼変電所</t>
        </is>
      </c>
      <c r="D1812" t="inlineStr">
        <is>
          <t>栃木県</t>
        </is>
      </c>
      <c r="E1812" t="n">
        <v>66</v>
      </c>
      <c r="G1812" s="3" t="n">
        <v>36.355548</v>
      </c>
      <c r="H1812" s="3" t="n">
        <v>139.576745</v>
      </c>
      <c r="I1812" t="inlineStr">
        <is>
          <t>OSM実測</t>
        </is>
      </c>
      <c r="J1812" t="n">
        <v>57</v>
      </c>
      <c r="K1812" t="n">
        <v>59</v>
      </c>
      <c r="L1812" t="n">
        <v>-59</v>
      </c>
      <c r="M1812" t="n">
        <v>0</v>
      </c>
      <c r="N1812" t="n">
        <v>0</v>
      </c>
      <c r="O1812" t="inlineStr">
        <is>
          <t>不可 #3</t>
        </is>
      </c>
      <c r="P1812" t="inlineStr">
        <is>
          <t>有り</t>
        </is>
      </c>
      <c r="R1812" s="4">
        <f>IF(COUNT($M1812:$N1812)=0,"",IF(AND(IF($N1812&lt;&gt;"",$N1812,$M1812)&lt;=0,$O1812&lt;&gt;"可"),"警告",""))</f>
        <v/>
      </c>
      <c r="S1812" s="4">
        <f>IF(COUNT($M1812:$N1812)=0,0,IF(IF($N1812&lt;&gt;"",$N1812,$M1812)&gt;=スコアリング基準!$B$20,スコアリング基準!$C$20,IF(IF($N1812&lt;&gt;"",$N1812,$M1812)&gt;=スコアリング基準!$B$21,スコアリング基準!$C$21,IF(IF($N1812&lt;&gt;"",$N1812,$M1812)&gt;0,スコアリング基準!$C$22,0))))</f>
        <v/>
      </c>
      <c r="T1812" s="4">
        <f>IF($O1812="可",スコアリング基準!$C$23,0)</f>
        <v/>
      </c>
      <c r="U1812" s="4">
        <f>IF(OR(COUNT($K1812:$L1812)&lt;2,$K1812=0),0,IF(ABS($L1812)/$K1812&lt;=スコアリング基準!$B$24,スコアリング基準!$C$24,IF(ABS($L1812)/$K1812&lt;=スコアリング基準!$B$25,スコアリング基準!$C$25,IF(ABS($L1812)/$K1812&lt;=スコアリング基準!$B$26,スコアリング基準!$C$26,0))))</f>
        <v/>
      </c>
      <c r="V1812" s="4">
        <f>IF($P1812="なし",スコアリング基準!$C$27,0)</f>
        <v/>
      </c>
      <c r="W1812" s="4">
        <f>IF($F1812="",0,IF(ISNUMBER($F1812),IF($F1812&lt;=スコアリング基準!$B$28,スコアリング基準!$C$28,スコアリング基準!$C$29),0))</f>
        <v/>
      </c>
      <c r="X1812" s="4">
        <f>IFERROR(VLOOKUP($B1812,スコアリング基準!$A$36:$B$46,2,FALSE),0)</f>
        <v/>
      </c>
      <c r="Y1812" s="4">
        <f>SUM($S1812:$X1812)</f>
        <v/>
      </c>
      <c r="Z1812" s="4">
        <f>IF(COUNT($M1812:$N1812)=0,"データ無",IF($Y1812&gt;=スコアリング基準!$B$30,"S",IF($Y1812&gt;=スコアリング基準!$B$31,"A",IF($Y1812&gt;=スコアリング基準!$B$32,"B","C"))))</f>
        <v/>
      </c>
      <c r="AA1812">
        <f>IFERROR(INDEX(実績DB!$I$3:$I$104,MATCH($B1812&amp;$C1812,実績DB!$J$3:$J$104,0)),"")</f>
        <v/>
      </c>
    </row>
    <row r="1813">
      <c r="A1813" t="n">
        <v>1811</v>
      </c>
      <c r="B1813" t="inlineStr">
        <is>
          <t>東京</t>
        </is>
      </c>
      <c r="C1813" t="inlineStr">
        <is>
          <t>町田変電所</t>
        </is>
      </c>
      <c r="D1813" t="inlineStr">
        <is>
          <t>東京都</t>
        </is>
      </c>
      <c r="E1813" t="n">
        <v>66</v>
      </c>
      <c r="G1813" s="3" t="n">
        <v>35.533739</v>
      </c>
      <c r="H1813" s="3" t="n">
        <v>139.457348</v>
      </c>
      <c r="I1813" t="inlineStr">
        <is>
          <t>OSM実測</t>
        </is>
      </c>
      <c r="J1813" t="n">
        <v>76</v>
      </c>
      <c r="K1813" t="n">
        <v>79</v>
      </c>
      <c r="L1813" t="n">
        <v>-60</v>
      </c>
      <c r="M1813" t="n">
        <v>19</v>
      </c>
      <c r="N1813" t="n">
        <v>0</v>
      </c>
      <c r="O1813" t="inlineStr">
        <is>
          <t>不可 #3</t>
        </is>
      </c>
      <c r="P1813" t="inlineStr">
        <is>
          <t>有り</t>
        </is>
      </c>
      <c r="R1813" s="4">
        <f>IF(COUNT($M1813:$N1813)=0,"",IF(AND(IF($N1813&lt;&gt;"",$N1813,$M1813)&lt;=0,$O1813&lt;&gt;"可"),"警告",""))</f>
        <v/>
      </c>
      <c r="S1813" s="4">
        <f>IF(COUNT($M1813:$N1813)=0,0,IF(IF($N1813&lt;&gt;"",$N1813,$M1813)&gt;=スコアリング基準!$B$20,スコアリング基準!$C$20,IF(IF($N1813&lt;&gt;"",$N1813,$M1813)&gt;=スコアリング基準!$B$21,スコアリング基準!$C$21,IF(IF($N1813&lt;&gt;"",$N1813,$M1813)&gt;0,スコアリング基準!$C$22,0))))</f>
        <v/>
      </c>
      <c r="T1813" s="4">
        <f>IF($O1813="可",スコアリング基準!$C$23,0)</f>
        <v/>
      </c>
      <c r="U1813" s="4">
        <f>IF(OR(COUNT($K1813:$L1813)&lt;2,$K1813=0),0,IF(ABS($L1813)/$K1813&lt;=スコアリング基準!$B$24,スコアリング基準!$C$24,IF(ABS($L1813)/$K1813&lt;=スコアリング基準!$B$25,スコアリング基準!$C$25,IF(ABS($L1813)/$K1813&lt;=スコアリング基準!$B$26,スコアリング基準!$C$26,0))))</f>
        <v/>
      </c>
      <c r="V1813" s="4">
        <f>IF($P1813="なし",スコアリング基準!$C$27,0)</f>
        <v/>
      </c>
      <c r="W1813" s="4">
        <f>IF($F1813="",0,IF(ISNUMBER($F1813),IF($F1813&lt;=スコアリング基準!$B$28,スコアリング基準!$C$28,スコアリング基準!$C$29),0))</f>
        <v/>
      </c>
      <c r="X1813" s="4">
        <f>IFERROR(VLOOKUP($B1813,スコアリング基準!$A$36:$B$46,2,FALSE),0)</f>
        <v/>
      </c>
      <c r="Y1813" s="4">
        <f>SUM($S1813:$X1813)</f>
        <v/>
      </c>
      <c r="Z1813" s="4">
        <f>IF(COUNT($M1813:$N1813)=0,"データ無",IF($Y1813&gt;=スコアリング基準!$B$30,"S",IF($Y1813&gt;=スコアリング基準!$B$31,"A",IF($Y1813&gt;=スコアリング基準!$B$32,"B","C"))))</f>
        <v/>
      </c>
      <c r="AA1813">
        <f>IFERROR(INDEX(実績DB!$I$3:$I$104,MATCH($B1813&amp;$C1813,実績DB!$J$3:$J$104,0)),"")</f>
        <v/>
      </c>
    </row>
    <row r="1814">
      <c r="A1814" t="n">
        <v>1812</v>
      </c>
      <c r="B1814" t="inlineStr">
        <is>
          <t>東京</t>
        </is>
      </c>
      <c r="C1814" t="inlineStr">
        <is>
          <t>白井変電所</t>
        </is>
      </c>
      <c r="D1814" t="inlineStr">
        <is>
          <t>千葉県</t>
        </is>
      </c>
      <c r="E1814" t="n">
        <v>66</v>
      </c>
      <c r="G1814" s="3" t="n">
        <v>35.80546</v>
      </c>
      <c r="H1814" s="3" t="n">
        <v>140.034824</v>
      </c>
      <c r="I1814" t="inlineStr">
        <is>
          <t>OSM実測</t>
        </is>
      </c>
      <c r="J1814" t="n">
        <v>52</v>
      </c>
      <c r="K1814" t="n">
        <v>54</v>
      </c>
      <c r="L1814" t="n">
        <v>-48</v>
      </c>
      <c r="M1814" t="n">
        <v>6</v>
      </c>
      <c r="N1814" t="n">
        <v>0</v>
      </c>
      <c r="O1814" t="inlineStr">
        <is>
          <t>不可 #3</t>
        </is>
      </c>
      <c r="P1814" t="inlineStr">
        <is>
          <t>有り</t>
        </is>
      </c>
      <c r="R1814" s="4">
        <f>IF(COUNT($M1814:$N1814)=0,"",IF(AND(IF($N1814&lt;&gt;"",$N1814,$M1814)&lt;=0,$O1814&lt;&gt;"可"),"警告",""))</f>
        <v/>
      </c>
      <c r="S1814" s="4">
        <f>IF(COUNT($M1814:$N1814)=0,0,IF(IF($N1814&lt;&gt;"",$N1814,$M1814)&gt;=スコアリング基準!$B$20,スコアリング基準!$C$20,IF(IF($N1814&lt;&gt;"",$N1814,$M1814)&gt;=スコアリング基準!$B$21,スコアリング基準!$C$21,IF(IF($N1814&lt;&gt;"",$N1814,$M1814)&gt;0,スコアリング基準!$C$22,0))))</f>
        <v/>
      </c>
      <c r="T1814" s="4">
        <f>IF($O1814="可",スコアリング基準!$C$23,0)</f>
        <v/>
      </c>
      <c r="U1814" s="4">
        <f>IF(OR(COUNT($K1814:$L1814)&lt;2,$K1814=0),0,IF(ABS($L1814)/$K1814&lt;=スコアリング基準!$B$24,スコアリング基準!$C$24,IF(ABS($L1814)/$K1814&lt;=スコアリング基準!$B$25,スコアリング基準!$C$25,IF(ABS($L1814)/$K1814&lt;=スコアリング基準!$B$26,スコアリング基準!$C$26,0))))</f>
        <v/>
      </c>
      <c r="V1814" s="4">
        <f>IF($P1814="なし",スコアリング基準!$C$27,0)</f>
        <v/>
      </c>
      <c r="W1814" s="4">
        <f>IF($F1814="",0,IF(ISNUMBER($F1814),IF($F1814&lt;=スコアリング基準!$B$28,スコアリング基準!$C$28,スコアリング基準!$C$29),0))</f>
        <v/>
      </c>
      <c r="X1814" s="4">
        <f>IFERROR(VLOOKUP($B1814,スコアリング基準!$A$36:$B$46,2,FALSE),0)</f>
        <v/>
      </c>
      <c r="Y1814" s="4">
        <f>SUM($S1814:$X1814)</f>
        <v/>
      </c>
      <c r="Z1814" s="4">
        <f>IF(COUNT($M1814:$N1814)=0,"データ無",IF($Y1814&gt;=スコアリング基準!$B$30,"S",IF($Y1814&gt;=スコアリング基準!$B$31,"A",IF($Y1814&gt;=スコアリング基準!$B$32,"B","C"))))</f>
        <v/>
      </c>
      <c r="AA1814">
        <f>IFERROR(INDEX(実績DB!$I$3:$I$104,MATCH($B1814&amp;$C1814,実績DB!$J$3:$J$104,0)),"")</f>
        <v/>
      </c>
    </row>
    <row r="1815">
      <c r="A1815" t="n">
        <v>1813</v>
      </c>
      <c r="B1815" t="inlineStr">
        <is>
          <t>東京</t>
        </is>
      </c>
      <c r="C1815" t="inlineStr">
        <is>
          <t>白子変電所</t>
        </is>
      </c>
      <c r="D1815" t="inlineStr">
        <is>
          <t>埼玉県</t>
        </is>
      </c>
      <c r="E1815" t="n">
        <v>66</v>
      </c>
      <c r="G1815" s="3" t="n">
        <v>35.781076</v>
      </c>
      <c r="H1815" s="3" t="n">
        <v>139.62727</v>
      </c>
      <c r="I1815" t="inlineStr">
        <is>
          <t>OSM実測</t>
        </is>
      </c>
      <c r="J1815" t="n">
        <v>57</v>
      </c>
      <c r="K1815" t="n">
        <v>59</v>
      </c>
      <c r="L1815" t="n">
        <v>-40</v>
      </c>
      <c r="M1815" t="n">
        <v>19</v>
      </c>
      <c r="N1815" t="n">
        <v>0</v>
      </c>
      <c r="O1815" t="inlineStr">
        <is>
          <t>不可 #3</t>
        </is>
      </c>
      <c r="P1815" t="inlineStr">
        <is>
          <t>有り</t>
        </is>
      </c>
      <c r="R1815" s="4">
        <f>IF(COUNT($M1815:$N1815)=0,"",IF(AND(IF($N1815&lt;&gt;"",$N1815,$M1815)&lt;=0,$O1815&lt;&gt;"可"),"警告",""))</f>
        <v/>
      </c>
      <c r="S1815" s="4">
        <f>IF(COUNT($M1815:$N1815)=0,0,IF(IF($N1815&lt;&gt;"",$N1815,$M1815)&gt;=スコアリング基準!$B$20,スコアリング基準!$C$20,IF(IF($N1815&lt;&gt;"",$N1815,$M1815)&gt;=スコアリング基準!$B$21,スコアリング基準!$C$21,IF(IF($N1815&lt;&gt;"",$N1815,$M1815)&gt;0,スコアリング基準!$C$22,0))))</f>
        <v/>
      </c>
      <c r="T1815" s="4">
        <f>IF($O1815="可",スコアリング基準!$C$23,0)</f>
        <v/>
      </c>
      <c r="U1815" s="4">
        <f>IF(OR(COUNT($K1815:$L1815)&lt;2,$K1815=0),0,IF(ABS($L1815)/$K1815&lt;=スコアリング基準!$B$24,スコアリング基準!$C$24,IF(ABS($L1815)/$K1815&lt;=スコアリング基準!$B$25,スコアリング基準!$C$25,IF(ABS($L1815)/$K1815&lt;=スコアリング基準!$B$26,スコアリング基準!$C$26,0))))</f>
        <v/>
      </c>
      <c r="V1815" s="4">
        <f>IF($P1815="なし",スコアリング基準!$C$27,0)</f>
        <v/>
      </c>
      <c r="W1815" s="4">
        <f>IF($F1815="",0,IF(ISNUMBER($F1815),IF($F1815&lt;=スコアリング基準!$B$28,スコアリング基準!$C$28,スコアリング基準!$C$29),0))</f>
        <v/>
      </c>
      <c r="X1815" s="4">
        <f>IFERROR(VLOOKUP($B1815,スコアリング基準!$A$36:$B$46,2,FALSE),0)</f>
        <v/>
      </c>
      <c r="Y1815" s="4">
        <f>SUM($S1815:$X1815)</f>
        <v/>
      </c>
      <c r="Z1815" s="4">
        <f>IF(COUNT($M1815:$N1815)=0,"データ無",IF($Y1815&gt;=スコアリング基準!$B$30,"S",IF($Y1815&gt;=スコアリング基準!$B$31,"A",IF($Y1815&gt;=スコアリング基準!$B$32,"B","C"))))</f>
        <v/>
      </c>
      <c r="AA1815">
        <f>IFERROR(INDEX(実績DB!$I$3:$I$104,MATCH($B1815&amp;$C1815,実績DB!$J$3:$J$104,0)),"")</f>
        <v/>
      </c>
    </row>
    <row r="1816">
      <c r="A1816" t="n">
        <v>1814</v>
      </c>
      <c r="B1816" t="inlineStr">
        <is>
          <t>東京</t>
        </is>
      </c>
      <c r="C1816" t="inlineStr">
        <is>
          <t>白岡変電所</t>
        </is>
      </c>
      <c r="D1816" t="inlineStr">
        <is>
          <t>埼玉県</t>
        </is>
      </c>
      <c r="E1816" t="n">
        <v>66</v>
      </c>
      <c r="G1816" s="3" t="n">
        <v>36.021243</v>
      </c>
      <c r="H1816" s="3" t="n">
        <v>139.67537</v>
      </c>
      <c r="I1816" t="inlineStr">
        <is>
          <t>OSM実測</t>
        </is>
      </c>
      <c r="J1816" t="n">
        <v>47</v>
      </c>
      <c r="K1816" t="n">
        <v>49</v>
      </c>
      <c r="L1816" t="n">
        <v>-40</v>
      </c>
      <c r="M1816" t="n">
        <v>9</v>
      </c>
      <c r="N1816" t="n">
        <v>9</v>
      </c>
      <c r="O1816" t="inlineStr">
        <is>
          <t>不可 #3</t>
        </is>
      </c>
      <c r="P1816" t="inlineStr">
        <is>
          <t>なし</t>
        </is>
      </c>
      <c r="R1816" s="4">
        <f>IF(COUNT($M1816:$N1816)=0,"",IF(AND(IF($N1816&lt;&gt;"",$N1816,$M1816)&lt;=0,$O1816&lt;&gt;"可"),"警告",""))</f>
        <v/>
      </c>
      <c r="S1816" s="4">
        <f>IF(COUNT($M1816:$N1816)=0,0,IF(IF($N1816&lt;&gt;"",$N1816,$M1816)&gt;=スコアリング基準!$B$20,スコアリング基準!$C$20,IF(IF($N1816&lt;&gt;"",$N1816,$M1816)&gt;=スコアリング基準!$B$21,スコアリング基準!$C$21,IF(IF($N1816&lt;&gt;"",$N1816,$M1816)&gt;0,スコアリング基準!$C$22,0))))</f>
        <v/>
      </c>
      <c r="T1816" s="4">
        <f>IF($O1816="可",スコアリング基準!$C$23,0)</f>
        <v/>
      </c>
      <c r="U1816" s="4">
        <f>IF(OR(COUNT($K1816:$L1816)&lt;2,$K1816=0),0,IF(ABS($L1816)/$K1816&lt;=スコアリング基準!$B$24,スコアリング基準!$C$24,IF(ABS($L1816)/$K1816&lt;=スコアリング基準!$B$25,スコアリング基準!$C$25,IF(ABS($L1816)/$K1816&lt;=スコアリング基準!$B$26,スコアリング基準!$C$26,0))))</f>
        <v/>
      </c>
      <c r="V1816" s="4">
        <f>IF($P1816="なし",スコアリング基準!$C$27,0)</f>
        <v/>
      </c>
      <c r="W1816" s="4">
        <f>IF($F1816="",0,IF(ISNUMBER($F1816),IF($F1816&lt;=スコアリング基準!$B$28,スコアリング基準!$C$28,スコアリング基準!$C$29),0))</f>
        <v/>
      </c>
      <c r="X1816" s="4">
        <f>IFERROR(VLOOKUP($B1816,スコアリング基準!$A$36:$B$46,2,FALSE),0)</f>
        <v/>
      </c>
      <c r="Y1816" s="4">
        <f>SUM($S1816:$X1816)</f>
        <v/>
      </c>
      <c r="Z1816" s="4">
        <f>IF(COUNT($M1816:$N1816)=0,"データ無",IF($Y1816&gt;=スコアリング基準!$B$30,"S",IF($Y1816&gt;=スコアリング基準!$B$31,"A",IF($Y1816&gt;=スコアリング基準!$B$32,"B","C"))))</f>
        <v/>
      </c>
      <c r="AA1816">
        <f>IFERROR(INDEX(実績DB!$I$3:$I$104,MATCH($B1816&amp;$C1816,実績DB!$J$3:$J$104,0)),"")</f>
        <v/>
      </c>
    </row>
    <row r="1817">
      <c r="A1817" t="n">
        <v>1815</v>
      </c>
      <c r="B1817" t="inlineStr">
        <is>
          <t>東京</t>
        </is>
      </c>
      <c r="C1817" t="inlineStr">
        <is>
          <t>白州変電所</t>
        </is>
      </c>
      <c r="D1817" t="inlineStr">
        <is>
          <t>山梨県</t>
        </is>
      </c>
      <c r="E1817" t="n">
        <v>66</v>
      </c>
      <c r="G1817" s="3" t="n">
        <v>35.815807</v>
      </c>
      <c r="H1817" s="3" t="n">
        <v>138.331716</v>
      </c>
      <c r="I1817" t="inlineStr">
        <is>
          <t>OSM実測</t>
        </is>
      </c>
      <c r="J1817" t="n">
        <v>19</v>
      </c>
      <c r="K1817" t="n">
        <v>19</v>
      </c>
      <c r="L1817" t="n">
        <v>-19</v>
      </c>
      <c r="M1817" t="n">
        <v>0</v>
      </c>
      <c r="N1817" t="n">
        <v>0</v>
      </c>
      <c r="O1817" t="inlineStr">
        <is>
          <t>不可 #3</t>
        </is>
      </c>
      <c r="P1817" t="inlineStr">
        <is>
          <t>有り</t>
        </is>
      </c>
      <c r="R1817" s="4">
        <f>IF(COUNT($M1817:$N1817)=0,"",IF(AND(IF($N1817&lt;&gt;"",$N1817,$M1817)&lt;=0,$O1817&lt;&gt;"可"),"警告",""))</f>
        <v/>
      </c>
      <c r="S1817" s="4">
        <f>IF(COUNT($M1817:$N1817)=0,0,IF(IF($N1817&lt;&gt;"",$N1817,$M1817)&gt;=スコアリング基準!$B$20,スコアリング基準!$C$20,IF(IF($N1817&lt;&gt;"",$N1817,$M1817)&gt;=スコアリング基準!$B$21,スコアリング基準!$C$21,IF(IF($N1817&lt;&gt;"",$N1817,$M1817)&gt;0,スコアリング基準!$C$22,0))))</f>
        <v/>
      </c>
      <c r="T1817" s="4">
        <f>IF($O1817="可",スコアリング基準!$C$23,0)</f>
        <v/>
      </c>
      <c r="U1817" s="4">
        <f>IF(OR(COUNT($K1817:$L1817)&lt;2,$K1817=0),0,IF(ABS($L1817)/$K1817&lt;=スコアリング基準!$B$24,スコアリング基準!$C$24,IF(ABS($L1817)/$K1817&lt;=スコアリング基準!$B$25,スコアリング基準!$C$25,IF(ABS($L1817)/$K1817&lt;=スコアリング基準!$B$26,スコアリング基準!$C$26,0))))</f>
        <v/>
      </c>
      <c r="V1817" s="4">
        <f>IF($P1817="なし",スコアリング基準!$C$27,0)</f>
        <v/>
      </c>
      <c r="W1817" s="4">
        <f>IF($F1817="",0,IF(ISNUMBER($F1817),IF($F1817&lt;=スコアリング基準!$B$28,スコアリング基準!$C$28,スコアリング基準!$C$29),0))</f>
        <v/>
      </c>
      <c r="X1817" s="4">
        <f>IFERROR(VLOOKUP($B1817,スコアリング基準!$A$36:$B$46,2,FALSE),0)</f>
        <v/>
      </c>
      <c r="Y1817" s="4">
        <f>SUM($S1817:$X1817)</f>
        <v/>
      </c>
      <c r="Z1817" s="4">
        <f>IF(COUNT($M1817:$N1817)=0,"データ無",IF($Y1817&gt;=スコアリング基準!$B$30,"S",IF($Y1817&gt;=スコアリング基準!$B$31,"A",IF($Y1817&gt;=スコアリング基準!$B$32,"B","C"))))</f>
        <v/>
      </c>
      <c r="AA1817">
        <f>IFERROR(INDEX(実績DB!$I$3:$I$104,MATCH($B1817&amp;$C1817,実績DB!$J$3:$J$104,0)),"")</f>
        <v/>
      </c>
    </row>
    <row r="1818">
      <c r="A1818" t="n">
        <v>1816</v>
      </c>
      <c r="B1818" t="inlineStr">
        <is>
          <t>東京</t>
        </is>
      </c>
      <c r="C1818" t="inlineStr">
        <is>
          <t>白幡変電所</t>
        </is>
      </c>
      <c r="D1818" t="inlineStr">
        <is>
          <t>埼玉県</t>
        </is>
      </c>
      <c r="E1818" t="n">
        <v>66</v>
      </c>
      <c r="G1818" s="3" t="n">
        <v>35.847192</v>
      </c>
      <c r="H1818" s="3" t="n">
        <v>139.65172</v>
      </c>
      <c r="I1818" t="inlineStr">
        <is>
          <t>OSM実測</t>
        </is>
      </c>
      <c r="J1818" t="n">
        <v>85</v>
      </c>
      <c r="K1818" t="n">
        <v>89</v>
      </c>
      <c r="L1818" t="n">
        <v>-60</v>
      </c>
      <c r="M1818" t="n">
        <v>29</v>
      </c>
      <c r="N1818" t="n">
        <v>0</v>
      </c>
      <c r="O1818" t="inlineStr">
        <is>
          <t>不可 #3</t>
        </is>
      </c>
      <c r="P1818" t="inlineStr">
        <is>
          <t>有り</t>
        </is>
      </c>
      <c r="R1818" s="4">
        <f>IF(COUNT($M1818:$N1818)=0,"",IF(AND(IF($N1818&lt;&gt;"",$N1818,$M1818)&lt;=0,$O1818&lt;&gt;"可"),"警告",""))</f>
        <v/>
      </c>
      <c r="S1818" s="4">
        <f>IF(COUNT($M1818:$N1818)=0,0,IF(IF($N1818&lt;&gt;"",$N1818,$M1818)&gt;=スコアリング基準!$B$20,スコアリング基準!$C$20,IF(IF($N1818&lt;&gt;"",$N1818,$M1818)&gt;=スコアリング基準!$B$21,スコアリング基準!$C$21,IF(IF($N1818&lt;&gt;"",$N1818,$M1818)&gt;0,スコアリング基準!$C$22,0))))</f>
        <v/>
      </c>
      <c r="T1818" s="4">
        <f>IF($O1818="可",スコアリング基準!$C$23,0)</f>
        <v/>
      </c>
      <c r="U1818" s="4">
        <f>IF(OR(COUNT($K1818:$L1818)&lt;2,$K1818=0),0,IF(ABS($L1818)/$K1818&lt;=スコアリング基準!$B$24,スコアリング基準!$C$24,IF(ABS($L1818)/$K1818&lt;=スコアリング基準!$B$25,スコアリング基準!$C$25,IF(ABS($L1818)/$K1818&lt;=スコアリング基準!$B$26,スコアリング基準!$C$26,0))))</f>
        <v/>
      </c>
      <c r="V1818" s="4">
        <f>IF($P1818="なし",スコアリング基準!$C$27,0)</f>
        <v/>
      </c>
      <c r="W1818" s="4">
        <f>IF($F1818="",0,IF(ISNUMBER($F1818),IF($F1818&lt;=スコアリング基準!$B$28,スコアリング基準!$C$28,スコアリング基準!$C$29),0))</f>
        <v/>
      </c>
      <c r="X1818" s="4">
        <f>IFERROR(VLOOKUP($B1818,スコアリング基準!$A$36:$B$46,2,FALSE),0)</f>
        <v/>
      </c>
      <c r="Y1818" s="4">
        <f>SUM($S1818:$X1818)</f>
        <v/>
      </c>
      <c r="Z1818" s="4">
        <f>IF(COUNT($M1818:$N1818)=0,"データ無",IF($Y1818&gt;=スコアリング基準!$B$30,"S",IF($Y1818&gt;=スコアリング基準!$B$31,"A",IF($Y1818&gt;=スコアリング基準!$B$32,"B","C"))))</f>
        <v/>
      </c>
      <c r="AA1818">
        <f>IFERROR(INDEX(実績DB!$I$3:$I$104,MATCH($B1818&amp;$C1818,実績DB!$J$3:$J$104,0)),"")</f>
        <v/>
      </c>
    </row>
    <row r="1819">
      <c r="A1819" t="n">
        <v>1817</v>
      </c>
      <c r="B1819" t="inlineStr">
        <is>
          <t>東京</t>
        </is>
      </c>
      <c r="C1819" t="inlineStr">
        <is>
          <t>白梅変電所</t>
        </is>
      </c>
      <c r="D1819" t="inlineStr">
        <is>
          <t>茨城県</t>
        </is>
      </c>
      <c r="E1819" t="n">
        <v>66</v>
      </c>
      <c r="G1819" s="3" t="n">
        <v>36.362274</v>
      </c>
      <c r="H1819" s="3" t="n">
        <v>140.483138</v>
      </c>
      <c r="I1819" t="inlineStr">
        <is>
          <t>OSM実測</t>
        </is>
      </c>
      <c r="J1819" t="n">
        <v>38</v>
      </c>
      <c r="K1819" t="n">
        <v>39</v>
      </c>
      <c r="L1819" t="n">
        <v>-20</v>
      </c>
      <c r="M1819" t="n">
        <v>19</v>
      </c>
      <c r="N1819" t="n">
        <v>0</v>
      </c>
      <c r="O1819" t="inlineStr">
        <is>
          <t>不可 #3</t>
        </is>
      </c>
      <c r="P1819" t="inlineStr">
        <is>
          <t>有り</t>
        </is>
      </c>
      <c r="R1819" s="4">
        <f>IF(COUNT($M1819:$N1819)=0,"",IF(AND(IF($N1819&lt;&gt;"",$N1819,$M1819)&lt;=0,$O1819&lt;&gt;"可"),"警告",""))</f>
        <v/>
      </c>
      <c r="S1819" s="4">
        <f>IF(COUNT($M1819:$N1819)=0,0,IF(IF($N1819&lt;&gt;"",$N1819,$M1819)&gt;=スコアリング基準!$B$20,スコアリング基準!$C$20,IF(IF($N1819&lt;&gt;"",$N1819,$M1819)&gt;=スコアリング基準!$B$21,スコアリング基準!$C$21,IF(IF($N1819&lt;&gt;"",$N1819,$M1819)&gt;0,スコアリング基準!$C$22,0))))</f>
        <v/>
      </c>
      <c r="T1819" s="4">
        <f>IF($O1819="可",スコアリング基準!$C$23,0)</f>
        <v/>
      </c>
      <c r="U1819" s="4">
        <f>IF(OR(COUNT($K1819:$L1819)&lt;2,$K1819=0),0,IF(ABS($L1819)/$K1819&lt;=スコアリング基準!$B$24,スコアリング基準!$C$24,IF(ABS($L1819)/$K1819&lt;=スコアリング基準!$B$25,スコアリング基準!$C$25,IF(ABS($L1819)/$K1819&lt;=スコアリング基準!$B$26,スコアリング基準!$C$26,0))))</f>
        <v/>
      </c>
      <c r="V1819" s="4">
        <f>IF($P1819="なし",スコアリング基準!$C$27,0)</f>
        <v/>
      </c>
      <c r="W1819" s="4">
        <f>IF($F1819="",0,IF(ISNUMBER($F1819),IF($F1819&lt;=スコアリング基準!$B$28,スコアリング基準!$C$28,スコアリング基準!$C$29),0))</f>
        <v/>
      </c>
      <c r="X1819" s="4">
        <f>IFERROR(VLOOKUP($B1819,スコアリング基準!$A$36:$B$46,2,FALSE),0)</f>
        <v/>
      </c>
      <c r="Y1819" s="4">
        <f>SUM($S1819:$X1819)</f>
        <v/>
      </c>
      <c r="Z1819" s="4">
        <f>IF(COUNT($M1819:$N1819)=0,"データ無",IF($Y1819&gt;=スコアリング基準!$B$30,"S",IF($Y1819&gt;=スコアリング基準!$B$31,"A",IF($Y1819&gt;=スコアリング基準!$B$32,"B","C"))))</f>
        <v/>
      </c>
      <c r="AA1819">
        <f>IFERROR(INDEX(実績DB!$I$3:$I$104,MATCH($B1819&amp;$C1819,実績DB!$J$3:$J$104,0)),"")</f>
        <v/>
      </c>
    </row>
    <row r="1820">
      <c r="A1820" t="n">
        <v>1818</v>
      </c>
      <c r="B1820" t="inlineStr">
        <is>
          <t>東京</t>
        </is>
      </c>
      <c r="C1820" t="inlineStr">
        <is>
          <t>白石変電所</t>
        </is>
      </c>
      <c r="D1820" t="inlineStr">
        <is>
          <t>神奈川県</t>
        </is>
      </c>
      <c r="E1820" t="n">
        <v>66</v>
      </c>
      <c r="G1820" s="3" t="n">
        <v>35.500859</v>
      </c>
      <c r="H1820" s="3" t="n">
        <v>139.709297</v>
      </c>
      <c r="I1820" t="inlineStr">
        <is>
          <t>OSM実測</t>
        </is>
      </c>
      <c r="R1820" s="4">
        <f>IF(COUNT($M1820:$N1820)=0,"",IF(AND(IF($N1820&lt;&gt;"",$N1820,$M1820)&lt;=0,$O1820&lt;&gt;"可"),"警告",""))</f>
        <v/>
      </c>
      <c r="S1820" s="4">
        <f>IF(COUNT($M1820:$N1820)=0,0,IF(IF($N1820&lt;&gt;"",$N1820,$M1820)&gt;=スコアリング基準!$B$20,スコアリング基準!$C$20,IF(IF($N1820&lt;&gt;"",$N1820,$M1820)&gt;=スコアリング基準!$B$21,スコアリング基準!$C$21,IF(IF($N1820&lt;&gt;"",$N1820,$M1820)&gt;0,スコアリング基準!$C$22,0))))</f>
        <v/>
      </c>
      <c r="T1820" s="4">
        <f>IF($O1820="可",スコアリング基準!$C$23,0)</f>
        <v/>
      </c>
      <c r="U1820" s="4">
        <f>IF(OR(COUNT($K1820:$L1820)&lt;2,$K1820=0),0,IF(ABS($L1820)/$K1820&lt;=スコアリング基準!$B$24,スコアリング基準!$C$24,IF(ABS($L1820)/$K1820&lt;=スコアリング基準!$B$25,スコアリング基準!$C$25,IF(ABS($L1820)/$K1820&lt;=スコアリング基準!$B$26,スコアリング基準!$C$26,0))))</f>
        <v/>
      </c>
      <c r="V1820" s="4">
        <f>IF($P1820="なし",スコアリング基準!$C$27,0)</f>
        <v/>
      </c>
      <c r="W1820" s="4">
        <f>IF($F1820="",0,IF(ISNUMBER($F1820),IF($F1820&lt;=スコアリング基準!$B$28,スコアリング基準!$C$28,スコアリング基準!$C$29),0))</f>
        <v/>
      </c>
      <c r="X1820" s="4">
        <f>IFERROR(VLOOKUP($B1820,スコアリング基準!$A$36:$B$46,2,FALSE),0)</f>
        <v/>
      </c>
      <c r="Y1820" s="4">
        <f>SUM($S1820:$X1820)</f>
        <v/>
      </c>
      <c r="Z1820" s="4">
        <f>IF(COUNT($M1820:$N1820)=0,"データ無",IF($Y1820&gt;=スコアリング基準!$B$30,"S",IF($Y1820&gt;=スコアリング基準!$B$31,"A",IF($Y1820&gt;=スコアリング基準!$B$32,"B","C"))))</f>
        <v/>
      </c>
      <c r="AA1820">
        <f>IFERROR(INDEX(実績DB!$I$3:$I$104,MATCH($B1820&amp;$C1820,実績DB!$J$3:$J$104,0)),"")</f>
        <v/>
      </c>
    </row>
    <row r="1821">
      <c r="A1821" t="n">
        <v>1819</v>
      </c>
      <c r="B1821" t="inlineStr">
        <is>
          <t>東京</t>
        </is>
      </c>
      <c r="C1821" t="inlineStr">
        <is>
          <t>的場変電所</t>
        </is>
      </c>
      <c r="D1821" t="inlineStr">
        <is>
          <t>埼玉県</t>
        </is>
      </c>
      <c r="E1821" t="n">
        <v>66</v>
      </c>
      <c r="G1821" s="3" t="n">
        <v>35.907276</v>
      </c>
      <c r="H1821" s="3" t="n">
        <v>139.431143</v>
      </c>
      <c r="I1821" t="inlineStr">
        <is>
          <t>OSM実測</t>
        </is>
      </c>
      <c r="J1821" t="n">
        <v>57</v>
      </c>
      <c r="K1821" t="n">
        <v>59</v>
      </c>
      <c r="L1821" t="n">
        <v>-40</v>
      </c>
      <c r="M1821" t="n">
        <v>19</v>
      </c>
      <c r="N1821" t="n">
        <v>19</v>
      </c>
      <c r="O1821" t="inlineStr">
        <is>
          <t>不可 #3</t>
        </is>
      </c>
      <c r="P1821" t="inlineStr">
        <is>
          <t>なし</t>
        </is>
      </c>
      <c r="R1821" s="4">
        <f>IF(COUNT($M1821:$N1821)=0,"",IF(AND(IF($N1821&lt;&gt;"",$N1821,$M1821)&lt;=0,$O1821&lt;&gt;"可"),"警告",""))</f>
        <v/>
      </c>
      <c r="S1821" s="4">
        <f>IF(COUNT($M1821:$N1821)=0,0,IF(IF($N1821&lt;&gt;"",$N1821,$M1821)&gt;=スコアリング基準!$B$20,スコアリング基準!$C$20,IF(IF($N1821&lt;&gt;"",$N1821,$M1821)&gt;=スコアリング基準!$B$21,スコアリング基準!$C$21,IF(IF($N1821&lt;&gt;"",$N1821,$M1821)&gt;0,スコアリング基準!$C$22,0))))</f>
        <v/>
      </c>
      <c r="T1821" s="4">
        <f>IF($O1821="可",スコアリング基準!$C$23,0)</f>
        <v/>
      </c>
      <c r="U1821" s="4">
        <f>IF(OR(COUNT($K1821:$L1821)&lt;2,$K1821=0),0,IF(ABS($L1821)/$K1821&lt;=スコアリング基準!$B$24,スコアリング基準!$C$24,IF(ABS($L1821)/$K1821&lt;=スコアリング基準!$B$25,スコアリング基準!$C$25,IF(ABS($L1821)/$K1821&lt;=スコアリング基準!$B$26,スコアリング基準!$C$26,0))))</f>
        <v/>
      </c>
      <c r="V1821" s="4">
        <f>IF($P1821="なし",スコアリング基準!$C$27,0)</f>
        <v/>
      </c>
      <c r="W1821" s="4">
        <f>IF($F1821="",0,IF(ISNUMBER($F1821),IF($F1821&lt;=スコアリング基準!$B$28,スコアリング基準!$C$28,スコアリング基準!$C$29),0))</f>
        <v/>
      </c>
      <c r="X1821" s="4">
        <f>IFERROR(VLOOKUP($B1821,スコアリング基準!$A$36:$B$46,2,FALSE),0)</f>
        <v/>
      </c>
      <c r="Y1821" s="4">
        <f>SUM($S1821:$X1821)</f>
        <v/>
      </c>
      <c r="Z1821" s="4">
        <f>IF(COUNT($M1821:$N1821)=0,"データ無",IF($Y1821&gt;=スコアリング基準!$B$30,"S",IF($Y1821&gt;=スコアリング基準!$B$31,"A",IF($Y1821&gt;=スコアリング基準!$B$32,"B","C"))))</f>
        <v/>
      </c>
      <c r="AA1821">
        <f>IFERROR(INDEX(実績DB!$I$3:$I$104,MATCH($B1821&amp;$C1821,実績DB!$J$3:$J$104,0)),"")</f>
        <v/>
      </c>
    </row>
    <row r="1822">
      <c r="A1822" t="n">
        <v>1820</v>
      </c>
      <c r="B1822" t="inlineStr">
        <is>
          <t>東京</t>
        </is>
      </c>
      <c r="C1822" t="inlineStr">
        <is>
          <t>相模台変電所</t>
        </is>
      </c>
      <c r="D1822" t="inlineStr">
        <is>
          <t>神奈川県</t>
        </is>
      </c>
      <c r="E1822" t="n">
        <v>66</v>
      </c>
      <c r="G1822" s="3" t="n">
        <v>35.515702</v>
      </c>
      <c r="H1822" s="3" t="n">
        <v>139.406333</v>
      </c>
      <c r="I1822" t="inlineStr">
        <is>
          <t>OSM実測</t>
        </is>
      </c>
      <c r="J1822" t="n">
        <v>57</v>
      </c>
      <c r="K1822" t="n">
        <v>59</v>
      </c>
      <c r="L1822" t="n">
        <v>-40</v>
      </c>
      <c r="M1822" t="n">
        <v>19</v>
      </c>
      <c r="N1822" t="n">
        <v>19</v>
      </c>
      <c r="O1822" t="inlineStr">
        <is>
          <t>不可 #3</t>
        </is>
      </c>
      <c r="P1822" t="inlineStr">
        <is>
          <t>なし</t>
        </is>
      </c>
      <c r="R1822" s="4">
        <f>IF(COUNT($M1822:$N1822)=0,"",IF(AND(IF($N1822&lt;&gt;"",$N1822,$M1822)&lt;=0,$O1822&lt;&gt;"可"),"警告",""))</f>
        <v/>
      </c>
      <c r="S1822" s="4">
        <f>IF(COUNT($M1822:$N1822)=0,0,IF(IF($N1822&lt;&gt;"",$N1822,$M1822)&gt;=スコアリング基準!$B$20,スコアリング基準!$C$20,IF(IF($N1822&lt;&gt;"",$N1822,$M1822)&gt;=スコアリング基準!$B$21,スコアリング基準!$C$21,IF(IF($N1822&lt;&gt;"",$N1822,$M1822)&gt;0,スコアリング基準!$C$22,0))))</f>
        <v/>
      </c>
      <c r="T1822" s="4">
        <f>IF($O1822="可",スコアリング基準!$C$23,0)</f>
        <v/>
      </c>
      <c r="U1822" s="4">
        <f>IF(OR(COUNT($K1822:$L1822)&lt;2,$K1822=0),0,IF(ABS($L1822)/$K1822&lt;=スコアリング基準!$B$24,スコアリング基準!$C$24,IF(ABS($L1822)/$K1822&lt;=スコアリング基準!$B$25,スコアリング基準!$C$25,IF(ABS($L1822)/$K1822&lt;=スコアリング基準!$B$26,スコアリング基準!$C$26,0))))</f>
        <v/>
      </c>
      <c r="V1822" s="4">
        <f>IF($P1822="なし",スコアリング基準!$C$27,0)</f>
        <v/>
      </c>
      <c r="W1822" s="4">
        <f>IF($F1822="",0,IF(ISNUMBER($F1822),IF($F1822&lt;=スコアリング基準!$B$28,スコアリング基準!$C$28,スコアリング基準!$C$29),0))</f>
        <v/>
      </c>
      <c r="X1822" s="4">
        <f>IFERROR(VLOOKUP($B1822,スコアリング基準!$A$36:$B$46,2,FALSE),0)</f>
        <v/>
      </c>
      <c r="Y1822" s="4">
        <f>SUM($S1822:$X1822)</f>
        <v/>
      </c>
      <c r="Z1822" s="4">
        <f>IF(COUNT($M1822:$N1822)=0,"データ無",IF($Y1822&gt;=スコアリング基準!$B$30,"S",IF($Y1822&gt;=スコアリング基準!$B$31,"A",IF($Y1822&gt;=スコアリング基準!$B$32,"B","C"))))</f>
        <v/>
      </c>
      <c r="AA1822">
        <f>IFERROR(INDEX(実績DB!$I$3:$I$104,MATCH($B1822&amp;$C1822,実績DB!$J$3:$J$104,0)),"")</f>
        <v/>
      </c>
    </row>
    <row r="1823">
      <c r="A1823" t="n">
        <v>1821</v>
      </c>
      <c r="B1823" t="inlineStr">
        <is>
          <t>東京</t>
        </is>
      </c>
      <c r="C1823" t="inlineStr">
        <is>
          <t>相模大野変電所</t>
        </is>
      </c>
      <c r="D1823" t="inlineStr">
        <is>
          <t>東京都</t>
        </is>
      </c>
      <c r="E1823" t="n">
        <v>66</v>
      </c>
      <c r="G1823" s="3" t="n">
        <v>35.532976</v>
      </c>
      <c r="H1823" s="3" t="n">
        <v>139.432839</v>
      </c>
      <c r="I1823" t="inlineStr">
        <is>
          <t>OSM実測</t>
        </is>
      </c>
      <c r="J1823" t="n">
        <v>57</v>
      </c>
      <c r="K1823" t="n">
        <v>59</v>
      </c>
      <c r="L1823" t="n">
        <v>-40</v>
      </c>
      <c r="M1823" t="n">
        <v>19</v>
      </c>
      <c r="N1823" t="n">
        <v>19</v>
      </c>
      <c r="O1823" t="inlineStr">
        <is>
          <t>不可 #3</t>
        </is>
      </c>
      <c r="P1823" t="inlineStr">
        <is>
          <t>なし</t>
        </is>
      </c>
      <c r="R1823" s="4">
        <f>IF(COUNT($M1823:$N1823)=0,"",IF(AND(IF($N1823&lt;&gt;"",$N1823,$M1823)&lt;=0,$O1823&lt;&gt;"可"),"警告",""))</f>
        <v/>
      </c>
      <c r="S1823" s="4">
        <f>IF(COUNT($M1823:$N1823)=0,0,IF(IF($N1823&lt;&gt;"",$N1823,$M1823)&gt;=スコアリング基準!$B$20,スコアリング基準!$C$20,IF(IF($N1823&lt;&gt;"",$N1823,$M1823)&gt;=スコアリング基準!$B$21,スコアリング基準!$C$21,IF(IF($N1823&lt;&gt;"",$N1823,$M1823)&gt;0,スコアリング基準!$C$22,0))))</f>
        <v/>
      </c>
      <c r="T1823" s="4">
        <f>IF($O1823="可",スコアリング基準!$C$23,0)</f>
        <v/>
      </c>
      <c r="U1823" s="4">
        <f>IF(OR(COUNT($K1823:$L1823)&lt;2,$K1823=0),0,IF(ABS($L1823)/$K1823&lt;=スコアリング基準!$B$24,スコアリング基準!$C$24,IF(ABS($L1823)/$K1823&lt;=スコアリング基準!$B$25,スコアリング基準!$C$25,IF(ABS($L1823)/$K1823&lt;=スコアリング基準!$B$26,スコアリング基準!$C$26,0))))</f>
        <v/>
      </c>
      <c r="V1823" s="4">
        <f>IF($P1823="なし",スコアリング基準!$C$27,0)</f>
        <v/>
      </c>
      <c r="W1823" s="4">
        <f>IF($F1823="",0,IF(ISNUMBER($F1823),IF($F1823&lt;=スコアリング基準!$B$28,スコアリング基準!$C$28,スコアリング基準!$C$29),0))</f>
        <v/>
      </c>
      <c r="X1823" s="4">
        <f>IFERROR(VLOOKUP($B1823,スコアリング基準!$A$36:$B$46,2,FALSE),0)</f>
        <v/>
      </c>
      <c r="Y1823" s="4">
        <f>SUM($S1823:$X1823)</f>
        <v/>
      </c>
      <c r="Z1823" s="4">
        <f>IF(COUNT($M1823:$N1823)=0,"データ無",IF($Y1823&gt;=スコアリング基準!$B$30,"S",IF($Y1823&gt;=スコアリング基準!$B$31,"A",IF($Y1823&gt;=スコアリング基準!$B$32,"B","C"))))</f>
        <v/>
      </c>
      <c r="AA1823">
        <f>IFERROR(INDEX(実績DB!$I$3:$I$104,MATCH($B1823&amp;$C1823,実績DB!$J$3:$J$104,0)),"")</f>
        <v/>
      </c>
    </row>
    <row r="1824">
      <c r="A1824" t="n">
        <v>1822</v>
      </c>
      <c r="B1824" t="inlineStr">
        <is>
          <t>東京</t>
        </is>
      </c>
      <c r="C1824" t="inlineStr">
        <is>
          <t>相生変電所</t>
        </is>
      </c>
      <c r="D1824" t="inlineStr">
        <is>
          <t>群馬県</t>
        </is>
      </c>
      <c r="E1824" t="n">
        <v>66</v>
      </c>
      <c r="G1824" s="3" t="n">
        <v>36.404307</v>
      </c>
      <c r="H1824" s="3" t="n">
        <v>139.301476</v>
      </c>
      <c r="I1824" t="inlineStr">
        <is>
          <t>OSM実測</t>
        </is>
      </c>
      <c r="R1824" s="4">
        <f>IF(COUNT($M1824:$N1824)=0,"",IF(AND(IF($N1824&lt;&gt;"",$N1824,$M1824)&lt;=0,$O1824&lt;&gt;"可"),"警告",""))</f>
        <v/>
      </c>
      <c r="S1824" s="4">
        <f>IF(COUNT($M1824:$N1824)=0,0,IF(IF($N1824&lt;&gt;"",$N1824,$M1824)&gt;=スコアリング基準!$B$20,スコアリング基準!$C$20,IF(IF($N1824&lt;&gt;"",$N1824,$M1824)&gt;=スコアリング基準!$B$21,スコアリング基準!$C$21,IF(IF($N1824&lt;&gt;"",$N1824,$M1824)&gt;0,スコアリング基準!$C$22,0))))</f>
        <v/>
      </c>
      <c r="T1824" s="4">
        <f>IF($O1824="可",スコアリング基準!$C$23,0)</f>
        <v/>
      </c>
      <c r="U1824" s="4">
        <f>IF(OR(COUNT($K1824:$L1824)&lt;2,$K1824=0),0,IF(ABS($L1824)/$K1824&lt;=スコアリング基準!$B$24,スコアリング基準!$C$24,IF(ABS($L1824)/$K1824&lt;=スコアリング基準!$B$25,スコアリング基準!$C$25,IF(ABS($L1824)/$K1824&lt;=スコアリング基準!$B$26,スコアリング基準!$C$26,0))))</f>
        <v/>
      </c>
      <c r="V1824" s="4">
        <f>IF($P1824="なし",スコアリング基準!$C$27,0)</f>
        <v/>
      </c>
      <c r="W1824" s="4">
        <f>IF($F1824="",0,IF(ISNUMBER($F1824),IF($F1824&lt;=スコアリング基準!$B$28,スコアリング基準!$C$28,スコアリング基準!$C$29),0))</f>
        <v/>
      </c>
      <c r="X1824" s="4">
        <f>IFERROR(VLOOKUP($B1824,スコアリング基準!$A$36:$B$46,2,FALSE),0)</f>
        <v/>
      </c>
      <c r="Y1824" s="4">
        <f>SUM($S1824:$X1824)</f>
        <v/>
      </c>
      <c r="Z1824" s="4">
        <f>IF(COUNT($M1824:$N1824)=0,"データ無",IF($Y1824&gt;=スコアリング基準!$B$30,"S",IF($Y1824&gt;=スコアリング基準!$B$31,"A",IF($Y1824&gt;=スコアリング基準!$B$32,"B","C"))))</f>
        <v/>
      </c>
      <c r="AA1824">
        <f>IFERROR(INDEX(実績DB!$I$3:$I$104,MATCH($B1824&amp;$C1824,実績DB!$J$3:$J$104,0)),"")</f>
        <v/>
      </c>
    </row>
    <row r="1825">
      <c r="A1825" t="n">
        <v>1823</v>
      </c>
      <c r="B1825" t="inlineStr">
        <is>
          <t>東京</t>
        </is>
      </c>
      <c r="C1825" t="inlineStr">
        <is>
          <t>真壁変電所</t>
        </is>
      </c>
      <c r="D1825" t="inlineStr">
        <is>
          <t>茨城県</t>
        </is>
      </c>
      <c r="E1825" t="n">
        <v>66</v>
      </c>
      <c r="G1825" s="3" t="n">
        <v>36.289115</v>
      </c>
      <c r="H1825" s="3" t="n">
        <v>140.08169</v>
      </c>
      <c r="I1825" t="inlineStr">
        <is>
          <t>OSM実測</t>
        </is>
      </c>
      <c r="J1825" t="n">
        <v>57</v>
      </c>
      <c r="K1825" t="n">
        <v>59</v>
      </c>
      <c r="L1825" t="n">
        <v>-59</v>
      </c>
      <c r="M1825" t="n">
        <v>0</v>
      </c>
      <c r="N1825" t="n">
        <v>0</v>
      </c>
      <c r="O1825" t="inlineStr">
        <is>
          <t>不可 #3</t>
        </is>
      </c>
      <c r="P1825" t="inlineStr">
        <is>
          <t>有り</t>
        </is>
      </c>
      <c r="R1825" s="4">
        <f>IF(COUNT($M1825:$N1825)=0,"",IF(AND(IF($N1825&lt;&gt;"",$N1825,$M1825)&lt;=0,$O1825&lt;&gt;"可"),"警告",""))</f>
        <v/>
      </c>
      <c r="S1825" s="4">
        <f>IF(COUNT($M1825:$N1825)=0,0,IF(IF($N1825&lt;&gt;"",$N1825,$M1825)&gt;=スコアリング基準!$B$20,スコアリング基準!$C$20,IF(IF($N1825&lt;&gt;"",$N1825,$M1825)&gt;=スコアリング基準!$B$21,スコアリング基準!$C$21,IF(IF($N1825&lt;&gt;"",$N1825,$M1825)&gt;0,スコアリング基準!$C$22,0))))</f>
        <v/>
      </c>
      <c r="T1825" s="4">
        <f>IF($O1825="可",スコアリング基準!$C$23,0)</f>
        <v/>
      </c>
      <c r="U1825" s="4">
        <f>IF(OR(COUNT($K1825:$L1825)&lt;2,$K1825=0),0,IF(ABS($L1825)/$K1825&lt;=スコアリング基準!$B$24,スコアリング基準!$C$24,IF(ABS($L1825)/$K1825&lt;=スコアリング基準!$B$25,スコアリング基準!$C$25,IF(ABS($L1825)/$K1825&lt;=スコアリング基準!$B$26,スコアリング基準!$C$26,0))))</f>
        <v/>
      </c>
      <c r="V1825" s="4">
        <f>IF($P1825="なし",スコアリング基準!$C$27,0)</f>
        <v/>
      </c>
      <c r="W1825" s="4">
        <f>IF($F1825="",0,IF(ISNUMBER($F1825),IF($F1825&lt;=スコアリング基準!$B$28,スコアリング基準!$C$28,スコアリング基準!$C$29),0))</f>
        <v/>
      </c>
      <c r="X1825" s="4">
        <f>IFERROR(VLOOKUP($B1825,スコアリング基準!$A$36:$B$46,2,FALSE),0)</f>
        <v/>
      </c>
      <c r="Y1825" s="4">
        <f>SUM($S1825:$X1825)</f>
        <v/>
      </c>
      <c r="Z1825" s="4">
        <f>IF(COUNT($M1825:$N1825)=0,"データ無",IF($Y1825&gt;=スコアリング基準!$B$30,"S",IF($Y1825&gt;=スコアリング基準!$B$31,"A",IF($Y1825&gt;=スコアリング基準!$B$32,"B","C"))))</f>
        <v/>
      </c>
      <c r="AA1825">
        <f>IFERROR(INDEX(実績DB!$I$3:$I$104,MATCH($B1825&amp;$C1825,実績DB!$J$3:$J$104,0)),"")</f>
        <v/>
      </c>
    </row>
    <row r="1826">
      <c r="A1826" t="n">
        <v>1824</v>
      </c>
      <c r="B1826" t="inlineStr">
        <is>
          <t>東京</t>
        </is>
      </c>
      <c r="C1826" t="inlineStr">
        <is>
          <t>真岡変電所</t>
        </is>
      </c>
      <c r="D1826" t="inlineStr">
        <is>
          <t>栃木県</t>
        </is>
      </c>
      <c r="E1826" t="n">
        <v>66</v>
      </c>
      <c r="G1826" s="3" t="n">
        <v>36.433523</v>
      </c>
      <c r="H1826" s="3" t="n">
        <v>140.003405</v>
      </c>
      <c r="I1826" t="inlineStr">
        <is>
          <t>OSM実測</t>
        </is>
      </c>
      <c r="J1826" t="n">
        <v>38</v>
      </c>
      <c r="K1826" t="n">
        <v>39</v>
      </c>
      <c r="L1826" t="n">
        <v>-39</v>
      </c>
      <c r="M1826" t="n">
        <v>0</v>
      </c>
      <c r="N1826" t="n">
        <v>0</v>
      </c>
      <c r="O1826" t="inlineStr">
        <is>
          <t>不可 #3</t>
        </is>
      </c>
      <c r="P1826" t="inlineStr">
        <is>
          <t>有り</t>
        </is>
      </c>
      <c r="R1826" s="4">
        <f>IF(COUNT($M1826:$N1826)=0,"",IF(AND(IF($N1826&lt;&gt;"",$N1826,$M1826)&lt;=0,$O1826&lt;&gt;"可"),"警告",""))</f>
        <v/>
      </c>
      <c r="S1826" s="4">
        <f>IF(COUNT($M1826:$N1826)=0,0,IF(IF($N1826&lt;&gt;"",$N1826,$M1826)&gt;=スコアリング基準!$B$20,スコアリング基準!$C$20,IF(IF($N1826&lt;&gt;"",$N1826,$M1826)&gt;=スコアリング基準!$B$21,スコアリング基準!$C$21,IF(IF($N1826&lt;&gt;"",$N1826,$M1826)&gt;0,スコアリング基準!$C$22,0))))</f>
        <v/>
      </c>
      <c r="T1826" s="4">
        <f>IF($O1826="可",スコアリング基準!$C$23,0)</f>
        <v/>
      </c>
      <c r="U1826" s="4">
        <f>IF(OR(COUNT($K1826:$L1826)&lt;2,$K1826=0),0,IF(ABS($L1826)/$K1826&lt;=スコアリング基準!$B$24,スコアリング基準!$C$24,IF(ABS($L1826)/$K1826&lt;=スコアリング基準!$B$25,スコアリング基準!$C$25,IF(ABS($L1826)/$K1826&lt;=スコアリング基準!$B$26,スコアリング基準!$C$26,0))))</f>
        <v/>
      </c>
      <c r="V1826" s="4">
        <f>IF($P1826="なし",スコアリング基準!$C$27,0)</f>
        <v/>
      </c>
      <c r="W1826" s="4">
        <f>IF($F1826="",0,IF(ISNUMBER($F1826),IF($F1826&lt;=スコアリング基準!$B$28,スコアリング基準!$C$28,スコアリング基準!$C$29),0))</f>
        <v/>
      </c>
      <c r="X1826" s="4">
        <f>IFERROR(VLOOKUP($B1826,スコアリング基準!$A$36:$B$46,2,FALSE),0)</f>
        <v/>
      </c>
      <c r="Y1826" s="4">
        <f>SUM($S1826:$X1826)</f>
        <v/>
      </c>
      <c r="Z1826" s="4">
        <f>IF(COUNT($M1826:$N1826)=0,"データ無",IF($Y1826&gt;=スコアリング基準!$B$30,"S",IF($Y1826&gt;=スコアリング基準!$B$31,"A",IF($Y1826&gt;=スコアリング基準!$B$32,"B","C"))))</f>
        <v/>
      </c>
      <c r="AA1826">
        <f>IFERROR(INDEX(実績DB!$I$3:$I$104,MATCH($B1826&amp;$C1826,実績DB!$J$3:$J$104,0)),"")</f>
        <v/>
      </c>
    </row>
    <row r="1827">
      <c r="A1827" t="n">
        <v>1825</v>
      </c>
      <c r="B1827" t="inlineStr">
        <is>
          <t>東京</t>
        </is>
      </c>
      <c r="C1827" t="inlineStr">
        <is>
          <t>真弓変電所</t>
        </is>
      </c>
      <c r="D1827" t="inlineStr">
        <is>
          <t>茨城県</t>
        </is>
      </c>
      <c r="E1827" t="n">
        <v>66</v>
      </c>
      <c r="G1827" s="3" t="n">
        <v>36.531567</v>
      </c>
      <c r="H1827" s="3" t="n">
        <v>140.55867</v>
      </c>
      <c r="I1827" t="inlineStr">
        <is>
          <t>OSM実測</t>
        </is>
      </c>
      <c r="J1827" t="n">
        <v>19</v>
      </c>
      <c r="K1827" t="n">
        <v>19</v>
      </c>
      <c r="L1827" t="n">
        <v>-12</v>
      </c>
      <c r="M1827" t="n">
        <v>7</v>
      </c>
      <c r="N1827" t="n">
        <v>0</v>
      </c>
      <c r="O1827" t="inlineStr">
        <is>
          <t>不可 #3</t>
        </is>
      </c>
      <c r="P1827" t="inlineStr">
        <is>
          <t>有り</t>
        </is>
      </c>
      <c r="R1827" s="4">
        <f>IF(COUNT($M1827:$N1827)=0,"",IF(AND(IF($N1827&lt;&gt;"",$N1827,$M1827)&lt;=0,$O1827&lt;&gt;"可"),"警告",""))</f>
        <v/>
      </c>
      <c r="S1827" s="4">
        <f>IF(COUNT($M1827:$N1827)=0,0,IF(IF($N1827&lt;&gt;"",$N1827,$M1827)&gt;=スコアリング基準!$B$20,スコアリング基準!$C$20,IF(IF($N1827&lt;&gt;"",$N1827,$M1827)&gt;=スコアリング基準!$B$21,スコアリング基準!$C$21,IF(IF($N1827&lt;&gt;"",$N1827,$M1827)&gt;0,スコアリング基準!$C$22,0))))</f>
        <v/>
      </c>
      <c r="T1827" s="4">
        <f>IF($O1827="可",スコアリング基準!$C$23,0)</f>
        <v/>
      </c>
      <c r="U1827" s="4">
        <f>IF(OR(COUNT($K1827:$L1827)&lt;2,$K1827=0),0,IF(ABS($L1827)/$K1827&lt;=スコアリング基準!$B$24,スコアリング基準!$C$24,IF(ABS($L1827)/$K1827&lt;=スコアリング基準!$B$25,スコアリング基準!$C$25,IF(ABS($L1827)/$K1827&lt;=スコアリング基準!$B$26,スコアリング基準!$C$26,0))))</f>
        <v/>
      </c>
      <c r="V1827" s="4">
        <f>IF($P1827="なし",スコアリング基準!$C$27,0)</f>
        <v/>
      </c>
      <c r="W1827" s="4">
        <f>IF($F1827="",0,IF(ISNUMBER($F1827),IF($F1827&lt;=スコアリング基準!$B$28,スコアリング基準!$C$28,スコアリング基準!$C$29),0))</f>
        <v/>
      </c>
      <c r="X1827" s="4">
        <f>IFERROR(VLOOKUP($B1827,スコアリング基準!$A$36:$B$46,2,FALSE),0)</f>
        <v/>
      </c>
      <c r="Y1827" s="4">
        <f>SUM($S1827:$X1827)</f>
        <v/>
      </c>
      <c r="Z1827" s="4">
        <f>IF(COUNT($M1827:$N1827)=0,"データ無",IF($Y1827&gt;=スコアリング基準!$B$30,"S",IF($Y1827&gt;=スコアリング基準!$B$31,"A",IF($Y1827&gt;=スコアリング基準!$B$32,"B","C"))))</f>
        <v/>
      </c>
      <c r="AA1827">
        <f>IFERROR(INDEX(実績DB!$I$3:$I$104,MATCH($B1827&amp;$C1827,実績DB!$J$3:$J$104,0)),"")</f>
        <v/>
      </c>
    </row>
    <row r="1828">
      <c r="A1828" t="n">
        <v>1826</v>
      </c>
      <c r="B1828" t="inlineStr">
        <is>
          <t>東京</t>
        </is>
      </c>
      <c r="C1828" t="inlineStr">
        <is>
          <t>矢口変電所</t>
        </is>
      </c>
      <c r="D1828" t="inlineStr">
        <is>
          <t>神奈川県</t>
        </is>
      </c>
      <c r="E1828" t="n">
        <v>66</v>
      </c>
      <c r="G1828" s="3" t="n">
        <v>35.568924</v>
      </c>
      <c r="H1828" s="3" t="n">
        <v>139.690064</v>
      </c>
      <c r="I1828" t="inlineStr">
        <is>
          <t>OSM実測</t>
        </is>
      </c>
      <c r="J1828" t="n">
        <v>57</v>
      </c>
      <c r="K1828" t="n">
        <v>59</v>
      </c>
      <c r="L1828" t="n">
        <v>-40</v>
      </c>
      <c r="M1828" t="n">
        <v>19</v>
      </c>
      <c r="N1828" t="n">
        <v>0</v>
      </c>
      <c r="O1828" t="inlineStr">
        <is>
          <t>不可 #3</t>
        </is>
      </c>
      <c r="P1828" t="inlineStr">
        <is>
          <t>有り</t>
        </is>
      </c>
      <c r="R1828" s="4">
        <f>IF(COUNT($M1828:$N1828)=0,"",IF(AND(IF($N1828&lt;&gt;"",$N1828,$M1828)&lt;=0,$O1828&lt;&gt;"可"),"警告",""))</f>
        <v/>
      </c>
      <c r="S1828" s="4">
        <f>IF(COUNT($M1828:$N1828)=0,0,IF(IF($N1828&lt;&gt;"",$N1828,$M1828)&gt;=スコアリング基準!$B$20,スコアリング基準!$C$20,IF(IF($N1828&lt;&gt;"",$N1828,$M1828)&gt;=スコアリング基準!$B$21,スコアリング基準!$C$21,IF(IF($N1828&lt;&gt;"",$N1828,$M1828)&gt;0,スコアリング基準!$C$22,0))))</f>
        <v/>
      </c>
      <c r="T1828" s="4">
        <f>IF($O1828="可",スコアリング基準!$C$23,0)</f>
        <v/>
      </c>
      <c r="U1828" s="4">
        <f>IF(OR(COUNT($K1828:$L1828)&lt;2,$K1828=0),0,IF(ABS($L1828)/$K1828&lt;=スコアリング基準!$B$24,スコアリング基準!$C$24,IF(ABS($L1828)/$K1828&lt;=スコアリング基準!$B$25,スコアリング基準!$C$25,IF(ABS($L1828)/$K1828&lt;=スコアリング基準!$B$26,スコアリング基準!$C$26,0))))</f>
        <v/>
      </c>
      <c r="V1828" s="4">
        <f>IF($P1828="なし",スコアリング基準!$C$27,0)</f>
        <v/>
      </c>
      <c r="W1828" s="4">
        <f>IF($F1828="",0,IF(ISNUMBER($F1828),IF($F1828&lt;=スコアリング基準!$B$28,スコアリング基準!$C$28,スコアリング基準!$C$29),0))</f>
        <v/>
      </c>
      <c r="X1828" s="4">
        <f>IFERROR(VLOOKUP($B1828,スコアリング基準!$A$36:$B$46,2,FALSE),0)</f>
        <v/>
      </c>
      <c r="Y1828" s="4">
        <f>SUM($S1828:$X1828)</f>
        <v/>
      </c>
      <c r="Z1828" s="4">
        <f>IF(COUNT($M1828:$N1828)=0,"データ無",IF($Y1828&gt;=スコアリング基準!$B$30,"S",IF($Y1828&gt;=スコアリング基準!$B$31,"A",IF($Y1828&gt;=スコアリング基準!$B$32,"B","C"))))</f>
        <v/>
      </c>
      <c r="AA1828">
        <f>IFERROR(INDEX(実績DB!$I$3:$I$104,MATCH($B1828&amp;$C1828,実績DB!$J$3:$J$104,0)),"")</f>
        <v/>
      </c>
    </row>
    <row r="1829">
      <c r="A1829" t="n">
        <v>1827</v>
      </c>
      <c r="B1829" t="inlineStr">
        <is>
          <t>東京</t>
        </is>
      </c>
      <c r="C1829" t="inlineStr">
        <is>
          <t>矢板変電所</t>
        </is>
      </c>
      <c r="D1829" t="inlineStr">
        <is>
          <t>栃木県</t>
        </is>
      </c>
      <c r="E1829" t="n">
        <v>66</v>
      </c>
      <c r="G1829" s="3" t="n">
        <v>36.815101</v>
      </c>
      <c r="H1829" s="3" t="n">
        <v>139.927915</v>
      </c>
      <c r="I1829" t="inlineStr">
        <is>
          <t>OSM実測</t>
        </is>
      </c>
      <c r="J1829" t="n">
        <v>47</v>
      </c>
      <c r="K1829" t="n">
        <v>49</v>
      </c>
      <c r="L1829" t="n">
        <v>-49</v>
      </c>
      <c r="M1829" t="n">
        <v>0</v>
      </c>
      <c r="N1829" t="n">
        <v>0</v>
      </c>
      <c r="O1829" t="inlineStr">
        <is>
          <t>不可 #3</t>
        </is>
      </c>
      <c r="P1829" t="inlineStr">
        <is>
          <t>有り</t>
        </is>
      </c>
      <c r="R1829" s="4">
        <f>IF(COUNT($M1829:$N1829)=0,"",IF(AND(IF($N1829&lt;&gt;"",$N1829,$M1829)&lt;=0,$O1829&lt;&gt;"可"),"警告",""))</f>
        <v/>
      </c>
      <c r="S1829" s="4">
        <f>IF(COUNT($M1829:$N1829)=0,0,IF(IF($N1829&lt;&gt;"",$N1829,$M1829)&gt;=スコアリング基準!$B$20,スコアリング基準!$C$20,IF(IF($N1829&lt;&gt;"",$N1829,$M1829)&gt;=スコアリング基準!$B$21,スコアリング基準!$C$21,IF(IF($N1829&lt;&gt;"",$N1829,$M1829)&gt;0,スコアリング基準!$C$22,0))))</f>
        <v/>
      </c>
      <c r="T1829" s="4">
        <f>IF($O1829="可",スコアリング基準!$C$23,0)</f>
        <v/>
      </c>
      <c r="U1829" s="4">
        <f>IF(OR(COUNT($K1829:$L1829)&lt;2,$K1829=0),0,IF(ABS($L1829)/$K1829&lt;=スコアリング基準!$B$24,スコアリング基準!$C$24,IF(ABS($L1829)/$K1829&lt;=スコアリング基準!$B$25,スコアリング基準!$C$25,IF(ABS($L1829)/$K1829&lt;=スコアリング基準!$B$26,スコアリング基準!$C$26,0))))</f>
        <v/>
      </c>
      <c r="V1829" s="4">
        <f>IF($P1829="なし",スコアリング基準!$C$27,0)</f>
        <v/>
      </c>
      <c r="W1829" s="4">
        <f>IF($F1829="",0,IF(ISNUMBER($F1829),IF($F1829&lt;=スコアリング基準!$B$28,スコアリング基準!$C$28,スコアリング基準!$C$29),0))</f>
        <v/>
      </c>
      <c r="X1829" s="4">
        <f>IFERROR(VLOOKUP($B1829,スコアリング基準!$A$36:$B$46,2,FALSE),0)</f>
        <v/>
      </c>
      <c r="Y1829" s="4">
        <f>SUM($S1829:$X1829)</f>
        <v/>
      </c>
      <c r="Z1829" s="4">
        <f>IF(COUNT($M1829:$N1829)=0,"データ無",IF($Y1829&gt;=スコアリング基準!$B$30,"S",IF($Y1829&gt;=スコアリング基準!$B$31,"A",IF($Y1829&gt;=スコアリング基準!$B$32,"B","C"))))</f>
        <v/>
      </c>
      <c r="AA1829">
        <f>IFERROR(INDEX(実績DB!$I$3:$I$104,MATCH($B1829&amp;$C1829,実績DB!$J$3:$J$104,0)),"")</f>
        <v/>
      </c>
    </row>
    <row r="1830">
      <c r="A1830" t="n">
        <v>1828</v>
      </c>
      <c r="B1830" t="inlineStr">
        <is>
          <t>東京</t>
        </is>
      </c>
      <c r="C1830" t="inlineStr">
        <is>
          <t>石上変電所</t>
        </is>
      </c>
      <c r="D1830" t="inlineStr">
        <is>
          <t>栃木県</t>
        </is>
      </c>
      <c r="E1830" t="n">
        <v>66</v>
      </c>
      <c r="G1830" s="3" t="n">
        <v>36.863325</v>
      </c>
      <c r="H1830" s="3" t="n">
        <v>139.948797</v>
      </c>
      <c r="I1830" t="inlineStr">
        <is>
          <t>OSM実測</t>
        </is>
      </c>
      <c r="J1830" t="n">
        <v>57</v>
      </c>
      <c r="K1830" t="n">
        <v>59</v>
      </c>
      <c r="L1830" t="n">
        <v>-59</v>
      </c>
      <c r="M1830" t="n">
        <v>0</v>
      </c>
      <c r="N1830" t="n">
        <v>0</v>
      </c>
      <c r="O1830" t="inlineStr">
        <is>
          <t>不可 #3</t>
        </is>
      </c>
      <c r="P1830" t="inlineStr">
        <is>
          <t>有り</t>
        </is>
      </c>
      <c r="R1830" s="4">
        <f>IF(COUNT($M1830:$N1830)=0,"",IF(AND(IF($N1830&lt;&gt;"",$N1830,$M1830)&lt;=0,$O1830&lt;&gt;"可"),"警告",""))</f>
        <v/>
      </c>
      <c r="S1830" s="4">
        <f>IF(COUNT($M1830:$N1830)=0,0,IF(IF($N1830&lt;&gt;"",$N1830,$M1830)&gt;=スコアリング基準!$B$20,スコアリング基準!$C$20,IF(IF($N1830&lt;&gt;"",$N1830,$M1830)&gt;=スコアリング基準!$B$21,スコアリング基準!$C$21,IF(IF($N1830&lt;&gt;"",$N1830,$M1830)&gt;0,スコアリング基準!$C$22,0))))</f>
        <v/>
      </c>
      <c r="T1830" s="4">
        <f>IF($O1830="可",スコアリング基準!$C$23,0)</f>
        <v/>
      </c>
      <c r="U1830" s="4">
        <f>IF(OR(COUNT($K1830:$L1830)&lt;2,$K1830=0),0,IF(ABS($L1830)/$K1830&lt;=スコアリング基準!$B$24,スコアリング基準!$C$24,IF(ABS($L1830)/$K1830&lt;=スコアリング基準!$B$25,スコアリング基準!$C$25,IF(ABS($L1830)/$K1830&lt;=スコアリング基準!$B$26,スコアリング基準!$C$26,0))))</f>
        <v/>
      </c>
      <c r="V1830" s="4">
        <f>IF($P1830="なし",スコアリング基準!$C$27,0)</f>
        <v/>
      </c>
      <c r="W1830" s="4">
        <f>IF($F1830="",0,IF(ISNUMBER($F1830),IF($F1830&lt;=スコアリング基準!$B$28,スコアリング基準!$C$28,スコアリング基準!$C$29),0))</f>
        <v/>
      </c>
      <c r="X1830" s="4">
        <f>IFERROR(VLOOKUP($B1830,スコアリング基準!$A$36:$B$46,2,FALSE),0)</f>
        <v/>
      </c>
      <c r="Y1830" s="4">
        <f>SUM($S1830:$X1830)</f>
        <v/>
      </c>
      <c r="Z1830" s="4">
        <f>IF(COUNT($M1830:$N1830)=0,"データ無",IF($Y1830&gt;=スコアリング基準!$B$30,"S",IF($Y1830&gt;=スコアリング基準!$B$31,"A",IF($Y1830&gt;=スコアリング基準!$B$32,"B","C"))))</f>
        <v/>
      </c>
      <c r="AA1830">
        <f>IFERROR(INDEX(実績DB!$I$3:$I$104,MATCH($B1830&amp;$C1830,実績DB!$J$3:$J$104,0)),"")</f>
        <v/>
      </c>
    </row>
    <row r="1831">
      <c r="A1831" t="n">
        <v>1829</v>
      </c>
      <c r="B1831" t="inlineStr">
        <is>
          <t>東京</t>
        </is>
      </c>
      <c r="C1831" t="inlineStr">
        <is>
          <t>石橋変電所</t>
        </is>
      </c>
      <c r="D1831" t="inlineStr">
        <is>
          <t>栃木県</t>
        </is>
      </c>
      <c r="E1831" t="n">
        <v>66</v>
      </c>
      <c r="G1831" s="3" t="n">
        <v>36.437733</v>
      </c>
      <c r="H1831" s="3" t="n">
        <v>139.859759</v>
      </c>
      <c r="I1831" t="inlineStr">
        <is>
          <t>OSM実測</t>
        </is>
      </c>
      <c r="J1831" t="n">
        <v>52</v>
      </c>
      <c r="K1831" t="n">
        <v>54</v>
      </c>
      <c r="L1831" t="n">
        <v>-51</v>
      </c>
      <c r="M1831" t="n">
        <v>3</v>
      </c>
      <c r="N1831" t="n">
        <v>0</v>
      </c>
      <c r="O1831" t="inlineStr">
        <is>
          <t>不可 #3</t>
        </is>
      </c>
      <c r="P1831" t="inlineStr">
        <is>
          <t>有り</t>
        </is>
      </c>
      <c r="R1831" s="4">
        <f>IF(COUNT($M1831:$N1831)=0,"",IF(AND(IF($N1831&lt;&gt;"",$N1831,$M1831)&lt;=0,$O1831&lt;&gt;"可"),"警告",""))</f>
        <v/>
      </c>
      <c r="S1831" s="4">
        <f>IF(COUNT($M1831:$N1831)=0,0,IF(IF($N1831&lt;&gt;"",$N1831,$M1831)&gt;=スコアリング基準!$B$20,スコアリング基準!$C$20,IF(IF($N1831&lt;&gt;"",$N1831,$M1831)&gt;=スコアリング基準!$B$21,スコアリング基準!$C$21,IF(IF($N1831&lt;&gt;"",$N1831,$M1831)&gt;0,スコアリング基準!$C$22,0))))</f>
        <v/>
      </c>
      <c r="T1831" s="4">
        <f>IF($O1831="可",スコアリング基準!$C$23,0)</f>
        <v/>
      </c>
      <c r="U1831" s="4">
        <f>IF(OR(COUNT($K1831:$L1831)&lt;2,$K1831=0),0,IF(ABS($L1831)/$K1831&lt;=スコアリング基準!$B$24,スコアリング基準!$C$24,IF(ABS($L1831)/$K1831&lt;=スコアリング基準!$B$25,スコアリング基準!$C$25,IF(ABS($L1831)/$K1831&lt;=スコアリング基準!$B$26,スコアリング基準!$C$26,0))))</f>
        <v/>
      </c>
      <c r="V1831" s="4">
        <f>IF($P1831="なし",スコアリング基準!$C$27,0)</f>
        <v/>
      </c>
      <c r="W1831" s="4">
        <f>IF($F1831="",0,IF(ISNUMBER($F1831),IF($F1831&lt;=スコアリング基準!$B$28,スコアリング基準!$C$28,スコアリング基準!$C$29),0))</f>
        <v/>
      </c>
      <c r="X1831" s="4">
        <f>IFERROR(VLOOKUP($B1831,スコアリング基準!$A$36:$B$46,2,FALSE),0)</f>
        <v/>
      </c>
      <c r="Y1831" s="4">
        <f>SUM($S1831:$X1831)</f>
        <v/>
      </c>
      <c r="Z1831" s="4">
        <f>IF(COUNT($M1831:$N1831)=0,"データ無",IF($Y1831&gt;=スコアリング基準!$B$30,"S",IF($Y1831&gt;=スコアリング基準!$B$31,"A",IF($Y1831&gt;=スコアリング基準!$B$32,"B","C"))))</f>
        <v/>
      </c>
      <c r="AA1831">
        <f>IFERROR(INDEX(実績DB!$I$3:$I$104,MATCH($B1831&amp;$C1831,実績DB!$J$3:$J$104,0)),"")</f>
        <v/>
      </c>
    </row>
    <row r="1832">
      <c r="A1832" t="n">
        <v>1830</v>
      </c>
      <c r="B1832" t="inlineStr">
        <is>
          <t>東京</t>
        </is>
      </c>
      <c r="C1832" t="inlineStr">
        <is>
          <t>砂川変電所</t>
        </is>
      </c>
      <c r="D1832" t="inlineStr">
        <is>
          <t>東京都</t>
        </is>
      </c>
      <c r="E1832" t="n">
        <v>66</v>
      </c>
      <c r="G1832" s="3" t="n">
        <v>35.713593</v>
      </c>
      <c r="H1832" s="3" t="n">
        <v>139.443262</v>
      </c>
      <c r="I1832" t="inlineStr">
        <is>
          <t>OSM実測</t>
        </is>
      </c>
      <c r="J1832" t="n">
        <v>57</v>
      </c>
      <c r="K1832" t="n">
        <v>59</v>
      </c>
      <c r="L1832" t="n">
        <v>-40</v>
      </c>
      <c r="M1832" t="n">
        <v>19</v>
      </c>
      <c r="N1832" t="n">
        <v>0</v>
      </c>
      <c r="O1832" t="inlineStr">
        <is>
          <t>不可 #3</t>
        </is>
      </c>
      <c r="P1832" t="inlineStr">
        <is>
          <t>有り</t>
        </is>
      </c>
      <c r="R1832" s="4">
        <f>IF(COUNT($M1832:$N1832)=0,"",IF(AND(IF($N1832&lt;&gt;"",$N1832,$M1832)&lt;=0,$O1832&lt;&gt;"可"),"警告",""))</f>
        <v/>
      </c>
      <c r="S1832" s="4">
        <f>IF(COUNT($M1832:$N1832)=0,0,IF(IF($N1832&lt;&gt;"",$N1832,$M1832)&gt;=スコアリング基準!$B$20,スコアリング基準!$C$20,IF(IF($N1832&lt;&gt;"",$N1832,$M1832)&gt;=スコアリング基準!$B$21,スコアリング基準!$C$21,IF(IF($N1832&lt;&gt;"",$N1832,$M1832)&gt;0,スコアリング基準!$C$22,0))))</f>
        <v/>
      </c>
      <c r="T1832" s="4">
        <f>IF($O1832="可",スコアリング基準!$C$23,0)</f>
        <v/>
      </c>
      <c r="U1832" s="4">
        <f>IF(OR(COUNT($K1832:$L1832)&lt;2,$K1832=0),0,IF(ABS($L1832)/$K1832&lt;=スコアリング基準!$B$24,スコアリング基準!$C$24,IF(ABS($L1832)/$K1832&lt;=スコアリング基準!$B$25,スコアリング基準!$C$25,IF(ABS($L1832)/$K1832&lt;=スコアリング基準!$B$26,スコアリング基準!$C$26,0))))</f>
        <v/>
      </c>
      <c r="V1832" s="4">
        <f>IF($P1832="なし",スコアリング基準!$C$27,0)</f>
        <v/>
      </c>
      <c r="W1832" s="4">
        <f>IF($F1832="",0,IF(ISNUMBER($F1832),IF($F1832&lt;=スコアリング基準!$B$28,スコアリング基準!$C$28,スコアリング基準!$C$29),0))</f>
        <v/>
      </c>
      <c r="X1832" s="4">
        <f>IFERROR(VLOOKUP($B1832,スコアリング基準!$A$36:$B$46,2,FALSE),0)</f>
        <v/>
      </c>
      <c r="Y1832" s="4">
        <f>SUM($S1832:$X1832)</f>
        <v/>
      </c>
      <c r="Z1832" s="4">
        <f>IF(COUNT($M1832:$N1832)=0,"データ無",IF($Y1832&gt;=スコアリング基準!$B$30,"S",IF($Y1832&gt;=スコアリング基準!$B$31,"A",IF($Y1832&gt;=スコアリング基準!$B$32,"B","C"))))</f>
        <v/>
      </c>
      <c r="AA1832">
        <f>IFERROR(INDEX(実績DB!$I$3:$I$104,MATCH($B1832&amp;$C1832,実績DB!$J$3:$J$104,0)),"")</f>
        <v/>
      </c>
    </row>
    <row r="1833">
      <c r="A1833" t="n">
        <v>1831</v>
      </c>
      <c r="B1833" t="inlineStr">
        <is>
          <t>東京</t>
        </is>
      </c>
      <c r="C1833" t="inlineStr">
        <is>
          <t>磯原変電所</t>
        </is>
      </c>
      <c r="D1833" t="inlineStr">
        <is>
          <t>茨城県</t>
        </is>
      </c>
      <c r="E1833" t="n">
        <v>66</v>
      </c>
      <c r="G1833" s="3" t="n">
        <v>36.801958</v>
      </c>
      <c r="H1833" s="3" t="n">
        <v>140.743245</v>
      </c>
      <c r="I1833" t="inlineStr">
        <is>
          <t>OSM実測</t>
        </is>
      </c>
      <c r="J1833" t="n">
        <v>28</v>
      </c>
      <c r="K1833" t="n">
        <v>29</v>
      </c>
      <c r="L1833" t="n">
        <v>-29</v>
      </c>
      <c r="M1833" t="n">
        <v>0</v>
      </c>
      <c r="N1833" t="n">
        <v>0</v>
      </c>
      <c r="O1833" t="inlineStr">
        <is>
          <t>不可 #3</t>
        </is>
      </c>
      <c r="P1833" t="inlineStr">
        <is>
          <t>有り</t>
        </is>
      </c>
      <c r="R1833" s="4">
        <f>IF(COUNT($M1833:$N1833)=0,"",IF(AND(IF($N1833&lt;&gt;"",$N1833,$M1833)&lt;=0,$O1833&lt;&gt;"可"),"警告",""))</f>
        <v/>
      </c>
      <c r="S1833" s="4">
        <f>IF(COUNT($M1833:$N1833)=0,0,IF(IF($N1833&lt;&gt;"",$N1833,$M1833)&gt;=スコアリング基準!$B$20,スコアリング基準!$C$20,IF(IF($N1833&lt;&gt;"",$N1833,$M1833)&gt;=スコアリング基準!$B$21,スコアリング基準!$C$21,IF(IF($N1833&lt;&gt;"",$N1833,$M1833)&gt;0,スコアリング基準!$C$22,0))))</f>
        <v/>
      </c>
      <c r="T1833" s="4">
        <f>IF($O1833="可",スコアリング基準!$C$23,0)</f>
        <v/>
      </c>
      <c r="U1833" s="4">
        <f>IF(OR(COUNT($K1833:$L1833)&lt;2,$K1833=0),0,IF(ABS($L1833)/$K1833&lt;=スコアリング基準!$B$24,スコアリング基準!$C$24,IF(ABS($L1833)/$K1833&lt;=スコアリング基準!$B$25,スコアリング基準!$C$25,IF(ABS($L1833)/$K1833&lt;=スコアリング基準!$B$26,スコアリング基準!$C$26,0))))</f>
        <v/>
      </c>
      <c r="V1833" s="4">
        <f>IF($P1833="なし",スコアリング基準!$C$27,0)</f>
        <v/>
      </c>
      <c r="W1833" s="4">
        <f>IF($F1833="",0,IF(ISNUMBER($F1833),IF($F1833&lt;=スコアリング基準!$B$28,スコアリング基準!$C$28,スコアリング基準!$C$29),0))</f>
        <v/>
      </c>
      <c r="X1833" s="4">
        <f>IFERROR(VLOOKUP($B1833,スコアリング基準!$A$36:$B$46,2,FALSE),0)</f>
        <v/>
      </c>
      <c r="Y1833" s="4">
        <f>SUM($S1833:$X1833)</f>
        <v/>
      </c>
      <c r="Z1833" s="4">
        <f>IF(COUNT($M1833:$N1833)=0,"データ無",IF($Y1833&gt;=スコアリング基準!$B$30,"S",IF($Y1833&gt;=スコアリング基準!$B$31,"A",IF($Y1833&gt;=スコアリング基準!$B$32,"B","C"))))</f>
        <v/>
      </c>
      <c r="AA1833">
        <f>IFERROR(INDEX(実績DB!$I$3:$I$104,MATCH($B1833&amp;$C1833,実績DB!$J$3:$J$104,0)),"")</f>
        <v/>
      </c>
    </row>
    <row r="1834">
      <c r="A1834" t="n">
        <v>1832</v>
      </c>
      <c r="B1834" t="inlineStr">
        <is>
          <t>東京</t>
        </is>
      </c>
      <c r="C1834" t="inlineStr">
        <is>
          <t>磯部変電所</t>
        </is>
      </c>
      <c r="D1834" t="inlineStr">
        <is>
          <t>群馬県</t>
        </is>
      </c>
      <c r="E1834" t="n">
        <v>66</v>
      </c>
      <c r="G1834" s="3" t="n">
        <v>36.298814</v>
      </c>
      <c r="H1834" s="3" t="n">
        <v>138.84522</v>
      </c>
      <c r="I1834" t="inlineStr">
        <is>
          <t>OSM実測</t>
        </is>
      </c>
      <c r="J1834" t="n">
        <v>57</v>
      </c>
      <c r="K1834" t="n">
        <v>59</v>
      </c>
      <c r="L1834" t="n">
        <v>-59</v>
      </c>
      <c r="M1834" t="n">
        <v>0</v>
      </c>
      <c r="N1834" t="n">
        <v>0</v>
      </c>
      <c r="O1834" t="inlineStr">
        <is>
          <t>不可 #3</t>
        </is>
      </c>
      <c r="P1834" t="inlineStr">
        <is>
          <t>有り</t>
        </is>
      </c>
      <c r="R1834" s="4">
        <f>IF(COUNT($M1834:$N1834)=0,"",IF(AND(IF($N1834&lt;&gt;"",$N1834,$M1834)&lt;=0,$O1834&lt;&gt;"可"),"警告",""))</f>
        <v/>
      </c>
      <c r="S1834" s="4">
        <f>IF(COUNT($M1834:$N1834)=0,0,IF(IF($N1834&lt;&gt;"",$N1834,$M1834)&gt;=スコアリング基準!$B$20,スコアリング基準!$C$20,IF(IF($N1834&lt;&gt;"",$N1834,$M1834)&gt;=スコアリング基準!$B$21,スコアリング基準!$C$21,IF(IF($N1834&lt;&gt;"",$N1834,$M1834)&gt;0,スコアリング基準!$C$22,0))))</f>
        <v/>
      </c>
      <c r="T1834" s="4">
        <f>IF($O1834="可",スコアリング基準!$C$23,0)</f>
        <v/>
      </c>
      <c r="U1834" s="4">
        <f>IF(OR(COUNT($K1834:$L1834)&lt;2,$K1834=0),0,IF(ABS($L1834)/$K1834&lt;=スコアリング基準!$B$24,スコアリング基準!$C$24,IF(ABS($L1834)/$K1834&lt;=スコアリング基準!$B$25,スコアリング基準!$C$25,IF(ABS($L1834)/$K1834&lt;=スコアリング基準!$B$26,スコアリング基準!$C$26,0))))</f>
        <v/>
      </c>
      <c r="V1834" s="4">
        <f>IF($P1834="なし",スコアリング基準!$C$27,0)</f>
        <v/>
      </c>
      <c r="W1834" s="4">
        <f>IF($F1834="",0,IF(ISNUMBER($F1834),IF($F1834&lt;=スコアリング基準!$B$28,スコアリング基準!$C$28,スコアリング基準!$C$29),0))</f>
        <v/>
      </c>
      <c r="X1834" s="4">
        <f>IFERROR(VLOOKUP($B1834,スコアリング基準!$A$36:$B$46,2,FALSE),0)</f>
        <v/>
      </c>
      <c r="Y1834" s="4">
        <f>SUM($S1834:$X1834)</f>
        <v/>
      </c>
      <c r="Z1834" s="4">
        <f>IF(COUNT($M1834:$N1834)=0,"データ無",IF($Y1834&gt;=スコアリング基準!$B$30,"S",IF($Y1834&gt;=スコアリング基準!$B$31,"A",IF($Y1834&gt;=スコアリング基準!$B$32,"B","C"))))</f>
        <v/>
      </c>
      <c r="AA1834">
        <f>IFERROR(INDEX(実績DB!$I$3:$I$104,MATCH($B1834&amp;$C1834,実績DB!$J$3:$J$104,0)),"")</f>
        <v/>
      </c>
    </row>
    <row r="1835">
      <c r="A1835" t="n">
        <v>1833</v>
      </c>
      <c r="B1835" t="inlineStr">
        <is>
          <t>東京</t>
        </is>
      </c>
      <c r="C1835" t="inlineStr">
        <is>
          <t>祐光開閉所</t>
        </is>
      </c>
      <c r="D1835" t="inlineStr">
        <is>
          <t>千葉県</t>
        </is>
      </c>
      <c r="E1835" t="n">
        <v>66</v>
      </c>
      <c r="G1835" s="3" t="n">
        <v>35.617773</v>
      </c>
      <c r="H1835" s="3" t="n">
        <v>140.124269</v>
      </c>
      <c r="I1835" t="inlineStr">
        <is>
          <t>OSM実測</t>
        </is>
      </c>
      <c r="R1835" s="4">
        <f>IF(COUNT($M1835:$N1835)=0,"",IF(AND(IF($N1835&lt;&gt;"",$N1835,$M1835)&lt;=0,$O1835&lt;&gt;"可"),"警告",""))</f>
        <v/>
      </c>
      <c r="S1835" s="4">
        <f>IF(COUNT($M1835:$N1835)=0,0,IF(IF($N1835&lt;&gt;"",$N1835,$M1835)&gt;=スコアリング基準!$B$20,スコアリング基準!$C$20,IF(IF($N1835&lt;&gt;"",$N1835,$M1835)&gt;=スコアリング基準!$B$21,スコアリング基準!$C$21,IF(IF($N1835&lt;&gt;"",$N1835,$M1835)&gt;0,スコアリング基準!$C$22,0))))</f>
        <v/>
      </c>
      <c r="T1835" s="4">
        <f>IF($O1835="可",スコアリング基準!$C$23,0)</f>
        <v/>
      </c>
      <c r="U1835" s="4">
        <f>IF(OR(COUNT($K1835:$L1835)&lt;2,$K1835=0),0,IF(ABS($L1835)/$K1835&lt;=スコアリング基準!$B$24,スコアリング基準!$C$24,IF(ABS($L1835)/$K1835&lt;=スコアリング基準!$B$25,スコアリング基準!$C$25,IF(ABS($L1835)/$K1835&lt;=スコアリング基準!$B$26,スコアリング基準!$C$26,0))))</f>
        <v/>
      </c>
      <c r="V1835" s="4">
        <f>IF($P1835="なし",スコアリング基準!$C$27,0)</f>
        <v/>
      </c>
      <c r="W1835" s="4">
        <f>IF($F1835="",0,IF(ISNUMBER($F1835),IF($F1835&lt;=スコアリング基準!$B$28,スコアリング基準!$C$28,スコアリング基準!$C$29),0))</f>
        <v/>
      </c>
      <c r="X1835" s="4">
        <f>IFERROR(VLOOKUP($B1835,スコアリング基準!$A$36:$B$46,2,FALSE),0)</f>
        <v/>
      </c>
      <c r="Y1835" s="4">
        <f>SUM($S1835:$X1835)</f>
        <v/>
      </c>
      <c r="Z1835" s="4">
        <f>IF(COUNT($M1835:$N1835)=0,"データ無",IF($Y1835&gt;=スコアリング基準!$B$30,"S",IF($Y1835&gt;=スコアリング基準!$B$31,"A",IF($Y1835&gt;=スコアリング基準!$B$32,"B","C"))))</f>
        <v/>
      </c>
      <c r="AA1835">
        <f>IFERROR(INDEX(実績DB!$I$3:$I$104,MATCH($B1835&amp;$C1835,実績DB!$J$3:$J$104,0)),"")</f>
        <v/>
      </c>
    </row>
    <row r="1836">
      <c r="A1836" t="n">
        <v>1834</v>
      </c>
      <c r="B1836" t="inlineStr">
        <is>
          <t>東京</t>
        </is>
      </c>
      <c r="C1836" t="inlineStr">
        <is>
          <t>神之池変電所</t>
        </is>
      </c>
      <c r="D1836" t="inlineStr">
        <is>
          <t>千葉県</t>
        </is>
      </c>
      <c r="E1836" t="n">
        <v>66</v>
      </c>
      <c r="G1836" s="3" t="n">
        <v>35.893273</v>
      </c>
      <c r="H1836" s="3" t="n">
        <v>140.659315</v>
      </c>
      <c r="I1836" t="inlineStr">
        <is>
          <t>OSM実測</t>
        </is>
      </c>
      <c r="J1836" t="n">
        <v>57</v>
      </c>
      <c r="K1836" t="n">
        <v>59</v>
      </c>
      <c r="L1836" t="n">
        <v>-54</v>
      </c>
      <c r="M1836" t="n">
        <v>5</v>
      </c>
      <c r="N1836" t="n">
        <v>0</v>
      </c>
      <c r="O1836" t="inlineStr">
        <is>
          <t>不可 #3</t>
        </is>
      </c>
      <c r="P1836" t="inlineStr">
        <is>
          <t>有り</t>
        </is>
      </c>
      <c r="R1836" s="4">
        <f>IF(COUNT($M1836:$N1836)=0,"",IF(AND(IF($N1836&lt;&gt;"",$N1836,$M1836)&lt;=0,$O1836&lt;&gt;"可"),"警告",""))</f>
        <v/>
      </c>
      <c r="S1836" s="4">
        <f>IF(COUNT($M1836:$N1836)=0,0,IF(IF($N1836&lt;&gt;"",$N1836,$M1836)&gt;=スコアリング基準!$B$20,スコアリング基準!$C$20,IF(IF($N1836&lt;&gt;"",$N1836,$M1836)&gt;=スコアリング基準!$B$21,スコアリング基準!$C$21,IF(IF($N1836&lt;&gt;"",$N1836,$M1836)&gt;0,スコアリング基準!$C$22,0))))</f>
        <v/>
      </c>
      <c r="T1836" s="4">
        <f>IF($O1836="可",スコアリング基準!$C$23,0)</f>
        <v/>
      </c>
      <c r="U1836" s="4">
        <f>IF(OR(COUNT($K1836:$L1836)&lt;2,$K1836=0),0,IF(ABS($L1836)/$K1836&lt;=スコアリング基準!$B$24,スコアリング基準!$C$24,IF(ABS($L1836)/$K1836&lt;=スコアリング基準!$B$25,スコアリング基準!$C$25,IF(ABS($L1836)/$K1836&lt;=スコアリング基準!$B$26,スコアリング基準!$C$26,0))))</f>
        <v/>
      </c>
      <c r="V1836" s="4">
        <f>IF($P1836="なし",スコアリング基準!$C$27,0)</f>
        <v/>
      </c>
      <c r="W1836" s="4">
        <f>IF($F1836="",0,IF(ISNUMBER($F1836),IF($F1836&lt;=スコアリング基準!$B$28,スコアリング基準!$C$28,スコアリング基準!$C$29),0))</f>
        <v/>
      </c>
      <c r="X1836" s="4">
        <f>IFERROR(VLOOKUP($B1836,スコアリング基準!$A$36:$B$46,2,FALSE),0)</f>
        <v/>
      </c>
      <c r="Y1836" s="4">
        <f>SUM($S1836:$X1836)</f>
        <v/>
      </c>
      <c r="Z1836" s="4">
        <f>IF(COUNT($M1836:$N1836)=0,"データ無",IF($Y1836&gt;=スコアリング基準!$B$30,"S",IF($Y1836&gt;=スコアリング基準!$B$31,"A",IF($Y1836&gt;=スコアリング基準!$B$32,"B","C"))))</f>
        <v/>
      </c>
      <c r="AA1836">
        <f>IFERROR(INDEX(実績DB!$I$3:$I$104,MATCH($B1836&amp;$C1836,実績DB!$J$3:$J$104,0)),"")</f>
        <v/>
      </c>
    </row>
    <row r="1837">
      <c r="A1837" t="n">
        <v>1835</v>
      </c>
      <c r="B1837" t="inlineStr">
        <is>
          <t>東京</t>
        </is>
      </c>
      <c r="C1837" t="inlineStr">
        <is>
          <t>神戸変電所</t>
        </is>
      </c>
      <c r="D1837" t="inlineStr">
        <is>
          <t>群馬県</t>
        </is>
      </c>
      <c r="E1837" t="n">
        <v>66</v>
      </c>
      <c r="G1837" s="3" t="n">
        <v>36.540268</v>
      </c>
      <c r="H1837" s="3" t="n">
        <v>139.352157</v>
      </c>
      <c r="I1837" t="inlineStr">
        <is>
          <t>OSM実測</t>
        </is>
      </c>
      <c r="J1837" t="n">
        <v>19</v>
      </c>
      <c r="K1837" t="n">
        <v>19</v>
      </c>
      <c r="L1837" t="n">
        <v>-19</v>
      </c>
      <c r="M1837" t="n">
        <v>0</v>
      </c>
      <c r="N1837" t="n">
        <v>0</v>
      </c>
      <c r="O1837" t="inlineStr">
        <is>
          <t>不可 #3</t>
        </is>
      </c>
      <c r="P1837" t="inlineStr">
        <is>
          <t>有り</t>
        </is>
      </c>
      <c r="R1837" s="4">
        <f>IF(COUNT($M1837:$N1837)=0,"",IF(AND(IF($N1837&lt;&gt;"",$N1837,$M1837)&lt;=0,$O1837&lt;&gt;"可"),"警告",""))</f>
        <v/>
      </c>
      <c r="S1837" s="4">
        <f>IF(COUNT($M1837:$N1837)=0,0,IF(IF($N1837&lt;&gt;"",$N1837,$M1837)&gt;=スコアリング基準!$B$20,スコアリング基準!$C$20,IF(IF($N1837&lt;&gt;"",$N1837,$M1837)&gt;=スコアリング基準!$B$21,スコアリング基準!$C$21,IF(IF($N1837&lt;&gt;"",$N1837,$M1837)&gt;0,スコアリング基準!$C$22,0))))</f>
        <v/>
      </c>
      <c r="T1837" s="4">
        <f>IF($O1837="可",スコアリング基準!$C$23,0)</f>
        <v/>
      </c>
      <c r="U1837" s="4">
        <f>IF(OR(COUNT($K1837:$L1837)&lt;2,$K1837=0),0,IF(ABS($L1837)/$K1837&lt;=スコアリング基準!$B$24,スコアリング基準!$C$24,IF(ABS($L1837)/$K1837&lt;=スコアリング基準!$B$25,スコアリング基準!$C$25,IF(ABS($L1837)/$K1837&lt;=スコアリング基準!$B$26,スコアリング基準!$C$26,0))))</f>
        <v/>
      </c>
      <c r="V1837" s="4">
        <f>IF($P1837="なし",スコアリング基準!$C$27,0)</f>
        <v/>
      </c>
      <c r="W1837" s="4">
        <f>IF($F1837="",0,IF(ISNUMBER($F1837),IF($F1837&lt;=スコアリング基準!$B$28,スコアリング基準!$C$28,スコアリング基準!$C$29),0))</f>
        <v/>
      </c>
      <c r="X1837" s="4">
        <f>IFERROR(VLOOKUP($B1837,スコアリング基準!$A$36:$B$46,2,FALSE),0)</f>
        <v/>
      </c>
      <c r="Y1837" s="4">
        <f>SUM($S1837:$X1837)</f>
        <v/>
      </c>
      <c r="Z1837" s="4">
        <f>IF(COUNT($M1837:$N1837)=0,"データ無",IF($Y1837&gt;=スコアリング基準!$B$30,"S",IF($Y1837&gt;=スコアリング基準!$B$31,"A",IF($Y1837&gt;=スコアリング基準!$B$32,"B","C"))))</f>
        <v/>
      </c>
      <c r="AA1837">
        <f>IFERROR(INDEX(実績DB!$I$3:$I$104,MATCH($B1837&amp;$C1837,実績DB!$J$3:$J$104,0)),"")</f>
        <v/>
      </c>
    </row>
    <row r="1838">
      <c r="A1838" t="n">
        <v>1836</v>
      </c>
      <c r="B1838" t="inlineStr">
        <is>
          <t>東京</t>
        </is>
      </c>
      <c r="C1838" t="inlineStr">
        <is>
          <t>神栖変電所</t>
        </is>
      </c>
      <c r="D1838" t="inlineStr">
        <is>
          <t>茨城県</t>
        </is>
      </c>
      <c r="E1838" t="n">
        <v>66</v>
      </c>
      <c r="G1838" s="3" t="n">
        <v>35.918767</v>
      </c>
      <c r="H1838" s="3" t="n">
        <v>140.65768</v>
      </c>
      <c r="I1838" t="inlineStr">
        <is>
          <t>OSM実測</t>
        </is>
      </c>
      <c r="J1838" t="n">
        <v>38</v>
      </c>
      <c r="K1838" t="n">
        <v>39</v>
      </c>
      <c r="L1838" t="n">
        <v>-29</v>
      </c>
      <c r="M1838" t="n">
        <v>10</v>
      </c>
      <c r="N1838" t="n">
        <v>0</v>
      </c>
      <c r="O1838" t="inlineStr">
        <is>
          <t>不可 #3</t>
        </is>
      </c>
      <c r="P1838" t="inlineStr">
        <is>
          <t>有り</t>
        </is>
      </c>
      <c r="R1838" s="4">
        <f>IF(COUNT($M1838:$N1838)=0,"",IF(AND(IF($N1838&lt;&gt;"",$N1838,$M1838)&lt;=0,$O1838&lt;&gt;"可"),"警告",""))</f>
        <v/>
      </c>
      <c r="S1838" s="4">
        <f>IF(COUNT($M1838:$N1838)=0,0,IF(IF($N1838&lt;&gt;"",$N1838,$M1838)&gt;=スコアリング基準!$B$20,スコアリング基準!$C$20,IF(IF($N1838&lt;&gt;"",$N1838,$M1838)&gt;=スコアリング基準!$B$21,スコアリング基準!$C$21,IF(IF($N1838&lt;&gt;"",$N1838,$M1838)&gt;0,スコアリング基準!$C$22,0))))</f>
        <v/>
      </c>
      <c r="T1838" s="4">
        <f>IF($O1838="可",スコアリング基準!$C$23,0)</f>
        <v/>
      </c>
      <c r="U1838" s="4">
        <f>IF(OR(COUNT($K1838:$L1838)&lt;2,$K1838=0),0,IF(ABS($L1838)/$K1838&lt;=スコアリング基準!$B$24,スコアリング基準!$C$24,IF(ABS($L1838)/$K1838&lt;=スコアリング基準!$B$25,スコアリング基準!$C$25,IF(ABS($L1838)/$K1838&lt;=スコアリング基準!$B$26,スコアリング基準!$C$26,0))))</f>
        <v/>
      </c>
      <c r="V1838" s="4">
        <f>IF($P1838="なし",スコアリング基準!$C$27,0)</f>
        <v/>
      </c>
      <c r="W1838" s="4">
        <f>IF($F1838="",0,IF(ISNUMBER($F1838),IF($F1838&lt;=スコアリング基準!$B$28,スコアリング基準!$C$28,スコアリング基準!$C$29),0))</f>
        <v/>
      </c>
      <c r="X1838" s="4">
        <f>IFERROR(VLOOKUP($B1838,スコアリング基準!$A$36:$B$46,2,FALSE),0)</f>
        <v/>
      </c>
      <c r="Y1838" s="4">
        <f>SUM($S1838:$X1838)</f>
        <v/>
      </c>
      <c r="Z1838" s="4">
        <f>IF(COUNT($M1838:$N1838)=0,"データ無",IF($Y1838&gt;=スコアリング基準!$B$30,"S",IF($Y1838&gt;=スコアリング基準!$B$31,"A",IF($Y1838&gt;=スコアリング基準!$B$32,"B","C"))))</f>
        <v/>
      </c>
      <c r="AA1838">
        <f>IFERROR(INDEX(実績DB!$I$3:$I$104,MATCH($B1838&amp;$C1838,実績DB!$J$3:$J$104,0)),"")</f>
        <v/>
      </c>
    </row>
    <row r="1839">
      <c r="A1839" t="n">
        <v>1837</v>
      </c>
      <c r="B1839" t="inlineStr">
        <is>
          <t>東京</t>
        </is>
      </c>
      <c r="C1839" t="inlineStr">
        <is>
          <t>神立変電所</t>
        </is>
      </c>
      <c r="D1839" t="inlineStr">
        <is>
          <t>茨城県</t>
        </is>
      </c>
      <c r="E1839" t="n">
        <v>66</v>
      </c>
      <c r="G1839" s="3" t="n">
        <v>36.124857</v>
      </c>
      <c r="H1839" s="3" t="n">
        <v>140.243767</v>
      </c>
      <c r="I1839" t="inlineStr">
        <is>
          <t>OSM実測</t>
        </is>
      </c>
      <c r="J1839" t="n">
        <v>42</v>
      </c>
      <c r="K1839" t="n">
        <v>44</v>
      </c>
      <c r="L1839" t="n">
        <v>-43</v>
      </c>
      <c r="M1839" t="n">
        <v>1</v>
      </c>
      <c r="N1839" t="n">
        <v>0</v>
      </c>
      <c r="O1839" t="inlineStr">
        <is>
          <t>不可 #3</t>
        </is>
      </c>
      <c r="P1839" t="inlineStr">
        <is>
          <t>有り</t>
        </is>
      </c>
      <c r="R1839" s="4">
        <f>IF(COUNT($M1839:$N1839)=0,"",IF(AND(IF($N1839&lt;&gt;"",$N1839,$M1839)&lt;=0,$O1839&lt;&gt;"可"),"警告",""))</f>
        <v/>
      </c>
      <c r="S1839" s="4">
        <f>IF(COUNT($M1839:$N1839)=0,0,IF(IF($N1839&lt;&gt;"",$N1839,$M1839)&gt;=スコアリング基準!$B$20,スコアリング基準!$C$20,IF(IF($N1839&lt;&gt;"",$N1839,$M1839)&gt;=スコアリング基準!$B$21,スコアリング基準!$C$21,IF(IF($N1839&lt;&gt;"",$N1839,$M1839)&gt;0,スコアリング基準!$C$22,0))))</f>
        <v/>
      </c>
      <c r="T1839" s="4">
        <f>IF($O1839="可",スコアリング基準!$C$23,0)</f>
        <v/>
      </c>
      <c r="U1839" s="4">
        <f>IF(OR(COUNT($K1839:$L1839)&lt;2,$K1839=0),0,IF(ABS($L1839)/$K1839&lt;=スコアリング基準!$B$24,スコアリング基準!$C$24,IF(ABS($L1839)/$K1839&lt;=スコアリング基準!$B$25,スコアリング基準!$C$25,IF(ABS($L1839)/$K1839&lt;=スコアリング基準!$B$26,スコアリング基準!$C$26,0))))</f>
        <v/>
      </c>
      <c r="V1839" s="4">
        <f>IF($P1839="なし",スコアリング基準!$C$27,0)</f>
        <v/>
      </c>
      <c r="W1839" s="4">
        <f>IF($F1839="",0,IF(ISNUMBER($F1839),IF($F1839&lt;=スコアリング基準!$B$28,スコアリング基準!$C$28,スコアリング基準!$C$29),0))</f>
        <v/>
      </c>
      <c r="X1839" s="4">
        <f>IFERROR(VLOOKUP($B1839,スコアリング基準!$A$36:$B$46,2,FALSE),0)</f>
        <v/>
      </c>
      <c r="Y1839" s="4">
        <f>SUM($S1839:$X1839)</f>
        <v/>
      </c>
      <c r="Z1839" s="4">
        <f>IF(COUNT($M1839:$N1839)=0,"データ無",IF($Y1839&gt;=スコアリング基準!$B$30,"S",IF($Y1839&gt;=スコアリング基準!$B$31,"A",IF($Y1839&gt;=スコアリング基準!$B$32,"B","C"))))</f>
        <v/>
      </c>
      <c r="AA1839">
        <f>IFERROR(INDEX(実績DB!$I$3:$I$104,MATCH($B1839&amp;$C1839,実績DB!$J$3:$J$104,0)),"")</f>
        <v/>
      </c>
    </row>
    <row r="1840">
      <c r="A1840" t="n">
        <v>1838</v>
      </c>
      <c r="B1840" t="inlineStr">
        <is>
          <t>東京</t>
        </is>
      </c>
      <c r="C1840" t="inlineStr">
        <is>
          <t>福原変電所</t>
        </is>
      </c>
      <c r="D1840" t="inlineStr">
        <is>
          <t>埼玉県</t>
        </is>
      </c>
      <c r="E1840" t="n">
        <v>66</v>
      </c>
      <c r="G1840" s="3" t="n">
        <v>35.888006</v>
      </c>
      <c r="H1840" s="3" t="n">
        <v>139.480379</v>
      </c>
      <c r="I1840" t="inlineStr">
        <is>
          <t>OSM実測</t>
        </is>
      </c>
      <c r="J1840" t="n">
        <v>52</v>
      </c>
      <c r="K1840" t="n">
        <v>54</v>
      </c>
      <c r="L1840" t="n">
        <v>-42</v>
      </c>
      <c r="M1840" t="n">
        <v>12</v>
      </c>
      <c r="N1840" t="n">
        <v>12</v>
      </c>
      <c r="O1840" t="inlineStr">
        <is>
          <t>不可 #3</t>
        </is>
      </c>
      <c r="P1840" t="inlineStr">
        <is>
          <t>なし</t>
        </is>
      </c>
      <c r="R1840" s="4">
        <f>IF(COUNT($M1840:$N1840)=0,"",IF(AND(IF($N1840&lt;&gt;"",$N1840,$M1840)&lt;=0,$O1840&lt;&gt;"可"),"警告",""))</f>
        <v/>
      </c>
      <c r="S1840" s="4">
        <f>IF(COUNT($M1840:$N1840)=0,0,IF(IF($N1840&lt;&gt;"",$N1840,$M1840)&gt;=スコアリング基準!$B$20,スコアリング基準!$C$20,IF(IF($N1840&lt;&gt;"",$N1840,$M1840)&gt;=スコアリング基準!$B$21,スコアリング基準!$C$21,IF(IF($N1840&lt;&gt;"",$N1840,$M1840)&gt;0,スコアリング基準!$C$22,0))))</f>
        <v/>
      </c>
      <c r="T1840" s="4">
        <f>IF($O1840="可",スコアリング基準!$C$23,0)</f>
        <v/>
      </c>
      <c r="U1840" s="4">
        <f>IF(OR(COUNT($K1840:$L1840)&lt;2,$K1840=0),0,IF(ABS($L1840)/$K1840&lt;=スコアリング基準!$B$24,スコアリング基準!$C$24,IF(ABS($L1840)/$K1840&lt;=スコアリング基準!$B$25,スコアリング基準!$C$25,IF(ABS($L1840)/$K1840&lt;=スコアリング基準!$B$26,スコアリング基準!$C$26,0))))</f>
        <v/>
      </c>
      <c r="V1840" s="4">
        <f>IF($P1840="なし",スコアリング基準!$C$27,0)</f>
        <v/>
      </c>
      <c r="W1840" s="4">
        <f>IF($F1840="",0,IF(ISNUMBER($F1840),IF($F1840&lt;=スコアリング基準!$B$28,スコアリング基準!$C$28,スコアリング基準!$C$29),0))</f>
        <v/>
      </c>
      <c r="X1840" s="4">
        <f>IFERROR(VLOOKUP($B1840,スコアリング基準!$A$36:$B$46,2,FALSE),0)</f>
        <v/>
      </c>
      <c r="Y1840" s="4">
        <f>SUM($S1840:$X1840)</f>
        <v/>
      </c>
      <c r="Z1840" s="4">
        <f>IF(COUNT($M1840:$N1840)=0,"データ無",IF($Y1840&gt;=スコアリング基準!$B$30,"S",IF($Y1840&gt;=スコアリング基準!$B$31,"A",IF($Y1840&gt;=スコアリング基準!$B$32,"B","C"))))</f>
        <v/>
      </c>
      <c r="AA1840">
        <f>IFERROR(INDEX(実績DB!$I$3:$I$104,MATCH($B1840&amp;$C1840,実績DB!$J$3:$J$104,0)),"")</f>
        <v/>
      </c>
    </row>
    <row r="1841">
      <c r="A1841" t="n">
        <v>1839</v>
      </c>
      <c r="B1841" t="inlineStr">
        <is>
          <t>東京</t>
        </is>
      </c>
      <c r="C1841" t="inlineStr">
        <is>
          <t>福岡変電所</t>
        </is>
      </c>
      <c r="D1841" t="inlineStr">
        <is>
          <t>茨城県</t>
        </is>
      </c>
      <c r="E1841" t="n">
        <v>66</v>
      </c>
      <c r="G1841" s="3" t="n">
        <v>36.031417</v>
      </c>
      <c r="H1841" s="3" t="n">
        <v>140.048539</v>
      </c>
      <c r="I1841" t="inlineStr">
        <is>
          <t>OSM実測</t>
        </is>
      </c>
      <c r="J1841" t="n">
        <v>52</v>
      </c>
      <c r="K1841" t="n">
        <v>54</v>
      </c>
      <c r="L1841" t="n">
        <v>-54</v>
      </c>
      <c r="M1841" t="n">
        <v>0</v>
      </c>
      <c r="N1841" t="n">
        <v>0</v>
      </c>
      <c r="O1841" t="inlineStr">
        <is>
          <t>不可 #3</t>
        </is>
      </c>
      <c r="P1841" t="inlineStr">
        <is>
          <t>有り</t>
        </is>
      </c>
      <c r="R1841" s="4">
        <f>IF(COUNT($M1841:$N1841)=0,"",IF(AND(IF($N1841&lt;&gt;"",$N1841,$M1841)&lt;=0,$O1841&lt;&gt;"可"),"警告",""))</f>
        <v/>
      </c>
      <c r="S1841" s="4">
        <f>IF(COUNT($M1841:$N1841)=0,0,IF(IF($N1841&lt;&gt;"",$N1841,$M1841)&gt;=スコアリング基準!$B$20,スコアリング基準!$C$20,IF(IF($N1841&lt;&gt;"",$N1841,$M1841)&gt;=スコアリング基準!$B$21,スコアリング基準!$C$21,IF(IF($N1841&lt;&gt;"",$N1841,$M1841)&gt;0,スコアリング基準!$C$22,0))))</f>
        <v/>
      </c>
      <c r="T1841" s="4">
        <f>IF($O1841="可",スコアリング基準!$C$23,0)</f>
        <v/>
      </c>
      <c r="U1841" s="4">
        <f>IF(OR(COUNT($K1841:$L1841)&lt;2,$K1841=0),0,IF(ABS($L1841)/$K1841&lt;=スコアリング基準!$B$24,スコアリング基準!$C$24,IF(ABS($L1841)/$K1841&lt;=スコアリング基準!$B$25,スコアリング基準!$C$25,IF(ABS($L1841)/$K1841&lt;=スコアリング基準!$B$26,スコアリング基準!$C$26,0))))</f>
        <v/>
      </c>
      <c r="V1841" s="4">
        <f>IF($P1841="なし",スコアリング基準!$C$27,0)</f>
        <v/>
      </c>
      <c r="W1841" s="4">
        <f>IF($F1841="",0,IF(ISNUMBER($F1841),IF($F1841&lt;=スコアリング基準!$B$28,スコアリング基準!$C$28,スコアリング基準!$C$29),0))</f>
        <v/>
      </c>
      <c r="X1841" s="4">
        <f>IFERROR(VLOOKUP($B1841,スコアリング基準!$A$36:$B$46,2,FALSE),0)</f>
        <v/>
      </c>
      <c r="Y1841" s="4">
        <f>SUM($S1841:$X1841)</f>
        <v/>
      </c>
      <c r="Z1841" s="4">
        <f>IF(COUNT($M1841:$N1841)=0,"データ無",IF($Y1841&gt;=スコアリング基準!$B$30,"S",IF($Y1841&gt;=スコアリング基準!$B$31,"A",IF($Y1841&gt;=スコアリング基準!$B$32,"B","C"))))</f>
        <v/>
      </c>
      <c r="AA1841">
        <f>IFERROR(INDEX(実績DB!$I$3:$I$104,MATCH($B1841&amp;$C1841,実績DB!$J$3:$J$104,0)),"")</f>
        <v/>
      </c>
    </row>
    <row r="1842">
      <c r="A1842" t="n">
        <v>1840</v>
      </c>
      <c r="B1842" t="inlineStr">
        <is>
          <t>東京</t>
        </is>
      </c>
      <c r="C1842" t="inlineStr">
        <is>
          <t>福生変電所</t>
        </is>
      </c>
      <c r="D1842" t="inlineStr">
        <is>
          <t>東京都</t>
        </is>
      </c>
      <c r="E1842" t="n">
        <v>66</v>
      </c>
      <c r="G1842" s="3" t="n">
        <v>35.751678</v>
      </c>
      <c r="H1842" s="3" t="n">
        <v>139.331164</v>
      </c>
      <c r="I1842" t="inlineStr">
        <is>
          <t>OSM実測</t>
        </is>
      </c>
      <c r="J1842" t="n">
        <v>52</v>
      </c>
      <c r="K1842" t="n">
        <v>54</v>
      </c>
      <c r="L1842" t="n">
        <v>-40</v>
      </c>
      <c r="M1842" t="n">
        <v>14</v>
      </c>
      <c r="N1842" t="n">
        <v>14</v>
      </c>
      <c r="O1842" t="inlineStr">
        <is>
          <t>不可 #3</t>
        </is>
      </c>
      <c r="P1842" t="inlineStr">
        <is>
          <t>なし</t>
        </is>
      </c>
      <c r="R1842" s="4">
        <f>IF(COUNT($M1842:$N1842)=0,"",IF(AND(IF($N1842&lt;&gt;"",$N1842,$M1842)&lt;=0,$O1842&lt;&gt;"可"),"警告",""))</f>
        <v/>
      </c>
      <c r="S1842" s="4">
        <f>IF(COUNT($M1842:$N1842)=0,0,IF(IF($N1842&lt;&gt;"",$N1842,$M1842)&gt;=スコアリング基準!$B$20,スコアリング基準!$C$20,IF(IF($N1842&lt;&gt;"",$N1842,$M1842)&gt;=スコアリング基準!$B$21,スコアリング基準!$C$21,IF(IF($N1842&lt;&gt;"",$N1842,$M1842)&gt;0,スコアリング基準!$C$22,0))))</f>
        <v/>
      </c>
      <c r="T1842" s="4">
        <f>IF($O1842="可",スコアリング基準!$C$23,0)</f>
        <v/>
      </c>
      <c r="U1842" s="4">
        <f>IF(OR(COUNT($K1842:$L1842)&lt;2,$K1842=0),0,IF(ABS($L1842)/$K1842&lt;=スコアリング基準!$B$24,スコアリング基準!$C$24,IF(ABS($L1842)/$K1842&lt;=スコアリング基準!$B$25,スコアリング基準!$C$25,IF(ABS($L1842)/$K1842&lt;=スコアリング基準!$B$26,スコアリング基準!$C$26,0))))</f>
        <v/>
      </c>
      <c r="V1842" s="4">
        <f>IF($P1842="なし",スコアリング基準!$C$27,0)</f>
        <v/>
      </c>
      <c r="W1842" s="4">
        <f>IF($F1842="",0,IF(ISNUMBER($F1842),IF($F1842&lt;=スコアリング基準!$B$28,スコアリング基準!$C$28,スコアリング基準!$C$29),0))</f>
        <v/>
      </c>
      <c r="X1842" s="4">
        <f>IFERROR(VLOOKUP($B1842,スコアリング基準!$A$36:$B$46,2,FALSE),0)</f>
        <v/>
      </c>
      <c r="Y1842" s="4">
        <f>SUM($S1842:$X1842)</f>
        <v/>
      </c>
      <c r="Z1842" s="4">
        <f>IF(COUNT($M1842:$N1842)=0,"データ無",IF($Y1842&gt;=スコアリング基準!$B$30,"S",IF($Y1842&gt;=スコアリング基準!$B$31,"A",IF($Y1842&gt;=スコアリング基準!$B$32,"B","C"))))</f>
        <v/>
      </c>
      <c r="AA1842">
        <f>IFERROR(INDEX(実績DB!$I$3:$I$104,MATCH($B1842&amp;$C1842,実績DB!$J$3:$J$104,0)),"")</f>
        <v/>
      </c>
    </row>
    <row r="1843">
      <c r="A1843" t="n">
        <v>1841</v>
      </c>
      <c r="B1843" t="inlineStr">
        <is>
          <t>東京</t>
        </is>
      </c>
      <c r="C1843" t="inlineStr">
        <is>
          <t>福田変電所</t>
        </is>
      </c>
      <c r="D1843" t="inlineStr">
        <is>
          <t>茨城県</t>
        </is>
      </c>
      <c r="E1843" t="n">
        <v>66</v>
      </c>
      <c r="G1843" s="3" t="n">
        <v>35.987417</v>
      </c>
      <c r="H1843" s="3" t="n">
        <v>140.212461</v>
      </c>
      <c r="I1843" t="inlineStr">
        <is>
          <t>OSM実測</t>
        </is>
      </c>
      <c r="J1843" t="n">
        <v>47</v>
      </c>
      <c r="K1843" t="n">
        <v>49</v>
      </c>
      <c r="L1843" t="n">
        <v>-49</v>
      </c>
      <c r="M1843" t="n">
        <v>0</v>
      </c>
      <c r="N1843" t="n">
        <v>0</v>
      </c>
      <c r="O1843" t="inlineStr">
        <is>
          <t>不可 #3</t>
        </is>
      </c>
      <c r="P1843" t="inlineStr">
        <is>
          <t>有り</t>
        </is>
      </c>
      <c r="R1843" s="4">
        <f>IF(COUNT($M1843:$N1843)=0,"",IF(AND(IF($N1843&lt;&gt;"",$N1843,$M1843)&lt;=0,$O1843&lt;&gt;"可"),"警告",""))</f>
        <v/>
      </c>
      <c r="S1843" s="4">
        <f>IF(COUNT($M1843:$N1843)=0,0,IF(IF($N1843&lt;&gt;"",$N1843,$M1843)&gt;=スコアリング基準!$B$20,スコアリング基準!$C$20,IF(IF($N1843&lt;&gt;"",$N1843,$M1843)&gt;=スコアリング基準!$B$21,スコアリング基準!$C$21,IF(IF($N1843&lt;&gt;"",$N1843,$M1843)&gt;0,スコアリング基準!$C$22,0))))</f>
        <v/>
      </c>
      <c r="T1843" s="4">
        <f>IF($O1843="可",スコアリング基準!$C$23,0)</f>
        <v/>
      </c>
      <c r="U1843" s="4">
        <f>IF(OR(COUNT($K1843:$L1843)&lt;2,$K1843=0),0,IF(ABS($L1843)/$K1843&lt;=スコアリング基準!$B$24,スコアリング基準!$C$24,IF(ABS($L1843)/$K1843&lt;=スコアリング基準!$B$25,スコアリング基準!$C$25,IF(ABS($L1843)/$K1843&lt;=スコアリング基準!$B$26,スコアリング基準!$C$26,0))))</f>
        <v/>
      </c>
      <c r="V1843" s="4">
        <f>IF($P1843="なし",スコアリング基準!$C$27,0)</f>
        <v/>
      </c>
      <c r="W1843" s="4">
        <f>IF($F1843="",0,IF(ISNUMBER($F1843),IF($F1843&lt;=スコアリング基準!$B$28,スコアリング基準!$C$28,スコアリング基準!$C$29),0))</f>
        <v/>
      </c>
      <c r="X1843" s="4">
        <f>IFERROR(VLOOKUP($B1843,スコアリング基準!$A$36:$B$46,2,FALSE),0)</f>
        <v/>
      </c>
      <c r="Y1843" s="4">
        <f>SUM($S1843:$X1843)</f>
        <v/>
      </c>
      <c r="Z1843" s="4">
        <f>IF(COUNT($M1843:$N1843)=0,"データ無",IF($Y1843&gt;=スコアリング基準!$B$30,"S",IF($Y1843&gt;=スコアリング基準!$B$31,"A",IF($Y1843&gt;=スコアリング基準!$B$32,"B","C"))))</f>
        <v/>
      </c>
      <c r="AA1843">
        <f>IFERROR(INDEX(実績DB!$I$3:$I$104,MATCH($B1843&amp;$C1843,実績DB!$J$3:$J$104,0)),"")</f>
        <v/>
      </c>
    </row>
    <row r="1844">
      <c r="A1844" t="n">
        <v>1842</v>
      </c>
      <c r="B1844" t="inlineStr">
        <is>
          <t>東京</t>
        </is>
      </c>
      <c r="C1844" t="inlineStr">
        <is>
          <t>秋ヶ瀬変電所</t>
        </is>
      </c>
      <c r="D1844" t="inlineStr">
        <is>
          <t>埼玉県</t>
        </is>
      </c>
      <c r="E1844" t="n">
        <v>66</v>
      </c>
      <c r="G1844" s="3" t="n">
        <v>35.853212</v>
      </c>
      <c r="H1844" s="3" t="n">
        <v>139.623279</v>
      </c>
      <c r="I1844" t="inlineStr">
        <is>
          <t>OSM実測</t>
        </is>
      </c>
      <c r="J1844" t="n">
        <v>38</v>
      </c>
      <c r="K1844" t="n">
        <v>39</v>
      </c>
      <c r="L1844" t="n">
        <v>-20</v>
      </c>
      <c r="M1844" t="n">
        <v>19</v>
      </c>
      <c r="N1844" t="n">
        <v>19</v>
      </c>
      <c r="O1844" t="inlineStr">
        <is>
          <t>不可 #3</t>
        </is>
      </c>
      <c r="P1844" t="inlineStr">
        <is>
          <t>なし</t>
        </is>
      </c>
      <c r="R1844" s="4">
        <f>IF(COUNT($M1844:$N1844)=0,"",IF(AND(IF($N1844&lt;&gt;"",$N1844,$M1844)&lt;=0,$O1844&lt;&gt;"可"),"警告",""))</f>
        <v/>
      </c>
      <c r="S1844" s="4">
        <f>IF(COUNT($M1844:$N1844)=0,0,IF(IF($N1844&lt;&gt;"",$N1844,$M1844)&gt;=スコアリング基準!$B$20,スコアリング基準!$C$20,IF(IF($N1844&lt;&gt;"",$N1844,$M1844)&gt;=スコアリング基準!$B$21,スコアリング基準!$C$21,IF(IF($N1844&lt;&gt;"",$N1844,$M1844)&gt;0,スコアリング基準!$C$22,0))))</f>
        <v/>
      </c>
      <c r="T1844" s="4">
        <f>IF($O1844="可",スコアリング基準!$C$23,0)</f>
        <v/>
      </c>
      <c r="U1844" s="4">
        <f>IF(OR(COUNT($K1844:$L1844)&lt;2,$K1844=0),0,IF(ABS($L1844)/$K1844&lt;=スコアリング基準!$B$24,スコアリング基準!$C$24,IF(ABS($L1844)/$K1844&lt;=スコアリング基準!$B$25,スコアリング基準!$C$25,IF(ABS($L1844)/$K1844&lt;=スコアリング基準!$B$26,スコアリング基準!$C$26,0))))</f>
        <v/>
      </c>
      <c r="V1844" s="4">
        <f>IF($P1844="なし",スコアリング基準!$C$27,0)</f>
        <v/>
      </c>
      <c r="W1844" s="4">
        <f>IF($F1844="",0,IF(ISNUMBER($F1844),IF($F1844&lt;=スコアリング基準!$B$28,スコアリング基準!$C$28,スコアリング基準!$C$29),0))</f>
        <v/>
      </c>
      <c r="X1844" s="4">
        <f>IFERROR(VLOOKUP($B1844,スコアリング基準!$A$36:$B$46,2,FALSE),0)</f>
        <v/>
      </c>
      <c r="Y1844" s="4">
        <f>SUM($S1844:$X1844)</f>
        <v/>
      </c>
      <c r="Z1844" s="4">
        <f>IF(COUNT($M1844:$N1844)=0,"データ無",IF($Y1844&gt;=スコアリング基準!$B$30,"S",IF($Y1844&gt;=スコアリング基準!$B$31,"A",IF($Y1844&gt;=スコアリング基準!$B$32,"B","C"))))</f>
        <v/>
      </c>
      <c r="AA1844">
        <f>IFERROR(INDEX(実績DB!$I$3:$I$104,MATCH($B1844&amp;$C1844,実績DB!$J$3:$J$104,0)),"")</f>
        <v/>
      </c>
    </row>
    <row r="1845">
      <c r="A1845" t="n">
        <v>1843</v>
      </c>
      <c r="B1845" t="inlineStr">
        <is>
          <t>東京</t>
        </is>
      </c>
      <c r="C1845" t="inlineStr">
        <is>
          <t>秋留変電所</t>
        </is>
      </c>
      <c r="D1845" t="inlineStr">
        <is>
          <t>東京都</t>
        </is>
      </c>
      <c r="E1845" t="n">
        <v>66</v>
      </c>
      <c r="G1845" s="3" t="n">
        <v>35.734778</v>
      </c>
      <c r="H1845" s="3" t="n">
        <v>139.300712</v>
      </c>
      <c r="I1845" t="inlineStr">
        <is>
          <t>OSM実測</t>
        </is>
      </c>
      <c r="J1845" t="n">
        <v>57</v>
      </c>
      <c r="K1845" t="n">
        <v>59</v>
      </c>
      <c r="L1845" t="n">
        <v>-40</v>
      </c>
      <c r="M1845" t="n">
        <v>19</v>
      </c>
      <c r="N1845" t="n">
        <v>19</v>
      </c>
      <c r="O1845" t="inlineStr">
        <is>
          <t>不可 #3</t>
        </is>
      </c>
      <c r="P1845" t="inlineStr">
        <is>
          <t>なし</t>
        </is>
      </c>
      <c r="R1845" s="4">
        <f>IF(COUNT($M1845:$N1845)=0,"",IF(AND(IF($N1845&lt;&gt;"",$N1845,$M1845)&lt;=0,$O1845&lt;&gt;"可"),"警告",""))</f>
        <v/>
      </c>
      <c r="S1845" s="4">
        <f>IF(COUNT($M1845:$N1845)=0,0,IF(IF($N1845&lt;&gt;"",$N1845,$M1845)&gt;=スコアリング基準!$B$20,スコアリング基準!$C$20,IF(IF($N1845&lt;&gt;"",$N1845,$M1845)&gt;=スコアリング基準!$B$21,スコアリング基準!$C$21,IF(IF($N1845&lt;&gt;"",$N1845,$M1845)&gt;0,スコアリング基準!$C$22,0))))</f>
        <v/>
      </c>
      <c r="T1845" s="4">
        <f>IF($O1845="可",スコアリング基準!$C$23,0)</f>
        <v/>
      </c>
      <c r="U1845" s="4">
        <f>IF(OR(COUNT($K1845:$L1845)&lt;2,$K1845=0),0,IF(ABS($L1845)/$K1845&lt;=スコアリング基準!$B$24,スコアリング基準!$C$24,IF(ABS($L1845)/$K1845&lt;=スコアリング基準!$B$25,スコアリング基準!$C$25,IF(ABS($L1845)/$K1845&lt;=スコアリング基準!$B$26,スコアリング基準!$C$26,0))))</f>
        <v/>
      </c>
      <c r="V1845" s="4">
        <f>IF($P1845="なし",スコアリング基準!$C$27,0)</f>
        <v/>
      </c>
      <c r="W1845" s="4">
        <f>IF($F1845="",0,IF(ISNUMBER($F1845),IF($F1845&lt;=スコアリング基準!$B$28,スコアリング基準!$C$28,スコアリング基準!$C$29),0))</f>
        <v/>
      </c>
      <c r="X1845" s="4">
        <f>IFERROR(VLOOKUP($B1845,スコアリング基準!$A$36:$B$46,2,FALSE),0)</f>
        <v/>
      </c>
      <c r="Y1845" s="4">
        <f>SUM($S1845:$X1845)</f>
        <v/>
      </c>
      <c r="Z1845" s="4">
        <f>IF(COUNT($M1845:$N1845)=0,"データ無",IF($Y1845&gt;=スコアリング基準!$B$30,"S",IF($Y1845&gt;=スコアリング基準!$B$31,"A",IF($Y1845&gt;=スコアリング基準!$B$32,"B","C"))))</f>
        <v/>
      </c>
      <c r="AA1845">
        <f>IFERROR(INDEX(実績DB!$I$3:$I$104,MATCH($B1845&amp;$C1845,実績DB!$J$3:$J$104,0)),"")</f>
        <v/>
      </c>
    </row>
    <row r="1846">
      <c r="A1846" t="n">
        <v>1844</v>
      </c>
      <c r="B1846" t="inlineStr">
        <is>
          <t>東京</t>
        </is>
      </c>
      <c r="C1846" t="inlineStr">
        <is>
          <t>秦野変電所</t>
        </is>
      </c>
      <c r="D1846" t="inlineStr">
        <is>
          <t>神奈川県</t>
        </is>
      </c>
      <c r="E1846" t="n">
        <v>66</v>
      </c>
      <c r="G1846" s="3" t="n">
        <v>35.380289</v>
      </c>
      <c r="H1846" s="3" t="n">
        <v>139.217088</v>
      </c>
      <c r="I1846" t="inlineStr">
        <is>
          <t>OSM実測</t>
        </is>
      </c>
      <c r="J1846" t="n">
        <v>52</v>
      </c>
      <c r="K1846" t="n">
        <v>54</v>
      </c>
      <c r="L1846" t="n">
        <v>-40</v>
      </c>
      <c r="M1846" t="n">
        <v>14</v>
      </c>
      <c r="N1846" t="n">
        <v>14</v>
      </c>
      <c r="O1846" t="inlineStr">
        <is>
          <t>不可 #3</t>
        </is>
      </c>
      <c r="P1846" t="inlineStr">
        <is>
          <t>なし</t>
        </is>
      </c>
      <c r="R1846" s="4">
        <f>IF(COUNT($M1846:$N1846)=0,"",IF(AND(IF($N1846&lt;&gt;"",$N1846,$M1846)&lt;=0,$O1846&lt;&gt;"可"),"警告",""))</f>
        <v/>
      </c>
      <c r="S1846" s="4">
        <f>IF(COUNT($M1846:$N1846)=0,0,IF(IF($N1846&lt;&gt;"",$N1846,$M1846)&gt;=スコアリング基準!$B$20,スコアリング基準!$C$20,IF(IF($N1846&lt;&gt;"",$N1846,$M1846)&gt;=スコアリング基準!$B$21,スコアリング基準!$C$21,IF(IF($N1846&lt;&gt;"",$N1846,$M1846)&gt;0,スコアリング基準!$C$22,0))))</f>
        <v/>
      </c>
      <c r="T1846" s="4">
        <f>IF($O1846="可",スコアリング基準!$C$23,0)</f>
        <v/>
      </c>
      <c r="U1846" s="4">
        <f>IF(OR(COUNT($K1846:$L1846)&lt;2,$K1846=0),0,IF(ABS($L1846)/$K1846&lt;=スコアリング基準!$B$24,スコアリング基準!$C$24,IF(ABS($L1846)/$K1846&lt;=スコアリング基準!$B$25,スコアリング基準!$C$25,IF(ABS($L1846)/$K1846&lt;=スコアリング基準!$B$26,スコアリング基準!$C$26,0))))</f>
        <v/>
      </c>
      <c r="V1846" s="4">
        <f>IF($P1846="なし",スコアリング基準!$C$27,0)</f>
        <v/>
      </c>
      <c r="W1846" s="4">
        <f>IF($F1846="",0,IF(ISNUMBER($F1846),IF($F1846&lt;=スコアリング基準!$B$28,スコアリング基準!$C$28,スコアリング基準!$C$29),0))</f>
        <v/>
      </c>
      <c r="X1846" s="4">
        <f>IFERROR(VLOOKUP($B1846,スコアリング基準!$A$36:$B$46,2,FALSE),0)</f>
        <v/>
      </c>
      <c r="Y1846" s="4">
        <f>SUM($S1846:$X1846)</f>
        <v/>
      </c>
      <c r="Z1846" s="4">
        <f>IF(COUNT($M1846:$N1846)=0,"データ無",IF($Y1846&gt;=スコアリング基準!$B$30,"S",IF($Y1846&gt;=スコアリング基準!$B$31,"A",IF($Y1846&gt;=スコアリング基準!$B$32,"B","C"))))</f>
        <v/>
      </c>
      <c r="AA1846">
        <f>IFERROR(INDEX(実績DB!$I$3:$I$104,MATCH($B1846&amp;$C1846,実績DB!$J$3:$J$104,0)),"")</f>
        <v/>
      </c>
    </row>
    <row r="1847">
      <c r="A1847" t="n">
        <v>1845</v>
      </c>
      <c r="B1847" t="inlineStr">
        <is>
          <t>東京</t>
        </is>
      </c>
      <c r="C1847" t="inlineStr">
        <is>
          <t>秩父変電所</t>
        </is>
      </c>
      <c r="D1847" t="inlineStr">
        <is>
          <t>埼玉県</t>
        </is>
      </c>
      <c r="E1847" t="n">
        <v>66</v>
      </c>
      <c r="G1847" s="3" t="n">
        <v>35.984529</v>
      </c>
      <c r="H1847" s="3" t="n">
        <v>139.080496</v>
      </c>
      <c r="I1847" t="inlineStr">
        <is>
          <t>OSM実測</t>
        </is>
      </c>
      <c r="J1847" t="n">
        <v>47</v>
      </c>
      <c r="K1847" t="n">
        <v>49</v>
      </c>
      <c r="L1847" t="n">
        <v>-35</v>
      </c>
      <c r="M1847" t="n">
        <v>14</v>
      </c>
      <c r="N1847" t="n">
        <v>0</v>
      </c>
      <c r="O1847" t="inlineStr">
        <is>
          <t>不可 #3</t>
        </is>
      </c>
      <c r="P1847" t="inlineStr">
        <is>
          <t>有り</t>
        </is>
      </c>
      <c r="R1847" s="4">
        <f>IF(COUNT($M1847:$N1847)=0,"",IF(AND(IF($N1847&lt;&gt;"",$N1847,$M1847)&lt;=0,$O1847&lt;&gt;"可"),"警告",""))</f>
        <v/>
      </c>
      <c r="S1847" s="4">
        <f>IF(COUNT($M1847:$N1847)=0,0,IF(IF($N1847&lt;&gt;"",$N1847,$M1847)&gt;=スコアリング基準!$B$20,スコアリング基準!$C$20,IF(IF($N1847&lt;&gt;"",$N1847,$M1847)&gt;=スコアリング基準!$B$21,スコアリング基準!$C$21,IF(IF($N1847&lt;&gt;"",$N1847,$M1847)&gt;0,スコアリング基準!$C$22,0))))</f>
        <v/>
      </c>
      <c r="T1847" s="4">
        <f>IF($O1847="可",スコアリング基準!$C$23,0)</f>
        <v/>
      </c>
      <c r="U1847" s="4">
        <f>IF(OR(COUNT($K1847:$L1847)&lt;2,$K1847=0),0,IF(ABS($L1847)/$K1847&lt;=スコアリング基準!$B$24,スコアリング基準!$C$24,IF(ABS($L1847)/$K1847&lt;=スコアリング基準!$B$25,スコアリング基準!$C$25,IF(ABS($L1847)/$K1847&lt;=スコアリング基準!$B$26,スコアリング基準!$C$26,0))))</f>
        <v/>
      </c>
      <c r="V1847" s="4">
        <f>IF($P1847="なし",スコアリング基準!$C$27,0)</f>
        <v/>
      </c>
      <c r="W1847" s="4">
        <f>IF($F1847="",0,IF(ISNUMBER($F1847),IF($F1847&lt;=スコアリング基準!$B$28,スコアリング基準!$C$28,スコアリング基準!$C$29),0))</f>
        <v/>
      </c>
      <c r="X1847" s="4">
        <f>IFERROR(VLOOKUP($B1847,スコアリング基準!$A$36:$B$46,2,FALSE),0)</f>
        <v/>
      </c>
      <c r="Y1847" s="4">
        <f>SUM($S1847:$X1847)</f>
        <v/>
      </c>
      <c r="Z1847" s="4">
        <f>IF(COUNT($M1847:$N1847)=0,"データ無",IF($Y1847&gt;=スコアリング基準!$B$30,"S",IF($Y1847&gt;=スコアリング基準!$B$31,"A",IF($Y1847&gt;=スコアリング基準!$B$32,"B","C"))))</f>
        <v/>
      </c>
      <c r="AA1847">
        <f>IFERROR(INDEX(実績DB!$I$3:$I$104,MATCH($B1847&amp;$C1847,実績DB!$J$3:$J$104,0)),"")</f>
        <v/>
      </c>
    </row>
    <row r="1848">
      <c r="A1848" t="n">
        <v>1846</v>
      </c>
      <c r="B1848" t="inlineStr">
        <is>
          <t>東京</t>
        </is>
      </c>
      <c r="C1848" t="inlineStr">
        <is>
          <t>稲沢変電所</t>
        </is>
      </c>
      <c r="D1848" t="inlineStr">
        <is>
          <t>栃木県</t>
        </is>
      </c>
      <c r="E1848" t="n">
        <v>66</v>
      </c>
      <c r="G1848" s="3" t="n">
        <v>36.916554</v>
      </c>
      <c r="H1848" s="3" t="n">
        <v>140.125485</v>
      </c>
      <c r="I1848" t="inlineStr">
        <is>
          <t>OSM実測</t>
        </is>
      </c>
      <c r="J1848" t="n">
        <v>34</v>
      </c>
      <c r="K1848" t="n">
        <v>35</v>
      </c>
      <c r="L1848" t="n">
        <v>-33</v>
      </c>
      <c r="M1848" t="n">
        <v>2</v>
      </c>
      <c r="N1848" t="n">
        <v>0</v>
      </c>
      <c r="O1848" t="inlineStr">
        <is>
          <t>不可 #3</t>
        </is>
      </c>
      <c r="P1848" t="inlineStr">
        <is>
          <t>有り</t>
        </is>
      </c>
      <c r="R1848" s="4">
        <f>IF(COUNT($M1848:$N1848)=0,"",IF(AND(IF($N1848&lt;&gt;"",$N1848,$M1848)&lt;=0,$O1848&lt;&gt;"可"),"警告",""))</f>
        <v/>
      </c>
      <c r="S1848" s="4">
        <f>IF(COUNT($M1848:$N1848)=0,0,IF(IF($N1848&lt;&gt;"",$N1848,$M1848)&gt;=スコアリング基準!$B$20,スコアリング基準!$C$20,IF(IF($N1848&lt;&gt;"",$N1848,$M1848)&gt;=スコアリング基準!$B$21,スコアリング基準!$C$21,IF(IF($N1848&lt;&gt;"",$N1848,$M1848)&gt;0,スコアリング基準!$C$22,0))))</f>
        <v/>
      </c>
      <c r="T1848" s="4">
        <f>IF($O1848="可",スコアリング基準!$C$23,0)</f>
        <v/>
      </c>
      <c r="U1848" s="4">
        <f>IF(OR(COUNT($K1848:$L1848)&lt;2,$K1848=0),0,IF(ABS($L1848)/$K1848&lt;=スコアリング基準!$B$24,スコアリング基準!$C$24,IF(ABS($L1848)/$K1848&lt;=スコアリング基準!$B$25,スコアリング基準!$C$25,IF(ABS($L1848)/$K1848&lt;=スコアリング基準!$B$26,スコアリング基準!$C$26,0))))</f>
        <v/>
      </c>
      <c r="V1848" s="4">
        <f>IF($P1848="なし",スコアリング基準!$C$27,0)</f>
        <v/>
      </c>
      <c r="W1848" s="4">
        <f>IF($F1848="",0,IF(ISNUMBER($F1848),IF($F1848&lt;=スコアリング基準!$B$28,スコアリング基準!$C$28,スコアリング基準!$C$29),0))</f>
        <v/>
      </c>
      <c r="X1848" s="4">
        <f>IFERROR(VLOOKUP($B1848,スコアリング基準!$A$36:$B$46,2,FALSE),0)</f>
        <v/>
      </c>
      <c r="Y1848" s="4">
        <f>SUM($S1848:$X1848)</f>
        <v/>
      </c>
      <c r="Z1848" s="4">
        <f>IF(COUNT($M1848:$N1848)=0,"データ無",IF($Y1848&gt;=スコアリング基準!$B$30,"S",IF($Y1848&gt;=スコアリング基準!$B$31,"A",IF($Y1848&gt;=スコアリング基準!$B$32,"B","C"))))</f>
        <v/>
      </c>
      <c r="AA1848">
        <f>IFERROR(INDEX(実績DB!$I$3:$I$104,MATCH($B1848&amp;$C1848,実績DB!$J$3:$J$104,0)),"")</f>
        <v/>
      </c>
    </row>
    <row r="1849">
      <c r="A1849" t="n">
        <v>1847</v>
      </c>
      <c r="B1849" t="inlineStr">
        <is>
          <t>東京</t>
        </is>
      </c>
      <c r="C1849" t="inlineStr">
        <is>
          <t>稲荷変電所</t>
        </is>
      </c>
      <c r="D1849" t="inlineStr">
        <is>
          <t>神奈川県</t>
        </is>
      </c>
      <c r="E1849" t="n">
        <v>66</v>
      </c>
      <c r="G1849" s="3" t="n">
        <v>35.510175</v>
      </c>
      <c r="H1849" s="3" t="n">
        <v>139.713125</v>
      </c>
      <c r="I1849" t="inlineStr">
        <is>
          <t>OSM実測</t>
        </is>
      </c>
      <c r="J1849" t="n">
        <v>47</v>
      </c>
      <c r="K1849" t="n">
        <v>49</v>
      </c>
      <c r="L1849" t="n">
        <v>-40</v>
      </c>
      <c r="M1849" t="n">
        <v>9</v>
      </c>
      <c r="N1849" t="n">
        <v>0</v>
      </c>
      <c r="O1849" t="inlineStr">
        <is>
          <t>不可 #3</t>
        </is>
      </c>
      <c r="P1849" t="inlineStr">
        <is>
          <t>有り</t>
        </is>
      </c>
      <c r="R1849" s="4">
        <f>IF(COUNT($M1849:$N1849)=0,"",IF(AND(IF($N1849&lt;&gt;"",$N1849,$M1849)&lt;=0,$O1849&lt;&gt;"可"),"警告",""))</f>
        <v/>
      </c>
      <c r="S1849" s="4">
        <f>IF(COUNT($M1849:$N1849)=0,0,IF(IF($N1849&lt;&gt;"",$N1849,$M1849)&gt;=スコアリング基準!$B$20,スコアリング基準!$C$20,IF(IF($N1849&lt;&gt;"",$N1849,$M1849)&gt;=スコアリング基準!$B$21,スコアリング基準!$C$21,IF(IF($N1849&lt;&gt;"",$N1849,$M1849)&gt;0,スコアリング基準!$C$22,0))))</f>
        <v/>
      </c>
      <c r="T1849" s="4">
        <f>IF($O1849="可",スコアリング基準!$C$23,0)</f>
        <v/>
      </c>
      <c r="U1849" s="4">
        <f>IF(OR(COUNT($K1849:$L1849)&lt;2,$K1849=0),0,IF(ABS($L1849)/$K1849&lt;=スコアリング基準!$B$24,スコアリング基準!$C$24,IF(ABS($L1849)/$K1849&lt;=スコアリング基準!$B$25,スコアリング基準!$C$25,IF(ABS($L1849)/$K1849&lt;=スコアリング基準!$B$26,スコアリング基準!$C$26,0))))</f>
        <v/>
      </c>
      <c r="V1849" s="4">
        <f>IF($P1849="なし",スコアリング基準!$C$27,0)</f>
        <v/>
      </c>
      <c r="W1849" s="4">
        <f>IF($F1849="",0,IF(ISNUMBER($F1849),IF($F1849&lt;=スコアリング基準!$B$28,スコアリング基準!$C$28,スコアリング基準!$C$29),0))</f>
        <v/>
      </c>
      <c r="X1849" s="4">
        <f>IFERROR(VLOOKUP($B1849,スコアリング基準!$A$36:$B$46,2,FALSE),0)</f>
        <v/>
      </c>
      <c r="Y1849" s="4">
        <f>SUM($S1849:$X1849)</f>
        <v/>
      </c>
      <c r="Z1849" s="4">
        <f>IF(COUNT($M1849:$N1849)=0,"データ無",IF($Y1849&gt;=スコアリング基準!$B$30,"S",IF($Y1849&gt;=スコアリング基準!$B$31,"A",IF($Y1849&gt;=スコアリング基準!$B$32,"B","C"))))</f>
        <v/>
      </c>
      <c r="AA1849">
        <f>IFERROR(INDEX(実績DB!$I$3:$I$104,MATCH($B1849&amp;$C1849,実績DB!$J$3:$J$104,0)),"")</f>
        <v/>
      </c>
    </row>
    <row r="1850">
      <c r="A1850" t="n">
        <v>1848</v>
      </c>
      <c r="B1850" t="inlineStr">
        <is>
          <t>東京</t>
        </is>
      </c>
      <c r="C1850" t="inlineStr">
        <is>
          <t>竜ケ崎変電所</t>
        </is>
      </c>
      <c r="D1850" t="inlineStr">
        <is>
          <t>茨城県</t>
        </is>
      </c>
      <c r="E1850" t="n">
        <v>66</v>
      </c>
      <c r="G1850" s="3" t="n">
        <v>35.903812</v>
      </c>
      <c r="H1850" s="3" t="n">
        <v>140.175713</v>
      </c>
      <c r="I1850" t="inlineStr">
        <is>
          <t>OSM実測</t>
        </is>
      </c>
      <c r="J1850" t="n">
        <v>47</v>
      </c>
      <c r="K1850" t="n">
        <v>49</v>
      </c>
      <c r="L1850" t="n">
        <v>-44</v>
      </c>
      <c r="M1850" t="n">
        <v>5</v>
      </c>
      <c r="N1850" t="n">
        <v>0</v>
      </c>
      <c r="O1850" t="inlineStr">
        <is>
          <t>不可 #3</t>
        </is>
      </c>
      <c r="P1850" t="inlineStr">
        <is>
          <t>有り</t>
        </is>
      </c>
      <c r="R1850" s="4">
        <f>IF(COUNT($M1850:$N1850)=0,"",IF(AND(IF($N1850&lt;&gt;"",$N1850,$M1850)&lt;=0,$O1850&lt;&gt;"可"),"警告",""))</f>
        <v/>
      </c>
      <c r="S1850" s="4">
        <f>IF(COUNT($M1850:$N1850)=0,0,IF(IF($N1850&lt;&gt;"",$N1850,$M1850)&gt;=スコアリング基準!$B$20,スコアリング基準!$C$20,IF(IF($N1850&lt;&gt;"",$N1850,$M1850)&gt;=スコアリング基準!$B$21,スコアリング基準!$C$21,IF(IF($N1850&lt;&gt;"",$N1850,$M1850)&gt;0,スコアリング基準!$C$22,0))))</f>
        <v/>
      </c>
      <c r="T1850" s="4">
        <f>IF($O1850="可",スコアリング基準!$C$23,0)</f>
        <v/>
      </c>
      <c r="U1850" s="4">
        <f>IF(OR(COUNT($K1850:$L1850)&lt;2,$K1850=0),0,IF(ABS($L1850)/$K1850&lt;=スコアリング基準!$B$24,スコアリング基準!$C$24,IF(ABS($L1850)/$K1850&lt;=スコアリング基準!$B$25,スコアリング基準!$C$25,IF(ABS($L1850)/$K1850&lt;=スコアリング基準!$B$26,スコアリング基準!$C$26,0))))</f>
        <v/>
      </c>
      <c r="V1850" s="4">
        <f>IF($P1850="なし",スコアリング基準!$C$27,0)</f>
        <v/>
      </c>
      <c r="W1850" s="4">
        <f>IF($F1850="",0,IF(ISNUMBER($F1850),IF($F1850&lt;=スコアリング基準!$B$28,スコアリング基準!$C$28,スコアリング基準!$C$29),0))</f>
        <v/>
      </c>
      <c r="X1850" s="4">
        <f>IFERROR(VLOOKUP($B1850,スコアリング基準!$A$36:$B$46,2,FALSE),0)</f>
        <v/>
      </c>
      <c r="Y1850" s="4">
        <f>SUM($S1850:$X1850)</f>
        <v/>
      </c>
      <c r="Z1850" s="4">
        <f>IF(COUNT($M1850:$N1850)=0,"データ無",IF($Y1850&gt;=スコアリング基準!$B$30,"S",IF($Y1850&gt;=スコアリング基準!$B$31,"A",IF($Y1850&gt;=スコアリング基準!$B$32,"B","C"))))</f>
        <v/>
      </c>
      <c r="AA1850">
        <f>IFERROR(INDEX(実績DB!$I$3:$I$104,MATCH($B1850&amp;$C1850,実績DB!$J$3:$J$104,0)),"")</f>
        <v/>
      </c>
    </row>
    <row r="1851">
      <c r="A1851" t="n">
        <v>1849</v>
      </c>
      <c r="B1851" t="inlineStr">
        <is>
          <t>東京</t>
        </is>
      </c>
      <c r="C1851" t="inlineStr">
        <is>
          <t>竹原変電所</t>
        </is>
      </c>
      <c r="D1851" t="inlineStr">
        <is>
          <t>茨城県</t>
        </is>
      </c>
      <c r="E1851" t="n">
        <v>66</v>
      </c>
      <c r="G1851" s="3" t="n">
        <v>36.214802</v>
      </c>
      <c r="H1851" s="3" t="n">
        <v>140.297084</v>
      </c>
      <c r="I1851" t="inlineStr">
        <is>
          <t>OSM実測</t>
        </is>
      </c>
      <c r="J1851" t="n">
        <v>38</v>
      </c>
      <c r="K1851" t="n">
        <v>39</v>
      </c>
      <c r="L1851" t="n">
        <v>-37</v>
      </c>
      <c r="M1851" t="n">
        <v>2</v>
      </c>
      <c r="N1851" t="n">
        <v>0</v>
      </c>
      <c r="O1851" t="inlineStr">
        <is>
          <t>不可 #3</t>
        </is>
      </c>
      <c r="P1851" t="inlineStr">
        <is>
          <t>有り</t>
        </is>
      </c>
      <c r="R1851" s="4">
        <f>IF(COUNT($M1851:$N1851)=0,"",IF(AND(IF($N1851&lt;&gt;"",$N1851,$M1851)&lt;=0,$O1851&lt;&gt;"可"),"警告",""))</f>
        <v/>
      </c>
      <c r="S1851" s="4">
        <f>IF(COUNT($M1851:$N1851)=0,0,IF(IF($N1851&lt;&gt;"",$N1851,$M1851)&gt;=スコアリング基準!$B$20,スコアリング基準!$C$20,IF(IF($N1851&lt;&gt;"",$N1851,$M1851)&gt;=スコアリング基準!$B$21,スコアリング基準!$C$21,IF(IF($N1851&lt;&gt;"",$N1851,$M1851)&gt;0,スコアリング基準!$C$22,0))))</f>
        <v/>
      </c>
      <c r="T1851" s="4">
        <f>IF($O1851="可",スコアリング基準!$C$23,0)</f>
        <v/>
      </c>
      <c r="U1851" s="4">
        <f>IF(OR(COUNT($K1851:$L1851)&lt;2,$K1851=0),0,IF(ABS($L1851)/$K1851&lt;=スコアリング基準!$B$24,スコアリング基準!$C$24,IF(ABS($L1851)/$K1851&lt;=スコアリング基準!$B$25,スコアリング基準!$C$25,IF(ABS($L1851)/$K1851&lt;=スコアリング基準!$B$26,スコアリング基準!$C$26,0))))</f>
        <v/>
      </c>
      <c r="V1851" s="4">
        <f>IF($P1851="なし",スコアリング基準!$C$27,0)</f>
        <v/>
      </c>
      <c r="W1851" s="4">
        <f>IF($F1851="",0,IF(ISNUMBER($F1851),IF($F1851&lt;=スコアリング基準!$B$28,スコアリング基準!$C$28,スコアリング基準!$C$29),0))</f>
        <v/>
      </c>
      <c r="X1851" s="4">
        <f>IFERROR(VLOOKUP($B1851,スコアリング基準!$A$36:$B$46,2,FALSE),0)</f>
        <v/>
      </c>
      <c r="Y1851" s="4">
        <f>SUM($S1851:$X1851)</f>
        <v/>
      </c>
      <c r="Z1851" s="4">
        <f>IF(COUNT($M1851:$N1851)=0,"データ無",IF($Y1851&gt;=スコアリング基準!$B$30,"S",IF($Y1851&gt;=スコアリング基準!$B$31,"A",IF($Y1851&gt;=スコアリング基準!$B$32,"B","C"))))</f>
        <v/>
      </c>
      <c r="AA1851">
        <f>IFERROR(INDEX(実績DB!$I$3:$I$104,MATCH($B1851&amp;$C1851,実績DB!$J$3:$J$104,0)),"")</f>
        <v/>
      </c>
    </row>
    <row r="1852">
      <c r="A1852" t="n">
        <v>1850</v>
      </c>
      <c r="B1852" t="inlineStr">
        <is>
          <t>東京</t>
        </is>
      </c>
      <c r="C1852" t="inlineStr">
        <is>
          <t>笠幡変電所</t>
        </is>
      </c>
      <c r="D1852" t="inlineStr">
        <is>
          <t>埼玉県</t>
        </is>
      </c>
      <c r="E1852" t="n">
        <v>66</v>
      </c>
      <c r="G1852" s="3" t="n">
        <v>35.914526</v>
      </c>
      <c r="H1852" s="3" t="n">
        <v>139.386313</v>
      </c>
      <c r="I1852" t="inlineStr">
        <is>
          <t>OSM実測</t>
        </is>
      </c>
      <c r="J1852" t="n">
        <v>57</v>
      </c>
      <c r="K1852" t="n">
        <v>59</v>
      </c>
      <c r="L1852" t="n">
        <v>-48</v>
      </c>
      <c r="M1852" t="n">
        <v>11</v>
      </c>
      <c r="N1852" t="n">
        <v>11</v>
      </c>
      <c r="O1852" t="inlineStr">
        <is>
          <t>不可 #3</t>
        </is>
      </c>
      <c r="P1852" t="inlineStr">
        <is>
          <t>なし</t>
        </is>
      </c>
      <c r="R1852" s="4">
        <f>IF(COUNT($M1852:$N1852)=0,"",IF(AND(IF($N1852&lt;&gt;"",$N1852,$M1852)&lt;=0,$O1852&lt;&gt;"可"),"警告",""))</f>
        <v/>
      </c>
      <c r="S1852" s="4">
        <f>IF(COUNT($M1852:$N1852)=0,0,IF(IF($N1852&lt;&gt;"",$N1852,$M1852)&gt;=スコアリング基準!$B$20,スコアリング基準!$C$20,IF(IF($N1852&lt;&gt;"",$N1852,$M1852)&gt;=スコアリング基準!$B$21,スコアリング基準!$C$21,IF(IF($N1852&lt;&gt;"",$N1852,$M1852)&gt;0,スコアリング基準!$C$22,0))))</f>
        <v/>
      </c>
      <c r="T1852" s="4">
        <f>IF($O1852="可",スコアリング基準!$C$23,0)</f>
        <v/>
      </c>
      <c r="U1852" s="4">
        <f>IF(OR(COUNT($K1852:$L1852)&lt;2,$K1852=0),0,IF(ABS($L1852)/$K1852&lt;=スコアリング基準!$B$24,スコアリング基準!$C$24,IF(ABS($L1852)/$K1852&lt;=スコアリング基準!$B$25,スコアリング基準!$C$25,IF(ABS($L1852)/$K1852&lt;=スコアリング基準!$B$26,スコアリング基準!$C$26,0))))</f>
        <v/>
      </c>
      <c r="V1852" s="4">
        <f>IF($P1852="なし",スコアリング基準!$C$27,0)</f>
        <v/>
      </c>
      <c r="W1852" s="4">
        <f>IF($F1852="",0,IF(ISNUMBER($F1852),IF($F1852&lt;=スコアリング基準!$B$28,スコアリング基準!$C$28,スコアリング基準!$C$29),0))</f>
        <v/>
      </c>
      <c r="X1852" s="4">
        <f>IFERROR(VLOOKUP($B1852,スコアリング基準!$A$36:$B$46,2,FALSE),0)</f>
        <v/>
      </c>
      <c r="Y1852" s="4">
        <f>SUM($S1852:$X1852)</f>
        <v/>
      </c>
      <c r="Z1852" s="4">
        <f>IF(COUNT($M1852:$N1852)=0,"データ無",IF($Y1852&gt;=スコアリング基準!$B$30,"S",IF($Y1852&gt;=スコアリング基準!$B$31,"A",IF($Y1852&gt;=スコアリング基準!$B$32,"B","C"))))</f>
        <v/>
      </c>
      <c r="AA1852">
        <f>IFERROR(INDEX(実績DB!$I$3:$I$104,MATCH($B1852&amp;$C1852,実績DB!$J$3:$J$104,0)),"")</f>
        <v/>
      </c>
    </row>
    <row r="1853">
      <c r="A1853" t="n">
        <v>1851</v>
      </c>
      <c r="B1853" t="inlineStr">
        <is>
          <t>東京</t>
        </is>
      </c>
      <c r="C1853" t="inlineStr">
        <is>
          <t>笠松変電所</t>
        </is>
      </c>
      <c r="D1853" t="inlineStr">
        <is>
          <t>茨城県</t>
        </is>
      </c>
      <c r="E1853" t="n">
        <v>66</v>
      </c>
      <c r="G1853" s="3" t="n">
        <v>36.45773</v>
      </c>
      <c r="H1853" s="3" t="n">
        <v>140.536294</v>
      </c>
      <c r="I1853" t="inlineStr">
        <is>
          <t>OSM実測</t>
        </is>
      </c>
      <c r="J1853" t="n">
        <v>57</v>
      </c>
      <c r="K1853" t="n">
        <v>59</v>
      </c>
      <c r="L1853" t="n">
        <v>-50</v>
      </c>
      <c r="M1853" t="n">
        <v>9</v>
      </c>
      <c r="N1853" t="n">
        <v>0</v>
      </c>
      <c r="O1853" t="inlineStr">
        <is>
          <t>不可 #3</t>
        </is>
      </c>
      <c r="P1853" t="inlineStr">
        <is>
          <t>有り</t>
        </is>
      </c>
      <c r="R1853" s="4">
        <f>IF(COUNT($M1853:$N1853)=0,"",IF(AND(IF($N1853&lt;&gt;"",$N1853,$M1853)&lt;=0,$O1853&lt;&gt;"可"),"警告",""))</f>
        <v/>
      </c>
      <c r="S1853" s="4">
        <f>IF(COUNT($M1853:$N1853)=0,0,IF(IF($N1853&lt;&gt;"",$N1853,$M1853)&gt;=スコアリング基準!$B$20,スコアリング基準!$C$20,IF(IF($N1853&lt;&gt;"",$N1853,$M1853)&gt;=スコアリング基準!$B$21,スコアリング基準!$C$21,IF(IF($N1853&lt;&gt;"",$N1853,$M1853)&gt;0,スコアリング基準!$C$22,0))))</f>
        <v/>
      </c>
      <c r="T1853" s="4">
        <f>IF($O1853="可",スコアリング基準!$C$23,0)</f>
        <v/>
      </c>
      <c r="U1853" s="4">
        <f>IF(OR(COUNT($K1853:$L1853)&lt;2,$K1853=0),0,IF(ABS($L1853)/$K1853&lt;=スコアリング基準!$B$24,スコアリング基準!$C$24,IF(ABS($L1853)/$K1853&lt;=スコアリング基準!$B$25,スコアリング基準!$C$25,IF(ABS($L1853)/$K1853&lt;=スコアリング基準!$B$26,スコアリング基準!$C$26,0))))</f>
        <v/>
      </c>
      <c r="V1853" s="4">
        <f>IF($P1853="なし",スコアリング基準!$C$27,0)</f>
        <v/>
      </c>
      <c r="W1853" s="4">
        <f>IF($F1853="",0,IF(ISNUMBER($F1853),IF($F1853&lt;=スコアリング基準!$B$28,スコアリング基準!$C$28,スコアリング基準!$C$29),0))</f>
        <v/>
      </c>
      <c r="X1853" s="4">
        <f>IFERROR(VLOOKUP($B1853,スコアリング基準!$A$36:$B$46,2,FALSE),0)</f>
        <v/>
      </c>
      <c r="Y1853" s="4">
        <f>SUM($S1853:$X1853)</f>
        <v/>
      </c>
      <c r="Z1853" s="4">
        <f>IF(COUNT($M1853:$N1853)=0,"データ無",IF($Y1853&gt;=スコアリング基準!$B$30,"S",IF($Y1853&gt;=スコアリング基準!$B$31,"A",IF($Y1853&gt;=スコアリング基準!$B$32,"B","C"))))</f>
        <v/>
      </c>
      <c r="AA1853">
        <f>IFERROR(INDEX(実績DB!$I$3:$I$104,MATCH($B1853&amp;$C1853,実績DB!$J$3:$J$104,0)),"")</f>
        <v/>
      </c>
    </row>
    <row r="1854">
      <c r="A1854" t="n">
        <v>1852</v>
      </c>
      <c r="B1854" t="inlineStr">
        <is>
          <t>東京</t>
        </is>
      </c>
      <c r="C1854" t="inlineStr">
        <is>
          <t>笠間変電所</t>
        </is>
      </c>
      <c r="D1854" t="inlineStr">
        <is>
          <t>茨城県</t>
        </is>
      </c>
      <c r="E1854" t="n">
        <v>66</v>
      </c>
      <c r="G1854" s="3" t="n">
        <v>36.377415</v>
      </c>
      <c r="H1854" s="3" t="n">
        <v>140.248174</v>
      </c>
      <c r="I1854" t="inlineStr">
        <is>
          <t>OSM実測</t>
        </is>
      </c>
      <c r="J1854" t="n">
        <v>57</v>
      </c>
      <c r="K1854" t="n">
        <v>59</v>
      </c>
      <c r="L1854" t="n">
        <v>-59</v>
      </c>
      <c r="M1854" t="n">
        <v>0</v>
      </c>
      <c r="N1854" t="n">
        <v>0</v>
      </c>
      <c r="O1854" t="inlineStr">
        <is>
          <t>不可 #3</t>
        </is>
      </c>
      <c r="P1854" t="inlineStr">
        <is>
          <t>有り</t>
        </is>
      </c>
      <c r="R1854" s="4">
        <f>IF(COUNT($M1854:$N1854)=0,"",IF(AND(IF($N1854&lt;&gt;"",$N1854,$M1854)&lt;=0,$O1854&lt;&gt;"可"),"警告",""))</f>
        <v/>
      </c>
      <c r="S1854" s="4">
        <f>IF(COUNT($M1854:$N1854)=0,0,IF(IF($N1854&lt;&gt;"",$N1854,$M1854)&gt;=スコアリング基準!$B$20,スコアリング基準!$C$20,IF(IF($N1854&lt;&gt;"",$N1854,$M1854)&gt;=スコアリング基準!$B$21,スコアリング基準!$C$21,IF(IF($N1854&lt;&gt;"",$N1854,$M1854)&gt;0,スコアリング基準!$C$22,0))))</f>
        <v/>
      </c>
      <c r="T1854" s="4">
        <f>IF($O1854="可",スコアリング基準!$C$23,0)</f>
        <v/>
      </c>
      <c r="U1854" s="4">
        <f>IF(OR(COUNT($K1854:$L1854)&lt;2,$K1854=0),0,IF(ABS($L1854)/$K1854&lt;=スコアリング基準!$B$24,スコアリング基準!$C$24,IF(ABS($L1854)/$K1854&lt;=スコアリング基準!$B$25,スコアリング基準!$C$25,IF(ABS($L1854)/$K1854&lt;=スコアリング基準!$B$26,スコアリング基準!$C$26,0))))</f>
        <v/>
      </c>
      <c r="V1854" s="4">
        <f>IF($P1854="なし",スコアリング基準!$C$27,0)</f>
        <v/>
      </c>
      <c r="W1854" s="4">
        <f>IF($F1854="",0,IF(ISNUMBER($F1854),IF($F1854&lt;=スコアリング基準!$B$28,スコアリング基準!$C$28,スコアリング基準!$C$29),0))</f>
        <v/>
      </c>
      <c r="X1854" s="4">
        <f>IFERROR(VLOOKUP($B1854,スコアリング基準!$A$36:$B$46,2,FALSE),0)</f>
        <v/>
      </c>
      <c r="Y1854" s="4">
        <f>SUM($S1854:$X1854)</f>
        <v/>
      </c>
      <c r="Z1854" s="4">
        <f>IF(COUNT($M1854:$N1854)=0,"データ無",IF($Y1854&gt;=スコアリング基準!$B$30,"S",IF($Y1854&gt;=スコアリング基準!$B$31,"A",IF($Y1854&gt;=スコアリング基準!$B$32,"B","C"))))</f>
        <v/>
      </c>
      <c r="AA1854">
        <f>IFERROR(INDEX(実績DB!$I$3:$I$104,MATCH($B1854&amp;$C1854,実績DB!$J$3:$J$104,0)),"")</f>
        <v/>
      </c>
    </row>
    <row r="1855">
      <c r="A1855" t="n">
        <v>1853</v>
      </c>
      <c r="B1855" t="inlineStr">
        <is>
          <t>東京</t>
        </is>
      </c>
      <c r="C1855" t="inlineStr">
        <is>
          <t>笠間町変電所</t>
        </is>
      </c>
      <c r="D1855" t="inlineStr">
        <is>
          <t>神奈川県</t>
        </is>
      </c>
      <c r="E1855" t="n">
        <v>66</v>
      </c>
      <c r="G1855" s="3" t="n">
        <v>35.362269</v>
      </c>
      <c r="H1855" s="3" t="n">
        <v>139.540511</v>
      </c>
      <c r="I1855" t="inlineStr">
        <is>
          <t>OSM実測</t>
        </is>
      </c>
      <c r="J1855" t="n">
        <v>57</v>
      </c>
      <c r="K1855" t="n">
        <v>59</v>
      </c>
      <c r="L1855" t="n">
        <v>-40</v>
      </c>
      <c r="M1855" t="n">
        <v>19</v>
      </c>
      <c r="N1855" t="n">
        <v>0</v>
      </c>
      <c r="O1855" t="inlineStr">
        <is>
          <t>不可 #3</t>
        </is>
      </c>
      <c r="P1855" t="inlineStr">
        <is>
          <t>有り</t>
        </is>
      </c>
      <c r="R1855" s="4">
        <f>IF(COUNT($M1855:$N1855)=0,"",IF(AND(IF($N1855&lt;&gt;"",$N1855,$M1855)&lt;=0,$O1855&lt;&gt;"可"),"警告",""))</f>
        <v/>
      </c>
      <c r="S1855" s="4">
        <f>IF(COUNT($M1855:$N1855)=0,0,IF(IF($N1855&lt;&gt;"",$N1855,$M1855)&gt;=スコアリング基準!$B$20,スコアリング基準!$C$20,IF(IF($N1855&lt;&gt;"",$N1855,$M1855)&gt;=スコアリング基準!$B$21,スコアリング基準!$C$21,IF(IF($N1855&lt;&gt;"",$N1855,$M1855)&gt;0,スコアリング基準!$C$22,0))))</f>
        <v/>
      </c>
      <c r="T1855" s="4">
        <f>IF($O1855="可",スコアリング基準!$C$23,0)</f>
        <v/>
      </c>
      <c r="U1855" s="4">
        <f>IF(OR(COUNT($K1855:$L1855)&lt;2,$K1855=0),0,IF(ABS($L1855)/$K1855&lt;=スコアリング基準!$B$24,スコアリング基準!$C$24,IF(ABS($L1855)/$K1855&lt;=スコアリング基準!$B$25,スコアリング基準!$C$25,IF(ABS($L1855)/$K1855&lt;=スコアリング基準!$B$26,スコアリング基準!$C$26,0))))</f>
        <v/>
      </c>
      <c r="V1855" s="4">
        <f>IF($P1855="なし",スコアリング基準!$C$27,0)</f>
        <v/>
      </c>
      <c r="W1855" s="4">
        <f>IF($F1855="",0,IF(ISNUMBER($F1855),IF($F1855&lt;=スコアリング基準!$B$28,スコアリング基準!$C$28,スコアリング基準!$C$29),0))</f>
        <v/>
      </c>
      <c r="X1855" s="4">
        <f>IFERROR(VLOOKUP($B1855,スコアリング基準!$A$36:$B$46,2,FALSE),0)</f>
        <v/>
      </c>
      <c r="Y1855" s="4">
        <f>SUM($S1855:$X1855)</f>
        <v/>
      </c>
      <c r="Z1855" s="4">
        <f>IF(COUNT($M1855:$N1855)=0,"データ無",IF($Y1855&gt;=スコアリング基準!$B$30,"S",IF($Y1855&gt;=スコアリング基準!$B$31,"A",IF($Y1855&gt;=スコアリング基準!$B$32,"B","C"))))</f>
        <v/>
      </c>
      <c r="AA1855">
        <f>IFERROR(INDEX(実績DB!$I$3:$I$104,MATCH($B1855&amp;$C1855,実績DB!$J$3:$J$104,0)),"")</f>
        <v/>
      </c>
    </row>
    <row r="1856">
      <c r="A1856" t="n">
        <v>1854</v>
      </c>
      <c r="B1856" t="inlineStr">
        <is>
          <t>東京</t>
        </is>
      </c>
      <c r="C1856" t="inlineStr">
        <is>
          <t>笹川変電所</t>
        </is>
      </c>
      <c r="D1856" t="inlineStr">
        <is>
          <t>千葉県</t>
        </is>
      </c>
      <c r="E1856" t="n">
        <v>66</v>
      </c>
      <c r="G1856" s="3" t="n">
        <v>35.844828</v>
      </c>
      <c r="H1856" s="3" t="n">
        <v>140.649035</v>
      </c>
      <c r="I1856" t="inlineStr">
        <is>
          <t>OSM実測</t>
        </is>
      </c>
      <c r="J1856" t="n">
        <v>19</v>
      </c>
      <c r="K1856" t="n">
        <v>19</v>
      </c>
      <c r="L1856" t="n">
        <v>-18</v>
      </c>
      <c r="M1856" t="n">
        <v>1</v>
      </c>
      <c r="N1856" t="n">
        <v>0</v>
      </c>
      <c r="O1856" t="inlineStr">
        <is>
          <t>不可 #3</t>
        </is>
      </c>
      <c r="P1856" t="inlineStr">
        <is>
          <t>有り</t>
        </is>
      </c>
      <c r="R1856" s="4">
        <f>IF(COUNT($M1856:$N1856)=0,"",IF(AND(IF($N1856&lt;&gt;"",$N1856,$M1856)&lt;=0,$O1856&lt;&gt;"可"),"警告",""))</f>
        <v/>
      </c>
      <c r="S1856" s="4">
        <f>IF(COUNT($M1856:$N1856)=0,0,IF(IF($N1856&lt;&gt;"",$N1856,$M1856)&gt;=スコアリング基準!$B$20,スコアリング基準!$C$20,IF(IF($N1856&lt;&gt;"",$N1856,$M1856)&gt;=スコアリング基準!$B$21,スコアリング基準!$C$21,IF(IF($N1856&lt;&gt;"",$N1856,$M1856)&gt;0,スコアリング基準!$C$22,0))))</f>
        <v/>
      </c>
      <c r="T1856" s="4">
        <f>IF($O1856="可",スコアリング基準!$C$23,0)</f>
        <v/>
      </c>
      <c r="U1856" s="4">
        <f>IF(OR(COUNT($K1856:$L1856)&lt;2,$K1856=0),0,IF(ABS($L1856)/$K1856&lt;=スコアリング基準!$B$24,スコアリング基準!$C$24,IF(ABS($L1856)/$K1856&lt;=スコアリング基準!$B$25,スコアリング基準!$C$25,IF(ABS($L1856)/$K1856&lt;=スコアリング基準!$B$26,スコアリング基準!$C$26,0))))</f>
        <v/>
      </c>
      <c r="V1856" s="4">
        <f>IF($P1856="なし",スコアリング基準!$C$27,0)</f>
        <v/>
      </c>
      <c r="W1856" s="4">
        <f>IF($F1856="",0,IF(ISNUMBER($F1856),IF($F1856&lt;=スコアリング基準!$B$28,スコアリング基準!$C$28,スコアリング基準!$C$29),0))</f>
        <v/>
      </c>
      <c r="X1856" s="4">
        <f>IFERROR(VLOOKUP($B1856,スコアリング基準!$A$36:$B$46,2,FALSE),0)</f>
        <v/>
      </c>
      <c r="Y1856" s="4">
        <f>SUM($S1856:$X1856)</f>
        <v/>
      </c>
      <c r="Z1856" s="4">
        <f>IF(COUNT($M1856:$N1856)=0,"データ無",IF($Y1856&gt;=スコアリング基準!$B$30,"S",IF($Y1856&gt;=スコアリング基準!$B$31,"A",IF($Y1856&gt;=スコアリング基準!$B$32,"B","C"))))</f>
        <v/>
      </c>
      <c r="AA1856">
        <f>IFERROR(INDEX(実績DB!$I$3:$I$104,MATCH($B1856&amp;$C1856,実績DB!$J$3:$J$104,0)),"")</f>
        <v/>
      </c>
    </row>
    <row r="1857">
      <c r="A1857" t="n">
        <v>1855</v>
      </c>
      <c r="B1857" t="inlineStr">
        <is>
          <t>東京</t>
        </is>
      </c>
      <c r="C1857" t="inlineStr">
        <is>
          <t>箱根変電所</t>
        </is>
      </c>
      <c r="D1857" t="inlineStr">
        <is>
          <t>神奈川県</t>
        </is>
      </c>
      <c r="E1857" t="n">
        <v>66</v>
      </c>
      <c r="G1857" s="3" t="n">
        <v>35.204859</v>
      </c>
      <c r="H1857" s="3" t="n">
        <v>139.035579</v>
      </c>
      <c r="I1857" t="inlineStr">
        <is>
          <t>OSM実測</t>
        </is>
      </c>
      <c r="J1857" t="n">
        <v>28</v>
      </c>
      <c r="K1857" t="n">
        <v>29</v>
      </c>
      <c r="L1857" t="n">
        <v>-20</v>
      </c>
      <c r="M1857" t="n">
        <v>9</v>
      </c>
      <c r="N1857" t="n">
        <v>9</v>
      </c>
      <c r="O1857" t="inlineStr">
        <is>
          <t>不可 #3</t>
        </is>
      </c>
      <c r="P1857" t="inlineStr">
        <is>
          <t>なし</t>
        </is>
      </c>
      <c r="R1857" s="4">
        <f>IF(COUNT($M1857:$N1857)=0,"",IF(AND(IF($N1857&lt;&gt;"",$N1857,$M1857)&lt;=0,$O1857&lt;&gt;"可"),"警告",""))</f>
        <v/>
      </c>
      <c r="S1857" s="4">
        <f>IF(COUNT($M1857:$N1857)=0,0,IF(IF($N1857&lt;&gt;"",$N1857,$M1857)&gt;=スコアリング基準!$B$20,スコアリング基準!$C$20,IF(IF($N1857&lt;&gt;"",$N1857,$M1857)&gt;=スコアリング基準!$B$21,スコアリング基準!$C$21,IF(IF($N1857&lt;&gt;"",$N1857,$M1857)&gt;0,スコアリング基準!$C$22,0))))</f>
        <v/>
      </c>
      <c r="T1857" s="4">
        <f>IF($O1857="可",スコアリング基準!$C$23,0)</f>
        <v/>
      </c>
      <c r="U1857" s="4">
        <f>IF(OR(COUNT($K1857:$L1857)&lt;2,$K1857=0),0,IF(ABS($L1857)/$K1857&lt;=スコアリング基準!$B$24,スコアリング基準!$C$24,IF(ABS($L1857)/$K1857&lt;=スコアリング基準!$B$25,スコアリング基準!$C$25,IF(ABS($L1857)/$K1857&lt;=スコアリング基準!$B$26,スコアリング基準!$C$26,0))))</f>
        <v/>
      </c>
      <c r="V1857" s="4">
        <f>IF($P1857="なし",スコアリング基準!$C$27,0)</f>
        <v/>
      </c>
      <c r="W1857" s="4">
        <f>IF($F1857="",0,IF(ISNUMBER($F1857),IF($F1857&lt;=スコアリング基準!$B$28,スコアリング基準!$C$28,スコアリング基準!$C$29),0))</f>
        <v/>
      </c>
      <c r="X1857" s="4">
        <f>IFERROR(VLOOKUP($B1857,スコアリング基準!$A$36:$B$46,2,FALSE),0)</f>
        <v/>
      </c>
      <c r="Y1857" s="4">
        <f>SUM($S1857:$X1857)</f>
        <v/>
      </c>
      <c r="Z1857" s="4">
        <f>IF(COUNT($M1857:$N1857)=0,"データ無",IF($Y1857&gt;=スコアリング基準!$B$30,"S",IF($Y1857&gt;=スコアリング基準!$B$31,"A",IF($Y1857&gt;=スコアリング基準!$B$32,"B","C"))))</f>
        <v/>
      </c>
      <c r="AA1857">
        <f>IFERROR(INDEX(実績DB!$I$3:$I$104,MATCH($B1857&amp;$C1857,実績DB!$J$3:$J$104,0)),"")</f>
        <v/>
      </c>
    </row>
    <row r="1858">
      <c r="A1858" t="n">
        <v>1856</v>
      </c>
      <c r="B1858" t="inlineStr">
        <is>
          <t>東京</t>
        </is>
      </c>
      <c r="C1858" t="inlineStr">
        <is>
          <t>篠崎変電所</t>
        </is>
      </c>
      <c r="D1858" t="inlineStr">
        <is>
          <t>東京都</t>
        </is>
      </c>
      <c r="E1858" t="n">
        <v>66</v>
      </c>
      <c r="G1858" s="3" t="n">
        <v>35.689914</v>
      </c>
      <c r="H1858" s="3" t="n">
        <v>139.902686</v>
      </c>
      <c r="I1858" t="inlineStr">
        <is>
          <t>OSM実測</t>
        </is>
      </c>
      <c r="J1858" t="n">
        <v>76</v>
      </c>
      <c r="K1858" t="n">
        <v>79</v>
      </c>
      <c r="L1858" t="n">
        <v>-60</v>
      </c>
      <c r="M1858" t="n">
        <v>19</v>
      </c>
      <c r="N1858" t="n">
        <v>0</v>
      </c>
      <c r="O1858" t="inlineStr">
        <is>
          <t>不可 #3</t>
        </is>
      </c>
      <c r="P1858" t="inlineStr">
        <is>
          <t>有り</t>
        </is>
      </c>
      <c r="R1858" s="4">
        <f>IF(COUNT($M1858:$N1858)=0,"",IF(AND(IF($N1858&lt;&gt;"",$N1858,$M1858)&lt;=0,$O1858&lt;&gt;"可"),"警告",""))</f>
        <v/>
      </c>
      <c r="S1858" s="4">
        <f>IF(COUNT($M1858:$N1858)=0,0,IF(IF($N1858&lt;&gt;"",$N1858,$M1858)&gt;=スコアリング基準!$B$20,スコアリング基準!$C$20,IF(IF($N1858&lt;&gt;"",$N1858,$M1858)&gt;=スコアリング基準!$B$21,スコアリング基準!$C$21,IF(IF($N1858&lt;&gt;"",$N1858,$M1858)&gt;0,スコアリング基準!$C$22,0))))</f>
        <v/>
      </c>
      <c r="T1858" s="4">
        <f>IF($O1858="可",スコアリング基準!$C$23,0)</f>
        <v/>
      </c>
      <c r="U1858" s="4">
        <f>IF(OR(COUNT($K1858:$L1858)&lt;2,$K1858=0),0,IF(ABS($L1858)/$K1858&lt;=スコアリング基準!$B$24,スコアリング基準!$C$24,IF(ABS($L1858)/$K1858&lt;=スコアリング基準!$B$25,スコアリング基準!$C$25,IF(ABS($L1858)/$K1858&lt;=スコアリング基準!$B$26,スコアリング基準!$C$26,0))))</f>
        <v/>
      </c>
      <c r="V1858" s="4">
        <f>IF($P1858="なし",スコアリング基準!$C$27,0)</f>
        <v/>
      </c>
      <c r="W1858" s="4">
        <f>IF($F1858="",0,IF(ISNUMBER($F1858),IF($F1858&lt;=スコアリング基準!$B$28,スコアリング基準!$C$28,スコアリング基準!$C$29),0))</f>
        <v/>
      </c>
      <c r="X1858" s="4">
        <f>IFERROR(VLOOKUP($B1858,スコアリング基準!$A$36:$B$46,2,FALSE),0)</f>
        <v/>
      </c>
      <c r="Y1858" s="4">
        <f>SUM($S1858:$X1858)</f>
        <v/>
      </c>
      <c r="Z1858" s="4">
        <f>IF(COUNT($M1858:$N1858)=0,"データ無",IF($Y1858&gt;=スコアリング基準!$B$30,"S",IF($Y1858&gt;=スコアリング基準!$B$31,"A",IF($Y1858&gt;=スコアリング基準!$B$32,"B","C"))))</f>
        <v/>
      </c>
      <c r="AA1858">
        <f>IFERROR(INDEX(実績DB!$I$3:$I$104,MATCH($B1858&amp;$C1858,実績DB!$J$3:$J$104,0)),"")</f>
        <v/>
      </c>
    </row>
    <row r="1859">
      <c r="A1859" t="n">
        <v>1857</v>
      </c>
      <c r="B1859" t="inlineStr">
        <is>
          <t>東京</t>
        </is>
      </c>
      <c r="C1859" t="inlineStr">
        <is>
          <t>粟野変電所</t>
        </is>
      </c>
      <c r="D1859" t="inlineStr">
        <is>
          <t>栃木県</t>
        </is>
      </c>
      <c r="E1859" t="n">
        <v>66</v>
      </c>
      <c r="G1859" s="3" t="n">
        <v>36.489877</v>
      </c>
      <c r="H1859" s="3" t="n">
        <v>139.709268</v>
      </c>
      <c r="I1859" t="inlineStr">
        <is>
          <t>OSM実測</t>
        </is>
      </c>
      <c r="J1859" t="n">
        <v>47</v>
      </c>
      <c r="K1859" t="n">
        <v>49</v>
      </c>
      <c r="L1859" t="n">
        <v>-30</v>
      </c>
      <c r="M1859" t="n">
        <v>19</v>
      </c>
      <c r="N1859" t="n">
        <v>0</v>
      </c>
      <c r="O1859" t="inlineStr">
        <is>
          <t>不可 #3</t>
        </is>
      </c>
      <c r="P1859" t="inlineStr">
        <is>
          <t>有り</t>
        </is>
      </c>
      <c r="R1859" s="4">
        <f>IF(COUNT($M1859:$N1859)=0,"",IF(AND(IF($N1859&lt;&gt;"",$N1859,$M1859)&lt;=0,$O1859&lt;&gt;"可"),"警告",""))</f>
        <v/>
      </c>
      <c r="S1859" s="4">
        <f>IF(COUNT($M1859:$N1859)=0,0,IF(IF($N1859&lt;&gt;"",$N1859,$M1859)&gt;=スコアリング基準!$B$20,スコアリング基準!$C$20,IF(IF($N1859&lt;&gt;"",$N1859,$M1859)&gt;=スコアリング基準!$B$21,スコアリング基準!$C$21,IF(IF($N1859&lt;&gt;"",$N1859,$M1859)&gt;0,スコアリング基準!$C$22,0))))</f>
        <v/>
      </c>
      <c r="T1859" s="4">
        <f>IF($O1859="可",スコアリング基準!$C$23,0)</f>
        <v/>
      </c>
      <c r="U1859" s="4">
        <f>IF(OR(COUNT($K1859:$L1859)&lt;2,$K1859=0),0,IF(ABS($L1859)/$K1859&lt;=スコアリング基準!$B$24,スコアリング基準!$C$24,IF(ABS($L1859)/$K1859&lt;=スコアリング基準!$B$25,スコアリング基準!$C$25,IF(ABS($L1859)/$K1859&lt;=スコアリング基準!$B$26,スコアリング基準!$C$26,0))))</f>
        <v/>
      </c>
      <c r="V1859" s="4">
        <f>IF($P1859="なし",スコアリング基準!$C$27,0)</f>
        <v/>
      </c>
      <c r="W1859" s="4">
        <f>IF($F1859="",0,IF(ISNUMBER($F1859),IF($F1859&lt;=スコアリング基準!$B$28,スコアリング基準!$C$28,スコアリング基準!$C$29),0))</f>
        <v/>
      </c>
      <c r="X1859" s="4">
        <f>IFERROR(VLOOKUP($B1859,スコアリング基準!$A$36:$B$46,2,FALSE),0)</f>
        <v/>
      </c>
      <c r="Y1859" s="4">
        <f>SUM($S1859:$X1859)</f>
        <v/>
      </c>
      <c r="Z1859" s="4">
        <f>IF(COUNT($M1859:$N1859)=0,"データ無",IF($Y1859&gt;=スコアリング基準!$B$30,"S",IF($Y1859&gt;=スコアリング基準!$B$31,"A",IF($Y1859&gt;=スコアリング基準!$B$32,"B","C"))))</f>
        <v/>
      </c>
      <c r="AA1859">
        <f>IFERROR(INDEX(実績DB!$I$3:$I$104,MATCH($B1859&amp;$C1859,実績DB!$J$3:$J$104,0)),"")</f>
        <v/>
      </c>
    </row>
    <row r="1860">
      <c r="A1860" t="n">
        <v>1858</v>
      </c>
      <c r="B1860" t="inlineStr">
        <is>
          <t>東京</t>
        </is>
      </c>
      <c r="C1860" t="inlineStr">
        <is>
          <t>結城変電所</t>
        </is>
      </c>
      <c r="D1860" t="inlineStr">
        <is>
          <t>茨城県</t>
        </is>
      </c>
      <c r="E1860" t="n">
        <v>66</v>
      </c>
      <c r="G1860" s="3" t="n">
        <v>36.303334</v>
      </c>
      <c r="H1860" s="3" t="n">
        <v>139.882704</v>
      </c>
      <c r="I1860" t="inlineStr">
        <is>
          <t>OSM実測</t>
        </is>
      </c>
      <c r="J1860" t="n">
        <v>42</v>
      </c>
      <c r="K1860" t="n">
        <v>44</v>
      </c>
      <c r="L1860" t="n">
        <v>-42</v>
      </c>
      <c r="M1860" t="n">
        <v>2</v>
      </c>
      <c r="N1860" t="n">
        <v>0</v>
      </c>
      <c r="O1860" t="inlineStr">
        <is>
          <t>不可 #3</t>
        </is>
      </c>
      <c r="P1860" t="inlineStr">
        <is>
          <t>有り</t>
        </is>
      </c>
      <c r="R1860" s="4">
        <f>IF(COUNT($M1860:$N1860)=0,"",IF(AND(IF($N1860&lt;&gt;"",$N1860,$M1860)&lt;=0,$O1860&lt;&gt;"可"),"警告",""))</f>
        <v/>
      </c>
      <c r="S1860" s="4">
        <f>IF(COUNT($M1860:$N1860)=0,0,IF(IF($N1860&lt;&gt;"",$N1860,$M1860)&gt;=スコアリング基準!$B$20,スコアリング基準!$C$20,IF(IF($N1860&lt;&gt;"",$N1860,$M1860)&gt;=スコアリング基準!$B$21,スコアリング基準!$C$21,IF(IF($N1860&lt;&gt;"",$N1860,$M1860)&gt;0,スコアリング基準!$C$22,0))))</f>
        <v/>
      </c>
      <c r="T1860" s="4">
        <f>IF($O1860="可",スコアリング基準!$C$23,0)</f>
        <v/>
      </c>
      <c r="U1860" s="4">
        <f>IF(OR(COUNT($K1860:$L1860)&lt;2,$K1860=0),0,IF(ABS($L1860)/$K1860&lt;=スコアリング基準!$B$24,スコアリング基準!$C$24,IF(ABS($L1860)/$K1860&lt;=スコアリング基準!$B$25,スコアリング基準!$C$25,IF(ABS($L1860)/$K1860&lt;=スコアリング基準!$B$26,スコアリング基準!$C$26,0))))</f>
        <v/>
      </c>
      <c r="V1860" s="4">
        <f>IF($P1860="なし",スコアリング基準!$C$27,0)</f>
        <v/>
      </c>
      <c r="W1860" s="4">
        <f>IF($F1860="",0,IF(ISNUMBER($F1860),IF($F1860&lt;=スコアリング基準!$B$28,スコアリング基準!$C$28,スコアリング基準!$C$29),0))</f>
        <v/>
      </c>
      <c r="X1860" s="4">
        <f>IFERROR(VLOOKUP($B1860,スコアリング基準!$A$36:$B$46,2,FALSE),0)</f>
        <v/>
      </c>
      <c r="Y1860" s="4">
        <f>SUM($S1860:$X1860)</f>
        <v/>
      </c>
      <c r="Z1860" s="4">
        <f>IF(COUNT($M1860:$N1860)=0,"データ無",IF($Y1860&gt;=スコアリング基準!$B$30,"S",IF($Y1860&gt;=スコアリング基準!$B$31,"A",IF($Y1860&gt;=スコアリング基準!$B$32,"B","C"))))</f>
        <v/>
      </c>
      <c r="AA1860">
        <f>IFERROR(INDEX(実績DB!$I$3:$I$104,MATCH($B1860&amp;$C1860,実績DB!$J$3:$J$104,0)),"")</f>
        <v/>
      </c>
    </row>
    <row r="1861">
      <c r="A1861" t="n">
        <v>1859</v>
      </c>
      <c r="B1861" t="inlineStr">
        <is>
          <t>東京</t>
        </is>
      </c>
      <c r="C1861" t="inlineStr">
        <is>
          <t>綾瀬変電所</t>
        </is>
      </c>
      <c r="D1861" t="inlineStr">
        <is>
          <t>埼玉県</t>
        </is>
      </c>
      <c r="E1861" t="n">
        <v>66</v>
      </c>
      <c r="G1861" s="3" t="n">
        <v>35.766449</v>
      </c>
      <c r="H1861" s="3" t="n">
        <v>139.822445</v>
      </c>
      <c r="I1861" t="inlineStr">
        <is>
          <t>OSM実測</t>
        </is>
      </c>
      <c r="J1861" t="n">
        <v>57</v>
      </c>
      <c r="K1861" t="n">
        <v>59</v>
      </c>
      <c r="L1861" t="n">
        <v>-40</v>
      </c>
      <c r="M1861" t="n">
        <v>19</v>
      </c>
      <c r="N1861" t="n">
        <v>0</v>
      </c>
      <c r="O1861" t="inlineStr">
        <is>
          <t>不可 #3</t>
        </is>
      </c>
      <c r="P1861" t="inlineStr">
        <is>
          <t>有り</t>
        </is>
      </c>
      <c r="R1861" s="4">
        <f>IF(COUNT($M1861:$N1861)=0,"",IF(AND(IF($N1861&lt;&gt;"",$N1861,$M1861)&lt;=0,$O1861&lt;&gt;"可"),"警告",""))</f>
        <v/>
      </c>
      <c r="S1861" s="4">
        <f>IF(COUNT($M1861:$N1861)=0,0,IF(IF($N1861&lt;&gt;"",$N1861,$M1861)&gt;=スコアリング基準!$B$20,スコアリング基準!$C$20,IF(IF($N1861&lt;&gt;"",$N1861,$M1861)&gt;=スコアリング基準!$B$21,スコアリング基準!$C$21,IF(IF($N1861&lt;&gt;"",$N1861,$M1861)&gt;0,スコアリング基準!$C$22,0))))</f>
        <v/>
      </c>
      <c r="T1861" s="4">
        <f>IF($O1861="可",スコアリング基準!$C$23,0)</f>
        <v/>
      </c>
      <c r="U1861" s="4">
        <f>IF(OR(COUNT($K1861:$L1861)&lt;2,$K1861=0),0,IF(ABS($L1861)/$K1861&lt;=スコアリング基準!$B$24,スコアリング基準!$C$24,IF(ABS($L1861)/$K1861&lt;=スコアリング基準!$B$25,スコアリング基準!$C$25,IF(ABS($L1861)/$K1861&lt;=スコアリング基準!$B$26,スコアリング基準!$C$26,0))))</f>
        <v/>
      </c>
      <c r="V1861" s="4">
        <f>IF($P1861="なし",スコアリング基準!$C$27,0)</f>
        <v/>
      </c>
      <c r="W1861" s="4">
        <f>IF($F1861="",0,IF(ISNUMBER($F1861),IF($F1861&lt;=スコアリング基準!$B$28,スコアリング基準!$C$28,スコアリング基準!$C$29),0))</f>
        <v/>
      </c>
      <c r="X1861" s="4">
        <f>IFERROR(VLOOKUP($B1861,スコアリング基準!$A$36:$B$46,2,FALSE),0)</f>
        <v/>
      </c>
      <c r="Y1861" s="4">
        <f>SUM($S1861:$X1861)</f>
        <v/>
      </c>
      <c r="Z1861" s="4">
        <f>IF(COUNT($M1861:$N1861)=0,"データ無",IF($Y1861&gt;=スコアリング基準!$B$30,"S",IF($Y1861&gt;=スコアリング基準!$B$31,"A",IF($Y1861&gt;=スコアリング基準!$B$32,"B","C"))))</f>
        <v/>
      </c>
      <c r="AA1861">
        <f>IFERROR(INDEX(実績DB!$I$3:$I$104,MATCH($B1861&amp;$C1861,実績DB!$J$3:$J$104,0)),"")</f>
        <v/>
      </c>
    </row>
    <row r="1862">
      <c r="A1862" t="n">
        <v>1860</v>
      </c>
      <c r="B1862" t="inlineStr">
        <is>
          <t>東京</t>
        </is>
      </c>
      <c r="C1862" t="inlineStr">
        <is>
          <t>総和変電所</t>
        </is>
      </c>
      <c r="D1862" t="inlineStr">
        <is>
          <t>茨城県</t>
        </is>
      </c>
      <c r="E1862" t="n">
        <v>66</v>
      </c>
      <c r="G1862" s="3" t="n">
        <v>36.177517</v>
      </c>
      <c r="H1862" s="3" t="n">
        <v>139.764005</v>
      </c>
      <c r="I1862" t="inlineStr">
        <is>
          <t>OSM実測</t>
        </is>
      </c>
      <c r="J1862" t="n">
        <v>47</v>
      </c>
      <c r="K1862" t="n">
        <v>49</v>
      </c>
      <c r="L1862" t="n">
        <v>-49</v>
      </c>
      <c r="M1862" t="n">
        <v>0</v>
      </c>
      <c r="N1862" t="n">
        <v>0</v>
      </c>
      <c r="O1862" t="inlineStr">
        <is>
          <t>不可 #3</t>
        </is>
      </c>
      <c r="P1862" t="inlineStr">
        <is>
          <t>有り</t>
        </is>
      </c>
      <c r="R1862" s="4">
        <f>IF(COUNT($M1862:$N1862)=0,"",IF(AND(IF($N1862&lt;&gt;"",$N1862,$M1862)&lt;=0,$O1862&lt;&gt;"可"),"警告",""))</f>
        <v/>
      </c>
      <c r="S1862" s="4">
        <f>IF(COUNT($M1862:$N1862)=0,0,IF(IF($N1862&lt;&gt;"",$N1862,$M1862)&gt;=スコアリング基準!$B$20,スコアリング基準!$C$20,IF(IF($N1862&lt;&gt;"",$N1862,$M1862)&gt;=スコアリング基準!$B$21,スコアリング基準!$C$21,IF(IF($N1862&lt;&gt;"",$N1862,$M1862)&gt;0,スコアリング基準!$C$22,0))))</f>
        <v/>
      </c>
      <c r="T1862" s="4">
        <f>IF($O1862="可",スコアリング基準!$C$23,0)</f>
        <v/>
      </c>
      <c r="U1862" s="4">
        <f>IF(OR(COUNT($K1862:$L1862)&lt;2,$K1862=0),0,IF(ABS($L1862)/$K1862&lt;=スコアリング基準!$B$24,スコアリング基準!$C$24,IF(ABS($L1862)/$K1862&lt;=スコアリング基準!$B$25,スコアリング基準!$C$25,IF(ABS($L1862)/$K1862&lt;=スコアリング基準!$B$26,スコアリング基準!$C$26,0))))</f>
        <v/>
      </c>
      <c r="V1862" s="4">
        <f>IF($P1862="なし",スコアリング基準!$C$27,0)</f>
        <v/>
      </c>
      <c r="W1862" s="4">
        <f>IF($F1862="",0,IF(ISNUMBER($F1862),IF($F1862&lt;=スコアリング基準!$B$28,スコアリング基準!$C$28,スコアリング基準!$C$29),0))</f>
        <v/>
      </c>
      <c r="X1862" s="4">
        <f>IFERROR(VLOOKUP($B1862,スコアリング基準!$A$36:$B$46,2,FALSE),0)</f>
        <v/>
      </c>
      <c r="Y1862" s="4">
        <f>SUM($S1862:$X1862)</f>
        <v/>
      </c>
      <c r="Z1862" s="4">
        <f>IF(COUNT($M1862:$N1862)=0,"データ無",IF($Y1862&gt;=スコアリング基準!$B$30,"S",IF($Y1862&gt;=スコアリング基準!$B$31,"A",IF($Y1862&gt;=スコアリング基準!$B$32,"B","C"))))</f>
        <v/>
      </c>
      <c r="AA1862">
        <f>IFERROR(INDEX(実績DB!$I$3:$I$104,MATCH($B1862&amp;$C1862,実績DB!$J$3:$J$104,0)),"")</f>
        <v/>
      </c>
    </row>
    <row r="1863">
      <c r="A1863" t="n">
        <v>1861</v>
      </c>
      <c r="B1863" t="inlineStr">
        <is>
          <t>東京</t>
        </is>
      </c>
      <c r="C1863" t="inlineStr">
        <is>
          <t>総社町変電所</t>
        </is>
      </c>
      <c r="D1863" t="inlineStr">
        <is>
          <t>栃木県</t>
        </is>
      </c>
      <c r="E1863" t="n">
        <v>66</v>
      </c>
      <c r="G1863" s="3" t="n">
        <v>36.405429</v>
      </c>
      <c r="H1863" s="3" t="n">
        <v>139.790331</v>
      </c>
      <c r="I1863" t="inlineStr">
        <is>
          <t>OSM実測</t>
        </is>
      </c>
      <c r="R1863" s="4">
        <f>IF(COUNT($M1863:$N1863)=0,"",IF(AND(IF($N1863&lt;&gt;"",$N1863,$M1863)&lt;=0,$O1863&lt;&gt;"可"),"警告",""))</f>
        <v/>
      </c>
      <c r="S1863" s="4">
        <f>IF(COUNT($M1863:$N1863)=0,0,IF(IF($N1863&lt;&gt;"",$N1863,$M1863)&gt;=スコアリング基準!$B$20,スコアリング基準!$C$20,IF(IF($N1863&lt;&gt;"",$N1863,$M1863)&gt;=スコアリング基準!$B$21,スコアリング基準!$C$21,IF(IF($N1863&lt;&gt;"",$N1863,$M1863)&gt;0,スコアリング基準!$C$22,0))))</f>
        <v/>
      </c>
      <c r="T1863" s="4">
        <f>IF($O1863="可",スコアリング基準!$C$23,0)</f>
        <v/>
      </c>
      <c r="U1863" s="4">
        <f>IF(OR(COUNT($K1863:$L1863)&lt;2,$K1863=0),0,IF(ABS($L1863)/$K1863&lt;=スコアリング基準!$B$24,スコアリング基準!$C$24,IF(ABS($L1863)/$K1863&lt;=スコアリング基準!$B$25,スコアリング基準!$C$25,IF(ABS($L1863)/$K1863&lt;=スコアリング基準!$B$26,スコアリング基準!$C$26,0))))</f>
        <v/>
      </c>
      <c r="V1863" s="4">
        <f>IF($P1863="なし",スコアリング基準!$C$27,0)</f>
        <v/>
      </c>
      <c r="W1863" s="4">
        <f>IF($F1863="",0,IF(ISNUMBER($F1863),IF($F1863&lt;=スコアリング基準!$B$28,スコアリング基準!$C$28,スコアリング基準!$C$29),0))</f>
        <v/>
      </c>
      <c r="X1863" s="4">
        <f>IFERROR(VLOOKUP($B1863,スコアリング基準!$A$36:$B$46,2,FALSE),0)</f>
        <v/>
      </c>
      <c r="Y1863" s="4">
        <f>SUM($S1863:$X1863)</f>
        <v/>
      </c>
      <c r="Z1863" s="4">
        <f>IF(COUNT($M1863:$N1863)=0,"データ無",IF($Y1863&gt;=スコアリング基準!$B$30,"S",IF($Y1863&gt;=スコアリング基準!$B$31,"A",IF($Y1863&gt;=スコアリング基準!$B$32,"B","C"))))</f>
        <v/>
      </c>
      <c r="AA1863">
        <f>IFERROR(INDEX(実績DB!$I$3:$I$104,MATCH($B1863&amp;$C1863,実績DB!$J$3:$J$104,0)),"")</f>
        <v/>
      </c>
    </row>
    <row r="1864">
      <c r="A1864" t="n">
        <v>1862</v>
      </c>
      <c r="B1864" t="inlineStr">
        <is>
          <t>東京</t>
        </is>
      </c>
      <c r="C1864" t="inlineStr">
        <is>
          <t>緑が丘変電所</t>
        </is>
      </c>
      <c r="D1864" t="inlineStr">
        <is>
          <t>神奈川県</t>
        </is>
      </c>
      <c r="E1864" t="n">
        <v>66</v>
      </c>
      <c r="G1864" s="3" t="n">
        <v>35.544984</v>
      </c>
      <c r="H1864" s="3" t="n">
        <v>139.384222</v>
      </c>
      <c r="I1864" t="inlineStr">
        <is>
          <t>OSM実測</t>
        </is>
      </c>
      <c r="J1864" t="n">
        <v>57</v>
      </c>
      <c r="K1864" t="n">
        <v>59</v>
      </c>
      <c r="L1864" t="n">
        <v>-40</v>
      </c>
      <c r="M1864" t="n">
        <v>19</v>
      </c>
      <c r="N1864" t="n">
        <v>19</v>
      </c>
      <c r="O1864" t="inlineStr">
        <is>
          <t>不可 #3</t>
        </is>
      </c>
      <c r="P1864" t="inlineStr">
        <is>
          <t>なし</t>
        </is>
      </c>
      <c r="R1864" s="4">
        <f>IF(COUNT($M1864:$N1864)=0,"",IF(AND(IF($N1864&lt;&gt;"",$N1864,$M1864)&lt;=0,$O1864&lt;&gt;"可"),"警告",""))</f>
        <v/>
      </c>
      <c r="S1864" s="4">
        <f>IF(COUNT($M1864:$N1864)=0,0,IF(IF($N1864&lt;&gt;"",$N1864,$M1864)&gt;=スコアリング基準!$B$20,スコアリング基準!$C$20,IF(IF($N1864&lt;&gt;"",$N1864,$M1864)&gt;=スコアリング基準!$B$21,スコアリング基準!$C$21,IF(IF($N1864&lt;&gt;"",$N1864,$M1864)&gt;0,スコアリング基準!$C$22,0))))</f>
        <v/>
      </c>
      <c r="T1864" s="4">
        <f>IF($O1864="可",スコアリング基準!$C$23,0)</f>
        <v/>
      </c>
      <c r="U1864" s="4">
        <f>IF(OR(COUNT($K1864:$L1864)&lt;2,$K1864=0),0,IF(ABS($L1864)/$K1864&lt;=スコアリング基準!$B$24,スコアリング基準!$C$24,IF(ABS($L1864)/$K1864&lt;=スコアリング基準!$B$25,スコアリング基準!$C$25,IF(ABS($L1864)/$K1864&lt;=スコアリング基準!$B$26,スコアリング基準!$C$26,0))))</f>
        <v/>
      </c>
      <c r="V1864" s="4">
        <f>IF($P1864="なし",スコアリング基準!$C$27,0)</f>
        <v/>
      </c>
      <c r="W1864" s="4">
        <f>IF($F1864="",0,IF(ISNUMBER($F1864),IF($F1864&lt;=スコアリング基準!$B$28,スコアリング基準!$C$28,スコアリング基準!$C$29),0))</f>
        <v/>
      </c>
      <c r="X1864" s="4">
        <f>IFERROR(VLOOKUP($B1864,スコアリング基準!$A$36:$B$46,2,FALSE),0)</f>
        <v/>
      </c>
      <c r="Y1864" s="4">
        <f>SUM($S1864:$X1864)</f>
        <v/>
      </c>
      <c r="Z1864" s="4">
        <f>IF(COUNT($M1864:$N1864)=0,"データ無",IF($Y1864&gt;=スコアリング基準!$B$30,"S",IF($Y1864&gt;=スコアリング基準!$B$31,"A",IF($Y1864&gt;=スコアリング基準!$B$32,"B","C"))))</f>
        <v/>
      </c>
      <c r="AA1864">
        <f>IFERROR(INDEX(実績DB!$I$3:$I$104,MATCH($B1864&amp;$C1864,実績DB!$J$3:$J$104,0)),"")</f>
        <v/>
      </c>
    </row>
    <row r="1865">
      <c r="A1865" t="n">
        <v>1863</v>
      </c>
      <c r="B1865" t="inlineStr">
        <is>
          <t>東京</t>
        </is>
      </c>
      <c r="C1865" t="inlineStr">
        <is>
          <t>美九里変電所</t>
        </is>
      </c>
      <c r="D1865" t="inlineStr">
        <is>
          <t>群馬県</t>
        </is>
      </c>
      <c r="E1865" t="n">
        <v>66</v>
      </c>
      <c r="G1865" s="3" t="n">
        <v>36.207287</v>
      </c>
      <c r="H1865" s="3" t="n">
        <v>139.060715</v>
      </c>
      <c r="I1865" t="inlineStr">
        <is>
          <t>OSM実測</t>
        </is>
      </c>
      <c r="J1865" t="n">
        <v>57</v>
      </c>
      <c r="K1865" t="n">
        <v>59</v>
      </c>
      <c r="L1865" t="n">
        <v>-58</v>
      </c>
      <c r="M1865" t="n">
        <v>1</v>
      </c>
      <c r="N1865" t="n">
        <v>0</v>
      </c>
      <c r="O1865" t="inlineStr">
        <is>
          <t>不可 #3</t>
        </is>
      </c>
      <c r="P1865" t="inlineStr">
        <is>
          <t>有り</t>
        </is>
      </c>
      <c r="R1865" s="4">
        <f>IF(COUNT($M1865:$N1865)=0,"",IF(AND(IF($N1865&lt;&gt;"",$N1865,$M1865)&lt;=0,$O1865&lt;&gt;"可"),"警告",""))</f>
        <v/>
      </c>
      <c r="S1865" s="4">
        <f>IF(COUNT($M1865:$N1865)=0,0,IF(IF($N1865&lt;&gt;"",$N1865,$M1865)&gt;=スコアリング基準!$B$20,スコアリング基準!$C$20,IF(IF($N1865&lt;&gt;"",$N1865,$M1865)&gt;=スコアリング基準!$B$21,スコアリング基準!$C$21,IF(IF($N1865&lt;&gt;"",$N1865,$M1865)&gt;0,スコアリング基準!$C$22,0))))</f>
        <v/>
      </c>
      <c r="T1865" s="4">
        <f>IF($O1865="可",スコアリング基準!$C$23,0)</f>
        <v/>
      </c>
      <c r="U1865" s="4">
        <f>IF(OR(COUNT($K1865:$L1865)&lt;2,$K1865=0),0,IF(ABS($L1865)/$K1865&lt;=スコアリング基準!$B$24,スコアリング基準!$C$24,IF(ABS($L1865)/$K1865&lt;=スコアリング基準!$B$25,スコアリング基準!$C$25,IF(ABS($L1865)/$K1865&lt;=スコアリング基準!$B$26,スコアリング基準!$C$26,0))))</f>
        <v/>
      </c>
      <c r="V1865" s="4">
        <f>IF($P1865="なし",スコアリング基準!$C$27,0)</f>
        <v/>
      </c>
      <c r="W1865" s="4">
        <f>IF($F1865="",0,IF(ISNUMBER($F1865),IF($F1865&lt;=スコアリング基準!$B$28,スコアリング基準!$C$28,スコアリング基準!$C$29),0))</f>
        <v/>
      </c>
      <c r="X1865" s="4">
        <f>IFERROR(VLOOKUP($B1865,スコアリング基準!$A$36:$B$46,2,FALSE),0)</f>
        <v/>
      </c>
      <c r="Y1865" s="4">
        <f>SUM($S1865:$X1865)</f>
        <v/>
      </c>
      <c r="Z1865" s="4">
        <f>IF(COUNT($M1865:$N1865)=0,"データ無",IF($Y1865&gt;=スコアリング基準!$B$30,"S",IF($Y1865&gt;=スコアリング基準!$B$31,"A",IF($Y1865&gt;=スコアリング基準!$B$32,"B","C"))))</f>
        <v/>
      </c>
      <c r="AA1865">
        <f>IFERROR(INDEX(実績DB!$I$3:$I$104,MATCH($B1865&amp;$C1865,実績DB!$J$3:$J$104,0)),"")</f>
        <v/>
      </c>
    </row>
    <row r="1866">
      <c r="A1866" t="n">
        <v>1864</v>
      </c>
      <c r="B1866" t="inlineStr">
        <is>
          <t>東京</t>
        </is>
      </c>
      <c r="C1866" t="inlineStr">
        <is>
          <t>美女木変電所</t>
        </is>
      </c>
      <c r="D1866" t="inlineStr">
        <is>
          <t>埼玉県</t>
        </is>
      </c>
      <c r="E1866" t="n">
        <v>66</v>
      </c>
      <c r="G1866" s="3" t="n">
        <v>35.828924</v>
      </c>
      <c r="H1866" s="3" t="n">
        <v>139.646879</v>
      </c>
      <c r="I1866" t="inlineStr">
        <is>
          <t>OSM実測</t>
        </is>
      </c>
      <c r="J1866" t="n">
        <v>57</v>
      </c>
      <c r="K1866" t="n">
        <v>59</v>
      </c>
      <c r="L1866" t="n">
        <v>-40</v>
      </c>
      <c r="M1866" t="n">
        <v>19</v>
      </c>
      <c r="N1866" t="n">
        <v>19</v>
      </c>
      <c r="O1866" t="inlineStr">
        <is>
          <t>不可 #3</t>
        </is>
      </c>
      <c r="P1866" t="inlineStr">
        <is>
          <t>なし</t>
        </is>
      </c>
      <c r="R1866" s="4">
        <f>IF(COUNT($M1866:$N1866)=0,"",IF(AND(IF($N1866&lt;&gt;"",$N1866,$M1866)&lt;=0,$O1866&lt;&gt;"可"),"警告",""))</f>
        <v/>
      </c>
      <c r="S1866" s="4">
        <f>IF(COUNT($M1866:$N1866)=0,0,IF(IF($N1866&lt;&gt;"",$N1866,$M1866)&gt;=スコアリング基準!$B$20,スコアリング基準!$C$20,IF(IF($N1866&lt;&gt;"",$N1866,$M1866)&gt;=スコアリング基準!$B$21,スコアリング基準!$C$21,IF(IF($N1866&lt;&gt;"",$N1866,$M1866)&gt;0,スコアリング基準!$C$22,0))))</f>
        <v/>
      </c>
      <c r="T1866" s="4">
        <f>IF($O1866="可",スコアリング基準!$C$23,0)</f>
        <v/>
      </c>
      <c r="U1866" s="4">
        <f>IF(OR(COUNT($K1866:$L1866)&lt;2,$K1866=0),0,IF(ABS($L1866)/$K1866&lt;=スコアリング基準!$B$24,スコアリング基準!$C$24,IF(ABS($L1866)/$K1866&lt;=スコアリング基準!$B$25,スコアリング基準!$C$25,IF(ABS($L1866)/$K1866&lt;=スコアリング基準!$B$26,スコアリング基準!$C$26,0))))</f>
        <v/>
      </c>
      <c r="V1866" s="4">
        <f>IF($P1866="なし",スコアリング基準!$C$27,0)</f>
        <v/>
      </c>
      <c r="W1866" s="4">
        <f>IF($F1866="",0,IF(ISNUMBER($F1866),IF($F1866&lt;=スコアリング基準!$B$28,スコアリング基準!$C$28,スコアリング基準!$C$29),0))</f>
        <v/>
      </c>
      <c r="X1866" s="4">
        <f>IFERROR(VLOOKUP($B1866,スコアリング基準!$A$36:$B$46,2,FALSE),0)</f>
        <v/>
      </c>
      <c r="Y1866" s="4">
        <f>SUM($S1866:$X1866)</f>
        <v/>
      </c>
      <c r="Z1866" s="4">
        <f>IF(COUNT($M1866:$N1866)=0,"データ無",IF($Y1866&gt;=スコアリング基準!$B$30,"S",IF($Y1866&gt;=スコアリング基準!$B$31,"A",IF($Y1866&gt;=スコアリング基準!$B$32,"B","C"))))</f>
        <v/>
      </c>
      <c r="AA1866">
        <f>IFERROR(INDEX(実績DB!$I$3:$I$104,MATCH($B1866&amp;$C1866,実績DB!$J$3:$J$104,0)),"")</f>
        <v/>
      </c>
    </row>
    <row r="1867">
      <c r="A1867" t="n">
        <v>1865</v>
      </c>
      <c r="B1867" t="inlineStr">
        <is>
          <t>東京</t>
        </is>
      </c>
      <c r="C1867" t="inlineStr">
        <is>
          <t>美浜変電所</t>
        </is>
      </c>
      <c r="D1867" t="inlineStr">
        <is>
          <t>東京都</t>
        </is>
      </c>
      <c r="E1867" t="n">
        <v>66</v>
      </c>
      <c r="G1867" s="3" t="n">
        <v>35.637736</v>
      </c>
      <c r="H1867" s="3" t="n">
        <v>139.90635</v>
      </c>
      <c r="I1867" t="inlineStr">
        <is>
          <t>OSM実測</t>
        </is>
      </c>
      <c r="J1867" t="n">
        <v>38</v>
      </c>
      <c r="K1867" t="n">
        <v>39</v>
      </c>
      <c r="L1867" t="n">
        <v>-20</v>
      </c>
      <c r="M1867" t="n">
        <v>19</v>
      </c>
      <c r="N1867" t="n">
        <v>0</v>
      </c>
      <c r="O1867" t="inlineStr">
        <is>
          <t>不可 #3</t>
        </is>
      </c>
      <c r="P1867" t="inlineStr">
        <is>
          <t>有り</t>
        </is>
      </c>
      <c r="R1867" s="4">
        <f>IF(COUNT($M1867:$N1867)=0,"",IF(AND(IF($N1867&lt;&gt;"",$N1867,$M1867)&lt;=0,$O1867&lt;&gt;"可"),"警告",""))</f>
        <v/>
      </c>
      <c r="S1867" s="4">
        <f>IF(COUNT($M1867:$N1867)=0,0,IF(IF($N1867&lt;&gt;"",$N1867,$M1867)&gt;=スコアリング基準!$B$20,スコアリング基準!$C$20,IF(IF($N1867&lt;&gt;"",$N1867,$M1867)&gt;=スコアリング基準!$B$21,スコアリング基準!$C$21,IF(IF($N1867&lt;&gt;"",$N1867,$M1867)&gt;0,スコアリング基準!$C$22,0))))</f>
        <v/>
      </c>
      <c r="T1867" s="4">
        <f>IF($O1867="可",スコアリング基準!$C$23,0)</f>
        <v/>
      </c>
      <c r="U1867" s="4">
        <f>IF(OR(COUNT($K1867:$L1867)&lt;2,$K1867=0),0,IF(ABS($L1867)/$K1867&lt;=スコアリング基準!$B$24,スコアリング基準!$C$24,IF(ABS($L1867)/$K1867&lt;=スコアリング基準!$B$25,スコアリング基準!$C$25,IF(ABS($L1867)/$K1867&lt;=スコアリング基準!$B$26,スコアリング基準!$C$26,0))))</f>
        <v/>
      </c>
      <c r="V1867" s="4">
        <f>IF($P1867="なし",スコアリング基準!$C$27,0)</f>
        <v/>
      </c>
      <c r="W1867" s="4">
        <f>IF($F1867="",0,IF(ISNUMBER($F1867),IF($F1867&lt;=スコアリング基準!$B$28,スコアリング基準!$C$28,スコアリング基準!$C$29),0))</f>
        <v/>
      </c>
      <c r="X1867" s="4">
        <f>IFERROR(VLOOKUP($B1867,スコアリング基準!$A$36:$B$46,2,FALSE),0)</f>
        <v/>
      </c>
      <c r="Y1867" s="4">
        <f>SUM($S1867:$X1867)</f>
        <v/>
      </c>
      <c r="Z1867" s="4">
        <f>IF(COUNT($M1867:$N1867)=0,"データ無",IF($Y1867&gt;=スコアリング基準!$B$30,"S",IF($Y1867&gt;=スコアリング基準!$B$31,"A",IF($Y1867&gt;=スコアリング基準!$B$32,"B","C"))))</f>
        <v/>
      </c>
      <c r="AA1867">
        <f>IFERROR(INDEX(実績DB!$I$3:$I$104,MATCH($B1867&amp;$C1867,実績DB!$J$3:$J$104,0)),"")</f>
        <v/>
      </c>
    </row>
    <row r="1868">
      <c r="A1868" t="n">
        <v>1866</v>
      </c>
      <c r="B1868" t="inlineStr">
        <is>
          <t>東京</t>
        </is>
      </c>
      <c r="C1868" t="inlineStr">
        <is>
          <t>美笹変電所</t>
        </is>
      </c>
      <c r="D1868" t="inlineStr">
        <is>
          <t>埼玉県</t>
        </is>
      </c>
      <c r="E1868" t="n">
        <v>66</v>
      </c>
      <c r="G1868" s="3" t="n">
        <v>35.827396</v>
      </c>
      <c r="H1868" s="3" t="n">
        <v>139.661987</v>
      </c>
      <c r="I1868" t="inlineStr">
        <is>
          <t>OSM実測</t>
        </is>
      </c>
      <c r="J1868" t="n">
        <v>38</v>
      </c>
      <c r="K1868" t="n">
        <v>39</v>
      </c>
      <c r="L1868" t="n">
        <v>-20</v>
      </c>
      <c r="M1868" t="n">
        <v>19</v>
      </c>
      <c r="N1868" t="n">
        <v>0</v>
      </c>
      <c r="O1868" t="inlineStr">
        <is>
          <t>不可 #3</t>
        </is>
      </c>
      <c r="P1868" t="inlineStr">
        <is>
          <t>有り</t>
        </is>
      </c>
      <c r="R1868" s="4">
        <f>IF(COUNT($M1868:$N1868)=0,"",IF(AND(IF($N1868&lt;&gt;"",$N1868,$M1868)&lt;=0,$O1868&lt;&gt;"可"),"警告",""))</f>
        <v/>
      </c>
      <c r="S1868" s="4">
        <f>IF(COUNT($M1868:$N1868)=0,0,IF(IF($N1868&lt;&gt;"",$N1868,$M1868)&gt;=スコアリング基準!$B$20,スコアリング基準!$C$20,IF(IF($N1868&lt;&gt;"",$N1868,$M1868)&gt;=スコアリング基準!$B$21,スコアリング基準!$C$21,IF(IF($N1868&lt;&gt;"",$N1868,$M1868)&gt;0,スコアリング基準!$C$22,0))))</f>
        <v/>
      </c>
      <c r="T1868" s="4">
        <f>IF($O1868="可",スコアリング基準!$C$23,0)</f>
        <v/>
      </c>
      <c r="U1868" s="4">
        <f>IF(OR(COUNT($K1868:$L1868)&lt;2,$K1868=0),0,IF(ABS($L1868)/$K1868&lt;=スコアリング基準!$B$24,スコアリング基準!$C$24,IF(ABS($L1868)/$K1868&lt;=スコアリング基準!$B$25,スコアリング基準!$C$25,IF(ABS($L1868)/$K1868&lt;=スコアリング基準!$B$26,スコアリング基準!$C$26,0))))</f>
        <v/>
      </c>
      <c r="V1868" s="4">
        <f>IF($P1868="なし",スコアリング基準!$C$27,0)</f>
        <v/>
      </c>
      <c r="W1868" s="4">
        <f>IF($F1868="",0,IF(ISNUMBER($F1868),IF($F1868&lt;=スコアリング基準!$B$28,スコアリング基準!$C$28,スコアリング基準!$C$29),0))</f>
        <v/>
      </c>
      <c r="X1868" s="4">
        <f>IFERROR(VLOOKUP($B1868,スコアリング基準!$A$36:$B$46,2,FALSE),0)</f>
        <v/>
      </c>
      <c r="Y1868" s="4">
        <f>SUM($S1868:$X1868)</f>
        <v/>
      </c>
      <c r="Z1868" s="4">
        <f>IF(COUNT($M1868:$N1868)=0,"データ無",IF($Y1868&gt;=スコアリング基準!$B$30,"S",IF($Y1868&gt;=スコアリング基準!$B$31,"A",IF($Y1868&gt;=スコアリング基準!$B$32,"B","C"))))</f>
        <v/>
      </c>
      <c r="AA1868">
        <f>IFERROR(INDEX(実績DB!$I$3:$I$104,MATCH($B1868&amp;$C1868,実績DB!$J$3:$J$104,0)),"")</f>
        <v/>
      </c>
    </row>
    <row r="1869">
      <c r="A1869" t="n">
        <v>1867</v>
      </c>
      <c r="B1869" t="inlineStr">
        <is>
          <t>東京</t>
        </is>
      </c>
      <c r="C1869" t="inlineStr">
        <is>
          <t>美野里変電所</t>
        </is>
      </c>
      <c r="D1869" t="inlineStr">
        <is>
          <t>茨城県</t>
        </is>
      </c>
      <c r="E1869" t="n">
        <v>66</v>
      </c>
      <c r="G1869" s="3" t="n">
        <v>36.236522</v>
      </c>
      <c r="H1869" s="3" t="n">
        <v>140.364915</v>
      </c>
      <c r="I1869" t="inlineStr">
        <is>
          <t>OSM実測</t>
        </is>
      </c>
      <c r="J1869" t="n">
        <v>57</v>
      </c>
      <c r="K1869" t="n">
        <v>59</v>
      </c>
      <c r="L1869" t="n">
        <v>-59</v>
      </c>
      <c r="M1869" t="n">
        <v>0</v>
      </c>
      <c r="N1869" t="n">
        <v>0</v>
      </c>
      <c r="O1869" t="inlineStr">
        <is>
          <t>不可 #3</t>
        </is>
      </c>
      <c r="P1869" t="inlineStr">
        <is>
          <t>有り</t>
        </is>
      </c>
      <c r="R1869" s="4">
        <f>IF(COUNT($M1869:$N1869)=0,"",IF(AND(IF($N1869&lt;&gt;"",$N1869,$M1869)&lt;=0,$O1869&lt;&gt;"可"),"警告",""))</f>
        <v/>
      </c>
      <c r="S1869" s="4">
        <f>IF(COUNT($M1869:$N1869)=0,0,IF(IF($N1869&lt;&gt;"",$N1869,$M1869)&gt;=スコアリング基準!$B$20,スコアリング基準!$C$20,IF(IF($N1869&lt;&gt;"",$N1869,$M1869)&gt;=スコアリング基準!$B$21,スコアリング基準!$C$21,IF(IF($N1869&lt;&gt;"",$N1869,$M1869)&gt;0,スコアリング基準!$C$22,0))))</f>
        <v/>
      </c>
      <c r="T1869" s="4">
        <f>IF($O1869="可",スコアリング基準!$C$23,0)</f>
        <v/>
      </c>
      <c r="U1869" s="4">
        <f>IF(OR(COUNT($K1869:$L1869)&lt;2,$K1869=0),0,IF(ABS($L1869)/$K1869&lt;=スコアリング基準!$B$24,スコアリング基準!$C$24,IF(ABS($L1869)/$K1869&lt;=スコアリング基準!$B$25,スコアリング基準!$C$25,IF(ABS($L1869)/$K1869&lt;=スコアリング基準!$B$26,スコアリング基準!$C$26,0))))</f>
        <v/>
      </c>
      <c r="V1869" s="4">
        <f>IF($P1869="なし",スコアリング基準!$C$27,0)</f>
        <v/>
      </c>
      <c r="W1869" s="4">
        <f>IF($F1869="",0,IF(ISNUMBER($F1869),IF($F1869&lt;=スコアリング基準!$B$28,スコアリング基準!$C$28,スコアリング基準!$C$29),0))</f>
        <v/>
      </c>
      <c r="X1869" s="4">
        <f>IFERROR(VLOOKUP($B1869,スコアリング基準!$A$36:$B$46,2,FALSE),0)</f>
        <v/>
      </c>
      <c r="Y1869" s="4">
        <f>SUM($S1869:$X1869)</f>
        <v/>
      </c>
      <c r="Z1869" s="4">
        <f>IF(COUNT($M1869:$N1869)=0,"データ無",IF($Y1869&gt;=スコアリング基準!$B$30,"S",IF($Y1869&gt;=スコアリング基準!$B$31,"A",IF($Y1869&gt;=スコアリング基準!$B$32,"B","C"))))</f>
        <v/>
      </c>
      <c r="AA1869">
        <f>IFERROR(INDEX(実績DB!$I$3:$I$104,MATCH($B1869&amp;$C1869,実績DB!$J$3:$J$104,0)),"")</f>
        <v/>
      </c>
    </row>
    <row r="1870">
      <c r="A1870" t="n">
        <v>1868</v>
      </c>
      <c r="B1870" t="inlineStr">
        <is>
          <t>東京</t>
        </is>
      </c>
      <c r="C1870" t="inlineStr">
        <is>
          <t>羽生変電所</t>
        </is>
      </c>
      <c r="D1870" t="inlineStr">
        <is>
          <t>埼玉県</t>
        </is>
      </c>
      <c r="E1870" t="n">
        <v>66</v>
      </c>
      <c r="G1870" s="3" t="n">
        <v>36.17626</v>
      </c>
      <c r="H1870" s="3" t="n">
        <v>139.541821</v>
      </c>
      <c r="I1870" t="inlineStr">
        <is>
          <t>OSM実測</t>
        </is>
      </c>
      <c r="J1870" t="n">
        <v>52</v>
      </c>
      <c r="K1870" t="n">
        <v>54</v>
      </c>
      <c r="L1870" t="n">
        <v>-54</v>
      </c>
      <c r="M1870" t="n">
        <v>0</v>
      </c>
      <c r="N1870" t="n">
        <v>0</v>
      </c>
      <c r="O1870" t="inlineStr">
        <is>
          <t>不可 #3</t>
        </is>
      </c>
      <c r="P1870" t="inlineStr">
        <is>
          <t>有り</t>
        </is>
      </c>
      <c r="R1870" s="4">
        <f>IF(COUNT($M1870:$N1870)=0,"",IF(AND(IF($N1870&lt;&gt;"",$N1870,$M1870)&lt;=0,$O1870&lt;&gt;"可"),"警告",""))</f>
        <v/>
      </c>
      <c r="S1870" s="4">
        <f>IF(COUNT($M1870:$N1870)=0,0,IF(IF($N1870&lt;&gt;"",$N1870,$M1870)&gt;=スコアリング基準!$B$20,スコアリング基準!$C$20,IF(IF($N1870&lt;&gt;"",$N1870,$M1870)&gt;=スコアリング基準!$B$21,スコアリング基準!$C$21,IF(IF($N1870&lt;&gt;"",$N1870,$M1870)&gt;0,スコアリング基準!$C$22,0))))</f>
        <v/>
      </c>
      <c r="T1870" s="4">
        <f>IF($O1870="可",スコアリング基準!$C$23,0)</f>
        <v/>
      </c>
      <c r="U1870" s="4">
        <f>IF(OR(COUNT($K1870:$L1870)&lt;2,$K1870=0),0,IF(ABS($L1870)/$K1870&lt;=スコアリング基準!$B$24,スコアリング基準!$C$24,IF(ABS($L1870)/$K1870&lt;=スコアリング基準!$B$25,スコアリング基準!$C$25,IF(ABS($L1870)/$K1870&lt;=スコアリング基準!$B$26,スコアリング基準!$C$26,0))))</f>
        <v/>
      </c>
      <c r="V1870" s="4">
        <f>IF($P1870="なし",スコアリング基準!$C$27,0)</f>
        <v/>
      </c>
      <c r="W1870" s="4">
        <f>IF($F1870="",0,IF(ISNUMBER($F1870),IF($F1870&lt;=スコアリング基準!$B$28,スコアリング基準!$C$28,スコアリング基準!$C$29),0))</f>
        <v/>
      </c>
      <c r="X1870" s="4">
        <f>IFERROR(VLOOKUP($B1870,スコアリング基準!$A$36:$B$46,2,FALSE),0)</f>
        <v/>
      </c>
      <c r="Y1870" s="4">
        <f>SUM($S1870:$X1870)</f>
        <v/>
      </c>
      <c r="Z1870" s="4">
        <f>IF(COUNT($M1870:$N1870)=0,"データ無",IF($Y1870&gt;=スコアリング基準!$B$30,"S",IF($Y1870&gt;=スコアリング基準!$B$31,"A",IF($Y1870&gt;=スコアリング基準!$B$32,"B","C"))))</f>
        <v/>
      </c>
      <c r="AA1870">
        <f>IFERROR(INDEX(実績DB!$I$3:$I$104,MATCH($B1870&amp;$C1870,実績DB!$J$3:$J$104,0)),"")</f>
        <v/>
      </c>
    </row>
    <row r="1871">
      <c r="A1871" t="n">
        <v>1869</v>
      </c>
      <c r="B1871" t="inlineStr">
        <is>
          <t>東京</t>
        </is>
      </c>
      <c r="C1871" t="inlineStr">
        <is>
          <t>習志野変電所</t>
        </is>
      </c>
      <c r="D1871" t="inlineStr">
        <is>
          <t>千葉県</t>
        </is>
      </c>
      <c r="E1871" t="n">
        <v>66</v>
      </c>
      <c r="G1871" s="3" t="n">
        <v>35.705192</v>
      </c>
      <c r="H1871" s="3" t="n">
        <v>140.046605</v>
      </c>
      <c r="I1871" t="inlineStr">
        <is>
          <t>OSM実測</t>
        </is>
      </c>
      <c r="J1871" t="n">
        <v>57</v>
      </c>
      <c r="K1871" t="n">
        <v>59</v>
      </c>
      <c r="L1871" t="n">
        <v>-40</v>
      </c>
      <c r="M1871" t="n">
        <v>19</v>
      </c>
      <c r="N1871" t="n">
        <v>0</v>
      </c>
      <c r="O1871" t="inlineStr">
        <is>
          <t>不可 #3</t>
        </is>
      </c>
      <c r="P1871" t="inlineStr">
        <is>
          <t>有り</t>
        </is>
      </c>
      <c r="R1871" s="4">
        <f>IF(COUNT($M1871:$N1871)=0,"",IF(AND(IF($N1871&lt;&gt;"",$N1871,$M1871)&lt;=0,$O1871&lt;&gt;"可"),"警告",""))</f>
        <v/>
      </c>
      <c r="S1871" s="4">
        <f>IF(COUNT($M1871:$N1871)=0,0,IF(IF($N1871&lt;&gt;"",$N1871,$M1871)&gt;=スコアリング基準!$B$20,スコアリング基準!$C$20,IF(IF($N1871&lt;&gt;"",$N1871,$M1871)&gt;=スコアリング基準!$B$21,スコアリング基準!$C$21,IF(IF($N1871&lt;&gt;"",$N1871,$M1871)&gt;0,スコアリング基準!$C$22,0))))</f>
        <v/>
      </c>
      <c r="T1871" s="4">
        <f>IF($O1871="可",スコアリング基準!$C$23,0)</f>
        <v/>
      </c>
      <c r="U1871" s="4">
        <f>IF(OR(COUNT($K1871:$L1871)&lt;2,$K1871=0),0,IF(ABS($L1871)/$K1871&lt;=スコアリング基準!$B$24,スコアリング基準!$C$24,IF(ABS($L1871)/$K1871&lt;=スコアリング基準!$B$25,スコアリング基準!$C$25,IF(ABS($L1871)/$K1871&lt;=スコアリング基準!$B$26,スコアリング基準!$C$26,0))))</f>
        <v/>
      </c>
      <c r="V1871" s="4">
        <f>IF($P1871="なし",スコアリング基準!$C$27,0)</f>
        <v/>
      </c>
      <c r="W1871" s="4">
        <f>IF($F1871="",0,IF(ISNUMBER($F1871),IF($F1871&lt;=スコアリング基準!$B$28,スコアリング基準!$C$28,スコアリング基準!$C$29),0))</f>
        <v/>
      </c>
      <c r="X1871" s="4">
        <f>IFERROR(VLOOKUP($B1871,スコアリング基準!$A$36:$B$46,2,FALSE),0)</f>
        <v/>
      </c>
      <c r="Y1871" s="4">
        <f>SUM($S1871:$X1871)</f>
        <v/>
      </c>
      <c r="Z1871" s="4">
        <f>IF(COUNT($M1871:$N1871)=0,"データ無",IF($Y1871&gt;=スコアリング基準!$B$30,"S",IF($Y1871&gt;=スコアリング基準!$B$31,"A",IF($Y1871&gt;=スコアリング基準!$B$32,"B","C"))))</f>
        <v/>
      </c>
      <c r="AA1871">
        <f>IFERROR(INDEX(実績DB!$I$3:$I$104,MATCH($B1871&amp;$C1871,実績DB!$J$3:$J$104,0)),"")</f>
        <v/>
      </c>
    </row>
    <row r="1872">
      <c r="A1872" t="n">
        <v>1870</v>
      </c>
      <c r="B1872" t="inlineStr">
        <is>
          <t>東京</t>
        </is>
      </c>
      <c r="C1872" t="inlineStr">
        <is>
          <t>腰越変電所</t>
        </is>
      </c>
      <c r="D1872" t="inlineStr">
        <is>
          <t>埼玉県</t>
        </is>
      </c>
      <c r="E1872" t="n">
        <v>66</v>
      </c>
      <c r="G1872" s="3" t="n">
        <v>36.04728</v>
      </c>
      <c r="H1872" s="3" t="n">
        <v>139.240511</v>
      </c>
      <c r="I1872" t="inlineStr">
        <is>
          <t>OSM実測</t>
        </is>
      </c>
      <c r="J1872" t="n">
        <v>38</v>
      </c>
      <c r="K1872" t="n">
        <v>22</v>
      </c>
      <c r="L1872" t="n">
        <v>-4</v>
      </c>
      <c r="M1872" t="n">
        <v>18</v>
      </c>
      <c r="N1872" t="n">
        <v>0</v>
      </c>
      <c r="O1872" t="inlineStr">
        <is>
          <t>不可 #3</t>
        </is>
      </c>
      <c r="P1872" t="inlineStr">
        <is>
          <t>有り</t>
        </is>
      </c>
      <c r="R1872" s="4">
        <f>IF(COUNT($M1872:$N1872)=0,"",IF(AND(IF($N1872&lt;&gt;"",$N1872,$M1872)&lt;=0,$O1872&lt;&gt;"可"),"警告",""))</f>
        <v/>
      </c>
      <c r="S1872" s="4">
        <f>IF(COUNT($M1872:$N1872)=0,0,IF(IF($N1872&lt;&gt;"",$N1872,$M1872)&gt;=スコアリング基準!$B$20,スコアリング基準!$C$20,IF(IF($N1872&lt;&gt;"",$N1872,$M1872)&gt;=スコアリング基準!$B$21,スコアリング基準!$C$21,IF(IF($N1872&lt;&gt;"",$N1872,$M1872)&gt;0,スコアリング基準!$C$22,0))))</f>
        <v/>
      </c>
      <c r="T1872" s="4">
        <f>IF($O1872="可",スコアリング基準!$C$23,0)</f>
        <v/>
      </c>
      <c r="U1872" s="4">
        <f>IF(OR(COUNT($K1872:$L1872)&lt;2,$K1872=0),0,IF(ABS($L1872)/$K1872&lt;=スコアリング基準!$B$24,スコアリング基準!$C$24,IF(ABS($L1872)/$K1872&lt;=スコアリング基準!$B$25,スコアリング基準!$C$25,IF(ABS($L1872)/$K1872&lt;=スコアリング基準!$B$26,スコアリング基準!$C$26,0))))</f>
        <v/>
      </c>
      <c r="V1872" s="4">
        <f>IF($P1872="なし",スコアリング基準!$C$27,0)</f>
        <v/>
      </c>
      <c r="W1872" s="4">
        <f>IF($F1872="",0,IF(ISNUMBER($F1872),IF($F1872&lt;=スコアリング基準!$B$28,スコアリング基準!$C$28,スコアリング基準!$C$29),0))</f>
        <v/>
      </c>
      <c r="X1872" s="4">
        <f>IFERROR(VLOOKUP($B1872,スコアリング基準!$A$36:$B$46,2,FALSE),0)</f>
        <v/>
      </c>
      <c r="Y1872" s="4">
        <f>SUM($S1872:$X1872)</f>
        <v/>
      </c>
      <c r="Z1872" s="4">
        <f>IF(COUNT($M1872:$N1872)=0,"データ無",IF($Y1872&gt;=スコアリング基準!$B$30,"S",IF($Y1872&gt;=スコアリング基準!$B$31,"A",IF($Y1872&gt;=スコアリング基準!$B$32,"B","C"))))</f>
        <v/>
      </c>
      <c r="AA1872">
        <f>IFERROR(INDEX(実績DB!$I$3:$I$104,MATCH($B1872&amp;$C1872,実績DB!$J$3:$J$104,0)),"")</f>
        <v/>
      </c>
    </row>
    <row r="1873">
      <c r="A1873" t="n">
        <v>1871</v>
      </c>
      <c r="B1873" t="inlineStr">
        <is>
          <t>東京</t>
        </is>
      </c>
      <c r="C1873" t="inlineStr">
        <is>
          <t>膝折変電所</t>
        </is>
      </c>
      <c r="D1873" t="inlineStr">
        <is>
          <t>埼玉県</t>
        </is>
      </c>
      <c r="E1873" t="n">
        <v>66</v>
      </c>
      <c r="G1873" s="3" t="n">
        <v>35.797774</v>
      </c>
      <c r="H1873" s="3" t="n">
        <v>139.582058</v>
      </c>
      <c r="I1873" t="inlineStr">
        <is>
          <t>OSM実測</t>
        </is>
      </c>
      <c r="J1873" t="n">
        <v>57</v>
      </c>
      <c r="K1873" t="n">
        <v>59</v>
      </c>
      <c r="L1873" t="n">
        <v>-40</v>
      </c>
      <c r="M1873" t="n">
        <v>19</v>
      </c>
      <c r="N1873" t="n">
        <v>0</v>
      </c>
      <c r="O1873" t="inlineStr">
        <is>
          <t>不可 #3</t>
        </is>
      </c>
      <c r="P1873" t="inlineStr">
        <is>
          <t>有り</t>
        </is>
      </c>
      <c r="R1873" s="4">
        <f>IF(COUNT($M1873:$N1873)=0,"",IF(AND(IF($N1873&lt;&gt;"",$N1873,$M1873)&lt;=0,$O1873&lt;&gt;"可"),"警告",""))</f>
        <v/>
      </c>
      <c r="S1873" s="4">
        <f>IF(COUNT($M1873:$N1873)=0,0,IF(IF($N1873&lt;&gt;"",$N1873,$M1873)&gt;=スコアリング基準!$B$20,スコアリング基準!$C$20,IF(IF($N1873&lt;&gt;"",$N1873,$M1873)&gt;=スコアリング基準!$B$21,スコアリング基準!$C$21,IF(IF($N1873&lt;&gt;"",$N1873,$M1873)&gt;0,スコアリング基準!$C$22,0))))</f>
        <v/>
      </c>
      <c r="T1873" s="4">
        <f>IF($O1873="可",スコアリング基準!$C$23,0)</f>
        <v/>
      </c>
      <c r="U1873" s="4">
        <f>IF(OR(COUNT($K1873:$L1873)&lt;2,$K1873=0),0,IF(ABS($L1873)/$K1873&lt;=スコアリング基準!$B$24,スコアリング基準!$C$24,IF(ABS($L1873)/$K1873&lt;=スコアリング基準!$B$25,スコアリング基準!$C$25,IF(ABS($L1873)/$K1873&lt;=スコアリング基準!$B$26,スコアリング基準!$C$26,0))))</f>
        <v/>
      </c>
      <c r="V1873" s="4">
        <f>IF($P1873="なし",スコアリング基準!$C$27,0)</f>
        <v/>
      </c>
      <c r="W1873" s="4">
        <f>IF($F1873="",0,IF(ISNUMBER($F1873),IF($F1873&lt;=スコアリング基準!$B$28,スコアリング基準!$C$28,スコアリング基準!$C$29),0))</f>
        <v/>
      </c>
      <c r="X1873" s="4">
        <f>IFERROR(VLOOKUP($B1873,スコアリング基準!$A$36:$B$46,2,FALSE),0)</f>
        <v/>
      </c>
      <c r="Y1873" s="4">
        <f>SUM($S1873:$X1873)</f>
        <v/>
      </c>
      <c r="Z1873" s="4">
        <f>IF(COUNT($M1873:$N1873)=0,"データ無",IF($Y1873&gt;=スコアリング基準!$B$30,"S",IF($Y1873&gt;=スコアリング基準!$B$31,"A",IF($Y1873&gt;=スコアリング基準!$B$32,"B","C"))))</f>
        <v/>
      </c>
      <c r="AA1873">
        <f>IFERROR(INDEX(実績DB!$I$3:$I$104,MATCH($B1873&amp;$C1873,実績DB!$J$3:$J$104,0)),"")</f>
        <v/>
      </c>
    </row>
    <row r="1874">
      <c r="A1874" t="n">
        <v>1872</v>
      </c>
      <c r="B1874" t="inlineStr">
        <is>
          <t>東京</t>
        </is>
      </c>
      <c r="C1874" t="inlineStr">
        <is>
          <t>舘橋変電所</t>
        </is>
      </c>
      <c r="D1874" t="inlineStr">
        <is>
          <t>埼玉県</t>
        </is>
      </c>
      <c r="E1874" t="n">
        <v>66</v>
      </c>
      <c r="G1874" s="3" t="n">
        <v>35.964573</v>
      </c>
      <c r="H1874" s="3" t="n">
        <v>139.584887</v>
      </c>
      <c r="I1874" t="inlineStr">
        <is>
          <t>OSM実測</t>
        </is>
      </c>
      <c r="J1874" t="n">
        <v>38</v>
      </c>
      <c r="K1874" t="n">
        <v>39</v>
      </c>
      <c r="L1874" t="n">
        <v>-20</v>
      </c>
      <c r="M1874" t="n">
        <v>19</v>
      </c>
      <c r="N1874" t="n">
        <v>19</v>
      </c>
      <c r="O1874" t="inlineStr">
        <is>
          <t>不可 #3</t>
        </is>
      </c>
      <c r="P1874" t="inlineStr">
        <is>
          <t>なし</t>
        </is>
      </c>
      <c r="R1874" s="4">
        <f>IF(COUNT($M1874:$N1874)=0,"",IF(AND(IF($N1874&lt;&gt;"",$N1874,$M1874)&lt;=0,$O1874&lt;&gt;"可"),"警告",""))</f>
        <v/>
      </c>
      <c r="S1874" s="4">
        <f>IF(COUNT($M1874:$N1874)=0,0,IF(IF($N1874&lt;&gt;"",$N1874,$M1874)&gt;=スコアリング基準!$B$20,スコアリング基準!$C$20,IF(IF($N1874&lt;&gt;"",$N1874,$M1874)&gt;=スコアリング基準!$B$21,スコアリング基準!$C$21,IF(IF($N1874&lt;&gt;"",$N1874,$M1874)&gt;0,スコアリング基準!$C$22,0))))</f>
        <v/>
      </c>
      <c r="T1874" s="4">
        <f>IF($O1874="可",スコアリング基準!$C$23,0)</f>
        <v/>
      </c>
      <c r="U1874" s="4">
        <f>IF(OR(COUNT($K1874:$L1874)&lt;2,$K1874=0),0,IF(ABS($L1874)/$K1874&lt;=スコアリング基準!$B$24,スコアリング基準!$C$24,IF(ABS($L1874)/$K1874&lt;=スコアリング基準!$B$25,スコアリング基準!$C$25,IF(ABS($L1874)/$K1874&lt;=スコアリング基準!$B$26,スコアリング基準!$C$26,0))))</f>
        <v/>
      </c>
      <c r="V1874" s="4">
        <f>IF($P1874="なし",スコアリング基準!$C$27,0)</f>
        <v/>
      </c>
      <c r="W1874" s="4">
        <f>IF($F1874="",0,IF(ISNUMBER($F1874),IF($F1874&lt;=スコアリング基準!$B$28,スコアリング基準!$C$28,スコアリング基準!$C$29),0))</f>
        <v/>
      </c>
      <c r="X1874" s="4">
        <f>IFERROR(VLOOKUP($B1874,スコアリング基準!$A$36:$B$46,2,FALSE),0)</f>
        <v/>
      </c>
      <c r="Y1874" s="4">
        <f>SUM($S1874:$X1874)</f>
        <v/>
      </c>
      <c r="Z1874" s="4">
        <f>IF(COUNT($M1874:$N1874)=0,"データ無",IF($Y1874&gt;=スコアリング基準!$B$30,"S",IF($Y1874&gt;=スコアリング基準!$B$31,"A",IF($Y1874&gt;=スコアリング基準!$B$32,"B","C"))))</f>
        <v/>
      </c>
      <c r="AA1874">
        <f>IFERROR(INDEX(実績DB!$I$3:$I$104,MATCH($B1874&amp;$C1874,実績DB!$J$3:$J$104,0)),"")</f>
        <v/>
      </c>
    </row>
    <row r="1875">
      <c r="A1875" t="n">
        <v>1873</v>
      </c>
      <c r="B1875" t="inlineStr">
        <is>
          <t>東京</t>
        </is>
      </c>
      <c r="C1875" t="inlineStr">
        <is>
          <t>舞岡変電所</t>
        </is>
      </c>
      <c r="D1875" t="inlineStr">
        <is>
          <t>神奈川県</t>
        </is>
      </c>
      <c r="E1875" t="n">
        <v>66</v>
      </c>
      <c r="G1875" s="3" t="n">
        <v>35.397409</v>
      </c>
      <c r="H1875" s="3" t="n">
        <v>139.54578</v>
      </c>
      <c r="I1875" t="inlineStr">
        <is>
          <t>OSM実測</t>
        </is>
      </c>
      <c r="J1875" t="n">
        <v>47</v>
      </c>
      <c r="K1875" t="n">
        <v>49</v>
      </c>
      <c r="L1875" t="n">
        <v>-35</v>
      </c>
      <c r="M1875" t="n">
        <v>14</v>
      </c>
      <c r="N1875" t="n">
        <v>0</v>
      </c>
      <c r="O1875" t="inlineStr">
        <is>
          <t>不可 #3</t>
        </is>
      </c>
      <c r="P1875" t="inlineStr">
        <is>
          <t>有り</t>
        </is>
      </c>
      <c r="R1875" s="4">
        <f>IF(COUNT($M1875:$N1875)=0,"",IF(AND(IF($N1875&lt;&gt;"",$N1875,$M1875)&lt;=0,$O1875&lt;&gt;"可"),"警告",""))</f>
        <v/>
      </c>
      <c r="S1875" s="4">
        <f>IF(COUNT($M1875:$N1875)=0,0,IF(IF($N1875&lt;&gt;"",$N1875,$M1875)&gt;=スコアリング基準!$B$20,スコアリング基準!$C$20,IF(IF($N1875&lt;&gt;"",$N1875,$M1875)&gt;=スコアリング基準!$B$21,スコアリング基準!$C$21,IF(IF($N1875&lt;&gt;"",$N1875,$M1875)&gt;0,スコアリング基準!$C$22,0))))</f>
        <v/>
      </c>
      <c r="T1875" s="4">
        <f>IF($O1875="可",スコアリング基準!$C$23,0)</f>
        <v/>
      </c>
      <c r="U1875" s="4">
        <f>IF(OR(COUNT($K1875:$L1875)&lt;2,$K1875=0),0,IF(ABS($L1875)/$K1875&lt;=スコアリング基準!$B$24,スコアリング基準!$C$24,IF(ABS($L1875)/$K1875&lt;=スコアリング基準!$B$25,スコアリング基準!$C$25,IF(ABS($L1875)/$K1875&lt;=スコアリング基準!$B$26,スコアリング基準!$C$26,0))))</f>
        <v/>
      </c>
      <c r="V1875" s="4">
        <f>IF($P1875="なし",スコアリング基準!$C$27,0)</f>
        <v/>
      </c>
      <c r="W1875" s="4">
        <f>IF($F1875="",0,IF(ISNUMBER($F1875),IF($F1875&lt;=スコアリング基準!$B$28,スコアリング基準!$C$28,スコアリング基準!$C$29),0))</f>
        <v/>
      </c>
      <c r="X1875" s="4">
        <f>IFERROR(VLOOKUP($B1875,スコアリング基準!$A$36:$B$46,2,FALSE),0)</f>
        <v/>
      </c>
      <c r="Y1875" s="4">
        <f>SUM($S1875:$X1875)</f>
        <v/>
      </c>
      <c r="Z1875" s="4">
        <f>IF(COUNT($M1875:$N1875)=0,"データ無",IF($Y1875&gt;=スコアリング基準!$B$30,"S",IF($Y1875&gt;=スコアリング基準!$B$31,"A",IF($Y1875&gt;=スコアリング基準!$B$32,"B","C"))))</f>
        <v/>
      </c>
      <c r="AA1875">
        <f>IFERROR(INDEX(実績DB!$I$3:$I$104,MATCH($B1875&amp;$C1875,実績DB!$J$3:$J$104,0)),"")</f>
        <v/>
      </c>
    </row>
    <row r="1876">
      <c r="A1876" t="n">
        <v>1874</v>
      </c>
      <c r="B1876" t="inlineStr">
        <is>
          <t>東京</t>
        </is>
      </c>
      <c r="C1876" t="inlineStr">
        <is>
          <t>舞浜変電所</t>
        </is>
      </c>
      <c r="D1876" t="inlineStr">
        <is>
          <t>東京都</t>
        </is>
      </c>
      <c r="E1876" t="n">
        <v>66</v>
      </c>
      <c r="G1876" s="3" t="n">
        <v>35.628327</v>
      </c>
      <c r="H1876" s="3" t="n">
        <v>139.895171</v>
      </c>
      <c r="I1876" t="inlineStr">
        <is>
          <t>OSM実測</t>
        </is>
      </c>
      <c r="J1876" t="n">
        <v>38</v>
      </c>
      <c r="K1876" t="n">
        <v>39</v>
      </c>
      <c r="L1876" t="n">
        <v>-20</v>
      </c>
      <c r="M1876" t="n">
        <v>19</v>
      </c>
      <c r="N1876" t="n">
        <v>0</v>
      </c>
      <c r="O1876" t="inlineStr">
        <is>
          <t>不可 #3</t>
        </is>
      </c>
      <c r="P1876" t="inlineStr">
        <is>
          <t>有り</t>
        </is>
      </c>
      <c r="R1876" s="4">
        <f>IF(COUNT($M1876:$N1876)=0,"",IF(AND(IF($N1876&lt;&gt;"",$N1876,$M1876)&lt;=0,$O1876&lt;&gt;"可"),"警告",""))</f>
        <v/>
      </c>
      <c r="S1876" s="4">
        <f>IF(COUNT($M1876:$N1876)=0,0,IF(IF($N1876&lt;&gt;"",$N1876,$M1876)&gt;=スコアリング基準!$B$20,スコアリング基準!$C$20,IF(IF($N1876&lt;&gt;"",$N1876,$M1876)&gt;=スコアリング基準!$B$21,スコアリング基準!$C$21,IF(IF($N1876&lt;&gt;"",$N1876,$M1876)&gt;0,スコアリング基準!$C$22,0))))</f>
        <v/>
      </c>
      <c r="T1876" s="4">
        <f>IF($O1876="可",スコアリング基準!$C$23,0)</f>
        <v/>
      </c>
      <c r="U1876" s="4">
        <f>IF(OR(COUNT($K1876:$L1876)&lt;2,$K1876=0),0,IF(ABS($L1876)/$K1876&lt;=スコアリング基準!$B$24,スコアリング基準!$C$24,IF(ABS($L1876)/$K1876&lt;=スコアリング基準!$B$25,スコアリング基準!$C$25,IF(ABS($L1876)/$K1876&lt;=スコアリング基準!$B$26,スコアリング基準!$C$26,0))))</f>
        <v/>
      </c>
      <c r="V1876" s="4">
        <f>IF($P1876="なし",スコアリング基準!$C$27,0)</f>
        <v/>
      </c>
      <c r="W1876" s="4">
        <f>IF($F1876="",0,IF(ISNUMBER($F1876),IF($F1876&lt;=スコアリング基準!$B$28,スコアリング基準!$C$28,スコアリング基準!$C$29),0))</f>
        <v/>
      </c>
      <c r="X1876" s="4">
        <f>IFERROR(VLOOKUP($B1876,スコアリング基準!$A$36:$B$46,2,FALSE),0)</f>
        <v/>
      </c>
      <c r="Y1876" s="4">
        <f>SUM($S1876:$X1876)</f>
        <v/>
      </c>
      <c r="Z1876" s="4">
        <f>IF(COUNT($M1876:$N1876)=0,"データ無",IF($Y1876&gt;=スコアリング基準!$B$30,"S",IF($Y1876&gt;=スコアリング基準!$B$31,"A",IF($Y1876&gt;=スコアリング基準!$B$32,"B","C"))))</f>
        <v/>
      </c>
      <c r="AA1876">
        <f>IFERROR(INDEX(実績DB!$I$3:$I$104,MATCH($B1876&amp;$C1876,実績DB!$J$3:$J$104,0)),"")</f>
        <v/>
      </c>
    </row>
    <row r="1877">
      <c r="A1877" t="n">
        <v>1875</v>
      </c>
      <c r="B1877" t="inlineStr">
        <is>
          <t>東京</t>
        </is>
      </c>
      <c r="C1877" t="inlineStr">
        <is>
          <t>船堀橋変電所</t>
        </is>
      </c>
      <c r="D1877" t="inlineStr">
        <is>
          <t>東京都</t>
        </is>
      </c>
      <c r="E1877" t="n">
        <v>66</v>
      </c>
      <c r="G1877" s="3" t="n">
        <v>35.691153</v>
      </c>
      <c r="H1877" s="3" t="n">
        <v>139.851863</v>
      </c>
      <c r="I1877" t="inlineStr">
        <is>
          <t>OSM実測</t>
        </is>
      </c>
      <c r="J1877" t="n">
        <v>38</v>
      </c>
      <c r="K1877" t="n">
        <v>39</v>
      </c>
      <c r="L1877" t="n">
        <v>-20</v>
      </c>
      <c r="M1877" t="n">
        <v>19</v>
      </c>
      <c r="N1877" t="n">
        <v>0</v>
      </c>
      <c r="O1877" t="inlineStr">
        <is>
          <t>不可 #3</t>
        </is>
      </c>
      <c r="P1877" t="inlineStr">
        <is>
          <t>有り</t>
        </is>
      </c>
      <c r="R1877" s="4">
        <f>IF(COUNT($M1877:$N1877)=0,"",IF(AND(IF($N1877&lt;&gt;"",$N1877,$M1877)&lt;=0,$O1877&lt;&gt;"可"),"警告",""))</f>
        <v/>
      </c>
      <c r="S1877" s="4">
        <f>IF(COUNT($M1877:$N1877)=0,0,IF(IF($N1877&lt;&gt;"",$N1877,$M1877)&gt;=スコアリング基準!$B$20,スコアリング基準!$C$20,IF(IF($N1877&lt;&gt;"",$N1877,$M1877)&gt;=スコアリング基準!$B$21,スコアリング基準!$C$21,IF(IF($N1877&lt;&gt;"",$N1877,$M1877)&gt;0,スコアリング基準!$C$22,0))))</f>
        <v/>
      </c>
      <c r="T1877" s="4">
        <f>IF($O1877="可",スコアリング基準!$C$23,0)</f>
        <v/>
      </c>
      <c r="U1877" s="4">
        <f>IF(OR(COUNT($K1877:$L1877)&lt;2,$K1877=0),0,IF(ABS($L1877)/$K1877&lt;=スコアリング基準!$B$24,スコアリング基準!$C$24,IF(ABS($L1877)/$K1877&lt;=スコアリング基準!$B$25,スコアリング基準!$C$25,IF(ABS($L1877)/$K1877&lt;=スコアリング基準!$B$26,スコアリング基準!$C$26,0))))</f>
        <v/>
      </c>
      <c r="V1877" s="4">
        <f>IF($P1877="なし",スコアリング基準!$C$27,0)</f>
        <v/>
      </c>
      <c r="W1877" s="4">
        <f>IF($F1877="",0,IF(ISNUMBER($F1877),IF($F1877&lt;=スコアリング基準!$B$28,スコアリング基準!$C$28,スコアリング基準!$C$29),0))</f>
        <v/>
      </c>
      <c r="X1877" s="4">
        <f>IFERROR(VLOOKUP($B1877,スコアリング基準!$A$36:$B$46,2,FALSE),0)</f>
        <v/>
      </c>
      <c r="Y1877" s="4">
        <f>SUM($S1877:$X1877)</f>
        <v/>
      </c>
      <c r="Z1877" s="4">
        <f>IF(COUNT($M1877:$N1877)=0,"データ無",IF($Y1877&gt;=スコアリング基準!$B$30,"S",IF($Y1877&gt;=スコアリング基準!$B$31,"A",IF($Y1877&gt;=スコアリング基準!$B$32,"B","C"))))</f>
        <v/>
      </c>
      <c r="AA1877">
        <f>IFERROR(INDEX(実績DB!$I$3:$I$104,MATCH($B1877&amp;$C1877,実績DB!$J$3:$J$104,0)),"")</f>
        <v/>
      </c>
    </row>
    <row r="1878">
      <c r="A1878" t="n">
        <v>1876</v>
      </c>
      <c r="B1878" t="inlineStr">
        <is>
          <t>東京</t>
        </is>
      </c>
      <c r="C1878" t="inlineStr">
        <is>
          <t>船尾変電所</t>
        </is>
      </c>
      <c r="D1878" t="inlineStr">
        <is>
          <t>千葉県</t>
        </is>
      </c>
      <c r="E1878" t="n">
        <v>66</v>
      </c>
      <c r="G1878" s="3" t="n">
        <v>35.798223</v>
      </c>
      <c r="H1878" s="3" t="n">
        <v>140.123107</v>
      </c>
      <c r="I1878" t="inlineStr">
        <is>
          <t>OSM実測</t>
        </is>
      </c>
      <c r="J1878" t="n">
        <v>57</v>
      </c>
      <c r="K1878" t="n">
        <v>59</v>
      </c>
      <c r="L1878" t="n">
        <v>-50</v>
      </c>
      <c r="M1878" t="n">
        <v>9</v>
      </c>
      <c r="N1878" t="n">
        <v>0</v>
      </c>
      <c r="O1878" t="inlineStr">
        <is>
          <t>不可 #3</t>
        </is>
      </c>
      <c r="P1878" t="inlineStr">
        <is>
          <t>有り</t>
        </is>
      </c>
      <c r="R1878" s="4">
        <f>IF(COUNT($M1878:$N1878)=0,"",IF(AND(IF($N1878&lt;&gt;"",$N1878,$M1878)&lt;=0,$O1878&lt;&gt;"可"),"警告",""))</f>
        <v/>
      </c>
      <c r="S1878" s="4">
        <f>IF(COUNT($M1878:$N1878)=0,0,IF(IF($N1878&lt;&gt;"",$N1878,$M1878)&gt;=スコアリング基準!$B$20,スコアリング基準!$C$20,IF(IF($N1878&lt;&gt;"",$N1878,$M1878)&gt;=スコアリング基準!$B$21,スコアリング基準!$C$21,IF(IF($N1878&lt;&gt;"",$N1878,$M1878)&gt;0,スコアリング基準!$C$22,0))))</f>
        <v/>
      </c>
      <c r="T1878" s="4">
        <f>IF($O1878="可",スコアリング基準!$C$23,0)</f>
        <v/>
      </c>
      <c r="U1878" s="4">
        <f>IF(OR(COUNT($K1878:$L1878)&lt;2,$K1878=0),0,IF(ABS($L1878)/$K1878&lt;=スコアリング基準!$B$24,スコアリング基準!$C$24,IF(ABS($L1878)/$K1878&lt;=スコアリング基準!$B$25,スコアリング基準!$C$25,IF(ABS($L1878)/$K1878&lt;=スコアリング基準!$B$26,スコアリング基準!$C$26,0))))</f>
        <v/>
      </c>
      <c r="V1878" s="4">
        <f>IF($P1878="なし",スコアリング基準!$C$27,0)</f>
        <v/>
      </c>
      <c r="W1878" s="4">
        <f>IF($F1878="",0,IF(ISNUMBER($F1878),IF($F1878&lt;=スコアリング基準!$B$28,スコアリング基準!$C$28,スコアリング基準!$C$29),0))</f>
        <v/>
      </c>
      <c r="X1878" s="4">
        <f>IFERROR(VLOOKUP($B1878,スコアリング基準!$A$36:$B$46,2,FALSE),0)</f>
        <v/>
      </c>
      <c r="Y1878" s="4">
        <f>SUM($S1878:$X1878)</f>
        <v/>
      </c>
      <c r="Z1878" s="4">
        <f>IF(COUNT($M1878:$N1878)=0,"データ無",IF($Y1878&gt;=スコアリング基準!$B$30,"S",IF($Y1878&gt;=スコアリング基準!$B$31,"A",IF($Y1878&gt;=スコアリング基準!$B$32,"B","C"))))</f>
        <v/>
      </c>
      <c r="AA1878">
        <f>IFERROR(INDEX(実績DB!$I$3:$I$104,MATCH($B1878&amp;$C1878,実績DB!$J$3:$J$104,0)),"")</f>
        <v/>
      </c>
    </row>
    <row r="1879">
      <c r="A1879" t="n">
        <v>1877</v>
      </c>
      <c r="B1879" t="inlineStr">
        <is>
          <t>東京</t>
        </is>
      </c>
      <c r="C1879" t="inlineStr">
        <is>
          <t>船橋変電所</t>
        </is>
      </c>
      <c r="D1879" t="inlineStr">
        <is>
          <t>千葉県</t>
        </is>
      </c>
      <c r="E1879" t="n">
        <v>66</v>
      </c>
      <c r="G1879" s="3" t="n">
        <v>35.696613</v>
      </c>
      <c r="H1879" s="3" t="n">
        <v>140.004724</v>
      </c>
      <c r="I1879" t="inlineStr">
        <is>
          <t>OSM実測</t>
        </is>
      </c>
      <c r="J1879" t="n">
        <v>38</v>
      </c>
      <c r="K1879" t="n">
        <v>39</v>
      </c>
      <c r="L1879" t="n">
        <v>-20</v>
      </c>
      <c r="M1879" t="n">
        <v>19</v>
      </c>
      <c r="N1879" t="n">
        <v>0</v>
      </c>
      <c r="O1879" t="inlineStr">
        <is>
          <t>不可 #3</t>
        </is>
      </c>
      <c r="P1879" t="inlineStr">
        <is>
          <t>有り</t>
        </is>
      </c>
      <c r="R1879" s="4">
        <f>IF(COUNT($M1879:$N1879)=0,"",IF(AND(IF($N1879&lt;&gt;"",$N1879,$M1879)&lt;=0,$O1879&lt;&gt;"可"),"警告",""))</f>
        <v/>
      </c>
      <c r="S1879" s="4">
        <f>IF(COUNT($M1879:$N1879)=0,0,IF(IF($N1879&lt;&gt;"",$N1879,$M1879)&gt;=スコアリング基準!$B$20,スコアリング基準!$C$20,IF(IF($N1879&lt;&gt;"",$N1879,$M1879)&gt;=スコアリング基準!$B$21,スコアリング基準!$C$21,IF(IF($N1879&lt;&gt;"",$N1879,$M1879)&gt;0,スコアリング基準!$C$22,0))))</f>
        <v/>
      </c>
      <c r="T1879" s="4">
        <f>IF($O1879="可",スコアリング基準!$C$23,0)</f>
        <v/>
      </c>
      <c r="U1879" s="4">
        <f>IF(OR(COUNT($K1879:$L1879)&lt;2,$K1879=0),0,IF(ABS($L1879)/$K1879&lt;=スコアリング基準!$B$24,スコアリング基準!$C$24,IF(ABS($L1879)/$K1879&lt;=スコアリング基準!$B$25,スコアリング基準!$C$25,IF(ABS($L1879)/$K1879&lt;=スコアリング基準!$B$26,スコアリング基準!$C$26,0))))</f>
        <v/>
      </c>
      <c r="V1879" s="4">
        <f>IF($P1879="なし",スコアリング基準!$C$27,0)</f>
        <v/>
      </c>
      <c r="W1879" s="4">
        <f>IF($F1879="",0,IF(ISNUMBER($F1879),IF($F1879&lt;=スコアリング基準!$B$28,スコアリング基準!$C$28,スコアリング基準!$C$29),0))</f>
        <v/>
      </c>
      <c r="X1879" s="4">
        <f>IFERROR(VLOOKUP($B1879,スコアリング基準!$A$36:$B$46,2,FALSE),0)</f>
        <v/>
      </c>
      <c r="Y1879" s="4">
        <f>SUM($S1879:$X1879)</f>
        <v/>
      </c>
      <c r="Z1879" s="4">
        <f>IF(COUNT($M1879:$N1879)=0,"データ無",IF($Y1879&gt;=スコアリング基準!$B$30,"S",IF($Y1879&gt;=スコアリング基準!$B$31,"A",IF($Y1879&gt;=スコアリング基準!$B$32,"B","C"))))</f>
        <v/>
      </c>
      <c r="AA1879">
        <f>IFERROR(INDEX(実績DB!$I$3:$I$104,MATCH($B1879&amp;$C1879,実績DB!$J$3:$J$104,0)),"")</f>
        <v/>
      </c>
    </row>
    <row r="1880">
      <c r="A1880" t="n">
        <v>1878</v>
      </c>
      <c r="B1880" t="inlineStr">
        <is>
          <t>東京</t>
        </is>
      </c>
      <c r="C1880" t="inlineStr">
        <is>
          <t>船津変電所</t>
        </is>
      </c>
      <c r="D1880" t="inlineStr">
        <is>
          <t>茨城県</t>
        </is>
      </c>
      <c r="E1880" t="n">
        <v>66</v>
      </c>
      <c r="G1880" s="3" t="n">
        <v>35.964527</v>
      </c>
      <c r="H1880" s="3" t="n">
        <v>140.617186</v>
      </c>
      <c r="I1880" t="inlineStr">
        <is>
          <t>OSM実測</t>
        </is>
      </c>
      <c r="J1880" t="n">
        <v>57</v>
      </c>
      <c r="K1880" t="n">
        <v>59</v>
      </c>
      <c r="L1880" t="n">
        <v>-59</v>
      </c>
      <c r="M1880" t="n">
        <v>0</v>
      </c>
      <c r="N1880" t="n">
        <v>0</v>
      </c>
      <c r="O1880" t="inlineStr">
        <is>
          <t>不可 #3</t>
        </is>
      </c>
      <c r="P1880" t="inlineStr">
        <is>
          <t>有り</t>
        </is>
      </c>
      <c r="R1880" s="4">
        <f>IF(COUNT($M1880:$N1880)=0,"",IF(AND(IF($N1880&lt;&gt;"",$N1880,$M1880)&lt;=0,$O1880&lt;&gt;"可"),"警告",""))</f>
        <v/>
      </c>
      <c r="S1880" s="4">
        <f>IF(COUNT($M1880:$N1880)=0,0,IF(IF($N1880&lt;&gt;"",$N1880,$M1880)&gt;=スコアリング基準!$B$20,スコアリング基準!$C$20,IF(IF($N1880&lt;&gt;"",$N1880,$M1880)&gt;=スコアリング基準!$B$21,スコアリング基準!$C$21,IF(IF($N1880&lt;&gt;"",$N1880,$M1880)&gt;0,スコアリング基準!$C$22,0))))</f>
        <v/>
      </c>
      <c r="T1880" s="4">
        <f>IF($O1880="可",スコアリング基準!$C$23,0)</f>
        <v/>
      </c>
      <c r="U1880" s="4">
        <f>IF(OR(COUNT($K1880:$L1880)&lt;2,$K1880=0),0,IF(ABS($L1880)/$K1880&lt;=スコアリング基準!$B$24,スコアリング基準!$C$24,IF(ABS($L1880)/$K1880&lt;=スコアリング基準!$B$25,スコアリング基準!$C$25,IF(ABS($L1880)/$K1880&lt;=スコアリング基準!$B$26,スコアリング基準!$C$26,0))))</f>
        <v/>
      </c>
      <c r="V1880" s="4">
        <f>IF($P1880="なし",スコアリング基準!$C$27,0)</f>
        <v/>
      </c>
      <c r="W1880" s="4">
        <f>IF($F1880="",0,IF(ISNUMBER($F1880),IF($F1880&lt;=スコアリング基準!$B$28,スコアリング基準!$C$28,スコアリング基準!$C$29),0))</f>
        <v/>
      </c>
      <c r="X1880" s="4">
        <f>IFERROR(VLOOKUP($B1880,スコアリング基準!$A$36:$B$46,2,FALSE),0)</f>
        <v/>
      </c>
      <c r="Y1880" s="4">
        <f>SUM($S1880:$X1880)</f>
        <v/>
      </c>
      <c r="Z1880" s="4">
        <f>IF(COUNT($M1880:$N1880)=0,"データ無",IF($Y1880&gt;=スコアリング基準!$B$30,"S",IF($Y1880&gt;=スコアリング基準!$B$31,"A",IF($Y1880&gt;=スコアリング基準!$B$32,"B","C"))))</f>
        <v/>
      </c>
      <c r="AA1880">
        <f>IFERROR(INDEX(実績DB!$I$3:$I$104,MATCH($B1880&amp;$C1880,実績DB!$J$3:$J$104,0)),"")</f>
        <v/>
      </c>
    </row>
    <row r="1881">
      <c r="A1881" t="n">
        <v>1879</v>
      </c>
      <c r="B1881" t="inlineStr">
        <is>
          <t>東京</t>
        </is>
      </c>
      <c r="C1881" t="inlineStr">
        <is>
          <t>芳野台変電所</t>
        </is>
      </c>
      <c r="D1881" t="inlineStr">
        <is>
          <t>埼玉県</t>
        </is>
      </c>
      <c r="E1881" t="n">
        <v>66</v>
      </c>
      <c r="G1881" s="3" t="n">
        <v>35.949855</v>
      </c>
      <c r="H1881" s="3" t="n">
        <v>139.513591</v>
      </c>
      <c r="I1881" t="inlineStr">
        <is>
          <t>OSM実測</t>
        </is>
      </c>
      <c r="J1881" t="n">
        <v>57</v>
      </c>
      <c r="K1881" t="n">
        <v>59</v>
      </c>
      <c r="L1881" t="n">
        <v>-47</v>
      </c>
      <c r="M1881" t="n">
        <v>12</v>
      </c>
      <c r="N1881" t="n">
        <v>0</v>
      </c>
      <c r="O1881" t="inlineStr">
        <is>
          <t>不可 #3</t>
        </is>
      </c>
      <c r="P1881" t="inlineStr">
        <is>
          <t>有り</t>
        </is>
      </c>
      <c r="R1881" s="4">
        <f>IF(COUNT($M1881:$N1881)=0,"",IF(AND(IF($N1881&lt;&gt;"",$N1881,$M1881)&lt;=0,$O1881&lt;&gt;"可"),"警告",""))</f>
        <v/>
      </c>
      <c r="S1881" s="4">
        <f>IF(COUNT($M1881:$N1881)=0,0,IF(IF($N1881&lt;&gt;"",$N1881,$M1881)&gt;=スコアリング基準!$B$20,スコアリング基準!$C$20,IF(IF($N1881&lt;&gt;"",$N1881,$M1881)&gt;=スコアリング基準!$B$21,スコアリング基準!$C$21,IF(IF($N1881&lt;&gt;"",$N1881,$M1881)&gt;0,スコアリング基準!$C$22,0))))</f>
        <v/>
      </c>
      <c r="T1881" s="4">
        <f>IF($O1881="可",スコアリング基準!$C$23,0)</f>
        <v/>
      </c>
      <c r="U1881" s="4">
        <f>IF(OR(COUNT($K1881:$L1881)&lt;2,$K1881=0),0,IF(ABS($L1881)/$K1881&lt;=スコアリング基準!$B$24,スコアリング基準!$C$24,IF(ABS($L1881)/$K1881&lt;=スコアリング基準!$B$25,スコアリング基準!$C$25,IF(ABS($L1881)/$K1881&lt;=スコアリング基準!$B$26,スコアリング基準!$C$26,0))))</f>
        <v/>
      </c>
      <c r="V1881" s="4">
        <f>IF($P1881="なし",スコアリング基準!$C$27,0)</f>
        <v/>
      </c>
      <c r="W1881" s="4">
        <f>IF($F1881="",0,IF(ISNUMBER($F1881),IF($F1881&lt;=スコアリング基準!$B$28,スコアリング基準!$C$28,スコアリング基準!$C$29),0))</f>
        <v/>
      </c>
      <c r="X1881" s="4">
        <f>IFERROR(VLOOKUP($B1881,スコアリング基準!$A$36:$B$46,2,FALSE),0)</f>
        <v/>
      </c>
      <c r="Y1881" s="4">
        <f>SUM($S1881:$X1881)</f>
        <v/>
      </c>
      <c r="Z1881" s="4">
        <f>IF(COUNT($M1881:$N1881)=0,"データ無",IF($Y1881&gt;=スコアリング基準!$B$30,"S",IF($Y1881&gt;=スコアリング基準!$B$31,"A",IF($Y1881&gt;=スコアリング基準!$B$32,"B","C"))))</f>
        <v/>
      </c>
      <c r="AA1881">
        <f>IFERROR(INDEX(実績DB!$I$3:$I$104,MATCH($B1881&amp;$C1881,実績DB!$J$3:$J$104,0)),"")</f>
        <v/>
      </c>
    </row>
    <row r="1882">
      <c r="A1882" t="n">
        <v>1880</v>
      </c>
      <c r="B1882" t="inlineStr">
        <is>
          <t>東京</t>
        </is>
      </c>
      <c r="C1882" t="inlineStr">
        <is>
          <t>茂原変電所</t>
        </is>
      </c>
      <c r="D1882" t="inlineStr">
        <is>
          <t>千葉県</t>
        </is>
      </c>
      <c r="E1882" t="n">
        <v>66</v>
      </c>
      <c r="G1882" s="3" t="n">
        <v>35.42155</v>
      </c>
      <c r="H1882" s="3" t="n">
        <v>140.302597</v>
      </c>
      <c r="I1882" t="inlineStr">
        <is>
          <t>OSM実測</t>
        </is>
      </c>
      <c r="J1882" t="n">
        <v>52</v>
      </c>
      <c r="K1882" t="n">
        <v>54</v>
      </c>
      <c r="L1882" t="n">
        <v>-49</v>
      </c>
      <c r="M1882" t="n">
        <v>5</v>
      </c>
      <c r="N1882" t="n">
        <v>0</v>
      </c>
      <c r="O1882" t="inlineStr">
        <is>
          <t>不可 #3</t>
        </is>
      </c>
      <c r="P1882" t="inlineStr">
        <is>
          <t>有り</t>
        </is>
      </c>
      <c r="R1882" s="4">
        <f>IF(COUNT($M1882:$N1882)=0,"",IF(AND(IF($N1882&lt;&gt;"",$N1882,$M1882)&lt;=0,$O1882&lt;&gt;"可"),"警告",""))</f>
        <v/>
      </c>
      <c r="S1882" s="4">
        <f>IF(COUNT($M1882:$N1882)=0,0,IF(IF($N1882&lt;&gt;"",$N1882,$M1882)&gt;=スコアリング基準!$B$20,スコアリング基準!$C$20,IF(IF($N1882&lt;&gt;"",$N1882,$M1882)&gt;=スコアリング基準!$B$21,スコアリング基準!$C$21,IF(IF($N1882&lt;&gt;"",$N1882,$M1882)&gt;0,スコアリング基準!$C$22,0))))</f>
        <v/>
      </c>
      <c r="T1882" s="4">
        <f>IF($O1882="可",スコアリング基準!$C$23,0)</f>
        <v/>
      </c>
      <c r="U1882" s="4">
        <f>IF(OR(COUNT($K1882:$L1882)&lt;2,$K1882=0),0,IF(ABS($L1882)/$K1882&lt;=スコアリング基準!$B$24,スコアリング基準!$C$24,IF(ABS($L1882)/$K1882&lt;=スコアリング基準!$B$25,スコアリング基準!$C$25,IF(ABS($L1882)/$K1882&lt;=スコアリング基準!$B$26,スコアリング基準!$C$26,0))))</f>
        <v/>
      </c>
      <c r="V1882" s="4">
        <f>IF($P1882="なし",スコアリング基準!$C$27,0)</f>
        <v/>
      </c>
      <c r="W1882" s="4">
        <f>IF($F1882="",0,IF(ISNUMBER($F1882),IF($F1882&lt;=スコアリング基準!$B$28,スコアリング基準!$C$28,スコアリング基準!$C$29),0))</f>
        <v/>
      </c>
      <c r="X1882" s="4">
        <f>IFERROR(VLOOKUP($B1882,スコアリング基準!$A$36:$B$46,2,FALSE),0)</f>
        <v/>
      </c>
      <c r="Y1882" s="4">
        <f>SUM($S1882:$X1882)</f>
        <v/>
      </c>
      <c r="Z1882" s="4">
        <f>IF(COUNT($M1882:$N1882)=0,"データ無",IF($Y1882&gt;=スコアリング基準!$B$30,"S",IF($Y1882&gt;=スコアリング基準!$B$31,"A",IF($Y1882&gt;=スコアリング基準!$B$32,"B","C"))))</f>
        <v/>
      </c>
      <c r="AA1882">
        <f>IFERROR(INDEX(実績DB!$I$3:$I$104,MATCH($B1882&amp;$C1882,実績DB!$J$3:$J$104,0)),"")</f>
        <v/>
      </c>
    </row>
    <row r="1883">
      <c r="A1883" t="n">
        <v>1881</v>
      </c>
      <c r="B1883" t="inlineStr">
        <is>
          <t>東京</t>
        </is>
      </c>
      <c r="C1883" t="inlineStr">
        <is>
          <t>茅ヶ崎変電所</t>
        </is>
      </c>
      <c r="D1883" t="inlineStr">
        <is>
          <t>神奈川県</t>
        </is>
      </c>
      <c r="E1883" t="n">
        <v>66</v>
      </c>
      <c r="G1883" s="3" t="n">
        <v>35.351559</v>
      </c>
      <c r="H1883" s="3" t="n">
        <v>139.396038</v>
      </c>
      <c r="I1883" t="inlineStr">
        <is>
          <t>OSM実測</t>
        </is>
      </c>
      <c r="J1883" t="n">
        <v>57</v>
      </c>
      <c r="K1883" t="n">
        <v>59</v>
      </c>
      <c r="L1883" t="n">
        <v>-40</v>
      </c>
      <c r="M1883" t="n">
        <v>19</v>
      </c>
      <c r="N1883" t="n">
        <v>19</v>
      </c>
      <c r="O1883" t="inlineStr">
        <is>
          <t>不可 #3</t>
        </is>
      </c>
      <c r="P1883" t="inlineStr">
        <is>
          <t>なし</t>
        </is>
      </c>
      <c r="R1883" s="4">
        <f>IF(COUNT($M1883:$N1883)=0,"",IF(AND(IF($N1883&lt;&gt;"",$N1883,$M1883)&lt;=0,$O1883&lt;&gt;"可"),"警告",""))</f>
        <v/>
      </c>
      <c r="S1883" s="4">
        <f>IF(COUNT($M1883:$N1883)=0,0,IF(IF($N1883&lt;&gt;"",$N1883,$M1883)&gt;=スコアリング基準!$B$20,スコアリング基準!$C$20,IF(IF($N1883&lt;&gt;"",$N1883,$M1883)&gt;=スコアリング基準!$B$21,スコアリング基準!$C$21,IF(IF($N1883&lt;&gt;"",$N1883,$M1883)&gt;0,スコアリング基準!$C$22,0))))</f>
        <v/>
      </c>
      <c r="T1883" s="4">
        <f>IF($O1883="可",スコアリング基準!$C$23,0)</f>
        <v/>
      </c>
      <c r="U1883" s="4">
        <f>IF(OR(COUNT($K1883:$L1883)&lt;2,$K1883=0),0,IF(ABS($L1883)/$K1883&lt;=スコアリング基準!$B$24,スコアリング基準!$C$24,IF(ABS($L1883)/$K1883&lt;=スコアリング基準!$B$25,スコアリング基準!$C$25,IF(ABS($L1883)/$K1883&lt;=スコアリング基準!$B$26,スコアリング基準!$C$26,0))))</f>
        <v/>
      </c>
      <c r="V1883" s="4">
        <f>IF($P1883="なし",スコアリング基準!$C$27,0)</f>
        <v/>
      </c>
      <c r="W1883" s="4">
        <f>IF($F1883="",0,IF(ISNUMBER($F1883),IF($F1883&lt;=スコアリング基準!$B$28,スコアリング基準!$C$28,スコアリング基準!$C$29),0))</f>
        <v/>
      </c>
      <c r="X1883" s="4">
        <f>IFERROR(VLOOKUP($B1883,スコアリング基準!$A$36:$B$46,2,FALSE),0)</f>
        <v/>
      </c>
      <c r="Y1883" s="4">
        <f>SUM($S1883:$X1883)</f>
        <v/>
      </c>
      <c r="Z1883" s="4">
        <f>IF(COUNT($M1883:$N1883)=0,"データ無",IF($Y1883&gt;=スコアリング基準!$B$30,"S",IF($Y1883&gt;=スコアリング基準!$B$31,"A",IF($Y1883&gt;=スコアリング基準!$B$32,"B","C"))))</f>
        <v/>
      </c>
      <c r="AA1883">
        <f>IFERROR(INDEX(実績DB!$I$3:$I$104,MATCH($B1883&amp;$C1883,実績DB!$J$3:$J$104,0)),"")</f>
        <v/>
      </c>
    </row>
    <row r="1884">
      <c r="A1884" t="n">
        <v>1882</v>
      </c>
      <c r="B1884" t="inlineStr">
        <is>
          <t>東京</t>
        </is>
      </c>
      <c r="C1884" t="inlineStr">
        <is>
          <t>茜浜変電所</t>
        </is>
      </c>
      <c r="D1884" t="inlineStr">
        <is>
          <t>千葉県</t>
        </is>
      </c>
      <c r="E1884" t="n">
        <v>66</v>
      </c>
      <c r="G1884" s="3" t="n">
        <v>35.664831</v>
      </c>
      <c r="H1884" s="3" t="n">
        <v>140.007591</v>
      </c>
      <c r="I1884" t="inlineStr">
        <is>
          <t>OSM実測</t>
        </is>
      </c>
      <c r="J1884" t="n">
        <v>57</v>
      </c>
      <c r="K1884" t="n">
        <v>59</v>
      </c>
      <c r="L1884" t="n">
        <v>-40</v>
      </c>
      <c r="M1884" t="n">
        <v>19</v>
      </c>
      <c r="N1884" t="n">
        <v>0</v>
      </c>
      <c r="O1884" t="inlineStr">
        <is>
          <t>不可 #3</t>
        </is>
      </c>
      <c r="P1884" t="inlineStr">
        <is>
          <t>有り</t>
        </is>
      </c>
      <c r="R1884" s="4">
        <f>IF(COUNT($M1884:$N1884)=0,"",IF(AND(IF($N1884&lt;&gt;"",$N1884,$M1884)&lt;=0,$O1884&lt;&gt;"可"),"警告",""))</f>
        <v/>
      </c>
      <c r="S1884" s="4">
        <f>IF(COUNT($M1884:$N1884)=0,0,IF(IF($N1884&lt;&gt;"",$N1884,$M1884)&gt;=スコアリング基準!$B$20,スコアリング基準!$C$20,IF(IF($N1884&lt;&gt;"",$N1884,$M1884)&gt;=スコアリング基準!$B$21,スコアリング基準!$C$21,IF(IF($N1884&lt;&gt;"",$N1884,$M1884)&gt;0,スコアリング基準!$C$22,0))))</f>
        <v/>
      </c>
      <c r="T1884" s="4">
        <f>IF($O1884="可",スコアリング基準!$C$23,0)</f>
        <v/>
      </c>
      <c r="U1884" s="4">
        <f>IF(OR(COUNT($K1884:$L1884)&lt;2,$K1884=0),0,IF(ABS($L1884)/$K1884&lt;=スコアリング基準!$B$24,スコアリング基準!$C$24,IF(ABS($L1884)/$K1884&lt;=スコアリング基準!$B$25,スコアリング基準!$C$25,IF(ABS($L1884)/$K1884&lt;=スコアリング基準!$B$26,スコアリング基準!$C$26,0))))</f>
        <v/>
      </c>
      <c r="V1884" s="4">
        <f>IF($P1884="なし",スコアリング基準!$C$27,0)</f>
        <v/>
      </c>
      <c r="W1884" s="4">
        <f>IF($F1884="",0,IF(ISNUMBER($F1884),IF($F1884&lt;=スコアリング基準!$B$28,スコアリング基準!$C$28,スコアリング基準!$C$29),0))</f>
        <v/>
      </c>
      <c r="X1884" s="4">
        <f>IFERROR(VLOOKUP($B1884,スコアリング基準!$A$36:$B$46,2,FALSE),0)</f>
        <v/>
      </c>
      <c r="Y1884" s="4">
        <f>SUM($S1884:$X1884)</f>
        <v/>
      </c>
      <c r="Z1884" s="4">
        <f>IF(COUNT($M1884:$N1884)=0,"データ無",IF($Y1884&gt;=スコアリング基準!$B$30,"S",IF($Y1884&gt;=スコアリング基準!$B$31,"A",IF($Y1884&gt;=スコアリング基準!$B$32,"B","C"))))</f>
        <v/>
      </c>
      <c r="AA1884">
        <f>IFERROR(INDEX(実績DB!$I$3:$I$104,MATCH($B1884&amp;$C1884,実績DB!$J$3:$J$104,0)),"")</f>
        <v/>
      </c>
    </row>
    <row r="1885">
      <c r="A1885" t="n">
        <v>1883</v>
      </c>
      <c r="B1885" t="inlineStr">
        <is>
          <t>東京</t>
        </is>
      </c>
      <c r="C1885" t="inlineStr">
        <is>
          <t>草加変電所</t>
        </is>
      </c>
      <c r="D1885" t="inlineStr">
        <is>
          <t>埼玉県</t>
        </is>
      </c>
      <c r="E1885" t="n">
        <v>66</v>
      </c>
      <c r="G1885" s="3" t="n">
        <v>35.82339</v>
      </c>
      <c r="H1885" s="3" t="n">
        <v>139.807403</v>
      </c>
      <c r="I1885" t="inlineStr">
        <is>
          <t>OSM実測</t>
        </is>
      </c>
      <c r="J1885" t="n">
        <v>57</v>
      </c>
      <c r="K1885" t="n">
        <v>59</v>
      </c>
      <c r="L1885" t="n">
        <v>-40</v>
      </c>
      <c r="M1885" t="n">
        <v>19</v>
      </c>
      <c r="N1885" t="n">
        <v>0</v>
      </c>
      <c r="O1885" t="inlineStr">
        <is>
          <t>不可 #3</t>
        </is>
      </c>
      <c r="P1885" t="inlineStr">
        <is>
          <t>有り</t>
        </is>
      </c>
      <c r="R1885" s="4">
        <f>IF(COUNT($M1885:$N1885)=0,"",IF(AND(IF($N1885&lt;&gt;"",$N1885,$M1885)&lt;=0,$O1885&lt;&gt;"可"),"警告",""))</f>
        <v/>
      </c>
      <c r="S1885" s="4">
        <f>IF(COUNT($M1885:$N1885)=0,0,IF(IF($N1885&lt;&gt;"",$N1885,$M1885)&gt;=スコアリング基準!$B$20,スコアリング基準!$C$20,IF(IF($N1885&lt;&gt;"",$N1885,$M1885)&gt;=スコアリング基準!$B$21,スコアリング基準!$C$21,IF(IF($N1885&lt;&gt;"",$N1885,$M1885)&gt;0,スコアリング基準!$C$22,0))))</f>
        <v/>
      </c>
      <c r="T1885" s="4">
        <f>IF($O1885="可",スコアリング基準!$C$23,0)</f>
        <v/>
      </c>
      <c r="U1885" s="4">
        <f>IF(OR(COUNT($K1885:$L1885)&lt;2,$K1885=0),0,IF(ABS($L1885)/$K1885&lt;=スコアリング基準!$B$24,スコアリング基準!$C$24,IF(ABS($L1885)/$K1885&lt;=スコアリング基準!$B$25,スコアリング基準!$C$25,IF(ABS($L1885)/$K1885&lt;=スコアリング基準!$B$26,スコアリング基準!$C$26,0))))</f>
        <v/>
      </c>
      <c r="V1885" s="4">
        <f>IF($P1885="なし",スコアリング基準!$C$27,0)</f>
        <v/>
      </c>
      <c r="W1885" s="4">
        <f>IF($F1885="",0,IF(ISNUMBER($F1885),IF($F1885&lt;=スコアリング基準!$B$28,スコアリング基準!$C$28,スコアリング基準!$C$29),0))</f>
        <v/>
      </c>
      <c r="X1885" s="4">
        <f>IFERROR(VLOOKUP($B1885,スコアリング基準!$A$36:$B$46,2,FALSE),0)</f>
        <v/>
      </c>
      <c r="Y1885" s="4">
        <f>SUM($S1885:$X1885)</f>
        <v/>
      </c>
      <c r="Z1885" s="4">
        <f>IF(COUNT($M1885:$N1885)=0,"データ無",IF($Y1885&gt;=スコアリング基準!$B$30,"S",IF($Y1885&gt;=スコアリング基準!$B$31,"A",IF($Y1885&gt;=スコアリング基準!$B$32,"B","C"))))</f>
        <v/>
      </c>
      <c r="AA1885">
        <f>IFERROR(INDEX(実績DB!$I$3:$I$104,MATCH($B1885&amp;$C1885,実績DB!$J$3:$J$104,0)),"")</f>
        <v/>
      </c>
    </row>
    <row r="1886">
      <c r="A1886" t="n">
        <v>1884</v>
      </c>
      <c r="B1886" t="inlineStr">
        <is>
          <t>東京</t>
        </is>
      </c>
      <c r="C1886" t="inlineStr">
        <is>
          <t>草加稲荷変電所</t>
        </is>
      </c>
      <c r="D1886" t="inlineStr">
        <is>
          <t>埼玉県</t>
        </is>
      </c>
      <c r="E1886" t="n">
        <v>66</v>
      </c>
      <c r="G1886" s="3" t="n">
        <v>35.837895</v>
      </c>
      <c r="H1886" s="3" t="n">
        <v>139.829645</v>
      </c>
      <c r="I1886" t="inlineStr">
        <is>
          <t>OSM実測</t>
        </is>
      </c>
      <c r="J1886" t="n">
        <v>38</v>
      </c>
      <c r="K1886" t="n">
        <v>39</v>
      </c>
      <c r="L1886" t="n">
        <v>-20</v>
      </c>
      <c r="M1886" t="n">
        <v>19</v>
      </c>
      <c r="N1886" t="n">
        <v>0</v>
      </c>
      <c r="O1886" t="inlineStr">
        <is>
          <t>不可 #3</t>
        </is>
      </c>
      <c r="P1886" t="inlineStr">
        <is>
          <t>有り</t>
        </is>
      </c>
      <c r="R1886" s="4">
        <f>IF(COUNT($M1886:$N1886)=0,"",IF(AND(IF($N1886&lt;&gt;"",$N1886,$M1886)&lt;=0,$O1886&lt;&gt;"可"),"警告",""))</f>
        <v/>
      </c>
      <c r="S1886" s="4">
        <f>IF(COUNT($M1886:$N1886)=0,0,IF(IF($N1886&lt;&gt;"",$N1886,$M1886)&gt;=スコアリング基準!$B$20,スコアリング基準!$C$20,IF(IF($N1886&lt;&gt;"",$N1886,$M1886)&gt;=スコアリング基準!$B$21,スコアリング基準!$C$21,IF(IF($N1886&lt;&gt;"",$N1886,$M1886)&gt;0,スコアリング基準!$C$22,0))))</f>
        <v/>
      </c>
      <c r="T1886" s="4">
        <f>IF($O1886="可",スコアリング基準!$C$23,0)</f>
        <v/>
      </c>
      <c r="U1886" s="4">
        <f>IF(OR(COUNT($K1886:$L1886)&lt;2,$K1886=0),0,IF(ABS($L1886)/$K1886&lt;=スコアリング基準!$B$24,スコアリング基準!$C$24,IF(ABS($L1886)/$K1886&lt;=スコアリング基準!$B$25,スコアリング基準!$C$25,IF(ABS($L1886)/$K1886&lt;=スコアリング基準!$B$26,スコアリング基準!$C$26,0))))</f>
        <v/>
      </c>
      <c r="V1886" s="4">
        <f>IF($P1886="なし",スコアリング基準!$C$27,0)</f>
        <v/>
      </c>
      <c r="W1886" s="4">
        <f>IF($F1886="",0,IF(ISNUMBER($F1886),IF($F1886&lt;=スコアリング基準!$B$28,スコアリング基準!$C$28,スコアリング基準!$C$29),0))</f>
        <v/>
      </c>
      <c r="X1886" s="4">
        <f>IFERROR(VLOOKUP($B1886,スコアリング基準!$A$36:$B$46,2,FALSE),0)</f>
        <v/>
      </c>
      <c r="Y1886" s="4">
        <f>SUM($S1886:$X1886)</f>
        <v/>
      </c>
      <c r="Z1886" s="4">
        <f>IF(COUNT($M1886:$N1886)=0,"データ無",IF($Y1886&gt;=スコアリング基準!$B$30,"S",IF($Y1886&gt;=スコアリング基準!$B$31,"A",IF($Y1886&gt;=スコアリング基準!$B$32,"B","C"))))</f>
        <v/>
      </c>
      <c r="AA1886">
        <f>IFERROR(INDEX(実績DB!$I$3:$I$104,MATCH($B1886&amp;$C1886,実績DB!$J$3:$J$104,0)),"")</f>
        <v/>
      </c>
    </row>
    <row r="1887">
      <c r="A1887" t="n">
        <v>1885</v>
      </c>
      <c r="B1887" t="inlineStr">
        <is>
          <t>東京</t>
        </is>
      </c>
      <c r="C1887" t="inlineStr">
        <is>
          <t>草加青柳変電所</t>
        </is>
      </c>
      <c r="D1887" t="inlineStr">
        <is>
          <t>埼玉県</t>
        </is>
      </c>
      <c r="E1887" t="n">
        <v>66</v>
      </c>
      <c r="G1887" s="3" t="n">
        <v>35.856555</v>
      </c>
      <c r="H1887" s="3" t="n">
        <v>139.820322</v>
      </c>
      <c r="I1887" t="inlineStr">
        <is>
          <t>OSM実測</t>
        </is>
      </c>
      <c r="J1887" t="n">
        <v>38</v>
      </c>
      <c r="K1887" t="n">
        <v>39</v>
      </c>
      <c r="L1887" t="n">
        <v>-20</v>
      </c>
      <c r="M1887" t="n">
        <v>19</v>
      </c>
      <c r="N1887" t="n">
        <v>0</v>
      </c>
      <c r="O1887" t="inlineStr">
        <is>
          <t>不可 #3</t>
        </is>
      </c>
      <c r="P1887" t="inlineStr">
        <is>
          <t>有り</t>
        </is>
      </c>
      <c r="R1887" s="4">
        <f>IF(COUNT($M1887:$N1887)=0,"",IF(AND(IF($N1887&lt;&gt;"",$N1887,$M1887)&lt;=0,$O1887&lt;&gt;"可"),"警告",""))</f>
        <v/>
      </c>
      <c r="S1887" s="4">
        <f>IF(COUNT($M1887:$N1887)=0,0,IF(IF($N1887&lt;&gt;"",$N1887,$M1887)&gt;=スコアリング基準!$B$20,スコアリング基準!$C$20,IF(IF($N1887&lt;&gt;"",$N1887,$M1887)&gt;=スコアリング基準!$B$21,スコアリング基準!$C$21,IF(IF($N1887&lt;&gt;"",$N1887,$M1887)&gt;0,スコアリング基準!$C$22,0))))</f>
        <v/>
      </c>
      <c r="T1887" s="4">
        <f>IF($O1887="可",スコアリング基準!$C$23,0)</f>
        <v/>
      </c>
      <c r="U1887" s="4">
        <f>IF(OR(COUNT($K1887:$L1887)&lt;2,$K1887=0),0,IF(ABS($L1887)/$K1887&lt;=スコアリング基準!$B$24,スコアリング基準!$C$24,IF(ABS($L1887)/$K1887&lt;=スコアリング基準!$B$25,スコアリング基準!$C$25,IF(ABS($L1887)/$K1887&lt;=スコアリング基準!$B$26,スコアリング基準!$C$26,0))))</f>
        <v/>
      </c>
      <c r="V1887" s="4">
        <f>IF($P1887="なし",スコアリング基準!$C$27,0)</f>
        <v/>
      </c>
      <c r="W1887" s="4">
        <f>IF($F1887="",0,IF(ISNUMBER($F1887),IF($F1887&lt;=スコアリング基準!$B$28,スコアリング基準!$C$28,スコアリング基準!$C$29),0))</f>
        <v/>
      </c>
      <c r="X1887" s="4">
        <f>IFERROR(VLOOKUP($B1887,スコアリング基準!$A$36:$B$46,2,FALSE),0)</f>
        <v/>
      </c>
      <c r="Y1887" s="4">
        <f>SUM($S1887:$X1887)</f>
        <v/>
      </c>
      <c r="Z1887" s="4">
        <f>IF(COUNT($M1887:$N1887)=0,"データ無",IF($Y1887&gt;=スコアリング基準!$B$30,"S",IF($Y1887&gt;=スコアリング基準!$B$31,"A",IF($Y1887&gt;=スコアリング基準!$B$32,"B","C"))))</f>
        <v/>
      </c>
      <c r="AA1887">
        <f>IFERROR(INDEX(実績DB!$I$3:$I$104,MATCH($B1887&amp;$C1887,実績DB!$J$3:$J$104,0)),"")</f>
        <v/>
      </c>
    </row>
    <row r="1888">
      <c r="A1888" t="n">
        <v>1886</v>
      </c>
      <c r="B1888" t="inlineStr">
        <is>
          <t>東京</t>
        </is>
      </c>
      <c r="C1888" t="inlineStr">
        <is>
          <t>草津変電所</t>
        </is>
      </c>
      <c r="D1888" t="inlineStr">
        <is>
          <t>群馬県</t>
        </is>
      </c>
      <c r="E1888" t="n">
        <v>66</v>
      </c>
      <c r="G1888" s="3" t="n">
        <v>36.613885</v>
      </c>
      <c r="H1888" s="3" t="n">
        <v>138.590546</v>
      </c>
      <c r="I1888" t="inlineStr">
        <is>
          <t>OSM実測</t>
        </is>
      </c>
      <c r="J1888" t="n">
        <v>38</v>
      </c>
      <c r="K1888" t="n">
        <v>39</v>
      </c>
      <c r="L1888" t="n">
        <v>-38</v>
      </c>
      <c r="M1888" t="n">
        <v>1</v>
      </c>
      <c r="N1888" t="n">
        <v>0</v>
      </c>
      <c r="O1888" t="inlineStr">
        <is>
          <t>不可 #3</t>
        </is>
      </c>
      <c r="P1888" t="inlineStr">
        <is>
          <t>有り</t>
        </is>
      </c>
      <c r="R1888" s="4">
        <f>IF(COUNT($M1888:$N1888)=0,"",IF(AND(IF($N1888&lt;&gt;"",$N1888,$M1888)&lt;=0,$O1888&lt;&gt;"可"),"警告",""))</f>
        <v/>
      </c>
      <c r="S1888" s="4">
        <f>IF(COUNT($M1888:$N1888)=0,0,IF(IF($N1888&lt;&gt;"",$N1888,$M1888)&gt;=スコアリング基準!$B$20,スコアリング基準!$C$20,IF(IF($N1888&lt;&gt;"",$N1888,$M1888)&gt;=スコアリング基準!$B$21,スコアリング基準!$C$21,IF(IF($N1888&lt;&gt;"",$N1888,$M1888)&gt;0,スコアリング基準!$C$22,0))))</f>
        <v/>
      </c>
      <c r="T1888" s="4">
        <f>IF($O1888="可",スコアリング基準!$C$23,0)</f>
        <v/>
      </c>
      <c r="U1888" s="4">
        <f>IF(OR(COUNT($K1888:$L1888)&lt;2,$K1888=0),0,IF(ABS($L1888)/$K1888&lt;=スコアリング基準!$B$24,スコアリング基準!$C$24,IF(ABS($L1888)/$K1888&lt;=スコアリング基準!$B$25,スコアリング基準!$C$25,IF(ABS($L1888)/$K1888&lt;=スコアリング基準!$B$26,スコアリング基準!$C$26,0))))</f>
        <v/>
      </c>
      <c r="V1888" s="4">
        <f>IF($P1888="なし",スコアリング基準!$C$27,0)</f>
        <v/>
      </c>
      <c r="W1888" s="4">
        <f>IF($F1888="",0,IF(ISNUMBER($F1888),IF($F1888&lt;=スコアリング基準!$B$28,スコアリング基準!$C$28,スコアリング基準!$C$29),0))</f>
        <v/>
      </c>
      <c r="X1888" s="4">
        <f>IFERROR(VLOOKUP($B1888,スコアリング基準!$A$36:$B$46,2,FALSE),0)</f>
        <v/>
      </c>
      <c r="Y1888" s="4">
        <f>SUM($S1888:$X1888)</f>
        <v/>
      </c>
      <c r="Z1888" s="4">
        <f>IF(COUNT($M1888:$N1888)=0,"データ無",IF($Y1888&gt;=スコアリング基準!$B$30,"S",IF($Y1888&gt;=スコアリング基準!$B$31,"A",IF($Y1888&gt;=スコアリング基準!$B$32,"B","C"))))</f>
        <v/>
      </c>
      <c r="AA1888">
        <f>IFERROR(INDEX(実績DB!$I$3:$I$104,MATCH($B1888&amp;$C1888,実績DB!$J$3:$J$104,0)),"")</f>
        <v/>
      </c>
    </row>
    <row r="1889">
      <c r="A1889" t="n">
        <v>1887</v>
      </c>
      <c r="B1889" t="inlineStr">
        <is>
          <t>東京</t>
        </is>
      </c>
      <c r="C1889" t="inlineStr">
        <is>
          <t>菅生変電所</t>
        </is>
      </c>
      <c r="D1889" t="inlineStr">
        <is>
          <t>茨城県</t>
        </is>
      </c>
      <c r="E1889" t="n">
        <v>66</v>
      </c>
      <c r="G1889" s="3" t="n">
        <v>35.985326</v>
      </c>
      <c r="H1889" s="3" t="n">
        <v>139.950503</v>
      </c>
      <c r="I1889" t="inlineStr">
        <is>
          <t>OSM実測</t>
        </is>
      </c>
      <c r="J1889" t="n">
        <v>52</v>
      </c>
      <c r="K1889" t="n">
        <v>54</v>
      </c>
      <c r="L1889" t="n">
        <v>-47</v>
      </c>
      <c r="M1889" t="n">
        <v>7</v>
      </c>
      <c r="N1889" t="n">
        <v>0</v>
      </c>
      <c r="O1889" t="inlineStr">
        <is>
          <t>不可 #3</t>
        </is>
      </c>
      <c r="P1889" t="inlineStr">
        <is>
          <t>有り</t>
        </is>
      </c>
      <c r="R1889" s="4">
        <f>IF(COUNT($M1889:$N1889)=0,"",IF(AND(IF($N1889&lt;&gt;"",$N1889,$M1889)&lt;=0,$O1889&lt;&gt;"可"),"警告",""))</f>
        <v/>
      </c>
      <c r="S1889" s="4">
        <f>IF(COUNT($M1889:$N1889)=0,0,IF(IF($N1889&lt;&gt;"",$N1889,$M1889)&gt;=スコアリング基準!$B$20,スコアリング基準!$C$20,IF(IF($N1889&lt;&gt;"",$N1889,$M1889)&gt;=スコアリング基準!$B$21,スコアリング基準!$C$21,IF(IF($N1889&lt;&gt;"",$N1889,$M1889)&gt;0,スコアリング基準!$C$22,0))))</f>
        <v/>
      </c>
      <c r="T1889" s="4">
        <f>IF($O1889="可",スコアリング基準!$C$23,0)</f>
        <v/>
      </c>
      <c r="U1889" s="4">
        <f>IF(OR(COUNT($K1889:$L1889)&lt;2,$K1889=0),0,IF(ABS($L1889)/$K1889&lt;=スコアリング基準!$B$24,スコアリング基準!$C$24,IF(ABS($L1889)/$K1889&lt;=スコアリング基準!$B$25,スコアリング基準!$C$25,IF(ABS($L1889)/$K1889&lt;=スコアリング基準!$B$26,スコアリング基準!$C$26,0))))</f>
        <v/>
      </c>
      <c r="V1889" s="4">
        <f>IF($P1889="なし",スコアリング基準!$C$27,0)</f>
        <v/>
      </c>
      <c r="W1889" s="4">
        <f>IF($F1889="",0,IF(ISNUMBER($F1889),IF($F1889&lt;=スコアリング基準!$B$28,スコアリング基準!$C$28,スコアリング基準!$C$29),0))</f>
        <v/>
      </c>
      <c r="X1889" s="4">
        <f>IFERROR(VLOOKUP($B1889,スコアリング基準!$A$36:$B$46,2,FALSE),0)</f>
        <v/>
      </c>
      <c r="Y1889" s="4">
        <f>SUM($S1889:$X1889)</f>
        <v/>
      </c>
      <c r="Z1889" s="4">
        <f>IF(COUNT($M1889:$N1889)=0,"データ無",IF($Y1889&gt;=スコアリング基準!$B$30,"S",IF($Y1889&gt;=スコアリング基準!$B$31,"A",IF($Y1889&gt;=スコアリング基準!$B$32,"B","C"))))</f>
        <v/>
      </c>
      <c r="AA1889">
        <f>IFERROR(INDEX(実績DB!$I$3:$I$104,MATCH($B1889&amp;$C1889,実績DB!$J$3:$J$104,0)),"")</f>
        <v/>
      </c>
    </row>
    <row r="1890">
      <c r="A1890" t="n">
        <v>1888</v>
      </c>
      <c r="B1890" t="inlineStr">
        <is>
          <t>東京</t>
        </is>
      </c>
      <c r="C1890" t="inlineStr">
        <is>
          <t>菊名変電所</t>
        </is>
      </c>
      <c r="D1890" t="inlineStr">
        <is>
          <t>神奈川県</t>
        </is>
      </c>
      <c r="E1890" t="n">
        <v>66</v>
      </c>
      <c r="G1890" s="3" t="n">
        <v>35.51702</v>
      </c>
      <c r="H1890" s="3" t="n">
        <v>139.629565</v>
      </c>
      <c r="I1890" t="inlineStr">
        <is>
          <t>OSM実測</t>
        </is>
      </c>
      <c r="J1890" t="n">
        <v>57</v>
      </c>
      <c r="K1890" t="n">
        <v>59</v>
      </c>
      <c r="L1890" t="n">
        <v>-40</v>
      </c>
      <c r="M1890" t="n">
        <v>19</v>
      </c>
      <c r="N1890" t="n">
        <v>0</v>
      </c>
      <c r="O1890" t="inlineStr">
        <is>
          <t>不可 #3</t>
        </is>
      </c>
      <c r="P1890" t="inlineStr">
        <is>
          <t>有り</t>
        </is>
      </c>
      <c r="R1890" s="4">
        <f>IF(COUNT($M1890:$N1890)=0,"",IF(AND(IF($N1890&lt;&gt;"",$N1890,$M1890)&lt;=0,$O1890&lt;&gt;"可"),"警告",""))</f>
        <v/>
      </c>
      <c r="S1890" s="4">
        <f>IF(COUNT($M1890:$N1890)=0,0,IF(IF($N1890&lt;&gt;"",$N1890,$M1890)&gt;=スコアリング基準!$B$20,スコアリング基準!$C$20,IF(IF($N1890&lt;&gt;"",$N1890,$M1890)&gt;=スコアリング基準!$B$21,スコアリング基準!$C$21,IF(IF($N1890&lt;&gt;"",$N1890,$M1890)&gt;0,スコアリング基準!$C$22,0))))</f>
        <v/>
      </c>
      <c r="T1890" s="4">
        <f>IF($O1890="可",スコアリング基準!$C$23,0)</f>
        <v/>
      </c>
      <c r="U1890" s="4">
        <f>IF(OR(COUNT($K1890:$L1890)&lt;2,$K1890=0),0,IF(ABS($L1890)/$K1890&lt;=スコアリング基準!$B$24,スコアリング基準!$C$24,IF(ABS($L1890)/$K1890&lt;=スコアリング基準!$B$25,スコアリング基準!$C$25,IF(ABS($L1890)/$K1890&lt;=スコアリング基準!$B$26,スコアリング基準!$C$26,0))))</f>
        <v/>
      </c>
      <c r="V1890" s="4">
        <f>IF($P1890="なし",スコアリング基準!$C$27,0)</f>
        <v/>
      </c>
      <c r="W1890" s="4">
        <f>IF($F1890="",0,IF(ISNUMBER($F1890),IF($F1890&lt;=スコアリング基準!$B$28,スコアリング基準!$C$28,スコアリング基準!$C$29),0))</f>
        <v/>
      </c>
      <c r="X1890" s="4">
        <f>IFERROR(VLOOKUP($B1890,スコアリング基準!$A$36:$B$46,2,FALSE),0)</f>
        <v/>
      </c>
      <c r="Y1890" s="4">
        <f>SUM($S1890:$X1890)</f>
        <v/>
      </c>
      <c r="Z1890" s="4">
        <f>IF(COUNT($M1890:$N1890)=0,"データ無",IF($Y1890&gt;=スコアリング基準!$B$30,"S",IF($Y1890&gt;=スコアリング基準!$B$31,"A",IF($Y1890&gt;=スコアリング基準!$B$32,"B","C"))))</f>
        <v/>
      </c>
      <c r="AA1890">
        <f>IFERROR(INDEX(実績DB!$I$3:$I$104,MATCH($B1890&amp;$C1890,実績DB!$J$3:$J$104,0)),"")</f>
        <v/>
      </c>
    </row>
    <row r="1891">
      <c r="A1891" t="n">
        <v>1889</v>
      </c>
      <c r="B1891" t="inlineStr">
        <is>
          <t>東京</t>
        </is>
      </c>
      <c r="C1891" t="inlineStr">
        <is>
          <t>萱橋変電所</t>
        </is>
      </c>
      <c r="D1891" t="inlineStr">
        <is>
          <t>茨城県</t>
        </is>
      </c>
      <c r="E1891" t="n">
        <v>66</v>
      </c>
      <c r="G1891" s="3" t="n">
        <v>36.331645</v>
      </c>
      <c r="H1891" s="3" t="n">
        <v>139.879288</v>
      </c>
      <c r="I1891" t="inlineStr">
        <is>
          <t>OSM実測</t>
        </is>
      </c>
      <c r="J1891" t="n">
        <v>38</v>
      </c>
      <c r="K1891" t="n">
        <v>39</v>
      </c>
      <c r="L1891" t="n">
        <v>-39</v>
      </c>
      <c r="M1891" t="n">
        <v>0</v>
      </c>
      <c r="N1891" t="n">
        <v>0</v>
      </c>
      <c r="O1891" t="inlineStr">
        <is>
          <t>不可 #3</t>
        </is>
      </c>
      <c r="P1891" t="inlineStr">
        <is>
          <t>有り</t>
        </is>
      </c>
      <c r="R1891" s="4">
        <f>IF(COUNT($M1891:$N1891)=0,"",IF(AND(IF($N1891&lt;&gt;"",$N1891,$M1891)&lt;=0,$O1891&lt;&gt;"可"),"警告",""))</f>
        <v/>
      </c>
      <c r="S1891" s="4">
        <f>IF(COUNT($M1891:$N1891)=0,0,IF(IF($N1891&lt;&gt;"",$N1891,$M1891)&gt;=スコアリング基準!$B$20,スコアリング基準!$C$20,IF(IF($N1891&lt;&gt;"",$N1891,$M1891)&gt;=スコアリング基準!$B$21,スコアリング基準!$C$21,IF(IF($N1891&lt;&gt;"",$N1891,$M1891)&gt;0,スコアリング基準!$C$22,0))))</f>
        <v/>
      </c>
      <c r="T1891" s="4">
        <f>IF($O1891="可",スコアリング基準!$C$23,0)</f>
        <v/>
      </c>
      <c r="U1891" s="4">
        <f>IF(OR(COUNT($K1891:$L1891)&lt;2,$K1891=0),0,IF(ABS($L1891)/$K1891&lt;=スコアリング基準!$B$24,スコアリング基準!$C$24,IF(ABS($L1891)/$K1891&lt;=スコアリング基準!$B$25,スコアリング基準!$C$25,IF(ABS($L1891)/$K1891&lt;=スコアリング基準!$B$26,スコアリング基準!$C$26,0))))</f>
        <v/>
      </c>
      <c r="V1891" s="4">
        <f>IF($P1891="なし",スコアリング基準!$C$27,0)</f>
        <v/>
      </c>
      <c r="W1891" s="4">
        <f>IF($F1891="",0,IF(ISNUMBER($F1891),IF($F1891&lt;=スコアリング基準!$B$28,スコアリング基準!$C$28,スコアリング基準!$C$29),0))</f>
        <v/>
      </c>
      <c r="X1891" s="4">
        <f>IFERROR(VLOOKUP($B1891,スコアリング基準!$A$36:$B$46,2,FALSE),0)</f>
        <v/>
      </c>
      <c r="Y1891" s="4">
        <f>SUM($S1891:$X1891)</f>
        <v/>
      </c>
      <c r="Z1891" s="4">
        <f>IF(COUNT($M1891:$N1891)=0,"データ無",IF($Y1891&gt;=スコアリング基準!$B$30,"S",IF($Y1891&gt;=スコアリング基準!$B$31,"A",IF($Y1891&gt;=スコアリング基準!$B$32,"B","C"))))</f>
        <v/>
      </c>
      <c r="AA1891">
        <f>IFERROR(INDEX(実績DB!$I$3:$I$104,MATCH($B1891&amp;$C1891,実績DB!$J$3:$J$104,0)),"")</f>
        <v/>
      </c>
    </row>
    <row r="1892">
      <c r="A1892" t="n">
        <v>1890</v>
      </c>
      <c r="B1892" t="inlineStr">
        <is>
          <t>東京</t>
        </is>
      </c>
      <c r="C1892" t="inlineStr">
        <is>
          <t>落合変電所</t>
        </is>
      </c>
      <c r="D1892" t="inlineStr">
        <is>
          <t>東京都</t>
        </is>
      </c>
      <c r="E1892" t="n">
        <v>66</v>
      </c>
      <c r="G1892" s="3" t="n">
        <v>35.627451</v>
      </c>
      <c r="H1892" s="3" t="n">
        <v>139.424339</v>
      </c>
      <c r="I1892" t="inlineStr">
        <is>
          <t>OSM実測</t>
        </is>
      </c>
      <c r="J1892" t="n">
        <v>57</v>
      </c>
      <c r="K1892" t="n">
        <v>59</v>
      </c>
      <c r="L1892" t="n">
        <v>-40</v>
      </c>
      <c r="M1892" t="n">
        <v>19</v>
      </c>
      <c r="N1892" t="n">
        <v>19</v>
      </c>
      <c r="O1892" t="inlineStr">
        <is>
          <t>不可 #3</t>
        </is>
      </c>
      <c r="P1892" t="inlineStr">
        <is>
          <t>なし</t>
        </is>
      </c>
      <c r="R1892" s="4">
        <f>IF(COUNT($M1892:$N1892)=0,"",IF(AND(IF($N1892&lt;&gt;"",$N1892,$M1892)&lt;=0,$O1892&lt;&gt;"可"),"警告",""))</f>
        <v/>
      </c>
      <c r="S1892" s="4">
        <f>IF(COUNT($M1892:$N1892)=0,0,IF(IF($N1892&lt;&gt;"",$N1892,$M1892)&gt;=スコアリング基準!$B$20,スコアリング基準!$C$20,IF(IF($N1892&lt;&gt;"",$N1892,$M1892)&gt;=スコアリング基準!$B$21,スコアリング基準!$C$21,IF(IF($N1892&lt;&gt;"",$N1892,$M1892)&gt;0,スコアリング基準!$C$22,0))))</f>
        <v/>
      </c>
      <c r="T1892" s="4">
        <f>IF($O1892="可",スコアリング基準!$C$23,0)</f>
        <v/>
      </c>
      <c r="U1892" s="4">
        <f>IF(OR(COUNT($K1892:$L1892)&lt;2,$K1892=0),0,IF(ABS($L1892)/$K1892&lt;=スコアリング基準!$B$24,スコアリング基準!$C$24,IF(ABS($L1892)/$K1892&lt;=スコアリング基準!$B$25,スコアリング基準!$C$25,IF(ABS($L1892)/$K1892&lt;=スコアリング基準!$B$26,スコアリング基準!$C$26,0))))</f>
        <v/>
      </c>
      <c r="V1892" s="4">
        <f>IF($P1892="なし",スコアリング基準!$C$27,0)</f>
        <v/>
      </c>
      <c r="W1892" s="4">
        <f>IF($F1892="",0,IF(ISNUMBER($F1892),IF($F1892&lt;=スコアリング基準!$B$28,スコアリング基準!$C$28,スコアリング基準!$C$29),0))</f>
        <v/>
      </c>
      <c r="X1892" s="4">
        <f>IFERROR(VLOOKUP($B1892,スコアリング基準!$A$36:$B$46,2,FALSE),0)</f>
        <v/>
      </c>
      <c r="Y1892" s="4">
        <f>SUM($S1892:$X1892)</f>
        <v/>
      </c>
      <c r="Z1892" s="4">
        <f>IF(COUNT($M1892:$N1892)=0,"データ無",IF($Y1892&gt;=スコアリング基準!$B$30,"S",IF($Y1892&gt;=スコアリング基準!$B$31,"A",IF($Y1892&gt;=スコアリング基準!$B$32,"B","C"))))</f>
        <v/>
      </c>
      <c r="AA1892">
        <f>IFERROR(INDEX(実績DB!$I$3:$I$104,MATCH($B1892&amp;$C1892,実績DB!$J$3:$J$104,0)),"")</f>
        <v/>
      </c>
    </row>
    <row r="1893">
      <c r="A1893" t="n">
        <v>1891</v>
      </c>
      <c r="B1893" t="inlineStr">
        <is>
          <t>東京</t>
        </is>
      </c>
      <c r="C1893" t="inlineStr">
        <is>
          <t>葉鹿変電所</t>
        </is>
      </c>
      <c r="D1893" t="inlineStr">
        <is>
          <t>群馬県</t>
        </is>
      </c>
      <c r="E1893" t="n">
        <v>66</v>
      </c>
      <c r="G1893" s="3" t="n">
        <v>36.366361</v>
      </c>
      <c r="H1893" s="3" t="n">
        <v>139.389346</v>
      </c>
      <c r="I1893" t="inlineStr">
        <is>
          <t>OSM実測</t>
        </is>
      </c>
      <c r="J1893" t="n">
        <v>38</v>
      </c>
      <c r="K1893" t="n">
        <v>39</v>
      </c>
      <c r="L1893" t="n">
        <v>-36</v>
      </c>
      <c r="M1893" t="n">
        <v>3</v>
      </c>
      <c r="N1893" t="n">
        <v>3</v>
      </c>
      <c r="O1893" t="inlineStr">
        <is>
          <t>不可 #3</t>
        </is>
      </c>
      <c r="P1893" t="inlineStr">
        <is>
          <t>なし</t>
        </is>
      </c>
      <c r="R1893" s="4">
        <f>IF(COUNT($M1893:$N1893)=0,"",IF(AND(IF($N1893&lt;&gt;"",$N1893,$M1893)&lt;=0,$O1893&lt;&gt;"可"),"警告",""))</f>
        <v/>
      </c>
      <c r="S1893" s="4">
        <f>IF(COUNT($M1893:$N1893)=0,0,IF(IF($N1893&lt;&gt;"",$N1893,$M1893)&gt;=スコアリング基準!$B$20,スコアリング基準!$C$20,IF(IF($N1893&lt;&gt;"",$N1893,$M1893)&gt;=スコアリング基準!$B$21,スコアリング基準!$C$21,IF(IF($N1893&lt;&gt;"",$N1893,$M1893)&gt;0,スコアリング基準!$C$22,0))))</f>
        <v/>
      </c>
      <c r="T1893" s="4">
        <f>IF($O1893="可",スコアリング基準!$C$23,0)</f>
        <v/>
      </c>
      <c r="U1893" s="4">
        <f>IF(OR(COUNT($K1893:$L1893)&lt;2,$K1893=0),0,IF(ABS($L1893)/$K1893&lt;=スコアリング基準!$B$24,スコアリング基準!$C$24,IF(ABS($L1893)/$K1893&lt;=スコアリング基準!$B$25,スコアリング基準!$C$25,IF(ABS($L1893)/$K1893&lt;=スコアリング基準!$B$26,スコアリング基準!$C$26,0))))</f>
        <v/>
      </c>
      <c r="V1893" s="4">
        <f>IF($P1893="なし",スコアリング基準!$C$27,0)</f>
        <v/>
      </c>
      <c r="W1893" s="4">
        <f>IF($F1893="",0,IF(ISNUMBER($F1893),IF($F1893&lt;=スコアリング基準!$B$28,スコアリング基準!$C$28,スコアリング基準!$C$29),0))</f>
        <v/>
      </c>
      <c r="X1893" s="4">
        <f>IFERROR(VLOOKUP($B1893,スコアリング基準!$A$36:$B$46,2,FALSE),0)</f>
        <v/>
      </c>
      <c r="Y1893" s="4">
        <f>SUM($S1893:$X1893)</f>
        <v/>
      </c>
      <c r="Z1893" s="4">
        <f>IF(COUNT($M1893:$N1893)=0,"データ無",IF($Y1893&gt;=スコアリング基準!$B$30,"S",IF($Y1893&gt;=スコアリング基準!$B$31,"A",IF($Y1893&gt;=スコアリング基準!$B$32,"B","C"))))</f>
        <v/>
      </c>
      <c r="AA1893">
        <f>IFERROR(INDEX(実績DB!$I$3:$I$104,MATCH($B1893&amp;$C1893,実績DB!$J$3:$J$104,0)),"")</f>
        <v/>
      </c>
    </row>
    <row r="1894">
      <c r="A1894" t="n">
        <v>1892</v>
      </c>
      <c r="B1894" t="inlineStr">
        <is>
          <t>東京</t>
        </is>
      </c>
      <c r="C1894" t="inlineStr">
        <is>
          <t>葛生変電所</t>
        </is>
      </c>
      <c r="D1894" t="inlineStr">
        <is>
          <t>栃木県</t>
        </is>
      </c>
      <c r="E1894" t="n">
        <v>66</v>
      </c>
      <c r="G1894" s="3" t="n">
        <v>36.395467</v>
      </c>
      <c r="H1894" s="3" t="n">
        <v>139.604625</v>
      </c>
      <c r="I1894" t="inlineStr">
        <is>
          <t>OSM実測</t>
        </is>
      </c>
      <c r="J1894" t="n">
        <v>38</v>
      </c>
      <c r="K1894" t="n">
        <v>39</v>
      </c>
      <c r="L1894" t="n">
        <v>-37</v>
      </c>
      <c r="M1894" t="n">
        <v>2</v>
      </c>
      <c r="N1894" t="n">
        <v>0</v>
      </c>
      <c r="O1894" t="inlineStr">
        <is>
          <t>不可 #3</t>
        </is>
      </c>
      <c r="P1894" t="inlineStr">
        <is>
          <t>有り</t>
        </is>
      </c>
      <c r="R1894" s="4">
        <f>IF(COUNT($M1894:$N1894)=0,"",IF(AND(IF($N1894&lt;&gt;"",$N1894,$M1894)&lt;=0,$O1894&lt;&gt;"可"),"警告",""))</f>
        <v/>
      </c>
      <c r="S1894" s="4">
        <f>IF(COUNT($M1894:$N1894)=0,0,IF(IF($N1894&lt;&gt;"",$N1894,$M1894)&gt;=スコアリング基準!$B$20,スコアリング基準!$C$20,IF(IF($N1894&lt;&gt;"",$N1894,$M1894)&gt;=スコアリング基準!$B$21,スコアリング基準!$C$21,IF(IF($N1894&lt;&gt;"",$N1894,$M1894)&gt;0,スコアリング基準!$C$22,0))))</f>
        <v/>
      </c>
      <c r="T1894" s="4">
        <f>IF($O1894="可",スコアリング基準!$C$23,0)</f>
        <v/>
      </c>
      <c r="U1894" s="4">
        <f>IF(OR(COUNT($K1894:$L1894)&lt;2,$K1894=0),0,IF(ABS($L1894)/$K1894&lt;=スコアリング基準!$B$24,スコアリング基準!$C$24,IF(ABS($L1894)/$K1894&lt;=スコアリング基準!$B$25,スコアリング基準!$C$25,IF(ABS($L1894)/$K1894&lt;=スコアリング基準!$B$26,スコアリング基準!$C$26,0))))</f>
        <v/>
      </c>
      <c r="V1894" s="4">
        <f>IF($P1894="なし",スコアリング基準!$C$27,0)</f>
        <v/>
      </c>
      <c r="W1894" s="4">
        <f>IF($F1894="",0,IF(ISNUMBER($F1894),IF($F1894&lt;=スコアリング基準!$B$28,スコアリング基準!$C$28,スコアリング基準!$C$29),0))</f>
        <v/>
      </c>
      <c r="X1894" s="4">
        <f>IFERROR(VLOOKUP($B1894,スコアリング基準!$A$36:$B$46,2,FALSE),0)</f>
        <v/>
      </c>
      <c r="Y1894" s="4">
        <f>SUM($S1894:$X1894)</f>
        <v/>
      </c>
      <c r="Z1894" s="4">
        <f>IF(COUNT($M1894:$N1894)=0,"データ無",IF($Y1894&gt;=スコアリング基準!$B$30,"S",IF($Y1894&gt;=スコアリング基準!$B$31,"A",IF($Y1894&gt;=スコアリング基準!$B$32,"B","C"))))</f>
        <v/>
      </c>
      <c r="AA1894">
        <f>IFERROR(INDEX(実績DB!$I$3:$I$104,MATCH($B1894&amp;$C1894,実績DB!$J$3:$J$104,0)),"")</f>
        <v/>
      </c>
    </row>
    <row r="1895">
      <c r="A1895" t="n">
        <v>1893</v>
      </c>
      <c r="B1895" t="inlineStr">
        <is>
          <t>東京</t>
        </is>
      </c>
      <c r="C1895" t="inlineStr">
        <is>
          <t>葛飾変電所</t>
        </is>
      </c>
      <c r="D1895" t="inlineStr">
        <is>
          <t>千葉県</t>
        </is>
      </c>
      <c r="E1895" t="n">
        <v>66</v>
      </c>
      <c r="G1895" s="3" t="n">
        <v>35.711434</v>
      </c>
      <c r="H1895" s="3" t="n">
        <v>139.96218</v>
      </c>
      <c r="I1895" t="inlineStr">
        <is>
          <t>OSM実測</t>
        </is>
      </c>
      <c r="J1895" t="n">
        <v>28</v>
      </c>
      <c r="K1895" t="n">
        <v>29</v>
      </c>
      <c r="L1895" t="n">
        <v>-15</v>
      </c>
      <c r="M1895" t="n">
        <v>14</v>
      </c>
      <c r="N1895" t="n">
        <v>0</v>
      </c>
      <c r="O1895" t="inlineStr">
        <is>
          <t>不可 #3</t>
        </is>
      </c>
      <c r="P1895" t="inlineStr">
        <is>
          <t>有り</t>
        </is>
      </c>
      <c r="R1895" s="4">
        <f>IF(COUNT($M1895:$N1895)=0,"",IF(AND(IF($N1895&lt;&gt;"",$N1895,$M1895)&lt;=0,$O1895&lt;&gt;"可"),"警告",""))</f>
        <v/>
      </c>
      <c r="S1895" s="4">
        <f>IF(COUNT($M1895:$N1895)=0,0,IF(IF($N1895&lt;&gt;"",$N1895,$M1895)&gt;=スコアリング基準!$B$20,スコアリング基準!$C$20,IF(IF($N1895&lt;&gt;"",$N1895,$M1895)&gt;=スコアリング基準!$B$21,スコアリング基準!$C$21,IF(IF($N1895&lt;&gt;"",$N1895,$M1895)&gt;0,スコアリング基準!$C$22,0))))</f>
        <v/>
      </c>
      <c r="T1895" s="4">
        <f>IF($O1895="可",スコアリング基準!$C$23,0)</f>
        <v/>
      </c>
      <c r="U1895" s="4">
        <f>IF(OR(COUNT($K1895:$L1895)&lt;2,$K1895=0),0,IF(ABS($L1895)/$K1895&lt;=スコアリング基準!$B$24,スコアリング基準!$C$24,IF(ABS($L1895)/$K1895&lt;=スコアリング基準!$B$25,スコアリング基準!$C$25,IF(ABS($L1895)/$K1895&lt;=スコアリング基準!$B$26,スコアリング基準!$C$26,0))))</f>
        <v/>
      </c>
      <c r="V1895" s="4">
        <f>IF($P1895="なし",スコアリング基準!$C$27,0)</f>
        <v/>
      </c>
      <c r="W1895" s="4">
        <f>IF($F1895="",0,IF(ISNUMBER($F1895),IF($F1895&lt;=スコアリング基準!$B$28,スコアリング基準!$C$28,スコアリング基準!$C$29),0))</f>
        <v/>
      </c>
      <c r="X1895" s="4">
        <f>IFERROR(VLOOKUP($B1895,スコアリング基準!$A$36:$B$46,2,FALSE),0)</f>
        <v/>
      </c>
      <c r="Y1895" s="4">
        <f>SUM($S1895:$X1895)</f>
        <v/>
      </c>
      <c r="Z1895" s="4">
        <f>IF(COUNT($M1895:$N1895)=0,"データ無",IF($Y1895&gt;=スコアリング基準!$B$30,"S",IF($Y1895&gt;=スコアリング基準!$B$31,"A",IF($Y1895&gt;=スコアリング基準!$B$32,"B","C"))))</f>
        <v/>
      </c>
      <c r="AA1895">
        <f>IFERROR(INDEX(実績DB!$I$3:$I$104,MATCH($B1895&amp;$C1895,実績DB!$J$3:$J$104,0)),"")</f>
        <v/>
      </c>
    </row>
    <row r="1896">
      <c r="A1896" t="n">
        <v>1894</v>
      </c>
      <c r="B1896" t="inlineStr">
        <is>
          <t>東京</t>
        </is>
      </c>
      <c r="C1896" t="inlineStr">
        <is>
          <t>蓮田変電所</t>
        </is>
      </c>
      <c r="D1896" t="inlineStr">
        <is>
          <t>埼玉県</t>
        </is>
      </c>
      <c r="E1896" t="n">
        <v>66</v>
      </c>
      <c r="G1896" s="3" t="n">
        <v>35.998027</v>
      </c>
      <c r="H1896" s="3" t="n">
        <v>139.655846</v>
      </c>
      <c r="I1896" t="inlineStr">
        <is>
          <t>OSM実測</t>
        </is>
      </c>
      <c r="J1896" t="n">
        <v>52</v>
      </c>
      <c r="K1896" t="n">
        <v>54</v>
      </c>
      <c r="L1896" t="n">
        <v>-41</v>
      </c>
      <c r="M1896" t="n">
        <v>13</v>
      </c>
      <c r="N1896" t="n">
        <v>0</v>
      </c>
      <c r="O1896" t="inlineStr">
        <is>
          <t>不可 #3</t>
        </is>
      </c>
      <c r="P1896" t="inlineStr">
        <is>
          <t>有り</t>
        </is>
      </c>
      <c r="R1896" s="4">
        <f>IF(COUNT($M1896:$N1896)=0,"",IF(AND(IF($N1896&lt;&gt;"",$N1896,$M1896)&lt;=0,$O1896&lt;&gt;"可"),"警告",""))</f>
        <v/>
      </c>
      <c r="S1896" s="4">
        <f>IF(COUNT($M1896:$N1896)=0,0,IF(IF($N1896&lt;&gt;"",$N1896,$M1896)&gt;=スコアリング基準!$B$20,スコアリング基準!$C$20,IF(IF($N1896&lt;&gt;"",$N1896,$M1896)&gt;=スコアリング基準!$B$21,スコアリング基準!$C$21,IF(IF($N1896&lt;&gt;"",$N1896,$M1896)&gt;0,スコアリング基準!$C$22,0))))</f>
        <v/>
      </c>
      <c r="T1896" s="4">
        <f>IF($O1896="可",スコアリング基準!$C$23,0)</f>
        <v/>
      </c>
      <c r="U1896" s="4">
        <f>IF(OR(COUNT($K1896:$L1896)&lt;2,$K1896=0),0,IF(ABS($L1896)/$K1896&lt;=スコアリング基準!$B$24,スコアリング基準!$C$24,IF(ABS($L1896)/$K1896&lt;=スコアリング基準!$B$25,スコアリング基準!$C$25,IF(ABS($L1896)/$K1896&lt;=スコアリング基準!$B$26,スコアリング基準!$C$26,0))))</f>
        <v/>
      </c>
      <c r="V1896" s="4">
        <f>IF($P1896="なし",スコアリング基準!$C$27,0)</f>
        <v/>
      </c>
      <c r="W1896" s="4">
        <f>IF($F1896="",0,IF(ISNUMBER($F1896),IF($F1896&lt;=スコアリング基準!$B$28,スコアリング基準!$C$28,スコアリング基準!$C$29),0))</f>
        <v/>
      </c>
      <c r="X1896" s="4">
        <f>IFERROR(VLOOKUP($B1896,スコアリング基準!$A$36:$B$46,2,FALSE),0)</f>
        <v/>
      </c>
      <c r="Y1896" s="4">
        <f>SUM($S1896:$X1896)</f>
        <v/>
      </c>
      <c r="Z1896" s="4">
        <f>IF(COUNT($M1896:$N1896)=0,"データ無",IF($Y1896&gt;=スコアリング基準!$B$30,"S",IF($Y1896&gt;=スコアリング基準!$B$31,"A",IF($Y1896&gt;=スコアリング基準!$B$32,"B","C"))))</f>
        <v/>
      </c>
      <c r="AA1896">
        <f>IFERROR(INDEX(実績DB!$I$3:$I$104,MATCH($B1896&amp;$C1896,実績DB!$J$3:$J$104,0)),"")</f>
        <v/>
      </c>
    </row>
    <row r="1897">
      <c r="A1897" t="n">
        <v>1895</v>
      </c>
      <c r="B1897" t="inlineStr">
        <is>
          <t>東京</t>
        </is>
      </c>
      <c r="C1897" t="inlineStr">
        <is>
          <t>蕨変電所</t>
        </is>
      </c>
      <c r="D1897" t="inlineStr">
        <is>
          <t>埼玉県</t>
        </is>
      </c>
      <c r="E1897" t="n">
        <v>66</v>
      </c>
      <c r="G1897" s="3" t="n">
        <v>35.831312</v>
      </c>
      <c r="H1897" s="3" t="n">
        <v>139.688002</v>
      </c>
      <c r="I1897" t="inlineStr">
        <is>
          <t>OSM実測</t>
        </is>
      </c>
      <c r="J1897" t="n">
        <v>57</v>
      </c>
      <c r="K1897" t="n">
        <v>59</v>
      </c>
      <c r="L1897" t="n">
        <v>-40</v>
      </c>
      <c r="M1897" t="n">
        <v>19</v>
      </c>
      <c r="N1897" t="n">
        <v>0</v>
      </c>
      <c r="O1897" t="inlineStr">
        <is>
          <t>不可 #3</t>
        </is>
      </c>
      <c r="P1897" t="inlineStr">
        <is>
          <t>有り</t>
        </is>
      </c>
      <c r="R1897" s="4">
        <f>IF(COUNT($M1897:$N1897)=0,"",IF(AND(IF($N1897&lt;&gt;"",$N1897,$M1897)&lt;=0,$O1897&lt;&gt;"可"),"警告",""))</f>
        <v/>
      </c>
      <c r="S1897" s="4">
        <f>IF(COUNT($M1897:$N1897)=0,0,IF(IF($N1897&lt;&gt;"",$N1897,$M1897)&gt;=スコアリング基準!$B$20,スコアリング基準!$C$20,IF(IF($N1897&lt;&gt;"",$N1897,$M1897)&gt;=スコアリング基準!$B$21,スコアリング基準!$C$21,IF(IF($N1897&lt;&gt;"",$N1897,$M1897)&gt;0,スコアリング基準!$C$22,0))))</f>
        <v/>
      </c>
      <c r="T1897" s="4">
        <f>IF($O1897="可",スコアリング基準!$C$23,0)</f>
        <v/>
      </c>
      <c r="U1897" s="4">
        <f>IF(OR(COUNT($K1897:$L1897)&lt;2,$K1897=0),0,IF(ABS($L1897)/$K1897&lt;=スコアリング基準!$B$24,スコアリング基準!$C$24,IF(ABS($L1897)/$K1897&lt;=スコアリング基準!$B$25,スコアリング基準!$C$25,IF(ABS($L1897)/$K1897&lt;=スコアリング基準!$B$26,スコアリング基準!$C$26,0))))</f>
        <v/>
      </c>
      <c r="V1897" s="4">
        <f>IF($P1897="なし",スコアリング基準!$C$27,0)</f>
        <v/>
      </c>
      <c r="W1897" s="4">
        <f>IF($F1897="",0,IF(ISNUMBER($F1897),IF($F1897&lt;=スコアリング基準!$B$28,スコアリング基準!$C$28,スコアリング基準!$C$29),0))</f>
        <v/>
      </c>
      <c r="X1897" s="4">
        <f>IFERROR(VLOOKUP($B1897,スコアリング基準!$A$36:$B$46,2,FALSE),0)</f>
        <v/>
      </c>
      <c r="Y1897" s="4">
        <f>SUM($S1897:$X1897)</f>
        <v/>
      </c>
      <c r="Z1897" s="4">
        <f>IF(COUNT($M1897:$N1897)=0,"データ無",IF($Y1897&gt;=スコアリング基準!$B$30,"S",IF($Y1897&gt;=スコアリング基準!$B$31,"A",IF($Y1897&gt;=スコアリング基準!$B$32,"B","C"))))</f>
        <v/>
      </c>
      <c r="AA1897">
        <f>IFERROR(INDEX(実績DB!$I$3:$I$104,MATCH($B1897&amp;$C1897,実績DB!$J$3:$J$104,0)),"")</f>
        <v/>
      </c>
    </row>
    <row r="1898">
      <c r="A1898" t="n">
        <v>1896</v>
      </c>
      <c r="B1898" t="inlineStr">
        <is>
          <t>東京</t>
        </is>
      </c>
      <c r="C1898" t="inlineStr">
        <is>
          <t>薄倉変電所</t>
        </is>
      </c>
      <c r="D1898" t="inlineStr">
        <is>
          <t>茨城県</t>
        </is>
      </c>
      <c r="E1898" t="n">
        <v>66</v>
      </c>
      <c r="G1898" s="3" t="n">
        <v>35.936133</v>
      </c>
      <c r="H1898" s="3" t="n">
        <v>140.2267</v>
      </c>
      <c r="I1898" t="inlineStr">
        <is>
          <t>OSM実測</t>
        </is>
      </c>
      <c r="J1898" t="n">
        <v>47</v>
      </c>
      <c r="K1898" t="n">
        <v>49</v>
      </c>
      <c r="L1898" t="n">
        <v>-49</v>
      </c>
      <c r="M1898" t="n">
        <v>0</v>
      </c>
      <c r="N1898" t="n">
        <v>0</v>
      </c>
      <c r="O1898" t="inlineStr">
        <is>
          <t>不可 #3</t>
        </is>
      </c>
      <c r="P1898" t="inlineStr">
        <is>
          <t>有り</t>
        </is>
      </c>
      <c r="R1898" s="4">
        <f>IF(COUNT($M1898:$N1898)=0,"",IF(AND(IF($N1898&lt;&gt;"",$N1898,$M1898)&lt;=0,$O1898&lt;&gt;"可"),"警告",""))</f>
        <v/>
      </c>
      <c r="S1898" s="4">
        <f>IF(COUNT($M1898:$N1898)=0,0,IF(IF($N1898&lt;&gt;"",$N1898,$M1898)&gt;=スコアリング基準!$B$20,スコアリング基準!$C$20,IF(IF($N1898&lt;&gt;"",$N1898,$M1898)&gt;=スコアリング基準!$B$21,スコアリング基準!$C$21,IF(IF($N1898&lt;&gt;"",$N1898,$M1898)&gt;0,スコアリング基準!$C$22,0))))</f>
        <v/>
      </c>
      <c r="T1898" s="4">
        <f>IF($O1898="可",スコアリング基準!$C$23,0)</f>
        <v/>
      </c>
      <c r="U1898" s="4">
        <f>IF(OR(COUNT($K1898:$L1898)&lt;2,$K1898=0),0,IF(ABS($L1898)/$K1898&lt;=スコアリング基準!$B$24,スコアリング基準!$C$24,IF(ABS($L1898)/$K1898&lt;=スコアリング基準!$B$25,スコアリング基準!$C$25,IF(ABS($L1898)/$K1898&lt;=スコアリング基準!$B$26,スコアリング基準!$C$26,0))))</f>
        <v/>
      </c>
      <c r="V1898" s="4">
        <f>IF($P1898="なし",スコアリング基準!$C$27,0)</f>
        <v/>
      </c>
      <c r="W1898" s="4">
        <f>IF($F1898="",0,IF(ISNUMBER($F1898),IF($F1898&lt;=スコアリング基準!$B$28,スコアリング基準!$C$28,スコアリング基準!$C$29),0))</f>
        <v/>
      </c>
      <c r="X1898" s="4">
        <f>IFERROR(VLOOKUP($B1898,スコアリング基準!$A$36:$B$46,2,FALSE),0)</f>
        <v/>
      </c>
      <c r="Y1898" s="4">
        <f>SUM($S1898:$X1898)</f>
        <v/>
      </c>
      <c r="Z1898" s="4">
        <f>IF(COUNT($M1898:$N1898)=0,"データ無",IF($Y1898&gt;=スコアリング基準!$B$30,"S",IF($Y1898&gt;=スコアリング基準!$B$31,"A",IF($Y1898&gt;=スコアリング基準!$B$32,"B","C"))))</f>
        <v/>
      </c>
      <c r="AA1898">
        <f>IFERROR(INDEX(実績DB!$I$3:$I$104,MATCH($B1898&amp;$C1898,実績DB!$J$3:$J$104,0)),"")</f>
        <v/>
      </c>
    </row>
    <row r="1899">
      <c r="A1899" t="n">
        <v>1897</v>
      </c>
      <c r="B1899" t="inlineStr">
        <is>
          <t>東京</t>
        </is>
      </c>
      <c r="C1899" t="inlineStr">
        <is>
          <t>薄根変電所</t>
        </is>
      </c>
      <c r="D1899" t="inlineStr">
        <is>
          <t>群馬県</t>
        </is>
      </c>
      <c r="E1899" t="n">
        <v>66</v>
      </c>
      <c r="G1899" s="3" t="n">
        <v>36.660565</v>
      </c>
      <c r="H1899" s="3" t="n">
        <v>139.033338</v>
      </c>
      <c r="I1899" t="inlineStr">
        <is>
          <t>OSM実測</t>
        </is>
      </c>
      <c r="J1899" t="n">
        <v>28</v>
      </c>
      <c r="K1899" t="n">
        <v>29</v>
      </c>
      <c r="L1899" t="n">
        <v>-26</v>
      </c>
      <c r="M1899" t="n">
        <v>3</v>
      </c>
      <c r="N1899" t="n">
        <v>0</v>
      </c>
      <c r="O1899" t="inlineStr">
        <is>
          <t>不可 #3</t>
        </is>
      </c>
      <c r="P1899" t="inlineStr">
        <is>
          <t>有り</t>
        </is>
      </c>
      <c r="R1899" s="4">
        <f>IF(COUNT($M1899:$N1899)=0,"",IF(AND(IF($N1899&lt;&gt;"",$N1899,$M1899)&lt;=0,$O1899&lt;&gt;"可"),"警告",""))</f>
        <v/>
      </c>
      <c r="S1899" s="4">
        <f>IF(COUNT($M1899:$N1899)=0,0,IF(IF($N1899&lt;&gt;"",$N1899,$M1899)&gt;=スコアリング基準!$B$20,スコアリング基準!$C$20,IF(IF($N1899&lt;&gt;"",$N1899,$M1899)&gt;=スコアリング基準!$B$21,スコアリング基準!$C$21,IF(IF($N1899&lt;&gt;"",$N1899,$M1899)&gt;0,スコアリング基準!$C$22,0))))</f>
        <v/>
      </c>
      <c r="T1899" s="4">
        <f>IF($O1899="可",スコアリング基準!$C$23,0)</f>
        <v/>
      </c>
      <c r="U1899" s="4">
        <f>IF(OR(COUNT($K1899:$L1899)&lt;2,$K1899=0),0,IF(ABS($L1899)/$K1899&lt;=スコアリング基準!$B$24,スコアリング基準!$C$24,IF(ABS($L1899)/$K1899&lt;=スコアリング基準!$B$25,スコアリング基準!$C$25,IF(ABS($L1899)/$K1899&lt;=スコアリング基準!$B$26,スコアリング基準!$C$26,0))))</f>
        <v/>
      </c>
      <c r="V1899" s="4">
        <f>IF($P1899="なし",スコアリング基準!$C$27,0)</f>
        <v/>
      </c>
      <c r="W1899" s="4">
        <f>IF($F1899="",0,IF(ISNUMBER($F1899),IF($F1899&lt;=スコアリング基準!$B$28,スコアリング基準!$C$28,スコアリング基準!$C$29),0))</f>
        <v/>
      </c>
      <c r="X1899" s="4">
        <f>IFERROR(VLOOKUP($B1899,スコアリング基準!$A$36:$B$46,2,FALSE),0)</f>
        <v/>
      </c>
      <c r="Y1899" s="4">
        <f>SUM($S1899:$X1899)</f>
        <v/>
      </c>
      <c r="Z1899" s="4">
        <f>IF(COUNT($M1899:$N1899)=0,"データ無",IF($Y1899&gt;=スコアリング基準!$B$30,"S",IF($Y1899&gt;=スコアリング基準!$B$31,"A",IF($Y1899&gt;=スコアリング基準!$B$32,"B","C"))))</f>
        <v/>
      </c>
      <c r="AA1899">
        <f>IFERROR(INDEX(実績DB!$I$3:$I$104,MATCH($B1899&amp;$C1899,実績DB!$J$3:$J$104,0)),"")</f>
        <v/>
      </c>
    </row>
    <row r="1900">
      <c r="A1900" t="n">
        <v>1898</v>
      </c>
      <c r="B1900" t="inlineStr">
        <is>
          <t>東京</t>
        </is>
      </c>
      <c r="C1900" t="inlineStr">
        <is>
          <t>藤代変電所</t>
        </is>
      </c>
      <c r="D1900" t="inlineStr">
        <is>
          <t>茨城県</t>
        </is>
      </c>
      <c r="E1900" t="n">
        <v>66</v>
      </c>
      <c r="G1900" s="3" t="n">
        <v>35.925998</v>
      </c>
      <c r="H1900" s="3" t="n">
        <v>140.106719</v>
      </c>
      <c r="I1900" t="inlineStr">
        <is>
          <t>OSM実測</t>
        </is>
      </c>
      <c r="J1900" t="n">
        <v>38</v>
      </c>
      <c r="K1900" t="n">
        <v>39</v>
      </c>
      <c r="L1900" t="n">
        <v>-30</v>
      </c>
      <c r="M1900" t="n">
        <v>9</v>
      </c>
      <c r="N1900" t="n">
        <v>0</v>
      </c>
      <c r="O1900" t="inlineStr">
        <is>
          <t>不可 #3</t>
        </is>
      </c>
      <c r="P1900" t="inlineStr">
        <is>
          <t>有り</t>
        </is>
      </c>
      <c r="R1900" s="4">
        <f>IF(COUNT($M1900:$N1900)=0,"",IF(AND(IF($N1900&lt;&gt;"",$N1900,$M1900)&lt;=0,$O1900&lt;&gt;"可"),"警告",""))</f>
        <v/>
      </c>
      <c r="S1900" s="4">
        <f>IF(COUNT($M1900:$N1900)=0,0,IF(IF($N1900&lt;&gt;"",$N1900,$M1900)&gt;=スコアリング基準!$B$20,スコアリング基準!$C$20,IF(IF($N1900&lt;&gt;"",$N1900,$M1900)&gt;=スコアリング基準!$B$21,スコアリング基準!$C$21,IF(IF($N1900&lt;&gt;"",$N1900,$M1900)&gt;0,スコアリング基準!$C$22,0))))</f>
        <v/>
      </c>
      <c r="T1900" s="4">
        <f>IF($O1900="可",スコアリング基準!$C$23,0)</f>
        <v/>
      </c>
      <c r="U1900" s="4">
        <f>IF(OR(COUNT($K1900:$L1900)&lt;2,$K1900=0),0,IF(ABS($L1900)/$K1900&lt;=スコアリング基準!$B$24,スコアリング基準!$C$24,IF(ABS($L1900)/$K1900&lt;=スコアリング基準!$B$25,スコアリング基準!$C$25,IF(ABS($L1900)/$K1900&lt;=スコアリング基準!$B$26,スコアリング基準!$C$26,0))))</f>
        <v/>
      </c>
      <c r="V1900" s="4">
        <f>IF($P1900="なし",スコアリング基準!$C$27,0)</f>
        <v/>
      </c>
      <c r="W1900" s="4">
        <f>IF($F1900="",0,IF(ISNUMBER($F1900),IF($F1900&lt;=スコアリング基準!$B$28,スコアリング基準!$C$28,スコアリング基準!$C$29),0))</f>
        <v/>
      </c>
      <c r="X1900" s="4">
        <f>IFERROR(VLOOKUP($B1900,スコアリング基準!$A$36:$B$46,2,FALSE),0)</f>
        <v/>
      </c>
      <c r="Y1900" s="4">
        <f>SUM($S1900:$X1900)</f>
        <v/>
      </c>
      <c r="Z1900" s="4">
        <f>IF(COUNT($M1900:$N1900)=0,"データ無",IF($Y1900&gt;=スコアリング基準!$B$30,"S",IF($Y1900&gt;=スコアリング基準!$B$31,"A",IF($Y1900&gt;=スコアリング基準!$B$32,"B","C"))))</f>
        <v/>
      </c>
      <c r="AA1900">
        <f>IFERROR(INDEX(実績DB!$I$3:$I$104,MATCH($B1900&amp;$C1900,実績DB!$J$3:$J$104,0)),"")</f>
        <v/>
      </c>
    </row>
    <row r="1901">
      <c r="A1901" t="n">
        <v>1899</v>
      </c>
      <c r="B1901" t="inlineStr">
        <is>
          <t>東京</t>
        </is>
      </c>
      <c r="C1901" t="inlineStr">
        <is>
          <t>藤岡変電所</t>
        </is>
      </c>
      <c r="D1901" t="inlineStr">
        <is>
          <t>群馬県</t>
        </is>
      </c>
      <c r="E1901" t="n">
        <v>66</v>
      </c>
      <c r="G1901" s="3" t="n">
        <v>36.253903</v>
      </c>
      <c r="H1901" s="3" t="n">
        <v>139.080244</v>
      </c>
      <c r="I1901" t="inlineStr">
        <is>
          <t>OSM実測</t>
        </is>
      </c>
      <c r="J1901" t="n">
        <v>57</v>
      </c>
      <c r="K1901" t="n">
        <v>59</v>
      </c>
      <c r="L1901" t="n">
        <v>-49</v>
      </c>
      <c r="M1901" t="n">
        <v>10</v>
      </c>
      <c r="N1901" t="n">
        <v>0</v>
      </c>
      <c r="O1901" t="inlineStr">
        <is>
          <t>不可 #3</t>
        </is>
      </c>
      <c r="P1901" t="inlineStr">
        <is>
          <t>有り</t>
        </is>
      </c>
      <c r="R1901" s="4">
        <f>IF(COUNT($M1901:$N1901)=0,"",IF(AND(IF($N1901&lt;&gt;"",$N1901,$M1901)&lt;=0,$O1901&lt;&gt;"可"),"警告",""))</f>
        <v/>
      </c>
      <c r="S1901" s="4">
        <f>IF(COUNT($M1901:$N1901)=0,0,IF(IF($N1901&lt;&gt;"",$N1901,$M1901)&gt;=スコアリング基準!$B$20,スコアリング基準!$C$20,IF(IF($N1901&lt;&gt;"",$N1901,$M1901)&gt;=スコアリング基準!$B$21,スコアリング基準!$C$21,IF(IF($N1901&lt;&gt;"",$N1901,$M1901)&gt;0,スコアリング基準!$C$22,0))))</f>
        <v/>
      </c>
      <c r="T1901" s="4">
        <f>IF($O1901="可",スコアリング基準!$C$23,0)</f>
        <v/>
      </c>
      <c r="U1901" s="4">
        <f>IF(OR(COUNT($K1901:$L1901)&lt;2,$K1901=0),0,IF(ABS($L1901)/$K1901&lt;=スコアリング基準!$B$24,スコアリング基準!$C$24,IF(ABS($L1901)/$K1901&lt;=スコアリング基準!$B$25,スコアリング基準!$C$25,IF(ABS($L1901)/$K1901&lt;=スコアリング基準!$B$26,スコアリング基準!$C$26,0))))</f>
        <v/>
      </c>
      <c r="V1901" s="4">
        <f>IF($P1901="なし",スコアリング基準!$C$27,0)</f>
        <v/>
      </c>
      <c r="W1901" s="4">
        <f>IF($F1901="",0,IF(ISNUMBER($F1901),IF($F1901&lt;=スコアリング基準!$B$28,スコアリング基準!$C$28,スコアリング基準!$C$29),0))</f>
        <v/>
      </c>
      <c r="X1901" s="4">
        <f>IFERROR(VLOOKUP($B1901,スコアリング基準!$A$36:$B$46,2,FALSE),0)</f>
        <v/>
      </c>
      <c r="Y1901" s="4">
        <f>SUM($S1901:$X1901)</f>
        <v/>
      </c>
      <c r="Z1901" s="4">
        <f>IF(COUNT($M1901:$N1901)=0,"データ無",IF($Y1901&gt;=スコアリング基準!$B$30,"S",IF($Y1901&gt;=スコアリング基準!$B$31,"A",IF($Y1901&gt;=スコアリング基準!$B$32,"B","C"))))</f>
        <v/>
      </c>
      <c r="AA1901">
        <f>IFERROR(INDEX(実績DB!$I$3:$I$104,MATCH($B1901&amp;$C1901,実績DB!$J$3:$J$104,0)),"")</f>
        <v/>
      </c>
    </row>
    <row r="1902">
      <c r="A1902" t="n">
        <v>1900</v>
      </c>
      <c r="B1902" t="inlineStr">
        <is>
          <t>東京</t>
        </is>
      </c>
      <c r="C1902" t="inlineStr">
        <is>
          <t>藤沢変電所</t>
        </is>
      </c>
      <c r="D1902" t="inlineStr">
        <is>
          <t>神奈川県</t>
        </is>
      </c>
      <c r="E1902" t="n">
        <v>66</v>
      </c>
      <c r="G1902" s="3" t="n">
        <v>35.366494</v>
      </c>
      <c r="H1902" s="3" t="n">
        <v>139.454122</v>
      </c>
      <c r="I1902" t="inlineStr">
        <is>
          <t>OSM実測</t>
        </is>
      </c>
      <c r="J1902" t="n">
        <v>800</v>
      </c>
      <c r="K1902" t="n">
        <v>681</v>
      </c>
      <c r="L1902" t="n">
        <v>151</v>
      </c>
      <c r="O1902" t="inlineStr">
        <is>
          <t>可</t>
        </is>
      </c>
      <c r="P1902" t="inlineStr">
        <is>
          <t>なし</t>
        </is>
      </c>
      <c r="R1902" s="4">
        <f>IF(COUNT($M1902:$N1902)=0,"",IF(AND(IF($N1902&lt;&gt;"",$N1902,$M1902)&lt;=0,$O1902&lt;&gt;"可"),"警告",""))</f>
        <v/>
      </c>
      <c r="S1902" s="4">
        <f>IF(COUNT($M1902:$N1902)=0,0,IF(IF($N1902&lt;&gt;"",$N1902,$M1902)&gt;=スコアリング基準!$B$20,スコアリング基準!$C$20,IF(IF($N1902&lt;&gt;"",$N1902,$M1902)&gt;=スコアリング基準!$B$21,スコアリング基準!$C$21,IF(IF($N1902&lt;&gt;"",$N1902,$M1902)&gt;0,スコアリング基準!$C$22,0))))</f>
        <v/>
      </c>
      <c r="T1902" s="4">
        <f>IF($O1902="可",スコアリング基準!$C$23,0)</f>
        <v/>
      </c>
      <c r="U1902" s="4">
        <f>IF(OR(COUNT($K1902:$L1902)&lt;2,$K1902=0),0,IF(ABS($L1902)/$K1902&lt;=スコアリング基準!$B$24,スコアリング基準!$C$24,IF(ABS($L1902)/$K1902&lt;=スコアリング基準!$B$25,スコアリング基準!$C$25,IF(ABS($L1902)/$K1902&lt;=スコアリング基準!$B$26,スコアリング基準!$C$26,0))))</f>
        <v/>
      </c>
      <c r="V1902" s="4">
        <f>IF($P1902="なし",スコアリング基準!$C$27,0)</f>
        <v/>
      </c>
      <c r="W1902" s="4">
        <f>IF($F1902="",0,IF(ISNUMBER($F1902),IF($F1902&lt;=スコアリング基準!$B$28,スコアリング基準!$C$28,スコアリング基準!$C$29),0))</f>
        <v/>
      </c>
      <c r="X1902" s="4">
        <f>IFERROR(VLOOKUP($B1902,スコアリング基準!$A$36:$B$46,2,FALSE),0)</f>
        <v/>
      </c>
      <c r="Y1902" s="4">
        <f>SUM($S1902:$X1902)</f>
        <v/>
      </c>
      <c r="Z1902" s="4">
        <f>IF(COUNT($M1902:$N1902)=0,"データ無",IF($Y1902&gt;=スコアリング基準!$B$30,"S",IF($Y1902&gt;=スコアリング基準!$B$31,"A",IF($Y1902&gt;=スコアリング基準!$B$32,"B","C"))))</f>
        <v/>
      </c>
      <c r="AA1902">
        <f>IFERROR(INDEX(実績DB!$I$3:$I$104,MATCH($B1902&amp;$C1902,実績DB!$J$3:$J$104,0)),"")</f>
        <v/>
      </c>
    </row>
    <row r="1903">
      <c r="A1903" t="n">
        <v>1901</v>
      </c>
      <c r="B1903" t="inlineStr">
        <is>
          <t>東京</t>
        </is>
      </c>
      <c r="C1903" t="inlineStr">
        <is>
          <t>蘇我変電所</t>
        </is>
      </c>
      <c r="D1903" t="inlineStr">
        <is>
          <t>千葉県</t>
        </is>
      </c>
      <c r="E1903" t="n">
        <v>66</v>
      </c>
      <c r="G1903" s="3" t="n">
        <v>35.567495</v>
      </c>
      <c r="H1903" s="3" t="n">
        <v>140.140542</v>
      </c>
      <c r="I1903" t="inlineStr">
        <is>
          <t>OSM実測</t>
        </is>
      </c>
      <c r="J1903" t="n">
        <v>47</v>
      </c>
      <c r="K1903" t="n">
        <v>49</v>
      </c>
      <c r="L1903" t="n">
        <v>-40</v>
      </c>
      <c r="M1903" t="n">
        <v>9</v>
      </c>
      <c r="N1903" t="n">
        <v>0</v>
      </c>
      <c r="O1903" t="inlineStr">
        <is>
          <t>不可 #3</t>
        </is>
      </c>
      <c r="P1903" t="inlineStr">
        <is>
          <t>有り</t>
        </is>
      </c>
      <c r="R1903" s="4">
        <f>IF(COUNT($M1903:$N1903)=0,"",IF(AND(IF($N1903&lt;&gt;"",$N1903,$M1903)&lt;=0,$O1903&lt;&gt;"可"),"警告",""))</f>
        <v/>
      </c>
      <c r="S1903" s="4">
        <f>IF(COUNT($M1903:$N1903)=0,0,IF(IF($N1903&lt;&gt;"",$N1903,$M1903)&gt;=スコアリング基準!$B$20,スコアリング基準!$C$20,IF(IF($N1903&lt;&gt;"",$N1903,$M1903)&gt;=スコアリング基準!$B$21,スコアリング基準!$C$21,IF(IF($N1903&lt;&gt;"",$N1903,$M1903)&gt;0,スコアリング基準!$C$22,0))))</f>
        <v/>
      </c>
      <c r="T1903" s="4">
        <f>IF($O1903="可",スコアリング基準!$C$23,0)</f>
        <v/>
      </c>
      <c r="U1903" s="4">
        <f>IF(OR(COUNT($K1903:$L1903)&lt;2,$K1903=0),0,IF(ABS($L1903)/$K1903&lt;=スコアリング基準!$B$24,スコアリング基準!$C$24,IF(ABS($L1903)/$K1903&lt;=スコアリング基準!$B$25,スコアリング基準!$C$25,IF(ABS($L1903)/$K1903&lt;=スコアリング基準!$B$26,スコアリング基準!$C$26,0))))</f>
        <v/>
      </c>
      <c r="V1903" s="4">
        <f>IF($P1903="なし",スコアリング基準!$C$27,0)</f>
        <v/>
      </c>
      <c r="W1903" s="4">
        <f>IF($F1903="",0,IF(ISNUMBER($F1903),IF($F1903&lt;=スコアリング基準!$B$28,スコアリング基準!$C$28,スコアリング基準!$C$29),0))</f>
        <v/>
      </c>
      <c r="X1903" s="4">
        <f>IFERROR(VLOOKUP($B1903,スコアリング基準!$A$36:$B$46,2,FALSE),0)</f>
        <v/>
      </c>
      <c r="Y1903" s="4">
        <f>SUM($S1903:$X1903)</f>
        <v/>
      </c>
      <c r="Z1903" s="4">
        <f>IF(COUNT($M1903:$N1903)=0,"データ無",IF($Y1903&gt;=スコアリング基準!$B$30,"S",IF($Y1903&gt;=スコアリング基準!$B$31,"A",IF($Y1903&gt;=スコアリング基準!$B$32,"B","C"))))</f>
        <v/>
      </c>
      <c r="AA1903">
        <f>IFERROR(INDEX(実績DB!$I$3:$I$104,MATCH($B1903&amp;$C1903,実績DB!$J$3:$J$104,0)),"")</f>
        <v/>
      </c>
    </row>
    <row r="1904">
      <c r="A1904" t="n">
        <v>1902</v>
      </c>
      <c r="B1904" t="inlineStr">
        <is>
          <t>東京</t>
        </is>
      </c>
      <c r="C1904" t="inlineStr">
        <is>
          <t>行徳変電所</t>
        </is>
      </c>
      <c r="D1904" t="inlineStr">
        <is>
          <t>東京都</t>
        </is>
      </c>
      <c r="E1904" t="n">
        <v>66</v>
      </c>
      <c r="G1904" s="3" t="n">
        <v>35.678541</v>
      </c>
      <c r="H1904" s="3" t="n">
        <v>139.905205</v>
      </c>
      <c r="I1904" t="inlineStr">
        <is>
          <t>OSM実測</t>
        </is>
      </c>
      <c r="J1904" t="n">
        <v>76</v>
      </c>
      <c r="K1904" t="n">
        <v>79</v>
      </c>
      <c r="L1904" t="n">
        <v>-60</v>
      </c>
      <c r="M1904" t="n">
        <v>19</v>
      </c>
      <c r="N1904" t="n">
        <v>0</v>
      </c>
      <c r="O1904" t="inlineStr">
        <is>
          <t>不可 #3</t>
        </is>
      </c>
      <c r="P1904" t="inlineStr">
        <is>
          <t>有り</t>
        </is>
      </c>
      <c r="R1904" s="4">
        <f>IF(COUNT($M1904:$N1904)=0,"",IF(AND(IF($N1904&lt;&gt;"",$N1904,$M1904)&lt;=0,$O1904&lt;&gt;"可"),"警告",""))</f>
        <v/>
      </c>
      <c r="S1904" s="4">
        <f>IF(COUNT($M1904:$N1904)=0,0,IF(IF($N1904&lt;&gt;"",$N1904,$M1904)&gt;=スコアリング基準!$B$20,スコアリング基準!$C$20,IF(IF($N1904&lt;&gt;"",$N1904,$M1904)&gt;=スコアリング基準!$B$21,スコアリング基準!$C$21,IF(IF($N1904&lt;&gt;"",$N1904,$M1904)&gt;0,スコアリング基準!$C$22,0))))</f>
        <v/>
      </c>
      <c r="T1904" s="4">
        <f>IF($O1904="可",スコアリング基準!$C$23,0)</f>
        <v/>
      </c>
      <c r="U1904" s="4">
        <f>IF(OR(COUNT($K1904:$L1904)&lt;2,$K1904=0),0,IF(ABS($L1904)/$K1904&lt;=スコアリング基準!$B$24,スコアリング基準!$C$24,IF(ABS($L1904)/$K1904&lt;=スコアリング基準!$B$25,スコアリング基準!$C$25,IF(ABS($L1904)/$K1904&lt;=スコアリング基準!$B$26,スコアリング基準!$C$26,0))))</f>
        <v/>
      </c>
      <c r="V1904" s="4">
        <f>IF($P1904="なし",スコアリング基準!$C$27,0)</f>
        <v/>
      </c>
      <c r="W1904" s="4">
        <f>IF($F1904="",0,IF(ISNUMBER($F1904),IF($F1904&lt;=スコアリング基準!$B$28,スコアリング基準!$C$28,スコアリング基準!$C$29),0))</f>
        <v/>
      </c>
      <c r="X1904" s="4">
        <f>IFERROR(VLOOKUP($B1904,スコアリング基準!$A$36:$B$46,2,FALSE),0)</f>
        <v/>
      </c>
      <c r="Y1904" s="4">
        <f>SUM($S1904:$X1904)</f>
        <v/>
      </c>
      <c r="Z1904" s="4">
        <f>IF(COUNT($M1904:$N1904)=0,"データ無",IF($Y1904&gt;=スコアリング基準!$B$30,"S",IF($Y1904&gt;=スコアリング基準!$B$31,"A",IF($Y1904&gt;=スコアリング基準!$B$32,"B","C"))))</f>
        <v/>
      </c>
      <c r="AA1904">
        <f>IFERROR(INDEX(実績DB!$I$3:$I$104,MATCH($B1904&amp;$C1904,実績DB!$J$3:$J$104,0)),"")</f>
        <v/>
      </c>
    </row>
    <row r="1905">
      <c r="A1905" t="n">
        <v>1903</v>
      </c>
      <c r="B1905" t="inlineStr">
        <is>
          <t>東京</t>
        </is>
      </c>
      <c r="C1905" t="inlineStr">
        <is>
          <t>衣笠変電所</t>
        </is>
      </c>
      <c r="D1905" t="inlineStr">
        <is>
          <t>神奈川県</t>
        </is>
      </c>
      <c r="E1905" t="n">
        <v>66</v>
      </c>
      <c r="G1905" s="3" t="n">
        <v>35.259419</v>
      </c>
      <c r="H1905" s="3" t="n">
        <v>139.660059</v>
      </c>
      <c r="I1905" t="inlineStr">
        <is>
          <t>OSM実測</t>
        </is>
      </c>
      <c r="J1905" t="n">
        <v>52</v>
      </c>
      <c r="K1905" t="n">
        <v>54</v>
      </c>
      <c r="L1905" t="n">
        <v>-40</v>
      </c>
      <c r="M1905" t="n">
        <v>14</v>
      </c>
      <c r="N1905" t="n">
        <v>0</v>
      </c>
      <c r="O1905" t="inlineStr">
        <is>
          <t>不可 #3</t>
        </is>
      </c>
      <c r="P1905" t="inlineStr">
        <is>
          <t>有り</t>
        </is>
      </c>
      <c r="R1905" s="4">
        <f>IF(COUNT($M1905:$N1905)=0,"",IF(AND(IF($N1905&lt;&gt;"",$N1905,$M1905)&lt;=0,$O1905&lt;&gt;"可"),"警告",""))</f>
        <v/>
      </c>
      <c r="S1905" s="4">
        <f>IF(COUNT($M1905:$N1905)=0,0,IF(IF($N1905&lt;&gt;"",$N1905,$M1905)&gt;=スコアリング基準!$B$20,スコアリング基準!$C$20,IF(IF($N1905&lt;&gt;"",$N1905,$M1905)&gt;=スコアリング基準!$B$21,スコアリング基準!$C$21,IF(IF($N1905&lt;&gt;"",$N1905,$M1905)&gt;0,スコアリング基準!$C$22,0))))</f>
        <v/>
      </c>
      <c r="T1905" s="4">
        <f>IF($O1905="可",スコアリング基準!$C$23,0)</f>
        <v/>
      </c>
      <c r="U1905" s="4">
        <f>IF(OR(COUNT($K1905:$L1905)&lt;2,$K1905=0),0,IF(ABS($L1905)/$K1905&lt;=スコアリング基準!$B$24,スコアリング基準!$C$24,IF(ABS($L1905)/$K1905&lt;=スコアリング基準!$B$25,スコアリング基準!$C$25,IF(ABS($L1905)/$K1905&lt;=スコアリング基準!$B$26,スコアリング基準!$C$26,0))))</f>
        <v/>
      </c>
      <c r="V1905" s="4">
        <f>IF($P1905="なし",スコアリング基準!$C$27,0)</f>
        <v/>
      </c>
      <c r="W1905" s="4">
        <f>IF($F1905="",0,IF(ISNUMBER($F1905),IF($F1905&lt;=スコアリング基準!$B$28,スコアリング基準!$C$28,スコアリング基準!$C$29),0))</f>
        <v/>
      </c>
      <c r="X1905" s="4">
        <f>IFERROR(VLOOKUP($B1905,スコアリング基準!$A$36:$B$46,2,FALSE),0)</f>
        <v/>
      </c>
      <c r="Y1905" s="4">
        <f>SUM($S1905:$X1905)</f>
        <v/>
      </c>
      <c r="Z1905" s="4">
        <f>IF(COUNT($M1905:$N1905)=0,"データ無",IF($Y1905&gt;=スコアリング基準!$B$30,"S",IF($Y1905&gt;=スコアリング基準!$B$31,"A",IF($Y1905&gt;=スコアリング基準!$B$32,"B","C"))))</f>
        <v/>
      </c>
      <c r="AA1905">
        <f>IFERROR(INDEX(実績DB!$I$3:$I$104,MATCH($B1905&amp;$C1905,実績DB!$J$3:$J$104,0)),"")</f>
        <v/>
      </c>
    </row>
    <row r="1906">
      <c r="A1906" t="n">
        <v>1904</v>
      </c>
      <c r="B1906" t="inlineStr">
        <is>
          <t>東京</t>
        </is>
      </c>
      <c r="C1906" t="inlineStr">
        <is>
          <t>裾野変電所</t>
        </is>
      </c>
      <c r="D1906" t="inlineStr">
        <is>
          <t>静岡県</t>
        </is>
      </c>
      <c r="E1906" t="n">
        <v>66</v>
      </c>
      <c r="G1906" s="3" t="n">
        <v>35.178879</v>
      </c>
      <c r="H1906" s="3" t="n">
        <v>138.916621</v>
      </c>
      <c r="I1906" t="inlineStr">
        <is>
          <t>OSM実測</t>
        </is>
      </c>
      <c r="J1906" t="n">
        <v>38</v>
      </c>
      <c r="K1906" t="n">
        <v>39</v>
      </c>
      <c r="L1906" t="n">
        <v>-21</v>
      </c>
      <c r="M1906" t="n">
        <v>18</v>
      </c>
      <c r="N1906" t="n">
        <v>18</v>
      </c>
      <c r="O1906" t="inlineStr">
        <is>
          <t>不可 #3</t>
        </is>
      </c>
      <c r="P1906" t="inlineStr">
        <is>
          <t>なし</t>
        </is>
      </c>
      <c r="R1906" s="4">
        <f>IF(COUNT($M1906:$N1906)=0,"",IF(AND(IF($N1906&lt;&gt;"",$N1906,$M1906)&lt;=0,$O1906&lt;&gt;"可"),"警告",""))</f>
        <v/>
      </c>
      <c r="S1906" s="4">
        <f>IF(COUNT($M1906:$N1906)=0,0,IF(IF($N1906&lt;&gt;"",$N1906,$M1906)&gt;=スコアリング基準!$B$20,スコアリング基準!$C$20,IF(IF($N1906&lt;&gt;"",$N1906,$M1906)&gt;=スコアリング基準!$B$21,スコアリング基準!$C$21,IF(IF($N1906&lt;&gt;"",$N1906,$M1906)&gt;0,スコアリング基準!$C$22,0))))</f>
        <v/>
      </c>
      <c r="T1906" s="4">
        <f>IF($O1906="可",スコアリング基準!$C$23,0)</f>
        <v/>
      </c>
      <c r="U1906" s="4">
        <f>IF(OR(COUNT($K1906:$L1906)&lt;2,$K1906=0),0,IF(ABS($L1906)/$K1906&lt;=スコアリング基準!$B$24,スコアリング基準!$C$24,IF(ABS($L1906)/$K1906&lt;=スコアリング基準!$B$25,スコアリング基準!$C$25,IF(ABS($L1906)/$K1906&lt;=スコアリング基準!$B$26,スコアリング基準!$C$26,0))))</f>
        <v/>
      </c>
      <c r="V1906" s="4">
        <f>IF($P1906="なし",スコアリング基準!$C$27,0)</f>
        <v/>
      </c>
      <c r="W1906" s="4">
        <f>IF($F1906="",0,IF(ISNUMBER($F1906),IF($F1906&lt;=スコアリング基準!$B$28,スコアリング基準!$C$28,スコアリング基準!$C$29),0))</f>
        <v/>
      </c>
      <c r="X1906" s="4">
        <f>IFERROR(VLOOKUP($B1906,スコアリング基準!$A$36:$B$46,2,FALSE),0)</f>
        <v/>
      </c>
      <c r="Y1906" s="4">
        <f>SUM($S1906:$X1906)</f>
        <v/>
      </c>
      <c r="Z1906" s="4">
        <f>IF(COUNT($M1906:$N1906)=0,"データ無",IF($Y1906&gt;=スコアリング基準!$B$30,"S",IF($Y1906&gt;=スコアリング基準!$B$31,"A",IF($Y1906&gt;=スコアリング基準!$B$32,"B","C"))))</f>
        <v/>
      </c>
      <c r="AA1906">
        <f>IFERROR(INDEX(実績DB!$I$3:$I$104,MATCH($B1906&amp;$C1906,実績DB!$J$3:$J$104,0)),"")</f>
        <v/>
      </c>
    </row>
    <row r="1907">
      <c r="A1907" t="n">
        <v>1905</v>
      </c>
      <c r="B1907" t="inlineStr">
        <is>
          <t>東京</t>
        </is>
      </c>
      <c r="C1907" t="inlineStr">
        <is>
          <t>西亀有変電所</t>
        </is>
      </c>
      <c r="D1907" t="inlineStr">
        <is>
          <t>千葉県</t>
        </is>
      </c>
      <c r="E1907" t="n">
        <v>66</v>
      </c>
      <c r="G1907" s="3" t="n">
        <v>35.761973</v>
      </c>
      <c r="H1907" s="3" t="n">
        <v>139.844589</v>
      </c>
      <c r="I1907" t="inlineStr">
        <is>
          <t>OSM実測</t>
        </is>
      </c>
      <c r="J1907" t="n">
        <v>57</v>
      </c>
      <c r="K1907" t="n">
        <v>59</v>
      </c>
      <c r="L1907" t="n">
        <v>-40</v>
      </c>
      <c r="M1907" t="n">
        <v>19</v>
      </c>
      <c r="N1907" t="n">
        <v>0</v>
      </c>
      <c r="O1907" t="inlineStr">
        <is>
          <t>不可 #3</t>
        </is>
      </c>
      <c r="P1907" t="inlineStr">
        <is>
          <t>有り</t>
        </is>
      </c>
      <c r="R1907" s="4">
        <f>IF(COUNT($M1907:$N1907)=0,"",IF(AND(IF($N1907&lt;&gt;"",$N1907,$M1907)&lt;=0,$O1907&lt;&gt;"可"),"警告",""))</f>
        <v/>
      </c>
      <c r="S1907" s="4">
        <f>IF(COUNT($M1907:$N1907)=0,0,IF(IF($N1907&lt;&gt;"",$N1907,$M1907)&gt;=スコアリング基準!$B$20,スコアリング基準!$C$20,IF(IF($N1907&lt;&gt;"",$N1907,$M1907)&gt;=スコアリング基準!$B$21,スコアリング基準!$C$21,IF(IF($N1907&lt;&gt;"",$N1907,$M1907)&gt;0,スコアリング基準!$C$22,0))))</f>
        <v/>
      </c>
      <c r="T1907" s="4">
        <f>IF($O1907="可",スコアリング基準!$C$23,0)</f>
        <v/>
      </c>
      <c r="U1907" s="4">
        <f>IF(OR(COUNT($K1907:$L1907)&lt;2,$K1907=0),0,IF(ABS($L1907)/$K1907&lt;=スコアリング基準!$B$24,スコアリング基準!$C$24,IF(ABS($L1907)/$K1907&lt;=スコアリング基準!$B$25,スコアリング基準!$C$25,IF(ABS($L1907)/$K1907&lt;=スコアリング基準!$B$26,スコアリング基準!$C$26,0))))</f>
        <v/>
      </c>
      <c r="V1907" s="4">
        <f>IF($P1907="なし",スコアリング基準!$C$27,0)</f>
        <v/>
      </c>
      <c r="W1907" s="4">
        <f>IF($F1907="",0,IF(ISNUMBER($F1907),IF($F1907&lt;=スコアリング基準!$B$28,スコアリング基準!$C$28,スコアリング基準!$C$29),0))</f>
        <v/>
      </c>
      <c r="X1907" s="4">
        <f>IFERROR(VLOOKUP($B1907,スコアリング基準!$A$36:$B$46,2,FALSE),0)</f>
        <v/>
      </c>
      <c r="Y1907" s="4">
        <f>SUM($S1907:$X1907)</f>
        <v/>
      </c>
      <c r="Z1907" s="4">
        <f>IF(COUNT($M1907:$N1907)=0,"データ無",IF($Y1907&gt;=スコアリング基準!$B$30,"S",IF($Y1907&gt;=スコアリング基準!$B$31,"A",IF($Y1907&gt;=スコアリング基準!$B$32,"B","C"))))</f>
        <v/>
      </c>
      <c r="AA1907">
        <f>IFERROR(INDEX(実績DB!$I$3:$I$104,MATCH($B1907&amp;$C1907,実績DB!$J$3:$J$104,0)),"")</f>
        <v/>
      </c>
    </row>
    <row r="1908">
      <c r="A1908" t="n">
        <v>1906</v>
      </c>
      <c r="B1908" t="inlineStr">
        <is>
          <t>東京</t>
        </is>
      </c>
      <c r="C1908" t="inlineStr">
        <is>
          <t>西千葉変電所</t>
        </is>
      </c>
      <c r="D1908" t="inlineStr">
        <is>
          <t>千葉県</t>
        </is>
      </c>
      <c r="E1908" t="n">
        <v>66</v>
      </c>
      <c r="G1908" s="3" t="n">
        <v>35.631347</v>
      </c>
      <c r="H1908" s="3" t="n">
        <v>140.099491</v>
      </c>
      <c r="I1908" t="inlineStr">
        <is>
          <t>OSM実測</t>
        </is>
      </c>
      <c r="J1908" t="n">
        <v>57</v>
      </c>
      <c r="K1908" t="n">
        <v>59</v>
      </c>
      <c r="L1908" t="n">
        <v>-40</v>
      </c>
      <c r="M1908" t="n">
        <v>19</v>
      </c>
      <c r="N1908" t="n">
        <v>0</v>
      </c>
      <c r="O1908" t="inlineStr">
        <is>
          <t>不可 #3</t>
        </is>
      </c>
      <c r="P1908" t="inlineStr">
        <is>
          <t>有り</t>
        </is>
      </c>
      <c r="R1908" s="4">
        <f>IF(COUNT($M1908:$N1908)=0,"",IF(AND(IF($N1908&lt;&gt;"",$N1908,$M1908)&lt;=0,$O1908&lt;&gt;"可"),"警告",""))</f>
        <v/>
      </c>
      <c r="S1908" s="4">
        <f>IF(COUNT($M1908:$N1908)=0,0,IF(IF($N1908&lt;&gt;"",$N1908,$M1908)&gt;=スコアリング基準!$B$20,スコアリング基準!$C$20,IF(IF($N1908&lt;&gt;"",$N1908,$M1908)&gt;=スコアリング基準!$B$21,スコアリング基準!$C$21,IF(IF($N1908&lt;&gt;"",$N1908,$M1908)&gt;0,スコアリング基準!$C$22,0))))</f>
        <v/>
      </c>
      <c r="T1908" s="4">
        <f>IF($O1908="可",スコアリング基準!$C$23,0)</f>
        <v/>
      </c>
      <c r="U1908" s="4">
        <f>IF(OR(COUNT($K1908:$L1908)&lt;2,$K1908=0),0,IF(ABS($L1908)/$K1908&lt;=スコアリング基準!$B$24,スコアリング基準!$C$24,IF(ABS($L1908)/$K1908&lt;=スコアリング基準!$B$25,スコアリング基準!$C$25,IF(ABS($L1908)/$K1908&lt;=スコアリング基準!$B$26,スコアリング基準!$C$26,0))))</f>
        <v/>
      </c>
      <c r="V1908" s="4">
        <f>IF($P1908="なし",スコアリング基準!$C$27,0)</f>
        <v/>
      </c>
      <c r="W1908" s="4">
        <f>IF($F1908="",0,IF(ISNUMBER($F1908),IF($F1908&lt;=スコアリング基準!$B$28,スコアリング基準!$C$28,スコアリング基準!$C$29),0))</f>
        <v/>
      </c>
      <c r="X1908" s="4">
        <f>IFERROR(VLOOKUP($B1908,スコアリング基準!$A$36:$B$46,2,FALSE),0)</f>
        <v/>
      </c>
      <c r="Y1908" s="4">
        <f>SUM($S1908:$X1908)</f>
        <v/>
      </c>
      <c r="Z1908" s="4">
        <f>IF(COUNT($M1908:$N1908)=0,"データ無",IF($Y1908&gt;=スコアリング基準!$B$30,"S",IF($Y1908&gt;=スコアリング基準!$B$31,"A",IF($Y1908&gt;=スコアリング基準!$B$32,"B","C"))))</f>
        <v/>
      </c>
      <c r="AA1908">
        <f>IFERROR(INDEX(実績DB!$I$3:$I$104,MATCH($B1908&amp;$C1908,実績DB!$J$3:$J$104,0)),"")</f>
        <v/>
      </c>
    </row>
    <row r="1909">
      <c r="A1909" t="n">
        <v>1907</v>
      </c>
      <c r="B1909" t="inlineStr">
        <is>
          <t>東京</t>
        </is>
      </c>
      <c r="C1909" t="inlineStr">
        <is>
          <t>西土浦変電所</t>
        </is>
      </c>
      <c r="D1909" t="inlineStr">
        <is>
          <t>茨城県</t>
        </is>
      </c>
      <c r="E1909" t="n">
        <v>66</v>
      </c>
      <c r="G1909" s="3" t="n">
        <v>36.11887</v>
      </c>
      <c r="H1909" s="3" t="n">
        <v>140.168925</v>
      </c>
      <c r="I1909" t="inlineStr">
        <is>
          <t>OSM実測</t>
        </is>
      </c>
      <c r="J1909" t="n">
        <v>52</v>
      </c>
      <c r="K1909" t="n">
        <v>54</v>
      </c>
      <c r="L1909" t="n">
        <v>-54</v>
      </c>
      <c r="M1909" t="n">
        <v>0</v>
      </c>
      <c r="N1909" t="n">
        <v>0</v>
      </c>
      <c r="O1909" t="inlineStr">
        <is>
          <t>不可 #3</t>
        </is>
      </c>
      <c r="P1909" t="inlineStr">
        <is>
          <t>有り</t>
        </is>
      </c>
      <c r="R1909" s="4">
        <f>IF(COUNT($M1909:$N1909)=0,"",IF(AND(IF($N1909&lt;&gt;"",$N1909,$M1909)&lt;=0,$O1909&lt;&gt;"可"),"警告",""))</f>
        <v/>
      </c>
      <c r="S1909" s="4">
        <f>IF(COUNT($M1909:$N1909)=0,0,IF(IF($N1909&lt;&gt;"",$N1909,$M1909)&gt;=スコアリング基準!$B$20,スコアリング基準!$C$20,IF(IF($N1909&lt;&gt;"",$N1909,$M1909)&gt;=スコアリング基準!$B$21,スコアリング基準!$C$21,IF(IF($N1909&lt;&gt;"",$N1909,$M1909)&gt;0,スコアリング基準!$C$22,0))))</f>
        <v/>
      </c>
      <c r="T1909" s="4">
        <f>IF($O1909="可",スコアリング基準!$C$23,0)</f>
        <v/>
      </c>
      <c r="U1909" s="4">
        <f>IF(OR(COUNT($K1909:$L1909)&lt;2,$K1909=0),0,IF(ABS($L1909)/$K1909&lt;=スコアリング基準!$B$24,スコアリング基準!$C$24,IF(ABS($L1909)/$K1909&lt;=スコアリング基準!$B$25,スコアリング基準!$C$25,IF(ABS($L1909)/$K1909&lt;=スコアリング基準!$B$26,スコアリング基準!$C$26,0))))</f>
        <v/>
      </c>
      <c r="V1909" s="4">
        <f>IF($P1909="なし",スコアリング基準!$C$27,0)</f>
        <v/>
      </c>
      <c r="W1909" s="4">
        <f>IF($F1909="",0,IF(ISNUMBER($F1909),IF($F1909&lt;=スコアリング基準!$B$28,スコアリング基準!$C$28,スコアリング基準!$C$29),0))</f>
        <v/>
      </c>
      <c r="X1909" s="4">
        <f>IFERROR(VLOOKUP($B1909,スコアリング基準!$A$36:$B$46,2,FALSE),0)</f>
        <v/>
      </c>
      <c r="Y1909" s="4">
        <f>SUM($S1909:$X1909)</f>
        <v/>
      </c>
      <c r="Z1909" s="4">
        <f>IF(COUNT($M1909:$N1909)=0,"データ無",IF($Y1909&gt;=スコアリング基準!$B$30,"S",IF($Y1909&gt;=スコアリング基準!$B$31,"A",IF($Y1909&gt;=スコアリング基準!$B$32,"B","C"))))</f>
        <v/>
      </c>
      <c r="AA1909">
        <f>IFERROR(INDEX(実績DB!$I$3:$I$104,MATCH($B1909&amp;$C1909,実績DB!$J$3:$J$104,0)),"")</f>
        <v/>
      </c>
    </row>
    <row r="1910">
      <c r="A1910" t="n">
        <v>1908</v>
      </c>
      <c r="B1910" t="inlineStr">
        <is>
          <t>東京</t>
        </is>
      </c>
      <c r="C1910" t="inlineStr">
        <is>
          <t>西大泉変電所</t>
        </is>
      </c>
      <c r="D1910" t="inlineStr">
        <is>
          <t>東京都</t>
        </is>
      </c>
      <c r="E1910" t="n">
        <v>66</v>
      </c>
      <c r="G1910" s="3" t="n">
        <v>35.751919</v>
      </c>
      <c r="H1910" s="3" t="n">
        <v>139.571887</v>
      </c>
      <c r="I1910" t="inlineStr">
        <is>
          <t>OSM実測</t>
        </is>
      </c>
      <c r="J1910" t="n">
        <v>38</v>
      </c>
      <c r="K1910" t="n">
        <v>39</v>
      </c>
      <c r="L1910" t="n">
        <v>-20</v>
      </c>
      <c r="M1910" t="n">
        <v>19</v>
      </c>
      <c r="N1910" t="n">
        <v>19</v>
      </c>
      <c r="O1910" t="inlineStr">
        <is>
          <t>不可 #3</t>
        </is>
      </c>
      <c r="P1910" t="inlineStr">
        <is>
          <t>なし</t>
        </is>
      </c>
      <c r="R1910" s="4">
        <f>IF(COUNT($M1910:$N1910)=0,"",IF(AND(IF($N1910&lt;&gt;"",$N1910,$M1910)&lt;=0,$O1910&lt;&gt;"可"),"警告",""))</f>
        <v/>
      </c>
      <c r="S1910" s="4">
        <f>IF(COUNT($M1910:$N1910)=0,0,IF(IF($N1910&lt;&gt;"",$N1910,$M1910)&gt;=スコアリング基準!$B$20,スコアリング基準!$C$20,IF(IF($N1910&lt;&gt;"",$N1910,$M1910)&gt;=スコアリング基準!$B$21,スコアリング基準!$C$21,IF(IF($N1910&lt;&gt;"",$N1910,$M1910)&gt;0,スコアリング基準!$C$22,0))))</f>
        <v/>
      </c>
      <c r="T1910" s="4">
        <f>IF($O1910="可",スコアリング基準!$C$23,0)</f>
        <v/>
      </c>
      <c r="U1910" s="4">
        <f>IF(OR(COUNT($K1910:$L1910)&lt;2,$K1910=0),0,IF(ABS($L1910)/$K1910&lt;=スコアリング基準!$B$24,スコアリング基準!$C$24,IF(ABS($L1910)/$K1910&lt;=スコアリング基準!$B$25,スコアリング基準!$C$25,IF(ABS($L1910)/$K1910&lt;=スコアリング基準!$B$26,スコアリング基準!$C$26,0))))</f>
        <v/>
      </c>
      <c r="V1910" s="4">
        <f>IF($P1910="なし",スコアリング基準!$C$27,0)</f>
        <v/>
      </c>
      <c r="W1910" s="4">
        <f>IF($F1910="",0,IF(ISNUMBER($F1910),IF($F1910&lt;=スコアリング基準!$B$28,スコアリング基準!$C$28,スコアリング基準!$C$29),0))</f>
        <v/>
      </c>
      <c r="X1910" s="4">
        <f>IFERROR(VLOOKUP($B1910,スコアリング基準!$A$36:$B$46,2,FALSE),0)</f>
        <v/>
      </c>
      <c r="Y1910" s="4">
        <f>SUM($S1910:$X1910)</f>
        <v/>
      </c>
      <c r="Z1910" s="4">
        <f>IF(COUNT($M1910:$N1910)=0,"データ無",IF($Y1910&gt;=スコアリング基準!$B$30,"S",IF($Y1910&gt;=スコアリング基準!$B$31,"A",IF($Y1910&gt;=スコアリング基準!$B$32,"B","C"))))</f>
        <v/>
      </c>
      <c r="AA1910">
        <f>IFERROR(INDEX(実績DB!$I$3:$I$104,MATCH($B1910&amp;$C1910,実績DB!$J$3:$J$104,0)),"")</f>
        <v/>
      </c>
    </row>
    <row r="1911">
      <c r="A1911" t="n">
        <v>1909</v>
      </c>
      <c r="B1911" t="inlineStr">
        <is>
          <t>東京</t>
        </is>
      </c>
      <c r="C1911" t="inlineStr">
        <is>
          <t>西富山変電所</t>
        </is>
      </c>
      <c r="D1911" t="inlineStr">
        <is>
          <t>栃木県</t>
        </is>
      </c>
      <c r="E1911" t="n">
        <v>66</v>
      </c>
      <c r="G1911" s="3" t="n">
        <v>36.906652</v>
      </c>
      <c r="H1911" s="3" t="n">
        <v>139.984407</v>
      </c>
      <c r="I1911" t="inlineStr">
        <is>
          <t>OSM実測</t>
        </is>
      </c>
      <c r="J1911" t="n">
        <v>57</v>
      </c>
      <c r="K1911" t="n">
        <v>59</v>
      </c>
      <c r="L1911" t="n">
        <v>-59</v>
      </c>
      <c r="M1911" t="n">
        <v>0</v>
      </c>
      <c r="N1911" t="n">
        <v>0</v>
      </c>
      <c r="O1911" t="inlineStr">
        <is>
          <t>不可 #3</t>
        </is>
      </c>
      <c r="P1911" t="inlineStr">
        <is>
          <t>有り</t>
        </is>
      </c>
      <c r="R1911" s="4">
        <f>IF(COUNT($M1911:$N1911)=0,"",IF(AND(IF($N1911&lt;&gt;"",$N1911,$M1911)&lt;=0,$O1911&lt;&gt;"可"),"警告",""))</f>
        <v/>
      </c>
      <c r="S1911" s="4">
        <f>IF(COUNT($M1911:$N1911)=0,0,IF(IF($N1911&lt;&gt;"",$N1911,$M1911)&gt;=スコアリング基準!$B$20,スコアリング基準!$C$20,IF(IF($N1911&lt;&gt;"",$N1911,$M1911)&gt;=スコアリング基準!$B$21,スコアリング基準!$C$21,IF(IF($N1911&lt;&gt;"",$N1911,$M1911)&gt;0,スコアリング基準!$C$22,0))))</f>
        <v/>
      </c>
      <c r="T1911" s="4">
        <f>IF($O1911="可",スコアリング基準!$C$23,0)</f>
        <v/>
      </c>
      <c r="U1911" s="4">
        <f>IF(OR(COUNT($K1911:$L1911)&lt;2,$K1911=0),0,IF(ABS($L1911)/$K1911&lt;=スコアリング基準!$B$24,スコアリング基準!$C$24,IF(ABS($L1911)/$K1911&lt;=スコアリング基準!$B$25,スコアリング基準!$C$25,IF(ABS($L1911)/$K1911&lt;=スコアリング基準!$B$26,スコアリング基準!$C$26,0))))</f>
        <v/>
      </c>
      <c r="V1911" s="4">
        <f>IF($P1911="なし",スコアリング基準!$C$27,0)</f>
        <v/>
      </c>
      <c r="W1911" s="4">
        <f>IF($F1911="",0,IF(ISNUMBER($F1911),IF($F1911&lt;=スコアリング基準!$B$28,スコアリング基準!$C$28,スコアリング基準!$C$29),0))</f>
        <v/>
      </c>
      <c r="X1911" s="4">
        <f>IFERROR(VLOOKUP($B1911,スコアリング基準!$A$36:$B$46,2,FALSE),0)</f>
        <v/>
      </c>
      <c r="Y1911" s="4">
        <f>SUM($S1911:$X1911)</f>
        <v/>
      </c>
      <c r="Z1911" s="4">
        <f>IF(COUNT($M1911:$N1911)=0,"データ無",IF($Y1911&gt;=スコアリング基準!$B$30,"S",IF($Y1911&gt;=スコアリング基準!$B$31,"A",IF($Y1911&gt;=スコアリング基準!$B$32,"B","C"))))</f>
        <v/>
      </c>
      <c r="AA1911">
        <f>IFERROR(INDEX(実績DB!$I$3:$I$104,MATCH($B1911&amp;$C1911,実績DB!$J$3:$J$104,0)),"")</f>
        <v/>
      </c>
    </row>
    <row r="1912">
      <c r="A1912" t="n">
        <v>1910</v>
      </c>
      <c r="B1912" t="inlineStr">
        <is>
          <t>東京</t>
        </is>
      </c>
      <c r="C1912" t="inlineStr">
        <is>
          <t>西川越変電所</t>
        </is>
      </c>
      <c r="D1912" t="inlineStr">
        <is>
          <t>埼玉県</t>
        </is>
      </c>
      <c r="E1912" t="n">
        <v>66</v>
      </c>
      <c r="G1912" s="3" t="n">
        <v>35.927072</v>
      </c>
      <c r="H1912" s="3" t="n">
        <v>139.46004</v>
      </c>
      <c r="I1912" t="inlineStr">
        <is>
          <t>OSM実測</t>
        </is>
      </c>
      <c r="J1912" t="n">
        <v>38</v>
      </c>
      <c r="K1912" t="n">
        <v>39</v>
      </c>
      <c r="L1912" t="n">
        <v>-20</v>
      </c>
      <c r="M1912" t="n">
        <v>19</v>
      </c>
      <c r="N1912" t="n">
        <v>19</v>
      </c>
      <c r="O1912" t="inlineStr">
        <is>
          <t>不可 #3</t>
        </is>
      </c>
      <c r="P1912" t="inlineStr">
        <is>
          <t>なし</t>
        </is>
      </c>
      <c r="R1912" s="4">
        <f>IF(COUNT($M1912:$N1912)=0,"",IF(AND(IF($N1912&lt;&gt;"",$N1912,$M1912)&lt;=0,$O1912&lt;&gt;"可"),"警告",""))</f>
        <v/>
      </c>
      <c r="S1912" s="4">
        <f>IF(COUNT($M1912:$N1912)=0,0,IF(IF($N1912&lt;&gt;"",$N1912,$M1912)&gt;=スコアリング基準!$B$20,スコアリング基準!$C$20,IF(IF($N1912&lt;&gt;"",$N1912,$M1912)&gt;=スコアリング基準!$B$21,スコアリング基準!$C$21,IF(IF($N1912&lt;&gt;"",$N1912,$M1912)&gt;0,スコアリング基準!$C$22,0))))</f>
        <v/>
      </c>
      <c r="T1912" s="4">
        <f>IF($O1912="可",スコアリング基準!$C$23,0)</f>
        <v/>
      </c>
      <c r="U1912" s="4">
        <f>IF(OR(COUNT($K1912:$L1912)&lt;2,$K1912=0),0,IF(ABS($L1912)/$K1912&lt;=スコアリング基準!$B$24,スコアリング基準!$C$24,IF(ABS($L1912)/$K1912&lt;=スコアリング基準!$B$25,スコアリング基準!$C$25,IF(ABS($L1912)/$K1912&lt;=スコアリング基準!$B$26,スコアリング基準!$C$26,0))))</f>
        <v/>
      </c>
      <c r="V1912" s="4">
        <f>IF($P1912="なし",スコアリング基準!$C$27,0)</f>
        <v/>
      </c>
      <c r="W1912" s="4">
        <f>IF($F1912="",0,IF(ISNUMBER($F1912),IF($F1912&lt;=スコアリング基準!$B$28,スコアリング基準!$C$28,スコアリング基準!$C$29),0))</f>
        <v/>
      </c>
      <c r="X1912" s="4">
        <f>IFERROR(VLOOKUP($B1912,スコアリング基準!$A$36:$B$46,2,FALSE),0)</f>
        <v/>
      </c>
      <c r="Y1912" s="4">
        <f>SUM($S1912:$X1912)</f>
        <v/>
      </c>
      <c r="Z1912" s="4">
        <f>IF(COUNT($M1912:$N1912)=0,"データ無",IF($Y1912&gt;=スコアリング基準!$B$30,"S",IF($Y1912&gt;=スコアリング基準!$B$31,"A",IF($Y1912&gt;=スコアリング基準!$B$32,"B","C"))))</f>
        <v/>
      </c>
      <c r="AA1912">
        <f>IFERROR(INDEX(実績DB!$I$3:$I$104,MATCH($B1912&amp;$C1912,実績DB!$J$3:$J$104,0)),"")</f>
        <v/>
      </c>
    </row>
    <row r="1913">
      <c r="A1913" t="n">
        <v>1911</v>
      </c>
      <c r="B1913" t="inlineStr">
        <is>
          <t>東京</t>
        </is>
      </c>
      <c r="C1913" t="inlineStr">
        <is>
          <t>西巣鴨変電所</t>
        </is>
      </c>
      <c r="D1913" t="inlineStr">
        <is>
          <t>東京都</t>
        </is>
      </c>
      <c r="E1913" t="n">
        <v>66</v>
      </c>
      <c r="G1913" s="3" t="n">
        <v>35.734619</v>
      </c>
      <c r="H1913" s="3" t="n">
        <v>139.728079</v>
      </c>
      <c r="I1913" t="inlineStr">
        <is>
          <t>OSM実測</t>
        </is>
      </c>
      <c r="J1913" t="n">
        <v>47</v>
      </c>
      <c r="K1913" t="n">
        <v>49</v>
      </c>
      <c r="L1913" t="n">
        <v>-35</v>
      </c>
      <c r="M1913" t="n">
        <v>14</v>
      </c>
      <c r="N1913" t="n">
        <v>0</v>
      </c>
      <c r="O1913" t="inlineStr">
        <is>
          <t>不可 #3</t>
        </is>
      </c>
      <c r="P1913" t="inlineStr">
        <is>
          <t>有り</t>
        </is>
      </c>
      <c r="R1913" s="4">
        <f>IF(COUNT($M1913:$N1913)=0,"",IF(AND(IF($N1913&lt;&gt;"",$N1913,$M1913)&lt;=0,$O1913&lt;&gt;"可"),"警告",""))</f>
        <v/>
      </c>
      <c r="S1913" s="4">
        <f>IF(COUNT($M1913:$N1913)=0,0,IF(IF($N1913&lt;&gt;"",$N1913,$M1913)&gt;=スコアリング基準!$B$20,スコアリング基準!$C$20,IF(IF($N1913&lt;&gt;"",$N1913,$M1913)&gt;=スコアリング基準!$B$21,スコアリング基準!$C$21,IF(IF($N1913&lt;&gt;"",$N1913,$M1913)&gt;0,スコアリング基準!$C$22,0))))</f>
        <v/>
      </c>
      <c r="T1913" s="4">
        <f>IF($O1913="可",スコアリング基準!$C$23,0)</f>
        <v/>
      </c>
      <c r="U1913" s="4">
        <f>IF(OR(COUNT($K1913:$L1913)&lt;2,$K1913=0),0,IF(ABS($L1913)/$K1913&lt;=スコアリング基準!$B$24,スコアリング基準!$C$24,IF(ABS($L1913)/$K1913&lt;=スコアリング基準!$B$25,スコアリング基準!$C$25,IF(ABS($L1913)/$K1913&lt;=スコアリング基準!$B$26,スコアリング基準!$C$26,0))))</f>
        <v/>
      </c>
      <c r="V1913" s="4">
        <f>IF($P1913="なし",スコアリング基準!$C$27,0)</f>
        <v/>
      </c>
      <c r="W1913" s="4">
        <f>IF($F1913="",0,IF(ISNUMBER($F1913),IF($F1913&lt;=スコアリング基準!$B$28,スコアリング基準!$C$28,スコアリング基準!$C$29),0))</f>
        <v/>
      </c>
      <c r="X1913" s="4">
        <f>IFERROR(VLOOKUP($B1913,スコアリング基準!$A$36:$B$46,2,FALSE),0)</f>
        <v/>
      </c>
      <c r="Y1913" s="4">
        <f>SUM($S1913:$X1913)</f>
        <v/>
      </c>
      <c r="Z1913" s="4">
        <f>IF(COUNT($M1913:$N1913)=0,"データ無",IF($Y1913&gt;=スコアリング基準!$B$30,"S",IF($Y1913&gt;=スコアリング基準!$B$31,"A",IF($Y1913&gt;=スコアリング基準!$B$32,"B","C"))))</f>
        <v/>
      </c>
      <c r="AA1913">
        <f>IFERROR(INDEX(実績DB!$I$3:$I$104,MATCH($B1913&amp;$C1913,実績DB!$J$3:$J$104,0)),"")</f>
        <v/>
      </c>
    </row>
    <row r="1914">
      <c r="A1914" t="n">
        <v>1912</v>
      </c>
      <c r="B1914" t="inlineStr">
        <is>
          <t>東京</t>
        </is>
      </c>
      <c r="C1914" t="inlineStr">
        <is>
          <t>西成田変電所</t>
        </is>
      </c>
      <c r="D1914" t="inlineStr">
        <is>
          <t>千葉県</t>
        </is>
      </c>
      <c r="E1914" t="n">
        <v>66</v>
      </c>
      <c r="G1914" s="3" t="n">
        <v>35.777497</v>
      </c>
      <c r="H1914" s="3" t="n">
        <v>140.285696</v>
      </c>
      <c r="I1914" t="inlineStr">
        <is>
          <t>OSM実測</t>
        </is>
      </c>
      <c r="J1914" t="n">
        <v>52</v>
      </c>
      <c r="K1914" t="n">
        <v>54</v>
      </c>
      <c r="L1914" t="n">
        <v>-44</v>
      </c>
      <c r="M1914" t="n">
        <v>10</v>
      </c>
      <c r="N1914" t="n">
        <v>0</v>
      </c>
      <c r="O1914" t="inlineStr">
        <is>
          <t>不可 #3</t>
        </is>
      </c>
      <c r="P1914" t="inlineStr">
        <is>
          <t>有り</t>
        </is>
      </c>
      <c r="R1914" s="4">
        <f>IF(COUNT($M1914:$N1914)=0,"",IF(AND(IF($N1914&lt;&gt;"",$N1914,$M1914)&lt;=0,$O1914&lt;&gt;"可"),"警告",""))</f>
        <v/>
      </c>
      <c r="S1914" s="4">
        <f>IF(COUNT($M1914:$N1914)=0,0,IF(IF($N1914&lt;&gt;"",$N1914,$M1914)&gt;=スコアリング基準!$B$20,スコアリング基準!$C$20,IF(IF($N1914&lt;&gt;"",$N1914,$M1914)&gt;=スコアリング基準!$B$21,スコアリング基準!$C$21,IF(IF($N1914&lt;&gt;"",$N1914,$M1914)&gt;0,スコアリング基準!$C$22,0))))</f>
        <v/>
      </c>
      <c r="T1914" s="4">
        <f>IF($O1914="可",スコアリング基準!$C$23,0)</f>
        <v/>
      </c>
      <c r="U1914" s="4">
        <f>IF(OR(COUNT($K1914:$L1914)&lt;2,$K1914=0),0,IF(ABS($L1914)/$K1914&lt;=スコアリング基準!$B$24,スコアリング基準!$C$24,IF(ABS($L1914)/$K1914&lt;=スコアリング基準!$B$25,スコアリング基準!$C$25,IF(ABS($L1914)/$K1914&lt;=スコアリング基準!$B$26,スコアリング基準!$C$26,0))))</f>
        <v/>
      </c>
      <c r="V1914" s="4">
        <f>IF($P1914="なし",スコアリング基準!$C$27,0)</f>
        <v/>
      </c>
      <c r="W1914" s="4">
        <f>IF($F1914="",0,IF(ISNUMBER($F1914),IF($F1914&lt;=スコアリング基準!$B$28,スコアリング基準!$C$28,スコアリング基準!$C$29),0))</f>
        <v/>
      </c>
      <c r="X1914" s="4">
        <f>IFERROR(VLOOKUP($B1914,スコアリング基準!$A$36:$B$46,2,FALSE),0)</f>
        <v/>
      </c>
      <c r="Y1914" s="4">
        <f>SUM($S1914:$X1914)</f>
        <v/>
      </c>
      <c r="Z1914" s="4">
        <f>IF(COUNT($M1914:$N1914)=0,"データ無",IF($Y1914&gt;=スコアリング基準!$B$30,"S",IF($Y1914&gt;=スコアリング基準!$B$31,"A",IF($Y1914&gt;=スコアリング基準!$B$32,"B","C"))))</f>
        <v/>
      </c>
      <c r="AA1914">
        <f>IFERROR(INDEX(実績DB!$I$3:$I$104,MATCH($B1914&amp;$C1914,実績DB!$J$3:$J$104,0)),"")</f>
        <v/>
      </c>
    </row>
    <row r="1915">
      <c r="A1915" t="n">
        <v>1913</v>
      </c>
      <c r="B1915" t="inlineStr">
        <is>
          <t>東京</t>
        </is>
      </c>
      <c r="C1915" t="inlineStr">
        <is>
          <t>西新宿変電所</t>
        </is>
      </c>
      <c r="D1915" t="inlineStr">
        <is>
          <t>東京都</t>
        </is>
      </c>
      <c r="E1915" t="n">
        <v>66</v>
      </c>
      <c r="G1915" s="3" t="n">
        <v>35.692617</v>
      </c>
      <c r="H1915" s="3" t="n">
        <v>139.698595</v>
      </c>
      <c r="I1915" t="inlineStr">
        <is>
          <t>OSM実測</t>
        </is>
      </c>
      <c r="J1915" t="n">
        <v>57</v>
      </c>
      <c r="K1915" t="n">
        <v>59</v>
      </c>
      <c r="L1915" t="n">
        <v>-40</v>
      </c>
      <c r="M1915" t="n">
        <v>19</v>
      </c>
      <c r="N1915" t="n">
        <v>19</v>
      </c>
      <c r="O1915" t="inlineStr">
        <is>
          <t>不可 #3</t>
        </is>
      </c>
      <c r="P1915" t="inlineStr">
        <is>
          <t>なし</t>
        </is>
      </c>
      <c r="R1915" s="4">
        <f>IF(COUNT($M1915:$N1915)=0,"",IF(AND(IF($N1915&lt;&gt;"",$N1915,$M1915)&lt;=0,$O1915&lt;&gt;"可"),"警告",""))</f>
        <v/>
      </c>
      <c r="S1915" s="4">
        <f>IF(COUNT($M1915:$N1915)=0,0,IF(IF($N1915&lt;&gt;"",$N1915,$M1915)&gt;=スコアリング基準!$B$20,スコアリング基準!$C$20,IF(IF($N1915&lt;&gt;"",$N1915,$M1915)&gt;=スコアリング基準!$B$21,スコアリング基準!$C$21,IF(IF($N1915&lt;&gt;"",$N1915,$M1915)&gt;0,スコアリング基準!$C$22,0))))</f>
        <v/>
      </c>
      <c r="T1915" s="4">
        <f>IF($O1915="可",スコアリング基準!$C$23,0)</f>
        <v/>
      </c>
      <c r="U1915" s="4">
        <f>IF(OR(COUNT($K1915:$L1915)&lt;2,$K1915=0),0,IF(ABS($L1915)/$K1915&lt;=スコアリング基準!$B$24,スコアリング基準!$C$24,IF(ABS($L1915)/$K1915&lt;=スコアリング基準!$B$25,スコアリング基準!$C$25,IF(ABS($L1915)/$K1915&lt;=スコアリング基準!$B$26,スコアリング基準!$C$26,0))))</f>
        <v/>
      </c>
      <c r="V1915" s="4">
        <f>IF($P1915="なし",スコアリング基準!$C$27,0)</f>
        <v/>
      </c>
      <c r="W1915" s="4">
        <f>IF($F1915="",0,IF(ISNUMBER($F1915),IF($F1915&lt;=スコアリング基準!$B$28,スコアリング基準!$C$28,スコアリング基準!$C$29),0))</f>
        <v/>
      </c>
      <c r="X1915" s="4">
        <f>IFERROR(VLOOKUP($B1915,スコアリング基準!$A$36:$B$46,2,FALSE),0)</f>
        <v/>
      </c>
      <c r="Y1915" s="4">
        <f>SUM($S1915:$X1915)</f>
        <v/>
      </c>
      <c r="Z1915" s="4">
        <f>IF(COUNT($M1915:$N1915)=0,"データ無",IF($Y1915&gt;=スコアリング基準!$B$30,"S",IF($Y1915&gt;=スコアリング基準!$B$31,"A",IF($Y1915&gt;=スコアリング基準!$B$32,"B","C"))))</f>
        <v/>
      </c>
      <c r="AA1915">
        <f>IFERROR(INDEX(実績DB!$I$3:$I$104,MATCH($B1915&amp;$C1915,実績DB!$J$3:$J$104,0)),"")</f>
        <v/>
      </c>
    </row>
    <row r="1916">
      <c r="A1916" t="n">
        <v>1914</v>
      </c>
      <c r="B1916" t="inlineStr">
        <is>
          <t>東京</t>
        </is>
      </c>
      <c r="C1916" t="inlineStr">
        <is>
          <t>西武高麗変電所</t>
        </is>
      </c>
      <c r="D1916" t="inlineStr">
        <is>
          <t>埼玉県</t>
        </is>
      </c>
      <c r="E1916" t="n">
        <v>66</v>
      </c>
      <c r="G1916" s="3" t="n">
        <v>35.880873</v>
      </c>
      <c r="H1916" s="3" t="n">
        <v>139.306437</v>
      </c>
      <c r="I1916" t="inlineStr">
        <is>
          <t>OSM実測</t>
        </is>
      </c>
      <c r="R1916" s="4">
        <f>IF(COUNT($M1916:$N1916)=0,"",IF(AND(IF($N1916&lt;&gt;"",$N1916,$M1916)&lt;=0,$O1916&lt;&gt;"可"),"警告",""))</f>
        <v/>
      </c>
      <c r="S1916" s="4">
        <f>IF(COUNT($M1916:$N1916)=0,0,IF(IF($N1916&lt;&gt;"",$N1916,$M1916)&gt;=スコアリング基準!$B$20,スコアリング基準!$C$20,IF(IF($N1916&lt;&gt;"",$N1916,$M1916)&gt;=スコアリング基準!$B$21,スコアリング基準!$C$21,IF(IF($N1916&lt;&gt;"",$N1916,$M1916)&gt;0,スコアリング基準!$C$22,0))))</f>
        <v/>
      </c>
      <c r="T1916" s="4">
        <f>IF($O1916="可",スコアリング基準!$C$23,0)</f>
        <v/>
      </c>
      <c r="U1916" s="4">
        <f>IF(OR(COUNT($K1916:$L1916)&lt;2,$K1916=0),0,IF(ABS($L1916)/$K1916&lt;=スコアリング基準!$B$24,スコアリング基準!$C$24,IF(ABS($L1916)/$K1916&lt;=スコアリング基準!$B$25,スコアリング基準!$C$25,IF(ABS($L1916)/$K1916&lt;=スコアリング基準!$B$26,スコアリング基準!$C$26,0))))</f>
        <v/>
      </c>
      <c r="V1916" s="4">
        <f>IF($P1916="なし",スコアリング基準!$C$27,0)</f>
        <v/>
      </c>
      <c r="W1916" s="4">
        <f>IF($F1916="",0,IF(ISNUMBER($F1916),IF($F1916&lt;=スコアリング基準!$B$28,スコアリング基準!$C$28,スコアリング基準!$C$29),0))</f>
        <v/>
      </c>
      <c r="X1916" s="4">
        <f>IFERROR(VLOOKUP($B1916,スコアリング基準!$A$36:$B$46,2,FALSE),0)</f>
        <v/>
      </c>
      <c r="Y1916" s="4">
        <f>SUM($S1916:$X1916)</f>
        <v/>
      </c>
      <c r="Z1916" s="4">
        <f>IF(COUNT($M1916:$N1916)=0,"データ無",IF($Y1916&gt;=スコアリング基準!$B$30,"S",IF($Y1916&gt;=スコアリング基準!$B$31,"A",IF($Y1916&gt;=スコアリング基準!$B$32,"B","C"))))</f>
        <v/>
      </c>
      <c r="AA1916">
        <f>IFERROR(INDEX(実績DB!$I$3:$I$104,MATCH($B1916&amp;$C1916,実績DB!$J$3:$J$104,0)),"")</f>
        <v/>
      </c>
    </row>
    <row r="1917">
      <c r="A1917" t="n">
        <v>1915</v>
      </c>
      <c r="B1917" t="inlineStr">
        <is>
          <t>東京</t>
        </is>
      </c>
      <c r="C1917" t="inlineStr">
        <is>
          <t>西舟渡変電所</t>
        </is>
      </c>
      <c r="D1917" t="inlineStr">
        <is>
          <t>埼玉県</t>
        </is>
      </c>
      <c r="E1917" t="n">
        <v>66</v>
      </c>
      <c r="G1917" s="3" t="n">
        <v>35.793175</v>
      </c>
      <c r="H1917" s="3" t="n">
        <v>139.673885</v>
      </c>
      <c r="I1917" t="inlineStr">
        <is>
          <t>OSM実測</t>
        </is>
      </c>
      <c r="J1917" t="n">
        <v>38</v>
      </c>
      <c r="K1917" t="n">
        <v>39</v>
      </c>
      <c r="L1917" t="n">
        <v>-20</v>
      </c>
      <c r="M1917" t="n">
        <v>19</v>
      </c>
      <c r="N1917" t="n">
        <v>19</v>
      </c>
      <c r="O1917" t="inlineStr">
        <is>
          <t>不可 #3</t>
        </is>
      </c>
      <c r="P1917" t="inlineStr">
        <is>
          <t>なし</t>
        </is>
      </c>
      <c r="R1917" s="4">
        <f>IF(COUNT($M1917:$N1917)=0,"",IF(AND(IF($N1917&lt;&gt;"",$N1917,$M1917)&lt;=0,$O1917&lt;&gt;"可"),"警告",""))</f>
        <v/>
      </c>
      <c r="S1917" s="4">
        <f>IF(COUNT($M1917:$N1917)=0,0,IF(IF($N1917&lt;&gt;"",$N1917,$M1917)&gt;=スコアリング基準!$B$20,スコアリング基準!$C$20,IF(IF($N1917&lt;&gt;"",$N1917,$M1917)&gt;=スコアリング基準!$B$21,スコアリング基準!$C$21,IF(IF($N1917&lt;&gt;"",$N1917,$M1917)&gt;0,スコアリング基準!$C$22,0))))</f>
        <v/>
      </c>
      <c r="T1917" s="4">
        <f>IF($O1917="可",スコアリング基準!$C$23,0)</f>
        <v/>
      </c>
      <c r="U1917" s="4">
        <f>IF(OR(COUNT($K1917:$L1917)&lt;2,$K1917=0),0,IF(ABS($L1917)/$K1917&lt;=スコアリング基準!$B$24,スコアリング基準!$C$24,IF(ABS($L1917)/$K1917&lt;=スコアリング基準!$B$25,スコアリング基準!$C$25,IF(ABS($L1917)/$K1917&lt;=スコアリング基準!$B$26,スコアリング基準!$C$26,0))))</f>
        <v/>
      </c>
      <c r="V1917" s="4">
        <f>IF($P1917="なし",スコアリング基準!$C$27,0)</f>
        <v/>
      </c>
      <c r="W1917" s="4">
        <f>IF($F1917="",0,IF(ISNUMBER($F1917),IF($F1917&lt;=スコアリング基準!$B$28,スコアリング基準!$C$28,スコアリング基準!$C$29),0))</f>
        <v/>
      </c>
      <c r="X1917" s="4">
        <f>IFERROR(VLOOKUP($B1917,スコアリング基準!$A$36:$B$46,2,FALSE),0)</f>
        <v/>
      </c>
      <c r="Y1917" s="4">
        <f>SUM($S1917:$X1917)</f>
        <v/>
      </c>
      <c r="Z1917" s="4">
        <f>IF(COUNT($M1917:$N1917)=0,"データ無",IF($Y1917&gt;=スコアリング基準!$B$30,"S",IF($Y1917&gt;=スコアリング基準!$B$31,"A",IF($Y1917&gt;=スコアリング基準!$B$32,"B","C"))))</f>
        <v/>
      </c>
      <c r="AA1917">
        <f>IFERROR(INDEX(実績DB!$I$3:$I$104,MATCH($B1917&amp;$C1917,実績DB!$J$3:$J$104,0)),"")</f>
        <v/>
      </c>
    </row>
    <row r="1918">
      <c r="A1918" t="n">
        <v>1916</v>
      </c>
      <c r="B1918" t="inlineStr">
        <is>
          <t>東京</t>
        </is>
      </c>
      <c r="C1918" t="inlineStr">
        <is>
          <t>西草加変電所</t>
        </is>
      </c>
      <c r="D1918" t="inlineStr">
        <is>
          <t>埼玉県</t>
        </is>
      </c>
      <c r="E1918" t="n">
        <v>66</v>
      </c>
      <c r="G1918" s="3" t="n">
        <v>35.823817</v>
      </c>
      <c r="H1918" s="3" t="n">
        <v>139.792138</v>
      </c>
      <c r="I1918" t="inlineStr">
        <is>
          <t>OSM実測</t>
        </is>
      </c>
      <c r="J1918" t="n">
        <v>57</v>
      </c>
      <c r="K1918" t="n">
        <v>59</v>
      </c>
      <c r="L1918" t="n">
        <v>-40</v>
      </c>
      <c r="M1918" t="n">
        <v>19</v>
      </c>
      <c r="N1918" t="n">
        <v>0</v>
      </c>
      <c r="O1918" t="inlineStr">
        <is>
          <t>不可 #3</t>
        </is>
      </c>
      <c r="P1918" t="inlineStr">
        <is>
          <t>有り</t>
        </is>
      </c>
      <c r="R1918" s="4">
        <f>IF(COUNT($M1918:$N1918)=0,"",IF(AND(IF($N1918&lt;&gt;"",$N1918,$M1918)&lt;=0,$O1918&lt;&gt;"可"),"警告",""))</f>
        <v/>
      </c>
      <c r="S1918" s="4">
        <f>IF(COUNT($M1918:$N1918)=0,0,IF(IF($N1918&lt;&gt;"",$N1918,$M1918)&gt;=スコアリング基準!$B$20,スコアリング基準!$C$20,IF(IF($N1918&lt;&gt;"",$N1918,$M1918)&gt;=スコアリング基準!$B$21,スコアリング基準!$C$21,IF(IF($N1918&lt;&gt;"",$N1918,$M1918)&gt;0,スコアリング基準!$C$22,0))))</f>
        <v/>
      </c>
      <c r="T1918" s="4">
        <f>IF($O1918="可",スコアリング基準!$C$23,0)</f>
        <v/>
      </c>
      <c r="U1918" s="4">
        <f>IF(OR(COUNT($K1918:$L1918)&lt;2,$K1918=0),0,IF(ABS($L1918)/$K1918&lt;=スコアリング基準!$B$24,スコアリング基準!$C$24,IF(ABS($L1918)/$K1918&lt;=スコアリング基準!$B$25,スコアリング基準!$C$25,IF(ABS($L1918)/$K1918&lt;=スコアリング基準!$B$26,スコアリング基準!$C$26,0))))</f>
        <v/>
      </c>
      <c r="V1918" s="4">
        <f>IF($P1918="なし",スコアリング基準!$C$27,0)</f>
        <v/>
      </c>
      <c r="W1918" s="4">
        <f>IF($F1918="",0,IF(ISNUMBER($F1918),IF($F1918&lt;=スコアリング基準!$B$28,スコアリング基準!$C$28,スコアリング基準!$C$29),0))</f>
        <v/>
      </c>
      <c r="X1918" s="4">
        <f>IFERROR(VLOOKUP($B1918,スコアリング基準!$A$36:$B$46,2,FALSE),0)</f>
        <v/>
      </c>
      <c r="Y1918" s="4">
        <f>SUM($S1918:$X1918)</f>
        <v/>
      </c>
      <c r="Z1918" s="4">
        <f>IF(COUNT($M1918:$N1918)=0,"データ無",IF($Y1918&gt;=スコアリング基準!$B$30,"S",IF($Y1918&gt;=スコアリング基準!$B$31,"A",IF($Y1918&gt;=スコアリング基準!$B$32,"B","C"))))</f>
        <v/>
      </c>
      <c r="AA1918">
        <f>IFERROR(INDEX(実績DB!$I$3:$I$104,MATCH($B1918&amp;$C1918,実績DB!$J$3:$J$104,0)),"")</f>
        <v/>
      </c>
    </row>
    <row r="1919">
      <c r="A1919" t="n">
        <v>1917</v>
      </c>
      <c r="B1919" t="inlineStr">
        <is>
          <t>東京</t>
        </is>
      </c>
      <c r="C1919" t="inlineStr">
        <is>
          <t>西蕨変電所</t>
        </is>
      </c>
      <c r="D1919" t="inlineStr">
        <is>
          <t>埼玉県</t>
        </is>
      </c>
      <c r="E1919" t="n">
        <v>66</v>
      </c>
      <c r="G1919" s="3" t="n">
        <v>35.823022</v>
      </c>
      <c r="H1919" s="3" t="n">
        <v>139.675677</v>
      </c>
      <c r="I1919" t="inlineStr">
        <is>
          <t>OSM実測</t>
        </is>
      </c>
      <c r="J1919" t="n">
        <v>57</v>
      </c>
      <c r="K1919" t="n">
        <v>59</v>
      </c>
      <c r="L1919" t="n">
        <v>-40</v>
      </c>
      <c r="M1919" t="n">
        <v>19</v>
      </c>
      <c r="N1919" t="n">
        <v>0</v>
      </c>
      <c r="O1919" t="inlineStr">
        <is>
          <t>不可 #3</t>
        </is>
      </c>
      <c r="P1919" t="inlineStr">
        <is>
          <t>有り</t>
        </is>
      </c>
      <c r="R1919" s="4">
        <f>IF(COUNT($M1919:$N1919)=0,"",IF(AND(IF($N1919&lt;&gt;"",$N1919,$M1919)&lt;=0,$O1919&lt;&gt;"可"),"警告",""))</f>
        <v/>
      </c>
      <c r="S1919" s="4">
        <f>IF(COUNT($M1919:$N1919)=0,0,IF(IF($N1919&lt;&gt;"",$N1919,$M1919)&gt;=スコアリング基準!$B$20,スコアリング基準!$C$20,IF(IF($N1919&lt;&gt;"",$N1919,$M1919)&gt;=スコアリング基準!$B$21,スコアリング基準!$C$21,IF(IF($N1919&lt;&gt;"",$N1919,$M1919)&gt;0,スコアリング基準!$C$22,0))))</f>
        <v/>
      </c>
      <c r="T1919" s="4">
        <f>IF($O1919="可",スコアリング基準!$C$23,0)</f>
        <v/>
      </c>
      <c r="U1919" s="4">
        <f>IF(OR(COUNT($K1919:$L1919)&lt;2,$K1919=0),0,IF(ABS($L1919)/$K1919&lt;=スコアリング基準!$B$24,スコアリング基準!$C$24,IF(ABS($L1919)/$K1919&lt;=スコアリング基準!$B$25,スコアリング基準!$C$25,IF(ABS($L1919)/$K1919&lt;=スコアリング基準!$B$26,スコアリング基準!$C$26,0))))</f>
        <v/>
      </c>
      <c r="V1919" s="4">
        <f>IF($P1919="なし",スコアリング基準!$C$27,0)</f>
        <v/>
      </c>
      <c r="W1919" s="4">
        <f>IF($F1919="",0,IF(ISNUMBER($F1919),IF($F1919&lt;=スコアリング基準!$B$28,スコアリング基準!$C$28,スコアリング基準!$C$29),0))</f>
        <v/>
      </c>
      <c r="X1919" s="4">
        <f>IFERROR(VLOOKUP($B1919,スコアリング基準!$A$36:$B$46,2,FALSE),0)</f>
        <v/>
      </c>
      <c r="Y1919" s="4">
        <f>SUM($S1919:$X1919)</f>
        <v/>
      </c>
      <c r="Z1919" s="4">
        <f>IF(COUNT($M1919:$N1919)=0,"データ無",IF($Y1919&gt;=スコアリング基準!$B$30,"S",IF($Y1919&gt;=スコアリング基準!$B$31,"A",IF($Y1919&gt;=スコアリング基準!$B$32,"B","C"))))</f>
        <v/>
      </c>
      <c r="AA1919">
        <f>IFERROR(INDEX(実績DB!$I$3:$I$104,MATCH($B1919&amp;$C1919,実績DB!$J$3:$J$104,0)),"")</f>
        <v/>
      </c>
    </row>
    <row r="1920">
      <c r="A1920" t="n">
        <v>1918</v>
      </c>
      <c r="B1920" t="inlineStr">
        <is>
          <t>東京</t>
        </is>
      </c>
      <c r="C1920" t="inlineStr">
        <is>
          <t>西袋変電所</t>
        </is>
      </c>
      <c r="D1920" t="inlineStr">
        <is>
          <t>埼玉県</t>
        </is>
      </c>
      <c r="E1920" t="n">
        <v>66</v>
      </c>
      <c r="G1920" s="3" t="n">
        <v>35.818484</v>
      </c>
      <c r="H1920" s="3" t="n">
        <v>139.825614</v>
      </c>
      <c r="I1920" t="inlineStr">
        <is>
          <t>OSM実測</t>
        </is>
      </c>
      <c r="J1920" t="n">
        <v>57</v>
      </c>
      <c r="K1920" t="n">
        <v>59</v>
      </c>
      <c r="L1920" t="n">
        <v>-40</v>
      </c>
      <c r="M1920" t="n">
        <v>19</v>
      </c>
      <c r="N1920" t="n">
        <v>0</v>
      </c>
      <c r="O1920" t="inlineStr">
        <is>
          <t>不可 #3</t>
        </is>
      </c>
      <c r="P1920" t="inlineStr">
        <is>
          <t>有り</t>
        </is>
      </c>
      <c r="R1920" s="4">
        <f>IF(COUNT($M1920:$N1920)=0,"",IF(AND(IF($N1920&lt;&gt;"",$N1920,$M1920)&lt;=0,$O1920&lt;&gt;"可"),"警告",""))</f>
        <v/>
      </c>
      <c r="S1920" s="4">
        <f>IF(COUNT($M1920:$N1920)=0,0,IF(IF($N1920&lt;&gt;"",$N1920,$M1920)&gt;=スコアリング基準!$B$20,スコアリング基準!$C$20,IF(IF($N1920&lt;&gt;"",$N1920,$M1920)&gt;=スコアリング基準!$B$21,スコアリング基準!$C$21,IF(IF($N1920&lt;&gt;"",$N1920,$M1920)&gt;0,スコアリング基準!$C$22,0))))</f>
        <v/>
      </c>
      <c r="T1920" s="4">
        <f>IF($O1920="可",スコアリング基準!$C$23,0)</f>
        <v/>
      </c>
      <c r="U1920" s="4">
        <f>IF(OR(COUNT($K1920:$L1920)&lt;2,$K1920=0),0,IF(ABS($L1920)/$K1920&lt;=スコアリング基準!$B$24,スコアリング基準!$C$24,IF(ABS($L1920)/$K1920&lt;=スコアリング基準!$B$25,スコアリング基準!$C$25,IF(ABS($L1920)/$K1920&lt;=スコアリング基準!$B$26,スコアリング基準!$C$26,0))))</f>
        <v/>
      </c>
      <c r="V1920" s="4">
        <f>IF($P1920="なし",スコアリング基準!$C$27,0)</f>
        <v/>
      </c>
      <c r="W1920" s="4">
        <f>IF($F1920="",0,IF(ISNUMBER($F1920),IF($F1920&lt;=スコアリング基準!$B$28,スコアリング基準!$C$28,スコアリング基準!$C$29),0))</f>
        <v/>
      </c>
      <c r="X1920" s="4">
        <f>IFERROR(VLOOKUP($B1920,スコアリング基準!$A$36:$B$46,2,FALSE),0)</f>
        <v/>
      </c>
      <c r="Y1920" s="4">
        <f>SUM($S1920:$X1920)</f>
        <v/>
      </c>
      <c r="Z1920" s="4">
        <f>IF(COUNT($M1920:$N1920)=0,"データ無",IF($Y1920&gt;=スコアリング基準!$B$30,"S",IF($Y1920&gt;=スコアリング基準!$B$31,"A",IF($Y1920&gt;=スコアリング基準!$B$32,"B","C"))))</f>
        <v/>
      </c>
      <c r="AA1920">
        <f>IFERROR(INDEX(実績DB!$I$3:$I$104,MATCH($B1920&amp;$C1920,実績DB!$J$3:$J$104,0)),"")</f>
        <v/>
      </c>
    </row>
    <row r="1921">
      <c r="A1921" t="n">
        <v>1919</v>
      </c>
      <c r="B1921" t="inlineStr">
        <is>
          <t>東京</t>
        </is>
      </c>
      <c r="C1921" t="inlineStr">
        <is>
          <t>見川変電所</t>
        </is>
      </c>
      <c r="D1921" t="inlineStr">
        <is>
          <t>茨城県</t>
        </is>
      </c>
      <c r="E1921" t="n">
        <v>66</v>
      </c>
      <c r="G1921" s="3" t="n">
        <v>36.35464</v>
      </c>
      <c r="H1921" s="3" t="n">
        <v>140.434423</v>
      </c>
      <c r="I1921" t="inlineStr">
        <is>
          <t>OSM実測</t>
        </is>
      </c>
      <c r="J1921" t="n">
        <v>57</v>
      </c>
      <c r="K1921" t="n">
        <v>59</v>
      </c>
      <c r="L1921" t="n">
        <v>-55</v>
      </c>
      <c r="M1921" t="n">
        <v>4</v>
      </c>
      <c r="N1921" t="n">
        <v>0</v>
      </c>
      <c r="O1921" t="inlineStr">
        <is>
          <t>不可 #3</t>
        </is>
      </c>
      <c r="P1921" t="inlineStr">
        <is>
          <t>有り</t>
        </is>
      </c>
      <c r="R1921" s="4">
        <f>IF(COUNT($M1921:$N1921)=0,"",IF(AND(IF($N1921&lt;&gt;"",$N1921,$M1921)&lt;=0,$O1921&lt;&gt;"可"),"警告",""))</f>
        <v/>
      </c>
      <c r="S1921" s="4">
        <f>IF(COUNT($M1921:$N1921)=0,0,IF(IF($N1921&lt;&gt;"",$N1921,$M1921)&gt;=スコアリング基準!$B$20,スコアリング基準!$C$20,IF(IF($N1921&lt;&gt;"",$N1921,$M1921)&gt;=スコアリング基準!$B$21,スコアリング基準!$C$21,IF(IF($N1921&lt;&gt;"",$N1921,$M1921)&gt;0,スコアリング基準!$C$22,0))))</f>
        <v/>
      </c>
      <c r="T1921" s="4">
        <f>IF($O1921="可",スコアリング基準!$C$23,0)</f>
        <v/>
      </c>
      <c r="U1921" s="4">
        <f>IF(OR(COUNT($K1921:$L1921)&lt;2,$K1921=0),0,IF(ABS($L1921)/$K1921&lt;=スコアリング基準!$B$24,スコアリング基準!$C$24,IF(ABS($L1921)/$K1921&lt;=スコアリング基準!$B$25,スコアリング基準!$C$25,IF(ABS($L1921)/$K1921&lt;=スコアリング基準!$B$26,スコアリング基準!$C$26,0))))</f>
        <v/>
      </c>
      <c r="V1921" s="4">
        <f>IF($P1921="なし",スコアリング基準!$C$27,0)</f>
        <v/>
      </c>
      <c r="W1921" s="4">
        <f>IF($F1921="",0,IF(ISNUMBER($F1921),IF($F1921&lt;=スコアリング基準!$B$28,スコアリング基準!$C$28,スコアリング基準!$C$29),0))</f>
        <v/>
      </c>
      <c r="X1921" s="4">
        <f>IFERROR(VLOOKUP($B1921,スコアリング基準!$A$36:$B$46,2,FALSE),0)</f>
        <v/>
      </c>
      <c r="Y1921" s="4">
        <f>SUM($S1921:$X1921)</f>
        <v/>
      </c>
      <c r="Z1921" s="4">
        <f>IF(COUNT($M1921:$N1921)=0,"データ無",IF($Y1921&gt;=スコアリング基準!$B$30,"S",IF($Y1921&gt;=スコアリング基準!$B$31,"A",IF($Y1921&gt;=スコアリング基準!$B$32,"B","C"))))</f>
        <v/>
      </c>
      <c r="AA1921">
        <f>IFERROR(INDEX(実績DB!$I$3:$I$104,MATCH($B1921&amp;$C1921,実績DB!$J$3:$J$104,0)),"")</f>
        <v/>
      </c>
    </row>
    <row r="1922">
      <c r="A1922" t="n">
        <v>1920</v>
      </c>
      <c r="B1922" t="inlineStr">
        <is>
          <t>東京</t>
        </is>
      </c>
      <c r="C1922" t="inlineStr">
        <is>
          <t>角崎変電所</t>
        </is>
      </c>
      <c r="D1922" t="inlineStr">
        <is>
          <t>茨城県</t>
        </is>
      </c>
      <c r="E1922" t="n">
        <v>66</v>
      </c>
      <c r="G1922" s="3" t="n">
        <v>35.907442</v>
      </c>
      <c r="H1922" s="3" t="n">
        <v>140.289515</v>
      </c>
      <c r="I1922" t="inlineStr">
        <is>
          <t>OSM実測</t>
        </is>
      </c>
      <c r="J1922" t="n">
        <v>47</v>
      </c>
      <c r="K1922" t="n">
        <v>49</v>
      </c>
      <c r="L1922" t="n">
        <v>-49</v>
      </c>
      <c r="M1922" t="n">
        <v>0</v>
      </c>
      <c r="N1922" t="n">
        <v>0</v>
      </c>
      <c r="O1922" t="inlineStr">
        <is>
          <t>不可 #3</t>
        </is>
      </c>
      <c r="P1922" t="inlineStr">
        <is>
          <t>有り</t>
        </is>
      </c>
      <c r="R1922" s="4">
        <f>IF(COUNT($M1922:$N1922)=0,"",IF(AND(IF($N1922&lt;&gt;"",$N1922,$M1922)&lt;=0,$O1922&lt;&gt;"可"),"警告",""))</f>
        <v/>
      </c>
      <c r="S1922" s="4">
        <f>IF(COUNT($M1922:$N1922)=0,0,IF(IF($N1922&lt;&gt;"",$N1922,$M1922)&gt;=スコアリング基準!$B$20,スコアリング基準!$C$20,IF(IF($N1922&lt;&gt;"",$N1922,$M1922)&gt;=スコアリング基準!$B$21,スコアリング基準!$C$21,IF(IF($N1922&lt;&gt;"",$N1922,$M1922)&gt;0,スコアリング基準!$C$22,0))))</f>
        <v/>
      </c>
      <c r="T1922" s="4">
        <f>IF($O1922="可",スコアリング基準!$C$23,0)</f>
        <v/>
      </c>
      <c r="U1922" s="4">
        <f>IF(OR(COUNT($K1922:$L1922)&lt;2,$K1922=0),0,IF(ABS($L1922)/$K1922&lt;=スコアリング基準!$B$24,スコアリング基準!$C$24,IF(ABS($L1922)/$K1922&lt;=スコアリング基準!$B$25,スコアリング基準!$C$25,IF(ABS($L1922)/$K1922&lt;=スコアリング基準!$B$26,スコアリング基準!$C$26,0))))</f>
        <v/>
      </c>
      <c r="V1922" s="4">
        <f>IF($P1922="なし",スコアリング基準!$C$27,0)</f>
        <v/>
      </c>
      <c r="W1922" s="4">
        <f>IF($F1922="",0,IF(ISNUMBER($F1922),IF($F1922&lt;=スコアリング基準!$B$28,スコアリング基準!$C$28,スコアリング基準!$C$29),0))</f>
        <v/>
      </c>
      <c r="X1922" s="4">
        <f>IFERROR(VLOOKUP($B1922,スコアリング基準!$A$36:$B$46,2,FALSE),0)</f>
        <v/>
      </c>
      <c r="Y1922" s="4">
        <f>SUM($S1922:$X1922)</f>
        <v/>
      </c>
      <c r="Z1922" s="4">
        <f>IF(COUNT($M1922:$N1922)=0,"データ無",IF($Y1922&gt;=スコアリング基準!$B$30,"S",IF($Y1922&gt;=スコアリング基準!$B$31,"A",IF($Y1922&gt;=スコアリング基準!$B$32,"B","C"))))</f>
        <v/>
      </c>
      <c r="AA1922">
        <f>IFERROR(INDEX(実績DB!$I$3:$I$104,MATCH($B1922&amp;$C1922,実績DB!$J$3:$J$104,0)),"")</f>
        <v/>
      </c>
    </row>
    <row r="1923">
      <c r="A1923" t="n">
        <v>1921</v>
      </c>
      <c r="B1923" t="inlineStr">
        <is>
          <t>東京</t>
        </is>
      </c>
      <c r="C1923" t="inlineStr">
        <is>
          <t>調布変電所</t>
        </is>
      </c>
      <c r="D1923" t="inlineStr">
        <is>
          <t>東京都</t>
        </is>
      </c>
      <c r="E1923" t="n">
        <v>66</v>
      </c>
      <c r="G1923" s="3" t="n">
        <v>35.670338</v>
      </c>
      <c r="H1923" s="3" t="n">
        <v>139.555972</v>
      </c>
      <c r="I1923" t="inlineStr">
        <is>
          <t>OSM実測</t>
        </is>
      </c>
      <c r="J1923" t="n">
        <v>57</v>
      </c>
      <c r="K1923" t="n">
        <v>59</v>
      </c>
      <c r="L1923" t="n">
        <v>-40</v>
      </c>
      <c r="M1923" t="n">
        <v>19</v>
      </c>
      <c r="N1923" t="n">
        <v>19</v>
      </c>
      <c r="O1923" t="inlineStr">
        <is>
          <t>不可 #3</t>
        </is>
      </c>
      <c r="P1923" t="inlineStr">
        <is>
          <t>なし</t>
        </is>
      </c>
      <c r="R1923" s="4">
        <f>IF(COUNT($M1923:$N1923)=0,"",IF(AND(IF($N1923&lt;&gt;"",$N1923,$M1923)&lt;=0,$O1923&lt;&gt;"可"),"警告",""))</f>
        <v/>
      </c>
      <c r="S1923" s="4">
        <f>IF(COUNT($M1923:$N1923)=0,0,IF(IF($N1923&lt;&gt;"",$N1923,$M1923)&gt;=スコアリング基準!$B$20,スコアリング基準!$C$20,IF(IF($N1923&lt;&gt;"",$N1923,$M1923)&gt;=スコアリング基準!$B$21,スコアリング基準!$C$21,IF(IF($N1923&lt;&gt;"",$N1923,$M1923)&gt;0,スコアリング基準!$C$22,0))))</f>
        <v/>
      </c>
      <c r="T1923" s="4">
        <f>IF($O1923="可",スコアリング基準!$C$23,0)</f>
        <v/>
      </c>
      <c r="U1923" s="4">
        <f>IF(OR(COUNT($K1923:$L1923)&lt;2,$K1923=0),0,IF(ABS($L1923)/$K1923&lt;=スコアリング基準!$B$24,スコアリング基準!$C$24,IF(ABS($L1923)/$K1923&lt;=スコアリング基準!$B$25,スコアリング基準!$C$25,IF(ABS($L1923)/$K1923&lt;=スコアリング基準!$B$26,スコアリング基準!$C$26,0))))</f>
        <v/>
      </c>
      <c r="V1923" s="4">
        <f>IF($P1923="なし",スコアリング基準!$C$27,0)</f>
        <v/>
      </c>
      <c r="W1923" s="4">
        <f>IF($F1923="",0,IF(ISNUMBER($F1923),IF($F1923&lt;=スコアリング基準!$B$28,スコアリング基準!$C$28,スコアリング基準!$C$29),0))</f>
        <v/>
      </c>
      <c r="X1923" s="4">
        <f>IFERROR(VLOOKUP($B1923,スコアリング基準!$A$36:$B$46,2,FALSE),0)</f>
        <v/>
      </c>
      <c r="Y1923" s="4">
        <f>SUM($S1923:$X1923)</f>
        <v/>
      </c>
      <c r="Z1923" s="4">
        <f>IF(COUNT($M1923:$N1923)=0,"データ無",IF($Y1923&gt;=スコアリング基準!$B$30,"S",IF($Y1923&gt;=スコアリング基準!$B$31,"A",IF($Y1923&gt;=スコアリング基準!$B$32,"B","C"))))</f>
        <v/>
      </c>
      <c r="AA1923">
        <f>IFERROR(INDEX(実績DB!$I$3:$I$104,MATCH($B1923&amp;$C1923,実績DB!$J$3:$J$104,0)),"")</f>
        <v/>
      </c>
    </row>
    <row r="1924">
      <c r="A1924" t="n">
        <v>1922</v>
      </c>
      <c r="B1924" t="inlineStr">
        <is>
          <t>東京</t>
        </is>
      </c>
      <c r="C1924" t="inlineStr">
        <is>
          <t>諸川変電所</t>
        </is>
      </c>
      <c r="D1924" t="inlineStr">
        <is>
          <t>茨城県</t>
        </is>
      </c>
      <c r="E1924" t="n">
        <v>66</v>
      </c>
      <c r="G1924" s="3" t="n">
        <v>36.19713</v>
      </c>
      <c r="H1924" s="3" t="n">
        <v>139.814372</v>
      </c>
      <c r="I1924" t="inlineStr">
        <is>
          <t>OSM実測</t>
        </is>
      </c>
      <c r="J1924" t="n">
        <v>52</v>
      </c>
      <c r="K1924" t="n">
        <v>54</v>
      </c>
      <c r="L1924" t="n">
        <v>-54</v>
      </c>
      <c r="M1924" t="n">
        <v>0</v>
      </c>
      <c r="N1924" t="n">
        <v>0</v>
      </c>
      <c r="O1924" t="inlineStr">
        <is>
          <t>不可 #3</t>
        </is>
      </c>
      <c r="P1924" t="inlineStr">
        <is>
          <t>有り</t>
        </is>
      </c>
      <c r="R1924" s="4">
        <f>IF(COUNT($M1924:$N1924)=0,"",IF(AND(IF($N1924&lt;&gt;"",$N1924,$M1924)&lt;=0,$O1924&lt;&gt;"可"),"警告",""))</f>
        <v/>
      </c>
      <c r="S1924" s="4">
        <f>IF(COUNT($M1924:$N1924)=0,0,IF(IF($N1924&lt;&gt;"",$N1924,$M1924)&gt;=スコアリング基準!$B$20,スコアリング基準!$C$20,IF(IF($N1924&lt;&gt;"",$N1924,$M1924)&gt;=スコアリング基準!$B$21,スコアリング基準!$C$21,IF(IF($N1924&lt;&gt;"",$N1924,$M1924)&gt;0,スコアリング基準!$C$22,0))))</f>
        <v/>
      </c>
      <c r="T1924" s="4">
        <f>IF($O1924="可",スコアリング基準!$C$23,0)</f>
        <v/>
      </c>
      <c r="U1924" s="4">
        <f>IF(OR(COUNT($K1924:$L1924)&lt;2,$K1924=0),0,IF(ABS($L1924)/$K1924&lt;=スコアリング基準!$B$24,スコアリング基準!$C$24,IF(ABS($L1924)/$K1924&lt;=スコアリング基準!$B$25,スコアリング基準!$C$25,IF(ABS($L1924)/$K1924&lt;=スコアリング基準!$B$26,スコアリング基準!$C$26,0))))</f>
        <v/>
      </c>
      <c r="V1924" s="4">
        <f>IF($P1924="なし",スコアリング基準!$C$27,0)</f>
        <v/>
      </c>
      <c r="W1924" s="4">
        <f>IF($F1924="",0,IF(ISNUMBER($F1924),IF($F1924&lt;=スコアリング基準!$B$28,スコアリング基準!$C$28,スコアリング基準!$C$29),0))</f>
        <v/>
      </c>
      <c r="X1924" s="4">
        <f>IFERROR(VLOOKUP($B1924,スコアリング基準!$A$36:$B$46,2,FALSE),0)</f>
        <v/>
      </c>
      <c r="Y1924" s="4">
        <f>SUM($S1924:$X1924)</f>
        <v/>
      </c>
      <c r="Z1924" s="4">
        <f>IF(COUNT($M1924:$N1924)=0,"データ無",IF($Y1924&gt;=スコアリング基準!$B$30,"S",IF($Y1924&gt;=スコアリング基準!$B$31,"A",IF($Y1924&gt;=スコアリング基準!$B$32,"B","C"))))</f>
        <v/>
      </c>
      <c r="AA1924">
        <f>IFERROR(INDEX(実績DB!$I$3:$I$104,MATCH($B1924&amp;$C1924,実績DB!$J$3:$J$104,0)),"")</f>
        <v/>
      </c>
    </row>
    <row r="1925">
      <c r="A1925" t="n">
        <v>1923</v>
      </c>
      <c r="B1925" t="inlineStr">
        <is>
          <t>東京</t>
        </is>
      </c>
      <c r="C1925" t="inlineStr">
        <is>
          <t>谷原変電所</t>
        </is>
      </c>
      <c r="D1925" t="inlineStr">
        <is>
          <t>埼玉県</t>
        </is>
      </c>
      <c r="E1925" t="n">
        <v>66</v>
      </c>
      <c r="G1925" s="3" t="n">
        <v>35.750356</v>
      </c>
      <c r="H1925" s="3" t="n">
        <v>139.621384</v>
      </c>
      <c r="I1925" t="inlineStr">
        <is>
          <t>OSM実測</t>
        </is>
      </c>
      <c r="J1925" t="n">
        <v>57</v>
      </c>
      <c r="K1925" t="n">
        <v>59</v>
      </c>
      <c r="L1925" t="n">
        <v>-40</v>
      </c>
      <c r="M1925" t="n">
        <v>19</v>
      </c>
      <c r="N1925" t="n">
        <v>19</v>
      </c>
      <c r="O1925" t="inlineStr">
        <is>
          <t>不可 #3</t>
        </is>
      </c>
      <c r="P1925" t="inlineStr">
        <is>
          <t>なし</t>
        </is>
      </c>
      <c r="R1925" s="4">
        <f>IF(COUNT($M1925:$N1925)=0,"",IF(AND(IF($N1925&lt;&gt;"",$N1925,$M1925)&lt;=0,$O1925&lt;&gt;"可"),"警告",""))</f>
        <v/>
      </c>
      <c r="S1925" s="4">
        <f>IF(COUNT($M1925:$N1925)=0,0,IF(IF($N1925&lt;&gt;"",$N1925,$M1925)&gt;=スコアリング基準!$B$20,スコアリング基準!$C$20,IF(IF($N1925&lt;&gt;"",$N1925,$M1925)&gt;=スコアリング基準!$B$21,スコアリング基準!$C$21,IF(IF($N1925&lt;&gt;"",$N1925,$M1925)&gt;0,スコアリング基準!$C$22,0))))</f>
        <v/>
      </c>
      <c r="T1925" s="4">
        <f>IF($O1925="可",スコアリング基準!$C$23,0)</f>
        <v/>
      </c>
      <c r="U1925" s="4">
        <f>IF(OR(COUNT($K1925:$L1925)&lt;2,$K1925=0),0,IF(ABS($L1925)/$K1925&lt;=スコアリング基準!$B$24,スコアリング基準!$C$24,IF(ABS($L1925)/$K1925&lt;=スコアリング基準!$B$25,スコアリング基準!$C$25,IF(ABS($L1925)/$K1925&lt;=スコアリング基準!$B$26,スコアリング基準!$C$26,0))))</f>
        <v/>
      </c>
      <c r="V1925" s="4">
        <f>IF($P1925="なし",スコアリング基準!$C$27,0)</f>
        <v/>
      </c>
      <c r="W1925" s="4">
        <f>IF($F1925="",0,IF(ISNUMBER($F1925),IF($F1925&lt;=スコアリング基準!$B$28,スコアリング基準!$C$28,スコアリング基準!$C$29),0))</f>
        <v/>
      </c>
      <c r="X1925" s="4">
        <f>IFERROR(VLOOKUP($B1925,スコアリング基準!$A$36:$B$46,2,FALSE),0)</f>
        <v/>
      </c>
      <c r="Y1925" s="4">
        <f>SUM($S1925:$X1925)</f>
        <v/>
      </c>
      <c r="Z1925" s="4">
        <f>IF(COUNT($M1925:$N1925)=0,"データ無",IF($Y1925&gt;=スコアリング基準!$B$30,"S",IF($Y1925&gt;=スコアリング基準!$B$31,"A",IF($Y1925&gt;=スコアリング基準!$B$32,"B","C"))))</f>
        <v/>
      </c>
      <c r="AA1925">
        <f>IFERROR(INDEX(実績DB!$I$3:$I$104,MATCH($B1925&amp;$C1925,実績DB!$J$3:$J$104,0)),"")</f>
        <v/>
      </c>
    </row>
    <row r="1926">
      <c r="A1926" t="n">
        <v>1924</v>
      </c>
      <c r="B1926" t="inlineStr">
        <is>
          <t>東京</t>
        </is>
      </c>
      <c r="C1926" t="inlineStr">
        <is>
          <t>谷塚町変電所</t>
        </is>
      </c>
      <c r="D1926" t="inlineStr">
        <is>
          <t>埼玉県</t>
        </is>
      </c>
      <c r="E1926" t="n">
        <v>66</v>
      </c>
      <c r="G1926" s="3" t="n">
        <v>35.807572</v>
      </c>
      <c r="H1926" s="3" t="n">
        <v>139.796404</v>
      </c>
      <c r="I1926" t="inlineStr">
        <is>
          <t>OSM実測</t>
        </is>
      </c>
      <c r="J1926" t="n">
        <v>38</v>
      </c>
      <c r="K1926" t="n">
        <v>39</v>
      </c>
      <c r="L1926" t="n">
        <v>-20</v>
      </c>
      <c r="M1926" t="n">
        <v>19</v>
      </c>
      <c r="N1926" t="n">
        <v>0</v>
      </c>
      <c r="O1926" t="inlineStr">
        <is>
          <t>不可 #3</t>
        </is>
      </c>
      <c r="P1926" t="inlineStr">
        <is>
          <t>有り</t>
        </is>
      </c>
      <c r="R1926" s="4">
        <f>IF(COUNT($M1926:$N1926)=0,"",IF(AND(IF($N1926&lt;&gt;"",$N1926,$M1926)&lt;=0,$O1926&lt;&gt;"可"),"警告",""))</f>
        <v/>
      </c>
      <c r="S1926" s="4">
        <f>IF(COUNT($M1926:$N1926)=0,0,IF(IF($N1926&lt;&gt;"",$N1926,$M1926)&gt;=スコアリング基準!$B$20,スコアリング基準!$C$20,IF(IF($N1926&lt;&gt;"",$N1926,$M1926)&gt;=スコアリング基準!$B$21,スコアリング基準!$C$21,IF(IF($N1926&lt;&gt;"",$N1926,$M1926)&gt;0,スコアリング基準!$C$22,0))))</f>
        <v/>
      </c>
      <c r="T1926" s="4">
        <f>IF($O1926="可",スコアリング基準!$C$23,0)</f>
        <v/>
      </c>
      <c r="U1926" s="4">
        <f>IF(OR(COUNT($K1926:$L1926)&lt;2,$K1926=0),0,IF(ABS($L1926)/$K1926&lt;=スコアリング基準!$B$24,スコアリング基準!$C$24,IF(ABS($L1926)/$K1926&lt;=スコアリング基準!$B$25,スコアリング基準!$C$25,IF(ABS($L1926)/$K1926&lt;=スコアリング基準!$B$26,スコアリング基準!$C$26,0))))</f>
        <v/>
      </c>
      <c r="V1926" s="4">
        <f>IF($P1926="なし",スコアリング基準!$C$27,0)</f>
        <v/>
      </c>
      <c r="W1926" s="4">
        <f>IF($F1926="",0,IF(ISNUMBER($F1926),IF($F1926&lt;=スコアリング基準!$B$28,スコアリング基準!$C$28,スコアリング基準!$C$29),0))</f>
        <v/>
      </c>
      <c r="X1926" s="4">
        <f>IFERROR(VLOOKUP($B1926,スコアリング基準!$A$36:$B$46,2,FALSE),0)</f>
        <v/>
      </c>
      <c r="Y1926" s="4">
        <f>SUM($S1926:$X1926)</f>
        <v/>
      </c>
      <c r="Z1926" s="4">
        <f>IF(COUNT($M1926:$N1926)=0,"データ無",IF($Y1926&gt;=スコアリング基準!$B$30,"S",IF($Y1926&gt;=スコアリング基準!$B$31,"A",IF($Y1926&gt;=スコアリング基準!$B$32,"B","C"))))</f>
        <v/>
      </c>
      <c r="AA1926">
        <f>IFERROR(INDEX(実績DB!$I$3:$I$104,MATCH($B1926&amp;$C1926,実績DB!$J$3:$J$104,0)),"")</f>
        <v/>
      </c>
    </row>
    <row r="1927">
      <c r="A1927" t="n">
        <v>1925</v>
      </c>
      <c r="B1927" t="inlineStr">
        <is>
          <t>東京</t>
        </is>
      </c>
      <c r="C1927" t="inlineStr">
        <is>
          <t>豊里変電所</t>
        </is>
      </c>
      <c r="D1927" t="inlineStr">
        <is>
          <t>茨城県</t>
        </is>
      </c>
      <c r="E1927" t="n">
        <v>66</v>
      </c>
      <c r="G1927" s="3" t="n">
        <v>36.110893</v>
      </c>
      <c r="H1927" s="3" t="n">
        <v>140.00329</v>
      </c>
      <c r="I1927" t="inlineStr">
        <is>
          <t>OSM実測</t>
        </is>
      </c>
      <c r="J1927" t="n">
        <v>38</v>
      </c>
      <c r="K1927" t="n">
        <v>39</v>
      </c>
      <c r="L1927" t="n">
        <v>-35</v>
      </c>
      <c r="M1927" t="n">
        <v>4</v>
      </c>
      <c r="N1927" t="n">
        <v>0</v>
      </c>
      <c r="O1927" t="inlineStr">
        <is>
          <t>不可 #3</t>
        </is>
      </c>
      <c r="P1927" t="inlineStr">
        <is>
          <t>有り</t>
        </is>
      </c>
      <c r="R1927" s="4">
        <f>IF(COUNT($M1927:$N1927)=0,"",IF(AND(IF($N1927&lt;&gt;"",$N1927,$M1927)&lt;=0,$O1927&lt;&gt;"可"),"警告",""))</f>
        <v/>
      </c>
      <c r="S1927" s="4">
        <f>IF(COUNT($M1927:$N1927)=0,0,IF(IF($N1927&lt;&gt;"",$N1927,$M1927)&gt;=スコアリング基準!$B$20,スコアリング基準!$C$20,IF(IF($N1927&lt;&gt;"",$N1927,$M1927)&gt;=スコアリング基準!$B$21,スコアリング基準!$C$21,IF(IF($N1927&lt;&gt;"",$N1927,$M1927)&gt;0,スコアリング基準!$C$22,0))))</f>
        <v/>
      </c>
      <c r="T1927" s="4">
        <f>IF($O1927="可",スコアリング基準!$C$23,0)</f>
        <v/>
      </c>
      <c r="U1927" s="4">
        <f>IF(OR(COUNT($K1927:$L1927)&lt;2,$K1927=0),0,IF(ABS($L1927)/$K1927&lt;=スコアリング基準!$B$24,スコアリング基準!$C$24,IF(ABS($L1927)/$K1927&lt;=スコアリング基準!$B$25,スコアリング基準!$C$25,IF(ABS($L1927)/$K1927&lt;=スコアリング基準!$B$26,スコアリング基準!$C$26,0))))</f>
        <v/>
      </c>
      <c r="V1927" s="4">
        <f>IF($P1927="なし",スコアリング基準!$C$27,0)</f>
        <v/>
      </c>
      <c r="W1927" s="4">
        <f>IF($F1927="",0,IF(ISNUMBER($F1927),IF($F1927&lt;=スコアリング基準!$B$28,スコアリング基準!$C$28,スコアリング基準!$C$29),0))</f>
        <v/>
      </c>
      <c r="X1927" s="4">
        <f>IFERROR(VLOOKUP($B1927,スコアリング基準!$A$36:$B$46,2,FALSE),0)</f>
        <v/>
      </c>
      <c r="Y1927" s="4">
        <f>SUM($S1927:$X1927)</f>
        <v/>
      </c>
      <c r="Z1927" s="4">
        <f>IF(COUNT($M1927:$N1927)=0,"データ無",IF($Y1927&gt;=スコアリング基準!$B$30,"S",IF($Y1927&gt;=スコアリング基準!$B$31,"A",IF($Y1927&gt;=スコアリング基準!$B$32,"B","C"))))</f>
        <v/>
      </c>
      <c r="AA1927">
        <f>IFERROR(INDEX(実績DB!$I$3:$I$104,MATCH($B1927&amp;$C1927,実績DB!$J$3:$J$104,0)),"")</f>
        <v/>
      </c>
    </row>
    <row r="1928">
      <c r="A1928" t="n">
        <v>1926</v>
      </c>
      <c r="B1928" t="inlineStr">
        <is>
          <t>東京</t>
        </is>
      </c>
      <c r="C1928" t="inlineStr">
        <is>
          <t>貝取変電所</t>
        </is>
      </c>
      <c r="D1928" t="inlineStr">
        <is>
          <t>東京都</t>
        </is>
      </c>
      <c r="E1928" t="n">
        <v>66</v>
      </c>
      <c r="G1928" s="3" t="n">
        <v>35.632741</v>
      </c>
      <c r="H1928" s="3" t="n">
        <v>139.437529</v>
      </c>
      <c r="I1928" t="inlineStr">
        <is>
          <t>OSM実測</t>
        </is>
      </c>
      <c r="J1928" t="n">
        <v>52</v>
      </c>
      <c r="K1928" t="n">
        <v>54</v>
      </c>
      <c r="L1928" t="n">
        <v>-40</v>
      </c>
      <c r="M1928" t="n">
        <v>14</v>
      </c>
      <c r="N1928" t="n">
        <v>14</v>
      </c>
      <c r="O1928" t="inlineStr">
        <is>
          <t>不可 #3</t>
        </is>
      </c>
      <c r="P1928" t="inlineStr">
        <is>
          <t>なし</t>
        </is>
      </c>
      <c r="R1928" s="4">
        <f>IF(COUNT($M1928:$N1928)=0,"",IF(AND(IF($N1928&lt;&gt;"",$N1928,$M1928)&lt;=0,$O1928&lt;&gt;"可"),"警告",""))</f>
        <v/>
      </c>
      <c r="S1928" s="4">
        <f>IF(COUNT($M1928:$N1928)=0,0,IF(IF($N1928&lt;&gt;"",$N1928,$M1928)&gt;=スコアリング基準!$B$20,スコアリング基準!$C$20,IF(IF($N1928&lt;&gt;"",$N1928,$M1928)&gt;=スコアリング基準!$B$21,スコアリング基準!$C$21,IF(IF($N1928&lt;&gt;"",$N1928,$M1928)&gt;0,スコアリング基準!$C$22,0))))</f>
        <v/>
      </c>
      <c r="T1928" s="4">
        <f>IF($O1928="可",スコアリング基準!$C$23,0)</f>
        <v/>
      </c>
      <c r="U1928" s="4">
        <f>IF(OR(COUNT($K1928:$L1928)&lt;2,$K1928=0),0,IF(ABS($L1928)/$K1928&lt;=スコアリング基準!$B$24,スコアリング基準!$C$24,IF(ABS($L1928)/$K1928&lt;=スコアリング基準!$B$25,スコアリング基準!$C$25,IF(ABS($L1928)/$K1928&lt;=スコアリング基準!$B$26,スコアリング基準!$C$26,0))))</f>
        <v/>
      </c>
      <c r="V1928" s="4">
        <f>IF($P1928="なし",スコアリング基準!$C$27,0)</f>
        <v/>
      </c>
      <c r="W1928" s="4">
        <f>IF($F1928="",0,IF(ISNUMBER($F1928),IF($F1928&lt;=スコアリング基準!$B$28,スコアリング基準!$C$28,スコアリング基準!$C$29),0))</f>
        <v/>
      </c>
      <c r="X1928" s="4">
        <f>IFERROR(VLOOKUP($B1928,スコアリング基準!$A$36:$B$46,2,FALSE),0)</f>
        <v/>
      </c>
      <c r="Y1928" s="4">
        <f>SUM($S1928:$X1928)</f>
        <v/>
      </c>
      <c r="Z1928" s="4">
        <f>IF(COUNT($M1928:$N1928)=0,"データ無",IF($Y1928&gt;=スコアリング基準!$B$30,"S",IF($Y1928&gt;=スコアリング基準!$B$31,"A",IF($Y1928&gt;=スコアリング基準!$B$32,"B","C"))))</f>
        <v/>
      </c>
      <c r="AA1928">
        <f>IFERROR(INDEX(実績DB!$I$3:$I$104,MATCH($B1928&amp;$C1928,実績DB!$J$3:$J$104,0)),"")</f>
        <v/>
      </c>
    </row>
    <row r="1929">
      <c r="A1929" t="n">
        <v>1927</v>
      </c>
      <c r="B1929" t="inlineStr">
        <is>
          <t>東京</t>
        </is>
      </c>
      <c r="C1929" t="inlineStr">
        <is>
          <t>貝地変電所</t>
        </is>
      </c>
      <c r="D1929" t="inlineStr">
        <is>
          <t>茨城県</t>
        </is>
      </c>
      <c r="E1929" t="n">
        <v>66</v>
      </c>
      <c r="G1929" s="3" t="n">
        <v>36.185241</v>
      </c>
      <c r="H1929" s="3" t="n">
        <v>140.280794</v>
      </c>
      <c r="I1929" t="inlineStr">
        <is>
          <t>OSM実測</t>
        </is>
      </c>
      <c r="J1929" t="n">
        <v>42</v>
      </c>
      <c r="K1929" t="n">
        <v>44</v>
      </c>
      <c r="L1929" t="n">
        <v>-37</v>
      </c>
      <c r="M1929" t="n">
        <v>7</v>
      </c>
      <c r="N1929" t="n">
        <v>0</v>
      </c>
      <c r="O1929" t="inlineStr">
        <is>
          <t>不可 #3</t>
        </is>
      </c>
      <c r="P1929" t="inlineStr">
        <is>
          <t>有り</t>
        </is>
      </c>
      <c r="R1929" s="4">
        <f>IF(COUNT($M1929:$N1929)=0,"",IF(AND(IF($N1929&lt;&gt;"",$N1929,$M1929)&lt;=0,$O1929&lt;&gt;"可"),"警告",""))</f>
        <v/>
      </c>
      <c r="S1929" s="4">
        <f>IF(COUNT($M1929:$N1929)=0,0,IF(IF($N1929&lt;&gt;"",$N1929,$M1929)&gt;=スコアリング基準!$B$20,スコアリング基準!$C$20,IF(IF($N1929&lt;&gt;"",$N1929,$M1929)&gt;=スコアリング基準!$B$21,スコアリング基準!$C$21,IF(IF($N1929&lt;&gt;"",$N1929,$M1929)&gt;0,スコアリング基準!$C$22,0))))</f>
        <v/>
      </c>
      <c r="T1929" s="4">
        <f>IF($O1929="可",スコアリング基準!$C$23,0)</f>
        <v/>
      </c>
      <c r="U1929" s="4">
        <f>IF(OR(COUNT($K1929:$L1929)&lt;2,$K1929=0),0,IF(ABS($L1929)/$K1929&lt;=スコアリング基準!$B$24,スコアリング基準!$C$24,IF(ABS($L1929)/$K1929&lt;=スコアリング基準!$B$25,スコアリング基準!$C$25,IF(ABS($L1929)/$K1929&lt;=スコアリング基準!$B$26,スコアリング基準!$C$26,0))))</f>
        <v/>
      </c>
      <c r="V1929" s="4">
        <f>IF($P1929="なし",スコアリング基準!$C$27,0)</f>
        <v/>
      </c>
      <c r="W1929" s="4">
        <f>IF($F1929="",0,IF(ISNUMBER($F1929),IF($F1929&lt;=スコアリング基準!$B$28,スコアリング基準!$C$28,スコアリング基準!$C$29),0))</f>
        <v/>
      </c>
      <c r="X1929" s="4">
        <f>IFERROR(VLOOKUP($B1929,スコアリング基準!$A$36:$B$46,2,FALSE),0)</f>
        <v/>
      </c>
      <c r="Y1929" s="4">
        <f>SUM($S1929:$X1929)</f>
        <v/>
      </c>
      <c r="Z1929" s="4">
        <f>IF(COUNT($M1929:$N1929)=0,"データ無",IF($Y1929&gt;=スコアリング基準!$B$30,"S",IF($Y1929&gt;=スコアリング基準!$B$31,"A",IF($Y1929&gt;=スコアリング基準!$B$32,"B","C"))))</f>
        <v/>
      </c>
      <c r="AA1929">
        <f>IFERROR(INDEX(実績DB!$I$3:$I$104,MATCH($B1929&amp;$C1929,実績DB!$J$3:$J$104,0)),"")</f>
        <v/>
      </c>
    </row>
    <row r="1930">
      <c r="A1930" t="n">
        <v>1928</v>
      </c>
      <c r="B1930" t="inlineStr">
        <is>
          <t>東京</t>
        </is>
      </c>
      <c r="C1930" t="inlineStr">
        <is>
          <t>赤城変電所</t>
        </is>
      </c>
      <c r="D1930" t="inlineStr">
        <is>
          <t>群馬県</t>
        </is>
      </c>
      <c r="E1930" t="n">
        <v>66</v>
      </c>
      <c r="G1930" s="3" t="n">
        <v>36.537851</v>
      </c>
      <c r="H1930" s="3" t="n">
        <v>139.058087</v>
      </c>
      <c r="I1930" t="inlineStr">
        <is>
          <t>OSM実測</t>
        </is>
      </c>
      <c r="J1930" t="n">
        <v>42</v>
      </c>
      <c r="K1930" t="n">
        <v>44</v>
      </c>
      <c r="L1930" t="n">
        <v>-44</v>
      </c>
      <c r="M1930" t="n">
        <v>0</v>
      </c>
      <c r="N1930" t="n">
        <v>0</v>
      </c>
      <c r="O1930" t="inlineStr">
        <is>
          <t>不可 #3</t>
        </is>
      </c>
      <c r="P1930" t="inlineStr">
        <is>
          <t>有り</t>
        </is>
      </c>
      <c r="R1930" s="4">
        <f>IF(COUNT($M1930:$N1930)=0,"",IF(AND(IF($N1930&lt;&gt;"",$N1930,$M1930)&lt;=0,$O1930&lt;&gt;"可"),"警告",""))</f>
        <v/>
      </c>
      <c r="S1930" s="4">
        <f>IF(COUNT($M1930:$N1930)=0,0,IF(IF($N1930&lt;&gt;"",$N1930,$M1930)&gt;=スコアリング基準!$B$20,スコアリング基準!$C$20,IF(IF($N1930&lt;&gt;"",$N1930,$M1930)&gt;=スコアリング基準!$B$21,スコアリング基準!$C$21,IF(IF($N1930&lt;&gt;"",$N1930,$M1930)&gt;0,スコアリング基準!$C$22,0))))</f>
        <v/>
      </c>
      <c r="T1930" s="4">
        <f>IF($O1930="可",スコアリング基準!$C$23,0)</f>
        <v/>
      </c>
      <c r="U1930" s="4">
        <f>IF(OR(COUNT($K1930:$L1930)&lt;2,$K1930=0),0,IF(ABS($L1930)/$K1930&lt;=スコアリング基準!$B$24,スコアリング基準!$C$24,IF(ABS($L1930)/$K1930&lt;=スコアリング基準!$B$25,スコアリング基準!$C$25,IF(ABS($L1930)/$K1930&lt;=スコアリング基準!$B$26,スコアリング基準!$C$26,0))))</f>
        <v/>
      </c>
      <c r="V1930" s="4">
        <f>IF($P1930="なし",スコアリング基準!$C$27,0)</f>
        <v/>
      </c>
      <c r="W1930" s="4">
        <f>IF($F1930="",0,IF(ISNUMBER($F1930),IF($F1930&lt;=スコアリング基準!$B$28,スコアリング基準!$C$28,スコアリング基準!$C$29),0))</f>
        <v/>
      </c>
      <c r="X1930" s="4">
        <f>IFERROR(VLOOKUP($B1930,スコアリング基準!$A$36:$B$46,2,FALSE),0)</f>
        <v/>
      </c>
      <c r="Y1930" s="4">
        <f>SUM($S1930:$X1930)</f>
        <v/>
      </c>
      <c r="Z1930" s="4">
        <f>IF(COUNT($M1930:$N1930)=0,"データ無",IF($Y1930&gt;=スコアリング基準!$B$30,"S",IF($Y1930&gt;=スコアリング基準!$B$31,"A",IF($Y1930&gt;=スコアリング基準!$B$32,"B","C"))))</f>
        <v/>
      </c>
      <c r="AA1930">
        <f>IFERROR(INDEX(実績DB!$I$3:$I$104,MATCH($B1930&amp;$C1930,実績DB!$J$3:$J$104,0)),"")</f>
        <v/>
      </c>
    </row>
    <row r="1931">
      <c r="A1931" t="n">
        <v>1929</v>
      </c>
      <c r="B1931" t="inlineStr">
        <is>
          <t>東京</t>
        </is>
      </c>
      <c r="C1931" t="inlineStr">
        <is>
          <t>赤堀変電所</t>
        </is>
      </c>
      <c r="D1931" t="inlineStr">
        <is>
          <t>群馬県</t>
        </is>
      </c>
      <c r="E1931" t="n">
        <v>66</v>
      </c>
      <c r="G1931" s="3" t="n">
        <v>36.390896</v>
      </c>
      <c r="H1931" s="3" t="n">
        <v>139.244725</v>
      </c>
      <c r="I1931" t="inlineStr">
        <is>
          <t>OSM実測</t>
        </is>
      </c>
      <c r="J1931" t="n">
        <v>57</v>
      </c>
      <c r="K1931" t="n">
        <v>59</v>
      </c>
      <c r="L1931" t="n">
        <v>-59</v>
      </c>
      <c r="M1931" t="n">
        <v>0</v>
      </c>
      <c r="N1931" t="n">
        <v>0</v>
      </c>
      <c r="O1931" t="inlineStr">
        <is>
          <t>不可 #3</t>
        </is>
      </c>
      <c r="P1931" t="inlineStr">
        <is>
          <t>有り</t>
        </is>
      </c>
      <c r="R1931" s="4">
        <f>IF(COUNT($M1931:$N1931)=0,"",IF(AND(IF($N1931&lt;&gt;"",$N1931,$M1931)&lt;=0,$O1931&lt;&gt;"可"),"警告",""))</f>
        <v/>
      </c>
      <c r="S1931" s="4">
        <f>IF(COUNT($M1931:$N1931)=0,0,IF(IF($N1931&lt;&gt;"",$N1931,$M1931)&gt;=スコアリング基準!$B$20,スコアリング基準!$C$20,IF(IF($N1931&lt;&gt;"",$N1931,$M1931)&gt;=スコアリング基準!$B$21,スコアリング基準!$C$21,IF(IF($N1931&lt;&gt;"",$N1931,$M1931)&gt;0,スコアリング基準!$C$22,0))))</f>
        <v/>
      </c>
      <c r="T1931" s="4">
        <f>IF($O1931="可",スコアリング基準!$C$23,0)</f>
        <v/>
      </c>
      <c r="U1931" s="4">
        <f>IF(OR(COUNT($K1931:$L1931)&lt;2,$K1931=0),0,IF(ABS($L1931)/$K1931&lt;=スコアリング基準!$B$24,スコアリング基準!$C$24,IF(ABS($L1931)/$K1931&lt;=スコアリング基準!$B$25,スコアリング基準!$C$25,IF(ABS($L1931)/$K1931&lt;=スコアリング基準!$B$26,スコアリング基準!$C$26,0))))</f>
        <v/>
      </c>
      <c r="V1931" s="4">
        <f>IF($P1931="なし",スコアリング基準!$C$27,0)</f>
        <v/>
      </c>
      <c r="W1931" s="4">
        <f>IF($F1931="",0,IF(ISNUMBER($F1931),IF($F1931&lt;=スコアリング基準!$B$28,スコアリング基準!$C$28,スコアリング基準!$C$29),0))</f>
        <v/>
      </c>
      <c r="X1931" s="4">
        <f>IFERROR(VLOOKUP($B1931,スコアリング基準!$A$36:$B$46,2,FALSE),0)</f>
        <v/>
      </c>
      <c r="Y1931" s="4">
        <f>SUM($S1931:$X1931)</f>
        <v/>
      </c>
      <c r="Z1931" s="4">
        <f>IF(COUNT($M1931:$N1931)=0,"データ無",IF($Y1931&gt;=スコアリング基準!$B$30,"S",IF($Y1931&gt;=スコアリング基準!$B$31,"A",IF($Y1931&gt;=スコアリング基準!$B$32,"B","C"))))</f>
        <v/>
      </c>
      <c r="AA1931">
        <f>IFERROR(INDEX(実績DB!$I$3:$I$104,MATCH($B1931&amp;$C1931,実績DB!$J$3:$J$104,0)),"")</f>
        <v/>
      </c>
    </row>
    <row r="1932">
      <c r="A1932" t="n">
        <v>1930</v>
      </c>
      <c r="B1932" t="inlineStr">
        <is>
          <t>東京</t>
        </is>
      </c>
      <c r="C1932" t="inlineStr">
        <is>
          <t>赤塚変電所</t>
        </is>
      </c>
      <c r="D1932" t="inlineStr">
        <is>
          <t>茨城県</t>
        </is>
      </c>
      <c r="E1932" t="n">
        <v>66</v>
      </c>
      <c r="G1932" s="3" t="n">
        <v>36.390896</v>
      </c>
      <c r="H1932" s="3" t="n">
        <v>140.416048</v>
      </c>
      <c r="I1932" t="inlineStr">
        <is>
          <t>OSM実測</t>
        </is>
      </c>
      <c r="J1932" t="n">
        <v>52</v>
      </c>
      <c r="K1932" t="n">
        <v>54</v>
      </c>
      <c r="L1932" t="n">
        <v>-47</v>
      </c>
      <c r="M1932" t="n">
        <v>7</v>
      </c>
      <c r="N1932" t="n">
        <v>0</v>
      </c>
      <c r="O1932" t="inlineStr">
        <is>
          <t>不可 #3</t>
        </is>
      </c>
      <c r="P1932" t="inlineStr">
        <is>
          <t>有り</t>
        </is>
      </c>
      <c r="R1932" s="4">
        <f>IF(COUNT($M1932:$N1932)=0,"",IF(AND(IF($N1932&lt;&gt;"",$N1932,$M1932)&lt;=0,$O1932&lt;&gt;"可"),"警告",""))</f>
        <v/>
      </c>
      <c r="S1932" s="4">
        <f>IF(COUNT($M1932:$N1932)=0,0,IF(IF($N1932&lt;&gt;"",$N1932,$M1932)&gt;=スコアリング基準!$B$20,スコアリング基準!$C$20,IF(IF($N1932&lt;&gt;"",$N1932,$M1932)&gt;=スコアリング基準!$B$21,スコアリング基準!$C$21,IF(IF($N1932&lt;&gt;"",$N1932,$M1932)&gt;0,スコアリング基準!$C$22,0))))</f>
        <v/>
      </c>
      <c r="T1932" s="4">
        <f>IF($O1932="可",スコアリング基準!$C$23,0)</f>
        <v/>
      </c>
      <c r="U1932" s="4">
        <f>IF(OR(COUNT($K1932:$L1932)&lt;2,$K1932=0),0,IF(ABS($L1932)/$K1932&lt;=スコアリング基準!$B$24,スコアリング基準!$C$24,IF(ABS($L1932)/$K1932&lt;=スコアリング基準!$B$25,スコアリング基準!$C$25,IF(ABS($L1932)/$K1932&lt;=スコアリング基準!$B$26,スコアリング基準!$C$26,0))))</f>
        <v/>
      </c>
      <c r="V1932" s="4">
        <f>IF($P1932="なし",スコアリング基準!$C$27,0)</f>
        <v/>
      </c>
      <c r="W1932" s="4">
        <f>IF($F1932="",0,IF(ISNUMBER($F1932),IF($F1932&lt;=スコアリング基準!$B$28,スコアリング基準!$C$28,スコアリング基準!$C$29),0))</f>
        <v/>
      </c>
      <c r="X1932" s="4">
        <f>IFERROR(VLOOKUP($B1932,スコアリング基準!$A$36:$B$46,2,FALSE),0)</f>
        <v/>
      </c>
      <c r="Y1932" s="4">
        <f>SUM($S1932:$X1932)</f>
        <v/>
      </c>
      <c r="Z1932" s="4">
        <f>IF(COUNT($M1932:$N1932)=0,"データ無",IF($Y1932&gt;=スコアリング基準!$B$30,"S",IF($Y1932&gt;=スコアリング基準!$B$31,"A",IF($Y1932&gt;=スコアリング基準!$B$32,"B","C"))))</f>
        <v/>
      </c>
      <c r="AA1932">
        <f>IFERROR(INDEX(実績DB!$I$3:$I$104,MATCH($B1932&amp;$C1932,実績DB!$J$3:$J$104,0)),"")</f>
        <v/>
      </c>
    </row>
    <row r="1933">
      <c r="A1933" t="n">
        <v>1931</v>
      </c>
      <c r="B1933" t="inlineStr">
        <is>
          <t>東京</t>
        </is>
      </c>
      <c r="C1933" t="inlineStr">
        <is>
          <t>赤羽変電所</t>
        </is>
      </c>
      <c r="D1933" t="inlineStr">
        <is>
          <t>埼玉県</t>
        </is>
      </c>
      <c r="E1933" t="n">
        <v>66</v>
      </c>
      <c r="G1933" s="3" t="n">
        <v>35.7735</v>
      </c>
      <c r="H1933" s="3" t="n">
        <v>139.733591</v>
      </c>
      <c r="I1933" t="inlineStr">
        <is>
          <t>OSM実測</t>
        </is>
      </c>
      <c r="J1933" t="n">
        <v>52</v>
      </c>
      <c r="K1933" t="n">
        <v>54</v>
      </c>
      <c r="L1933" t="n">
        <v>-40</v>
      </c>
      <c r="M1933" t="n">
        <v>14</v>
      </c>
      <c r="N1933" t="n">
        <v>0</v>
      </c>
      <c r="O1933" t="inlineStr">
        <is>
          <t>不可 #3</t>
        </is>
      </c>
      <c r="P1933" t="inlineStr">
        <is>
          <t>有り</t>
        </is>
      </c>
      <c r="R1933" s="4">
        <f>IF(COUNT($M1933:$N1933)=0,"",IF(AND(IF($N1933&lt;&gt;"",$N1933,$M1933)&lt;=0,$O1933&lt;&gt;"可"),"警告",""))</f>
        <v/>
      </c>
      <c r="S1933" s="4">
        <f>IF(COUNT($M1933:$N1933)=0,0,IF(IF($N1933&lt;&gt;"",$N1933,$M1933)&gt;=スコアリング基準!$B$20,スコアリング基準!$C$20,IF(IF($N1933&lt;&gt;"",$N1933,$M1933)&gt;=スコアリング基準!$B$21,スコアリング基準!$C$21,IF(IF($N1933&lt;&gt;"",$N1933,$M1933)&gt;0,スコアリング基準!$C$22,0))))</f>
        <v/>
      </c>
      <c r="T1933" s="4">
        <f>IF($O1933="可",スコアリング基準!$C$23,0)</f>
        <v/>
      </c>
      <c r="U1933" s="4">
        <f>IF(OR(COUNT($K1933:$L1933)&lt;2,$K1933=0),0,IF(ABS($L1933)/$K1933&lt;=スコアリング基準!$B$24,スコアリング基準!$C$24,IF(ABS($L1933)/$K1933&lt;=スコアリング基準!$B$25,スコアリング基準!$C$25,IF(ABS($L1933)/$K1933&lt;=スコアリング基準!$B$26,スコアリング基準!$C$26,0))))</f>
        <v/>
      </c>
      <c r="V1933" s="4">
        <f>IF($P1933="なし",スコアリング基準!$C$27,0)</f>
        <v/>
      </c>
      <c r="W1933" s="4">
        <f>IF($F1933="",0,IF(ISNUMBER($F1933),IF($F1933&lt;=スコアリング基準!$B$28,スコアリング基準!$C$28,スコアリング基準!$C$29),0))</f>
        <v/>
      </c>
      <c r="X1933" s="4">
        <f>IFERROR(VLOOKUP($B1933,スコアリング基準!$A$36:$B$46,2,FALSE),0)</f>
        <v/>
      </c>
      <c r="Y1933" s="4">
        <f>SUM($S1933:$X1933)</f>
        <v/>
      </c>
      <c r="Z1933" s="4">
        <f>IF(COUNT($M1933:$N1933)=0,"データ無",IF($Y1933&gt;=スコアリング基準!$B$30,"S",IF($Y1933&gt;=スコアリング基準!$B$31,"A",IF($Y1933&gt;=スコアリング基準!$B$32,"B","C"))))</f>
        <v/>
      </c>
      <c r="AA1933">
        <f>IFERROR(INDEX(実績DB!$I$3:$I$104,MATCH($B1933&amp;$C1933,実績DB!$J$3:$J$104,0)),"")</f>
        <v/>
      </c>
    </row>
    <row r="1934">
      <c r="A1934" t="n">
        <v>1932</v>
      </c>
      <c r="B1934" t="inlineStr">
        <is>
          <t>東京</t>
        </is>
      </c>
      <c r="C1934" t="inlineStr">
        <is>
          <t>赤麻変電所</t>
        </is>
      </c>
      <c r="D1934" t="inlineStr">
        <is>
          <t>栃木県</t>
        </is>
      </c>
      <c r="E1934" t="n">
        <v>66</v>
      </c>
      <c r="G1934" s="3" t="n">
        <v>36.276891</v>
      </c>
      <c r="H1934" s="3" t="n">
        <v>139.666209</v>
      </c>
      <c r="I1934" t="inlineStr">
        <is>
          <t>OSM実測</t>
        </is>
      </c>
      <c r="J1934" t="n">
        <v>52</v>
      </c>
      <c r="K1934" t="n">
        <v>54</v>
      </c>
      <c r="L1934" t="n">
        <v>-54</v>
      </c>
      <c r="M1934" t="n">
        <v>0</v>
      </c>
      <c r="N1934" t="n">
        <v>0</v>
      </c>
      <c r="O1934" t="inlineStr">
        <is>
          <t>不可 #3</t>
        </is>
      </c>
      <c r="P1934" t="inlineStr">
        <is>
          <t>有り</t>
        </is>
      </c>
      <c r="R1934" s="4">
        <f>IF(COUNT($M1934:$N1934)=0,"",IF(AND(IF($N1934&lt;&gt;"",$N1934,$M1934)&lt;=0,$O1934&lt;&gt;"可"),"警告",""))</f>
        <v/>
      </c>
      <c r="S1934" s="4">
        <f>IF(COUNT($M1934:$N1934)=0,0,IF(IF($N1934&lt;&gt;"",$N1934,$M1934)&gt;=スコアリング基準!$B$20,スコアリング基準!$C$20,IF(IF($N1934&lt;&gt;"",$N1934,$M1934)&gt;=スコアリング基準!$B$21,スコアリング基準!$C$21,IF(IF($N1934&lt;&gt;"",$N1934,$M1934)&gt;0,スコアリング基準!$C$22,0))))</f>
        <v/>
      </c>
      <c r="T1934" s="4">
        <f>IF($O1934="可",スコアリング基準!$C$23,0)</f>
        <v/>
      </c>
      <c r="U1934" s="4">
        <f>IF(OR(COUNT($K1934:$L1934)&lt;2,$K1934=0),0,IF(ABS($L1934)/$K1934&lt;=スコアリング基準!$B$24,スコアリング基準!$C$24,IF(ABS($L1934)/$K1934&lt;=スコアリング基準!$B$25,スコアリング基準!$C$25,IF(ABS($L1934)/$K1934&lt;=スコアリング基準!$B$26,スコアリング基準!$C$26,0))))</f>
        <v/>
      </c>
      <c r="V1934" s="4">
        <f>IF($P1934="なし",スコアリング基準!$C$27,0)</f>
        <v/>
      </c>
      <c r="W1934" s="4">
        <f>IF($F1934="",0,IF(ISNUMBER($F1934),IF($F1934&lt;=スコアリング基準!$B$28,スコアリング基準!$C$28,スコアリング基準!$C$29),0))</f>
        <v/>
      </c>
      <c r="X1934" s="4">
        <f>IFERROR(VLOOKUP($B1934,スコアリング基準!$A$36:$B$46,2,FALSE),0)</f>
        <v/>
      </c>
      <c r="Y1934" s="4">
        <f>SUM($S1934:$X1934)</f>
        <v/>
      </c>
      <c r="Z1934" s="4">
        <f>IF(COUNT($M1934:$N1934)=0,"データ無",IF($Y1934&gt;=スコアリング基準!$B$30,"S",IF($Y1934&gt;=スコアリング基準!$B$31,"A",IF($Y1934&gt;=スコアリング基準!$B$32,"B","C"))))</f>
        <v/>
      </c>
      <c r="AA1934">
        <f>IFERROR(INDEX(実績DB!$I$3:$I$104,MATCH($B1934&amp;$C1934,実績DB!$J$3:$J$104,0)),"")</f>
        <v/>
      </c>
    </row>
    <row r="1935">
      <c r="A1935" t="n">
        <v>1933</v>
      </c>
      <c r="B1935" t="inlineStr">
        <is>
          <t>東京</t>
        </is>
      </c>
      <c r="C1935" t="inlineStr">
        <is>
          <t>越谷変電所</t>
        </is>
      </c>
      <c r="D1935" t="inlineStr">
        <is>
          <t>埼玉県</t>
        </is>
      </c>
      <c r="E1935" t="n">
        <v>66</v>
      </c>
      <c r="G1935" s="3" t="n">
        <v>35.881271</v>
      </c>
      <c r="H1935" s="3" t="n">
        <v>139.792206</v>
      </c>
      <c r="I1935" t="inlineStr">
        <is>
          <t>OSM実測</t>
        </is>
      </c>
      <c r="J1935" t="n">
        <v>57</v>
      </c>
      <c r="K1935" t="n">
        <v>59</v>
      </c>
      <c r="L1935" t="n">
        <v>-40</v>
      </c>
      <c r="M1935" t="n">
        <v>19</v>
      </c>
      <c r="N1935" t="n">
        <v>0</v>
      </c>
      <c r="O1935" t="inlineStr">
        <is>
          <t>不可 #3</t>
        </is>
      </c>
      <c r="P1935" t="inlineStr">
        <is>
          <t>有り</t>
        </is>
      </c>
      <c r="R1935" s="4">
        <f>IF(COUNT($M1935:$N1935)=0,"",IF(AND(IF($N1935&lt;&gt;"",$N1935,$M1935)&lt;=0,$O1935&lt;&gt;"可"),"警告",""))</f>
        <v/>
      </c>
      <c r="S1935" s="4">
        <f>IF(COUNT($M1935:$N1935)=0,0,IF(IF($N1935&lt;&gt;"",$N1935,$M1935)&gt;=スコアリング基準!$B$20,スコアリング基準!$C$20,IF(IF($N1935&lt;&gt;"",$N1935,$M1935)&gt;=スコアリング基準!$B$21,スコアリング基準!$C$21,IF(IF($N1935&lt;&gt;"",$N1935,$M1935)&gt;0,スコアリング基準!$C$22,0))))</f>
        <v/>
      </c>
      <c r="T1935" s="4">
        <f>IF($O1935="可",スコアリング基準!$C$23,0)</f>
        <v/>
      </c>
      <c r="U1935" s="4">
        <f>IF(OR(COUNT($K1935:$L1935)&lt;2,$K1935=0),0,IF(ABS($L1935)/$K1935&lt;=スコアリング基準!$B$24,スコアリング基準!$C$24,IF(ABS($L1935)/$K1935&lt;=スコアリング基準!$B$25,スコアリング基準!$C$25,IF(ABS($L1935)/$K1935&lt;=スコアリング基準!$B$26,スコアリング基準!$C$26,0))))</f>
        <v/>
      </c>
      <c r="V1935" s="4">
        <f>IF($P1935="なし",スコアリング基準!$C$27,0)</f>
        <v/>
      </c>
      <c r="W1935" s="4">
        <f>IF($F1935="",0,IF(ISNUMBER($F1935),IF($F1935&lt;=スコアリング基準!$B$28,スコアリング基準!$C$28,スコアリング基準!$C$29),0))</f>
        <v/>
      </c>
      <c r="X1935" s="4">
        <f>IFERROR(VLOOKUP($B1935,スコアリング基準!$A$36:$B$46,2,FALSE),0)</f>
        <v/>
      </c>
      <c r="Y1935" s="4">
        <f>SUM($S1935:$X1935)</f>
        <v/>
      </c>
      <c r="Z1935" s="4">
        <f>IF(COUNT($M1935:$N1935)=0,"データ無",IF($Y1935&gt;=スコアリング基準!$B$30,"S",IF($Y1935&gt;=スコアリング基準!$B$31,"A",IF($Y1935&gt;=スコアリング基準!$B$32,"B","C"))))</f>
        <v/>
      </c>
      <c r="AA1935">
        <f>IFERROR(INDEX(実績DB!$I$3:$I$104,MATCH($B1935&amp;$C1935,実績DB!$J$3:$J$104,0)),"")</f>
        <v/>
      </c>
    </row>
    <row r="1936">
      <c r="A1936" t="n">
        <v>1934</v>
      </c>
      <c r="B1936" t="inlineStr">
        <is>
          <t>東京</t>
        </is>
      </c>
      <c r="C1936" t="inlineStr">
        <is>
          <t>越谷宮本変電所</t>
        </is>
      </c>
      <c r="D1936" t="inlineStr">
        <is>
          <t>埼玉県</t>
        </is>
      </c>
      <c r="E1936" t="n">
        <v>66</v>
      </c>
      <c r="G1936" s="3" t="n">
        <v>35.892864</v>
      </c>
      <c r="H1936" s="3" t="n">
        <v>139.774457</v>
      </c>
      <c r="I1936" t="inlineStr">
        <is>
          <t>OSM実測</t>
        </is>
      </c>
      <c r="J1936" t="n">
        <v>57</v>
      </c>
      <c r="K1936" t="n">
        <v>59</v>
      </c>
      <c r="L1936" t="n">
        <v>-40</v>
      </c>
      <c r="M1936" t="n">
        <v>19</v>
      </c>
      <c r="N1936" t="n">
        <v>0</v>
      </c>
      <c r="O1936" t="inlineStr">
        <is>
          <t>不可 #3</t>
        </is>
      </c>
      <c r="P1936" t="inlineStr">
        <is>
          <t>有り</t>
        </is>
      </c>
      <c r="R1936" s="4">
        <f>IF(COUNT($M1936:$N1936)=0,"",IF(AND(IF($N1936&lt;&gt;"",$N1936,$M1936)&lt;=0,$O1936&lt;&gt;"可"),"警告",""))</f>
        <v/>
      </c>
      <c r="S1936" s="4">
        <f>IF(COUNT($M1936:$N1936)=0,0,IF(IF($N1936&lt;&gt;"",$N1936,$M1936)&gt;=スコアリング基準!$B$20,スコアリング基準!$C$20,IF(IF($N1936&lt;&gt;"",$N1936,$M1936)&gt;=スコアリング基準!$B$21,スコアリング基準!$C$21,IF(IF($N1936&lt;&gt;"",$N1936,$M1936)&gt;0,スコアリング基準!$C$22,0))))</f>
        <v/>
      </c>
      <c r="T1936" s="4">
        <f>IF($O1936="可",スコアリング基準!$C$23,0)</f>
        <v/>
      </c>
      <c r="U1936" s="4">
        <f>IF(OR(COUNT($K1936:$L1936)&lt;2,$K1936=0),0,IF(ABS($L1936)/$K1936&lt;=スコアリング基準!$B$24,スコアリング基準!$C$24,IF(ABS($L1936)/$K1936&lt;=スコアリング基準!$B$25,スコアリング基準!$C$25,IF(ABS($L1936)/$K1936&lt;=スコアリング基準!$B$26,スコアリング基準!$C$26,0))))</f>
        <v/>
      </c>
      <c r="V1936" s="4">
        <f>IF($P1936="なし",スコアリング基準!$C$27,0)</f>
        <v/>
      </c>
      <c r="W1936" s="4">
        <f>IF($F1936="",0,IF(ISNUMBER($F1936),IF($F1936&lt;=スコアリング基準!$B$28,スコアリング基準!$C$28,スコアリング基準!$C$29),0))</f>
        <v/>
      </c>
      <c r="X1936" s="4">
        <f>IFERROR(VLOOKUP($B1936,スコアリング基準!$A$36:$B$46,2,FALSE),0)</f>
        <v/>
      </c>
      <c r="Y1936" s="4">
        <f>SUM($S1936:$X1936)</f>
        <v/>
      </c>
      <c r="Z1936" s="4">
        <f>IF(COUNT($M1936:$N1936)=0,"データ無",IF($Y1936&gt;=スコアリング基準!$B$30,"S",IF($Y1936&gt;=スコアリング基準!$B$31,"A",IF($Y1936&gt;=スコアリング基準!$B$32,"B","C"))))</f>
        <v/>
      </c>
      <c r="AA1936">
        <f>IFERROR(INDEX(実績DB!$I$3:$I$104,MATCH($B1936&amp;$C1936,実績DB!$J$3:$J$104,0)),"")</f>
        <v/>
      </c>
    </row>
    <row r="1937">
      <c r="A1937" t="n">
        <v>1935</v>
      </c>
      <c r="B1937" t="inlineStr">
        <is>
          <t>東京</t>
        </is>
      </c>
      <c r="C1937" t="inlineStr">
        <is>
          <t>足利変電所</t>
        </is>
      </c>
      <c r="D1937" t="inlineStr">
        <is>
          <t>栃木県</t>
        </is>
      </c>
      <c r="E1937" t="n">
        <v>66</v>
      </c>
      <c r="G1937" s="3" t="n">
        <v>36.340986</v>
      </c>
      <c r="H1937" s="3" t="n">
        <v>139.433468</v>
      </c>
      <c r="I1937" t="inlineStr">
        <is>
          <t>OSM実測</t>
        </is>
      </c>
      <c r="J1937" t="n">
        <v>47</v>
      </c>
      <c r="K1937" t="n">
        <v>49</v>
      </c>
      <c r="L1937" t="n">
        <v>-49</v>
      </c>
      <c r="M1937" t="n">
        <v>0</v>
      </c>
      <c r="N1937" t="n">
        <v>0</v>
      </c>
      <c r="O1937" t="inlineStr">
        <is>
          <t>不可 #3</t>
        </is>
      </c>
      <c r="P1937" t="inlineStr">
        <is>
          <t>有り</t>
        </is>
      </c>
      <c r="R1937" s="4">
        <f>IF(COUNT($M1937:$N1937)=0,"",IF(AND(IF($N1937&lt;&gt;"",$N1937,$M1937)&lt;=0,$O1937&lt;&gt;"可"),"警告",""))</f>
        <v/>
      </c>
      <c r="S1937" s="4">
        <f>IF(COUNT($M1937:$N1937)=0,0,IF(IF($N1937&lt;&gt;"",$N1937,$M1937)&gt;=スコアリング基準!$B$20,スコアリング基準!$C$20,IF(IF($N1937&lt;&gt;"",$N1937,$M1937)&gt;=スコアリング基準!$B$21,スコアリング基準!$C$21,IF(IF($N1937&lt;&gt;"",$N1937,$M1937)&gt;0,スコアリング基準!$C$22,0))))</f>
        <v/>
      </c>
      <c r="T1937" s="4">
        <f>IF($O1937="可",スコアリング基準!$C$23,0)</f>
        <v/>
      </c>
      <c r="U1937" s="4">
        <f>IF(OR(COUNT($K1937:$L1937)&lt;2,$K1937=0),0,IF(ABS($L1937)/$K1937&lt;=スコアリング基準!$B$24,スコアリング基準!$C$24,IF(ABS($L1937)/$K1937&lt;=スコアリング基準!$B$25,スコアリング基準!$C$25,IF(ABS($L1937)/$K1937&lt;=スコアリング基準!$B$26,スコアリング基準!$C$26,0))))</f>
        <v/>
      </c>
      <c r="V1937" s="4">
        <f>IF($P1937="なし",スコアリング基準!$C$27,0)</f>
        <v/>
      </c>
      <c r="W1937" s="4">
        <f>IF($F1937="",0,IF(ISNUMBER($F1937),IF($F1937&lt;=スコアリング基準!$B$28,スコアリング基準!$C$28,スコアリング基準!$C$29),0))</f>
        <v/>
      </c>
      <c r="X1937" s="4">
        <f>IFERROR(VLOOKUP($B1937,スコアリング基準!$A$36:$B$46,2,FALSE),0)</f>
        <v/>
      </c>
      <c r="Y1937" s="4">
        <f>SUM($S1937:$X1937)</f>
        <v/>
      </c>
      <c r="Z1937" s="4">
        <f>IF(COUNT($M1937:$N1937)=0,"データ無",IF($Y1937&gt;=スコアリング基準!$B$30,"S",IF($Y1937&gt;=スコアリング基準!$B$31,"A",IF($Y1937&gt;=スコアリング基準!$B$32,"B","C"))))</f>
        <v/>
      </c>
      <c r="AA1937">
        <f>IFERROR(INDEX(実績DB!$I$3:$I$104,MATCH($B1937&amp;$C1937,実績DB!$J$3:$J$104,0)),"")</f>
        <v/>
      </c>
    </row>
    <row r="1938">
      <c r="A1938" t="n">
        <v>1936</v>
      </c>
      <c r="B1938" t="inlineStr">
        <is>
          <t>東京</t>
        </is>
      </c>
      <c r="C1938" t="inlineStr">
        <is>
          <t>車返変電所</t>
        </is>
      </c>
      <c r="D1938" t="inlineStr">
        <is>
          <t>東京都</t>
        </is>
      </c>
      <c r="E1938" t="n">
        <v>66</v>
      </c>
      <c r="G1938" s="3" t="n">
        <v>35.663195</v>
      </c>
      <c r="H1938" s="3" t="n">
        <v>139.505822</v>
      </c>
      <c r="I1938" t="inlineStr">
        <is>
          <t>OSM実測</t>
        </is>
      </c>
      <c r="J1938" t="n">
        <v>57</v>
      </c>
      <c r="K1938" t="n">
        <v>59</v>
      </c>
      <c r="L1938" t="n">
        <v>-40</v>
      </c>
      <c r="M1938" t="n">
        <v>19</v>
      </c>
      <c r="N1938" t="n">
        <v>19</v>
      </c>
      <c r="O1938" t="inlineStr">
        <is>
          <t>不可 #3</t>
        </is>
      </c>
      <c r="P1938" t="inlineStr">
        <is>
          <t>なし</t>
        </is>
      </c>
      <c r="R1938" s="4">
        <f>IF(COUNT($M1938:$N1938)=0,"",IF(AND(IF($N1938&lt;&gt;"",$N1938,$M1938)&lt;=0,$O1938&lt;&gt;"可"),"警告",""))</f>
        <v/>
      </c>
      <c r="S1938" s="4">
        <f>IF(COUNT($M1938:$N1938)=0,0,IF(IF($N1938&lt;&gt;"",$N1938,$M1938)&gt;=スコアリング基準!$B$20,スコアリング基準!$C$20,IF(IF($N1938&lt;&gt;"",$N1938,$M1938)&gt;=スコアリング基準!$B$21,スコアリング基準!$C$21,IF(IF($N1938&lt;&gt;"",$N1938,$M1938)&gt;0,スコアリング基準!$C$22,0))))</f>
        <v/>
      </c>
      <c r="T1938" s="4">
        <f>IF($O1938="可",スコアリング基準!$C$23,0)</f>
        <v/>
      </c>
      <c r="U1938" s="4">
        <f>IF(OR(COUNT($K1938:$L1938)&lt;2,$K1938=0),0,IF(ABS($L1938)/$K1938&lt;=スコアリング基準!$B$24,スコアリング基準!$C$24,IF(ABS($L1938)/$K1938&lt;=スコアリング基準!$B$25,スコアリング基準!$C$25,IF(ABS($L1938)/$K1938&lt;=スコアリング基準!$B$26,スコアリング基準!$C$26,0))))</f>
        <v/>
      </c>
      <c r="V1938" s="4">
        <f>IF($P1938="なし",スコアリング基準!$C$27,0)</f>
        <v/>
      </c>
      <c r="W1938" s="4">
        <f>IF($F1938="",0,IF(ISNUMBER($F1938),IF($F1938&lt;=スコアリング基準!$B$28,スコアリング基準!$C$28,スコアリング基準!$C$29),0))</f>
        <v/>
      </c>
      <c r="X1938" s="4">
        <f>IFERROR(VLOOKUP($B1938,スコアリング基準!$A$36:$B$46,2,FALSE),0)</f>
        <v/>
      </c>
      <c r="Y1938" s="4">
        <f>SUM($S1938:$X1938)</f>
        <v/>
      </c>
      <c r="Z1938" s="4">
        <f>IF(COUNT($M1938:$N1938)=0,"データ無",IF($Y1938&gt;=スコアリング基準!$B$30,"S",IF($Y1938&gt;=スコアリング基準!$B$31,"A",IF($Y1938&gt;=スコアリング基準!$B$32,"B","C"))))</f>
        <v/>
      </c>
      <c r="AA1938">
        <f>IFERROR(INDEX(実績DB!$I$3:$I$104,MATCH($B1938&amp;$C1938,実績DB!$J$3:$J$104,0)),"")</f>
        <v/>
      </c>
    </row>
    <row r="1939">
      <c r="A1939" t="n">
        <v>1937</v>
      </c>
      <c r="B1939" t="inlineStr">
        <is>
          <t>東京</t>
        </is>
      </c>
      <c r="C1939" t="inlineStr">
        <is>
          <t>通洞変電所</t>
        </is>
      </c>
      <c r="D1939" t="inlineStr">
        <is>
          <t>栃木県</t>
        </is>
      </c>
      <c r="E1939" t="n">
        <v>66</v>
      </c>
      <c r="G1939" s="3" t="n">
        <v>36.632246</v>
      </c>
      <c r="H1939" s="3" t="n">
        <v>139.436683</v>
      </c>
      <c r="I1939" t="inlineStr">
        <is>
          <t>OSM実測</t>
        </is>
      </c>
      <c r="J1939" t="n">
        <v>6</v>
      </c>
      <c r="K1939" t="n">
        <v>6</v>
      </c>
      <c r="L1939" t="n">
        <v>13</v>
      </c>
      <c r="M1939" t="n">
        <v>19</v>
      </c>
      <c r="N1939" t="n">
        <v>0</v>
      </c>
      <c r="O1939" t="inlineStr">
        <is>
          <t>不可 #3</t>
        </is>
      </c>
      <c r="P1939" t="inlineStr">
        <is>
          <t>有り</t>
        </is>
      </c>
      <c r="R1939" s="4">
        <f>IF(COUNT($M1939:$N1939)=0,"",IF(AND(IF($N1939&lt;&gt;"",$N1939,$M1939)&lt;=0,$O1939&lt;&gt;"可"),"警告",""))</f>
        <v/>
      </c>
      <c r="S1939" s="4">
        <f>IF(COUNT($M1939:$N1939)=0,0,IF(IF($N1939&lt;&gt;"",$N1939,$M1939)&gt;=スコアリング基準!$B$20,スコアリング基準!$C$20,IF(IF($N1939&lt;&gt;"",$N1939,$M1939)&gt;=スコアリング基準!$B$21,スコアリング基準!$C$21,IF(IF($N1939&lt;&gt;"",$N1939,$M1939)&gt;0,スコアリング基準!$C$22,0))))</f>
        <v/>
      </c>
      <c r="T1939" s="4">
        <f>IF($O1939="可",スコアリング基準!$C$23,0)</f>
        <v/>
      </c>
      <c r="U1939" s="4">
        <f>IF(OR(COUNT($K1939:$L1939)&lt;2,$K1939=0),0,IF(ABS($L1939)/$K1939&lt;=スコアリング基準!$B$24,スコアリング基準!$C$24,IF(ABS($L1939)/$K1939&lt;=スコアリング基準!$B$25,スコアリング基準!$C$25,IF(ABS($L1939)/$K1939&lt;=スコアリング基準!$B$26,スコアリング基準!$C$26,0))))</f>
        <v/>
      </c>
      <c r="V1939" s="4">
        <f>IF($P1939="なし",スコアリング基準!$C$27,0)</f>
        <v/>
      </c>
      <c r="W1939" s="4">
        <f>IF($F1939="",0,IF(ISNUMBER($F1939),IF($F1939&lt;=スコアリング基準!$B$28,スコアリング基準!$C$28,スコアリング基準!$C$29),0))</f>
        <v/>
      </c>
      <c r="X1939" s="4">
        <f>IFERROR(VLOOKUP($B1939,スコアリング基準!$A$36:$B$46,2,FALSE),0)</f>
        <v/>
      </c>
      <c r="Y1939" s="4">
        <f>SUM($S1939:$X1939)</f>
        <v/>
      </c>
      <c r="Z1939" s="4">
        <f>IF(COUNT($M1939:$N1939)=0,"データ無",IF($Y1939&gt;=スコアリング基準!$B$30,"S",IF($Y1939&gt;=スコアリング基準!$B$31,"A",IF($Y1939&gt;=スコアリング基準!$B$32,"B","C"))))</f>
        <v/>
      </c>
      <c r="AA1939">
        <f>IFERROR(INDEX(実績DB!$I$3:$I$104,MATCH($B1939&amp;$C1939,実績DB!$J$3:$J$104,0)),"")</f>
        <v/>
      </c>
    </row>
    <row r="1940">
      <c r="A1940" t="n">
        <v>1938</v>
      </c>
      <c r="B1940" t="inlineStr">
        <is>
          <t>東京</t>
        </is>
      </c>
      <c r="C1940" t="inlineStr">
        <is>
          <t>運河変電所</t>
        </is>
      </c>
      <c r="D1940" t="inlineStr">
        <is>
          <t>千葉県</t>
        </is>
      </c>
      <c r="E1940" t="n">
        <v>66</v>
      </c>
      <c r="G1940" s="3" t="n">
        <v>35.909152</v>
      </c>
      <c r="H1940" s="3" t="n">
        <v>139.937104</v>
      </c>
      <c r="I1940" t="inlineStr">
        <is>
          <t>OSM実測</t>
        </is>
      </c>
      <c r="J1940" t="n">
        <v>47</v>
      </c>
      <c r="K1940" t="n">
        <v>49</v>
      </c>
      <c r="L1940" t="n">
        <v>-36</v>
      </c>
      <c r="M1940" t="n">
        <v>13</v>
      </c>
      <c r="N1940" t="n">
        <v>0</v>
      </c>
      <c r="O1940" t="inlineStr">
        <is>
          <t>不可 #3</t>
        </is>
      </c>
      <c r="P1940" t="inlineStr">
        <is>
          <t>有り</t>
        </is>
      </c>
      <c r="R1940" s="4">
        <f>IF(COUNT($M1940:$N1940)=0,"",IF(AND(IF($N1940&lt;&gt;"",$N1940,$M1940)&lt;=0,$O1940&lt;&gt;"可"),"警告",""))</f>
        <v/>
      </c>
      <c r="S1940" s="4">
        <f>IF(COUNT($M1940:$N1940)=0,0,IF(IF($N1940&lt;&gt;"",$N1940,$M1940)&gt;=スコアリング基準!$B$20,スコアリング基準!$C$20,IF(IF($N1940&lt;&gt;"",$N1940,$M1940)&gt;=スコアリング基準!$B$21,スコアリング基準!$C$21,IF(IF($N1940&lt;&gt;"",$N1940,$M1940)&gt;0,スコアリング基準!$C$22,0))))</f>
        <v/>
      </c>
      <c r="T1940" s="4">
        <f>IF($O1940="可",スコアリング基準!$C$23,0)</f>
        <v/>
      </c>
      <c r="U1940" s="4">
        <f>IF(OR(COUNT($K1940:$L1940)&lt;2,$K1940=0),0,IF(ABS($L1940)/$K1940&lt;=スコアリング基準!$B$24,スコアリング基準!$C$24,IF(ABS($L1940)/$K1940&lt;=スコアリング基準!$B$25,スコアリング基準!$C$25,IF(ABS($L1940)/$K1940&lt;=スコアリング基準!$B$26,スコアリング基準!$C$26,0))))</f>
        <v/>
      </c>
      <c r="V1940" s="4">
        <f>IF($P1940="なし",スコアリング基準!$C$27,0)</f>
        <v/>
      </c>
      <c r="W1940" s="4">
        <f>IF($F1940="",0,IF(ISNUMBER($F1940),IF($F1940&lt;=スコアリング基準!$B$28,スコアリング基準!$C$28,スコアリング基準!$C$29),0))</f>
        <v/>
      </c>
      <c r="X1940" s="4">
        <f>IFERROR(VLOOKUP($B1940,スコアリング基準!$A$36:$B$46,2,FALSE),0)</f>
        <v/>
      </c>
      <c r="Y1940" s="4">
        <f>SUM($S1940:$X1940)</f>
        <v/>
      </c>
      <c r="Z1940" s="4">
        <f>IF(COUNT($M1940:$N1940)=0,"データ無",IF($Y1940&gt;=スコアリング基準!$B$30,"S",IF($Y1940&gt;=スコアリング基準!$B$31,"A",IF($Y1940&gt;=スコアリング基準!$B$32,"B","C"))))</f>
        <v/>
      </c>
      <c r="AA1940">
        <f>IFERROR(INDEX(実績DB!$I$3:$I$104,MATCH($B1940&amp;$C1940,実績DB!$J$3:$J$104,0)),"")</f>
        <v/>
      </c>
    </row>
    <row r="1941">
      <c r="A1941" t="n">
        <v>1939</v>
      </c>
      <c r="B1941" t="inlineStr">
        <is>
          <t>東京</t>
        </is>
      </c>
      <c r="C1941" t="inlineStr">
        <is>
          <t>邑楽開閉所</t>
        </is>
      </c>
      <c r="D1941" t="inlineStr">
        <is>
          <t>埼玉県</t>
        </is>
      </c>
      <c r="E1941" t="n">
        <v>66</v>
      </c>
      <c r="G1941" s="3" t="n">
        <v>36.265458</v>
      </c>
      <c r="H1941" s="3" t="n">
        <v>139.435332</v>
      </c>
      <c r="I1941" t="inlineStr">
        <is>
          <t>OSM実測</t>
        </is>
      </c>
      <c r="R1941" s="4">
        <f>IF(COUNT($M1941:$N1941)=0,"",IF(AND(IF($N1941&lt;&gt;"",$N1941,$M1941)&lt;=0,$O1941&lt;&gt;"可"),"警告",""))</f>
        <v/>
      </c>
      <c r="S1941" s="4">
        <f>IF(COUNT($M1941:$N1941)=0,0,IF(IF($N1941&lt;&gt;"",$N1941,$M1941)&gt;=スコアリング基準!$B$20,スコアリング基準!$C$20,IF(IF($N1941&lt;&gt;"",$N1941,$M1941)&gt;=スコアリング基準!$B$21,スコアリング基準!$C$21,IF(IF($N1941&lt;&gt;"",$N1941,$M1941)&gt;0,スコアリング基準!$C$22,0))))</f>
        <v/>
      </c>
      <c r="T1941" s="4">
        <f>IF($O1941="可",スコアリング基準!$C$23,0)</f>
        <v/>
      </c>
      <c r="U1941" s="4">
        <f>IF(OR(COUNT($K1941:$L1941)&lt;2,$K1941=0),0,IF(ABS($L1941)/$K1941&lt;=スコアリング基準!$B$24,スコアリング基準!$C$24,IF(ABS($L1941)/$K1941&lt;=スコアリング基準!$B$25,スコアリング基準!$C$25,IF(ABS($L1941)/$K1941&lt;=スコアリング基準!$B$26,スコアリング基準!$C$26,0))))</f>
        <v/>
      </c>
      <c r="V1941" s="4">
        <f>IF($P1941="なし",スコアリング基準!$C$27,0)</f>
        <v/>
      </c>
      <c r="W1941" s="4">
        <f>IF($F1941="",0,IF(ISNUMBER($F1941),IF($F1941&lt;=スコアリング基準!$B$28,スコアリング基準!$C$28,スコアリング基準!$C$29),0))</f>
        <v/>
      </c>
      <c r="X1941" s="4">
        <f>IFERROR(VLOOKUP($B1941,スコアリング基準!$A$36:$B$46,2,FALSE),0)</f>
        <v/>
      </c>
      <c r="Y1941" s="4">
        <f>SUM($S1941:$X1941)</f>
        <v/>
      </c>
      <c r="Z1941" s="4">
        <f>IF(COUNT($M1941:$N1941)=0,"データ無",IF($Y1941&gt;=スコアリング基準!$B$30,"S",IF($Y1941&gt;=スコアリング基準!$B$31,"A",IF($Y1941&gt;=スコアリング基準!$B$32,"B","C"))))</f>
        <v/>
      </c>
      <c r="AA1941">
        <f>IFERROR(INDEX(実績DB!$I$3:$I$104,MATCH($B1941&amp;$C1941,実績DB!$J$3:$J$104,0)),"")</f>
        <v/>
      </c>
    </row>
    <row r="1942">
      <c r="A1942" t="n">
        <v>1940</v>
      </c>
      <c r="B1942" t="inlineStr">
        <is>
          <t>東京</t>
        </is>
      </c>
      <c r="C1942" t="inlineStr">
        <is>
          <t>那須湯本変電所</t>
        </is>
      </c>
      <c r="D1942" t="inlineStr">
        <is>
          <t>栃木県</t>
        </is>
      </c>
      <c r="E1942" t="n">
        <v>66</v>
      </c>
      <c r="G1942" s="3" t="n">
        <v>37.070713</v>
      </c>
      <c r="H1942" s="3" t="n">
        <v>140.012706</v>
      </c>
      <c r="I1942" t="inlineStr">
        <is>
          <t>OSM実測</t>
        </is>
      </c>
      <c r="J1942" t="n">
        <v>38</v>
      </c>
      <c r="K1942" t="n">
        <v>39</v>
      </c>
      <c r="L1942" t="n">
        <v>-39</v>
      </c>
      <c r="M1942" t="n">
        <v>0</v>
      </c>
      <c r="N1942" t="n">
        <v>0</v>
      </c>
      <c r="O1942" t="inlineStr">
        <is>
          <t>不可 #3</t>
        </is>
      </c>
      <c r="P1942" t="inlineStr">
        <is>
          <t>有り</t>
        </is>
      </c>
      <c r="R1942" s="4">
        <f>IF(COUNT($M1942:$N1942)=0,"",IF(AND(IF($N1942&lt;&gt;"",$N1942,$M1942)&lt;=0,$O1942&lt;&gt;"可"),"警告",""))</f>
        <v/>
      </c>
      <c r="S1942" s="4">
        <f>IF(COUNT($M1942:$N1942)=0,0,IF(IF($N1942&lt;&gt;"",$N1942,$M1942)&gt;=スコアリング基準!$B$20,スコアリング基準!$C$20,IF(IF($N1942&lt;&gt;"",$N1942,$M1942)&gt;=スコアリング基準!$B$21,スコアリング基準!$C$21,IF(IF($N1942&lt;&gt;"",$N1942,$M1942)&gt;0,スコアリング基準!$C$22,0))))</f>
        <v/>
      </c>
      <c r="T1942" s="4">
        <f>IF($O1942="可",スコアリング基準!$C$23,0)</f>
        <v/>
      </c>
      <c r="U1942" s="4">
        <f>IF(OR(COUNT($K1942:$L1942)&lt;2,$K1942=0),0,IF(ABS($L1942)/$K1942&lt;=スコアリング基準!$B$24,スコアリング基準!$C$24,IF(ABS($L1942)/$K1942&lt;=スコアリング基準!$B$25,スコアリング基準!$C$25,IF(ABS($L1942)/$K1942&lt;=スコアリング基準!$B$26,スコアリング基準!$C$26,0))))</f>
        <v/>
      </c>
      <c r="V1942" s="4">
        <f>IF($P1942="なし",スコアリング基準!$C$27,0)</f>
        <v/>
      </c>
      <c r="W1942" s="4">
        <f>IF($F1942="",0,IF(ISNUMBER($F1942),IF($F1942&lt;=スコアリング基準!$B$28,スコアリング基準!$C$28,スコアリング基準!$C$29),0))</f>
        <v/>
      </c>
      <c r="X1942" s="4">
        <f>IFERROR(VLOOKUP($B1942,スコアリング基準!$A$36:$B$46,2,FALSE),0)</f>
        <v/>
      </c>
      <c r="Y1942" s="4">
        <f>SUM($S1942:$X1942)</f>
        <v/>
      </c>
      <c r="Z1942" s="4">
        <f>IF(COUNT($M1942:$N1942)=0,"データ無",IF($Y1942&gt;=スコアリング基準!$B$30,"S",IF($Y1942&gt;=スコアリング基準!$B$31,"A",IF($Y1942&gt;=スコアリング基準!$B$32,"B","C"))))</f>
        <v/>
      </c>
      <c r="AA1942">
        <f>IFERROR(INDEX(実績DB!$I$3:$I$104,MATCH($B1942&amp;$C1942,実績DB!$J$3:$J$104,0)),"")</f>
        <v/>
      </c>
    </row>
    <row r="1943">
      <c r="A1943" t="n">
        <v>1941</v>
      </c>
      <c r="B1943" t="inlineStr">
        <is>
          <t>東京</t>
        </is>
      </c>
      <c r="C1943" t="inlineStr">
        <is>
          <t>都賀変電所</t>
        </is>
      </c>
      <c r="D1943" t="inlineStr">
        <is>
          <t>栃木県</t>
        </is>
      </c>
      <c r="E1943" t="n">
        <v>66</v>
      </c>
      <c r="G1943" s="3" t="n">
        <v>36.437926</v>
      </c>
      <c r="H1943" s="3" t="n">
        <v>139.751396</v>
      </c>
      <c r="I1943" t="inlineStr">
        <is>
          <t>OSM実測</t>
        </is>
      </c>
      <c r="J1943" t="n">
        <v>33</v>
      </c>
      <c r="K1943" t="n">
        <v>34</v>
      </c>
      <c r="L1943" t="n">
        <v>-33</v>
      </c>
      <c r="M1943" t="n">
        <v>1</v>
      </c>
      <c r="N1943" t="n">
        <v>0</v>
      </c>
      <c r="O1943" t="inlineStr">
        <is>
          <t>不可 #3</t>
        </is>
      </c>
      <c r="P1943" t="inlineStr">
        <is>
          <t>有り</t>
        </is>
      </c>
      <c r="R1943" s="4">
        <f>IF(COUNT($M1943:$N1943)=0,"",IF(AND(IF($N1943&lt;&gt;"",$N1943,$M1943)&lt;=0,$O1943&lt;&gt;"可"),"警告",""))</f>
        <v/>
      </c>
      <c r="S1943" s="4">
        <f>IF(COUNT($M1943:$N1943)=0,0,IF(IF($N1943&lt;&gt;"",$N1943,$M1943)&gt;=スコアリング基準!$B$20,スコアリング基準!$C$20,IF(IF($N1943&lt;&gt;"",$N1943,$M1943)&gt;=スコアリング基準!$B$21,スコアリング基準!$C$21,IF(IF($N1943&lt;&gt;"",$N1943,$M1943)&gt;0,スコアリング基準!$C$22,0))))</f>
        <v/>
      </c>
      <c r="T1943" s="4">
        <f>IF($O1943="可",スコアリング基準!$C$23,0)</f>
        <v/>
      </c>
      <c r="U1943" s="4">
        <f>IF(OR(COUNT($K1943:$L1943)&lt;2,$K1943=0),0,IF(ABS($L1943)/$K1943&lt;=スコアリング基準!$B$24,スコアリング基準!$C$24,IF(ABS($L1943)/$K1943&lt;=スコアリング基準!$B$25,スコアリング基準!$C$25,IF(ABS($L1943)/$K1943&lt;=スコアリング基準!$B$26,スコアリング基準!$C$26,0))))</f>
        <v/>
      </c>
      <c r="V1943" s="4">
        <f>IF($P1943="なし",スコアリング基準!$C$27,0)</f>
        <v/>
      </c>
      <c r="W1943" s="4">
        <f>IF($F1943="",0,IF(ISNUMBER($F1943),IF($F1943&lt;=スコアリング基準!$B$28,スコアリング基準!$C$28,スコアリング基準!$C$29),0))</f>
        <v/>
      </c>
      <c r="X1943" s="4">
        <f>IFERROR(VLOOKUP($B1943,スコアリング基準!$A$36:$B$46,2,FALSE),0)</f>
        <v/>
      </c>
      <c r="Y1943" s="4">
        <f>SUM($S1943:$X1943)</f>
        <v/>
      </c>
      <c r="Z1943" s="4">
        <f>IF(COUNT($M1943:$N1943)=0,"データ無",IF($Y1943&gt;=スコアリング基準!$B$30,"S",IF($Y1943&gt;=スコアリング基準!$B$31,"A",IF($Y1943&gt;=スコアリング基準!$B$32,"B","C"))))</f>
        <v/>
      </c>
      <c r="AA1943">
        <f>IFERROR(INDEX(実績DB!$I$3:$I$104,MATCH($B1943&amp;$C1943,実績DB!$J$3:$J$104,0)),"")</f>
        <v/>
      </c>
    </row>
    <row r="1944">
      <c r="A1944" t="n">
        <v>1942</v>
      </c>
      <c r="B1944" t="inlineStr">
        <is>
          <t>東京</t>
        </is>
      </c>
      <c r="C1944" t="inlineStr">
        <is>
          <t>酒門東変電所</t>
        </is>
      </c>
      <c r="D1944" t="inlineStr">
        <is>
          <t>茨城県</t>
        </is>
      </c>
      <c r="E1944" t="n">
        <v>66</v>
      </c>
      <c r="G1944" s="3" t="n">
        <v>36.343454</v>
      </c>
      <c r="H1944" s="3" t="n">
        <v>140.500609</v>
      </c>
      <c r="I1944" t="inlineStr">
        <is>
          <t>OSM実測</t>
        </is>
      </c>
      <c r="J1944" t="n">
        <v>38</v>
      </c>
      <c r="K1944" t="n">
        <v>39</v>
      </c>
      <c r="L1944" t="n">
        <v>-38</v>
      </c>
      <c r="M1944" t="n">
        <v>1</v>
      </c>
      <c r="N1944" t="n">
        <v>0</v>
      </c>
      <c r="O1944" t="inlineStr">
        <is>
          <t>不可 #3</t>
        </is>
      </c>
      <c r="P1944" t="inlineStr">
        <is>
          <t>有り</t>
        </is>
      </c>
      <c r="R1944" s="4">
        <f>IF(COUNT($M1944:$N1944)=0,"",IF(AND(IF($N1944&lt;&gt;"",$N1944,$M1944)&lt;=0,$O1944&lt;&gt;"可"),"警告",""))</f>
        <v/>
      </c>
      <c r="S1944" s="4">
        <f>IF(COUNT($M1944:$N1944)=0,0,IF(IF($N1944&lt;&gt;"",$N1944,$M1944)&gt;=スコアリング基準!$B$20,スコアリング基準!$C$20,IF(IF($N1944&lt;&gt;"",$N1944,$M1944)&gt;=スコアリング基準!$B$21,スコアリング基準!$C$21,IF(IF($N1944&lt;&gt;"",$N1944,$M1944)&gt;0,スコアリング基準!$C$22,0))))</f>
        <v/>
      </c>
      <c r="T1944" s="4">
        <f>IF($O1944="可",スコアリング基準!$C$23,0)</f>
        <v/>
      </c>
      <c r="U1944" s="4">
        <f>IF(OR(COUNT($K1944:$L1944)&lt;2,$K1944=0),0,IF(ABS($L1944)/$K1944&lt;=スコアリング基準!$B$24,スコアリング基準!$C$24,IF(ABS($L1944)/$K1944&lt;=スコアリング基準!$B$25,スコアリング基準!$C$25,IF(ABS($L1944)/$K1944&lt;=スコアリング基準!$B$26,スコアリング基準!$C$26,0))))</f>
        <v/>
      </c>
      <c r="V1944" s="4">
        <f>IF($P1944="なし",スコアリング基準!$C$27,0)</f>
        <v/>
      </c>
      <c r="W1944" s="4">
        <f>IF($F1944="",0,IF(ISNUMBER($F1944),IF($F1944&lt;=スコアリング基準!$B$28,スコアリング基準!$C$28,スコアリング基準!$C$29),0))</f>
        <v/>
      </c>
      <c r="X1944" s="4">
        <f>IFERROR(VLOOKUP($B1944,スコアリング基準!$A$36:$B$46,2,FALSE),0)</f>
        <v/>
      </c>
      <c r="Y1944" s="4">
        <f>SUM($S1944:$X1944)</f>
        <v/>
      </c>
      <c r="Z1944" s="4">
        <f>IF(COUNT($M1944:$N1944)=0,"データ無",IF($Y1944&gt;=スコアリング基準!$B$30,"S",IF($Y1944&gt;=スコアリング基準!$B$31,"A",IF($Y1944&gt;=スコアリング基準!$B$32,"B","C"))))</f>
        <v/>
      </c>
      <c r="AA1944">
        <f>IFERROR(INDEX(実績DB!$I$3:$I$104,MATCH($B1944&amp;$C1944,実績DB!$J$3:$J$104,0)),"")</f>
        <v/>
      </c>
    </row>
    <row r="1945">
      <c r="A1945" t="n">
        <v>1943</v>
      </c>
      <c r="B1945" t="inlineStr">
        <is>
          <t>東京</t>
        </is>
      </c>
      <c r="C1945" t="inlineStr">
        <is>
          <t>里美変電所</t>
        </is>
      </c>
      <c r="D1945" t="inlineStr">
        <is>
          <t>茨城県</t>
        </is>
      </c>
      <c r="E1945" t="n">
        <v>66</v>
      </c>
      <c r="G1945" s="3" t="n">
        <v>36.707348</v>
      </c>
      <c r="H1945" s="3" t="n">
        <v>140.503971</v>
      </c>
      <c r="I1945" t="inlineStr">
        <is>
          <t>OSM実測</t>
        </is>
      </c>
      <c r="J1945" t="n">
        <v>9</v>
      </c>
      <c r="K1945" t="n">
        <v>9</v>
      </c>
      <c r="L1945" t="n">
        <v>-8</v>
      </c>
      <c r="M1945" t="n">
        <v>1</v>
      </c>
      <c r="N1945" t="n">
        <v>0</v>
      </c>
      <c r="O1945" t="inlineStr">
        <is>
          <t>不可 #3</t>
        </is>
      </c>
      <c r="P1945" t="inlineStr">
        <is>
          <t>有り</t>
        </is>
      </c>
      <c r="R1945" s="4">
        <f>IF(COUNT($M1945:$N1945)=0,"",IF(AND(IF($N1945&lt;&gt;"",$N1945,$M1945)&lt;=0,$O1945&lt;&gt;"可"),"警告",""))</f>
        <v/>
      </c>
      <c r="S1945" s="4">
        <f>IF(COUNT($M1945:$N1945)=0,0,IF(IF($N1945&lt;&gt;"",$N1945,$M1945)&gt;=スコアリング基準!$B$20,スコアリング基準!$C$20,IF(IF($N1945&lt;&gt;"",$N1945,$M1945)&gt;=スコアリング基準!$B$21,スコアリング基準!$C$21,IF(IF($N1945&lt;&gt;"",$N1945,$M1945)&gt;0,スコアリング基準!$C$22,0))))</f>
        <v/>
      </c>
      <c r="T1945" s="4">
        <f>IF($O1945="可",スコアリング基準!$C$23,0)</f>
        <v/>
      </c>
      <c r="U1945" s="4">
        <f>IF(OR(COUNT($K1945:$L1945)&lt;2,$K1945=0),0,IF(ABS($L1945)/$K1945&lt;=スコアリング基準!$B$24,スコアリング基準!$C$24,IF(ABS($L1945)/$K1945&lt;=スコアリング基準!$B$25,スコアリング基準!$C$25,IF(ABS($L1945)/$K1945&lt;=スコアリング基準!$B$26,スコアリング基準!$C$26,0))))</f>
        <v/>
      </c>
      <c r="V1945" s="4">
        <f>IF($P1945="なし",スコアリング基準!$C$27,0)</f>
        <v/>
      </c>
      <c r="W1945" s="4">
        <f>IF($F1945="",0,IF(ISNUMBER($F1945),IF($F1945&lt;=スコアリング基準!$B$28,スコアリング基準!$C$28,スコアリング基準!$C$29),0))</f>
        <v/>
      </c>
      <c r="X1945" s="4">
        <f>IFERROR(VLOOKUP($B1945,スコアリング基準!$A$36:$B$46,2,FALSE),0)</f>
        <v/>
      </c>
      <c r="Y1945" s="4">
        <f>SUM($S1945:$X1945)</f>
        <v/>
      </c>
      <c r="Z1945" s="4">
        <f>IF(COUNT($M1945:$N1945)=0,"データ無",IF($Y1945&gt;=スコアリング基準!$B$30,"S",IF($Y1945&gt;=スコアリング基準!$B$31,"A",IF($Y1945&gt;=スコアリング基準!$B$32,"B","C"))))</f>
        <v/>
      </c>
      <c r="AA1945">
        <f>IFERROR(INDEX(実績DB!$I$3:$I$104,MATCH($B1945&amp;$C1945,実績DB!$J$3:$J$104,0)),"")</f>
        <v/>
      </c>
    </row>
    <row r="1946">
      <c r="A1946" t="n">
        <v>1944</v>
      </c>
      <c r="B1946" t="inlineStr">
        <is>
          <t>東京</t>
        </is>
      </c>
      <c r="C1946" t="inlineStr">
        <is>
          <t>野中変電所</t>
        </is>
      </c>
      <c r="D1946" t="inlineStr">
        <is>
          <t>群馬県</t>
        </is>
      </c>
      <c r="E1946" t="n">
        <v>66</v>
      </c>
      <c r="G1946" s="3" t="n">
        <v>36.380037</v>
      </c>
      <c r="H1946" s="3" t="n">
        <v>139.104577</v>
      </c>
      <c r="I1946" t="inlineStr">
        <is>
          <t>OSM実測</t>
        </is>
      </c>
      <c r="J1946" t="n">
        <v>57</v>
      </c>
      <c r="K1946" t="n">
        <v>59</v>
      </c>
      <c r="L1946" t="n">
        <v>-43</v>
      </c>
      <c r="M1946" t="n">
        <v>16</v>
      </c>
      <c r="N1946" t="n">
        <v>0</v>
      </c>
      <c r="O1946" t="inlineStr">
        <is>
          <t>不可 #3</t>
        </is>
      </c>
      <c r="P1946" t="inlineStr">
        <is>
          <t>有り</t>
        </is>
      </c>
      <c r="R1946" s="4">
        <f>IF(COUNT($M1946:$N1946)=0,"",IF(AND(IF($N1946&lt;&gt;"",$N1946,$M1946)&lt;=0,$O1946&lt;&gt;"可"),"警告",""))</f>
        <v/>
      </c>
      <c r="S1946" s="4">
        <f>IF(COUNT($M1946:$N1946)=0,0,IF(IF($N1946&lt;&gt;"",$N1946,$M1946)&gt;=スコアリング基準!$B$20,スコアリング基準!$C$20,IF(IF($N1946&lt;&gt;"",$N1946,$M1946)&gt;=スコアリング基準!$B$21,スコアリング基準!$C$21,IF(IF($N1946&lt;&gt;"",$N1946,$M1946)&gt;0,スコアリング基準!$C$22,0))))</f>
        <v/>
      </c>
      <c r="T1946" s="4">
        <f>IF($O1946="可",スコアリング基準!$C$23,0)</f>
        <v/>
      </c>
      <c r="U1946" s="4">
        <f>IF(OR(COUNT($K1946:$L1946)&lt;2,$K1946=0),0,IF(ABS($L1946)/$K1946&lt;=スコアリング基準!$B$24,スコアリング基準!$C$24,IF(ABS($L1946)/$K1946&lt;=スコアリング基準!$B$25,スコアリング基準!$C$25,IF(ABS($L1946)/$K1946&lt;=スコアリング基準!$B$26,スコアリング基準!$C$26,0))))</f>
        <v/>
      </c>
      <c r="V1946" s="4">
        <f>IF($P1946="なし",スコアリング基準!$C$27,0)</f>
        <v/>
      </c>
      <c r="W1946" s="4">
        <f>IF($F1946="",0,IF(ISNUMBER($F1946),IF($F1946&lt;=スコアリング基準!$B$28,スコアリング基準!$C$28,スコアリング基準!$C$29),0))</f>
        <v/>
      </c>
      <c r="X1946" s="4">
        <f>IFERROR(VLOOKUP($B1946,スコアリング基準!$A$36:$B$46,2,FALSE),0)</f>
        <v/>
      </c>
      <c r="Y1946" s="4">
        <f>SUM($S1946:$X1946)</f>
        <v/>
      </c>
      <c r="Z1946" s="4">
        <f>IF(COUNT($M1946:$N1946)=0,"データ無",IF($Y1946&gt;=スコアリング基準!$B$30,"S",IF($Y1946&gt;=スコアリング基準!$B$31,"A",IF($Y1946&gt;=スコアリング基準!$B$32,"B","C"))))</f>
        <v/>
      </c>
      <c r="AA1946">
        <f>IFERROR(INDEX(実績DB!$I$3:$I$104,MATCH($B1946&amp;$C1946,実績DB!$J$3:$J$104,0)),"")</f>
        <v/>
      </c>
    </row>
    <row r="1947">
      <c r="A1947" t="n">
        <v>1945</v>
      </c>
      <c r="B1947" t="inlineStr">
        <is>
          <t>東京</t>
        </is>
      </c>
      <c r="C1947" t="inlineStr">
        <is>
          <t>野方変電所</t>
        </is>
      </c>
      <c r="D1947" t="inlineStr">
        <is>
          <t>東京都</t>
        </is>
      </c>
      <c r="E1947" t="n">
        <v>66</v>
      </c>
      <c r="G1947" s="3" t="n">
        <v>35.714982</v>
      </c>
      <c r="H1947" s="3" t="n">
        <v>139.657634</v>
      </c>
      <c r="I1947" t="inlineStr">
        <is>
          <t>OSM実測</t>
        </is>
      </c>
      <c r="J1947" t="n">
        <v>57</v>
      </c>
      <c r="K1947" t="n">
        <v>59</v>
      </c>
      <c r="L1947" t="n">
        <v>-40</v>
      </c>
      <c r="M1947" t="n">
        <v>19</v>
      </c>
      <c r="N1947" t="n">
        <v>19</v>
      </c>
      <c r="O1947" t="inlineStr">
        <is>
          <t>不可 #3</t>
        </is>
      </c>
      <c r="P1947" t="inlineStr">
        <is>
          <t>なし</t>
        </is>
      </c>
      <c r="R1947" s="4">
        <f>IF(COUNT($M1947:$N1947)=0,"",IF(AND(IF($N1947&lt;&gt;"",$N1947,$M1947)&lt;=0,$O1947&lt;&gt;"可"),"警告",""))</f>
        <v/>
      </c>
      <c r="S1947" s="4">
        <f>IF(COUNT($M1947:$N1947)=0,0,IF(IF($N1947&lt;&gt;"",$N1947,$M1947)&gt;=スコアリング基準!$B$20,スコアリング基準!$C$20,IF(IF($N1947&lt;&gt;"",$N1947,$M1947)&gt;=スコアリング基準!$B$21,スコアリング基準!$C$21,IF(IF($N1947&lt;&gt;"",$N1947,$M1947)&gt;0,スコアリング基準!$C$22,0))))</f>
        <v/>
      </c>
      <c r="T1947" s="4">
        <f>IF($O1947="可",スコアリング基準!$C$23,0)</f>
        <v/>
      </c>
      <c r="U1947" s="4">
        <f>IF(OR(COUNT($K1947:$L1947)&lt;2,$K1947=0),0,IF(ABS($L1947)/$K1947&lt;=スコアリング基準!$B$24,スコアリング基準!$C$24,IF(ABS($L1947)/$K1947&lt;=スコアリング基準!$B$25,スコアリング基準!$C$25,IF(ABS($L1947)/$K1947&lt;=スコアリング基準!$B$26,スコアリング基準!$C$26,0))))</f>
        <v/>
      </c>
      <c r="V1947" s="4">
        <f>IF($P1947="なし",スコアリング基準!$C$27,0)</f>
        <v/>
      </c>
      <c r="W1947" s="4">
        <f>IF($F1947="",0,IF(ISNUMBER($F1947),IF($F1947&lt;=スコアリング基準!$B$28,スコアリング基準!$C$28,スコアリング基準!$C$29),0))</f>
        <v/>
      </c>
      <c r="X1947" s="4">
        <f>IFERROR(VLOOKUP($B1947,スコアリング基準!$A$36:$B$46,2,FALSE),0)</f>
        <v/>
      </c>
      <c r="Y1947" s="4">
        <f>SUM($S1947:$X1947)</f>
        <v/>
      </c>
      <c r="Z1947" s="4">
        <f>IF(COUNT($M1947:$N1947)=0,"データ無",IF($Y1947&gt;=スコアリング基準!$B$30,"S",IF($Y1947&gt;=スコアリング基準!$B$31,"A",IF($Y1947&gt;=スコアリング基準!$B$32,"B","C"))))</f>
        <v/>
      </c>
      <c r="AA1947">
        <f>IFERROR(INDEX(実績DB!$I$3:$I$104,MATCH($B1947&amp;$C1947,実績DB!$J$3:$J$104,0)),"")</f>
        <v/>
      </c>
    </row>
    <row r="1948">
      <c r="A1948" t="n">
        <v>1946</v>
      </c>
      <c r="B1948" t="inlineStr">
        <is>
          <t>東京</t>
        </is>
      </c>
      <c r="C1948" t="inlineStr">
        <is>
          <t>野栄変電所</t>
        </is>
      </c>
      <c r="D1948" t="inlineStr">
        <is>
          <t>千葉県</t>
        </is>
      </c>
      <c r="E1948" t="n">
        <v>66</v>
      </c>
      <c r="G1948" s="3" t="n">
        <v>35.671884</v>
      </c>
      <c r="H1948" s="3" t="n">
        <v>140.586727</v>
      </c>
      <c r="I1948" t="inlineStr">
        <is>
          <t>OSM実測</t>
        </is>
      </c>
      <c r="J1948" t="n">
        <v>38</v>
      </c>
      <c r="K1948" t="n">
        <v>39</v>
      </c>
      <c r="L1948" t="n">
        <v>-39</v>
      </c>
      <c r="M1948" t="n">
        <v>0</v>
      </c>
      <c r="N1948" t="n">
        <v>0</v>
      </c>
      <c r="O1948" t="inlineStr">
        <is>
          <t>不可 #3</t>
        </is>
      </c>
      <c r="P1948" t="inlineStr">
        <is>
          <t>有り</t>
        </is>
      </c>
      <c r="R1948" s="4">
        <f>IF(COUNT($M1948:$N1948)=0,"",IF(AND(IF($N1948&lt;&gt;"",$N1948,$M1948)&lt;=0,$O1948&lt;&gt;"可"),"警告",""))</f>
        <v/>
      </c>
      <c r="S1948" s="4">
        <f>IF(COUNT($M1948:$N1948)=0,0,IF(IF($N1948&lt;&gt;"",$N1948,$M1948)&gt;=スコアリング基準!$B$20,スコアリング基準!$C$20,IF(IF($N1948&lt;&gt;"",$N1948,$M1948)&gt;=スコアリング基準!$B$21,スコアリング基準!$C$21,IF(IF($N1948&lt;&gt;"",$N1948,$M1948)&gt;0,スコアリング基準!$C$22,0))))</f>
        <v/>
      </c>
      <c r="T1948" s="4">
        <f>IF($O1948="可",スコアリング基準!$C$23,0)</f>
        <v/>
      </c>
      <c r="U1948" s="4">
        <f>IF(OR(COUNT($K1948:$L1948)&lt;2,$K1948=0),0,IF(ABS($L1948)/$K1948&lt;=スコアリング基準!$B$24,スコアリング基準!$C$24,IF(ABS($L1948)/$K1948&lt;=スコアリング基準!$B$25,スコアリング基準!$C$25,IF(ABS($L1948)/$K1948&lt;=スコアリング基準!$B$26,スコアリング基準!$C$26,0))))</f>
        <v/>
      </c>
      <c r="V1948" s="4">
        <f>IF($P1948="なし",スコアリング基準!$C$27,0)</f>
        <v/>
      </c>
      <c r="W1948" s="4">
        <f>IF($F1948="",0,IF(ISNUMBER($F1948),IF($F1948&lt;=スコアリング基準!$B$28,スコアリング基準!$C$28,スコアリング基準!$C$29),0))</f>
        <v/>
      </c>
      <c r="X1948" s="4">
        <f>IFERROR(VLOOKUP($B1948,スコアリング基準!$A$36:$B$46,2,FALSE),0)</f>
        <v/>
      </c>
      <c r="Y1948" s="4">
        <f>SUM($S1948:$X1948)</f>
        <v/>
      </c>
      <c r="Z1948" s="4">
        <f>IF(COUNT($M1948:$N1948)=0,"データ無",IF($Y1948&gt;=スコアリング基準!$B$30,"S",IF($Y1948&gt;=スコアリング基準!$B$31,"A",IF($Y1948&gt;=スコアリング基準!$B$32,"B","C"))))</f>
        <v/>
      </c>
      <c r="AA1948">
        <f>IFERROR(INDEX(実績DB!$I$3:$I$104,MATCH($B1948&amp;$C1948,実績DB!$J$3:$J$104,0)),"")</f>
        <v/>
      </c>
    </row>
    <row r="1949">
      <c r="A1949" t="n">
        <v>1947</v>
      </c>
      <c r="B1949" t="inlineStr">
        <is>
          <t>東京</t>
        </is>
      </c>
      <c r="C1949" t="inlineStr">
        <is>
          <t>野田変電所</t>
        </is>
      </c>
      <c r="D1949" t="inlineStr">
        <is>
          <t>千葉県</t>
        </is>
      </c>
      <c r="E1949" t="n">
        <v>66</v>
      </c>
      <c r="G1949" s="3" t="n">
        <v>35.936005</v>
      </c>
      <c r="H1949" s="3" t="n">
        <v>139.871609</v>
      </c>
      <c r="I1949" t="inlineStr">
        <is>
          <t>OSM実測</t>
        </is>
      </c>
      <c r="J1949" t="n">
        <v>57</v>
      </c>
      <c r="K1949" t="n">
        <v>59</v>
      </c>
      <c r="L1949" t="n">
        <v>-41</v>
      </c>
      <c r="M1949" t="n">
        <v>18</v>
      </c>
      <c r="N1949" t="n">
        <v>0</v>
      </c>
      <c r="O1949" t="inlineStr">
        <is>
          <t>不可 #3</t>
        </is>
      </c>
      <c r="P1949" t="inlineStr">
        <is>
          <t>有り</t>
        </is>
      </c>
      <c r="R1949" s="4">
        <f>IF(COUNT($M1949:$N1949)=0,"",IF(AND(IF($N1949&lt;&gt;"",$N1949,$M1949)&lt;=0,$O1949&lt;&gt;"可"),"警告",""))</f>
        <v/>
      </c>
      <c r="S1949" s="4">
        <f>IF(COUNT($M1949:$N1949)=0,0,IF(IF($N1949&lt;&gt;"",$N1949,$M1949)&gt;=スコアリング基準!$B$20,スコアリング基準!$C$20,IF(IF($N1949&lt;&gt;"",$N1949,$M1949)&gt;=スコアリング基準!$B$21,スコアリング基準!$C$21,IF(IF($N1949&lt;&gt;"",$N1949,$M1949)&gt;0,スコアリング基準!$C$22,0))))</f>
        <v/>
      </c>
      <c r="T1949" s="4">
        <f>IF($O1949="可",スコアリング基準!$C$23,0)</f>
        <v/>
      </c>
      <c r="U1949" s="4">
        <f>IF(OR(COUNT($K1949:$L1949)&lt;2,$K1949=0),0,IF(ABS($L1949)/$K1949&lt;=スコアリング基準!$B$24,スコアリング基準!$C$24,IF(ABS($L1949)/$K1949&lt;=スコアリング基準!$B$25,スコアリング基準!$C$25,IF(ABS($L1949)/$K1949&lt;=スコアリング基準!$B$26,スコアリング基準!$C$26,0))))</f>
        <v/>
      </c>
      <c r="V1949" s="4">
        <f>IF($P1949="なし",スコアリング基準!$C$27,0)</f>
        <v/>
      </c>
      <c r="W1949" s="4">
        <f>IF($F1949="",0,IF(ISNUMBER($F1949),IF($F1949&lt;=スコアリング基準!$B$28,スコアリング基準!$C$28,スコアリング基準!$C$29),0))</f>
        <v/>
      </c>
      <c r="X1949" s="4">
        <f>IFERROR(VLOOKUP($B1949,スコアリング基準!$A$36:$B$46,2,FALSE),0)</f>
        <v/>
      </c>
      <c r="Y1949" s="4">
        <f>SUM($S1949:$X1949)</f>
        <v/>
      </c>
      <c r="Z1949" s="4">
        <f>IF(COUNT($M1949:$N1949)=0,"データ無",IF($Y1949&gt;=スコアリング基準!$B$30,"S",IF($Y1949&gt;=スコアリング基準!$B$31,"A",IF($Y1949&gt;=スコアリング基準!$B$32,"B","C"))))</f>
        <v/>
      </c>
      <c r="AA1949">
        <f>IFERROR(INDEX(実績DB!$I$3:$I$104,MATCH($B1949&amp;$C1949,実績DB!$J$3:$J$104,0)),"")</f>
        <v/>
      </c>
    </row>
    <row r="1950">
      <c r="A1950" t="n">
        <v>1948</v>
      </c>
      <c r="B1950" t="inlineStr">
        <is>
          <t>東京</t>
        </is>
      </c>
      <c r="C1950" t="inlineStr">
        <is>
          <t>金沢変電所</t>
        </is>
      </c>
      <c r="D1950" t="inlineStr">
        <is>
          <t>神奈川県</t>
        </is>
      </c>
      <c r="E1950" t="n">
        <v>66</v>
      </c>
      <c r="G1950" s="3" t="n">
        <v>35.341031</v>
      </c>
      <c r="H1950" s="3" t="n">
        <v>139.613961</v>
      </c>
      <c r="I1950" t="inlineStr">
        <is>
          <t>OSM実測</t>
        </is>
      </c>
      <c r="J1950" t="n">
        <v>47</v>
      </c>
      <c r="K1950" t="n">
        <v>49</v>
      </c>
      <c r="L1950" t="n">
        <v>-40</v>
      </c>
      <c r="M1950" t="n">
        <v>9</v>
      </c>
      <c r="N1950" t="n">
        <v>0</v>
      </c>
      <c r="O1950" t="inlineStr">
        <is>
          <t>不可 #3</t>
        </is>
      </c>
      <c r="P1950" t="inlineStr">
        <is>
          <t>有り</t>
        </is>
      </c>
      <c r="R1950" s="4">
        <f>IF(COUNT($M1950:$N1950)=0,"",IF(AND(IF($N1950&lt;&gt;"",$N1950,$M1950)&lt;=0,$O1950&lt;&gt;"可"),"警告",""))</f>
        <v/>
      </c>
      <c r="S1950" s="4">
        <f>IF(COUNT($M1950:$N1950)=0,0,IF(IF($N1950&lt;&gt;"",$N1950,$M1950)&gt;=スコアリング基準!$B$20,スコアリング基準!$C$20,IF(IF($N1950&lt;&gt;"",$N1950,$M1950)&gt;=スコアリング基準!$B$21,スコアリング基準!$C$21,IF(IF($N1950&lt;&gt;"",$N1950,$M1950)&gt;0,スコアリング基準!$C$22,0))))</f>
        <v/>
      </c>
      <c r="T1950" s="4">
        <f>IF($O1950="可",スコアリング基準!$C$23,0)</f>
        <v/>
      </c>
      <c r="U1950" s="4">
        <f>IF(OR(COUNT($K1950:$L1950)&lt;2,$K1950=0),0,IF(ABS($L1950)/$K1950&lt;=スコアリング基準!$B$24,スコアリング基準!$C$24,IF(ABS($L1950)/$K1950&lt;=スコアリング基準!$B$25,スコアリング基準!$C$25,IF(ABS($L1950)/$K1950&lt;=スコアリング基準!$B$26,スコアリング基準!$C$26,0))))</f>
        <v/>
      </c>
      <c r="V1950" s="4">
        <f>IF($P1950="なし",スコアリング基準!$C$27,0)</f>
        <v/>
      </c>
      <c r="W1950" s="4">
        <f>IF($F1950="",0,IF(ISNUMBER($F1950),IF($F1950&lt;=スコアリング基準!$B$28,スコアリング基準!$C$28,スコアリング基準!$C$29),0))</f>
        <v/>
      </c>
      <c r="X1950" s="4">
        <f>IFERROR(VLOOKUP($B1950,スコアリング基準!$A$36:$B$46,2,FALSE),0)</f>
        <v/>
      </c>
      <c r="Y1950" s="4">
        <f>SUM($S1950:$X1950)</f>
        <v/>
      </c>
      <c r="Z1950" s="4">
        <f>IF(COUNT($M1950:$N1950)=0,"データ無",IF($Y1950&gt;=スコアリング基準!$B$30,"S",IF($Y1950&gt;=スコアリング基準!$B$31,"A",IF($Y1950&gt;=スコアリング基準!$B$32,"B","C"))))</f>
        <v/>
      </c>
      <c r="AA1950">
        <f>IFERROR(INDEX(実績DB!$I$3:$I$104,MATCH($B1950&amp;$C1950,実績DB!$J$3:$J$104,0)),"")</f>
        <v/>
      </c>
    </row>
    <row r="1951">
      <c r="A1951" t="n">
        <v>1949</v>
      </c>
      <c r="B1951" t="inlineStr">
        <is>
          <t>東京</t>
        </is>
      </c>
      <c r="C1951" t="inlineStr">
        <is>
          <t>鉢形変電所</t>
        </is>
      </c>
      <c r="D1951" t="inlineStr">
        <is>
          <t>埼玉県</t>
        </is>
      </c>
      <c r="E1951" t="n">
        <v>66</v>
      </c>
      <c r="G1951" s="3" t="n">
        <v>36.101027</v>
      </c>
      <c r="H1951" s="3" t="n">
        <v>139.196943</v>
      </c>
      <c r="I1951" t="inlineStr">
        <is>
          <t>OSM実測</t>
        </is>
      </c>
      <c r="J1951" t="n">
        <v>38</v>
      </c>
      <c r="K1951" t="n">
        <v>39</v>
      </c>
      <c r="L1951" t="n">
        <v>-39</v>
      </c>
      <c r="M1951" t="n">
        <v>0</v>
      </c>
      <c r="N1951" t="n">
        <v>0</v>
      </c>
      <c r="O1951" t="inlineStr">
        <is>
          <t>不可 #3</t>
        </is>
      </c>
      <c r="P1951" t="inlineStr">
        <is>
          <t>有り</t>
        </is>
      </c>
      <c r="R1951" s="4">
        <f>IF(COUNT($M1951:$N1951)=0,"",IF(AND(IF($N1951&lt;&gt;"",$N1951,$M1951)&lt;=0,$O1951&lt;&gt;"可"),"警告",""))</f>
        <v/>
      </c>
      <c r="S1951" s="4">
        <f>IF(COUNT($M1951:$N1951)=0,0,IF(IF($N1951&lt;&gt;"",$N1951,$M1951)&gt;=スコアリング基準!$B$20,スコアリング基準!$C$20,IF(IF($N1951&lt;&gt;"",$N1951,$M1951)&gt;=スコアリング基準!$B$21,スコアリング基準!$C$21,IF(IF($N1951&lt;&gt;"",$N1951,$M1951)&gt;0,スコアリング基準!$C$22,0))))</f>
        <v/>
      </c>
      <c r="T1951" s="4">
        <f>IF($O1951="可",スコアリング基準!$C$23,0)</f>
        <v/>
      </c>
      <c r="U1951" s="4">
        <f>IF(OR(COUNT($K1951:$L1951)&lt;2,$K1951=0),0,IF(ABS($L1951)/$K1951&lt;=スコアリング基準!$B$24,スコアリング基準!$C$24,IF(ABS($L1951)/$K1951&lt;=スコアリング基準!$B$25,スコアリング基準!$C$25,IF(ABS($L1951)/$K1951&lt;=スコアリング基準!$B$26,スコアリング基準!$C$26,0))))</f>
        <v/>
      </c>
      <c r="V1951" s="4">
        <f>IF($P1951="なし",スコアリング基準!$C$27,0)</f>
        <v/>
      </c>
      <c r="W1951" s="4">
        <f>IF($F1951="",0,IF(ISNUMBER($F1951),IF($F1951&lt;=スコアリング基準!$B$28,スコアリング基準!$C$28,スコアリング基準!$C$29),0))</f>
        <v/>
      </c>
      <c r="X1951" s="4">
        <f>IFERROR(VLOOKUP($B1951,スコアリング基準!$A$36:$B$46,2,FALSE),0)</f>
        <v/>
      </c>
      <c r="Y1951" s="4">
        <f>SUM($S1951:$X1951)</f>
        <v/>
      </c>
      <c r="Z1951" s="4">
        <f>IF(COUNT($M1951:$N1951)=0,"データ無",IF($Y1951&gt;=スコアリング基準!$B$30,"S",IF($Y1951&gt;=スコアリング基準!$B$31,"A",IF($Y1951&gt;=スコアリング基準!$B$32,"B","C"))))</f>
        <v/>
      </c>
      <c r="AA1951">
        <f>IFERROR(INDEX(実績DB!$I$3:$I$104,MATCH($B1951&amp;$C1951,実績DB!$J$3:$J$104,0)),"")</f>
        <v/>
      </c>
    </row>
    <row r="1952">
      <c r="A1952" t="n">
        <v>1950</v>
      </c>
      <c r="B1952" t="inlineStr">
        <is>
          <t>東京</t>
        </is>
      </c>
      <c r="C1952" t="inlineStr">
        <is>
          <t>鉾田変電所</t>
        </is>
      </c>
      <c r="D1952" t="inlineStr">
        <is>
          <t>茨城県</t>
        </is>
      </c>
      <c r="E1952" t="n">
        <v>66</v>
      </c>
      <c r="G1952" s="3" t="n">
        <v>36.159412</v>
      </c>
      <c r="H1952" s="3" t="n">
        <v>140.503632</v>
      </c>
      <c r="I1952" t="inlineStr">
        <is>
          <t>OSM実測</t>
        </is>
      </c>
      <c r="J1952" t="n">
        <v>57</v>
      </c>
      <c r="K1952" t="n">
        <v>59</v>
      </c>
      <c r="L1952" t="n">
        <v>-59</v>
      </c>
      <c r="M1952" t="n">
        <v>0</v>
      </c>
      <c r="N1952" t="n">
        <v>0</v>
      </c>
      <c r="O1952" t="inlineStr">
        <is>
          <t>不可 #3</t>
        </is>
      </c>
      <c r="P1952" t="inlineStr">
        <is>
          <t>有り</t>
        </is>
      </c>
      <c r="R1952" s="4">
        <f>IF(COUNT($M1952:$N1952)=0,"",IF(AND(IF($N1952&lt;&gt;"",$N1952,$M1952)&lt;=0,$O1952&lt;&gt;"可"),"警告",""))</f>
        <v/>
      </c>
      <c r="S1952" s="4">
        <f>IF(COUNT($M1952:$N1952)=0,0,IF(IF($N1952&lt;&gt;"",$N1952,$M1952)&gt;=スコアリング基準!$B$20,スコアリング基準!$C$20,IF(IF($N1952&lt;&gt;"",$N1952,$M1952)&gt;=スコアリング基準!$B$21,スコアリング基準!$C$21,IF(IF($N1952&lt;&gt;"",$N1952,$M1952)&gt;0,スコアリング基準!$C$22,0))))</f>
        <v/>
      </c>
      <c r="T1952" s="4">
        <f>IF($O1952="可",スコアリング基準!$C$23,0)</f>
        <v/>
      </c>
      <c r="U1952" s="4">
        <f>IF(OR(COUNT($K1952:$L1952)&lt;2,$K1952=0),0,IF(ABS($L1952)/$K1952&lt;=スコアリング基準!$B$24,スコアリング基準!$C$24,IF(ABS($L1952)/$K1952&lt;=スコアリング基準!$B$25,スコアリング基準!$C$25,IF(ABS($L1952)/$K1952&lt;=スコアリング基準!$B$26,スコアリング基準!$C$26,0))))</f>
        <v/>
      </c>
      <c r="V1952" s="4">
        <f>IF($P1952="なし",スコアリング基準!$C$27,0)</f>
        <v/>
      </c>
      <c r="W1952" s="4">
        <f>IF($F1952="",0,IF(ISNUMBER($F1952),IF($F1952&lt;=スコアリング基準!$B$28,スコアリング基準!$C$28,スコアリング基準!$C$29),0))</f>
        <v/>
      </c>
      <c r="X1952" s="4">
        <f>IFERROR(VLOOKUP($B1952,スコアリング基準!$A$36:$B$46,2,FALSE),0)</f>
        <v/>
      </c>
      <c r="Y1952" s="4">
        <f>SUM($S1952:$X1952)</f>
        <v/>
      </c>
      <c r="Z1952" s="4">
        <f>IF(COUNT($M1952:$N1952)=0,"データ無",IF($Y1952&gt;=スコアリング基準!$B$30,"S",IF($Y1952&gt;=スコアリング基準!$B$31,"A",IF($Y1952&gt;=スコアリング基準!$B$32,"B","C"))))</f>
        <v/>
      </c>
      <c r="AA1952">
        <f>IFERROR(INDEX(実績DB!$I$3:$I$104,MATCH($B1952&amp;$C1952,実績DB!$J$3:$J$104,0)),"")</f>
        <v/>
      </c>
    </row>
    <row r="1953">
      <c r="A1953" t="n">
        <v>1951</v>
      </c>
      <c r="B1953" t="inlineStr">
        <is>
          <t>東京</t>
        </is>
      </c>
      <c r="C1953" t="inlineStr">
        <is>
          <t>銚子変電所</t>
        </is>
      </c>
      <c r="D1953" t="inlineStr">
        <is>
          <t>千葉県</t>
        </is>
      </c>
      <c r="E1953" t="n">
        <v>66</v>
      </c>
      <c r="G1953" s="3" t="n">
        <v>35.729298</v>
      </c>
      <c r="H1953" s="3" t="n">
        <v>140.819859</v>
      </c>
      <c r="I1953" t="inlineStr">
        <is>
          <t>OSM実測</t>
        </is>
      </c>
      <c r="J1953" t="n">
        <v>47</v>
      </c>
      <c r="K1953" t="n">
        <v>49</v>
      </c>
      <c r="L1953" t="n">
        <v>-48</v>
      </c>
      <c r="M1953" t="n">
        <v>1</v>
      </c>
      <c r="N1953" t="n">
        <v>0</v>
      </c>
      <c r="O1953" t="inlineStr">
        <is>
          <t>不可 #3</t>
        </is>
      </c>
      <c r="P1953" t="inlineStr">
        <is>
          <t>有り</t>
        </is>
      </c>
      <c r="R1953" s="4">
        <f>IF(COUNT($M1953:$N1953)=0,"",IF(AND(IF($N1953&lt;&gt;"",$N1953,$M1953)&lt;=0,$O1953&lt;&gt;"可"),"警告",""))</f>
        <v/>
      </c>
      <c r="S1953" s="4">
        <f>IF(COUNT($M1953:$N1953)=0,0,IF(IF($N1953&lt;&gt;"",$N1953,$M1953)&gt;=スコアリング基準!$B$20,スコアリング基準!$C$20,IF(IF($N1953&lt;&gt;"",$N1953,$M1953)&gt;=スコアリング基準!$B$21,スコアリング基準!$C$21,IF(IF($N1953&lt;&gt;"",$N1953,$M1953)&gt;0,スコアリング基準!$C$22,0))))</f>
        <v/>
      </c>
      <c r="T1953" s="4">
        <f>IF($O1953="可",スコアリング基準!$C$23,0)</f>
        <v/>
      </c>
      <c r="U1953" s="4">
        <f>IF(OR(COUNT($K1953:$L1953)&lt;2,$K1953=0),0,IF(ABS($L1953)/$K1953&lt;=スコアリング基準!$B$24,スコアリング基準!$C$24,IF(ABS($L1953)/$K1953&lt;=スコアリング基準!$B$25,スコアリング基準!$C$25,IF(ABS($L1953)/$K1953&lt;=スコアリング基準!$B$26,スコアリング基準!$C$26,0))))</f>
        <v/>
      </c>
      <c r="V1953" s="4">
        <f>IF($P1953="なし",スコアリング基準!$C$27,0)</f>
        <v/>
      </c>
      <c r="W1953" s="4">
        <f>IF($F1953="",0,IF(ISNUMBER($F1953),IF($F1953&lt;=スコアリング基準!$B$28,スコアリング基準!$C$28,スコアリング基準!$C$29),0))</f>
        <v/>
      </c>
      <c r="X1953" s="4">
        <f>IFERROR(VLOOKUP($B1953,スコアリング基準!$A$36:$B$46,2,FALSE),0)</f>
        <v/>
      </c>
      <c r="Y1953" s="4">
        <f>SUM($S1953:$X1953)</f>
        <v/>
      </c>
      <c r="Z1953" s="4">
        <f>IF(COUNT($M1953:$N1953)=0,"データ無",IF($Y1953&gt;=スコアリング基準!$B$30,"S",IF($Y1953&gt;=スコアリング基準!$B$31,"A",IF($Y1953&gt;=スコアリング基準!$B$32,"B","C"))))</f>
        <v/>
      </c>
      <c r="AA1953">
        <f>IFERROR(INDEX(実績DB!$I$3:$I$104,MATCH($B1953&amp;$C1953,実績DB!$J$3:$J$104,0)),"")</f>
        <v/>
      </c>
    </row>
    <row r="1954">
      <c r="A1954" t="n">
        <v>1952</v>
      </c>
      <c r="B1954" t="inlineStr">
        <is>
          <t>東京</t>
        </is>
      </c>
      <c r="C1954" t="inlineStr">
        <is>
          <t>鎌倉変電所</t>
        </is>
      </c>
      <c r="D1954" t="inlineStr">
        <is>
          <t>神奈川県</t>
        </is>
      </c>
      <c r="E1954" t="n">
        <v>66</v>
      </c>
      <c r="G1954" s="3" t="n">
        <v>35.324773</v>
      </c>
      <c r="H1954" s="3" t="n">
        <v>139.524635</v>
      </c>
      <c r="I1954" t="inlineStr">
        <is>
          <t>OSM実測</t>
        </is>
      </c>
      <c r="J1954" t="n">
        <v>57</v>
      </c>
      <c r="K1954" t="n">
        <v>59</v>
      </c>
      <c r="L1954" t="n">
        <v>-40</v>
      </c>
      <c r="M1954" t="n">
        <v>19</v>
      </c>
      <c r="N1954" t="n">
        <v>0</v>
      </c>
      <c r="O1954" t="inlineStr">
        <is>
          <t>不可 #3</t>
        </is>
      </c>
      <c r="P1954" t="inlineStr">
        <is>
          <t>有り</t>
        </is>
      </c>
      <c r="R1954" s="4">
        <f>IF(COUNT($M1954:$N1954)=0,"",IF(AND(IF($N1954&lt;&gt;"",$N1954,$M1954)&lt;=0,$O1954&lt;&gt;"可"),"警告",""))</f>
        <v/>
      </c>
      <c r="S1954" s="4">
        <f>IF(COUNT($M1954:$N1954)=0,0,IF(IF($N1954&lt;&gt;"",$N1954,$M1954)&gt;=スコアリング基準!$B$20,スコアリング基準!$C$20,IF(IF($N1954&lt;&gt;"",$N1954,$M1954)&gt;=スコアリング基準!$B$21,スコアリング基準!$C$21,IF(IF($N1954&lt;&gt;"",$N1954,$M1954)&gt;0,スコアリング基準!$C$22,0))))</f>
        <v/>
      </c>
      <c r="T1954" s="4">
        <f>IF($O1954="可",スコアリング基準!$C$23,0)</f>
        <v/>
      </c>
      <c r="U1954" s="4">
        <f>IF(OR(COUNT($K1954:$L1954)&lt;2,$K1954=0),0,IF(ABS($L1954)/$K1954&lt;=スコアリング基準!$B$24,スコアリング基準!$C$24,IF(ABS($L1954)/$K1954&lt;=スコアリング基準!$B$25,スコアリング基準!$C$25,IF(ABS($L1954)/$K1954&lt;=スコアリング基準!$B$26,スコアリング基準!$C$26,0))))</f>
        <v/>
      </c>
      <c r="V1954" s="4">
        <f>IF($P1954="なし",スコアリング基準!$C$27,0)</f>
        <v/>
      </c>
      <c r="W1954" s="4">
        <f>IF($F1954="",0,IF(ISNUMBER($F1954),IF($F1954&lt;=スコアリング基準!$B$28,スコアリング基準!$C$28,スコアリング基準!$C$29),0))</f>
        <v/>
      </c>
      <c r="X1954" s="4">
        <f>IFERROR(VLOOKUP($B1954,スコアリング基準!$A$36:$B$46,2,FALSE),0)</f>
        <v/>
      </c>
      <c r="Y1954" s="4">
        <f>SUM($S1954:$X1954)</f>
        <v/>
      </c>
      <c r="Z1954" s="4">
        <f>IF(COUNT($M1954:$N1954)=0,"データ無",IF($Y1954&gt;=スコアリング基準!$B$30,"S",IF($Y1954&gt;=スコアリング基準!$B$31,"A",IF($Y1954&gt;=スコアリング基準!$B$32,"B","C"))))</f>
        <v/>
      </c>
      <c r="AA1954">
        <f>IFERROR(INDEX(実績DB!$I$3:$I$104,MATCH($B1954&amp;$C1954,実績DB!$J$3:$J$104,0)),"")</f>
        <v/>
      </c>
    </row>
    <row r="1955">
      <c r="A1955" t="n">
        <v>1953</v>
      </c>
      <c r="B1955" t="inlineStr">
        <is>
          <t>東京</t>
        </is>
      </c>
      <c r="C1955" t="inlineStr">
        <is>
          <t>長井戸沼排水機場特高受電設備</t>
        </is>
      </c>
      <c r="D1955" t="inlineStr">
        <is>
          <t>茨城県</t>
        </is>
      </c>
      <c r="E1955" t="n">
        <v>66</v>
      </c>
      <c r="G1955" s="3" t="n">
        <v>36.109552</v>
      </c>
      <c r="H1955" s="3" t="n">
        <v>139.785993</v>
      </c>
      <c r="I1955" t="inlineStr">
        <is>
          <t>OSM実測</t>
        </is>
      </c>
      <c r="R1955" s="4">
        <f>IF(COUNT($M1955:$N1955)=0,"",IF(AND(IF($N1955&lt;&gt;"",$N1955,$M1955)&lt;=0,$O1955&lt;&gt;"可"),"警告",""))</f>
        <v/>
      </c>
      <c r="S1955" s="4">
        <f>IF(COUNT($M1955:$N1955)=0,0,IF(IF($N1955&lt;&gt;"",$N1955,$M1955)&gt;=スコアリング基準!$B$20,スコアリング基準!$C$20,IF(IF($N1955&lt;&gt;"",$N1955,$M1955)&gt;=スコアリング基準!$B$21,スコアリング基準!$C$21,IF(IF($N1955&lt;&gt;"",$N1955,$M1955)&gt;0,スコアリング基準!$C$22,0))))</f>
        <v/>
      </c>
      <c r="T1955" s="4">
        <f>IF($O1955="可",スコアリング基準!$C$23,0)</f>
        <v/>
      </c>
      <c r="U1955" s="4">
        <f>IF(OR(COUNT($K1955:$L1955)&lt;2,$K1955=0),0,IF(ABS($L1955)/$K1955&lt;=スコアリング基準!$B$24,スコアリング基準!$C$24,IF(ABS($L1955)/$K1955&lt;=スコアリング基準!$B$25,スコアリング基準!$C$25,IF(ABS($L1955)/$K1955&lt;=スコアリング基準!$B$26,スコアリング基準!$C$26,0))))</f>
        <v/>
      </c>
      <c r="V1955" s="4">
        <f>IF($P1955="なし",スコアリング基準!$C$27,0)</f>
        <v/>
      </c>
      <c r="W1955" s="4">
        <f>IF($F1955="",0,IF(ISNUMBER($F1955),IF($F1955&lt;=スコアリング基準!$B$28,スコアリング基準!$C$28,スコアリング基準!$C$29),0))</f>
        <v/>
      </c>
      <c r="X1955" s="4">
        <f>IFERROR(VLOOKUP($B1955,スコアリング基準!$A$36:$B$46,2,FALSE),0)</f>
        <v/>
      </c>
      <c r="Y1955" s="4">
        <f>SUM($S1955:$X1955)</f>
        <v/>
      </c>
      <c r="Z1955" s="4">
        <f>IF(COUNT($M1955:$N1955)=0,"データ無",IF($Y1955&gt;=スコアリング基準!$B$30,"S",IF($Y1955&gt;=スコアリング基準!$B$31,"A",IF($Y1955&gt;=スコアリング基準!$B$32,"B","C"))))</f>
        <v/>
      </c>
      <c r="AA1955">
        <f>IFERROR(INDEX(実績DB!$I$3:$I$104,MATCH($B1955&amp;$C1955,実績DB!$J$3:$J$104,0)),"")</f>
        <v/>
      </c>
    </row>
    <row r="1956">
      <c r="A1956" t="n">
        <v>1954</v>
      </c>
      <c r="B1956" t="inlineStr">
        <is>
          <t>東京</t>
        </is>
      </c>
      <c r="C1956" t="inlineStr">
        <is>
          <t>長作変電所</t>
        </is>
      </c>
      <c r="D1956" t="inlineStr">
        <is>
          <t>千葉県</t>
        </is>
      </c>
      <c r="E1956" t="n">
        <v>66</v>
      </c>
      <c r="G1956" s="3" t="n">
        <v>35.688551</v>
      </c>
      <c r="H1956" s="3" t="n">
        <v>140.078428</v>
      </c>
      <c r="I1956" t="inlineStr">
        <is>
          <t>OSM実測</t>
        </is>
      </c>
      <c r="J1956" t="n">
        <v>57</v>
      </c>
      <c r="K1956" t="n">
        <v>59</v>
      </c>
      <c r="L1956" t="n">
        <v>-40</v>
      </c>
      <c r="M1956" t="n">
        <v>19</v>
      </c>
      <c r="N1956" t="n">
        <v>0</v>
      </c>
      <c r="O1956" t="inlineStr">
        <is>
          <t>不可 #3</t>
        </is>
      </c>
      <c r="P1956" t="inlineStr">
        <is>
          <t>有り</t>
        </is>
      </c>
      <c r="R1956" s="4">
        <f>IF(COUNT($M1956:$N1956)=0,"",IF(AND(IF($N1956&lt;&gt;"",$N1956,$M1956)&lt;=0,$O1956&lt;&gt;"可"),"警告",""))</f>
        <v/>
      </c>
      <c r="S1956" s="4">
        <f>IF(COUNT($M1956:$N1956)=0,0,IF(IF($N1956&lt;&gt;"",$N1956,$M1956)&gt;=スコアリング基準!$B$20,スコアリング基準!$C$20,IF(IF($N1956&lt;&gt;"",$N1956,$M1956)&gt;=スコアリング基準!$B$21,スコアリング基準!$C$21,IF(IF($N1956&lt;&gt;"",$N1956,$M1956)&gt;0,スコアリング基準!$C$22,0))))</f>
        <v/>
      </c>
      <c r="T1956" s="4">
        <f>IF($O1956="可",スコアリング基準!$C$23,0)</f>
        <v/>
      </c>
      <c r="U1956" s="4">
        <f>IF(OR(COUNT($K1956:$L1956)&lt;2,$K1956=0),0,IF(ABS($L1956)/$K1956&lt;=スコアリング基準!$B$24,スコアリング基準!$C$24,IF(ABS($L1956)/$K1956&lt;=スコアリング基準!$B$25,スコアリング基準!$C$25,IF(ABS($L1956)/$K1956&lt;=スコアリング基準!$B$26,スコアリング基準!$C$26,0))))</f>
        <v/>
      </c>
      <c r="V1956" s="4">
        <f>IF($P1956="なし",スコアリング基準!$C$27,0)</f>
        <v/>
      </c>
      <c r="W1956" s="4">
        <f>IF($F1956="",0,IF(ISNUMBER($F1956),IF($F1956&lt;=スコアリング基準!$B$28,スコアリング基準!$C$28,スコアリング基準!$C$29),0))</f>
        <v/>
      </c>
      <c r="X1956" s="4">
        <f>IFERROR(VLOOKUP($B1956,スコアリング基準!$A$36:$B$46,2,FALSE),0)</f>
        <v/>
      </c>
      <c r="Y1956" s="4">
        <f>SUM($S1956:$X1956)</f>
        <v/>
      </c>
      <c r="Z1956" s="4">
        <f>IF(COUNT($M1956:$N1956)=0,"データ無",IF($Y1956&gt;=スコアリング基準!$B$30,"S",IF($Y1956&gt;=スコアリング基準!$B$31,"A",IF($Y1956&gt;=スコアリング基準!$B$32,"B","C"))))</f>
        <v/>
      </c>
      <c r="AA1956">
        <f>IFERROR(INDEX(実績DB!$I$3:$I$104,MATCH($B1956&amp;$C1956,実績DB!$J$3:$J$104,0)),"")</f>
        <v/>
      </c>
    </row>
    <row r="1957">
      <c r="A1957" t="n">
        <v>1955</v>
      </c>
      <c r="B1957" t="inlineStr">
        <is>
          <t>東京</t>
        </is>
      </c>
      <c r="C1957" t="inlineStr">
        <is>
          <t>長南変電所</t>
        </is>
      </c>
      <c r="D1957" t="inlineStr">
        <is>
          <t>千葉県</t>
        </is>
      </c>
      <c r="E1957" t="n">
        <v>66</v>
      </c>
      <c r="G1957" s="3" t="n">
        <v>35.372644</v>
      </c>
      <c r="H1957" s="3" t="n">
        <v>140.228456</v>
      </c>
      <c r="I1957" t="inlineStr">
        <is>
          <t>OSM実測</t>
        </is>
      </c>
      <c r="J1957" t="n">
        <v>38</v>
      </c>
      <c r="K1957" t="n">
        <v>39</v>
      </c>
      <c r="L1957" t="n">
        <v>-36</v>
      </c>
      <c r="M1957" t="n">
        <v>3</v>
      </c>
      <c r="N1957" t="n">
        <v>0</v>
      </c>
      <c r="O1957" t="inlineStr">
        <is>
          <t>不可 #3</t>
        </is>
      </c>
      <c r="P1957" t="inlineStr">
        <is>
          <t>有り</t>
        </is>
      </c>
      <c r="R1957" s="4">
        <f>IF(COUNT($M1957:$N1957)=0,"",IF(AND(IF($N1957&lt;&gt;"",$N1957,$M1957)&lt;=0,$O1957&lt;&gt;"可"),"警告",""))</f>
        <v/>
      </c>
      <c r="S1957" s="4">
        <f>IF(COUNT($M1957:$N1957)=0,0,IF(IF($N1957&lt;&gt;"",$N1957,$M1957)&gt;=スコアリング基準!$B$20,スコアリング基準!$C$20,IF(IF($N1957&lt;&gt;"",$N1957,$M1957)&gt;=スコアリング基準!$B$21,スコアリング基準!$C$21,IF(IF($N1957&lt;&gt;"",$N1957,$M1957)&gt;0,スコアリング基準!$C$22,0))))</f>
        <v/>
      </c>
      <c r="T1957" s="4">
        <f>IF($O1957="可",スコアリング基準!$C$23,0)</f>
        <v/>
      </c>
      <c r="U1957" s="4">
        <f>IF(OR(COUNT($K1957:$L1957)&lt;2,$K1957=0),0,IF(ABS($L1957)/$K1957&lt;=スコアリング基準!$B$24,スコアリング基準!$C$24,IF(ABS($L1957)/$K1957&lt;=スコアリング基準!$B$25,スコアリング基準!$C$25,IF(ABS($L1957)/$K1957&lt;=スコアリング基準!$B$26,スコアリング基準!$C$26,0))))</f>
        <v/>
      </c>
      <c r="V1957" s="4">
        <f>IF($P1957="なし",スコアリング基準!$C$27,0)</f>
        <v/>
      </c>
      <c r="W1957" s="4">
        <f>IF($F1957="",0,IF(ISNUMBER($F1957),IF($F1957&lt;=スコアリング基準!$B$28,スコアリング基準!$C$28,スコアリング基準!$C$29),0))</f>
        <v/>
      </c>
      <c r="X1957" s="4">
        <f>IFERROR(VLOOKUP($B1957,スコアリング基準!$A$36:$B$46,2,FALSE),0)</f>
        <v/>
      </c>
      <c r="Y1957" s="4">
        <f>SUM($S1957:$X1957)</f>
        <v/>
      </c>
      <c r="Z1957" s="4">
        <f>IF(COUNT($M1957:$N1957)=0,"データ無",IF($Y1957&gt;=スコアリング基準!$B$30,"S",IF($Y1957&gt;=スコアリング基準!$B$31,"A",IF($Y1957&gt;=スコアリング基準!$B$32,"B","C"))))</f>
        <v/>
      </c>
      <c r="AA1957">
        <f>IFERROR(INDEX(実績DB!$I$3:$I$104,MATCH($B1957&amp;$C1957,実績DB!$J$3:$J$104,0)),"")</f>
        <v/>
      </c>
    </row>
    <row r="1958">
      <c r="A1958" t="n">
        <v>1956</v>
      </c>
      <c r="B1958" t="inlineStr">
        <is>
          <t>東京</t>
        </is>
      </c>
      <c r="C1958" t="inlineStr">
        <is>
          <t>長島変電所</t>
        </is>
      </c>
      <c r="D1958" t="inlineStr">
        <is>
          <t>東京都</t>
        </is>
      </c>
      <c r="E1958" t="n">
        <v>66</v>
      </c>
      <c r="G1958" s="3" t="n">
        <v>35.663246</v>
      </c>
      <c r="H1958" s="3" t="n">
        <v>139.870412</v>
      </c>
      <c r="I1958" t="inlineStr">
        <is>
          <t>OSM実測</t>
        </is>
      </c>
      <c r="J1958" t="n">
        <v>57</v>
      </c>
      <c r="K1958" t="n">
        <v>59</v>
      </c>
      <c r="L1958" t="n">
        <v>-40</v>
      </c>
      <c r="M1958" t="n">
        <v>19</v>
      </c>
      <c r="N1958" t="n">
        <v>0</v>
      </c>
      <c r="O1958" t="inlineStr">
        <is>
          <t>不可 #3</t>
        </is>
      </c>
      <c r="P1958" t="inlineStr">
        <is>
          <t>有り</t>
        </is>
      </c>
      <c r="R1958" s="4">
        <f>IF(COUNT($M1958:$N1958)=0,"",IF(AND(IF($N1958&lt;&gt;"",$N1958,$M1958)&lt;=0,$O1958&lt;&gt;"可"),"警告",""))</f>
        <v/>
      </c>
      <c r="S1958" s="4">
        <f>IF(COUNT($M1958:$N1958)=0,0,IF(IF($N1958&lt;&gt;"",$N1958,$M1958)&gt;=スコアリング基準!$B$20,スコアリング基準!$C$20,IF(IF($N1958&lt;&gt;"",$N1958,$M1958)&gt;=スコアリング基準!$B$21,スコアリング基準!$C$21,IF(IF($N1958&lt;&gt;"",$N1958,$M1958)&gt;0,スコアリング基準!$C$22,0))))</f>
        <v/>
      </c>
      <c r="T1958" s="4">
        <f>IF($O1958="可",スコアリング基準!$C$23,0)</f>
        <v/>
      </c>
      <c r="U1958" s="4">
        <f>IF(OR(COUNT($K1958:$L1958)&lt;2,$K1958=0),0,IF(ABS($L1958)/$K1958&lt;=スコアリング基準!$B$24,スコアリング基準!$C$24,IF(ABS($L1958)/$K1958&lt;=スコアリング基準!$B$25,スコアリング基準!$C$25,IF(ABS($L1958)/$K1958&lt;=スコアリング基準!$B$26,スコアリング基準!$C$26,0))))</f>
        <v/>
      </c>
      <c r="V1958" s="4">
        <f>IF($P1958="なし",スコアリング基準!$C$27,0)</f>
        <v/>
      </c>
      <c r="W1958" s="4">
        <f>IF($F1958="",0,IF(ISNUMBER($F1958),IF($F1958&lt;=スコアリング基準!$B$28,スコアリング基準!$C$28,スコアリング基準!$C$29),0))</f>
        <v/>
      </c>
      <c r="X1958" s="4">
        <f>IFERROR(VLOOKUP($B1958,スコアリング基準!$A$36:$B$46,2,FALSE),0)</f>
        <v/>
      </c>
      <c r="Y1958" s="4">
        <f>SUM($S1958:$X1958)</f>
        <v/>
      </c>
      <c r="Z1958" s="4">
        <f>IF(COUNT($M1958:$N1958)=0,"データ無",IF($Y1958&gt;=スコアリング基準!$B$30,"S",IF($Y1958&gt;=スコアリング基準!$B$31,"A",IF($Y1958&gt;=スコアリング基準!$B$32,"B","C"))))</f>
        <v/>
      </c>
      <c r="AA1958">
        <f>IFERROR(INDEX(実績DB!$I$3:$I$104,MATCH($B1958&amp;$C1958,実績DB!$J$3:$J$104,0)),"")</f>
        <v/>
      </c>
    </row>
    <row r="1959">
      <c r="A1959" t="n">
        <v>1957</v>
      </c>
      <c r="B1959" t="inlineStr">
        <is>
          <t>東京</t>
        </is>
      </c>
      <c r="C1959" t="inlineStr">
        <is>
          <t>長柄変電所</t>
        </is>
      </c>
      <c r="D1959" t="inlineStr">
        <is>
          <t>千葉県</t>
        </is>
      </c>
      <c r="E1959" t="n">
        <v>66</v>
      </c>
      <c r="G1959" s="3" t="n">
        <v>35.45693</v>
      </c>
      <c r="H1959" s="3" t="n">
        <v>140.219884</v>
      </c>
      <c r="I1959" t="inlineStr">
        <is>
          <t>OSM実測</t>
        </is>
      </c>
      <c r="J1959" t="n">
        <v>28</v>
      </c>
      <c r="K1959" t="n">
        <v>29</v>
      </c>
      <c r="L1959" t="n">
        <v>-29</v>
      </c>
      <c r="M1959" t="n">
        <v>0</v>
      </c>
      <c r="N1959" t="n">
        <v>0</v>
      </c>
      <c r="O1959" t="inlineStr">
        <is>
          <t>不可 #3</t>
        </is>
      </c>
      <c r="P1959" t="inlineStr">
        <is>
          <t>有り</t>
        </is>
      </c>
      <c r="R1959" s="4">
        <f>IF(COUNT($M1959:$N1959)=0,"",IF(AND(IF($N1959&lt;&gt;"",$N1959,$M1959)&lt;=0,$O1959&lt;&gt;"可"),"警告",""))</f>
        <v/>
      </c>
      <c r="S1959" s="4">
        <f>IF(COUNT($M1959:$N1959)=0,0,IF(IF($N1959&lt;&gt;"",$N1959,$M1959)&gt;=スコアリング基準!$B$20,スコアリング基準!$C$20,IF(IF($N1959&lt;&gt;"",$N1959,$M1959)&gt;=スコアリング基準!$B$21,スコアリング基準!$C$21,IF(IF($N1959&lt;&gt;"",$N1959,$M1959)&gt;0,スコアリング基準!$C$22,0))))</f>
        <v/>
      </c>
      <c r="T1959" s="4">
        <f>IF($O1959="可",スコアリング基準!$C$23,0)</f>
        <v/>
      </c>
      <c r="U1959" s="4">
        <f>IF(OR(COUNT($K1959:$L1959)&lt;2,$K1959=0),0,IF(ABS($L1959)/$K1959&lt;=スコアリング基準!$B$24,スコアリング基準!$C$24,IF(ABS($L1959)/$K1959&lt;=スコアリング基準!$B$25,スコアリング基準!$C$25,IF(ABS($L1959)/$K1959&lt;=スコアリング基準!$B$26,スコアリング基準!$C$26,0))))</f>
        <v/>
      </c>
      <c r="V1959" s="4">
        <f>IF($P1959="なし",スコアリング基準!$C$27,0)</f>
        <v/>
      </c>
      <c r="W1959" s="4">
        <f>IF($F1959="",0,IF(ISNUMBER($F1959),IF($F1959&lt;=スコアリング基準!$B$28,スコアリング基準!$C$28,スコアリング基準!$C$29),0))</f>
        <v/>
      </c>
      <c r="X1959" s="4">
        <f>IFERROR(VLOOKUP($B1959,スコアリング基準!$A$36:$B$46,2,FALSE),0)</f>
        <v/>
      </c>
      <c r="Y1959" s="4">
        <f>SUM($S1959:$X1959)</f>
        <v/>
      </c>
      <c r="Z1959" s="4">
        <f>IF(COUNT($M1959:$N1959)=0,"データ無",IF($Y1959&gt;=スコアリング基準!$B$30,"S",IF($Y1959&gt;=スコアリング基準!$B$31,"A",IF($Y1959&gt;=スコアリング基準!$B$32,"B","C"))))</f>
        <v/>
      </c>
      <c r="AA1959">
        <f>IFERROR(INDEX(実績DB!$I$3:$I$104,MATCH($B1959&amp;$C1959,実績DB!$J$3:$J$104,0)),"")</f>
        <v/>
      </c>
    </row>
    <row r="1960">
      <c r="A1960" t="n">
        <v>1958</v>
      </c>
      <c r="B1960" t="inlineStr">
        <is>
          <t>東京</t>
        </is>
      </c>
      <c r="C1960" t="inlineStr">
        <is>
          <t>長浦変電所</t>
        </is>
      </c>
      <c r="D1960" t="inlineStr">
        <is>
          <t>千葉県</t>
        </is>
      </c>
      <c r="E1960" t="n">
        <v>66</v>
      </c>
      <c r="G1960" s="3" t="n">
        <v>35.445918</v>
      </c>
      <c r="H1960" s="3" t="n">
        <v>139.976348</v>
      </c>
      <c r="I1960" t="inlineStr">
        <is>
          <t>OSM実測</t>
        </is>
      </c>
      <c r="J1960" t="n">
        <v>57</v>
      </c>
      <c r="K1960" t="n">
        <v>59</v>
      </c>
      <c r="L1960" t="n">
        <v>-52</v>
      </c>
      <c r="M1960" t="n">
        <v>7</v>
      </c>
      <c r="N1960" t="n">
        <v>0</v>
      </c>
      <c r="O1960" t="inlineStr">
        <is>
          <t>不可 #3</t>
        </is>
      </c>
      <c r="P1960" t="inlineStr">
        <is>
          <t>有り</t>
        </is>
      </c>
      <c r="R1960" s="4">
        <f>IF(COUNT($M1960:$N1960)=0,"",IF(AND(IF($N1960&lt;&gt;"",$N1960,$M1960)&lt;=0,$O1960&lt;&gt;"可"),"警告",""))</f>
        <v/>
      </c>
      <c r="S1960" s="4">
        <f>IF(COUNT($M1960:$N1960)=0,0,IF(IF($N1960&lt;&gt;"",$N1960,$M1960)&gt;=スコアリング基準!$B$20,スコアリング基準!$C$20,IF(IF($N1960&lt;&gt;"",$N1960,$M1960)&gt;=スコアリング基準!$B$21,スコアリング基準!$C$21,IF(IF($N1960&lt;&gt;"",$N1960,$M1960)&gt;0,スコアリング基準!$C$22,0))))</f>
        <v/>
      </c>
      <c r="T1960" s="4">
        <f>IF($O1960="可",スコアリング基準!$C$23,0)</f>
        <v/>
      </c>
      <c r="U1960" s="4">
        <f>IF(OR(COUNT($K1960:$L1960)&lt;2,$K1960=0),0,IF(ABS($L1960)/$K1960&lt;=スコアリング基準!$B$24,スコアリング基準!$C$24,IF(ABS($L1960)/$K1960&lt;=スコアリング基準!$B$25,スコアリング基準!$C$25,IF(ABS($L1960)/$K1960&lt;=スコアリング基準!$B$26,スコアリング基準!$C$26,0))))</f>
        <v/>
      </c>
      <c r="V1960" s="4">
        <f>IF($P1960="なし",スコアリング基準!$C$27,0)</f>
        <v/>
      </c>
      <c r="W1960" s="4">
        <f>IF($F1960="",0,IF(ISNUMBER($F1960),IF($F1960&lt;=スコアリング基準!$B$28,スコアリング基準!$C$28,スコアリング基準!$C$29),0))</f>
        <v/>
      </c>
      <c r="X1960" s="4">
        <f>IFERROR(VLOOKUP($B1960,スコアリング基準!$A$36:$B$46,2,FALSE),0)</f>
        <v/>
      </c>
      <c r="Y1960" s="4">
        <f>SUM($S1960:$X1960)</f>
        <v/>
      </c>
      <c r="Z1960" s="4">
        <f>IF(COUNT($M1960:$N1960)=0,"データ無",IF($Y1960&gt;=スコアリング基準!$B$30,"S",IF($Y1960&gt;=スコアリング基準!$B$31,"A",IF($Y1960&gt;=スコアリング基準!$B$32,"B","C"))))</f>
        <v/>
      </c>
      <c r="AA1960">
        <f>IFERROR(INDEX(実績DB!$I$3:$I$104,MATCH($B1960&amp;$C1960,実績DB!$J$3:$J$104,0)),"")</f>
        <v/>
      </c>
    </row>
    <row r="1961">
      <c r="A1961" t="n">
        <v>1959</v>
      </c>
      <c r="B1961" t="inlineStr">
        <is>
          <t>東京</t>
        </is>
      </c>
      <c r="C1961" t="inlineStr">
        <is>
          <t>長田変電所</t>
        </is>
      </c>
      <c r="D1961" t="inlineStr">
        <is>
          <t>栃木県</t>
        </is>
      </c>
      <c r="E1961" t="n">
        <v>66</v>
      </c>
      <c r="G1961" s="3" t="n">
        <v>36.435808</v>
      </c>
      <c r="H1961" s="3" t="n">
        <v>139.966182</v>
      </c>
      <c r="I1961" t="inlineStr">
        <is>
          <t>OSM実測</t>
        </is>
      </c>
      <c r="J1961" t="n">
        <v>52</v>
      </c>
      <c r="K1961" t="n">
        <v>54</v>
      </c>
      <c r="L1961" t="n">
        <v>-54</v>
      </c>
      <c r="M1961" t="n">
        <v>0</v>
      </c>
      <c r="N1961" t="n">
        <v>0</v>
      </c>
      <c r="O1961" t="inlineStr">
        <is>
          <t>不可 #3</t>
        </is>
      </c>
      <c r="P1961" t="inlineStr">
        <is>
          <t>有り</t>
        </is>
      </c>
      <c r="R1961" s="4">
        <f>IF(COUNT($M1961:$N1961)=0,"",IF(AND(IF($N1961&lt;&gt;"",$N1961,$M1961)&lt;=0,$O1961&lt;&gt;"可"),"警告",""))</f>
        <v/>
      </c>
      <c r="S1961" s="4">
        <f>IF(COUNT($M1961:$N1961)=0,0,IF(IF($N1961&lt;&gt;"",$N1961,$M1961)&gt;=スコアリング基準!$B$20,スコアリング基準!$C$20,IF(IF($N1961&lt;&gt;"",$N1961,$M1961)&gt;=スコアリング基準!$B$21,スコアリング基準!$C$21,IF(IF($N1961&lt;&gt;"",$N1961,$M1961)&gt;0,スコアリング基準!$C$22,0))))</f>
        <v/>
      </c>
      <c r="T1961" s="4">
        <f>IF($O1961="可",スコアリング基準!$C$23,0)</f>
        <v/>
      </c>
      <c r="U1961" s="4">
        <f>IF(OR(COUNT($K1961:$L1961)&lt;2,$K1961=0),0,IF(ABS($L1961)/$K1961&lt;=スコアリング基準!$B$24,スコアリング基準!$C$24,IF(ABS($L1961)/$K1961&lt;=スコアリング基準!$B$25,スコアリング基準!$C$25,IF(ABS($L1961)/$K1961&lt;=スコアリング基準!$B$26,スコアリング基準!$C$26,0))))</f>
        <v/>
      </c>
      <c r="V1961" s="4">
        <f>IF($P1961="なし",スコアリング基準!$C$27,0)</f>
        <v/>
      </c>
      <c r="W1961" s="4">
        <f>IF($F1961="",0,IF(ISNUMBER($F1961),IF($F1961&lt;=スコアリング基準!$B$28,スコアリング基準!$C$28,スコアリング基準!$C$29),0))</f>
        <v/>
      </c>
      <c r="X1961" s="4">
        <f>IFERROR(VLOOKUP($B1961,スコアリング基準!$A$36:$B$46,2,FALSE),0)</f>
        <v/>
      </c>
      <c r="Y1961" s="4">
        <f>SUM($S1961:$X1961)</f>
        <v/>
      </c>
      <c r="Z1961" s="4">
        <f>IF(COUNT($M1961:$N1961)=0,"データ無",IF($Y1961&gt;=スコアリング基準!$B$30,"S",IF($Y1961&gt;=スコアリング基準!$B$31,"A",IF($Y1961&gt;=スコアリング基準!$B$32,"B","C"))))</f>
        <v/>
      </c>
      <c r="AA1961">
        <f>IFERROR(INDEX(実績DB!$I$3:$I$104,MATCH($B1961&amp;$C1961,実績DB!$J$3:$J$104,0)),"")</f>
        <v/>
      </c>
    </row>
    <row r="1962">
      <c r="A1962" t="n">
        <v>1960</v>
      </c>
      <c r="B1962" t="inlineStr">
        <is>
          <t>東京</t>
        </is>
      </c>
      <c r="C1962" t="inlineStr">
        <is>
          <t>長砂変電所</t>
        </is>
      </c>
      <c r="D1962" t="inlineStr">
        <is>
          <t>茨城県</t>
        </is>
      </c>
      <c r="E1962" t="n">
        <v>66</v>
      </c>
      <c r="G1962" s="3" t="n">
        <v>36.411513</v>
      </c>
      <c r="H1962" s="3" t="n">
        <v>140.567577</v>
      </c>
      <c r="I1962" t="inlineStr">
        <is>
          <t>OSM実測</t>
        </is>
      </c>
      <c r="J1962" t="n">
        <v>57</v>
      </c>
      <c r="K1962" t="n">
        <v>59</v>
      </c>
      <c r="L1962" t="n">
        <v>-50</v>
      </c>
      <c r="M1962" t="n">
        <v>9</v>
      </c>
      <c r="N1962" t="n">
        <v>0</v>
      </c>
      <c r="O1962" t="inlineStr">
        <is>
          <t>不可 #3</t>
        </is>
      </c>
      <c r="P1962" t="inlineStr">
        <is>
          <t>有り</t>
        </is>
      </c>
      <c r="R1962" s="4">
        <f>IF(COUNT($M1962:$N1962)=0,"",IF(AND(IF($N1962&lt;&gt;"",$N1962,$M1962)&lt;=0,$O1962&lt;&gt;"可"),"警告",""))</f>
        <v/>
      </c>
      <c r="S1962" s="4">
        <f>IF(COUNT($M1962:$N1962)=0,0,IF(IF($N1962&lt;&gt;"",$N1962,$M1962)&gt;=スコアリング基準!$B$20,スコアリング基準!$C$20,IF(IF($N1962&lt;&gt;"",$N1962,$M1962)&gt;=スコアリング基準!$B$21,スコアリング基準!$C$21,IF(IF($N1962&lt;&gt;"",$N1962,$M1962)&gt;0,スコアリング基準!$C$22,0))))</f>
        <v/>
      </c>
      <c r="T1962" s="4">
        <f>IF($O1962="可",スコアリング基準!$C$23,0)</f>
        <v/>
      </c>
      <c r="U1962" s="4">
        <f>IF(OR(COUNT($K1962:$L1962)&lt;2,$K1962=0),0,IF(ABS($L1962)/$K1962&lt;=スコアリング基準!$B$24,スコアリング基準!$C$24,IF(ABS($L1962)/$K1962&lt;=スコアリング基準!$B$25,スコアリング基準!$C$25,IF(ABS($L1962)/$K1962&lt;=スコアリング基準!$B$26,スコアリング基準!$C$26,0))))</f>
        <v/>
      </c>
      <c r="V1962" s="4">
        <f>IF($P1962="なし",スコアリング基準!$C$27,0)</f>
        <v/>
      </c>
      <c r="W1962" s="4">
        <f>IF($F1962="",0,IF(ISNUMBER($F1962),IF($F1962&lt;=スコアリング基準!$B$28,スコアリング基準!$C$28,スコアリング基準!$C$29),0))</f>
        <v/>
      </c>
      <c r="X1962" s="4">
        <f>IFERROR(VLOOKUP($B1962,スコアリング基準!$A$36:$B$46,2,FALSE),0)</f>
        <v/>
      </c>
      <c r="Y1962" s="4">
        <f>SUM($S1962:$X1962)</f>
        <v/>
      </c>
      <c r="Z1962" s="4">
        <f>IF(COUNT($M1962:$N1962)=0,"データ無",IF($Y1962&gt;=スコアリング基準!$B$30,"S",IF($Y1962&gt;=スコアリング基準!$B$31,"A",IF($Y1962&gt;=スコアリング基準!$B$32,"B","C"))))</f>
        <v/>
      </c>
      <c r="AA1962">
        <f>IFERROR(INDEX(実績DB!$I$3:$I$104,MATCH($B1962&amp;$C1962,実績DB!$J$3:$J$104,0)),"")</f>
        <v/>
      </c>
    </row>
    <row r="1963">
      <c r="A1963" t="n">
        <v>1961</v>
      </c>
      <c r="B1963" t="inlineStr">
        <is>
          <t>東京</t>
        </is>
      </c>
      <c r="C1963" t="inlineStr">
        <is>
          <t>関城変電所</t>
        </is>
      </c>
      <c r="D1963" t="inlineStr">
        <is>
          <t>茨城県</t>
        </is>
      </c>
      <c r="E1963" t="n">
        <v>66</v>
      </c>
      <c r="G1963" s="3" t="n">
        <v>36.248443</v>
      </c>
      <c r="H1963" s="3" t="n">
        <v>139.92955</v>
      </c>
      <c r="I1963" t="inlineStr">
        <is>
          <t>OSM実測</t>
        </is>
      </c>
      <c r="J1963" t="n">
        <v>57</v>
      </c>
      <c r="K1963" t="n">
        <v>59</v>
      </c>
      <c r="L1963" t="n">
        <v>-59</v>
      </c>
      <c r="M1963" t="n">
        <v>0</v>
      </c>
      <c r="N1963" t="n">
        <v>0</v>
      </c>
      <c r="O1963" t="inlineStr">
        <is>
          <t>不可 #3</t>
        </is>
      </c>
      <c r="P1963" t="inlineStr">
        <is>
          <t>有り</t>
        </is>
      </c>
      <c r="R1963" s="4">
        <f>IF(COUNT($M1963:$N1963)=0,"",IF(AND(IF($N1963&lt;&gt;"",$N1963,$M1963)&lt;=0,$O1963&lt;&gt;"可"),"警告",""))</f>
        <v/>
      </c>
      <c r="S1963" s="4">
        <f>IF(COUNT($M1963:$N1963)=0,0,IF(IF($N1963&lt;&gt;"",$N1963,$M1963)&gt;=スコアリング基準!$B$20,スコアリング基準!$C$20,IF(IF($N1963&lt;&gt;"",$N1963,$M1963)&gt;=スコアリング基準!$B$21,スコアリング基準!$C$21,IF(IF($N1963&lt;&gt;"",$N1963,$M1963)&gt;0,スコアリング基準!$C$22,0))))</f>
        <v/>
      </c>
      <c r="T1963" s="4">
        <f>IF($O1963="可",スコアリング基準!$C$23,0)</f>
        <v/>
      </c>
      <c r="U1963" s="4">
        <f>IF(OR(COUNT($K1963:$L1963)&lt;2,$K1963=0),0,IF(ABS($L1963)/$K1963&lt;=スコアリング基準!$B$24,スコアリング基準!$C$24,IF(ABS($L1963)/$K1963&lt;=スコアリング基準!$B$25,スコアリング基準!$C$25,IF(ABS($L1963)/$K1963&lt;=スコアリング基準!$B$26,スコアリング基準!$C$26,0))))</f>
        <v/>
      </c>
      <c r="V1963" s="4">
        <f>IF($P1963="なし",スコアリング基準!$C$27,0)</f>
        <v/>
      </c>
      <c r="W1963" s="4">
        <f>IF($F1963="",0,IF(ISNUMBER($F1963),IF($F1963&lt;=スコアリング基準!$B$28,スコアリング基準!$C$28,スコアリング基準!$C$29),0))</f>
        <v/>
      </c>
      <c r="X1963" s="4">
        <f>IFERROR(VLOOKUP($B1963,スコアリング基準!$A$36:$B$46,2,FALSE),0)</f>
        <v/>
      </c>
      <c r="Y1963" s="4">
        <f>SUM($S1963:$X1963)</f>
        <v/>
      </c>
      <c r="Z1963" s="4">
        <f>IF(COUNT($M1963:$N1963)=0,"データ無",IF($Y1963&gt;=スコアリング基準!$B$30,"S",IF($Y1963&gt;=スコアリング基準!$B$31,"A",IF($Y1963&gt;=スコアリング基準!$B$32,"B","C"))))</f>
        <v/>
      </c>
      <c r="AA1963">
        <f>IFERROR(INDEX(実績DB!$I$3:$I$104,MATCH($B1963&amp;$C1963,実績DB!$J$3:$J$104,0)),"")</f>
        <v/>
      </c>
    </row>
    <row r="1964">
      <c r="A1964" t="n">
        <v>1962</v>
      </c>
      <c r="B1964" t="inlineStr">
        <is>
          <t>東京</t>
        </is>
      </c>
      <c r="C1964" t="inlineStr">
        <is>
          <t>関宿変電所</t>
        </is>
      </c>
      <c r="D1964" t="inlineStr">
        <is>
          <t>茨城県</t>
        </is>
      </c>
      <c r="E1964" t="n">
        <v>66</v>
      </c>
      <c r="G1964" s="3" t="n">
        <v>36.054117</v>
      </c>
      <c r="H1964" s="3" t="n">
        <v>139.802093</v>
      </c>
      <c r="I1964" t="inlineStr">
        <is>
          <t>OSM実測</t>
        </is>
      </c>
      <c r="J1964" t="n">
        <v>38</v>
      </c>
      <c r="K1964" t="n">
        <v>39</v>
      </c>
      <c r="L1964" t="n">
        <v>-39</v>
      </c>
      <c r="M1964" t="n">
        <v>0</v>
      </c>
      <c r="N1964" t="n">
        <v>0</v>
      </c>
      <c r="O1964" t="inlineStr">
        <is>
          <t>不可 #3</t>
        </is>
      </c>
      <c r="P1964" t="inlineStr">
        <is>
          <t>有り</t>
        </is>
      </c>
      <c r="R1964" s="4">
        <f>IF(COUNT($M1964:$N1964)=0,"",IF(AND(IF($N1964&lt;&gt;"",$N1964,$M1964)&lt;=0,$O1964&lt;&gt;"可"),"警告",""))</f>
        <v/>
      </c>
      <c r="S1964" s="4">
        <f>IF(COUNT($M1964:$N1964)=0,0,IF(IF($N1964&lt;&gt;"",$N1964,$M1964)&gt;=スコアリング基準!$B$20,スコアリング基準!$C$20,IF(IF($N1964&lt;&gt;"",$N1964,$M1964)&gt;=スコアリング基準!$B$21,スコアリング基準!$C$21,IF(IF($N1964&lt;&gt;"",$N1964,$M1964)&gt;0,スコアリング基準!$C$22,0))))</f>
        <v/>
      </c>
      <c r="T1964" s="4">
        <f>IF($O1964="可",スコアリング基準!$C$23,0)</f>
        <v/>
      </c>
      <c r="U1964" s="4">
        <f>IF(OR(COUNT($K1964:$L1964)&lt;2,$K1964=0),0,IF(ABS($L1964)/$K1964&lt;=スコアリング基準!$B$24,スコアリング基準!$C$24,IF(ABS($L1964)/$K1964&lt;=スコアリング基準!$B$25,スコアリング基準!$C$25,IF(ABS($L1964)/$K1964&lt;=スコアリング基準!$B$26,スコアリング基準!$C$26,0))))</f>
        <v/>
      </c>
      <c r="V1964" s="4">
        <f>IF($P1964="なし",スコアリング基準!$C$27,0)</f>
        <v/>
      </c>
      <c r="W1964" s="4">
        <f>IF($F1964="",0,IF(ISNUMBER($F1964),IF($F1964&lt;=スコアリング基準!$B$28,スコアリング基準!$C$28,スコアリング基準!$C$29),0))</f>
        <v/>
      </c>
      <c r="X1964" s="4">
        <f>IFERROR(VLOOKUP($B1964,スコアリング基準!$A$36:$B$46,2,FALSE),0)</f>
        <v/>
      </c>
      <c r="Y1964" s="4">
        <f>SUM($S1964:$X1964)</f>
        <v/>
      </c>
      <c r="Z1964" s="4">
        <f>IF(COUNT($M1964:$N1964)=0,"データ無",IF($Y1964&gt;=スコアリング基準!$B$30,"S",IF($Y1964&gt;=スコアリング基準!$B$31,"A",IF($Y1964&gt;=スコアリング基準!$B$32,"B","C"))))</f>
        <v/>
      </c>
      <c r="AA1964">
        <f>IFERROR(INDEX(実績DB!$I$3:$I$104,MATCH($B1964&amp;$C1964,実績DB!$J$3:$J$104,0)),"")</f>
        <v/>
      </c>
    </row>
    <row r="1965">
      <c r="A1965" t="n">
        <v>1963</v>
      </c>
      <c r="B1965" t="inlineStr">
        <is>
          <t>東京</t>
        </is>
      </c>
      <c r="C1965" t="inlineStr">
        <is>
          <t>関谷変電所</t>
        </is>
      </c>
      <c r="D1965" t="inlineStr">
        <is>
          <t>栃木県</t>
        </is>
      </c>
      <c r="E1965" t="n">
        <v>66</v>
      </c>
      <c r="G1965" s="3" t="n">
        <v>36.950838</v>
      </c>
      <c r="H1965" s="3" t="n">
        <v>139.887234</v>
      </c>
      <c r="I1965" t="inlineStr">
        <is>
          <t>OSM実測</t>
        </is>
      </c>
      <c r="J1965" t="n">
        <v>28</v>
      </c>
      <c r="K1965" t="n">
        <v>29</v>
      </c>
      <c r="L1965" t="n">
        <v>-25</v>
      </c>
      <c r="M1965" t="n">
        <v>4</v>
      </c>
      <c r="N1965" t="n">
        <v>0</v>
      </c>
      <c r="O1965" t="inlineStr">
        <is>
          <t>不可 #3</t>
        </is>
      </c>
      <c r="P1965" t="inlineStr">
        <is>
          <t>有り</t>
        </is>
      </c>
      <c r="R1965" s="4">
        <f>IF(COUNT($M1965:$N1965)=0,"",IF(AND(IF($N1965&lt;&gt;"",$N1965,$M1965)&lt;=0,$O1965&lt;&gt;"可"),"警告",""))</f>
        <v/>
      </c>
      <c r="S1965" s="4">
        <f>IF(COUNT($M1965:$N1965)=0,0,IF(IF($N1965&lt;&gt;"",$N1965,$M1965)&gt;=スコアリング基準!$B$20,スコアリング基準!$C$20,IF(IF($N1965&lt;&gt;"",$N1965,$M1965)&gt;=スコアリング基準!$B$21,スコアリング基準!$C$21,IF(IF($N1965&lt;&gt;"",$N1965,$M1965)&gt;0,スコアリング基準!$C$22,0))))</f>
        <v/>
      </c>
      <c r="T1965" s="4">
        <f>IF($O1965="可",スコアリング基準!$C$23,0)</f>
        <v/>
      </c>
      <c r="U1965" s="4">
        <f>IF(OR(COUNT($K1965:$L1965)&lt;2,$K1965=0),0,IF(ABS($L1965)/$K1965&lt;=スコアリング基準!$B$24,スコアリング基準!$C$24,IF(ABS($L1965)/$K1965&lt;=スコアリング基準!$B$25,スコアリング基準!$C$25,IF(ABS($L1965)/$K1965&lt;=スコアリング基準!$B$26,スコアリング基準!$C$26,0))))</f>
        <v/>
      </c>
      <c r="V1965" s="4">
        <f>IF($P1965="なし",スコアリング基準!$C$27,0)</f>
        <v/>
      </c>
      <c r="W1965" s="4">
        <f>IF($F1965="",0,IF(ISNUMBER($F1965),IF($F1965&lt;=スコアリング基準!$B$28,スコアリング基準!$C$28,スコアリング基準!$C$29),0))</f>
        <v/>
      </c>
      <c r="X1965" s="4">
        <f>IFERROR(VLOOKUP($B1965,スコアリング基準!$A$36:$B$46,2,FALSE),0)</f>
        <v/>
      </c>
      <c r="Y1965" s="4">
        <f>SUM($S1965:$X1965)</f>
        <v/>
      </c>
      <c r="Z1965" s="4">
        <f>IF(COUNT($M1965:$N1965)=0,"データ無",IF($Y1965&gt;=スコアリング基準!$B$30,"S",IF($Y1965&gt;=スコアリング基準!$B$31,"A",IF($Y1965&gt;=スコアリング基準!$B$32,"B","C"))))</f>
        <v/>
      </c>
      <c r="AA1965">
        <f>IFERROR(INDEX(実績DB!$I$3:$I$104,MATCH($B1965&amp;$C1965,実績DB!$J$3:$J$104,0)),"")</f>
        <v/>
      </c>
    </row>
    <row r="1966">
      <c r="A1966" t="n">
        <v>1964</v>
      </c>
      <c r="B1966" t="inlineStr">
        <is>
          <t>東京</t>
        </is>
      </c>
      <c r="C1966" t="inlineStr">
        <is>
          <t>阿見変電所</t>
        </is>
      </c>
      <c r="D1966" t="inlineStr">
        <is>
          <t>茨城県</t>
        </is>
      </c>
      <c r="E1966" t="n">
        <v>66</v>
      </c>
      <c r="G1966" s="3" t="n">
        <v>36.042456</v>
      </c>
      <c r="H1966" s="3" t="n">
        <v>140.190426</v>
      </c>
      <c r="I1966" t="inlineStr">
        <is>
          <t>OSM実測</t>
        </is>
      </c>
      <c r="J1966" t="n">
        <v>57</v>
      </c>
      <c r="K1966" t="n">
        <v>59</v>
      </c>
      <c r="L1966" t="n">
        <v>-55</v>
      </c>
      <c r="M1966" t="n">
        <v>4</v>
      </c>
      <c r="N1966" t="n">
        <v>0</v>
      </c>
      <c r="O1966" t="inlineStr">
        <is>
          <t>不可 #3</t>
        </is>
      </c>
      <c r="P1966" t="inlineStr">
        <is>
          <t>有り</t>
        </is>
      </c>
      <c r="R1966" s="4">
        <f>IF(COUNT($M1966:$N1966)=0,"",IF(AND(IF($N1966&lt;&gt;"",$N1966,$M1966)&lt;=0,$O1966&lt;&gt;"可"),"警告",""))</f>
        <v/>
      </c>
      <c r="S1966" s="4">
        <f>IF(COUNT($M1966:$N1966)=0,0,IF(IF($N1966&lt;&gt;"",$N1966,$M1966)&gt;=スコアリング基準!$B$20,スコアリング基準!$C$20,IF(IF($N1966&lt;&gt;"",$N1966,$M1966)&gt;=スコアリング基準!$B$21,スコアリング基準!$C$21,IF(IF($N1966&lt;&gt;"",$N1966,$M1966)&gt;0,スコアリング基準!$C$22,0))))</f>
        <v/>
      </c>
      <c r="T1966" s="4">
        <f>IF($O1966="可",スコアリング基準!$C$23,0)</f>
        <v/>
      </c>
      <c r="U1966" s="4">
        <f>IF(OR(COUNT($K1966:$L1966)&lt;2,$K1966=0),0,IF(ABS($L1966)/$K1966&lt;=スコアリング基準!$B$24,スコアリング基準!$C$24,IF(ABS($L1966)/$K1966&lt;=スコアリング基準!$B$25,スコアリング基準!$C$25,IF(ABS($L1966)/$K1966&lt;=スコアリング基準!$B$26,スコアリング基準!$C$26,0))))</f>
        <v/>
      </c>
      <c r="V1966" s="4">
        <f>IF($P1966="なし",スコアリング基準!$C$27,0)</f>
        <v/>
      </c>
      <c r="W1966" s="4">
        <f>IF($F1966="",0,IF(ISNUMBER($F1966),IF($F1966&lt;=スコアリング基準!$B$28,スコアリング基準!$C$28,スコアリング基準!$C$29),0))</f>
        <v/>
      </c>
      <c r="X1966" s="4">
        <f>IFERROR(VLOOKUP($B1966,スコアリング基準!$A$36:$B$46,2,FALSE),0)</f>
        <v/>
      </c>
      <c r="Y1966" s="4">
        <f>SUM($S1966:$X1966)</f>
        <v/>
      </c>
      <c r="Z1966" s="4">
        <f>IF(COUNT($M1966:$N1966)=0,"データ無",IF($Y1966&gt;=スコアリング基準!$B$30,"S",IF($Y1966&gt;=スコアリング基準!$B$31,"A",IF($Y1966&gt;=スコアリング基準!$B$32,"B","C"))))</f>
        <v/>
      </c>
      <c r="AA1966">
        <f>IFERROR(INDEX(実績DB!$I$3:$I$104,MATCH($B1966&amp;$C1966,実績DB!$J$3:$J$104,0)),"")</f>
        <v/>
      </c>
    </row>
    <row r="1967">
      <c r="A1967" t="n">
        <v>1965</v>
      </c>
      <c r="B1967" t="inlineStr">
        <is>
          <t>東京</t>
        </is>
      </c>
      <c r="C1967" t="inlineStr">
        <is>
          <t>隅田変電所</t>
        </is>
      </c>
      <c r="D1967" t="inlineStr">
        <is>
          <t>埼玉県</t>
        </is>
      </c>
      <c r="E1967" t="n">
        <v>66</v>
      </c>
      <c r="G1967" s="3" t="n">
        <v>35.733437</v>
      </c>
      <c r="H1967" s="3" t="n">
        <v>139.821597</v>
      </c>
      <c r="I1967" t="inlineStr">
        <is>
          <t>OSM実測</t>
        </is>
      </c>
      <c r="J1967" t="n">
        <v>19</v>
      </c>
      <c r="K1967" t="n">
        <v>19</v>
      </c>
      <c r="L1967" t="n">
        <v>-10</v>
      </c>
      <c r="M1967" t="n">
        <v>9</v>
      </c>
      <c r="N1967" t="n">
        <v>0</v>
      </c>
      <c r="O1967" t="inlineStr">
        <is>
          <t>不可 #3</t>
        </is>
      </c>
      <c r="P1967" t="inlineStr">
        <is>
          <t>有り</t>
        </is>
      </c>
      <c r="R1967" s="4">
        <f>IF(COUNT($M1967:$N1967)=0,"",IF(AND(IF($N1967&lt;&gt;"",$N1967,$M1967)&lt;=0,$O1967&lt;&gt;"可"),"警告",""))</f>
        <v/>
      </c>
      <c r="S1967" s="4">
        <f>IF(COUNT($M1967:$N1967)=0,0,IF(IF($N1967&lt;&gt;"",$N1967,$M1967)&gt;=スコアリング基準!$B$20,スコアリング基準!$C$20,IF(IF($N1967&lt;&gt;"",$N1967,$M1967)&gt;=スコアリング基準!$B$21,スコアリング基準!$C$21,IF(IF($N1967&lt;&gt;"",$N1967,$M1967)&gt;0,スコアリング基準!$C$22,0))))</f>
        <v/>
      </c>
      <c r="T1967" s="4">
        <f>IF($O1967="可",スコアリング基準!$C$23,0)</f>
        <v/>
      </c>
      <c r="U1967" s="4">
        <f>IF(OR(COUNT($K1967:$L1967)&lt;2,$K1967=0),0,IF(ABS($L1967)/$K1967&lt;=スコアリング基準!$B$24,スコアリング基準!$C$24,IF(ABS($L1967)/$K1967&lt;=スコアリング基準!$B$25,スコアリング基準!$C$25,IF(ABS($L1967)/$K1967&lt;=スコアリング基準!$B$26,スコアリング基準!$C$26,0))))</f>
        <v/>
      </c>
      <c r="V1967" s="4">
        <f>IF($P1967="なし",スコアリング基準!$C$27,0)</f>
        <v/>
      </c>
      <c r="W1967" s="4">
        <f>IF($F1967="",0,IF(ISNUMBER($F1967),IF($F1967&lt;=スコアリング基準!$B$28,スコアリング基準!$C$28,スコアリング基準!$C$29),0))</f>
        <v/>
      </c>
      <c r="X1967" s="4">
        <f>IFERROR(VLOOKUP($B1967,スコアリング基準!$A$36:$B$46,2,FALSE),0)</f>
        <v/>
      </c>
      <c r="Y1967" s="4">
        <f>SUM($S1967:$X1967)</f>
        <v/>
      </c>
      <c r="Z1967" s="4">
        <f>IF(COUNT($M1967:$N1967)=0,"データ無",IF($Y1967&gt;=スコアリング基準!$B$30,"S",IF($Y1967&gt;=スコアリング基準!$B$31,"A",IF($Y1967&gt;=スコアリング基準!$B$32,"B","C"))))</f>
        <v/>
      </c>
      <c r="AA1967">
        <f>IFERROR(INDEX(実績DB!$I$3:$I$104,MATCH($B1967&amp;$C1967,実績DB!$J$3:$J$104,0)),"")</f>
        <v/>
      </c>
    </row>
    <row r="1968">
      <c r="A1968" t="n">
        <v>1966</v>
      </c>
      <c r="B1968" t="inlineStr">
        <is>
          <t>東京</t>
        </is>
      </c>
      <c r="C1968" t="inlineStr">
        <is>
          <t>雀宮変電所</t>
        </is>
      </c>
      <c r="D1968" t="inlineStr">
        <is>
          <t>栃木県</t>
        </is>
      </c>
      <c r="E1968" t="n">
        <v>66</v>
      </c>
      <c r="G1968" s="3" t="n">
        <v>36.499077</v>
      </c>
      <c r="H1968" s="3" t="n">
        <v>139.854428</v>
      </c>
      <c r="I1968" t="inlineStr">
        <is>
          <t>OSM実測</t>
        </is>
      </c>
      <c r="J1968" t="n">
        <v>52</v>
      </c>
      <c r="K1968" t="n">
        <v>54</v>
      </c>
      <c r="L1968" t="n">
        <v>-50</v>
      </c>
      <c r="M1968" t="n">
        <v>4</v>
      </c>
      <c r="N1968" t="n">
        <v>0</v>
      </c>
      <c r="O1968" t="inlineStr">
        <is>
          <t>不可 #3</t>
        </is>
      </c>
      <c r="P1968" t="inlineStr">
        <is>
          <t>有り</t>
        </is>
      </c>
      <c r="R1968" s="4">
        <f>IF(COUNT($M1968:$N1968)=0,"",IF(AND(IF($N1968&lt;&gt;"",$N1968,$M1968)&lt;=0,$O1968&lt;&gt;"可"),"警告",""))</f>
        <v/>
      </c>
      <c r="S1968" s="4">
        <f>IF(COUNT($M1968:$N1968)=0,0,IF(IF($N1968&lt;&gt;"",$N1968,$M1968)&gt;=スコアリング基準!$B$20,スコアリング基準!$C$20,IF(IF($N1968&lt;&gt;"",$N1968,$M1968)&gt;=スコアリング基準!$B$21,スコアリング基準!$C$21,IF(IF($N1968&lt;&gt;"",$N1968,$M1968)&gt;0,スコアリング基準!$C$22,0))))</f>
        <v/>
      </c>
      <c r="T1968" s="4">
        <f>IF($O1968="可",スコアリング基準!$C$23,0)</f>
        <v/>
      </c>
      <c r="U1968" s="4">
        <f>IF(OR(COUNT($K1968:$L1968)&lt;2,$K1968=0),0,IF(ABS($L1968)/$K1968&lt;=スコアリング基準!$B$24,スコアリング基準!$C$24,IF(ABS($L1968)/$K1968&lt;=スコアリング基準!$B$25,スコアリング基準!$C$25,IF(ABS($L1968)/$K1968&lt;=スコアリング基準!$B$26,スコアリング基準!$C$26,0))))</f>
        <v/>
      </c>
      <c r="V1968" s="4">
        <f>IF($P1968="なし",スコアリング基準!$C$27,0)</f>
        <v/>
      </c>
      <c r="W1968" s="4">
        <f>IF($F1968="",0,IF(ISNUMBER($F1968),IF($F1968&lt;=スコアリング基準!$B$28,スコアリング基準!$C$28,スコアリング基準!$C$29),0))</f>
        <v/>
      </c>
      <c r="X1968" s="4">
        <f>IFERROR(VLOOKUP($B1968,スコアリング基準!$A$36:$B$46,2,FALSE),0)</f>
        <v/>
      </c>
      <c r="Y1968" s="4">
        <f>SUM($S1968:$X1968)</f>
        <v/>
      </c>
      <c r="Z1968" s="4">
        <f>IF(COUNT($M1968:$N1968)=0,"データ無",IF($Y1968&gt;=スコアリング基準!$B$30,"S",IF($Y1968&gt;=スコアリング基準!$B$31,"A",IF($Y1968&gt;=スコアリング基準!$B$32,"B","C"))))</f>
        <v/>
      </c>
      <c r="AA1968">
        <f>IFERROR(INDEX(実績DB!$I$3:$I$104,MATCH($B1968&amp;$C1968,実績DB!$J$3:$J$104,0)),"")</f>
        <v/>
      </c>
    </row>
    <row r="1969">
      <c r="A1969" t="n">
        <v>1967</v>
      </c>
      <c r="B1969" t="inlineStr">
        <is>
          <t>東京</t>
        </is>
      </c>
      <c r="C1969" t="inlineStr">
        <is>
          <t>青堀変電所</t>
        </is>
      </c>
      <c r="D1969" t="inlineStr">
        <is>
          <t>千葉県</t>
        </is>
      </c>
      <c r="E1969" t="n">
        <v>66</v>
      </c>
      <c r="G1969" s="3" t="n">
        <v>35.322666</v>
      </c>
      <c r="H1969" s="3" t="n">
        <v>139.881887</v>
      </c>
      <c r="I1969" t="inlineStr">
        <is>
          <t>OSM実測</t>
        </is>
      </c>
      <c r="J1969" t="n">
        <v>52</v>
      </c>
      <c r="K1969" t="n">
        <v>54</v>
      </c>
      <c r="L1969" t="n">
        <v>-53</v>
      </c>
      <c r="M1969" t="n">
        <v>1</v>
      </c>
      <c r="N1969" t="n">
        <v>0</v>
      </c>
      <c r="O1969" t="inlineStr">
        <is>
          <t>不可 #3</t>
        </is>
      </c>
      <c r="P1969" t="inlineStr">
        <is>
          <t>有り</t>
        </is>
      </c>
      <c r="R1969" s="4">
        <f>IF(COUNT($M1969:$N1969)=0,"",IF(AND(IF($N1969&lt;&gt;"",$N1969,$M1969)&lt;=0,$O1969&lt;&gt;"可"),"警告",""))</f>
        <v/>
      </c>
      <c r="S1969" s="4">
        <f>IF(COUNT($M1969:$N1969)=0,0,IF(IF($N1969&lt;&gt;"",$N1969,$M1969)&gt;=スコアリング基準!$B$20,スコアリング基準!$C$20,IF(IF($N1969&lt;&gt;"",$N1969,$M1969)&gt;=スコアリング基準!$B$21,スコアリング基準!$C$21,IF(IF($N1969&lt;&gt;"",$N1969,$M1969)&gt;0,スコアリング基準!$C$22,0))))</f>
        <v/>
      </c>
      <c r="T1969" s="4">
        <f>IF($O1969="可",スコアリング基準!$C$23,0)</f>
        <v/>
      </c>
      <c r="U1969" s="4">
        <f>IF(OR(COUNT($K1969:$L1969)&lt;2,$K1969=0),0,IF(ABS($L1969)/$K1969&lt;=スコアリング基準!$B$24,スコアリング基準!$C$24,IF(ABS($L1969)/$K1969&lt;=スコアリング基準!$B$25,スコアリング基準!$C$25,IF(ABS($L1969)/$K1969&lt;=スコアリング基準!$B$26,スコアリング基準!$C$26,0))))</f>
        <v/>
      </c>
      <c r="V1969" s="4">
        <f>IF($P1969="なし",スコアリング基準!$C$27,0)</f>
        <v/>
      </c>
      <c r="W1969" s="4">
        <f>IF($F1969="",0,IF(ISNUMBER($F1969),IF($F1969&lt;=スコアリング基準!$B$28,スコアリング基準!$C$28,スコアリング基準!$C$29),0))</f>
        <v/>
      </c>
      <c r="X1969" s="4">
        <f>IFERROR(VLOOKUP($B1969,スコアリング基準!$A$36:$B$46,2,FALSE),0)</f>
        <v/>
      </c>
      <c r="Y1969" s="4">
        <f>SUM($S1969:$X1969)</f>
        <v/>
      </c>
      <c r="Z1969" s="4">
        <f>IF(COUNT($M1969:$N1969)=0,"データ無",IF($Y1969&gt;=スコアリング基準!$B$30,"S",IF($Y1969&gt;=スコアリング基準!$B$31,"A",IF($Y1969&gt;=スコアリング基準!$B$32,"B","C"))))</f>
        <v/>
      </c>
      <c r="AA1969">
        <f>IFERROR(INDEX(実績DB!$I$3:$I$104,MATCH($B1969&amp;$C1969,実績DB!$J$3:$J$104,0)),"")</f>
        <v/>
      </c>
    </row>
    <row r="1970">
      <c r="A1970" t="n">
        <v>1968</v>
      </c>
      <c r="B1970" t="inlineStr">
        <is>
          <t>東京</t>
        </is>
      </c>
      <c r="C1970" t="inlineStr">
        <is>
          <t>青柳変電所</t>
        </is>
      </c>
      <c r="D1970" t="inlineStr">
        <is>
          <t>群馬県</t>
        </is>
      </c>
      <c r="E1970" t="n">
        <v>66</v>
      </c>
      <c r="G1970" s="3" t="n">
        <v>36.223477</v>
      </c>
      <c r="H1970" s="3" t="n">
        <v>139.513827</v>
      </c>
      <c r="I1970" t="inlineStr">
        <is>
          <t>OSM実測</t>
        </is>
      </c>
      <c r="J1970" t="n">
        <v>57</v>
      </c>
      <c r="K1970" t="n">
        <v>59</v>
      </c>
      <c r="L1970" t="n">
        <v>-54</v>
      </c>
      <c r="M1970" t="n">
        <v>5</v>
      </c>
      <c r="N1970" t="n">
        <v>0</v>
      </c>
      <c r="O1970" t="inlineStr">
        <is>
          <t>不可 #3</t>
        </is>
      </c>
      <c r="P1970" t="inlineStr">
        <is>
          <t>有り</t>
        </is>
      </c>
      <c r="R1970" s="4">
        <f>IF(COUNT($M1970:$N1970)=0,"",IF(AND(IF($N1970&lt;&gt;"",$N1970,$M1970)&lt;=0,$O1970&lt;&gt;"可"),"警告",""))</f>
        <v/>
      </c>
      <c r="S1970" s="4">
        <f>IF(COUNT($M1970:$N1970)=0,0,IF(IF($N1970&lt;&gt;"",$N1970,$M1970)&gt;=スコアリング基準!$B$20,スコアリング基準!$C$20,IF(IF($N1970&lt;&gt;"",$N1970,$M1970)&gt;=スコアリング基準!$B$21,スコアリング基準!$C$21,IF(IF($N1970&lt;&gt;"",$N1970,$M1970)&gt;0,スコアリング基準!$C$22,0))))</f>
        <v/>
      </c>
      <c r="T1970" s="4">
        <f>IF($O1970="可",スコアリング基準!$C$23,0)</f>
        <v/>
      </c>
      <c r="U1970" s="4">
        <f>IF(OR(COUNT($K1970:$L1970)&lt;2,$K1970=0),0,IF(ABS($L1970)/$K1970&lt;=スコアリング基準!$B$24,スコアリング基準!$C$24,IF(ABS($L1970)/$K1970&lt;=スコアリング基準!$B$25,スコアリング基準!$C$25,IF(ABS($L1970)/$K1970&lt;=スコアリング基準!$B$26,スコアリング基準!$C$26,0))))</f>
        <v/>
      </c>
      <c r="V1970" s="4">
        <f>IF($P1970="なし",スコアリング基準!$C$27,0)</f>
        <v/>
      </c>
      <c r="W1970" s="4">
        <f>IF($F1970="",0,IF(ISNUMBER($F1970),IF($F1970&lt;=スコアリング基準!$B$28,スコアリング基準!$C$28,スコアリング基準!$C$29),0))</f>
        <v/>
      </c>
      <c r="X1970" s="4">
        <f>IFERROR(VLOOKUP($B1970,スコアリング基準!$A$36:$B$46,2,FALSE),0)</f>
        <v/>
      </c>
      <c r="Y1970" s="4">
        <f>SUM($S1970:$X1970)</f>
        <v/>
      </c>
      <c r="Z1970" s="4">
        <f>IF(COUNT($M1970:$N1970)=0,"データ無",IF($Y1970&gt;=スコアリング基準!$B$30,"S",IF($Y1970&gt;=スコアリング基準!$B$31,"A",IF($Y1970&gt;=スコアリング基準!$B$32,"B","C"))))</f>
        <v/>
      </c>
      <c r="AA1970">
        <f>IFERROR(INDEX(実績DB!$I$3:$I$104,MATCH($B1970&amp;$C1970,実績DB!$J$3:$J$104,0)),"")</f>
        <v/>
      </c>
    </row>
    <row r="1971">
      <c r="A1971" t="n">
        <v>1969</v>
      </c>
      <c r="B1971" t="inlineStr">
        <is>
          <t>東京</t>
        </is>
      </c>
      <c r="C1971" t="inlineStr">
        <is>
          <t>青鳥変電所</t>
        </is>
      </c>
      <c r="D1971" t="inlineStr">
        <is>
          <t>埼玉県</t>
        </is>
      </c>
      <c r="E1971" t="n">
        <v>66</v>
      </c>
      <c r="G1971" s="3" t="n">
        <v>36.034759</v>
      </c>
      <c r="H1971" s="3" t="n">
        <v>139.36681</v>
      </c>
      <c r="I1971" t="inlineStr">
        <is>
          <t>OSM実測</t>
        </is>
      </c>
      <c r="J1971" t="n">
        <v>57</v>
      </c>
      <c r="K1971" t="n">
        <v>59</v>
      </c>
      <c r="L1971" t="n">
        <v>-58</v>
      </c>
      <c r="M1971" t="n">
        <v>1</v>
      </c>
      <c r="N1971" t="n">
        <v>0</v>
      </c>
      <c r="O1971" t="inlineStr">
        <is>
          <t>不可 #3</t>
        </is>
      </c>
      <c r="P1971" t="inlineStr">
        <is>
          <t>有り</t>
        </is>
      </c>
      <c r="R1971" s="4">
        <f>IF(COUNT($M1971:$N1971)=0,"",IF(AND(IF($N1971&lt;&gt;"",$N1971,$M1971)&lt;=0,$O1971&lt;&gt;"可"),"警告",""))</f>
        <v/>
      </c>
      <c r="S1971" s="4">
        <f>IF(COUNT($M1971:$N1971)=0,0,IF(IF($N1971&lt;&gt;"",$N1971,$M1971)&gt;=スコアリング基準!$B$20,スコアリング基準!$C$20,IF(IF($N1971&lt;&gt;"",$N1971,$M1971)&gt;=スコアリング基準!$B$21,スコアリング基準!$C$21,IF(IF($N1971&lt;&gt;"",$N1971,$M1971)&gt;0,スコアリング基準!$C$22,0))))</f>
        <v/>
      </c>
      <c r="T1971" s="4">
        <f>IF($O1971="可",スコアリング基準!$C$23,0)</f>
        <v/>
      </c>
      <c r="U1971" s="4">
        <f>IF(OR(COUNT($K1971:$L1971)&lt;2,$K1971=0),0,IF(ABS($L1971)/$K1971&lt;=スコアリング基準!$B$24,スコアリング基準!$C$24,IF(ABS($L1971)/$K1971&lt;=スコアリング基準!$B$25,スコアリング基準!$C$25,IF(ABS($L1971)/$K1971&lt;=スコアリング基準!$B$26,スコアリング基準!$C$26,0))))</f>
        <v/>
      </c>
      <c r="V1971" s="4">
        <f>IF($P1971="なし",スコアリング基準!$C$27,0)</f>
        <v/>
      </c>
      <c r="W1971" s="4">
        <f>IF($F1971="",0,IF(ISNUMBER($F1971),IF($F1971&lt;=スコアリング基準!$B$28,スコアリング基準!$C$28,スコアリング基準!$C$29),0))</f>
        <v/>
      </c>
      <c r="X1971" s="4">
        <f>IFERROR(VLOOKUP($B1971,スコアリング基準!$A$36:$B$46,2,FALSE),0)</f>
        <v/>
      </c>
      <c r="Y1971" s="4">
        <f>SUM($S1971:$X1971)</f>
        <v/>
      </c>
      <c r="Z1971" s="4">
        <f>IF(COUNT($M1971:$N1971)=0,"データ無",IF($Y1971&gt;=スコアリング基準!$B$30,"S",IF($Y1971&gt;=スコアリング基準!$B$31,"A",IF($Y1971&gt;=スコアリング基準!$B$32,"B","C"))))</f>
        <v/>
      </c>
      <c r="AA1971">
        <f>IFERROR(INDEX(実績DB!$I$3:$I$104,MATCH($B1971&amp;$C1971,実績DB!$J$3:$J$104,0)),"")</f>
        <v/>
      </c>
    </row>
    <row r="1972">
      <c r="A1972" t="n">
        <v>1970</v>
      </c>
      <c r="B1972" t="inlineStr">
        <is>
          <t>東京</t>
        </is>
      </c>
      <c r="C1972" t="inlineStr">
        <is>
          <t>鞍掛変電所</t>
        </is>
      </c>
      <c r="D1972" t="inlineStr">
        <is>
          <t>群馬県</t>
        </is>
      </c>
      <c r="E1972" t="n">
        <v>66</v>
      </c>
      <c r="G1972" s="3" t="n">
        <v>36.231387</v>
      </c>
      <c r="H1972" s="3" t="n">
        <v>139.463826</v>
      </c>
      <c r="I1972" t="inlineStr">
        <is>
          <t>OSM実測</t>
        </is>
      </c>
      <c r="J1972" t="n">
        <v>57</v>
      </c>
      <c r="K1972" t="n">
        <v>59</v>
      </c>
      <c r="L1972" t="n">
        <v>-59</v>
      </c>
      <c r="M1972" t="n">
        <v>0</v>
      </c>
      <c r="N1972" t="n">
        <v>0</v>
      </c>
      <c r="O1972" t="inlineStr">
        <is>
          <t>不可 #3</t>
        </is>
      </c>
      <c r="P1972" t="inlineStr">
        <is>
          <t>有り</t>
        </is>
      </c>
      <c r="R1972" s="4">
        <f>IF(COUNT($M1972:$N1972)=0,"",IF(AND(IF($N1972&lt;&gt;"",$N1972,$M1972)&lt;=0,$O1972&lt;&gt;"可"),"警告",""))</f>
        <v/>
      </c>
      <c r="S1972" s="4">
        <f>IF(COUNT($M1972:$N1972)=0,0,IF(IF($N1972&lt;&gt;"",$N1972,$M1972)&gt;=スコアリング基準!$B$20,スコアリング基準!$C$20,IF(IF($N1972&lt;&gt;"",$N1972,$M1972)&gt;=スコアリング基準!$B$21,スコアリング基準!$C$21,IF(IF($N1972&lt;&gt;"",$N1972,$M1972)&gt;0,スコアリング基準!$C$22,0))))</f>
        <v/>
      </c>
      <c r="T1972" s="4">
        <f>IF($O1972="可",スコアリング基準!$C$23,0)</f>
        <v/>
      </c>
      <c r="U1972" s="4">
        <f>IF(OR(COUNT($K1972:$L1972)&lt;2,$K1972=0),0,IF(ABS($L1972)/$K1972&lt;=スコアリング基準!$B$24,スコアリング基準!$C$24,IF(ABS($L1972)/$K1972&lt;=スコアリング基準!$B$25,スコアリング基準!$C$25,IF(ABS($L1972)/$K1972&lt;=スコアリング基準!$B$26,スコアリング基準!$C$26,0))))</f>
        <v/>
      </c>
      <c r="V1972" s="4">
        <f>IF($P1972="なし",スコアリング基準!$C$27,0)</f>
        <v/>
      </c>
      <c r="W1972" s="4">
        <f>IF($F1972="",0,IF(ISNUMBER($F1972),IF($F1972&lt;=スコアリング基準!$B$28,スコアリング基準!$C$28,スコアリング基準!$C$29),0))</f>
        <v/>
      </c>
      <c r="X1972" s="4">
        <f>IFERROR(VLOOKUP($B1972,スコアリング基準!$A$36:$B$46,2,FALSE),0)</f>
        <v/>
      </c>
      <c r="Y1972" s="4">
        <f>SUM($S1972:$X1972)</f>
        <v/>
      </c>
      <c r="Z1972" s="4">
        <f>IF(COUNT($M1972:$N1972)=0,"データ無",IF($Y1972&gt;=スコアリング基準!$B$30,"S",IF($Y1972&gt;=スコアリング基準!$B$31,"A",IF($Y1972&gt;=スコアリング基準!$B$32,"B","C"))))</f>
        <v/>
      </c>
      <c r="AA1972">
        <f>IFERROR(INDEX(実績DB!$I$3:$I$104,MATCH($B1972&amp;$C1972,実績DB!$J$3:$J$104,0)),"")</f>
        <v/>
      </c>
    </row>
    <row r="1973">
      <c r="A1973" t="n">
        <v>1971</v>
      </c>
      <c r="B1973" t="inlineStr">
        <is>
          <t>東京</t>
        </is>
      </c>
      <c r="C1973" t="inlineStr">
        <is>
          <t>須山変電所</t>
        </is>
      </c>
      <c r="D1973" t="inlineStr">
        <is>
          <t>静岡県</t>
        </is>
      </c>
      <c r="E1973" t="n">
        <v>66</v>
      </c>
      <c r="G1973" s="3" t="n">
        <v>35.252511</v>
      </c>
      <c r="H1973" s="3" t="n">
        <v>138.863115</v>
      </c>
      <c r="I1973" t="inlineStr">
        <is>
          <t>OSM実測</t>
        </is>
      </c>
      <c r="J1973" t="n">
        <v>19</v>
      </c>
      <c r="K1973" t="n">
        <v>19</v>
      </c>
      <c r="L1973" t="n">
        <v>-19</v>
      </c>
      <c r="M1973" t="n">
        <v>0</v>
      </c>
      <c r="N1973" t="n">
        <v>0</v>
      </c>
      <c r="O1973" t="inlineStr">
        <is>
          <t>不可 #3</t>
        </is>
      </c>
      <c r="P1973" t="inlineStr">
        <is>
          <t>有り</t>
        </is>
      </c>
      <c r="R1973" s="4">
        <f>IF(COUNT($M1973:$N1973)=0,"",IF(AND(IF($N1973&lt;&gt;"",$N1973,$M1973)&lt;=0,$O1973&lt;&gt;"可"),"警告",""))</f>
        <v/>
      </c>
      <c r="S1973" s="4">
        <f>IF(COUNT($M1973:$N1973)=0,0,IF(IF($N1973&lt;&gt;"",$N1973,$M1973)&gt;=スコアリング基準!$B$20,スコアリング基準!$C$20,IF(IF($N1973&lt;&gt;"",$N1973,$M1973)&gt;=スコアリング基準!$B$21,スコアリング基準!$C$21,IF(IF($N1973&lt;&gt;"",$N1973,$M1973)&gt;0,スコアリング基準!$C$22,0))))</f>
        <v/>
      </c>
      <c r="T1973" s="4">
        <f>IF($O1973="可",スコアリング基準!$C$23,0)</f>
        <v/>
      </c>
      <c r="U1973" s="4">
        <f>IF(OR(COUNT($K1973:$L1973)&lt;2,$K1973=0),0,IF(ABS($L1973)/$K1973&lt;=スコアリング基準!$B$24,スコアリング基準!$C$24,IF(ABS($L1973)/$K1973&lt;=スコアリング基準!$B$25,スコアリング基準!$C$25,IF(ABS($L1973)/$K1973&lt;=スコアリング基準!$B$26,スコアリング基準!$C$26,0))))</f>
        <v/>
      </c>
      <c r="V1973" s="4">
        <f>IF($P1973="なし",スコアリング基準!$C$27,0)</f>
        <v/>
      </c>
      <c r="W1973" s="4">
        <f>IF($F1973="",0,IF(ISNUMBER($F1973),IF($F1973&lt;=スコアリング基準!$B$28,スコアリング基準!$C$28,スコアリング基準!$C$29),0))</f>
        <v/>
      </c>
      <c r="X1973" s="4">
        <f>IFERROR(VLOOKUP($B1973,スコアリング基準!$A$36:$B$46,2,FALSE),0)</f>
        <v/>
      </c>
      <c r="Y1973" s="4">
        <f>SUM($S1973:$X1973)</f>
        <v/>
      </c>
      <c r="Z1973" s="4">
        <f>IF(COUNT($M1973:$N1973)=0,"データ無",IF($Y1973&gt;=スコアリング基準!$B$30,"S",IF($Y1973&gt;=スコアリング基準!$B$31,"A",IF($Y1973&gt;=スコアリング基準!$B$32,"B","C"))))</f>
        <v/>
      </c>
      <c r="AA1973">
        <f>IFERROR(INDEX(実績DB!$I$3:$I$104,MATCH($B1973&amp;$C1973,実績DB!$J$3:$J$104,0)),"")</f>
        <v/>
      </c>
    </row>
    <row r="1974">
      <c r="A1974" t="n">
        <v>1972</v>
      </c>
      <c r="B1974" t="inlineStr">
        <is>
          <t>東京</t>
        </is>
      </c>
      <c r="C1974" t="inlineStr">
        <is>
          <t>飯土井変電所</t>
        </is>
      </c>
      <c r="D1974" t="inlineStr">
        <is>
          <t>群馬県</t>
        </is>
      </c>
      <c r="E1974" t="n">
        <v>66</v>
      </c>
      <c r="G1974" s="3" t="n">
        <v>36.365995</v>
      </c>
      <c r="H1974" s="3" t="n">
        <v>139.184755</v>
      </c>
      <c r="I1974" t="inlineStr">
        <is>
          <t>OSM実測</t>
        </is>
      </c>
      <c r="J1974" t="n">
        <v>38</v>
      </c>
      <c r="K1974" t="n">
        <v>39</v>
      </c>
      <c r="L1974" t="n">
        <v>-39</v>
      </c>
      <c r="M1974" t="n">
        <v>0</v>
      </c>
      <c r="N1974" t="n">
        <v>0</v>
      </c>
      <c r="O1974" t="inlineStr">
        <is>
          <t>不可 #3</t>
        </is>
      </c>
      <c r="P1974" t="inlineStr">
        <is>
          <t>有り</t>
        </is>
      </c>
      <c r="R1974" s="4">
        <f>IF(COUNT($M1974:$N1974)=0,"",IF(AND(IF($N1974&lt;&gt;"",$N1974,$M1974)&lt;=0,$O1974&lt;&gt;"可"),"警告",""))</f>
        <v/>
      </c>
      <c r="S1974" s="4">
        <f>IF(COUNT($M1974:$N1974)=0,0,IF(IF($N1974&lt;&gt;"",$N1974,$M1974)&gt;=スコアリング基準!$B$20,スコアリング基準!$C$20,IF(IF($N1974&lt;&gt;"",$N1974,$M1974)&gt;=スコアリング基準!$B$21,スコアリング基準!$C$21,IF(IF($N1974&lt;&gt;"",$N1974,$M1974)&gt;0,スコアリング基準!$C$22,0))))</f>
        <v/>
      </c>
      <c r="T1974" s="4">
        <f>IF($O1974="可",スコアリング基準!$C$23,0)</f>
        <v/>
      </c>
      <c r="U1974" s="4">
        <f>IF(OR(COUNT($K1974:$L1974)&lt;2,$K1974=0),0,IF(ABS($L1974)/$K1974&lt;=スコアリング基準!$B$24,スコアリング基準!$C$24,IF(ABS($L1974)/$K1974&lt;=スコアリング基準!$B$25,スコアリング基準!$C$25,IF(ABS($L1974)/$K1974&lt;=スコアリング基準!$B$26,スコアリング基準!$C$26,0))))</f>
        <v/>
      </c>
      <c r="V1974" s="4">
        <f>IF($P1974="なし",スコアリング基準!$C$27,0)</f>
        <v/>
      </c>
      <c r="W1974" s="4">
        <f>IF($F1974="",0,IF(ISNUMBER($F1974),IF($F1974&lt;=スコアリング基準!$B$28,スコアリング基準!$C$28,スコアリング基準!$C$29),0))</f>
        <v/>
      </c>
      <c r="X1974" s="4">
        <f>IFERROR(VLOOKUP($B1974,スコアリング基準!$A$36:$B$46,2,FALSE),0)</f>
        <v/>
      </c>
      <c r="Y1974" s="4">
        <f>SUM($S1974:$X1974)</f>
        <v/>
      </c>
      <c r="Z1974" s="4">
        <f>IF(COUNT($M1974:$N1974)=0,"データ無",IF($Y1974&gt;=スコアリング基準!$B$30,"S",IF($Y1974&gt;=スコアリング基準!$B$31,"A",IF($Y1974&gt;=スコアリング基準!$B$32,"B","C"))))</f>
        <v/>
      </c>
      <c r="AA1974">
        <f>IFERROR(INDEX(実績DB!$I$3:$I$104,MATCH($B1974&amp;$C1974,実績DB!$J$3:$J$104,0)),"")</f>
        <v/>
      </c>
    </row>
    <row r="1975">
      <c r="A1975" t="n">
        <v>1973</v>
      </c>
      <c r="B1975" t="inlineStr">
        <is>
          <t>東京</t>
        </is>
      </c>
      <c r="C1975" t="inlineStr">
        <is>
          <t>飯山変電所</t>
        </is>
      </c>
      <c r="D1975" t="inlineStr">
        <is>
          <t>神奈川県</t>
        </is>
      </c>
      <c r="E1975" t="n">
        <v>66</v>
      </c>
      <c r="G1975" s="3" t="n">
        <v>35.458351</v>
      </c>
      <c r="H1975" s="3" t="n">
        <v>139.327229</v>
      </c>
      <c r="I1975" t="inlineStr">
        <is>
          <t>OSM実測</t>
        </is>
      </c>
      <c r="J1975" t="n">
        <v>52</v>
      </c>
      <c r="K1975" t="n">
        <v>54</v>
      </c>
      <c r="L1975" t="n">
        <v>-40</v>
      </c>
      <c r="M1975" t="n">
        <v>14</v>
      </c>
      <c r="N1975" t="n">
        <v>0</v>
      </c>
      <c r="O1975" t="inlineStr">
        <is>
          <t>不可 #3</t>
        </is>
      </c>
      <c r="P1975" t="inlineStr">
        <is>
          <t>有り</t>
        </is>
      </c>
      <c r="R1975" s="4">
        <f>IF(COUNT($M1975:$N1975)=0,"",IF(AND(IF($N1975&lt;&gt;"",$N1975,$M1975)&lt;=0,$O1975&lt;&gt;"可"),"警告",""))</f>
        <v/>
      </c>
      <c r="S1975" s="4">
        <f>IF(COUNT($M1975:$N1975)=0,0,IF(IF($N1975&lt;&gt;"",$N1975,$M1975)&gt;=スコアリング基準!$B$20,スコアリング基準!$C$20,IF(IF($N1975&lt;&gt;"",$N1975,$M1975)&gt;=スコアリング基準!$B$21,スコアリング基準!$C$21,IF(IF($N1975&lt;&gt;"",$N1975,$M1975)&gt;0,スコアリング基準!$C$22,0))))</f>
        <v/>
      </c>
      <c r="T1975" s="4">
        <f>IF($O1975="可",スコアリング基準!$C$23,0)</f>
        <v/>
      </c>
      <c r="U1975" s="4">
        <f>IF(OR(COUNT($K1975:$L1975)&lt;2,$K1975=0),0,IF(ABS($L1975)/$K1975&lt;=スコアリング基準!$B$24,スコアリング基準!$C$24,IF(ABS($L1975)/$K1975&lt;=スコアリング基準!$B$25,スコアリング基準!$C$25,IF(ABS($L1975)/$K1975&lt;=スコアリング基準!$B$26,スコアリング基準!$C$26,0))))</f>
        <v/>
      </c>
      <c r="V1975" s="4">
        <f>IF($P1975="なし",スコアリング基準!$C$27,0)</f>
        <v/>
      </c>
      <c r="W1975" s="4">
        <f>IF($F1975="",0,IF(ISNUMBER($F1975),IF($F1975&lt;=スコアリング基準!$B$28,スコアリング基準!$C$28,スコアリング基準!$C$29),0))</f>
        <v/>
      </c>
      <c r="X1975" s="4">
        <f>IFERROR(VLOOKUP($B1975,スコアリング基準!$A$36:$B$46,2,FALSE),0)</f>
        <v/>
      </c>
      <c r="Y1975" s="4">
        <f>SUM($S1975:$X1975)</f>
        <v/>
      </c>
      <c r="Z1975" s="4">
        <f>IF(COUNT($M1975:$N1975)=0,"データ無",IF($Y1975&gt;=スコアリング基準!$B$30,"S",IF($Y1975&gt;=スコアリング基準!$B$31,"A",IF($Y1975&gt;=スコアリング基準!$B$32,"B","C"))))</f>
        <v/>
      </c>
      <c r="AA1975">
        <f>IFERROR(INDEX(実績DB!$I$3:$I$104,MATCH($B1975&amp;$C1975,実績DB!$J$3:$J$104,0)),"")</f>
        <v/>
      </c>
    </row>
    <row r="1976">
      <c r="A1976" t="n">
        <v>1974</v>
      </c>
      <c r="B1976" t="inlineStr">
        <is>
          <t>東京</t>
        </is>
      </c>
      <c r="C1976" t="inlineStr">
        <is>
          <t>飯沼川変電所</t>
        </is>
      </c>
      <c r="D1976" t="inlineStr">
        <is>
          <t>茨城県</t>
        </is>
      </c>
      <c r="E1976" t="n">
        <v>66</v>
      </c>
      <c r="G1976" s="3" t="n">
        <v>36.06355</v>
      </c>
      <c r="H1976" s="3" t="n">
        <v>139.92332</v>
      </c>
      <c r="I1976" t="inlineStr">
        <is>
          <t>OSM実測</t>
        </is>
      </c>
      <c r="J1976" t="n">
        <v>28</v>
      </c>
      <c r="K1976" t="n">
        <v>29</v>
      </c>
      <c r="L1976" t="n">
        <v>-27</v>
      </c>
      <c r="M1976" t="n">
        <v>2</v>
      </c>
      <c r="N1976" t="n">
        <v>0</v>
      </c>
      <c r="O1976" t="inlineStr">
        <is>
          <t>不可 #3</t>
        </is>
      </c>
      <c r="P1976" t="inlineStr">
        <is>
          <t>有り</t>
        </is>
      </c>
      <c r="R1976" s="4">
        <f>IF(COUNT($M1976:$N1976)=0,"",IF(AND(IF($N1976&lt;&gt;"",$N1976,$M1976)&lt;=0,$O1976&lt;&gt;"可"),"警告",""))</f>
        <v/>
      </c>
      <c r="S1976" s="4">
        <f>IF(COUNT($M1976:$N1976)=0,0,IF(IF($N1976&lt;&gt;"",$N1976,$M1976)&gt;=スコアリング基準!$B$20,スコアリング基準!$C$20,IF(IF($N1976&lt;&gt;"",$N1976,$M1976)&gt;=スコアリング基準!$B$21,スコアリング基準!$C$21,IF(IF($N1976&lt;&gt;"",$N1976,$M1976)&gt;0,スコアリング基準!$C$22,0))))</f>
        <v/>
      </c>
      <c r="T1976" s="4">
        <f>IF($O1976="可",スコアリング基準!$C$23,0)</f>
        <v/>
      </c>
      <c r="U1976" s="4">
        <f>IF(OR(COUNT($K1976:$L1976)&lt;2,$K1976=0),0,IF(ABS($L1976)/$K1976&lt;=スコアリング基準!$B$24,スコアリング基準!$C$24,IF(ABS($L1976)/$K1976&lt;=スコアリング基準!$B$25,スコアリング基準!$C$25,IF(ABS($L1976)/$K1976&lt;=スコアリング基準!$B$26,スコアリング基準!$C$26,0))))</f>
        <v/>
      </c>
      <c r="V1976" s="4">
        <f>IF($P1976="なし",スコアリング基準!$C$27,0)</f>
        <v/>
      </c>
      <c r="W1976" s="4">
        <f>IF($F1976="",0,IF(ISNUMBER($F1976),IF($F1976&lt;=スコアリング基準!$B$28,スコアリング基準!$C$28,スコアリング基準!$C$29),0))</f>
        <v/>
      </c>
      <c r="X1976" s="4">
        <f>IFERROR(VLOOKUP($B1976,スコアリング基準!$A$36:$B$46,2,FALSE),0)</f>
        <v/>
      </c>
      <c r="Y1976" s="4">
        <f>SUM($S1976:$X1976)</f>
        <v/>
      </c>
      <c r="Z1976" s="4">
        <f>IF(COUNT($M1976:$N1976)=0,"データ無",IF($Y1976&gt;=スコアリング基準!$B$30,"S",IF($Y1976&gt;=スコアリング基準!$B$31,"A",IF($Y1976&gt;=スコアリング基準!$B$32,"B","C"))))</f>
        <v/>
      </c>
      <c r="AA1976">
        <f>IFERROR(INDEX(実績DB!$I$3:$I$104,MATCH($B1976&amp;$C1976,実績DB!$J$3:$J$104,0)),"")</f>
        <v/>
      </c>
    </row>
    <row r="1977">
      <c r="A1977" t="n">
        <v>1975</v>
      </c>
      <c r="B1977" t="inlineStr">
        <is>
          <t>東京</t>
        </is>
      </c>
      <c r="C1977" t="inlineStr">
        <is>
          <t>飯田変電所</t>
        </is>
      </c>
      <c r="D1977" t="inlineStr">
        <is>
          <t>茨城県</t>
        </is>
      </c>
      <c r="E1977" t="n">
        <v>66</v>
      </c>
      <c r="G1977" s="3" t="n">
        <v>36.442807</v>
      </c>
      <c r="H1977" s="3" t="n">
        <v>140.455255</v>
      </c>
      <c r="I1977" t="inlineStr">
        <is>
          <t>OSM実測</t>
        </is>
      </c>
      <c r="J1977" t="n">
        <v>57</v>
      </c>
      <c r="K1977" t="n">
        <v>59</v>
      </c>
      <c r="L1977" t="n">
        <v>-59</v>
      </c>
      <c r="M1977" t="n">
        <v>0</v>
      </c>
      <c r="N1977" t="n">
        <v>0</v>
      </c>
      <c r="O1977" t="inlineStr">
        <is>
          <t>不可 #3</t>
        </is>
      </c>
      <c r="P1977" t="inlineStr">
        <is>
          <t>有り</t>
        </is>
      </c>
      <c r="R1977" s="4">
        <f>IF(COUNT($M1977:$N1977)=0,"",IF(AND(IF($N1977&lt;&gt;"",$N1977,$M1977)&lt;=0,$O1977&lt;&gt;"可"),"警告",""))</f>
        <v/>
      </c>
      <c r="S1977" s="4">
        <f>IF(COUNT($M1977:$N1977)=0,0,IF(IF($N1977&lt;&gt;"",$N1977,$M1977)&gt;=スコアリング基準!$B$20,スコアリング基準!$C$20,IF(IF($N1977&lt;&gt;"",$N1977,$M1977)&gt;=スコアリング基準!$B$21,スコアリング基準!$C$21,IF(IF($N1977&lt;&gt;"",$N1977,$M1977)&gt;0,スコアリング基準!$C$22,0))))</f>
        <v/>
      </c>
      <c r="T1977" s="4">
        <f>IF($O1977="可",スコアリング基準!$C$23,0)</f>
        <v/>
      </c>
      <c r="U1977" s="4">
        <f>IF(OR(COUNT($K1977:$L1977)&lt;2,$K1977=0),0,IF(ABS($L1977)/$K1977&lt;=スコアリング基準!$B$24,スコアリング基準!$C$24,IF(ABS($L1977)/$K1977&lt;=スコアリング基準!$B$25,スコアリング基準!$C$25,IF(ABS($L1977)/$K1977&lt;=スコアリング基準!$B$26,スコアリング基準!$C$26,0))))</f>
        <v/>
      </c>
      <c r="V1977" s="4">
        <f>IF($P1977="なし",スコアリング基準!$C$27,0)</f>
        <v/>
      </c>
      <c r="W1977" s="4">
        <f>IF($F1977="",0,IF(ISNUMBER($F1977),IF($F1977&lt;=スコアリング基準!$B$28,スコアリング基準!$C$28,スコアリング基準!$C$29),0))</f>
        <v/>
      </c>
      <c r="X1977" s="4">
        <f>IFERROR(VLOOKUP($B1977,スコアリング基準!$A$36:$B$46,2,FALSE),0)</f>
        <v/>
      </c>
      <c r="Y1977" s="4">
        <f>SUM($S1977:$X1977)</f>
        <v/>
      </c>
      <c r="Z1977" s="4">
        <f>IF(COUNT($M1977:$N1977)=0,"データ無",IF($Y1977&gt;=スコアリング基準!$B$30,"S",IF($Y1977&gt;=スコアリング基準!$B$31,"A",IF($Y1977&gt;=スコアリング基準!$B$32,"B","C"))))</f>
        <v/>
      </c>
      <c r="AA1977">
        <f>IFERROR(INDEX(実績DB!$I$3:$I$104,MATCH($B1977&amp;$C1977,実績DB!$J$3:$J$104,0)),"")</f>
        <v/>
      </c>
    </row>
    <row r="1978">
      <c r="A1978" t="n">
        <v>1976</v>
      </c>
      <c r="B1978" t="inlineStr">
        <is>
          <t>東京</t>
        </is>
      </c>
      <c r="C1978" t="inlineStr">
        <is>
          <t>飯田町変電所</t>
        </is>
      </c>
      <c r="D1978" t="inlineStr">
        <is>
          <t>山梨県</t>
        </is>
      </c>
      <c r="E1978" t="n">
        <v>66</v>
      </c>
      <c r="G1978" s="3" t="n">
        <v>35.667922</v>
      </c>
      <c r="H1978" s="3" t="n">
        <v>138.560319</v>
      </c>
      <c r="I1978" t="inlineStr">
        <is>
          <t>OSM実測</t>
        </is>
      </c>
      <c r="J1978" t="n">
        <v>42</v>
      </c>
      <c r="K1978" t="n">
        <v>44</v>
      </c>
      <c r="L1978" t="n">
        <v>-30</v>
      </c>
      <c r="M1978" t="n">
        <v>14</v>
      </c>
      <c r="N1978" t="n">
        <v>14</v>
      </c>
      <c r="O1978" t="inlineStr">
        <is>
          <t>不可 #3</t>
        </is>
      </c>
      <c r="P1978" t="inlineStr">
        <is>
          <t>なし</t>
        </is>
      </c>
      <c r="R1978" s="4">
        <f>IF(COUNT($M1978:$N1978)=0,"",IF(AND(IF($N1978&lt;&gt;"",$N1978,$M1978)&lt;=0,$O1978&lt;&gt;"可"),"警告",""))</f>
        <v/>
      </c>
      <c r="S1978" s="4">
        <f>IF(COUNT($M1978:$N1978)=0,0,IF(IF($N1978&lt;&gt;"",$N1978,$M1978)&gt;=スコアリング基準!$B$20,スコアリング基準!$C$20,IF(IF($N1978&lt;&gt;"",$N1978,$M1978)&gt;=スコアリング基準!$B$21,スコアリング基準!$C$21,IF(IF($N1978&lt;&gt;"",$N1978,$M1978)&gt;0,スコアリング基準!$C$22,0))))</f>
        <v/>
      </c>
      <c r="T1978" s="4">
        <f>IF($O1978="可",スコアリング基準!$C$23,0)</f>
        <v/>
      </c>
      <c r="U1978" s="4">
        <f>IF(OR(COUNT($K1978:$L1978)&lt;2,$K1978=0),0,IF(ABS($L1978)/$K1978&lt;=スコアリング基準!$B$24,スコアリング基準!$C$24,IF(ABS($L1978)/$K1978&lt;=スコアリング基準!$B$25,スコアリング基準!$C$25,IF(ABS($L1978)/$K1978&lt;=スコアリング基準!$B$26,スコアリング基準!$C$26,0))))</f>
        <v/>
      </c>
      <c r="V1978" s="4">
        <f>IF($P1978="なし",スコアリング基準!$C$27,0)</f>
        <v/>
      </c>
      <c r="W1978" s="4">
        <f>IF($F1978="",0,IF(ISNUMBER($F1978),IF($F1978&lt;=スコアリング基準!$B$28,スコアリング基準!$C$28,スコアリング基準!$C$29),0))</f>
        <v/>
      </c>
      <c r="X1978" s="4">
        <f>IFERROR(VLOOKUP($B1978,スコアリング基準!$A$36:$B$46,2,FALSE),0)</f>
        <v/>
      </c>
      <c r="Y1978" s="4">
        <f>SUM($S1978:$X1978)</f>
        <v/>
      </c>
      <c r="Z1978" s="4">
        <f>IF(COUNT($M1978:$N1978)=0,"データ無",IF($Y1978&gt;=スコアリング基準!$B$30,"S",IF($Y1978&gt;=スコアリング基準!$B$31,"A",IF($Y1978&gt;=スコアリング基準!$B$32,"B","C"))))</f>
        <v/>
      </c>
      <c r="AA1978">
        <f>IFERROR(INDEX(実績DB!$I$3:$I$104,MATCH($B1978&amp;$C1978,実績DB!$J$3:$J$104,0)),"")</f>
        <v/>
      </c>
    </row>
    <row r="1979">
      <c r="A1979" t="n">
        <v>1977</v>
      </c>
      <c r="B1979" t="inlineStr">
        <is>
          <t>東京</t>
        </is>
      </c>
      <c r="C1979" t="inlineStr">
        <is>
          <t>飯能変電所</t>
        </is>
      </c>
      <c r="D1979" t="inlineStr">
        <is>
          <t>埼玉県</t>
        </is>
      </c>
      <c r="E1979" t="n">
        <v>66</v>
      </c>
      <c r="G1979" s="3" t="n">
        <v>35.847743</v>
      </c>
      <c r="H1979" s="3" t="n">
        <v>139.330404</v>
      </c>
      <c r="I1979" t="inlineStr">
        <is>
          <t>OSM実測</t>
        </is>
      </c>
      <c r="J1979" t="n">
        <v>52</v>
      </c>
      <c r="K1979" t="n">
        <v>54</v>
      </c>
      <c r="L1979" t="n">
        <v>-41</v>
      </c>
      <c r="M1979" t="n">
        <v>13</v>
      </c>
      <c r="N1979" t="n">
        <v>13</v>
      </c>
      <c r="O1979" t="inlineStr">
        <is>
          <t>不可 #3</t>
        </is>
      </c>
      <c r="P1979" t="inlineStr">
        <is>
          <t>なし</t>
        </is>
      </c>
      <c r="R1979" s="4">
        <f>IF(COUNT($M1979:$N1979)=0,"",IF(AND(IF($N1979&lt;&gt;"",$N1979,$M1979)&lt;=0,$O1979&lt;&gt;"可"),"警告",""))</f>
        <v/>
      </c>
      <c r="S1979" s="4">
        <f>IF(COUNT($M1979:$N1979)=0,0,IF(IF($N1979&lt;&gt;"",$N1979,$M1979)&gt;=スコアリング基準!$B$20,スコアリング基準!$C$20,IF(IF($N1979&lt;&gt;"",$N1979,$M1979)&gt;=スコアリング基準!$B$21,スコアリング基準!$C$21,IF(IF($N1979&lt;&gt;"",$N1979,$M1979)&gt;0,スコアリング基準!$C$22,0))))</f>
        <v/>
      </c>
      <c r="T1979" s="4">
        <f>IF($O1979="可",スコアリング基準!$C$23,0)</f>
        <v/>
      </c>
      <c r="U1979" s="4">
        <f>IF(OR(COUNT($K1979:$L1979)&lt;2,$K1979=0),0,IF(ABS($L1979)/$K1979&lt;=スコアリング基準!$B$24,スコアリング基準!$C$24,IF(ABS($L1979)/$K1979&lt;=スコアリング基準!$B$25,スコアリング基準!$C$25,IF(ABS($L1979)/$K1979&lt;=スコアリング基準!$B$26,スコアリング基準!$C$26,0))))</f>
        <v/>
      </c>
      <c r="V1979" s="4">
        <f>IF($P1979="なし",スコアリング基準!$C$27,0)</f>
        <v/>
      </c>
      <c r="W1979" s="4">
        <f>IF($F1979="",0,IF(ISNUMBER($F1979),IF($F1979&lt;=スコアリング基準!$B$28,スコアリング基準!$C$28,スコアリング基準!$C$29),0))</f>
        <v/>
      </c>
      <c r="X1979" s="4">
        <f>IFERROR(VLOOKUP($B1979,スコアリング基準!$A$36:$B$46,2,FALSE),0)</f>
        <v/>
      </c>
      <c r="Y1979" s="4">
        <f>SUM($S1979:$X1979)</f>
        <v/>
      </c>
      <c r="Z1979" s="4">
        <f>IF(COUNT($M1979:$N1979)=0,"データ無",IF($Y1979&gt;=スコアリング基準!$B$30,"S",IF($Y1979&gt;=スコアリング基準!$B$31,"A",IF($Y1979&gt;=スコアリング基準!$B$32,"B","C"))))</f>
        <v/>
      </c>
      <c r="AA1979">
        <f>IFERROR(INDEX(実績DB!$I$3:$I$104,MATCH($B1979&amp;$C1979,実績DB!$J$3:$J$104,0)),"")</f>
        <v/>
      </c>
    </row>
    <row r="1980">
      <c r="A1980" t="n">
        <v>1978</v>
      </c>
      <c r="B1980" t="inlineStr">
        <is>
          <t>東京</t>
        </is>
      </c>
      <c r="C1980" t="inlineStr">
        <is>
          <t>館山変電所</t>
        </is>
      </c>
      <c r="D1980" t="inlineStr">
        <is>
          <t>千葉県</t>
        </is>
      </c>
      <c r="E1980" t="n">
        <v>66</v>
      </c>
      <c r="G1980" s="3" t="n">
        <v>34.992245</v>
      </c>
      <c r="H1980" s="3" t="n">
        <v>139.879002</v>
      </c>
      <c r="I1980" t="inlineStr">
        <is>
          <t>OSM実測</t>
        </is>
      </c>
      <c r="J1980" t="n">
        <v>42</v>
      </c>
      <c r="K1980" t="n">
        <v>44</v>
      </c>
      <c r="L1980" t="n">
        <v>-35</v>
      </c>
      <c r="M1980" t="n">
        <v>9</v>
      </c>
      <c r="N1980" t="n">
        <v>0</v>
      </c>
      <c r="O1980" t="inlineStr">
        <is>
          <t>不可 #3</t>
        </is>
      </c>
      <c r="P1980" t="inlineStr">
        <is>
          <t>有り</t>
        </is>
      </c>
      <c r="R1980" s="4">
        <f>IF(COUNT($M1980:$N1980)=0,"",IF(AND(IF($N1980&lt;&gt;"",$N1980,$M1980)&lt;=0,$O1980&lt;&gt;"可"),"警告",""))</f>
        <v/>
      </c>
      <c r="S1980" s="4">
        <f>IF(COUNT($M1980:$N1980)=0,0,IF(IF($N1980&lt;&gt;"",$N1980,$M1980)&gt;=スコアリング基準!$B$20,スコアリング基準!$C$20,IF(IF($N1980&lt;&gt;"",$N1980,$M1980)&gt;=スコアリング基準!$B$21,スコアリング基準!$C$21,IF(IF($N1980&lt;&gt;"",$N1980,$M1980)&gt;0,スコアリング基準!$C$22,0))))</f>
        <v/>
      </c>
      <c r="T1980" s="4">
        <f>IF($O1980="可",スコアリング基準!$C$23,0)</f>
        <v/>
      </c>
      <c r="U1980" s="4">
        <f>IF(OR(COUNT($K1980:$L1980)&lt;2,$K1980=0),0,IF(ABS($L1980)/$K1980&lt;=スコアリング基準!$B$24,スコアリング基準!$C$24,IF(ABS($L1980)/$K1980&lt;=スコアリング基準!$B$25,スコアリング基準!$C$25,IF(ABS($L1980)/$K1980&lt;=スコアリング基準!$B$26,スコアリング基準!$C$26,0))))</f>
        <v/>
      </c>
      <c r="V1980" s="4">
        <f>IF($P1980="なし",スコアリング基準!$C$27,0)</f>
        <v/>
      </c>
      <c r="W1980" s="4">
        <f>IF($F1980="",0,IF(ISNUMBER($F1980),IF($F1980&lt;=スコアリング基準!$B$28,スコアリング基準!$C$28,スコアリング基準!$C$29),0))</f>
        <v/>
      </c>
      <c r="X1980" s="4">
        <f>IFERROR(VLOOKUP($B1980,スコアリング基準!$A$36:$B$46,2,FALSE),0)</f>
        <v/>
      </c>
      <c r="Y1980" s="4">
        <f>SUM($S1980:$X1980)</f>
        <v/>
      </c>
      <c r="Z1980" s="4">
        <f>IF(COUNT($M1980:$N1980)=0,"データ無",IF($Y1980&gt;=スコアリング基準!$B$30,"S",IF($Y1980&gt;=スコアリング基準!$B$31,"A",IF($Y1980&gt;=スコアリング基準!$B$32,"B","C"))))</f>
        <v/>
      </c>
      <c r="AA1980">
        <f>IFERROR(INDEX(実績DB!$I$3:$I$104,MATCH($B1980&amp;$C1980,実績DB!$J$3:$J$104,0)),"")</f>
        <v/>
      </c>
    </row>
    <row r="1981">
      <c r="A1981" t="n">
        <v>1979</v>
      </c>
      <c r="B1981" t="inlineStr">
        <is>
          <t>東京</t>
        </is>
      </c>
      <c r="C1981" t="inlineStr">
        <is>
          <t>館林変電所</t>
        </is>
      </c>
      <c r="D1981" t="inlineStr">
        <is>
          <t>群馬県</t>
        </is>
      </c>
      <c r="E1981" t="n">
        <v>66</v>
      </c>
      <c r="G1981" s="3" t="n">
        <v>36.253527</v>
      </c>
      <c r="H1981" s="3" t="n">
        <v>139.530745</v>
      </c>
      <c r="I1981" t="inlineStr">
        <is>
          <t>OSM実測</t>
        </is>
      </c>
      <c r="J1981" t="n">
        <v>47</v>
      </c>
      <c r="K1981" t="n">
        <v>49</v>
      </c>
      <c r="L1981" t="n">
        <v>-41</v>
      </c>
      <c r="M1981" t="n">
        <v>8</v>
      </c>
      <c r="N1981" t="n">
        <v>0</v>
      </c>
      <c r="O1981" t="inlineStr">
        <is>
          <t>不可 #3</t>
        </is>
      </c>
      <c r="P1981" t="inlineStr">
        <is>
          <t>有り</t>
        </is>
      </c>
      <c r="R1981" s="4">
        <f>IF(COUNT($M1981:$N1981)=0,"",IF(AND(IF($N1981&lt;&gt;"",$N1981,$M1981)&lt;=0,$O1981&lt;&gt;"可"),"警告",""))</f>
        <v/>
      </c>
      <c r="S1981" s="4">
        <f>IF(COUNT($M1981:$N1981)=0,0,IF(IF($N1981&lt;&gt;"",$N1981,$M1981)&gt;=スコアリング基準!$B$20,スコアリング基準!$C$20,IF(IF($N1981&lt;&gt;"",$N1981,$M1981)&gt;=スコアリング基準!$B$21,スコアリング基準!$C$21,IF(IF($N1981&lt;&gt;"",$N1981,$M1981)&gt;0,スコアリング基準!$C$22,0))))</f>
        <v/>
      </c>
      <c r="T1981" s="4">
        <f>IF($O1981="可",スコアリング基準!$C$23,0)</f>
        <v/>
      </c>
      <c r="U1981" s="4">
        <f>IF(OR(COUNT($K1981:$L1981)&lt;2,$K1981=0),0,IF(ABS($L1981)/$K1981&lt;=スコアリング基準!$B$24,スコアリング基準!$C$24,IF(ABS($L1981)/$K1981&lt;=スコアリング基準!$B$25,スコアリング基準!$C$25,IF(ABS($L1981)/$K1981&lt;=スコアリング基準!$B$26,スコアリング基準!$C$26,0))))</f>
        <v/>
      </c>
      <c r="V1981" s="4">
        <f>IF($P1981="なし",スコアリング基準!$C$27,0)</f>
        <v/>
      </c>
      <c r="W1981" s="4">
        <f>IF($F1981="",0,IF(ISNUMBER($F1981),IF($F1981&lt;=スコアリング基準!$B$28,スコアリング基準!$C$28,スコアリング基準!$C$29),0))</f>
        <v/>
      </c>
      <c r="X1981" s="4">
        <f>IFERROR(VLOOKUP($B1981,スコアリング基準!$A$36:$B$46,2,FALSE),0)</f>
        <v/>
      </c>
      <c r="Y1981" s="4">
        <f>SUM($S1981:$X1981)</f>
        <v/>
      </c>
      <c r="Z1981" s="4">
        <f>IF(COUNT($M1981:$N1981)=0,"データ無",IF($Y1981&gt;=スコアリング基準!$B$30,"S",IF($Y1981&gt;=スコアリング基準!$B$31,"A",IF($Y1981&gt;=スコアリング基準!$B$32,"B","C"))))</f>
        <v/>
      </c>
      <c r="AA1981">
        <f>IFERROR(INDEX(実績DB!$I$3:$I$104,MATCH($B1981&amp;$C1981,実績DB!$J$3:$J$104,0)),"")</f>
        <v/>
      </c>
    </row>
    <row r="1982">
      <c r="A1982" t="n">
        <v>1980</v>
      </c>
      <c r="B1982" t="inlineStr">
        <is>
          <t>東京</t>
        </is>
      </c>
      <c r="C1982" t="inlineStr">
        <is>
          <t>馬入変電所</t>
        </is>
      </c>
      <c r="D1982" t="inlineStr">
        <is>
          <t>神奈川県</t>
        </is>
      </c>
      <c r="E1982" t="n">
        <v>66</v>
      </c>
      <c r="G1982" s="3" t="n">
        <v>35.332942</v>
      </c>
      <c r="H1982" s="3" t="n">
        <v>139.36155</v>
      </c>
      <c r="I1982" t="inlineStr">
        <is>
          <t>OSM実測</t>
        </is>
      </c>
      <c r="J1982" t="n">
        <v>52</v>
      </c>
      <c r="K1982" t="n">
        <v>54</v>
      </c>
      <c r="L1982" t="n">
        <v>-40</v>
      </c>
      <c r="M1982" t="n">
        <v>14</v>
      </c>
      <c r="N1982" t="n">
        <v>14</v>
      </c>
      <c r="O1982" t="inlineStr">
        <is>
          <t>不可 #3</t>
        </is>
      </c>
      <c r="P1982" t="inlineStr">
        <is>
          <t>なし</t>
        </is>
      </c>
      <c r="R1982" s="4">
        <f>IF(COUNT($M1982:$N1982)=0,"",IF(AND(IF($N1982&lt;&gt;"",$N1982,$M1982)&lt;=0,$O1982&lt;&gt;"可"),"警告",""))</f>
        <v/>
      </c>
      <c r="S1982" s="4">
        <f>IF(COUNT($M1982:$N1982)=0,0,IF(IF($N1982&lt;&gt;"",$N1982,$M1982)&gt;=スコアリング基準!$B$20,スコアリング基準!$C$20,IF(IF($N1982&lt;&gt;"",$N1982,$M1982)&gt;=スコアリング基準!$B$21,スコアリング基準!$C$21,IF(IF($N1982&lt;&gt;"",$N1982,$M1982)&gt;0,スコアリング基準!$C$22,0))))</f>
        <v/>
      </c>
      <c r="T1982" s="4">
        <f>IF($O1982="可",スコアリング基準!$C$23,0)</f>
        <v/>
      </c>
      <c r="U1982" s="4">
        <f>IF(OR(COUNT($K1982:$L1982)&lt;2,$K1982=0),0,IF(ABS($L1982)/$K1982&lt;=スコアリング基準!$B$24,スコアリング基準!$C$24,IF(ABS($L1982)/$K1982&lt;=スコアリング基準!$B$25,スコアリング基準!$C$25,IF(ABS($L1982)/$K1982&lt;=スコアリング基準!$B$26,スコアリング基準!$C$26,0))))</f>
        <v/>
      </c>
      <c r="V1982" s="4">
        <f>IF($P1982="なし",スコアリング基準!$C$27,0)</f>
        <v/>
      </c>
      <c r="W1982" s="4">
        <f>IF($F1982="",0,IF(ISNUMBER($F1982),IF($F1982&lt;=スコアリング基準!$B$28,スコアリング基準!$C$28,スコアリング基準!$C$29),0))</f>
        <v/>
      </c>
      <c r="X1982" s="4">
        <f>IFERROR(VLOOKUP($B1982,スコアリング基準!$A$36:$B$46,2,FALSE),0)</f>
        <v/>
      </c>
      <c r="Y1982" s="4">
        <f>SUM($S1982:$X1982)</f>
        <v/>
      </c>
      <c r="Z1982" s="4">
        <f>IF(COUNT($M1982:$N1982)=0,"データ無",IF($Y1982&gt;=スコアリング基準!$B$30,"S",IF($Y1982&gt;=スコアリング基準!$B$31,"A",IF($Y1982&gt;=スコアリング基準!$B$32,"B","C"))))</f>
        <v/>
      </c>
      <c r="AA1982">
        <f>IFERROR(INDEX(実績DB!$I$3:$I$104,MATCH($B1982&amp;$C1982,実績DB!$J$3:$J$104,0)),"")</f>
        <v/>
      </c>
    </row>
    <row r="1983">
      <c r="A1983" t="n">
        <v>1981</v>
      </c>
      <c r="B1983" t="inlineStr">
        <is>
          <t>東京</t>
        </is>
      </c>
      <c r="C1983" t="inlineStr">
        <is>
          <t>馬堀変電所</t>
        </is>
      </c>
      <c r="D1983" t="inlineStr">
        <is>
          <t>神奈川県</t>
        </is>
      </c>
      <c r="E1983" t="n">
        <v>66</v>
      </c>
      <c r="G1983" s="3" t="n">
        <v>35.258755</v>
      </c>
      <c r="H1983" s="3" t="n">
        <v>139.708225</v>
      </c>
      <c r="I1983" t="inlineStr">
        <is>
          <t>OSM実測</t>
        </is>
      </c>
      <c r="J1983" t="n">
        <v>47</v>
      </c>
      <c r="K1983" t="n">
        <v>49</v>
      </c>
      <c r="L1983" t="n">
        <v>-35</v>
      </c>
      <c r="M1983" t="n">
        <v>14</v>
      </c>
      <c r="N1983" t="n">
        <v>0</v>
      </c>
      <c r="O1983" t="inlineStr">
        <is>
          <t>不可 #3</t>
        </is>
      </c>
      <c r="P1983" t="inlineStr">
        <is>
          <t>有り</t>
        </is>
      </c>
      <c r="R1983" s="4">
        <f>IF(COUNT($M1983:$N1983)=0,"",IF(AND(IF($N1983&lt;&gt;"",$N1983,$M1983)&lt;=0,$O1983&lt;&gt;"可"),"警告",""))</f>
        <v/>
      </c>
      <c r="S1983" s="4">
        <f>IF(COUNT($M1983:$N1983)=0,0,IF(IF($N1983&lt;&gt;"",$N1983,$M1983)&gt;=スコアリング基準!$B$20,スコアリング基準!$C$20,IF(IF($N1983&lt;&gt;"",$N1983,$M1983)&gt;=スコアリング基準!$B$21,スコアリング基準!$C$21,IF(IF($N1983&lt;&gt;"",$N1983,$M1983)&gt;0,スコアリング基準!$C$22,0))))</f>
        <v/>
      </c>
      <c r="T1983" s="4">
        <f>IF($O1983="可",スコアリング基準!$C$23,0)</f>
        <v/>
      </c>
      <c r="U1983" s="4">
        <f>IF(OR(COUNT($K1983:$L1983)&lt;2,$K1983=0),0,IF(ABS($L1983)/$K1983&lt;=スコアリング基準!$B$24,スコアリング基準!$C$24,IF(ABS($L1983)/$K1983&lt;=スコアリング基準!$B$25,スコアリング基準!$C$25,IF(ABS($L1983)/$K1983&lt;=スコアリング基準!$B$26,スコアリング基準!$C$26,0))))</f>
        <v/>
      </c>
      <c r="V1983" s="4">
        <f>IF($P1983="なし",スコアリング基準!$C$27,0)</f>
        <v/>
      </c>
      <c r="W1983" s="4">
        <f>IF($F1983="",0,IF(ISNUMBER($F1983),IF($F1983&lt;=スコアリング基準!$B$28,スコアリング基準!$C$28,スコアリング基準!$C$29),0))</f>
        <v/>
      </c>
      <c r="X1983" s="4">
        <f>IFERROR(VLOOKUP($B1983,スコアリング基準!$A$36:$B$46,2,FALSE),0)</f>
        <v/>
      </c>
      <c r="Y1983" s="4">
        <f>SUM($S1983:$X1983)</f>
        <v/>
      </c>
      <c r="Z1983" s="4">
        <f>IF(COUNT($M1983:$N1983)=0,"データ無",IF($Y1983&gt;=スコアリング基準!$B$30,"S",IF($Y1983&gt;=スコアリング基準!$B$31,"A",IF($Y1983&gt;=スコアリング基準!$B$32,"B","C"))))</f>
        <v/>
      </c>
      <c r="AA1983">
        <f>IFERROR(INDEX(実績DB!$I$3:$I$104,MATCH($B1983&amp;$C1983,実績DB!$J$3:$J$104,0)),"")</f>
        <v/>
      </c>
    </row>
    <row r="1984">
      <c r="A1984" t="n">
        <v>1982</v>
      </c>
      <c r="B1984" t="inlineStr">
        <is>
          <t>東京</t>
        </is>
      </c>
      <c r="C1984" t="inlineStr">
        <is>
          <t>馬場通変電所</t>
        </is>
      </c>
      <c r="D1984" t="inlineStr">
        <is>
          <t>栃木県</t>
        </is>
      </c>
      <c r="E1984" t="n">
        <v>66</v>
      </c>
      <c r="G1984" s="3" t="n">
        <v>36.562123</v>
      </c>
      <c r="H1984" s="3" t="n">
        <v>139.884152</v>
      </c>
      <c r="I1984" t="inlineStr">
        <is>
          <t>OSM実測</t>
        </is>
      </c>
      <c r="J1984" t="n">
        <v>38</v>
      </c>
      <c r="K1984" t="n">
        <v>39</v>
      </c>
      <c r="L1984" t="n">
        <v>-33</v>
      </c>
      <c r="M1984" t="n">
        <v>6</v>
      </c>
      <c r="N1984" t="n">
        <v>0</v>
      </c>
      <c r="O1984" t="inlineStr">
        <is>
          <t>不可 #3</t>
        </is>
      </c>
      <c r="P1984" t="inlineStr">
        <is>
          <t>有り</t>
        </is>
      </c>
      <c r="R1984" s="4">
        <f>IF(COUNT($M1984:$N1984)=0,"",IF(AND(IF($N1984&lt;&gt;"",$N1984,$M1984)&lt;=0,$O1984&lt;&gt;"可"),"警告",""))</f>
        <v/>
      </c>
      <c r="S1984" s="4">
        <f>IF(COUNT($M1984:$N1984)=0,0,IF(IF($N1984&lt;&gt;"",$N1984,$M1984)&gt;=スコアリング基準!$B$20,スコアリング基準!$C$20,IF(IF($N1984&lt;&gt;"",$N1984,$M1984)&gt;=スコアリング基準!$B$21,スコアリング基準!$C$21,IF(IF($N1984&lt;&gt;"",$N1984,$M1984)&gt;0,スコアリング基準!$C$22,0))))</f>
        <v/>
      </c>
      <c r="T1984" s="4">
        <f>IF($O1984="可",スコアリング基準!$C$23,0)</f>
        <v/>
      </c>
      <c r="U1984" s="4">
        <f>IF(OR(COUNT($K1984:$L1984)&lt;2,$K1984=0),0,IF(ABS($L1984)/$K1984&lt;=スコアリング基準!$B$24,スコアリング基準!$C$24,IF(ABS($L1984)/$K1984&lt;=スコアリング基準!$B$25,スコアリング基準!$C$25,IF(ABS($L1984)/$K1984&lt;=スコアリング基準!$B$26,スコアリング基準!$C$26,0))))</f>
        <v/>
      </c>
      <c r="V1984" s="4">
        <f>IF($P1984="なし",スコアリング基準!$C$27,0)</f>
        <v/>
      </c>
      <c r="W1984" s="4">
        <f>IF($F1984="",0,IF(ISNUMBER($F1984),IF($F1984&lt;=スコアリング基準!$B$28,スコアリング基準!$C$28,スコアリング基準!$C$29),0))</f>
        <v/>
      </c>
      <c r="X1984" s="4">
        <f>IFERROR(VLOOKUP($B1984,スコアリング基準!$A$36:$B$46,2,FALSE),0)</f>
        <v/>
      </c>
      <c r="Y1984" s="4">
        <f>SUM($S1984:$X1984)</f>
        <v/>
      </c>
      <c r="Z1984" s="4">
        <f>IF(COUNT($M1984:$N1984)=0,"データ無",IF($Y1984&gt;=スコアリング基準!$B$30,"S",IF($Y1984&gt;=スコアリング基準!$B$31,"A",IF($Y1984&gt;=スコアリング基準!$B$32,"B","C"))))</f>
        <v/>
      </c>
      <c r="AA1984">
        <f>IFERROR(INDEX(実績DB!$I$3:$I$104,MATCH($B1984&amp;$C1984,実績DB!$J$3:$J$104,0)),"")</f>
        <v/>
      </c>
    </row>
    <row r="1985">
      <c r="A1985" t="n">
        <v>1983</v>
      </c>
      <c r="B1985" t="inlineStr">
        <is>
          <t>東京</t>
        </is>
      </c>
      <c r="C1985" t="inlineStr">
        <is>
          <t>馬頭変電所</t>
        </is>
      </c>
      <c r="D1985" t="inlineStr">
        <is>
          <t>栃木県</t>
        </is>
      </c>
      <c r="E1985" t="n">
        <v>66</v>
      </c>
      <c r="G1985" s="3" t="n">
        <v>36.739789</v>
      </c>
      <c r="H1985" s="3" t="n">
        <v>140.155248</v>
      </c>
      <c r="I1985" t="inlineStr">
        <is>
          <t>OSM実測</t>
        </is>
      </c>
      <c r="J1985" t="n">
        <v>28</v>
      </c>
      <c r="K1985" t="n">
        <v>29</v>
      </c>
      <c r="L1985" t="n">
        <v>-29</v>
      </c>
      <c r="M1985" t="n">
        <v>0</v>
      </c>
      <c r="N1985" t="n">
        <v>0</v>
      </c>
      <c r="O1985" t="inlineStr">
        <is>
          <t>不可 #3</t>
        </is>
      </c>
      <c r="P1985" t="inlineStr">
        <is>
          <t>有り</t>
        </is>
      </c>
      <c r="R1985" s="4">
        <f>IF(COUNT($M1985:$N1985)=0,"",IF(AND(IF($N1985&lt;&gt;"",$N1985,$M1985)&lt;=0,$O1985&lt;&gt;"可"),"警告",""))</f>
        <v/>
      </c>
      <c r="S1985" s="4">
        <f>IF(COUNT($M1985:$N1985)=0,0,IF(IF($N1985&lt;&gt;"",$N1985,$M1985)&gt;=スコアリング基準!$B$20,スコアリング基準!$C$20,IF(IF($N1985&lt;&gt;"",$N1985,$M1985)&gt;=スコアリング基準!$B$21,スコアリング基準!$C$21,IF(IF($N1985&lt;&gt;"",$N1985,$M1985)&gt;0,スコアリング基準!$C$22,0))))</f>
        <v/>
      </c>
      <c r="T1985" s="4">
        <f>IF($O1985="可",スコアリング基準!$C$23,0)</f>
        <v/>
      </c>
      <c r="U1985" s="4">
        <f>IF(OR(COUNT($K1985:$L1985)&lt;2,$K1985=0),0,IF(ABS($L1985)/$K1985&lt;=スコアリング基準!$B$24,スコアリング基準!$C$24,IF(ABS($L1985)/$K1985&lt;=スコアリング基準!$B$25,スコアリング基準!$C$25,IF(ABS($L1985)/$K1985&lt;=スコアリング基準!$B$26,スコアリング基準!$C$26,0))))</f>
        <v/>
      </c>
      <c r="V1985" s="4">
        <f>IF($P1985="なし",スコアリング基準!$C$27,0)</f>
        <v/>
      </c>
      <c r="W1985" s="4">
        <f>IF($F1985="",0,IF(ISNUMBER($F1985),IF($F1985&lt;=スコアリング基準!$B$28,スコアリング基準!$C$28,スコアリング基準!$C$29),0))</f>
        <v/>
      </c>
      <c r="X1985" s="4">
        <f>IFERROR(VLOOKUP($B1985,スコアリング基準!$A$36:$B$46,2,FALSE),0)</f>
        <v/>
      </c>
      <c r="Y1985" s="4">
        <f>SUM($S1985:$X1985)</f>
        <v/>
      </c>
      <c r="Z1985" s="4">
        <f>IF(COUNT($M1985:$N1985)=0,"データ無",IF($Y1985&gt;=スコアリング基準!$B$30,"S",IF($Y1985&gt;=スコアリング基準!$B$31,"A",IF($Y1985&gt;=スコアリング基準!$B$32,"B","C"))))</f>
        <v/>
      </c>
      <c r="AA1985">
        <f>IFERROR(INDEX(実績DB!$I$3:$I$104,MATCH($B1985&amp;$C1985,実績DB!$J$3:$J$104,0)),"")</f>
        <v/>
      </c>
    </row>
    <row r="1986">
      <c r="A1986" t="n">
        <v>1984</v>
      </c>
      <c r="B1986" t="inlineStr">
        <is>
          <t>東京</t>
        </is>
      </c>
      <c r="C1986" t="inlineStr">
        <is>
          <t>駒形変電所</t>
        </is>
      </c>
      <c r="D1986" t="inlineStr">
        <is>
          <t>群馬県</t>
        </is>
      </c>
      <c r="E1986" t="n">
        <v>66</v>
      </c>
      <c r="G1986" s="3" t="n">
        <v>36.349468</v>
      </c>
      <c r="H1986" s="3" t="n">
        <v>139.137058</v>
      </c>
      <c r="I1986" t="inlineStr">
        <is>
          <t>OSM実測</t>
        </is>
      </c>
      <c r="J1986" t="n">
        <v>52</v>
      </c>
      <c r="K1986" t="n">
        <v>54</v>
      </c>
      <c r="L1986" t="n">
        <v>-47</v>
      </c>
      <c r="M1986" t="n">
        <v>7</v>
      </c>
      <c r="N1986" t="n">
        <v>0</v>
      </c>
      <c r="O1986" t="inlineStr">
        <is>
          <t>不可 #3</t>
        </is>
      </c>
      <c r="P1986" t="inlineStr">
        <is>
          <t>有り</t>
        </is>
      </c>
      <c r="R1986" s="4">
        <f>IF(COUNT($M1986:$N1986)=0,"",IF(AND(IF($N1986&lt;&gt;"",$N1986,$M1986)&lt;=0,$O1986&lt;&gt;"可"),"警告",""))</f>
        <v/>
      </c>
      <c r="S1986" s="4">
        <f>IF(COUNT($M1986:$N1986)=0,0,IF(IF($N1986&lt;&gt;"",$N1986,$M1986)&gt;=スコアリング基準!$B$20,スコアリング基準!$C$20,IF(IF($N1986&lt;&gt;"",$N1986,$M1986)&gt;=スコアリング基準!$B$21,スコアリング基準!$C$21,IF(IF($N1986&lt;&gt;"",$N1986,$M1986)&gt;0,スコアリング基準!$C$22,0))))</f>
        <v/>
      </c>
      <c r="T1986" s="4">
        <f>IF($O1986="可",スコアリング基準!$C$23,0)</f>
        <v/>
      </c>
      <c r="U1986" s="4">
        <f>IF(OR(COUNT($K1986:$L1986)&lt;2,$K1986=0),0,IF(ABS($L1986)/$K1986&lt;=スコアリング基準!$B$24,スコアリング基準!$C$24,IF(ABS($L1986)/$K1986&lt;=スコアリング基準!$B$25,スコアリング基準!$C$25,IF(ABS($L1986)/$K1986&lt;=スコアリング基準!$B$26,スコアリング基準!$C$26,0))))</f>
        <v/>
      </c>
      <c r="V1986" s="4">
        <f>IF($P1986="なし",スコアリング基準!$C$27,0)</f>
        <v/>
      </c>
      <c r="W1986" s="4">
        <f>IF($F1986="",0,IF(ISNUMBER($F1986),IF($F1986&lt;=スコアリング基準!$B$28,スコアリング基準!$C$28,スコアリング基準!$C$29),0))</f>
        <v/>
      </c>
      <c r="X1986" s="4">
        <f>IFERROR(VLOOKUP($B1986,スコアリング基準!$A$36:$B$46,2,FALSE),0)</f>
        <v/>
      </c>
      <c r="Y1986" s="4">
        <f>SUM($S1986:$X1986)</f>
        <v/>
      </c>
      <c r="Z1986" s="4">
        <f>IF(COUNT($M1986:$N1986)=0,"データ無",IF($Y1986&gt;=スコアリング基準!$B$30,"S",IF($Y1986&gt;=スコアリング基準!$B$31,"A",IF($Y1986&gt;=スコアリング基準!$B$32,"B","C"))))</f>
        <v/>
      </c>
      <c r="AA1986">
        <f>IFERROR(INDEX(実績DB!$I$3:$I$104,MATCH($B1986&amp;$C1986,実績DB!$J$3:$J$104,0)),"")</f>
        <v/>
      </c>
    </row>
    <row r="1987">
      <c r="A1987" t="n">
        <v>1985</v>
      </c>
      <c r="B1987" t="inlineStr">
        <is>
          <t>東京</t>
        </is>
      </c>
      <c r="C1987" t="inlineStr">
        <is>
          <t>駒橋変電所</t>
        </is>
      </c>
      <c r="D1987" t="inlineStr">
        <is>
          <t>山梨県</t>
        </is>
      </c>
      <c r="E1987" t="n">
        <v>66</v>
      </c>
      <c r="G1987" s="3" t="n">
        <v>35.613491</v>
      </c>
      <c r="H1987" s="3" t="n">
        <v>138.959041</v>
      </c>
      <c r="I1987" t="inlineStr">
        <is>
          <t>OSM実測</t>
        </is>
      </c>
      <c r="J1987" t="n">
        <v>28</v>
      </c>
      <c r="K1987" t="n">
        <v>29</v>
      </c>
      <c r="L1987" t="n">
        <v>-20</v>
      </c>
      <c r="M1987" t="n">
        <v>9</v>
      </c>
      <c r="N1987" t="n">
        <v>9</v>
      </c>
      <c r="O1987" t="inlineStr">
        <is>
          <t>不可 #3</t>
        </is>
      </c>
      <c r="P1987" t="inlineStr">
        <is>
          <t>なし</t>
        </is>
      </c>
      <c r="R1987" s="4">
        <f>IF(COUNT($M1987:$N1987)=0,"",IF(AND(IF($N1987&lt;&gt;"",$N1987,$M1987)&lt;=0,$O1987&lt;&gt;"可"),"警告",""))</f>
        <v/>
      </c>
      <c r="S1987" s="4">
        <f>IF(COUNT($M1987:$N1987)=0,0,IF(IF($N1987&lt;&gt;"",$N1987,$M1987)&gt;=スコアリング基準!$B$20,スコアリング基準!$C$20,IF(IF($N1987&lt;&gt;"",$N1987,$M1987)&gt;=スコアリング基準!$B$21,スコアリング基準!$C$21,IF(IF($N1987&lt;&gt;"",$N1987,$M1987)&gt;0,スコアリング基準!$C$22,0))))</f>
        <v/>
      </c>
      <c r="T1987" s="4">
        <f>IF($O1987="可",スコアリング基準!$C$23,0)</f>
        <v/>
      </c>
      <c r="U1987" s="4">
        <f>IF(OR(COUNT($K1987:$L1987)&lt;2,$K1987=0),0,IF(ABS($L1987)/$K1987&lt;=スコアリング基準!$B$24,スコアリング基準!$C$24,IF(ABS($L1987)/$K1987&lt;=スコアリング基準!$B$25,スコアリング基準!$C$25,IF(ABS($L1987)/$K1987&lt;=スコアリング基準!$B$26,スコアリング基準!$C$26,0))))</f>
        <v/>
      </c>
      <c r="V1987" s="4">
        <f>IF($P1987="なし",スコアリング基準!$C$27,0)</f>
        <v/>
      </c>
      <c r="W1987" s="4">
        <f>IF($F1987="",0,IF(ISNUMBER($F1987),IF($F1987&lt;=スコアリング基準!$B$28,スコアリング基準!$C$28,スコアリング基準!$C$29),0))</f>
        <v/>
      </c>
      <c r="X1987" s="4">
        <f>IFERROR(VLOOKUP($B1987,スコアリング基準!$A$36:$B$46,2,FALSE),0)</f>
        <v/>
      </c>
      <c r="Y1987" s="4">
        <f>SUM($S1987:$X1987)</f>
        <v/>
      </c>
      <c r="Z1987" s="4">
        <f>IF(COUNT($M1987:$N1987)=0,"データ無",IF($Y1987&gt;=スコアリング基準!$B$30,"S",IF($Y1987&gt;=スコアリング基準!$B$31,"A",IF($Y1987&gt;=スコアリング基準!$B$32,"B","C"))))</f>
        <v/>
      </c>
      <c r="AA1987">
        <f>IFERROR(INDEX(実績DB!$I$3:$I$104,MATCH($B1987&amp;$C1987,実績DB!$J$3:$J$104,0)),"")</f>
        <v/>
      </c>
    </row>
    <row r="1988">
      <c r="A1988" t="n">
        <v>1986</v>
      </c>
      <c r="B1988" t="inlineStr">
        <is>
          <t>東京</t>
        </is>
      </c>
      <c r="C1988" t="inlineStr">
        <is>
          <t>駒沢変電所</t>
        </is>
      </c>
      <c r="D1988" t="inlineStr">
        <is>
          <t>東京都</t>
        </is>
      </c>
      <c r="E1988" t="n">
        <v>66</v>
      </c>
      <c r="G1988" s="3" t="n">
        <v>35.631896</v>
      </c>
      <c r="H1988" s="3" t="n">
        <v>139.668406</v>
      </c>
      <c r="I1988" t="inlineStr">
        <is>
          <t>OSM実測</t>
        </is>
      </c>
      <c r="J1988" t="n">
        <v>38</v>
      </c>
      <c r="K1988" t="n">
        <v>39</v>
      </c>
      <c r="L1988" t="n">
        <v>-20</v>
      </c>
      <c r="M1988" t="n">
        <v>19</v>
      </c>
      <c r="N1988" t="n">
        <v>0</v>
      </c>
      <c r="O1988" t="inlineStr">
        <is>
          <t>不可 #3</t>
        </is>
      </c>
      <c r="P1988" t="inlineStr">
        <is>
          <t>有り</t>
        </is>
      </c>
      <c r="R1988" s="4">
        <f>IF(COUNT($M1988:$N1988)=0,"",IF(AND(IF($N1988&lt;&gt;"",$N1988,$M1988)&lt;=0,$O1988&lt;&gt;"可"),"警告",""))</f>
        <v/>
      </c>
      <c r="S1988" s="4">
        <f>IF(COUNT($M1988:$N1988)=0,0,IF(IF($N1988&lt;&gt;"",$N1988,$M1988)&gt;=スコアリング基準!$B$20,スコアリング基準!$C$20,IF(IF($N1988&lt;&gt;"",$N1988,$M1988)&gt;=スコアリング基準!$B$21,スコアリング基準!$C$21,IF(IF($N1988&lt;&gt;"",$N1988,$M1988)&gt;0,スコアリング基準!$C$22,0))))</f>
        <v/>
      </c>
      <c r="T1988" s="4">
        <f>IF($O1988="可",スコアリング基準!$C$23,0)</f>
        <v/>
      </c>
      <c r="U1988" s="4">
        <f>IF(OR(COUNT($K1988:$L1988)&lt;2,$K1988=0),0,IF(ABS($L1988)/$K1988&lt;=スコアリング基準!$B$24,スコアリング基準!$C$24,IF(ABS($L1988)/$K1988&lt;=スコアリング基準!$B$25,スコアリング基準!$C$25,IF(ABS($L1988)/$K1988&lt;=スコアリング基準!$B$26,スコアリング基準!$C$26,0))))</f>
        <v/>
      </c>
      <c r="V1988" s="4">
        <f>IF($P1988="なし",スコアリング基準!$C$27,0)</f>
        <v/>
      </c>
      <c r="W1988" s="4">
        <f>IF($F1988="",0,IF(ISNUMBER($F1988),IF($F1988&lt;=スコアリング基準!$B$28,スコアリング基準!$C$28,スコアリング基準!$C$29),0))</f>
        <v/>
      </c>
      <c r="X1988" s="4">
        <f>IFERROR(VLOOKUP($B1988,スコアリング基準!$A$36:$B$46,2,FALSE),0)</f>
        <v/>
      </c>
      <c r="Y1988" s="4">
        <f>SUM($S1988:$X1988)</f>
        <v/>
      </c>
      <c r="Z1988" s="4">
        <f>IF(COUNT($M1988:$N1988)=0,"データ無",IF($Y1988&gt;=スコアリング基準!$B$30,"S",IF($Y1988&gt;=スコアリング基準!$B$31,"A",IF($Y1988&gt;=スコアリング基準!$B$32,"B","C"))))</f>
        <v/>
      </c>
      <c r="AA1988">
        <f>IFERROR(INDEX(実績DB!$I$3:$I$104,MATCH($B1988&amp;$C1988,実績DB!$J$3:$J$104,0)),"")</f>
        <v/>
      </c>
    </row>
    <row r="1989">
      <c r="A1989" t="n">
        <v>1987</v>
      </c>
      <c r="B1989" t="inlineStr">
        <is>
          <t>東京</t>
        </is>
      </c>
      <c r="C1989" t="inlineStr">
        <is>
          <t>高井戸変電所</t>
        </is>
      </c>
      <c r="D1989" t="inlineStr">
        <is>
          <t>東京都</t>
        </is>
      </c>
      <c r="E1989" t="n">
        <v>66</v>
      </c>
      <c r="G1989" s="3" t="n">
        <v>35.675239</v>
      </c>
      <c r="H1989" s="3" t="n">
        <v>139.614509</v>
      </c>
      <c r="I1989" t="inlineStr">
        <is>
          <t>OSM実測</t>
        </is>
      </c>
      <c r="J1989" t="n">
        <v>52</v>
      </c>
      <c r="K1989" t="n">
        <v>54</v>
      </c>
      <c r="L1989" t="n">
        <v>-40</v>
      </c>
      <c r="M1989" t="n">
        <v>14</v>
      </c>
      <c r="N1989" t="n">
        <v>14</v>
      </c>
      <c r="O1989" t="inlineStr">
        <is>
          <t>不可 #3</t>
        </is>
      </c>
      <c r="P1989" t="inlineStr">
        <is>
          <t>なし</t>
        </is>
      </c>
      <c r="R1989" s="4">
        <f>IF(COUNT($M1989:$N1989)=0,"",IF(AND(IF($N1989&lt;&gt;"",$N1989,$M1989)&lt;=0,$O1989&lt;&gt;"可"),"警告",""))</f>
        <v/>
      </c>
      <c r="S1989" s="4">
        <f>IF(COUNT($M1989:$N1989)=0,0,IF(IF($N1989&lt;&gt;"",$N1989,$M1989)&gt;=スコアリング基準!$B$20,スコアリング基準!$C$20,IF(IF($N1989&lt;&gt;"",$N1989,$M1989)&gt;=スコアリング基準!$B$21,スコアリング基準!$C$21,IF(IF($N1989&lt;&gt;"",$N1989,$M1989)&gt;0,スコアリング基準!$C$22,0))))</f>
        <v/>
      </c>
      <c r="T1989" s="4">
        <f>IF($O1989="可",スコアリング基準!$C$23,0)</f>
        <v/>
      </c>
      <c r="U1989" s="4">
        <f>IF(OR(COUNT($K1989:$L1989)&lt;2,$K1989=0),0,IF(ABS($L1989)/$K1989&lt;=スコアリング基準!$B$24,スコアリング基準!$C$24,IF(ABS($L1989)/$K1989&lt;=スコアリング基準!$B$25,スコアリング基準!$C$25,IF(ABS($L1989)/$K1989&lt;=スコアリング基準!$B$26,スコアリング基準!$C$26,0))))</f>
        <v/>
      </c>
      <c r="V1989" s="4">
        <f>IF($P1989="なし",スコアリング基準!$C$27,0)</f>
        <v/>
      </c>
      <c r="W1989" s="4">
        <f>IF($F1989="",0,IF(ISNUMBER($F1989),IF($F1989&lt;=スコアリング基準!$B$28,スコアリング基準!$C$28,スコアリング基準!$C$29),0))</f>
        <v/>
      </c>
      <c r="X1989" s="4">
        <f>IFERROR(VLOOKUP($B1989,スコアリング基準!$A$36:$B$46,2,FALSE),0)</f>
        <v/>
      </c>
      <c r="Y1989" s="4">
        <f>SUM($S1989:$X1989)</f>
        <v/>
      </c>
      <c r="Z1989" s="4">
        <f>IF(COUNT($M1989:$N1989)=0,"データ無",IF($Y1989&gt;=スコアリング基準!$B$30,"S",IF($Y1989&gt;=スコアリング基準!$B$31,"A",IF($Y1989&gt;=スコアリング基準!$B$32,"B","C"))))</f>
        <v/>
      </c>
      <c r="AA1989">
        <f>IFERROR(INDEX(実績DB!$I$3:$I$104,MATCH($B1989&amp;$C1989,実績DB!$J$3:$J$104,0)),"")</f>
        <v/>
      </c>
    </row>
    <row r="1990">
      <c r="A1990" t="n">
        <v>1988</v>
      </c>
      <c r="B1990" t="inlineStr">
        <is>
          <t>東京</t>
        </is>
      </c>
      <c r="C1990" t="inlineStr">
        <is>
          <t>高島平変電所</t>
        </is>
      </c>
      <c r="D1990" t="inlineStr">
        <is>
          <t>埼玉県</t>
        </is>
      </c>
      <c r="E1990" t="n">
        <v>66</v>
      </c>
      <c r="G1990" s="3" t="n">
        <v>35.787288</v>
      </c>
      <c r="H1990" s="3" t="n">
        <v>139.652357</v>
      </c>
      <c r="I1990" t="inlineStr">
        <is>
          <t>OSM実測</t>
        </is>
      </c>
      <c r="J1990" t="n">
        <v>47</v>
      </c>
      <c r="K1990" t="n">
        <v>49</v>
      </c>
      <c r="L1990" t="n">
        <v>-35</v>
      </c>
      <c r="M1990" t="n">
        <v>14</v>
      </c>
      <c r="N1990" t="n">
        <v>0</v>
      </c>
      <c r="O1990" t="inlineStr">
        <is>
          <t>不可 #3</t>
        </is>
      </c>
      <c r="P1990" t="inlineStr">
        <is>
          <t>有り</t>
        </is>
      </c>
      <c r="R1990" s="4">
        <f>IF(COUNT($M1990:$N1990)=0,"",IF(AND(IF($N1990&lt;&gt;"",$N1990,$M1990)&lt;=0,$O1990&lt;&gt;"可"),"警告",""))</f>
        <v/>
      </c>
      <c r="S1990" s="4">
        <f>IF(COUNT($M1990:$N1990)=0,0,IF(IF($N1990&lt;&gt;"",$N1990,$M1990)&gt;=スコアリング基準!$B$20,スコアリング基準!$C$20,IF(IF($N1990&lt;&gt;"",$N1990,$M1990)&gt;=スコアリング基準!$B$21,スコアリング基準!$C$21,IF(IF($N1990&lt;&gt;"",$N1990,$M1990)&gt;0,スコアリング基準!$C$22,0))))</f>
        <v/>
      </c>
      <c r="T1990" s="4">
        <f>IF($O1990="可",スコアリング基準!$C$23,0)</f>
        <v/>
      </c>
      <c r="U1990" s="4">
        <f>IF(OR(COUNT($K1990:$L1990)&lt;2,$K1990=0),0,IF(ABS($L1990)/$K1990&lt;=スコアリング基準!$B$24,スコアリング基準!$C$24,IF(ABS($L1990)/$K1990&lt;=スコアリング基準!$B$25,スコアリング基準!$C$25,IF(ABS($L1990)/$K1990&lt;=スコアリング基準!$B$26,スコアリング基準!$C$26,0))))</f>
        <v/>
      </c>
      <c r="V1990" s="4">
        <f>IF($P1990="なし",スコアリング基準!$C$27,0)</f>
        <v/>
      </c>
      <c r="W1990" s="4">
        <f>IF($F1990="",0,IF(ISNUMBER($F1990),IF($F1990&lt;=スコアリング基準!$B$28,スコアリング基準!$C$28,スコアリング基準!$C$29),0))</f>
        <v/>
      </c>
      <c r="X1990" s="4">
        <f>IFERROR(VLOOKUP($B1990,スコアリング基準!$A$36:$B$46,2,FALSE),0)</f>
        <v/>
      </c>
      <c r="Y1990" s="4">
        <f>SUM($S1990:$X1990)</f>
        <v/>
      </c>
      <c r="Z1990" s="4">
        <f>IF(COUNT($M1990:$N1990)=0,"データ無",IF($Y1990&gt;=スコアリング基準!$B$30,"S",IF($Y1990&gt;=スコアリング基準!$B$31,"A",IF($Y1990&gt;=スコアリング基準!$B$32,"B","C"))))</f>
        <v/>
      </c>
      <c r="AA1990">
        <f>IFERROR(INDEX(実績DB!$I$3:$I$104,MATCH($B1990&amp;$C1990,実績DB!$J$3:$J$104,0)),"")</f>
        <v/>
      </c>
    </row>
    <row r="1991">
      <c r="A1991" t="n">
        <v>1989</v>
      </c>
      <c r="B1991" t="inlineStr">
        <is>
          <t>東京</t>
        </is>
      </c>
      <c r="C1991" t="inlineStr">
        <is>
          <t>高崎変電所</t>
        </is>
      </c>
      <c r="D1991" t="inlineStr">
        <is>
          <t>群馬県</t>
        </is>
      </c>
      <c r="E1991" t="n">
        <v>66</v>
      </c>
      <c r="G1991" s="3" t="n">
        <v>36.327311</v>
      </c>
      <c r="H1991" s="3" t="n">
        <v>139.014894</v>
      </c>
      <c r="I1991" t="inlineStr">
        <is>
          <t>OSM実測</t>
        </is>
      </c>
      <c r="J1991" t="n">
        <v>28</v>
      </c>
      <c r="K1991" t="n">
        <v>29</v>
      </c>
      <c r="L1991" t="n">
        <v>-15</v>
      </c>
      <c r="M1991" t="n">
        <v>14</v>
      </c>
      <c r="N1991" t="n">
        <v>0</v>
      </c>
      <c r="O1991" t="inlineStr">
        <is>
          <t>不可 #3</t>
        </is>
      </c>
      <c r="P1991" t="inlineStr">
        <is>
          <t>有り</t>
        </is>
      </c>
      <c r="R1991" s="4">
        <f>IF(COUNT($M1991:$N1991)=0,"",IF(AND(IF($N1991&lt;&gt;"",$N1991,$M1991)&lt;=0,$O1991&lt;&gt;"可"),"警告",""))</f>
        <v/>
      </c>
      <c r="S1991" s="4">
        <f>IF(COUNT($M1991:$N1991)=0,0,IF(IF($N1991&lt;&gt;"",$N1991,$M1991)&gt;=スコアリング基準!$B$20,スコアリング基準!$C$20,IF(IF($N1991&lt;&gt;"",$N1991,$M1991)&gt;=スコアリング基準!$B$21,スコアリング基準!$C$21,IF(IF($N1991&lt;&gt;"",$N1991,$M1991)&gt;0,スコアリング基準!$C$22,0))))</f>
        <v/>
      </c>
      <c r="T1991" s="4">
        <f>IF($O1991="可",スコアリング基準!$C$23,0)</f>
        <v/>
      </c>
      <c r="U1991" s="4">
        <f>IF(OR(COUNT($K1991:$L1991)&lt;2,$K1991=0),0,IF(ABS($L1991)/$K1991&lt;=スコアリング基準!$B$24,スコアリング基準!$C$24,IF(ABS($L1991)/$K1991&lt;=スコアリング基準!$B$25,スコアリング基準!$C$25,IF(ABS($L1991)/$K1991&lt;=スコアリング基準!$B$26,スコアリング基準!$C$26,0))))</f>
        <v/>
      </c>
      <c r="V1991" s="4">
        <f>IF($P1991="なし",スコアリング基準!$C$27,0)</f>
        <v/>
      </c>
      <c r="W1991" s="4">
        <f>IF($F1991="",0,IF(ISNUMBER($F1991),IF($F1991&lt;=スコアリング基準!$B$28,スコアリング基準!$C$28,スコアリング基準!$C$29),0))</f>
        <v/>
      </c>
      <c r="X1991" s="4">
        <f>IFERROR(VLOOKUP($B1991,スコアリング基準!$A$36:$B$46,2,FALSE),0)</f>
        <v/>
      </c>
      <c r="Y1991" s="4">
        <f>SUM($S1991:$X1991)</f>
        <v/>
      </c>
      <c r="Z1991" s="4">
        <f>IF(COUNT($M1991:$N1991)=0,"データ無",IF($Y1991&gt;=スコアリング基準!$B$30,"S",IF($Y1991&gt;=スコアリング基準!$B$31,"A",IF($Y1991&gt;=スコアリング基準!$B$32,"B","C"))))</f>
        <v/>
      </c>
      <c r="AA1991">
        <f>IFERROR(INDEX(実績DB!$I$3:$I$104,MATCH($B1991&amp;$C1991,実績DB!$J$3:$J$104,0)),"")</f>
        <v/>
      </c>
    </row>
    <row r="1992">
      <c r="A1992" t="n">
        <v>1990</v>
      </c>
      <c r="B1992" t="inlineStr">
        <is>
          <t>東京</t>
        </is>
      </c>
      <c r="C1992" t="inlineStr">
        <is>
          <t>高師変電所</t>
        </is>
      </c>
      <c r="D1992" t="inlineStr">
        <is>
          <t>千葉県</t>
        </is>
      </c>
      <c r="E1992" t="n">
        <v>66</v>
      </c>
      <c r="G1992" s="3" t="n">
        <v>35.438469</v>
      </c>
      <c r="H1992" s="3" t="n">
        <v>140.289439</v>
      </c>
      <c r="I1992" t="inlineStr">
        <is>
          <t>OSM実測</t>
        </is>
      </c>
      <c r="J1992" t="n">
        <v>57</v>
      </c>
      <c r="K1992" t="n">
        <v>59</v>
      </c>
      <c r="L1992" t="n">
        <v>-55</v>
      </c>
      <c r="M1992" t="n">
        <v>4</v>
      </c>
      <c r="N1992" t="n">
        <v>0</v>
      </c>
      <c r="O1992" t="inlineStr">
        <is>
          <t>不可 #3</t>
        </is>
      </c>
      <c r="P1992" t="inlineStr">
        <is>
          <t>有り</t>
        </is>
      </c>
      <c r="R1992" s="4">
        <f>IF(COUNT($M1992:$N1992)=0,"",IF(AND(IF($N1992&lt;&gt;"",$N1992,$M1992)&lt;=0,$O1992&lt;&gt;"可"),"警告",""))</f>
        <v/>
      </c>
      <c r="S1992" s="4">
        <f>IF(COUNT($M1992:$N1992)=0,0,IF(IF($N1992&lt;&gt;"",$N1992,$M1992)&gt;=スコアリング基準!$B$20,スコアリング基準!$C$20,IF(IF($N1992&lt;&gt;"",$N1992,$M1992)&gt;=スコアリング基準!$B$21,スコアリング基準!$C$21,IF(IF($N1992&lt;&gt;"",$N1992,$M1992)&gt;0,スコアリング基準!$C$22,0))))</f>
        <v/>
      </c>
      <c r="T1992" s="4">
        <f>IF($O1992="可",スコアリング基準!$C$23,0)</f>
        <v/>
      </c>
      <c r="U1992" s="4">
        <f>IF(OR(COUNT($K1992:$L1992)&lt;2,$K1992=0),0,IF(ABS($L1992)/$K1992&lt;=スコアリング基準!$B$24,スコアリング基準!$C$24,IF(ABS($L1992)/$K1992&lt;=スコアリング基準!$B$25,スコアリング基準!$C$25,IF(ABS($L1992)/$K1992&lt;=スコアリング基準!$B$26,スコアリング基準!$C$26,0))))</f>
        <v/>
      </c>
      <c r="V1992" s="4">
        <f>IF($P1992="なし",スコアリング基準!$C$27,0)</f>
        <v/>
      </c>
      <c r="W1992" s="4">
        <f>IF($F1992="",0,IF(ISNUMBER($F1992),IF($F1992&lt;=スコアリング基準!$B$28,スコアリング基準!$C$28,スコアリング基準!$C$29),0))</f>
        <v/>
      </c>
      <c r="X1992" s="4">
        <f>IFERROR(VLOOKUP($B1992,スコアリング基準!$A$36:$B$46,2,FALSE),0)</f>
        <v/>
      </c>
      <c r="Y1992" s="4">
        <f>SUM($S1992:$X1992)</f>
        <v/>
      </c>
      <c r="Z1992" s="4">
        <f>IF(COUNT($M1992:$N1992)=0,"データ無",IF($Y1992&gt;=スコアリング基準!$B$30,"S",IF($Y1992&gt;=スコアリング基準!$B$31,"A",IF($Y1992&gt;=スコアリング基準!$B$32,"B","C"))))</f>
        <v/>
      </c>
      <c r="AA1992">
        <f>IFERROR(INDEX(実績DB!$I$3:$I$104,MATCH($B1992&amp;$C1992,実績DB!$J$3:$J$104,0)),"")</f>
        <v/>
      </c>
    </row>
    <row r="1993">
      <c r="A1993" t="n">
        <v>1991</v>
      </c>
      <c r="B1993" t="inlineStr">
        <is>
          <t>東京</t>
        </is>
      </c>
      <c r="C1993" t="inlineStr">
        <is>
          <t>高幡変電所</t>
        </is>
      </c>
      <c r="D1993" t="inlineStr">
        <is>
          <t>東京都</t>
        </is>
      </c>
      <c r="E1993" t="n">
        <v>66</v>
      </c>
      <c r="G1993" s="3" t="n">
        <v>35.675431</v>
      </c>
      <c r="H1993" s="3" t="n">
        <v>139.404124</v>
      </c>
      <c r="I1993" t="inlineStr">
        <is>
          <t>OSM実測</t>
        </is>
      </c>
      <c r="J1993" t="n">
        <v>52</v>
      </c>
      <c r="K1993" t="n">
        <v>54</v>
      </c>
      <c r="L1993" t="n">
        <v>-40</v>
      </c>
      <c r="M1993" t="n">
        <v>14</v>
      </c>
      <c r="N1993" t="n">
        <v>14</v>
      </c>
      <c r="O1993" t="inlineStr">
        <is>
          <t>不可 #3</t>
        </is>
      </c>
      <c r="P1993" t="inlineStr">
        <is>
          <t>なし</t>
        </is>
      </c>
      <c r="R1993" s="4">
        <f>IF(COUNT($M1993:$N1993)=0,"",IF(AND(IF($N1993&lt;&gt;"",$N1993,$M1993)&lt;=0,$O1993&lt;&gt;"可"),"警告",""))</f>
        <v/>
      </c>
      <c r="S1993" s="4">
        <f>IF(COUNT($M1993:$N1993)=0,0,IF(IF($N1993&lt;&gt;"",$N1993,$M1993)&gt;=スコアリング基準!$B$20,スコアリング基準!$C$20,IF(IF($N1993&lt;&gt;"",$N1993,$M1993)&gt;=スコアリング基準!$B$21,スコアリング基準!$C$21,IF(IF($N1993&lt;&gt;"",$N1993,$M1993)&gt;0,スコアリング基準!$C$22,0))))</f>
        <v/>
      </c>
      <c r="T1993" s="4">
        <f>IF($O1993="可",スコアリング基準!$C$23,0)</f>
        <v/>
      </c>
      <c r="U1993" s="4">
        <f>IF(OR(COUNT($K1993:$L1993)&lt;2,$K1993=0),0,IF(ABS($L1993)/$K1993&lt;=スコアリング基準!$B$24,スコアリング基準!$C$24,IF(ABS($L1993)/$K1993&lt;=スコアリング基準!$B$25,スコアリング基準!$C$25,IF(ABS($L1993)/$K1993&lt;=スコアリング基準!$B$26,スコアリング基準!$C$26,0))))</f>
        <v/>
      </c>
      <c r="V1993" s="4">
        <f>IF($P1993="なし",スコアリング基準!$C$27,0)</f>
        <v/>
      </c>
      <c r="W1993" s="4">
        <f>IF($F1993="",0,IF(ISNUMBER($F1993),IF($F1993&lt;=スコアリング基準!$B$28,スコアリング基準!$C$28,スコアリング基準!$C$29),0))</f>
        <v/>
      </c>
      <c r="X1993" s="4">
        <f>IFERROR(VLOOKUP($B1993,スコアリング基準!$A$36:$B$46,2,FALSE),0)</f>
        <v/>
      </c>
      <c r="Y1993" s="4">
        <f>SUM($S1993:$X1993)</f>
        <v/>
      </c>
      <c r="Z1993" s="4">
        <f>IF(COUNT($M1993:$N1993)=0,"データ無",IF($Y1993&gt;=スコアリング基準!$B$30,"S",IF($Y1993&gt;=スコアリング基準!$B$31,"A",IF($Y1993&gt;=スコアリング基準!$B$32,"B","C"))))</f>
        <v/>
      </c>
      <c r="AA1993">
        <f>IFERROR(INDEX(実績DB!$I$3:$I$104,MATCH($B1993&amp;$C1993,実績DB!$J$3:$J$104,0)),"")</f>
        <v/>
      </c>
    </row>
    <row r="1994">
      <c r="A1994" t="n">
        <v>1992</v>
      </c>
      <c r="B1994" t="inlineStr">
        <is>
          <t>東京</t>
        </is>
      </c>
      <c r="C1994" t="inlineStr">
        <is>
          <t>高座変電所</t>
        </is>
      </c>
      <c r="D1994" t="inlineStr">
        <is>
          <t>神奈川県</t>
        </is>
      </c>
      <c r="E1994" t="n">
        <v>66</v>
      </c>
      <c r="G1994" s="3" t="n">
        <v>35.42178</v>
      </c>
      <c r="H1994" s="3" t="n">
        <v>139.392502</v>
      </c>
      <c r="I1994" t="inlineStr">
        <is>
          <t>OSM実測</t>
        </is>
      </c>
      <c r="J1994" t="n">
        <v>57</v>
      </c>
      <c r="K1994" t="n">
        <v>59</v>
      </c>
      <c r="L1994" t="n">
        <v>-40</v>
      </c>
      <c r="M1994" t="n">
        <v>19</v>
      </c>
      <c r="N1994" t="n">
        <v>0</v>
      </c>
      <c r="O1994" t="inlineStr">
        <is>
          <t>不可 #3</t>
        </is>
      </c>
      <c r="P1994" t="inlineStr">
        <is>
          <t>有り</t>
        </is>
      </c>
      <c r="R1994" s="4">
        <f>IF(COUNT($M1994:$N1994)=0,"",IF(AND(IF($N1994&lt;&gt;"",$N1994,$M1994)&lt;=0,$O1994&lt;&gt;"可"),"警告",""))</f>
        <v/>
      </c>
      <c r="S1994" s="4">
        <f>IF(COUNT($M1994:$N1994)=0,0,IF(IF($N1994&lt;&gt;"",$N1994,$M1994)&gt;=スコアリング基準!$B$20,スコアリング基準!$C$20,IF(IF($N1994&lt;&gt;"",$N1994,$M1994)&gt;=スコアリング基準!$B$21,スコアリング基準!$C$21,IF(IF($N1994&lt;&gt;"",$N1994,$M1994)&gt;0,スコアリング基準!$C$22,0))))</f>
        <v/>
      </c>
      <c r="T1994" s="4">
        <f>IF($O1994="可",スコアリング基準!$C$23,0)</f>
        <v/>
      </c>
      <c r="U1994" s="4">
        <f>IF(OR(COUNT($K1994:$L1994)&lt;2,$K1994=0),0,IF(ABS($L1994)/$K1994&lt;=スコアリング基準!$B$24,スコアリング基準!$C$24,IF(ABS($L1994)/$K1994&lt;=スコアリング基準!$B$25,スコアリング基準!$C$25,IF(ABS($L1994)/$K1994&lt;=スコアリング基準!$B$26,スコアリング基準!$C$26,0))))</f>
        <v/>
      </c>
      <c r="V1994" s="4">
        <f>IF($P1994="なし",スコアリング基準!$C$27,0)</f>
        <v/>
      </c>
      <c r="W1994" s="4">
        <f>IF($F1994="",0,IF(ISNUMBER($F1994),IF($F1994&lt;=スコアリング基準!$B$28,スコアリング基準!$C$28,スコアリング基準!$C$29),0))</f>
        <v/>
      </c>
      <c r="X1994" s="4">
        <f>IFERROR(VLOOKUP($B1994,スコアリング基準!$A$36:$B$46,2,FALSE),0)</f>
        <v/>
      </c>
      <c r="Y1994" s="4">
        <f>SUM($S1994:$X1994)</f>
        <v/>
      </c>
      <c r="Z1994" s="4">
        <f>IF(COUNT($M1994:$N1994)=0,"データ無",IF($Y1994&gt;=スコアリング基準!$B$30,"S",IF($Y1994&gt;=スコアリング基準!$B$31,"A",IF($Y1994&gt;=スコアリング基準!$B$32,"B","C"))))</f>
        <v/>
      </c>
      <c r="AA1994">
        <f>IFERROR(INDEX(実績DB!$I$3:$I$104,MATCH($B1994&amp;$C1994,実績DB!$J$3:$J$104,0)),"")</f>
        <v/>
      </c>
    </row>
    <row r="1995">
      <c r="A1995" t="n">
        <v>1993</v>
      </c>
      <c r="B1995" t="inlineStr">
        <is>
          <t>東京</t>
        </is>
      </c>
      <c r="C1995" t="inlineStr">
        <is>
          <t>高林変電所</t>
        </is>
      </c>
      <c r="D1995" t="inlineStr">
        <is>
          <t>群馬県</t>
        </is>
      </c>
      <c r="E1995" t="n">
        <v>66</v>
      </c>
      <c r="G1995" s="3" t="n">
        <v>36.265923</v>
      </c>
      <c r="H1995" s="3" t="n">
        <v>139.369757</v>
      </c>
      <c r="I1995" t="inlineStr">
        <is>
          <t>OSM実測</t>
        </is>
      </c>
      <c r="J1995" t="n">
        <v>38</v>
      </c>
      <c r="K1995" t="n">
        <v>39</v>
      </c>
      <c r="L1995" t="n">
        <v>-31</v>
      </c>
      <c r="M1995" t="n">
        <v>8</v>
      </c>
      <c r="N1995" t="n">
        <v>8</v>
      </c>
      <c r="O1995" t="inlineStr">
        <is>
          <t>不可 #3</t>
        </is>
      </c>
      <c r="P1995" t="inlineStr">
        <is>
          <t>なし</t>
        </is>
      </c>
      <c r="R1995" s="4">
        <f>IF(COUNT($M1995:$N1995)=0,"",IF(AND(IF($N1995&lt;&gt;"",$N1995,$M1995)&lt;=0,$O1995&lt;&gt;"可"),"警告",""))</f>
        <v/>
      </c>
      <c r="S1995" s="4">
        <f>IF(COUNT($M1995:$N1995)=0,0,IF(IF($N1995&lt;&gt;"",$N1995,$M1995)&gt;=スコアリング基準!$B$20,スコアリング基準!$C$20,IF(IF($N1995&lt;&gt;"",$N1995,$M1995)&gt;=スコアリング基準!$B$21,スコアリング基準!$C$21,IF(IF($N1995&lt;&gt;"",$N1995,$M1995)&gt;0,スコアリング基準!$C$22,0))))</f>
        <v/>
      </c>
      <c r="T1995" s="4">
        <f>IF($O1995="可",スコアリング基準!$C$23,0)</f>
        <v/>
      </c>
      <c r="U1995" s="4">
        <f>IF(OR(COUNT($K1995:$L1995)&lt;2,$K1995=0),0,IF(ABS($L1995)/$K1995&lt;=スコアリング基準!$B$24,スコアリング基準!$C$24,IF(ABS($L1995)/$K1995&lt;=スコアリング基準!$B$25,スコアリング基準!$C$25,IF(ABS($L1995)/$K1995&lt;=スコアリング基準!$B$26,スコアリング基準!$C$26,0))))</f>
        <v/>
      </c>
      <c r="V1995" s="4">
        <f>IF($P1995="なし",スコアリング基準!$C$27,0)</f>
        <v/>
      </c>
      <c r="W1995" s="4">
        <f>IF($F1995="",0,IF(ISNUMBER($F1995),IF($F1995&lt;=スコアリング基準!$B$28,スコアリング基準!$C$28,スコアリング基準!$C$29),0))</f>
        <v/>
      </c>
      <c r="X1995" s="4">
        <f>IFERROR(VLOOKUP($B1995,スコアリング基準!$A$36:$B$46,2,FALSE),0)</f>
        <v/>
      </c>
      <c r="Y1995" s="4">
        <f>SUM($S1995:$X1995)</f>
        <v/>
      </c>
      <c r="Z1995" s="4">
        <f>IF(COUNT($M1995:$N1995)=0,"データ無",IF($Y1995&gt;=スコアリング基準!$B$30,"S",IF($Y1995&gt;=スコアリング基準!$B$31,"A",IF($Y1995&gt;=スコアリング基準!$B$32,"B","C"))))</f>
        <v/>
      </c>
      <c r="AA1995">
        <f>IFERROR(INDEX(実績DB!$I$3:$I$104,MATCH($B1995&amp;$C1995,実績DB!$J$3:$J$104,0)),"")</f>
        <v/>
      </c>
    </row>
    <row r="1996">
      <c r="A1996" t="n">
        <v>1994</v>
      </c>
      <c r="B1996" t="inlineStr">
        <is>
          <t>東京</t>
        </is>
      </c>
      <c r="C1996" t="inlineStr">
        <is>
          <t>高柳開閉所</t>
        </is>
      </c>
      <c r="D1996" t="inlineStr">
        <is>
          <t>千葉県</t>
        </is>
      </c>
      <c r="E1996" t="n">
        <v>66</v>
      </c>
      <c r="G1996" s="3" t="n">
        <v>35.808581</v>
      </c>
      <c r="H1996" s="3" t="n">
        <v>139.996358</v>
      </c>
      <c r="I1996" t="inlineStr">
        <is>
          <t>OSM実測</t>
        </is>
      </c>
      <c r="R1996" s="4">
        <f>IF(COUNT($M1996:$N1996)=0,"",IF(AND(IF($N1996&lt;&gt;"",$N1996,$M1996)&lt;=0,$O1996&lt;&gt;"可"),"警告",""))</f>
        <v/>
      </c>
      <c r="S1996" s="4">
        <f>IF(COUNT($M1996:$N1996)=0,0,IF(IF($N1996&lt;&gt;"",$N1996,$M1996)&gt;=スコアリング基準!$B$20,スコアリング基準!$C$20,IF(IF($N1996&lt;&gt;"",$N1996,$M1996)&gt;=スコアリング基準!$B$21,スコアリング基準!$C$21,IF(IF($N1996&lt;&gt;"",$N1996,$M1996)&gt;0,スコアリング基準!$C$22,0))))</f>
        <v/>
      </c>
      <c r="T1996" s="4">
        <f>IF($O1996="可",スコアリング基準!$C$23,0)</f>
        <v/>
      </c>
      <c r="U1996" s="4">
        <f>IF(OR(COUNT($K1996:$L1996)&lt;2,$K1996=0),0,IF(ABS($L1996)/$K1996&lt;=スコアリング基準!$B$24,スコアリング基準!$C$24,IF(ABS($L1996)/$K1996&lt;=スコアリング基準!$B$25,スコアリング基準!$C$25,IF(ABS($L1996)/$K1996&lt;=スコアリング基準!$B$26,スコアリング基準!$C$26,0))))</f>
        <v/>
      </c>
      <c r="V1996" s="4">
        <f>IF($P1996="なし",スコアリング基準!$C$27,0)</f>
        <v/>
      </c>
      <c r="W1996" s="4">
        <f>IF($F1996="",0,IF(ISNUMBER($F1996),IF($F1996&lt;=スコアリング基準!$B$28,スコアリング基準!$C$28,スコアリング基準!$C$29),0))</f>
        <v/>
      </c>
      <c r="X1996" s="4">
        <f>IFERROR(VLOOKUP($B1996,スコアリング基準!$A$36:$B$46,2,FALSE),0)</f>
        <v/>
      </c>
      <c r="Y1996" s="4">
        <f>SUM($S1996:$X1996)</f>
        <v/>
      </c>
      <c r="Z1996" s="4">
        <f>IF(COUNT($M1996:$N1996)=0,"データ無",IF($Y1996&gt;=スコアリング基準!$B$30,"S",IF($Y1996&gt;=スコアリング基準!$B$31,"A",IF($Y1996&gt;=スコアリング基準!$B$32,"B","C"))))</f>
        <v/>
      </c>
      <c r="AA1996">
        <f>IFERROR(INDEX(実績DB!$I$3:$I$104,MATCH($B1996&amp;$C1996,実績DB!$J$3:$J$104,0)),"")</f>
        <v/>
      </c>
    </row>
    <row r="1997">
      <c r="A1997" t="n">
        <v>1995</v>
      </c>
      <c r="B1997" t="inlineStr">
        <is>
          <t>東京</t>
        </is>
      </c>
      <c r="C1997" t="inlineStr">
        <is>
          <t>高津変電所</t>
        </is>
      </c>
      <c r="D1997" t="inlineStr">
        <is>
          <t>茨城県</t>
        </is>
      </c>
      <c r="E1997" t="n">
        <v>66</v>
      </c>
      <c r="G1997" s="3" t="n">
        <v>36.075614</v>
      </c>
      <c r="H1997" s="3" t="n">
        <v>140.179294</v>
      </c>
      <c r="I1997" t="inlineStr">
        <is>
          <t>OSM実測</t>
        </is>
      </c>
      <c r="J1997" t="n">
        <v>33</v>
      </c>
      <c r="K1997" t="n">
        <v>34</v>
      </c>
      <c r="L1997" t="n">
        <v>-25</v>
      </c>
      <c r="M1997" t="n">
        <v>9</v>
      </c>
      <c r="N1997" t="n">
        <v>0</v>
      </c>
      <c r="O1997" t="inlineStr">
        <is>
          <t>不可 #3</t>
        </is>
      </c>
      <c r="P1997" t="inlineStr">
        <is>
          <t>有り</t>
        </is>
      </c>
      <c r="R1997" s="4">
        <f>IF(COUNT($M1997:$N1997)=0,"",IF(AND(IF($N1997&lt;&gt;"",$N1997,$M1997)&lt;=0,$O1997&lt;&gt;"可"),"警告",""))</f>
        <v/>
      </c>
      <c r="S1997" s="4">
        <f>IF(COUNT($M1997:$N1997)=0,0,IF(IF($N1997&lt;&gt;"",$N1997,$M1997)&gt;=スコアリング基準!$B$20,スコアリング基準!$C$20,IF(IF($N1997&lt;&gt;"",$N1997,$M1997)&gt;=スコアリング基準!$B$21,スコアリング基準!$C$21,IF(IF($N1997&lt;&gt;"",$N1997,$M1997)&gt;0,スコアリング基準!$C$22,0))))</f>
        <v/>
      </c>
      <c r="T1997" s="4">
        <f>IF($O1997="可",スコアリング基準!$C$23,0)</f>
        <v/>
      </c>
      <c r="U1997" s="4">
        <f>IF(OR(COUNT($K1997:$L1997)&lt;2,$K1997=0),0,IF(ABS($L1997)/$K1997&lt;=スコアリング基準!$B$24,スコアリング基準!$C$24,IF(ABS($L1997)/$K1997&lt;=スコアリング基準!$B$25,スコアリング基準!$C$25,IF(ABS($L1997)/$K1997&lt;=スコアリング基準!$B$26,スコアリング基準!$C$26,0))))</f>
        <v/>
      </c>
      <c r="V1997" s="4">
        <f>IF($P1997="なし",スコアリング基準!$C$27,0)</f>
        <v/>
      </c>
      <c r="W1997" s="4">
        <f>IF($F1997="",0,IF(ISNUMBER($F1997),IF($F1997&lt;=スコアリング基準!$B$28,スコアリング基準!$C$28,スコアリング基準!$C$29),0))</f>
        <v/>
      </c>
      <c r="X1997" s="4">
        <f>IFERROR(VLOOKUP($B1997,スコアリング基準!$A$36:$B$46,2,FALSE),0)</f>
        <v/>
      </c>
      <c r="Y1997" s="4">
        <f>SUM($S1997:$X1997)</f>
        <v/>
      </c>
      <c r="Z1997" s="4">
        <f>IF(COUNT($M1997:$N1997)=0,"データ無",IF($Y1997&gt;=スコアリング基準!$B$30,"S",IF($Y1997&gt;=スコアリング基準!$B$31,"A",IF($Y1997&gt;=スコアリング基準!$B$32,"B","C"))))</f>
        <v/>
      </c>
      <c r="AA1997">
        <f>IFERROR(INDEX(実績DB!$I$3:$I$104,MATCH($B1997&amp;$C1997,実績DB!$J$3:$J$104,0)),"")</f>
        <v/>
      </c>
    </row>
    <row r="1998">
      <c r="A1998" t="n">
        <v>1996</v>
      </c>
      <c r="B1998" t="inlineStr">
        <is>
          <t>東京</t>
        </is>
      </c>
      <c r="C1998" t="inlineStr">
        <is>
          <t>高浜変電所</t>
        </is>
      </c>
      <c r="D1998" t="inlineStr">
        <is>
          <t>群馬県</t>
        </is>
      </c>
      <c r="E1998" t="n">
        <v>66</v>
      </c>
      <c r="G1998" s="3" t="n">
        <v>36.380618</v>
      </c>
      <c r="H1998" s="3" t="n">
        <v>138.9246</v>
      </c>
      <c r="I1998" t="inlineStr">
        <is>
          <t>OSM実測</t>
        </is>
      </c>
      <c r="J1998" t="n">
        <v>38</v>
      </c>
      <c r="K1998" t="n">
        <v>39</v>
      </c>
      <c r="L1998" t="n">
        <v>-39</v>
      </c>
      <c r="M1998" t="n">
        <v>0</v>
      </c>
      <c r="N1998" t="n">
        <v>0</v>
      </c>
      <c r="O1998" t="inlineStr">
        <is>
          <t>不可 #3</t>
        </is>
      </c>
      <c r="P1998" t="inlineStr">
        <is>
          <t>有り</t>
        </is>
      </c>
      <c r="R1998" s="4">
        <f>IF(COUNT($M1998:$N1998)=0,"",IF(AND(IF($N1998&lt;&gt;"",$N1998,$M1998)&lt;=0,$O1998&lt;&gt;"可"),"警告",""))</f>
        <v/>
      </c>
      <c r="S1998" s="4">
        <f>IF(COUNT($M1998:$N1998)=0,0,IF(IF($N1998&lt;&gt;"",$N1998,$M1998)&gt;=スコアリング基準!$B$20,スコアリング基準!$C$20,IF(IF($N1998&lt;&gt;"",$N1998,$M1998)&gt;=スコアリング基準!$B$21,スコアリング基準!$C$21,IF(IF($N1998&lt;&gt;"",$N1998,$M1998)&gt;0,スコアリング基準!$C$22,0))))</f>
        <v/>
      </c>
      <c r="T1998" s="4">
        <f>IF($O1998="可",スコアリング基準!$C$23,0)</f>
        <v/>
      </c>
      <c r="U1998" s="4">
        <f>IF(OR(COUNT($K1998:$L1998)&lt;2,$K1998=0),0,IF(ABS($L1998)/$K1998&lt;=スコアリング基準!$B$24,スコアリング基準!$C$24,IF(ABS($L1998)/$K1998&lt;=スコアリング基準!$B$25,スコアリング基準!$C$25,IF(ABS($L1998)/$K1998&lt;=スコアリング基準!$B$26,スコアリング基準!$C$26,0))))</f>
        <v/>
      </c>
      <c r="V1998" s="4">
        <f>IF($P1998="なし",スコアリング基準!$C$27,0)</f>
        <v/>
      </c>
      <c r="W1998" s="4">
        <f>IF($F1998="",0,IF(ISNUMBER($F1998),IF($F1998&lt;=スコアリング基準!$B$28,スコアリング基準!$C$28,スコアリング基準!$C$29),0))</f>
        <v/>
      </c>
      <c r="X1998" s="4">
        <f>IFERROR(VLOOKUP($B1998,スコアリング基準!$A$36:$B$46,2,FALSE),0)</f>
        <v/>
      </c>
      <c r="Y1998" s="4">
        <f>SUM($S1998:$X1998)</f>
        <v/>
      </c>
      <c r="Z1998" s="4">
        <f>IF(COUNT($M1998:$N1998)=0,"データ無",IF($Y1998&gt;=スコアリング基準!$B$30,"S",IF($Y1998&gt;=スコアリング基準!$B$31,"A",IF($Y1998&gt;=スコアリング基準!$B$32,"B","C"))))</f>
        <v/>
      </c>
      <c r="AA1998">
        <f>IFERROR(INDEX(実績DB!$I$3:$I$104,MATCH($B1998&amp;$C1998,実績DB!$J$3:$J$104,0)),"")</f>
        <v/>
      </c>
    </row>
    <row r="1999">
      <c r="A1999" t="n">
        <v>1997</v>
      </c>
      <c r="B1999" t="inlineStr">
        <is>
          <t>東京</t>
        </is>
      </c>
      <c r="C1999" t="inlineStr">
        <is>
          <t>高滝変電所</t>
        </is>
      </c>
      <c r="D1999" t="inlineStr">
        <is>
          <t>千葉県</t>
        </is>
      </c>
      <c r="E1999" t="n">
        <v>66</v>
      </c>
      <c r="G1999" s="3" t="n">
        <v>35.370982</v>
      </c>
      <c r="H1999" s="3" t="n">
        <v>140.156864</v>
      </c>
      <c r="I1999" t="inlineStr">
        <is>
          <t>OSM実測</t>
        </is>
      </c>
      <c r="J1999" t="n">
        <v>28</v>
      </c>
      <c r="K1999" t="n">
        <v>29</v>
      </c>
      <c r="L1999" t="n">
        <v>-29</v>
      </c>
      <c r="M1999" t="n">
        <v>0</v>
      </c>
      <c r="N1999" t="n">
        <v>0</v>
      </c>
      <c r="O1999" t="inlineStr">
        <is>
          <t>不可 #3</t>
        </is>
      </c>
      <c r="P1999" t="inlineStr">
        <is>
          <t>有り</t>
        </is>
      </c>
      <c r="R1999" s="4">
        <f>IF(COUNT($M1999:$N1999)=0,"",IF(AND(IF($N1999&lt;&gt;"",$N1999,$M1999)&lt;=0,$O1999&lt;&gt;"可"),"警告",""))</f>
        <v/>
      </c>
      <c r="S1999" s="4">
        <f>IF(COUNT($M1999:$N1999)=0,0,IF(IF($N1999&lt;&gt;"",$N1999,$M1999)&gt;=スコアリング基準!$B$20,スコアリング基準!$C$20,IF(IF($N1999&lt;&gt;"",$N1999,$M1999)&gt;=スコアリング基準!$B$21,スコアリング基準!$C$21,IF(IF($N1999&lt;&gt;"",$N1999,$M1999)&gt;0,スコアリング基準!$C$22,0))))</f>
        <v/>
      </c>
      <c r="T1999" s="4">
        <f>IF($O1999="可",スコアリング基準!$C$23,0)</f>
        <v/>
      </c>
      <c r="U1999" s="4">
        <f>IF(OR(COUNT($K1999:$L1999)&lt;2,$K1999=0),0,IF(ABS($L1999)/$K1999&lt;=スコアリング基準!$B$24,スコアリング基準!$C$24,IF(ABS($L1999)/$K1999&lt;=スコアリング基準!$B$25,スコアリング基準!$C$25,IF(ABS($L1999)/$K1999&lt;=スコアリング基準!$B$26,スコアリング基準!$C$26,0))))</f>
        <v/>
      </c>
      <c r="V1999" s="4">
        <f>IF($P1999="なし",スコアリング基準!$C$27,0)</f>
        <v/>
      </c>
      <c r="W1999" s="4">
        <f>IF($F1999="",0,IF(ISNUMBER($F1999),IF($F1999&lt;=スコアリング基準!$B$28,スコアリング基準!$C$28,スコアリング基準!$C$29),0))</f>
        <v/>
      </c>
      <c r="X1999" s="4">
        <f>IFERROR(VLOOKUP($B1999,スコアリング基準!$A$36:$B$46,2,FALSE),0)</f>
        <v/>
      </c>
      <c r="Y1999" s="4">
        <f>SUM($S1999:$X1999)</f>
        <v/>
      </c>
      <c r="Z1999" s="4">
        <f>IF(COUNT($M1999:$N1999)=0,"データ無",IF($Y1999&gt;=スコアリング基準!$B$30,"S",IF($Y1999&gt;=スコアリング基準!$B$31,"A",IF($Y1999&gt;=スコアリング基準!$B$32,"B","C"))))</f>
        <v/>
      </c>
      <c r="AA1999">
        <f>IFERROR(INDEX(実績DB!$I$3:$I$104,MATCH($B1999&amp;$C1999,実績DB!$J$3:$J$104,0)),"")</f>
        <v/>
      </c>
    </row>
    <row r="2000">
      <c r="A2000" t="n">
        <v>1998</v>
      </c>
      <c r="B2000" t="inlineStr">
        <is>
          <t>東京</t>
        </is>
      </c>
      <c r="C2000" t="inlineStr">
        <is>
          <t>高瀬分岐所</t>
        </is>
      </c>
      <c r="D2000" t="inlineStr">
        <is>
          <t>千葉県</t>
        </is>
      </c>
      <c r="E2000" t="n">
        <v>66</v>
      </c>
      <c r="G2000" s="3" t="n">
        <v>35.67458</v>
      </c>
      <c r="H2000" s="3" t="n">
        <v>139.995222</v>
      </c>
      <c r="I2000" t="inlineStr">
        <is>
          <t>OSM実測</t>
        </is>
      </c>
      <c r="R2000" s="4">
        <f>IF(COUNT($M2000:$N2000)=0,"",IF(AND(IF($N2000&lt;&gt;"",$N2000,$M2000)&lt;=0,$O2000&lt;&gt;"可"),"警告",""))</f>
        <v/>
      </c>
      <c r="S2000" s="4">
        <f>IF(COUNT($M2000:$N2000)=0,0,IF(IF($N2000&lt;&gt;"",$N2000,$M2000)&gt;=スコアリング基準!$B$20,スコアリング基準!$C$20,IF(IF($N2000&lt;&gt;"",$N2000,$M2000)&gt;=スコアリング基準!$B$21,スコアリング基準!$C$21,IF(IF($N2000&lt;&gt;"",$N2000,$M2000)&gt;0,スコアリング基準!$C$22,0))))</f>
        <v/>
      </c>
      <c r="T2000" s="4">
        <f>IF($O2000="可",スコアリング基準!$C$23,0)</f>
        <v/>
      </c>
      <c r="U2000" s="4">
        <f>IF(OR(COUNT($K2000:$L2000)&lt;2,$K2000=0),0,IF(ABS($L2000)/$K2000&lt;=スコアリング基準!$B$24,スコアリング基準!$C$24,IF(ABS($L2000)/$K2000&lt;=スコアリング基準!$B$25,スコアリング基準!$C$25,IF(ABS($L2000)/$K2000&lt;=スコアリング基準!$B$26,スコアリング基準!$C$26,0))))</f>
        <v/>
      </c>
      <c r="V2000" s="4">
        <f>IF($P2000="なし",スコアリング基準!$C$27,0)</f>
        <v/>
      </c>
      <c r="W2000" s="4">
        <f>IF($F2000="",0,IF(ISNUMBER($F2000),IF($F2000&lt;=スコアリング基準!$B$28,スコアリング基準!$C$28,スコアリング基準!$C$29),0))</f>
        <v/>
      </c>
      <c r="X2000" s="4">
        <f>IFERROR(VLOOKUP($B2000,スコアリング基準!$A$36:$B$46,2,FALSE),0)</f>
        <v/>
      </c>
      <c r="Y2000" s="4">
        <f>SUM($S2000:$X2000)</f>
        <v/>
      </c>
      <c r="Z2000" s="4">
        <f>IF(COUNT($M2000:$N2000)=0,"データ無",IF($Y2000&gt;=スコアリング基準!$B$30,"S",IF($Y2000&gt;=スコアリング基準!$B$31,"A",IF($Y2000&gt;=スコアリング基準!$B$32,"B","C"))))</f>
        <v/>
      </c>
      <c r="AA2000">
        <f>IFERROR(INDEX(実績DB!$I$3:$I$104,MATCH($B2000&amp;$C2000,実績DB!$J$3:$J$104,0)),"")</f>
        <v/>
      </c>
    </row>
    <row r="2001">
      <c r="A2001" t="n">
        <v>1999</v>
      </c>
      <c r="B2001" t="inlineStr">
        <is>
          <t>東京</t>
        </is>
      </c>
      <c r="C2001" t="inlineStr">
        <is>
          <t>高萩変電所</t>
        </is>
      </c>
      <c r="D2001" t="inlineStr">
        <is>
          <t>茨城県</t>
        </is>
      </c>
      <c r="E2001" t="n">
        <v>66</v>
      </c>
      <c r="G2001" s="3" t="n">
        <v>36.706712</v>
      </c>
      <c r="H2001" s="3" t="n">
        <v>140.712097</v>
      </c>
      <c r="I2001" t="inlineStr">
        <is>
          <t>OSM実測</t>
        </is>
      </c>
      <c r="J2001" t="n">
        <v>47</v>
      </c>
      <c r="K2001" t="n">
        <v>49</v>
      </c>
      <c r="L2001" t="n">
        <v>-49</v>
      </c>
      <c r="M2001" t="n">
        <v>0</v>
      </c>
      <c r="N2001" t="n">
        <v>0</v>
      </c>
      <c r="O2001" t="inlineStr">
        <is>
          <t>不可 #3</t>
        </is>
      </c>
      <c r="P2001" t="inlineStr">
        <is>
          <t>有り</t>
        </is>
      </c>
      <c r="R2001" s="4">
        <f>IF(COUNT($M2001:$N2001)=0,"",IF(AND(IF($N2001&lt;&gt;"",$N2001,$M2001)&lt;=0,$O2001&lt;&gt;"可"),"警告",""))</f>
        <v/>
      </c>
      <c r="S2001" s="4">
        <f>IF(COUNT($M2001:$N2001)=0,0,IF(IF($N2001&lt;&gt;"",$N2001,$M2001)&gt;=スコアリング基準!$B$20,スコアリング基準!$C$20,IF(IF($N2001&lt;&gt;"",$N2001,$M2001)&gt;=スコアリング基準!$B$21,スコアリング基準!$C$21,IF(IF($N2001&lt;&gt;"",$N2001,$M2001)&gt;0,スコアリング基準!$C$22,0))))</f>
        <v/>
      </c>
      <c r="T2001" s="4">
        <f>IF($O2001="可",スコアリング基準!$C$23,0)</f>
        <v/>
      </c>
      <c r="U2001" s="4">
        <f>IF(OR(COUNT($K2001:$L2001)&lt;2,$K2001=0),0,IF(ABS($L2001)/$K2001&lt;=スコアリング基準!$B$24,スコアリング基準!$C$24,IF(ABS($L2001)/$K2001&lt;=スコアリング基準!$B$25,スコアリング基準!$C$25,IF(ABS($L2001)/$K2001&lt;=スコアリング基準!$B$26,スコアリング基準!$C$26,0))))</f>
        <v/>
      </c>
      <c r="V2001" s="4">
        <f>IF($P2001="なし",スコアリング基準!$C$27,0)</f>
        <v/>
      </c>
      <c r="W2001" s="4">
        <f>IF($F2001="",0,IF(ISNUMBER($F2001),IF($F2001&lt;=スコアリング基準!$B$28,スコアリング基準!$C$28,スコアリング基準!$C$29),0))</f>
        <v/>
      </c>
      <c r="X2001" s="4">
        <f>IFERROR(VLOOKUP($B2001,スコアリング基準!$A$36:$B$46,2,FALSE),0)</f>
        <v/>
      </c>
      <c r="Y2001" s="4">
        <f>SUM($S2001:$X2001)</f>
        <v/>
      </c>
      <c r="Z2001" s="4">
        <f>IF(COUNT($M2001:$N2001)=0,"データ無",IF($Y2001&gt;=スコアリング基準!$B$30,"S",IF($Y2001&gt;=スコアリング基準!$B$31,"A",IF($Y2001&gt;=スコアリング基準!$B$32,"B","C"))))</f>
        <v/>
      </c>
      <c r="AA2001">
        <f>IFERROR(INDEX(実績DB!$I$3:$I$104,MATCH($B2001&amp;$C2001,実績DB!$J$3:$J$104,0)),"")</f>
        <v/>
      </c>
    </row>
    <row r="2002">
      <c r="A2002" t="n">
        <v>2000</v>
      </c>
      <c r="B2002" t="inlineStr">
        <is>
          <t>東京</t>
        </is>
      </c>
      <c r="C2002" t="inlineStr">
        <is>
          <t>鬼怒川変電所</t>
        </is>
      </c>
      <c r="D2002" t="inlineStr">
        <is>
          <t>栃木県</t>
        </is>
      </c>
      <c r="E2002" t="n">
        <v>66</v>
      </c>
      <c r="G2002" s="3" t="n">
        <v>36.829423</v>
      </c>
      <c r="H2002" s="3" t="n">
        <v>139.71352</v>
      </c>
      <c r="I2002" t="inlineStr">
        <is>
          <t>OSM実測</t>
        </is>
      </c>
      <c r="J2002" t="n">
        <v>100</v>
      </c>
      <c r="K2002" t="n">
        <v>95</v>
      </c>
      <c r="L2002" t="n">
        <v>-34</v>
      </c>
      <c r="O2002" t="inlineStr">
        <is>
          <t>不可 #2</t>
        </is>
      </c>
      <c r="P2002" t="inlineStr">
        <is>
          <t>有り</t>
        </is>
      </c>
      <c r="R2002" s="4">
        <f>IF(COUNT($M2002:$N2002)=0,"",IF(AND(IF($N2002&lt;&gt;"",$N2002,$M2002)&lt;=0,$O2002&lt;&gt;"可"),"警告",""))</f>
        <v/>
      </c>
      <c r="S2002" s="4">
        <f>IF(COUNT($M2002:$N2002)=0,0,IF(IF($N2002&lt;&gt;"",$N2002,$M2002)&gt;=スコアリング基準!$B$20,スコアリング基準!$C$20,IF(IF($N2002&lt;&gt;"",$N2002,$M2002)&gt;=スコアリング基準!$B$21,スコアリング基準!$C$21,IF(IF($N2002&lt;&gt;"",$N2002,$M2002)&gt;0,スコアリング基準!$C$22,0))))</f>
        <v/>
      </c>
      <c r="T2002" s="4">
        <f>IF($O2002="可",スコアリング基準!$C$23,0)</f>
        <v/>
      </c>
      <c r="U2002" s="4">
        <f>IF(OR(COUNT($K2002:$L2002)&lt;2,$K2002=0),0,IF(ABS($L2002)/$K2002&lt;=スコアリング基準!$B$24,スコアリング基準!$C$24,IF(ABS($L2002)/$K2002&lt;=スコアリング基準!$B$25,スコアリング基準!$C$25,IF(ABS($L2002)/$K2002&lt;=スコアリング基準!$B$26,スコアリング基準!$C$26,0))))</f>
        <v/>
      </c>
      <c r="V2002" s="4">
        <f>IF($P2002="なし",スコアリング基準!$C$27,0)</f>
        <v/>
      </c>
      <c r="W2002" s="4">
        <f>IF($F2002="",0,IF(ISNUMBER($F2002),IF($F2002&lt;=スコアリング基準!$B$28,スコアリング基準!$C$28,スコアリング基準!$C$29),0))</f>
        <v/>
      </c>
      <c r="X2002" s="4">
        <f>IFERROR(VLOOKUP($B2002,スコアリング基準!$A$36:$B$46,2,FALSE),0)</f>
        <v/>
      </c>
      <c r="Y2002" s="4">
        <f>SUM($S2002:$X2002)</f>
        <v/>
      </c>
      <c r="Z2002" s="4">
        <f>IF(COUNT($M2002:$N2002)=0,"データ無",IF($Y2002&gt;=スコアリング基準!$B$30,"S",IF($Y2002&gt;=スコアリング基準!$B$31,"A",IF($Y2002&gt;=スコアリング基準!$B$32,"B","C"))))</f>
        <v/>
      </c>
      <c r="AA2002">
        <f>IFERROR(INDEX(実績DB!$I$3:$I$104,MATCH($B2002&amp;$C2002,実績DB!$J$3:$J$104,0)),"")</f>
        <v/>
      </c>
    </row>
    <row r="2003">
      <c r="A2003" t="n">
        <v>2001</v>
      </c>
      <c r="B2003" t="inlineStr">
        <is>
          <t>東京</t>
        </is>
      </c>
      <c r="C2003" t="inlineStr">
        <is>
          <t>鴨川変電所</t>
        </is>
      </c>
      <c r="D2003" t="inlineStr">
        <is>
          <t>千葉県</t>
        </is>
      </c>
      <c r="E2003" t="n">
        <v>66</v>
      </c>
      <c r="G2003" s="3" t="n">
        <v>35.11082</v>
      </c>
      <c r="H2003" s="3" t="n">
        <v>140.09984</v>
      </c>
      <c r="I2003" t="inlineStr">
        <is>
          <t>OSM実測</t>
        </is>
      </c>
      <c r="J2003" t="n">
        <v>47</v>
      </c>
      <c r="K2003" t="n">
        <v>49</v>
      </c>
      <c r="L2003" t="n">
        <v>-44</v>
      </c>
      <c r="M2003" t="n">
        <v>5</v>
      </c>
      <c r="N2003" t="n">
        <v>0</v>
      </c>
      <c r="O2003" t="inlineStr">
        <is>
          <t>不可 #3</t>
        </is>
      </c>
      <c r="P2003" t="inlineStr">
        <is>
          <t>有り</t>
        </is>
      </c>
      <c r="R2003" s="4">
        <f>IF(COUNT($M2003:$N2003)=0,"",IF(AND(IF($N2003&lt;&gt;"",$N2003,$M2003)&lt;=0,$O2003&lt;&gt;"可"),"警告",""))</f>
        <v/>
      </c>
      <c r="S2003" s="4">
        <f>IF(COUNT($M2003:$N2003)=0,0,IF(IF($N2003&lt;&gt;"",$N2003,$M2003)&gt;=スコアリング基準!$B$20,スコアリング基準!$C$20,IF(IF($N2003&lt;&gt;"",$N2003,$M2003)&gt;=スコアリング基準!$B$21,スコアリング基準!$C$21,IF(IF($N2003&lt;&gt;"",$N2003,$M2003)&gt;0,スコアリング基準!$C$22,0))))</f>
        <v/>
      </c>
      <c r="T2003" s="4">
        <f>IF($O2003="可",スコアリング基準!$C$23,0)</f>
        <v/>
      </c>
      <c r="U2003" s="4">
        <f>IF(OR(COUNT($K2003:$L2003)&lt;2,$K2003=0),0,IF(ABS($L2003)/$K2003&lt;=スコアリング基準!$B$24,スコアリング基準!$C$24,IF(ABS($L2003)/$K2003&lt;=スコアリング基準!$B$25,スコアリング基準!$C$25,IF(ABS($L2003)/$K2003&lt;=スコアリング基準!$B$26,スコアリング基準!$C$26,0))))</f>
        <v/>
      </c>
      <c r="V2003" s="4">
        <f>IF($P2003="なし",スコアリング基準!$C$27,0)</f>
        <v/>
      </c>
      <c r="W2003" s="4">
        <f>IF($F2003="",0,IF(ISNUMBER($F2003),IF($F2003&lt;=スコアリング基準!$B$28,スコアリング基準!$C$28,スコアリング基準!$C$29),0))</f>
        <v/>
      </c>
      <c r="X2003" s="4">
        <f>IFERROR(VLOOKUP($B2003,スコアリング基準!$A$36:$B$46,2,FALSE),0)</f>
        <v/>
      </c>
      <c r="Y2003" s="4">
        <f>SUM($S2003:$X2003)</f>
        <v/>
      </c>
      <c r="Z2003" s="4">
        <f>IF(COUNT($M2003:$N2003)=0,"データ無",IF($Y2003&gt;=スコアリング基準!$B$30,"S",IF($Y2003&gt;=スコアリング基準!$B$31,"A",IF($Y2003&gt;=スコアリング基準!$B$32,"B","C"))))</f>
        <v/>
      </c>
      <c r="AA2003">
        <f>IFERROR(INDEX(実績DB!$I$3:$I$104,MATCH($B2003&amp;$C2003,実績DB!$J$3:$J$104,0)),"")</f>
        <v/>
      </c>
    </row>
    <row r="2004">
      <c r="A2004" t="n">
        <v>2002</v>
      </c>
      <c r="B2004" t="inlineStr">
        <is>
          <t>東京</t>
        </is>
      </c>
      <c r="C2004" t="inlineStr">
        <is>
          <t>鴨志田変電所</t>
        </is>
      </c>
      <c r="D2004" t="inlineStr">
        <is>
          <t>東京都</t>
        </is>
      </c>
      <c r="E2004" t="n">
        <v>66</v>
      </c>
      <c r="G2004" s="3" t="n">
        <v>35.558819</v>
      </c>
      <c r="H2004" s="3" t="n">
        <v>139.501558</v>
      </c>
      <c r="I2004" t="inlineStr">
        <is>
          <t>OSM実測</t>
        </is>
      </c>
      <c r="J2004" t="n">
        <v>57</v>
      </c>
      <c r="K2004" t="n">
        <v>59</v>
      </c>
      <c r="L2004" t="n">
        <v>-40</v>
      </c>
      <c r="M2004" t="n">
        <v>19</v>
      </c>
      <c r="N2004" t="n">
        <v>0</v>
      </c>
      <c r="O2004" t="inlineStr">
        <is>
          <t>不可 #3</t>
        </is>
      </c>
      <c r="P2004" t="inlineStr">
        <is>
          <t>有り</t>
        </is>
      </c>
      <c r="R2004" s="4">
        <f>IF(COUNT($M2004:$N2004)=0,"",IF(AND(IF($N2004&lt;&gt;"",$N2004,$M2004)&lt;=0,$O2004&lt;&gt;"可"),"警告",""))</f>
        <v/>
      </c>
      <c r="S2004" s="4">
        <f>IF(COUNT($M2004:$N2004)=0,0,IF(IF($N2004&lt;&gt;"",$N2004,$M2004)&gt;=スコアリング基準!$B$20,スコアリング基準!$C$20,IF(IF($N2004&lt;&gt;"",$N2004,$M2004)&gt;=スコアリング基準!$B$21,スコアリング基準!$C$21,IF(IF($N2004&lt;&gt;"",$N2004,$M2004)&gt;0,スコアリング基準!$C$22,0))))</f>
        <v/>
      </c>
      <c r="T2004" s="4">
        <f>IF($O2004="可",スコアリング基準!$C$23,0)</f>
        <v/>
      </c>
      <c r="U2004" s="4">
        <f>IF(OR(COUNT($K2004:$L2004)&lt;2,$K2004=0),0,IF(ABS($L2004)/$K2004&lt;=スコアリング基準!$B$24,スコアリング基準!$C$24,IF(ABS($L2004)/$K2004&lt;=スコアリング基準!$B$25,スコアリング基準!$C$25,IF(ABS($L2004)/$K2004&lt;=スコアリング基準!$B$26,スコアリング基準!$C$26,0))))</f>
        <v/>
      </c>
      <c r="V2004" s="4">
        <f>IF($P2004="なし",スコアリング基準!$C$27,0)</f>
        <v/>
      </c>
      <c r="W2004" s="4">
        <f>IF($F2004="",0,IF(ISNUMBER($F2004),IF($F2004&lt;=スコアリング基準!$B$28,スコアリング基準!$C$28,スコアリング基準!$C$29),0))</f>
        <v/>
      </c>
      <c r="X2004" s="4">
        <f>IFERROR(VLOOKUP($B2004,スコアリング基準!$A$36:$B$46,2,FALSE),0)</f>
        <v/>
      </c>
      <c r="Y2004" s="4">
        <f>SUM($S2004:$X2004)</f>
        <v/>
      </c>
      <c r="Z2004" s="4">
        <f>IF(COUNT($M2004:$N2004)=0,"データ無",IF($Y2004&gt;=スコアリング基準!$B$30,"S",IF($Y2004&gt;=スコアリング基準!$B$31,"A",IF($Y2004&gt;=スコアリング基準!$B$32,"B","C"))))</f>
        <v/>
      </c>
      <c r="AA2004">
        <f>IFERROR(INDEX(実績DB!$I$3:$I$104,MATCH($B2004&amp;$C2004,実績DB!$J$3:$J$104,0)),"")</f>
        <v/>
      </c>
    </row>
    <row r="2005">
      <c r="A2005" t="n">
        <v>2003</v>
      </c>
      <c r="B2005" t="inlineStr">
        <is>
          <t>東京</t>
        </is>
      </c>
      <c r="C2005" t="inlineStr">
        <is>
          <t>鴻巣変電所</t>
        </is>
      </c>
      <c r="D2005" t="inlineStr">
        <is>
          <t>埼玉県</t>
        </is>
      </c>
      <c r="E2005" t="n">
        <v>66</v>
      </c>
      <c r="G2005" s="3" t="n">
        <v>36.058767</v>
      </c>
      <c r="H2005" s="3" t="n">
        <v>139.521602</v>
      </c>
      <c r="I2005" t="inlineStr">
        <is>
          <t>OSM実測</t>
        </is>
      </c>
      <c r="J2005" t="n">
        <v>57</v>
      </c>
      <c r="K2005" t="n">
        <v>59</v>
      </c>
      <c r="L2005" t="n">
        <v>-40</v>
      </c>
      <c r="M2005" t="n">
        <v>19</v>
      </c>
      <c r="N2005" t="n">
        <v>0</v>
      </c>
      <c r="O2005" t="inlineStr">
        <is>
          <t>不可 #3</t>
        </is>
      </c>
      <c r="P2005" t="inlineStr">
        <is>
          <t>有り</t>
        </is>
      </c>
      <c r="R2005" s="4">
        <f>IF(COUNT($M2005:$N2005)=0,"",IF(AND(IF($N2005&lt;&gt;"",$N2005,$M2005)&lt;=0,$O2005&lt;&gt;"可"),"警告",""))</f>
        <v/>
      </c>
      <c r="S2005" s="4">
        <f>IF(COUNT($M2005:$N2005)=0,0,IF(IF($N2005&lt;&gt;"",$N2005,$M2005)&gt;=スコアリング基準!$B$20,スコアリング基準!$C$20,IF(IF($N2005&lt;&gt;"",$N2005,$M2005)&gt;=スコアリング基準!$B$21,スコアリング基準!$C$21,IF(IF($N2005&lt;&gt;"",$N2005,$M2005)&gt;0,スコアリング基準!$C$22,0))))</f>
        <v/>
      </c>
      <c r="T2005" s="4">
        <f>IF($O2005="可",スコアリング基準!$C$23,0)</f>
        <v/>
      </c>
      <c r="U2005" s="4">
        <f>IF(OR(COUNT($K2005:$L2005)&lt;2,$K2005=0),0,IF(ABS($L2005)/$K2005&lt;=スコアリング基準!$B$24,スコアリング基準!$C$24,IF(ABS($L2005)/$K2005&lt;=スコアリング基準!$B$25,スコアリング基準!$C$25,IF(ABS($L2005)/$K2005&lt;=スコアリング基準!$B$26,スコアリング基準!$C$26,0))))</f>
        <v/>
      </c>
      <c r="V2005" s="4">
        <f>IF($P2005="なし",スコアリング基準!$C$27,0)</f>
        <v/>
      </c>
      <c r="W2005" s="4">
        <f>IF($F2005="",0,IF(ISNUMBER($F2005),IF($F2005&lt;=スコアリング基準!$B$28,スコアリング基準!$C$28,スコアリング基準!$C$29),0))</f>
        <v/>
      </c>
      <c r="X2005" s="4">
        <f>IFERROR(VLOOKUP($B2005,スコアリング基準!$A$36:$B$46,2,FALSE),0)</f>
        <v/>
      </c>
      <c r="Y2005" s="4">
        <f>SUM($S2005:$X2005)</f>
        <v/>
      </c>
      <c r="Z2005" s="4">
        <f>IF(COUNT($M2005:$N2005)=0,"データ無",IF($Y2005&gt;=スコアリング基準!$B$30,"S",IF($Y2005&gt;=スコアリング基準!$B$31,"A",IF($Y2005&gt;=スコアリング基準!$B$32,"B","C"))))</f>
        <v/>
      </c>
      <c r="AA2005">
        <f>IFERROR(INDEX(実績DB!$I$3:$I$104,MATCH($B2005&amp;$C2005,実績DB!$J$3:$J$104,0)),"")</f>
        <v/>
      </c>
    </row>
    <row r="2006">
      <c r="A2006" t="n">
        <v>2004</v>
      </c>
      <c r="B2006" t="inlineStr">
        <is>
          <t>東京</t>
        </is>
      </c>
      <c r="C2006" t="inlineStr">
        <is>
          <t>鶴川変電所</t>
        </is>
      </c>
      <c r="D2006" t="inlineStr">
        <is>
          <t>東京都</t>
        </is>
      </c>
      <c r="E2006" t="n">
        <v>66</v>
      </c>
      <c r="G2006" s="3" t="n">
        <v>35.588969</v>
      </c>
      <c r="H2006" s="3" t="n">
        <v>139.456022</v>
      </c>
      <c r="I2006" t="inlineStr">
        <is>
          <t>OSM実測</t>
        </is>
      </c>
      <c r="J2006" t="n">
        <v>52</v>
      </c>
      <c r="K2006" t="n">
        <v>54</v>
      </c>
      <c r="L2006" t="n">
        <v>-40</v>
      </c>
      <c r="M2006" t="n">
        <v>14</v>
      </c>
      <c r="N2006" t="n">
        <v>0</v>
      </c>
      <c r="O2006" t="inlineStr">
        <is>
          <t>不可 #3</t>
        </is>
      </c>
      <c r="P2006" t="inlineStr">
        <is>
          <t>有り</t>
        </is>
      </c>
      <c r="R2006" s="4">
        <f>IF(COUNT($M2006:$N2006)=0,"",IF(AND(IF($N2006&lt;&gt;"",$N2006,$M2006)&lt;=0,$O2006&lt;&gt;"可"),"警告",""))</f>
        <v/>
      </c>
      <c r="S2006" s="4">
        <f>IF(COUNT($M2006:$N2006)=0,0,IF(IF($N2006&lt;&gt;"",$N2006,$M2006)&gt;=スコアリング基準!$B$20,スコアリング基準!$C$20,IF(IF($N2006&lt;&gt;"",$N2006,$M2006)&gt;=スコアリング基準!$B$21,スコアリング基準!$C$21,IF(IF($N2006&lt;&gt;"",$N2006,$M2006)&gt;0,スコアリング基準!$C$22,0))))</f>
        <v/>
      </c>
      <c r="T2006" s="4">
        <f>IF($O2006="可",スコアリング基準!$C$23,0)</f>
        <v/>
      </c>
      <c r="U2006" s="4">
        <f>IF(OR(COUNT($K2006:$L2006)&lt;2,$K2006=0),0,IF(ABS($L2006)/$K2006&lt;=スコアリング基準!$B$24,スコアリング基準!$C$24,IF(ABS($L2006)/$K2006&lt;=スコアリング基準!$B$25,スコアリング基準!$C$25,IF(ABS($L2006)/$K2006&lt;=スコアリング基準!$B$26,スコアリング基準!$C$26,0))))</f>
        <v/>
      </c>
      <c r="V2006" s="4">
        <f>IF($P2006="なし",スコアリング基準!$C$27,0)</f>
        <v/>
      </c>
      <c r="W2006" s="4">
        <f>IF($F2006="",0,IF(ISNUMBER($F2006),IF($F2006&lt;=スコアリング基準!$B$28,スコアリング基準!$C$28,スコアリング基準!$C$29),0))</f>
        <v/>
      </c>
      <c r="X2006" s="4">
        <f>IFERROR(VLOOKUP($B2006,スコアリング基準!$A$36:$B$46,2,FALSE),0)</f>
        <v/>
      </c>
      <c r="Y2006" s="4">
        <f>SUM($S2006:$X2006)</f>
        <v/>
      </c>
      <c r="Z2006" s="4">
        <f>IF(COUNT($M2006:$N2006)=0,"データ無",IF($Y2006&gt;=スコアリング基準!$B$30,"S",IF($Y2006&gt;=スコアリング基準!$B$31,"A",IF($Y2006&gt;=スコアリング基準!$B$32,"B","C"))))</f>
        <v/>
      </c>
      <c r="AA2006">
        <f>IFERROR(INDEX(実績DB!$I$3:$I$104,MATCH($B2006&amp;$C2006,実績DB!$J$3:$J$104,0)),"")</f>
        <v/>
      </c>
    </row>
    <row r="2007">
      <c r="A2007" t="n">
        <v>2005</v>
      </c>
      <c r="B2007" t="inlineStr">
        <is>
          <t>東京</t>
        </is>
      </c>
      <c r="C2007" t="inlineStr">
        <is>
          <t>鶴田変電所</t>
        </is>
      </c>
      <c r="D2007" t="inlineStr">
        <is>
          <t>栃木県</t>
        </is>
      </c>
      <c r="E2007" t="n">
        <v>66</v>
      </c>
      <c r="G2007" s="3" t="n">
        <v>36.545158</v>
      </c>
      <c r="H2007" s="3" t="n">
        <v>139.864923</v>
      </c>
      <c r="I2007" t="inlineStr">
        <is>
          <t>OSM実測</t>
        </is>
      </c>
      <c r="J2007" t="n">
        <v>42</v>
      </c>
      <c r="K2007" t="n">
        <v>44</v>
      </c>
      <c r="L2007" t="n">
        <v>-44</v>
      </c>
      <c r="M2007" t="n">
        <v>0</v>
      </c>
      <c r="N2007" t="n">
        <v>0</v>
      </c>
      <c r="O2007" t="inlineStr">
        <is>
          <t>不可 #3</t>
        </is>
      </c>
      <c r="P2007" t="inlineStr">
        <is>
          <t>有り</t>
        </is>
      </c>
      <c r="R2007" s="4">
        <f>IF(COUNT($M2007:$N2007)=0,"",IF(AND(IF($N2007&lt;&gt;"",$N2007,$M2007)&lt;=0,$O2007&lt;&gt;"可"),"警告",""))</f>
        <v/>
      </c>
      <c r="S2007" s="4">
        <f>IF(COUNT($M2007:$N2007)=0,0,IF(IF($N2007&lt;&gt;"",$N2007,$M2007)&gt;=スコアリング基準!$B$20,スコアリング基準!$C$20,IF(IF($N2007&lt;&gt;"",$N2007,$M2007)&gt;=スコアリング基準!$B$21,スコアリング基準!$C$21,IF(IF($N2007&lt;&gt;"",$N2007,$M2007)&gt;0,スコアリング基準!$C$22,0))))</f>
        <v/>
      </c>
      <c r="T2007" s="4">
        <f>IF($O2007="可",スコアリング基準!$C$23,0)</f>
        <v/>
      </c>
      <c r="U2007" s="4">
        <f>IF(OR(COUNT($K2007:$L2007)&lt;2,$K2007=0),0,IF(ABS($L2007)/$K2007&lt;=スコアリング基準!$B$24,スコアリング基準!$C$24,IF(ABS($L2007)/$K2007&lt;=スコアリング基準!$B$25,スコアリング基準!$C$25,IF(ABS($L2007)/$K2007&lt;=スコアリング基準!$B$26,スコアリング基準!$C$26,0))))</f>
        <v/>
      </c>
      <c r="V2007" s="4">
        <f>IF($P2007="なし",スコアリング基準!$C$27,0)</f>
        <v/>
      </c>
      <c r="W2007" s="4">
        <f>IF($F2007="",0,IF(ISNUMBER($F2007),IF($F2007&lt;=スコアリング基準!$B$28,スコアリング基準!$C$28,スコアリング基準!$C$29),0))</f>
        <v/>
      </c>
      <c r="X2007" s="4">
        <f>IFERROR(VLOOKUP($B2007,スコアリング基準!$A$36:$B$46,2,FALSE),0)</f>
        <v/>
      </c>
      <c r="Y2007" s="4">
        <f>SUM($S2007:$X2007)</f>
        <v/>
      </c>
      <c r="Z2007" s="4">
        <f>IF(COUNT($M2007:$N2007)=0,"データ無",IF($Y2007&gt;=スコアリング基準!$B$30,"S",IF($Y2007&gt;=スコアリング基準!$B$31,"A",IF($Y2007&gt;=スコアリング基準!$B$32,"B","C"))))</f>
        <v/>
      </c>
      <c r="AA2007">
        <f>IFERROR(INDEX(実績DB!$I$3:$I$104,MATCH($B2007&amp;$C2007,実績DB!$J$3:$J$104,0)),"")</f>
        <v/>
      </c>
    </row>
    <row r="2008">
      <c r="A2008" t="n">
        <v>2006</v>
      </c>
      <c r="B2008" t="inlineStr">
        <is>
          <t>東京</t>
        </is>
      </c>
      <c r="C2008" t="inlineStr">
        <is>
          <t>鷲宮変電所</t>
        </is>
      </c>
      <c r="D2008" t="inlineStr">
        <is>
          <t>埼玉県</t>
        </is>
      </c>
      <c r="E2008" t="n">
        <v>66</v>
      </c>
      <c r="G2008" s="3" t="n">
        <v>36.093992</v>
      </c>
      <c r="H2008" s="3" t="n">
        <v>139.673156</v>
      </c>
      <c r="I2008" t="inlineStr">
        <is>
          <t>OSM実測</t>
        </is>
      </c>
      <c r="J2008" t="n">
        <v>47</v>
      </c>
      <c r="K2008" t="n">
        <v>49</v>
      </c>
      <c r="L2008" t="n">
        <v>-35</v>
      </c>
      <c r="M2008" t="n">
        <v>14</v>
      </c>
      <c r="N2008" t="n">
        <v>0</v>
      </c>
      <c r="O2008" t="inlineStr">
        <is>
          <t>不可 #3</t>
        </is>
      </c>
      <c r="P2008" t="inlineStr">
        <is>
          <t>有り</t>
        </is>
      </c>
      <c r="R2008" s="4">
        <f>IF(COUNT($M2008:$N2008)=0,"",IF(AND(IF($N2008&lt;&gt;"",$N2008,$M2008)&lt;=0,$O2008&lt;&gt;"可"),"警告",""))</f>
        <v/>
      </c>
      <c r="S2008" s="4">
        <f>IF(COUNT($M2008:$N2008)=0,0,IF(IF($N2008&lt;&gt;"",$N2008,$M2008)&gt;=スコアリング基準!$B$20,スコアリング基準!$C$20,IF(IF($N2008&lt;&gt;"",$N2008,$M2008)&gt;=スコアリング基準!$B$21,スコアリング基準!$C$21,IF(IF($N2008&lt;&gt;"",$N2008,$M2008)&gt;0,スコアリング基準!$C$22,0))))</f>
        <v/>
      </c>
      <c r="T2008" s="4">
        <f>IF($O2008="可",スコアリング基準!$C$23,0)</f>
        <v/>
      </c>
      <c r="U2008" s="4">
        <f>IF(OR(COUNT($K2008:$L2008)&lt;2,$K2008=0),0,IF(ABS($L2008)/$K2008&lt;=スコアリング基準!$B$24,スコアリング基準!$C$24,IF(ABS($L2008)/$K2008&lt;=スコアリング基準!$B$25,スコアリング基準!$C$25,IF(ABS($L2008)/$K2008&lt;=スコアリング基準!$B$26,スコアリング基準!$C$26,0))))</f>
        <v/>
      </c>
      <c r="V2008" s="4">
        <f>IF($P2008="なし",スコアリング基準!$C$27,0)</f>
        <v/>
      </c>
      <c r="W2008" s="4">
        <f>IF($F2008="",0,IF(ISNUMBER($F2008),IF($F2008&lt;=スコアリング基準!$B$28,スコアリング基準!$C$28,スコアリング基準!$C$29),0))</f>
        <v/>
      </c>
      <c r="X2008" s="4">
        <f>IFERROR(VLOOKUP($B2008,スコアリング基準!$A$36:$B$46,2,FALSE),0)</f>
        <v/>
      </c>
      <c r="Y2008" s="4">
        <f>SUM($S2008:$X2008)</f>
        <v/>
      </c>
      <c r="Z2008" s="4">
        <f>IF(COUNT($M2008:$N2008)=0,"データ無",IF($Y2008&gt;=スコアリング基準!$B$30,"S",IF($Y2008&gt;=スコアリング基準!$B$31,"A",IF($Y2008&gt;=スコアリング基準!$B$32,"B","C"))))</f>
        <v/>
      </c>
      <c r="AA2008">
        <f>IFERROR(INDEX(実績DB!$I$3:$I$104,MATCH($B2008&amp;$C2008,実績DB!$J$3:$J$104,0)),"")</f>
        <v/>
      </c>
    </row>
    <row r="2009">
      <c r="A2009" t="n">
        <v>2007</v>
      </c>
      <c r="B2009" t="inlineStr">
        <is>
          <t>東京</t>
        </is>
      </c>
      <c r="C2009" t="inlineStr">
        <is>
          <t>鷺沼変電所</t>
        </is>
      </c>
      <c r="D2009" t="inlineStr">
        <is>
          <t>千葉県</t>
        </is>
      </c>
      <c r="E2009" t="n">
        <v>66</v>
      </c>
      <c r="G2009" s="3" t="n">
        <v>35.680182</v>
      </c>
      <c r="H2009" s="3" t="n">
        <v>140.028445</v>
      </c>
      <c r="I2009" t="inlineStr">
        <is>
          <t>OSM実測</t>
        </is>
      </c>
      <c r="J2009" t="n">
        <v>52</v>
      </c>
      <c r="K2009" t="n">
        <v>54</v>
      </c>
      <c r="L2009" t="n">
        <v>-40</v>
      </c>
      <c r="M2009" t="n">
        <v>14</v>
      </c>
      <c r="N2009" t="n">
        <v>0</v>
      </c>
      <c r="O2009" t="inlineStr">
        <is>
          <t>不可 #3</t>
        </is>
      </c>
      <c r="P2009" t="inlineStr">
        <is>
          <t>有り</t>
        </is>
      </c>
      <c r="R2009" s="4">
        <f>IF(COUNT($M2009:$N2009)=0,"",IF(AND(IF($N2009&lt;&gt;"",$N2009,$M2009)&lt;=0,$O2009&lt;&gt;"可"),"警告",""))</f>
        <v/>
      </c>
      <c r="S2009" s="4">
        <f>IF(COUNT($M2009:$N2009)=0,0,IF(IF($N2009&lt;&gt;"",$N2009,$M2009)&gt;=スコアリング基準!$B$20,スコアリング基準!$C$20,IF(IF($N2009&lt;&gt;"",$N2009,$M2009)&gt;=スコアリング基準!$B$21,スコアリング基準!$C$21,IF(IF($N2009&lt;&gt;"",$N2009,$M2009)&gt;0,スコアリング基準!$C$22,0))))</f>
        <v/>
      </c>
      <c r="T2009" s="4">
        <f>IF($O2009="可",スコアリング基準!$C$23,0)</f>
        <v/>
      </c>
      <c r="U2009" s="4">
        <f>IF(OR(COUNT($K2009:$L2009)&lt;2,$K2009=0),0,IF(ABS($L2009)/$K2009&lt;=スコアリング基準!$B$24,スコアリング基準!$C$24,IF(ABS($L2009)/$K2009&lt;=スコアリング基準!$B$25,スコアリング基準!$C$25,IF(ABS($L2009)/$K2009&lt;=スコアリング基準!$B$26,スコアリング基準!$C$26,0))))</f>
        <v/>
      </c>
      <c r="V2009" s="4">
        <f>IF($P2009="なし",スコアリング基準!$C$27,0)</f>
        <v/>
      </c>
      <c r="W2009" s="4">
        <f>IF($F2009="",0,IF(ISNUMBER($F2009),IF($F2009&lt;=スコアリング基準!$B$28,スコアリング基準!$C$28,スコアリング基準!$C$29),0))</f>
        <v/>
      </c>
      <c r="X2009" s="4">
        <f>IFERROR(VLOOKUP($B2009,スコアリング基準!$A$36:$B$46,2,FALSE),0)</f>
        <v/>
      </c>
      <c r="Y2009" s="4">
        <f>SUM($S2009:$X2009)</f>
        <v/>
      </c>
      <c r="Z2009" s="4">
        <f>IF(COUNT($M2009:$N2009)=0,"データ無",IF($Y2009&gt;=スコアリング基準!$B$30,"S",IF($Y2009&gt;=スコアリング基準!$B$31,"A",IF($Y2009&gt;=スコアリング基準!$B$32,"B","C"))))</f>
        <v/>
      </c>
      <c r="AA2009">
        <f>IFERROR(INDEX(実績DB!$I$3:$I$104,MATCH($B2009&amp;$C2009,実績DB!$J$3:$J$104,0)),"")</f>
        <v/>
      </c>
    </row>
    <row r="2010">
      <c r="A2010" t="n">
        <v>2008</v>
      </c>
      <c r="B2010" t="inlineStr">
        <is>
          <t>東京</t>
        </is>
      </c>
      <c r="C2010" t="inlineStr">
        <is>
          <t>鹿島田変電所</t>
        </is>
      </c>
      <c r="D2010" t="inlineStr">
        <is>
          <t>神奈川県</t>
        </is>
      </c>
      <c r="E2010" t="n">
        <v>66</v>
      </c>
      <c r="G2010" s="3" t="n">
        <v>35.551657</v>
      </c>
      <c r="H2010" s="3" t="n">
        <v>139.675728</v>
      </c>
      <c r="I2010" t="inlineStr">
        <is>
          <t>OSM実測</t>
        </is>
      </c>
      <c r="J2010" t="n">
        <v>52</v>
      </c>
      <c r="K2010" t="n">
        <v>54</v>
      </c>
      <c r="L2010" t="n">
        <v>-40</v>
      </c>
      <c r="M2010" t="n">
        <v>14</v>
      </c>
      <c r="N2010" t="n">
        <v>0</v>
      </c>
      <c r="O2010" t="inlineStr">
        <is>
          <t>不可 #3</t>
        </is>
      </c>
      <c r="P2010" t="inlineStr">
        <is>
          <t>有り</t>
        </is>
      </c>
      <c r="R2010" s="4">
        <f>IF(COUNT($M2010:$N2010)=0,"",IF(AND(IF($N2010&lt;&gt;"",$N2010,$M2010)&lt;=0,$O2010&lt;&gt;"可"),"警告",""))</f>
        <v/>
      </c>
      <c r="S2010" s="4">
        <f>IF(COUNT($M2010:$N2010)=0,0,IF(IF($N2010&lt;&gt;"",$N2010,$M2010)&gt;=スコアリング基準!$B$20,スコアリング基準!$C$20,IF(IF($N2010&lt;&gt;"",$N2010,$M2010)&gt;=スコアリング基準!$B$21,スコアリング基準!$C$21,IF(IF($N2010&lt;&gt;"",$N2010,$M2010)&gt;0,スコアリング基準!$C$22,0))))</f>
        <v/>
      </c>
      <c r="T2010" s="4">
        <f>IF($O2010="可",スコアリング基準!$C$23,0)</f>
        <v/>
      </c>
      <c r="U2010" s="4">
        <f>IF(OR(COUNT($K2010:$L2010)&lt;2,$K2010=0),0,IF(ABS($L2010)/$K2010&lt;=スコアリング基準!$B$24,スコアリング基準!$C$24,IF(ABS($L2010)/$K2010&lt;=スコアリング基準!$B$25,スコアリング基準!$C$25,IF(ABS($L2010)/$K2010&lt;=スコアリング基準!$B$26,スコアリング基準!$C$26,0))))</f>
        <v/>
      </c>
      <c r="V2010" s="4">
        <f>IF($P2010="なし",スコアリング基準!$C$27,0)</f>
        <v/>
      </c>
      <c r="W2010" s="4">
        <f>IF($F2010="",0,IF(ISNUMBER($F2010),IF($F2010&lt;=スコアリング基準!$B$28,スコアリング基準!$C$28,スコアリング基準!$C$29),0))</f>
        <v/>
      </c>
      <c r="X2010" s="4">
        <f>IFERROR(VLOOKUP($B2010,スコアリング基準!$A$36:$B$46,2,FALSE),0)</f>
        <v/>
      </c>
      <c r="Y2010" s="4">
        <f>SUM($S2010:$X2010)</f>
        <v/>
      </c>
      <c r="Z2010" s="4">
        <f>IF(COUNT($M2010:$N2010)=0,"データ無",IF($Y2010&gt;=スコアリング基準!$B$30,"S",IF($Y2010&gt;=スコアリング基準!$B$31,"A",IF($Y2010&gt;=スコアリング基準!$B$32,"B","C"))))</f>
        <v/>
      </c>
      <c r="AA2010">
        <f>IFERROR(INDEX(実績DB!$I$3:$I$104,MATCH($B2010&amp;$C2010,実績DB!$J$3:$J$104,0)),"")</f>
        <v/>
      </c>
    </row>
    <row r="2011">
      <c r="A2011" t="n">
        <v>2009</v>
      </c>
      <c r="B2011" t="inlineStr">
        <is>
          <t>東京</t>
        </is>
      </c>
      <c r="C2011" t="inlineStr">
        <is>
          <t>鹿沼変電所</t>
        </is>
      </c>
      <c r="D2011" t="inlineStr">
        <is>
          <t>栃木県</t>
        </is>
      </c>
      <c r="E2011" t="n">
        <v>66</v>
      </c>
      <c r="G2011" s="3" t="n">
        <v>36.567238</v>
      </c>
      <c r="H2011" s="3" t="n">
        <v>139.761365</v>
      </c>
      <c r="I2011" t="inlineStr">
        <is>
          <t>OSM実測</t>
        </is>
      </c>
      <c r="J2011" t="n">
        <v>47</v>
      </c>
      <c r="K2011" t="n">
        <v>49</v>
      </c>
      <c r="L2011" t="n">
        <v>-35</v>
      </c>
      <c r="M2011" t="n">
        <v>14</v>
      </c>
      <c r="N2011" t="n">
        <v>0</v>
      </c>
      <c r="O2011" t="inlineStr">
        <is>
          <t>不可 #3</t>
        </is>
      </c>
      <c r="P2011" t="inlineStr">
        <is>
          <t>有り</t>
        </is>
      </c>
      <c r="R2011" s="4">
        <f>IF(COUNT($M2011:$N2011)=0,"",IF(AND(IF($N2011&lt;&gt;"",$N2011,$M2011)&lt;=0,$O2011&lt;&gt;"可"),"警告",""))</f>
        <v/>
      </c>
      <c r="S2011" s="4">
        <f>IF(COUNT($M2011:$N2011)=0,0,IF(IF($N2011&lt;&gt;"",$N2011,$M2011)&gt;=スコアリング基準!$B$20,スコアリング基準!$C$20,IF(IF($N2011&lt;&gt;"",$N2011,$M2011)&gt;=スコアリング基準!$B$21,スコアリング基準!$C$21,IF(IF($N2011&lt;&gt;"",$N2011,$M2011)&gt;0,スコアリング基準!$C$22,0))))</f>
        <v/>
      </c>
      <c r="T2011" s="4">
        <f>IF($O2011="可",スコアリング基準!$C$23,0)</f>
        <v/>
      </c>
      <c r="U2011" s="4">
        <f>IF(OR(COUNT($K2011:$L2011)&lt;2,$K2011=0),0,IF(ABS($L2011)/$K2011&lt;=スコアリング基準!$B$24,スコアリング基準!$C$24,IF(ABS($L2011)/$K2011&lt;=スコアリング基準!$B$25,スコアリング基準!$C$25,IF(ABS($L2011)/$K2011&lt;=スコアリング基準!$B$26,スコアリング基準!$C$26,0))))</f>
        <v/>
      </c>
      <c r="V2011" s="4">
        <f>IF($P2011="なし",スコアリング基準!$C$27,0)</f>
        <v/>
      </c>
      <c r="W2011" s="4">
        <f>IF($F2011="",0,IF(ISNUMBER($F2011),IF($F2011&lt;=スコアリング基準!$B$28,スコアリング基準!$C$28,スコアリング基準!$C$29),0))</f>
        <v/>
      </c>
      <c r="X2011" s="4">
        <f>IFERROR(VLOOKUP($B2011,スコアリング基準!$A$36:$B$46,2,FALSE),0)</f>
        <v/>
      </c>
      <c r="Y2011" s="4">
        <f>SUM($S2011:$X2011)</f>
        <v/>
      </c>
      <c r="Z2011" s="4">
        <f>IF(COUNT($M2011:$N2011)=0,"データ無",IF($Y2011&gt;=スコアリング基準!$B$30,"S",IF($Y2011&gt;=スコアリング基準!$B$31,"A",IF($Y2011&gt;=スコアリング基準!$B$32,"B","C"))))</f>
        <v/>
      </c>
      <c r="AA2011">
        <f>IFERROR(INDEX(実績DB!$I$3:$I$104,MATCH($B2011&amp;$C2011,実績DB!$J$3:$J$104,0)),"")</f>
        <v/>
      </c>
    </row>
    <row r="2012">
      <c r="A2012" t="n">
        <v>2010</v>
      </c>
      <c r="B2012" t="inlineStr">
        <is>
          <t>東京</t>
        </is>
      </c>
      <c r="C2012" t="inlineStr">
        <is>
          <t>鹿浜変電所</t>
        </is>
      </c>
      <c r="D2012" t="inlineStr">
        <is>
          <t>埼玉県</t>
        </is>
      </c>
      <c r="E2012" t="n">
        <v>66</v>
      </c>
      <c r="G2012" s="3" t="n">
        <v>35.77319</v>
      </c>
      <c r="H2012" s="3" t="n">
        <v>139.740781</v>
      </c>
      <c r="I2012" t="inlineStr">
        <is>
          <t>OSM実測</t>
        </is>
      </c>
      <c r="J2012" t="n">
        <v>38</v>
      </c>
      <c r="K2012" t="n">
        <v>39</v>
      </c>
      <c r="L2012" t="n">
        <v>-20</v>
      </c>
      <c r="M2012" t="n">
        <v>19</v>
      </c>
      <c r="N2012" t="n">
        <v>0</v>
      </c>
      <c r="O2012" t="inlineStr">
        <is>
          <t>不可 #3</t>
        </is>
      </c>
      <c r="P2012" t="inlineStr">
        <is>
          <t>有り</t>
        </is>
      </c>
      <c r="R2012" s="4">
        <f>IF(COUNT($M2012:$N2012)=0,"",IF(AND(IF($N2012&lt;&gt;"",$N2012,$M2012)&lt;=0,$O2012&lt;&gt;"可"),"警告",""))</f>
        <v/>
      </c>
      <c r="S2012" s="4">
        <f>IF(COUNT($M2012:$N2012)=0,0,IF(IF($N2012&lt;&gt;"",$N2012,$M2012)&gt;=スコアリング基準!$B$20,スコアリング基準!$C$20,IF(IF($N2012&lt;&gt;"",$N2012,$M2012)&gt;=スコアリング基準!$B$21,スコアリング基準!$C$21,IF(IF($N2012&lt;&gt;"",$N2012,$M2012)&gt;0,スコアリング基準!$C$22,0))))</f>
        <v/>
      </c>
      <c r="T2012" s="4">
        <f>IF($O2012="可",スコアリング基準!$C$23,0)</f>
        <v/>
      </c>
      <c r="U2012" s="4">
        <f>IF(OR(COUNT($K2012:$L2012)&lt;2,$K2012=0),0,IF(ABS($L2012)/$K2012&lt;=スコアリング基準!$B$24,スコアリング基準!$C$24,IF(ABS($L2012)/$K2012&lt;=スコアリング基準!$B$25,スコアリング基準!$C$25,IF(ABS($L2012)/$K2012&lt;=スコアリング基準!$B$26,スコアリング基準!$C$26,0))))</f>
        <v/>
      </c>
      <c r="V2012" s="4">
        <f>IF($P2012="なし",スコアリング基準!$C$27,0)</f>
        <v/>
      </c>
      <c r="W2012" s="4">
        <f>IF($F2012="",0,IF(ISNUMBER($F2012),IF($F2012&lt;=スコアリング基準!$B$28,スコアリング基準!$C$28,スコアリング基準!$C$29),0))</f>
        <v/>
      </c>
      <c r="X2012" s="4">
        <f>IFERROR(VLOOKUP($B2012,スコアリング基準!$A$36:$B$46,2,FALSE),0)</f>
        <v/>
      </c>
      <c r="Y2012" s="4">
        <f>SUM($S2012:$X2012)</f>
        <v/>
      </c>
      <c r="Z2012" s="4">
        <f>IF(COUNT($M2012:$N2012)=0,"データ無",IF($Y2012&gt;=スコアリング基準!$B$30,"S",IF($Y2012&gt;=スコアリング基準!$B$31,"A",IF($Y2012&gt;=スコアリング基準!$B$32,"B","C"))))</f>
        <v/>
      </c>
      <c r="AA2012">
        <f>IFERROR(INDEX(実績DB!$I$3:$I$104,MATCH($B2012&amp;$C2012,実績DB!$J$3:$J$104,0)),"")</f>
        <v/>
      </c>
    </row>
    <row r="2013">
      <c r="A2013" t="n">
        <v>2011</v>
      </c>
      <c r="B2013" t="inlineStr">
        <is>
          <t>東京</t>
        </is>
      </c>
      <c r="C2013" t="inlineStr">
        <is>
          <t>鹿留変電所</t>
        </is>
      </c>
      <c r="D2013" t="inlineStr">
        <is>
          <t>山梨県</t>
        </is>
      </c>
      <c r="E2013" t="n">
        <v>66</v>
      </c>
      <c r="G2013" s="3" t="n">
        <v>35.529915</v>
      </c>
      <c r="H2013" s="3" t="n">
        <v>138.869246</v>
      </c>
      <c r="I2013" t="inlineStr">
        <is>
          <t>OSM実測</t>
        </is>
      </c>
      <c r="J2013" t="n">
        <v>19</v>
      </c>
      <c r="K2013" t="n">
        <v>19</v>
      </c>
      <c r="L2013" t="n">
        <v>-15</v>
      </c>
      <c r="M2013" t="n">
        <v>4</v>
      </c>
      <c r="N2013" t="n">
        <v>4</v>
      </c>
      <c r="O2013" t="inlineStr">
        <is>
          <t>不可 #3</t>
        </is>
      </c>
      <c r="P2013" t="inlineStr">
        <is>
          <t>なし</t>
        </is>
      </c>
      <c r="R2013" s="4">
        <f>IF(COUNT($M2013:$N2013)=0,"",IF(AND(IF($N2013&lt;&gt;"",$N2013,$M2013)&lt;=0,$O2013&lt;&gt;"可"),"警告",""))</f>
        <v/>
      </c>
      <c r="S2013" s="4">
        <f>IF(COUNT($M2013:$N2013)=0,0,IF(IF($N2013&lt;&gt;"",$N2013,$M2013)&gt;=スコアリング基準!$B$20,スコアリング基準!$C$20,IF(IF($N2013&lt;&gt;"",$N2013,$M2013)&gt;=スコアリング基準!$B$21,スコアリング基準!$C$21,IF(IF($N2013&lt;&gt;"",$N2013,$M2013)&gt;0,スコアリング基準!$C$22,0))))</f>
        <v/>
      </c>
      <c r="T2013" s="4">
        <f>IF($O2013="可",スコアリング基準!$C$23,0)</f>
        <v/>
      </c>
      <c r="U2013" s="4">
        <f>IF(OR(COUNT($K2013:$L2013)&lt;2,$K2013=0),0,IF(ABS($L2013)/$K2013&lt;=スコアリング基準!$B$24,スコアリング基準!$C$24,IF(ABS($L2013)/$K2013&lt;=スコアリング基準!$B$25,スコアリング基準!$C$25,IF(ABS($L2013)/$K2013&lt;=スコアリング基準!$B$26,スコアリング基準!$C$26,0))))</f>
        <v/>
      </c>
      <c r="V2013" s="4">
        <f>IF($P2013="なし",スコアリング基準!$C$27,0)</f>
        <v/>
      </c>
      <c r="W2013" s="4">
        <f>IF($F2013="",0,IF(ISNUMBER($F2013),IF($F2013&lt;=スコアリング基準!$B$28,スコアリング基準!$C$28,スコアリング基準!$C$29),0))</f>
        <v/>
      </c>
      <c r="X2013" s="4">
        <f>IFERROR(VLOOKUP($B2013,スコアリング基準!$A$36:$B$46,2,FALSE),0)</f>
        <v/>
      </c>
      <c r="Y2013" s="4">
        <f>SUM($S2013:$X2013)</f>
        <v/>
      </c>
      <c r="Z2013" s="4">
        <f>IF(COUNT($M2013:$N2013)=0,"データ無",IF($Y2013&gt;=スコアリング基準!$B$30,"S",IF($Y2013&gt;=スコアリング基準!$B$31,"A",IF($Y2013&gt;=スコアリング基準!$B$32,"B","C"))))</f>
        <v/>
      </c>
      <c r="AA2013">
        <f>IFERROR(INDEX(実績DB!$I$3:$I$104,MATCH($B2013&amp;$C2013,実績DB!$J$3:$J$104,0)),"")</f>
        <v/>
      </c>
    </row>
    <row r="2014">
      <c r="A2014" t="n">
        <v>2012</v>
      </c>
      <c r="B2014" t="inlineStr">
        <is>
          <t>東京</t>
        </is>
      </c>
      <c r="C2014" t="inlineStr">
        <is>
          <t>麦丸変電所</t>
        </is>
      </c>
      <c r="D2014" t="inlineStr">
        <is>
          <t>千葉県</t>
        </is>
      </c>
      <c r="E2014" t="n">
        <v>66</v>
      </c>
      <c r="G2014" s="3" t="n">
        <v>35.741474</v>
      </c>
      <c r="H2014" s="3" t="n">
        <v>140.108616</v>
      </c>
      <c r="I2014" t="inlineStr">
        <is>
          <t>OSM実測</t>
        </is>
      </c>
      <c r="J2014" t="n">
        <v>57</v>
      </c>
      <c r="K2014" t="n">
        <v>59</v>
      </c>
      <c r="L2014" t="n">
        <v>-45</v>
      </c>
      <c r="M2014" t="n">
        <v>14</v>
      </c>
      <c r="N2014" t="n">
        <v>0</v>
      </c>
      <c r="O2014" t="inlineStr">
        <is>
          <t>不可 #3</t>
        </is>
      </c>
      <c r="P2014" t="inlineStr">
        <is>
          <t>有り</t>
        </is>
      </c>
      <c r="R2014" s="4">
        <f>IF(COUNT($M2014:$N2014)=0,"",IF(AND(IF($N2014&lt;&gt;"",$N2014,$M2014)&lt;=0,$O2014&lt;&gt;"可"),"警告",""))</f>
        <v/>
      </c>
      <c r="S2014" s="4">
        <f>IF(COUNT($M2014:$N2014)=0,0,IF(IF($N2014&lt;&gt;"",$N2014,$M2014)&gt;=スコアリング基準!$B$20,スコアリング基準!$C$20,IF(IF($N2014&lt;&gt;"",$N2014,$M2014)&gt;=スコアリング基準!$B$21,スコアリング基準!$C$21,IF(IF($N2014&lt;&gt;"",$N2014,$M2014)&gt;0,スコアリング基準!$C$22,0))))</f>
        <v/>
      </c>
      <c r="T2014" s="4">
        <f>IF($O2014="可",スコアリング基準!$C$23,0)</f>
        <v/>
      </c>
      <c r="U2014" s="4">
        <f>IF(OR(COUNT($K2014:$L2014)&lt;2,$K2014=0),0,IF(ABS($L2014)/$K2014&lt;=スコアリング基準!$B$24,スコアリング基準!$C$24,IF(ABS($L2014)/$K2014&lt;=スコアリング基準!$B$25,スコアリング基準!$C$25,IF(ABS($L2014)/$K2014&lt;=スコアリング基準!$B$26,スコアリング基準!$C$26,0))))</f>
        <v/>
      </c>
      <c r="V2014" s="4">
        <f>IF($P2014="なし",スコアリング基準!$C$27,0)</f>
        <v/>
      </c>
      <c r="W2014" s="4">
        <f>IF($F2014="",0,IF(ISNUMBER($F2014),IF($F2014&lt;=スコアリング基準!$B$28,スコアリング基準!$C$28,スコアリング基準!$C$29),0))</f>
        <v/>
      </c>
      <c r="X2014" s="4">
        <f>IFERROR(VLOOKUP($B2014,スコアリング基準!$A$36:$B$46,2,FALSE),0)</f>
        <v/>
      </c>
      <c r="Y2014" s="4">
        <f>SUM($S2014:$X2014)</f>
        <v/>
      </c>
      <c r="Z2014" s="4">
        <f>IF(COUNT($M2014:$N2014)=0,"データ無",IF($Y2014&gt;=スコアリング基準!$B$30,"S",IF($Y2014&gt;=スコアリング基準!$B$31,"A",IF($Y2014&gt;=スコアリング基準!$B$32,"B","C"))))</f>
        <v/>
      </c>
      <c r="AA2014">
        <f>IFERROR(INDEX(実績DB!$I$3:$I$104,MATCH($B2014&amp;$C2014,実績DB!$J$3:$J$104,0)),"")</f>
        <v/>
      </c>
    </row>
    <row r="2015">
      <c r="A2015" t="n">
        <v>2013</v>
      </c>
      <c r="B2015" t="inlineStr">
        <is>
          <t>東京</t>
        </is>
      </c>
      <c r="C2015" t="inlineStr">
        <is>
          <t>麻生変電所</t>
        </is>
      </c>
      <c r="D2015" t="inlineStr">
        <is>
          <t>茨城県</t>
        </is>
      </c>
      <c r="E2015" t="n">
        <v>66</v>
      </c>
      <c r="G2015" s="3" t="n">
        <v>36.026492</v>
      </c>
      <c r="H2015" s="3" t="n">
        <v>140.506972</v>
      </c>
      <c r="I2015" t="inlineStr">
        <is>
          <t>OSM実測</t>
        </is>
      </c>
      <c r="J2015" t="n">
        <v>57</v>
      </c>
      <c r="K2015" t="n">
        <v>59</v>
      </c>
      <c r="L2015" t="n">
        <v>-59</v>
      </c>
      <c r="M2015" t="n">
        <v>0</v>
      </c>
      <c r="N2015" t="n">
        <v>0</v>
      </c>
      <c r="O2015" t="inlineStr">
        <is>
          <t>不可 #3</t>
        </is>
      </c>
      <c r="P2015" t="inlineStr">
        <is>
          <t>有り</t>
        </is>
      </c>
      <c r="R2015" s="4">
        <f>IF(COUNT($M2015:$N2015)=0,"",IF(AND(IF($N2015&lt;&gt;"",$N2015,$M2015)&lt;=0,$O2015&lt;&gt;"可"),"警告",""))</f>
        <v/>
      </c>
      <c r="S2015" s="4">
        <f>IF(COUNT($M2015:$N2015)=0,0,IF(IF($N2015&lt;&gt;"",$N2015,$M2015)&gt;=スコアリング基準!$B$20,スコアリング基準!$C$20,IF(IF($N2015&lt;&gt;"",$N2015,$M2015)&gt;=スコアリング基準!$B$21,スコアリング基準!$C$21,IF(IF($N2015&lt;&gt;"",$N2015,$M2015)&gt;0,スコアリング基準!$C$22,0))))</f>
        <v/>
      </c>
      <c r="T2015" s="4">
        <f>IF($O2015="可",スコアリング基準!$C$23,0)</f>
        <v/>
      </c>
      <c r="U2015" s="4">
        <f>IF(OR(COUNT($K2015:$L2015)&lt;2,$K2015=0),0,IF(ABS($L2015)/$K2015&lt;=スコアリング基準!$B$24,スコアリング基準!$C$24,IF(ABS($L2015)/$K2015&lt;=スコアリング基準!$B$25,スコアリング基準!$C$25,IF(ABS($L2015)/$K2015&lt;=スコアリング基準!$B$26,スコアリング基準!$C$26,0))))</f>
        <v/>
      </c>
      <c r="V2015" s="4">
        <f>IF($P2015="なし",スコアリング基準!$C$27,0)</f>
        <v/>
      </c>
      <c r="W2015" s="4">
        <f>IF($F2015="",0,IF(ISNUMBER($F2015),IF($F2015&lt;=スコアリング基準!$B$28,スコアリング基準!$C$28,スコアリング基準!$C$29),0))</f>
        <v/>
      </c>
      <c r="X2015" s="4">
        <f>IFERROR(VLOOKUP($B2015,スコアリング基準!$A$36:$B$46,2,FALSE),0)</f>
        <v/>
      </c>
      <c r="Y2015" s="4">
        <f>SUM($S2015:$X2015)</f>
        <v/>
      </c>
      <c r="Z2015" s="4">
        <f>IF(COUNT($M2015:$N2015)=0,"データ無",IF($Y2015&gt;=スコアリング基準!$B$30,"S",IF($Y2015&gt;=スコアリング基準!$B$31,"A",IF($Y2015&gt;=スコアリング基準!$B$32,"B","C"))))</f>
        <v/>
      </c>
      <c r="AA2015">
        <f>IFERROR(INDEX(実績DB!$I$3:$I$104,MATCH($B2015&amp;$C2015,実績DB!$J$3:$J$104,0)),"")</f>
        <v/>
      </c>
    </row>
    <row r="2016">
      <c r="A2016" t="n">
        <v>2014</v>
      </c>
      <c r="B2016" t="inlineStr">
        <is>
          <t>東京</t>
        </is>
      </c>
      <c r="C2016" t="inlineStr">
        <is>
          <t>黒磯変電所</t>
        </is>
      </c>
      <c r="D2016" t="inlineStr">
        <is>
          <t>栃木県</t>
        </is>
      </c>
      <c r="E2016" t="n">
        <v>66</v>
      </c>
      <c r="G2016" s="3" t="n">
        <v>36.966708</v>
      </c>
      <c r="H2016" s="3" t="n">
        <v>140.041613</v>
      </c>
      <c r="I2016" t="inlineStr">
        <is>
          <t>OSM実測</t>
        </is>
      </c>
      <c r="J2016" t="n">
        <v>47</v>
      </c>
      <c r="K2016" t="n">
        <v>49</v>
      </c>
      <c r="L2016" t="n">
        <v>-41</v>
      </c>
      <c r="M2016" t="n">
        <v>8</v>
      </c>
      <c r="N2016" t="n">
        <v>0</v>
      </c>
      <c r="O2016" t="inlineStr">
        <is>
          <t>不可 #3</t>
        </is>
      </c>
      <c r="P2016" t="inlineStr">
        <is>
          <t>有り</t>
        </is>
      </c>
      <c r="R2016" s="4">
        <f>IF(COUNT($M2016:$N2016)=0,"",IF(AND(IF($N2016&lt;&gt;"",$N2016,$M2016)&lt;=0,$O2016&lt;&gt;"可"),"警告",""))</f>
        <v/>
      </c>
      <c r="S2016" s="4">
        <f>IF(COUNT($M2016:$N2016)=0,0,IF(IF($N2016&lt;&gt;"",$N2016,$M2016)&gt;=スコアリング基準!$B$20,スコアリング基準!$C$20,IF(IF($N2016&lt;&gt;"",$N2016,$M2016)&gt;=スコアリング基準!$B$21,スコアリング基準!$C$21,IF(IF($N2016&lt;&gt;"",$N2016,$M2016)&gt;0,スコアリング基準!$C$22,0))))</f>
        <v/>
      </c>
      <c r="T2016" s="4">
        <f>IF($O2016="可",スコアリング基準!$C$23,0)</f>
        <v/>
      </c>
      <c r="U2016" s="4">
        <f>IF(OR(COUNT($K2016:$L2016)&lt;2,$K2016=0),0,IF(ABS($L2016)/$K2016&lt;=スコアリング基準!$B$24,スコアリング基準!$C$24,IF(ABS($L2016)/$K2016&lt;=スコアリング基準!$B$25,スコアリング基準!$C$25,IF(ABS($L2016)/$K2016&lt;=スコアリング基準!$B$26,スコアリング基準!$C$26,0))))</f>
        <v/>
      </c>
      <c r="V2016" s="4">
        <f>IF($P2016="なし",スコアリング基準!$C$27,0)</f>
        <v/>
      </c>
      <c r="W2016" s="4">
        <f>IF($F2016="",0,IF(ISNUMBER($F2016),IF($F2016&lt;=スコアリング基準!$B$28,スコアリング基準!$C$28,スコアリング基準!$C$29),0))</f>
        <v/>
      </c>
      <c r="X2016" s="4">
        <f>IFERROR(VLOOKUP($B2016,スコアリング基準!$A$36:$B$46,2,FALSE),0)</f>
        <v/>
      </c>
      <c r="Y2016" s="4">
        <f>SUM($S2016:$X2016)</f>
        <v/>
      </c>
      <c r="Z2016" s="4">
        <f>IF(COUNT($M2016:$N2016)=0,"データ無",IF($Y2016&gt;=スコアリング基準!$B$30,"S",IF($Y2016&gt;=スコアリング基準!$B$31,"A",IF($Y2016&gt;=スコアリング基準!$B$32,"B","C"))))</f>
        <v/>
      </c>
      <c r="AA2016">
        <f>IFERROR(INDEX(実績DB!$I$3:$I$104,MATCH($B2016&amp;$C2016,実績DB!$J$3:$J$104,0)),"")</f>
        <v/>
      </c>
    </row>
    <row r="2017">
      <c r="A2017" t="n">
        <v>2015</v>
      </c>
      <c r="B2017" t="inlineStr">
        <is>
          <t>東京</t>
        </is>
      </c>
      <c r="C2017" t="inlineStr">
        <is>
          <t>あざみ野変電所</t>
        </is>
      </c>
      <c r="D2017" t="inlineStr">
        <is>
          <t>東京都</t>
        </is>
      </c>
      <c r="G2017" s="3" t="n">
        <v>35.567975</v>
      </c>
      <c r="H2017" s="3" t="n">
        <v>139.561503</v>
      </c>
      <c r="I2017" t="inlineStr">
        <is>
          <t>OSM実測</t>
        </is>
      </c>
      <c r="J2017" t="n">
        <v>57</v>
      </c>
      <c r="K2017" t="n">
        <v>59</v>
      </c>
      <c r="L2017" t="n">
        <v>-40</v>
      </c>
      <c r="M2017" t="n">
        <v>19</v>
      </c>
      <c r="N2017" t="n">
        <v>0</v>
      </c>
      <c r="O2017" t="inlineStr">
        <is>
          <t>不可 #3</t>
        </is>
      </c>
      <c r="P2017" t="inlineStr">
        <is>
          <t>有り</t>
        </is>
      </c>
      <c r="R2017" s="4">
        <f>IF(COUNT($M2017:$N2017)=0,"",IF(AND(IF($N2017&lt;&gt;"",$N2017,$M2017)&lt;=0,$O2017&lt;&gt;"可"),"警告",""))</f>
        <v/>
      </c>
      <c r="S2017" s="4">
        <f>IF(COUNT($M2017:$N2017)=0,0,IF(IF($N2017&lt;&gt;"",$N2017,$M2017)&gt;=スコアリング基準!$B$20,スコアリング基準!$C$20,IF(IF($N2017&lt;&gt;"",$N2017,$M2017)&gt;=スコアリング基準!$B$21,スコアリング基準!$C$21,IF(IF($N2017&lt;&gt;"",$N2017,$M2017)&gt;0,スコアリング基準!$C$22,0))))</f>
        <v/>
      </c>
      <c r="T2017" s="4">
        <f>IF($O2017="可",スコアリング基準!$C$23,0)</f>
        <v/>
      </c>
      <c r="U2017" s="4">
        <f>IF(OR(COUNT($K2017:$L2017)&lt;2,$K2017=0),0,IF(ABS($L2017)/$K2017&lt;=スコアリング基準!$B$24,スコアリング基準!$C$24,IF(ABS($L2017)/$K2017&lt;=スコアリング基準!$B$25,スコアリング基準!$C$25,IF(ABS($L2017)/$K2017&lt;=スコアリング基準!$B$26,スコアリング基準!$C$26,0))))</f>
        <v/>
      </c>
      <c r="V2017" s="4">
        <f>IF($P2017="なし",スコアリング基準!$C$27,0)</f>
        <v/>
      </c>
      <c r="W2017" s="4">
        <f>IF($F2017="",0,IF(ISNUMBER($F2017),IF($F2017&lt;=スコアリング基準!$B$28,スコアリング基準!$C$28,スコアリング基準!$C$29),0))</f>
        <v/>
      </c>
      <c r="X2017" s="4">
        <f>IFERROR(VLOOKUP($B2017,スコアリング基準!$A$36:$B$46,2,FALSE),0)</f>
        <v/>
      </c>
      <c r="Y2017" s="4">
        <f>SUM($S2017:$X2017)</f>
        <v/>
      </c>
      <c r="Z2017" s="4">
        <f>IF(COUNT($M2017:$N2017)=0,"データ無",IF($Y2017&gt;=スコアリング基準!$B$30,"S",IF($Y2017&gt;=スコアリング基準!$B$31,"A",IF($Y2017&gt;=スコアリング基準!$B$32,"B","C"))))</f>
        <v/>
      </c>
      <c r="AA2017">
        <f>IFERROR(INDEX(実績DB!$I$3:$I$104,MATCH($B2017&amp;$C2017,実績DB!$J$3:$J$104,0)),"")</f>
        <v/>
      </c>
    </row>
    <row r="2018">
      <c r="A2018" t="n">
        <v>2016</v>
      </c>
      <c r="B2018" t="inlineStr">
        <is>
          <t>東京</t>
        </is>
      </c>
      <c r="C2018" t="inlineStr">
        <is>
          <t>エーアイシーテック変電所</t>
        </is>
      </c>
      <c r="D2018" t="inlineStr">
        <is>
          <t>栃木県</t>
        </is>
      </c>
      <c r="G2018" s="3" t="n">
        <v>36.374446</v>
      </c>
      <c r="H2018" s="3" t="n">
        <v>139.962074</v>
      </c>
      <c r="I2018" t="inlineStr">
        <is>
          <t>OSM実測</t>
        </is>
      </c>
      <c r="R2018" s="4">
        <f>IF(COUNT($M2018:$N2018)=0,"",IF(AND(IF($N2018&lt;&gt;"",$N2018,$M2018)&lt;=0,$O2018&lt;&gt;"可"),"警告",""))</f>
        <v/>
      </c>
      <c r="S2018" s="4">
        <f>IF(COUNT($M2018:$N2018)=0,0,IF(IF($N2018&lt;&gt;"",$N2018,$M2018)&gt;=スコアリング基準!$B$20,スコアリング基準!$C$20,IF(IF($N2018&lt;&gt;"",$N2018,$M2018)&gt;=スコアリング基準!$B$21,スコアリング基準!$C$21,IF(IF($N2018&lt;&gt;"",$N2018,$M2018)&gt;0,スコアリング基準!$C$22,0))))</f>
        <v/>
      </c>
      <c r="T2018" s="4">
        <f>IF($O2018="可",スコアリング基準!$C$23,0)</f>
        <v/>
      </c>
      <c r="U2018" s="4">
        <f>IF(OR(COUNT($K2018:$L2018)&lt;2,$K2018=0),0,IF(ABS($L2018)/$K2018&lt;=スコアリング基準!$B$24,スコアリング基準!$C$24,IF(ABS($L2018)/$K2018&lt;=スコアリング基準!$B$25,スコアリング基準!$C$25,IF(ABS($L2018)/$K2018&lt;=スコアリング基準!$B$26,スコアリング基準!$C$26,0))))</f>
        <v/>
      </c>
      <c r="V2018" s="4">
        <f>IF($P2018="なし",スコアリング基準!$C$27,0)</f>
        <v/>
      </c>
      <c r="W2018" s="4">
        <f>IF($F2018="",0,IF(ISNUMBER($F2018),IF($F2018&lt;=スコアリング基準!$B$28,スコアリング基準!$C$28,スコアリング基準!$C$29),0))</f>
        <v/>
      </c>
      <c r="X2018" s="4">
        <f>IFERROR(VLOOKUP($B2018,スコアリング基準!$A$36:$B$46,2,FALSE),0)</f>
        <v/>
      </c>
      <c r="Y2018" s="4">
        <f>SUM($S2018:$X2018)</f>
        <v/>
      </c>
      <c r="Z2018" s="4">
        <f>IF(COUNT($M2018:$N2018)=0,"データ無",IF($Y2018&gt;=スコアリング基準!$B$30,"S",IF($Y2018&gt;=スコアリング基準!$B$31,"A",IF($Y2018&gt;=スコアリング基準!$B$32,"B","C"))))</f>
        <v/>
      </c>
      <c r="AA2018">
        <f>IFERROR(INDEX(実績DB!$I$3:$I$104,MATCH($B2018&amp;$C2018,実績DB!$J$3:$J$104,0)),"")</f>
        <v/>
      </c>
    </row>
    <row r="2019">
      <c r="A2019" t="n">
        <v>2017</v>
      </c>
      <c r="B2019" t="inlineStr">
        <is>
          <t>東京</t>
        </is>
      </c>
      <c r="C2019" t="inlineStr">
        <is>
          <t>三田変電所</t>
        </is>
      </c>
      <c r="D2019" t="inlineStr">
        <is>
          <t>神奈川県</t>
        </is>
      </c>
      <c r="G2019" s="3" t="n">
        <v>35.491315</v>
      </c>
      <c r="H2019" s="3" t="n">
        <v>139.340302</v>
      </c>
      <c r="I2019" t="inlineStr">
        <is>
          <t>OSM実測</t>
        </is>
      </c>
      <c r="J2019" t="n">
        <v>57</v>
      </c>
      <c r="K2019" t="n">
        <v>59</v>
      </c>
      <c r="L2019" t="n">
        <v>-41</v>
      </c>
      <c r="M2019" t="n">
        <v>18</v>
      </c>
      <c r="N2019" t="n">
        <v>18</v>
      </c>
      <c r="O2019" t="inlineStr">
        <is>
          <t>不可 #3</t>
        </is>
      </c>
      <c r="P2019" t="inlineStr">
        <is>
          <t>なし</t>
        </is>
      </c>
      <c r="R2019" s="4">
        <f>IF(COUNT($M2019:$N2019)=0,"",IF(AND(IF($N2019&lt;&gt;"",$N2019,$M2019)&lt;=0,$O2019&lt;&gt;"可"),"警告",""))</f>
        <v/>
      </c>
      <c r="S2019" s="4">
        <f>IF(COUNT($M2019:$N2019)=0,0,IF(IF($N2019&lt;&gt;"",$N2019,$M2019)&gt;=スコアリング基準!$B$20,スコアリング基準!$C$20,IF(IF($N2019&lt;&gt;"",$N2019,$M2019)&gt;=スコアリング基準!$B$21,スコアリング基準!$C$21,IF(IF($N2019&lt;&gt;"",$N2019,$M2019)&gt;0,スコアリング基準!$C$22,0))))</f>
        <v/>
      </c>
      <c r="T2019" s="4">
        <f>IF($O2019="可",スコアリング基準!$C$23,0)</f>
        <v/>
      </c>
      <c r="U2019" s="4">
        <f>IF(OR(COUNT($K2019:$L2019)&lt;2,$K2019=0),0,IF(ABS($L2019)/$K2019&lt;=スコアリング基準!$B$24,スコアリング基準!$C$24,IF(ABS($L2019)/$K2019&lt;=スコアリング基準!$B$25,スコアリング基準!$C$25,IF(ABS($L2019)/$K2019&lt;=スコアリング基準!$B$26,スコアリング基準!$C$26,0))))</f>
        <v/>
      </c>
      <c r="V2019" s="4">
        <f>IF($P2019="なし",スコアリング基準!$C$27,0)</f>
        <v/>
      </c>
      <c r="W2019" s="4">
        <f>IF($F2019="",0,IF(ISNUMBER($F2019),IF($F2019&lt;=スコアリング基準!$B$28,スコアリング基準!$C$28,スコアリング基準!$C$29),0))</f>
        <v/>
      </c>
      <c r="X2019" s="4">
        <f>IFERROR(VLOOKUP($B2019,スコアリング基準!$A$36:$B$46,2,FALSE),0)</f>
        <v/>
      </c>
      <c r="Y2019" s="4">
        <f>SUM($S2019:$X2019)</f>
        <v/>
      </c>
      <c r="Z2019" s="4">
        <f>IF(COUNT($M2019:$N2019)=0,"データ無",IF($Y2019&gt;=スコアリング基準!$B$30,"S",IF($Y2019&gt;=スコアリング基準!$B$31,"A",IF($Y2019&gt;=スコアリング基準!$B$32,"B","C"))))</f>
        <v/>
      </c>
      <c r="AA2019">
        <f>IFERROR(INDEX(実績DB!$I$3:$I$104,MATCH($B2019&amp;$C2019,実績DB!$J$3:$J$104,0)),"")</f>
        <v/>
      </c>
    </row>
    <row r="2020">
      <c r="A2020" t="n">
        <v>2018</v>
      </c>
      <c r="B2020" t="inlineStr">
        <is>
          <t>東京</t>
        </is>
      </c>
      <c r="C2020" t="inlineStr">
        <is>
          <t>中津変電所</t>
        </is>
      </c>
      <c r="D2020" t="inlineStr">
        <is>
          <t>神奈川県</t>
        </is>
      </c>
      <c r="G2020" s="3" t="n">
        <v>35.516945</v>
      </c>
      <c r="H2020" s="3" t="n">
        <v>139.343248</v>
      </c>
      <c r="I2020" t="inlineStr">
        <is>
          <t>OSM実測</t>
        </is>
      </c>
      <c r="J2020" t="n">
        <v>76</v>
      </c>
      <c r="K2020" t="n">
        <v>79</v>
      </c>
      <c r="L2020" t="n">
        <v>-60</v>
      </c>
      <c r="M2020" t="n">
        <v>19</v>
      </c>
      <c r="N2020" t="n">
        <v>19</v>
      </c>
      <c r="O2020" t="inlineStr">
        <is>
          <t>不可 #3</t>
        </is>
      </c>
      <c r="P2020" t="inlineStr">
        <is>
          <t>なし</t>
        </is>
      </c>
      <c r="R2020" s="4">
        <f>IF(COUNT($M2020:$N2020)=0,"",IF(AND(IF($N2020&lt;&gt;"",$N2020,$M2020)&lt;=0,$O2020&lt;&gt;"可"),"警告",""))</f>
        <v/>
      </c>
      <c r="S2020" s="4">
        <f>IF(COUNT($M2020:$N2020)=0,0,IF(IF($N2020&lt;&gt;"",$N2020,$M2020)&gt;=スコアリング基準!$B$20,スコアリング基準!$C$20,IF(IF($N2020&lt;&gt;"",$N2020,$M2020)&gt;=スコアリング基準!$B$21,スコアリング基準!$C$21,IF(IF($N2020&lt;&gt;"",$N2020,$M2020)&gt;0,スコアリング基準!$C$22,0))))</f>
        <v/>
      </c>
      <c r="T2020" s="4">
        <f>IF($O2020="可",スコアリング基準!$C$23,0)</f>
        <v/>
      </c>
      <c r="U2020" s="4">
        <f>IF(OR(COUNT($K2020:$L2020)&lt;2,$K2020=0),0,IF(ABS($L2020)/$K2020&lt;=スコアリング基準!$B$24,スコアリング基準!$C$24,IF(ABS($L2020)/$K2020&lt;=スコアリング基準!$B$25,スコアリング基準!$C$25,IF(ABS($L2020)/$K2020&lt;=スコアリング基準!$B$26,スコアリング基準!$C$26,0))))</f>
        <v/>
      </c>
      <c r="V2020" s="4">
        <f>IF($P2020="なし",スコアリング基準!$C$27,0)</f>
        <v/>
      </c>
      <c r="W2020" s="4">
        <f>IF($F2020="",0,IF(ISNUMBER($F2020),IF($F2020&lt;=スコアリング基準!$B$28,スコアリング基準!$C$28,スコアリング基準!$C$29),0))</f>
        <v/>
      </c>
      <c r="X2020" s="4">
        <f>IFERROR(VLOOKUP($B2020,スコアリング基準!$A$36:$B$46,2,FALSE),0)</f>
        <v/>
      </c>
      <c r="Y2020" s="4">
        <f>SUM($S2020:$X2020)</f>
        <v/>
      </c>
      <c r="Z2020" s="4">
        <f>IF(COUNT($M2020:$N2020)=0,"データ無",IF($Y2020&gt;=スコアリング基準!$B$30,"S",IF($Y2020&gt;=スコアリング基準!$B$31,"A",IF($Y2020&gt;=スコアリング基準!$B$32,"B","C"))))</f>
        <v/>
      </c>
      <c r="AA2020">
        <f>IFERROR(INDEX(実績DB!$I$3:$I$104,MATCH($B2020&amp;$C2020,実績DB!$J$3:$J$104,0)),"")</f>
        <v/>
      </c>
    </row>
    <row r="2021">
      <c r="A2021" t="n">
        <v>2019</v>
      </c>
      <c r="B2021" t="inlineStr">
        <is>
          <t>東京</t>
        </is>
      </c>
      <c r="C2021" t="inlineStr">
        <is>
          <t>京換 39号</t>
        </is>
      </c>
      <c r="D2021" t="inlineStr">
        <is>
          <t>神奈川県</t>
        </is>
      </c>
      <c r="G2021" s="3" t="n">
        <v>35.464913</v>
      </c>
      <c r="H2021" s="3" t="n">
        <v>139.55768</v>
      </c>
      <c r="I2021" t="inlineStr">
        <is>
          <t>OSM実測</t>
        </is>
      </c>
      <c r="R2021" s="4">
        <f>IF(COUNT($M2021:$N2021)=0,"",IF(AND(IF($N2021&lt;&gt;"",$N2021,$M2021)&lt;=0,$O2021&lt;&gt;"可"),"警告",""))</f>
        <v/>
      </c>
      <c r="S2021" s="4">
        <f>IF(COUNT($M2021:$N2021)=0,0,IF(IF($N2021&lt;&gt;"",$N2021,$M2021)&gt;=スコアリング基準!$B$20,スコアリング基準!$C$20,IF(IF($N2021&lt;&gt;"",$N2021,$M2021)&gt;=スコアリング基準!$B$21,スコアリング基準!$C$21,IF(IF($N2021&lt;&gt;"",$N2021,$M2021)&gt;0,スコアリング基準!$C$22,0))))</f>
        <v/>
      </c>
      <c r="T2021" s="4">
        <f>IF($O2021="可",スコアリング基準!$C$23,0)</f>
        <v/>
      </c>
      <c r="U2021" s="4">
        <f>IF(OR(COUNT($K2021:$L2021)&lt;2,$K2021=0),0,IF(ABS($L2021)/$K2021&lt;=スコアリング基準!$B$24,スコアリング基準!$C$24,IF(ABS($L2021)/$K2021&lt;=スコアリング基準!$B$25,スコアリング基準!$C$25,IF(ABS($L2021)/$K2021&lt;=スコアリング基準!$B$26,スコアリング基準!$C$26,0))))</f>
        <v/>
      </c>
      <c r="V2021" s="4">
        <f>IF($P2021="なし",スコアリング基準!$C$27,0)</f>
        <v/>
      </c>
      <c r="W2021" s="4">
        <f>IF($F2021="",0,IF(ISNUMBER($F2021),IF($F2021&lt;=スコアリング基準!$B$28,スコアリング基準!$C$28,スコアリング基準!$C$29),0))</f>
        <v/>
      </c>
      <c r="X2021" s="4">
        <f>IFERROR(VLOOKUP($B2021,スコアリング基準!$A$36:$B$46,2,FALSE),0)</f>
        <v/>
      </c>
      <c r="Y2021" s="4">
        <f>SUM($S2021:$X2021)</f>
        <v/>
      </c>
      <c r="Z2021" s="4">
        <f>IF(COUNT($M2021:$N2021)=0,"データ無",IF($Y2021&gt;=スコアリング基準!$B$30,"S",IF($Y2021&gt;=スコアリング基準!$B$31,"A",IF($Y2021&gt;=スコアリング基準!$B$32,"B","C"))))</f>
        <v/>
      </c>
      <c r="AA2021">
        <f>IFERROR(INDEX(実績DB!$I$3:$I$104,MATCH($B2021&amp;$C2021,実績DB!$J$3:$J$104,0)),"")</f>
        <v/>
      </c>
    </row>
    <row r="2022">
      <c r="A2022" t="n">
        <v>2020</v>
      </c>
      <c r="B2022" t="inlineStr">
        <is>
          <t>東京</t>
        </is>
      </c>
      <c r="C2022" t="inlineStr">
        <is>
          <t>北与野変電所</t>
        </is>
      </c>
      <c r="D2022" t="inlineStr">
        <is>
          <t>埼玉県</t>
        </is>
      </c>
      <c r="G2022" s="3" t="n">
        <v>35.888624</v>
      </c>
      <c r="H2022" s="3" t="n">
        <v>139.615843</v>
      </c>
      <c r="I2022" t="inlineStr">
        <is>
          <t>OSM実測</t>
        </is>
      </c>
      <c r="J2022" t="n">
        <v>600</v>
      </c>
      <c r="K2022" t="n">
        <v>342</v>
      </c>
      <c r="L2022" t="n">
        <v>102</v>
      </c>
      <c r="O2022" t="inlineStr">
        <is>
          <t>可</t>
        </is>
      </c>
      <c r="P2022" t="inlineStr">
        <is>
          <t>なし</t>
        </is>
      </c>
      <c r="R2022" s="4">
        <f>IF(COUNT($M2022:$N2022)=0,"",IF(AND(IF($N2022&lt;&gt;"",$N2022,$M2022)&lt;=0,$O2022&lt;&gt;"可"),"警告",""))</f>
        <v/>
      </c>
      <c r="S2022" s="4">
        <f>IF(COUNT($M2022:$N2022)=0,0,IF(IF($N2022&lt;&gt;"",$N2022,$M2022)&gt;=スコアリング基準!$B$20,スコアリング基準!$C$20,IF(IF($N2022&lt;&gt;"",$N2022,$M2022)&gt;=スコアリング基準!$B$21,スコアリング基準!$C$21,IF(IF($N2022&lt;&gt;"",$N2022,$M2022)&gt;0,スコアリング基準!$C$22,0))))</f>
        <v/>
      </c>
      <c r="T2022" s="4">
        <f>IF($O2022="可",スコアリング基準!$C$23,0)</f>
        <v/>
      </c>
      <c r="U2022" s="4">
        <f>IF(OR(COUNT($K2022:$L2022)&lt;2,$K2022=0),0,IF(ABS($L2022)/$K2022&lt;=スコアリング基準!$B$24,スコアリング基準!$C$24,IF(ABS($L2022)/$K2022&lt;=スコアリング基準!$B$25,スコアリング基準!$C$25,IF(ABS($L2022)/$K2022&lt;=スコアリング基準!$B$26,スコアリング基準!$C$26,0))))</f>
        <v/>
      </c>
      <c r="V2022" s="4">
        <f>IF($P2022="なし",スコアリング基準!$C$27,0)</f>
        <v/>
      </c>
      <c r="W2022" s="4">
        <f>IF($F2022="",0,IF(ISNUMBER($F2022),IF($F2022&lt;=スコアリング基準!$B$28,スコアリング基準!$C$28,スコアリング基準!$C$29),0))</f>
        <v/>
      </c>
      <c r="X2022" s="4">
        <f>IFERROR(VLOOKUP($B2022,スコアリング基準!$A$36:$B$46,2,FALSE),0)</f>
        <v/>
      </c>
      <c r="Y2022" s="4">
        <f>SUM($S2022:$X2022)</f>
        <v/>
      </c>
      <c r="Z2022" s="4">
        <f>IF(COUNT($M2022:$N2022)=0,"データ無",IF($Y2022&gt;=スコアリング基準!$B$30,"S",IF($Y2022&gt;=スコアリング基準!$B$31,"A",IF($Y2022&gt;=スコアリング基準!$B$32,"B","C"))))</f>
        <v/>
      </c>
      <c r="AA2022">
        <f>IFERROR(INDEX(実績DB!$I$3:$I$104,MATCH($B2022&amp;$C2022,実績DB!$J$3:$J$104,0)),"")</f>
        <v/>
      </c>
    </row>
    <row r="2023">
      <c r="A2023" t="n">
        <v>2021</v>
      </c>
      <c r="B2023" t="inlineStr">
        <is>
          <t>東京</t>
        </is>
      </c>
      <c r="C2023" t="inlineStr">
        <is>
          <t>北坂戸変電所</t>
        </is>
      </c>
      <c r="D2023" t="inlineStr">
        <is>
          <t>埼玉県</t>
        </is>
      </c>
      <c r="G2023" s="3" t="n">
        <v>35.97273</v>
      </c>
      <c r="H2023" s="3" t="n">
        <v>139.414086</v>
      </c>
      <c r="I2023" t="inlineStr">
        <is>
          <t>OSM実測</t>
        </is>
      </c>
      <c r="J2023" t="n">
        <v>57</v>
      </c>
      <c r="K2023" t="n">
        <v>59</v>
      </c>
      <c r="L2023" t="n">
        <v>-40</v>
      </c>
      <c r="M2023" t="n">
        <v>19</v>
      </c>
      <c r="N2023" t="n">
        <v>19</v>
      </c>
      <c r="O2023" t="inlineStr">
        <is>
          <t>不可 #3</t>
        </is>
      </c>
      <c r="P2023" t="inlineStr">
        <is>
          <t>なし</t>
        </is>
      </c>
      <c r="R2023" s="4">
        <f>IF(COUNT($M2023:$N2023)=0,"",IF(AND(IF($N2023&lt;&gt;"",$N2023,$M2023)&lt;=0,$O2023&lt;&gt;"可"),"警告",""))</f>
        <v/>
      </c>
      <c r="S2023" s="4">
        <f>IF(COUNT($M2023:$N2023)=0,0,IF(IF($N2023&lt;&gt;"",$N2023,$M2023)&gt;=スコアリング基準!$B$20,スコアリング基準!$C$20,IF(IF($N2023&lt;&gt;"",$N2023,$M2023)&gt;=スコアリング基準!$B$21,スコアリング基準!$C$21,IF(IF($N2023&lt;&gt;"",$N2023,$M2023)&gt;0,スコアリング基準!$C$22,0))))</f>
        <v/>
      </c>
      <c r="T2023" s="4">
        <f>IF($O2023="可",スコアリング基準!$C$23,0)</f>
        <v/>
      </c>
      <c r="U2023" s="4">
        <f>IF(OR(COUNT($K2023:$L2023)&lt;2,$K2023=0),0,IF(ABS($L2023)/$K2023&lt;=スコアリング基準!$B$24,スコアリング基準!$C$24,IF(ABS($L2023)/$K2023&lt;=スコアリング基準!$B$25,スコアリング基準!$C$25,IF(ABS($L2023)/$K2023&lt;=スコアリング基準!$B$26,スコアリング基準!$C$26,0))))</f>
        <v/>
      </c>
      <c r="V2023" s="4">
        <f>IF($P2023="なし",スコアリング基準!$C$27,0)</f>
        <v/>
      </c>
      <c r="W2023" s="4">
        <f>IF($F2023="",0,IF(ISNUMBER($F2023),IF($F2023&lt;=スコアリング基準!$B$28,スコアリング基準!$C$28,スコアリング基準!$C$29),0))</f>
        <v/>
      </c>
      <c r="X2023" s="4">
        <f>IFERROR(VLOOKUP($B2023,スコアリング基準!$A$36:$B$46,2,FALSE),0)</f>
        <v/>
      </c>
      <c r="Y2023" s="4">
        <f>SUM($S2023:$X2023)</f>
        <v/>
      </c>
      <c r="Z2023" s="4">
        <f>IF(COUNT($M2023:$N2023)=0,"データ無",IF($Y2023&gt;=スコアリング基準!$B$30,"S",IF($Y2023&gt;=スコアリング基準!$B$31,"A",IF($Y2023&gt;=スコアリング基準!$B$32,"B","C"))))</f>
        <v/>
      </c>
      <c r="AA2023">
        <f>IFERROR(INDEX(実績DB!$I$3:$I$104,MATCH($B2023&amp;$C2023,実績DB!$J$3:$J$104,0)),"")</f>
        <v/>
      </c>
    </row>
    <row r="2024">
      <c r="A2024" t="n">
        <v>2022</v>
      </c>
      <c r="B2024" t="inlineStr">
        <is>
          <t>東京</t>
        </is>
      </c>
      <c r="C2024" t="inlineStr">
        <is>
          <t>北川辺変電所</t>
        </is>
      </c>
      <c r="D2024" t="inlineStr">
        <is>
          <t>茨城県</t>
        </is>
      </c>
      <c r="G2024" s="3" t="n">
        <v>36.189791</v>
      </c>
      <c r="H2024" s="3" t="n">
        <v>139.682251</v>
      </c>
      <c r="I2024" t="inlineStr">
        <is>
          <t>OSM実測</t>
        </is>
      </c>
      <c r="J2024" t="n">
        <v>38</v>
      </c>
      <c r="K2024" t="n">
        <v>39</v>
      </c>
      <c r="L2024" t="n">
        <v>-30</v>
      </c>
      <c r="M2024" t="n">
        <v>9</v>
      </c>
      <c r="N2024" t="n">
        <v>9</v>
      </c>
      <c r="O2024" t="inlineStr">
        <is>
          <t>不可 #3</t>
        </is>
      </c>
      <c r="P2024" t="inlineStr">
        <is>
          <t>なし</t>
        </is>
      </c>
      <c r="R2024" s="4">
        <f>IF(COUNT($M2024:$N2024)=0,"",IF(AND(IF($N2024&lt;&gt;"",$N2024,$M2024)&lt;=0,$O2024&lt;&gt;"可"),"警告",""))</f>
        <v/>
      </c>
      <c r="S2024" s="4">
        <f>IF(COUNT($M2024:$N2024)=0,0,IF(IF($N2024&lt;&gt;"",$N2024,$M2024)&gt;=スコアリング基準!$B$20,スコアリング基準!$C$20,IF(IF($N2024&lt;&gt;"",$N2024,$M2024)&gt;=スコアリング基準!$B$21,スコアリング基準!$C$21,IF(IF($N2024&lt;&gt;"",$N2024,$M2024)&gt;0,スコアリング基準!$C$22,0))))</f>
        <v/>
      </c>
      <c r="T2024" s="4">
        <f>IF($O2024="可",スコアリング基準!$C$23,0)</f>
        <v/>
      </c>
      <c r="U2024" s="4">
        <f>IF(OR(COUNT($K2024:$L2024)&lt;2,$K2024=0),0,IF(ABS($L2024)/$K2024&lt;=スコアリング基準!$B$24,スコアリング基準!$C$24,IF(ABS($L2024)/$K2024&lt;=スコアリング基準!$B$25,スコアリング基準!$C$25,IF(ABS($L2024)/$K2024&lt;=スコアリング基準!$B$26,スコアリング基準!$C$26,0))))</f>
        <v/>
      </c>
      <c r="V2024" s="4">
        <f>IF($P2024="なし",スコアリング基準!$C$27,0)</f>
        <v/>
      </c>
      <c r="W2024" s="4">
        <f>IF($F2024="",0,IF(ISNUMBER($F2024),IF($F2024&lt;=スコアリング基準!$B$28,スコアリング基準!$C$28,スコアリング基準!$C$29),0))</f>
        <v/>
      </c>
      <c r="X2024" s="4">
        <f>IFERROR(VLOOKUP($B2024,スコアリング基準!$A$36:$B$46,2,FALSE),0)</f>
        <v/>
      </c>
      <c r="Y2024" s="4">
        <f>SUM($S2024:$X2024)</f>
        <v/>
      </c>
      <c r="Z2024" s="4">
        <f>IF(COUNT($M2024:$N2024)=0,"データ無",IF($Y2024&gt;=スコアリング基準!$B$30,"S",IF($Y2024&gt;=スコアリング基準!$B$31,"A",IF($Y2024&gt;=スコアリング基準!$B$32,"B","C"))))</f>
        <v/>
      </c>
      <c r="AA2024">
        <f>IFERROR(INDEX(実績DB!$I$3:$I$104,MATCH($B2024&amp;$C2024,実績DB!$J$3:$J$104,0)),"")</f>
        <v/>
      </c>
    </row>
    <row r="2025">
      <c r="A2025" t="n">
        <v>2023</v>
      </c>
      <c r="B2025" t="inlineStr">
        <is>
          <t>東京</t>
        </is>
      </c>
      <c r="C2025" t="inlineStr">
        <is>
          <t>原市き電変電所</t>
        </is>
      </c>
      <c r="D2025" t="inlineStr">
        <is>
          <t>埼玉県</t>
        </is>
      </c>
      <c r="G2025" s="3" t="n">
        <v>35.965135</v>
      </c>
      <c r="H2025" s="3" t="n">
        <v>139.622541</v>
      </c>
      <c r="I2025" t="inlineStr">
        <is>
          <t>OSM実測</t>
        </is>
      </c>
      <c r="R2025" s="4">
        <f>IF(COUNT($M2025:$N2025)=0,"",IF(AND(IF($N2025&lt;&gt;"",$N2025,$M2025)&lt;=0,$O2025&lt;&gt;"可"),"警告",""))</f>
        <v/>
      </c>
      <c r="S2025" s="4">
        <f>IF(COUNT($M2025:$N2025)=0,0,IF(IF($N2025&lt;&gt;"",$N2025,$M2025)&gt;=スコアリング基準!$B$20,スコアリング基準!$C$20,IF(IF($N2025&lt;&gt;"",$N2025,$M2025)&gt;=スコアリング基準!$B$21,スコアリング基準!$C$21,IF(IF($N2025&lt;&gt;"",$N2025,$M2025)&gt;0,スコアリング基準!$C$22,0))))</f>
        <v/>
      </c>
      <c r="T2025" s="4">
        <f>IF($O2025="可",スコアリング基準!$C$23,0)</f>
        <v/>
      </c>
      <c r="U2025" s="4">
        <f>IF(OR(COUNT($K2025:$L2025)&lt;2,$K2025=0),0,IF(ABS($L2025)/$K2025&lt;=スコアリング基準!$B$24,スコアリング基準!$C$24,IF(ABS($L2025)/$K2025&lt;=スコアリング基準!$B$25,スコアリング基準!$C$25,IF(ABS($L2025)/$K2025&lt;=スコアリング基準!$B$26,スコアリング基準!$C$26,0))))</f>
        <v/>
      </c>
      <c r="V2025" s="4">
        <f>IF($P2025="なし",スコアリング基準!$C$27,0)</f>
        <v/>
      </c>
      <c r="W2025" s="4">
        <f>IF($F2025="",0,IF(ISNUMBER($F2025),IF($F2025&lt;=スコアリング基準!$B$28,スコアリング基準!$C$28,スコアリング基準!$C$29),0))</f>
        <v/>
      </c>
      <c r="X2025" s="4">
        <f>IFERROR(VLOOKUP($B2025,スコアリング基準!$A$36:$B$46,2,FALSE),0)</f>
        <v/>
      </c>
      <c r="Y2025" s="4">
        <f>SUM($S2025:$X2025)</f>
        <v/>
      </c>
      <c r="Z2025" s="4">
        <f>IF(COUNT($M2025:$N2025)=0,"データ無",IF($Y2025&gt;=スコアリング基準!$B$30,"S",IF($Y2025&gt;=スコアリング基準!$B$31,"A",IF($Y2025&gt;=スコアリング基準!$B$32,"B","C"))))</f>
        <v/>
      </c>
      <c r="AA2025">
        <f>IFERROR(INDEX(実績DB!$I$3:$I$104,MATCH($B2025&amp;$C2025,実績DB!$J$3:$J$104,0)),"")</f>
        <v/>
      </c>
    </row>
    <row r="2026">
      <c r="A2026" t="n">
        <v>2024</v>
      </c>
      <c r="B2026" t="inlineStr">
        <is>
          <t>東京</t>
        </is>
      </c>
      <c r="C2026" t="inlineStr">
        <is>
          <t>和志山変電所</t>
        </is>
      </c>
      <c r="D2026" t="inlineStr">
        <is>
          <t>埼玉県</t>
        </is>
      </c>
      <c r="G2026" s="3" t="n">
        <v>36.00913</v>
      </c>
      <c r="H2026" s="3" t="n">
        <v>139.434992</v>
      </c>
      <c r="I2026" t="inlineStr">
        <is>
          <t>OSM実測</t>
        </is>
      </c>
      <c r="J2026" t="n">
        <v>47</v>
      </c>
      <c r="K2026" t="n">
        <v>49</v>
      </c>
      <c r="L2026" t="n">
        <v>-43</v>
      </c>
      <c r="M2026" t="n">
        <v>6</v>
      </c>
      <c r="N2026" t="n">
        <v>0</v>
      </c>
      <c r="O2026" t="inlineStr">
        <is>
          <t>不可 #3</t>
        </is>
      </c>
      <c r="P2026" t="inlineStr">
        <is>
          <t>有り</t>
        </is>
      </c>
      <c r="R2026" s="4">
        <f>IF(COUNT($M2026:$N2026)=0,"",IF(AND(IF($N2026&lt;&gt;"",$N2026,$M2026)&lt;=0,$O2026&lt;&gt;"可"),"警告",""))</f>
        <v/>
      </c>
      <c r="S2026" s="4">
        <f>IF(COUNT($M2026:$N2026)=0,0,IF(IF($N2026&lt;&gt;"",$N2026,$M2026)&gt;=スコアリング基準!$B$20,スコアリング基準!$C$20,IF(IF($N2026&lt;&gt;"",$N2026,$M2026)&gt;=スコアリング基準!$B$21,スコアリング基準!$C$21,IF(IF($N2026&lt;&gt;"",$N2026,$M2026)&gt;0,スコアリング基準!$C$22,0))))</f>
        <v/>
      </c>
      <c r="T2026" s="4">
        <f>IF($O2026="可",スコアリング基準!$C$23,0)</f>
        <v/>
      </c>
      <c r="U2026" s="4">
        <f>IF(OR(COUNT($K2026:$L2026)&lt;2,$K2026=0),0,IF(ABS($L2026)/$K2026&lt;=スコアリング基準!$B$24,スコアリング基準!$C$24,IF(ABS($L2026)/$K2026&lt;=スコアリング基準!$B$25,スコアリング基準!$C$25,IF(ABS($L2026)/$K2026&lt;=スコアリング基準!$B$26,スコアリング基準!$C$26,0))))</f>
        <v/>
      </c>
      <c r="V2026" s="4">
        <f>IF($P2026="なし",スコアリング基準!$C$27,0)</f>
        <v/>
      </c>
      <c r="W2026" s="4">
        <f>IF($F2026="",0,IF(ISNUMBER($F2026),IF($F2026&lt;=スコアリング基準!$B$28,スコアリング基準!$C$28,スコアリング基準!$C$29),0))</f>
        <v/>
      </c>
      <c r="X2026" s="4">
        <f>IFERROR(VLOOKUP($B2026,スコアリング基準!$A$36:$B$46,2,FALSE),0)</f>
        <v/>
      </c>
      <c r="Y2026" s="4">
        <f>SUM($S2026:$X2026)</f>
        <v/>
      </c>
      <c r="Z2026" s="4">
        <f>IF(COUNT($M2026:$N2026)=0,"データ無",IF($Y2026&gt;=スコアリング基準!$B$30,"S",IF($Y2026&gt;=スコアリング基準!$B$31,"A",IF($Y2026&gt;=スコアリング基準!$B$32,"B","C"))))</f>
        <v/>
      </c>
      <c r="AA2026">
        <f>IFERROR(INDEX(実績DB!$I$3:$I$104,MATCH($B2026&amp;$C2026,実績DB!$J$3:$J$104,0)),"")</f>
        <v/>
      </c>
    </row>
    <row r="2027">
      <c r="A2027" t="n">
        <v>2025</v>
      </c>
      <c r="B2027" t="inlineStr">
        <is>
          <t>東京</t>
        </is>
      </c>
      <c r="C2027" t="inlineStr">
        <is>
          <t>夏見変電所</t>
        </is>
      </c>
      <c r="D2027" t="inlineStr">
        <is>
          <t>千葉県</t>
        </is>
      </c>
      <c r="G2027" s="3" t="n">
        <v>35.709043</v>
      </c>
      <c r="H2027" s="3" t="n">
        <v>139.996213</v>
      </c>
      <c r="I2027" t="inlineStr">
        <is>
          <t>OSM実測</t>
        </is>
      </c>
      <c r="R2027" s="4">
        <f>IF(COUNT($M2027:$N2027)=0,"",IF(AND(IF($N2027&lt;&gt;"",$N2027,$M2027)&lt;=0,$O2027&lt;&gt;"可"),"警告",""))</f>
        <v/>
      </c>
      <c r="S2027" s="4">
        <f>IF(COUNT($M2027:$N2027)=0,0,IF(IF($N2027&lt;&gt;"",$N2027,$M2027)&gt;=スコアリング基準!$B$20,スコアリング基準!$C$20,IF(IF($N2027&lt;&gt;"",$N2027,$M2027)&gt;=スコアリング基準!$B$21,スコアリング基準!$C$21,IF(IF($N2027&lt;&gt;"",$N2027,$M2027)&gt;0,スコアリング基準!$C$22,0))))</f>
        <v/>
      </c>
      <c r="T2027" s="4">
        <f>IF($O2027="可",スコアリング基準!$C$23,0)</f>
        <v/>
      </c>
      <c r="U2027" s="4">
        <f>IF(OR(COUNT($K2027:$L2027)&lt;2,$K2027=0),0,IF(ABS($L2027)/$K2027&lt;=スコアリング基準!$B$24,スコアリング基準!$C$24,IF(ABS($L2027)/$K2027&lt;=スコアリング基準!$B$25,スコアリング基準!$C$25,IF(ABS($L2027)/$K2027&lt;=スコアリング基準!$B$26,スコアリング基準!$C$26,0))))</f>
        <v/>
      </c>
      <c r="V2027" s="4">
        <f>IF($P2027="なし",スコアリング基準!$C$27,0)</f>
        <v/>
      </c>
      <c r="W2027" s="4">
        <f>IF($F2027="",0,IF(ISNUMBER($F2027),IF($F2027&lt;=スコアリング基準!$B$28,スコアリング基準!$C$28,スコアリング基準!$C$29),0))</f>
        <v/>
      </c>
      <c r="X2027" s="4">
        <f>IFERROR(VLOOKUP($B2027,スコアリング基準!$A$36:$B$46,2,FALSE),0)</f>
        <v/>
      </c>
      <c r="Y2027" s="4">
        <f>SUM($S2027:$X2027)</f>
        <v/>
      </c>
      <c r="Z2027" s="4">
        <f>IF(COUNT($M2027:$N2027)=0,"データ無",IF($Y2027&gt;=スコアリング基準!$B$30,"S",IF($Y2027&gt;=スコアリング基準!$B$31,"A",IF($Y2027&gt;=スコアリング基準!$B$32,"B","C"))))</f>
        <v/>
      </c>
      <c r="AA2027">
        <f>IFERROR(INDEX(実績DB!$I$3:$I$104,MATCH($B2027&amp;$C2027,実績DB!$J$3:$J$104,0)),"")</f>
        <v/>
      </c>
    </row>
    <row r="2028">
      <c r="A2028" t="n">
        <v>2026</v>
      </c>
      <c r="B2028" t="inlineStr">
        <is>
          <t>東京</t>
        </is>
      </c>
      <c r="C2028" t="inlineStr">
        <is>
          <t>大宮公園開閉所</t>
        </is>
      </c>
      <c r="D2028" t="inlineStr">
        <is>
          <t>埼玉県</t>
        </is>
      </c>
      <c r="G2028" s="3" t="n">
        <v>35.920686</v>
      </c>
      <c r="H2028" s="3" t="n">
        <v>139.641381</v>
      </c>
      <c r="I2028" t="inlineStr">
        <is>
          <t>OSM実測</t>
        </is>
      </c>
      <c r="R2028" s="4">
        <f>IF(COUNT($M2028:$N2028)=0,"",IF(AND(IF($N2028&lt;&gt;"",$N2028,$M2028)&lt;=0,$O2028&lt;&gt;"可"),"警告",""))</f>
        <v/>
      </c>
      <c r="S2028" s="4">
        <f>IF(COUNT($M2028:$N2028)=0,0,IF(IF($N2028&lt;&gt;"",$N2028,$M2028)&gt;=スコアリング基準!$B$20,スコアリング基準!$C$20,IF(IF($N2028&lt;&gt;"",$N2028,$M2028)&gt;=スコアリング基準!$B$21,スコアリング基準!$C$21,IF(IF($N2028&lt;&gt;"",$N2028,$M2028)&gt;0,スコアリング基準!$C$22,0))))</f>
        <v/>
      </c>
      <c r="T2028" s="4">
        <f>IF($O2028="可",スコアリング基準!$C$23,0)</f>
        <v/>
      </c>
      <c r="U2028" s="4">
        <f>IF(OR(COUNT($K2028:$L2028)&lt;2,$K2028=0),0,IF(ABS($L2028)/$K2028&lt;=スコアリング基準!$B$24,スコアリング基準!$C$24,IF(ABS($L2028)/$K2028&lt;=スコアリング基準!$B$25,スコアリング基準!$C$25,IF(ABS($L2028)/$K2028&lt;=スコアリング基準!$B$26,スコアリング基準!$C$26,0))))</f>
        <v/>
      </c>
      <c r="V2028" s="4">
        <f>IF($P2028="なし",スコアリング基準!$C$27,0)</f>
        <v/>
      </c>
      <c r="W2028" s="4">
        <f>IF($F2028="",0,IF(ISNUMBER($F2028),IF($F2028&lt;=スコアリング基準!$B$28,スコアリング基準!$C$28,スコアリング基準!$C$29),0))</f>
        <v/>
      </c>
      <c r="X2028" s="4">
        <f>IFERROR(VLOOKUP($B2028,スコアリング基準!$A$36:$B$46,2,FALSE),0)</f>
        <v/>
      </c>
      <c r="Y2028" s="4">
        <f>SUM($S2028:$X2028)</f>
        <v/>
      </c>
      <c r="Z2028" s="4">
        <f>IF(COUNT($M2028:$N2028)=0,"データ無",IF($Y2028&gt;=スコアリング基準!$B$30,"S",IF($Y2028&gt;=スコアリング基準!$B$31,"A",IF($Y2028&gt;=スコアリング基準!$B$32,"B","C"))))</f>
        <v/>
      </c>
      <c r="AA2028">
        <f>IFERROR(INDEX(実績DB!$I$3:$I$104,MATCH($B2028&amp;$C2028,実績DB!$J$3:$J$104,0)),"")</f>
        <v/>
      </c>
    </row>
    <row r="2029">
      <c r="A2029" t="n">
        <v>2027</v>
      </c>
      <c r="B2029" t="inlineStr">
        <is>
          <t>東京</t>
        </is>
      </c>
      <c r="C2029" t="inlineStr">
        <is>
          <t>大宮前開閉塔</t>
        </is>
      </c>
      <c r="D2029" t="inlineStr">
        <is>
          <t>東京都</t>
        </is>
      </c>
      <c r="G2029" s="3" t="n">
        <v>35.69054</v>
      </c>
      <c r="H2029" s="3" t="n">
        <v>139.602662</v>
      </c>
      <c r="I2029" t="inlineStr">
        <is>
          <t>OSM実測</t>
        </is>
      </c>
      <c r="R2029" s="4">
        <f>IF(COUNT($M2029:$N2029)=0,"",IF(AND(IF($N2029&lt;&gt;"",$N2029,$M2029)&lt;=0,$O2029&lt;&gt;"可"),"警告",""))</f>
        <v/>
      </c>
      <c r="S2029" s="4">
        <f>IF(COUNT($M2029:$N2029)=0,0,IF(IF($N2029&lt;&gt;"",$N2029,$M2029)&gt;=スコアリング基準!$B$20,スコアリング基準!$C$20,IF(IF($N2029&lt;&gt;"",$N2029,$M2029)&gt;=スコアリング基準!$B$21,スコアリング基準!$C$21,IF(IF($N2029&lt;&gt;"",$N2029,$M2029)&gt;0,スコアリング基準!$C$22,0))))</f>
        <v/>
      </c>
      <c r="T2029" s="4">
        <f>IF($O2029="可",スコアリング基準!$C$23,0)</f>
        <v/>
      </c>
      <c r="U2029" s="4">
        <f>IF(OR(COUNT($K2029:$L2029)&lt;2,$K2029=0),0,IF(ABS($L2029)/$K2029&lt;=スコアリング基準!$B$24,スコアリング基準!$C$24,IF(ABS($L2029)/$K2029&lt;=スコアリング基準!$B$25,スコアリング基準!$C$25,IF(ABS($L2029)/$K2029&lt;=スコアリング基準!$B$26,スコアリング基準!$C$26,0))))</f>
        <v/>
      </c>
      <c r="V2029" s="4">
        <f>IF($P2029="なし",スコアリング基準!$C$27,0)</f>
        <v/>
      </c>
      <c r="W2029" s="4">
        <f>IF($F2029="",0,IF(ISNUMBER($F2029),IF($F2029&lt;=スコアリング基準!$B$28,スコアリング基準!$C$28,スコアリング基準!$C$29),0))</f>
        <v/>
      </c>
      <c r="X2029" s="4">
        <f>IFERROR(VLOOKUP($B2029,スコアリング基準!$A$36:$B$46,2,FALSE),0)</f>
        <v/>
      </c>
      <c r="Y2029" s="4">
        <f>SUM($S2029:$X2029)</f>
        <v/>
      </c>
      <c r="Z2029" s="4">
        <f>IF(COUNT($M2029:$N2029)=0,"データ無",IF($Y2029&gt;=スコアリング基準!$B$30,"S",IF($Y2029&gt;=スコアリング基準!$B$31,"A",IF($Y2029&gt;=スコアリング基準!$B$32,"B","C"))))</f>
        <v/>
      </c>
      <c r="AA2029">
        <f>IFERROR(INDEX(実績DB!$I$3:$I$104,MATCH($B2029&amp;$C2029,実績DB!$J$3:$J$104,0)),"")</f>
        <v/>
      </c>
    </row>
    <row r="2030">
      <c r="A2030" t="n">
        <v>2028</v>
      </c>
      <c r="B2030" t="inlineStr">
        <is>
          <t>東京</t>
        </is>
      </c>
      <c r="C2030" t="inlineStr">
        <is>
          <t>小舟変電所</t>
        </is>
      </c>
      <c r="D2030" t="inlineStr">
        <is>
          <t>群馬県</t>
        </is>
      </c>
      <c r="G2030" s="3" t="n">
        <v>36.260566</v>
      </c>
      <c r="H2030" s="3" t="n">
        <v>138.90234</v>
      </c>
      <c r="I2030" t="inlineStr">
        <is>
          <t>OSM実測</t>
        </is>
      </c>
      <c r="J2030" t="n">
        <v>57</v>
      </c>
      <c r="K2030" t="n">
        <v>59</v>
      </c>
      <c r="L2030" t="n">
        <v>-56</v>
      </c>
      <c r="M2030" t="n">
        <v>3</v>
      </c>
      <c r="N2030" t="n">
        <v>0</v>
      </c>
      <c r="O2030" t="inlineStr">
        <is>
          <t>不可 #3</t>
        </is>
      </c>
      <c r="P2030" t="inlineStr">
        <is>
          <t>有り</t>
        </is>
      </c>
      <c r="R2030" s="4">
        <f>IF(COUNT($M2030:$N2030)=0,"",IF(AND(IF($N2030&lt;&gt;"",$N2030,$M2030)&lt;=0,$O2030&lt;&gt;"可"),"警告",""))</f>
        <v/>
      </c>
      <c r="S2030" s="4">
        <f>IF(COUNT($M2030:$N2030)=0,0,IF(IF($N2030&lt;&gt;"",$N2030,$M2030)&gt;=スコアリング基準!$B$20,スコアリング基準!$C$20,IF(IF($N2030&lt;&gt;"",$N2030,$M2030)&gt;=スコアリング基準!$B$21,スコアリング基準!$C$21,IF(IF($N2030&lt;&gt;"",$N2030,$M2030)&gt;0,スコアリング基準!$C$22,0))))</f>
        <v/>
      </c>
      <c r="T2030" s="4">
        <f>IF($O2030="可",スコアリング基準!$C$23,0)</f>
        <v/>
      </c>
      <c r="U2030" s="4">
        <f>IF(OR(COUNT($K2030:$L2030)&lt;2,$K2030=0),0,IF(ABS($L2030)/$K2030&lt;=スコアリング基準!$B$24,スコアリング基準!$C$24,IF(ABS($L2030)/$K2030&lt;=スコアリング基準!$B$25,スコアリング基準!$C$25,IF(ABS($L2030)/$K2030&lt;=スコアリング基準!$B$26,スコアリング基準!$C$26,0))))</f>
        <v/>
      </c>
      <c r="V2030" s="4">
        <f>IF($P2030="なし",スコアリング基準!$C$27,0)</f>
        <v/>
      </c>
      <c r="W2030" s="4">
        <f>IF($F2030="",0,IF(ISNUMBER($F2030),IF($F2030&lt;=スコアリング基準!$B$28,スコアリング基準!$C$28,スコアリング基準!$C$29),0))</f>
        <v/>
      </c>
      <c r="X2030" s="4">
        <f>IFERROR(VLOOKUP($B2030,スコアリング基準!$A$36:$B$46,2,FALSE),0)</f>
        <v/>
      </c>
      <c r="Y2030" s="4">
        <f>SUM($S2030:$X2030)</f>
        <v/>
      </c>
      <c r="Z2030" s="4">
        <f>IF(COUNT($M2030:$N2030)=0,"データ無",IF($Y2030&gt;=スコアリング基準!$B$30,"S",IF($Y2030&gt;=スコアリング基準!$B$31,"A",IF($Y2030&gt;=スコアリング基準!$B$32,"B","C"))))</f>
        <v/>
      </c>
      <c r="AA2030">
        <f>IFERROR(INDEX(実績DB!$I$3:$I$104,MATCH($B2030&amp;$C2030,実績DB!$J$3:$J$104,0)),"")</f>
        <v/>
      </c>
    </row>
    <row r="2031">
      <c r="A2031" t="n">
        <v>2029</v>
      </c>
      <c r="B2031" t="inlineStr">
        <is>
          <t>東京</t>
        </is>
      </c>
      <c r="C2031" t="inlineStr">
        <is>
          <t>島川原変電所</t>
        </is>
      </c>
      <c r="D2031" t="inlineStr">
        <is>
          <t>長野県</t>
        </is>
      </c>
      <c r="G2031" s="3" t="n">
        <v>36.338017</v>
      </c>
      <c r="H2031" s="3" t="n">
        <v>138.35096</v>
      </c>
      <c r="I2031" t="inlineStr">
        <is>
          <t>OSM実測</t>
        </is>
      </c>
      <c r="J2031" t="n">
        <v>190</v>
      </c>
      <c r="K2031" t="n">
        <v>114</v>
      </c>
      <c r="L2031" t="n">
        <v>-141</v>
      </c>
      <c r="O2031" t="inlineStr">
        <is>
          <t>可</t>
        </is>
      </c>
      <c r="P2031" t="inlineStr">
        <is>
          <t>有り</t>
        </is>
      </c>
      <c r="R2031" s="4">
        <f>IF(COUNT($M2031:$N2031)=0,"",IF(AND(IF($N2031&lt;&gt;"",$N2031,$M2031)&lt;=0,$O2031&lt;&gt;"可"),"警告",""))</f>
        <v/>
      </c>
      <c r="S2031" s="4">
        <f>IF(COUNT($M2031:$N2031)=0,0,IF(IF($N2031&lt;&gt;"",$N2031,$M2031)&gt;=スコアリング基準!$B$20,スコアリング基準!$C$20,IF(IF($N2031&lt;&gt;"",$N2031,$M2031)&gt;=スコアリング基準!$B$21,スコアリング基準!$C$21,IF(IF($N2031&lt;&gt;"",$N2031,$M2031)&gt;0,スコアリング基準!$C$22,0))))</f>
        <v/>
      </c>
      <c r="T2031" s="4">
        <f>IF($O2031="可",スコアリング基準!$C$23,0)</f>
        <v/>
      </c>
      <c r="U2031" s="4">
        <f>IF(OR(COUNT($K2031:$L2031)&lt;2,$K2031=0),0,IF(ABS($L2031)/$K2031&lt;=スコアリング基準!$B$24,スコアリング基準!$C$24,IF(ABS($L2031)/$K2031&lt;=スコアリング基準!$B$25,スコアリング基準!$C$25,IF(ABS($L2031)/$K2031&lt;=スコアリング基準!$B$26,スコアリング基準!$C$26,0))))</f>
        <v/>
      </c>
      <c r="V2031" s="4">
        <f>IF($P2031="なし",スコアリング基準!$C$27,0)</f>
        <v/>
      </c>
      <c r="W2031" s="4">
        <f>IF($F2031="",0,IF(ISNUMBER($F2031),IF($F2031&lt;=スコアリング基準!$B$28,スコアリング基準!$C$28,スコアリング基準!$C$29),0))</f>
        <v/>
      </c>
      <c r="X2031" s="4">
        <f>IFERROR(VLOOKUP($B2031,スコアリング基準!$A$36:$B$46,2,FALSE),0)</f>
        <v/>
      </c>
      <c r="Y2031" s="4">
        <f>SUM($S2031:$X2031)</f>
        <v/>
      </c>
      <c r="Z2031" s="4">
        <f>IF(COUNT($M2031:$N2031)=0,"データ無",IF($Y2031&gt;=スコアリング基準!$B$30,"S",IF($Y2031&gt;=スコアリング基準!$B$31,"A",IF($Y2031&gt;=スコアリング基準!$B$32,"B","C"))))</f>
        <v/>
      </c>
      <c r="AA2031">
        <f>IFERROR(INDEX(実績DB!$I$3:$I$104,MATCH($B2031&amp;$C2031,実績DB!$J$3:$J$104,0)),"")</f>
        <v/>
      </c>
    </row>
    <row r="2032">
      <c r="A2032" t="n">
        <v>2030</v>
      </c>
      <c r="B2032" t="inlineStr">
        <is>
          <t>東京</t>
        </is>
      </c>
      <c r="C2032" t="inlineStr">
        <is>
          <t>常永変電所</t>
        </is>
      </c>
      <c r="D2032" t="inlineStr">
        <is>
          <t>山梨県</t>
        </is>
      </c>
      <c r="G2032" s="3" t="n">
        <v>35.609633</v>
      </c>
      <c r="H2032" s="3" t="n">
        <v>138.532793</v>
      </c>
      <c r="I2032" t="inlineStr">
        <is>
          <t>OSM実測</t>
        </is>
      </c>
      <c r="J2032" t="n">
        <v>42</v>
      </c>
      <c r="K2032" t="n">
        <v>44</v>
      </c>
      <c r="L2032" t="n">
        <v>-40</v>
      </c>
      <c r="M2032" t="n">
        <v>4</v>
      </c>
      <c r="N2032" t="n">
        <v>4</v>
      </c>
      <c r="O2032" t="inlineStr">
        <is>
          <t>不可 #3</t>
        </is>
      </c>
      <c r="P2032" t="inlineStr">
        <is>
          <t>なし</t>
        </is>
      </c>
      <c r="R2032" s="4">
        <f>IF(COUNT($M2032:$N2032)=0,"",IF(AND(IF($N2032&lt;&gt;"",$N2032,$M2032)&lt;=0,$O2032&lt;&gt;"可"),"警告",""))</f>
        <v/>
      </c>
      <c r="S2032" s="4">
        <f>IF(COUNT($M2032:$N2032)=0,0,IF(IF($N2032&lt;&gt;"",$N2032,$M2032)&gt;=スコアリング基準!$B$20,スコアリング基準!$C$20,IF(IF($N2032&lt;&gt;"",$N2032,$M2032)&gt;=スコアリング基準!$B$21,スコアリング基準!$C$21,IF(IF($N2032&lt;&gt;"",$N2032,$M2032)&gt;0,スコアリング基準!$C$22,0))))</f>
        <v/>
      </c>
      <c r="T2032" s="4">
        <f>IF($O2032="可",スコアリング基準!$C$23,0)</f>
        <v/>
      </c>
      <c r="U2032" s="4">
        <f>IF(OR(COUNT($K2032:$L2032)&lt;2,$K2032=0),0,IF(ABS($L2032)/$K2032&lt;=スコアリング基準!$B$24,スコアリング基準!$C$24,IF(ABS($L2032)/$K2032&lt;=スコアリング基準!$B$25,スコアリング基準!$C$25,IF(ABS($L2032)/$K2032&lt;=スコアリング基準!$B$26,スコアリング基準!$C$26,0))))</f>
        <v/>
      </c>
      <c r="V2032" s="4">
        <f>IF($P2032="なし",スコアリング基準!$C$27,0)</f>
        <v/>
      </c>
      <c r="W2032" s="4">
        <f>IF($F2032="",0,IF(ISNUMBER($F2032),IF($F2032&lt;=スコアリング基準!$B$28,スコアリング基準!$C$28,スコアリング基準!$C$29),0))</f>
        <v/>
      </c>
      <c r="X2032" s="4">
        <f>IFERROR(VLOOKUP($B2032,スコアリング基準!$A$36:$B$46,2,FALSE),0)</f>
        <v/>
      </c>
      <c r="Y2032" s="4">
        <f>SUM($S2032:$X2032)</f>
        <v/>
      </c>
      <c r="Z2032" s="4">
        <f>IF(COUNT($M2032:$N2032)=0,"データ無",IF($Y2032&gt;=スコアリング基準!$B$30,"S",IF($Y2032&gt;=スコアリング基準!$B$31,"A",IF($Y2032&gt;=スコアリング基準!$B$32,"B","C"))))</f>
        <v/>
      </c>
      <c r="AA2032">
        <f>IFERROR(INDEX(実績DB!$I$3:$I$104,MATCH($B2032&amp;$C2032,実績DB!$J$3:$J$104,0)),"")</f>
        <v/>
      </c>
    </row>
    <row r="2033">
      <c r="A2033" t="n">
        <v>2031</v>
      </c>
      <c r="B2033" t="inlineStr">
        <is>
          <t>東京</t>
        </is>
      </c>
      <c r="C2033" t="inlineStr">
        <is>
          <t>我孫子変電所</t>
        </is>
      </c>
      <c r="D2033" t="inlineStr">
        <is>
          <t>千葉県</t>
        </is>
      </c>
      <c r="G2033" s="3" t="n">
        <v>35.873425</v>
      </c>
      <c r="H2033" s="3" t="n">
        <v>140.010537</v>
      </c>
      <c r="I2033" t="inlineStr">
        <is>
          <t>OSM実測</t>
        </is>
      </c>
      <c r="J2033" t="n">
        <v>47</v>
      </c>
      <c r="K2033" t="n">
        <v>49</v>
      </c>
      <c r="L2033" t="n">
        <v>-40</v>
      </c>
      <c r="M2033" t="n">
        <v>9</v>
      </c>
      <c r="N2033" t="n">
        <v>0</v>
      </c>
      <c r="O2033" t="inlineStr">
        <is>
          <t>不可 #3</t>
        </is>
      </c>
      <c r="P2033" t="inlineStr">
        <is>
          <t>有り</t>
        </is>
      </c>
      <c r="R2033" s="4">
        <f>IF(COUNT($M2033:$N2033)=0,"",IF(AND(IF($N2033&lt;&gt;"",$N2033,$M2033)&lt;=0,$O2033&lt;&gt;"可"),"警告",""))</f>
        <v/>
      </c>
      <c r="S2033" s="4">
        <f>IF(COUNT($M2033:$N2033)=0,0,IF(IF($N2033&lt;&gt;"",$N2033,$M2033)&gt;=スコアリング基準!$B$20,スコアリング基準!$C$20,IF(IF($N2033&lt;&gt;"",$N2033,$M2033)&gt;=スコアリング基準!$B$21,スコアリング基準!$C$21,IF(IF($N2033&lt;&gt;"",$N2033,$M2033)&gt;0,スコアリング基準!$C$22,0))))</f>
        <v/>
      </c>
      <c r="T2033" s="4">
        <f>IF($O2033="可",スコアリング基準!$C$23,0)</f>
        <v/>
      </c>
      <c r="U2033" s="4">
        <f>IF(OR(COUNT($K2033:$L2033)&lt;2,$K2033=0),0,IF(ABS($L2033)/$K2033&lt;=スコアリング基準!$B$24,スコアリング基準!$C$24,IF(ABS($L2033)/$K2033&lt;=スコアリング基準!$B$25,スコアリング基準!$C$25,IF(ABS($L2033)/$K2033&lt;=スコアリング基準!$B$26,スコアリング基準!$C$26,0))))</f>
        <v/>
      </c>
      <c r="V2033" s="4">
        <f>IF($P2033="なし",スコアリング基準!$C$27,0)</f>
        <v/>
      </c>
      <c r="W2033" s="4">
        <f>IF($F2033="",0,IF(ISNUMBER($F2033),IF($F2033&lt;=スコアリング基準!$B$28,スコアリング基準!$C$28,スコアリング基準!$C$29),0))</f>
        <v/>
      </c>
      <c r="X2033" s="4">
        <f>IFERROR(VLOOKUP($B2033,スコアリング基準!$A$36:$B$46,2,FALSE),0)</f>
        <v/>
      </c>
      <c r="Y2033" s="4">
        <f>SUM($S2033:$X2033)</f>
        <v/>
      </c>
      <c r="Z2033" s="4">
        <f>IF(COUNT($M2033:$N2033)=0,"データ無",IF($Y2033&gt;=スコアリング基準!$B$30,"S",IF($Y2033&gt;=スコアリング基準!$B$31,"A",IF($Y2033&gt;=スコアリング基準!$B$32,"B","C"))))</f>
        <v/>
      </c>
      <c r="AA2033">
        <f>IFERROR(INDEX(実績DB!$I$3:$I$104,MATCH($B2033&amp;$C2033,実績DB!$J$3:$J$104,0)),"")</f>
        <v/>
      </c>
    </row>
    <row r="2034">
      <c r="A2034" t="n">
        <v>2032</v>
      </c>
      <c r="B2034" t="inlineStr">
        <is>
          <t>東京</t>
        </is>
      </c>
      <c r="C2034" t="inlineStr">
        <is>
          <t>新町変電所</t>
        </is>
      </c>
      <c r="D2034" t="inlineStr">
        <is>
          <t>群馬県</t>
        </is>
      </c>
      <c r="G2034" s="3" t="n">
        <v>36.277604</v>
      </c>
      <c r="H2034" s="3" t="n">
        <v>139.115705</v>
      </c>
      <c r="I2034" t="inlineStr">
        <is>
          <t>OSM実測</t>
        </is>
      </c>
      <c r="J2034" t="n">
        <v>38</v>
      </c>
      <c r="K2034" t="n">
        <v>39</v>
      </c>
      <c r="L2034" t="n">
        <v>-22</v>
      </c>
      <c r="M2034" t="n">
        <v>17</v>
      </c>
      <c r="N2034" t="n">
        <v>0</v>
      </c>
      <c r="O2034" t="inlineStr">
        <is>
          <t>不可 #3</t>
        </is>
      </c>
      <c r="P2034" t="inlineStr">
        <is>
          <t>有り</t>
        </is>
      </c>
      <c r="R2034" s="4">
        <f>IF(COUNT($M2034:$N2034)=0,"",IF(AND(IF($N2034&lt;&gt;"",$N2034,$M2034)&lt;=0,$O2034&lt;&gt;"可"),"警告",""))</f>
        <v/>
      </c>
      <c r="S2034" s="4">
        <f>IF(COUNT($M2034:$N2034)=0,0,IF(IF($N2034&lt;&gt;"",$N2034,$M2034)&gt;=スコアリング基準!$B$20,スコアリング基準!$C$20,IF(IF($N2034&lt;&gt;"",$N2034,$M2034)&gt;=スコアリング基準!$B$21,スコアリング基準!$C$21,IF(IF($N2034&lt;&gt;"",$N2034,$M2034)&gt;0,スコアリング基準!$C$22,0))))</f>
        <v/>
      </c>
      <c r="T2034" s="4">
        <f>IF($O2034="可",スコアリング基準!$C$23,0)</f>
        <v/>
      </c>
      <c r="U2034" s="4">
        <f>IF(OR(COUNT($K2034:$L2034)&lt;2,$K2034=0),0,IF(ABS($L2034)/$K2034&lt;=スコアリング基準!$B$24,スコアリング基準!$C$24,IF(ABS($L2034)/$K2034&lt;=スコアリング基準!$B$25,スコアリング基準!$C$25,IF(ABS($L2034)/$K2034&lt;=スコアリング基準!$B$26,スコアリング基準!$C$26,0))))</f>
        <v/>
      </c>
      <c r="V2034" s="4">
        <f>IF($P2034="なし",スコアリング基準!$C$27,0)</f>
        <v/>
      </c>
      <c r="W2034" s="4">
        <f>IF($F2034="",0,IF(ISNUMBER($F2034),IF($F2034&lt;=スコアリング基準!$B$28,スコアリング基準!$C$28,スコアリング基準!$C$29),0))</f>
        <v/>
      </c>
      <c r="X2034" s="4">
        <f>IFERROR(VLOOKUP($B2034,スコアリング基準!$A$36:$B$46,2,FALSE),0)</f>
        <v/>
      </c>
      <c r="Y2034" s="4">
        <f>SUM($S2034:$X2034)</f>
        <v/>
      </c>
      <c r="Z2034" s="4">
        <f>IF(COUNT($M2034:$N2034)=0,"データ無",IF($Y2034&gt;=スコアリング基準!$B$30,"S",IF($Y2034&gt;=スコアリング基準!$B$31,"A",IF($Y2034&gt;=スコアリング基準!$B$32,"B","C"))))</f>
        <v/>
      </c>
      <c r="AA2034">
        <f>IFERROR(INDEX(実績DB!$I$3:$I$104,MATCH($B2034&amp;$C2034,実績DB!$J$3:$J$104,0)),"")</f>
        <v/>
      </c>
    </row>
    <row r="2035">
      <c r="A2035" t="n">
        <v>2033</v>
      </c>
      <c r="B2035" t="inlineStr">
        <is>
          <t>東京</t>
        </is>
      </c>
      <c r="C2035" t="inlineStr">
        <is>
          <t>日立航空機立川工場変電所</t>
        </is>
      </c>
      <c r="D2035" t="inlineStr">
        <is>
          <t>東京都</t>
        </is>
      </c>
      <c r="G2035" s="3" t="n">
        <v>35.735328</v>
      </c>
      <c r="H2035" s="3" t="n">
        <v>139.421308</v>
      </c>
      <c r="I2035" t="inlineStr">
        <is>
          <t>OSM実測</t>
        </is>
      </c>
      <c r="R2035" s="4">
        <f>IF(COUNT($M2035:$N2035)=0,"",IF(AND(IF($N2035&lt;&gt;"",$N2035,$M2035)&lt;=0,$O2035&lt;&gt;"可"),"警告",""))</f>
        <v/>
      </c>
      <c r="S2035" s="4">
        <f>IF(COUNT($M2035:$N2035)=0,0,IF(IF($N2035&lt;&gt;"",$N2035,$M2035)&gt;=スコアリング基準!$B$20,スコアリング基準!$C$20,IF(IF($N2035&lt;&gt;"",$N2035,$M2035)&gt;=スコアリング基準!$B$21,スコアリング基準!$C$21,IF(IF($N2035&lt;&gt;"",$N2035,$M2035)&gt;0,スコアリング基準!$C$22,0))))</f>
        <v/>
      </c>
      <c r="T2035" s="4">
        <f>IF($O2035="可",スコアリング基準!$C$23,0)</f>
        <v/>
      </c>
      <c r="U2035" s="4">
        <f>IF(OR(COUNT($K2035:$L2035)&lt;2,$K2035=0),0,IF(ABS($L2035)/$K2035&lt;=スコアリング基準!$B$24,スコアリング基準!$C$24,IF(ABS($L2035)/$K2035&lt;=スコアリング基準!$B$25,スコアリング基準!$C$25,IF(ABS($L2035)/$K2035&lt;=スコアリング基準!$B$26,スコアリング基準!$C$26,0))))</f>
        <v/>
      </c>
      <c r="V2035" s="4">
        <f>IF($P2035="なし",スコアリング基準!$C$27,0)</f>
        <v/>
      </c>
      <c r="W2035" s="4">
        <f>IF($F2035="",0,IF(ISNUMBER($F2035),IF($F2035&lt;=スコアリング基準!$B$28,スコアリング基準!$C$28,スコアリング基準!$C$29),0))</f>
        <v/>
      </c>
      <c r="X2035" s="4">
        <f>IFERROR(VLOOKUP($B2035,スコアリング基準!$A$36:$B$46,2,FALSE),0)</f>
        <v/>
      </c>
      <c r="Y2035" s="4">
        <f>SUM($S2035:$X2035)</f>
        <v/>
      </c>
      <c r="Z2035" s="4">
        <f>IF(COUNT($M2035:$N2035)=0,"データ無",IF($Y2035&gt;=スコアリング基準!$B$30,"S",IF($Y2035&gt;=スコアリング基準!$B$31,"A",IF($Y2035&gt;=スコアリング基準!$B$32,"B","C"))))</f>
        <v/>
      </c>
      <c r="AA2035">
        <f>IFERROR(INDEX(実績DB!$I$3:$I$104,MATCH($B2035&amp;$C2035,実績DB!$J$3:$J$104,0)),"")</f>
        <v/>
      </c>
    </row>
    <row r="2036">
      <c r="A2036" t="n">
        <v>2034</v>
      </c>
      <c r="B2036" t="inlineStr">
        <is>
          <t>東京</t>
        </is>
      </c>
      <c r="C2036" t="inlineStr">
        <is>
          <t>村山変電所</t>
        </is>
      </c>
      <c r="D2036" t="inlineStr">
        <is>
          <t>東京都</t>
        </is>
      </c>
      <c r="G2036" s="3" t="n">
        <v>35.727625</v>
      </c>
      <c r="H2036" s="3" t="n">
        <v>139.382836</v>
      </c>
      <c r="I2036" t="inlineStr">
        <is>
          <t>OSM実測</t>
        </is>
      </c>
      <c r="J2036" t="n">
        <v>52</v>
      </c>
      <c r="K2036" t="n">
        <v>54</v>
      </c>
      <c r="L2036" t="n">
        <v>-40</v>
      </c>
      <c r="M2036" t="n">
        <v>14</v>
      </c>
      <c r="N2036" t="n">
        <v>14</v>
      </c>
      <c r="O2036" t="inlineStr">
        <is>
          <t>不可 #3</t>
        </is>
      </c>
      <c r="P2036" t="inlineStr">
        <is>
          <t>なし</t>
        </is>
      </c>
      <c r="R2036" s="4">
        <f>IF(COUNT($M2036:$N2036)=0,"",IF(AND(IF($N2036&lt;&gt;"",$N2036,$M2036)&lt;=0,$O2036&lt;&gt;"可"),"警告",""))</f>
        <v/>
      </c>
      <c r="S2036" s="4">
        <f>IF(COUNT($M2036:$N2036)=0,0,IF(IF($N2036&lt;&gt;"",$N2036,$M2036)&gt;=スコアリング基準!$B$20,スコアリング基準!$C$20,IF(IF($N2036&lt;&gt;"",$N2036,$M2036)&gt;=スコアリング基準!$B$21,スコアリング基準!$C$21,IF(IF($N2036&lt;&gt;"",$N2036,$M2036)&gt;0,スコアリング基準!$C$22,0))))</f>
        <v/>
      </c>
      <c r="T2036" s="4">
        <f>IF($O2036="可",スコアリング基準!$C$23,0)</f>
        <v/>
      </c>
      <c r="U2036" s="4">
        <f>IF(OR(COUNT($K2036:$L2036)&lt;2,$K2036=0),0,IF(ABS($L2036)/$K2036&lt;=スコアリング基準!$B$24,スコアリング基準!$C$24,IF(ABS($L2036)/$K2036&lt;=スコアリング基準!$B$25,スコアリング基準!$C$25,IF(ABS($L2036)/$K2036&lt;=スコアリング基準!$B$26,スコアリング基準!$C$26,0))))</f>
        <v/>
      </c>
      <c r="V2036" s="4">
        <f>IF($P2036="なし",スコアリング基準!$C$27,0)</f>
        <v/>
      </c>
      <c r="W2036" s="4">
        <f>IF($F2036="",0,IF(ISNUMBER($F2036),IF($F2036&lt;=スコアリング基準!$B$28,スコアリング基準!$C$28,スコアリング基準!$C$29),0))</f>
        <v/>
      </c>
      <c r="X2036" s="4">
        <f>IFERROR(VLOOKUP($B2036,スコアリング基準!$A$36:$B$46,2,FALSE),0)</f>
        <v/>
      </c>
      <c r="Y2036" s="4">
        <f>SUM($S2036:$X2036)</f>
        <v/>
      </c>
      <c r="Z2036" s="4">
        <f>IF(COUNT($M2036:$N2036)=0,"データ無",IF($Y2036&gt;=スコアリング基準!$B$30,"S",IF($Y2036&gt;=スコアリング基準!$B$31,"A",IF($Y2036&gt;=スコアリング基準!$B$32,"B","C"))))</f>
        <v/>
      </c>
      <c r="AA2036">
        <f>IFERROR(INDEX(実績DB!$I$3:$I$104,MATCH($B2036&amp;$C2036,実績DB!$J$3:$J$104,0)),"")</f>
        <v/>
      </c>
    </row>
    <row r="2037">
      <c r="A2037" t="n">
        <v>2035</v>
      </c>
      <c r="B2037" t="inlineStr">
        <is>
          <t>東京</t>
        </is>
      </c>
      <c r="C2037" t="inlineStr">
        <is>
          <t>東京電力 根小屋変電所</t>
        </is>
      </c>
      <c r="D2037" t="inlineStr">
        <is>
          <t>東京都</t>
        </is>
      </c>
      <c r="G2037" s="3" t="n">
        <v>35.574108</v>
      </c>
      <c r="H2037" s="3" t="n">
        <v>139.272076</v>
      </c>
      <c r="I2037" t="inlineStr">
        <is>
          <t>OSM実測</t>
        </is>
      </c>
      <c r="J2037" t="n">
        <v>19</v>
      </c>
      <c r="K2037" t="n">
        <v>19</v>
      </c>
      <c r="L2037" t="n">
        <v>0</v>
      </c>
      <c r="M2037" t="n">
        <v>19</v>
      </c>
      <c r="N2037" t="n">
        <v>12</v>
      </c>
      <c r="O2037" t="inlineStr">
        <is>
          <t>不可 #3</t>
        </is>
      </c>
      <c r="P2037" t="inlineStr">
        <is>
          <t>なし</t>
        </is>
      </c>
      <c r="R2037" s="4">
        <f>IF(COUNT($M2037:$N2037)=0,"",IF(AND(IF($N2037&lt;&gt;"",$N2037,$M2037)&lt;=0,$O2037&lt;&gt;"可"),"警告",""))</f>
        <v/>
      </c>
      <c r="S2037" s="4">
        <f>IF(COUNT($M2037:$N2037)=0,0,IF(IF($N2037&lt;&gt;"",$N2037,$M2037)&gt;=スコアリング基準!$B$20,スコアリング基準!$C$20,IF(IF($N2037&lt;&gt;"",$N2037,$M2037)&gt;=スコアリング基準!$B$21,スコアリング基準!$C$21,IF(IF($N2037&lt;&gt;"",$N2037,$M2037)&gt;0,スコアリング基準!$C$22,0))))</f>
        <v/>
      </c>
      <c r="T2037" s="4">
        <f>IF($O2037="可",スコアリング基準!$C$23,0)</f>
        <v/>
      </c>
      <c r="U2037" s="4">
        <f>IF(OR(COUNT($K2037:$L2037)&lt;2,$K2037=0),0,IF(ABS($L2037)/$K2037&lt;=スコアリング基準!$B$24,スコアリング基準!$C$24,IF(ABS($L2037)/$K2037&lt;=スコアリング基準!$B$25,スコアリング基準!$C$25,IF(ABS($L2037)/$K2037&lt;=スコアリング基準!$B$26,スコアリング基準!$C$26,0))))</f>
        <v/>
      </c>
      <c r="V2037" s="4">
        <f>IF($P2037="なし",スコアリング基準!$C$27,0)</f>
        <v/>
      </c>
      <c r="W2037" s="4">
        <f>IF($F2037="",0,IF(ISNUMBER($F2037),IF($F2037&lt;=スコアリング基準!$B$28,スコアリング基準!$C$28,スコアリング基準!$C$29),0))</f>
        <v/>
      </c>
      <c r="X2037" s="4">
        <f>IFERROR(VLOOKUP($B2037,スコアリング基準!$A$36:$B$46,2,FALSE),0)</f>
        <v/>
      </c>
      <c r="Y2037" s="4">
        <f>SUM($S2037:$X2037)</f>
        <v/>
      </c>
      <c r="Z2037" s="4">
        <f>IF(COUNT($M2037:$N2037)=0,"データ無",IF($Y2037&gt;=スコアリング基準!$B$30,"S",IF($Y2037&gt;=スコアリング基準!$B$31,"A",IF($Y2037&gt;=スコアリング基準!$B$32,"B","C"))))</f>
        <v/>
      </c>
      <c r="AA2037">
        <f>IFERROR(INDEX(実績DB!$I$3:$I$104,MATCH($B2037&amp;$C2037,実績DB!$J$3:$J$104,0)),"")</f>
        <v/>
      </c>
    </row>
    <row r="2038">
      <c r="A2038" t="n">
        <v>2036</v>
      </c>
      <c r="B2038" t="inlineStr">
        <is>
          <t>東京</t>
        </is>
      </c>
      <c r="C2038" t="inlineStr">
        <is>
          <t>東京電力 百合ヶ丘変電所</t>
        </is>
      </c>
      <c r="D2038" t="inlineStr">
        <is>
          <t>東京都</t>
        </is>
      </c>
      <c r="G2038" s="3" t="n">
        <v>35.60165</v>
      </c>
      <c r="H2038" s="3" t="n">
        <v>139.50785</v>
      </c>
      <c r="I2038" t="inlineStr">
        <is>
          <t>OSM実測</t>
        </is>
      </c>
      <c r="J2038" t="n">
        <v>76</v>
      </c>
      <c r="K2038" t="n">
        <v>79</v>
      </c>
      <c r="L2038" t="n">
        <v>-60</v>
      </c>
      <c r="M2038" t="n">
        <v>19</v>
      </c>
      <c r="N2038" t="n">
        <v>0</v>
      </c>
      <c r="O2038" t="inlineStr">
        <is>
          <t>不可 #3</t>
        </is>
      </c>
      <c r="P2038" t="inlineStr">
        <is>
          <t>有り</t>
        </is>
      </c>
      <c r="R2038" s="4">
        <f>IF(COUNT($M2038:$N2038)=0,"",IF(AND(IF($N2038&lt;&gt;"",$N2038,$M2038)&lt;=0,$O2038&lt;&gt;"可"),"警告",""))</f>
        <v/>
      </c>
      <c r="S2038" s="4">
        <f>IF(COUNT($M2038:$N2038)=0,0,IF(IF($N2038&lt;&gt;"",$N2038,$M2038)&gt;=スコアリング基準!$B$20,スコアリング基準!$C$20,IF(IF($N2038&lt;&gt;"",$N2038,$M2038)&gt;=スコアリング基準!$B$21,スコアリング基準!$C$21,IF(IF($N2038&lt;&gt;"",$N2038,$M2038)&gt;0,スコアリング基準!$C$22,0))))</f>
        <v/>
      </c>
      <c r="T2038" s="4">
        <f>IF($O2038="可",スコアリング基準!$C$23,0)</f>
        <v/>
      </c>
      <c r="U2038" s="4">
        <f>IF(OR(COUNT($K2038:$L2038)&lt;2,$K2038=0),0,IF(ABS($L2038)/$K2038&lt;=スコアリング基準!$B$24,スコアリング基準!$C$24,IF(ABS($L2038)/$K2038&lt;=スコアリング基準!$B$25,スコアリング基準!$C$25,IF(ABS($L2038)/$K2038&lt;=スコアリング基準!$B$26,スコアリング基準!$C$26,0))))</f>
        <v/>
      </c>
      <c r="V2038" s="4">
        <f>IF($P2038="なし",スコアリング基準!$C$27,0)</f>
        <v/>
      </c>
      <c r="W2038" s="4">
        <f>IF($F2038="",0,IF(ISNUMBER($F2038),IF($F2038&lt;=スコアリング基準!$B$28,スコアリング基準!$C$28,スコアリング基準!$C$29),0))</f>
        <v/>
      </c>
      <c r="X2038" s="4">
        <f>IFERROR(VLOOKUP($B2038,スコアリング基準!$A$36:$B$46,2,FALSE),0)</f>
        <v/>
      </c>
      <c r="Y2038" s="4">
        <f>SUM($S2038:$X2038)</f>
        <v/>
      </c>
      <c r="Z2038" s="4">
        <f>IF(COUNT($M2038:$N2038)=0,"データ無",IF($Y2038&gt;=スコアリング基準!$B$30,"S",IF($Y2038&gt;=スコアリング基準!$B$31,"A",IF($Y2038&gt;=スコアリング基準!$B$32,"B","C"))))</f>
        <v/>
      </c>
      <c r="AA2038">
        <f>IFERROR(INDEX(実績DB!$I$3:$I$104,MATCH($B2038&amp;$C2038,実績DB!$J$3:$J$104,0)),"")</f>
        <v/>
      </c>
    </row>
    <row r="2039">
      <c r="A2039" t="n">
        <v>2037</v>
      </c>
      <c r="B2039" t="inlineStr">
        <is>
          <t>東京</t>
        </is>
      </c>
      <c r="C2039" t="inlineStr">
        <is>
          <t>東京電力(株)青海変電所</t>
        </is>
      </c>
      <c r="D2039" t="inlineStr">
        <is>
          <t>東京都</t>
        </is>
      </c>
      <c r="G2039" s="3" t="n">
        <v>35.617659</v>
      </c>
      <c r="H2039" s="3" t="n">
        <v>139.780912</v>
      </c>
      <c r="I2039" t="inlineStr">
        <is>
          <t>OSM実測</t>
        </is>
      </c>
      <c r="J2039" t="n">
        <v>114</v>
      </c>
      <c r="K2039" t="n">
        <v>68</v>
      </c>
      <c r="L2039" t="n">
        <v>0</v>
      </c>
      <c r="M2039" t="n">
        <v>68</v>
      </c>
      <c r="N2039" t="n">
        <v>0</v>
      </c>
      <c r="O2039" t="inlineStr">
        <is>
          <t>不可 #3</t>
        </is>
      </c>
      <c r="P2039" t="inlineStr">
        <is>
          <t>有り</t>
        </is>
      </c>
      <c r="R2039" s="4">
        <f>IF(COUNT($M2039:$N2039)=0,"",IF(AND(IF($N2039&lt;&gt;"",$N2039,$M2039)&lt;=0,$O2039&lt;&gt;"可"),"警告",""))</f>
        <v/>
      </c>
      <c r="S2039" s="4">
        <f>IF(COUNT($M2039:$N2039)=0,0,IF(IF($N2039&lt;&gt;"",$N2039,$M2039)&gt;=スコアリング基準!$B$20,スコアリング基準!$C$20,IF(IF($N2039&lt;&gt;"",$N2039,$M2039)&gt;=スコアリング基準!$B$21,スコアリング基準!$C$21,IF(IF($N2039&lt;&gt;"",$N2039,$M2039)&gt;0,スコアリング基準!$C$22,0))))</f>
        <v/>
      </c>
      <c r="T2039" s="4">
        <f>IF($O2039="可",スコアリング基準!$C$23,0)</f>
        <v/>
      </c>
      <c r="U2039" s="4">
        <f>IF(OR(COUNT($K2039:$L2039)&lt;2,$K2039=0),0,IF(ABS($L2039)/$K2039&lt;=スコアリング基準!$B$24,スコアリング基準!$C$24,IF(ABS($L2039)/$K2039&lt;=スコアリング基準!$B$25,スコアリング基準!$C$25,IF(ABS($L2039)/$K2039&lt;=スコアリング基準!$B$26,スコアリング基準!$C$26,0))))</f>
        <v/>
      </c>
      <c r="V2039" s="4">
        <f>IF($P2039="なし",スコアリング基準!$C$27,0)</f>
        <v/>
      </c>
      <c r="W2039" s="4">
        <f>IF($F2039="",0,IF(ISNUMBER($F2039),IF($F2039&lt;=スコアリング基準!$B$28,スコアリング基準!$C$28,スコアリング基準!$C$29),0))</f>
        <v/>
      </c>
      <c r="X2039" s="4">
        <f>IFERROR(VLOOKUP($B2039,スコアリング基準!$A$36:$B$46,2,FALSE),0)</f>
        <v/>
      </c>
      <c r="Y2039" s="4">
        <f>SUM($S2039:$X2039)</f>
        <v/>
      </c>
      <c r="Z2039" s="4">
        <f>IF(COUNT($M2039:$N2039)=0,"データ無",IF($Y2039&gt;=スコアリング基準!$B$30,"S",IF($Y2039&gt;=スコアリング基準!$B$31,"A",IF($Y2039&gt;=スコアリング基準!$B$32,"B","C"))))</f>
        <v/>
      </c>
      <c r="AA2039">
        <f>IFERROR(INDEX(実績DB!$I$3:$I$104,MATCH($B2039&amp;$C2039,実績DB!$J$3:$J$104,0)),"")</f>
        <v/>
      </c>
    </row>
    <row r="2040">
      <c r="A2040" t="n">
        <v>2038</v>
      </c>
      <c r="B2040" t="inlineStr">
        <is>
          <t>東京</t>
        </is>
      </c>
      <c r="C2040" t="inlineStr">
        <is>
          <t>東京電力パワーグリッドあずま変電所</t>
        </is>
      </c>
      <c r="D2040" t="inlineStr">
        <is>
          <t>埼玉県</t>
        </is>
      </c>
      <c r="G2040" s="3" t="n">
        <v>35.908009</v>
      </c>
      <c r="H2040" s="3" t="n">
        <v>139.634055</v>
      </c>
      <c r="I2040" t="inlineStr">
        <is>
          <t>OSM実測</t>
        </is>
      </c>
      <c r="J2040" t="n">
        <v>85</v>
      </c>
      <c r="K2040" t="n">
        <v>89</v>
      </c>
      <c r="L2040" t="n">
        <v>-60</v>
      </c>
      <c r="M2040" t="n">
        <v>29</v>
      </c>
      <c r="N2040" t="n">
        <v>0</v>
      </c>
      <c r="O2040" t="inlineStr">
        <is>
          <t>不可 #3</t>
        </is>
      </c>
      <c r="P2040" t="inlineStr">
        <is>
          <t>有り</t>
        </is>
      </c>
      <c r="R2040" s="4">
        <f>IF(COUNT($M2040:$N2040)=0,"",IF(AND(IF($N2040&lt;&gt;"",$N2040,$M2040)&lt;=0,$O2040&lt;&gt;"可"),"警告",""))</f>
        <v/>
      </c>
      <c r="S2040" s="4">
        <f>IF(COUNT($M2040:$N2040)=0,0,IF(IF($N2040&lt;&gt;"",$N2040,$M2040)&gt;=スコアリング基準!$B$20,スコアリング基準!$C$20,IF(IF($N2040&lt;&gt;"",$N2040,$M2040)&gt;=スコアリング基準!$B$21,スコアリング基準!$C$21,IF(IF($N2040&lt;&gt;"",$N2040,$M2040)&gt;0,スコアリング基準!$C$22,0))))</f>
        <v/>
      </c>
      <c r="T2040" s="4">
        <f>IF($O2040="可",スコアリング基準!$C$23,0)</f>
        <v/>
      </c>
      <c r="U2040" s="4">
        <f>IF(OR(COUNT($K2040:$L2040)&lt;2,$K2040=0),0,IF(ABS($L2040)/$K2040&lt;=スコアリング基準!$B$24,スコアリング基準!$C$24,IF(ABS($L2040)/$K2040&lt;=スコアリング基準!$B$25,スコアリング基準!$C$25,IF(ABS($L2040)/$K2040&lt;=スコアリング基準!$B$26,スコアリング基準!$C$26,0))))</f>
        <v/>
      </c>
      <c r="V2040" s="4">
        <f>IF($P2040="なし",スコアリング基準!$C$27,0)</f>
        <v/>
      </c>
      <c r="W2040" s="4">
        <f>IF($F2040="",0,IF(ISNUMBER($F2040),IF($F2040&lt;=スコアリング基準!$B$28,スコアリング基準!$C$28,スコアリング基準!$C$29),0))</f>
        <v/>
      </c>
      <c r="X2040" s="4">
        <f>IFERROR(VLOOKUP($B2040,スコアリング基準!$A$36:$B$46,2,FALSE),0)</f>
        <v/>
      </c>
      <c r="Y2040" s="4">
        <f>SUM($S2040:$X2040)</f>
        <v/>
      </c>
      <c r="Z2040" s="4">
        <f>IF(COUNT($M2040:$N2040)=0,"データ無",IF($Y2040&gt;=スコアリング基準!$B$30,"S",IF($Y2040&gt;=スコアリング基準!$B$31,"A",IF($Y2040&gt;=スコアリング基準!$B$32,"B","C"))))</f>
        <v/>
      </c>
      <c r="AA2040">
        <f>IFERROR(INDEX(実績DB!$I$3:$I$104,MATCH($B2040&amp;$C2040,実績DB!$J$3:$J$104,0)),"")</f>
        <v/>
      </c>
    </row>
    <row r="2041">
      <c r="A2041" t="n">
        <v>2039</v>
      </c>
      <c r="B2041" t="inlineStr">
        <is>
          <t>東京</t>
        </is>
      </c>
      <c r="C2041" t="inlineStr">
        <is>
          <t>東京電力パワーグリッド株式会社 大楽寺変電所</t>
        </is>
      </c>
      <c r="D2041" t="inlineStr">
        <is>
          <t>東京都</t>
        </is>
      </c>
      <c r="G2041" s="3" t="n">
        <v>35.672269</v>
      </c>
      <c r="H2041" s="3" t="n">
        <v>139.295375</v>
      </c>
      <c r="I2041" t="inlineStr">
        <is>
          <t>OSM実測</t>
        </is>
      </c>
      <c r="J2041" t="n">
        <v>57</v>
      </c>
      <c r="K2041" t="n">
        <v>59</v>
      </c>
      <c r="L2041" t="n">
        <v>-41</v>
      </c>
      <c r="M2041" t="n">
        <v>18</v>
      </c>
      <c r="N2041" t="n">
        <v>18</v>
      </c>
      <c r="O2041" t="inlineStr">
        <is>
          <t>不可 #3</t>
        </is>
      </c>
      <c r="P2041" t="inlineStr">
        <is>
          <t>なし</t>
        </is>
      </c>
      <c r="R2041" s="4">
        <f>IF(COUNT($M2041:$N2041)=0,"",IF(AND(IF($N2041&lt;&gt;"",$N2041,$M2041)&lt;=0,$O2041&lt;&gt;"可"),"警告",""))</f>
        <v/>
      </c>
      <c r="S2041" s="4">
        <f>IF(COUNT($M2041:$N2041)=0,0,IF(IF($N2041&lt;&gt;"",$N2041,$M2041)&gt;=スコアリング基準!$B$20,スコアリング基準!$C$20,IF(IF($N2041&lt;&gt;"",$N2041,$M2041)&gt;=スコアリング基準!$B$21,スコアリング基準!$C$21,IF(IF($N2041&lt;&gt;"",$N2041,$M2041)&gt;0,スコアリング基準!$C$22,0))))</f>
        <v/>
      </c>
      <c r="T2041" s="4">
        <f>IF($O2041="可",スコアリング基準!$C$23,0)</f>
        <v/>
      </c>
      <c r="U2041" s="4">
        <f>IF(OR(COUNT($K2041:$L2041)&lt;2,$K2041=0),0,IF(ABS($L2041)/$K2041&lt;=スコアリング基準!$B$24,スコアリング基準!$C$24,IF(ABS($L2041)/$K2041&lt;=スコアリング基準!$B$25,スコアリング基準!$C$25,IF(ABS($L2041)/$K2041&lt;=スコアリング基準!$B$26,スコアリング基準!$C$26,0))))</f>
        <v/>
      </c>
      <c r="V2041" s="4">
        <f>IF($P2041="なし",スコアリング基準!$C$27,0)</f>
        <v/>
      </c>
      <c r="W2041" s="4">
        <f>IF($F2041="",0,IF(ISNUMBER($F2041),IF($F2041&lt;=スコアリング基準!$B$28,スコアリング基準!$C$28,スコアリング基準!$C$29),0))</f>
        <v/>
      </c>
      <c r="X2041" s="4">
        <f>IFERROR(VLOOKUP($B2041,スコアリング基準!$A$36:$B$46,2,FALSE),0)</f>
        <v/>
      </c>
      <c r="Y2041" s="4">
        <f>SUM($S2041:$X2041)</f>
        <v/>
      </c>
      <c r="Z2041" s="4">
        <f>IF(COUNT($M2041:$N2041)=0,"データ無",IF($Y2041&gt;=スコアリング基準!$B$30,"S",IF($Y2041&gt;=スコアリング基準!$B$31,"A",IF($Y2041&gt;=スコアリング基準!$B$32,"B","C"))))</f>
        <v/>
      </c>
      <c r="AA2041">
        <f>IFERROR(INDEX(実績DB!$I$3:$I$104,MATCH($B2041&amp;$C2041,実績DB!$J$3:$J$104,0)),"")</f>
        <v/>
      </c>
    </row>
    <row r="2042">
      <c r="A2042" t="n">
        <v>2040</v>
      </c>
      <c r="B2042" t="inlineStr">
        <is>
          <t>東京</t>
        </is>
      </c>
      <c r="C2042" t="inlineStr">
        <is>
          <t>東京電力パワーグリッド株式会社武田変電所</t>
        </is>
      </c>
      <c r="D2042" t="inlineStr">
        <is>
          <t>山梨県</t>
        </is>
      </c>
      <c r="G2042" s="3" t="n">
        <v>35.67797</v>
      </c>
      <c r="H2042" s="3" t="n">
        <v>138.57867</v>
      </c>
      <c r="I2042" t="inlineStr">
        <is>
          <t>OSM実測</t>
        </is>
      </c>
      <c r="J2042" t="n">
        <v>28</v>
      </c>
      <c r="K2042" t="n">
        <v>29</v>
      </c>
      <c r="L2042" t="n">
        <v>-24</v>
      </c>
      <c r="M2042" t="n">
        <v>5</v>
      </c>
      <c r="N2042" t="n">
        <v>5</v>
      </c>
      <c r="O2042" t="inlineStr">
        <is>
          <t>不可 #3</t>
        </is>
      </c>
      <c r="P2042" t="inlineStr">
        <is>
          <t>なし</t>
        </is>
      </c>
      <c r="R2042" s="4">
        <f>IF(COUNT($M2042:$N2042)=0,"",IF(AND(IF($N2042&lt;&gt;"",$N2042,$M2042)&lt;=0,$O2042&lt;&gt;"可"),"警告",""))</f>
        <v/>
      </c>
      <c r="S2042" s="4">
        <f>IF(COUNT($M2042:$N2042)=0,0,IF(IF($N2042&lt;&gt;"",$N2042,$M2042)&gt;=スコアリング基準!$B$20,スコアリング基準!$C$20,IF(IF($N2042&lt;&gt;"",$N2042,$M2042)&gt;=スコアリング基準!$B$21,スコアリング基準!$C$21,IF(IF($N2042&lt;&gt;"",$N2042,$M2042)&gt;0,スコアリング基準!$C$22,0))))</f>
        <v/>
      </c>
      <c r="T2042" s="4">
        <f>IF($O2042="可",スコアリング基準!$C$23,0)</f>
        <v/>
      </c>
      <c r="U2042" s="4">
        <f>IF(OR(COUNT($K2042:$L2042)&lt;2,$K2042=0),0,IF(ABS($L2042)/$K2042&lt;=スコアリング基準!$B$24,スコアリング基準!$C$24,IF(ABS($L2042)/$K2042&lt;=スコアリング基準!$B$25,スコアリング基準!$C$25,IF(ABS($L2042)/$K2042&lt;=スコアリング基準!$B$26,スコアリング基準!$C$26,0))))</f>
        <v/>
      </c>
      <c r="V2042" s="4">
        <f>IF($P2042="なし",スコアリング基準!$C$27,0)</f>
        <v/>
      </c>
      <c r="W2042" s="4">
        <f>IF($F2042="",0,IF(ISNUMBER($F2042),IF($F2042&lt;=スコアリング基準!$B$28,スコアリング基準!$C$28,スコアリング基準!$C$29),0))</f>
        <v/>
      </c>
      <c r="X2042" s="4">
        <f>IFERROR(VLOOKUP($B2042,スコアリング基準!$A$36:$B$46,2,FALSE),0)</f>
        <v/>
      </c>
      <c r="Y2042" s="4">
        <f>SUM($S2042:$X2042)</f>
        <v/>
      </c>
      <c r="Z2042" s="4">
        <f>IF(COUNT($M2042:$N2042)=0,"データ無",IF($Y2042&gt;=スコアリング基準!$B$30,"S",IF($Y2042&gt;=スコアリング基準!$B$31,"A",IF($Y2042&gt;=スコアリング基準!$B$32,"B","C"))))</f>
        <v/>
      </c>
      <c r="AA2042">
        <f>IFERROR(INDEX(実績DB!$I$3:$I$104,MATCH($B2042&amp;$C2042,実績DB!$J$3:$J$104,0)),"")</f>
        <v/>
      </c>
    </row>
    <row r="2043">
      <c r="A2043" t="n">
        <v>2041</v>
      </c>
      <c r="B2043" t="inlineStr">
        <is>
          <t>東京</t>
        </is>
      </c>
      <c r="C2043" t="inlineStr">
        <is>
          <t>東京電力パワーグリッド笹下変電所</t>
        </is>
      </c>
      <c r="D2043" t="inlineStr">
        <is>
          <t>神奈川県</t>
        </is>
      </c>
      <c r="G2043" s="3" t="n">
        <v>35.391593</v>
      </c>
      <c r="H2043" s="3" t="n">
        <v>139.601008</v>
      </c>
      <c r="I2043" t="inlineStr">
        <is>
          <t>OSM実測</t>
        </is>
      </c>
      <c r="J2043" t="n">
        <v>38</v>
      </c>
      <c r="K2043" t="n">
        <v>39</v>
      </c>
      <c r="L2043" t="n">
        <v>-20</v>
      </c>
      <c r="M2043" t="n">
        <v>19</v>
      </c>
      <c r="N2043" t="n">
        <v>0</v>
      </c>
      <c r="O2043" t="inlineStr">
        <is>
          <t>不可 #3</t>
        </is>
      </c>
      <c r="P2043" t="inlineStr">
        <is>
          <t>有り</t>
        </is>
      </c>
      <c r="R2043" s="4">
        <f>IF(COUNT($M2043:$N2043)=0,"",IF(AND(IF($N2043&lt;&gt;"",$N2043,$M2043)&lt;=0,$O2043&lt;&gt;"可"),"警告",""))</f>
        <v/>
      </c>
      <c r="S2043" s="4">
        <f>IF(COUNT($M2043:$N2043)=0,0,IF(IF($N2043&lt;&gt;"",$N2043,$M2043)&gt;=スコアリング基準!$B$20,スコアリング基準!$C$20,IF(IF($N2043&lt;&gt;"",$N2043,$M2043)&gt;=スコアリング基準!$B$21,スコアリング基準!$C$21,IF(IF($N2043&lt;&gt;"",$N2043,$M2043)&gt;0,スコアリング基準!$C$22,0))))</f>
        <v/>
      </c>
      <c r="T2043" s="4">
        <f>IF($O2043="可",スコアリング基準!$C$23,0)</f>
        <v/>
      </c>
      <c r="U2043" s="4">
        <f>IF(OR(COUNT($K2043:$L2043)&lt;2,$K2043=0),0,IF(ABS($L2043)/$K2043&lt;=スコアリング基準!$B$24,スコアリング基準!$C$24,IF(ABS($L2043)/$K2043&lt;=スコアリング基準!$B$25,スコアリング基準!$C$25,IF(ABS($L2043)/$K2043&lt;=スコアリング基準!$B$26,スコアリング基準!$C$26,0))))</f>
        <v/>
      </c>
      <c r="V2043" s="4">
        <f>IF($P2043="なし",スコアリング基準!$C$27,0)</f>
        <v/>
      </c>
      <c r="W2043" s="4">
        <f>IF($F2043="",0,IF(ISNUMBER($F2043),IF($F2043&lt;=スコアリング基準!$B$28,スコアリング基準!$C$28,スコアリング基準!$C$29),0))</f>
        <v/>
      </c>
      <c r="X2043" s="4">
        <f>IFERROR(VLOOKUP($B2043,スコアリング基準!$A$36:$B$46,2,FALSE),0)</f>
        <v/>
      </c>
      <c r="Y2043" s="4">
        <f>SUM($S2043:$X2043)</f>
        <v/>
      </c>
      <c r="Z2043" s="4">
        <f>IF(COUNT($M2043:$N2043)=0,"データ無",IF($Y2043&gt;=スコアリング基準!$B$30,"S",IF($Y2043&gt;=スコアリング基準!$B$31,"A",IF($Y2043&gt;=スコアリング基準!$B$32,"B","C"))))</f>
        <v/>
      </c>
      <c r="AA2043">
        <f>IFERROR(INDEX(実績DB!$I$3:$I$104,MATCH($B2043&amp;$C2043,実績DB!$J$3:$J$104,0)),"")</f>
        <v/>
      </c>
    </row>
    <row r="2044">
      <c r="A2044" t="n">
        <v>2042</v>
      </c>
      <c r="B2044" t="inlineStr">
        <is>
          <t>東京</t>
        </is>
      </c>
      <c r="C2044" t="inlineStr">
        <is>
          <t>東京電力残堀変電所</t>
        </is>
      </c>
      <c r="D2044" t="inlineStr">
        <is>
          <t>東京都</t>
        </is>
      </c>
      <c r="G2044" s="3" t="n">
        <v>35.747043</v>
      </c>
      <c r="H2044" s="3" t="n">
        <v>139.376279</v>
      </c>
      <c r="I2044" t="inlineStr">
        <is>
          <t>OSM実測</t>
        </is>
      </c>
      <c r="J2044" t="n">
        <v>38</v>
      </c>
      <c r="K2044" t="n">
        <v>39</v>
      </c>
      <c r="L2044" t="n">
        <v>-20</v>
      </c>
      <c r="M2044" t="n">
        <v>19</v>
      </c>
      <c r="N2044" t="n">
        <v>19</v>
      </c>
      <c r="O2044" t="inlineStr">
        <is>
          <t>不可 #3</t>
        </is>
      </c>
      <c r="P2044" t="inlineStr">
        <is>
          <t>なし</t>
        </is>
      </c>
      <c r="R2044" s="4">
        <f>IF(COUNT($M2044:$N2044)=0,"",IF(AND(IF($N2044&lt;&gt;"",$N2044,$M2044)&lt;=0,$O2044&lt;&gt;"可"),"警告",""))</f>
        <v/>
      </c>
      <c r="S2044" s="4">
        <f>IF(COUNT($M2044:$N2044)=0,0,IF(IF($N2044&lt;&gt;"",$N2044,$M2044)&gt;=スコアリング基準!$B$20,スコアリング基準!$C$20,IF(IF($N2044&lt;&gt;"",$N2044,$M2044)&gt;=スコアリング基準!$B$21,スコアリング基準!$C$21,IF(IF($N2044&lt;&gt;"",$N2044,$M2044)&gt;0,スコアリング基準!$C$22,0))))</f>
        <v/>
      </c>
      <c r="T2044" s="4">
        <f>IF($O2044="可",スコアリング基準!$C$23,0)</f>
        <v/>
      </c>
      <c r="U2044" s="4">
        <f>IF(OR(COUNT($K2044:$L2044)&lt;2,$K2044=0),0,IF(ABS($L2044)/$K2044&lt;=スコアリング基準!$B$24,スコアリング基準!$C$24,IF(ABS($L2044)/$K2044&lt;=スコアリング基準!$B$25,スコアリング基準!$C$25,IF(ABS($L2044)/$K2044&lt;=スコアリング基準!$B$26,スコアリング基準!$C$26,0))))</f>
        <v/>
      </c>
      <c r="V2044" s="4">
        <f>IF($P2044="なし",スコアリング基準!$C$27,0)</f>
        <v/>
      </c>
      <c r="W2044" s="4">
        <f>IF($F2044="",0,IF(ISNUMBER($F2044),IF($F2044&lt;=スコアリング基準!$B$28,スコアリング基準!$C$28,スコアリング基準!$C$29),0))</f>
        <v/>
      </c>
      <c r="X2044" s="4">
        <f>IFERROR(VLOOKUP($B2044,スコアリング基準!$A$36:$B$46,2,FALSE),0)</f>
        <v/>
      </c>
      <c r="Y2044" s="4">
        <f>SUM($S2044:$X2044)</f>
        <v/>
      </c>
      <c r="Z2044" s="4">
        <f>IF(COUNT($M2044:$N2044)=0,"データ無",IF($Y2044&gt;=スコアリング基準!$B$30,"S",IF($Y2044&gt;=スコアリング基準!$B$31,"A",IF($Y2044&gt;=スコアリング基準!$B$32,"B","C"))))</f>
        <v/>
      </c>
      <c r="AA2044">
        <f>IFERROR(INDEX(実績DB!$I$3:$I$104,MATCH($B2044&amp;$C2044,実績DB!$J$3:$J$104,0)),"")</f>
        <v/>
      </c>
    </row>
    <row r="2045">
      <c r="A2045" t="n">
        <v>2043</v>
      </c>
      <c r="B2045" t="inlineStr">
        <is>
          <t>東京</t>
        </is>
      </c>
      <c r="C2045" t="inlineStr">
        <is>
          <t>梶野変電所</t>
        </is>
      </c>
      <c r="D2045" t="inlineStr">
        <is>
          <t>東京都</t>
        </is>
      </c>
      <c r="G2045" s="3" t="n">
        <v>35.703349</v>
      </c>
      <c r="H2045" s="3" t="n">
        <v>139.529517</v>
      </c>
      <c r="I2045" t="inlineStr">
        <is>
          <t>OSM実測</t>
        </is>
      </c>
      <c r="J2045" t="n">
        <v>52</v>
      </c>
      <c r="K2045" t="n">
        <v>54</v>
      </c>
      <c r="L2045" t="n">
        <v>-40</v>
      </c>
      <c r="M2045" t="n">
        <v>14</v>
      </c>
      <c r="N2045" t="n">
        <v>14</v>
      </c>
      <c r="O2045" t="inlineStr">
        <is>
          <t>不可 #3</t>
        </is>
      </c>
      <c r="P2045" t="inlineStr">
        <is>
          <t>なし</t>
        </is>
      </c>
      <c r="R2045" s="4">
        <f>IF(COUNT($M2045:$N2045)=0,"",IF(AND(IF($N2045&lt;&gt;"",$N2045,$M2045)&lt;=0,$O2045&lt;&gt;"可"),"警告",""))</f>
        <v/>
      </c>
      <c r="S2045" s="4">
        <f>IF(COUNT($M2045:$N2045)=0,0,IF(IF($N2045&lt;&gt;"",$N2045,$M2045)&gt;=スコアリング基準!$B$20,スコアリング基準!$C$20,IF(IF($N2045&lt;&gt;"",$N2045,$M2045)&gt;=スコアリング基準!$B$21,スコアリング基準!$C$21,IF(IF($N2045&lt;&gt;"",$N2045,$M2045)&gt;0,スコアリング基準!$C$22,0))))</f>
        <v/>
      </c>
      <c r="T2045" s="4">
        <f>IF($O2045="可",スコアリング基準!$C$23,0)</f>
        <v/>
      </c>
      <c r="U2045" s="4">
        <f>IF(OR(COUNT($K2045:$L2045)&lt;2,$K2045=0),0,IF(ABS($L2045)/$K2045&lt;=スコアリング基準!$B$24,スコアリング基準!$C$24,IF(ABS($L2045)/$K2045&lt;=スコアリング基準!$B$25,スコアリング基準!$C$25,IF(ABS($L2045)/$K2045&lt;=スコアリング基準!$B$26,スコアリング基準!$C$26,0))))</f>
        <v/>
      </c>
      <c r="V2045" s="4">
        <f>IF($P2045="なし",スコアリング基準!$C$27,0)</f>
        <v/>
      </c>
      <c r="W2045" s="4">
        <f>IF($F2045="",0,IF(ISNUMBER($F2045),IF($F2045&lt;=スコアリング基準!$B$28,スコアリング基準!$C$28,スコアリング基準!$C$29),0))</f>
        <v/>
      </c>
      <c r="X2045" s="4">
        <f>IFERROR(VLOOKUP($B2045,スコアリング基準!$A$36:$B$46,2,FALSE),0)</f>
        <v/>
      </c>
      <c r="Y2045" s="4">
        <f>SUM($S2045:$X2045)</f>
        <v/>
      </c>
      <c r="Z2045" s="4">
        <f>IF(COUNT($M2045:$N2045)=0,"データ無",IF($Y2045&gt;=スコアリング基準!$B$30,"S",IF($Y2045&gt;=スコアリング基準!$B$31,"A",IF($Y2045&gt;=スコアリング基準!$B$32,"B","C"))))</f>
        <v/>
      </c>
      <c r="AA2045">
        <f>IFERROR(INDEX(実績DB!$I$3:$I$104,MATCH($B2045&amp;$C2045,実績DB!$J$3:$J$104,0)),"")</f>
        <v/>
      </c>
    </row>
    <row r="2046">
      <c r="A2046" t="n">
        <v>2044</v>
      </c>
      <c r="B2046" t="inlineStr">
        <is>
          <t>東京</t>
        </is>
      </c>
      <c r="C2046" t="inlineStr">
        <is>
          <t>片品変電所</t>
        </is>
      </c>
      <c r="D2046" t="inlineStr">
        <is>
          <t>群馬県</t>
        </is>
      </c>
      <c r="G2046" s="3" t="n">
        <v>36.781638</v>
      </c>
      <c r="H2046" s="3" t="n">
        <v>139.231088</v>
      </c>
      <c r="I2046" t="inlineStr">
        <is>
          <t>OSM実測</t>
        </is>
      </c>
      <c r="J2046" t="n">
        <v>19</v>
      </c>
      <c r="K2046" t="n">
        <v>19</v>
      </c>
      <c r="L2046" t="n">
        <v>-19</v>
      </c>
      <c r="M2046" t="n">
        <v>0</v>
      </c>
      <c r="N2046" t="n">
        <v>0</v>
      </c>
      <c r="O2046" t="inlineStr">
        <is>
          <t>不可 #3</t>
        </is>
      </c>
      <c r="P2046" t="inlineStr">
        <is>
          <t>有り</t>
        </is>
      </c>
      <c r="R2046" s="4">
        <f>IF(COUNT($M2046:$N2046)=0,"",IF(AND(IF($N2046&lt;&gt;"",$N2046,$M2046)&lt;=0,$O2046&lt;&gt;"可"),"警告",""))</f>
        <v/>
      </c>
      <c r="S2046" s="4">
        <f>IF(COUNT($M2046:$N2046)=0,0,IF(IF($N2046&lt;&gt;"",$N2046,$M2046)&gt;=スコアリング基準!$B$20,スコアリング基準!$C$20,IF(IF($N2046&lt;&gt;"",$N2046,$M2046)&gt;=スコアリング基準!$B$21,スコアリング基準!$C$21,IF(IF($N2046&lt;&gt;"",$N2046,$M2046)&gt;0,スコアリング基準!$C$22,0))))</f>
        <v/>
      </c>
      <c r="T2046" s="4">
        <f>IF($O2046="可",スコアリング基準!$C$23,0)</f>
        <v/>
      </c>
      <c r="U2046" s="4">
        <f>IF(OR(COUNT($K2046:$L2046)&lt;2,$K2046=0),0,IF(ABS($L2046)/$K2046&lt;=スコアリング基準!$B$24,スコアリング基準!$C$24,IF(ABS($L2046)/$K2046&lt;=スコアリング基準!$B$25,スコアリング基準!$C$25,IF(ABS($L2046)/$K2046&lt;=スコアリング基準!$B$26,スコアリング基準!$C$26,0))))</f>
        <v/>
      </c>
      <c r="V2046" s="4">
        <f>IF($P2046="なし",スコアリング基準!$C$27,0)</f>
        <v/>
      </c>
      <c r="W2046" s="4">
        <f>IF($F2046="",0,IF(ISNUMBER($F2046),IF($F2046&lt;=スコアリング基準!$B$28,スコアリング基準!$C$28,スコアリング基準!$C$29),0))</f>
        <v/>
      </c>
      <c r="X2046" s="4">
        <f>IFERROR(VLOOKUP($B2046,スコアリング基準!$A$36:$B$46,2,FALSE),0)</f>
        <v/>
      </c>
      <c r="Y2046" s="4">
        <f>SUM($S2046:$X2046)</f>
        <v/>
      </c>
      <c r="Z2046" s="4">
        <f>IF(COUNT($M2046:$N2046)=0,"データ無",IF($Y2046&gt;=スコアリング基準!$B$30,"S",IF($Y2046&gt;=スコアリング基準!$B$31,"A",IF($Y2046&gt;=スコアリング基準!$B$32,"B","C"))))</f>
        <v/>
      </c>
      <c r="AA2046">
        <f>IFERROR(INDEX(実績DB!$I$3:$I$104,MATCH($B2046&amp;$C2046,実績DB!$J$3:$J$104,0)),"")</f>
        <v/>
      </c>
    </row>
    <row r="2047">
      <c r="A2047" t="n">
        <v>2045</v>
      </c>
      <c r="B2047" t="inlineStr">
        <is>
          <t>東京</t>
        </is>
      </c>
      <c r="C2047" t="inlineStr">
        <is>
          <t>特別高圧変電所</t>
        </is>
      </c>
      <c r="D2047" t="inlineStr">
        <is>
          <t>東京都</t>
        </is>
      </c>
      <c r="G2047" s="3" t="n">
        <v>35.603947</v>
      </c>
      <c r="H2047" s="3" t="n">
        <v>139.68337</v>
      </c>
      <c r="I2047" t="inlineStr">
        <is>
          <t>OSM実測</t>
        </is>
      </c>
      <c r="R2047" s="4">
        <f>IF(COUNT($M2047:$N2047)=0,"",IF(AND(IF($N2047&lt;&gt;"",$N2047,$M2047)&lt;=0,$O2047&lt;&gt;"可"),"警告",""))</f>
        <v/>
      </c>
      <c r="S2047" s="4">
        <f>IF(COUNT($M2047:$N2047)=0,0,IF(IF($N2047&lt;&gt;"",$N2047,$M2047)&gt;=スコアリング基準!$B$20,スコアリング基準!$C$20,IF(IF($N2047&lt;&gt;"",$N2047,$M2047)&gt;=スコアリング基準!$B$21,スコアリング基準!$C$21,IF(IF($N2047&lt;&gt;"",$N2047,$M2047)&gt;0,スコアリング基準!$C$22,0))))</f>
        <v/>
      </c>
      <c r="T2047" s="4">
        <f>IF($O2047="可",スコアリング基準!$C$23,0)</f>
        <v/>
      </c>
      <c r="U2047" s="4">
        <f>IF(OR(COUNT($K2047:$L2047)&lt;2,$K2047=0),0,IF(ABS($L2047)/$K2047&lt;=スコアリング基準!$B$24,スコアリング基準!$C$24,IF(ABS($L2047)/$K2047&lt;=スコアリング基準!$B$25,スコアリング基準!$C$25,IF(ABS($L2047)/$K2047&lt;=スコアリング基準!$B$26,スコアリング基準!$C$26,0))))</f>
        <v/>
      </c>
      <c r="V2047" s="4">
        <f>IF($P2047="なし",スコアリング基準!$C$27,0)</f>
        <v/>
      </c>
      <c r="W2047" s="4">
        <f>IF($F2047="",0,IF(ISNUMBER($F2047),IF($F2047&lt;=スコアリング基準!$B$28,スコアリング基準!$C$28,スコアリング基準!$C$29),0))</f>
        <v/>
      </c>
      <c r="X2047" s="4">
        <f>IFERROR(VLOOKUP($B2047,スコアリング基準!$A$36:$B$46,2,FALSE),0)</f>
        <v/>
      </c>
      <c r="Y2047" s="4">
        <f>SUM($S2047:$X2047)</f>
        <v/>
      </c>
      <c r="Z2047" s="4">
        <f>IF(COUNT($M2047:$N2047)=0,"データ無",IF($Y2047&gt;=スコアリング基準!$B$30,"S",IF($Y2047&gt;=スコアリング基準!$B$31,"A",IF($Y2047&gt;=スコアリング基準!$B$32,"B","C"))))</f>
        <v/>
      </c>
      <c r="AA2047">
        <f>IFERROR(INDEX(実績DB!$I$3:$I$104,MATCH($B2047&amp;$C2047,実績DB!$J$3:$J$104,0)),"")</f>
        <v/>
      </c>
    </row>
    <row r="2048">
      <c r="A2048" t="n">
        <v>2046</v>
      </c>
      <c r="B2048" t="inlineStr">
        <is>
          <t>東京</t>
        </is>
      </c>
      <c r="C2048" t="inlineStr">
        <is>
          <t>特高変電所</t>
        </is>
      </c>
      <c r="D2048" t="inlineStr">
        <is>
          <t>千葉県</t>
        </is>
      </c>
      <c r="G2048" s="3" t="n">
        <v>35.893882</v>
      </c>
      <c r="H2048" s="3" t="n">
        <v>139.944047</v>
      </c>
      <c r="I2048" t="inlineStr">
        <is>
          <t>OSM実測</t>
        </is>
      </c>
      <c r="R2048" s="4">
        <f>IF(COUNT($M2048:$N2048)=0,"",IF(AND(IF($N2048&lt;&gt;"",$N2048,$M2048)&lt;=0,$O2048&lt;&gt;"可"),"警告",""))</f>
        <v/>
      </c>
      <c r="S2048" s="4">
        <f>IF(COUNT($M2048:$N2048)=0,0,IF(IF($N2048&lt;&gt;"",$N2048,$M2048)&gt;=スコアリング基準!$B$20,スコアリング基準!$C$20,IF(IF($N2048&lt;&gt;"",$N2048,$M2048)&gt;=スコアリング基準!$B$21,スコアリング基準!$C$21,IF(IF($N2048&lt;&gt;"",$N2048,$M2048)&gt;0,スコアリング基準!$C$22,0))))</f>
        <v/>
      </c>
      <c r="T2048" s="4">
        <f>IF($O2048="可",スコアリング基準!$C$23,0)</f>
        <v/>
      </c>
      <c r="U2048" s="4">
        <f>IF(OR(COUNT($K2048:$L2048)&lt;2,$K2048=0),0,IF(ABS($L2048)/$K2048&lt;=スコアリング基準!$B$24,スコアリング基準!$C$24,IF(ABS($L2048)/$K2048&lt;=スコアリング基準!$B$25,スコアリング基準!$C$25,IF(ABS($L2048)/$K2048&lt;=スコアリング基準!$B$26,スコアリング基準!$C$26,0))))</f>
        <v/>
      </c>
      <c r="V2048" s="4">
        <f>IF($P2048="なし",スコアリング基準!$C$27,0)</f>
        <v/>
      </c>
      <c r="W2048" s="4">
        <f>IF($F2048="",0,IF(ISNUMBER($F2048),IF($F2048&lt;=スコアリング基準!$B$28,スコアリング基準!$C$28,スコアリング基準!$C$29),0))</f>
        <v/>
      </c>
      <c r="X2048" s="4">
        <f>IFERROR(VLOOKUP($B2048,スコアリング基準!$A$36:$B$46,2,FALSE),0)</f>
        <v/>
      </c>
      <c r="Y2048" s="4">
        <f>SUM($S2048:$X2048)</f>
        <v/>
      </c>
      <c r="Z2048" s="4">
        <f>IF(COUNT($M2048:$N2048)=0,"データ無",IF($Y2048&gt;=スコアリング基準!$B$30,"S",IF($Y2048&gt;=スコアリング基準!$B$31,"A",IF($Y2048&gt;=スコアリング基準!$B$32,"B","C"))))</f>
        <v/>
      </c>
      <c r="AA2048">
        <f>IFERROR(INDEX(実績DB!$I$3:$I$104,MATCH($B2048&amp;$C2048,実績DB!$J$3:$J$104,0)),"")</f>
        <v/>
      </c>
    </row>
    <row r="2049">
      <c r="A2049" t="n">
        <v>2047</v>
      </c>
      <c r="B2049" t="inlineStr">
        <is>
          <t>東京</t>
        </is>
      </c>
      <c r="C2049" t="inlineStr">
        <is>
          <t>独協大学変電所</t>
        </is>
      </c>
      <c r="D2049" t="inlineStr">
        <is>
          <t>栃木県</t>
        </is>
      </c>
      <c r="G2049" s="3" t="n">
        <v>36.474889</v>
      </c>
      <c r="H2049" s="3" t="n">
        <v>139.823027</v>
      </c>
      <c r="I2049" t="inlineStr">
        <is>
          <t>OSM実測</t>
        </is>
      </c>
      <c r="R2049" s="4">
        <f>IF(COUNT($M2049:$N2049)=0,"",IF(AND(IF($N2049&lt;&gt;"",$N2049,$M2049)&lt;=0,$O2049&lt;&gt;"可"),"警告",""))</f>
        <v/>
      </c>
      <c r="S2049" s="4">
        <f>IF(COUNT($M2049:$N2049)=0,0,IF(IF($N2049&lt;&gt;"",$N2049,$M2049)&gt;=スコアリング基準!$B$20,スコアリング基準!$C$20,IF(IF($N2049&lt;&gt;"",$N2049,$M2049)&gt;=スコアリング基準!$B$21,スコアリング基準!$C$21,IF(IF($N2049&lt;&gt;"",$N2049,$M2049)&gt;0,スコアリング基準!$C$22,0))))</f>
        <v/>
      </c>
      <c r="T2049" s="4">
        <f>IF($O2049="可",スコアリング基準!$C$23,0)</f>
        <v/>
      </c>
      <c r="U2049" s="4">
        <f>IF(OR(COUNT($K2049:$L2049)&lt;2,$K2049=0),0,IF(ABS($L2049)/$K2049&lt;=スコアリング基準!$B$24,スコアリング基準!$C$24,IF(ABS($L2049)/$K2049&lt;=スコアリング基準!$B$25,スコアリング基準!$C$25,IF(ABS($L2049)/$K2049&lt;=スコアリング基準!$B$26,スコアリング基準!$C$26,0))))</f>
        <v/>
      </c>
      <c r="V2049" s="4">
        <f>IF($P2049="なし",スコアリング基準!$C$27,0)</f>
        <v/>
      </c>
      <c r="W2049" s="4">
        <f>IF($F2049="",0,IF(ISNUMBER($F2049),IF($F2049&lt;=スコアリング基準!$B$28,スコアリング基準!$C$28,スコアリング基準!$C$29),0))</f>
        <v/>
      </c>
      <c r="X2049" s="4">
        <f>IFERROR(VLOOKUP($B2049,スコアリング基準!$A$36:$B$46,2,FALSE),0)</f>
        <v/>
      </c>
      <c r="Y2049" s="4">
        <f>SUM($S2049:$X2049)</f>
        <v/>
      </c>
      <c r="Z2049" s="4">
        <f>IF(COUNT($M2049:$N2049)=0,"データ無",IF($Y2049&gt;=スコアリング基準!$B$30,"S",IF($Y2049&gt;=スコアリング基準!$B$31,"A",IF($Y2049&gt;=スコアリング基準!$B$32,"B","C"))))</f>
        <v/>
      </c>
      <c r="AA2049">
        <f>IFERROR(INDEX(実績DB!$I$3:$I$104,MATCH($B2049&amp;$C2049,実績DB!$J$3:$J$104,0)),"")</f>
        <v/>
      </c>
    </row>
    <row r="2050">
      <c r="A2050" t="n">
        <v>2048</v>
      </c>
      <c r="B2050" t="inlineStr">
        <is>
          <t>東京</t>
        </is>
      </c>
      <c r="C2050" t="inlineStr">
        <is>
          <t>狭山変電所</t>
        </is>
      </c>
      <c r="D2050" t="inlineStr">
        <is>
          <t>埼玉県</t>
        </is>
      </c>
      <c r="G2050" s="3" t="n">
        <v>35.868106</v>
      </c>
      <c r="H2050" s="3" t="n">
        <v>139.427177</v>
      </c>
      <c r="I2050" t="inlineStr">
        <is>
          <t>OSM実測</t>
        </is>
      </c>
      <c r="J2050" t="n">
        <v>57</v>
      </c>
      <c r="K2050" t="n">
        <v>59</v>
      </c>
      <c r="L2050" t="n">
        <v>-41</v>
      </c>
      <c r="M2050" t="n">
        <v>18</v>
      </c>
      <c r="N2050" t="n">
        <v>18</v>
      </c>
      <c r="O2050" t="inlineStr">
        <is>
          <t>不可 #3</t>
        </is>
      </c>
      <c r="P2050" t="inlineStr">
        <is>
          <t>なし</t>
        </is>
      </c>
      <c r="R2050" s="4">
        <f>IF(COUNT($M2050:$N2050)=0,"",IF(AND(IF($N2050&lt;&gt;"",$N2050,$M2050)&lt;=0,$O2050&lt;&gt;"可"),"警告",""))</f>
        <v/>
      </c>
      <c r="S2050" s="4">
        <f>IF(COUNT($M2050:$N2050)=0,0,IF(IF($N2050&lt;&gt;"",$N2050,$M2050)&gt;=スコアリング基準!$B$20,スコアリング基準!$C$20,IF(IF($N2050&lt;&gt;"",$N2050,$M2050)&gt;=スコアリング基準!$B$21,スコアリング基準!$C$21,IF(IF($N2050&lt;&gt;"",$N2050,$M2050)&gt;0,スコアリング基準!$C$22,0))))</f>
        <v/>
      </c>
      <c r="T2050" s="4">
        <f>IF($O2050="可",スコアリング基準!$C$23,0)</f>
        <v/>
      </c>
      <c r="U2050" s="4">
        <f>IF(OR(COUNT($K2050:$L2050)&lt;2,$K2050=0),0,IF(ABS($L2050)/$K2050&lt;=スコアリング基準!$B$24,スコアリング基準!$C$24,IF(ABS($L2050)/$K2050&lt;=スコアリング基準!$B$25,スコアリング基準!$C$25,IF(ABS($L2050)/$K2050&lt;=スコアリング基準!$B$26,スコアリング基準!$C$26,0))))</f>
        <v/>
      </c>
      <c r="V2050" s="4">
        <f>IF($P2050="なし",スコアリング基準!$C$27,0)</f>
        <v/>
      </c>
      <c r="W2050" s="4">
        <f>IF($F2050="",0,IF(ISNUMBER($F2050),IF($F2050&lt;=スコアリング基準!$B$28,スコアリング基準!$C$28,スコアリング基準!$C$29),0))</f>
        <v/>
      </c>
      <c r="X2050" s="4">
        <f>IFERROR(VLOOKUP($B2050,スコアリング基準!$A$36:$B$46,2,FALSE),0)</f>
        <v/>
      </c>
      <c r="Y2050" s="4">
        <f>SUM($S2050:$X2050)</f>
        <v/>
      </c>
      <c r="Z2050" s="4">
        <f>IF(COUNT($M2050:$N2050)=0,"データ無",IF($Y2050&gt;=スコアリング基準!$B$30,"S",IF($Y2050&gt;=スコアリング基準!$B$31,"A",IF($Y2050&gt;=スコアリング基準!$B$32,"B","C"))))</f>
        <v/>
      </c>
      <c r="AA2050">
        <f>IFERROR(INDEX(実績DB!$I$3:$I$104,MATCH($B2050&amp;$C2050,実績DB!$J$3:$J$104,0)),"")</f>
        <v/>
      </c>
    </row>
    <row r="2051">
      <c r="A2051" t="n">
        <v>2049</v>
      </c>
      <c r="B2051" t="inlineStr">
        <is>
          <t>東京</t>
        </is>
      </c>
      <c r="C2051" t="inlineStr">
        <is>
          <t>矢祭変電所</t>
        </is>
      </c>
      <c r="D2051" t="inlineStr">
        <is>
          <t>茨城県</t>
        </is>
      </c>
      <c r="G2051" s="3" t="n">
        <v>36.879156</v>
      </c>
      <c r="H2051" s="3" t="n">
        <v>140.42129</v>
      </c>
      <c r="I2051" t="inlineStr">
        <is>
          <t>OSM実測</t>
        </is>
      </c>
      <c r="R2051" s="4">
        <f>IF(COUNT($M2051:$N2051)=0,"",IF(AND(IF($N2051&lt;&gt;"",$N2051,$M2051)&lt;=0,$O2051&lt;&gt;"可"),"警告",""))</f>
        <v/>
      </c>
      <c r="S2051" s="4">
        <f>IF(COUNT($M2051:$N2051)=0,0,IF(IF($N2051&lt;&gt;"",$N2051,$M2051)&gt;=スコアリング基準!$B$20,スコアリング基準!$C$20,IF(IF($N2051&lt;&gt;"",$N2051,$M2051)&gt;=スコアリング基準!$B$21,スコアリング基準!$C$21,IF(IF($N2051&lt;&gt;"",$N2051,$M2051)&gt;0,スコアリング基準!$C$22,0))))</f>
        <v/>
      </c>
      <c r="T2051" s="4">
        <f>IF($O2051="可",スコアリング基準!$C$23,0)</f>
        <v/>
      </c>
      <c r="U2051" s="4">
        <f>IF(OR(COUNT($K2051:$L2051)&lt;2,$K2051=0),0,IF(ABS($L2051)/$K2051&lt;=スコアリング基準!$B$24,スコアリング基準!$C$24,IF(ABS($L2051)/$K2051&lt;=スコアリング基準!$B$25,スコアリング基準!$C$25,IF(ABS($L2051)/$K2051&lt;=スコアリング基準!$B$26,スコアリング基準!$C$26,0))))</f>
        <v/>
      </c>
      <c r="V2051" s="4">
        <f>IF($P2051="なし",スコアリング基準!$C$27,0)</f>
        <v/>
      </c>
      <c r="W2051" s="4">
        <f>IF($F2051="",0,IF(ISNUMBER($F2051),IF($F2051&lt;=スコアリング基準!$B$28,スコアリング基準!$C$28,スコアリング基準!$C$29),0))</f>
        <v/>
      </c>
      <c r="X2051" s="4">
        <f>IFERROR(VLOOKUP($B2051,スコアリング基準!$A$36:$B$46,2,FALSE),0)</f>
        <v/>
      </c>
      <c r="Y2051" s="4">
        <f>SUM($S2051:$X2051)</f>
        <v/>
      </c>
      <c r="Z2051" s="4">
        <f>IF(COUNT($M2051:$N2051)=0,"データ無",IF($Y2051&gt;=スコアリング基準!$B$30,"S",IF($Y2051&gt;=スコアリング基準!$B$31,"A",IF($Y2051&gt;=スコアリング基準!$B$32,"B","C"))))</f>
        <v/>
      </c>
      <c r="AA2051">
        <f>IFERROR(INDEX(実績DB!$I$3:$I$104,MATCH($B2051&amp;$C2051,実績DB!$J$3:$J$104,0)),"")</f>
        <v/>
      </c>
    </row>
    <row r="2052">
      <c r="A2052" t="n">
        <v>2050</v>
      </c>
      <c r="B2052" t="inlineStr">
        <is>
          <t>東京</t>
        </is>
      </c>
      <c r="C2052" t="inlineStr">
        <is>
          <t>砂川変電所</t>
        </is>
      </c>
      <c r="D2052" t="inlineStr">
        <is>
          <t>東京都</t>
        </is>
      </c>
      <c r="G2052" s="3" t="n">
        <v>35.669314</v>
      </c>
      <c r="H2052" s="3" t="n">
        <v>139.825405</v>
      </c>
      <c r="I2052" t="inlineStr">
        <is>
          <t>OSM実測</t>
        </is>
      </c>
      <c r="J2052" t="n">
        <v>57</v>
      </c>
      <c r="K2052" t="n">
        <v>59</v>
      </c>
      <c r="L2052" t="n">
        <v>-40</v>
      </c>
      <c r="M2052" t="n">
        <v>19</v>
      </c>
      <c r="N2052" t="n">
        <v>0</v>
      </c>
      <c r="O2052" t="inlineStr">
        <is>
          <t>不可 #3</t>
        </is>
      </c>
      <c r="P2052" t="inlineStr">
        <is>
          <t>有り</t>
        </is>
      </c>
      <c r="R2052" s="4">
        <f>IF(COUNT($M2052:$N2052)=0,"",IF(AND(IF($N2052&lt;&gt;"",$N2052,$M2052)&lt;=0,$O2052&lt;&gt;"可"),"警告",""))</f>
        <v/>
      </c>
      <c r="S2052" s="4">
        <f>IF(COUNT($M2052:$N2052)=0,0,IF(IF($N2052&lt;&gt;"",$N2052,$M2052)&gt;=スコアリング基準!$B$20,スコアリング基準!$C$20,IF(IF($N2052&lt;&gt;"",$N2052,$M2052)&gt;=スコアリング基準!$B$21,スコアリング基準!$C$21,IF(IF($N2052&lt;&gt;"",$N2052,$M2052)&gt;0,スコアリング基準!$C$22,0))))</f>
        <v/>
      </c>
      <c r="T2052" s="4">
        <f>IF($O2052="可",スコアリング基準!$C$23,0)</f>
        <v/>
      </c>
      <c r="U2052" s="4">
        <f>IF(OR(COUNT($K2052:$L2052)&lt;2,$K2052=0),0,IF(ABS($L2052)/$K2052&lt;=スコアリング基準!$B$24,スコアリング基準!$C$24,IF(ABS($L2052)/$K2052&lt;=スコアリング基準!$B$25,スコアリング基準!$C$25,IF(ABS($L2052)/$K2052&lt;=スコアリング基準!$B$26,スコアリング基準!$C$26,0))))</f>
        <v/>
      </c>
      <c r="V2052" s="4">
        <f>IF($P2052="なし",スコアリング基準!$C$27,0)</f>
        <v/>
      </c>
      <c r="W2052" s="4">
        <f>IF($F2052="",0,IF(ISNUMBER($F2052),IF($F2052&lt;=スコアリング基準!$B$28,スコアリング基準!$C$28,スコアリング基準!$C$29),0))</f>
        <v/>
      </c>
      <c r="X2052" s="4">
        <f>IFERROR(VLOOKUP($B2052,スコアリング基準!$A$36:$B$46,2,FALSE),0)</f>
        <v/>
      </c>
      <c r="Y2052" s="4">
        <f>SUM($S2052:$X2052)</f>
        <v/>
      </c>
      <c r="Z2052" s="4">
        <f>IF(COUNT($M2052:$N2052)=0,"データ無",IF($Y2052&gt;=スコアリング基準!$B$30,"S",IF($Y2052&gt;=スコアリング基準!$B$31,"A",IF($Y2052&gt;=スコアリング基準!$B$32,"B","C"))))</f>
        <v/>
      </c>
      <c r="AA2052">
        <f>IFERROR(INDEX(実績DB!$I$3:$I$104,MATCH($B2052&amp;$C2052,実績DB!$J$3:$J$104,0)),"")</f>
        <v/>
      </c>
    </row>
    <row r="2053">
      <c r="A2053" t="n">
        <v>2051</v>
      </c>
      <c r="B2053" t="inlineStr">
        <is>
          <t>東京</t>
        </is>
      </c>
      <c r="C2053" t="inlineStr">
        <is>
          <t>箱根ヶ崎変電所</t>
        </is>
      </c>
      <c r="D2053" t="inlineStr">
        <is>
          <t>東京都</t>
        </is>
      </c>
      <c r="G2053" s="3" t="n">
        <v>35.765822</v>
      </c>
      <c r="H2053" s="3" t="n">
        <v>139.347802</v>
      </c>
      <c r="I2053" t="inlineStr">
        <is>
          <t>OSM実測</t>
        </is>
      </c>
      <c r="J2053" t="n">
        <v>52</v>
      </c>
      <c r="K2053" t="n">
        <v>54</v>
      </c>
      <c r="L2053" t="n">
        <v>-40</v>
      </c>
      <c r="M2053" t="n">
        <v>14</v>
      </c>
      <c r="N2053" t="n">
        <v>14</v>
      </c>
      <c r="O2053" t="inlineStr">
        <is>
          <t>不可 #3</t>
        </is>
      </c>
      <c r="P2053" t="inlineStr">
        <is>
          <t>なし</t>
        </is>
      </c>
      <c r="R2053" s="4">
        <f>IF(COUNT($M2053:$N2053)=0,"",IF(AND(IF($N2053&lt;&gt;"",$N2053,$M2053)&lt;=0,$O2053&lt;&gt;"可"),"警告",""))</f>
        <v/>
      </c>
      <c r="S2053" s="4">
        <f>IF(COUNT($M2053:$N2053)=0,0,IF(IF($N2053&lt;&gt;"",$N2053,$M2053)&gt;=スコアリング基準!$B$20,スコアリング基準!$C$20,IF(IF($N2053&lt;&gt;"",$N2053,$M2053)&gt;=スコアリング基準!$B$21,スコアリング基準!$C$21,IF(IF($N2053&lt;&gt;"",$N2053,$M2053)&gt;0,スコアリング基準!$C$22,0))))</f>
        <v/>
      </c>
      <c r="T2053" s="4">
        <f>IF($O2053="可",スコアリング基準!$C$23,0)</f>
        <v/>
      </c>
      <c r="U2053" s="4">
        <f>IF(OR(COUNT($K2053:$L2053)&lt;2,$K2053=0),0,IF(ABS($L2053)/$K2053&lt;=スコアリング基準!$B$24,スコアリング基準!$C$24,IF(ABS($L2053)/$K2053&lt;=スコアリング基準!$B$25,スコアリング基準!$C$25,IF(ABS($L2053)/$K2053&lt;=スコアリング基準!$B$26,スコアリング基準!$C$26,0))))</f>
        <v/>
      </c>
      <c r="V2053" s="4">
        <f>IF($P2053="なし",スコアリング基準!$C$27,0)</f>
        <v/>
      </c>
      <c r="W2053" s="4">
        <f>IF($F2053="",0,IF(ISNUMBER($F2053),IF($F2053&lt;=スコアリング基準!$B$28,スコアリング基準!$C$28,スコアリング基準!$C$29),0))</f>
        <v/>
      </c>
      <c r="X2053" s="4">
        <f>IFERROR(VLOOKUP($B2053,スコアリング基準!$A$36:$B$46,2,FALSE),0)</f>
        <v/>
      </c>
      <c r="Y2053" s="4">
        <f>SUM($S2053:$X2053)</f>
        <v/>
      </c>
      <c r="Z2053" s="4">
        <f>IF(COUNT($M2053:$N2053)=0,"データ無",IF($Y2053&gt;=スコアリング基準!$B$30,"S",IF($Y2053&gt;=スコアリング基準!$B$31,"A",IF($Y2053&gt;=スコアリング基準!$B$32,"B","C"))))</f>
        <v/>
      </c>
      <c r="AA2053">
        <f>IFERROR(INDEX(実績DB!$I$3:$I$104,MATCH($B2053&amp;$C2053,実績DB!$J$3:$J$104,0)),"")</f>
        <v/>
      </c>
    </row>
    <row r="2054">
      <c r="A2054" t="n">
        <v>2052</v>
      </c>
      <c r="B2054" t="inlineStr">
        <is>
          <t>東京</t>
        </is>
      </c>
      <c r="C2054" t="inlineStr">
        <is>
          <t>西武上水変電所</t>
        </is>
      </c>
      <c r="D2054" t="inlineStr">
        <is>
          <t>東京都</t>
        </is>
      </c>
      <c r="G2054" s="3" t="n">
        <v>35.73133</v>
      </c>
      <c r="H2054" s="3" t="n">
        <v>139.414414</v>
      </c>
      <c r="I2054" t="inlineStr">
        <is>
          <t>OSM実測</t>
        </is>
      </c>
      <c r="R2054" s="4">
        <f>IF(COUNT($M2054:$N2054)=0,"",IF(AND(IF($N2054&lt;&gt;"",$N2054,$M2054)&lt;=0,$O2054&lt;&gt;"可"),"警告",""))</f>
        <v/>
      </c>
      <c r="S2054" s="4">
        <f>IF(COUNT($M2054:$N2054)=0,0,IF(IF($N2054&lt;&gt;"",$N2054,$M2054)&gt;=スコアリング基準!$B$20,スコアリング基準!$C$20,IF(IF($N2054&lt;&gt;"",$N2054,$M2054)&gt;=スコアリング基準!$B$21,スコアリング基準!$C$21,IF(IF($N2054&lt;&gt;"",$N2054,$M2054)&gt;0,スコアリング基準!$C$22,0))))</f>
        <v/>
      </c>
      <c r="T2054" s="4">
        <f>IF($O2054="可",スコアリング基準!$C$23,0)</f>
        <v/>
      </c>
      <c r="U2054" s="4">
        <f>IF(OR(COUNT($K2054:$L2054)&lt;2,$K2054=0),0,IF(ABS($L2054)/$K2054&lt;=スコアリング基準!$B$24,スコアリング基準!$C$24,IF(ABS($L2054)/$K2054&lt;=スコアリング基準!$B$25,スコアリング基準!$C$25,IF(ABS($L2054)/$K2054&lt;=スコアリング基準!$B$26,スコアリング基準!$C$26,0))))</f>
        <v/>
      </c>
      <c r="V2054" s="4">
        <f>IF($P2054="なし",スコアリング基準!$C$27,0)</f>
        <v/>
      </c>
      <c r="W2054" s="4">
        <f>IF($F2054="",0,IF(ISNUMBER($F2054),IF($F2054&lt;=スコアリング基準!$B$28,スコアリング基準!$C$28,スコアリング基準!$C$29),0))</f>
        <v/>
      </c>
      <c r="X2054" s="4">
        <f>IFERROR(VLOOKUP($B2054,スコアリング基準!$A$36:$B$46,2,FALSE),0)</f>
        <v/>
      </c>
      <c r="Y2054" s="4">
        <f>SUM($S2054:$X2054)</f>
        <v/>
      </c>
      <c r="Z2054" s="4">
        <f>IF(COUNT($M2054:$N2054)=0,"データ無",IF($Y2054&gt;=スコアリング基準!$B$30,"S",IF($Y2054&gt;=スコアリング基準!$B$31,"A",IF($Y2054&gt;=スコアリング基準!$B$32,"B","C"))))</f>
        <v/>
      </c>
      <c r="AA2054">
        <f>IFERROR(INDEX(実績DB!$I$3:$I$104,MATCH($B2054&amp;$C2054,実績DB!$J$3:$J$104,0)),"")</f>
        <v/>
      </c>
    </row>
    <row r="2055">
      <c r="A2055" t="n">
        <v>2053</v>
      </c>
      <c r="B2055" t="inlineStr">
        <is>
          <t>東京</t>
        </is>
      </c>
      <c r="C2055" t="inlineStr">
        <is>
          <t>身延変電所</t>
        </is>
      </c>
      <c r="D2055" t="inlineStr">
        <is>
          <t>静岡県</t>
        </is>
      </c>
      <c r="G2055" s="3" t="n">
        <v>35.372771</v>
      </c>
      <c r="H2055" s="3" t="n">
        <v>138.438011</v>
      </c>
      <c r="I2055" t="inlineStr">
        <is>
          <t>OSM実測</t>
        </is>
      </c>
      <c r="J2055" t="n">
        <v>28</v>
      </c>
      <c r="K2055" t="n">
        <v>29</v>
      </c>
      <c r="L2055" t="n">
        <v>-20</v>
      </c>
      <c r="M2055" t="n">
        <v>9</v>
      </c>
      <c r="N2055" t="n">
        <v>9</v>
      </c>
      <c r="O2055" t="inlineStr">
        <is>
          <t>不可 #3</t>
        </is>
      </c>
      <c r="P2055" t="inlineStr">
        <is>
          <t>なし</t>
        </is>
      </c>
      <c r="R2055" s="4">
        <f>IF(COUNT($M2055:$N2055)=0,"",IF(AND(IF($N2055&lt;&gt;"",$N2055,$M2055)&lt;=0,$O2055&lt;&gt;"可"),"警告",""))</f>
        <v/>
      </c>
      <c r="S2055" s="4">
        <f>IF(COUNT($M2055:$N2055)=0,0,IF(IF($N2055&lt;&gt;"",$N2055,$M2055)&gt;=スコアリング基準!$B$20,スコアリング基準!$C$20,IF(IF($N2055&lt;&gt;"",$N2055,$M2055)&gt;=スコアリング基準!$B$21,スコアリング基準!$C$21,IF(IF($N2055&lt;&gt;"",$N2055,$M2055)&gt;0,スコアリング基準!$C$22,0))))</f>
        <v/>
      </c>
      <c r="T2055" s="4">
        <f>IF($O2055="可",スコアリング基準!$C$23,0)</f>
        <v/>
      </c>
      <c r="U2055" s="4">
        <f>IF(OR(COUNT($K2055:$L2055)&lt;2,$K2055=0),0,IF(ABS($L2055)/$K2055&lt;=スコアリング基準!$B$24,スコアリング基準!$C$24,IF(ABS($L2055)/$K2055&lt;=スコアリング基準!$B$25,スコアリング基準!$C$25,IF(ABS($L2055)/$K2055&lt;=スコアリング基準!$B$26,スコアリング基準!$C$26,0))))</f>
        <v/>
      </c>
      <c r="V2055" s="4">
        <f>IF($P2055="なし",スコアリング基準!$C$27,0)</f>
        <v/>
      </c>
      <c r="W2055" s="4">
        <f>IF($F2055="",0,IF(ISNUMBER($F2055),IF($F2055&lt;=スコアリング基準!$B$28,スコアリング基準!$C$28,スコアリング基準!$C$29),0))</f>
        <v/>
      </c>
      <c r="X2055" s="4">
        <f>IFERROR(VLOOKUP($B2055,スコアリング基準!$A$36:$B$46,2,FALSE),0)</f>
        <v/>
      </c>
      <c r="Y2055" s="4">
        <f>SUM($S2055:$X2055)</f>
        <v/>
      </c>
      <c r="Z2055" s="4">
        <f>IF(COUNT($M2055:$N2055)=0,"データ無",IF($Y2055&gt;=スコアリング基準!$B$30,"S",IF($Y2055&gt;=スコアリング基準!$B$31,"A",IF($Y2055&gt;=スコアリング基準!$B$32,"B","C"))))</f>
        <v/>
      </c>
      <c r="AA2055">
        <f>IFERROR(INDEX(実績DB!$I$3:$I$104,MATCH($B2055&amp;$C2055,実績DB!$J$3:$J$104,0)),"")</f>
        <v/>
      </c>
    </row>
    <row r="2056">
      <c r="A2056" t="n">
        <v>2054</v>
      </c>
      <c r="B2056" t="inlineStr">
        <is>
          <t>東京</t>
        </is>
      </c>
      <c r="C2056" t="inlineStr">
        <is>
          <t>辻堂変電所</t>
        </is>
      </c>
      <c r="D2056" t="inlineStr">
        <is>
          <t>神奈川県</t>
        </is>
      </c>
      <c r="G2056" s="3" t="n">
        <v>35.345788</v>
      </c>
      <c r="H2056" s="3" t="n">
        <v>139.441859</v>
      </c>
      <c r="I2056" t="inlineStr">
        <is>
          <t>OSM実測</t>
        </is>
      </c>
      <c r="J2056" t="n">
        <v>57</v>
      </c>
      <c r="K2056" t="n">
        <v>59</v>
      </c>
      <c r="L2056" t="n">
        <v>-40</v>
      </c>
      <c r="M2056" t="n">
        <v>19</v>
      </c>
      <c r="N2056" t="n">
        <v>19</v>
      </c>
      <c r="O2056" t="inlineStr">
        <is>
          <t>不可 #3</t>
        </is>
      </c>
      <c r="P2056" t="inlineStr">
        <is>
          <t>なし</t>
        </is>
      </c>
      <c r="R2056" s="4">
        <f>IF(COUNT($M2056:$N2056)=0,"",IF(AND(IF($N2056&lt;&gt;"",$N2056,$M2056)&lt;=0,$O2056&lt;&gt;"可"),"警告",""))</f>
        <v/>
      </c>
      <c r="S2056" s="4">
        <f>IF(COUNT($M2056:$N2056)=0,0,IF(IF($N2056&lt;&gt;"",$N2056,$M2056)&gt;=スコアリング基準!$B$20,スコアリング基準!$C$20,IF(IF($N2056&lt;&gt;"",$N2056,$M2056)&gt;=スコアリング基準!$B$21,スコアリング基準!$C$21,IF(IF($N2056&lt;&gt;"",$N2056,$M2056)&gt;0,スコアリング基準!$C$22,0))))</f>
        <v/>
      </c>
      <c r="T2056" s="4">
        <f>IF($O2056="可",スコアリング基準!$C$23,0)</f>
        <v/>
      </c>
      <c r="U2056" s="4">
        <f>IF(OR(COUNT($K2056:$L2056)&lt;2,$K2056=0),0,IF(ABS($L2056)/$K2056&lt;=スコアリング基準!$B$24,スコアリング基準!$C$24,IF(ABS($L2056)/$K2056&lt;=スコアリング基準!$B$25,スコアリング基準!$C$25,IF(ABS($L2056)/$K2056&lt;=スコアリング基準!$B$26,スコアリング基準!$C$26,0))))</f>
        <v/>
      </c>
      <c r="V2056" s="4">
        <f>IF($P2056="なし",スコアリング基準!$C$27,0)</f>
        <v/>
      </c>
      <c r="W2056" s="4">
        <f>IF($F2056="",0,IF(ISNUMBER($F2056),IF($F2056&lt;=スコアリング基準!$B$28,スコアリング基準!$C$28,スコアリング基準!$C$29),0))</f>
        <v/>
      </c>
      <c r="X2056" s="4">
        <f>IFERROR(VLOOKUP($B2056,スコアリング基準!$A$36:$B$46,2,FALSE),0)</f>
        <v/>
      </c>
      <c r="Y2056" s="4">
        <f>SUM($S2056:$X2056)</f>
        <v/>
      </c>
      <c r="Z2056" s="4">
        <f>IF(COUNT($M2056:$N2056)=0,"データ無",IF($Y2056&gt;=スコアリング基準!$B$30,"S",IF($Y2056&gt;=スコアリング基準!$B$31,"A",IF($Y2056&gt;=スコアリング基準!$B$32,"B","C"))))</f>
        <v/>
      </c>
      <c r="AA2056">
        <f>IFERROR(INDEX(実績DB!$I$3:$I$104,MATCH($B2056&amp;$C2056,実績DB!$J$3:$J$104,0)),"")</f>
        <v/>
      </c>
    </row>
    <row r="2057">
      <c r="A2057" t="n">
        <v>2055</v>
      </c>
      <c r="B2057" t="inlineStr">
        <is>
          <t>東京</t>
        </is>
      </c>
      <c r="C2057" t="inlineStr">
        <is>
          <t>郷地変電所</t>
        </is>
      </c>
      <c r="D2057" t="inlineStr">
        <is>
          <t>東京都</t>
        </is>
      </c>
      <c r="G2057" s="3" t="n">
        <v>35.691821</v>
      </c>
      <c r="H2057" s="3" t="n">
        <v>139.395553</v>
      </c>
      <c r="I2057" t="inlineStr">
        <is>
          <t>OSM実測</t>
        </is>
      </c>
      <c r="J2057" t="n">
        <v>38</v>
      </c>
      <c r="K2057" t="n">
        <v>39</v>
      </c>
      <c r="L2057" t="n">
        <v>-20</v>
      </c>
      <c r="M2057" t="n">
        <v>19</v>
      </c>
      <c r="N2057" t="n">
        <v>19</v>
      </c>
      <c r="O2057" t="inlineStr">
        <is>
          <t>不可 #3</t>
        </is>
      </c>
      <c r="P2057" t="inlineStr">
        <is>
          <t>なし</t>
        </is>
      </c>
      <c r="R2057" s="4">
        <f>IF(COUNT($M2057:$N2057)=0,"",IF(AND(IF($N2057&lt;&gt;"",$N2057,$M2057)&lt;=0,$O2057&lt;&gt;"可"),"警告",""))</f>
        <v/>
      </c>
      <c r="S2057" s="4">
        <f>IF(COUNT($M2057:$N2057)=0,0,IF(IF($N2057&lt;&gt;"",$N2057,$M2057)&gt;=スコアリング基準!$B$20,スコアリング基準!$C$20,IF(IF($N2057&lt;&gt;"",$N2057,$M2057)&gt;=スコアリング基準!$B$21,スコアリング基準!$C$21,IF(IF($N2057&lt;&gt;"",$N2057,$M2057)&gt;0,スコアリング基準!$C$22,0))))</f>
        <v/>
      </c>
      <c r="T2057" s="4">
        <f>IF($O2057="可",スコアリング基準!$C$23,0)</f>
        <v/>
      </c>
      <c r="U2057" s="4">
        <f>IF(OR(COUNT($K2057:$L2057)&lt;2,$K2057=0),0,IF(ABS($L2057)/$K2057&lt;=スコアリング基準!$B$24,スコアリング基準!$C$24,IF(ABS($L2057)/$K2057&lt;=スコアリング基準!$B$25,スコアリング基準!$C$25,IF(ABS($L2057)/$K2057&lt;=スコアリング基準!$B$26,スコアリング基準!$C$26,0))))</f>
        <v/>
      </c>
      <c r="V2057" s="4">
        <f>IF($P2057="なし",スコアリング基準!$C$27,0)</f>
        <v/>
      </c>
      <c r="W2057" s="4">
        <f>IF($F2057="",0,IF(ISNUMBER($F2057),IF($F2057&lt;=スコアリング基準!$B$28,スコアリング基準!$C$28,スコアリング基準!$C$29),0))</f>
        <v/>
      </c>
      <c r="X2057" s="4">
        <f>IFERROR(VLOOKUP($B2057,スコアリング基準!$A$36:$B$46,2,FALSE),0)</f>
        <v/>
      </c>
      <c r="Y2057" s="4">
        <f>SUM($S2057:$X2057)</f>
        <v/>
      </c>
      <c r="Z2057" s="4">
        <f>IF(COUNT($M2057:$N2057)=0,"データ無",IF($Y2057&gt;=スコアリング基準!$B$30,"S",IF($Y2057&gt;=スコアリング基準!$B$31,"A",IF($Y2057&gt;=スコアリング基準!$B$32,"B","C"))))</f>
        <v/>
      </c>
      <c r="AA2057">
        <f>IFERROR(INDEX(実績DB!$I$3:$I$104,MATCH($B2057&amp;$C2057,実績DB!$J$3:$J$104,0)),"")</f>
        <v/>
      </c>
    </row>
    <row r="2058">
      <c r="A2058" t="n">
        <v>2056</v>
      </c>
      <c r="B2058" t="inlineStr">
        <is>
          <t>東京</t>
        </is>
      </c>
      <c r="C2058" t="inlineStr">
        <is>
          <t>釜無白根変電所</t>
        </is>
      </c>
      <c r="D2058" t="inlineStr">
        <is>
          <t>山梨県</t>
        </is>
      </c>
      <c r="G2058" s="3" t="n">
        <v>35.644206</v>
      </c>
      <c r="H2058" s="3" t="n">
        <v>138.495731</v>
      </c>
      <c r="I2058" t="inlineStr">
        <is>
          <t>OSM実測</t>
        </is>
      </c>
      <c r="J2058" t="n">
        <v>300</v>
      </c>
      <c r="K2058" t="n">
        <v>226</v>
      </c>
      <c r="L2058" t="n">
        <v>-50</v>
      </c>
      <c r="O2058" t="inlineStr">
        <is>
          <t>可</t>
        </is>
      </c>
      <c r="P2058" t="inlineStr">
        <is>
          <t>有り</t>
        </is>
      </c>
      <c r="R2058" s="4">
        <f>IF(COUNT($M2058:$N2058)=0,"",IF(AND(IF($N2058&lt;&gt;"",$N2058,$M2058)&lt;=0,$O2058&lt;&gt;"可"),"警告",""))</f>
        <v/>
      </c>
      <c r="S2058" s="4">
        <f>IF(COUNT($M2058:$N2058)=0,0,IF(IF($N2058&lt;&gt;"",$N2058,$M2058)&gt;=スコアリング基準!$B$20,スコアリング基準!$C$20,IF(IF($N2058&lt;&gt;"",$N2058,$M2058)&gt;=スコアリング基準!$B$21,スコアリング基準!$C$21,IF(IF($N2058&lt;&gt;"",$N2058,$M2058)&gt;0,スコアリング基準!$C$22,0))))</f>
        <v/>
      </c>
      <c r="T2058" s="4">
        <f>IF($O2058="可",スコアリング基準!$C$23,0)</f>
        <v/>
      </c>
      <c r="U2058" s="4">
        <f>IF(OR(COUNT($K2058:$L2058)&lt;2,$K2058=0),0,IF(ABS($L2058)/$K2058&lt;=スコアリング基準!$B$24,スコアリング基準!$C$24,IF(ABS($L2058)/$K2058&lt;=スコアリング基準!$B$25,スコアリング基準!$C$25,IF(ABS($L2058)/$K2058&lt;=スコアリング基準!$B$26,スコアリング基準!$C$26,0))))</f>
        <v/>
      </c>
      <c r="V2058" s="4">
        <f>IF($P2058="なし",スコアリング基準!$C$27,0)</f>
        <v/>
      </c>
      <c r="W2058" s="4">
        <f>IF($F2058="",0,IF(ISNUMBER($F2058),IF($F2058&lt;=スコアリング基準!$B$28,スコアリング基準!$C$28,スコアリング基準!$C$29),0))</f>
        <v/>
      </c>
      <c r="X2058" s="4">
        <f>IFERROR(VLOOKUP($B2058,スコアリング基準!$A$36:$B$46,2,FALSE),0)</f>
        <v/>
      </c>
      <c r="Y2058" s="4">
        <f>SUM($S2058:$X2058)</f>
        <v/>
      </c>
      <c r="Z2058" s="4">
        <f>IF(COUNT($M2058:$N2058)=0,"データ無",IF($Y2058&gt;=スコアリング基準!$B$30,"S",IF($Y2058&gt;=スコアリング基準!$B$31,"A",IF($Y2058&gt;=スコアリング基準!$B$32,"B","C"))))</f>
        <v/>
      </c>
      <c r="AA2058">
        <f>IFERROR(INDEX(実績DB!$I$3:$I$104,MATCH($B2058&amp;$C2058,実績DB!$J$3:$J$104,0)),"")</f>
        <v/>
      </c>
    </row>
    <row r="2059">
      <c r="A2059" t="n">
        <v>2057</v>
      </c>
      <c r="B2059" t="inlineStr">
        <is>
          <t>東京</t>
        </is>
      </c>
      <c r="C2059" t="inlineStr">
        <is>
          <t>鶴ヶ峰変電所</t>
        </is>
      </c>
      <c r="D2059" t="inlineStr">
        <is>
          <t>神奈川県</t>
        </is>
      </c>
      <c r="G2059" s="3" t="n">
        <v>35.465534</v>
      </c>
      <c r="H2059" s="3" t="n">
        <v>139.541913</v>
      </c>
      <c r="I2059" t="inlineStr">
        <is>
          <t>OSM実測</t>
        </is>
      </c>
      <c r="J2059" t="n">
        <v>57</v>
      </c>
      <c r="K2059" t="n">
        <v>59</v>
      </c>
      <c r="L2059" t="n">
        <v>-40</v>
      </c>
      <c r="M2059" t="n">
        <v>19</v>
      </c>
      <c r="N2059" t="n">
        <v>0</v>
      </c>
      <c r="O2059" t="inlineStr">
        <is>
          <t>不可 #3</t>
        </is>
      </c>
      <c r="P2059" t="inlineStr">
        <is>
          <t>有り</t>
        </is>
      </c>
      <c r="R2059" s="4">
        <f>IF(COUNT($M2059:$N2059)=0,"",IF(AND(IF($N2059&lt;&gt;"",$N2059,$M2059)&lt;=0,$O2059&lt;&gt;"可"),"警告",""))</f>
        <v/>
      </c>
      <c r="S2059" s="4">
        <f>IF(COUNT($M2059:$N2059)=0,0,IF(IF($N2059&lt;&gt;"",$N2059,$M2059)&gt;=スコアリング基準!$B$20,スコアリング基準!$C$20,IF(IF($N2059&lt;&gt;"",$N2059,$M2059)&gt;=スコアリング基準!$B$21,スコアリング基準!$C$21,IF(IF($N2059&lt;&gt;"",$N2059,$M2059)&gt;0,スコアリング基準!$C$22,0))))</f>
        <v/>
      </c>
      <c r="T2059" s="4">
        <f>IF($O2059="可",スコアリング基準!$C$23,0)</f>
        <v/>
      </c>
      <c r="U2059" s="4">
        <f>IF(OR(COUNT($K2059:$L2059)&lt;2,$K2059=0),0,IF(ABS($L2059)/$K2059&lt;=スコアリング基準!$B$24,スコアリング基準!$C$24,IF(ABS($L2059)/$K2059&lt;=スコアリング基準!$B$25,スコアリング基準!$C$25,IF(ABS($L2059)/$K2059&lt;=スコアリング基準!$B$26,スコアリング基準!$C$26,0))))</f>
        <v/>
      </c>
      <c r="V2059" s="4">
        <f>IF($P2059="なし",スコアリング基準!$C$27,0)</f>
        <v/>
      </c>
      <c r="W2059" s="4">
        <f>IF($F2059="",0,IF(ISNUMBER($F2059),IF($F2059&lt;=スコアリング基準!$B$28,スコアリング基準!$C$28,スコアリング基準!$C$29),0))</f>
        <v/>
      </c>
      <c r="X2059" s="4">
        <f>IFERROR(VLOOKUP($B2059,スコアリング基準!$A$36:$B$46,2,FALSE),0)</f>
        <v/>
      </c>
      <c r="Y2059" s="4">
        <f>SUM($S2059:$X2059)</f>
        <v/>
      </c>
      <c r="Z2059" s="4">
        <f>IF(COUNT($M2059:$N2059)=0,"データ無",IF($Y2059&gt;=スコアリング基準!$B$30,"S",IF($Y2059&gt;=スコアリング基準!$B$31,"A",IF($Y2059&gt;=スコアリング基準!$B$32,"B","C"))))</f>
        <v/>
      </c>
      <c r="AA2059">
        <f>IFERROR(INDEX(実績DB!$I$3:$I$104,MATCH($B2059&amp;$C2059,実績DB!$J$3:$J$104,0)),"")</f>
        <v/>
      </c>
    </row>
    <row r="2060">
      <c r="A2060" t="n">
        <v>2058</v>
      </c>
      <c r="B2060" t="inlineStr">
        <is>
          <t>東京</t>
        </is>
      </c>
      <c r="C2060" t="inlineStr">
        <is>
          <t>信濃川変電所</t>
        </is>
      </c>
      <c r="D2060" t="inlineStr">
        <is>
          <t>新潟県</t>
        </is>
      </c>
      <c r="E2060" t="n">
        <v>275</v>
      </c>
      <c r="F2060" t="n">
        <v>154</v>
      </c>
      <c r="G2060" s="3" t="n"/>
      <c r="H2060" s="3" t="n"/>
      <c r="I2060" t="inlineStr">
        <is>
          <t>未取得</t>
        </is>
      </c>
      <c r="J2060" t="n">
        <v>380</v>
      </c>
      <c r="K2060" t="n">
        <v>228</v>
      </c>
      <c r="L2060" t="n">
        <v>-114</v>
      </c>
      <c r="O2060" t="inlineStr">
        <is>
          <t>可</t>
        </is>
      </c>
      <c r="P2060" t="inlineStr">
        <is>
          <t>有り</t>
        </is>
      </c>
      <c r="R2060" s="4">
        <f>IF(COUNT($M2060:$N2060)=0,"",IF(AND(IF($N2060&lt;&gt;"",$N2060,$M2060)&lt;=0,$O2060&lt;&gt;"可"),"警告",""))</f>
        <v/>
      </c>
      <c r="S2060" s="4">
        <f>IF(COUNT($M2060:$N2060)=0,0,IF(IF($N2060&lt;&gt;"",$N2060,$M2060)&gt;=スコアリング基準!$B$20,スコアリング基準!$C$20,IF(IF($N2060&lt;&gt;"",$N2060,$M2060)&gt;=スコアリング基準!$B$21,スコアリング基準!$C$21,IF(IF($N2060&lt;&gt;"",$N2060,$M2060)&gt;0,スコアリング基準!$C$22,0))))</f>
        <v/>
      </c>
      <c r="T2060" s="4">
        <f>IF($O2060="可",スコアリング基準!$C$23,0)</f>
        <v/>
      </c>
      <c r="U2060" s="4">
        <f>IF(OR(COUNT($K2060:$L2060)&lt;2,$K2060=0),0,IF(ABS($L2060)/$K2060&lt;=スコアリング基準!$B$24,スコアリング基準!$C$24,IF(ABS($L2060)/$K2060&lt;=スコアリング基準!$B$25,スコアリング基準!$C$25,IF(ABS($L2060)/$K2060&lt;=スコアリング基準!$B$26,スコアリング基準!$C$26,0))))</f>
        <v/>
      </c>
      <c r="V2060" s="4">
        <f>IF($P2060="なし",スコアリング基準!$C$27,0)</f>
        <v/>
      </c>
      <c r="W2060" s="4">
        <f>IF($F2060="",0,IF(ISNUMBER($F2060),IF($F2060&lt;=スコアリング基準!$B$28,スコアリング基準!$C$28,スコアリング基準!$C$29),0))</f>
        <v/>
      </c>
      <c r="X2060" s="4">
        <f>IFERROR(VLOOKUP($B2060,スコアリング基準!$A$36:$B$46,2,FALSE),0)</f>
        <v/>
      </c>
      <c r="Y2060" s="4">
        <f>SUM($S2060:$X2060)</f>
        <v/>
      </c>
      <c r="Z2060" s="4">
        <f>IF(COUNT($M2060:$N2060)=0,"データ無",IF($Y2060&gt;=スコアリング基準!$B$30,"S",IF($Y2060&gt;=スコアリング基準!$B$31,"A",IF($Y2060&gt;=スコアリング基準!$B$32,"B","C"))))</f>
        <v/>
      </c>
      <c r="AA2060">
        <f>IFERROR(INDEX(実績DB!$I$3:$I$104,MATCH($B2060&amp;$C2060,実績DB!$J$3:$J$104,0)),"")</f>
        <v/>
      </c>
    </row>
    <row r="2061">
      <c r="A2061" t="n">
        <v>2059</v>
      </c>
      <c r="B2061" t="inlineStr">
        <is>
          <t>東京</t>
        </is>
      </c>
      <c r="C2061" t="inlineStr">
        <is>
          <t>千葉印西変電所</t>
        </is>
      </c>
      <c r="D2061" t="inlineStr">
        <is>
          <t>千葉県</t>
        </is>
      </c>
      <c r="E2061" t="n">
        <v>275</v>
      </c>
      <c r="F2061" t="n">
        <v>66</v>
      </c>
      <c r="G2061" s="3" t="n">
        <v>35.818326</v>
      </c>
      <c r="H2061" s="3" t="n">
        <v>140.159306</v>
      </c>
      <c r="I2061" t="inlineStr">
        <is>
          <t>Google Places(名称一致)</t>
        </is>
      </c>
      <c r="J2061" t="n">
        <v>900</v>
      </c>
      <c r="K2061" t="n">
        <v>676</v>
      </c>
      <c r="L2061" t="n">
        <v>-225</v>
      </c>
      <c r="O2061" t="inlineStr">
        <is>
          <t>可</t>
        </is>
      </c>
      <c r="P2061" t="inlineStr">
        <is>
          <t>有り</t>
        </is>
      </c>
      <c r="R2061" s="4">
        <f>IF(COUNT($M2061:$N2061)=0,"",IF(AND(IF($N2061&lt;&gt;"",$N2061,$M2061)&lt;=0,$O2061&lt;&gt;"可"),"警告",""))</f>
        <v/>
      </c>
      <c r="S2061" s="4">
        <f>IF(COUNT($M2061:$N2061)=0,0,IF(IF($N2061&lt;&gt;"",$N2061,$M2061)&gt;=スコアリング基準!$B$20,スコアリング基準!$C$20,IF(IF($N2061&lt;&gt;"",$N2061,$M2061)&gt;=スコアリング基準!$B$21,スコアリング基準!$C$21,IF(IF($N2061&lt;&gt;"",$N2061,$M2061)&gt;0,スコアリング基準!$C$22,0))))</f>
        <v/>
      </c>
      <c r="T2061" s="4">
        <f>IF($O2061="可",スコアリング基準!$C$23,0)</f>
        <v/>
      </c>
      <c r="U2061" s="4">
        <f>IF(OR(COUNT($K2061:$L2061)&lt;2,$K2061=0),0,IF(ABS($L2061)/$K2061&lt;=スコアリング基準!$B$24,スコアリング基準!$C$24,IF(ABS($L2061)/$K2061&lt;=スコアリング基準!$B$25,スコアリング基準!$C$25,IF(ABS($L2061)/$K2061&lt;=スコアリング基準!$B$26,スコアリング基準!$C$26,0))))</f>
        <v/>
      </c>
      <c r="V2061" s="4">
        <f>IF($P2061="なし",スコアリング基準!$C$27,0)</f>
        <v/>
      </c>
      <c r="W2061" s="4">
        <f>IF($F2061="",0,IF(ISNUMBER($F2061),IF($F2061&lt;=スコアリング基準!$B$28,スコアリング基準!$C$28,スコアリング基準!$C$29),0))</f>
        <v/>
      </c>
      <c r="X2061" s="4">
        <f>IFERROR(VLOOKUP($B2061,スコアリング基準!$A$36:$B$46,2,FALSE),0)</f>
        <v/>
      </c>
      <c r="Y2061" s="4">
        <f>SUM($S2061:$X2061)</f>
        <v/>
      </c>
      <c r="Z2061" s="4">
        <f>IF(COUNT($M2061:$N2061)=0,"データ無",IF($Y2061&gt;=スコアリング基準!$B$30,"S",IF($Y2061&gt;=スコアリング基準!$B$31,"A",IF($Y2061&gt;=スコアリング基準!$B$32,"B","C"))))</f>
        <v/>
      </c>
      <c r="AA2061">
        <f>IFERROR(INDEX(実績DB!$I$3:$I$104,MATCH($B2061&amp;$C2061,実績DB!$J$3:$J$104,0)),"")</f>
        <v/>
      </c>
    </row>
    <row r="2062">
      <c r="A2062" t="n">
        <v>2060</v>
      </c>
      <c r="B2062" t="inlineStr">
        <is>
          <t>東京</t>
        </is>
      </c>
      <c r="C2062" t="inlineStr">
        <is>
          <t>南川越変電所</t>
        </is>
      </c>
      <c r="D2062" t="inlineStr">
        <is>
          <t>埼玉県</t>
        </is>
      </c>
      <c r="E2062" t="n">
        <v>275</v>
      </c>
      <c r="F2062" t="n">
        <v>154</v>
      </c>
      <c r="G2062" s="3" t="n">
        <v>35.89147</v>
      </c>
      <c r="H2062" s="3" t="n">
        <v>139.46593</v>
      </c>
      <c r="I2062" t="inlineStr">
        <is>
          <t>OSM実測(名称一致)</t>
        </is>
      </c>
      <c r="J2062" t="n">
        <v>1500</v>
      </c>
      <c r="K2062" t="n">
        <v>1187</v>
      </c>
      <c r="L2062" t="n">
        <v>276</v>
      </c>
      <c r="O2062" t="inlineStr">
        <is>
          <t>可</t>
        </is>
      </c>
      <c r="P2062" t="inlineStr">
        <is>
          <t>なし</t>
        </is>
      </c>
      <c r="R2062" s="4">
        <f>IF(COUNT($M2062:$N2062)=0,"",IF(AND(IF($N2062&lt;&gt;"",$N2062,$M2062)&lt;=0,$O2062&lt;&gt;"可"),"警告",""))</f>
        <v/>
      </c>
      <c r="S2062" s="4">
        <f>IF(COUNT($M2062:$N2062)=0,0,IF(IF($N2062&lt;&gt;"",$N2062,$M2062)&gt;=スコアリング基準!$B$20,スコアリング基準!$C$20,IF(IF($N2062&lt;&gt;"",$N2062,$M2062)&gt;=スコアリング基準!$B$21,スコアリング基準!$C$21,IF(IF($N2062&lt;&gt;"",$N2062,$M2062)&gt;0,スコアリング基準!$C$22,0))))</f>
        <v/>
      </c>
      <c r="T2062" s="4">
        <f>IF($O2062="可",スコアリング基準!$C$23,0)</f>
        <v/>
      </c>
      <c r="U2062" s="4">
        <f>IF(OR(COUNT($K2062:$L2062)&lt;2,$K2062=0),0,IF(ABS($L2062)/$K2062&lt;=スコアリング基準!$B$24,スコアリング基準!$C$24,IF(ABS($L2062)/$K2062&lt;=スコアリング基準!$B$25,スコアリング基準!$C$25,IF(ABS($L2062)/$K2062&lt;=スコアリング基準!$B$26,スコアリング基準!$C$26,0))))</f>
        <v/>
      </c>
      <c r="V2062" s="4">
        <f>IF($P2062="なし",スコアリング基準!$C$27,0)</f>
        <v/>
      </c>
      <c r="W2062" s="4">
        <f>IF($F2062="",0,IF(ISNUMBER($F2062),IF($F2062&lt;=スコアリング基準!$B$28,スコアリング基準!$C$28,スコアリング基準!$C$29),0))</f>
        <v/>
      </c>
      <c r="X2062" s="4">
        <f>IFERROR(VLOOKUP($B2062,スコアリング基準!$A$36:$B$46,2,FALSE),0)</f>
        <v/>
      </c>
      <c r="Y2062" s="4">
        <f>SUM($S2062:$X2062)</f>
        <v/>
      </c>
      <c r="Z2062" s="4">
        <f>IF(COUNT($M2062:$N2062)=0,"データ無",IF($Y2062&gt;=スコアリング基準!$B$30,"S",IF($Y2062&gt;=スコアリング基準!$B$31,"A",IF($Y2062&gt;=スコアリング基準!$B$32,"B","C"))))</f>
        <v/>
      </c>
      <c r="AA2062">
        <f>IFERROR(INDEX(実績DB!$I$3:$I$104,MATCH($B2062&amp;$C2062,実績DB!$J$3:$J$104,0)),"")</f>
        <v/>
      </c>
    </row>
    <row r="2063">
      <c r="A2063" t="n">
        <v>2061</v>
      </c>
      <c r="B2063" t="inlineStr">
        <is>
          <t>東京</t>
        </is>
      </c>
      <c r="C2063" t="inlineStr">
        <is>
          <t>南横須賀変電所</t>
        </is>
      </c>
      <c r="D2063" t="inlineStr">
        <is>
          <t>神奈川県</t>
        </is>
      </c>
      <c r="E2063" t="n">
        <v>275</v>
      </c>
      <c r="F2063" t="n">
        <v>66</v>
      </c>
      <c r="G2063" s="3" t="n">
        <v>35.215062</v>
      </c>
      <c r="H2063" s="3" t="n">
        <v>139.713652</v>
      </c>
      <c r="I2063" t="inlineStr">
        <is>
          <t>Google Places(名称一致)</t>
        </is>
      </c>
      <c r="J2063" t="n">
        <v>800</v>
      </c>
      <c r="K2063" t="n">
        <v>447</v>
      </c>
      <c r="L2063" t="n">
        <v>100</v>
      </c>
      <c r="O2063" t="inlineStr">
        <is>
          <t>可</t>
        </is>
      </c>
      <c r="P2063" t="inlineStr">
        <is>
          <t>有り</t>
        </is>
      </c>
      <c r="R2063" s="4">
        <f>IF(COUNT($M2063:$N2063)=0,"",IF(AND(IF($N2063&lt;&gt;"",$N2063,$M2063)&lt;=0,$O2063&lt;&gt;"可"),"警告",""))</f>
        <v/>
      </c>
      <c r="S2063" s="4">
        <f>IF(COUNT($M2063:$N2063)=0,0,IF(IF($N2063&lt;&gt;"",$N2063,$M2063)&gt;=スコアリング基準!$B$20,スコアリング基準!$C$20,IF(IF($N2063&lt;&gt;"",$N2063,$M2063)&gt;=スコアリング基準!$B$21,スコアリング基準!$C$21,IF(IF($N2063&lt;&gt;"",$N2063,$M2063)&gt;0,スコアリング基準!$C$22,0))))</f>
        <v/>
      </c>
      <c r="T2063" s="4">
        <f>IF($O2063="可",スコアリング基準!$C$23,0)</f>
        <v/>
      </c>
      <c r="U2063" s="4">
        <f>IF(OR(COUNT($K2063:$L2063)&lt;2,$K2063=0),0,IF(ABS($L2063)/$K2063&lt;=スコアリング基準!$B$24,スコアリング基準!$C$24,IF(ABS($L2063)/$K2063&lt;=スコアリング基準!$B$25,スコアリング基準!$C$25,IF(ABS($L2063)/$K2063&lt;=スコアリング基準!$B$26,スコアリング基準!$C$26,0))))</f>
        <v/>
      </c>
      <c r="V2063" s="4">
        <f>IF($P2063="なし",スコアリング基準!$C$27,0)</f>
        <v/>
      </c>
      <c r="W2063" s="4">
        <f>IF($F2063="",0,IF(ISNUMBER($F2063),IF($F2063&lt;=スコアリング基準!$B$28,スコアリング基準!$C$28,スコアリング基準!$C$29),0))</f>
        <v/>
      </c>
      <c r="X2063" s="4">
        <f>IFERROR(VLOOKUP($B2063,スコアリング基準!$A$36:$B$46,2,FALSE),0)</f>
        <v/>
      </c>
      <c r="Y2063" s="4">
        <f>SUM($S2063:$X2063)</f>
        <v/>
      </c>
      <c r="Z2063" s="4">
        <f>IF(COUNT($M2063:$N2063)=0,"データ無",IF($Y2063&gt;=スコアリング基準!$B$30,"S",IF($Y2063&gt;=スコアリング基準!$B$31,"A",IF($Y2063&gt;=スコアリング基準!$B$32,"B","C"))))</f>
        <v/>
      </c>
      <c r="AA2063">
        <f>IFERROR(INDEX(実績DB!$I$3:$I$104,MATCH($B2063&amp;$C2063,実績DB!$J$3:$J$104,0)),"")</f>
        <v/>
      </c>
    </row>
    <row r="2064">
      <c r="A2064" t="n">
        <v>2062</v>
      </c>
      <c r="B2064" t="inlineStr">
        <is>
          <t>東京</t>
        </is>
      </c>
      <c r="C2064" t="inlineStr">
        <is>
          <t>大井ふ頭変電所</t>
        </is>
      </c>
      <c r="D2064" t="inlineStr">
        <is>
          <t>東京都</t>
        </is>
      </c>
      <c r="E2064" t="n">
        <v>275</v>
      </c>
      <c r="F2064" t="n">
        <v>154</v>
      </c>
      <c r="G2064" s="3" t="n">
        <v>35.613741</v>
      </c>
      <c r="H2064" s="3" t="n">
        <v>139.756749</v>
      </c>
      <c r="I2064" t="inlineStr">
        <is>
          <t>OSM実測(名称一致)</t>
        </is>
      </c>
      <c r="J2064" t="n">
        <v>900</v>
      </c>
      <c r="K2064" t="n">
        <v>678</v>
      </c>
      <c r="L2064" t="n">
        <v>114</v>
      </c>
      <c r="O2064" t="inlineStr">
        <is>
          <t>可</t>
        </is>
      </c>
      <c r="P2064" t="inlineStr">
        <is>
          <t>有り</t>
        </is>
      </c>
      <c r="R2064" s="4">
        <f>IF(COUNT($M2064:$N2064)=0,"",IF(AND(IF($N2064&lt;&gt;"",$N2064,$M2064)&lt;=0,$O2064&lt;&gt;"可"),"警告",""))</f>
        <v/>
      </c>
      <c r="S2064" s="4">
        <f>IF(COUNT($M2064:$N2064)=0,0,IF(IF($N2064&lt;&gt;"",$N2064,$M2064)&gt;=スコアリング基準!$B$20,スコアリング基準!$C$20,IF(IF($N2064&lt;&gt;"",$N2064,$M2064)&gt;=スコアリング基準!$B$21,スコアリング基準!$C$21,IF(IF($N2064&lt;&gt;"",$N2064,$M2064)&gt;0,スコアリング基準!$C$22,0))))</f>
        <v/>
      </c>
      <c r="T2064" s="4">
        <f>IF($O2064="可",スコアリング基準!$C$23,0)</f>
        <v/>
      </c>
      <c r="U2064" s="4">
        <f>IF(OR(COUNT($K2064:$L2064)&lt;2,$K2064=0),0,IF(ABS($L2064)/$K2064&lt;=スコアリング基準!$B$24,スコアリング基準!$C$24,IF(ABS($L2064)/$K2064&lt;=スコアリング基準!$B$25,スコアリング基準!$C$25,IF(ABS($L2064)/$K2064&lt;=スコアリング基準!$B$26,スコアリング基準!$C$26,0))))</f>
        <v/>
      </c>
      <c r="V2064" s="4">
        <f>IF($P2064="なし",スコアリング基準!$C$27,0)</f>
        <v/>
      </c>
      <c r="W2064" s="4">
        <f>IF($F2064="",0,IF(ISNUMBER($F2064),IF($F2064&lt;=スコアリング基準!$B$28,スコアリング基準!$C$28,スコアリング基準!$C$29),0))</f>
        <v/>
      </c>
      <c r="X2064" s="4">
        <f>IFERROR(VLOOKUP($B2064,スコアリング基準!$A$36:$B$46,2,FALSE),0)</f>
        <v/>
      </c>
      <c r="Y2064" s="4">
        <f>SUM($S2064:$X2064)</f>
        <v/>
      </c>
      <c r="Z2064" s="4">
        <f>IF(COUNT($M2064:$N2064)=0,"データ無",IF($Y2064&gt;=スコアリング基準!$B$30,"S",IF($Y2064&gt;=スコアリング基準!$B$31,"A",IF($Y2064&gt;=スコアリング基準!$B$32,"B","C"))))</f>
        <v/>
      </c>
      <c r="AA2064">
        <f>IFERROR(INDEX(実績DB!$I$3:$I$104,MATCH($B2064&amp;$C2064,実績DB!$J$3:$J$104,0)),"")</f>
        <v/>
      </c>
    </row>
    <row r="2065">
      <c r="A2065" t="n">
        <v>2063</v>
      </c>
      <c r="B2065" t="inlineStr">
        <is>
          <t>東京</t>
        </is>
      </c>
      <c r="C2065" t="inlineStr">
        <is>
          <t>姉崎中央1U変電所</t>
        </is>
      </c>
      <c r="D2065" t="inlineStr">
        <is>
          <t>千葉県</t>
        </is>
      </c>
      <c r="E2065" t="n">
        <v>275</v>
      </c>
      <c r="F2065" t="n">
        <v>66</v>
      </c>
      <c r="G2065" s="3" t="n"/>
      <c r="H2065" s="3" t="n"/>
      <c r="I2065" t="inlineStr">
        <is>
          <t>未取得</t>
        </is>
      </c>
      <c r="J2065" t="n">
        <v>500</v>
      </c>
      <c r="K2065" t="n">
        <v>443</v>
      </c>
      <c r="L2065" t="n">
        <v>-493</v>
      </c>
      <c r="O2065" t="inlineStr">
        <is>
          <t>可</t>
        </is>
      </c>
      <c r="P2065" t="inlineStr">
        <is>
          <t>有り</t>
        </is>
      </c>
      <c r="R2065" s="4">
        <f>IF(COUNT($M2065:$N2065)=0,"",IF(AND(IF($N2065&lt;&gt;"",$N2065,$M2065)&lt;=0,$O2065&lt;&gt;"可"),"警告",""))</f>
        <v/>
      </c>
      <c r="S2065" s="4">
        <f>IF(COUNT($M2065:$N2065)=0,0,IF(IF($N2065&lt;&gt;"",$N2065,$M2065)&gt;=スコアリング基準!$B$20,スコアリング基準!$C$20,IF(IF($N2065&lt;&gt;"",$N2065,$M2065)&gt;=スコアリング基準!$B$21,スコアリング基準!$C$21,IF(IF($N2065&lt;&gt;"",$N2065,$M2065)&gt;0,スコアリング基準!$C$22,0))))</f>
        <v/>
      </c>
      <c r="T2065" s="4">
        <f>IF($O2065="可",スコアリング基準!$C$23,0)</f>
        <v/>
      </c>
      <c r="U2065" s="4">
        <f>IF(OR(COUNT($K2065:$L2065)&lt;2,$K2065=0),0,IF(ABS($L2065)/$K2065&lt;=スコアリング基準!$B$24,スコアリング基準!$C$24,IF(ABS($L2065)/$K2065&lt;=スコアリング基準!$B$25,スコアリング基準!$C$25,IF(ABS($L2065)/$K2065&lt;=スコアリング基準!$B$26,スコアリング基準!$C$26,0))))</f>
        <v/>
      </c>
      <c r="V2065" s="4">
        <f>IF($P2065="なし",スコアリング基準!$C$27,0)</f>
        <v/>
      </c>
      <c r="W2065" s="4">
        <f>IF($F2065="",0,IF(ISNUMBER($F2065),IF($F2065&lt;=スコアリング基準!$B$28,スコアリング基準!$C$28,スコアリング基準!$C$29),0))</f>
        <v/>
      </c>
      <c r="X2065" s="4">
        <f>IFERROR(VLOOKUP($B2065,スコアリング基準!$A$36:$B$46,2,FALSE),0)</f>
        <v/>
      </c>
      <c r="Y2065" s="4">
        <f>SUM($S2065:$X2065)</f>
        <v/>
      </c>
      <c r="Z2065" s="4">
        <f>IF(COUNT($M2065:$N2065)=0,"データ無",IF($Y2065&gt;=スコアリング基準!$B$30,"S",IF($Y2065&gt;=スコアリング基準!$B$31,"A",IF($Y2065&gt;=スコアリング基準!$B$32,"B","C"))))</f>
        <v/>
      </c>
      <c r="AA2065">
        <f>IFERROR(INDEX(実績DB!$I$3:$I$104,MATCH($B2065&amp;$C2065,実績DB!$J$3:$J$104,0)),"")</f>
        <v/>
      </c>
    </row>
    <row r="2066">
      <c r="A2066" t="n">
        <v>2064</v>
      </c>
      <c r="B2066" t="inlineStr">
        <is>
          <t>東京</t>
        </is>
      </c>
      <c r="C2066" t="inlineStr">
        <is>
          <t>姉崎中央2U変電所</t>
        </is>
      </c>
      <c r="D2066" t="inlineStr">
        <is>
          <t>千葉県</t>
        </is>
      </c>
      <c r="E2066" t="n">
        <v>275</v>
      </c>
      <c r="F2066" t="n">
        <v>66</v>
      </c>
      <c r="G2066" s="3" t="n"/>
      <c r="H2066" s="3" t="n"/>
      <c r="I2066" t="inlineStr">
        <is>
          <t>未取得</t>
        </is>
      </c>
      <c r="J2066" t="n">
        <v>350</v>
      </c>
      <c r="K2066" t="n">
        <v>350</v>
      </c>
      <c r="L2066" t="n">
        <v>-324</v>
      </c>
      <c r="O2066" t="inlineStr">
        <is>
          <t>可</t>
        </is>
      </c>
      <c r="P2066" t="inlineStr">
        <is>
          <t>有り</t>
        </is>
      </c>
      <c r="R2066" s="4">
        <f>IF(COUNT($M2066:$N2066)=0,"",IF(AND(IF($N2066&lt;&gt;"",$N2066,$M2066)&lt;=0,$O2066&lt;&gt;"可"),"警告",""))</f>
        <v/>
      </c>
      <c r="S2066" s="4">
        <f>IF(COUNT($M2066:$N2066)=0,0,IF(IF($N2066&lt;&gt;"",$N2066,$M2066)&gt;=スコアリング基準!$B$20,スコアリング基準!$C$20,IF(IF($N2066&lt;&gt;"",$N2066,$M2066)&gt;=スコアリング基準!$B$21,スコアリング基準!$C$21,IF(IF($N2066&lt;&gt;"",$N2066,$M2066)&gt;0,スコアリング基準!$C$22,0))))</f>
        <v/>
      </c>
      <c r="T2066" s="4">
        <f>IF($O2066="可",スコアリング基準!$C$23,0)</f>
        <v/>
      </c>
      <c r="U2066" s="4">
        <f>IF(OR(COUNT($K2066:$L2066)&lt;2,$K2066=0),0,IF(ABS($L2066)/$K2066&lt;=スコアリング基準!$B$24,スコアリング基準!$C$24,IF(ABS($L2066)/$K2066&lt;=スコアリング基準!$B$25,スコアリング基準!$C$25,IF(ABS($L2066)/$K2066&lt;=スコアリング基準!$B$26,スコアリング基準!$C$26,0))))</f>
        <v/>
      </c>
      <c r="V2066" s="4">
        <f>IF($P2066="なし",スコアリング基準!$C$27,0)</f>
        <v/>
      </c>
      <c r="W2066" s="4">
        <f>IF($F2066="",0,IF(ISNUMBER($F2066),IF($F2066&lt;=スコアリング基準!$B$28,スコアリング基準!$C$28,スコアリング基準!$C$29),0))</f>
        <v/>
      </c>
      <c r="X2066" s="4">
        <f>IFERROR(VLOOKUP($B2066,スコアリング基準!$A$36:$B$46,2,FALSE),0)</f>
        <v/>
      </c>
      <c r="Y2066" s="4">
        <f>SUM($S2066:$X2066)</f>
        <v/>
      </c>
      <c r="Z2066" s="4">
        <f>IF(COUNT($M2066:$N2066)=0,"データ無",IF($Y2066&gt;=スコアリング基準!$B$30,"S",IF($Y2066&gt;=スコアリング基準!$B$31,"A",IF($Y2066&gt;=スコアリング基準!$B$32,"B","C"))))</f>
        <v/>
      </c>
      <c r="AA2066">
        <f>IFERROR(INDEX(実績DB!$I$3:$I$104,MATCH($B2066&amp;$C2066,実績DB!$J$3:$J$104,0)),"")</f>
        <v/>
      </c>
    </row>
    <row r="2067">
      <c r="A2067" t="n">
        <v>2065</v>
      </c>
      <c r="B2067" t="inlineStr">
        <is>
          <t>東京</t>
        </is>
      </c>
      <c r="C2067" t="inlineStr">
        <is>
          <t>新富士2U変電所</t>
        </is>
      </c>
      <c r="D2067" t="inlineStr">
        <is>
          <t>静岡県</t>
        </is>
      </c>
      <c r="E2067" t="n">
        <v>275</v>
      </c>
      <c r="F2067" t="n">
        <v>154</v>
      </c>
      <c r="G2067" s="3" t="n"/>
      <c r="H2067" s="3" t="n"/>
      <c r="I2067" t="inlineStr">
        <is>
          <t>未取得</t>
        </is>
      </c>
      <c r="J2067" t="n">
        <v>900</v>
      </c>
      <c r="K2067" t="n">
        <v>754</v>
      </c>
      <c r="L2067" t="n">
        <v>70</v>
      </c>
      <c r="O2067" t="inlineStr">
        <is>
          <t>可</t>
        </is>
      </c>
      <c r="P2067" t="inlineStr">
        <is>
          <t>なし</t>
        </is>
      </c>
      <c r="R2067" s="4">
        <f>IF(COUNT($M2067:$N2067)=0,"",IF(AND(IF($N2067&lt;&gt;"",$N2067,$M2067)&lt;=0,$O2067&lt;&gt;"可"),"警告",""))</f>
        <v/>
      </c>
      <c r="S2067" s="4">
        <f>IF(COUNT($M2067:$N2067)=0,0,IF(IF($N2067&lt;&gt;"",$N2067,$M2067)&gt;=スコアリング基準!$B$20,スコアリング基準!$C$20,IF(IF($N2067&lt;&gt;"",$N2067,$M2067)&gt;=スコアリング基準!$B$21,スコアリング基準!$C$21,IF(IF($N2067&lt;&gt;"",$N2067,$M2067)&gt;0,スコアリング基準!$C$22,0))))</f>
        <v/>
      </c>
      <c r="T2067" s="4">
        <f>IF($O2067="可",スコアリング基準!$C$23,0)</f>
        <v/>
      </c>
      <c r="U2067" s="4">
        <f>IF(OR(COUNT($K2067:$L2067)&lt;2,$K2067=0),0,IF(ABS($L2067)/$K2067&lt;=スコアリング基準!$B$24,スコアリング基準!$C$24,IF(ABS($L2067)/$K2067&lt;=スコアリング基準!$B$25,スコアリング基準!$C$25,IF(ABS($L2067)/$K2067&lt;=スコアリング基準!$B$26,スコアリング基準!$C$26,0))))</f>
        <v/>
      </c>
      <c r="V2067" s="4">
        <f>IF($P2067="なし",スコアリング基準!$C$27,0)</f>
        <v/>
      </c>
      <c r="W2067" s="4">
        <f>IF($F2067="",0,IF(ISNUMBER($F2067),IF($F2067&lt;=スコアリング基準!$B$28,スコアリング基準!$C$28,スコアリング基準!$C$29),0))</f>
        <v/>
      </c>
      <c r="X2067" s="4">
        <f>IFERROR(VLOOKUP($B2067,スコアリング基準!$A$36:$B$46,2,FALSE),0)</f>
        <v/>
      </c>
      <c r="Y2067" s="4">
        <f>SUM($S2067:$X2067)</f>
        <v/>
      </c>
      <c r="Z2067" s="4">
        <f>IF(COUNT($M2067:$N2067)=0,"データ無",IF($Y2067&gt;=スコアリング基準!$B$30,"S",IF($Y2067&gt;=スコアリング基準!$B$31,"A",IF($Y2067&gt;=スコアリング基準!$B$32,"B","C"))))</f>
        <v/>
      </c>
      <c r="AA2067">
        <f>IFERROR(INDEX(実績DB!$I$3:$I$104,MATCH($B2067&amp;$C2067,実績DB!$J$3:$J$104,0)),"")</f>
        <v/>
      </c>
    </row>
    <row r="2068">
      <c r="A2068" t="n">
        <v>2066</v>
      </c>
      <c r="B2068" t="inlineStr">
        <is>
          <t>東京</t>
        </is>
      </c>
      <c r="C2068" t="inlineStr">
        <is>
          <t>新富士3U変電所</t>
        </is>
      </c>
      <c r="D2068" t="inlineStr">
        <is>
          <t>静岡県</t>
        </is>
      </c>
      <c r="E2068" t="n">
        <v>275</v>
      </c>
      <c r="F2068" t="n">
        <v>154</v>
      </c>
      <c r="G2068" s="3" t="n"/>
      <c r="H2068" s="3" t="n"/>
      <c r="I2068" t="inlineStr">
        <is>
          <t>未取得</t>
        </is>
      </c>
      <c r="J2068" t="n">
        <v>1050</v>
      </c>
      <c r="K2068" t="n">
        <v>884</v>
      </c>
      <c r="L2068" t="n">
        <v>-788</v>
      </c>
      <c r="O2068" t="inlineStr">
        <is>
          <t>可</t>
        </is>
      </c>
      <c r="P2068" t="inlineStr">
        <is>
          <t>なし</t>
        </is>
      </c>
      <c r="R2068" s="4">
        <f>IF(COUNT($M2068:$N2068)=0,"",IF(AND(IF($N2068&lt;&gt;"",$N2068,$M2068)&lt;=0,$O2068&lt;&gt;"可"),"警告",""))</f>
        <v/>
      </c>
      <c r="S2068" s="4">
        <f>IF(COUNT($M2068:$N2068)=0,0,IF(IF($N2068&lt;&gt;"",$N2068,$M2068)&gt;=スコアリング基準!$B$20,スコアリング基準!$C$20,IF(IF($N2068&lt;&gt;"",$N2068,$M2068)&gt;=スコアリング基準!$B$21,スコアリング基準!$C$21,IF(IF($N2068&lt;&gt;"",$N2068,$M2068)&gt;0,スコアリング基準!$C$22,0))))</f>
        <v/>
      </c>
      <c r="T2068" s="4">
        <f>IF($O2068="可",スコアリング基準!$C$23,0)</f>
        <v/>
      </c>
      <c r="U2068" s="4">
        <f>IF(OR(COUNT($K2068:$L2068)&lt;2,$K2068=0),0,IF(ABS($L2068)/$K2068&lt;=スコアリング基準!$B$24,スコアリング基準!$C$24,IF(ABS($L2068)/$K2068&lt;=スコアリング基準!$B$25,スコアリング基準!$C$25,IF(ABS($L2068)/$K2068&lt;=スコアリング基準!$B$26,スコアリング基準!$C$26,0))))</f>
        <v/>
      </c>
      <c r="V2068" s="4">
        <f>IF($P2068="なし",スコアリング基準!$C$27,0)</f>
        <v/>
      </c>
      <c r="W2068" s="4">
        <f>IF($F2068="",0,IF(ISNUMBER($F2068),IF($F2068&lt;=スコアリング基準!$B$28,スコアリング基準!$C$28,スコアリング基準!$C$29),0))</f>
        <v/>
      </c>
      <c r="X2068" s="4">
        <f>IFERROR(VLOOKUP($B2068,スコアリング基準!$A$36:$B$46,2,FALSE),0)</f>
        <v/>
      </c>
      <c r="Y2068" s="4">
        <f>SUM($S2068:$X2068)</f>
        <v/>
      </c>
      <c r="Z2068" s="4">
        <f>IF(COUNT($M2068:$N2068)=0,"データ無",IF($Y2068&gt;=スコアリング基準!$B$30,"S",IF($Y2068&gt;=スコアリング基準!$B$31,"A",IF($Y2068&gt;=スコアリング基準!$B$32,"B","C"))))</f>
        <v/>
      </c>
      <c r="AA2068">
        <f>IFERROR(INDEX(実績DB!$I$3:$I$104,MATCH($B2068&amp;$C2068,実績DB!$J$3:$J$104,0)),"")</f>
        <v/>
      </c>
    </row>
    <row r="2069">
      <c r="A2069" t="n">
        <v>2067</v>
      </c>
      <c r="B2069" t="inlineStr">
        <is>
          <t>東京</t>
        </is>
      </c>
      <c r="C2069" t="inlineStr">
        <is>
          <t>新木更津5・8B変電所</t>
        </is>
      </c>
      <c r="D2069" t="inlineStr">
        <is>
          <t>千葉県</t>
        </is>
      </c>
      <c r="E2069" t="n">
        <v>275</v>
      </c>
      <c r="F2069" t="n">
        <v>154</v>
      </c>
      <c r="G2069" s="3" t="n"/>
      <c r="H2069" s="3" t="n"/>
      <c r="I2069" t="inlineStr">
        <is>
          <t>未取得</t>
        </is>
      </c>
      <c r="O2069" t="inlineStr">
        <is>
          <t>－</t>
        </is>
      </c>
      <c r="P2069" t="inlineStr">
        <is>
          <t>有り</t>
        </is>
      </c>
      <c r="R2069" s="4">
        <f>IF(COUNT($M2069:$N2069)=0,"",IF(AND(IF($N2069&lt;&gt;"",$N2069,$M2069)&lt;=0,$O2069&lt;&gt;"可"),"警告",""))</f>
        <v/>
      </c>
      <c r="S2069" s="4">
        <f>IF(COUNT($M2069:$N2069)=0,0,IF(IF($N2069&lt;&gt;"",$N2069,$M2069)&gt;=スコアリング基準!$B$20,スコアリング基準!$C$20,IF(IF($N2069&lt;&gt;"",$N2069,$M2069)&gt;=スコアリング基準!$B$21,スコアリング基準!$C$21,IF(IF($N2069&lt;&gt;"",$N2069,$M2069)&gt;0,スコアリング基準!$C$22,0))))</f>
        <v/>
      </c>
      <c r="T2069" s="4">
        <f>IF($O2069="可",スコアリング基準!$C$23,0)</f>
        <v/>
      </c>
      <c r="U2069" s="4">
        <f>IF(OR(COUNT($K2069:$L2069)&lt;2,$K2069=0),0,IF(ABS($L2069)/$K2069&lt;=スコアリング基準!$B$24,スコアリング基準!$C$24,IF(ABS($L2069)/$K2069&lt;=スコアリング基準!$B$25,スコアリング基準!$C$25,IF(ABS($L2069)/$K2069&lt;=スコアリング基準!$B$26,スコアリング基準!$C$26,0))))</f>
        <v/>
      </c>
      <c r="V2069" s="4">
        <f>IF($P2069="なし",スコアリング基準!$C$27,0)</f>
        <v/>
      </c>
      <c r="W2069" s="4">
        <f>IF($F2069="",0,IF(ISNUMBER($F2069),IF($F2069&lt;=スコアリング基準!$B$28,スコアリング基準!$C$28,スコアリング基準!$C$29),0))</f>
        <v/>
      </c>
      <c r="X2069" s="4">
        <f>IFERROR(VLOOKUP($B2069,スコアリング基準!$A$36:$B$46,2,FALSE),0)</f>
        <v/>
      </c>
      <c r="Y2069" s="4">
        <f>SUM($S2069:$X2069)</f>
        <v/>
      </c>
      <c r="Z2069" s="4">
        <f>IF(COUNT($M2069:$N2069)=0,"データ無",IF($Y2069&gt;=スコアリング基準!$B$30,"S",IF($Y2069&gt;=スコアリング基準!$B$31,"A",IF($Y2069&gt;=スコアリング基準!$B$32,"B","C"))))</f>
        <v/>
      </c>
      <c r="AA2069">
        <f>IFERROR(INDEX(実績DB!$I$3:$I$104,MATCH($B2069&amp;$C2069,実績DB!$J$3:$J$104,0)),"")</f>
        <v/>
      </c>
    </row>
    <row r="2070">
      <c r="A2070" t="n">
        <v>2068</v>
      </c>
      <c r="B2070" t="inlineStr">
        <is>
          <t>東京</t>
        </is>
      </c>
      <c r="C2070" t="inlineStr">
        <is>
          <t>新木更津6・7B変電所</t>
        </is>
      </c>
      <c r="D2070" t="inlineStr">
        <is>
          <t>千葉県</t>
        </is>
      </c>
      <c r="E2070" t="n">
        <v>275</v>
      </c>
      <c r="F2070" t="n">
        <v>154</v>
      </c>
      <c r="G2070" s="3" t="n"/>
      <c r="H2070" s="3" t="n"/>
      <c r="I2070" t="inlineStr">
        <is>
          <t>未取得</t>
        </is>
      </c>
      <c r="J2070" t="n">
        <v>900</v>
      </c>
      <c r="K2070" t="n">
        <v>776</v>
      </c>
      <c r="L2070" t="n">
        <v>-1203</v>
      </c>
      <c r="O2070" t="inlineStr">
        <is>
          <t>可</t>
        </is>
      </c>
      <c r="P2070" t="inlineStr">
        <is>
          <t>有り</t>
        </is>
      </c>
      <c r="R2070" s="4">
        <f>IF(COUNT($M2070:$N2070)=0,"",IF(AND(IF($N2070&lt;&gt;"",$N2070,$M2070)&lt;=0,$O2070&lt;&gt;"可"),"警告",""))</f>
        <v/>
      </c>
      <c r="S2070" s="4">
        <f>IF(COUNT($M2070:$N2070)=0,0,IF(IF($N2070&lt;&gt;"",$N2070,$M2070)&gt;=スコアリング基準!$B$20,スコアリング基準!$C$20,IF(IF($N2070&lt;&gt;"",$N2070,$M2070)&gt;=スコアリング基準!$B$21,スコアリング基準!$C$21,IF(IF($N2070&lt;&gt;"",$N2070,$M2070)&gt;0,スコアリング基準!$C$22,0))))</f>
        <v/>
      </c>
      <c r="T2070" s="4">
        <f>IF($O2070="可",スコアリング基準!$C$23,0)</f>
        <v/>
      </c>
      <c r="U2070" s="4">
        <f>IF(OR(COUNT($K2070:$L2070)&lt;2,$K2070=0),0,IF(ABS($L2070)/$K2070&lt;=スコアリング基準!$B$24,スコアリング基準!$C$24,IF(ABS($L2070)/$K2070&lt;=スコアリング基準!$B$25,スコアリング基準!$C$25,IF(ABS($L2070)/$K2070&lt;=スコアリング基準!$B$26,スコアリング基準!$C$26,0))))</f>
        <v/>
      </c>
      <c r="V2070" s="4">
        <f>IF($P2070="なし",スコアリング基準!$C$27,0)</f>
        <v/>
      </c>
      <c r="W2070" s="4">
        <f>IF($F2070="",0,IF(ISNUMBER($F2070),IF($F2070&lt;=スコアリング基準!$B$28,スコアリング基準!$C$28,スコアリング基準!$C$29),0))</f>
        <v/>
      </c>
      <c r="X2070" s="4">
        <f>IFERROR(VLOOKUP($B2070,スコアリング基準!$A$36:$B$46,2,FALSE),0)</f>
        <v/>
      </c>
      <c r="Y2070" s="4">
        <f>SUM($S2070:$X2070)</f>
        <v/>
      </c>
      <c r="Z2070" s="4">
        <f>IF(COUNT($M2070:$N2070)=0,"データ無",IF($Y2070&gt;=スコアリング基準!$B$30,"S",IF($Y2070&gt;=スコアリング基準!$B$31,"A",IF($Y2070&gt;=スコアリング基準!$B$32,"B","C"))))</f>
        <v/>
      </c>
      <c r="AA2070">
        <f>IFERROR(INDEX(実績DB!$I$3:$I$104,MATCH($B2070&amp;$C2070,実績DB!$J$3:$J$104,0)),"")</f>
        <v/>
      </c>
    </row>
    <row r="2071">
      <c r="A2071" t="n">
        <v>2069</v>
      </c>
      <c r="B2071" t="inlineStr">
        <is>
          <t>東京</t>
        </is>
      </c>
      <c r="C2071" t="inlineStr">
        <is>
          <t>新野田11・12・14B変電所</t>
        </is>
      </c>
      <c r="D2071" t="inlineStr">
        <is>
          <t>千葉県</t>
        </is>
      </c>
      <c r="E2071" t="n">
        <v>275</v>
      </c>
      <c r="F2071" t="n">
        <v>154</v>
      </c>
      <c r="G2071" s="3" t="n"/>
      <c r="H2071" s="3" t="n"/>
      <c r="I2071" t="inlineStr">
        <is>
          <t>未取得</t>
        </is>
      </c>
      <c r="J2071" t="n">
        <v>900</v>
      </c>
      <c r="K2071" t="n">
        <v>680</v>
      </c>
      <c r="L2071" t="n">
        <v>133</v>
      </c>
      <c r="O2071" t="inlineStr">
        <is>
          <t>可</t>
        </is>
      </c>
      <c r="P2071" t="inlineStr">
        <is>
          <t>有り</t>
        </is>
      </c>
      <c r="R2071" s="4">
        <f>IF(COUNT($M2071:$N2071)=0,"",IF(AND(IF($N2071&lt;&gt;"",$N2071,$M2071)&lt;=0,$O2071&lt;&gt;"可"),"警告",""))</f>
        <v/>
      </c>
      <c r="S2071" s="4">
        <f>IF(COUNT($M2071:$N2071)=0,0,IF(IF($N2071&lt;&gt;"",$N2071,$M2071)&gt;=スコアリング基準!$B$20,スコアリング基準!$C$20,IF(IF($N2071&lt;&gt;"",$N2071,$M2071)&gt;=スコアリング基準!$B$21,スコアリング基準!$C$21,IF(IF($N2071&lt;&gt;"",$N2071,$M2071)&gt;0,スコアリング基準!$C$22,0))))</f>
        <v/>
      </c>
      <c r="T2071" s="4">
        <f>IF($O2071="可",スコアリング基準!$C$23,0)</f>
        <v/>
      </c>
      <c r="U2071" s="4">
        <f>IF(OR(COUNT($K2071:$L2071)&lt;2,$K2071=0),0,IF(ABS($L2071)/$K2071&lt;=スコアリング基準!$B$24,スコアリング基準!$C$24,IF(ABS($L2071)/$K2071&lt;=スコアリング基準!$B$25,スコアリング基準!$C$25,IF(ABS($L2071)/$K2071&lt;=スコアリング基準!$B$26,スコアリング基準!$C$26,0))))</f>
        <v/>
      </c>
      <c r="V2071" s="4">
        <f>IF($P2071="なし",スコアリング基準!$C$27,0)</f>
        <v/>
      </c>
      <c r="W2071" s="4">
        <f>IF($F2071="",0,IF(ISNUMBER($F2071),IF($F2071&lt;=スコアリング基準!$B$28,スコアリング基準!$C$28,スコアリング基準!$C$29),0))</f>
        <v/>
      </c>
      <c r="X2071" s="4">
        <f>IFERROR(VLOOKUP($B2071,スコアリング基準!$A$36:$B$46,2,FALSE),0)</f>
        <v/>
      </c>
      <c r="Y2071" s="4">
        <f>SUM($S2071:$X2071)</f>
        <v/>
      </c>
      <c r="Z2071" s="4">
        <f>IF(COUNT($M2071:$N2071)=0,"データ無",IF($Y2071&gt;=スコアリング基準!$B$30,"S",IF($Y2071&gt;=スコアリング基準!$B$31,"A",IF($Y2071&gt;=スコアリング基準!$B$32,"B","C"))))</f>
        <v/>
      </c>
      <c r="AA2071">
        <f>IFERROR(INDEX(実績DB!$I$3:$I$104,MATCH($B2071&amp;$C2071,実績DB!$J$3:$J$104,0)),"")</f>
        <v/>
      </c>
    </row>
    <row r="2072">
      <c r="A2072" t="n">
        <v>2070</v>
      </c>
      <c r="B2072" t="inlineStr">
        <is>
          <t>東京</t>
        </is>
      </c>
      <c r="C2072" t="inlineStr">
        <is>
          <t>新野田15-17B変電所</t>
        </is>
      </c>
      <c r="D2072" t="inlineStr">
        <is>
          <t>千葉県</t>
        </is>
      </c>
      <c r="E2072" t="n">
        <v>275</v>
      </c>
      <c r="F2072" t="n">
        <v>154</v>
      </c>
      <c r="G2072" s="3" t="n"/>
      <c r="H2072" s="3" t="n"/>
      <c r="I2072" t="inlineStr">
        <is>
          <t>未取得</t>
        </is>
      </c>
      <c r="J2072" t="n">
        <v>900</v>
      </c>
      <c r="K2072" t="n">
        <v>675</v>
      </c>
      <c r="L2072" t="n">
        <v>170</v>
      </c>
      <c r="O2072" t="inlineStr">
        <is>
          <t>可</t>
        </is>
      </c>
      <c r="P2072" t="inlineStr">
        <is>
          <t>有り</t>
        </is>
      </c>
      <c r="R2072" s="4">
        <f>IF(COUNT($M2072:$N2072)=0,"",IF(AND(IF($N2072&lt;&gt;"",$N2072,$M2072)&lt;=0,$O2072&lt;&gt;"可"),"警告",""))</f>
        <v/>
      </c>
      <c r="S2072" s="4">
        <f>IF(COUNT($M2072:$N2072)=0,0,IF(IF($N2072&lt;&gt;"",$N2072,$M2072)&gt;=スコアリング基準!$B$20,スコアリング基準!$C$20,IF(IF($N2072&lt;&gt;"",$N2072,$M2072)&gt;=スコアリング基準!$B$21,スコアリング基準!$C$21,IF(IF($N2072&lt;&gt;"",$N2072,$M2072)&gt;0,スコアリング基準!$C$22,0))))</f>
        <v/>
      </c>
      <c r="T2072" s="4">
        <f>IF($O2072="可",スコアリング基準!$C$23,0)</f>
        <v/>
      </c>
      <c r="U2072" s="4">
        <f>IF(OR(COUNT($K2072:$L2072)&lt;2,$K2072=0),0,IF(ABS($L2072)/$K2072&lt;=スコアリング基準!$B$24,スコアリング基準!$C$24,IF(ABS($L2072)/$K2072&lt;=スコアリング基準!$B$25,スコアリング基準!$C$25,IF(ABS($L2072)/$K2072&lt;=スコアリング基準!$B$26,スコアリング基準!$C$26,0))))</f>
        <v/>
      </c>
      <c r="V2072" s="4">
        <f>IF($P2072="なし",スコアリング基準!$C$27,0)</f>
        <v/>
      </c>
      <c r="W2072" s="4">
        <f>IF($F2072="",0,IF(ISNUMBER($F2072),IF($F2072&lt;=スコアリング基準!$B$28,スコアリング基準!$C$28,スコアリング基準!$C$29),0))</f>
        <v/>
      </c>
      <c r="X2072" s="4">
        <f>IFERROR(VLOOKUP($B2072,スコアリング基準!$A$36:$B$46,2,FALSE),0)</f>
        <v/>
      </c>
      <c r="Y2072" s="4">
        <f>SUM($S2072:$X2072)</f>
        <v/>
      </c>
      <c r="Z2072" s="4">
        <f>IF(COUNT($M2072:$N2072)=0,"データ無",IF($Y2072&gt;=スコアリング基準!$B$30,"S",IF($Y2072&gt;=スコアリング基準!$B$31,"A",IF($Y2072&gt;=スコアリング基準!$B$32,"B","C"))))</f>
        <v/>
      </c>
      <c r="AA2072">
        <f>IFERROR(INDEX(実績DB!$I$3:$I$104,MATCH($B2072&amp;$C2072,実績DB!$J$3:$J$104,0)),"")</f>
        <v/>
      </c>
    </row>
    <row r="2073">
      <c r="A2073" t="n">
        <v>2071</v>
      </c>
      <c r="B2073" t="inlineStr">
        <is>
          <t>東京</t>
        </is>
      </c>
      <c r="C2073" t="inlineStr">
        <is>
          <t>西東京変電所</t>
        </is>
      </c>
      <c r="D2073" t="inlineStr">
        <is>
          <t>東京都</t>
        </is>
      </c>
      <c r="E2073" t="n">
        <v>275</v>
      </c>
      <c r="F2073" t="n">
        <v>154</v>
      </c>
      <c r="G2073" s="3" t="n">
        <v>35.60491</v>
      </c>
      <c r="H2073" s="3" t="n">
        <v>139.45716</v>
      </c>
      <c r="I2073" t="inlineStr">
        <is>
          <t>OSM実測(名称一致)</t>
        </is>
      </c>
      <c r="J2073" t="n">
        <v>1350</v>
      </c>
      <c r="K2073" t="n">
        <v>800</v>
      </c>
      <c r="L2073" t="n">
        <v>-470</v>
      </c>
      <c r="O2073" t="inlineStr">
        <is>
          <t>可</t>
        </is>
      </c>
      <c r="P2073" t="inlineStr">
        <is>
          <t>なし</t>
        </is>
      </c>
      <c r="R2073" s="4">
        <f>IF(COUNT($M2073:$N2073)=0,"",IF(AND(IF($N2073&lt;&gt;"",$N2073,$M2073)&lt;=0,$O2073&lt;&gt;"可"),"警告",""))</f>
        <v/>
      </c>
      <c r="S2073" s="4">
        <f>IF(COUNT($M2073:$N2073)=0,0,IF(IF($N2073&lt;&gt;"",$N2073,$M2073)&gt;=スコアリング基準!$B$20,スコアリング基準!$C$20,IF(IF($N2073&lt;&gt;"",$N2073,$M2073)&gt;=スコアリング基準!$B$21,スコアリング基準!$C$21,IF(IF($N2073&lt;&gt;"",$N2073,$M2073)&gt;0,スコアリング基準!$C$22,0))))</f>
        <v/>
      </c>
      <c r="T2073" s="4">
        <f>IF($O2073="可",スコアリング基準!$C$23,0)</f>
        <v/>
      </c>
      <c r="U2073" s="4">
        <f>IF(OR(COUNT($K2073:$L2073)&lt;2,$K2073=0),0,IF(ABS($L2073)/$K2073&lt;=スコアリング基準!$B$24,スコアリング基準!$C$24,IF(ABS($L2073)/$K2073&lt;=スコアリング基準!$B$25,スコアリング基準!$C$25,IF(ABS($L2073)/$K2073&lt;=スコアリング基準!$B$26,スコアリング基準!$C$26,0))))</f>
        <v/>
      </c>
      <c r="V2073" s="4">
        <f>IF($P2073="なし",スコアリング基準!$C$27,0)</f>
        <v/>
      </c>
      <c r="W2073" s="4">
        <f>IF($F2073="",0,IF(ISNUMBER($F2073),IF($F2073&lt;=スコアリング基準!$B$28,スコアリング基準!$C$28,スコアリング基準!$C$29),0))</f>
        <v/>
      </c>
      <c r="X2073" s="4">
        <f>IFERROR(VLOOKUP($B2073,スコアリング基準!$A$36:$B$46,2,FALSE),0)</f>
        <v/>
      </c>
      <c r="Y2073" s="4">
        <f>SUM($S2073:$X2073)</f>
        <v/>
      </c>
      <c r="Z2073" s="4">
        <f>IF(COUNT($M2073:$N2073)=0,"データ無",IF($Y2073&gt;=スコアリング基準!$B$30,"S",IF($Y2073&gt;=スコアリング基準!$B$31,"A",IF($Y2073&gt;=スコアリング基準!$B$32,"B","C"))))</f>
        <v/>
      </c>
      <c r="AA2073">
        <f>IFERROR(INDEX(実績DB!$I$3:$I$104,MATCH($B2073&amp;$C2073,実績DB!$J$3:$J$104,0)),"")</f>
        <v/>
      </c>
    </row>
    <row r="2074">
      <c r="A2074" t="n">
        <v>2072</v>
      </c>
      <c r="B2074" t="inlineStr">
        <is>
          <t>東京</t>
        </is>
      </c>
      <c r="C2074" t="inlineStr">
        <is>
          <t>鹿島5,7,8B変電所</t>
        </is>
      </c>
      <c r="D2074" t="inlineStr">
        <is>
          <t>茨城県</t>
        </is>
      </c>
      <c r="E2074" t="n">
        <v>275</v>
      </c>
      <c r="F2074" t="n">
        <v>66</v>
      </c>
      <c r="G2074" s="3" t="n"/>
      <c r="H2074" s="3" t="n"/>
      <c r="I2074" t="inlineStr">
        <is>
          <t>未取得</t>
        </is>
      </c>
      <c r="J2074" t="n">
        <v>700</v>
      </c>
      <c r="K2074" t="n">
        <v>457</v>
      </c>
      <c r="L2074" t="n">
        <v>-527</v>
      </c>
      <c r="O2074" t="inlineStr">
        <is>
          <t>可</t>
        </is>
      </c>
      <c r="P2074" t="inlineStr">
        <is>
          <t>有り</t>
        </is>
      </c>
      <c r="R2074" s="4">
        <f>IF(COUNT($M2074:$N2074)=0,"",IF(AND(IF($N2074&lt;&gt;"",$N2074,$M2074)&lt;=0,$O2074&lt;&gt;"可"),"警告",""))</f>
        <v/>
      </c>
      <c r="S2074" s="4">
        <f>IF(COUNT($M2074:$N2074)=0,0,IF(IF($N2074&lt;&gt;"",$N2074,$M2074)&gt;=スコアリング基準!$B$20,スコアリング基準!$C$20,IF(IF($N2074&lt;&gt;"",$N2074,$M2074)&gt;=スコアリング基準!$B$21,スコアリング基準!$C$21,IF(IF($N2074&lt;&gt;"",$N2074,$M2074)&gt;0,スコアリング基準!$C$22,0))))</f>
        <v/>
      </c>
      <c r="T2074" s="4">
        <f>IF($O2074="可",スコアリング基準!$C$23,0)</f>
        <v/>
      </c>
      <c r="U2074" s="4">
        <f>IF(OR(COUNT($K2074:$L2074)&lt;2,$K2074=0),0,IF(ABS($L2074)/$K2074&lt;=スコアリング基準!$B$24,スコアリング基準!$C$24,IF(ABS($L2074)/$K2074&lt;=スコアリング基準!$B$25,スコアリング基準!$C$25,IF(ABS($L2074)/$K2074&lt;=スコアリング基準!$B$26,スコアリング基準!$C$26,0))))</f>
        <v/>
      </c>
      <c r="V2074" s="4">
        <f>IF($P2074="なし",スコアリング基準!$C$27,0)</f>
        <v/>
      </c>
      <c r="W2074" s="4">
        <f>IF($F2074="",0,IF(ISNUMBER($F2074),IF($F2074&lt;=スコアリング基準!$B$28,スコアリング基準!$C$28,スコアリング基準!$C$29),0))</f>
        <v/>
      </c>
      <c r="X2074" s="4">
        <f>IFERROR(VLOOKUP($B2074,スコアリング基準!$A$36:$B$46,2,FALSE),0)</f>
        <v/>
      </c>
      <c r="Y2074" s="4">
        <f>SUM($S2074:$X2074)</f>
        <v/>
      </c>
      <c r="Z2074" s="4">
        <f>IF(COUNT($M2074:$N2074)=0,"データ無",IF($Y2074&gt;=スコアリング基準!$B$30,"S",IF($Y2074&gt;=スコアリング基準!$B$31,"A",IF($Y2074&gt;=スコアリング基準!$B$32,"B","C"))))</f>
        <v/>
      </c>
      <c r="AA2074">
        <f>IFERROR(INDEX(実績DB!$I$3:$I$104,MATCH($B2074&amp;$C2074,実績DB!$J$3:$J$104,0)),"")</f>
        <v/>
      </c>
    </row>
    <row r="2075">
      <c r="A2075" t="n">
        <v>2073</v>
      </c>
      <c r="B2075" t="inlineStr">
        <is>
          <t>東京</t>
        </is>
      </c>
      <c r="C2075" t="inlineStr">
        <is>
          <t>鹿島6,9B変電所</t>
        </is>
      </c>
      <c r="D2075" t="inlineStr">
        <is>
          <t>茨城県</t>
        </is>
      </c>
      <c r="E2075" t="n">
        <v>275</v>
      </c>
      <c r="F2075" t="n">
        <v>66</v>
      </c>
      <c r="G2075" s="3" t="n"/>
      <c r="H2075" s="3" t="n"/>
      <c r="I2075" t="inlineStr">
        <is>
          <t>未取得</t>
        </is>
      </c>
      <c r="J2075" t="n">
        <v>600</v>
      </c>
      <c r="K2075" t="n">
        <v>517</v>
      </c>
      <c r="L2075" t="n">
        <v>-451</v>
      </c>
      <c r="O2075" t="inlineStr">
        <is>
          <t>不可 #2</t>
        </is>
      </c>
      <c r="P2075" t="inlineStr">
        <is>
          <t>有り</t>
        </is>
      </c>
      <c r="R2075" s="4">
        <f>IF(COUNT($M2075:$N2075)=0,"",IF(AND(IF($N2075&lt;&gt;"",$N2075,$M2075)&lt;=0,$O2075&lt;&gt;"可"),"警告",""))</f>
        <v/>
      </c>
      <c r="S2075" s="4">
        <f>IF(COUNT($M2075:$N2075)=0,0,IF(IF($N2075&lt;&gt;"",$N2075,$M2075)&gt;=スコアリング基準!$B$20,スコアリング基準!$C$20,IF(IF($N2075&lt;&gt;"",$N2075,$M2075)&gt;=スコアリング基準!$B$21,スコアリング基準!$C$21,IF(IF($N2075&lt;&gt;"",$N2075,$M2075)&gt;0,スコアリング基準!$C$22,0))))</f>
        <v/>
      </c>
      <c r="T2075" s="4">
        <f>IF($O2075="可",スコアリング基準!$C$23,0)</f>
        <v/>
      </c>
      <c r="U2075" s="4">
        <f>IF(OR(COUNT($K2075:$L2075)&lt;2,$K2075=0),0,IF(ABS($L2075)/$K2075&lt;=スコアリング基準!$B$24,スコアリング基準!$C$24,IF(ABS($L2075)/$K2075&lt;=スコアリング基準!$B$25,スコアリング基準!$C$25,IF(ABS($L2075)/$K2075&lt;=スコアリング基準!$B$26,スコアリング基準!$C$26,0))))</f>
        <v/>
      </c>
      <c r="V2075" s="4">
        <f>IF($P2075="なし",スコアリング基準!$C$27,0)</f>
        <v/>
      </c>
      <c r="W2075" s="4">
        <f>IF($F2075="",0,IF(ISNUMBER($F2075),IF($F2075&lt;=スコアリング基準!$B$28,スコアリング基準!$C$28,スコアリング基準!$C$29),0))</f>
        <v/>
      </c>
      <c r="X2075" s="4">
        <f>IFERROR(VLOOKUP($B2075,スコアリング基準!$A$36:$B$46,2,FALSE),0)</f>
        <v/>
      </c>
      <c r="Y2075" s="4">
        <f>SUM($S2075:$X2075)</f>
        <v/>
      </c>
      <c r="Z2075" s="4">
        <f>IF(COUNT($M2075:$N2075)=0,"データ無",IF($Y2075&gt;=スコアリング基準!$B$30,"S",IF($Y2075&gt;=スコアリング基準!$B$31,"A",IF($Y2075&gt;=スコアリング基準!$B$32,"B","C"))))</f>
        <v/>
      </c>
      <c r="AA2075">
        <f>IFERROR(INDEX(実績DB!$I$3:$I$104,MATCH($B2075&amp;$C2075,実績DB!$J$3:$J$104,0)),"")</f>
        <v/>
      </c>
    </row>
    <row r="2076">
      <c r="A2076" t="n">
        <v>2074</v>
      </c>
      <c r="B2076" t="inlineStr">
        <is>
          <t>東京</t>
        </is>
      </c>
      <c r="C2076" t="inlineStr">
        <is>
          <t>八重洲変電所</t>
        </is>
      </c>
      <c r="D2076" t="inlineStr">
        <is>
          <t>東京都</t>
        </is>
      </c>
      <c r="E2076" t="n">
        <v>154</v>
      </c>
      <c r="F2076" t="n">
        <v>66</v>
      </c>
      <c r="G2076" s="3" t="n"/>
      <c r="H2076" s="3" t="n"/>
      <c r="I2076" t="inlineStr">
        <is>
          <t>未取得</t>
        </is>
      </c>
      <c r="J2076" t="n">
        <v>450</v>
      </c>
      <c r="K2076" t="n">
        <v>338</v>
      </c>
      <c r="L2076" t="n">
        <v>67</v>
      </c>
      <c r="O2076" t="inlineStr">
        <is>
          <t>可</t>
        </is>
      </c>
      <c r="P2076" t="inlineStr">
        <is>
          <t>有り</t>
        </is>
      </c>
      <c r="R2076" s="4">
        <f>IF(COUNT($M2076:$N2076)=0,"",IF(AND(IF($N2076&lt;&gt;"",$N2076,$M2076)&lt;=0,$O2076&lt;&gt;"可"),"警告",""))</f>
        <v/>
      </c>
      <c r="S2076" s="4">
        <f>IF(COUNT($M2076:$N2076)=0,0,IF(IF($N2076&lt;&gt;"",$N2076,$M2076)&gt;=スコアリング基準!$B$20,スコアリング基準!$C$20,IF(IF($N2076&lt;&gt;"",$N2076,$M2076)&gt;=スコアリング基準!$B$21,スコアリング基準!$C$21,IF(IF($N2076&lt;&gt;"",$N2076,$M2076)&gt;0,スコアリング基準!$C$22,0))))</f>
        <v/>
      </c>
      <c r="T2076" s="4">
        <f>IF($O2076="可",スコアリング基準!$C$23,0)</f>
        <v/>
      </c>
      <c r="U2076" s="4">
        <f>IF(OR(COUNT($K2076:$L2076)&lt;2,$K2076=0),0,IF(ABS($L2076)/$K2076&lt;=スコアリング基準!$B$24,スコアリング基準!$C$24,IF(ABS($L2076)/$K2076&lt;=スコアリング基準!$B$25,スコアリング基準!$C$25,IF(ABS($L2076)/$K2076&lt;=スコアリング基準!$B$26,スコアリング基準!$C$26,0))))</f>
        <v/>
      </c>
      <c r="V2076" s="4">
        <f>IF($P2076="なし",スコアリング基準!$C$27,0)</f>
        <v/>
      </c>
      <c r="W2076" s="4">
        <f>IF($F2076="",0,IF(ISNUMBER($F2076),IF($F2076&lt;=スコアリング基準!$B$28,スコアリング基準!$C$28,スコアリング基準!$C$29),0))</f>
        <v/>
      </c>
      <c r="X2076" s="4">
        <f>IFERROR(VLOOKUP($B2076,スコアリング基準!$A$36:$B$46,2,FALSE),0)</f>
        <v/>
      </c>
      <c r="Y2076" s="4">
        <f>SUM($S2076:$X2076)</f>
        <v/>
      </c>
      <c r="Z2076" s="4">
        <f>IF(COUNT($M2076:$N2076)=0,"データ無",IF($Y2076&gt;=スコアリング基準!$B$30,"S",IF($Y2076&gt;=スコアリング基準!$B$31,"A",IF($Y2076&gt;=スコアリング基準!$B$32,"B","C"))))</f>
        <v/>
      </c>
      <c r="AA2076">
        <f>IFERROR(INDEX(実績DB!$I$3:$I$104,MATCH($B2076&amp;$C2076,実績DB!$J$3:$J$104,0)),"")</f>
        <v/>
      </c>
    </row>
    <row r="2077">
      <c r="A2077" t="n">
        <v>2075</v>
      </c>
      <c r="B2077" t="inlineStr">
        <is>
          <t>東京</t>
        </is>
      </c>
      <c r="C2077" t="inlineStr">
        <is>
          <t>北新橋変電所</t>
        </is>
      </c>
      <c r="D2077" t="inlineStr">
        <is>
          <t>東京都</t>
        </is>
      </c>
      <c r="E2077" t="n">
        <v>154</v>
      </c>
      <c r="F2077" t="n">
        <v>66</v>
      </c>
      <c r="G2077" s="3" t="n"/>
      <c r="H2077" s="3" t="n"/>
      <c r="I2077" t="inlineStr">
        <is>
          <t>未取得</t>
        </is>
      </c>
      <c r="J2077" t="n">
        <v>450</v>
      </c>
      <c r="K2077" t="n">
        <v>340</v>
      </c>
      <c r="L2077" t="n">
        <v>47</v>
      </c>
      <c r="O2077" t="inlineStr">
        <is>
          <t>可</t>
        </is>
      </c>
      <c r="P2077" t="inlineStr">
        <is>
          <t>有り</t>
        </is>
      </c>
      <c r="R2077" s="4">
        <f>IF(COUNT($M2077:$N2077)=0,"",IF(AND(IF($N2077&lt;&gt;"",$N2077,$M2077)&lt;=0,$O2077&lt;&gt;"可"),"警告",""))</f>
        <v/>
      </c>
      <c r="S2077" s="4">
        <f>IF(COUNT($M2077:$N2077)=0,0,IF(IF($N2077&lt;&gt;"",$N2077,$M2077)&gt;=スコアリング基準!$B$20,スコアリング基準!$C$20,IF(IF($N2077&lt;&gt;"",$N2077,$M2077)&gt;=スコアリング基準!$B$21,スコアリング基準!$C$21,IF(IF($N2077&lt;&gt;"",$N2077,$M2077)&gt;0,スコアリング基準!$C$22,0))))</f>
        <v/>
      </c>
      <c r="T2077" s="4">
        <f>IF($O2077="可",スコアリング基準!$C$23,0)</f>
        <v/>
      </c>
      <c r="U2077" s="4">
        <f>IF(OR(COUNT($K2077:$L2077)&lt;2,$K2077=0),0,IF(ABS($L2077)/$K2077&lt;=スコアリング基準!$B$24,スコアリング基準!$C$24,IF(ABS($L2077)/$K2077&lt;=スコアリング基準!$B$25,スコアリング基準!$C$25,IF(ABS($L2077)/$K2077&lt;=スコアリング基準!$B$26,スコアリング基準!$C$26,0))))</f>
        <v/>
      </c>
      <c r="V2077" s="4">
        <f>IF($P2077="なし",スコアリング基準!$C$27,0)</f>
        <v/>
      </c>
      <c r="W2077" s="4">
        <f>IF($F2077="",0,IF(ISNUMBER($F2077),IF($F2077&lt;=スコアリング基準!$B$28,スコアリング基準!$C$28,スコアリング基準!$C$29),0))</f>
        <v/>
      </c>
      <c r="X2077" s="4">
        <f>IFERROR(VLOOKUP($B2077,スコアリング基準!$A$36:$B$46,2,FALSE),0)</f>
        <v/>
      </c>
      <c r="Y2077" s="4">
        <f>SUM($S2077:$X2077)</f>
        <v/>
      </c>
      <c r="Z2077" s="4">
        <f>IF(COUNT($M2077:$N2077)=0,"データ無",IF($Y2077&gt;=スコアリング基準!$B$30,"S",IF($Y2077&gt;=スコアリング基準!$B$31,"A",IF($Y2077&gt;=スコアリング基準!$B$32,"B","C"))))</f>
        <v/>
      </c>
      <c r="AA2077">
        <f>IFERROR(INDEX(実績DB!$I$3:$I$104,MATCH($B2077&amp;$C2077,実績DB!$J$3:$J$104,0)),"")</f>
        <v/>
      </c>
    </row>
    <row r="2078">
      <c r="A2078" t="n">
        <v>2076</v>
      </c>
      <c r="B2078" t="inlineStr">
        <is>
          <t>東京</t>
        </is>
      </c>
      <c r="C2078" t="inlineStr">
        <is>
          <t>北渋谷変電所</t>
        </is>
      </c>
      <c r="D2078" t="inlineStr">
        <is>
          <t>東京都</t>
        </is>
      </c>
      <c r="E2078" t="n">
        <v>154</v>
      </c>
      <c r="F2078" t="n">
        <v>66</v>
      </c>
      <c r="G2078" s="3" t="n">
        <v>35.663886</v>
      </c>
      <c r="H2078" s="3" t="n">
        <v>139.701152</v>
      </c>
      <c r="I2078" t="inlineStr">
        <is>
          <t>Google Places(名称一致)</t>
        </is>
      </c>
      <c r="J2078" t="n">
        <v>450</v>
      </c>
      <c r="K2078" t="n">
        <v>340</v>
      </c>
      <c r="L2078" t="n">
        <v>81</v>
      </c>
      <c r="O2078" t="inlineStr">
        <is>
          <t>可</t>
        </is>
      </c>
      <c r="P2078" t="inlineStr">
        <is>
          <t>有り</t>
        </is>
      </c>
      <c r="R2078" s="4">
        <f>IF(COUNT($M2078:$N2078)=0,"",IF(AND(IF($N2078&lt;&gt;"",$N2078,$M2078)&lt;=0,$O2078&lt;&gt;"可"),"警告",""))</f>
        <v/>
      </c>
      <c r="S2078" s="4">
        <f>IF(COUNT($M2078:$N2078)=0,0,IF(IF($N2078&lt;&gt;"",$N2078,$M2078)&gt;=スコアリング基準!$B$20,スコアリング基準!$C$20,IF(IF($N2078&lt;&gt;"",$N2078,$M2078)&gt;=スコアリング基準!$B$21,スコアリング基準!$C$21,IF(IF($N2078&lt;&gt;"",$N2078,$M2078)&gt;0,スコアリング基準!$C$22,0))))</f>
        <v/>
      </c>
      <c r="T2078" s="4">
        <f>IF($O2078="可",スコアリング基準!$C$23,0)</f>
        <v/>
      </c>
      <c r="U2078" s="4">
        <f>IF(OR(COUNT($K2078:$L2078)&lt;2,$K2078=0),0,IF(ABS($L2078)/$K2078&lt;=スコアリング基準!$B$24,スコアリング基準!$C$24,IF(ABS($L2078)/$K2078&lt;=スコアリング基準!$B$25,スコアリング基準!$C$25,IF(ABS($L2078)/$K2078&lt;=スコアリング基準!$B$26,スコアリング基準!$C$26,0))))</f>
        <v/>
      </c>
      <c r="V2078" s="4">
        <f>IF($P2078="なし",スコアリング基準!$C$27,0)</f>
        <v/>
      </c>
      <c r="W2078" s="4">
        <f>IF($F2078="",0,IF(ISNUMBER($F2078),IF($F2078&lt;=スコアリング基準!$B$28,スコアリング基準!$C$28,スコアリング基準!$C$29),0))</f>
        <v/>
      </c>
      <c r="X2078" s="4">
        <f>IFERROR(VLOOKUP($B2078,スコアリング基準!$A$36:$B$46,2,FALSE),0)</f>
        <v/>
      </c>
      <c r="Y2078" s="4">
        <f>SUM($S2078:$X2078)</f>
        <v/>
      </c>
      <c r="Z2078" s="4">
        <f>IF(COUNT($M2078:$N2078)=0,"データ無",IF($Y2078&gt;=スコアリング基準!$B$30,"S",IF($Y2078&gt;=スコアリング基準!$B$31,"A",IF($Y2078&gt;=スコアリング基準!$B$32,"B","C"))))</f>
        <v/>
      </c>
      <c r="AA2078">
        <f>IFERROR(INDEX(実績DB!$I$3:$I$104,MATCH($B2078&amp;$C2078,実績DB!$J$3:$J$104,0)),"")</f>
        <v/>
      </c>
    </row>
    <row r="2079">
      <c r="A2079" t="n">
        <v>2077</v>
      </c>
      <c r="B2079" t="inlineStr">
        <is>
          <t>東京</t>
        </is>
      </c>
      <c r="C2079" t="inlineStr">
        <is>
          <t>南新橋変電所</t>
        </is>
      </c>
      <c r="D2079" t="inlineStr">
        <is>
          <t>東京都</t>
        </is>
      </c>
      <c r="E2079" t="n">
        <v>154</v>
      </c>
      <c r="F2079" t="n">
        <v>66</v>
      </c>
      <c r="G2079" s="3" t="n"/>
      <c r="H2079" s="3" t="n"/>
      <c r="I2079" t="inlineStr">
        <is>
          <t>未取得</t>
        </is>
      </c>
      <c r="J2079" t="n">
        <v>450</v>
      </c>
      <c r="K2079" t="n">
        <v>340</v>
      </c>
      <c r="L2079" t="n">
        <v>43</v>
      </c>
      <c r="O2079" t="inlineStr">
        <is>
          <t>可</t>
        </is>
      </c>
      <c r="P2079" t="inlineStr">
        <is>
          <t>有り</t>
        </is>
      </c>
      <c r="R2079" s="4">
        <f>IF(COUNT($M2079:$N2079)=0,"",IF(AND(IF($N2079&lt;&gt;"",$N2079,$M2079)&lt;=0,$O2079&lt;&gt;"可"),"警告",""))</f>
        <v/>
      </c>
      <c r="S2079" s="4">
        <f>IF(COUNT($M2079:$N2079)=0,0,IF(IF($N2079&lt;&gt;"",$N2079,$M2079)&gt;=スコアリング基準!$B$20,スコアリング基準!$C$20,IF(IF($N2079&lt;&gt;"",$N2079,$M2079)&gt;=スコアリング基準!$B$21,スコアリング基準!$C$21,IF(IF($N2079&lt;&gt;"",$N2079,$M2079)&gt;0,スコアリング基準!$C$22,0))))</f>
        <v/>
      </c>
      <c r="T2079" s="4">
        <f>IF($O2079="可",スコアリング基準!$C$23,0)</f>
        <v/>
      </c>
      <c r="U2079" s="4">
        <f>IF(OR(COUNT($K2079:$L2079)&lt;2,$K2079=0),0,IF(ABS($L2079)/$K2079&lt;=スコアリング基準!$B$24,スコアリング基準!$C$24,IF(ABS($L2079)/$K2079&lt;=スコアリング基準!$B$25,スコアリング基準!$C$25,IF(ABS($L2079)/$K2079&lt;=スコアリング基準!$B$26,スコアリング基準!$C$26,0))))</f>
        <v/>
      </c>
      <c r="V2079" s="4">
        <f>IF($P2079="なし",スコアリング基準!$C$27,0)</f>
        <v/>
      </c>
      <c r="W2079" s="4">
        <f>IF($F2079="",0,IF(ISNUMBER($F2079),IF($F2079&lt;=スコアリング基準!$B$28,スコアリング基準!$C$28,スコアリング基準!$C$29),0))</f>
        <v/>
      </c>
      <c r="X2079" s="4">
        <f>IFERROR(VLOOKUP($B2079,スコアリング基準!$A$36:$B$46,2,FALSE),0)</f>
        <v/>
      </c>
      <c r="Y2079" s="4">
        <f>SUM($S2079:$X2079)</f>
        <v/>
      </c>
      <c r="Z2079" s="4">
        <f>IF(COUNT($M2079:$N2079)=0,"データ無",IF($Y2079&gt;=スコアリング基準!$B$30,"S",IF($Y2079&gt;=スコアリング基準!$B$31,"A",IF($Y2079&gt;=スコアリング基準!$B$32,"B","C"))))</f>
        <v/>
      </c>
      <c r="AA2079">
        <f>IFERROR(INDEX(実績DB!$I$3:$I$104,MATCH($B2079&amp;$C2079,実績DB!$J$3:$J$104,0)),"")</f>
        <v/>
      </c>
    </row>
    <row r="2080">
      <c r="A2080" t="n">
        <v>2078</v>
      </c>
      <c r="B2080" t="inlineStr">
        <is>
          <t>東京</t>
        </is>
      </c>
      <c r="C2080" t="inlineStr">
        <is>
          <t>南横浜変電所</t>
        </is>
      </c>
      <c r="D2080" t="inlineStr">
        <is>
          <t>神奈川県</t>
        </is>
      </c>
      <c r="E2080" t="n">
        <v>154</v>
      </c>
      <c r="F2080" t="n">
        <v>66</v>
      </c>
      <c r="G2080" s="3" t="n">
        <v>35.404265</v>
      </c>
      <c r="H2080" s="3" t="n">
        <v>139.635852</v>
      </c>
      <c r="I2080" t="inlineStr">
        <is>
          <t>Google Places(名称一致)</t>
        </is>
      </c>
      <c r="J2080" t="n">
        <v>500</v>
      </c>
      <c r="K2080" t="n">
        <v>339</v>
      </c>
      <c r="L2080" t="n">
        <v>56</v>
      </c>
      <c r="O2080" t="inlineStr">
        <is>
          <t>可</t>
        </is>
      </c>
      <c r="P2080" t="inlineStr">
        <is>
          <t>有り</t>
        </is>
      </c>
      <c r="R2080" s="4">
        <f>IF(COUNT($M2080:$N2080)=0,"",IF(AND(IF($N2080&lt;&gt;"",$N2080,$M2080)&lt;=0,$O2080&lt;&gt;"可"),"警告",""))</f>
        <v/>
      </c>
      <c r="S2080" s="4">
        <f>IF(COUNT($M2080:$N2080)=0,0,IF(IF($N2080&lt;&gt;"",$N2080,$M2080)&gt;=スコアリング基準!$B$20,スコアリング基準!$C$20,IF(IF($N2080&lt;&gt;"",$N2080,$M2080)&gt;=スコアリング基準!$B$21,スコアリング基準!$C$21,IF(IF($N2080&lt;&gt;"",$N2080,$M2080)&gt;0,スコアリング基準!$C$22,0))))</f>
        <v/>
      </c>
      <c r="T2080" s="4">
        <f>IF($O2080="可",スコアリング基準!$C$23,0)</f>
        <v/>
      </c>
      <c r="U2080" s="4">
        <f>IF(OR(COUNT($K2080:$L2080)&lt;2,$K2080=0),0,IF(ABS($L2080)/$K2080&lt;=スコアリング基準!$B$24,スコアリング基準!$C$24,IF(ABS($L2080)/$K2080&lt;=スコアリング基準!$B$25,スコアリング基準!$C$25,IF(ABS($L2080)/$K2080&lt;=スコアリング基準!$B$26,スコアリング基準!$C$26,0))))</f>
        <v/>
      </c>
      <c r="V2080" s="4">
        <f>IF($P2080="なし",スコアリング基準!$C$27,0)</f>
        <v/>
      </c>
      <c r="W2080" s="4">
        <f>IF($F2080="",0,IF(ISNUMBER($F2080),IF($F2080&lt;=スコアリング基準!$B$28,スコアリング基準!$C$28,スコアリング基準!$C$29),0))</f>
        <v/>
      </c>
      <c r="X2080" s="4">
        <f>IFERROR(VLOOKUP($B2080,スコアリング基準!$A$36:$B$46,2,FALSE),0)</f>
        <v/>
      </c>
      <c r="Y2080" s="4">
        <f>SUM($S2080:$X2080)</f>
        <v/>
      </c>
      <c r="Z2080" s="4">
        <f>IF(COUNT($M2080:$N2080)=0,"データ無",IF($Y2080&gt;=スコアリング基準!$B$30,"S",IF($Y2080&gt;=スコアリング基準!$B$31,"A",IF($Y2080&gt;=スコアリング基準!$B$32,"B","C"))))</f>
        <v/>
      </c>
      <c r="AA2080">
        <f>IFERROR(INDEX(実績DB!$I$3:$I$104,MATCH($B2080&amp;$C2080,実績DB!$J$3:$J$104,0)),"")</f>
        <v/>
      </c>
    </row>
    <row r="2081">
      <c r="A2081" t="n">
        <v>2079</v>
      </c>
      <c r="B2081" t="inlineStr">
        <is>
          <t>東京</t>
        </is>
      </c>
      <c r="C2081" t="inlineStr">
        <is>
          <t>常盤橋変電所</t>
        </is>
      </c>
      <c r="D2081" t="inlineStr">
        <is>
          <t>東京都</t>
        </is>
      </c>
      <c r="E2081" t="n">
        <v>154</v>
      </c>
      <c r="F2081" t="n">
        <v>66</v>
      </c>
      <c r="G2081" s="3" t="n"/>
      <c r="H2081" s="3" t="n"/>
      <c r="I2081" t="inlineStr">
        <is>
          <t>未取得</t>
        </is>
      </c>
      <c r="J2081" t="n">
        <v>450</v>
      </c>
      <c r="K2081" t="n">
        <v>335</v>
      </c>
      <c r="L2081" t="n">
        <v>53</v>
      </c>
      <c r="O2081" t="inlineStr">
        <is>
          <t>可</t>
        </is>
      </c>
      <c r="P2081" t="inlineStr">
        <is>
          <t>有り</t>
        </is>
      </c>
      <c r="R2081" s="4">
        <f>IF(COUNT($M2081:$N2081)=0,"",IF(AND(IF($N2081&lt;&gt;"",$N2081,$M2081)&lt;=0,$O2081&lt;&gt;"可"),"警告",""))</f>
        <v/>
      </c>
      <c r="S2081" s="4">
        <f>IF(COUNT($M2081:$N2081)=0,0,IF(IF($N2081&lt;&gt;"",$N2081,$M2081)&gt;=スコアリング基準!$B$20,スコアリング基準!$C$20,IF(IF($N2081&lt;&gt;"",$N2081,$M2081)&gt;=スコアリング基準!$B$21,スコアリング基準!$C$21,IF(IF($N2081&lt;&gt;"",$N2081,$M2081)&gt;0,スコアリング基準!$C$22,0))))</f>
        <v/>
      </c>
      <c r="T2081" s="4">
        <f>IF($O2081="可",スコアリング基準!$C$23,0)</f>
        <v/>
      </c>
      <c r="U2081" s="4">
        <f>IF(OR(COUNT($K2081:$L2081)&lt;2,$K2081=0),0,IF(ABS($L2081)/$K2081&lt;=スコアリング基準!$B$24,スコアリング基準!$C$24,IF(ABS($L2081)/$K2081&lt;=スコアリング基準!$B$25,スコアリング基準!$C$25,IF(ABS($L2081)/$K2081&lt;=スコアリング基準!$B$26,スコアリング基準!$C$26,0))))</f>
        <v/>
      </c>
      <c r="V2081" s="4">
        <f>IF($P2081="なし",スコアリング基準!$C$27,0)</f>
        <v/>
      </c>
      <c r="W2081" s="4">
        <f>IF($F2081="",0,IF(ISNUMBER($F2081),IF($F2081&lt;=スコアリング基準!$B$28,スコアリング基準!$C$28,スコアリング基準!$C$29),0))</f>
        <v/>
      </c>
      <c r="X2081" s="4">
        <f>IFERROR(VLOOKUP($B2081,スコアリング基準!$A$36:$B$46,2,FALSE),0)</f>
        <v/>
      </c>
      <c r="Y2081" s="4">
        <f>SUM($S2081:$X2081)</f>
        <v/>
      </c>
      <c r="Z2081" s="4">
        <f>IF(COUNT($M2081:$N2081)=0,"データ無",IF($Y2081&gt;=スコアリング基準!$B$30,"S",IF($Y2081&gt;=スコアリング基準!$B$31,"A",IF($Y2081&gt;=スコアリング基準!$B$32,"B","C"))))</f>
        <v/>
      </c>
      <c r="AA2081">
        <f>IFERROR(INDEX(実績DB!$I$3:$I$104,MATCH($B2081&amp;$C2081,実績DB!$J$3:$J$104,0)),"")</f>
        <v/>
      </c>
    </row>
    <row r="2082">
      <c r="A2082" t="n">
        <v>2080</v>
      </c>
      <c r="B2082" t="inlineStr">
        <is>
          <t>東京</t>
        </is>
      </c>
      <c r="C2082" t="inlineStr">
        <is>
          <t>戸塚1,2変電所</t>
        </is>
      </c>
      <c r="D2082" t="inlineStr">
        <is>
          <t>神奈川県</t>
        </is>
      </c>
      <c r="E2082" t="n">
        <v>154</v>
      </c>
      <c r="F2082" t="n">
        <v>66</v>
      </c>
      <c r="G2082" s="3" t="n"/>
      <c r="H2082" s="3" t="n"/>
      <c r="I2082" t="inlineStr">
        <is>
          <t>未取得</t>
        </is>
      </c>
      <c r="J2082" t="n">
        <v>400</v>
      </c>
      <c r="K2082" t="n">
        <v>228</v>
      </c>
      <c r="L2082" t="n">
        <v>91</v>
      </c>
      <c r="O2082" t="inlineStr">
        <is>
          <t>可</t>
        </is>
      </c>
      <c r="P2082" t="inlineStr">
        <is>
          <t>有り</t>
        </is>
      </c>
      <c r="R2082" s="4">
        <f>IF(COUNT($M2082:$N2082)=0,"",IF(AND(IF($N2082&lt;&gt;"",$N2082,$M2082)&lt;=0,$O2082&lt;&gt;"可"),"警告",""))</f>
        <v/>
      </c>
      <c r="S2082" s="4">
        <f>IF(COUNT($M2082:$N2082)=0,0,IF(IF($N2082&lt;&gt;"",$N2082,$M2082)&gt;=スコアリング基準!$B$20,スコアリング基準!$C$20,IF(IF($N2082&lt;&gt;"",$N2082,$M2082)&gt;=スコアリング基準!$B$21,スコアリング基準!$C$21,IF(IF($N2082&lt;&gt;"",$N2082,$M2082)&gt;0,スコアリング基準!$C$22,0))))</f>
        <v/>
      </c>
      <c r="T2082" s="4">
        <f>IF($O2082="可",スコアリング基準!$C$23,0)</f>
        <v/>
      </c>
      <c r="U2082" s="4">
        <f>IF(OR(COUNT($K2082:$L2082)&lt;2,$K2082=0),0,IF(ABS($L2082)/$K2082&lt;=スコアリング基準!$B$24,スコアリング基準!$C$24,IF(ABS($L2082)/$K2082&lt;=スコアリング基準!$B$25,スコアリング基準!$C$25,IF(ABS($L2082)/$K2082&lt;=スコアリング基準!$B$26,スコアリング基準!$C$26,0))))</f>
        <v/>
      </c>
      <c r="V2082" s="4">
        <f>IF($P2082="なし",スコアリング基準!$C$27,0)</f>
        <v/>
      </c>
      <c r="W2082" s="4">
        <f>IF($F2082="",0,IF(ISNUMBER($F2082),IF($F2082&lt;=スコアリング基準!$B$28,スコアリング基準!$C$28,スコアリング基準!$C$29),0))</f>
        <v/>
      </c>
      <c r="X2082" s="4">
        <f>IFERROR(VLOOKUP($B2082,スコアリング基準!$A$36:$B$46,2,FALSE),0)</f>
        <v/>
      </c>
      <c r="Y2082" s="4">
        <f>SUM($S2082:$X2082)</f>
        <v/>
      </c>
      <c r="Z2082" s="4">
        <f>IF(COUNT($M2082:$N2082)=0,"データ無",IF($Y2082&gt;=スコアリング基準!$B$30,"S",IF($Y2082&gt;=スコアリング基準!$B$31,"A",IF($Y2082&gt;=スコアリング基準!$B$32,"B","C"))))</f>
        <v/>
      </c>
      <c r="AA2082">
        <f>IFERROR(INDEX(実績DB!$I$3:$I$104,MATCH($B2082&amp;$C2082,実績DB!$J$3:$J$104,0)),"")</f>
        <v/>
      </c>
    </row>
    <row r="2083">
      <c r="A2083" t="n">
        <v>2081</v>
      </c>
      <c r="B2083" t="inlineStr">
        <is>
          <t>東京</t>
        </is>
      </c>
      <c r="C2083" t="inlineStr">
        <is>
          <t>戸塚3,4,5変電所</t>
        </is>
      </c>
      <c r="D2083" t="inlineStr">
        <is>
          <t>神奈川県</t>
        </is>
      </c>
      <c r="E2083" t="n">
        <v>154</v>
      </c>
      <c r="F2083" t="n">
        <v>66</v>
      </c>
      <c r="G2083" s="3" t="n"/>
      <c r="H2083" s="3" t="n"/>
      <c r="I2083" t="inlineStr">
        <is>
          <t>未取得</t>
        </is>
      </c>
      <c r="J2083" t="n">
        <v>550</v>
      </c>
      <c r="K2083" t="n">
        <v>393</v>
      </c>
      <c r="L2083" t="n">
        <v>121</v>
      </c>
      <c r="O2083" t="inlineStr">
        <is>
          <t>可</t>
        </is>
      </c>
      <c r="P2083" t="inlineStr">
        <is>
          <t>有り</t>
        </is>
      </c>
      <c r="R2083" s="4">
        <f>IF(COUNT($M2083:$N2083)=0,"",IF(AND(IF($N2083&lt;&gt;"",$N2083,$M2083)&lt;=0,$O2083&lt;&gt;"可"),"警告",""))</f>
        <v/>
      </c>
      <c r="S2083" s="4">
        <f>IF(COUNT($M2083:$N2083)=0,0,IF(IF($N2083&lt;&gt;"",$N2083,$M2083)&gt;=スコアリング基準!$B$20,スコアリング基準!$C$20,IF(IF($N2083&lt;&gt;"",$N2083,$M2083)&gt;=スコアリング基準!$B$21,スコアリング基準!$C$21,IF(IF($N2083&lt;&gt;"",$N2083,$M2083)&gt;0,スコアリング基準!$C$22,0))))</f>
        <v/>
      </c>
      <c r="T2083" s="4">
        <f>IF($O2083="可",スコアリング基準!$C$23,0)</f>
        <v/>
      </c>
      <c r="U2083" s="4">
        <f>IF(OR(COUNT($K2083:$L2083)&lt;2,$K2083=0),0,IF(ABS($L2083)/$K2083&lt;=スコアリング基準!$B$24,スコアリング基準!$C$24,IF(ABS($L2083)/$K2083&lt;=スコアリング基準!$B$25,スコアリング基準!$C$25,IF(ABS($L2083)/$K2083&lt;=スコアリング基準!$B$26,スコアリング基準!$C$26,0))))</f>
        <v/>
      </c>
      <c r="V2083" s="4">
        <f>IF($P2083="なし",スコアリング基準!$C$27,0)</f>
        <v/>
      </c>
      <c r="W2083" s="4">
        <f>IF($F2083="",0,IF(ISNUMBER($F2083),IF($F2083&lt;=スコアリング基準!$B$28,スコアリング基準!$C$28,スコアリング基準!$C$29),0))</f>
        <v/>
      </c>
      <c r="X2083" s="4">
        <f>IFERROR(VLOOKUP($B2083,スコアリング基準!$A$36:$B$46,2,FALSE),0)</f>
        <v/>
      </c>
      <c r="Y2083" s="4">
        <f>SUM($S2083:$X2083)</f>
        <v/>
      </c>
      <c r="Z2083" s="4">
        <f>IF(COUNT($M2083:$N2083)=0,"データ無",IF($Y2083&gt;=スコアリング基準!$B$30,"S",IF($Y2083&gt;=スコアリング基準!$B$31,"A",IF($Y2083&gt;=スコアリング基準!$B$32,"B","C"))))</f>
        <v/>
      </c>
      <c r="AA2083">
        <f>IFERROR(INDEX(実績DB!$I$3:$I$104,MATCH($B2083&amp;$C2083,実績DB!$J$3:$J$104,0)),"")</f>
        <v/>
      </c>
    </row>
    <row r="2084">
      <c r="A2084" t="n">
        <v>2082</v>
      </c>
      <c r="B2084" t="inlineStr">
        <is>
          <t>東京</t>
        </is>
      </c>
      <c r="C2084" t="inlineStr">
        <is>
          <t>戸越変電所</t>
        </is>
      </c>
      <c r="D2084" t="inlineStr">
        <is>
          <t>東京都</t>
        </is>
      </c>
      <c r="E2084" t="n">
        <v>154</v>
      </c>
      <c r="F2084" t="n">
        <v>66</v>
      </c>
      <c r="G2084" s="3" t="n">
        <v>35.61748</v>
      </c>
      <c r="H2084" s="3" t="n">
        <v>139.715923</v>
      </c>
      <c r="I2084" t="inlineStr">
        <is>
          <t>Google Places(名称一致)</t>
        </is>
      </c>
      <c r="J2084" t="n">
        <v>300</v>
      </c>
      <c r="K2084" t="n">
        <v>226</v>
      </c>
      <c r="L2084" t="n">
        <v>42</v>
      </c>
      <c r="O2084" t="inlineStr">
        <is>
          <t>可</t>
        </is>
      </c>
      <c r="P2084" t="inlineStr">
        <is>
          <t>有り</t>
        </is>
      </c>
      <c r="R2084" s="4">
        <f>IF(COUNT($M2084:$N2084)=0,"",IF(AND(IF($N2084&lt;&gt;"",$N2084,$M2084)&lt;=0,$O2084&lt;&gt;"可"),"警告",""))</f>
        <v/>
      </c>
      <c r="S2084" s="4">
        <f>IF(COUNT($M2084:$N2084)=0,0,IF(IF($N2084&lt;&gt;"",$N2084,$M2084)&gt;=スコアリング基準!$B$20,スコアリング基準!$C$20,IF(IF($N2084&lt;&gt;"",$N2084,$M2084)&gt;=スコアリング基準!$B$21,スコアリング基準!$C$21,IF(IF($N2084&lt;&gt;"",$N2084,$M2084)&gt;0,スコアリング基準!$C$22,0))))</f>
        <v/>
      </c>
      <c r="T2084" s="4">
        <f>IF($O2084="可",スコアリング基準!$C$23,0)</f>
        <v/>
      </c>
      <c r="U2084" s="4">
        <f>IF(OR(COUNT($K2084:$L2084)&lt;2,$K2084=0),0,IF(ABS($L2084)/$K2084&lt;=スコアリング基準!$B$24,スコアリング基準!$C$24,IF(ABS($L2084)/$K2084&lt;=スコアリング基準!$B$25,スコアリング基準!$C$25,IF(ABS($L2084)/$K2084&lt;=スコアリング基準!$B$26,スコアリング基準!$C$26,0))))</f>
        <v/>
      </c>
      <c r="V2084" s="4">
        <f>IF($P2084="なし",スコアリング基準!$C$27,0)</f>
        <v/>
      </c>
      <c r="W2084" s="4">
        <f>IF($F2084="",0,IF(ISNUMBER($F2084),IF($F2084&lt;=スコアリング基準!$B$28,スコアリング基準!$C$28,スコアリング基準!$C$29),0))</f>
        <v/>
      </c>
      <c r="X2084" s="4">
        <f>IFERROR(VLOOKUP($B2084,スコアリング基準!$A$36:$B$46,2,FALSE),0)</f>
        <v/>
      </c>
      <c r="Y2084" s="4">
        <f>SUM($S2084:$X2084)</f>
        <v/>
      </c>
      <c r="Z2084" s="4">
        <f>IF(COUNT($M2084:$N2084)=0,"データ無",IF($Y2084&gt;=スコアリング基準!$B$30,"S",IF($Y2084&gt;=スコアリング基準!$B$31,"A",IF($Y2084&gt;=スコアリング基準!$B$32,"B","C"))))</f>
        <v/>
      </c>
      <c r="AA2084">
        <f>IFERROR(INDEX(実績DB!$I$3:$I$104,MATCH($B2084&amp;$C2084,実績DB!$J$3:$J$104,0)),"")</f>
        <v/>
      </c>
    </row>
    <row r="2085">
      <c r="A2085" t="n">
        <v>2083</v>
      </c>
      <c r="B2085" t="inlineStr">
        <is>
          <t>東京</t>
        </is>
      </c>
      <c r="C2085" t="inlineStr">
        <is>
          <t>新富士21B22B変電所</t>
        </is>
      </c>
      <c r="D2085" t="inlineStr">
        <is>
          <t>静岡県</t>
        </is>
      </c>
      <c r="E2085" t="n">
        <v>154</v>
      </c>
      <c r="F2085" t="n">
        <v>66</v>
      </c>
      <c r="G2085" s="3" t="n"/>
      <c r="H2085" s="3" t="n"/>
      <c r="I2085" t="inlineStr">
        <is>
          <t>未取得</t>
        </is>
      </c>
      <c r="J2085" t="n">
        <v>400</v>
      </c>
      <c r="K2085" t="n">
        <v>228</v>
      </c>
      <c r="L2085" t="n">
        <v>-34</v>
      </c>
      <c r="O2085" t="inlineStr">
        <is>
          <t>可</t>
        </is>
      </c>
      <c r="P2085" t="inlineStr">
        <is>
          <t>なし</t>
        </is>
      </c>
      <c r="R2085" s="4">
        <f>IF(COUNT($M2085:$N2085)=0,"",IF(AND(IF($N2085&lt;&gt;"",$N2085,$M2085)&lt;=0,$O2085&lt;&gt;"可"),"警告",""))</f>
        <v/>
      </c>
      <c r="S2085" s="4">
        <f>IF(COUNT($M2085:$N2085)=0,0,IF(IF($N2085&lt;&gt;"",$N2085,$M2085)&gt;=スコアリング基準!$B$20,スコアリング基準!$C$20,IF(IF($N2085&lt;&gt;"",$N2085,$M2085)&gt;=スコアリング基準!$B$21,スコアリング基準!$C$21,IF(IF($N2085&lt;&gt;"",$N2085,$M2085)&gt;0,スコアリング基準!$C$22,0))))</f>
        <v/>
      </c>
      <c r="T2085" s="4">
        <f>IF($O2085="可",スコアリング基準!$C$23,0)</f>
        <v/>
      </c>
      <c r="U2085" s="4">
        <f>IF(OR(COUNT($K2085:$L2085)&lt;2,$K2085=0),0,IF(ABS($L2085)/$K2085&lt;=スコアリング基準!$B$24,スコアリング基準!$C$24,IF(ABS($L2085)/$K2085&lt;=スコアリング基準!$B$25,スコアリング基準!$C$25,IF(ABS($L2085)/$K2085&lt;=スコアリング基準!$B$26,スコアリング基準!$C$26,0))))</f>
        <v/>
      </c>
      <c r="V2085" s="4">
        <f>IF($P2085="なし",スコアリング基準!$C$27,0)</f>
        <v/>
      </c>
      <c r="W2085" s="4">
        <f>IF($F2085="",0,IF(ISNUMBER($F2085),IF($F2085&lt;=スコアリング基準!$B$28,スコアリング基準!$C$28,スコアリング基準!$C$29),0))</f>
        <v/>
      </c>
      <c r="X2085" s="4">
        <f>IFERROR(VLOOKUP($B2085,スコアリング基準!$A$36:$B$46,2,FALSE),0)</f>
        <v/>
      </c>
      <c r="Y2085" s="4">
        <f>SUM($S2085:$X2085)</f>
        <v/>
      </c>
      <c r="Z2085" s="4">
        <f>IF(COUNT($M2085:$N2085)=0,"データ無",IF($Y2085&gt;=スコアリング基準!$B$30,"S",IF($Y2085&gt;=スコアリング基準!$B$31,"A",IF($Y2085&gt;=スコアリング基準!$B$32,"B","C"))))</f>
        <v/>
      </c>
      <c r="AA2085">
        <f>IFERROR(INDEX(実績DB!$I$3:$I$104,MATCH($B2085&amp;$C2085,実績DB!$J$3:$J$104,0)),"")</f>
        <v/>
      </c>
    </row>
    <row r="2086">
      <c r="A2086" t="n">
        <v>2084</v>
      </c>
      <c r="B2086" t="inlineStr">
        <is>
          <t>東京</t>
        </is>
      </c>
      <c r="C2086" t="inlineStr">
        <is>
          <t>横浜変電所</t>
        </is>
      </c>
      <c r="D2086" t="inlineStr">
        <is>
          <t>神奈川県</t>
        </is>
      </c>
      <c r="E2086" t="n">
        <v>154</v>
      </c>
      <c r="F2086" t="n">
        <v>66</v>
      </c>
      <c r="G2086" s="3" t="n"/>
      <c r="H2086" s="3" t="n"/>
      <c r="I2086" t="inlineStr">
        <is>
          <t>未取得</t>
        </is>
      </c>
      <c r="J2086" t="n">
        <v>600</v>
      </c>
      <c r="K2086" t="n">
        <v>453</v>
      </c>
      <c r="L2086" t="n">
        <v>65</v>
      </c>
      <c r="O2086" t="inlineStr">
        <is>
          <t>可</t>
        </is>
      </c>
      <c r="P2086" t="inlineStr">
        <is>
          <t>有り</t>
        </is>
      </c>
      <c r="R2086" s="4">
        <f>IF(COUNT($M2086:$N2086)=0,"",IF(AND(IF($N2086&lt;&gt;"",$N2086,$M2086)&lt;=0,$O2086&lt;&gt;"可"),"警告",""))</f>
        <v/>
      </c>
      <c r="S2086" s="4">
        <f>IF(COUNT($M2086:$N2086)=0,0,IF(IF($N2086&lt;&gt;"",$N2086,$M2086)&gt;=スコアリング基準!$B$20,スコアリング基準!$C$20,IF(IF($N2086&lt;&gt;"",$N2086,$M2086)&gt;=スコアリング基準!$B$21,スコアリング基準!$C$21,IF(IF($N2086&lt;&gt;"",$N2086,$M2086)&gt;0,スコアリング基準!$C$22,0))))</f>
        <v/>
      </c>
      <c r="T2086" s="4">
        <f>IF($O2086="可",スコアリング基準!$C$23,0)</f>
        <v/>
      </c>
      <c r="U2086" s="4">
        <f>IF(OR(COUNT($K2086:$L2086)&lt;2,$K2086=0),0,IF(ABS($L2086)/$K2086&lt;=スコアリング基準!$B$24,スコアリング基準!$C$24,IF(ABS($L2086)/$K2086&lt;=スコアリング基準!$B$25,スコアリング基準!$C$25,IF(ABS($L2086)/$K2086&lt;=スコアリング基準!$B$26,スコアリング基準!$C$26,0))))</f>
        <v/>
      </c>
      <c r="V2086" s="4">
        <f>IF($P2086="なし",スコアリング基準!$C$27,0)</f>
        <v/>
      </c>
      <c r="W2086" s="4">
        <f>IF($F2086="",0,IF(ISNUMBER($F2086),IF($F2086&lt;=スコアリング基準!$B$28,スコアリング基準!$C$28,スコアリング基準!$C$29),0))</f>
        <v/>
      </c>
      <c r="X2086" s="4">
        <f>IFERROR(VLOOKUP($B2086,スコアリング基準!$A$36:$B$46,2,FALSE),0)</f>
        <v/>
      </c>
      <c r="Y2086" s="4">
        <f>SUM($S2086:$X2086)</f>
        <v/>
      </c>
      <c r="Z2086" s="4">
        <f>IF(COUNT($M2086:$N2086)=0,"データ無",IF($Y2086&gt;=スコアリング基準!$B$30,"S",IF($Y2086&gt;=スコアリング基準!$B$31,"A",IF($Y2086&gt;=スコアリング基準!$B$32,"B","C"))))</f>
        <v/>
      </c>
      <c r="AA2086">
        <f>IFERROR(INDEX(実績DB!$I$3:$I$104,MATCH($B2086&amp;$C2086,実績DB!$J$3:$J$104,0)),"")</f>
        <v/>
      </c>
    </row>
    <row r="2087">
      <c r="A2087" t="n">
        <v>2085</v>
      </c>
      <c r="B2087" t="inlineStr">
        <is>
          <t>東京</t>
        </is>
      </c>
      <c r="C2087" t="inlineStr">
        <is>
          <t>横浜大黒変電所</t>
        </is>
      </c>
      <c r="D2087" t="inlineStr">
        <is>
          <t>神奈川県</t>
        </is>
      </c>
      <c r="E2087" t="n">
        <v>154</v>
      </c>
      <c r="F2087" t="n">
        <v>66</v>
      </c>
      <c r="G2087" s="3" t="n"/>
      <c r="H2087" s="3" t="n"/>
      <c r="I2087" t="inlineStr">
        <is>
          <t>未取得</t>
        </is>
      </c>
      <c r="J2087" t="n">
        <v>550</v>
      </c>
      <c r="K2087" t="n">
        <v>325</v>
      </c>
      <c r="L2087" t="n">
        <v>62</v>
      </c>
      <c r="O2087" t="inlineStr">
        <is>
          <t>可</t>
        </is>
      </c>
      <c r="P2087" t="inlineStr">
        <is>
          <t>有り</t>
        </is>
      </c>
      <c r="R2087" s="4">
        <f>IF(COUNT($M2087:$N2087)=0,"",IF(AND(IF($N2087&lt;&gt;"",$N2087,$M2087)&lt;=0,$O2087&lt;&gt;"可"),"警告",""))</f>
        <v/>
      </c>
      <c r="S2087" s="4">
        <f>IF(COUNT($M2087:$N2087)=0,0,IF(IF($N2087&lt;&gt;"",$N2087,$M2087)&gt;=スコアリング基準!$B$20,スコアリング基準!$C$20,IF(IF($N2087&lt;&gt;"",$N2087,$M2087)&gt;=スコアリング基準!$B$21,スコアリング基準!$C$21,IF(IF($N2087&lt;&gt;"",$N2087,$M2087)&gt;0,スコアリング基準!$C$22,0))))</f>
        <v/>
      </c>
      <c r="T2087" s="4">
        <f>IF($O2087="可",スコアリング基準!$C$23,0)</f>
        <v/>
      </c>
      <c r="U2087" s="4">
        <f>IF(OR(COUNT($K2087:$L2087)&lt;2,$K2087=0),0,IF(ABS($L2087)/$K2087&lt;=スコアリング基準!$B$24,スコアリング基準!$C$24,IF(ABS($L2087)/$K2087&lt;=スコアリング基準!$B$25,スコアリング基準!$C$25,IF(ABS($L2087)/$K2087&lt;=スコアリング基準!$B$26,スコアリング基準!$C$26,0))))</f>
        <v/>
      </c>
      <c r="V2087" s="4">
        <f>IF($P2087="なし",スコアリング基準!$C$27,0)</f>
        <v/>
      </c>
      <c r="W2087" s="4">
        <f>IF($F2087="",0,IF(ISNUMBER($F2087),IF($F2087&lt;=スコアリング基準!$B$28,スコアリング基準!$C$28,スコアリング基準!$C$29),0))</f>
        <v/>
      </c>
      <c r="X2087" s="4">
        <f>IFERROR(VLOOKUP($B2087,スコアリング基準!$A$36:$B$46,2,FALSE),0)</f>
        <v/>
      </c>
      <c r="Y2087" s="4">
        <f>SUM($S2087:$X2087)</f>
        <v/>
      </c>
      <c r="Z2087" s="4">
        <f>IF(COUNT($M2087:$N2087)=0,"データ無",IF($Y2087&gt;=スコアリング基準!$B$30,"S",IF($Y2087&gt;=スコアリング基準!$B$31,"A",IF($Y2087&gt;=スコアリング基準!$B$32,"B","C"))))</f>
        <v/>
      </c>
      <c r="AA2087">
        <f>IFERROR(INDEX(実績DB!$I$3:$I$104,MATCH($B2087&amp;$C2087,実績DB!$J$3:$J$104,0)),"")</f>
        <v/>
      </c>
    </row>
    <row r="2088">
      <c r="A2088" t="n">
        <v>2086</v>
      </c>
      <c r="B2088" t="inlineStr">
        <is>
          <t>東京</t>
        </is>
      </c>
      <c r="C2088" t="inlineStr">
        <is>
          <t>横浜根岸変電所</t>
        </is>
      </c>
      <c r="D2088" t="inlineStr">
        <is>
          <t>神奈川県</t>
        </is>
      </c>
      <c r="E2088" t="n">
        <v>154</v>
      </c>
      <c r="F2088" t="n">
        <v>66</v>
      </c>
      <c r="G2088" s="3" t="n">
        <v>35.415474</v>
      </c>
      <c r="H2088" s="3" t="n">
        <v>139.643519</v>
      </c>
      <c r="I2088" t="inlineStr">
        <is>
          <t>Google Places(名称一致)</t>
        </is>
      </c>
      <c r="J2088" t="n">
        <v>400</v>
      </c>
      <c r="K2088" t="n">
        <v>228</v>
      </c>
      <c r="L2088" t="n">
        <v>10</v>
      </c>
      <c r="O2088" t="inlineStr">
        <is>
          <t>可</t>
        </is>
      </c>
      <c r="P2088" t="inlineStr">
        <is>
          <t>有り</t>
        </is>
      </c>
      <c r="R2088" s="4">
        <f>IF(COUNT($M2088:$N2088)=0,"",IF(AND(IF($N2088&lt;&gt;"",$N2088,$M2088)&lt;=0,$O2088&lt;&gt;"可"),"警告",""))</f>
        <v/>
      </c>
      <c r="S2088" s="4">
        <f>IF(COUNT($M2088:$N2088)=0,0,IF(IF($N2088&lt;&gt;"",$N2088,$M2088)&gt;=スコアリング基準!$B$20,スコアリング基準!$C$20,IF(IF($N2088&lt;&gt;"",$N2088,$M2088)&gt;=スコアリング基準!$B$21,スコアリング基準!$C$21,IF(IF($N2088&lt;&gt;"",$N2088,$M2088)&gt;0,スコアリング基準!$C$22,0))))</f>
        <v/>
      </c>
      <c r="T2088" s="4">
        <f>IF($O2088="可",スコアリング基準!$C$23,0)</f>
        <v/>
      </c>
      <c r="U2088" s="4">
        <f>IF(OR(COUNT($K2088:$L2088)&lt;2,$K2088=0),0,IF(ABS($L2088)/$K2088&lt;=スコアリング基準!$B$24,スコアリング基準!$C$24,IF(ABS($L2088)/$K2088&lt;=スコアリング基準!$B$25,スコアリング基準!$C$25,IF(ABS($L2088)/$K2088&lt;=スコアリング基準!$B$26,スコアリング基準!$C$26,0))))</f>
        <v/>
      </c>
      <c r="V2088" s="4">
        <f>IF($P2088="なし",スコアリング基準!$C$27,0)</f>
        <v/>
      </c>
      <c r="W2088" s="4">
        <f>IF($F2088="",0,IF(ISNUMBER($F2088),IF($F2088&lt;=スコアリング基準!$B$28,スコアリング基準!$C$28,スコアリング基準!$C$29),0))</f>
        <v/>
      </c>
      <c r="X2088" s="4">
        <f>IFERROR(VLOOKUP($B2088,スコアリング基準!$A$36:$B$46,2,FALSE),0)</f>
        <v/>
      </c>
      <c r="Y2088" s="4">
        <f>SUM($S2088:$X2088)</f>
        <v/>
      </c>
      <c r="Z2088" s="4">
        <f>IF(COUNT($M2088:$N2088)=0,"データ無",IF($Y2088&gt;=スコアリング基準!$B$30,"S",IF($Y2088&gt;=スコアリング基準!$B$31,"A",IF($Y2088&gt;=スコアリング基準!$B$32,"B","C"))))</f>
        <v/>
      </c>
      <c r="AA2088">
        <f>IFERROR(INDEX(実績DB!$I$3:$I$104,MATCH($B2088&amp;$C2088,実績DB!$J$3:$J$104,0)),"")</f>
        <v/>
      </c>
    </row>
    <row r="2089">
      <c r="A2089" t="n">
        <v>2087</v>
      </c>
      <c r="B2089" t="inlineStr">
        <is>
          <t>東京</t>
        </is>
      </c>
      <c r="C2089" t="inlineStr">
        <is>
          <t>清津川変電所</t>
        </is>
      </c>
      <c r="D2089" t="inlineStr">
        <is>
          <t>新潟県</t>
        </is>
      </c>
      <c r="E2089" t="n">
        <v>154</v>
      </c>
      <c r="F2089" t="n">
        <v>66</v>
      </c>
      <c r="G2089" s="3" t="n">
        <v>36.887475</v>
      </c>
      <c r="H2089" s="3" t="n">
        <v>138.773699</v>
      </c>
      <c r="I2089" t="inlineStr">
        <is>
          <t>Google Places(名称一致)</t>
        </is>
      </c>
      <c r="J2089" t="n">
        <v>31</v>
      </c>
      <c r="K2089" t="n">
        <v>31</v>
      </c>
      <c r="L2089" t="n">
        <v>-22</v>
      </c>
      <c r="O2089" t="inlineStr">
        <is>
          <t>不可 #2</t>
        </is>
      </c>
      <c r="P2089" t="inlineStr">
        <is>
          <t>有り</t>
        </is>
      </c>
      <c r="R2089" s="4">
        <f>IF(COUNT($M2089:$N2089)=0,"",IF(AND(IF($N2089&lt;&gt;"",$N2089,$M2089)&lt;=0,$O2089&lt;&gt;"可"),"警告",""))</f>
        <v/>
      </c>
      <c r="S2089" s="4">
        <f>IF(COUNT($M2089:$N2089)=0,0,IF(IF($N2089&lt;&gt;"",$N2089,$M2089)&gt;=スコアリング基準!$B$20,スコアリング基準!$C$20,IF(IF($N2089&lt;&gt;"",$N2089,$M2089)&gt;=スコアリング基準!$B$21,スコアリング基準!$C$21,IF(IF($N2089&lt;&gt;"",$N2089,$M2089)&gt;0,スコアリング基準!$C$22,0))))</f>
        <v/>
      </c>
      <c r="T2089" s="4">
        <f>IF($O2089="可",スコアリング基準!$C$23,0)</f>
        <v/>
      </c>
      <c r="U2089" s="4">
        <f>IF(OR(COUNT($K2089:$L2089)&lt;2,$K2089=0),0,IF(ABS($L2089)/$K2089&lt;=スコアリング基準!$B$24,スコアリング基準!$C$24,IF(ABS($L2089)/$K2089&lt;=スコアリング基準!$B$25,スコアリング基準!$C$25,IF(ABS($L2089)/$K2089&lt;=スコアリング基準!$B$26,スコアリング基準!$C$26,0))))</f>
        <v/>
      </c>
      <c r="V2089" s="4">
        <f>IF($P2089="なし",スコアリング基準!$C$27,0)</f>
        <v/>
      </c>
      <c r="W2089" s="4">
        <f>IF($F2089="",0,IF(ISNUMBER($F2089),IF($F2089&lt;=スコアリング基準!$B$28,スコアリング基準!$C$28,スコアリング基準!$C$29),0))</f>
        <v/>
      </c>
      <c r="X2089" s="4">
        <f>IFERROR(VLOOKUP($B2089,スコアリング基準!$A$36:$B$46,2,FALSE),0)</f>
        <v/>
      </c>
      <c r="Y2089" s="4">
        <f>SUM($S2089:$X2089)</f>
        <v/>
      </c>
      <c r="Z2089" s="4">
        <f>IF(COUNT($M2089:$N2089)=0,"データ無",IF($Y2089&gt;=スコアリング基準!$B$30,"S",IF($Y2089&gt;=スコアリング基準!$B$31,"A",IF($Y2089&gt;=スコアリング基準!$B$32,"B","C"))))</f>
        <v/>
      </c>
      <c r="AA2089">
        <f>IFERROR(INDEX(実績DB!$I$3:$I$104,MATCH($B2089&amp;$C2089,実績DB!$J$3:$J$104,0)),"")</f>
        <v/>
      </c>
    </row>
    <row r="2090">
      <c r="A2090" t="n">
        <v>2088</v>
      </c>
      <c r="B2090" t="inlineStr">
        <is>
          <t>東京</t>
        </is>
      </c>
      <c r="C2090" t="inlineStr">
        <is>
          <t>角筈変電所</t>
        </is>
      </c>
      <c r="D2090" t="inlineStr">
        <is>
          <t>東京都</t>
        </is>
      </c>
      <c r="E2090" t="n">
        <v>154</v>
      </c>
      <c r="F2090" t="n">
        <v>66</v>
      </c>
      <c r="G2090" s="3" t="n">
        <v>35.693453</v>
      </c>
      <c r="H2090" s="3" t="n">
        <v>139.704464</v>
      </c>
      <c r="I2090" t="inlineStr">
        <is>
          <t>Google Places(名称一致)</t>
        </is>
      </c>
      <c r="J2090" t="n">
        <v>450</v>
      </c>
      <c r="K2090" t="n">
        <v>339</v>
      </c>
      <c r="L2090" t="n">
        <v>66</v>
      </c>
      <c r="O2090" t="inlineStr">
        <is>
          <t>可</t>
        </is>
      </c>
      <c r="P2090" t="inlineStr">
        <is>
          <t>有り</t>
        </is>
      </c>
      <c r="R2090" s="4">
        <f>IF(COUNT($M2090:$N2090)=0,"",IF(AND(IF($N2090&lt;&gt;"",$N2090,$M2090)&lt;=0,$O2090&lt;&gt;"可"),"警告",""))</f>
        <v/>
      </c>
      <c r="S2090" s="4">
        <f>IF(COUNT($M2090:$N2090)=0,0,IF(IF($N2090&lt;&gt;"",$N2090,$M2090)&gt;=スコアリング基準!$B$20,スコアリング基準!$C$20,IF(IF($N2090&lt;&gt;"",$N2090,$M2090)&gt;=スコアリング基準!$B$21,スコアリング基準!$C$21,IF(IF($N2090&lt;&gt;"",$N2090,$M2090)&gt;0,スコアリング基準!$C$22,0))))</f>
        <v/>
      </c>
      <c r="T2090" s="4">
        <f>IF($O2090="可",スコアリング基準!$C$23,0)</f>
        <v/>
      </c>
      <c r="U2090" s="4">
        <f>IF(OR(COUNT($K2090:$L2090)&lt;2,$K2090=0),0,IF(ABS($L2090)/$K2090&lt;=スコアリング基準!$B$24,スコアリング基準!$C$24,IF(ABS($L2090)/$K2090&lt;=スコアリング基準!$B$25,スコアリング基準!$C$25,IF(ABS($L2090)/$K2090&lt;=スコアリング基準!$B$26,スコアリング基準!$C$26,0))))</f>
        <v/>
      </c>
      <c r="V2090" s="4">
        <f>IF($P2090="なし",スコアリング基準!$C$27,0)</f>
        <v/>
      </c>
      <c r="W2090" s="4">
        <f>IF($F2090="",0,IF(ISNUMBER($F2090),IF($F2090&lt;=スコアリング基準!$B$28,スコアリング基準!$C$28,スコアリング基準!$C$29),0))</f>
        <v/>
      </c>
      <c r="X2090" s="4">
        <f>IFERROR(VLOOKUP($B2090,スコアリング基準!$A$36:$B$46,2,FALSE),0)</f>
        <v/>
      </c>
      <c r="Y2090" s="4">
        <f>SUM($S2090:$X2090)</f>
        <v/>
      </c>
      <c r="Z2090" s="4">
        <f>IF(COUNT($M2090:$N2090)=0,"データ無",IF($Y2090&gt;=スコアリング基準!$B$30,"S",IF($Y2090&gt;=スコアリング基準!$B$31,"A",IF($Y2090&gt;=スコアリング基準!$B$32,"B","C"))))</f>
        <v/>
      </c>
      <c r="AA2090">
        <f>IFERROR(INDEX(実績DB!$I$3:$I$104,MATCH($B2090&amp;$C2090,実績DB!$J$3:$J$104,0)),"")</f>
        <v/>
      </c>
    </row>
    <row r="2091">
      <c r="A2091" t="n">
        <v>2089</v>
      </c>
      <c r="B2091" t="inlineStr">
        <is>
          <t>東京</t>
        </is>
      </c>
      <c r="C2091" t="inlineStr">
        <is>
          <t>関内変電所</t>
        </is>
      </c>
      <c r="D2091" t="inlineStr">
        <is>
          <t>神奈川県</t>
        </is>
      </c>
      <c r="E2091" t="n">
        <v>154</v>
      </c>
      <c r="F2091" t="n">
        <v>66</v>
      </c>
      <c r="G2091" s="3" t="n">
        <v>35.445119</v>
      </c>
      <c r="H2091" s="3" t="n">
        <v>139.638672</v>
      </c>
      <c r="I2091" t="inlineStr">
        <is>
          <t>Google Places(名称一致)</t>
        </is>
      </c>
      <c r="J2091" t="n">
        <v>450</v>
      </c>
      <c r="K2091" t="n">
        <v>337</v>
      </c>
      <c r="L2091" t="n">
        <v>75</v>
      </c>
      <c r="O2091" t="inlineStr">
        <is>
          <t>可</t>
        </is>
      </c>
      <c r="P2091" t="inlineStr">
        <is>
          <t>有り</t>
        </is>
      </c>
      <c r="R2091" s="4">
        <f>IF(COUNT($M2091:$N2091)=0,"",IF(AND(IF($N2091&lt;&gt;"",$N2091,$M2091)&lt;=0,$O2091&lt;&gt;"可"),"警告",""))</f>
        <v/>
      </c>
      <c r="S2091" s="4">
        <f>IF(COUNT($M2091:$N2091)=0,0,IF(IF($N2091&lt;&gt;"",$N2091,$M2091)&gt;=スコアリング基準!$B$20,スコアリング基準!$C$20,IF(IF($N2091&lt;&gt;"",$N2091,$M2091)&gt;=スコアリング基準!$B$21,スコアリング基準!$C$21,IF(IF($N2091&lt;&gt;"",$N2091,$M2091)&gt;0,スコアリング基準!$C$22,0))))</f>
        <v/>
      </c>
      <c r="T2091" s="4">
        <f>IF($O2091="可",スコアリング基準!$C$23,0)</f>
        <v/>
      </c>
      <c r="U2091" s="4">
        <f>IF(OR(COUNT($K2091:$L2091)&lt;2,$K2091=0),0,IF(ABS($L2091)/$K2091&lt;=スコアリング基準!$B$24,スコアリング基準!$C$24,IF(ABS($L2091)/$K2091&lt;=スコアリング基準!$B$25,スコアリング基準!$C$25,IF(ABS($L2091)/$K2091&lt;=スコアリング基準!$B$26,スコアリング基準!$C$26,0))))</f>
        <v/>
      </c>
      <c r="V2091" s="4">
        <f>IF($P2091="なし",スコアリング基準!$C$27,0)</f>
        <v/>
      </c>
      <c r="W2091" s="4">
        <f>IF($F2091="",0,IF(ISNUMBER($F2091),IF($F2091&lt;=スコアリング基準!$B$28,スコアリング基準!$C$28,スコアリング基準!$C$29),0))</f>
        <v/>
      </c>
      <c r="X2091" s="4">
        <f>IFERROR(VLOOKUP($B2091,スコアリング基準!$A$36:$B$46,2,FALSE),0)</f>
        <v/>
      </c>
      <c r="Y2091" s="4">
        <f>SUM($S2091:$X2091)</f>
        <v/>
      </c>
      <c r="Z2091" s="4">
        <f>IF(COUNT($M2091:$N2091)=0,"データ無",IF($Y2091&gt;=スコアリング基準!$B$30,"S",IF($Y2091&gt;=スコアリング基準!$B$31,"A",IF($Y2091&gt;=スコアリング基準!$B$32,"B","C"))))</f>
        <v/>
      </c>
      <c r="AA2091">
        <f>IFERROR(INDEX(実績DB!$I$3:$I$104,MATCH($B2091&amp;$C2091,実績DB!$J$3:$J$104,0)),"")</f>
        <v/>
      </c>
    </row>
    <row r="2092">
      <c r="A2092" t="n">
        <v>2090</v>
      </c>
      <c r="B2092" t="inlineStr">
        <is>
          <t>東京</t>
        </is>
      </c>
      <c r="C2092" t="inlineStr">
        <is>
          <t>霞沢変電所</t>
        </is>
      </c>
      <c r="D2092" t="inlineStr">
        <is>
          <t>長野県</t>
        </is>
      </c>
      <c r="E2092" t="n">
        <v>154</v>
      </c>
      <c r="F2092" t="n">
        <v>66</v>
      </c>
      <c r="G2092" s="3" t="n">
        <v>36.170735</v>
      </c>
      <c r="H2092" s="3" t="n">
        <v>137.645864</v>
      </c>
      <c r="I2092" t="inlineStr">
        <is>
          <t>Google Places(名称一致)</t>
        </is>
      </c>
      <c r="J2092" t="n">
        <v>55</v>
      </c>
      <c r="K2092" t="n">
        <v>33</v>
      </c>
      <c r="L2092" t="n">
        <v>-60</v>
      </c>
      <c r="O2092" t="inlineStr">
        <is>
          <t>可</t>
        </is>
      </c>
      <c r="P2092" t="inlineStr">
        <is>
          <t>有り</t>
        </is>
      </c>
      <c r="R2092" s="4">
        <f>IF(COUNT($M2092:$N2092)=0,"",IF(AND(IF($N2092&lt;&gt;"",$N2092,$M2092)&lt;=0,$O2092&lt;&gt;"可"),"警告",""))</f>
        <v/>
      </c>
      <c r="S2092" s="4">
        <f>IF(COUNT($M2092:$N2092)=0,0,IF(IF($N2092&lt;&gt;"",$N2092,$M2092)&gt;=スコアリング基準!$B$20,スコアリング基準!$C$20,IF(IF($N2092&lt;&gt;"",$N2092,$M2092)&gt;=スコアリング基準!$B$21,スコアリング基準!$C$21,IF(IF($N2092&lt;&gt;"",$N2092,$M2092)&gt;0,スコアリング基準!$C$22,0))))</f>
        <v/>
      </c>
      <c r="T2092" s="4">
        <f>IF($O2092="可",スコアリング基準!$C$23,0)</f>
        <v/>
      </c>
      <c r="U2092" s="4">
        <f>IF(OR(COUNT($K2092:$L2092)&lt;2,$K2092=0),0,IF(ABS($L2092)/$K2092&lt;=スコアリング基準!$B$24,スコアリング基準!$C$24,IF(ABS($L2092)/$K2092&lt;=スコアリング基準!$B$25,スコアリング基準!$C$25,IF(ABS($L2092)/$K2092&lt;=スコアリング基準!$B$26,スコアリング基準!$C$26,0))))</f>
        <v/>
      </c>
      <c r="V2092" s="4">
        <f>IF($P2092="なし",スコアリング基準!$C$27,0)</f>
        <v/>
      </c>
      <c r="W2092" s="4">
        <f>IF($F2092="",0,IF(ISNUMBER($F2092),IF($F2092&lt;=スコアリング基準!$B$28,スコアリング基準!$C$28,スコアリング基準!$C$29),0))</f>
        <v/>
      </c>
      <c r="X2092" s="4">
        <f>IFERROR(VLOOKUP($B2092,スコアリング基準!$A$36:$B$46,2,FALSE),0)</f>
        <v/>
      </c>
      <c r="Y2092" s="4">
        <f>SUM($S2092:$X2092)</f>
        <v/>
      </c>
      <c r="Z2092" s="4">
        <f>IF(COUNT($M2092:$N2092)=0,"データ無",IF($Y2092&gt;=スコアリング基準!$B$30,"S",IF($Y2092&gt;=スコアリング基準!$B$31,"A",IF($Y2092&gt;=スコアリング基準!$B$32,"B","C"))))</f>
        <v/>
      </c>
      <c r="AA2092">
        <f>IFERROR(INDEX(実績DB!$I$3:$I$104,MATCH($B2092&amp;$C2092,実績DB!$J$3:$J$104,0)),"")</f>
        <v/>
      </c>
    </row>
    <row r="2093">
      <c r="A2093" t="n">
        <v>2091</v>
      </c>
      <c r="B2093" t="inlineStr">
        <is>
          <t>東京</t>
        </is>
      </c>
      <c r="C2093" t="inlineStr">
        <is>
          <t>うすい変電所</t>
        </is>
      </c>
      <c r="D2093" t="inlineStr">
        <is>
          <t>千葉県</t>
        </is>
      </c>
      <c r="G2093" s="3" t="n">
        <v>35.726375</v>
      </c>
      <c r="H2093" s="3" t="n">
        <v>140.187779</v>
      </c>
      <c r="I2093" t="inlineStr">
        <is>
          <t>Google Places(名称一致)</t>
        </is>
      </c>
      <c r="J2093" t="n">
        <v>38</v>
      </c>
      <c r="K2093" t="n">
        <v>39</v>
      </c>
      <c r="L2093" t="n">
        <v>-24</v>
      </c>
      <c r="M2093" t="n">
        <v>15</v>
      </c>
      <c r="N2093" t="n">
        <v>0</v>
      </c>
      <c r="O2093" t="inlineStr">
        <is>
          <t>不可 #3</t>
        </is>
      </c>
      <c r="P2093" t="inlineStr">
        <is>
          <t>有り</t>
        </is>
      </c>
      <c r="R2093" s="4">
        <f>IF(COUNT($M2093:$N2093)=0,"",IF(AND(IF($N2093&lt;&gt;"",$N2093,$M2093)&lt;=0,$O2093&lt;&gt;"可"),"警告",""))</f>
        <v/>
      </c>
      <c r="S2093" s="4">
        <f>IF(COUNT($M2093:$N2093)=0,0,IF(IF($N2093&lt;&gt;"",$N2093,$M2093)&gt;=スコアリング基準!$B$20,スコアリング基準!$C$20,IF(IF($N2093&lt;&gt;"",$N2093,$M2093)&gt;=スコアリング基準!$B$21,スコアリング基準!$C$21,IF(IF($N2093&lt;&gt;"",$N2093,$M2093)&gt;0,スコアリング基準!$C$22,0))))</f>
        <v/>
      </c>
      <c r="T2093" s="4">
        <f>IF($O2093="可",スコアリング基準!$C$23,0)</f>
        <v/>
      </c>
      <c r="U2093" s="4">
        <f>IF(OR(COUNT($K2093:$L2093)&lt;2,$K2093=0),0,IF(ABS($L2093)/$K2093&lt;=スコアリング基準!$B$24,スコアリング基準!$C$24,IF(ABS($L2093)/$K2093&lt;=スコアリング基準!$B$25,スコアリング基準!$C$25,IF(ABS($L2093)/$K2093&lt;=スコアリング基準!$B$26,スコアリング基準!$C$26,0))))</f>
        <v/>
      </c>
      <c r="V2093" s="4">
        <f>IF($P2093="なし",スコアリング基準!$C$27,0)</f>
        <v/>
      </c>
      <c r="W2093" s="4">
        <f>IF($F2093="",0,IF(ISNUMBER($F2093),IF($F2093&lt;=スコアリング基準!$B$28,スコアリング基準!$C$28,スコアリング基準!$C$29),0))</f>
        <v/>
      </c>
      <c r="X2093" s="4">
        <f>IFERROR(VLOOKUP($B2093,スコアリング基準!$A$36:$B$46,2,FALSE),0)</f>
        <v/>
      </c>
      <c r="Y2093" s="4">
        <f>SUM($S2093:$X2093)</f>
        <v/>
      </c>
      <c r="Z2093" s="4">
        <f>IF(COUNT($M2093:$N2093)=0,"データ無",IF($Y2093&gt;=スコアリング基準!$B$30,"S",IF($Y2093&gt;=スコアリング基準!$B$31,"A",IF($Y2093&gt;=スコアリング基準!$B$32,"B","C"))))</f>
        <v/>
      </c>
      <c r="AA2093">
        <f>IFERROR(INDEX(実績DB!$I$3:$I$104,MATCH($B2093&amp;$C2093,実績DB!$J$3:$J$104,0)),"")</f>
        <v/>
      </c>
    </row>
    <row r="2094">
      <c r="A2094" t="n">
        <v>2092</v>
      </c>
      <c r="B2094" t="inlineStr">
        <is>
          <t>東京</t>
        </is>
      </c>
      <c r="C2094" t="inlineStr">
        <is>
          <t>お茶の水変電所</t>
        </is>
      </c>
      <c r="D2094" t="inlineStr">
        <is>
          <t>東京都</t>
        </is>
      </c>
      <c r="G2094" s="3" t="n"/>
      <c r="H2094" s="3" t="n"/>
      <c r="I2094" t="inlineStr">
        <is>
          <t>未取得</t>
        </is>
      </c>
      <c r="J2094" t="n">
        <v>57</v>
      </c>
      <c r="K2094" t="n">
        <v>59</v>
      </c>
      <c r="L2094" t="n">
        <v>-40</v>
      </c>
      <c r="M2094" t="n">
        <v>19</v>
      </c>
      <c r="N2094" t="n">
        <v>0</v>
      </c>
      <c r="O2094" t="inlineStr">
        <is>
          <t>不可 #3</t>
        </is>
      </c>
      <c r="P2094" t="inlineStr">
        <is>
          <t>有り</t>
        </is>
      </c>
      <c r="R2094" s="4">
        <f>IF(COUNT($M2094:$N2094)=0,"",IF(AND(IF($N2094&lt;&gt;"",$N2094,$M2094)&lt;=0,$O2094&lt;&gt;"可"),"警告",""))</f>
        <v/>
      </c>
      <c r="S2094" s="4">
        <f>IF(COUNT($M2094:$N2094)=0,0,IF(IF($N2094&lt;&gt;"",$N2094,$M2094)&gt;=スコアリング基準!$B$20,スコアリング基準!$C$20,IF(IF($N2094&lt;&gt;"",$N2094,$M2094)&gt;=スコアリング基準!$B$21,スコアリング基準!$C$21,IF(IF($N2094&lt;&gt;"",$N2094,$M2094)&gt;0,スコアリング基準!$C$22,0))))</f>
        <v/>
      </c>
      <c r="T2094" s="4">
        <f>IF($O2094="可",スコアリング基準!$C$23,0)</f>
        <v/>
      </c>
      <c r="U2094" s="4">
        <f>IF(OR(COUNT($K2094:$L2094)&lt;2,$K2094=0),0,IF(ABS($L2094)/$K2094&lt;=スコアリング基準!$B$24,スコアリング基準!$C$24,IF(ABS($L2094)/$K2094&lt;=スコアリング基準!$B$25,スコアリング基準!$C$25,IF(ABS($L2094)/$K2094&lt;=スコアリング基準!$B$26,スコアリング基準!$C$26,0))))</f>
        <v/>
      </c>
      <c r="V2094" s="4">
        <f>IF($P2094="なし",スコアリング基準!$C$27,0)</f>
        <v/>
      </c>
      <c r="W2094" s="4">
        <f>IF($F2094="",0,IF(ISNUMBER($F2094),IF($F2094&lt;=スコアリング基準!$B$28,スコアリング基準!$C$28,スコアリング基準!$C$29),0))</f>
        <v/>
      </c>
      <c r="X2094" s="4">
        <f>IFERROR(VLOOKUP($B2094,スコアリング基準!$A$36:$B$46,2,FALSE),0)</f>
        <v/>
      </c>
      <c r="Y2094" s="4">
        <f>SUM($S2094:$X2094)</f>
        <v/>
      </c>
      <c r="Z2094" s="4">
        <f>IF(COUNT($M2094:$N2094)=0,"データ無",IF($Y2094&gt;=スコアリング基準!$B$30,"S",IF($Y2094&gt;=スコアリング基準!$B$31,"A",IF($Y2094&gt;=スコアリング基準!$B$32,"B","C"))))</f>
        <v/>
      </c>
      <c r="AA2094">
        <f>IFERROR(INDEX(実績DB!$I$3:$I$104,MATCH($B2094&amp;$C2094,実績DB!$J$3:$J$104,0)),"")</f>
        <v/>
      </c>
    </row>
    <row r="2095">
      <c r="A2095" t="n">
        <v>2093</v>
      </c>
      <c r="B2095" t="inlineStr">
        <is>
          <t>東京</t>
        </is>
      </c>
      <c r="C2095" t="inlineStr">
        <is>
          <t>ひばりヶ丘変電所</t>
        </is>
      </c>
      <c r="D2095" t="inlineStr">
        <is>
          <t>神奈川県</t>
        </is>
      </c>
      <c r="G2095" s="3" t="n"/>
      <c r="H2095" s="3" t="n"/>
      <c r="I2095" t="inlineStr">
        <is>
          <t>未取得</t>
        </is>
      </c>
      <c r="J2095" t="n">
        <v>57</v>
      </c>
      <c r="K2095" t="n">
        <v>59</v>
      </c>
      <c r="L2095" t="n">
        <v>-40</v>
      </c>
      <c r="M2095" t="n">
        <v>19</v>
      </c>
      <c r="N2095" t="n">
        <v>0</v>
      </c>
      <c r="O2095" t="inlineStr">
        <is>
          <t>不可 #3</t>
        </is>
      </c>
      <c r="P2095" t="inlineStr">
        <is>
          <t>有り</t>
        </is>
      </c>
      <c r="R2095" s="4">
        <f>IF(COUNT($M2095:$N2095)=0,"",IF(AND(IF($N2095&lt;&gt;"",$N2095,$M2095)&lt;=0,$O2095&lt;&gt;"可"),"警告",""))</f>
        <v/>
      </c>
      <c r="S2095" s="4">
        <f>IF(COUNT($M2095:$N2095)=0,0,IF(IF($N2095&lt;&gt;"",$N2095,$M2095)&gt;=スコアリング基準!$B$20,スコアリング基準!$C$20,IF(IF($N2095&lt;&gt;"",$N2095,$M2095)&gt;=スコアリング基準!$B$21,スコアリング基準!$C$21,IF(IF($N2095&lt;&gt;"",$N2095,$M2095)&gt;0,スコアリング基準!$C$22,0))))</f>
        <v/>
      </c>
      <c r="T2095" s="4">
        <f>IF($O2095="可",スコアリング基準!$C$23,0)</f>
        <v/>
      </c>
      <c r="U2095" s="4">
        <f>IF(OR(COUNT($K2095:$L2095)&lt;2,$K2095=0),0,IF(ABS($L2095)/$K2095&lt;=スコアリング基準!$B$24,スコアリング基準!$C$24,IF(ABS($L2095)/$K2095&lt;=スコアリング基準!$B$25,スコアリング基準!$C$25,IF(ABS($L2095)/$K2095&lt;=スコアリング基準!$B$26,スコアリング基準!$C$26,0))))</f>
        <v/>
      </c>
      <c r="V2095" s="4">
        <f>IF($P2095="なし",スコアリング基準!$C$27,0)</f>
        <v/>
      </c>
      <c r="W2095" s="4">
        <f>IF($F2095="",0,IF(ISNUMBER($F2095),IF($F2095&lt;=スコアリング基準!$B$28,スコアリング基準!$C$28,スコアリング基準!$C$29),0))</f>
        <v/>
      </c>
      <c r="X2095" s="4">
        <f>IFERROR(VLOOKUP($B2095,スコアリング基準!$A$36:$B$46,2,FALSE),0)</f>
        <v/>
      </c>
      <c r="Y2095" s="4">
        <f>SUM($S2095:$X2095)</f>
        <v/>
      </c>
      <c r="Z2095" s="4">
        <f>IF(COUNT($M2095:$N2095)=0,"データ無",IF($Y2095&gt;=スコアリング基準!$B$30,"S",IF($Y2095&gt;=スコアリング基準!$B$31,"A",IF($Y2095&gt;=スコアリング基準!$B$32,"B","C"))))</f>
        <v/>
      </c>
      <c r="AA2095">
        <f>IFERROR(INDEX(実績DB!$I$3:$I$104,MATCH($B2095&amp;$C2095,実績DB!$J$3:$J$104,0)),"")</f>
        <v/>
      </c>
    </row>
    <row r="2096">
      <c r="A2096" t="n">
        <v>2094</v>
      </c>
      <c r="B2096" t="inlineStr">
        <is>
          <t>東京</t>
        </is>
      </c>
      <c r="C2096" t="inlineStr">
        <is>
          <t>ふじみ野変電所</t>
        </is>
      </c>
      <c r="D2096" t="inlineStr">
        <is>
          <t>埼玉県</t>
        </is>
      </c>
      <c r="G2096" s="3" t="n">
        <v>35.85821</v>
      </c>
      <c r="H2096" s="3" t="n">
        <v>139.52546</v>
      </c>
      <c r="I2096" t="inlineStr">
        <is>
          <t>OSM実測(名称一致)</t>
        </is>
      </c>
      <c r="J2096" t="n">
        <v>57</v>
      </c>
      <c r="K2096" t="n">
        <v>59</v>
      </c>
      <c r="L2096" t="n">
        <v>-40</v>
      </c>
      <c r="M2096" t="n">
        <v>19</v>
      </c>
      <c r="N2096" t="n">
        <v>19</v>
      </c>
      <c r="O2096" t="inlineStr">
        <is>
          <t>不可 #3</t>
        </is>
      </c>
      <c r="P2096" t="inlineStr">
        <is>
          <t>なし</t>
        </is>
      </c>
      <c r="R2096" s="4">
        <f>IF(COUNT($M2096:$N2096)=0,"",IF(AND(IF($N2096&lt;&gt;"",$N2096,$M2096)&lt;=0,$O2096&lt;&gt;"可"),"警告",""))</f>
        <v/>
      </c>
      <c r="S2096" s="4">
        <f>IF(COUNT($M2096:$N2096)=0,0,IF(IF($N2096&lt;&gt;"",$N2096,$M2096)&gt;=スコアリング基準!$B$20,スコアリング基準!$C$20,IF(IF($N2096&lt;&gt;"",$N2096,$M2096)&gt;=スコアリング基準!$B$21,スコアリング基準!$C$21,IF(IF($N2096&lt;&gt;"",$N2096,$M2096)&gt;0,スコアリング基準!$C$22,0))))</f>
        <v/>
      </c>
      <c r="T2096" s="4">
        <f>IF($O2096="可",スコアリング基準!$C$23,0)</f>
        <v/>
      </c>
      <c r="U2096" s="4">
        <f>IF(OR(COUNT($K2096:$L2096)&lt;2,$K2096=0),0,IF(ABS($L2096)/$K2096&lt;=スコアリング基準!$B$24,スコアリング基準!$C$24,IF(ABS($L2096)/$K2096&lt;=スコアリング基準!$B$25,スコアリング基準!$C$25,IF(ABS($L2096)/$K2096&lt;=スコアリング基準!$B$26,スコアリング基準!$C$26,0))))</f>
        <v/>
      </c>
      <c r="V2096" s="4">
        <f>IF($P2096="なし",スコアリング基準!$C$27,0)</f>
        <v/>
      </c>
      <c r="W2096" s="4">
        <f>IF($F2096="",0,IF(ISNUMBER($F2096),IF($F2096&lt;=スコアリング基準!$B$28,スコアリング基準!$C$28,スコアリング基準!$C$29),0))</f>
        <v/>
      </c>
      <c r="X2096" s="4">
        <f>IFERROR(VLOOKUP($B2096,スコアリング基準!$A$36:$B$46,2,FALSE),0)</f>
        <v/>
      </c>
      <c r="Y2096" s="4">
        <f>SUM($S2096:$X2096)</f>
        <v/>
      </c>
      <c r="Z2096" s="4">
        <f>IF(COUNT($M2096:$N2096)=0,"データ無",IF($Y2096&gt;=スコアリング基準!$B$30,"S",IF($Y2096&gt;=スコアリング基準!$B$31,"A",IF($Y2096&gt;=スコアリング基準!$B$32,"B","C"))))</f>
        <v/>
      </c>
      <c r="AA2096">
        <f>IFERROR(INDEX(実績DB!$I$3:$I$104,MATCH($B2096&amp;$C2096,実績DB!$J$3:$J$104,0)),"")</f>
        <v/>
      </c>
    </row>
    <row r="2097">
      <c r="A2097" t="n">
        <v>2095</v>
      </c>
      <c r="B2097" t="inlineStr">
        <is>
          <t>東京</t>
        </is>
      </c>
      <c r="C2097" t="inlineStr">
        <is>
          <t>みなと未来変電所</t>
        </is>
      </c>
      <c r="D2097" t="inlineStr">
        <is>
          <t>神奈川県</t>
        </is>
      </c>
      <c r="G2097" s="3" t="n"/>
      <c r="H2097" s="3" t="n"/>
      <c r="I2097" t="inlineStr">
        <is>
          <t>未取得</t>
        </is>
      </c>
      <c r="J2097" t="n">
        <v>38</v>
      </c>
      <c r="K2097" t="n">
        <v>39</v>
      </c>
      <c r="L2097" t="n">
        <v>-20</v>
      </c>
      <c r="M2097" t="n">
        <v>19</v>
      </c>
      <c r="N2097" t="n">
        <v>0</v>
      </c>
      <c r="O2097" t="inlineStr">
        <is>
          <t>不可 #3</t>
        </is>
      </c>
      <c r="P2097" t="inlineStr">
        <is>
          <t>有り</t>
        </is>
      </c>
      <c r="R2097" s="4">
        <f>IF(COUNT($M2097:$N2097)=0,"",IF(AND(IF($N2097&lt;&gt;"",$N2097,$M2097)&lt;=0,$O2097&lt;&gt;"可"),"警告",""))</f>
        <v/>
      </c>
      <c r="S2097" s="4">
        <f>IF(COUNT($M2097:$N2097)=0,0,IF(IF($N2097&lt;&gt;"",$N2097,$M2097)&gt;=スコアリング基準!$B$20,スコアリング基準!$C$20,IF(IF($N2097&lt;&gt;"",$N2097,$M2097)&gt;=スコアリング基準!$B$21,スコアリング基準!$C$21,IF(IF($N2097&lt;&gt;"",$N2097,$M2097)&gt;0,スコアリング基準!$C$22,0))))</f>
        <v/>
      </c>
      <c r="T2097" s="4">
        <f>IF($O2097="可",スコアリング基準!$C$23,0)</f>
        <v/>
      </c>
      <c r="U2097" s="4">
        <f>IF(OR(COUNT($K2097:$L2097)&lt;2,$K2097=0),0,IF(ABS($L2097)/$K2097&lt;=スコアリング基準!$B$24,スコアリング基準!$C$24,IF(ABS($L2097)/$K2097&lt;=スコアリング基準!$B$25,スコアリング基準!$C$25,IF(ABS($L2097)/$K2097&lt;=スコアリング基準!$B$26,スコアリング基準!$C$26,0))))</f>
        <v/>
      </c>
      <c r="V2097" s="4">
        <f>IF($P2097="なし",スコアリング基準!$C$27,0)</f>
        <v/>
      </c>
      <c r="W2097" s="4">
        <f>IF($F2097="",0,IF(ISNUMBER($F2097),IF($F2097&lt;=スコアリング基準!$B$28,スコアリング基準!$C$28,スコアリング基準!$C$29),0))</f>
        <v/>
      </c>
      <c r="X2097" s="4">
        <f>IFERROR(VLOOKUP($B2097,スコアリング基準!$A$36:$B$46,2,FALSE),0)</f>
        <v/>
      </c>
      <c r="Y2097" s="4">
        <f>SUM($S2097:$X2097)</f>
        <v/>
      </c>
      <c r="Z2097" s="4">
        <f>IF(COUNT($M2097:$N2097)=0,"データ無",IF($Y2097&gt;=スコアリング基準!$B$30,"S",IF($Y2097&gt;=スコアリング基準!$B$31,"A",IF($Y2097&gt;=スコアリング基準!$B$32,"B","C"))))</f>
        <v/>
      </c>
      <c r="AA2097">
        <f>IFERROR(INDEX(実績DB!$I$3:$I$104,MATCH($B2097&amp;$C2097,実績DB!$J$3:$J$104,0)),"")</f>
        <v/>
      </c>
    </row>
    <row r="2098">
      <c r="A2098" t="n">
        <v>2096</v>
      </c>
      <c r="B2098" t="inlineStr">
        <is>
          <t>東京</t>
        </is>
      </c>
      <c r="C2098" t="inlineStr">
        <is>
          <t>みやま変電所</t>
        </is>
      </c>
      <c r="D2098" t="inlineStr">
        <is>
          <t>群馬県</t>
        </is>
      </c>
      <c r="G2098" s="3" t="n">
        <v>36.287663</v>
      </c>
      <c r="H2098" s="3" t="n">
        <v>139.20372</v>
      </c>
      <c r="I2098" t="inlineStr">
        <is>
          <t>Google Places(名称一致)</t>
        </is>
      </c>
      <c r="J2098" t="n">
        <v>38</v>
      </c>
      <c r="K2098" t="n">
        <v>39</v>
      </c>
      <c r="L2098" t="n">
        <v>-32</v>
      </c>
      <c r="M2098" t="n">
        <v>7</v>
      </c>
      <c r="N2098" t="n">
        <v>7</v>
      </c>
      <c r="O2098" t="inlineStr">
        <is>
          <t>不可 #3</t>
        </is>
      </c>
      <c r="P2098" t="inlineStr">
        <is>
          <t>なし</t>
        </is>
      </c>
      <c r="R2098" s="4">
        <f>IF(COUNT($M2098:$N2098)=0,"",IF(AND(IF($N2098&lt;&gt;"",$N2098,$M2098)&lt;=0,$O2098&lt;&gt;"可"),"警告",""))</f>
        <v/>
      </c>
      <c r="S2098" s="4">
        <f>IF(COUNT($M2098:$N2098)=0,0,IF(IF($N2098&lt;&gt;"",$N2098,$M2098)&gt;=スコアリング基準!$B$20,スコアリング基準!$C$20,IF(IF($N2098&lt;&gt;"",$N2098,$M2098)&gt;=スコアリング基準!$B$21,スコアリング基準!$C$21,IF(IF($N2098&lt;&gt;"",$N2098,$M2098)&gt;0,スコアリング基準!$C$22,0))))</f>
        <v/>
      </c>
      <c r="T2098" s="4">
        <f>IF($O2098="可",スコアリング基準!$C$23,0)</f>
        <v/>
      </c>
      <c r="U2098" s="4">
        <f>IF(OR(COUNT($K2098:$L2098)&lt;2,$K2098=0),0,IF(ABS($L2098)/$K2098&lt;=スコアリング基準!$B$24,スコアリング基準!$C$24,IF(ABS($L2098)/$K2098&lt;=スコアリング基準!$B$25,スコアリング基準!$C$25,IF(ABS($L2098)/$K2098&lt;=スコアリング基準!$B$26,スコアリング基準!$C$26,0))))</f>
        <v/>
      </c>
      <c r="V2098" s="4">
        <f>IF($P2098="なし",スコアリング基準!$C$27,0)</f>
        <v/>
      </c>
      <c r="W2098" s="4">
        <f>IF($F2098="",0,IF(ISNUMBER($F2098),IF($F2098&lt;=スコアリング基準!$B$28,スコアリング基準!$C$28,スコアリング基準!$C$29),0))</f>
        <v/>
      </c>
      <c r="X2098" s="4">
        <f>IFERROR(VLOOKUP($B2098,スコアリング基準!$A$36:$B$46,2,FALSE),0)</f>
        <v/>
      </c>
      <c r="Y2098" s="4">
        <f>SUM($S2098:$X2098)</f>
        <v/>
      </c>
      <c r="Z2098" s="4">
        <f>IF(COUNT($M2098:$N2098)=0,"データ無",IF($Y2098&gt;=スコアリング基準!$B$30,"S",IF($Y2098&gt;=スコアリング基準!$B$31,"A",IF($Y2098&gt;=スコアリング基準!$B$32,"B","C"))))</f>
        <v/>
      </c>
      <c r="AA2098">
        <f>IFERROR(INDEX(実績DB!$I$3:$I$104,MATCH($B2098&amp;$C2098,実績DB!$J$3:$J$104,0)),"")</f>
        <v/>
      </c>
    </row>
    <row r="2099">
      <c r="A2099" t="n">
        <v>2097</v>
      </c>
      <c r="B2099" t="inlineStr">
        <is>
          <t>東京</t>
        </is>
      </c>
      <c r="C2099" t="inlineStr">
        <is>
          <t>アカデミア変電所</t>
        </is>
      </c>
      <c r="D2099" t="inlineStr">
        <is>
          <t>千葉県</t>
        </is>
      </c>
      <c r="G2099" s="3" t="n"/>
      <c r="H2099" s="3" t="n"/>
      <c r="I2099" t="inlineStr">
        <is>
          <t>未取得</t>
        </is>
      </c>
      <c r="J2099" t="n">
        <v>19</v>
      </c>
      <c r="K2099" t="n">
        <v>19</v>
      </c>
      <c r="L2099" t="n">
        <v>-19</v>
      </c>
      <c r="M2099" t="n">
        <v>0</v>
      </c>
      <c r="N2099" t="n">
        <v>0</v>
      </c>
      <c r="O2099" t="inlineStr">
        <is>
          <t>不可 #3</t>
        </is>
      </c>
      <c r="P2099" t="inlineStr">
        <is>
          <t>有り</t>
        </is>
      </c>
      <c r="R2099" s="4">
        <f>IF(COUNT($M2099:$N2099)=0,"",IF(AND(IF($N2099&lt;&gt;"",$N2099,$M2099)&lt;=0,$O2099&lt;&gt;"可"),"警告",""))</f>
        <v/>
      </c>
      <c r="S2099" s="4">
        <f>IF(COUNT($M2099:$N2099)=0,0,IF(IF($N2099&lt;&gt;"",$N2099,$M2099)&gt;=スコアリング基準!$B$20,スコアリング基準!$C$20,IF(IF($N2099&lt;&gt;"",$N2099,$M2099)&gt;=スコアリング基準!$B$21,スコアリング基準!$C$21,IF(IF($N2099&lt;&gt;"",$N2099,$M2099)&gt;0,スコアリング基準!$C$22,0))))</f>
        <v/>
      </c>
      <c r="T2099" s="4">
        <f>IF($O2099="可",スコアリング基準!$C$23,0)</f>
        <v/>
      </c>
      <c r="U2099" s="4">
        <f>IF(OR(COUNT($K2099:$L2099)&lt;2,$K2099=0),0,IF(ABS($L2099)/$K2099&lt;=スコアリング基準!$B$24,スコアリング基準!$C$24,IF(ABS($L2099)/$K2099&lt;=スコアリング基準!$B$25,スコアリング基準!$C$25,IF(ABS($L2099)/$K2099&lt;=スコアリング基準!$B$26,スコアリング基準!$C$26,0))))</f>
        <v/>
      </c>
      <c r="V2099" s="4">
        <f>IF($P2099="なし",スコアリング基準!$C$27,0)</f>
        <v/>
      </c>
      <c r="W2099" s="4">
        <f>IF($F2099="",0,IF(ISNUMBER($F2099),IF($F2099&lt;=スコアリング基準!$B$28,スコアリング基準!$C$28,スコアリング基準!$C$29),0))</f>
        <v/>
      </c>
      <c r="X2099" s="4">
        <f>IFERROR(VLOOKUP($B2099,スコアリング基準!$A$36:$B$46,2,FALSE),0)</f>
        <v/>
      </c>
      <c r="Y2099" s="4">
        <f>SUM($S2099:$X2099)</f>
        <v/>
      </c>
      <c r="Z2099" s="4">
        <f>IF(COUNT($M2099:$N2099)=0,"データ無",IF($Y2099&gt;=スコアリング基準!$B$30,"S",IF($Y2099&gt;=スコアリング基準!$B$31,"A",IF($Y2099&gt;=スコアリング基準!$B$32,"B","C"))))</f>
        <v/>
      </c>
      <c r="AA2099">
        <f>IFERROR(INDEX(実績DB!$I$3:$I$104,MATCH($B2099&amp;$C2099,実績DB!$J$3:$J$104,0)),"")</f>
        <v/>
      </c>
    </row>
    <row r="2100">
      <c r="A2100" t="n">
        <v>2098</v>
      </c>
      <c r="B2100" t="inlineStr">
        <is>
          <t>東京</t>
        </is>
      </c>
      <c r="C2100" t="inlineStr">
        <is>
          <t>センター北変電所</t>
        </is>
      </c>
      <c r="D2100" t="inlineStr">
        <is>
          <t>神奈川県</t>
        </is>
      </c>
      <c r="G2100" s="3" t="n"/>
      <c r="H2100" s="3" t="n"/>
      <c r="I2100" t="inlineStr">
        <is>
          <t>未取得</t>
        </is>
      </c>
      <c r="J2100" t="n">
        <v>57</v>
      </c>
      <c r="K2100" t="n">
        <v>59</v>
      </c>
      <c r="L2100" t="n">
        <v>-30</v>
      </c>
      <c r="M2100" t="n">
        <v>29</v>
      </c>
      <c r="N2100" t="n">
        <v>29</v>
      </c>
      <c r="O2100" t="inlineStr">
        <is>
          <t>不可 #3</t>
        </is>
      </c>
      <c r="P2100" t="inlineStr">
        <is>
          <t>なし</t>
        </is>
      </c>
      <c r="R2100" s="4">
        <f>IF(COUNT($M2100:$N2100)=0,"",IF(AND(IF($N2100&lt;&gt;"",$N2100,$M2100)&lt;=0,$O2100&lt;&gt;"可"),"警告",""))</f>
        <v/>
      </c>
      <c r="S2100" s="4">
        <f>IF(COUNT($M2100:$N2100)=0,0,IF(IF($N2100&lt;&gt;"",$N2100,$M2100)&gt;=スコアリング基準!$B$20,スコアリング基準!$C$20,IF(IF($N2100&lt;&gt;"",$N2100,$M2100)&gt;=スコアリング基準!$B$21,スコアリング基準!$C$21,IF(IF($N2100&lt;&gt;"",$N2100,$M2100)&gt;0,スコアリング基準!$C$22,0))))</f>
        <v/>
      </c>
      <c r="T2100" s="4">
        <f>IF($O2100="可",スコアリング基準!$C$23,0)</f>
        <v/>
      </c>
      <c r="U2100" s="4">
        <f>IF(OR(COUNT($K2100:$L2100)&lt;2,$K2100=0),0,IF(ABS($L2100)/$K2100&lt;=スコアリング基準!$B$24,スコアリング基準!$C$24,IF(ABS($L2100)/$K2100&lt;=スコアリング基準!$B$25,スコアリング基準!$C$25,IF(ABS($L2100)/$K2100&lt;=スコアリング基準!$B$26,スコアリング基準!$C$26,0))))</f>
        <v/>
      </c>
      <c r="V2100" s="4">
        <f>IF($P2100="なし",スコアリング基準!$C$27,0)</f>
        <v/>
      </c>
      <c r="W2100" s="4">
        <f>IF($F2100="",0,IF(ISNUMBER($F2100),IF($F2100&lt;=スコアリング基準!$B$28,スコアリング基準!$C$28,スコアリング基準!$C$29),0))</f>
        <v/>
      </c>
      <c r="X2100" s="4">
        <f>IFERROR(VLOOKUP($B2100,スコアリング基準!$A$36:$B$46,2,FALSE),0)</f>
        <v/>
      </c>
      <c r="Y2100" s="4">
        <f>SUM($S2100:$X2100)</f>
        <v/>
      </c>
      <c r="Z2100" s="4">
        <f>IF(COUNT($M2100:$N2100)=0,"データ無",IF($Y2100&gt;=スコアリング基準!$B$30,"S",IF($Y2100&gt;=スコアリング基準!$B$31,"A",IF($Y2100&gt;=スコアリング基準!$B$32,"B","C"))))</f>
        <v/>
      </c>
      <c r="AA2100">
        <f>IFERROR(INDEX(実績DB!$I$3:$I$104,MATCH($B2100&amp;$C2100,実績DB!$J$3:$J$104,0)),"")</f>
        <v/>
      </c>
    </row>
    <row r="2101">
      <c r="A2101" t="n">
        <v>2099</v>
      </c>
      <c r="B2101" t="inlineStr">
        <is>
          <t>東京</t>
        </is>
      </c>
      <c r="C2101" t="inlineStr">
        <is>
          <t>一の宮変電所</t>
        </is>
      </c>
      <c r="D2101" t="inlineStr">
        <is>
          <t>千葉県</t>
        </is>
      </c>
      <c r="G2101" s="3" t="n"/>
      <c r="H2101" s="3" t="n"/>
      <c r="I2101" t="inlineStr">
        <is>
          <t>未取得</t>
        </is>
      </c>
      <c r="J2101" t="n">
        <v>33</v>
      </c>
      <c r="K2101" t="n">
        <v>34</v>
      </c>
      <c r="L2101" t="n">
        <v>-34</v>
      </c>
      <c r="M2101" t="n">
        <v>0</v>
      </c>
      <c r="N2101" t="n">
        <v>0</v>
      </c>
      <c r="O2101" t="inlineStr">
        <is>
          <t>不可 #3</t>
        </is>
      </c>
      <c r="P2101" t="inlineStr">
        <is>
          <t>有り</t>
        </is>
      </c>
      <c r="R2101" s="4">
        <f>IF(COUNT($M2101:$N2101)=0,"",IF(AND(IF($N2101&lt;&gt;"",$N2101,$M2101)&lt;=0,$O2101&lt;&gt;"可"),"警告",""))</f>
        <v/>
      </c>
      <c r="S2101" s="4">
        <f>IF(COUNT($M2101:$N2101)=0,0,IF(IF($N2101&lt;&gt;"",$N2101,$M2101)&gt;=スコアリング基準!$B$20,スコアリング基準!$C$20,IF(IF($N2101&lt;&gt;"",$N2101,$M2101)&gt;=スコアリング基準!$B$21,スコアリング基準!$C$21,IF(IF($N2101&lt;&gt;"",$N2101,$M2101)&gt;0,スコアリング基準!$C$22,0))))</f>
        <v/>
      </c>
      <c r="T2101" s="4">
        <f>IF($O2101="可",スコアリング基準!$C$23,0)</f>
        <v/>
      </c>
      <c r="U2101" s="4">
        <f>IF(OR(COUNT($K2101:$L2101)&lt;2,$K2101=0),0,IF(ABS($L2101)/$K2101&lt;=スコアリング基準!$B$24,スコアリング基準!$C$24,IF(ABS($L2101)/$K2101&lt;=スコアリング基準!$B$25,スコアリング基準!$C$25,IF(ABS($L2101)/$K2101&lt;=スコアリング基準!$B$26,スコアリング基準!$C$26,0))))</f>
        <v/>
      </c>
      <c r="V2101" s="4">
        <f>IF($P2101="なし",スコアリング基準!$C$27,0)</f>
        <v/>
      </c>
      <c r="W2101" s="4">
        <f>IF($F2101="",0,IF(ISNUMBER($F2101),IF($F2101&lt;=スコアリング基準!$B$28,スコアリング基準!$C$28,スコアリング基準!$C$29),0))</f>
        <v/>
      </c>
      <c r="X2101" s="4">
        <f>IFERROR(VLOOKUP($B2101,スコアリング基準!$A$36:$B$46,2,FALSE),0)</f>
        <v/>
      </c>
      <c r="Y2101" s="4">
        <f>SUM($S2101:$X2101)</f>
        <v/>
      </c>
      <c r="Z2101" s="4">
        <f>IF(COUNT($M2101:$N2101)=0,"データ無",IF($Y2101&gt;=スコアリング基準!$B$30,"S",IF($Y2101&gt;=スコアリング基準!$B$31,"A",IF($Y2101&gt;=スコアリング基準!$B$32,"B","C"))))</f>
        <v/>
      </c>
      <c r="AA2101">
        <f>IFERROR(INDEX(実績DB!$I$3:$I$104,MATCH($B2101&amp;$C2101,実績DB!$J$3:$J$104,0)),"")</f>
        <v/>
      </c>
    </row>
    <row r="2102">
      <c r="A2102" t="n">
        <v>2100</v>
      </c>
      <c r="B2102" t="inlineStr">
        <is>
          <t>東京</t>
        </is>
      </c>
      <c r="C2102" t="inlineStr">
        <is>
          <t>一ツ橋変電所</t>
        </is>
      </c>
      <c r="D2102" t="inlineStr">
        <is>
          <t>東京都</t>
        </is>
      </c>
      <c r="G2102" s="3" t="n"/>
      <c r="H2102" s="3" t="n"/>
      <c r="I2102" t="inlineStr">
        <is>
          <t>未取得</t>
        </is>
      </c>
      <c r="J2102" t="n">
        <v>57</v>
      </c>
      <c r="K2102" t="n">
        <v>59</v>
      </c>
      <c r="L2102" t="n">
        <v>-40</v>
      </c>
      <c r="M2102" t="n">
        <v>19</v>
      </c>
      <c r="N2102" t="n">
        <v>0</v>
      </c>
      <c r="O2102" t="inlineStr">
        <is>
          <t>不可 #3</t>
        </is>
      </c>
      <c r="P2102" t="inlineStr">
        <is>
          <t>有り</t>
        </is>
      </c>
      <c r="R2102" s="4">
        <f>IF(COUNT($M2102:$N2102)=0,"",IF(AND(IF($N2102&lt;&gt;"",$N2102,$M2102)&lt;=0,$O2102&lt;&gt;"可"),"警告",""))</f>
        <v/>
      </c>
      <c r="S2102" s="4">
        <f>IF(COUNT($M2102:$N2102)=0,0,IF(IF($N2102&lt;&gt;"",$N2102,$M2102)&gt;=スコアリング基準!$B$20,スコアリング基準!$C$20,IF(IF($N2102&lt;&gt;"",$N2102,$M2102)&gt;=スコアリング基準!$B$21,スコアリング基準!$C$21,IF(IF($N2102&lt;&gt;"",$N2102,$M2102)&gt;0,スコアリング基準!$C$22,0))))</f>
        <v/>
      </c>
      <c r="T2102" s="4">
        <f>IF($O2102="可",スコアリング基準!$C$23,0)</f>
        <v/>
      </c>
      <c r="U2102" s="4">
        <f>IF(OR(COUNT($K2102:$L2102)&lt;2,$K2102=0),0,IF(ABS($L2102)/$K2102&lt;=スコアリング基準!$B$24,スコアリング基準!$C$24,IF(ABS($L2102)/$K2102&lt;=スコアリング基準!$B$25,スコアリング基準!$C$25,IF(ABS($L2102)/$K2102&lt;=スコアリング基準!$B$26,スコアリング基準!$C$26,0))))</f>
        <v/>
      </c>
      <c r="V2102" s="4">
        <f>IF($P2102="なし",スコアリング基準!$C$27,0)</f>
        <v/>
      </c>
      <c r="W2102" s="4">
        <f>IF($F2102="",0,IF(ISNUMBER($F2102),IF($F2102&lt;=スコアリング基準!$B$28,スコアリング基準!$C$28,スコアリング基準!$C$29),0))</f>
        <v/>
      </c>
      <c r="X2102" s="4">
        <f>IFERROR(VLOOKUP($B2102,スコアリング基準!$A$36:$B$46,2,FALSE),0)</f>
        <v/>
      </c>
      <c r="Y2102" s="4">
        <f>SUM($S2102:$X2102)</f>
        <v/>
      </c>
      <c r="Z2102" s="4">
        <f>IF(COUNT($M2102:$N2102)=0,"データ無",IF($Y2102&gt;=スコアリング基準!$B$30,"S",IF($Y2102&gt;=スコアリング基準!$B$31,"A",IF($Y2102&gt;=スコアリング基準!$B$32,"B","C"))))</f>
        <v/>
      </c>
      <c r="AA2102">
        <f>IFERROR(INDEX(実績DB!$I$3:$I$104,MATCH($B2102&amp;$C2102,実績DB!$J$3:$J$104,0)),"")</f>
        <v/>
      </c>
    </row>
    <row r="2103">
      <c r="A2103" t="n">
        <v>2101</v>
      </c>
      <c r="B2103" t="inlineStr">
        <is>
          <t>東京</t>
        </is>
      </c>
      <c r="C2103" t="inlineStr">
        <is>
          <t>三ッ沢変電所</t>
        </is>
      </c>
      <c r="D2103" t="inlineStr">
        <is>
          <t>神奈川県</t>
        </is>
      </c>
      <c r="G2103" s="3" t="n">
        <v>35.476318</v>
      </c>
      <c r="H2103" s="3" t="n">
        <v>139.615765</v>
      </c>
      <c r="I2103" t="inlineStr">
        <is>
          <t>Google Places(名称一致)</t>
        </is>
      </c>
      <c r="J2103" t="n">
        <v>57</v>
      </c>
      <c r="K2103" t="n">
        <v>59</v>
      </c>
      <c r="L2103" t="n">
        <v>-40</v>
      </c>
      <c r="M2103" t="n">
        <v>19</v>
      </c>
      <c r="N2103" t="n">
        <v>0</v>
      </c>
      <c r="O2103" t="inlineStr">
        <is>
          <t>不可 #3</t>
        </is>
      </c>
      <c r="P2103" t="inlineStr">
        <is>
          <t>有り</t>
        </is>
      </c>
      <c r="R2103" s="4">
        <f>IF(COUNT($M2103:$N2103)=0,"",IF(AND(IF($N2103&lt;&gt;"",$N2103,$M2103)&lt;=0,$O2103&lt;&gt;"可"),"警告",""))</f>
        <v/>
      </c>
      <c r="S2103" s="4">
        <f>IF(COUNT($M2103:$N2103)=0,0,IF(IF($N2103&lt;&gt;"",$N2103,$M2103)&gt;=スコアリング基準!$B$20,スコアリング基準!$C$20,IF(IF($N2103&lt;&gt;"",$N2103,$M2103)&gt;=スコアリング基準!$B$21,スコアリング基準!$C$21,IF(IF($N2103&lt;&gt;"",$N2103,$M2103)&gt;0,スコアリング基準!$C$22,0))))</f>
        <v/>
      </c>
      <c r="T2103" s="4">
        <f>IF($O2103="可",スコアリング基準!$C$23,0)</f>
        <v/>
      </c>
      <c r="U2103" s="4">
        <f>IF(OR(COUNT($K2103:$L2103)&lt;2,$K2103=0),0,IF(ABS($L2103)/$K2103&lt;=スコアリング基準!$B$24,スコアリング基準!$C$24,IF(ABS($L2103)/$K2103&lt;=スコアリング基準!$B$25,スコアリング基準!$C$25,IF(ABS($L2103)/$K2103&lt;=スコアリング基準!$B$26,スコアリング基準!$C$26,0))))</f>
        <v/>
      </c>
      <c r="V2103" s="4">
        <f>IF($P2103="なし",スコアリング基準!$C$27,0)</f>
        <v/>
      </c>
      <c r="W2103" s="4">
        <f>IF($F2103="",0,IF(ISNUMBER($F2103),IF($F2103&lt;=スコアリング基準!$B$28,スコアリング基準!$C$28,スコアリング基準!$C$29),0))</f>
        <v/>
      </c>
      <c r="X2103" s="4">
        <f>IFERROR(VLOOKUP($B2103,スコアリング基準!$A$36:$B$46,2,FALSE),0)</f>
        <v/>
      </c>
      <c r="Y2103" s="4">
        <f>SUM($S2103:$X2103)</f>
        <v/>
      </c>
      <c r="Z2103" s="4">
        <f>IF(COUNT($M2103:$N2103)=0,"データ無",IF($Y2103&gt;=スコアリング基準!$B$30,"S",IF($Y2103&gt;=スコアリング基準!$B$31,"A",IF($Y2103&gt;=スコアリング基準!$B$32,"B","C"))))</f>
        <v/>
      </c>
      <c r="AA2103">
        <f>IFERROR(INDEX(実績DB!$I$3:$I$104,MATCH($B2103&amp;$C2103,実績DB!$J$3:$J$104,0)),"")</f>
        <v/>
      </c>
    </row>
    <row r="2104">
      <c r="A2104" t="n">
        <v>2102</v>
      </c>
      <c r="B2104" t="inlineStr">
        <is>
          <t>東京</t>
        </is>
      </c>
      <c r="C2104" t="inlineStr">
        <is>
          <t>三ヶ尻変電所</t>
        </is>
      </c>
      <c r="D2104" t="inlineStr">
        <is>
          <t>埼玉県</t>
        </is>
      </c>
      <c r="G2104" s="3" t="n">
        <v>36.154552</v>
      </c>
      <c r="H2104" s="3" t="n">
        <v>139.311722</v>
      </c>
      <c r="I2104" t="inlineStr">
        <is>
          <t>Google Places(名称一致)</t>
        </is>
      </c>
      <c r="J2104" t="n">
        <v>52</v>
      </c>
      <c r="K2104" t="n">
        <v>54</v>
      </c>
      <c r="L2104" t="n">
        <v>-51</v>
      </c>
      <c r="M2104" t="n">
        <v>3</v>
      </c>
      <c r="N2104" t="n">
        <v>0</v>
      </c>
      <c r="O2104" t="inlineStr">
        <is>
          <t>不可 #3</t>
        </is>
      </c>
      <c r="P2104" t="inlineStr">
        <is>
          <t>有り</t>
        </is>
      </c>
      <c r="R2104" s="4">
        <f>IF(COUNT($M2104:$N2104)=0,"",IF(AND(IF($N2104&lt;&gt;"",$N2104,$M2104)&lt;=0,$O2104&lt;&gt;"可"),"警告",""))</f>
        <v/>
      </c>
      <c r="S2104" s="4">
        <f>IF(COUNT($M2104:$N2104)=0,0,IF(IF($N2104&lt;&gt;"",$N2104,$M2104)&gt;=スコアリング基準!$B$20,スコアリング基準!$C$20,IF(IF($N2104&lt;&gt;"",$N2104,$M2104)&gt;=スコアリング基準!$B$21,スコアリング基準!$C$21,IF(IF($N2104&lt;&gt;"",$N2104,$M2104)&gt;0,スコアリング基準!$C$22,0))))</f>
        <v/>
      </c>
      <c r="T2104" s="4">
        <f>IF($O2104="可",スコアリング基準!$C$23,0)</f>
        <v/>
      </c>
      <c r="U2104" s="4">
        <f>IF(OR(COUNT($K2104:$L2104)&lt;2,$K2104=0),0,IF(ABS($L2104)/$K2104&lt;=スコアリング基準!$B$24,スコアリング基準!$C$24,IF(ABS($L2104)/$K2104&lt;=スコアリング基準!$B$25,スコアリング基準!$C$25,IF(ABS($L2104)/$K2104&lt;=スコアリング基準!$B$26,スコアリング基準!$C$26,0))))</f>
        <v/>
      </c>
      <c r="V2104" s="4">
        <f>IF($P2104="なし",スコアリング基準!$C$27,0)</f>
        <v/>
      </c>
      <c r="W2104" s="4">
        <f>IF($F2104="",0,IF(ISNUMBER($F2104),IF($F2104&lt;=スコアリング基準!$B$28,スコアリング基準!$C$28,スコアリング基準!$C$29),0))</f>
        <v/>
      </c>
      <c r="X2104" s="4">
        <f>IFERROR(VLOOKUP($B2104,スコアリング基準!$A$36:$B$46,2,FALSE),0)</f>
        <v/>
      </c>
      <c r="Y2104" s="4">
        <f>SUM($S2104:$X2104)</f>
        <v/>
      </c>
      <c r="Z2104" s="4">
        <f>IF(COUNT($M2104:$N2104)=0,"データ無",IF($Y2104&gt;=スコアリング基準!$B$30,"S",IF($Y2104&gt;=スコアリング基準!$B$31,"A",IF($Y2104&gt;=スコアリング基準!$B$32,"B","C"))))</f>
        <v/>
      </c>
      <c r="AA2104">
        <f>IFERROR(INDEX(実績DB!$I$3:$I$104,MATCH($B2104&amp;$C2104,実績DB!$J$3:$J$104,0)),"")</f>
        <v/>
      </c>
    </row>
    <row r="2105">
      <c r="A2105" t="n">
        <v>2103</v>
      </c>
      <c r="B2105" t="inlineStr">
        <is>
          <t>東京</t>
        </is>
      </c>
      <c r="C2105" t="inlineStr">
        <is>
          <t>三枚橋変電所</t>
        </is>
      </c>
      <c r="D2105" t="inlineStr">
        <is>
          <t>神奈川県</t>
        </is>
      </c>
      <c r="G2105" s="3" t="n">
        <v>35.23341</v>
      </c>
      <c r="H2105" s="3" t="n">
        <v>139.114761</v>
      </c>
      <c r="I2105" t="inlineStr">
        <is>
          <t>Google Places(名称一致)</t>
        </is>
      </c>
      <c r="J2105" t="n">
        <v>19</v>
      </c>
      <c r="K2105" t="n">
        <v>19</v>
      </c>
      <c r="L2105" t="n">
        <v>-11</v>
      </c>
      <c r="M2105" t="n">
        <v>8</v>
      </c>
      <c r="N2105" t="n">
        <v>8</v>
      </c>
      <c r="O2105" t="inlineStr">
        <is>
          <t>不可 #3</t>
        </is>
      </c>
      <c r="P2105" t="inlineStr">
        <is>
          <t>なし</t>
        </is>
      </c>
      <c r="R2105" s="4">
        <f>IF(COUNT($M2105:$N2105)=0,"",IF(AND(IF($N2105&lt;&gt;"",$N2105,$M2105)&lt;=0,$O2105&lt;&gt;"可"),"警告",""))</f>
        <v/>
      </c>
      <c r="S2105" s="4">
        <f>IF(COUNT($M2105:$N2105)=0,0,IF(IF($N2105&lt;&gt;"",$N2105,$M2105)&gt;=スコアリング基準!$B$20,スコアリング基準!$C$20,IF(IF($N2105&lt;&gt;"",$N2105,$M2105)&gt;=スコアリング基準!$B$21,スコアリング基準!$C$21,IF(IF($N2105&lt;&gt;"",$N2105,$M2105)&gt;0,スコアリング基準!$C$22,0))))</f>
        <v/>
      </c>
      <c r="T2105" s="4">
        <f>IF($O2105="可",スコアリング基準!$C$23,0)</f>
        <v/>
      </c>
      <c r="U2105" s="4">
        <f>IF(OR(COUNT($K2105:$L2105)&lt;2,$K2105=0),0,IF(ABS($L2105)/$K2105&lt;=スコアリング基準!$B$24,スコアリング基準!$C$24,IF(ABS($L2105)/$K2105&lt;=スコアリング基準!$B$25,スコアリング基準!$C$25,IF(ABS($L2105)/$K2105&lt;=スコアリング基準!$B$26,スコアリング基準!$C$26,0))))</f>
        <v/>
      </c>
      <c r="V2105" s="4">
        <f>IF($P2105="なし",スコアリング基準!$C$27,0)</f>
        <v/>
      </c>
      <c r="W2105" s="4">
        <f>IF($F2105="",0,IF(ISNUMBER($F2105),IF($F2105&lt;=スコアリング基準!$B$28,スコアリング基準!$C$28,スコアリング基準!$C$29),0))</f>
        <v/>
      </c>
      <c r="X2105" s="4">
        <f>IFERROR(VLOOKUP($B2105,スコアリング基準!$A$36:$B$46,2,FALSE),0)</f>
        <v/>
      </c>
      <c r="Y2105" s="4">
        <f>SUM($S2105:$X2105)</f>
        <v/>
      </c>
      <c r="Z2105" s="4">
        <f>IF(COUNT($M2105:$N2105)=0,"データ無",IF($Y2105&gt;=スコアリング基準!$B$30,"S",IF($Y2105&gt;=スコアリング基準!$B$31,"A",IF($Y2105&gt;=スコアリング基準!$B$32,"B","C"))))</f>
        <v/>
      </c>
      <c r="AA2105">
        <f>IFERROR(INDEX(実績DB!$I$3:$I$104,MATCH($B2105&amp;$C2105,実績DB!$J$3:$J$104,0)),"")</f>
        <v/>
      </c>
    </row>
    <row r="2106">
      <c r="A2106" t="n">
        <v>2104</v>
      </c>
      <c r="B2106" t="inlineStr">
        <is>
          <t>東京</t>
        </is>
      </c>
      <c r="C2106" t="inlineStr">
        <is>
          <t>三番町変電所</t>
        </is>
      </c>
      <c r="D2106" t="inlineStr">
        <is>
          <t>東京都</t>
        </is>
      </c>
      <c r="G2106" s="3" t="n">
        <v>35.691379</v>
      </c>
      <c r="H2106" s="3" t="n">
        <v>139.742537</v>
      </c>
      <c r="I2106" t="inlineStr">
        <is>
          <t>OSM実測(名称一致)</t>
        </is>
      </c>
      <c r="J2106" t="n">
        <v>85</v>
      </c>
      <c r="K2106" t="n">
        <v>89</v>
      </c>
      <c r="L2106" t="n">
        <v>-60</v>
      </c>
      <c r="M2106" t="n">
        <v>29</v>
      </c>
      <c r="N2106" t="n">
        <v>0</v>
      </c>
      <c r="O2106" t="inlineStr">
        <is>
          <t>不可 #3</t>
        </is>
      </c>
      <c r="P2106" t="inlineStr">
        <is>
          <t>有り</t>
        </is>
      </c>
      <c r="R2106" s="4">
        <f>IF(COUNT($M2106:$N2106)=0,"",IF(AND(IF($N2106&lt;&gt;"",$N2106,$M2106)&lt;=0,$O2106&lt;&gt;"可"),"警告",""))</f>
        <v/>
      </c>
      <c r="S2106" s="4">
        <f>IF(COUNT($M2106:$N2106)=0,0,IF(IF($N2106&lt;&gt;"",$N2106,$M2106)&gt;=スコアリング基準!$B$20,スコアリング基準!$C$20,IF(IF($N2106&lt;&gt;"",$N2106,$M2106)&gt;=スコアリング基準!$B$21,スコアリング基準!$C$21,IF(IF($N2106&lt;&gt;"",$N2106,$M2106)&gt;0,スコアリング基準!$C$22,0))))</f>
        <v/>
      </c>
      <c r="T2106" s="4">
        <f>IF($O2106="可",スコアリング基準!$C$23,0)</f>
        <v/>
      </c>
      <c r="U2106" s="4">
        <f>IF(OR(COUNT($K2106:$L2106)&lt;2,$K2106=0),0,IF(ABS($L2106)/$K2106&lt;=スコアリング基準!$B$24,スコアリング基準!$C$24,IF(ABS($L2106)/$K2106&lt;=スコアリング基準!$B$25,スコアリング基準!$C$25,IF(ABS($L2106)/$K2106&lt;=スコアリング基準!$B$26,スコアリング基準!$C$26,0))))</f>
        <v/>
      </c>
      <c r="V2106" s="4">
        <f>IF($P2106="なし",スコアリング基準!$C$27,0)</f>
        <v/>
      </c>
      <c r="W2106" s="4">
        <f>IF($F2106="",0,IF(ISNUMBER($F2106),IF($F2106&lt;=スコアリング基準!$B$28,スコアリング基準!$C$28,スコアリング基準!$C$29),0))</f>
        <v/>
      </c>
      <c r="X2106" s="4">
        <f>IFERROR(VLOOKUP($B2106,スコアリング基準!$A$36:$B$46,2,FALSE),0)</f>
        <v/>
      </c>
      <c r="Y2106" s="4">
        <f>SUM($S2106:$X2106)</f>
        <v/>
      </c>
      <c r="Z2106" s="4">
        <f>IF(COUNT($M2106:$N2106)=0,"データ無",IF($Y2106&gt;=スコアリング基準!$B$30,"S",IF($Y2106&gt;=スコアリング基準!$B$31,"A",IF($Y2106&gt;=スコアリング基準!$B$32,"B","C"))))</f>
        <v/>
      </c>
      <c r="AA2106">
        <f>IFERROR(INDEX(実績DB!$I$3:$I$104,MATCH($B2106&amp;$C2106,実績DB!$J$3:$J$104,0)),"")</f>
        <v/>
      </c>
    </row>
    <row r="2107">
      <c r="A2107" t="n">
        <v>2105</v>
      </c>
      <c r="B2107" t="inlineStr">
        <is>
          <t>東京</t>
        </is>
      </c>
      <c r="C2107" t="inlineStr">
        <is>
          <t>三軒家変電所</t>
        </is>
      </c>
      <c r="D2107" t="inlineStr">
        <is>
          <t>静岡県</t>
        </is>
      </c>
      <c r="G2107" s="3" t="n">
        <v>35.23938</v>
      </c>
      <c r="H2107" s="3" t="n">
        <v>138.611904</v>
      </c>
      <c r="I2107" t="inlineStr">
        <is>
          <t>Google Places(名称一致)</t>
        </is>
      </c>
      <c r="J2107" t="n">
        <v>47</v>
      </c>
      <c r="K2107" t="n">
        <v>49</v>
      </c>
      <c r="L2107" t="n">
        <v>-40</v>
      </c>
      <c r="M2107" t="n">
        <v>9</v>
      </c>
      <c r="N2107" t="n">
        <v>9</v>
      </c>
      <c r="O2107" t="inlineStr">
        <is>
          <t>不可 #3</t>
        </is>
      </c>
      <c r="P2107" t="inlineStr">
        <is>
          <t>なし</t>
        </is>
      </c>
      <c r="R2107" s="4">
        <f>IF(COUNT($M2107:$N2107)=0,"",IF(AND(IF($N2107&lt;&gt;"",$N2107,$M2107)&lt;=0,$O2107&lt;&gt;"可"),"警告",""))</f>
        <v/>
      </c>
      <c r="S2107" s="4">
        <f>IF(COUNT($M2107:$N2107)=0,0,IF(IF($N2107&lt;&gt;"",$N2107,$M2107)&gt;=スコアリング基準!$B$20,スコアリング基準!$C$20,IF(IF($N2107&lt;&gt;"",$N2107,$M2107)&gt;=スコアリング基準!$B$21,スコアリング基準!$C$21,IF(IF($N2107&lt;&gt;"",$N2107,$M2107)&gt;0,スコアリング基準!$C$22,0))))</f>
        <v/>
      </c>
      <c r="T2107" s="4">
        <f>IF($O2107="可",スコアリング基準!$C$23,0)</f>
        <v/>
      </c>
      <c r="U2107" s="4">
        <f>IF(OR(COUNT($K2107:$L2107)&lt;2,$K2107=0),0,IF(ABS($L2107)/$K2107&lt;=スコアリング基準!$B$24,スコアリング基準!$C$24,IF(ABS($L2107)/$K2107&lt;=スコアリング基準!$B$25,スコアリング基準!$C$25,IF(ABS($L2107)/$K2107&lt;=スコアリング基準!$B$26,スコアリング基準!$C$26,0))))</f>
        <v/>
      </c>
      <c r="V2107" s="4">
        <f>IF($P2107="なし",スコアリング基準!$C$27,0)</f>
        <v/>
      </c>
      <c r="W2107" s="4">
        <f>IF($F2107="",0,IF(ISNUMBER($F2107),IF($F2107&lt;=スコアリング基準!$B$28,スコアリング基準!$C$28,スコアリング基準!$C$29),0))</f>
        <v/>
      </c>
      <c r="X2107" s="4">
        <f>IFERROR(VLOOKUP($B2107,スコアリング基準!$A$36:$B$46,2,FALSE),0)</f>
        <v/>
      </c>
      <c r="Y2107" s="4">
        <f>SUM($S2107:$X2107)</f>
        <v/>
      </c>
      <c r="Z2107" s="4">
        <f>IF(COUNT($M2107:$N2107)=0,"データ無",IF($Y2107&gt;=スコアリング基準!$B$30,"S",IF($Y2107&gt;=スコアリング基準!$B$31,"A",IF($Y2107&gt;=スコアリング基準!$B$32,"B","C"))))</f>
        <v/>
      </c>
      <c r="AA2107">
        <f>IFERROR(INDEX(実績DB!$I$3:$I$104,MATCH($B2107&amp;$C2107,実績DB!$J$3:$J$104,0)),"")</f>
        <v/>
      </c>
    </row>
    <row r="2108">
      <c r="A2108" t="n">
        <v>2106</v>
      </c>
      <c r="B2108" t="inlineStr">
        <is>
          <t>東京</t>
        </is>
      </c>
      <c r="C2108" t="inlineStr">
        <is>
          <t>三軒茶屋変電所</t>
        </is>
      </c>
      <c r="D2108" t="inlineStr">
        <is>
          <t>東京都</t>
        </is>
      </c>
      <c r="G2108" s="3" t="n"/>
      <c r="H2108" s="3" t="n"/>
      <c r="I2108" t="inlineStr">
        <is>
          <t>未取得</t>
        </is>
      </c>
      <c r="J2108" t="n">
        <v>57</v>
      </c>
      <c r="K2108" t="n">
        <v>59</v>
      </c>
      <c r="L2108" t="n">
        <v>-30</v>
      </c>
      <c r="M2108" t="n">
        <v>29</v>
      </c>
      <c r="N2108" t="n">
        <v>0</v>
      </c>
      <c r="O2108" t="inlineStr">
        <is>
          <t>不可 #3</t>
        </is>
      </c>
      <c r="P2108" t="inlineStr">
        <is>
          <t>有り</t>
        </is>
      </c>
      <c r="R2108" s="4">
        <f>IF(COUNT($M2108:$N2108)=0,"",IF(AND(IF($N2108&lt;&gt;"",$N2108,$M2108)&lt;=0,$O2108&lt;&gt;"可"),"警告",""))</f>
        <v/>
      </c>
      <c r="S2108" s="4">
        <f>IF(COUNT($M2108:$N2108)=0,0,IF(IF($N2108&lt;&gt;"",$N2108,$M2108)&gt;=スコアリング基準!$B$20,スコアリング基準!$C$20,IF(IF($N2108&lt;&gt;"",$N2108,$M2108)&gt;=スコアリング基準!$B$21,スコアリング基準!$C$21,IF(IF($N2108&lt;&gt;"",$N2108,$M2108)&gt;0,スコアリング基準!$C$22,0))))</f>
        <v/>
      </c>
      <c r="T2108" s="4">
        <f>IF($O2108="可",スコアリング基準!$C$23,0)</f>
        <v/>
      </c>
      <c r="U2108" s="4">
        <f>IF(OR(COUNT($K2108:$L2108)&lt;2,$K2108=0),0,IF(ABS($L2108)/$K2108&lt;=スコアリング基準!$B$24,スコアリング基準!$C$24,IF(ABS($L2108)/$K2108&lt;=スコアリング基準!$B$25,スコアリング基準!$C$25,IF(ABS($L2108)/$K2108&lt;=スコアリング基準!$B$26,スコアリング基準!$C$26,0))))</f>
        <v/>
      </c>
      <c r="V2108" s="4">
        <f>IF($P2108="なし",スコアリング基準!$C$27,0)</f>
        <v/>
      </c>
      <c r="W2108" s="4">
        <f>IF($F2108="",0,IF(ISNUMBER($F2108),IF($F2108&lt;=スコアリング基準!$B$28,スコアリング基準!$C$28,スコアリング基準!$C$29),0))</f>
        <v/>
      </c>
      <c r="X2108" s="4">
        <f>IFERROR(VLOOKUP($B2108,スコアリング基準!$A$36:$B$46,2,FALSE),0)</f>
        <v/>
      </c>
      <c r="Y2108" s="4">
        <f>SUM($S2108:$X2108)</f>
        <v/>
      </c>
      <c r="Z2108" s="4">
        <f>IF(COUNT($M2108:$N2108)=0,"データ無",IF($Y2108&gt;=スコアリング基準!$B$30,"S",IF($Y2108&gt;=スコアリング基準!$B$31,"A",IF($Y2108&gt;=スコアリング基準!$B$32,"B","C"))))</f>
        <v/>
      </c>
      <c r="AA2108">
        <f>IFERROR(INDEX(実績DB!$I$3:$I$104,MATCH($B2108&amp;$C2108,実績DB!$J$3:$J$104,0)),"")</f>
        <v/>
      </c>
    </row>
    <row r="2109">
      <c r="A2109" t="n">
        <v>2107</v>
      </c>
      <c r="B2109" t="inlineStr">
        <is>
          <t>東京</t>
        </is>
      </c>
      <c r="C2109" t="inlineStr">
        <is>
          <t>三野宮変電所</t>
        </is>
      </c>
      <c r="D2109" t="inlineStr">
        <is>
          <t>埼玉県</t>
        </is>
      </c>
      <c r="G2109" s="3" t="n">
        <v>35.935254</v>
      </c>
      <c r="H2109" s="3" t="n">
        <v>139.759957</v>
      </c>
      <c r="I2109" t="inlineStr">
        <is>
          <t>Google Places(名称一致)</t>
        </is>
      </c>
      <c r="J2109" t="n">
        <v>38</v>
      </c>
      <c r="K2109" t="n">
        <v>39</v>
      </c>
      <c r="L2109" t="n">
        <v>-20</v>
      </c>
      <c r="M2109" t="n">
        <v>19</v>
      </c>
      <c r="N2109" t="n">
        <v>0</v>
      </c>
      <c r="O2109" t="inlineStr">
        <is>
          <t>不可 #3</t>
        </is>
      </c>
      <c r="P2109" t="inlineStr">
        <is>
          <t>有り</t>
        </is>
      </c>
      <c r="R2109" s="4">
        <f>IF(COUNT($M2109:$N2109)=0,"",IF(AND(IF($N2109&lt;&gt;"",$N2109,$M2109)&lt;=0,$O2109&lt;&gt;"可"),"警告",""))</f>
        <v/>
      </c>
      <c r="S2109" s="4">
        <f>IF(COUNT($M2109:$N2109)=0,0,IF(IF($N2109&lt;&gt;"",$N2109,$M2109)&gt;=スコアリング基準!$B$20,スコアリング基準!$C$20,IF(IF($N2109&lt;&gt;"",$N2109,$M2109)&gt;=スコアリング基準!$B$21,スコアリング基準!$C$21,IF(IF($N2109&lt;&gt;"",$N2109,$M2109)&gt;0,スコアリング基準!$C$22,0))))</f>
        <v/>
      </c>
      <c r="T2109" s="4">
        <f>IF($O2109="可",スコアリング基準!$C$23,0)</f>
        <v/>
      </c>
      <c r="U2109" s="4">
        <f>IF(OR(COUNT($K2109:$L2109)&lt;2,$K2109=0),0,IF(ABS($L2109)/$K2109&lt;=スコアリング基準!$B$24,スコアリング基準!$C$24,IF(ABS($L2109)/$K2109&lt;=スコアリング基準!$B$25,スコアリング基準!$C$25,IF(ABS($L2109)/$K2109&lt;=スコアリング基準!$B$26,スコアリング基準!$C$26,0))))</f>
        <v/>
      </c>
      <c r="V2109" s="4">
        <f>IF($P2109="なし",スコアリング基準!$C$27,0)</f>
        <v/>
      </c>
      <c r="W2109" s="4">
        <f>IF($F2109="",0,IF(ISNUMBER($F2109),IF($F2109&lt;=スコアリング基準!$B$28,スコアリング基準!$C$28,スコアリング基準!$C$29),0))</f>
        <v/>
      </c>
      <c r="X2109" s="4">
        <f>IFERROR(VLOOKUP($B2109,スコアリング基準!$A$36:$B$46,2,FALSE),0)</f>
        <v/>
      </c>
      <c r="Y2109" s="4">
        <f>SUM($S2109:$X2109)</f>
        <v/>
      </c>
      <c r="Z2109" s="4">
        <f>IF(COUNT($M2109:$N2109)=0,"データ無",IF($Y2109&gt;=スコアリング基準!$B$30,"S",IF($Y2109&gt;=スコアリング基準!$B$31,"A",IF($Y2109&gt;=スコアリング基準!$B$32,"B","C"))))</f>
        <v/>
      </c>
      <c r="AA2109">
        <f>IFERROR(INDEX(実績DB!$I$3:$I$104,MATCH($B2109&amp;$C2109,実績DB!$J$3:$J$104,0)),"")</f>
        <v/>
      </c>
    </row>
    <row r="2110">
      <c r="A2110" t="n">
        <v>2108</v>
      </c>
      <c r="B2110" t="inlineStr">
        <is>
          <t>東京</t>
        </is>
      </c>
      <c r="C2110" t="inlineStr">
        <is>
          <t>上ノ原変電所</t>
        </is>
      </c>
      <c r="D2110" t="inlineStr">
        <is>
          <t>埼玉県</t>
        </is>
      </c>
      <c r="G2110" s="3" t="n">
        <v>35.820203</v>
      </c>
      <c r="H2110" s="3" t="n">
        <v>139.377236</v>
      </c>
      <c r="I2110" t="inlineStr">
        <is>
          <t>Google Places(名称一致)</t>
        </is>
      </c>
      <c r="J2110" t="n">
        <v>52</v>
      </c>
      <c r="K2110" t="n">
        <v>54</v>
      </c>
      <c r="L2110" t="n">
        <v>-40</v>
      </c>
      <c r="M2110" t="n">
        <v>14</v>
      </c>
      <c r="N2110" t="n">
        <v>14</v>
      </c>
      <c r="O2110" t="inlineStr">
        <is>
          <t>不可 #3</t>
        </is>
      </c>
      <c r="P2110" t="inlineStr">
        <is>
          <t>なし</t>
        </is>
      </c>
      <c r="R2110" s="4">
        <f>IF(COUNT($M2110:$N2110)=0,"",IF(AND(IF($N2110&lt;&gt;"",$N2110,$M2110)&lt;=0,$O2110&lt;&gt;"可"),"警告",""))</f>
        <v/>
      </c>
      <c r="S2110" s="4">
        <f>IF(COUNT($M2110:$N2110)=0,0,IF(IF($N2110&lt;&gt;"",$N2110,$M2110)&gt;=スコアリング基準!$B$20,スコアリング基準!$C$20,IF(IF($N2110&lt;&gt;"",$N2110,$M2110)&gt;=スコアリング基準!$B$21,スコアリング基準!$C$21,IF(IF($N2110&lt;&gt;"",$N2110,$M2110)&gt;0,スコアリング基準!$C$22,0))))</f>
        <v/>
      </c>
      <c r="T2110" s="4">
        <f>IF($O2110="可",スコアリング基準!$C$23,0)</f>
        <v/>
      </c>
      <c r="U2110" s="4">
        <f>IF(OR(COUNT($K2110:$L2110)&lt;2,$K2110=0),0,IF(ABS($L2110)/$K2110&lt;=スコアリング基準!$B$24,スコアリング基準!$C$24,IF(ABS($L2110)/$K2110&lt;=スコアリング基準!$B$25,スコアリング基準!$C$25,IF(ABS($L2110)/$K2110&lt;=スコアリング基準!$B$26,スコアリング基準!$C$26,0))))</f>
        <v/>
      </c>
      <c r="V2110" s="4">
        <f>IF($P2110="なし",スコアリング基準!$C$27,0)</f>
        <v/>
      </c>
      <c r="W2110" s="4">
        <f>IF($F2110="",0,IF(ISNUMBER($F2110),IF($F2110&lt;=スコアリング基準!$B$28,スコアリング基準!$C$28,スコアリング基準!$C$29),0))</f>
        <v/>
      </c>
      <c r="X2110" s="4">
        <f>IFERROR(VLOOKUP($B2110,スコアリング基準!$A$36:$B$46,2,FALSE),0)</f>
        <v/>
      </c>
      <c r="Y2110" s="4">
        <f>SUM($S2110:$X2110)</f>
        <v/>
      </c>
      <c r="Z2110" s="4">
        <f>IF(COUNT($M2110:$N2110)=0,"データ無",IF($Y2110&gt;=スコアリング基準!$B$30,"S",IF($Y2110&gt;=スコアリング基準!$B$31,"A",IF($Y2110&gt;=スコアリング基準!$B$32,"B","C"))))</f>
        <v/>
      </c>
      <c r="AA2110">
        <f>IFERROR(INDEX(実績DB!$I$3:$I$104,MATCH($B2110&amp;$C2110,実績DB!$J$3:$J$104,0)),"")</f>
        <v/>
      </c>
    </row>
    <row r="2111">
      <c r="A2111" t="n">
        <v>2109</v>
      </c>
      <c r="B2111" t="inlineStr">
        <is>
          <t>東京</t>
        </is>
      </c>
      <c r="C2111" t="inlineStr">
        <is>
          <t>上北沢変電所</t>
        </is>
      </c>
      <c r="D2111" t="inlineStr">
        <is>
          <t>東京都</t>
        </is>
      </c>
      <c r="G2111" s="3" t="n">
        <v>35.66798</v>
      </c>
      <c r="H2111" s="3" t="n">
        <v>139.62776</v>
      </c>
      <c r="I2111" t="inlineStr">
        <is>
          <t>OSM実測(名称一致)</t>
        </is>
      </c>
      <c r="J2111" t="n">
        <v>52</v>
      </c>
      <c r="K2111" t="n">
        <v>54</v>
      </c>
      <c r="L2111" t="n">
        <v>-40</v>
      </c>
      <c r="M2111" t="n">
        <v>14</v>
      </c>
      <c r="N2111" t="n">
        <v>0</v>
      </c>
      <c r="O2111" t="inlineStr">
        <is>
          <t>不可 #3</t>
        </is>
      </c>
      <c r="P2111" t="inlineStr">
        <is>
          <t>有り</t>
        </is>
      </c>
      <c r="R2111" s="4">
        <f>IF(COUNT($M2111:$N2111)=0,"",IF(AND(IF($N2111&lt;&gt;"",$N2111,$M2111)&lt;=0,$O2111&lt;&gt;"可"),"警告",""))</f>
        <v/>
      </c>
      <c r="S2111" s="4">
        <f>IF(COUNT($M2111:$N2111)=0,0,IF(IF($N2111&lt;&gt;"",$N2111,$M2111)&gt;=スコアリング基準!$B$20,スコアリング基準!$C$20,IF(IF($N2111&lt;&gt;"",$N2111,$M2111)&gt;=スコアリング基準!$B$21,スコアリング基準!$C$21,IF(IF($N2111&lt;&gt;"",$N2111,$M2111)&gt;0,スコアリング基準!$C$22,0))))</f>
        <v/>
      </c>
      <c r="T2111" s="4">
        <f>IF($O2111="可",スコアリング基準!$C$23,0)</f>
        <v/>
      </c>
      <c r="U2111" s="4">
        <f>IF(OR(COUNT($K2111:$L2111)&lt;2,$K2111=0),0,IF(ABS($L2111)/$K2111&lt;=スコアリング基準!$B$24,スコアリング基準!$C$24,IF(ABS($L2111)/$K2111&lt;=スコアリング基準!$B$25,スコアリング基準!$C$25,IF(ABS($L2111)/$K2111&lt;=スコアリング基準!$B$26,スコアリング基準!$C$26,0))))</f>
        <v/>
      </c>
      <c r="V2111" s="4">
        <f>IF($P2111="なし",スコアリング基準!$C$27,0)</f>
        <v/>
      </c>
      <c r="W2111" s="4">
        <f>IF($F2111="",0,IF(ISNUMBER($F2111),IF($F2111&lt;=スコアリング基準!$B$28,スコアリング基準!$C$28,スコアリング基準!$C$29),0))</f>
        <v/>
      </c>
      <c r="X2111" s="4">
        <f>IFERROR(VLOOKUP($B2111,スコアリング基準!$A$36:$B$46,2,FALSE),0)</f>
        <v/>
      </c>
      <c r="Y2111" s="4">
        <f>SUM($S2111:$X2111)</f>
        <v/>
      </c>
      <c r="Z2111" s="4">
        <f>IF(COUNT($M2111:$N2111)=0,"データ無",IF($Y2111&gt;=スコアリング基準!$B$30,"S",IF($Y2111&gt;=スコアリング基準!$B$31,"A",IF($Y2111&gt;=スコアリング基準!$B$32,"B","C"))))</f>
        <v/>
      </c>
      <c r="AA2111">
        <f>IFERROR(INDEX(実績DB!$I$3:$I$104,MATCH($B2111&amp;$C2111,実績DB!$J$3:$J$104,0)),"")</f>
        <v/>
      </c>
    </row>
    <row r="2112">
      <c r="A2112" t="n">
        <v>2110</v>
      </c>
      <c r="B2112" t="inlineStr">
        <is>
          <t>東京</t>
        </is>
      </c>
      <c r="C2112" t="inlineStr">
        <is>
          <t>上吉田変電所</t>
        </is>
      </c>
      <c r="D2112" t="inlineStr">
        <is>
          <t>山梨県</t>
        </is>
      </c>
      <c r="G2112" s="3" t="n">
        <v>35.474747</v>
      </c>
      <c r="H2112" s="3" t="n">
        <v>138.796871</v>
      </c>
      <c r="I2112" t="inlineStr">
        <is>
          <t>Google Places(名称一致)</t>
        </is>
      </c>
      <c r="J2112" t="n">
        <v>28</v>
      </c>
      <c r="K2112" t="n">
        <v>29</v>
      </c>
      <c r="L2112" t="n">
        <v>-20</v>
      </c>
      <c r="M2112" t="n">
        <v>9</v>
      </c>
      <c r="N2112" t="n">
        <v>9</v>
      </c>
      <c r="O2112" t="inlineStr">
        <is>
          <t>不可 #3</t>
        </is>
      </c>
      <c r="P2112" t="inlineStr">
        <is>
          <t>なし</t>
        </is>
      </c>
      <c r="R2112" s="4">
        <f>IF(COUNT($M2112:$N2112)=0,"",IF(AND(IF($N2112&lt;&gt;"",$N2112,$M2112)&lt;=0,$O2112&lt;&gt;"可"),"警告",""))</f>
        <v/>
      </c>
      <c r="S2112" s="4">
        <f>IF(COUNT($M2112:$N2112)=0,0,IF(IF($N2112&lt;&gt;"",$N2112,$M2112)&gt;=スコアリング基準!$B$20,スコアリング基準!$C$20,IF(IF($N2112&lt;&gt;"",$N2112,$M2112)&gt;=スコアリング基準!$B$21,スコアリング基準!$C$21,IF(IF($N2112&lt;&gt;"",$N2112,$M2112)&gt;0,スコアリング基準!$C$22,0))))</f>
        <v/>
      </c>
      <c r="T2112" s="4">
        <f>IF($O2112="可",スコアリング基準!$C$23,0)</f>
        <v/>
      </c>
      <c r="U2112" s="4">
        <f>IF(OR(COUNT($K2112:$L2112)&lt;2,$K2112=0),0,IF(ABS($L2112)/$K2112&lt;=スコアリング基準!$B$24,スコアリング基準!$C$24,IF(ABS($L2112)/$K2112&lt;=スコアリング基準!$B$25,スコアリング基準!$C$25,IF(ABS($L2112)/$K2112&lt;=スコアリング基準!$B$26,スコアリング基準!$C$26,0))))</f>
        <v/>
      </c>
      <c r="V2112" s="4">
        <f>IF($P2112="なし",スコアリング基準!$C$27,0)</f>
        <v/>
      </c>
      <c r="W2112" s="4">
        <f>IF($F2112="",0,IF(ISNUMBER($F2112),IF($F2112&lt;=スコアリング基準!$B$28,スコアリング基準!$C$28,スコアリング基準!$C$29),0))</f>
        <v/>
      </c>
      <c r="X2112" s="4">
        <f>IFERROR(VLOOKUP($B2112,スコアリング基準!$A$36:$B$46,2,FALSE),0)</f>
        <v/>
      </c>
      <c r="Y2112" s="4">
        <f>SUM($S2112:$X2112)</f>
        <v/>
      </c>
      <c r="Z2112" s="4">
        <f>IF(COUNT($M2112:$N2112)=0,"データ無",IF($Y2112&gt;=スコアリング基準!$B$30,"S",IF($Y2112&gt;=スコアリング基準!$B$31,"A",IF($Y2112&gt;=スコアリング基準!$B$32,"B","C"))))</f>
        <v/>
      </c>
      <c r="AA2112">
        <f>IFERROR(INDEX(実績DB!$I$3:$I$104,MATCH($B2112&amp;$C2112,実績DB!$J$3:$J$104,0)),"")</f>
        <v/>
      </c>
    </row>
    <row r="2113">
      <c r="A2113" t="n">
        <v>2111</v>
      </c>
      <c r="B2113" t="inlineStr">
        <is>
          <t>東京</t>
        </is>
      </c>
      <c r="C2113" t="inlineStr">
        <is>
          <t>上吉羽変電所</t>
        </is>
      </c>
      <c r="D2113" t="inlineStr">
        <is>
          <t>埼玉県</t>
        </is>
      </c>
      <c r="G2113" s="3" t="n">
        <v>36.082397</v>
      </c>
      <c r="H2113" s="3" t="n">
        <v>139.735795</v>
      </c>
      <c r="I2113" t="inlineStr">
        <is>
          <t>Google Places(名称一致)</t>
        </is>
      </c>
      <c r="J2113" t="n">
        <v>38</v>
      </c>
      <c r="K2113" t="n">
        <v>39</v>
      </c>
      <c r="L2113" t="n">
        <v>-20</v>
      </c>
      <c r="M2113" t="n">
        <v>19</v>
      </c>
      <c r="N2113" t="n">
        <v>0</v>
      </c>
      <c r="O2113" t="inlineStr">
        <is>
          <t>不可 #3</t>
        </is>
      </c>
      <c r="P2113" t="inlineStr">
        <is>
          <t>有り</t>
        </is>
      </c>
      <c r="R2113" s="4">
        <f>IF(COUNT($M2113:$N2113)=0,"",IF(AND(IF($N2113&lt;&gt;"",$N2113,$M2113)&lt;=0,$O2113&lt;&gt;"可"),"警告",""))</f>
        <v/>
      </c>
      <c r="S2113" s="4">
        <f>IF(COUNT($M2113:$N2113)=0,0,IF(IF($N2113&lt;&gt;"",$N2113,$M2113)&gt;=スコアリング基準!$B$20,スコアリング基準!$C$20,IF(IF($N2113&lt;&gt;"",$N2113,$M2113)&gt;=スコアリング基準!$B$21,スコアリング基準!$C$21,IF(IF($N2113&lt;&gt;"",$N2113,$M2113)&gt;0,スコアリング基準!$C$22,0))))</f>
        <v/>
      </c>
      <c r="T2113" s="4">
        <f>IF($O2113="可",スコアリング基準!$C$23,0)</f>
        <v/>
      </c>
      <c r="U2113" s="4">
        <f>IF(OR(COUNT($K2113:$L2113)&lt;2,$K2113=0),0,IF(ABS($L2113)/$K2113&lt;=スコアリング基準!$B$24,スコアリング基準!$C$24,IF(ABS($L2113)/$K2113&lt;=スコアリング基準!$B$25,スコアリング基準!$C$25,IF(ABS($L2113)/$K2113&lt;=スコアリング基準!$B$26,スコアリング基準!$C$26,0))))</f>
        <v/>
      </c>
      <c r="V2113" s="4">
        <f>IF($P2113="なし",スコアリング基準!$C$27,0)</f>
        <v/>
      </c>
      <c r="W2113" s="4">
        <f>IF($F2113="",0,IF(ISNUMBER($F2113),IF($F2113&lt;=スコアリング基準!$B$28,スコアリング基準!$C$28,スコアリング基準!$C$29),0))</f>
        <v/>
      </c>
      <c r="X2113" s="4">
        <f>IFERROR(VLOOKUP($B2113,スコアリング基準!$A$36:$B$46,2,FALSE),0)</f>
        <v/>
      </c>
      <c r="Y2113" s="4">
        <f>SUM($S2113:$X2113)</f>
        <v/>
      </c>
      <c r="Z2113" s="4">
        <f>IF(COUNT($M2113:$N2113)=0,"データ無",IF($Y2113&gt;=スコアリング基準!$B$30,"S",IF($Y2113&gt;=スコアリング基準!$B$31,"A",IF($Y2113&gt;=スコアリング基準!$B$32,"B","C"))))</f>
        <v/>
      </c>
      <c r="AA2113">
        <f>IFERROR(INDEX(実績DB!$I$3:$I$104,MATCH($B2113&amp;$C2113,実績DB!$J$3:$J$104,0)),"")</f>
        <v/>
      </c>
    </row>
    <row r="2114">
      <c r="A2114" t="n">
        <v>2112</v>
      </c>
      <c r="B2114" t="inlineStr">
        <is>
          <t>東京</t>
        </is>
      </c>
      <c r="C2114" t="inlineStr">
        <is>
          <t>上大岡変電所</t>
        </is>
      </c>
      <c r="D2114" t="inlineStr">
        <is>
          <t>神奈川県</t>
        </is>
      </c>
      <c r="G2114" s="3" t="n"/>
      <c r="H2114" s="3" t="n"/>
      <c r="I2114" t="inlineStr">
        <is>
          <t>未取得</t>
        </is>
      </c>
      <c r="J2114" t="n">
        <v>38</v>
      </c>
      <c r="K2114" t="n">
        <v>39</v>
      </c>
      <c r="L2114" t="n">
        <v>-20</v>
      </c>
      <c r="M2114" t="n">
        <v>19</v>
      </c>
      <c r="N2114" t="n">
        <v>0</v>
      </c>
      <c r="O2114" t="inlineStr">
        <is>
          <t>不可 #3</t>
        </is>
      </c>
      <c r="P2114" t="inlineStr">
        <is>
          <t>有り</t>
        </is>
      </c>
      <c r="R2114" s="4">
        <f>IF(COUNT($M2114:$N2114)=0,"",IF(AND(IF($N2114&lt;&gt;"",$N2114,$M2114)&lt;=0,$O2114&lt;&gt;"可"),"警告",""))</f>
        <v/>
      </c>
      <c r="S2114" s="4">
        <f>IF(COUNT($M2114:$N2114)=0,0,IF(IF($N2114&lt;&gt;"",$N2114,$M2114)&gt;=スコアリング基準!$B$20,スコアリング基準!$C$20,IF(IF($N2114&lt;&gt;"",$N2114,$M2114)&gt;=スコアリング基準!$B$21,スコアリング基準!$C$21,IF(IF($N2114&lt;&gt;"",$N2114,$M2114)&gt;0,スコアリング基準!$C$22,0))))</f>
        <v/>
      </c>
      <c r="T2114" s="4">
        <f>IF($O2114="可",スコアリング基準!$C$23,0)</f>
        <v/>
      </c>
      <c r="U2114" s="4">
        <f>IF(OR(COUNT($K2114:$L2114)&lt;2,$K2114=0),0,IF(ABS($L2114)/$K2114&lt;=スコアリング基準!$B$24,スコアリング基準!$C$24,IF(ABS($L2114)/$K2114&lt;=スコアリング基準!$B$25,スコアリング基準!$C$25,IF(ABS($L2114)/$K2114&lt;=スコアリング基準!$B$26,スコアリング基準!$C$26,0))))</f>
        <v/>
      </c>
      <c r="V2114" s="4">
        <f>IF($P2114="なし",スコアリング基準!$C$27,0)</f>
        <v/>
      </c>
      <c r="W2114" s="4">
        <f>IF($F2114="",0,IF(ISNUMBER($F2114),IF($F2114&lt;=スコアリング基準!$B$28,スコアリング基準!$C$28,スコアリング基準!$C$29),0))</f>
        <v/>
      </c>
      <c r="X2114" s="4">
        <f>IFERROR(VLOOKUP($B2114,スコアリング基準!$A$36:$B$46,2,FALSE),0)</f>
        <v/>
      </c>
      <c r="Y2114" s="4">
        <f>SUM($S2114:$X2114)</f>
        <v/>
      </c>
      <c r="Z2114" s="4">
        <f>IF(COUNT($M2114:$N2114)=0,"データ無",IF($Y2114&gt;=スコアリング基準!$B$30,"S",IF($Y2114&gt;=スコアリング基準!$B$31,"A",IF($Y2114&gt;=スコアリング基準!$B$32,"B","C"))))</f>
        <v/>
      </c>
      <c r="AA2114">
        <f>IFERROR(INDEX(実績DB!$I$3:$I$104,MATCH($B2114&amp;$C2114,実績DB!$J$3:$J$104,0)),"")</f>
        <v/>
      </c>
    </row>
    <row r="2115">
      <c r="A2115" t="n">
        <v>2113</v>
      </c>
      <c r="B2115" t="inlineStr">
        <is>
          <t>東京</t>
        </is>
      </c>
      <c r="C2115" t="inlineStr">
        <is>
          <t>上大崎変電所</t>
        </is>
      </c>
      <c r="D2115" t="inlineStr">
        <is>
          <t>東京都</t>
        </is>
      </c>
      <c r="G2115" s="3" t="n">
        <v>35.633612</v>
      </c>
      <c r="H2115" s="3" t="n">
        <v>139.71981</v>
      </c>
      <c r="I2115" t="inlineStr">
        <is>
          <t>Google Places(名称一致)</t>
        </is>
      </c>
      <c r="J2115" t="n">
        <v>57</v>
      </c>
      <c r="K2115" t="n">
        <v>59</v>
      </c>
      <c r="L2115" t="n">
        <v>-40</v>
      </c>
      <c r="M2115" t="n">
        <v>19</v>
      </c>
      <c r="N2115" t="n">
        <v>0</v>
      </c>
      <c r="O2115" t="inlineStr">
        <is>
          <t>不可 #3</t>
        </is>
      </c>
      <c r="P2115" t="inlineStr">
        <is>
          <t>有り</t>
        </is>
      </c>
      <c r="R2115" s="4">
        <f>IF(COUNT($M2115:$N2115)=0,"",IF(AND(IF($N2115&lt;&gt;"",$N2115,$M2115)&lt;=0,$O2115&lt;&gt;"可"),"警告",""))</f>
        <v/>
      </c>
      <c r="S2115" s="4">
        <f>IF(COUNT($M2115:$N2115)=0,0,IF(IF($N2115&lt;&gt;"",$N2115,$M2115)&gt;=スコアリング基準!$B$20,スコアリング基準!$C$20,IF(IF($N2115&lt;&gt;"",$N2115,$M2115)&gt;=スコアリング基準!$B$21,スコアリング基準!$C$21,IF(IF($N2115&lt;&gt;"",$N2115,$M2115)&gt;0,スコアリング基準!$C$22,0))))</f>
        <v/>
      </c>
      <c r="T2115" s="4">
        <f>IF($O2115="可",スコアリング基準!$C$23,0)</f>
        <v/>
      </c>
      <c r="U2115" s="4">
        <f>IF(OR(COUNT($K2115:$L2115)&lt;2,$K2115=0),0,IF(ABS($L2115)/$K2115&lt;=スコアリング基準!$B$24,スコアリング基準!$C$24,IF(ABS($L2115)/$K2115&lt;=スコアリング基準!$B$25,スコアリング基準!$C$25,IF(ABS($L2115)/$K2115&lt;=スコアリング基準!$B$26,スコアリング基準!$C$26,0))))</f>
        <v/>
      </c>
      <c r="V2115" s="4">
        <f>IF($P2115="なし",スコアリング基準!$C$27,0)</f>
        <v/>
      </c>
      <c r="W2115" s="4">
        <f>IF($F2115="",0,IF(ISNUMBER($F2115),IF($F2115&lt;=スコアリング基準!$B$28,スコアリング基準!$C$28,スコアリング基準!$C$29),0))</f>
        <v/>
      </c>
      <c r="X2115" s="4">
        <f>IFERROR(VLOOKUP($B2115,スコアリング基準!$A$36:$B$46,2,FALSE),0)</f>
        <v/>
      </c>
      <c r="Y2115" s="4">
        <f>SUM($S2115:$X2115)</f>
        <v/>
      </c>
      <c r="Z2115" s="4">
        <f>IF(COUNT($M2115:$N2115)=0,"データ無",IF($Y2115&gt;=スコアリング基準!$B$30,"S",IF($Y2115&gt;=スコアリング基準!$B$31,"A",IF($Y2115&gt;=スコアリング基準!$B$32,"B","C"))))</f>
        <v/>
      </c>
      <c r="AA2115">
        <f>IFERROR(INDEX(実績DB!$I$3:$I$104,MATCH($B2115&amp;$C2115,実績DB!$J$3:$J$104,0)),"")</f>
        <v/>
      </c>
    </row>
    <row r="2116">
      <c r="A2116" t="n">
        <v>2114</v>
      </c>
      <c r="B2116" t="inlineStr">
        <is>
          <t>東京</t>
        </is>
      </c>
      <c r="C2116" t="inlineStr">
        <is>
          <t>上広瀬変電所</t>
        </is>
      </c>
      <c r="D2116" t="inlineStr">
        <is>
          <t>埼玉県</t>
        </is>
      </c>
      <c r="G2116" s="3" t="n">
        <v>35.867498</v>
      </c>
      <c r="H2116" s="3" t="n">
        <v>139.384049</v>
      </c>
      <c r="I2116" t="inlineStr">
        <is>
          <t>Google Places(名称一致)</t>
        </is>
      </c>
      <c r="J2116" t="n">
        <v>38</v>
      </c>
      <c r="K2116" t="n">
        <v>39</v>
      </c>
      <c r="L2116" t="n">
        <v>-20</v>
      </c>
      <c r="M2116" t="n">
        <v>19</v>
      </c>
      <c r="N2116" t="n">
        <v>19</v>
      </c>
      <c r="O2116" t="inlineStr">
        <is>
          <t>不可 #3</t>
        </is>
      </c>
      <c r="P2116" t="inlineStr">
        <is>
          <t>なし</t>
        </is>
      </c>
      <c r="R2116" s="4">
        <f>IF(COUNT($M2116:$N2116)=0,"",IF(AND(IF($N2116&lt;&gt;"",$N2116,$M2116)&lt;=0,$O2116&lt;&gt;"可"),"警告",""))</f>
        <v/>
      </c>
      <c r="S2116" s="4">
        <f>IF(COUNT($M2116:$N2116)=0,0,IF(IF($N2116&lt;&gt;"",$N2116,$M2116)&gt;=スコアリング基準!$B$20,スコアリング基準!$C$20,IF(IF($N2116&lt;&gt;"",$N2116,$M2116)&gt;=スコアリング基準!$B$21,スコアリング基準!$C$21,IF(IF($N2116&lt;&gt;"",$N2116,$M2116)&gt;0,スコアリング基準!$C$22,0))))</f>
        <v/>
      </c>
      <c r="T2116" s="4">
        <f>IF($O2116="可",スコアリング基準!$C$23,0)</f>
        <v/>
      </c>
      <c r="U2116" s="4">
        <f>IF(OR(COUNT($K2116:$L2116)&lt;2,$K2116=0),0,IF(ABS($L2116)/$K2116&lt;=スコアリング基準!$B$24,スコアリング基準!$C$24,IF(ABS($L2116)/$K2116&lt;=スコアリング基準!$B$25,スコアリング基準!$C$25,IF(ABS($L2116)/$K2116&lt;=スコアリング基準!$B$26,スコアリング基準!$C$26,0))))</f>
        <v/>
      </c>
      <c r="V2116" s="4">
        <f>IF($P2116="なし",スコアリング基準!$C$27,0)</f>
        <v/>
      </c>
      <c r="W2116" s="4">
        <f>IF($F2116="",0,IF(ISNUMBER($F2116),IF($F2116&lt;=スコアリング基準!$B$28,スコアリング基準!$C$28,スコアリング基準!$C$29),0))</f>
        <v/>
      </c>
      <c r="X2116" s="4">
        <f>IFERROR(VLOOKUP($B2116,スコアリング基準!$A$36:$B$46,2,FALSE),0)</f>
        <v/>
      </c>
      <c r="Y2116" s="4">
        <f>SUM($S2116:$X2116)</f>
        <v/>
      </c>
      <c r="Z2116" s="4">
        <f>IF(COUNT($M2116:$N2116)=0,"データ無",IF($Y2116&gt;=スコアリング基準!$B$30,"S",IF($Y2116&gt;=スコアリング基準!$B$31,"A",IF($Y2116&gt;=スコアリング基準!$B$32,"B","C"))))</f>
        <v/>
      </c>
      <c r="AA2116">
        <f>IFERROR(INDEX(実績DB!$I$3:$I$104,MATCH($B2116&amp;$C2116,実績DB!$J$3:$J$104,0)),"")</f>
        <v/>
      </c>
    </row>
    <row r="2117">
      <c r="A2117" t="n">
        <v>2115</v>
      </c>
      <c r="B2117" t="inlineStr">
        <is>
          <t>東京</t>
        </is>
      </c>
      <c r="C2117" t="inlineStr">
        <is>
          <t>上柴変電所</t>
        </is>
      </c>
      <c r="D2117" t="inlineStr">
        <is>
          <t>埼玉県</t>
        </is>
      </c>
      <c r="G2117" s="3" t="n">
        <v>36.175312</v>
      </c>
      <c r="H2117" s="3" t="n">
        <v>139.293237</v>
      </c>
      <c r="I2117" t="inlineStr">
        <is>
          <t>Google Places(名称一致)</t>
        </is>
      </c>
      <c r="J2117" t="n">
        <v>57</v>
      </c>
      <c r="K2117" t="n">
        <v>59</v>
      </c>
      <c r="L2117" t="n">
        <v>-43</v>
      </c>
      <c r="M2117" t="n">
        <v>16</v>
      </c>
      <c r="N2117" t="n">
        <v>0</v>
      </c>
      <c r="O2117" t="inlineStr">
        <is>
          <t>不可 #3</t>
        </is>
      </c>
      <c r="P2117" t="inlineStr">
        <is>
          <t>有り</t>
        </is>
      </c>
      <c r="R2117" s="4">
        <f>IF(COUNT($M2117:$N2117)=0,"",IF(AND(IF($N2117&lt;&gt;"",$N2117,$M2117)&lt;=0,$O2117&lt;&gt;"可"),"警告",""))</f>
        <v/>
      </c>
      <c r="S2117" s="4">
        <f>IF(COUNT($M2117:$N2117)=0,0,IF(IF($N2117&lt;&gt;"",$N2117,$M2117)&gt;=スコアリング基準!$B$20,スコアリング基準!$C$20,IF(IF($N2117&lt;&gt;"",$N2117,$M2117)&gt;=スコアリング基準!$B$21,スコアリング基準!$C$21,IF(IF($N2117&lt;&gt;"",$N2117,$M2117)&gt;0,スコアリング基準!$C$22,0))))</f>
        <v/>
      </c>
      <c r="T2117" s="4">
        <f>IF($O2117="可",スコアリング基準!$C$23,0)</f>
        <v/>
      </c>
      <c r="U2117" s="4">
        <f>IF(OR(COUNT($K2117:$L2117)&lt;2,$K2117=0),0,IF(ABS($L2117)/$K2117&lt;=スコアリング基準!$B$24,スコアリング基準!$C$24,IF(ABS($L2117)/$K2117&lt;=スコアリング基準!$B$25,スコアリング基準!$C$25,IF(ABS($L2117)/$K2117&lt;=スコアリング基準!$B$26,スコアリング基準!$C$26,0))))</f>
        <v/>
      </c>
      <c r="V2117" s="4">
        <f>IF($P2117="なし",スコアリング基準!$C$27,0)</f>
        <v/>
      </c>
      <c r="W2117" s="4">
        <f>IF($F2117="",0,IF(ISNUMBER($F2117),IF($F2117&lt;=スコアリング基準!$B$28,スコアリング基準!$C$28,スコアリング基準!$C$29),0))</f>
        <v/>
      </c>
      <c r="X2117" s="4">
        <f>IFERROR(VLOOKUP($B2117,スコアリング基準!$A$36:$B$46,2,FALSE),0)</f>
        <v/>
      </c>
      <c r="Y2117" s="4">
        <f>SUM($S2117:$X2117)</f>
        <v/>
      </c>
      <c r="Z2117" s="4">
        <f>IF(COUNT($M2117:$N2117)=0,"データ無",IF($Y2117&gt;=スコアリング基準!$B$30,"S",IF($Y2117&gt;=スコアリング基準!$B$31,"A",IF($Y2117&gt;=スコアリング基準!$B$32,"B","C"))))</f>
        <v/>
      </c>
      <c r="AA2117">
        <f>IFERROR(INDEX(実績DB!$I$3:$I$104,MATCH($B2117&amp;$C2117,実績DB!$J$3:$J$104,0)),"")</f>
        <v/>
      </c>
    </row>
    <row r="2118">
      <c r="A2118" t="n">
        <v>2116</v>
      </c>
      <c r="B2118" t="inlineStr">
        <is>
          <t>東京</t>
        </is>
      </c>
      <c r="C2118" t="inlineStr">
        <is>
          <t>上永谷変電所</t>
        </is>
      </c>
      <c r="D2118" t="inlineStr">
        <is>
          <t>神奈川県</t>
        </is>
      </c>
      <c r="G2118" s="3" t="n">
        <v>35.409339</v>
      </c>
      <c r="H2118" s="3" t="n">
        <v>139.572983</v>
      </c>
      <c r="I2118" t="inlineStr">
        <is>
          <t>Google Places(名称一致)</t>
        </is>
      </c>
      <c r="J2118" t="n">
        <v>38</v>
      </c>
      <c r="K2118" t="n">
        <v>39</v>
      </c>
      <c r="L2118" t="n">
        <v>-20</v>
      </c>
      <c r="M2118" t="n">
        <v>19</v>
      </c>
      <c r="N2118" t="n">
        <v>0</v>
      </c>
      <c r="O2118" t="inlineStr">
        <is>
          <t>不可 #3</t>
        </is>
      </c>
      <c r="P2118" t="inlineStr">
        <is>
          <t>有り</t>
        </is>
      </c>
      <c r="R2118" s="4">
        <f>IF(COUNT($M2118:$N2118)=0,"",IF(AND(IF($N2118&lt;&gt;"",$N2118,$M2118)&lt;=0,$O2118&lt;&gt;"可"),"警告",""))</f>
        <v/>
      </c>
      <c r="S2118" s="4">
        <f>IF(COUNT($M2118:$N2118)=0,0,IF(IF($N2118&lt;&gt;"",$N2118,$M2118)&gt;=スコアリング基準!$B$20,スコアリング基準!$C$20,IF(IF($N2118&lt;&gt;"",$N2118,$M2118)&gt;=スコアリング基準!$B$21,スコアリング基準!$C$21,IF(IF($N2118&lt;&gt;"",$N2118,$M2118)&gt;0,スコアリング基準!$C$22,0))))</f>
        <v/>
      </c>
      <c r="T2118" s="4">
        <f>IF($O2118="可",スコアリング基準!$C$23,0)</f>
        <v/>
      </c>
      <c r="U2118" s="4">
        <f>IF(OR(COUNT($K2118:$L2118)&lt;2,$K2118=0),0,IF(ABS($L2118)/$K2118&lt;=スコアリング基準!$B$24,スコアリング基準!$C$24,IF(ABS($L2118)/$K2118&lt;=スコアリング基準!$B$25,スコアリング基準!$C$25,IF(ABS($L2118)/$K2118&lt;=スコアリング基準!$B$26,スコアリング基準!$C$26,0))))</f>
        <v/>
      </c>
      <c r="V2118" s="4">
        <f>IF($P2118="なし",スコアリング基準!$C$27,0)</f>
        <v/>
      </c>
      <c r="W2118" s="4">
        <f>IF($F2118="",0,IF(ISNUMBER($F2118),IF($F2118&lt;=スコアリング基準!$B$28,スコアリング基準!$C$28,スコアリング基準!$C$29),0))</f>
        <v/>
      </c>
      <c r="X2118" s="4">
        <f>IFERROR(VLOOKUP($B2118,スコアリング基準!$A$36:$B$46,2,FALSE),0)</f>
        <v/>
      </c>
      <c r="Y2118" s="4">
        <f>SUM($S2118:$X2118)</f>
        <v/>
      </c>
      <c r="Z2118" s="4">
        <f>IF(COUNT($M2118:$N2118)=0,"データ無",IF($Y2118&gt;=スコアリング基準!$B$30,"S",IF($Y2118&gt;=スコアリング基準!$B$31,"A",IF($Y2118&gt;=スコアリング基準!$B$32,"B","C"))))</f>
        <v/>
      </c>
      <c r="AA2118">
        <f>IFERROR(INDEX(実績DB!$I$3:$I$104,MATCH($B2118&amp;$C2118,実績DB!$J$3:$J$104,0)),"")</f>
        <v/>
      </c>
    </row>
    <row r="2119">
      <c r="A2119" t="n">
        <v>2117</v>
      </c>
      <c r="B2119" t="inlineStr">
        <is>
          <t>東京</t>
        </is>
      </c>
      <c r="C2119" t="inlineStr">
        <is>
          <t>上用賀変電所</t>
        </is>
      </c>
      <c r="D2119" t="inlineStr">
        <is>
          <t>東京都</t>
        </is>
      </c>
      <c r="G2119" s="3" t="n"/>
      <c r="H2119" s="3" t="n"/>
      <c r="I2119" t="inlineStr">
        <is>
          <t>未取得</t>
        </is>
      </c>
      <c r="J2119" t="n">
        <v>57</v>
      </c>
      <c r="K2119" t="n">
        <v>59</v>
      </c>
      <c r="L2119" t="n">
        <v>-30</v>
      </c>
      <c r="M2119" t="n">
        <v>29</v>
      </c>
      <c r="N2119" t="n">
        <v>0</v>
      </c>
      <c r="O2119" t="inlineStr">
        <is>
          <t>不可 #3</t>
        </is>
      </c>
      <c r="P2119" t="inlineStr">
        <is>
          <t>有り</t>
        </is>
      </c>
      <c r="R2119" s="4">
        <f>IF(COUNT($M2119:$N2119)=0,"",IF(AND(IF($N2119&lt;&gt;"",$N2119,$M2119)&lt;=0,$O2119&lt;&gt;"可"),"警告",""))</f>
        <v/>
      </c>
      <c r="S2119" s="4">
        <f>IF(COUNT($M2119:$N2119)=0,0,IF(IF($N2119&lt;&gt;"",$N2119,$M2119)&gt;=スコアリング基準!$B$20,スコアリング基準!$C$20,IF(IF($N2119&lt;&gt;"",$N2119,$M2119)&gt;=スコアリング基準!$B$21,スコアリング基準!$C$21,IF(IF($N2119&lt;&gt;"",$N2119,$M2119)&gt;0,スコアリング基準!$C$22,0))))</f>
        <v/>
      </c>
      <c r="T2119" s="4">
        <f>IF($O2119="可",スコアリング基準!$C$23,0)</f>
        <v/>
      </c>
      <c r="U2119" s="4">
        <f>IF(OR(COUNT($K2119:$L2119)&lt;2,$K2119=0),0,IF(ABS($L2119)/$K2119&lt;=スコアリング基準!$B$24,スコアリング基準!$C$24,IF(ABS($L2119)/$K2119&lt;=スコアリング基準!$B$25,スコアリング基準!$C$25,IF(ABS($L2119)/$K2119&lt;=スコアリング基準!$B$26,スコアリング基準!$C$26,0))))</f>
        <v/>
      </c>
      <c r="V2119" s="4">
        <f>IF($P2119="なし",スコアリング基準!$C$27,0)</f>
        <v/>
      </c>
      <c r="W2119" s="4">
        <f>IF($F2119="",0,IF(ISNUMBER($F2119),IF($F2119&lt;=スコアリング基準!$B$28,スコアリング基準!$C$28,スコアリング基準!$C$29),0))</f>
        <v/>
      </c>
      <c r="X2119" s="4">
        <f>IFERROR(VLOOKUP($B2119,スコアリング基準!$A$36:$B$46,2,FALSE),0)</f>
        <v/>
      </c>
      <c r="Y2119" s="4">
        <f>SUM($S2119:$X2119)</f>
        <v/>
      </c>
      <c r="Z2119" s="4">
        <f>IF(COUNT($M2119:$N2119)=0,"データ無",IF($Y2119&gt;=スコアリング基準!$B$30,"S",IF($Y2119&gt;=スコアリング基準!$B$31,"A",IF($Y2119&gt;=スコアリング基準!$B$32,"B","C"))))</f>
        <v/>
      </c>
      <c r="AA2119">
        <f>IFERROR(INDEX(実績DB!$I$3:$I$104,MATCH($B2119&amp;$C2119,実績DB!$J$3:$J$104,0)),"")</f>
        <v/>
      </c>
    </row>
    <row r="2120">
      <c r="A2120" t="n">
        <v>2118</v>
      </c>
      <c r="B2120" t="inlineStr">
        <is>
          <t>東京</t>
        </is>
      </c>
      <c r="C2120" t="inlineStr">
        <is>
          <t>上荻変電所</t>
        </is>
      </c>
      <c r="D2120" t="inlineStr">
        <is>
          <t>東京都</t>
        </is>
      </c>
      <c r="G2120" s="3" t="n"/>
      <c r="H2120" s="3" t="n"/>
      <c r="I2120" t="inlineStr">
        <is>
          <t>未取得</t>
        </is>
      </c>
      <c r="J2120" t="n">
        <v>57</v>
      </c>
      <c r="K2120" t="n">
        <v>59</v>
      </c>
      <c r="L2120" t="n">
        <v>-40</v>
      </c>
      <c r="M2120" t="n">
        <v>19</v>
      </c>
      <c r="N2120" t="n">
        <v>19</v>
      </c>
      <c r="O2120" t="inlineStr">
        <is>
          <t>不可 #3</t>
        </is>
      </c>
      <c r="P2120" t="inlineStr">
        <is>
          <t>なし</t>
        </is>
      </c>
      <c r="R2120" s="4">
        <f>IF(COUNT($M2120:$N2120)=0,"",IF(AND(IF($N2120&lt;&gt;"",$N2120,$M2120)&lt;=0,$O2120&lt;&gt;"可"),"警告",""))</f>
        <v/>
      </c>
      <c r="S2120" s="4">
        <f>IF(COUNT($M2120:$N2120)=0,0,IF(IF($N2120&lt;&gt;"",$N2120,$M2120)&gt;=スコアリング基準!$B$20,スコアリング基準!$C$20,IF(IF($N2120&lt;&gt;"",$N2120,$M2120)&gt;=スコアリング基準!$B$21,スコアリング基準!$C$21,IF(IF($N2120&lt;&gt;"",$N2120,$M2120)&gt;0,スコアリング基準!$C$22,0))))</f>
        <v/>
      </c>
      <c r="T2120" s="4">
        <f>IF($O2120="可",スコアリング基準!$C$23,0)</f>
        <v/>
      </c>
      <c r="U2120" s="4">
        <f>IF(OR(COUNT($K2120:$L2120)&lt;2,$K2120=0),0,IF(ABS($L2120)/$K2120&lt;=スコアリング基準!$B$24,スコアリング基準!$C$24,IF(ABS($L2120)/$K2120&lt;=スコアリング基準!$B$25,スコアリング基準!$C$25,IF(ABS($L2120)/$K2120&lt;=スコアリング基準!$B$26,スコアリング基準!$C$26,0))))</f>
        <v/>
      </c>
      <c r="V2120" s="4">
        <f>IF($P2120="なし",スコアリング基準!$C$27,0)</f>
        <v/>
      </c>
      <c r="W2120" s="4">
        <f>IF($F2120="",0,IF(ISNUMBER($F2120),IF($F2120&lt;=スコアリング基準!$B$28,スコアリング基準!$C$28,スコアリング基準!$C$29),0))</f>
        <v/>
      </c>
      <c r="X2120" s="4">
        <f>IFERROR(VLOOKUP($B2120,スコアリング基準!$A$36:$B$46,2,FALSE),0)</f>
        <v/>
      </c>
      <c r="Y2120" s="4">
        <f>SUM($S2120:$X2120)</f>
        <v/>
      </c>
      <c r="Z2120" s="4">
        <f>IF(COUNT($M2120:$N2120)=0,"データ無",IF($Y2120&gt;=スコアリング基準!$B$30,"S",IF($Y2120&gt;=スコアリング基準!$B$31,"A",IF($Y2120&gt;=スコアリング基準!$B$32,"B","C"))))</f>
        <v/>
      </c>
      <c r="AA2120">
        <f>IFERROR(INDEX(実績DB!$I$3:$I$104,MATCH($B2120&amp;$C2120,実績DB!$J$3:$J$104,0)),"")</f>
        <v/>
      </c>
    </row>
    <row r="2121">
      <c r="A2121" t="n">
        <v>2119</v>
      </c>
      <c r="B2121" t="inlineStr">
        <is>
          <t>東京</t>
        </is>
      </c>
      <c r="C2121" t="inlineStr">
        <is>
          <t>上通変電所</t>
        </is>
      </c>
      <c r="D2121" t="inlineStr">
        <is>
          <t>東京都</t>
        </is>
      </c>
      <c r="G2121" s="3" t="n">
        <v>35.65924</v>
      </c>
      <c r="H2121" s="3" t="n">
        <v>139.697747</v>
      </c>
      <c r="I2121" t="inlineStr">
        <is>
          <t>Google Places(名称一致)</t>
        </is>
      </c>
      <c r="J2121" t="n">
        <v>47</v>
      </c>
      <c r="K2121" t="n">
        <v>49</v>
      </c>
      <c r="L2121" t="n">
        <v>-35</v>
      </c>
      <c r="M2121" t="n">
        <v>14</v>
      </c>
      <c r="N2121" t="n">
        <v>0</v>
      </c>
      <c r="O2121" t="inlineStr">
        <is>
          <t>不可 #3</t>
        </is>
      </c>
      <c r="P2121" t="inlineStr">
        <is>
          <t>有り</t>
        </is>
      </c>
      <c r="R2121" s="4">
        <f>IF(COUNT($M2121:$N2121)=0,"",IF(AND(IF($N2121&lt;&gt;"",$N2121,$M2121)&lt;=0,$O2121&lt;&gt;"可"),"警告",""))</f>
        <v/>
      </c>
      <c r="S2121" s="4">
        <f>IF(COUNT($M2121:$N2121)=0,0,IF(IF($N2121&lt;&gt;"",$N2121,$M2121)&gt;=スコアリング基準!$B$20,スコアリング基準!$C$20,IF(IF($N2121&lt;&gt;"",$N2121,$M2121)&gt;=スコアリング基準!$B$21,スコアリング基準!$C$21,IF(IF($N2121&lt;&gt;"",$N2121,$M2121)&gt;0,スコアリング基準!$C$22,0))))</f>
        <v/>
      </c>
      <c r="T2121" s="4">
        <f>IF($O2121="可",スコアリング基準!$C$23,0)</f>
        <v/>
      </c>
      <c r="U2121" s="4">
        <f>IF(OR(COUNT($K2121:$L2121)&lt;2,$K2121=0),0,IF(ABS($L2121)/$K2121&lt;=スコアリング基準!$B$24,スコアリング基準!$C$24,IF(ABS($L2121)/$K2121&lt;=スコアリング基準!$B$25,スコアリング基準!$C$25,IF(ABS($L2121)/$K2121&lt;=スコアリング基準!$B$26,スコアリング基準!$C$26,0))))</f>
        <v/>
      </c>
      <c r="V2121" s="4">
        <f>IF($P2121="なし",スコアリング基準!$C$27,0)</f>
        <v/>
      </c>
      <c r="W2121" s="4">
        <f>IF($F2121="",0,IF(ISNUMBER($F2121),IF($F2121&lt;=スコアリング基準!$B$28,スコアリング基準!$C$28,スコアリング基準!$C$29),0))</f>
        <v/>
      </c>
      <c r="X2121" s="4">
        <f>IFERROR(VLOOKUP($B2121,スコアリング基準!$A$36:$B$46,2,FALSE),0)</f>
        <v/>
      </c>
      <c r="Y2121" s="4">
        <f>SUM($S2121:$X2121)</f>
        <v/>
      </c>
      <c r="Z2121" s="4">
        <f>IF(COUNT($M2121:$N2121)=0,"データ無",IF($Y2121&gt;=スコアリング基準!$B$30,"S",IF($Y2121&gt;=スコアリング基準!$B$31,"A",IF($Y2121&gt;=スコアリング基準!$B$32,"B","C"))))</f>
        <v/>
      </c>
      <c r="AA2121">
        <f>IFERROR(INDEX(実績DB!$I$3:$I$104,MATCH($B2121&amp;$C2121,実績DB!$J$3:$J$104,0)),"")</f>
        <v/>
      </c>
    </row>
    <row r="2122">
      <c r="A2122" t="n">
        <v>2120</v>
      </c>
      <c r="B2122" t="inlineStr">
        <is>
          <t>東京</t>
        </is>
      </c>
      <c r="C2122" t="inlineStr">
        <is>
          <t>上野村変電所</t>
        </is>
      </c>
      <c r="D2122" t="inlineStr">
        <is>
          <t>群馬県</t>
        </is>
      </c>
      <c r="G2122" s="3" t="n">
        <v>36.078606</v>
      </c>
      <c r="H2122" s="3" t="n">
        <v>138.793612</v>
      </c>
      <c r="I2122" t="inlineStr">
        <is>
          <t>Google Places(名称一致)</t>
        </is>
      </c>
      <c r="J2122" t="n">
        <v>14</v>
      </c>
      <c r="K2122" t="n">
        <v>14</v>
      </c>
      <c r="L2122" t="n">
        <v>0</v>
      </c>
      <c r="M2122" t="n">
        <v>14</v>
      </c>
      <c r="N2122" t="n">
        <v>0</v>
      </c>
      <c r="O2122" t="inlineStr">
        <is>
          <t>不可 #3</t>
        </is>
      </c>
      <c r="P2122" t="inlineStr">
        <is>
          <t>有り</t>
        </is>
      </c>
      <c r="R2122" s="4">
        <f>IF(COUNT($M2122:$N2122)=0,"",IF(AND(IF($N2122&lt;&gt;"",$N2122,$M2122)&lt;=0,$O2122&lt;&gt;"可"),"警告",""))</f>
        <v/>
      </c>
      <c r="S2122" s="4">
        <f>IF(COUNT($M2122:$N2122)=0,0,IF(IF($N2122&lt;&gt;"",$N2122,$M2122)&gt;=スコアリング基準!$B$20,スコアリング基準!$C$20,IF(IF($N2122&lt;&gt;"",$N2122,$M2122)&gt;=スコアリング基準!$B$21,スコアリング基準!$C$21,IF(IF($N2122&lt;&gt;"",$N2122,$M2122)&gt;0,スコアリング基準!$C$22,0))))</f>
        <v/>
      </c>
      <c r="T2122" s="4">
        <f>IF($O2122="可",スコアリング基準!$C$23,0)</f>
        <v/>
      </c>
      <c r="U2122" s="4">
        <f>IF(OR(COUNT($K2122:$L2122)&lt;2,$K2122=0),0,IF(ABS($L2122)/$K2122&lt;=スコアリング基準!$B$24,スコアリング基準!$C$24,IF(ABS($L2122)/$K2122&lt;=スコアリング基準!$B$25,スコアリング基準!$C$25,IF(ABS($L2122)/$K2122&lt;=スコアリング基準!$B$26,スコアリング基準!$C$26,0))))</f>
        <v/>
      </c>
      <c r="V2122" s="4">
        <f>IF($P2122="なし",スコアリング基準!$C$27,0)</f>
        <v/>
      </c>
      <c r="W2122" s="4">
        <f>IF($F2122="",0,IF(ISNUMBER($F2122),IF($F2122&lt;=スコアリング基準!$B$28,スコアリング基準!$C$28,スコアリング基準!$C$29),0))</f>
        <v/>
      </c>
      <c r="X2122" s="4">
        <f>IFERROR(VLOOKUP($B2122,スコアリング基準!$A$36:$B$46,2,FALSE),0)</f>
        <v/>
      </c>
      <c r="Y2122" s="4">
        <f>SUM($S2122:$X2122)</f>
        <v/>
      </c>
      <c r="Z2122" s="4">
        <f>IF(COUNT($M2122:$N2122)=0,"データ無",IF($Y2122&gt;=スコアリング基準!$B$30,"S",IF($Y2122&gt;=スコアリング基準!$B$31,"A",IF($Y2122&gt;=スコアリング基準!$B$32,"B","C"))))</f>
        <v/>
      </c>
      <c r="AA2122">
        <f>IFERROR(INDEX(実績DB!$I$3:$I$104,MATCH($B2122&amp;$C2122,実績DB!$J$3:$J$104,0)),"")</f>
        <v/>
      </c>
    </row>
    <row r="2123">
      <c r="A2123" t="n">
        <v>2121</v>
      </c>
      <c r="B2123" t="inlineStr">
        <is>
          <t>東京</t>
        </is>
      </c>
      <c r="C2123" t="inlineStr">
        <is>
          <t>上高田変電所</t>
        </is>
      </c>
      <c r="D2123" t="inlineStr">
        <is>
          <t>東京都</t>
        </is>
      </c>
      <c r="G2123" s="3" t="n">
        <v>35.715936</v>
      </c>
      <c r="H2123" s="3" t="n">
        <v>139.678516</v>
      </c>
      <c r="I2123" t="inlineStr">
        <is>
          <t>Google Places(名称一致)</t>
        </is>
      </c>
      <c r="J2123" t="n">
        <v>57</v>
      </c>
      <c r="K2123" t="n">
        <v>59</v>
      </c>
      <c r="L2123" t="n">
        <v>-40</v>
      </c>
      <c r="M2123" t="n">
        <v>19</v>
      </c>
      <c r="N2123" t="n">
        <v>19</v>
      </c>
      <c r="O2123" t="inlineStr">
        <is>
          <t>不可 #3</t>
        </is>
      </c>
      <c r="P2123" t="inlineStr">
        <is>
          <t>なし</t>
        </is>
      </c>
      <c r="R2123" s="4">
        <f>IF(COUNT($M2123:$N2123)=0,"",IF(AND(IF($N2123&lt;&gt;"",$N2123,$M2123)&lt;=0,$O2123&lt;&gt;"可"),"警告",""))</f>
        <v/>
      </c>
      <c r="S2123" s="4">
        <f>IF(COUNT($M2123:$N2123)=0,0,IF(IF($N2123&lt;&gt;"",$N2123,$M2123)&gt;=スコアリング基準!$B$20,スコアリング基準!$C$20,IF(IF($N2123&lt;&gt;"",$N2123,$M2123)&gt;=スコアリング基準!$B$21,スコアリング基準!$C$21,IF(IF($N2123&lt;&gt;"",$N2123,$M2123)&gt;0,スコアリング基準!$C$22,0))))</f>
        <v/>
      </c>
      <c r="T2123" s="4">
        <f>IF($O2123="可",スコアリング基準!$C$23,0)</f>
        <v/>
      </c>
      <c r="U2123" s="4">
        <f>IF(OR(COUNT($K2123:$L2123)&lt;2,$K2123=0),0,IF(ABS($L2123)/$K2123&lt;=スコアリング基準!$B$24,スコアリング基準!$C$24,IF(ABS($L2123)/$K2123&lt;=スコアリング基準!$B$25,スコアリング基準!$C$25,IF(ABS($L2123)/$K2123&lt;=スコアリング基準!$B$26,スコアリング基準!$C$26,0))))</f>
        <v/>
      </c>
      <c r="V2123" s="4">
        <f>IF($P2123="なし",スコアリング基準!$C$27,0)</f>
        <v/>
      </c>
      <c r="W2123" s="4">
        <f>IF($F2123="",0,IF(ISNUMBER($F2123),IF($F2123&lt;=スコアリング基準!$B$28,スコアリング基準!$C$28,スコアリング基準!$C$29),0))</f>
        <v/>
      </c>
      <c r="X2123" s="4">
        <f>IFERROR(VLOOKUP($B2123,スコアリング基準!$A$36:$B$46,2,FALSE),0)</f>
        <v/>
      </c>
      <c r="Y2123" s="4">
        <f>SUM($S2123:$X2123)</f>
        <v/>
      </c>
      <c r="Z2123" s="4">
        <f>IF(COUNT($M2123:$N2123)=0,"データ無",IF($Y2123&gt;=スコアリング基準!$B$30,"S",IF($Y2123&gt;=スコアリング基準!$B$31,"A",IF($Y2123&gt;=スコアリング基準!$B$32,"B","C"))))</f>
        <v/>
      </c>
      <c r="AA2123">
        <f>IFERROR(INDEX(実績DB!$I$3:$I$104,MATCH($B2123&amp;$C2123,実績DB!$J$3:$J$104,0)),"")</f>
        <v/>
      </c>
    </row>
    <row r="2124">
      <c r="A2124" t="n">
        <v>2122</v>
      </c>
      <c r="B2124" t="inlineStr">
        <is>
          <t>東京</t>
        </is>
      </c>
      <c r="C2124" t="inlineStr">
        <is>
          <t>下丸子変電所</t>
        </is>
      </c>
      <c r="D2124" t="inlineStr">
        <is>
          <t>東京都</t>
        </is>
      </c>
      <c r="G2124" s="3" t="n">
        <v>35.572066</v>
      </c>
      <c r="H2124" s="3" t="n">
        <v>139.68134</v>
      </c>
      <c r="I2124" t="inlineStr">
        <is>
          <t>Google Places(名称一致)</t>
        </is>
      </c>
      <c r="J2124" t="n">
        <v>38</v>
      </c>
      <c r="K2124" t="n">
        <v>39</v>
      </c>
      <c r="L2124" t="n">
        <v>-20</v>
      </c>
      <c r="M2124" t="n">
        <v>19</v>
      </c>
      <c r="N2124" t="n">
        <v>0</v>
      </c>
      <c r="O2124" t="inlineStr">
        <is>
          <t>不可 #3</t>
        </is>
      </c>
      <c r="P2124" t="inlineStr">
        <is>
          <t>有り</t>
        </is>
      </c>
      <c r="R2124" s="4">
        <f>IF(COUNT($M2124:$N2124)=0,"",IF(AND(IF($N2124&lt;&gt;"",$N2124,$M2124)&lt;=0,$O2124&lt;&gt;"可"),"警告",""))</f>
        <v/>
      </c>
      <c r="S2124" s="4">
        <f>IF(COUNT($M2124:$N2124)=0,0,IF(IF($N2124&lt;&gt;"",$N2124,$M2124)&gt;=スコアリング基準!$B$20,スコアリング基準!$C$20,IF(IF($N2124&lt;&gt;"",$N2124,$M2124)&gt;=スコアリング基準!$B$21,スコアリング基準!$C$21,IF(IF($N2124&lt;&gt;"",$N2124,$M2124)&gt;0,スコアリング基準!$C$22,0))))</f>
        <v/>
      </c>
      <c r="T2124" s="4">
        <f>IF($O2124="可",スコアリング基準!$C$23,0)</f>
        <v/>
      </c>
      <c r="U2124" s="4">
        <f>IF(OR(COUNT($K2124:$L2124)&lt;2,$K2124=0),0,IF(ABS($L2124)/$K2124&lt;=スコアリング基準!$B$24,スコアリング基準!$C$24,IF(ABS($L2124)/$K2124&lt;=スコアリング基準!$B$25,スコアリング基準!$C$25,IF(ABS($L2124)/$K2124&lt;=スコアリング基準!$B$26,スコアリング基準!$C$26,0))))</f>
        <v/>
      </c>
      <c r="V2124" s="4">
        <f>IF($P2124="なし",スコアリング基準!$C$27,0)</f>
        <v/>
      </c>
      <c r="W2124" s="4">
        <f>IF($F2124="",0,IF(ISNUMBER($F2124),IF($F2124&lt;=スコアリング基準!$B$28,スコアリング基準!$C$28,スコアリング基準!$C$29),0))</f>
        <v/>
      </c>
      <c r="X2124" s="4">
        <f>IFERROR(VLOOKUP($B2124,スコアリング基準!$A$36:$B$46,2,FALSE),0)</f>
        <v/>
      </c>
      <c r="Y2124" s="4">
        <f>SUM($S2124:$X2124)</f>
        <v/>
      </c>
      <c r="Z2124" s="4">
        <f>IF(COUNT($M2124:$N2124)=0,"データ無",IF($Y2124&gt;=スコアリング基準!$B$30,"S",IF($Y2124&gt;=スコアリング基準!$B$31,"A",IF($Y2124&gt;=スコアリング基準!$B$32,"B","C"))))</f>
        <v/>
      </c>
      <c r="AA2124">
        <f>IFERROR(INDEX(実績DB!$I$3:$I$104,MATCH($B2124&amp;$C2124,実績DB!$J$3:$J$104,0)),"")</f>
        <v/>
      </c>
    </row>
    <row r="2125">
      <c r="A2125" t="n">
        <v>2123</v>
      </c>
      <c r="B2125" t="inlineStr">
        <is>
          <t>東京</t>
        </is>
      </c>
      <c r="C2125" t="inlineStr">
        <is>
          <t>下久保変電所</t>
        </is>
      </c>
      <c r="D2125" t="inlineStr">
        <is>
          <t>群馬県</t>
        </is>
      </c>
      <c r="G2125" s="3" t="n">
        <v>36.134639</v>
      </c>
      <c r="H2125" s="3" t="n">
        <v>139.02374</v>
      </c>
      <c r="I2125" t="inlineStr">
        <is>
          <t>Google Places(名称一致)</t>
        </is>
      </c>
      <c r="J2125" t="n">
        <v>19</v>
      </c>
      <c r="K2125" t="n">
        <v>19</v>
      </c>
      <c r="L2125" t="n">
        <v>-13</v>
      </c>
      <c r="M2125" t="n">
        <v>6</v>
      </c>
      <c r="N2125" t="n">
        <v>0</v>
      </c>
      <c r="O2125" t="inlineStr">
        <is>
          <t>不可 #3</t>
        </is>
      </c>
      <c r="P2125" t="inlineStr">
        <is>
          <t>有り</t>
        </is>
      </c>
      <c r="R2125" s="4">
        <f>IF(COUNT($M2125:$N2125)=0,"",IF(AND(IF($N2125&lt;&gt;"",$N2125,$M2125)&lt;=0,$O2125&lt;&gt;"可"),"警告",""))</f>
        <v/>
      </c>
      <c r="S2125" s="4">
        <f>IF(COUNT($M2125:$N2125)=0,0,IF(IF($N2125&lt;&gt;"",$N2125,$M2125)&gt;=スコアリング基準!$B$20,スコアリング基準!$C$20,IF(IF($N2125&lt;&gt;"",$N2125,$M2125)&gt;=スコアリング基準!$B$21,スコアリング基準!$C$21,IF(IF($N2125&lt;&gt;"",$N2125,$M2125)&gt;0,スコアリング基準!$C$22,0))))</f>
        <v/>
      </c>
      <c r="T2125" s="4">
        <f>IF($O2125="可",スコアリング基準!$C$23,0)</f>
        <v/>
      </c>
      <c r="U2125" s="4">
        <f>IF(OR(COUNT($K2125:$L2125)&lt;2,$K2125=0),0,IF(ABS($L2125)/$K2125&lt;=スコアリング基準!$B$24,スコアリング基準!$C$24,IF(ABS($L2125)/$K2125&lt;=スコアリング基準!$B$25,スコアリング基準!$C$25,IF(ABS($L2125)/$K2125&lt;=スコアリング基準!$B$26,スコアリング基準!$C$26,0))))</f>
        <v/>
      </c>
      <c r="V2125" s="4">
        <f>IF($P2125="なし",スコアリング基準!$C$27,0)</f>
        <v/>
      </c>
      <c r="W2125" s="4">
        <f>IF($F2125="",0,IF(ISNUMBER($F2125),IF($F2125&lt;=スコアリング基準!$B$28,スコアリング基準!$C$28,スコアリング基準!$C$29),0))</f>
        <v/>
      </c>
      <c r="X2125" s="4">
        <f>IFERROR(VLOOKUP($B2125,スコアリング基準!$A$36:$B$46,2,FALSE),0)</f>
        <v/>
      </c>
      <c r="Y2125" s="4">
        <f>SUM($S2125:$X2125)</f>
        <v/>
      </c>
      <c r="Z2125" s="4">
        <f>IF(COUNT($M2125:$N2125)=0,"データ無",IF($Y2125&gt;=スコアリング基準!$B$30,"S",IF($Y2125&gt;=スコアリング基準!$B$31,"A",IF($Y2125&gt;=スコアリング基準!$B$32,"B","C"))))</f>
        <v/>
      </c>
      <c r="AA2125">
        <f>IFERROR(INDEX(実績DB!$I$3:$I$104,MATCH($B2125&amp;$C2125,実績DB!$J$3:$J$104,0)),"")</f>
        <v/>
      </c>
    </row>
    <row r="2126">
      <c r="A2126" t="n">
        <v>2124</v>
      </c>
      <c r="B2126" t="inlineStr">
        <is>
          <t>東京</t>
        </is>
      </c>
      <c r="C2126" t="inlineStr">
        <is>
          <t>下井草変電所</t>
        </is>
      </c>
      <c r="D2126" t="inlineStr">
        <is>
          <t>東京都</t>
        </is>
      </c>
      <c r="G2126" s="3" t="n">
        <v>35.718026</v>
      </c>
      <c r="H2126" s="3" t="n">
        <v>139.628268</v>
      </c>
      <c r="I2126" t="inlineStr">
        <is>
          <t>Google Places(名称一致)</t>
        </is>
      </c>
      <c r="J2126" t="n">
        <v>38</v>
      </c>
      <c r="K2126" t="n">
        <v>39</v>
      </c>
      <c r="L2126" t="n">
        <v>-20</v>
      </c>
      <c r="M2126" t="n">
        <v>19</v>
      </c>
      <c r="N2126" t="n">
        <v>19</v>
      </c>
      <c r="O2126" t="inlineStr">
        <is>
          <t>不可 #3</t>
        </is>
      </c>
      <c r="P2126" t="inlineStr">
        <is>
          <t>なし</t>
        </is>
      </c>
      <c r="R2126" s="4">
        <f>IF(COUNT($M2126:$N2126)=0,"",IF(AND(IF($N2126&lt;&gt;"",$N2126,$M2126)&lt;=0,$O2126&lt;&gt;"可"),"警告",""))</f>
        <v/>
      </c>
      <c r="S2126" s="4">
        <f>IF(COUNT($M2126:$N2126)=0,0,IF(IF($N2126&lt;&gt;"",$N2126,$M2126)&gt;=スコアリング基準!$B$20,スコアリング基準!$C$20,IF(IF($N2126&lt;&gt;"",$N2126,$M2126)&gt;=スコアリング基準!$B$21,スコアリング基準!$C$21,IF(IF($N2126&lt;&gt;"",$N2126,$M2126)&gt;0,スコアリング基準!$C$22,0))))</f>
        <v/>
      </c>
      <c r="T2126" s="4">
        <f>IF($O2126="可",スコアリング基準!$C$23,0)</f>
        <v/>
      </c>
      <c r="U2126" s="4">
        <f>IF(OR(COUNT($K2126:$L2126)&lt;2,$K2126=0),0,IF(ABS($L2126)/$K2126&lt;=スコアリング基準!$B$24,スコアリング基準!$C$24,IF(ABS($L2126)/$K2126&lt;=スコアリング基準!$B$25,スコアリング基準!$C$25,IF(ABS($L2126)/$K2126&lt;=スコアリング基準!$B$26,スコアリング基準!$C$26,0))))</f>
        <v/>
      </c>
      <c r="V2126" s="4">
        <f>IF($P2126="なし",スコアリング基準!$C$27,0)</f>
        <v/>
      </c>
      <c r="W2126" s="4">
        <f>IF($F2126="",0,IF(ISNUMBER($F2126),IF($F2126&lt;=スコアリング基準!$B$28,スコアリング基準!$C$28,スコアリング基準!$C$29),0))</f>
        <v/>
      </c>
      <c r="X2126" s="4">
        <f>IFERROR(VLOOKUP($B2126,スコアリング基準!$A$36:$B$46,2,FALSE),0)</f>
        <v/>
      </c>
      <c r="Y2126" s="4">
        <f>SUM($S2126:$X2126)</f>
        <v/>
      </c>
      <c r="Z2126" s="4">
        <f>IF(COUNT($M2126:$N2126)=0,"データ無",IF($Y2126&gt;=スコアリング基準!$B$30,"S",IF($Y2126&gt;=スコアリング基準!$B$31,"A",IF($Y2126&gt;=スコアリング基準!$B$32,"B","C"))))</f>
        <v/>
      </c>
      <c r="AA2126">
        <f>IFERROR(INDEX(実績DB!$I$3:$I$104,MATCH($B2126&amp;$C2126,実績DB!$J$3:$J$104,0)),"")</f>
        <v/>
      </c>
    </row>
    <row r="2127">
      <c r="A2127" t="n">
        <v>2125</v>
      </c>
      <c r="B2127" t="inlineStr">
        <is>
          <t>東京</t>
        </is>
      </c>
      <c r="C2127" t="inlineStr">
        <is>
          <t>下十条変電所</t>
        </is>
      </c>
      <c r="D2127" t="inlineStr">
        <is>
          <t>東京都</t>
        </is>
      </c>
      <c r="G2127" s="3" t="n">
        <v>35.755762</v>
      </c>
      <c r="H2127" s="3" t="n">
        <v>139.730475</v>
      </c>
      <c r="I2127" t="inlineStr">
        <is>
          <t>OSM実測(名称一致)</t>
        </is>
      </c>
      <c r="J2127" t="n">
        <v>38</v>
      </c>
      <c r="K2127" t="n">
        <v>39</v>
      </c>
      <c r="L2127" t="n">
        <v>-30</v>
      </c>
      <c r="M2127" t="n">
        <v>9</v>
      </c>
      <c r="N2127" t="n">
        <v>0</v>
      </c>
      <c r="O2127" t="inlineStr">
        <is>
          <t>不可 #3</t>
        </is>
      </c>
      <c r="P2127" t="inlineStr">
        <is>
          <t>有り</t>
        </is>
      </c>
      <c r="R2127" s="4">
        <f>IF(COUNT($M2127:$N2127)=0,"",IF(AND(IF($N2127&lt;&gt;"",$N2127,$M2127)&lt;=0,$O2127&lt;&gt;"可"),"警告",""))</f>
        <v/>
      </c>
      <c r="S2127" s="4">
        <f>IF(COUNT($M2127:$N2127)=0,0,IF(IF($N2127&lt;&gt;"",$N2127,$M2127)&gt;=スコアリング基準!$B$20,スコアリング基準!$C$20,IF(IF($N2127&lt;&gt;"",$N2127,$M2127)&gt;=スコアリング基準!$B$21,スコアリング基準!$C$21,IF(IF($N2127&lt;&gt;"",$N2127,$M2127)&gt;0,スコアリング基準!$C$22,0))))</f>
        <v/>
      </c>
      <c r="T2127" s="4">
        <f>IF($O2127="可",スコアリング基準!$C$23,0)</f>
        <v/>
      </c>
      <c r="U2127" s="4">
        <f>IF(OR(COUNT($K2127:$L2127)&lt;2,$K2127=0),0,IF(ABS($L2127)/$K2127&lt;=スコアリング基準!$B$24,スコアリング基準!$C$24,IF(ABS($L2127)/$K2127&lt;=スコアリング基準!$B$25,スコアリング基準!$C$25,IF(ABS($L2127)/$K2127&lt;=スコアリング基準!$B$26,スコアリング基準!$C$26,0))))</f>
        <v/>
      </c>
      <c r="V2127" s="4">
        <f>IF($P2127="なし",スコアリング基準!$C$27,0)</f>
        <v/>
      </c>
      <c r="W2127" s="4">
        <f>IF($F2127="",0,IF(ISNUMBER($F2127),IF($F2127&lt;=スコアリング基準!$B$28,スコアリング基準!$C$28,スコアリング基準!$C$29),0))</f>
        <v/>
      </c>
      <c r="X2127" s="4">
        <f>IFERROR(VLOOKUP($B2127,スコアリング基準!$A$36:$B$46,2,FALSE),0)</f>
        <v/>
      </c>
      <c r="Y2127" s="4">
        <f>SUM($S2127:$X2127)</f>
        <v/>
      </c>
      <c r="Z2127" s="4">
        <f>IF(COUNT($M2127:$N2127)=0,"データ無",IF($Y2127&gt;=スコアリング基準!$B$30,"S",IF($Y2127&gt;=スコアリング基準!$B$31,"A",IF($Y2127&gt;=スコアリング基準!$B$32,"B","C"))))</f>
        <v/>
      </c>
      <c r="AA2127">
        <f>IFERROR(INDEX(実績DB!$I$3:$I$104,MATCH($B2127&amp;$C2127,実績DB!$J$3:$J$104,0)),"")</f>
        <v/>
      </c>
    </row>
    <row r="2128">
      <c r="A2128" t="n">
        <v>2126</v>
      </c>
      <c r="B2128" t="inlineStr">
        <is>
          <t>東京</t>
        </is>
      </c>
      <c r="C2128" t="inlineStr">
        <is>
          <t>下沼田変電所</t>
        </is>
      </c>
      <c r="D2128" t="inlineStr">
        <is>
          <t>東京都</t>
        </is>
      </c>
      <c r="G2128" s="3" t="n">
        <v>35.769924</v>
      </c>
      <c r="H2128" s="3" t="n">
        <v>139.765741</v>
      </c>
      <c r="I2128" t="inlineStr">
        <is>
          <t>Google Places(名称一致)</t>
        </is>
      </c>
      <c r="J2128" t="n">
        <v>47</v>
      </c>
      <c r="K2128" t="n">
        <v>49</v>
      </c>
      <c r="L2128" t="n">
        <v>-40</v>
      </c>
      <c r="M2128" t="n">
        <v>9</v>
      </c>
      <c r="N2128" t="n">
        <v>0</v>
      </c>
      <c r="O2128" t="inlineStr">
        <is>
          <t>不可 #3</t>
        </is>
      </c>
      <c r="P2128" t="inlineStr">
        <is>
          <t>有り</t>
        </is>
      </c>
      <c r="R2128" s="4">
        <f>IF(COUNT($M2128:$N2128)=0,"",IF(AND(IF($N2128&lt;&gt;"",$N2128,$M2128)&lt;=0,$O2128&lt;&gt;"可"),"警告",""))</f>
        <v/>
      </c>
      <c r="S2128" s="4">
        <f>IF(COUNT($M2128:$N2128)=0,0,IF(IF($N2128&lt;&gt;"",$N2128,$M2128)&gt;=スコアリング基準!$B$20,スコアリング基準!$C$20,IF(IF($N2128&lt;&gt;"",$N2128,$M2128)&gt;=スコアリング基準!$B$21,スコアリング基準!$C$21,IF(IF($N2128&lt;&gt;"",$N2128,$M2128)&gt;0,スコアリング基準!$C$22,0))))</f>
        <v/>
      </c>
      <c r="T2128" s="4">
        <f>IF($O2128="可",スコアリング基準!$C$23,0)</f>
        <v/>
      </c>
      <c r="U2128" s="4">
        <f>IF(OR(COUNT($K2128:$L2128)&lt;2,$K2128=0),0,IF(ABS($L2128)/$K2128&lt;=スコアリング基準!$B$24,スコアリング基準!$C$24,IF(ABS($L2128)/$K2128&lt;=スコアリング基準!$B$25,スコアリング基準!$C$25,IF(ABS($L2128)/$K2128&lt;=スコアリング基準!$B$26,スコアリング基準!$C$26,0))))</f>
        <v/>
      </c>
      <c r="V2128" s="4">
        <f>IF($P2128="なし",スコアリング基準!$C$27,0)</f>
        <v/>
      </c>
      <c r="W2128" s="4">
        <f>IF($F2128="",0,IF(ISNUMBER($F2128),IF($F2128&lt;=スコアリング基準!$B$28,スコアリング基準!$C$28,スコアリング基準!$C$29),0))</f>
        <v/>
      </c>
      <c r="X2128" s="4">
        <f>IFERROR(VLOOKUP($B2128,スコアリング基準!$A$36:$B$46,2,FALSE),0)</f>
        <v/>
      </c>
      <c r="Y2128" s="4">
        <f>SUM($S2128:$X2128)</f>
        <v/>
      </c>
      <c r="Z2128" s="4">
        <f>IF(COUNT($M2128:$N2128)=0,"データ無",IF($Y2128&gt;=スコアリング基準!$B$30,"S",IF($Y2128&gt;=スコアリング基準!$B$31,"A",IF($Y2128&gt;=スコアリング基準!$B$32,"B","C"))))</f>
        <v/>
      </c>
      <c r="AA2128">
        <f>IFERROR(INDEX(実績DB!$I$3:$I$104,MATCH($B2128&amp;$C2128,実績DB!$J$3:$J$104,0)),"")</f>
        <v/>
      </c>
    </row>
    <row r="2129">
      <c r="A2129" t="n">
        <v>2127</v>
      </c>
      <c r="B2129" t="inlineStr">
        <is>
          <t>東京</t>
        </is>
      </c>
      <c r="C2129" t="inlineStr">
        <is>
          <t>下清戸変電所</t>
        </is>
      </c>
      <c r="D2129" t="inlineStr">
        <is>
          <t>東京都</t>
        </is>
      </c>
      <c r="G2129" s="3" t="n">
        <v>35.788677</v>
      </c>
      <c r="H2129" s="3" t="n">
        <v>139.537868</v>
      </c>
      <c r="I2129" t="inlineStr">
        <is>
          <t>Google Places(名称一致)</t>
        </is>
      </c>
      <c r="J2129" t="n">
        <v>38</v>
      </c>
      <c r="K2129" t="n">
        <v>39</v>
      </c>
      <c r="L2129" t="n">
        <v>-20</v>
      </c>
      <c r="M2129" t="n">
        <v>19</v>
      </c>
      <c r="N2129" t="n">
        <v>19</v>
      </c>
      <c r="O2129" t="inlineStr">
        <is>
          <t>不可 #3</t>
        </is>
      </c>
      <c r="P2129" t="inlineStr">
        <is>
          <t>なし</t>
        </is>
      </c>
      <c r="R2129" s="4">
        <f>IF(COUNT($M2129:$N2129)=0,"",IF(AND(IF($N2129&lt;&gt;"",$N2129,$M2129)&lt;=0,$O2129&lt;&gt;"可"),"警告",""))</f>
        <v/>
      </c>
      <c r="S2129" s="4">
        <f>IF(COUNT($M2129:$N2129)=0,0,IF(IF($N2129&lt;&gt;"",$N2129,$M2129)&gt;=スコアリング基準!$B$20,スコアリング基準!$C$20,IF(IF($N2129&lt;&gt;"",$N2129,$M2129)&gt;=スコアリング基準!$B$21,スコアリング基準!$C$21,IF(IF($N2129&lt;&gt;"",$N2129,$M2129)&gt;0,スコアリング基準!$C$22,0))))</f>
        <v/>
      </c>
      <c r="T2129" s="4">
        <f>IF($O2129="可",スコアリング基準!$C$23,0)</f>
        <v/>
      </c>
      <c r="U2129" s="4">
        <f>IF(OR(COUNT($K2129:$L2129)&lt;2,$K2129=0),0,IF(ABS($L2129)/$K2129&lt;=スコアリング基準!$B$24,スコアリング基準!$C$24,IF(ABS($L2129)/$K2129&lt;=スコアリング基準!$B$25,スコアリング基準!$C$25,IF(ABS($L2129)/$K2129&lt;=スコアリング基準!$B$26,スコアリング基準!$C$26,0))))</f>
        <v/>
      </c>
      <c r="V2129" s="4">
        <f>IF($P2129="なし",スコアリング基準!$C$27,0)</f>
        <v/>
      </c>
      <c r="W2129" s="4">
        <f>IF($F2129="",0,IF(ISNUMBER($F2129),IF($F2129&lt;=スコアリング基準!$B$28,スコアリング基準!$C$28,スコアリング基準!$C$29),0))</f>
        <v/>
      </c>
      <c r="X2129" s="4">
        <f>IFERROR(VLOOKUP($B2129,スコアリング基準!$A$36:$B$46,2,FALSE),0)</f>
        <v/>
      </c>
      <c r="Y2129" s="4">
        <f>SUM($S2129:$X2129)</f>
        <v/>
      </c>
      <c r="Z2129" s="4">
        <f>IF(COUNT($M2129:$N2129)=0,"データ無",IF($Y2129&gt;=スコアリング基準!$B$30,"S",IF($Y2129&gt;=スコアリング基準!$B$31,"A",IF($Y2129&gt;=スコアリング基準!$B$32,"B","C"))))</f>
        <v/>
      </c>
      <c r="AA2129">
        <f>IFERROR(INDEX(実績DB!$I$3:$I$104,MATCH($B2129&amp;$C2129,実績DB!$J$3:$J$104,0)),"")</f>
        <v/>
      </c>
    </row>
    <row r="2130">
      <c r="A2130" t="n">
        <v>2128</v>
      </c>
      <c r="B2130" t="inlineStr">
        <is>
          <t>東京</t>
        </is>
      </c>
      <c r="C2130" t="inlineStr">
        <is>
          <t>下田変電所</t>
        </is>
      </c>
      <c r="D2130" t="inlineStr">
        <is>
          <t>静岡県</t>
        </is>
      </c>
      <c r="G2130" s="3" t="n">
        <v>34.683056</v>
      </c>
      <c r="H2130" s="3" t="n">
        <v>138.949433</v>
      </c>
      <c r="I2130" t="inlineStr">
        <is>
          <t>Google Places(名称一致)</t>
        </is>
      </c>
      <c r="J2130" t="n">
        <v>57</v>
      </c>
      <c r="K2130" t="n">
        <v>59</v>
      </c>
      <c r="L2130" t="n">
        <v>-40</v>
      </c>
      <c r="M2130" t="n">
        <v>19</v>
      </c>
      <c r="N2130" t="n">
        <v>0</v>
      </c>
      <c r="O2130" t="inlineStr">
        <is>
          <t>不可 #3</t>
        </is>
      </c>
      <c r="P2130" t="inlineStr">
        <is>
          <t>有り</t>
        </is>
      </c>
      <c r="R2130" s="4">
        <f>IF(COUNT($M2130:$N2130)=0,"",IF(AND(IF($N2130&lt;&gt;"",$N2130,$M2130)&lt;=0,$O2130&lt;&gt;"可"),"警告",""))</f>
        <v/>
      </c>
      <c r="S2130" s="4">
        <f>IF(COUNT($M2130:$N2130)=0,0,IF(IF($N2130&lt;&gt;"",$N2130,$M2130)&gt;=スコアリング基準!$B$20,スコアリング基準!$C$20,IF(IF($N2130&lt;&gt;"",$N2130,$M2130)&gt;=スコアリング基準!$B$21,スコアリング基準!$C$21,IF(IF($N2130&lt;&gt;"",$N2130,$M2130)&gt;0,スコアリング基準!$C$22,0))))</f>
        <v/>
      </c>
      <c r="T2130" s="4">
        <f>IF($O2130="可",スコアリング基準!$C$23,0)</f>
        <v/>
      </c>
      <c r="U2130" s="4">
        <f>IF(OR(COUNT($K2130:$L2130)&lt;2,$K2130=0),0,IF(ABS($L2130)/$K2130&lt;=スコアリング基準!$B$24,スコアリング基準!$C$24,IF(ABS($L2130)/$K2130&lt;=スコアリング基準!$B$25,スコアリング基準!$C$25,IF(ABS($L2130)/$K2130&lt;=スコアリング基準!$B$26,スコアリング基準!$C$26,0))))</f>
        <v/>
      </c>
      <c r="V2130" s="4">
        <f>IF($P2130="なし",スコアリング基準!$C$27,0)</f>
        <v/>
      </c>
      <c r="W2130" s="4">
        <f>IF($F2130="",0,IF(ISNUMBER($F2130),IF($F2130&lt;=スコアリング基準!$B$28,スコアリング基準!$C$28,スコアリング基準!$C$29),0))</f>
        <v/>
      </c>
      <c r="X2130" s="4">
        <f>IFERROR(VLOOKUP($B2130,スコアリング基準!$A$36:$B$46,2,FALSE),0)</f>
        <v/>
      </c>
      <c r="Y2130" s="4">
        <f>SUM($S2130:$X2130)</f>
        <v/>
      </c>
      <c r="Z2130" s="4">
        <f>IF(COUNT($M2130:$N2130)=0,"データ無",IF($Y2130&gt;=スコアリング基準!$B$30,"S",IF($Y2130&gt;=スコアリング基準!$B$31,"A",IF($Y2130&gt;=スコアリング基準!$B$32,"B","C"))))</f>
        <v/>
      </c>
      <c r="AA2130">
        <f>IFERROR(INDEX(実績DB!$I$3:$I$104,MATCH($B2130&amp;$C2130,実績DB!$J$3:$J$104,0)),"")</f>
        <v/>
      </c>
    </row>
    <row r="2131">
      <c r="A2131" t="n">
        <v>2129</v>
      </c>
      <c r="B2131" t="inlineStr">
        <is>
          <t>東京</t>
        </is>
      </c>
      <c r="C2131" t="inlineStr">
        <is>
          <t>下貝塚変電所</t>
        </is>
      </c>
      <c r="D2131" t="inlineStr">
        <is>
          <t>千葉県</t>
        </is>
      </c>
      <c r="G2131" s="3" t="n">
        <v>35.739691</v>
      </c>
      <c r="H2131" s="3" t="n">
        <v>139.948354</v>
      </c>
      <c r="I2131" t="inlineStr">
        <is>
          <t>Google Places(名称一致)</t>
        </is>
      </c>
      <c r="J2131" t="n">
        <v>38</v>
      </c>
      <c r="K2131" t="n">
        <v>39</v>
      </c>
      <c r="L2131" t="n">
        <v>-20</v>
      </c>
      <c r="M2131" t="n">
        <v>19</v>
      </c>
      <c r="N2131" t="n">
        <v>0</v>
      </c>
      <c r="O2131" t="inlineStr">
        <is>
          <t>不可 #3</t>
        </is>
      </c>
      <c r="P2131" t="inlineStr">
        <is>
          <t>有り</t>
        </is>
      </c>
      <c r="R2131" s="4">
        <f>IF(COUNT($M2131:$N2131)=0,"",IF(AND(IF($N2131&lt;&gt;"",$N2131,$M2131)&lt;=0,$O2131&lt;&gt;"可"),"警告",""))</f>
        <v/>
      </c>
      <c r="S2131" s="4">
        <f>IF(COUNT($M2131:$N2131)=0,0,IF(IF($N2131&lt;&gt;"",$N2131,$M2131)&gt;=スコアリング基準!$B$20,スコアリング基準!$C$20,IF(IF($N2131&lt;&gt;"",$N2131,$M2131)&gt;=スコアリング基準!$B$21,スコアリング基準!$C$21,IF(IF($N2131&lt;&gt;"",$N2131,$M2131)&gt;0,スコアリング基準!$C$22,0))))</f>
        <v/>
      </c>
      <c r="T2131" s="4">
        <f>IF($O2131="可",スコアリング基準!$C$23,0)</f>
        <v/>
      </c>
      <c r="U2131" s="4">
        <f>IF(OR(COUNT($K2131:$L2131)&lt;2,$K2131=0),0,IF(ABS($L2131)/$K2131&lt;=スコアリング基準!$B$24,スコアリング基準!$C$24,IF(ABS($L2131)/$K2131&lt;=スコアリング基準!$B$25,スコアリング基準!$C$25,IF(ABS($L2131)/$K2131&lt;=スコアリング基準!$B$26,スコアリング基準!$C$26,0))))</f>
        <v/>
      </c>
      <c r="V2131" s="4">
        <f>IF($P2131="なし",スコアリング基準!$C$27,0)</f>
        <v/>
      </c>
      <c r="W2131" s="4">
        <f>IF($F2131="",0,IF(ISNUMBER($F2131),IF($F2131&lt;=スコアリング基準!$B$28,スコアリング基準!$C$28,スコアリング基準!$C$29),0))</f>
        <v/>
      </c>
      <c r="X2131" s="4">
        <f>IFERROR(VLOOKUP($B2131,スコアリング基準!$A$36:$B$46,2,FALSE),0)</f>
        <v/>
      </c>
      <c r="Y2131" s="4">
        <f>SUM($S2131:$X2131)</f>
        <v/>
      </c>
      <c r="Z2131" s="4">
        <f>IF(COUNT($M2131:$N2131)=0,"データ無",IF($Y2131&gt;=スコアリング基準!$B$30,"S",IF($Y2131&gt;=スコアリング基準!$B$31,"A",IF($Y2131&gt;=スコアリング基準!$B$32,"B","C"))))</f>
        <v/>
      </c>
      <c r="AA2131">
        <f>IFERROR(INDEX(実績DB!$I$3:$I$104,MATCH($B2131&amp;$C2131,実績DB!$J$3:$J$104,0)),"")</f>
        <v/>
      </c>
    </row>
    <row r="2132">
      <c r="A2132" t="n">
        <v>2130</v>
      </c>
      <c r="B2132" t="inlineStr">
        <is>
          <t>東京</t>
        </is>
      </c>
      <c r="C2132" t="inlineStr">
        <is>
          <t>下賀茂変電所</t>
        </is>
      </c>
      <c r="D2132" t="inlineStr">
        <is>
          <t>静岡県</t>
        </is>
      </c>
      <c r="G2132" s="3" t="n">
        <v>34.647888</v>
      </c>
      <c r="H2132" s="3" t="n">
        <v>138.885302</v>
      </c>
      <c r="I2132" t="inlineStr">
        <is>
          <t>Google Places(名称一致)</t>
        </is>
      </c>
      <c r="J2132" t="n">
        <v>38</v>
      </c>
      <c r="K2132" t="n">
        <v>39</v>
      </c>
      <c r="L2132" t="n">
        <v>-27</v>
      </c>
      <c r="M2132" t="n">
        <v>12</v>
      </c>
      <c r="N2132" t="n">
        <v>0</v>
      </c>
      <c r="O2132" t="inlineStr">
        <is>
          <t>不可 #3</t>
        </is>
      </c>
      <c r="P2132" t="inlineStr">
        <is>
          <t>有り</t>
        </is>
      </c>
      <c r="R2132" s="4">
        <f>IF(COUNT($M2132:$N2132)=0,"",IF(AND(IF($N2132&lt;&gt;"",$N2132,$M2132)&lt;=0,$O2132&lt;&gt;"可"),"警告",""))</f>
        <v/>
      </c>
      <c r="S2132" s="4">
        <f>IF(COUNT($M2132:$N2132)=0,0,IF(IF($N2132&lt;&gt;"",$N2132,$M2132)&gt;=スコアリング基準!$B$20,スコアリング基準!$C$20,IF(IF($N2132&lt;&gt;"",$N2132,$M2132)&gt;=スコアリング基準!$B$21,スコアリング基準!$C$21,IF(IF($N2132&lt;&gt;"",$N2132,$M2132)&gt;0,スコアリング基準!$C$22,0))))</f>
        <v/>
      </c>
      <c r="T2132" s="4">
        <f>IF($O2132="可",スコアリング基準!$C$23,0)</f>
        <v/>
      </c>
      <c r="U2132" s="4">
        <f>IF(OR(COUNT($K2132:$L2132)&lt;2,$K2132=0),0,IF(ABS($L2132)/$K2132&lt;=スコアリング基準!$B$24,スコアリング基準!$C$24,IF(ABS($L2132)/$K2132&lt;=スコアリング基準!$B$25,スコアリング基準!$C$25,IF(ABS($L2132)/$K2132&lt;=スコアリング基準!$B$26,スコアリング基準!$C$26,0))))</f>
        <v/>
      </c>
      <c r="V2132" s="4">
        <f>IF($P2132="なし",スコアリング基準!$C$27,0)</f>
        <v/>
      </c>
      <c r="W2132" s="4">
        <f>IF($F2132="",0,IF(ISNUMBER($F2132),IF($F2132&lt;=スコアリング基準!$B$28,スコアリング基準!$C$28,スコアリング基準!$C$29),0))</f>
        <v/>
      </c>
      <c r="X2132" s="4">
        <f>IFERROR(VLOOKUP($B2132,スコアリング基準!$A$36:$B$46,2,FALSE),0)</f>
        <v/>
      </c>
      <c r="Y2132" s="4">
        <f>SUM($S2132:$X2132)</f>
        <v/>
      </c>
      <c r="Z2132" s="4">
        <f>IF(COUNT($M2132:$N2132)=0,"データ無",IF($Y2132&gt;=スコアリング基準!$B$30,"S",IF($Y2132&gt;=スコアリング基準!$B$31,"A",IF($Y2132&gt;=スコアリング基準!$B$32,"B","C"))))</f>
        <v/>
      </c>
      <c r="AA2132">
        <f>IFERROR(INDEX(実績DB!$I$3:$I$104,MATCH($B2132&amp;$C2132,実績DB!$J$3:$J$104,0)),"")</f>
        <v/>
      </c>
    </row>
    <row r="2133">
      <c r="A2133" t="n">
        <v>2131</v>
      </c>
      <c r="B2133" t="inlineStr">
        <is>
          <t>東京</t>
        </is>
      </c>
      <c r="C2133" t="inlineStr">
        <is>
          <t>下郷変電所</t>
        </is>
      </c>
      <c r="D2133" t="inlineStr">
        <is>
          <t>埼玉県</t>
        </is>
      </c>
      <c r="G2133" s="3" t="n">
        <v>35.981606</v>
      </c>
      <c r="H2133" s="3" t="n">
        <v>139.632018</v>
      </c>
      <c r="I2133" t="inlineStr">
        <is>
          <t>Google Places(名称一致)</t>
        </is>
      </c>
      <c r="J2133" t="n">
        <v>57</v>
      </c>
      <c r="K2133" t="n">
        <v>59</v>
      </c>
      <c r="L2133" t="n">
        <v>-41</v>
      </c>
      <c r="M2133" t="n">
        <v>18</v>
      </c>
      <c r="N2133" t="n">
        <v>18</v>
      </c>
      <c r="O2133" t="inlineStr">
        <is>
          <t>不可 #3</t>
        </is>
      </c>
      <c r="P2133" t="inlineStr">
        <is>
          <t>なし</t>
        </is>
      </c>
      <c r="R2133" s="4">
        <f>IF(COUNT($M2133:$N2133)=0,"",IF(AND(IF($N2133&lt;&gt;"",$N2133,$M2133)&lt;=0,$O2133&lt;&gt;"可"),"警告",""))</f>
        <v/>
      </c>
      <c r="S2133" s="4">
        <f>IF(COUNT($M2133:$N2133)=0,0,IF(IF($N2133&lt;&gt;"",$N2133,$M2133)&gt;=スコアリング基準!$B$20,スコアリング基準!$C$20,IF(IF($N2133&lt;&gt;"",$N2133,$M2133)&gt;=スコアリング基準!$B$21,スコアリング基準!$C$21,IF(IF($N2133&lt;&gt;"",$N2133,$M2133)&gt;0,スコアリング基準!$C$22,0))))</f>
        <v/>
      </c>
      <c r="T2133" s="4">
        <f>IF($O2133="可",スコアリング基準!$C$23,0)</f>
        <v/>
      </c>
      <c r="U2133" s="4">
        <f>IF(OR(COUNT($K2133:$L2133)&lt;2,$K2133=0),0,IF(ABS($L2133)/$K2133&lt;=スコアリング基準!$B$24,スコアリング基準!$C$24,IF(ABS($L2133)/$K2133&lt;=スコアリング基準!$B$25,スコアリング基準!$C$25,IF(ABS($L2133)/$K2133&lt;=スコアリング基準!$B$26,スコアリング基準!$C$26,0))))</f>
        <v/>
      </c>
      <c r="V2133" s="4">
        <f>IF($P2133="なし",スコアリング基準!$C$27,0)</f>
        <v/>
      </c>
      <c r="W2133" s="4">
        <f>IF($F2133="",0,IF(ISNUMBER($F2133),IF($F2133&lt;=スコアリング基準!$B$28,スコアリング基準!$C$28,スコアリング基準!$C$29),0))</f>
        <v/>
      </c>
      <c r="X2133" s="4">
        <f>IFERROR(VLOOKUP($B2133,スコアリング基準!$A$36:$B$46,2,FALSE),0)</f>
        <v/>
      </c>
      <c r="Y2133" s="4">
        <f>SUM($S2133:$X2133)</f>
        <v/>
      </c>
      <c r="Z2133" s="4">
        <f>IF(COUNT($M2133:$N2133)=0,"データ無",IF($Y2133&gt;=スコアリング基準!$B$30,"S",IF($Y2133&gt;=スコアリング基準!$B$31,"A",IF($Y2133&gt;=スコアリング基準!$B$32,"B","C"))))</f>
        <v/>
      </c>
      <c r="AA2133">
        <f>IFERROR(INDEX(実績DB!$I$3:$I$104,MATCH($B2133&amp;$C2133,実績DB!$J$3:$J$104,0)),"")</f>
        <v/>
      </c>
    </row>
    <row r="2134">
      <c r="A2134" t="n">
        <v>2132</v>
      </c>
      <c r="B2134" t="inlineStr">
        <is>
          <t>東京</t>
        </is>
      </c>
      <c r="C2134" t="inlineStr">
        <is>
          <t>両神変電所</t>
        </is>
      </c>
      <c r="D2134" t="inlineStr">
        <is>
          <t>埼玉県</t>
        </is>
      </c>
      <c r="G2134" s="3" t="n">
        <v>36.020195</v>
      </c>
      <c r="H2134" s="3" t="n">
        <v>138.979204</v>
      </c>
      <c r="I2134" t="inlineStr">
        <is>
          <t>Google Places(名称一致)</t>
        </is>
      </c>
      <c r="J2134" t="n">
        <v>33</v>
      </c>
      <c r="K2134" t="n">
        <v>34</v>
      </c>
      <c r="L2134" t="n">
        <v>-30</v>
      </c>
      <c r="M2134" t="n">
        <v>4</v>
      </c>
      <c r="N2134" t="n">
        <v>0</v>
      </c>
      <c r="O2134" t="inlineStr">
        <is>
          <t>不可 #3</t>
        </is>
      </c>
      <c r="P2134" t="inlineStr">
        <is>
          <t>有り</t>
        </is>
      </c>
      <c r="R2134" s="4">
        <f>IF(COUNT($M2134:$N2134)=0,"",IF(AND(IF($N2134&lt;&gt;"",$N2134,$M2134)&lt;=0,$O2134&lt;&gt;"可"),"警告",""))</f>
        <v/>
      </c>
      <c r="S2134" s="4">
        <f>IF(COUNT($M2134:$N2134)=0,0,IF(IF($N2134&lt;&gt;"",$N2134,$M2134)&gt;=スコアリング基準!$B$20,スコアリング基準!$C$20,IF(IF($N2134&lt;&gt;"",$N2134,$M2134)&gt;=スコアリング基準!$B$21,スコアリング基準!$C$21,IF(IF($N2134&lt;&gt;"",$N2134,$M2134)&gt;0,スコアリング基準!$C$22,0))))</f>
        <v/>
      </c>
      <c r="T2134" s="4">
        <f>IF($O2134="可",スコアリング基準!$C$23,0)</f>
        <v/>
      </c>
      <c r="U2134" s="4">
        <f>IF(OR(COUNT($K2134:$L2134)&lt;2,$K2134=0),0,IF(ABS($L2134)/$K2134&lt;=スコアリング基準!$B$24,スコアリング基準!$C$24,IF(ABS($L2134)/$K2134&lt;=スコアリング基準!$B$25,スコアリング基準!$C$25,IF(ABS($L2134)/$K2134&lt;=スコアリング基準!$B$26,スコアリング基準!$C$26,0))))</f>
        <v/>
      </c>
      <c r="V2134" s="4">
        <f>IF($P2134="なし",スコアリング基準!$C$27,0)</f>
        <v/>
      </c>
      <c r="W2134" s="4">
        <f>IF($F2134="",0,IF(ISNUMBER($F2134),IF($F2134&lt;=スコアリング基準!$B$28,スコアリング基準!$C$28,スコアリング基準!$C$29),0))</f>
        <v/>
      </c>
      <c r="X2134" s="4">
        <f>IFERROR(VLOOKUP($B2134,スコアリング基準!$A$36:$B$46,2,FALSE),0)</f>
        <v/>
      </c>
      <c r="Y2134" s="4">
        <f>SUM($S2134:$X2134)</f>
        <v/>
      </c>
      <c r="Z2134" s="4">
        <f>IF(COUNT($M2134:$N2134)=0,"データ無",IF($Y2134&gt;=スコアリング基準!$B$30,"S",IF($Y2134&gt;=スコアリング基準!$B$31,"A",IF($Y2134&gt;=スコアリング基準!$B$32,"B","C"))))</f>
        <v/>
      </c>
      <c r="AA2134">
        <f>IFERROR(INDEX(実績DB!$I$3:$I$104,MATCH($B2134&amp;$C2134,実績DB!$J$3:$J$104,0)),"")</f>
        <v/>
      </c>
    </row>
    <row r="2135">
      <c r="A2135" t="n">
        <v>2133</v>
      </c>
      <c r="B2135" t="inlineStr">
        <is>
          <t>東京</t>
        </is>
      </c>
      <c r="C2135" t="inlineStr">
        <is>
          <t>並木変電所</t>
        </is>
      </c>
      <c r="D2135" t="inlineStr">
        <is>
          <t>埼玉県</t>
        </is>
      </c>
      <c r="G2135" s="3" t="n"/>
      <c r="H2135" s="3" t="n"/>
      <c r="I2135" t="inlineStr">
        <is>
          <t>未取得</t>
        </is>
      </c>
      <c r="J2135" t="n">
        <v>57</v>
      </c>
      <c r="K2135" t="n">
        <v>59</v>
      </c>
      <c r="L2135" t="n">
        <v>-40</v>
      </c>
      <c r="M2135" t="n">
        <v>19</v>
      </c>
      <c r="N2135" t="n">
        <v>19</v>
      </c>
      <c r="O2135" t="inlineStr">
        <is>
          <t>不可 #3</t>
        </is>
      </c>
      <c r="P2135" t="inlineStr">
        <is>
          <t>なし</t>
        </is>
      </c>
      <c r="R2135" s="4">
        <f>IF(COUNT($M2135:$N2135)=0,"",IF(AND(IF($N2135&lt;&gt;"",$N2135,$M2135)&lt;=0,$O2135&lt;&gt;"可"),"警告",""))</f>
        <v/>
      </c>
      <c r="S2135" s="4">
        <f>IF(COUNT($M2135:$N2135)=0,0,IF(IF($N2135&lt;&gt;"",$N2135,$M2135)&gt;=スコアリング基準!$B$20,スコアリング基準!$C$20,IF(IF($N2135&lt;&gt;"",$N2135,$M2135)&gt;=スコアリング基準!$B$21,スコアリング基準!$C$21,IF(IF($N2135&lt;&gt;"",$N2135,$M2135)&gt;0,スコアリング基準!$C$22,0))))</f>
        <v/>
      </c>
      <c r="T2135" s="4">
        <f>IF($O2135="可",スコアリング基準!$C$23,0)</f>
        <v/>
      </c>
      <c r="U2135" s="4">
        <f>IF(OR(COUNT($K2135:$L2135)&lt;2,$K2135=0),0,IF(ABS($L2135)/$K2135&lt;=スコアリング基準!$B$24,スコアリング基準!$C$24,IF(ABS($L2135)/$K2135&lt;=スコアリング基準!$B$25,スコアリング基準!$C$25,IF(ABS($L2135)/$K2135&lt;=スコアリング基準!$B$26,スコアリング基準!$C$26,0))))</f>
        <v/>
      </c>
      <c r="V2135" s="4">
        <f>IF($P2135="なし",スコアリング基準!$C$27,0)</f>
        <v/>
      </c>
      <c r="W2135" s="4">
        <f>IF($F2135="",0,IF(ISNUMBER($F2135),IF($F2135&lt;=スコアリング基準!$B$28,スコアリング基準!$C$28,スコアリング基準!$C$29),0))</f>
        <v/>
      </c>
      <c r="X2135" s="4">
        <f>IFERROR(VLOOKUP($B2135,スコアリング基準!$A$36:$B$46,2,FALSE),0)</f>
        <v/>
      </c>
      <c r="Y2135" s="4">
        <f>SUM($S2135:$X2135)</f>
        <v/>
      </c>
      <c r="Z2135" s="4">
        <f>IF(COUNT($M2135:$N2135)=0,"データ無",IF($Y2135&gt;=スコアリング基準!$B$30,"S",IF($Y2135&gt;=スコアリング基準!$B$31,"A",IF($Y2135&gt;=スコアリング基準!$B$32,"B","C"))))</f>
        <v/>
      </c>
      <c r="AA2135">
        <f>IFERROR(INDEX(実績DB!$I$3:$I$104,MATCH($B2135&amp;$C2135,実績DB!$J$3:$J$104,0)),"")</f>
        <v/>
      </c>
    </row>
    <row r="2136">
      <c r="A2136" t="n">
        <v>2134</v>
      </c>
      <c r="B2136" t="inlineStr">
        <is>
          <t>東京</t>
        </is>
      </c>
      <c r="C2136" t="inlineStr">
        <is>
          <t>並木橋変電所</t>
        </is>
      </c>
      <c r="D2136" t="inlineStr">
        <is>
          <t>東京都</t>
        </is>
      </c>
      <c r="G2136" s="3" t="n"/>
      <c r="H2136" s="3" t="n"/>
      <c r="I2136" t="inlineStr">
        <is>
          <t>未取得</t>
        </is>
      </c>
      <c r="J2136" t="n">
        <v>57</v>
      </c>
      <c r="K2136" t="n">
        <v>59</v>
      </c>
      <c r="L2136" t="n">
        <v>-40</v>
      </c>
      <c r="M2136" t="n">
        <v>19</v>
      </c>
      <c r="N2136" t="n">
        <v>0</v>
      </c>
      <c r="O2136" t="inlineStr">
        <is>
          <t>不可 #3</t>
        </is>
      </c>
      <c r="P2136" t="inlineStr">
        <is>
          <t>有り</t>
        </is>
      </c>
      <c r="R2136" s="4">
        <f>IF(COUNT($M2136:$N2136)=0,"",IF(AND(IF($N2136&lt;&gt;"",$N2136,$M2136)&lt;=0,$O2136&lt;&gt;"可"),"警告",""))</f>
        <v/>
      </c>
      <c r="S2136" s="4">
        <f>IF(COUNT($M2136:$N2136)=0,0,IF(IF($N2136&lt;&gt;"",$N2136,$M2136)&gt;=スコアリング基準!$B$20,スコアリング基準!$C$20,IF(IF($N2136&lt;&gt;"",$N2136,$M2136)&gt;=スコアリング基準!$B$21,スコアリング基準!$C$21,IF(IF($N2136&lt;&gt;"",$N2136,$M2136)&gt;0,スコアリング基準!$C$22,0))))</f>
        <v/>
      </c>
      <c r="T2136" s="4">
        <f>IF($O2136="可",スコアリング基準!$C$23,0)</f>
        <v/>
      </c>
      <c r="U2136" s="4">
        <f>IF(OR(COUNT($K2136:$L2136)&lt;2,$K2136=0),0,IF(ABS($L2136)/$K2136&lt;=スコアリング基準!$B$24,スコアリング基準!$C$24,IF(ABS($L2136)/$K2136&lt;=スコアリング基準!$B$25,スコアリング基準!$C$25,IF(ABS($L2136)/$K2136&lt;=スコアリング基準!$B$26,スコアリング基準!$C$26,0))))</f>
        <v/>
      </c>
      <c r="V2136" s="4">
        <f>IF($P2136="なし",スコアリング基準!$C$27,0)</f>
        <v/>
      </c>
      <c r="W2136" s="4">
        <f>IF($F2136="",0,IF(ISNUMBER($F2136),IF($F2136&lt;=スコアリング基準!$B$28,スコアリング基準!$C$28,スコアリング基準!$C$29),0))</f>
        <v/>
      </c>
      <c r="X2136" s="4">
        <f>IFERROR(VLOOKUP($B2136,スコアリング基準!$A$36:$B$46,2,FALSE),0)</f>
        <v/>
      </c>
      <c r="Y2136" s="4">
        <f>SUM($S2136:$X2136)</f>
        <v/>
      </c>
      <c r="Z2136" s="4">
        <f>IF(COUNT($M2136:$N2136)=0,"データ無",IF($Y2136&gt;=スコアリング基準!$B$30,"S",IF($Y2136&gt;=スコアリング基準!$B$31,"A",IF($Y2136&gt;=スコアリング基準!$B$32,"B","C"))))</f>
        <v/>
      </c>
      <c r="AA2136">
        <f>IFERROR(INDEX(実績DB!$I$3:$I$104,MATCH($B2136&amp;$C2136,実績DB!$J$3:$J$104,0)),"")</f>
        <v/>
      </c>
    </row>
    <row r="2137">
      <c r="A2137" t="n">
        <v>2135</v>
      </c>
      <c r="B2137" t="inlineStr">
        <is>
          <t>東京</t>
        </is>
      </c>
      <c r="C2137" t="inlineStr">
        <is>
          <t>中井変電所</t>
        </is>
      </c>
      <c r="D2137" t="inlineStr">
        <is>
          <t>神奈川県</t>
        </is>
      </c>
      <c r="G2137" s="3" t="n"/>
      <c r="H2137" s="3" t="n"/>
      <c r="I2137" t="inlineStr">
        <is>
          <t>未取得</t>
        </is>
      </c>
      <c r="J2137" t="n">
        <v>57</v>
      </c>
      <c r="K2137" t="n">
        <v>59</v>
      </c>
      <c r="L2137" t="n">
        <v>-40</v>
      </c>
      <c r="M2137" t="n">
        <v>19</v>
      </c>
      <c r="N2137" t="n">
        <v>19</v>
      </c>
      <c r="O2137" t="inlineStr">
        <is>
          <t>不可 #3</t>
        </is>
      </c>
      <c r="P2137" t="inlineStr">
        <is>
          <t>なし</t>
        </is>
      </c>
      <c r="R2137" s="4">
        <f>IF(COUNT($M2137:$N2137)=0,"",IF(AND(IF($N2137&lt;&gt;"",$N2137,$M2137)&lt;=0,$O2137&lt;&gt;"可"),"警告",""))</f>
        <v/>
      </c>
      <c r="S2137" s="4">
        <f>IF(COUNT($M2137:$N2137)=0,0,IF(IF($N2137&lt;&gt;"",$N2137,$M2137)&gt;=スコアリング基準!$B$20,スコアリング基準!$C$20,IF(IF($N2137&lt;&gt;"",$N2137,$M2137)&gt;=スコアリング基準!$B$21,スコアリング基準!$C$21,IF(IF($N2137&lt;&gt;"",$N2137,$M2137)&gt;0,スコアリング基準!$C$22,0))))</f>
        <v/>
      </c>
      <c r="T2137" s="4">
        <f>IF($O2137="可",スコアリング基準!$C$23,0)</f>
        <v/>
      </c>
      <c r="U2137" s="4">
        <f>IF(OR(COUNT($K2137:$L2137)&lt;2,$K2137=0),0,IF(ABS($L2137)/$K2137&lt;=スコアリング基準!$B$24,スコアリング基準!$C$24,IF(ABS($L2137)/$K2137&lt;=スコアリング基準!$B$25,スコアリング基準!$C$25,IF(ABS($L2137)/$K2137&lt;=スコアリング基準!$B$26,スコアリング基準!$C$26,0))))</f>
        <v/>
      </c>
      <c r="V2137" s="4">
        <f>IF($P2137="なし",スコアリング基準!$C$27,0)</f>
        <v/>
      </c>
      <c r="W2137" s="4">
        <f>IF($F2137="",0,IF(ISNUMBER($F2137),IF($F2137&lt;=スコアリング基準!$B$28,スコアリング基準!$C$28,スコアリング基準!$C$29),0))</f>
        <v/>
      </c>
      <c r="X2137" s="4">
        <f>IFERROR(VLOOKUP($B2137,スコアリング基準!$A$36:$B$46,2,FALSE),0)</f>
        <v/>
      </c>
      <c r="Y2137" s="4">
        <f>SUM($S2137:$X2137)</f>
        <v/>
      </c>
      <c r="Z2137" s="4">
        <f>IF(COUNT($M2137:$N2137)=0,"データ無",IF($Y2137&gt;=スコアリング基準!$B$30,"S",IF($Y2137&gt;=スコアリング基準!$B$31,"A",IF($Y2137&gt;=スコアリング基準!$B$32,"B","C"))))</f>
        <v/>
      </c>
      <c r="AA2137">
        <f>IFERROR(INDEX(実績DB!$I$3:$I$104,MATCH($B2137&amp;$C2137,実績DB!$J$3:$J$104,0)),"")</f>
        <v/>
      </c>
    </row>
    <row r="2138">
      <c r="A2138" t="n">
        <v>2136</v>
      </c>
      <c r="B2138" t="inlineStr">
        <is>
          <t>東京</t>
        </is>
      </c>
      <c r="C2138" t="inlineStr">
        <is>
          <t>中原変電所</t>
        </is>
      </c>
      <c r="D2138" t="inlineStr">
        <is>
          <t>神奈川県</t>
        </is>
      </c>
      <c r="G2138" s="3" t="n"/>
      <c r="H2138" s="3" t="n"/>
      <c r="I2138" t="inlineStr">
        <is>
          <t>未取得</t>
        </is>
      </c>
      <c r="J2138" t="n">
        <v>57</v>
      </c>
      <c r="K2138" t="n">
        <v>59</v>
      </c>
      <c r="L2138" t="n">
        <v>-40</v>
      </c>
      <c r="M2138" t="n">
        <v>19</v>
      </c>
      <c r="N2138" t="n">
        <v>0</v>
      </c>
      <c r="O2138" t="inlineStr">
        <is>
          <t>不可 #3</t>
        </is>
      </c>
      <c r="P2138" t="inlineStr">
        <is>
          <t>有り</t>
        </is>
      </c>
      <c r="R2138" s="4">
        <f>IF(COUNT($M2138:$N2138)=0,"",IF(AND(IF($N2138&lt;&gt;"",$N2138,$M2138)&lt;=0,$O2138&lt;&gt;"可"),"警告",""))</f>
        <v/>
      </c>
      <c r="S2138" s="4">
        <f>IF(COUNT($M2138:$N2138)=0,0,IF(IF($N2138&lt;&gt;"",$N2138,$M2138)&gt;=スコアリング基準!$B$20,スコアリング基準!$C$20,IF(IF($N2138&lt;&gt;"",$N2138,$M2138)&gt;=スコアリング基準!$B$21,スコアリング基準!$C$21,IF(IF($N2138&lt;&gt;"",$N2138,$M2138)&gt;0,スコアリング基準!$C$22,0))))</f>
        <v/>
      </c>
      <c r="T2138" s="4">
        <f>IF($O2138="可",スコアリング基準!$C$23,0)</f>
        <v/>
      </c>
      <c r="U2138" s="4">
        <f>IF(OR(COUNT($K2138:$L2138)&lt;2,$K2138=0),0,IF(ABS($L2138)/$K2138&lt;=スコアリング基準!$B$24,スコアリング基準!$C$24,IF(ABS($L2138)/$K2138&lt;=スコアリング基準!$B$25,スコアリング基準!$C$25,IF(ABS($L2138)/$K2138&lt;=スコアリング基準!$B$26,スコアリング基準!$C$26,0))))</f>
        <v/>
      </c>
      <c r="V2138" s="4">
        <f>IF($P2138="なし",スコアリング基準!$C$27,0)</f>
        <v/>
      </c>
      <c r="W2138" s="4">
        <f>IF($F2138="",0,IF(ISNUMBER($F2138),IF($F2138&lt;=スコアリング基準!$B$28,スコアリング基準!$C$28,スコアリング基準!$C$29),0))</f>
        <v/>
      </c>
      <c r="X2138" s="4">
        <f>IFERROR(VLOOKUP($B2138,スコアリング基準!$A$36:$B$46,2,FALSE),0)</f>
        <v/>
      </c>
      <c r="Y2138" s="4">
        <f>SUM($S2138:$X2138)</f>
        <v/>
      </c>
      <c r="Z2138" s="4">
        <f>IF(COUNT($M2138:$N2138)=0,"データ無",IF($Y2138&gt;=スコアリング基準!$B$30,"S",IF($Y2138&gt;=スコアリング基準!$B$31,"A",IF($Y2138&gt;=スコアリング基準!$B$32,"B","C"))))</f>
        <v/>
      </c>
      <c r="AA2138">
        <f>IFERROR(INDEX(実績DB!$I$3:$I$104,MATCH($B2138&amp;$C2138,実績DB!$J$3:$J$104,0)),"")</f>
        <v/>
      </c>
    </row>
    <row r="2139">
      <c r="A2139" t="n">
        <v>2137</v>
      </c>
      <c r="B2139" t="inlineStr">
        <is>
          <t>東京</t>
        </is>
      </c>
      <c r="C2139" t="inlineStr">
        <is>
          <t>中和田変電所</t>
        </is>
      </c>
      <c r="D2139" t="inlineStr">
        <is>
          <t>神奈川県</t>
        </is>
      </c>
      <c r="G2139" s="3" t="n">
        <v>35.40457</v>
      </c>
      <c r="H2139" s="3" t="n">
        <v>139.501028</v>
      </c>
      <c r="I2139" t="inlineStr">
        <is>
          <t>Google Places(名称一致)</t>
        </is>
      </c>
      <c r="J2139" t="n">
        <v>57</v>
      </c>
      <c r="K2139" t="n">
        <v>59</v>
      </c>
      <c r="L2139" t="n">
        <v>-40</v>
      </c>
      <c r="M2139" t="n">
        <v>19</v>
      </c>
      <c r="N2139" t="n">
        <v>0</v>
      </c>
      <c r="O2139" t="inlineStr">
        <is>
          <t>不可 #3</t>
        </is>
      </c>
      <c r="P2139" t="inlineStr">
        <is>
          <t>有り</t>
        </is>
      </c>
      <c r="R2139" s="4">
        <f>IF(COUNT($M2139:$N2139)=0,"",IF(AND(IF($N2139&lt;&gt;"",$N2139,$M2139)&lt;=0,$O2139&lt;&gt;"可"),"警告",""))</f>
        <v/>
      </c>
      <c r="S2139" s="4">
        <f>IF(COUNT($M2139:$N2139)=0,0,IF(IF($N2139&lt;&gt;"",$N2139,$M2139)&gt;=スコアリング基準!$B$20,スコアリング基準!$C$20,IF(IF($N2139&lt;&gt;"",$N2139,$M2139)&gt;=スコアリング基準!$B$21,スコアリング基準!$C$21,IF(IF($N2139&lt;&gt;"",$N2139,$M2139)&gt;0,スコアリング基準!$C$22,0))))</f>
        <v/>
      </c>
      <c r="T2139" s="4">
        <f>IF($O2139="可",スコアリング基準!$C$23,0)</f>
        <v/>
      </c>
      <c r="U2139" s="4">
        <f>IF(OR(COUNT($K2139:$L2139)&lt;2,$K2139=0),0,IF(ABS($L2139)/$K2139&lt;=スコアリング基準!$B$24,スコアリング基準!$C$24,IF(ABS($L2139)/$K2139&lt;=スコアリング基準!$B$25,スコアリング基準!$C$25,IF(ABS($L2139)/$K2139&lt;=スコアリング基準!$B$26,スコアリング基準!$C$26,0))))</f>
        <v/>
      </c>
      <c r="V2139" s="4">
        <f>IF($P2139="なし",スコアリング基準!$C$27,0)</f>
        <v/>
      </c>
      <c r="W2139" s="4">
        <f>IF($F2139="",0,IF(ISNUMBER($F2139),IF($F2139&lt;=スコアリング基準!$B$28,スコアリング基準!$C$28,スコアリング基準!$C$29),0))</f>
        <v/>
      </c>
      <c r="X2139" s="4">
        <f>IFERROR(VLOOKUP($B2139,スコアリング基準!$A$36:$B$46,2,FALSE),0)</f>
        <v/>
      </c>
      <c r="Y2139" s="4">
        <f>SUM($S2139:$X2139)</f>
        <v/>
      </c>
      <c r="Z2139" s="4">
        <f>IF(COUNT($M2139:$N2139)=0,"データ無",IF($Y2139&gt;=スコアリング基準!$B$30,"S",IF($Y2139&gt;=スコアリング基準!$B$31,"A",IF($Y2139&gt;=スコアリング基準!$B$32,"B","C"))))</f>
        <v/>
      </c>
      <c r="AA2139">
        <f>IFERROR(INDEX(実績DB!$I$3:$I$104,MATCH($B2139&amp;$C2139,実績DB!$J$3:$J$104,0)),"")</f>
        <v/>
      </c>
    </row>
    <row r="2140">
      <c r="A2140" t="n">
        <v>2138</v>
      </c>
      <c r="B2140" t="inlineStr">
        <is>
          <t>東京</t>
        </is>
      </c>
      <c r="C2140" t="inlineStr">
        <is>
          <t>中小岩変電所</t>
        </is>
      </c>
      <c r="D2140" t="inlineStr">
        <is>
          <t>東京都</t>
        </is>
      </c>
      <c r="G2140" s="3" t="n"/>
      <c r="H2140" s="3" t="n"/>
      <c r="I2140" t="inlineStr">
        <is>
          <t>未取得</t>
        </is>
      </c>
      <c r="J2140" t="n">
        <v>38</v>
      </c>
      <c r="K2140" t="n">
        <v>39</v>
      </c>
      <c r="L2140" t="n">
        <v>-20</v>
      </c>
      <c r="M2140" t="n">
        <v>19</v>
      </c>
      <c r="N2140" t="n">
        <v>0</v>
      </c>
      <c r="O2140" t="inlineStr">
        <is>
          <t>不可 #3</t>
        </is>
      </c>
      <c r="P2140" t="inlineStr">
        <is>
          <t>有り</t>
        </is>
      </c>
      <c r="R2140" s="4">
        <f>IF(COUNT($M2140:$N2140)=0,"",IF(AND(IF($N2140&lt;&gt;"",$N2140,$M2140)&lt;=0,$O2140&lt;&gt;"可"),"警告",""))</f>
        <v/>
      </c>
      <c r="S2140" s="4">
        <f>IF(COUNT($M2140:$N2140)=0,0,IF(IF($N2140&lt;&gt;"",$N2140,$M2140)&gt;=スコアリング基準!$B$20,スコアリング基準!$C$20,IF(IF($N2140&lt;&gt;"",$N2140,$M2140)&gt;=スコアリング基準!$B$21,スコアリング基準!$C$21,IF(IF($N2140&lt;&gt;"",$N2140,$M2140)&gt;0,スコアリング基準!$C$22,0))))</f>
        <v/>
      </c>
      <c r="T2140" s="4">
        <f>IF($O2140="可",スコアリング基準!$C$23,0)</f>
        <v/>
      </c>
      <c r="U2140" s="4">
        <f>IF(OR(COUNT($K2140:$L2140)&lt;2,$K2140=0),0,IF(ABS($L2140)/$K2140&lt;=スコアリング基準!$B$24,スコアリング基準!$C$24,IF(ABS($L2140)/$K2140&lt;=スコアリング基準!$B$25,スコアリング基準!$C$25,IF(ABS($L2140)/$K2140&lt;=スコアリング基準!$B$26,スコアリング基準!$C$26,0))))</f>
        <v/>
      </c>
      <c r="V2140" s="4">
        <f>IF($P2140="なし",スコアリング基準!$C$27,0)</f>
        <v/>
      </c>
      <c r="W2140" s="4">
        <f>IF($F2140="",0,IF(ISNUMBER($F2140),IF($F2140&lt;=スコアリング基準!$B$28,スコアリング基準!$C$28,スコアリング基準!$C$29),0))</f>
        <v/>
      </c>
      <c r="X2140" s="4">
        <f>IFERROR(VLOOKUP($B2140,スコアリング基準!$A$36:$B$46,2,FALSE),0)</f>
        <v/>
      </c>
      <c r="Y2140" s="4">
        <f>SUM($S2140:$X2140)</f>
        <v/>
      </c>
      <c r="Z2140" s="4">
        <f>IF(COUNT($M2140:$N2140)=0,"データ無",IF($Y2140&gt;=スコアリング基準!$B$30,"S",IF($Y2140&gt;=スコアリング基準!$B$31,"A",IF($Y2140&gt;=スコアリング基準!$B$32,"B","C"))))</f>
        <v/>
      </c>
      <c r="AA2140">
        <f>IFERROR(INDEX(実績DB!$I$3:$I$104,MATCH($B2140&amp;$C2140,実績DB!$J$3:$J$104,0)),"")</f>
        <v/>
      </c>
    </row>
    <row r="2141">
      <c r="A2141" t="n">
        <v>2139</v>
      </c>
      <c r="B2141" t="inlineStr">
        <is>
          <t>東京</t>
        </is>
      </c>
      <c r="C2141" t="inlineStr">
        <is>
          <t>中山変電所</t>
        </is>
      </c>
      <c r="D2141" t="inlineStr">
        <is>
          <t>神奈川県</t>
        </is>
      </c>
      <c r="G2141" s="3" t="n">
        <v>35.508471</v>
      </c>
      <c r="H2141" s="3" t="n">
        <v>139.544685</v>
      </c>
      <c r="I2141" t="inlineStr">
        <is>
          <t>Google Places(名称一致)</t>
        </is>
      </c>
      <c r="J2141" t="n">
        <v>57</v>
      </c>
      <c r="K2141" t="n">
        <v>59</v>
      </c>
      <c r="L2141" t="n">
        <v>-40</v>
      </c>
      <c r="M2141" t="n">
        <v>19</v>
      </c>
      <c r="N2141" t="n">
        <v>0</v>
      </c>
      <c r="O2141" t="inlineStr">
        <is>
          <t>不可 #3</t>
        </is>
      </c>
      <c r="P2141" t="inlineStr">
        <is>
          <t>有り</t>
        </is>
      </c>
      <c r="R2141" s="4">
        <f>IF(COUNT($M2141:$N2141)=0,"",IF(AND(IF($N2141&lt;&gt;"",$N2141,$M2141)&lt;=0,$O2141&lt;&gt;"可"),"警告",""))</f>
        <v/>
      </c>
      <c r="S2141" s="4">
        <f>IF(COUNT($M2141:$N2141)=0,0,IF(IF($N2141&lt;&gt;"",$N2141,$M2141)&gt;=スコアリング基準!$B$20,スコアリング基準!$C$20,IF(IF($N2141&lt;&gt;"",$N2141,$M2141)&gt;=スコアリング基準!$B$21,スコアリング基準!$C$21,IF(IF($N2141&lt;&gt;"",$N2141,$M2141)&gt;0,スコアリング基準!$C$22,0))))</f>
        <v/>
      </c>
      <c r="T2141" s="4">
        <f>IF($O2141="可",スコアリング基準!$C$23,0)</f>
        <v/>
      </c>
      <c r="U2141" s="4">
        <f>IF(OR(COUNT($K2141:$L2141)&lt;2,$K2141=0),0,IF(ABS($L2141)/$K2141&lt;=スコアリング基準!$B$24,スコアリング基準!$C$24,IF(ABS($L2141)/$K2141&lt;=スコアリング基準!$B$25,スコアリング基準!$C$25,IF(ABS($L2141)/$K2141&lt;=スコアリング基準!$B$26,スコアリング基準!$C$26,0))))</f>
        <v/>
      </c>
      <c r="V2141" s="4">
        <f>IF($P2141="なし",スコアリング基準!$C$27,0)</f>
        <v/>
      </c>
      <c r="W2141" s="4">
        <f>IF($F2141="",0,IF(ISNUMBER($F2141),IF($F2141&lt;=スコアリング基準!$B$28,スコアリング基準!$C$28,スコアリング基準!$C$29),0))</f>
        <v/>
      </c>
      <c r="X2141" s="4">
        <f>IFERROR(VLOOKUP($B2141,スコアリング基準!$A$36:$B$46,2,FALSE),0)</f>
        <v/>
      </c>
      <c r="Y2141" s="4">
        <f>SUM($S2141:$X2141)</f>
        <v/>
      </c>
      <c r="Z2141" s="4">
        <f>IF(COUNT($M2141:$N2141)=0,"データ無",IF($Y2141&gt;=スコアリング基準!$B$30,"S",IF($Y2141&gt;=スコアリング基準!$B$31,"A",IF($Y2141&gt;=スコアリング基準!$B$32,"B","C"))))</f>
        <v/>
      </c>
      <c r="AA2141">
        <f>IFERROR(INDEX(実績DB!$I$3:$I$104,MATCH($B2141&amp;$C2141,実績DB!$J$3:$J$104,0)),"")</f>
        <v/>
      </c>
    </row>
    <row r="2142">
      <c r="A2142" t="n">
        <v>2140</v>
      </c>
      <c r="B2142" t="inlineStr">
        <is>
          <t>東京</t>
        </is>
      </c>
      <c r="C2142" t="inlineStr">
        <is>
          <t>中島変電所</t>
        </is>
      </c>
      <c r="D2142" t="inlineStr">
        <is>
          <t>神奈川県</t>
        </is>
      </c>
      <c r="G2142" s="3" t="n">
        <v>35.528165</v>
      </c>
      <c r="H2142" s="3" t="n">
        <v>139.712916</v>
      </c>
      <c r="I2142" t="inlineStr">
        <is>
          <t>Google Places(名称一致)</t>
        </is>
      </c>
      <c r="J2142" t="n">
        <v>38</v>
      </c>
      <c r="K2142" t="n">
        <v>39</v>
      </c>
      <c r="L2142" t="n">
        <v>-20</v>
      </c>
      <c r="M2142" t="n">
        <v>19</v>
      </c>
      <c r="N2142" t="n">
        <v>0</v>
      </c>
      <c r="O2142" t="inlineStr">
        <is>
          <t>不可 #3</t>
        </is>
      </c>
      <c r="P2142" t="inlineStr">
        <is>
          <t>有り</t>
        </is>
      </c>
      <c r="R2142" s="4">
        <f>IF(COUNT($M2142:$N2142)=0,"",IF(AND(IF($N2142&lt;&gt;"",$N2142,$M2142)&lt;=0,$O2142&lt;&gt;"可"),"警告",""))</f>
        <v/>
      </c>
      <c r="S2142" s="4">
        <f>IF(COUNT($M2142:$N2142)=0,0,IF(IF($N2142&lt;&gt;"",$N2142,$M2142)&gt;=スコアリング基準!$B$20,スコアリング基準!$C$20,IF(IF($N2142&lt;&gt;"",$N2142,$M2142)&gt;=スコアリング基準!$B$21,スコアリング基準!$C$21,IF(IF($N2142&lt;&gt;"",$N2142,$M2142)&gt;0,スコアリング基準!$C$22,0))))</f>
        <v/>
      </c>
      <c r="T2142" s="4">
        <f>IF($O2142="可",スコアリング基準!$C$23,0)</f>
        <v/>
      </c>
      <c r="U2142" s="4">
        <f>IF(OR(COUNT($K2142:$L2142)&lt;2,$K2142=0),0,IF(ABS($L2142)/$K2142&lt;=スコアリング基準!$B$24,スコアリング基準!$C$24,IF(ABS($L2142)/$K2142&lt;=スコアリング基準!$B$25,スコアリング基準!$C$25,IF(ABS($L2142)/$K2142&lt;=スコアリング基準!$B$26,スコアリング基準!$C$26,0))))</f>
        <v/>
      </c>
      <c r="V2142" s="4">
        <f>IF($P2142="なし",スコアリング基準!$C$27,0)</f>
        <v/>
      </c>
      <c r="W2142" s="4">
        <f>IF($F2142="",0,IF(ISNUMBER($F2142),IF($F2142&lt;=スコアリング基準!$B$28,スコアリング基準!$C$28,スコアリング基準!$C$29),0))</f>
        <v/>
      </c>
      <c r="X2142" s="4">
        <f>IFERROR(VLOOKUP($B2142,スコアリング基準!$A$36:$B$46,2,FALSE),0)</f>
        <v/>
      </c>
      <c r="Y2142" s="4">
        <f>SUM($S2142:$X2142)</f>
        <v/>
      </c>
      <c r="Z2142" s="4">
        <f>IF(COUNT($M2142:$N2142)=0,"データ無",IF($Y2142&gt;=スコアリング基準!$B$30,"S",IF($Y2142&gt;=スコアリング基準!$B$31,"A",IF($Y2142&gt;=スコアリング基準!$B$32,"B","C"))))</f>
        <v/>
      </c>
      <c r="AA2142">
        <f>IFERROR(INDEX(実績DB!$I$3:$I$104,MATCH($B2142&amp;$C2142,実績DB!$J$3:$J$104,0)),"")</f>
        <v/>
      </c>
    </row>
    <row r="2143">
      <c r="A2143" t="n">
        <v>2141</v>
      </c>
      <c r="B2143" t="inlineStr">
        <is>
          <t>東京</t>
        </is>
      </c>
      <c r="C2143" t="inlineStr">
        <is>
          <t>中川変電所</t>
        </is>
      </c>
      <c r="D2143" t="inlineStr">
        <is>
          <t>東京都</t>
        </is>
      </c>
      <c r="G2143" s="3" t="n">
        <v>35.712687</v>
      </c>
      <c r="H2143" s="3" t="n">
        <v>139.833684</v>
      </c>
      <c r="I2143" t="inlineStr">
        <is>
          <t>Google Places(名称一致)</t>
        </is>
      </c>
      <c r="J2143" t="n">
        <v>57</v>
      </c>
      <c r="K2143" t="n">
        <v>59</v>
      </c>
      <c r="L2143" t="n">
        <v>-40</v>
      </c>
      <c r="M2143" t="n">
        <v>19</v>
      </c>
      <c r="N2143" t="n">
        <v>0</v>
      </c>
      <c r="O2143" t="inlineStr">
        <is>
          <t>不可 #3</t>
        </is>
      </c>
      <c r="P2143" t="inlineStr">
        <is>
          <t>有り</t>
        </is>
      </c>
      <c r="R2143" s="4">
        <f>IF(COUNT($M2143:$N2143)=0,"",IF(AND(IF($N2143&lt;&gt;"",$N2143,$M2143)&lt;=0,$O2143&lt;&gt;"可"),"警告",""))</f>
        <v/>
      </c>
      <c r="S2143" s="4">
        <f>IF(COUNT($M2143:$N2143)=0,0,IF(IF($N2143&lt;&gt;"",$N2143,$M2143)&gt;=スコアリング基準!$B$20,スコアリング基準!$C$20,IF(IF($N2143&lt;&gt;"",$N2143,$M2143)&gt;=スコアリング基準!$B$21,スコアリング基準!$C$21,IF(IF($N2143&lt;&gt;"",$N2143,$M2143)&gt;0,スコアリング基準!$C$22,0))))</f>
        <v/>
      </c>
      <c r="T2143" s="4">
        <f>IF($O2143="可",スコアリング基準!$C$23,0)</f>
        <v/>
      </c>
      <c r="U2143" s="4">
        <f>IF(OR(COUNT($K2143:$L2143)&lt;2,$K2143=0),0,IF(ABS($L2143)/$K2143&lt;=スコアリング基準!$B$24,スコアリング基準!$C$24,IF(ABS($L2143)/$K2143&lt;=スコアリング基準!$B$25,スコアリング基準!$C$25,IF(ABS($L2143)/$K2143&lt;=スコアリング基準!$B$26,スコアリング基準!$C$26,0))))</f>
        <v/>
      </c>
      <c r="V2143" s="4">
        <f>IF($P2143="なし",スコアリング基準!$C$27,0)</f>
        <v/>
      </c>
      <c r="W2143" s="4">
        <f>IF($F2143="",0,IF(ISNUMBER($F2143),IF($F2143&lt;=スコアリング基準!$B$28,スコアリング基準!$C$28,スコアリング基準!$C$29),0))</f>
        <v/>
      </c>
      <c r="X2143" s="4">
        <f>IFERROR(VLOOKUP($B2143,スコアリング基準!$A$36:$B$46,2,FALSE),0)</f>
        <v/>
      </c>
      <c r="Y2143" s="4">
        <f>SUM($S2143:$X2143)</f>
        <v/>
      </c>
      <c r="Z2143" s="4">
        <f>IF(COUNT($M2143:$N2143)=0,"データ無",IF($Y2143&gt;=スコアリング基準!$B$30,"S",IF($Y2143&gt;=スコアリング基準!$B$31,"A",IF($Y2143&gt;=スコアリング基準!$B$32,"B","C"))))</f>
        <v/>
      </c>
      <c r="AA2143">
        <f>IFERROR(INDEX(実績DB!$I$3:$I$104,MATCH($B2143&amp;$C2143,実績DB!$J$3:$J$104,0)),"")</f>
        <v/>
      </c>
    </row>
    <row r="2144">
      <c r="A2144" t="n">
        <v>2142</v>
      </c>
      <c r="B2144" t="inlineStr">
        <is>
          <t>東京</t>
        </is>
      </c>
      <c r="C2144" t="inlineStr">
        <is>
          <t>中曽根変電所</t>
        </is>
      </c>
      <c r="D2144" t="inlineStr">
        <is>
          <t>埼玉県</t>
        </is>
      </c>
      <c r="G2144" s="3" t="n"/>
      <c r="H2144" s="3" t="n"/>
      <c r="I2144" t="inlineStr">
        <is>
          <t>未取得</t>
        </is>
      </c>
      <c r="J2144" t="n">
        <v>38</v>
      </c>
      <c r="K2144" t="n">
        <v>39</v>
      </c>
      <c r="L2144" t="n">
        <v>-20</v>
      </c>
      <c r="M2144" t="n">
        <v>19</v>
      </c>
      <c r="N2144" t="n">
        <v>0</v>
      </c>
      <c r="O2144" t="inlineStr">
        <is>
          <t>不可 #3</t>
        </is>
      </c>
      <c r="P2144" t="inlineStr">
        <is>
          <t>有り</t>
        </is>
      </c>
      <c r="R2144" s="4">
        <f>IF(COUNT($M2144:$N2144)=0,"",IF(AND(IF($N2144&lt;&gt;"",$N2144,$M2144)&lt;=0,$O2144&lt;&gt;"可"),"警告",""))</f>
        <v/>
      </c>
      <c r="S2144" s="4">
        <f>IF(COUNT($M2144:$N2144)=0,0,IF(IF($N2144&lt;&gt;"",$N2144,$M2144)&gt;=スコアリング基準!$B$20,スコアリング基準!$C$20,IF(IF($N2144&lt;&gt;"",$N2144,$M2144)&gt;=スコアリング基準!$B$21,スコアリング基準!$C$21,IF(IF($N2144&lt;&gt;"",$N2144,$M2144)&gt;0,スコアリング基準!$C$22,0))))</f>
        <v/>
      </c>
      <c r="T2144" s="4">
        <f>IF($O2144="可",スコアリング基準!$C$23,0)</f>
        <v/>
      </c>
      <c r="U2144" s="4">
        <f>IF(OR(COUNT($K2144:$L2144)&lt;2,$K2144=0),0,IF(ABS($L2144)/$K2144&lt;=スコアリング基準!$B$24,スコアリング基準!$C$24,IF(ABS($L2144)/$K2144&lt;=スコアリング基準!$B$25,スコアリング基準!$C$25,IF(ABS($L2144)/$K2144&lt;=スコアリング基準!$B$26,スコアリング基準!$C$26,0))))</f>
        <v/>
      </c>
      <c r="V2144" s="4">
        <f>IF($P2144="なし",スコアリング基準!$C$27,0)</f>
        <v/>
      </c>
      <c r="W2144" s="4">
        <f>IF($F2144="",0,IF(ISNUMBER($F2144),IF($F2144&lt;=スコアリング基準!$B$28,スコアリング基準!$C$28,スコアリング基準!$C$29),0))</f>
        <v/>
      </c>
      <c r="X2144" s="4">
        <f>IFERROR(VLOOKUP($B2144,スコアリング基準!$A$36:$B$46,2,FALSE),0)</f>
        <v/>
      </c>
      <c r="Y2144" s="4">
        <f>SUM($S2144:$X2144)</f>
        <v/>
      </c>
      <c r="Z2144" s="4">
        <f>IF(COUNT($M2144:$N2144)=0,"データ無",IF($Y2144&gt;=スコアリング基準!$B$30,"S",IF($Y2144&gt;=スコアリング基準!$B$31,"A",IF($Y2144&gt;=スコアリング基準!$B$32,"B","C"))))</f>
        <v/>
      </c>
      <c r="AA2144">
        <f>IFERROR(INDEX(実績DB!$I$3:$I$104,MATCH($B2144&amp;$C2144,実績DB!$J$3:$J$104,0)),"")</f>
        <v/>
      </c>
    </row>
    <row r="2145">
      <c r="A2145" t="n">
        <v>2143</v>
      </c>
      <c r="B2145" t="inlineStr">
        <is>
          <t>東京</t>
        </is>
      </c>
      <c r="C2145" t="inlineStr">
        <is>
          <t>中河原変電所</t>
        </is>
      </c>
      <c r="D2145" t="inlineStr">
        <is>
          <t>東京都</t>
        </is>
      </c>
      <c r="G2145" s="3" t="n">
        <v>35.66259</v>
      </c>
      <c r="H2145" s="3" t="n">
        <v>139.457345</v>
      </c>
      <c r="I2145" t="inlineStr">
        <is>
          <t>Google Places(名称一致)</t>
        </is>
      </c>
      <c r="J2145" t="n">
        <v>57</v>
      </c>
      <c r="K2145" t="n">
        <v>59</v>
      </c>
      <c r="L2145" t="n">
        <v>-40</v>
      </c>
      <c r="M2145" t="n">
        <v>19</v>
      </c>
      <c r="N2145" t="n">
        <v>19</v>
      </c>
      <c r="O2145" t="inlineStr">
        <is>
          <t>不可 #3</t>
        </is>
      </c>
      <c r="P2145" t="inlineStr">
        <is>
          <t>なし</t>
        </is>
      </c>
      <c r="R2145" s="4">
        <f>IF(COUNT($M2145:$N2145)=0,"",IF(AND(IF($N2145&lt;&gt;"",$N2145,$M2145)&lt;=0,$O2145&lt;&gt;"可"),"警告",""))</f>
        <v/>
      </c>
      <c r="S2145" s="4">
        <f>IF(COUNT($M2145:$N2145)=0,0,IF(IF($N2145&lt;&gt;"",$N2145,$M2145)&gt;=スコアリング基準!$B$20,スコアリング基準!$C$20,IF(IF($N2145&lt;&gt;"",$N2145,$M2145)&gt;=スコアリング基準!$B$21,スコアリング基準!$C$21,IF(IF($N2145&lt;&gt;"",$N2145,$M2145)&gt;0,スコアリング基準!$C$22,0))))</f>
        <v/>
      </c>
      <c r="T2145" s="4">
        <f>IF($O2145="可",スコアリング基準!$C$23,0)</f>
        <v/>
      </c>
      <c r="U2145" s="4">
        <f>IF(OR(COUNT($K2145:$L2145)&lt;2,$K2145=0),0,IF(ABS($L2145)/$K2145&lt;=スコアリング基準!$B$24,スコアリング基準!$C$24,IF(ABS($L2145)/$K2145&lt;=スコアリング基準!$B$25,スコアリング基準!$C$25,IF(ABS($L2145)/$K2145&lt;=スコアリング基準!$B$26,スコアリング基準!$C$26,0))))</f>
        <v/>
      </c>
      <c r="V2145" s="4">
        <f>IF($P2145="なし",スコアリング基準!$C$27,0)</f>
        <v/>
      </c>
      <c r="W2145" s="4">
        <f>IF($F2145="",0,IF(ISNUMBER($F2145),IF($F2145&lt;=スコアリング基準!$B$28,スコアリング基準!$C$28,スコアリング基準!$C$29),0))</f>
        <v/>
      </c>
      <c r="X2145" s="4">
        <f>IFERROR(VLOOKUP($B2145,スコアリング基準!$A$36:$B$46,2,FALSE),0)</f>
        <v/>
      </c>
      <c r="Y2145" s="4">
        <f>SUM($S2145:$X2145)</f>
        <v/>
      </c>
      <c r="Z2145" s="4">
        <f>IF(COUNT($M2145:$N2145)=0,"データ無",IF($Y2145&gt;=スコアリング基準!$B$30,"S",IF($Y2145&gt;=スコアリング基準!$B$31,"A",IF($Y2145&gt;=スコアリング基準!$B$32,"B","C"))))</f>
        <v/>
      </c>
      <c r="AA2145">
        <f>IFERROR(INDEX(実績DB!$I$3:$I$104,MATCH($B2145&amp;$C2145,実績DB!$J$3:$J$104,0)),"")</f>
        <v/>
      </c>
    </row>
    <row r="2146">
      <c r="A2146" t="n">
        <v>2144</v>
      </c>
      <c r="B2146" t="inlineStr">
        <is>
          <t>東京</t>
        </is>
      </c>
      <c r="C2146" t="inlineStr">
        <is>
          <t>中町変電所</t>
        </is>
      </c>
      <c r="D2146" t="inlineStr">
        <is>
          <t>神奈川県</t>
        </is>
      </c>
      <c r="G2146" s="3" t="n">
        <v>35.442698</v>
      </c>
      <c r="H2146" s="3" t="n">
        <v>139.365865</v>
      </c>
      <c r="I2146" t="inlineStr">
        <is>
          <t>Google Places(名称一致)</t>
        </is>
      </c>
      <c r="J2146" t="n">
        <v>57</v>
      </c>
      <c r="K2146" t="n">
        <v>59</v>
      </c>
      <c r="L2146" t="n">
        <v>-30</v>
      </c>
      <c r="M2146" t="n">
        <v>29</v>
      </c>
      <c r="N2146" t="n">
        <v>0</v>
      </c>
      <c r="O2146" t="inlineStr">
        <is>
          <t>不可 #3</t>
        </is>
      </c>
      <c r="P2146" t="inlineStr">
        <is>
          <t>有り</t>
        </is>
      </c>
      <c r="R2146" s="4">
        <f>IF(COUNT($M2146:$N2146)=0,"",IF(AND(IF($N2146&lt;&gt;"",$N2146,$M2146)&lt;=0,$O2146&lt;&gt;"可"),"警告",""))</f>
        <v/>
      </c>
      <c r="S2146" s="4">
        <f>IF(COUNT($M2146:$N2146)=0,0,IF(IF($N2146&lt;&gt;"",$N2146,$M2146)&gt;=スコアリング基準!$B$20,スコアリング基準!$C$20,IF(IF($N2146&lt;&gt;"",$N2146,$M2146)&gt;=スコアリング基準!$B$21,スコアリング基準!$C$21,IF(IF($N2146&lt;&gt;"",$N2146,$M2146)&gt;0,スコアリング基準!$C$22,0))))</f>
        <v/>
      </c>
      <c r="T2146" s="4">
        <f>IF($O2146="可",スコアリング基準!$C$23,0)</f>
        <v/>
      </c>
      <c r="U2146" s="4">
        <f>IF(OR(COUNT($K2146:$L2146)&lt;2,$K2146=0),0,IF(ABS($L2146)/$K2146&lt;=スコアリング基準!$B$24,スコアリング基準!$C$24,IF(ABS($L2146)/$K2146&lt;=スコアリング基準!$B$25,スコアリング基準!$C$25,IF(ABS($L2146)/$K2146&lt;=スコアリング基準!$B$26,スコアリング基準!$C$26,0))))</f>
        <v/>
      </c>
      <c r="V2146" s="4">
        <f>IF($P2146="なし",スコアリング基準!$C$27,0)</f>
        <v/>
      </c>
      <c r="W2146" s="4">
        <f>IF($F2146="",0,IF(ISNUMBER($F2146),IF($F2146&lt;=スコアリング基準!$B$28,スコアリング基準!$C$28,スコアリング基準!$C$29),0))</f>
        <v/>
      </c>
      <c r="X2146" s="4">
        <f>IFERROR(VLOOKUP($B2146,スコアリング基準!$A$36:$B$46,2,FALSE),0)</f>
        <v/>
      </c>
      <c r="Y2146" s="4">
        <f>SUM($S2146:$X2146)</f>
        <v/>
      </c>
      <c r="Z2146" s="4">
        <f>IF(COUNT($M2146:$N2146)=0,"データ無",IF($Y2146&gt;=スコアリング基準!$B$30,"S",IF($Y2146&gt;=スコアリング基準!$B$31,"A",IF($Y2146&gt;=スコアリング基準!$B$32,"B","C"))))</f>
        <v/>
      </c>
      <c r="AA2146">
        <f>IFERROR(INDEX(実績DB!$I$3:$I$104,MATCH($B2146&amp;$C2146,実績DB!$J$3:$J$104,0)),"")</f>
        <v/>
      </c>
    </row>
    <row r="2147">
      <c r="A2147" t="n">
        <v>2145</v>
      </c>
      <c r="B2147" t="inlineStr">
        <is>
          <t>東京</t>
        </is>
      </c>
      <c r="C2147" t="inlineStr">
        <is>
          <t>中神変電所</t>
        </is>
      </c>
      <c r="D2147" t="inlineStr">
        <is>
          <t>東京都</t>
        </is>
      </c>
      <c r="G2147" s="3" t="n">
        <v>35.703144</v>
      </c>
      <c r="H2147" s="3" t="n">
        <v>139.366923</v>
      </c>
      <c r="I2147" t="inlineStr">
        <is>
          <t>Google Places(名称一致)</t>
        </is>
      </c>
      <c r="J2147" t="n">
        <v>57</v>
      </c>
      <c r="K2147" t="n">
        <v>59</v>
      </c>
      <c r="L2147" t="n">
        <v>-40</v>
      </c>
      <c r="M2147" t="n">
        <v>19</v>
      </c>
      <c r="N2147" t="n">
        <v>19</v>
      </c>
      <c r="O2147" t="inlineStr">
        <is>
          <t>不可 #3</t>
        </is>
      </c>
      <c r="P2147" t="inlineStr">
        <is>
          <t>なし</t>
        </is>
      </c>
      <c r="R2147" s="4">
        <f>IF(COUNT($M2147:$N2147)=0,"",IF(AND(IF($N2147&lt;&gt;"",$N2147,$M2147)&lt;=0,$O2147&lt;&gt;"可"),"警告",""))</f>
        <v/>
      </c>
      <c r="S2147" s="4">
        <f>IF(COUNT($M2147:$N2147)=0,0,IF(IF($N2147&lt;&gt;"",$N2147,$M2147)&gt;=スコアリング基準!$B$20,スコアリング基準!$C$20,IF(IF($N2147&lt;&gt;"",$N2147,$M2147)&gt;=スコアリング基準!$B$21,スコアリング基準!$C$21,IF(IF($N2147&lt;&gt;"",$N2147,$M2147)&gt;0,スコアリング基準!$C$22,0))))</f>
        <v/>
      </c>
      <c r="T2147" s="4">
        <f>IF($O2147="可",スコアリング基準!$C$23,0)</f>
        <v/>
      </c>
      <c r="U2147" s="4">
        <f>IF(OR(COUNT($K2147:$L2147)&lt;2,$K2147=0),0,IF(ABS($L2147)/$K2147&lt;=スコアリング基準!$B$24,スコアリング基準!$C$24,IF(ABS($L2147)/$K2147&lt;=スコアリング基準!$B$25,スコアリング基準!$C$25,IF(ABS($L2147)/$K2147&lt;=スコアリング基準!$B$26,スコアリング基準!$C$26,0))))</f>
        <v/>
      </c>
      <c r="V2147" s="4">
        <f>IF($P2147="なし",スコアリング基準!$C$27,0)</f>
        <v/>
      </c>
      <c r="W2147" s="4">
        <f>IF($F2147="",0,IF(ISNUMBER($F2147),IF($F2147&lt;=スコアリング基準!$B$28,スコアリング基準!$C$28,スコアリング基準!$C$29),0))</f>
        <v/>
      </c>
      <c r="X2147" s="4">
        <f>IFERROR(VLOOKUP($B2147,スコアリング基準!$A$36:$B$46,2,FALSE),0)</f>
        <v/>
      </c>
      <c r="Y2147" s="4">
        <f>SUM($S2147:$X2147)</f>
        <v/>
      </c>
      <c r="Z2147" s="4">
        <f>IF(COUNT($M2147:$N2147)=0,"データ無",IF($Y2147&gt;=スコアリング基準!$B$30,"S",IF($Y2147&gt;=スコアリング基準!$B$31,"A",IF($Y2147&gt;=スコアリング基準!$B$32,"B","C"))))</f>
        <v/>
      </c>
      <c r="AA2147">
        <f>IFERROR(INDEX(実績DB!$I$3:$I$104,MATCH($B2147&amp;$C2147,実績DB!$J$3:$J$104,0)),"")</f>
        <v/>
      </c>
    </row>
    <row r="2148">
      <c r="A2148" t="n">
        <v>2146</v>
      </c>
      <c r="B2148" t="inlineStr">
        <is>
          <t>東京</t>
        </is>
      </c>
      <c r="C2148" t="inlineStr">
        <is>
          <t>中野変電所</t>
        </is>
      </c>
      <c r="D2148" t="inlineStr">
        <is>
          <t>東京都</t>
        </is>
      </c>
      <c r="G2148" s="3" t="n"/>
      <c r="H2148" s="3" t="n"/>
      <c r="I2148" t="inlineStr">
        <is>
          <t>未取得</t>
        </is>
      </c>
      <c r="J2148" t="n">
        <v>52</v>
      </c>
      <c r="K2148" t="n">
        <v>54</v>
      </c>
      <c r="L2148" t="n">
        <v>-40</v>
      </c>
      <c r="M2148" t="n">
        <v>14</v>
      </c>
      <c r="N2148" t="n">
        <v>14</v>
      </c>
      <c r="O2148" t="inlineStr">
        <is>
          <t>不可 #3</t>
        </is>
      </c>
      <c r="P2148" t="inlineStr">
        <is>
          <t>なし</t>
        </is>
      </c>
      <c r="R2148" s="4">
        <f>IF(COUNT($M2148:$N2148)=0,"",IF(AND(IF($N2148&lt;&gt;"",$N2148,$M2148)&lt;=0,$O2148&lt;&gt;"可"),"警告",""))</f>
        <v/>
      </c>
      <c r="S2148" s="4">
        <f>IF(COUNT($M2148:$N2148)=0,0,IF(IF($N2148&lt;&gt;"",$N2148,$M2148)&gt;=スコアリング基準!$B$20,スコアリング基準!$C$20,IF(IF($N2148&lt;&gt;"",$N2148,$M2148)&gt;=スコアリング基準!$B$21,スコアリング基準!$C$21,IF(IF($N2148&lt;&gt;"",$N2148,$M2148)&gt;0,スコアリング基準!$C$22,0))))</f>
        <v/>
      </c>
      <c r="T2148" s="4">
        <f>IF($O2148="可",スコアリング基準!$C$23,0)</f>
        <v/>
      </c>
      <c r="U2148" s="4">
        <f>IF(OR(COUNT($K2148:$L2148)&lt;2,$K2148=0),0,IF(ABS($L2148)/$K2148&lt;=スコアリング基準!$B$24,スコアリング基準!$C$24,IF(ABS($L2148)/$K2148&lt;=スコアリング基準!$B$25,スコアリング基準!$C$25,IF(ABS($L2148)/$K2148&lt;=スコアリング基準!$B$26,スコアリング基準!$C$26,0))))</f>
        <v/>
      </c>
      <c r="V2148" s="4">
        <f>IF($P2148="なし",スコアリング基準!$C$27,0)</f>
        <v/>
      </c>
      <c r="W2148" s="4">
        <f>IF($F2148="",0,IF(ISNUMBER($F2148),IF($F2148&lt;=スコアリング基準!$B$28,スコアリング基準!$C$28,スコアリング基準!$C$29),0))</f>
        <v/>
      </c>
      <c r="X2148" s="4">
        <f>IFERROR(VLOOKUP($B2148,スコアリング基準!$A$36:$B$46,2,FALSE),0)</f>
        <v/>
      </c>
      <c r="Y2148" s="4">
        <f>SUM($S2148:$X2148)</f>
        <v/>
      </c>
      <c r="Z2148" s="4">
        <f>IF(COUNT($M2148:$N2148)=0,"データ無",IF($Y2148&gt;=スコアリング基準!$B$30,"S",IF($Y2148&gt;=スコアリング基準!$B$31,"A",IF($Y2148&gt;=スコアリング基準!$B$32,"B","C"))))</f>
        <v/>
      </c>
      <c r="AA2148">
        <f>IFERROR(INDEX(実績DB!$I$3:$I$104,MATCH($B2148&amp;$C2148,実績DB!$J$3:$J$104,0)),"")</f>
        <v/>
      </c>
    </row>
    <row r="2149">
      <c r="A2149" t="n">
        <v>2147</v>
      </c>
      <c r="B2149" t="inlineStr">
        <is>
          <t>東京</t>
        </is>
      </c>
      <c r="C2149" t="inlineStr">
        <is>
          <t>中野島変電所</t>
        </is>
      </c>
      <c r="D2149" t="inlineStr">
        <is>
          <t>神奈川県</t>
        </is>
      </c>
      <c r="G2149" s="3" t="n">
        <v>35.629258</v>
      </c>
      <c r="H2149" s="3" t="n">
        <v>139.554182</v>
      </c>
      <c r="I2149" t="inlineStr">
        <is>
          <t>Google Places(名称一致)</t>
        </is>
      </c>
      <c r="J2149" t="n">
        <v>57</v>
      </c>
      <c r="K2149" t="n">
        <v>59</v>
      </c>
      <c r="L2149" t="n">
        <v>-40</v>
      </c>
      <c r="M2149" t="n">
        <v>19</v>
      </c>
      <c r="N2149" t="n">
        <v>0</v>
      </c>
      <c r="O2149" t="inlineStr">
        <is>
          <t>不可 #3</t>
        </is>
      </c>
      <c r="P2149" t="inlineStr">
        <is>
          <t>有り</t>
        </is>
      </c>
      <c r="R2149" s="4">
        <f>IF(COUNT($M2149:$N2149)=0,"",IF(AND(IF($N2149&lt;&gt;"",$N2149,$M2149)&lt;=0,$O2149&lt;&gt;"可"),"警告",""))</f>
        <v/>
      </c>
      <c r="S2149" s="4">
        <f>IF(COUNT($M2149:$N2149)=0,0,IF(IF($N2149&lt;&gt;"",$N2149,$M2149)&gt;=スコアリング基準!$B$20,スコアリング基準!$C$20,IF(IF($N2149&lt;&gt;"",$N2149,$M2149)&gt;=スコアリング基準!$B$21,スコアリング基準!$C$21,IF(IF($N2149&lt;&gt;"",$N2149,$M2149)&gt;0,スコアリング基準!$C$22,0))))</f>
        <v/>
      </c>
      <c r="T2149" s="4">
        <f>IF($O2149="可",スコアリング基準!$C$23,0)</f>
        <v/>
      </c>
      <c r="U2149" s="4">
        <f>IF(OR(COUNT($K2149:$L2149)&lt;2,$K2149=0),0,IF(ABS($L2149)/$K2149&lt;=スコアリング基準!$B$24,スコアリング基準!$C$24,IF(ABS($L2149)/$K2149&lt;=スコアリング基準!$B$25,スコアリング基準!$C$25,IF(ABS($L2149)/$K2149&lt;=スコアリング基準!$B$26,スコアリング基準!$C$26,0))))</f>
        <v/>
      </c>
      <c r="V2149" s="4">
        <f>IF($P2149="なし",スコアリング基準!$C$27,0)</f>
        <v/>
      </c>
      <c r="W2149" s="4">
        <f>IF($F2149="",0,IF(ISNUMBER($F2149),IF($F2149&lt;=スコアリング基準!$B$28,スコアリング基準!$C$28,スコアリング基準!$C$29),0))</f>
        <v/>
      </c>
      <c r="X2149" s="4">
        <f>IFERROR(VLOOKUP($B2149,スコアリング基準!$A$36:$B$46,2,FALSE),0)</f>
        <v/>
      </c>
      <c r="Y2149" s="4">
        <f>SUM($S2149:$X2149)</f>
        <v/>
      </c>
      <c r="Z2149" s="4">
        <f>IF(COUNT($M2149:$N2149)=0,"データ無",IF($Y2149&gt;=スコアリング基準!$B$30,"S",IF($Y2149&gt;=スコアリング基準!$B$31,"A",IF($Y2149&gt;=スコアリング基準!$B$32,"B","C"))))</f>
        <v/>
      </c>
      <c r="AA2149">
        <f>IFERROR(INDEX(実績DB!$I$3:$I$104,MATCH($B2149&amp;$C2149,実績DB!$J$3:$J$104,0)),"")</f>
        <v/>
      </c>
    </row>
    <row r="2150">
      <c r="A2150" t="n">
        <v>2148</v>
      </c>
      <c r="B2150" t="inlineStr">
        <is>
          <t>東京</t>
        </is>
      </c>
      <c r="C2150" t="inlineStr">
        <is>
          <t>中野町変電所</t>
        </is>
      </c>
      <c r="D2150" t="inlineStr">
        <is>
          <t>神奈川県</t>
        </is>
      </c>
      <c r="G2150" s="3" t="n">
        <v>35.36478</v>
      </c>
      <c r="H2150" s="3" t="n">
        <v>139.56663</v>
      </c>
      <c r="I2150" t="inlineStr">
        <is>
          <t>OSM実測(名称一致)</t>
        </is>
      </c>
      <c r="J2150" t="n">
        <v>38</v>
      </c>
      <c r="K2150" t="n">
        <v>39</v>
      </c>
      <c r="L2150" t="n">
        <v>-20</v>
      </c>
      <c r="M2150" t="n">
        <v>19</v>
      </c>
      <c r="N2150" t="n">
        <v>0</v>
      </c>
      <c r="O2150" t="inlineStr">
        <is>
          <t>不可 #3</t>
        </is>
      </c>
      <c r="P2150" t="inlineStr">
        <is>
          <t>有り</t>
        </is>
      </c>
      <c r="R2150" s="4">
        <f>IF(COUNT($M2150:$N2150)=0,"",IF(AND(IF($N2150&lt;&gt;"",$N2150,$M2150)&lt;=0,$O2150&lt;&gt;"可"),"警告",""))</f>
        <v/>
      </c>
      <c r="S2150" s="4">
        <f>IF(COUNT($M2150:$N2150)=0,0,IF(IF($N2150&lt;&gt;"",$N2150,$M2150)&gt;=スコアリング基準!$B$20,スコアリング基準!$C$20,IF(IF($N2150&lt;&gt;"",$N2150,$M2150)&gt;=スコアリング基準!$B$21,スコアリング基準!$C$21,IF(IF($N2150&lt;&gt;"",$N2150,$M2150)&gt;0,スコアリング基準!$C$22,0))))</f>
        <v/>
      </c>
      <c r="T2150" s="4">
        <f>IF($O2150="可",スコアリング基準!$C$23,0)</f>
        <v/>
      </c>
      <c r="U2150" s="4">
        <f>IF(OR(COUNT($K2150:$L2150)&lt;2,$K2150=0),0,IF(ABS($L2150)/$K2150&lt;=スコアリング基準!$B$24,スコアリング基準!$C$24,IF(ABS($L2150)/$K2150&lt;=スコアリング基準!$B$25,スコアリング基準!$C$25,IF(ABS($L2150)/$K2150&lt;=スコアリング基準!$B$26,スコアリング基準!$C$26,0))))</f>
        <v/>
      </c>
      <c r="V2150" s="4">
        <f>IF($P2150="なし",スコアリング基準!$C$27,0)</f>
        <v/>
      </c>
      <c r="W2150" s="4">
        <f>IF($F2150="",0,IF(ISNUMBER($F2150),IF($F2150&lt;=スコアリング基準!$B$28,スコアリング基準!$C$28,スコアリング基準!$C$29),0))</f>
        <v/>
      </c>
      <c r="X2150" s="4">
        <f>IFERROR(VLOOKUP($B2150,スコアリング基準!$A$36:$B$46,2,FALSE),0)</f>
        <v/>
      </c>
      <c r="Y2150" s="4">
        <f>SUM($S2150:$X2150)</f>
        <v/>
      </c>
      <c r="Z2150" s="4">
        <f>IF(COUNT($M2150:$N2150)=0,"データ無",IF($Y2150&gt;=スコアリング基準!$B$30,"S",IF($Y2150&gt;=スコアリング基準!$B$31,"A",IF($Y2150&gt;=スコアリング基準!$B$32,"B","C"))))</f>
        <v/>
      </c>
      <c r="AA2150">
        <f>IFERROR(INDEX(実績DB!$I$3:$I$104,MATCH($B2150&amp;$C2150,実績DB!$J$3:$J$104,0)),"")</f>
        <v/>
      </c>
    </row>
    <row r="2151">
      <c r="A2151" t="n">
        <v>2149</v>
      </c>
      <c r="B2151" t="inlineStr">
        <is>
          <t>東京</t>
        </is>
      </c>
      <c r="C2151" t="inlineStr">
        <is>
          <t>丸の内変電所</t>
        </is>
      </c>
      <c r="D2151" t="inlineStr">
        <is>
          <t>東京都</t>
        </is>
      </c>
      <c r="G2151" s="3" t="n"/>
      <c r="H2151" s="3" t="n"/>
      <c r="I2151" t="inlineStr">
        <is>
          <t>未取得</t>
        </is>
      </c>
      <c r="J2151" t="n">
        <v>57</v>
      </c>
      <c r="K2151" t="n">
        <v>59</v>
      </c>
      <c r="L2151" t="n">
        <v>-40</v>
      </c>
      <c r="M2151" t="n">
        <v>19</v>
      </c>
      <c r="N2151" t="n">
        <v>0</v>
      </c>
      <c r="O2151" t="inlineStr">
        <is>
          <t>不可 #3</t>
        </is>
      </c>
      <c r="P2151" t="inlineStr">
        <is>
          <t>有り</t>
        </is>
      </c>
      <c r="R2151" s="4">
        <f>IF(COUNT($M2151:$N2151)=0,"",IF(AND(IF($N2151&lt;&gt;"",$N2151,$M2151)&lt;=0,$O2151&lt;&gt;"可"),"警告",""))</f>
        <v/>
      </c>
      <c r="S2151" s="4">
        <f>IF(COUNT($M2151:$N2151)=0,0,IF(IF($N2151&lt;&gt;"",$N2151,$M2151)&gt;=スコアリング基準!$B$20,スコアリング基準!$C$20,IF(IF($N2151&lt;&gt;"",$N2151,$M2151)&gt;=スコアリング基準!$B$21,スコアリング基準!$C$21,IF(IF($N2151&lt;&gt;"",$N2151,$M2151)&gt;0,スコアリング基準!$C$22,0))))</f>
        <v/>
      </c>
      <c r="T2151" s="4">
        <f>IF($O2151="可",スコアリング基準!$C$23,0)</f>
        <v/>
      </c>
      <c r="U2151" s="4">
        <f>IF(OR(COUNT($K2151:$L2151)&lt;2,$K2151=0),0,IF(ABS($L2151)/$K2151&lt;=スコアリング基準!$B$24,スコアリング基準!$C$24,IF(ABS($L2151)/$K2151&lt;=スコアリング基準!$B$25,スコアリング基準!$C$25,IF(ABS($L2151)/$K2151&lt;=スコアリング基準!$B$26,スコアリング基準!$C$26,0))))</f>
        <v/>
      </c>
      <c r="V2151" s="4">
        <f>IF($P2151="なし",スコアリング基準!$C$27,0)</f>
        <v/>
      </c>
      <c r="W2151" s="4">
        <f>IF($F2151="",0,IF(ISNUMBER($F2151),IF($F2151&lt;=スコアリング基準!$B$28,スコアリング基準!$C$28,スコアリング基準!$C$29),0))</f>
        <v/>
      </c>
      <c r="X2151" s="4">
        <f>IFERROR(VLOOKUP($B2151,スコアリング基準!$A$36:$B$46,2,FALSE),0)</f>
        <v/>
      </c>
      <c r="Y2151" s="4">
        <f>SUM($S2151:$X2151)</f>
        <v/>
      </c>
      <c r="Z2151" s="4">
        <f>IF(COUNT($M2151:$N2151)=0,"データ無",IF($Y2151&gt;=スコアリング基準!$B$30,"S",IF($Y2151&gt;=スコアリング基準!$B$31,"A",IF($Y2151&gt;=スコアリング基準!$B$32,"B","C"))))</f>
        <v/>
      </c>
      <c r="AA2151">
        <f>IFERROR(INDEX(実績DB!$I$3:$I$104,MATCH($B2151&amp;$C2151,実績DB!$J$3:$J$104,0)),"")</f>
        <v/>
      </c>
    </row>
    <row r="2152">
      <c r="A2152" t="n">
        <v>2150</v>
      </c>
      <c r="B2152" t="inlineStr">
        <is>
          <t>東京</t>
        </is>
      </c>
      <c r="C2152" t="inlineStr">
        <is>
          <t>丹沢湖変電所</t>
        </is>
      </c>
      <c r="D2152" t="inlineStr">
        <is>
          <t>神奈川県</t>
        </is>
      </c>
      <c r="G2152" s="3" t="n"/>
      <c r="H2152" s="3" t="n"/>
      <c r="I2152" t="inlineStr">
        <is>
          <t>未取得</t>
        </is>
      </c>
      <c r="J2152" t="n">
        <v>9</v>
      </c>
      <c r="K2152" t="n">
        <v>9</v>
      </c>
      <c r="L2152" t="n">
        <v>0</v>
      </c>
      <c r="M2152" t="n">
        <v>9</v>
      </c>
      <c r="N2152" t="n">
        <v>2</v>
      </c>
      <c r="O2152" t="inlineStr">
        <is>
          <t>不可 #3</t>
        </is>
      </c>
      <c r="P2152" t="inlineStr">
        <is>
          <t>なし</t>
        </is>
      </c>
      <c r="R2152" s="4">
        <f>IF(COUNT($M2152:$N2152)=0,"",IF(AND(IF($N2152&lt;&gt;"",$N2152,$M2152)&lt;=0,$O2152&lt;&gt;"可"),"警告",""))</f>
        <v/>
      </c>
      <c r="S2152" s="4">
        <f>IF(COUNT($M2152:$N2152)=0,0,IF(IF($N2152&lt;&gt;"",$N2152,$M2152)&gt;=スコアリング基準!$B$20,スコアリング基準!$C$20,IF(IF($N2152&lt;&gt;"",$N2152,$M2152)&gt;=スコアリング基準!$B$21,スコアリング基準!$C$21,IF(IF($N2152&lt;&gt;"",$N2152,$M2152)&gt;0,スコアリング基準!$C$22,0))))</f>
        <v/>
      </c>
      <c r="T2152" s="4">
        <f>IF($O2152="可",スコアリング基準!$C$23,0)</f>
        <v/>
      </c>
      <c r="U2152" s="4">
        <f>IF(OR(COUNT($K2152:$L2152)&lt;2,$K2152=0),0,IF(ABS($L2152)/$K2152&lt;=スコアリング基準!$B$24,スコアリング基準!$C$24,IF(ABS($L2152)/$K2152&lt;=スコアリング基準!$B$25,スコアリング基準!$C$25,IF(ABS($L2152)/$K2152&lt;=スコアリング基準!$B$26,スコアリング基準!$C$26,0))))</f>
        <v/>
      </c>
      <c r="V2152" s="4">
        <f>IF($P2152="なし",スコアリング基準!$C$27,0)</f>
        <v/>
      </c>
      <c r="W2152" s="4">
        <f>IF($F2152="",0,IF(ISNUMBER($F2152),IF($F2152&lt;=スコアリング基準!$B$28,スコアリング基準!$C$28,スコアリング基準!$C$29),0))</f>
        <v/>
      </c>
      <c r="X2152" s="4">
        <f>IFERROR(VLOOKUP($B2152,スコアリング基準!$A$36:$B$46,2,FALSE),0)</f>
        <v/>
      </c>
      <c r="Y2152" s="4">
        <f>SUM($S2152:$X2152)</f>
        <v/>
      </c>
      <c r="Z2152" s="4">
        <f>IF(COUNT($M2152:$N2152)=0,"データ無",IF($Y2152&gt;=スコアリング基準!$B$30,"S",IF($Y2152&gt;=スコアリング基準!$B$31,"A",IF($Y2152&gt;=スコアリング基準!$B$32,"B","C"))))</f>
        <v/>
      </c>
      <c r="AA2152">
        <f>IFERROR(INDEX(実績DB!$I$3:$I$104,MATCH($B2152&amp;$C2152,実績DB!$J$3:$J$104,0)),"")</f>
        <v/>
      </c>
    </row>
    <row r="2153">
      <c r="A2153" t="n">
        <v>2151</v>
      </c>
      <c r="B2153" t="inlineStr">
        <is>
          <t>東京</t>
        </is>
      </c>
      <c r="C2153" t="inlineStr">
        <is>
          <t>久ヶ原変電所</t>
        </is>
      </c>
      <c r="D2153" t="inlineStr">
        <is>
          <t>東京都</t>
        </is>
      </c>
      <c r="G2153" s="3" t="n"/>
      <c r="H2153" s="3" t="n"/>
      <c r="I2153" t="inlineStr">
        <is>
          <t>未取得</t>
        </is>
      </c>
      <c r="J2153" t="n">
        <v>52</v>
      </c>
      <c r="K2153" t="n">
        <v>54</v>
      </c>
      <c r="L2153" t="n">
        <v>-40</v>
      </c>
      <c r="M2153" t="n">
        <v>14</v>
      </c>
      <c r="N2153" t="n">
        <v>0</v>
      </c>
      <c r="O2153" t="inlineStr">
        <is>
          <t>不可 #3</t>
        </is>
      </c>
      <c r="P2153" t="inlineStr">
        <is>
          <t>有り</t>
        </is>
      </c>
      <c r="R2153" s="4">
        <f>IF(COUNT($M2153:$N2153)=0,"",IF(AND(IF($N2153&lt;&gt;"",$N2153,$M2153)&lt;=0,$O2153&lt;&gt;"可"),"警告",""))</f>
        <v/>
      </c>
      <c r="S2153" s="4">
        <f>IF(COUNT($M2153:$N2153)=0,0,IF(IF($N2153&lt;&gt;"",$N2153,$M2153)&gt;=スコアリング基準!$B$20,スコアリング基準!$C$20,IF(IF($N2153&lt;&gt;"",$N2153,$M2153)&gt;=スコアリング基準!$B$21,スコアリング基準!$C$21,IF(IF($N2153&lt;&gt;"",$N2153,$M2153)&gt;0,スコアリング基準!$C$22,0))))</f>
        <v/>
      </c>
      <c r="T2153" s="4">
        <f>IF($O2153="可",スコアリング基準!$C$23,0)</f>
        <v/>
      </c>
      <c r="U2153" s="4">
        <f>IF(OR(COUNT($K2153:$L2153)&lt;2,$K2153=0),0,IF(ABS($L2153)/$K2153&lt;=スコアリング基準!$B$24,スコアリング基準!$C$24,IF(ABS($L2153)/$K2153&lt;=スコアリング基準!$B$25,スコアリング基準!$C$25,IF(ABS($L2153)/$K2153&lt;=スコアリング基準!$B$26,スコアリング基準!$C$26,0))))</f>
        <v/>
      </c>
      <c r="V2153" s="4">
        <f>IF($P2153="なし",スコアリング基準!$C$27,0)</f>
        <v/>
      </c>
      <c r="W2153" s="4">
        <f>IF($F2153="",0,IF(ISNUMBER($F2153),IF($F2153&lt;=スコアリング基準!$B$28,スコアリング基準!$C$28,スコアリング基準!$C$29),0))</f>
        <v/>
      </c>
      <c r="X2153" s="4">
        <f>IFERROR(VLOOKUP($B2153,スコアリング基準!$A$36:$B$46,2,FALSE),0)</f>
        <v/>
      </c>
      <c r="Y2153" s="4">
        <f>SUM($S2153:$X2153)</f>
        <v/>
      </c>
      <c r="Z2153" s="4">
        <f>IF(COUNT($M2153:$N2153)=0,"データ無",IF($Y2153&gt;=スコアリング基準!$B$30,"S",IF($Y2153&gt;=スコアリング基準!$B$31,"A",IF($Y2153&gt;=スコアリング基準!$B$32,"B","C"))))</f>
        <v/>
      </c>
      <c r="AA2153">
        <f>IFERROR(INDEX(実績DB!$I$3:$I$104,MATCH($B2153&amp;$C2153,実績DB!$J$3:$J$104,0)),"")</f>
        <v/>
      </c>
    </row>
    <row r="2154">
      <c r="A2154" t="n">
        <v>2152</v>
      </c>
      <c r="B2154" t="inlineStr">
        <is>
          <t>東京</t>
        </is>
      </c>
      <c r="C2154" t="inlineStr">
        <is>
          <t>久保町変電所</t>
        </is>
      </c>
      <c r="D2154" t="inlineStr">
        <is>
          <t>東京都</t>
        </is>
      </c>
      <c r="G2154" s="3" t="n">
        <v>35.668474</v>
      </c>
      <c r="H2154" s="3" t="n">
        <v>139.754258</v>
      </c>
      <c r="I2154" t="inlineStr">
        <is>
          <t>Google Places(名称一致)</t>
        </is>
      </c>
      <c r="J2154" t="n">
        <v>57</v>
      </c>
      <c r="K2154" t="n">
        <v>59</v>
      </c>
      <c r="L2154" t="n">
        <v>-40</v>
      </c>
      <c r="M2154" t="n">
        <v>19</v>
      </c>
      <c r="N2154" t="n">
        <v>0</v>
      </c>
      <c r="O2154" t="inlineStr">
        <is>
          <t>不可 #3</t>
        </is>
      </c>
      <c r="P2154" t="inlineStr">
        <is>
          <t>有り</t>
        </is>
      </c>
      <c r="R2154" s="4">
        <f>IF(COUNT($M2154:$N2154)=0,"",IF(AND(IF($N2154&lt;&gt;"",$N2154,$M2154)&lt;=0,$O2154&lt;&gt;"可"),"警告",""))</f>
        <v/>
      </c>
      <c r="S2154" s="4">
        <f>IF(COUNT($M2154:$N2154)=0,0,IF(IF($N2154&lt;&gt;"",$N2154,$M2154)&gt;=スコアリング基準!$B$20,スコアリング基準!$C$20,IF(IF($N2154&lt;&gt;"",$N2154,$M2154)&gt;=スコアリング基準!$B$21,スコアリング基準!$C$21,IF(IF($N2154&lt;&gt;"",$N2154,$M2154)&gt;0,スコアリング基準!$C$22,0))))</f>
        <v/>
      </c>
      <c r="T2154" s="4">
        <f>IF($O2154="可",スコアリング基準!$C$23,0)</f>
        <v/>
      </c>
      <c r="U2154" s="4">
        <f>IF(OR(COUNT($K2154:$L2154)&lt;2,$K2154=0),0,IF(ABS($L2154)/$K2154&lt;=スコアリング基準!$B$24,スコアリング基準!$C$24,IF(ABS($L2154)/$K2154&lt;=スコアリング基準!$B$25,スコアリング基準!$C$25,IF(ABS($L2154)/$K2154&lt;=スコアリング基準!$B$26,スコアリング基準!$C$26,0))))</f>
        <v/>
      </c>
      <c r="V2154" s="4">
        <f>IF($P2154="なし",スコアリング基準!$C$27,0)</f>
        <v/>
      </c>
      <c r="W2154" s="4">
        <f>IF($F2154="",0,IF(ISNUMBER($F2154),IF($F2154&lt;=スコアリング基準!$B$28,スコアリング基準!$C$28,スコアリング基準!$C$29),0))</f>
        <v/>
      </c>
      <c r="X2154" s="4">
        <f>IFERROR(VLOOKUP($B2154,スコアリング基準!$A$36:$B$46,2,FALSE),0)</f>
        <v/>
      </c>
      <c r="Y2154" s="4">
        <f>SUM($S2154:$X2154)</f>
        <v/>
      </c>
      <c r="Z2154" s="4">
        <f>IF(COUNT($M2154:$N2154)=0,"データ無",IF($Y2154&gt;=スコアリング基準!$B$30,"S",IF($Y2154&gt;=スコアリング基準!$B$31,"A",IF($Y2154&gt;=スコアリング基準!$B$32,"B","C"))))</f>
        <v/>
      </c>
      <c r="AA2154">
        <f>IFERROR(INDEX(実績DB!$I$3:$I$104,MATCH($B2154&amp;$C2154,実績DB!$J$3:$J$104,0)),"")</f>
        <v/>
      </c>
    </row>
    <row r="2155">
      <c r="A2155" t="n">
        <v>2153</v>
      </c>
      <c r="B2155" t="inlineStr">
        <is>
          <t>東京</t>
        </is>
      </c>
      <c r="C2155" t="inlineStr">
        <is>
          <t>久屋原変電所</t>
        </is>
      </c>
      <c r="D2155" t="inlineStr">
        <is>
          <t>群馬県</t>
        </is>
      </c>
      <c r="G2155" s="3" t="n">
        <v>36.666821</v>
      </c>
      <c r="H2155" s="3" t="n">
        <v>139.108823</v>
      </c>
      <c r="I2155" t="inlineStr">
        <is>
          <t>Google Places(名称一致)</t>
        </is>
      </c>
      <c r="J2155" t="n">
        <v>28</v>
      </c>
      <c r="K2155" t="n">
        <v>29</v>
      </c>
      <c r="L2155" t="n">
        <v>-29</v>
      </c>
      <c r="M2155" t="n">
        <v>0</v>
      </c>
      <c r="N2155" t="n">
        <v>0</v>
      </c>
      <c r="O2155" t="inlineStr">
        <is>
          <t>不可 #3</t>
        </is>
      </c>
      <c r="P2155" t="inlineStr">
        <is>
          <t>有り</t>
        </is>
      </c>
      <c r="R2155" s="4">
        <f>IF(COUNT($M2155:$N2155)=0,"",IF(AND(IF($N2155&lt;&gt;"",$N2155,$M2155)&lt;=0,$O2155&lt;&gt;"可"),"警告",""))</f>
        <v/>
      </c>
      <c r="S2155" s="4">
        <f>IF(COUNT($M2155:$N2155)=0,0,IF(IF($N2155&lt;&gt;"",$N2155,$M2155)&gt;=スコアリング基準!$B$20,スコアリング基準!$C$20,IF(IF($N2155&lt;&gt;"",$N2155,$M2155)&gt;=スコアリング基準!$B$21,スコアリング基準!$C$21,IF(IF($N2155&lt;&gt;"",$N2155,$M2155)&gt;0,スコアリング基準!$C$22,0))))</f>
        <v/>
      </c>
      <c r="T2155" s="4">
        <f>IF($O2155="可",スコアリング基準!$C$23,0)</f>
        <v/>
      </c>
      <c r="U2155" s="4">
        <f>IF(OR(COUNT($K2155:$L2155)&lt;2,$K2155=0),0,IF(ABS($L2155)/$K2155&lt;=スコアリング基準!$B$24,スコアリング基準!$C$24,IF(ABS($L2155)/$K2155&lt;=スコアリング基準!$B$25,スコアリング基準!$C$25,IF(ABS($L2155)/$K2155&lt;=スコアリング基準!$B$26,スコアリング基準!$C$26,0))))</f>
        <v/>
      </c>
      <c r="V2155" s="4">
        <f>IF($P2155="なし",スコアリング基準!$C$27,0)</f>
        <v/>
      </c>
      <c r="W2155" s="4">
        <f>IF($F2155="",0,IF(ISNUMBER($F2155),IF($F2155&lt;=スコアリング基準!$B$28,スコアリング基準!$C$28,スコアリング基準!$C$29),0))</f>
        <v/>
      </c>
      <c r="X2155" s="4">
        <f>IFERROR(VLOOKUP($B2155,スコアリング基準!$A$36:$B$46,2,FALSE),0)</f>
        <v/>
      </c>
      <c r="Y2155" s="4">
        <f>SUM($S2155:$X2155)</f>
        <v/>
      </c>
      <c r="Z2155" s="4">
        <f>IF(COUNT($M2155:$N2155)=0,"データ無",IF($Y2155&gt;=スコアリング基準!$B$30,"S",IF($Y2155&gt;=スコアリング基準!$B$31,"A",IF($Y2155&gt;=スコアリング基準!$B$32,"B","C"))))</f>
        <v/>
      </c>
      <c r="AA2155">
        <f>IFERROR(INDEX(実績DB!$I$3:$I$104,MATCH($B2155&amp;$C2155,実績DB!$J$3:$J$104,0)),"")</f>
        <v/>
      </c>
    </row>
    <row r="2156">
      <c r="A2156" t="n">
        <v>2154</v>
      </c>
      <c r="B2156" t="inlineStr">
        <is>
          <t>東京</t>
        </is>
      </c>
      <c r="C2156" t="inlineStr">
        <is>
          <t>久留米変電所</t>
        </is>
      </c>
      <c r="D2156" t="inlineStr">
        <is>
          <t>東京都</t>
        </is>
      </c>
      <c r="G2156" s="3" t="n">
        <v>35.757797</v>
      </c>
      <c r="H2156" s="3" t="n">
        <v>139.532121</v>
      </c>
      <c r="I2156" t="inlineStr">
        <is>
          <t>Google Places(名称一致)</t>
        </is>
      </c>
      <c r="J2156" t="n">
        <v>52</v>
      </c>
      <c r="K2156" t="n">
        <v>54</v>
      </c>
      <c r="L2156" t="n">
        <v>-40</v>
      </c>
      <c r="M2156" t="n">
        <v>14</v>
      </c>
      <c r="N2156" t="n">
        <v>14</v>
      </c>
      <c r="O2156" t="inlineStr">
        <is>
          <t>不可 #3</t>
        </is>
      </c>
      <c r="P2156" t="inlineStr">
        <is>
          <t>なし</t>
        </is>
      </c>
      <c r="R2156" s="4">
        <f>IF(COUNT($M2156:$N2156)=0,"",IF(AND(IF($N2156&lt;&gt;"",$N2156,$M2156)&lt;=0,$O2156&lt;&gt;"可"),"警告",""))</f>
        <v/>
      </c>
      <c r="S2156" s="4">
        <f>IF(COUNT($M2156:$N2156)=0,0,IF(IF($N2156&lt;&gt;"",$N2156,$M2156)&gt;=スコアリング基準!$B$20,スコアリング基準!$C$20,IF(IF($N2156&lt;&gt;"",$N2156,$M2156)&gt;=スコアリング基準!$B$21,スコアリング基準!$C$21,IF(IF($N2156&lt;&gt;"",$N2156,$M2156)&gt;0,スコアリング基準!$C$22,0))))</f>
        <v/>
      </c>
      <c r="T2156" s="4">
        <f>IF($O2156="可",スコアリング基準!$C$23,0)</f>
        <v/>
      </c>
      <c r="U2156" s="4">
        <f>IF(OR(COUNT($K2156:$L2156)&lt;2,$K2156=0),0,IF(ABS($L2156)/$K2156&lt;=スコアリング基準!$B$24,スコアリング基準!$C$24,IF(ABS($L2156)/$K2156&lt;=スコアリング基準!$B$25,スコアリング基準!$C$25,IF(ABS($L2156)/$K2156&lt;=スコアリング基準!$B$26,スコアリング基準!$C$26,0))))</f>
        <v/>
      </c>
      <c r="V2156" s="4">
        <f>IF($P2156="なし",スコアリング基準!$C$27,0)</f>
        <v/>
      </c>
      <c r="W2156" s="4">
        <f>IF($F2156="",0,IF(ISNUMBER($F2156),IF($F2156&lt;=スコアリング基準!$B$28,スコアリング基準!$C$28,スコアリング基準!$C$29),0))</f>
        <v/>
      </c>
      <c r="X2156" s="4">
        <f>IFERROR(VLOOKUP($B2156,スコアリング基準!$A$36:$B$46,2,FALSE),0)</f>
        <v/>
      </c>
      <c r="Y2156" s="4">
        <f>SUM($S2156:$X2156)</f>
        <v/>
      </c>
      <c r="Z2156" s="4">
        <f>IF(COUNT($M2156:$N2156)=0,"データ無",IF($Y2156&gt;=スコアリング基準!$B$30,"S",IF($Y2156&gt;=スコアリング基準!$B$31,"A",IF($Y2156&gt;=スコアリング基準!$B$32,"B","C"))))</f>
        <v/>
      </c>
      <c r="AA2156">
        <f>IFERROR(INDEX(実績DB!$I$3:$I$104,MATCH($B2156&amp;$C2156,実績DB!$J$3:$J$104,0)),"")</f>
        <v/>
      </c>
    </row>
    <row r="2157">
      <c r="A2157" t="n">
        <v>2155</v>
      </c>
      <c r="B2157" t="inlineStr">
        <is>
          <t>東京</t>
        </is>
      </c>
      <c r="C2157" t="inlineStr">
        <is>
          <t>久米川変電所</t>
        </is>
      </c>
      <c r="D2157" t="inlineStr">
        <is>
          <t>東京都</t>
        </is>
      </c>
      <c r="G2157" s="3" t="n">
        <v>35.762944</v>
      </c>
      <c r="H2157" s="3" t="n">
        <v>139.483331</v>
      </c>
      <c r="I2157" t="inlineStr">
        <is>
          <t>Google Places(名称一致)</t>
        </is>
      </c>
      <c r="J2157" t="n">
        <v>57</v>
      </c>
      <c r="K2157" t="n">
        <v>59</v>
      </c>
      <c r="L2157" t="n">
        <v>-40</v>
      </c>
      <c r="M2157" t="n">
        <v>19</v>
      </c>
      <c r="N2157" t="n">
        <v>0</v>
      </c>
      <c r="O2157" t="inlineStr">
        <is>
          <t>不可 #3</t>
        </is>
      </c>
      <c r="P2157" t="inlineStr">
        <is>
          <t>有り</t>
        </is>
      </c>
      <c r="R2157" s="4">
        <f>IF(COUNT($M2157:$N2157)=0,"",IF(AND(IF($N2157&lt;&gt;"",$N2157,$M2157)&lt;=0,$O2157&lt;&gt;"可"),"警告",""))</f>
        <v/>
      </c>
      <c r="S2157" s="4">
        <f>IF(COUNT($M2157:$N2157)=0,0,IF(IF($N2157&lt;&gt;"",$N2157,$M2157)&gt;=スコアリング基準!$B$20,スコアリング基準!$C$20,IF(IF($N2157&lt;&gt;"",$N2157,$M2157)&gt;=スコアリング基準!$B$21,スコアリング基準!$C$21,IF(IF($N2157&lt;&gt;"",$N2157,$M2157)&gt;0,スコアリング基準!$C$22,0))))</f>
        <v/>
      </c>
      <c r="T2157" s="4">
        <f>IF($O2157="可",スコアリング基準!$C$23,0)</f>
        <v/>
      </c>
      <c r="U2157" s="4">
        <f>IF(OR(COUNT($K2157:$L2157)&lt;2,$K2157=0),0,IF(ABS($L2157)/$K2157&lt;=スコアリング基準!$B$24,スコアリング基準!$C$24,IF(ABS($L2157)/$K2157&lt;=スコアリング基準!$B$25,スコアリング基準!$C$25,IF(ABS($L2157)/$K2157&lt;=スコアリング基準!$B$26,スコアリング基準!$C$26,0))))</f>
        <v/>
      </c>
      <c r="V2157" s="4">
        <f>IF($P2157="なし",スコアリング基準!$C$27,0)</f>
        <v/>
      </c>
      <c r="W2157" s="4">
        <f>IF($F2157="",0,IF(ISNUMBER($F2157),IF($F2157&lt;=スコアリング基準!$B$28,スコアリング基準!$C$28,スコアリング基準!$C$29),0))</f>
        <v/>
      </c>
      <c r="X2157" s="4">
        <f>IFERROR(VLOOKUP($B2157,スコアリング基準!$A$36:$B$46,2,FALSE),0)</f>
        <v/>
      </c>
      <c r="Y2157" s="4">
        <f>SUM($S2157:$X2157)</f>
        <v/>
      </c>
      <c r="Z2157" s="4">
        <f>IF(COUNT($M2157:$N2157)=0,"データ無",IF($Y2157&gt;=スコアリング基準!$B$30,"S",IF($Y2157&gt;=スコアリング基準!$B$31,"A",IF($Y2157&gt;=スコアリング基準!$B$32,"B","C"))))</f>
        <v/>
      </c>
      <c r="AA2157">
        <f>IFERROR(INDEX(実績DB!$I$3:$I$104,MATCH($B2157&amp;$C2157,実績DB!$J$3:$J$104,0)),"")</f>
        <v/>
      </c>
    </row>
    <row r="2158">
      <c r="A2158" t="n">
        <v>2156</v>
      </c>
      <c r="B2158" t="inlineStr">
        <is>
          <t>東京</t>
        </is>
      </c>
      <c r="C2158" t="inlineStr">
        <is>
          <t>九段変電所</t>
        </is>
      </c>
      <c r="D2158" t="inlineStr">
        <is>
          <t>東京都</t>
        </is>
      </c>
      <c r="G2158" s="3" t="n">
        <v>35.692724</v>
      </c>
      <c r="H2158" s="3" t="n">
        <v>139.745132</v>
      </c>
      <c r="I2158" t="inlineStr">
        <is>
          <t>OSM実測(名称一致)</t>
        </is>
      </c>
      <c r="J2158" t="n">
        <v>57</v>
      </c>
      <c r="K2158" t="n">
        <v>59</v>
      </c>
      <c r="L2158" t="n">
        <v>-40</v>
      </c>
      <c r="M2158" t="n">
        <v>19</v>
      </c>
      <c r="N2158" t="n">
        <v>0</v>
      </c>
      <c r="O2158" t="inlineStr">
        <is>
          <t>不可 #3</t>
        </is>
      </c>
      <c r="P2158" t="inlineStr">
        <is>
          <t>有り</t>
        </is>
      </c>
      <c r="R2158" s="4">
        <f>IF(COUNT($M2158:$N2158)=0,"",IF(AND(IF($N2158&lt;&gt;"",$N2158,$M2158)&lt;=0,$O2158&lt;&gt;"可"),"警告",""))</f>
        <v/>
      </c>
      <c r="S2158" s="4">
        <f>IF(COUNT($M2158:$N2158)=0,0,IF(IF($N2158&lt;&gt;"",$N2158,$M2158)&gt;=スコアリング基準!$B$20,スコアリング基準!$C$20,IF(IF($N2158&lt;&gt;"",$N2158,$M2158)&gt;=スコアリング基準!$B$21,スコアリング基準!$C$21,IF(IF($N2158&lt;&gt;"",$N2158,$M2158)&gt;0,スコアリング基準!$C$22,0))))</f>
        <v/>
      </c>
      <c r="T2158" s="4">
        <f>IF($O2158="可",スコアリング基準!$C$23,0)</f>
        <v/>
      </c>
      <c r="U2158" s="4">
        <f>IF(OR(COUNT($K2158:$L2158)&lt;2,$K2158=0),0,IF(ABS($L2158)/$K2158&lt;=スコアリング基準!$B$24,スコアリング基準!$C$24,IF(ABS($L2158)/$K2158&lt;=スコアリング基準!$B$25,スコアリング基準!$C$25,IF(ABS($L2158)/$K2158&lt;=スコアリング基準!$B$26,スコアリング基準!$C$26,0))))</f>
        <v/>
      </c>
      <c r="V2158" s="4">
        <f>IF($P2158="なし",スコアリング基準!$C$27,0)</f>
        <v/>
      </c>
      <c r="W2158" s="4">
        <f>IF($F2158="",0,IF(ISNUMBER($F2158),IF($F2158&lt;=スコアリング基準!$B$28,スコアリング基準!$C$28,スコアリング基準!$C$29),0))</f>
        <v/>
      </c>
      <c r="X2158" s="4">
        <f>IFERROR(VLOOKUP($B2158,スコアリング基準!$A$36:$B$46,2,FALSE),0)</f>
        <v/>
      </c>
      <c r="Y2158" s="4">
        <f>SUM($S2158:$X2158)</f>
        <v/>
      </c>
      <c r="Z2158" s="4">
        <f>IF(COUNT($M2158:$N2158)=0,"データ無",IF($Y2158&gt;=スコアリング基準!$B$30,"S",IF($Y2158&gt;=スコアリング基準!$B$31,"A",IF($Y2158&gt;=スコアリング基準!$B$32,"B","C"))))</f>
        <v/>
      </c>
      <c r="AA2158">
        <f>IFERROR(INDEX(実績DB!$I$3:$I$104,MATCH($B2158&amp;$C2158,実績DB!$J$3:$J$104,0)),"")</f>
        <v/>
      </c>
    </row>
    <row r="2159">
      <c r="A2159" t="n">
        <v>2157</v>
      </c>
      <c r="B2159" t="inlineStr">
        <is>
          <t>東京</t>
        </is>
      </c>
      <c r="C2159" t="inlineStr">
        <is>
          <t>二の橋変電所</t>
        </is>
      </c>
      <c r="D2159" t="inlineStr">
        <is>
          <t>東京都</t>
        </is>
      </c>
      <c r="G2159" s="3" t="n">
        <v>35.651664</v>
      </c>
      <c r="H2159" s="3" t="n">
        <v>139.736097</v>
      </c>
      <c r="I2159" t="inlineStr">
        <is>
          <t>Google Places(名称一致)</t>
        </is>
      </c>
      <c r="J2159" t="n">
        <v>57</v>
      </c>
      <c r="K2159" t="n">
        <v>59</v>
      </c>
      <c r="L2159" t="n">
        <v>-40</v>
      </c>
      <c r="M2159" t="n">
        <v>19</v>
      </c>
      <c r="N2159" t="n">
        <v>0</v>
      </c>
      <c r="O2159" t="inlineStr">
        <is>
          <t>不可 #3</t>
        </is>
      </c>
      <c r="P2159" t="inlineStr">
        <is>
          <t>有り</t>
        </is>
      </c>
      <c r="R2159" s="4">
        <f>IF(COUNT($M2159:$N2159)=0,"",IF(AND(IF($N2159&lt;&gt;"",$N2159,$M2159)&lt;=0,$O2159&lt;&gt;"可"),"警告",""))</f>
        <v/>
      </c>
      <c r="S2159" s="4">
        <f>IF(COUNT($M2159:$N2159)=0,0,IF(IF($N2159&lt;&gt;"",$N2159,$M2159)&gt;=スコアリング基準!$B$20,スコアリング基準!$C$20,IF(IF($N2159&lt;&gt;"",$N2159,$M2159)&gt;=スコアリング基準!$B$21,スコアリング基準!$C$21,IF(IF($N2159&lt;&gt;"",$N2159,$M2159)&gt;0,スコアリング基準!$C$22,0))))</f>
        <v/>
      </c>
      <c r="T2159" s="4">
        <f>IF($O2159="可",スコアリング基準!$C$23,0)</f>
        <v/>
      </c>
      <c r="U2159" s="4">
        <f>IF(OR(COUNT($K2159:$L2159)&lt;2,$K2159=0),0,IF(ABS($L2159)/$K2159&lt;=スコアリング基準!$B$24,スコアリング基準!$C$24,IF(ABS($L2159)/$K2159&lt;=スコアリング基準!$B$25,スコアリング基準!$C$25,IF(ABS($L2159)/$K2159&lt;=スコアリング基準!$B$26,スコアリング基準!$C$26,0))))</f>
        <v/>
      </c>
      <c r="V2159" s="4">
        <f>IF($P2159="なし",スコアリング基準!$C$27,0)</f>
        <v/>
      </c>
      <c r="W2159" s="4">
        <f>IF($F2159="",0,IF(ISNUMBER($F2159),IF($F2159&lt;=スコアリング基準!$B$28,スコアリング基準!$C$28,スコアリング基準!$C$29),0))</f>
        <v/>
      </c>
      <c r="X2159" s="4">
        <f>IFERROR(VLOOKUP($B2159,スコアリング基準!$A$36:$B$46,2,FALSE),0)</f>
        <v/>
      </c>
      <c r="Y2159" s="4">
        <f>SUM($S2159:$X2159)</f>
        <v/>
      </c>
      <c r="Z2159" s="4">
        <f>IF(COUNT($M2159:$N2159)=0,"データ無",IF($Y2159&gt;=スコアリング基準!$B$30,"S",IF($Y2159&gt;=スコアリング基準!$B$31,"A",IF($Y2159&gt;=スコアリング基準!$B$32,"B","C"))))</f>
        <v/>
      </c>
      <c r="AA2159">
        <f>IFERROR(INDEX(実績DB!$I$3:$I$104,MATCH($B2159&amp;$C2159,実績DB!$J$3:$J$104,0)),"")</f>
        <v/>
      </c>
    </row>
    <row r="2160">
      <c r="A2160" t="n">
        <v>2158</v>
      </c>
      <c r="B2160" t="inlineStr">
        <is>
          <t>東京</t>
        </is>
      </c>
      <c r="C2160" t="inlineStr">
        <is>
          <t>二ッ橋変電所</t>
        </is>
      </c>
      <c r="D2160" t="inlineStr">
        <is>
          <t>神奈川県</t>
        </is>
      </c>
      <c r="G2160" s="3" t="n"/>
      <c r="H2160" s="3" t="n"/>
      <c r="I2160" t="inlineStr">
        <is>
          <t>未取得</t>
        </is>
      </c>
      <c r="J2160" t="n">
        <v>57</v>
      </c>
      <c r="K2160" t="n">
        <v>59</v>
      </c>
      <c r="L2160" t="n">
        <v>-40</v>
      </c>
      <c r="M2160" t="n">
        <v>19</v>
      </c>
      <c r="N2160" t="n">
        <v>0</v>
      </c>
      <c r="O2160" t="inlineStr">
        <is>
          <t>不可 #3</t>
        </is>
      </c>
      <c r="P2160" t="inlineStr">
        <is>
          <t>有り</t>
        </is>
      </c>
      <c r="R2160" s="4">
        <f>IF(COUNT($M2160:$N2160)=0,"",IF(AND(IF($N2160&lt;&gt;"",$N2160,$M2160)&lt;=0,$O2160&lt;&gt;"可"),"警告",""))</f>
        <v/>
      </c>
      <c r="S2160" s="4">
        <f>IF(COUNT($M2160:$N2160)=0,0,IF(IF($N2160&lt;&gt;"",$N2160,$M2160)&gt;=スコアリング基準!$B$20,スコアリング基準!$C$20,IF(IF($N2160&lt;&gt;"",$N2160,$M2160)&gt;=スコアリング基準!$B$21,スコアリング基準!$C$21,IF(IF($N2160&lt;&gt;"",$N2160,$M2160)&gt;0,スコアリング基準!$C$22,0))))</f>
        <v/>
      </c>
      <c r="T2160" s="4">
        <f>IF($O2160="可",スコアリング基準!$C$23,0)</f>
        <v/>
      </c>
      <c r="U2160" s="4">
        <f>IF(OR(COUNT($K2160:$L2160)&lt;2,$K2160=0),0,IF(ABS($L2160)/$K2160&lt;=スコアリング基準!$B$24,スコアリング基準!$C$24,IF(ABS($L2160)/$K2160&lt;=スコアリング基準!$B$25,スコアリング基準!$C$25,IF(ABS($L2160)/$K2160&lt;=スコアリング基準!$B$26,スコアリング基準!$C$26,0))))</f>
        <v/>
      </c>
      <c r="V2160" s="4">
        <f>IF($P2160="なし",スコアリング基準!$C$27,0)</f>
        <v/>
      </c>
      <c r="W2160" s="4">
        <f>IF($F2160="",0,IF(ISNUMBER($F2160),IF($F2160&lt;=スコアリング基準!$B$28,スコアリング基準!$C$28,スコアリング基準!$C$29),0))</f>
        <v/>
      </c>
      <c r="X2160" s="4">
        <f>IFERROR(VLOOKUP($B2160,スコアリング基準!$A$36:$B$46,2,FALSE),0)</f>
        <v/>
      </c>
      <c r="Y2160" s="4">
        <f>SUM($S2160:$X2160)</f>
        <v/>
      </c>
      <c r="Z2160" s="4">
        <f>IF(COUNT($M2160:$N2160)=0,"データ無",IF($Y2160&gt;=スコアリング基準!$B$30,"S",IF($Y2160&gt;=スコアリング基準!$B$31,"A",IF($Y2160&gt;=スコアリング基準!$B$32,"B","C"))))</f>
        <v/>
      </c>
      <c r="AA2160">
        <f>IFERROR(INDEX(実績DB!$I$3:$I$104,MATCH($B2160&amp;$C2160,実績DB!$J$3:$J$104,0)),"")</f>
        <v/>
      </c>
    </row>
    <row r="2161">
      <c r="A2161" t="n">
        <v>2159</v>
      </c>
      <c r="B2161" t="inlineStr">
        <is>
          <t>東京</t>
        </is>
      </c>
      <c r="C2161" t="inlineStr">
        <is>
          <t>二葉町変電所</t>
        </is>
      </c>
      <c r="D2161" t="inlineStr">
        <is>
          <t>東京都</t>
        </is>
      </c>
      <c r="G2161" s="3" t="n">
        <v>35.607613</v>
      </c>
      <c r="H2161" s="3" t="n">
        <v>139.728201</v>
      </c>
      <c r="I2161" t="inlineStr">
        <is>
          <t>Google Places(名称一致)</t>
        </is>
      </c>
      <c r="J2161" t="n">
        <v>57</v>
      </c>
      <c r="K2161" t="n">
        <v>59</v>
      </c>
      <c r="L2161" t="n">
        <v>-40</v>
      </c>
      <c r="M2161" t="n">
        <v>19</v>
      </c>
      <c r="N2161" t="n">
        <v>0</v>
      </c>
      <c r="O2161" t="inlineStr">
        <is>
          <t>不可 #3</t>
        </is>
      </c>
      <c r="P2161" t="inlineStr">
        <is>
          <t>有り</t>
        </is>
      </c>
      <c r="R2161" s="4">
        <f>IF(COUNT($M2161:$N2161)=0,"",IF(AND(IF($N2161&lt;&gt;"",$N2161,$M2161)&lt;=0,$O2161&lt;&gt;"可"),"警告",""))</f>
        <v/>
      </c>
      <c r="S2161" s="4">
        <f>IF(COUNT($M2161:$N2161)=0,0,IF(IF($N2161&lt;&gt;"",$N2161,$M2161)&gt;=スコアリング基準!$B$20,スコアリング基準!$C$20,IF(IF($N2161&lt;&gt;"",$N2161,$M2161)&gt;=スコアリング基準!$B$21,スコアリング基準!$C$21,IF(IF($N2161&lt;&gt;"",$N2161,$M2161)&gt;0,スコアリング基準!$C$22,0))))</f>
        <v/>
      </c>
      <c r="T2161" s="4">
        <f>IF($O2161="可",スコアリング基準!$C$23,0)</f>
        <v/>
      </c>
      <c r="U2161" s="4">
        <f>IF(OR(COUNT($K2161:$L2161)&lt;2,$K2161=0),0,IF(ABS($L2161)/$K2161&lt;=スコアリング基準!$B$24,スコアリング基準!$C$24,IF(ABS($L2161)/$K2161&lt;=スコアリング基準!$B$25,スコアリング基準!$C$25,IF(ABS($L2161)/$K2161&lt;=スコアリング基準!$B$26,スコアリング基準!$C$26,0))))</f>
        <v/>
      </c>
      <c r="V2161" s="4">
        <f>IF($P2161="なし",スコアリング基準!$C$27,0)</f>
        <v/>
      </c>
      <c r="W2161" s="4">
        <f>IF($F2161="",0,IF(ISNUMBER($F2161),IF($F2161&lt;=スコアリング基準!$B$28,スコアリング基準!$C$28,スコアリング基準!$C$29),0))</f>
        <v/>
      </c>
      <c r="X2161" s="4">
        <f>IFERROR(VLOOKUP($B2161,スコアリング基準!$A$36:$B$46,2,FALSE),0)</f>
        <v/>
      </c>
      <c r="Y2161" s="4">
        <f>SUM($S2161:$X2161)</f>
        <v/>
      </c>
      <c r="Z2161" s="4">
        <f>IF(COUNT($M2161:$N2161)=0,"データ無",IF($Y2161&gt;=スコアリング基準!$B$30,"S",IF($Y2161&gt;=スコアリング基準!$B$31,"A",IF($Y2161&gt;=スコアリング基準!$B$32,"B","C"))))</f>
        <v/>
      </c>
      <c r="AA2161">
        <f>IFERROR(INDEX(実績DB!$I$3:$I$104,MATCH($B2161&amp;$C2161,実績DB!$J$3:$J$104,0)),"")</f>
        <v/>
      </c>
    </row>
    <row r="2162">
      <c r="A2162" t="n">
        <v>2160</v>
      </c>
      <c r="B2162" t="inlineStr">
        <is>
          <t>東京</t>
        </is>
      </c>
      <c r="C2162" t="inlineStr">
        <is>
          <t>五反田変電所</t>
        </is>
      </c>
      <c r="D2162" t="inlineStr">
        <is>
          <t>東京都</t>
        </is>
      </c>
      <c r="G2162" s="3" t="n">
        <v>35.623068</v>
      </c>
      <c r="H2162" s="3" t="n">
        <v>139.730311</v>
      </c>
      <c r="I2162" t="inlineStr">
        <is>
          <t>Google Places(名称一致)</t>
        </is>
      </c>
      <c r="J2162" t="n">
        <v>52</v>
      </c>
      <c r="K2162" t="n">
        <v>54</v>
      </c>
      <c r="L2162" t="n">
        <v>-40</v>
      </c>
      <c r="M2162" t="n">
        <v>14</v>
      </c>
      <c r="N2162" t="n">
        <v>0</v>
      </c>
      <c r="O2162" t="inlineStr">
        <is>
          <t>不可 #3</t>
        </is>
      </c>
      <c r="P2162" t="inlineStr">
        <is>
          <t>有り</t>
        </is>
      </c>
      <c r="R2162" s="4">
        <f>IF(COUNT($M2162:$N2162)=0,"",IF(AND(IF($N2162&lt;&gt;"",$N2162,$M2162)&lt;=0,$O2162&lt;&gt;"可"),"警告",""))</f>
        <v/>
      </c>
      <c r="S2162" s="4">
        <f>IF(COUNT($M2162:$N2162)=0,0,IF(IF($N2162&lt;&gt;"",$N2162,$M2162)&gt;=スコアリング基準!$B$20,スコアリング基準!$C$20,IF(IF($N2162&lt;&gt;"",$N2162,$M2162)&gt;=スコアリング基準!$B$21,スコアリング基準!$C$21,IF(IF($N2162&lt;&gt;"",$N2162,$M2162)&gt;0,スコアリング基準!$C$22,0))))</f>
        <v/>
      </c>
      <c r="T2162" s="4">
        <f>IF($O2162="可",スコアリング基準!$C$23,0)</f>
        <v/>
      </c>
      <c r="U2162" s="4">
        <f>IF(OR(COUNT($K2162:$L2162)&lt;2,$K2162=0),0,IF(ABS($L2162)/$K2162&lt;=スコアリング基準!$B$24,スコアリング基準!$C$24,IF(ABS($L2162)/$K2162&lt;=スコアリング基準!$B$25,スコアリング基準!$C$25,IF(ABS($L2162)/$K2162&lt;=スコアリング基準!$B$26,スコアリング基準!$C$26,0))))</f>
        <v/>
      </c>
      <c r="V2162" s="4">
        <f>IF($P2162="なし",スコアリング基準!$C$27,0)</f>
        <v/>
      </c>
      <c r="W2162" s="4">
        <f>IF($F2162="",0,IF(ISNUMBER($F2162),IF($F2162&lt;=スコアリング基準!$B$28,スコアリング基準!$C$28,スコアリング基準!$C$29),0))</f>
        <v/>
      </c>
      <c r="X2162" s="4">
        <f>IFERROR(VLOOKUP($B2162,スコアリング基準!$A$36:$B$46,2,FALSE),0)</f>
        <v/>
      </c>
      <c r="Y2162" s="4">
        <f>SUM($S2162:$X2162)</f>
        <v/>
      </c>
      <c r="Z2162" s="4">
        <f>IF(COUNT($M2162:$N2162)=0,"データ無",IF($Y2162&gt;=スコアリング基準!$B$30,"S",IF($Y2162&gt;=スコアリング基準!$B$31,"A",IF($Y2162&gt;=スコアリング基準!$B$32,"B","C"))))</f>
        <v/>
      </c>
      <c r="AA2162">
        <f>IFERROR(INDEX(実績DB!$I$3:$I$104,MATCH($B2162&amp;$C2162,実績DB!$J$3:$J$104,0)),"")</f>
        <v/>
      </c>
    </row>
    <row r="2163">
      <c r="A2163" t="n">
        <v>2161</v>
      </c>
      <c r="B2163" t="inlineStr">
        <is>
          <t>東京</t>
        </is>
      </c>
      <c r="C2163" t="inlineStr">
        <is>
          <t>井之頭変電所</t>
        </is>
      </c>
      <c r="D2163" t="inlineStr">
        <is>
          <t>東京都</t>
        </is>
      </c>
      <c r="G2163" s="3" t="n"/>
      <c r="H2163" s="3" t="n"/>
      <c r="I2163" t="inlineStr">
        <is>
          <t>未取得</t>
        </is>
      </c>
      <c r="J2163" t="n">
        <v>57</v>
      </c>
      <c r="K2163" t="n">
        <v>59</v>
      </c>
      <c r="L2163" t="n">
        <v>-40</v>
      </c>
      <c r="M2163" t="n">
        <v>19</v>
      </c>
      <c r="N2163" t="n">
        <v>19</v>
      </c>
      <c r="O2163" t="inlineStr">
        <is>
          <t>不可 #3</t>
        </is>
      </c>
      <c r="P2163" t="inlineStr">
        <is>
          <t>なし</t>
        </is>
      </c>
      <c r="R2163" s="4">
        <f>IF(COUNT($M2163:$N2163)=0,"",IF(AND(IF($N2163&lt;&gt;"",$N2163,$M2163)&lt;=0,$O2163&lt;&gt;"可"),"警告",""))</f>
        <v/>
      </c>
      <c r="S2163" s="4">
        <f>IF(COUNT($M2163:$N2163)=0,0,IF(IF($N2163&lt;&gt;"",$N2163,$M2163)&gt;=スコアリング基準!$B$20,スコアリング基準!$C$20,IF(IF($N2163&lt;&gt;"",$N2163,$M2163)&gt;=スコアリング基準!$B$21,スコアリング基準!$C$21,IF(IF($N2163&lt;&gt;"",$N2163,$M2163)&gt;0,スコアリング基準!$C$22,0))))</f>
        <v/>
      </c>
      <c r="T2163" s="4">
        <f>IF($O2163="可",スコアリング基準!$C$23,0)</f>
        <v/>
      </c>
      <c r="U2163" s="4">
        <f>IF(OR(COUNT($K2163:$L2163)&lt;2,$K2163=0),0,IF(ABS($L2163)/$K2163&lt;=スコアリング基準!$B$24,スコアリング基準!$C$24,IF(ABS($L2163)/$K2163&lt;=スコアリング基準!$B$25,スコアリング基準!$C$25,IF(ABS($L2163)/$K2163&lt;=スコアリング基準!$B$26,スコアリング基準!$C$26,0))))</f>
        <v/>
      </c>
      <c r="V2163" s="4">
        <f>IF($P2163="なし",スコアリング基準!$C$27,0)</f>
        <v/>
      </c>
      <c r="W2163" s="4">
        <f>IF($F2163="",0,IF(ISNUMBER($F2163),IF($F2163&lt;=スコアリング基準!$B$28,スコアリング基準!$C$28,スコアリング基準!$C$29),0))</f>
        <v/>
      </c>
      <c r="X2163" s="4">
        <f>IFERROR(VLOOKUP($B2163,スコアリング基準!$A$36:$B$46,2,FALSE),0)</f>
        <v/>
      </c>
      <c r="Y2163" s="4">
        <f>SUM($S2163:$X2163)</f>
        <v/>
      </c>
      <c r="Z2163" s="4">
        <f>IF(COUNT($M2163:$N2163)=0,"データ無",IF($Y2163&gt;=スコアリング基準!$B$30,"S",IF($Y2163&gt;=スコアリング基準!$B$31,"A",IF($Y2163&gt;=スコアリング基準!$B$32,"B","C"))))</f>
        <v/>
      </c>
      <c r="AA2163">
        <f>IFERROR(INDEX(実績DB!$I$3:$I$104,MATCH($B2163&amp;$C2163,実績DB!$J$3:$J$104,0)),"")</f>
        <v/>
      </c>
    </row>
    <row r="2164">
      <c r="A2164" t="n">
        <v>2162</v>
      </c>
      <c r="B2164" t="inlineStr">
        <is>
          <t>東京</t>
        </is>
      </c>
      <c r="C2164" t="inlineStr">
        <is>
          <t>井土ヶ谷変電所</t>
        </is>
      </c>
      <c r="D2164" t="inlineStr">
        <is>
          <t>神奈川県</t>
        </is>
      </c>
      <c r="G2164" s="3" t="n">
        <v>35.428773</v>
      </c>
      <c r="H2164" s="3" t="n">
        <v>139.603806</v>
      </c>
      <c r="I2164" t="inlineStr">
        <is>
          <t>Google Places(名称一致)</t>
        </is>
      </c>
      <c r="J2164" t="n">
        <v>38</v>
      </c>
      <c r="K2164" t="n">
        <v>39</v>
      </c>
      <c r="L2164" t="n">
        <v>-20</v>
      </c>
      <c r="M2164" t="n">
        <v>19</v>
      </c>
      <c r="N2164" t="n">
        <v>0</v>
      </c>
      <c r="O2164" t="inlineStr">
        <is>
          <t>不可 #3</t>
        </is>
      </c>
      <c r="P2164" t="inlineStr">
        <is>
          <t>有り</t>
        </is>
      </c>
      <c r="R2164" s="4">
        <f>IF(COUNT($M2164:$N2164)=0,"",IF(AND(IF($N2164&lt;&gt;"",$N2164,$M2164)&lt;=0,$O2164&lt;&gt;"可"),"警告",""))</f>
        <v/>
      </c>
      <c r="S2164" s="4">
        <f>IF(COUNT($M2164:$N2164)=0,0,IF(IF($N2164&lt;&gt;"",$N2164,$M2164)&gt;=スコアリング基準!$B$20,スコアリング基準!$C$20,IF(IF($N2164&lt;&gt;"",$N2164,$M2164)&gt;=スコアリング基準!$B$21,スコアリング基準!$C$21,IF(IF($N2164&lt;&gt;"",$N2164,$M2164)&gt;0,スコアリング基準!$C$22,0))))</f>
        <v/>
      </c>
      <c r="T2164" s="4">
        <f>IF($O2164="可",スコアリング基準!$C$23,0)</f>
        <v/>
      </c>
      <c r="U2164" s="4">
        <f>IF(OR(COUNT($K2164:$L2164)&lt;2,$K2164=0),0,IF(ABS($L2164)/$K2164&lt;=スコアリング基準!$B$24,スコアリング基準!$C$24,IF(ABS($L2164)/$K2164&lt;=スコアリング基準!$B$25,スコアリング基準!$C$25,IF(ABS($L2164)/$K2164&lt;=スコアリング基準!$B$26,スコアリング基準!$C$26,0))))</f>
        <v/>
      </c>
      <c r="V2164" s="4">
        <f>IF($P2164="なし",スコアリング基準!$C$27,0)</f>
        <v/>
      </c>
      <c r="W2164" s="4">
        <f>IF($F2164="",0,IF(ISNUMBER($F2164),IF($F2164&lt;=スコアリング基準!$B$28,スコアリング基準!$C$28,スコアリング基準!$C$29),0))</f>
        <v/>
      </c>
      <c r="X2164" s="4">
        <f>IFERROR(VLOOKUP($B2164,スコアリング基準!$A$36:$B$46,2,FALSE),0)</f>
        <v/>
      </c>
      <c r="Y2164" s="4">
        <f>SUM($S2164:$X2164)</f>
        <v/>
      </c>
      <c r="Z2164" s="4">
        <f>IF(COUNT($M2164:$N2164)=0,"データ無",IF($Y2164&gt;=スコアリング基準!$B$30,"S",IF($Y2164&gt;=スコアリング基準!$B$31,"A",IF($Y2164&gt;=スコアリング基準!$B$32,"B","C"))))</f>
        <v/>
      </c>
      <c r="AA2164">
        <f>IFERROR(INDEX(実績DB!$I$3:$I$104,MATCH($B2164&amp;$C2164,実績DB!$J$3:$J$104,0)),"")</f>
        <v/>
      </c>
    </row>
    <row r="2165">
      <c r="A2165" t="n">
        <v>2163</v>
      </c>
      <c r="B2165" t="inlineStr">
        <is>
          <t>東京</t>
        </is>
      </c>
      <c r="C2165" t="inlineStr">
        <is>
          <t>今川変電所</t>
        </is>
      </c>
      <c r="D2165" t="inlineStr">
        <is>
          <t>東京都</t>
        </is>
      </c>
      <c r="G2165" s="3" t="n">
        <v>35.721092</v>
      </c>
      <c r="H2165" s="3" t="n">
        <v>139.605071</v>
      </c>
      <c r="I2165" t="inlineStr">
        <is>
          <t>Google Places(名称一致)</t>
        </is>
      </c>
      <c r="J2165" t="n">
        <v>57</v>
      </c>
      <c r="K2165" t="n">
        <v>59</v>
      </c>
      <c r="L2165" t="n">
        <v>-40</v>
      </c>
      <c r="M2165" t="n">
        <v>19</v>
      </c>
      <c r="N2165" t="n">
        <v>19</v>
      </c>
      <c r="O2165" t="inlineStr">
        <is>
          <t>不可 #3</t>
        </is>
      </c>
      <c r="P2165" t="inlineStr">
        <is>
          <t>なし</t>
        </is>
      </c>
      <c r="R2165" s="4">
        <f>IF(COUNT($M2165:$N2165)=0,"",IF(AND(IF($N2165&lt;&gt;"",$N2165,$M2165)&lt;=0,$O2165&lt;&gt;"可"),"警告",""))</f>
        <v/>
      </c>
      <c r="S2165" s="4">
        <f>IF(COUNT($M2165:$N2165)=0,0,IF(IF($N2165&lt;&gt;"",$N2165,$M2165)&gt;=スコアリング基準!$B$20,スコアリング基準!$C$20,IF(IF($N2165&lt;&gt;"",$N2165,$M2165)&gt;=スコアリング基準!$B$21,スコアリング基準!$C$21,IF(IF($N2165&lt;&gt;"",$N2165,$M2165)&gt;0,スコアリング基準!$C$22,0))))</f>
        <v/>
      </c>
      <c r="T2165" s="4">
        <f>IF($O2165="可",スコアリング基準!$C$23,0)</f>
        <v/>
      </c>
      <c r="U2165" s="4">
        <f>IF(OR(COUNT($K2165:$L2165)&lt;2,$K2165=0),0,IF(ABS($L2165)/$K2165&lt;=スコアリング基準!$B$24,スコアリング基準!$C$24,IF(ABS($L2165)/$K2165&lt;=スコアリング基準!$B$25,スコアリング基準!$C$25,IF(ABS($L2165)/$K2165&lt;=スコアリング基準!$B$26,スコアリング基準!$C$26,0))))</f>
        <v/>
      </c>
      <c r="V2165" s="4">
        <f>IF($P2165="なし",スコアリング基準!$C$27,0)</f>
        <v/>
      </c>
      <c r="W2165" s="4">
        <f>IF($F2165="",0,IF(ISNUMBER($F2165),IF($F2165&lt;=スコアリング基準!$B$28,スコアリング基準!$C$28,スコアリング基準!$C$29),0))</f>
        <v/>
      </c>
      <c r="X2165" s="4">
        <f>IFERROR(VLOOKUP($B2165,スコアリング基準!$A$36:$B$46,2,FALSE),0)</f>
        <v/>
      </c>
      <c r="Y2165" s="4">
        <f>SUM($S2165:$X2165)</f>
        <v/>
      </c>
      <c r="Z2165" s="4">
        <f>IF(COUNT($M2165:$N2165)=0,"データ無",IF($Y2165&gt;=スコアリング基準!$B$30,"S",IF($Y2165&gt;=スコアリング基準!$B$31,"A",IF($Y2165&gt;=スコアリング基準!$B$32,"B","C"))))</f>
        <v/>
      </c>
      <c r="AA2165">
        <f>IFERROR(INDEX(実績DB!$I$3:$I$104,MATCH($B2165&amp;$C2165,実績DB!$J$3:$J$104,0)),"")</f>
        <v/>
      </c>
    </row>
    <row r="2166">
      <c r="A2166" t="n">
        <v>2164</v>
      </c>
      <c r="B2166" t="inlineStr">
        <is>
          <t>東京</t>
        </is>
      </c>
      <c r="C2166" t="inlineStr">
        <is>
          <t>仙石変電所</t>
        </is>
      </c>
      <c r="D2166" t="inlineStr">
        <is>
          <t>神奈川県</t>
        </is>
      </c>
      <c r="G2166" s="3" t="n">
        <v>35.264814</v>
      </c>
      <c r="H2166" s="3" t="n">
        <v>139.023176</v>
      </c>
      <c r="I2166" t="inlineStr">
        <is>
          <t>Google Places(名称一致)</t>
        </is>
      </c>
      <c r="J2166" t="n">
        <v>38</v>
      </c>
      <c r="K2166" t="n">
        <v>39</v>
      </c>
      <c r="L2166" t="n">
        <v>-30</v>
      </c>
      <c r="M2166" t="n">
        <v>9</v>
      </c>
      <c r="N2166" t="n">
        <v>9</v>
      </c>
      <c r="O2166" t="inlineStr">
        <is>
          <t>不可 #3</t>
        </is>
      </c>
      <c r="P2166" t="inlineStr">
        <is>
          <t>なし</t>
        </is>
      </c>
      <c r="R2166" s="4">
        <f>IF(COUNT($M2166:$N2166)=0,"",IF(AND(IF($N2166&lt;&gt;"",$N2166,$M2166)&lt;=0,$O2166&lt;&gt;"可"),"警告",""))</f>
        <v/>
      </c>
      <c r="S2166" s="4">
        <f>IF(COUNT($M2166:$N2166)=0,0,IF(IF($N2166&lt;&gt;"",$N2166,$M2166)&gt;=スコアリング基準!$B$20,スコアリング基準!$C$20,IF(IF($N2166&lt;&gt;"",$N2166,$M2166)&gt;=スコアリング基準!$B$21,スコアリング基準!$C$21,IF(IF($N2166&lt;&gt;"",$N2166,$M2166)&gt;0,スコアリング基準!$C$22,0))))</f>
        <v/>
      </c>
      <c r="T2166" s="4">
        <f>IF($O2166="可",スコアリング基準!$C$23,0)</f>
        <v/>
      </c>
      <c r="U2166" s="4">
        <f>IF(OR(COUNT($K2166:$L2166)&lt;2,$K2166=0),0,IF(ABS($L2166)/$K2166&lt;=スコアリング基準!$B$24,スコアリング基準!$C$24,IF(ABS($L2166)/$K2166&lt;=スコアリング基準!$B$25,スコアリング基準!$C$25,IF(ABS($L2166)/$K2166&lt;=スコアリング基準!$B$26,スコアリング基準!$C$26,0))))</f>
        <v/>
      </c>
      <c r="V2166" s="4">
        <f>IF($P2166="なし",スコアリング基準!$C$27,0)</f>
        <v/>
      </c>
      <c r="W2166" s="4">
        <f>IF($F2166="",0,IF(ISNUMBER($F2166),IF($F2166&lt;=スコアリング基準!$B$28,スコアリング基準!$C$28,スコアリング基準!$C$29),0))</f>
        <v/>
      </c>
      <c r="X2166" s="4">
        <f>IFERROR(VLOOKUP($B2166,スコアリング基準!$A$36:$B$46,2,FALSE),0)</f>
        <v/>
      </c>
      <c r="Y2166" s="4">
        <f>SUM($S2166:$X2166)</f>
        <v/>
      </c>
      <c r="Z2166" s="4">
        <f>IF(COUNT($M2166:$N2166)=0,"データ無",IF($Y2166&gt;=スコアリング基準!$B$30,"S",IF($Y2166&gt;=スコアリング基準!$B$31,"A",IF($Y2166&gt;=スコアリング基準!$B$32,"B","C"))))</f>
        <v/>
      </c>
      <c r="AA2166">
        <f>IFERROR(INDEX(実績DB!$I$3:$I$104,MATCH($B2166&amp;$C2166,実績DB!$J$3:$J$104,0)),"")</f>
        <v/>
      </c>
    </row>
    <row r="2167">
      <c r="A2167" t="n">
        <v>2165</v>
      </c>
      <c r="B2167" t="inlineStr">
        <is>
          <t>東京</t>
        </is>
      </c>
      <c r="C2167" t="inlineStr">
        <is>
          <t>代々木変電所</t>
        </is>
      </c>
      <c r="D2167" t="inlineStr">
        <is>
          <t>東京都</t>
        </is>
      </c>
      <c r="G2167" s="3" t="n">
        <v>35.683211</v>
      </c>
      <c r="H2167" s="3" t="n">
        <v>139.70142</v>
      </c>
      <c r="I2167" t="inlineStr">
        <is>
          <t>Google Places(名称一致)</t>
        </is>
      </c>
      <c r="J2167" t="n">
        <v>47</v>
      </c>
      <c r="K2167" t="n">
        <v>49</v>
      </c>
      <c r="L2167" t="n">
        <v>-35</v>
      </c>
      <c r="M2167" t="n">
        <v>14</v>
      </c>
      <c r="N2167" t="n">
        <v>0</v>
      </c>
      <c r="O2167" t="inlineStr">
        <is>
          <t>不可 #3</t>
        </is>
      </c>
      <c r="P2167" t="inlineStr">
        <is>
          <t>有り</t>
        </is>
      </c>
      <c r="R2167" s="4">
        <f>IF(COUNT($M2167:$N2167)=0,"",IF(AND(IF($N2167&lt;&gt;"",$N2167,$M2167)&lt;=0,$O2167&lt;&gt;"可"),"警告",""))</f>
        <v/>
      </c>
      <c r="S2167" s="4">
        <f>IF(COUNT($M2167:$N2167)=0,0,IF(IF($N2167&lt;&gt;"",$N2167,$M2167)&gt;=スコアリング基準!$B$20,スコアリング基準!$C$20,IF(IF($N2167&lt;&gt;"",$N2167,$M2167)&gt;=スコアリング基準!$B$21,スコアリング基準!$C$21,IF(IF($N2167&lt;&gt;"",$N2167,$M2167)&gt;0,スコアリング基準!$C$22,0))))</f>
        <v/>
      </c>
      <c r="T2167" s="4">
        <f>IF($O2167="可",スコアリング基準!$C$23,0)</f>
        <v/>
      </c>
      <c r="U2167" s="4">
        <f>IF(OR(COUNT($K2167:$L2167)&lt;2,$K2167=0),0,IF(ABS($L2167)/$K2167&lt;=スコアリング基準!$B$24,スコアリング基準!$C$24,IF(ABS($L2167)/$K2167&lt;=スコアリング基準!$B$25,スコアリング基準!$C$25,IF(ABS($L2167)/$K2167&lt;=スコアリング基準!$B$26,スコアリング基準!$C$26,0))))</f>
        <v/>
      </c>
      <c r="V2167" s="4">
        <f>IF($P2167="なし",スコアリング基準!$C$27,0)</f>
        <v/>
      </c>
      <c r="W2167" s="4">
        <f>IF($F2167="",0,IF(ISNUMBER($F2167),IF($F2167&lt;=スコアリング基準!$B$28,スコアリング基準!$C$28,スコアリング基準!$C$29),0))</f>
        <v/>
      </c>
      <c r="X2167" s="4">
        <f>IFERROR(VLOOKUP($B2167,スコアリング基準!$A$36:$B$46,2,FALSE),0)</f>
        <v/>
      </c>
      <c r="Y2167" s="4">
        <f>SUM($S2167:$X2167)</f>
        <v/>
      </c>
      <c r="Z2167" s="4">
        <f>IF(COUNT($M2167:$N2167)=0,"データ無",IF($Y2167&gt;=スコアリング基準!$B$30,"S",IF($Y2167&gt;=スコアリング基準!$B$31,"A",IF($Y2167&gt;=スコアリング基準!$B$32,"B","C"))))</f>
        <v/>
      </c>
      <c r="AA2167">
        <f>IFERROR(INDEX(実績DB!$I$3:$I$104,MATCH($B2167&amp;$C2167,実績DB!$J$3:$J$104,0)),"")</f>
        <v/>
      </c>
    </row>
    <row r="2168">
      <c r="A2168" t="n">
        <v>2166</v>
      </c>
      <c r="B2168" t="inlineStr">
        <is>
          <t>東京</t>
        </is>
      </c>
      <c r="C2168" t="inlineStr">
        <is>
          <t>代沢変電所</t>
        </is>
      </c>
      <c r="D2168" t="inlineStr">
        <is>
          <t>東京都</t>
        </is>
      </c>
      <c r="G2168" s="3" t="n"/>
      <c r="H2168" s="3" t="n"/>
      <c r="I2168" t="inlineStr">
        <is>
          <t>未取得</t>
        </is>
      </c>
      <c r="J2168" t="n">
        <v>38</v>
      </c>
      <c r="K2168" t="n">
        <v>39</v>
      </c>
      <c r="L2168" t="n">
        <v>-20</v>
      </c>
      <c r="M2168" t="n">
        <v>19</v>
      </c>
      <c r="N2168" t="n">
        <v>0</v>
      </c>
      <c r="O2168" t="inlineStr">
        <is>
          <t>不可 #3</t>
        </is>
      </c>
      <c r="P2168" t="inlineStr">
        <is>
          <t>有り</t>
        </is>
      </c>
      <c r="R2168" s="4">
        <f>IF(COUNT($M2168:$N2168)=0,"",IF(AND(IF($N2168&lt;&gt;"",$N2168,$M2168)&lt;=0,$O2168&lt;&gt;"可"),"警告",""))</f>
        <v/>
      </c>
      <c r="S2168" s="4">
        <f>IF(COUNT($M2168:$N2168)=0,0,IF(IF($N2168&lt;&gt;"",$N2168,$M2168)&gt;=スコアリング基準!$B$20,スコアリング基準!$C$20,IF(IF($N2168&lt;&gt;"",$N2168,$M2168)&gt;=スコアリング基準!$B$21,スコアリング基準!$C$21,IF(IF($N2168&lt;&gt;"",$N2168,$M2168)&gt;0,スコアリング基準!$C$22,0))))</f>
        <v/>
      </c>
      <c r="T2168" s="4">
        <f>IF($O2168="可",スコアリング基準!$C$23,0)</f>
        <v/>
      </c>
      <c r="U2168" s="4">
        <f>IF(OR(COUNT($K2168:$L2168)&lt;2,$K2168=0),0,IF(ABS($L2168)/$K2168&lt;=スコアリング基準!$B$24,スコアリング基準!$C$24,IF(ABS($L2168)/$K2168&lt;=スコアリング基準!$B$25,スコアリング基準!$C$25,IF(ABS($L2168)/$K2168&lt;=スコアリング基準!$B$26,スコアリング基準!$C$26,0))))</f>
        <v/>
      </c>
      <c r="V2168" s="4">
        <f>IF($P2168="なし",スコアリング基準!$C$27,0)</f>
        <v/>
      </c>
      <c r="W2168" s="4">
        <f>IF($F2168="",0,IF(ISNUMBER($F2168),IF($F2168&lt;=スコアリング基準!$B$28,スコアリング基準!$C$28,スコアリング基準!$C$29),0))</f>
        <v/>
      </c>
      <c r="X2168" s="4">
        <f>IFERROR(VLOOKUP($B2168,スコアリング基準!$A$36:$B$46,2,FALSE),0)</f>
        <v/>
      </c>
      <c r="Y2168" s="4">
        <f>SUM($S2168:$X2168)</f>
        <v/>
      </c>
      <c r="Z2168" s="4">
        <f>IF(COUNT($M2168:$N2168)=0,"データ無",IF($Y2168&gt;=スコアリング基準!$B$30,"S",IF($Y2168&gt;=スコアリング基準!$B$31,"A",IF($Y2168&gt;=スコアリング基準!$B$32,"B","C"))))</f>
        <v/>
      </c>
      <c r="AA2168">
        <f>IFERROR(INDEX(実績DB!$I$3:$I$104,MATCH($B2168&amp;$C2168,実績DB!$J$3:$J$104,0)),"")</f>
        <v/>
      </c>
    </row>
    <row r="2169">
      <c r="A2169" t="n">
        <v>2167</v>
      </c>
      <c r="B2169" t="inlineStr">
        <is>
          <t>東京</t>
        </is>
      </c>
      <c r="C2169" t="inlineStr">
        <is>
          <t>仲御徒町変電所</t>
        </is>
      </c>
      <c r="D2169" t="inlineStr">
        <is>
          <t>東京都</t>
        </is>
      </c>
      <c r="G2169" s="3" t="n"/>
      <c r="H2169" s="3" t="n"/>
      <c r="I2169" t="inlineStr">
        <is>
          <t>未取得</t>
        </is>
      </c>
      <c r="J2169" t="n">
        <v>85</v>
      </c>
      <c r="K2169" t="n">
        <v>89</v>
      </c>
      <c r="L2169" t="n">
        <v>-60</v>
      </c>
      <c r="M2169" t="n">
        <v>29</v>
      </c>
      <c r="N2169" t="n">
        <v>0</v>
      </c>
      <c r="O2169" t="inlineStr">
        <is>
          <t>不可 #3</t>
        </is>
      </c>
      <c r="P2169" t="inlineStr">
        <is>
          <t>有り</t>
        </is>
      </c>
      <c r="R2169" s="4">
        <f>IF(COUNT($M2169:$N2169)=0,"",IF(AND(IF($N2169&lt;&gt;"",$N2169,$M2169)&lt;=0,$O2169&lt;&gt;"可"),"警告",""))</f>
        <v/>
      </c>
      <c r="S2169" s="4">
        <f>IF(COUNT($M2169:$N2169)=0,0,IF(IF($N2169&lt;&gt;"",$N2169,$M2169)&gt;=スコアリング基準!$B$20,スコアリング基準!$C$20,IF(IF($N2169&lt;&gt;"",$N2169,$M2169)&gt;=スコアリング基準!$B$21,スコアリング基準!$C$21,IF(IF($N2169&lt;&gt;"",$N2169,$M2169)&gt;0,スコアリング基準!$C$22,0))))</f>
        <v/>
      </c>
      <c r="T2169" s="4">
        <f>IF($O2169="可",スコアリング基準!$C$23,0)</f>
        <v/>
      </c>
      <c r="U2169" s="4">
        <f>IF(OR(COUNT($K2169:$L2169)&lt;2,$K2169=0),0,IF(ABS($L2169)/$K2169&lt;=スコアリング基準!$B$24,スコアリング基準!$C$24,IF(ABS($L2169)/$K2169&lt;=スコアリング基準!$B$25,スコアリング基準!$C$25,IF(ABS($L2169)/$K2169&lt;=スコアリング基準!$B$26,スコアリング基準!$C$26,0))))</f>
        <v/>
      </c>
      <c r="V2169" s="4">
        <f>IF($P2169="なし",スコアリング基準!$C$27,0)</f>
        <v/>
      </c>
      <c r="W2169" s="4">
        <f>IF($F2169="",0,IF(ISNUMBER($F2169),IF($F2169&lt;=スコアリング基準!$B$28,スコアリング基準!$C$28,スコアリング基準!$C$29),0))</f>
        <v/>
      </c>
      <c r="X2169" s="4">
        <f>IFERROR(VLOOKUP($B2169,スコアリング基準!$A$36:$B$46,2,FALSE),0)</f>
        <v/>
      </c>
      <c r="Y2169" s="4">
        <f>SUM($S2169:$X2169)</f>
        <v/>
      </c>
      <c r="Z2169" s="4">
        <f>IF(COUNT($M2169:$N2169)=0,"データ無",IF($Y2169&gt;=スコアリング基準!$B$30,"S",IF($Y2169&gt;=スコアリング基準!$B$31,"A",IF($Y2169&gt;=スコアリング基準!$B$32,"B","C"))))</f>
        <v/>
      </c>
      <c r="AA2169">
        <f>IFERROR(INDEX(実績DB!$I$3:$I$104,MATCH($B2169&amp;$C2169,実績DB!$J$3:$J$104,0)),"")</f>
        <v/>
      </c>
    </row>
    <row r="2170">
      <c r="A2170" t="n">
        <v>2168</v>
      </c>
      <c r="B2170" t="inlineStr">
        <is>
          <t>東京</t>
        </is>
      </c>
      <c r="C2170" t="inlineStr">
        <is>
          <t>仲通変電所</t>
        </is>
      </c>
      <c r="D2170" t="inlineStr">
        <is>
          <t>神奈川県</t>
        </is>
      </c>
      <c r="G2170" s="3" t="n"/>
      <c r="H2170" s="3" t="n"/>
      <c r="I2170" t="inlineStr">
        <is>
          <t>未取得</t>
        </is>
      </c>
      <c r="J2170" t="n">
        <v>57</v>
      </c>
      <c r="K2170" t="n">
        <v>59</v>
      </c>
      <c r="L2170" t="n">
        <v>-40</v>
      </c>
      <c r="M2170" t="n">
        <v>19</v>
      </c>
      <c r="N2170" t="n">
        <v>0</v>
      </c>
      <c r="O2170" t="inlineStr">
        <is>
          <t>不可 #3</t>
        </is>
      </c>
      <c r="P2170" t="inlineStr">
        <is>
          <t>有り</t>
        </is>
      </c>
      <c r="R2170" s="4">
        <f>IF(COUNT($M2170:$N2170)=0,"",IF(AND(IF($N2170&lt;&gt;"",$N2170,$M2170)&lt;=0,$O2170&lt;&gt;"可"),"警告",""))</f>
        <v/>
      </c>
      <c r="S2170" s="4">
        <f>IF(COUNT($M2170:$N2170)=0,0,IF(IF($N2170&lt;&gt;"",$N2170,$M2170)&gt;=スコアリング基準!$B$20,スコアリング基準!$C$20,IF(IF($N2170&lt;&gt;"",$N2170,$M2170)&gt;=スコアリング基準!$B$21,スコアリング基準!$C$21,IF(IF($N2170&lt;&gt;"",$N2170,$M2170)&gt;0,スコアリング基準!$C$22,0))))</f>
        <v/>
      </c>
      <c r="T2170" s="4">
        <f>IF($O2170="可",スコアリング基準!$C$23,0)</f>
        <v/>
      </c>
      <c r="U2170" s="4">
        <f>IF(OR(COUNT($K2170:$L2170)&lt;2,$K2170=0),0,IF(ABS($L2170)/$K2170&lt;=スコアリング基準!$B$24,スコアリング基準!$C$24,IF(ABS($L2170)/$K2170&lt;=スコアリング基準!$B$25,スコアリング基準!$C$25,IF(ABS($L2170)/$K2170&lt;=スコアリング基準!$B$26,スコアリング基準!$C$26,0))))</f>
        <v/>
      </c>
      <c r="V2170" s="4">
        <f>IF($P2170="なし",スコアリング基準!$C$27,0)</f>
        <v/>
      </c>
      <c r="W2170" s="4">
        <f>IF($F2170="",0,IF(ISNUMBER($F2170),IF($F2170&lt;=スコアリング基準!$B$28,スコアリング基準!$C$28,スコアリング基準!$C$29),0))</f>
        <v/>
      </c>
      <c r="X2170" s="4">
        <f>IFERROR(VLOOKUP($B2170,スコアリング基準!$A$36:$B$46,2,FALSE),0)</f>
        <v/>
      </c>
      <c r="Y2170" s="4">
        <f>SUM($S2170:$X2170)</f>
        <v/>
      </c>
      <c r="Z2170" s="4">
        <f>IF(COUNT($M2170:$N2170)=0,"データ無",IF($Y2170&gt;=スコアリング基準!$B$30,"S",IF($Y2170&gt;=スコアリング基準!$B$31,"A",IF($Y2170&gt;=スコアリング基準!$B$32,"B","C"))))</f>
        <v/>
      </c>
      <c r="AA2170">
        <f>IFERROR(INDEX(実績DB!$I$3:$I$104,MATCH($B2170&amp;$C2170,実績DB!$J$3:$J$104,0)),"")</f>
        <v/>
      </c>
    </row>
    <row r="2171">
      <c r="A2171" t="n">
        <v>2169</v>
      </c>
      <c r="B2171" t="inlineStr">
        <is>
          <t>東京</t>
        </is>
      </c>
      <c r="C2171" t="inlineStr">
        <is>
          <t>伊勢佐木町変電所</t>
        </is>
      </c>
      <c r="D2171" t="inlineStr">
        <is>
          <t>神奈川県</t>
        </is>
      </c>
      <c r="G2171" s="3" t="n">
        <v>35.44378</v>
      </c>
      <c r="H2171" s="3" t="n">
        <v>139.6277</v>
      </c>
      <c r="I2171" t="inlineStr">
        <is>
          <t>Google Places(名称一致)</t>
        </is>
      </c>
      <c r="J2171" t="n">
        <v>52</v>
      </c>
      <c r="K2171" t="n">
        <v>54</v>
      </c>
      <c r="L2171" t="n">
        <v>-40</v>
      </c>
      <c r="M2171" t="n">
        <v>14</v>
      </c>
      <c r="N2171" t="n">
        <v>0</v>
      </c>
      <c r="O2171" t="inlineStr">
        <is>
          <t>不可 #3</t>
        </is>
      </c>
      <c r="P2171" t="inlineStr">
        <is>
          <t>有り</t>
        </is>
      </c>
      <c r="R2171" s="4">
        <f>IF(COUNT($M2171:$N2171)=0,"",IF(AND(IF($N2171&lt;&gt;"",$N2171,$M2171)&lt;=0,$O2171&lt;&gt;"可"),"警告",""))</f>
        <v/>
      </c>
      <c r="S2171" s="4">
        <f>IF(COUNT($M2171:$N2171)=0,0,IF(IF($N2171&lt;&gt;"",$N2171,$M2171)&gt;=スコアリング基準!$B$20,スコアリング基準!$C$20,IF(IF($N2171&lt;&gt;"",$N2171,$M2171)&gt;=スコアリング基準!$B$21,スコアリング基準!$C$21,IF(IF($N2171&lt;&gt;"",$N2171,$M2171)&gt;0,スコアリング基準!$C$22,0))))</f>
        <v/>
      </c>
      <c r="T2171" s="4">
        <f>IF($O2171="可",スコアリング基準!$C$23,0)</f>
        <v/>
      </c>
      <c r="U2171" s="4">
        <f>IF(OR(COUNT($K2171:$L2171)&lt;2,$K2171=0),0,IF(ABS($L2171)/$K2171&lt;=スコアリング基準!$B$24,スコアリング基準!$C$24,IF(ABS($L2171)/$K2171&lt;=スコアリング基準!$B$25,スコアリング基準!$C$25,IF(ABS($L2171)/$K2171&lt;=スコアリング基準!$B$26,スコアリング基準!$C$26,0))))</f>
        <v/>
      </c>
      <c r="V2171" s="4">
        <f>IF($P2171="なし",スコアリング基準!$C$27,0)</f>
        <v/>
      </c>
      <c r="W2171" s="4">
        <f>IF($F2171="",0,IF(ISNUMBER($F2171),IF($F2171&lt;=スコアリング基準!$B$28,スコアリング基準!$C$28,スコアリング基準!$C$29),0))</f>
        <v/>
      </c>
      <c r="X2171" s="4">
        <f>IFERROR(VLOOKUP($B2171,スコアリング基準!$A$36:$B$46,2,FALSE),0)</f>
        <v/>
      </c>
      <c r="Y2171" s="4">
        <f>SUM($S2171:$X2171)</f>
        <v/>
      </c>
      <c r="Z2171" s="4">
        <f>IF(COUNT($M2171:$N2171)=0,"データ無",IF($Y2171&gt;=スコアリング基準!$B$30,"S",IF($Y2171&gt;=スコアリング基準!$B$31,"A",IF($Y2171&gt;=スコアリング基準!$B$32,"B","C"))))</f>
        <v/>
      </c>
      <c r="AA2171">
        <f>IFERROR(INDEX(実績DB!$I$3:$I$104,MATCH($B2171&amp;$C2171,実績DB!$J$3:$J$104,0)),"")</f>
        <v/>
      </c>
    </row>
    <row r="2172">
      <c r="A2172" t="n">
        <v>2170</v>
      </c>
      <c r="B2172" t="inlineStr">
        <is>
          <t>東京</t>
        </is>
      </c>
      <c r="C2172" t="inlineStr">
        <is>
          <t>伊奈変電所</t>
        </is>
      </c>
      <c r="D2172" t="inlineStr">
        <is>
          <t>埼玉県</t>
        </is>
      </c>
      <c r="G2172" s="3" t="n">
        <v>36.007459</v>
      </c>
      <c r="H2172" s="3" t="n">
        <v>139.604375</v>
      </c>
      <c r="I2172" t="inlineStr">
        <is>
          <t>Google Places(名称一致)</t>
        </is>
      </c>
      <c r="J2172" t="n">
        <v>57</v>
      </c>
      <c r="K2172" t="n">
        <v>59</v>
      </c>
      <c r="L2172" t="n">
        <v>-40</v>
      </c>
      <c r="M2172" t="n">
        <v>19</v>
      </c>
      <c r="N2172" t="n">
        <v>0</v>
      </c>
      <c r="O2172" t="inlineStr">
        <is>
          <t>不可 #3</t>
        </is>
      </c>
      <c r="P2172" t="inlineStr">
        <is>
          <t>有り</t>
        </is>
      </c>
      <c r="R2172" s="4">
        <f>IF(COUNT($M2172:$N2172)=0,"",IF(AND(IF($N2172&lt;&gt;"",$N2172,$M2172)&lt;=0,$O2172&lt;&gt;"可"),"警告",""))</f>
        <v/>
      </c>
      <c r="S2172" s="4">
        <f>IF(COUNT($M2172:$N2172)=0,0,IF(IF($N2172&lt;&gt;"",$N2172,$M2172)&gt;=スコアリング基準!$B$20,スコアリング基準!$C$20,IF(IF($N2172&lt;&gt;"",$N2172,$M2172)&gt;=スコアリング基準!$B$21,スコアリング基準!$C$21,IF(IF($N2172&lt;&gt;"",$N2172,$M2172)&gt;0,スコアリング基準!$C$22,0))))</f>
        <v/>
      </c>
      <c r="T2172" s="4">
        <f>IF($O2172="可",スコアリング基準!$C$23,0)</f>
        <v/>
      </c>
      <c r="U2172" s="4">
        <f>IF(OR(COUNT($K2172:$L2172)&lt;2,$K2172=0),0,IF(ABS($L2172)/$K2172&lt;=スコアリング基準!$B$24,スコアリング基準!$C$24,IF(ABS($L2172)/$K2172&lt;=スコアリング基準!$B$25,スコアリング基準!$C$25,IF(ABS($L2172)/$K2172&lt;=スコアリング基準!$B$26,スコアリング基準!$C$26,0))))</f>
        <v/>
      </c>
      <c r="V2172" s="4">
        <f>IF($P2172="なし",スコアリング基準!$C$27,0)</f>
        <v/>
      </c>
      <c r="W2172" s="4">
        <f>IF($F2172="",0,IF(ISNUMBER($F2172),IF($F2172&lt;=スコアリング基準!$B$28,スコアリング基準!$C$28,スコアリング基準!$C$29),0))</f>
        <v/>
      </c>
      <c r="X2172" s="4">
        <f>IFERROR(VLOOKUP($B2172,スコアリング基準!$A$36:$B$46,2,FALSE),0)</f>
        <v/>
      </c>
      <c r="Y2172" s="4">
        <f>SUM($S2172:$X2172)</f>
        <v/>
      </c>
      <c r="Z2172" s="4">
        <f>IF(COUNT($M2172:$N2172)=0,"データ無",IF($Y2172&gt;=スコアリング基準!$B$30,"S",IF($Y2172&gt;=スコアリング基準!$B$31,"A",IF($Y2172&gt;=スコアリング基準!$B$32,"B","C"))))</f>
        <v/>
      </c>
      <c r="AA2172">
        <f>IFERROR(INDEX(実績DB!$I$3:$I$104,MATCH($B2172&amp;$C2172,実績DB!$J$3:$J$104,0)),"")</f>
        <v/>
      </c>
    </row>
    <row r="2173">
      <c r="A2173" t="n">
        <v>2171</v>
      </c>
      <c r="B2173" t="inlineStr">
        <is>
          <t>東京</t>
        </is>
      </c>
      <c r="C2173" t="inlineStr">
        <is>
          <t>伊豆戸田変電所</t>
        </is>
      </c>
      <c r="D2173" t="inlineStr">
        <is>
          <t>静岡県</t>
        </is>
      </c>
      <c r="G2173" s="3" t="n">
        <v>34.970424</v>
      </c>
      <c r="H2173" s="3" t="n">
        <v>138.794961</v>
      </c>
      <c r="I2173" t="inlineStr">
        <is>
          <t>Google Places(名称一致)</t>
        </is>
      </c>
      <c r="J2173" t="n">
        <v>11</v>
      </c>
      <c r="K2173" t="n">
        <v>11</v>
      </c>
      <c r="L2173" t="n">
        <v>-6</v>
      </c>
      <c r="M2173" t="n">
        <v>5</v>
      </c>
      <c r="N2173" t="n">
        <v>0</v>
      </c>
      <c r="O2173" t="inlineStr">
        <is>
          <t>不可 #3</t>
        </is>
      </c>
      <c r="P2173" t="inlineStr">
        <is>
          <t>有り</t>
        </is>
      </c>
      <c r="R2173" s="4">
        <f>IF(COUNT($M2173:$N2173)=0,"",IF(AND(IF($N2173&lt;&gt;"",$N2173,$M2173)&lt;=0,$O2173&lt;&gt;"可"),"警告",""))</f>
        <v/>
      </c>
      <c r="S2173" s="4">
        <f>IF(COUNT($M2173:$N2173)=0,0,IF(IF($N2173&lt;&gt;"",$N2173,$M2173)&gt;=スコアリング基準!$B$20,スコアリング基準!$C$20,IF(IF($N2173&lt;&gt;"",$N2173,$M2173)&gt;=スコアリング基準!$B$21,スコアリング基準!$C$21,IF(IF($N2173&lt;&gt;"",$N2173,$M2173)&gt;0,スコアリング基準!$C$22,0))))</f>
        <v/>
      </c>
      <c r="T2173" s="4">
        <f>IF($O2173="可",スコアリング基準!$C$23,0)</f>
        <v/>
      </c>
      <c r="U2173" s="4">
        <f>IF(OR(COUNT($K2173:$L2173)&lt;2,$K2173=0),0,IF(ABS($L2173)/$K2173&lt;=スコアリング基準!$B$24,スコアリング基準!$C$24,IF(ABS($L2173)/$K2173&lt;=スコアリング基準!$B$25,スコアリング基準!$C$25,IF(ABS($L2173)/$K2173&lt;=スコアリング基準!$B$26,スコアリング基準!$C$26,0))))</f>
        <v/>
      </c>
      <c r="V2173" s="4">
        <f>IF($P2173="なし",スコアリング基準!$C$27,0)</f>
        <v/>
      </c>
      <c r="W2173" s="4">
        <f>IF($F2173="",0,IF(ISNUMBER($F2173),IF($F2173&lt;=スコアリング基準!$B$28,スコアリング基準!$C$28,スコアリング基準!$C$29),0))</f>
        <v/>
      </c>
      <c r="X2173" s="4">
        <f>IFERROR(VLOOKUP($B2173,スコアリング基準!$A$36:$B$46,2,FALSE),0)</f>
        <v/>
      </c>
      <c r="Y2173" s="4">
        <f>SUM($S2173:$X2173)</f>
        <v/>
      </c>
      <c r="Z2173" s="4">
        <f>IF(COUNT($M2173:$N2173)=0,"データ無",IF($Y2173&gt;=スコアリング基準!$B$30,"S",IF($Y2173&gt;=スコアリング基準!$B$31,"A",IF($Y2173&gt;=スコアリング基準!$B$32,"B","C"))))</f>
        <v/>
      </c>
      <c r="AA2173">
        <f>IFERROR(INDEX(実績DB!$I$3:$I$104,MATCH($B2173&amp;$C2173,実績DB!$J$3:$J$104,0)),"")</f>
        <v/>
      </c>
    </row>
    <row r="2174">
      <c r="A2174" t="n">
        <v>2172</v>
      </c>
      <c r="B2174" t="inlineStr">
        <is>
          <t>東京</t>
        </is>
      </c>
      <c r="C2174" t="inlineStr">
        <is>
          <t>住吉町変電所</t>
        </is>
      </c>
      <c r="D2174" t="inlineStr">
        <is>
          <t>神奈川県</t>
        </is>
      </c>
      <c r="G2174" s="3" t="n">
        <v>35.445246</v>
      </c>
      <c r="H2174" s="3" t="n">
        <v>139.638848</v>
      </c>
      <c r="I2174" t="inlineStr">
        <is>
          <t>Google Places(名称一致)</t>
        </is>
      </c>
      <c r="J2174" t="n">
        <v>57</v>
      </c>
      <c r="K2174" t="n">
        <v>59</v>
      </c>
      <c r="L2174" t="n">
        <v>-40</v>
      </c>
      <c r="M2174" t="n">
        <v>19</v>
      </c>
      <c r="N2174" t="n">
        <v>0</v>
      </c>
      <c r="O2174" t="inlineStr">
        <is>
          <t>不可 #3</t>
        </is>
      </c>
      <c r="P2174" t="inlineStr">
        <is>
          <t>有り</t>
        </is>
      </c>
      <c r="R2174" s="4">
        <f>IF(COUNT($M2174:$N2174)=0,"",IF(AND(IF($N2174&lt;&gt;"",$N2174,$M2174)&lt;=0,$O2174&lt;&gt;"可"),"警告",""))</f>
        <v/>
      </c>
      <c r="S2174" s="4">
        <f>IF(COUNT($M2174:$N2174)=0,0,IF(IF($N2174&lt;&gt;"",$N2174,$M2174)&gt;=スコアリング基準!$B$20,スコアリング基準!$C$20,IF(IF($N2174&lt;&gt;"",$N2174,$M2174)&gt;=スコアリング基準!$B$21,スコアリング基準!$C$21,IF(IF($N2174&lt;&gt;"",$N2174,$M2174)&gt;0,スコアリング基準!$C$22,0))))</f>
        <v/>
      </c>
      <c r="T2174" s="4">
        <f>IF($O2174="可",スコアリング基準!$C$23,0)</f>
        <v/>
      </c>
      <c r="U2174" s="4">
        <f>IF(OR(COUNT($K2174:$L2174)&lt;2,$K2174=0),0,IF(ABS($L2174)/$K2174&lt;=スコアリング基準!$B$24,スコアリング基準!$C$24,IF(ABS($L2174)/$K2174&lt;=スコアリング基準!$B$25,スコアリング基準!$C$25,IF(ABS($L2174)/$K2174&lt;=スコアリング基準!$B$26,スコアリング基準!$C$26,0))))</f>
        <v/>
      </c>
      <c r="V2174" s="4">
        <f>IF($P2174="なし",スコアリング基準!$C$27,0)</f>
        <v/>
      </c>
      <c r="W2174" s="4">
        <f>IF($F2174="",0,IF(ISNUMBER($F2174),IF($F2174&lt;=スコアリング基準!$B$28,スコアリング基準!$C$28,スコアリング基準!$C$29),0))</f>
        <v/>
      </c>
      <c r="X2174" s="4">
        <f>IFERROR(VLOOKUP($B2174,スコアリング基準!$A$36:$B$46,2,FALSE),0)</f>
        <v/>
      </c>
      <c r="Y2174" s="4">
        <f>SUM($S2174:$X2174)</f>
        <v/>
      </c>
      <c r="Z2174" s="4">
        <f>IF(COUNT($M2174:$N2174)=0,"データ無",IF($Y2174&gt;=スコアリング基準!$B$30,"S",IF($Y2174&gt;=スコアリング基準!$B$31,"A",IF($Y2174&gt;=スコアリング基準!$B$32,"B","C"))))</f>
        <v/>
      </c>
      <c r="AA2174">
        <f>IFERROR(INDEX(実績DB!$I$3:$I$104,MATCH($B2174&amp;$C2174,実績DB!$J$3:$J$104,0)),"")</f>
        <v/>
      </c>
    </row>
    <row r="2175">
      <c r="A2175" t="n">
        <v>2173</v>
      </c>
      <c r="B2175" t="inlineStr">
        <is>
          <t>東京</t>
        </is>
      </c>
      <c r="C2175" t="inlineStr">
        <is>
          <t>佐江戸変電所</t>
        </is>
      </c>
      <c r="D2175" t="inlineStr">
        <is>
          <t>神奈川県</t>
        </is>
      </c>
      <c r="G2175" s="3" t="n">
        <v>35.520086</v>
      </c>
      <c r="H2175" s="3" t="n">
        <v>139.557658</v>
      </c>
      <c r="I2175" t="inlineStr">
        <is>
          <t>Google Places(名称一致)</t>
        </is>
      </c>
      <c r="J2175" t="n">
        <v>57</v>
      </c>
      <c r="K2175" t="n">
        <v>59</v>
      </c>
      <c r="L2175" t="n">
        <v>-40</v>
      </c>
      <c r="M2175" t="n">
        <v>19</v>
      </c>
      <c r="N2175" t="n">
        <v>0</v>
      </c>
      <c r="O2175" t="inlineStr">
        <is>
          <t>不可 #3</t>
        </is>
      </c>
      <c r="P2175" t="inlineStr">
        <is>
          <t>有り</t>
        </is>
      </c>
      <c r="R2175" s="4">
        <f>IF(COUNT($M2175:$N2175)=0,"",IF(AND(IF($N2175&lt;&gt;"",$N2175,$M2175)&lt;=0,$O2175&lt;&gt;"可"),"警告",""))</f>
        <v/>
      </c>
      <c r="S2175" s="4">
        <f>IF(COUNT($M2175:$N2175)=0,0,IF(IF($N2175&lt;&gt;"",$N2175,$M2175)&gt;=スコアリング基準!$B$20,スコアリング基準!$C$20,IF(IF($N2175&lt;&gt;"",$N2175,$M2175)&gt;=スコアリング基準!$B$21,スコアリング基準!$C$21,IF(IF($N2175&lt;&gt;"",$N2175,$M2175)&gt;0,スコアリング基準!$C$22,0))))</f>
        <v/>
      </c>
      <c r="T2175" s="4">
        <f>IF($O2175="可",スコアリング基準!$C$23,0)</f>
        <v/>
      </c>
      <c r="U2175" s="4">
        <f>IF(OR(COUNT($K2175:$L2175)&lt;2,$K2175=0),0,IF(ABS($L2175)/$K2175&lt;=スコアリング基準!$B$24,スコアリング基準!$C$24,IF(ABS($L2175)/$K2175&lt;=スコアリング基準!$B$25,スコアリング基準!$C$25,IF(ABS($L2175)/$K2175&lt;=スコアリング基準!$B$26,スコアリング基準!$C$26,0))))</f>
        <v/>
      </c>
      <c r="V2175" s="4">
        <f>IF($P2175="なし",スコアリング基準!$C$27,0)</f>
        <v/>
      </c>
      <c r="W2175" s="4">
        <f>IF($F2175="",0,IF(ISNUMBER($F2175),IF($F2175&lt;=スコアリング基準!$B$28,スコアリング基準!$C$28,スコアリング基準!$C$29),0))</f>
        <v/>
      </c>
      <c r="X2175" s="4">
        <f>IFERROR(VLOOKUP($B2175,スコアリング基準!$A$36:$B$46,2,FALSE),0)</f>
        <v/>
      </c>
      <c r="Y2175" s="4">
        <f>SUM($S2175:$X2175)</f>
        <v/>
      </c>
      <c r="Z2175" s="4">
        <f>IF(COUNT($M2175:$N2175)=0,"データ無",IF($Y2175&gt;=スコアリング基準!$B$30,"S",IF($Y2175&gt;=スコアリング基準!$B$31,"A",IF($Y2175&gt;=スコアリング基準!$B$32,"B","C"))))</f>
        <v/>
      </c>
      <c r="AA2175">
        <f>IFERROR(INDEX(実績DB!$I$3:$I$104,MATCH($B2175&amp;$C2175,実績DB!$J$3:$J$104,0)),"")</f>
        <v/>
      </c>
    </row>
    <row r="2176">
      <c r="A2176" t="n">
        <v>2174</v>
      </c>
      <c r="B2176" t="inlineStr">
        <is>
          <t>東京</t>
        </is>
      </c>
      <c r="C2176" t="inlineStr">
        <is>
          <t>保谷変電所</t>
        </is>
      </c>
      <c r="D2176" t="inlineStr">
        <is>
          <t>東京都</t>
        </is>
      </c>
      <c r="G2176" s="3" t="n">
        <v>35.74901</v>
      </c>
      <c r="H2176" s="3" t="n">
        <v>139.57354</v>
      </c>
      <c r="I2176" t="inlineStr">
        <is>
          <t>OSM実測(名称一致)</t>
        </is>
      </c>
      <c r="J2176" t="n">
        <v>38</v>
      </c>
      <c r="K2176" t="n">
        <v>39</v>
      </c>
      <c r="L2176" t="n">
        <v>-20</v>
      </c>
      <c r="M2176" t="n">
        <v>19</v>
      </c>
      <c r="N2176" t="n">
        <v>19</v>
      </c>
      <c r="O2176" t="inlineStr">
        <is>
          <t>不可 #3</t>
        </is>
      </c>
      <c r="P2176" t="inlineStr">
        <is>
          <t>なし</t>
        </is>
      </c>
      <c r="R2176" s="4">
        <f>IF(COUNT($M2176:$N2176)=0,"",IF(AND(IF($N2176&lt;&gt;"",$N2176,$M2176)&lt;=0,$O2176&lt;&gt;"可"),"警告",""))</f>
        <v/>
      </c>
      <c r="S2176" s="4">
        <f>IF(COUNT($M2176:$N2176)=0,0,IF(IF($N2176&lt;&gt;"",$N2176,$M2176)&gt;=スコアリング基準!$B$20,スコアリング基準!$C$20,IF(IF($N2176&lt;&gt;"",$N2176,$M2176)&gt;=スコアリング基準!$B$21,スコアリング基準!$C$21,IF(IF($N2176&lt;&gt;"",$N2176,$M2176)&gt;0,スコアリング基準!$C$22,0))))</f>
        <v/>
      </c>
      <c r="T2176" s="4">
        <f>IF($O2176="可",スコアリング基準!$C$23,0)</f>
        <v/>
      </c>
      <c r="U2176" s="4">
        <f>IF(OR(COUNT($K2176:$L2176)&lt;2,$K2176=0),0,IF(ABS($L2176)/$K2176&lt;=スコアリング基準!$B$24,スコアリング基準!$C$24,IF(ABS($L2176)/$K2176&lt;=スコアリング基準!$B$25,スコアリング基準!$C$25,IF(ABS($L2176)/$K2176&lt;=スコアリング基準!$B$26,スコアリング基準!$C$26,0))))</f>
        <v/>
      </c>
      <c r="V2176" s="4">
        <f>IF($P2176="なし",スコアリング基準!$C$27,0)</f>
        <v/>
      </c>
      <c r="W2176" s="4">
        <f>IF($F2176="",0,IF(ISNUMBER($F2176),IF($F2176&lt;=スコアリング基準!$B$28,スコアリング基準!$C$28,スコアリング基準!$C$29),0))</f>
        <v/>
      </c>
      <c r="X2176" s="4">
        <f>IFERROR(VLOOKUP($B2176,スコアリング基準!$A$36:$B$46,2,FALSE),0)</f>
        <v/>
      </c>
      <c r="Y2176" s="4">
        <f>SUM($S2176:$X2176)</f>
        <v/>
      </c>
      <c r="Z2176" s="4">
        <f>IF(COUNT($M2176:$N2176)=0,"データ無",IF($Y2176&gt;=スコアリング基準!$B$30,"S",IF($Y2176&gt;=スコアリング基準!$B$31,"A",IF($Y2176&gt;=スコアリング基準!$B$32,"B","C"))))</f>
        <v/>
      </c>
      <c r="AA2176">
        <f>IFERROR(INDEX(実績DB!$I$3:$I$104,MATCH($B2176&amp;$C2176,実績DB!$J$3:$J$104,0)),"")</f>
        <v/>
      </c>
    </row>
    <row r="2177">
      <c r="A2177" t="n">
        <v>2175</v>
      </c>
      <c r="B2177" t="inlineStr">
        <is>
          <t>東京</t>
        </is>
      </c>
      <c r="C2177" t="inlineStr">
        <is>
          <t>信濃町変電所</t>
        </is>
      </c>
      <c r="D2177" t="inlineStr">
        <is>
          <t>東京都</t>
        </is>
      </c>
      <c r="G2177" s="3" t="n">
        <v>35.680591</v>
      </c>
      <c r="H2177" s="3" t="n">
        <v>139.718676</v>
      </c>
      <c r="I2177" t="inlineStr">
        <is>
          <t>Google Places(名称一致)</t>
        </is>
      </c>
      <c r="J2177" t="n">
        <v>57</v>
      </c>
      <c r="K2177" t="n">
        <v>59</v>
      </c>
      <c r="L2177" t="n">
        <v>-40</v>
      </c>
      <c r="M2177" t="n">
        <v>19</v>
      </c>
      <c r="N2177" t="n">
        <v>0</v>
      </c>
      <c r="O2177" t="inlineStr">
        <is>
          <t>不可 #3</t>
        </is>
      </c>
      <c r="P2177" t="inlineStr">
        <is>
          <t>有り</t>
        </is>
      </c>
      <c r="R2177" s="4">
        <f>IF(COUNT($M2177:$N2177)=0,"",IF(AND(IF($N2177&lt;&gt;"",$N2177,$M2177)&lt;=0,$O2177&lt;&gt;"可"),"警告",""))</f>
        <v/>
      </c>
      <c r="S2177" s="4">
        <f>IF(COUNT($M2177:$N2177)=0,0,IF(IF($N2177&lt;&gt;"",$N2177,$M2177)&gt;=スコアリング基準!$B$20,スコアリング基準!$C$20,IF(IF($N2177&lt;&gt;"",$N2177,$M2177)&gt;=スコアリング基準!$B$21,スコアリング基準!$C$21,IF(IF($N2177&lt;&gt;"",$N2177,$M2177)&gt;0,スコアリング基準!$C$22,0))))</f>
        <v/>
      </c>
      <c r="T2177" s="4">
        <f>IF($O2177="可",スコアリング基準!$C$23,0)</f>
        <v/>
      </c>
      <c r="U2177" s="4">
        <f>IF(OR(COUNT($K2177:$L2177)&lt;2,$K2177=0),0,IF(ABS($L2177)/$K2177&lt;=スコアリング基準!$B$24,スコアリング基準!$C$24,IF(ABS($L2177)/$K2177&lt;=スコアリング基準!$B$25,スコアリング基準!$C$25,IF(ABS($L2177)/$K2177&lt;=スコアリング基準!$B$26,スコアリング基準!$C$26,0))))</f>
        <v/>
      </c>
      <c r="V2177" s="4">
        <f>IF($P2177="なし",スコアリング基準!$C$27,0)</f>
        <v/>
      </c>
      <c r="W2177" s="4">
        <f>IF($F2177="",0,IF(ISNUMBER($F2177),IF($F2177&lt;=スコアリング基準!$B$28,スコアリング基準!$C$28,スコアリング基準!$C$29),0))</f>
        <v/>
      </c>
      <c r="X2177" s="4">
        <f>IFERROR(VLOOKUP($B2177,スコアリング基準!$A$36:$B$46,2,FALSE),0)</f>
        <v/>
      </c>
      <c r="Y2177" s="4">
        <f>SUM($S2177:$X2177)</f>
        <v/>
      </c>
      <c r="Z2177" s="4">
        <f>IF(COUNT($M2177:$N2177)=0,"データ無",IF($Y2177&gt;=スコアリング基準!$B$30,"S",IF($Y2177&gt;=スコアリング基準!$B$31,"A",IF($Y2177&gt;=スコアリング基準!$B$32,"B","C"))))</f>
        <v/>
      </c>
      <c r="AA2177">
        <f>IFERROR(INDEX(実績DB!$I$3:$I$104,MATCH($B2177&amp;$C2177,実績DB!$J$3:$J$104,0)),"")</f>
        <v/>
      </c>
    </row>
    <row r="2178">
      <c r="A2178" t="n">
        <v>2176</v>
      </c>
      <c r="B2178" t="inlineStr">
        <is>
          <t>東京</t>
        </is>
      </c>
      <c r="C2178" t="inlineStr">
        <is>
          <t>修善寺変電所</t>
        </is>
      </c>
      <c r="D2178" t="inlineStr">
        <is>
          <t>静岡県</t>
        </is>
      </c>
      <c r="G2178" s="3" t="n">
        <v>34.969125</v>
      </c>
      <c r="H2178" s="3" t="n">
        <v>138.948823</v>
      </c>
      <c r="I2178" t="inlineStr">
        <is>
          <t>Google Places(名称一致)</t>
        </is>
      </c>
      <c r="J2178" t="n">
        <v>28</v>
      </c>
      <c r="K2178" t="n">
        <v>29</v>
      </c>
      <c r="L2178" t="n">
        <v>-20</v>
      </c>
      <c r="M2178" t="n">
        <v>9</v>
      </c>
      <c r="N2178" t="n">
        <v>0</v>
      </c>
      <c r="O2178" t="inlineStr">
        <is>
          <t>不可 #3</t>
        </is>
      </c>
      <c r="P2178" t="inlineStr">
        <is>
          <t>有り</t>
        </is>
      </c>
      <c r="R2178" s="4">
        <f>IF(COUNT($M2178:$N2178)=0,"",IF(AND(IF($N2178&lt;&gt;"",$N2178,$M2178)&lt;=0,$O2178&lt;&gt;"可"),"警告",""))</f>
        <v/>
      </c>
      <c r="S2178" s="4">
        <f>IF(COUNT($M2178:$N2178)=0,0,IF(IF($N2178&lt;&gt;"",$N2178,$M2178)&gt;=スコアリング基準!$B$20,スコアリング基準!$C$20,IF(IF($N2178&lt;&gt;"",$N2178,$M2178)&gt;=スコアリング基準!$B$21,スコアリング基準!$C$21,IF(IF($N2178&lt;&gt;"",$N2178,$M2178)&gt;0,スコアリング基準!$C$22,0))))</f>
        <v/>
      </c>
      <c r="T2178" s="4">
        <f>IF($O2178="可",スコアリング基準!$C$23,0)</f>
        <v/>
      </c>
      <c r="U2178" s="4">
        <f>IF(OR(COUNT($K2178:$L2178)&lt;2,$K2178=0),0,IF(ABS($L2178)/$K2178&lt;=スコアリング基準!$B$24,スコアリング基準!$C$24,IF(ABS($L2178)/$K2178&lt;=スコアリング基準!$B$25,スコアリング基準!$C$25,IF(ABS($L2178)/$K2178&lt;=スコアリング基準!$B$26,スコアリング基準!$C$26,0))))</f>
        <v/>
      </c>
      <c r="V2178" s="4">
        <f>IF($P2178="なし",スコアリング基準!$C$27,0)</f>
        <v/>
      </c>
      <c r="W2178" s="4">
        <f>IF($F2178="",0,IF(ISNUMBER($F2178),IF($F2178&lt;=スコアリング基準!$B$28,スコアリング基準!$C$28,スコアリング基準!$C$29),0))</f>
        <v/>
      </c>
      <c r="X2178" s="4">
        <f>IFERROR(VLOOKUP($B2178,スコアリング基準!$A$36:$B$46,2,FALSE),0)</f>
        <v/>
      </c>
      <c r="Y2178" s="4">
        <f>SUM($S2178:$X2178)</f>
        <v/>
      </c>
      <c r="Z2178" s="4">
        <f>IF(COUNT($M2178:$N2178)=0,"データ無",IF($Y2178&gt;=スコアリング基準!$B$30,"S",IF($Y2178&gt;=スコアリング基準!$B$31,"A",IF($Y2178&gt;=スコアリング基準!$B$32,"B","C"))))</f>
        <v/>
      </c>
      <c r="AA2178">
        <f>IFERROR(INDEX(実績DB!$I$3:$I$104,MATCH($B2178&amp;$C2178,実績DB!$J$3:$J$104,0)),"")</f>
        <v/>
      </c>
    </row>
    <row r="2179">
      <c r="A2179" t="n">
        <v>2177</v>
      </c>
      <c r="B2179" t="inlineStr">
        <is>
          <t>東京</t>
        </is>
      </c>
      <c r="C2179" t="inlineStr">
        <is>
          <t>元横山変電所</t>
        </is>
      </c>
      <c r="D2179" t="inlineStr">
        <is>
          <t>東京都</t>
        </is>
      </c>
      <c r="G2179" s="3" t="n">
        <v>35.662898</v>
      </c>
      <c r="H2179" s="3" t="n">
        <v>139.339199</v>
      </c>
      <c r="I2179" t="inlineStr">
        <is>
          <t>Google Places(名称一致)</t>
        </is>
      </c>
      <c r="J2179" t="n">
        <v>57</v>
      </c>
      <c r="K2179" t="n">
        <v>59</v>
      </c>
      <c r="L2179" t="n">
        <v>-40</v>
      </c>
      <c r="M2179" t="n">
        <v>19</v>
      </c>
      <c r="N2179" t="n">
        <v>19</v>
      </c>
      <c r="O2179" t="inlineStr">
        <is>
          <t>不可 #3</t>
        </is>
      </c>
      <c r="P2179" t="inlineStr">
        <is>
          <t>なし</t>
        </is>
      </c>
      <c r="R2179" s="4">
        <f>IF(COUNT($M2179:$N2179)=0,"",IF(AND(IF($N2179&lt;&gt;"",$N2179,$M2179)&lt;=0,$O2179&lt;&gt;"可"),"警告",""))</f>
        <v/>
      </c>
      <c r="S2179" s="4">
        <f>IF(COUNT($M2179:$N2179)=0,0,IF(IF($N2179&lt;&gt;"",$N2179,$M2179)&gt;=スコアリング基準!$B$20,スコアリング基準!$C$20,IF(IF($N2179&lt;&gt;"",$N2179,$M2179)&gt;=スコアリング基準!$B$21,スコアリング基準!$C$21,IF(IF($N2179&lt;&gt;"",$N2179,$M2179)&gt;0,スコアリング基準!$C$22,0))))</f>
        <v/>
      </c>
      <c r="T2179" s="4">
        <f>IF($O2179="可",スコアリング基準!$C$23,0)</f>
        <v/>
      </c>
      <c r="U2179" s="4">
        <f>IF(OR(COUNT($K2179:$L2179)&lt;2,$K2179=0),0,IF(ABS($L2179)/$K2179&lt;=スコアリング基準!$B$24,スコアリング基準!$C$24,IF(ABS($L2179)/$K2179&lt;=スコアリング基準!$B$25,スコアリング基準!$C$25,IF(ABS($L2179)/$K2179&lt;=スコアリング基準!$B$26,スコアリング基準!$C$26,0))))</f>
        <v/>
      </c>
      <c r="V2179" s="4">
        <f>IF($P2179="なし",スコアリング基準!$C$27,0)</f>
        <v/>
      </c>
      <c r="W2179" s="4">
        <f>IF($F2179="",0,IF(ISNUMBER($F2179),IF($F2179&lt;=スコアリング基準!$B$28,スコアリング基準!$C$28,スコアリング基準!$C$29),0))</f>
        <v/>
      </c>
      <c r="X2179" s="4">
        <f>IFERROR(VLOOKUP($B2179,スコアリング基準!$A$36:$B$46,2,FALSE),0)</f>
        <v/>
      </c>
      <c r="Y2179" s="4">
        <f>SUM($S2179:$X2179)</f>
        <v/>
      </c>
      <c r="Z2179" s="4">
        <f>IF(COUNT($M2179:$N2179)=0,"データ無",IF($Y2179&gt;=スコアリング基準!$B$30,"S",IF($Y2179&gt;=スコアリング基準!$B$31,"A",IF($Y2179&gt;=スコアリング基準!$B$32,"B","C"))))</f>
        <v/>
      </c>
      <c r="AA2179">
        <f>IFERROR(INDEX(実績DB!$I$3:$I$104,MATCH($B2179&amp;$C2179,実績DB!$J$3:$J$104,0)),"")</f>
        <v/>
      </c>
    </row>
    <row r="2180">
      <c r="A2180" t="n">
        <v>2178</v>
      </c>
      <c r="B2180" t="inlineStr">
        <is>
          <t>東京</t>
        </is>
      </c>
      <c r="C2180" t="inlineStr">
        <is>
          <t>元麻布変電所</t>
        </is>
      </c>
      <c r="D2180" t="inlineStr">
        <is>
          <t>東京都</t>
        </is>
      </c>
      <c r="G2180" s="3" t="n">
        <v>35.657414</v>
      </c>
      <c r="H2180" s="3" t="n">
        <v>139.727547</v>
      </c>
      <c r="I2180" t="inlineStr">
        <is>
          <t>Google Places(名称一致)</t>
        </is>
      </c>
      <c r="J2180" t="n">
        <v>57</v>
      </c>
      <c r="K2180" t="n">
        <v>59</v>
      </c>
      <c r="L2180" t="n">
        <v>-40</v>
      </c>
      <c r="M2180" t="n">
        <v>19</v>
      </c>
      <c r="N2180" t="n">
        <v>0</v>
      </c>
      <c r="O2180" t="inlineStr">
        <is>
          <t>不可 #3</t>
        </is>
      </c>
      <c r="P2180" t="inlineStr">
        <is>
          <t>有り</t>
        </is>
      </c>
      <c r="R2180" s="4">
        <f>IF(COUNT($M2180:$N2180)=0,"",IF(AND(IF($N2180&lt;&gt;"",$N2180,$M2180)&lt;=0,$O2180&lt;&gt;"可"),"警告",""))</f>
        <v/>
      </c>
      <c r="S2180" s="4">
        <f>IF(COUNT($M2180:$N2180)=0,0,IF(IF($N2180&lt;&gt;"",$N2180,$M2180)&gt;=スコアリング基準!$B$20,スコアリング基準!$C$20,IF(IF($N2180&lt;&gt;"",$N2180,$M2180)&gt;=スコアリング基準!$B$21,スコアリング基準!$C$21,IF(IF($N2180&lt;&gt;"",$N2180,$M2180)&gt;0,スコアリング基準!$C$22,0))))</f>
        <v/>
      </c>
      <c r="T2180" s="4">
        <f>IF($O2180="可",スコアリング基準!$C$23,0)</f>
        <v/>
      </c>
      <c r="U2180" s="4">
        <f>IF(OR(COUNT($K2180:$L2180)&lt;2,$K2180=0),0,IF(ABS($L2180)/$K2180&lt;=スコアリング基準!$B$24,スコアリング基準!$C$24,IF(ABS($L2180)/$K2180&lt;=スコアリング基準!$B$25,スコアリング基準!$C$25,IF(ABS($L2180)/$K2180&lt;=スコアリング基準!$B$26,スコアリング基準!$C$26,0))))</f>
        <v/>
      </c>
      <c r="V2180" s="4">
        <f>IF($P2180="なし",スコアリング基準!$C$27,0)</f>
        <v/>
      </c>
      <c r="W2180" s="4">
        <f>IF($F2180="",0,IF(ISNUMBER($F2180),IF($F2180&lt;=スコアリング基準!$B$28,スコアリング基準!$C$28,スコアリング基準!$C$29),0))</f>
        <v/>
      </c>
      <c r="X2180" s="4">
        <f>IFERROR(VLOOKUP($B2180,スコアリング基準!$A$36:$B$46,2,FALSE),0)</f>
        <v/>
      </c>
      <c r="Y2180" s="4">
        <f>SUM($S2180:$X2180)</f>
        <v/>
      </c>
      <c r="Z2180" s="4">
        <f>IF(COUNT($M2180:$N2180)=0,"データ無",IF($Y2180&gt;=スコアリング基準!$B$30,"S",IF($Y2180&gt;=スコアリング基準!$B$31,"A",IF($Y2180&gt;=スコアリング基準!$B$32,"B","C"))))</f>
        <v/>
      </c>
      <c r="AA2180">
        <f>IFERROR(INDEX(実績DB!$I$3:$I$104,MATCH($B2180&amp;$C2180,実績DB!$J$3:$J$104,0)),"")</f>
        <v/>
      </c>
    </row>
    <row r="2181">
      <c r="A2181" t="n">
        <v>2179</v>
      </c>
      <c r="B2181" t="inlineStr">
        <is>
          <t>東京</t>
        </is>
      </c>
      <c r="C2181" t="inlineStr">
        <is>
          <t>光が丘変電所</t>
        </is>
      </c>
      <c r="D2181" t="inlineStr">
        <is>
          <t>東京都</t>
        </is>
      </c>
      <c r="G2181" s="3" t="n">
        <v>35.75891</v>
      </c>
      <c r="H2181" s="3" t="n">
        <v>139.63071</v>
      </c>
      <c r="I2181" t="inlineStr">
        <is>
          <t>OSM実測(名称一致)</t>
        </is>
      </c>
      <c r="J2181" t="n">
        <v>57</v>
      </c>
      <c r="K2181" t="n">
        <v>59</v>
      </c>
      <c r="L2181" t="n">
        <v>-40</v>
      </c>
      <c r="M2181" t="n">
        <v>19</v>
      </c>
      <c r="N2181" t="n">
        <v>19</v>
      </c>
      <c r="O2181" t="inlineStr">
        <is>
          <t>不可 #3</t>
        </is>
      </c>
      <c r="P2181" t="inlineStr">
        <is>
          <t>なし</t>
        </is>
      </c>
      <c r="R2181" s="4">
        <f>IF(COUNT($M2181:$N2181)=0,"",IF(AND(IF($N2181&lt;&gt;"",$N2181,$M2181)&lt;=0,$O2181&lt;&gt;"可"),"警告",""))</f>
        <v/>
      </c>
      <c r="S2181" s="4">
        <f>IF(COUNT($M2181:$N2181)=0,0,IF(IF($N2181&lt;&gt;"",$N2181,$M2181)&gt;=スコアリング基準!$B$20,スコアリング基準!$C$20,IF(IF($N2181&lt;&gt;"",$N2181,$M2181)&gt;=スコアリング基準!$B$21,スコアリング基準!$C$21,IF(IF($N2181&lt;&gt;"",$N2181,$M2181)&gt;0,スコアリング基準!$C$22,0))))</f>
        <v/>
      </c>
      <c r="T2181" s="4">
        <f>IF($O2181="可",スコアリング基準!$C$23,0)</f>
        <v/>
      </c>
      <c r="U2181" s="4">
        <f>IF(OR(COUNT($K2181:$L2181)&lt;2,$K2181=0),0,IF(ABS($L2181)/$K2181&lt;=スコアリング基準!$B$24,スコアリング基準!$C$24,IF(ABS($L2181)/$K2181&lt;=スコアリング基準!$B$25,スコアリング基準!$C$25,IF(ABS($L2181)/$K2181&lt;=スコアリング基準!$B$26,スコアリング基準!$C$26,0))))</f>
        <v/>
      </c>
      <c r="V2181" s="4">
        <f>IF($P2181="なし",スコアリング基準!$C$27,0)</f>
        <v/>
      </c>
      <c r="W2181" s="4">
        <f>IF($F2181="",0,IF(ISNUMBER($F2181),IF($F2181&lt;=スコアリング基準!$B$28,スコアリング基準!$C$28,スコアリング基準!$C$29),0))</f>
        <v/>
      </c>
      <c r="X2181" s="4">
        <f>IFERROR(VLOOKUP($B2181,スコアリング基準!$A$36:$B$46,2,FALSE),0)</f>
        <v/>
      </c>
      <c r="Y2181" s="4">
        <f>SUM($S2181:$X2181)</f>
        <v/>
      </c>
      <c r="Z2181" s="4">
        <f>IF(COUNT($M2181:$N2181)=0,"データ無",IF($Y2181&gt;=スコアリング基準!$B$30,"S",IF($Y2181&gt;=スコアリング基準!$B$31,"A",IF($Y2181&gt;=スコアリング基準!$B$32,"B","C"))))</f>
        <v/>
      </c>
      <c r="AA2181">
        <f>IFERROR(INDEX(実績DB!$I$3:$I$104,MATCH($B2181&amp;$C2181,実績DB!$J$3:$J$104,0)),"")</f>
        <v/>
      </c>
    </row>
    <row r="2182">
      <c r="A2182" t="n">
        <v>2180</v>
      </c>
      <c r="B2182" t="inlineStr">
        <is>
          <t>東京</t>
        </is>
      </c>
      <c r="C2182" t="inlineStr">
        <is>
          <t>入山瀬変電所</t>
        </is>
      </c>
      <c r="D2182" t="inlineStr">
        <is>
          <t>静岡県</t>
        </is>
      </c>
      <c r="G2182" s="3" t="n">
        <v>35.189296</v>
      </c>
      <c r="H2182" s="3" t="n">
        <v>138.643355</v>
      </c>
      <c r="I2182" t="inlineStr">
        <is>
          <t>Google Places(名称一致)</t>
        </is>
      </c>
      <c r="J2182" t="n">
        <v>19</v>
      </c>
      <c r="K2182" t="n">
        <v>19</v>
      </c>
      <c r="L2182" t="n">
        <v>-10</v>
      </c>
      <c r="M2182" t="n">
        <v>9</v>
      </c>
      <c r="N2182" t="n">
        <v>9</v>
      </c>
      <c r="O2182" t="inlineStr">
        <is>
          <t>不可 #3</t>
        </is>
      </c>
      <c r="P2182" t="inlineStr">
        <is>
          <t>なし</t>
        </is>
      </c>
      <c r="R2182" s="4">
        <f>IF(COUNT($M2182:$N2182)=0,"",IF(AND(IF($N2182&lt;&gt;"",$N2182,$M2182)&lt;=0,$O2182&lt;&gt;"可"),"警告",""))</f>
        <v/>
      </c>
      <c r="S2182" s="4">
        <f>IF(COUNT($M2182:$N2182)=0,0,IF(IF($N2182&lt;&gt;"",$N2182,$M2182)&gt;=スコアリング基準!$B$20,スコアリング基準!$C$20,IF(IF($N2182&lt;&gt;"",$N2182,$M2182)&gt;=スコアリング基準!$B$21,スコアリング基準!$C$21,IF(IF($N2182&lt;&gt;"",$N2182,$M2182)&gt;0,スコアリング基準!$C$22,0))))</f>
        <v/>
      </c>
      <c r="T2182" s="4">
        <f>IF($O2182="可",スコアリング基準!$C$23,0)</f>
        <v/>
      </c>
      <c r="U2182" s="4">
        <f>IF(OR(COUNT($K2182:$L2182)&lt;2,$K2182=0),0,IF(ABS($L2182)/$K2182&lt;=スコアリング基準!$B$24,スコアリング基準!$C$24,IF(ABS($L2182)/$K2182&lt;=スコアリング基準!$B$25,スコアリング基準!$C$25,IF(ABS($L2182)/$K2182&lt;=スコアリング基準!$B$26,スコアリング基準!$C$26,0))))</f>
        <v/>
      </c>
      <c r="V2182" s="4">
        <f>IF($P2182="なし",スコアリング基準!$C$27,0)</f>
        <v/>
      </c>
      <c r="W2182" s="4">
        <f>IF($F2182="",0,IF(ISNUMBER($F2182),IF($F2182&lt;=スコアリング基準!$B$28,スコアリング基準!$C$28,スコアリング基準!$C$29),0))</f>
        <v/>
      </c>
      <c r="X2182" s="4">
        <f>IFERROR(VLOOKUP($B2182,スコアリング基準!$A$36:$B$46,2,FALSE),0)</f>
        <v/>
      </c>
      <c r="Y2182" s="4">
        <f>SUM($S2182:$X2182)</f>
        <v/>
      </c>
      <c r="Z2182" s="4">
        <f>IF(COUNT($M2182:$N2182)=0,"データ無",IF($Y2182&gt;=スコアリング基準!$B$30,"S",IF($Y2182&gt;=スコアリング基準!$B$31,"A",IF($Y2182&gt;=スコアリング基準!$B$32,"B","C"))))</f>
        <v/>
      </c>
      <c r="AA2182">
        <f>IFERROR(INDEX(実績DB!$I$3:$I$104,MATCH($B2182&amp;$C2182,実績DB!$J$3:$J$104,0)),"")</f>
        <v/>
      </c>
    </row>
    <row r="2183">
      <c r="A2183" t="n">
        <v>2181</v>
      </c>
      <c r="B2183" t="inlineStr">
        <is>
          <t>東京</t>
        </is>
      </c>
      <c r="C2183" t="inlineStr">
        <is>
          <t>入曽変電所</t>
        </is>
      </c>
      <c r="D2183" t="inlineStr">
        <is>
          <t>埼玉県</t>
        </is>
      </c>
      <c r="G2183" s="3" t="n">
        <v>35.843728</v>
      </c>
      <c r="H2183" s="3" t="n">
        <v>139.437803</v>
      </c>
      <c r="I2183" t="inlineStr">
        <is>
          <t>Google Places(名称一致)</t>
        </is>
      </c>
      <c r="J2183" t="n">
        <v>57</v>
      </c>
      <c r="K2183" t="n">
        <v>59</v>
      </c>
      <c r="L2183" t="n">
        <v>-44</v>
      </c>
      <c r="M2183" t="n">
        <v>15</v>
      </c>
      <c r="N2183" t="n">
        <v>15</v>
      </c>
      <c r="O2183" t="inlineStr">
        <is>
          <t>不可 #3</t>
        </is>
      </c>
      <c r="P2183" t="inlineStr">
        <is>
          <t>なし</t>
        </is>
      </c>
      <c r="R2183" s="4">
        <f>IF(COUNT($M2183:$N2183)=0,"",IF(AND(IF($N2183&lt;&gt;"",$N2183,$M2183)&lt;=0,$O2183&lt;&gt;"可"),"警告",""))</f>
        <v/>
      </c>
      <c r="S2183" s="4">
        <f>IF(COUNT($M2183:$N2183)=0,0,IF(IF($N2183&lt;&gt;"",$N2183,$M2183)&gt;=スコアリング基準!$B$20,スコアリング基準!$C$20,IF(IF($N2183&lt;&gt;"",$N2183,$M2183)&gt;=スコアリング基準!$B$21,スコアリング基準!$C$21,IF(IF($N2183&lt;&gt;"",$N2183,$M2183)&gt;0,スコアリング基準!$C$22,0))))</f>
        <v/>
      </c>
      <c r="T2183" s="4">
        <f>IF($O2183="可",スコアリング基準!$C$23,0)</f>
        <v/>
      </c>
      <c r="U2183" s="4">
        <f>IF(OR(COUNT($K2183:$L2183)&lt;2,$K2183=0),0,IF(ABS($L2183)/$K2183&lt;=スコアリング基準!$B$24,スコアリング基準!$C$24,IF(ABS($L2183)/$K2183&lt;=スコアリング基準!$B$25,スコアリング基準!$C$25,IF(ABS($L2183)/$K2183&lt;=スコアリング基準!$B$26,スコアリング基準!$C$26,0))))</f>
        <v/>
      </c>
      <c r="V2183" s="4">
        <f>IF($P2183="なし",スコアリング基準!$C$27,0)</f>
        <v/>
      </c>
      <c r="W2183" s="4">
        <f>IF($F2183="",0,IF(ISNUMBER($F2183),IF($F2183&lt;=スコアリング基準!$B$28,スコアリング基準!$C$28,スコアリング基準!$C$29),0))</f>
        <v/>
      </c>
      <c r="X2183" s="4">
        <f>IFERROR(VLOOKUP($B2183,スコアリング基準!$A$36:$B$46,2,FALSE),0)</f>
        <v/>
      </c>
      <c r="Y2183" s="4">
        <f>SUM($S2183:$X2183)</f>
        <v/>
      </c>
      <c r="Z2183" s="4">
        <f>IF(COUNT($M2183:$N2183)=0,"データ無",IF($Y2183&gt;=スコアリング基準!$B$30,"S",IF($Y2183&gt;=スコアリング基準!$B$31,"A",IF($Y2183&gt;=スコアリング基準!$B$32,"B","C"))))</f>
        <v/>
      </c>
      <c r="AA2183">
        <f>IFERROR(INDEX(実績DB!$I$3:$I$104,MATCH($B2183&amp;$C2183,実績DB!$J$3:$J$104,0)),"")</f>
        <v/>
      </c>
    </row>
    <row r="2184">
      <c r="A2184" t="n">
        <v>2182</v>
      </c>
      <c r="B2184" t="inlineStr">
        <is>
          <t>東京</t>
        </is>
      </c>
      <c r="C2184" t="inlineStr">
        <is>
          <t>入谷町変電所</t>
        </is>
      </c>
      <c r="D2184" t="inlineStr">
        <is>
          <t>東京都</t>
        </is>
      </c>
      <c r="G2184" s="3" t="n">
        <v>35.803986</v>
      </c>
      <c r="H2184" s="3" t="n">
        <v>139.766416</v>
      </c>
      <c r="I2184" t="inlineStr">
        <is>
          <t>Google Places(名称一致)</t>
        </is>
      </c>
      <c r="J2184" t="n">
        <v>57</v>
      </c>
      <c r="K2184" t="n">
        <v>59</v>
      </c>
      <c r="L2184" t="n">
        <v>-40</v>
      </c>
      <c r="M2184" t="n">
        <v>19</v>
      </c>
      <c r="N2184" t="n">
        <v>0</v>
      </c>
      <c r="O2184" t="inlineStr">
        <is>
          <t>不可 #3</t>
        </is>
      </c>
      <c r="P2184" t="inlineStr">
        <is>
          <t>有り</t>
        </is>
      </c>
      <c r="R2184" s="4">
        <f>IF(COUNT($M2184:$N2184)=0,"",IF(AND(IF($N2184&lt;&gt;"",$N2184,$M2184)&lt;=0,$O2184&lt;&gt;"可"),"警告",""))</f>
        <v/>
      </c>
      <c r="S2184" s="4">
        <f>IF(COUNT($M2184:$N2184)=0,0,IF(IF($N2184&lt;&gt;"",$N2184,$M2184)&gt;=スコアリング基準!$B$20,スコアリング基準!$C$20,IF(IF($N2184&lt;&gt;"",$N2184,$M2184)&gt;=スコアリング基準!$B$21,スコアリング基準!$C$21,IF(IF($N2184&lt;&gt;"",$N2184,$M2184)&gt;0,スコアリング基準!$C$22,0))))</f>
        <v/>
      </c>
      <c r="T2184" s="4">
        <f>IF($O2184="可",スコアリング基準!$C$23,0)</f>
        <v/>
      </c>
      <c r="U2184" s="4">
        <f>IF(OR(COUNT($K2184:$L2184)&lt;2,$K2184=0),0,IF(ABS($L2184)/$K2184&lt;=スコアリング基準!$B$24,スコアリング基準!$C$24,IF(ABS($L2184)/$K2184&lt;=スコアリング基準!$B$25,スコアリング基準!$C$25,IF(ABS($L2184)/$K2184&lt;=スコアリング基準!$B$26,スコアリング基準!$C$26,0))))</f>
        <v/>
      </c>
      <c r="V2184" s="4">
        <f>IF($P2184="なし",スコアリング基準!$C$27,0)</f>
        <v/>
      </c>
      <c r="W2184" s="4">
        <f>IF($F2184="",0,IF(ISNUMBER($F2184),IF($F2184&lt;=スコアリング基準!$B$28,スコアリング基準!$C$28,スコアリング基準!$C$29),0))</f>
        <v/>
      </c>
      <c r="X2184" s="4">
        <f>IFERROR(VLOOKUP($B2184,スコアリング基準!$A$36:$B$46,2,FALSE),0)</f>
        <v/>
      </c>
      <c r="Y2184" s="4">
        <f>SUM($S2184:$X2184)</f>
        <v/>
      </c>
      <c r="Z2184" s="4">
        <f>IF(COUNT($M2184:$N2184)=0,"データ無",IF($Y2184&gt;=スコアリング基準!$B$30,"S",IF($Y2184&gt;=スコアリング基準!$B$31,"A",IF($Y2184&gt;=スコアリング基準!$B$32,"B","C"))))</f>
        <v/>
      </c>
      <c r="AA2184">
        <f>IFERROR(INDEX(実績DB!$I$3:$I$104,MATCH($B2184&amp;$C2184,実績DB!$J$3:$J$104,0)),"")</f>
        <v/>
      </c>
    </row>
    <row r="2185">
      <c r="A2185" t="n">
        <v>2183</v>
      </c>
      <c r="B2185" t="inlineStr">
        <is>
          <t>東京</t>
        </is>
      </c>
      <c r="C2185" t="inlineStr">
        <is>
          <t>八代変電所</t>
        </is>
      </c>
      <c r="D2185" t="inlineStr">
        <is>
          <t>山梨県</t>
        </is>
      </c>
      <c r="G2185" s="3" t="n">
        <v>35.617232</v>
      </c>
      <c r="H2185" s="3" t="n">
        <v>138.648939</v>
      </c>
      <c r="I2185" t="inlineStr">
        <is>
          <t>Google Places(名称一致)</t>
        </is>
      </c>
      <c r="J2185" t="n">
        <v>57</v>
      </c>
      <c r="K2185" t="n">
        <v>59</v>
      </c>
      <c r="L2185" t="n">
        <v>-47</v>
      </c>
      <c r="M2185" t="n">
        <v>12</v>
      </c>
      <c r="N2185" t="n">
        <v>12</v>
      </c>
      <c r="O2185" t="inlineStr">
        <is>
          <t>不可 #3</t>
        </is>
      </c>
      <c r="P2185" t="inlineStr">
        <is>
          <t>なし</t>
        </is>
      </c>
      <c r="R2185" s="4">
        <f>IF(COUNT($M2185:$N2185)=0,"",IF(AND(IF($N2185&lt;&gt;"",$N2185,$M2185)&lt;=0,$O2185&lt;&gt;"可"),"警告",""))</f>
        <v/>
      </c>
      <c r="S2185" s="4">
        <f>IF(COUNT($M2185:$N2185)=0,0,IF(IF($N2185&lt;&gt;"",$N2185,$M2185)&gt;=スコアリング基準!$B$20,スコアリング基準!$C$20,IF(IF($N2185&lt;&gt;"",$N2185,$M2185)&gt;=スコアリング基準!$B$21,スコアリング基準!$C$21,IF(IF($N2185&lt;&gt;"",$N2185,$M2185)&gt;0,スコアリング基準!$C$22,0))))</f>
        <v/>
      </c>
      <c r="T2185" s="4">
        <f>IF($O2185="可",スコアリング基準!$C$23,0)</f>
        <v/>
      </c>
      <c r="U2185" s="4">
        <f>IF(OR(COUNT($K2185:$L2185)&lt;2,$K2185=0),0,IF(ABS($L2185)/$K2185&lt;=スコアリング基準!$B$24,スコアリング基準!$C$24,IF(ABS($L2185)/$K2185&lt;=スコアリング基準!$B$25,スコアリング基準!$C$25,IF(ABS($L2185)/$K2185&lt;=スコアリング基準!$B$26,スコアリング基準!$C$26,0))))</f>
        <v/>
      </c>
      <c r="V2185" s="4">
        <f>IF($P2185="なし",スコアリング基準!$C$27,0)</f>
        <v/>
      </c>
      <c r="W2185" s="4">
        <f>IF($F2185="",0,IF(ISNUMBER($F2185),IF($F2185&lt;=スコアリング基準!$B$28,スコアリング基準!$C$28,スコアリング基準!$C$29),0))</f>
        <v/>
      </c>
      <c r="X2185" s="4">
        <f>IFERROR(VLOOKUP($B2185,スコアリング基準!$A$36:$B$46,2,FALSE),0)</f>
        <v/>
      </c>
      <c r="Y2185" s="4">
        <f>SUM($S2185:$X2185)</f>
        <v/>
      </c>
      <c r="Z2185" s="4">
        <f>IF(COUNT($M2185:$N2185)=0,"データ無",IF($Y2185&gt;=スコアリング基準!$B$30,"S",IF($Y2185&gt;=スコアリング基準!$B$31,"A",IF($Y2185&gt;=スコアリング基準!$B$32,"B","C"))))</f>
        <v/>
      </c>
      <c r="AA2185">
        <f>IFERROR(INDEX(実績DB!$I$3:$I$104,MATCH($B2185&amp;$C2185,実績DB!$J$3:$J$104,0)),"")</f>
        <v/>
      </c>
    </row>
    <row r="2186">
      <c r="A2186" t="n">
        <v>2184</v>
      </c>
      <c r="B2186" t="inlineStr">
        <is>
          <t>東京</t>
        </is>
      </c>
      <c r="C2186" t="inlineStr">
        <is>
          <t>八坂変電所</t>
        </is>
      </c>
      <c r="D2186" t="inlineStr">
        <is>
          <t>東京都</t>
        </is>
      </c>
      <c r="G2186" s="3" t="n">
        <v>35.747793</v>
      </c>
      <c r="H2186" s="3" t="n">
        <v>139.448799</v>
      </c>
      <c r="I2186" t="inlineStr">
        <is>
          <t>Google Places(名称一致)</t>
        </is>
      </c>
      <c r="J2186" t="n">
        <v>38</v>
      </c>
      <c r="K2186" t="n">
        <v>39</v>
      </c>
      <c r="L2186" t="n">
        <v>-20</v>
      </c>
      <c r="M2186" t="n">
        <v>19</v>
      </c>
      <c r="N2186" t="n">
        <v>0</v>
      </c>
      <c r="O2186" t="inlineStr">
        <is>
          <t>不可 #3</t>
        </is>
      </c>
      <c r="P2186" t="inlineStr">
        <is>
          <t>有り</t>
        </is>
      </c>
      <c r="R2186" s="4">
        <f>IF(COUNT($M2186:$N2186)=0,"",IF(AND(IF($N2186&lt;&gt;"",$N2186,$M2186)&lt;=0,$O2186&lt;&gt;"可"),"警告",""))</f>
        <v/>
      </c>
      <c r="S2186" s="4">
        <f>IF(COUNT($M2186:$N2186)=0,0,IF(IF($N2186&lt;&gt;"",$N2186,$M2186)&gt;=スコアリング基準!$B$20,スコアリング基準!$C$20,IF(IF($N2186&lt;&gt;"",$N2186,$M2186)&gt;=スコアリング基準!$B$21,スコアリング基準!$C$21,IF(IF($N2186&lt;&gt;"",$N2186,$M2186)&gt;0,スコアリング基準!$C$22,0))))</f>
        <v/>
      </c>
      <c r="T2186" s="4">
        <f>IF($O2186="可",スコアリング基準!$C$23,0)</f>
        <v/>
      </c>
      <c r="U2186" s="4">
        <f>IF(OR(COUNT($K2186:$L2186)&lt;2,$K2186=0),0,IF(ABS($L2186)/$K2186&lt;=スコアリング基準!$B$24,スコアリング基準!$C$24,IF(ABS($L2186)/$K2186&lt;=スコアリング基準!$B$25,スコアリング基準!$C$25,IF(ABS($L2186)/$K2186&lt;=スコアリング基準!$B$26,スコアリング基準!$C$26,0))))</f>
        <v/>
      </c>
      <c r="V2186" s="4">
        <f>IF($P2186="なし",スコアリング基準!$C$27,0)</f>
        <v/>
      </c>
      <c r="W2186" s="4">
        <f>IF($F2186="",0,IF(ISNUMBER($F2186),IF($F2186&lt;=スコアリング基準!$B$28,スコアリング基準!$C$28,スコアリング基準!$C$29),0))</f>
        <v/>
      </c>
      <c r="X2186" s="4">
        <f>IFERROR(VLOOKUP($B2186,スコアリング基準!$A$36:$B$46,2,FALSE),0)</f>
        <v/>
      </c>
      <c r="Y2186" s="4">
        <f>SUM($S2186:$X2186)</f>
        <v/>
      </c>
      <c r="Z2186" s="4">
        <f>IF(COUNT($M2186:$N2186)=0,"データ無",IF($Y2186&gt;=スコアリング基準!$B$30,"S",IF($Y2186&gt;=スコアリング基準!$B$31,"A",IF($Y2186&gt;=スコアリング基準!$B$32,"B","C"))))</f>
        <v/>
      </c>
      <c r="AA2186">
        <f>IFERROR(INDEX(実績DB!$I$3:$I$104,MATCH($B2186&amp;$C2186,実績DB!$J$3:$J$104,0)),"")</f>
        <v/>
      </c>
    </row>
    <row r="2187">
      <c r="A2187" t="n">
        <v>2185</v>
      </c>
      <c r="B2187" t="inlineStr">
        <is>
          <t>東京</t>
        </is>
      </c>
      <c r="C2187" t="inlineStr">
        <is>
          <t>八幡山変電所</t>
        </is>
      </c>
      <c r="D2187" t="inlineStr">
        <is>
          <t>東京都</t>
        </is>
      </c>
      <c r="G2187" s="3" t="n"/>
      <c r="H2187" s="3" t="n"/>
      <c r="I2187" t="inlineStr">
        <is>
          <t>未取得</t>
        </is>
      </c>
      <c r="J2187" t="n">
        <v>57</v>
      </c>
      <c r="K2187" t="n">
        <v>59</v>
      </c>
      <c r="L2187" t="n">
        <v>-30</v>
      </c>
      <c r="M2187" t="n">
        <v>29</v>
      </c>
      <c r="N2187" t="n">
        <v>29</v>
      </c>
      <c r="O2187" t="inlineStr">
        <is>
          <t>不可 #3</t>
        </is>
      </c>
      <c r="P2187" t="inlineStr">
        <is>
          <t>なし</t>
        </is>
      </c>
      <c r="R2187" s="4">
        <f>IF(COUNT($M2187:$N2187)=0,"",IF(AND(IF($N2187&lt;&gt;"",$N2187,$M2187)&lt;=0,$O2187&lt;&gt;"可"),"警告",""))</f>
        <v/>
      </c>
      <c r="S2187" s="4">
        <f>IF(COUNT($M2187:$N2187)=0,0,IF(IF($N2187&lt;&gt;"",$N2187,$M2187)&gt;=スコアリング基準!$B$20,スコアリング基準!$C$20,IF(IF($N2187&lt;&gt;"",$N2187,$M2187)&gt;=スコアリング基準!$B$21,スコアリング基準!$C$21,IF(IF($N2187&lt;&gt;"",$N2187,$M2187)&gt;0,スコアリング基準!$C$22,0))))</f>
        <v/>
      </c>
      <c r="T2187" s="4">
        <f>IF($O2187="可",スコアリング基準!$C$23,0)</f>
        <v/>
      </c>
      <c r="U2187" s="4">
        <f>IF(OR(COUNT($K2187:$L2187)&lt;2,$K2187=0),0,IF(ABS($L2187)/$K2187&lt;=スコアリング基準!$B$24,スコアリング基準!$C$24,IF(ABS($L2187)/$K2187&lt;=スコアリング基準!$B$25,スコアリング基準!$C$25,IF(ABS($L2187)/$K2187&lt;=スコアリング基準!$B$26,スコアリング基準!$C$26,0))))</f>
        <v/>
      </c>
      <c r="V2187" s="4">
        <f>IF($P2187="なし",スコアリング基準!$C$27,0)</f>
        <v/>
      </c>
      <c r="W2187" s="4">
        <f>IF($F2187="",0,IF(ISNUMBER($F2187),IF($F2187&lt;=スコアリング基準!$B$28,スコアリング基準!$C$28,スコアリング基準!$C$29),0))</f>
        <v/>
      </c>
      <c r="X2187" s="4">
        <f>IFERROR(VLOOKUP($B2187,スコアリング基準!$A$36:$B$46,2,FALSE),0)</f>
        <v/>
      </c>
      <c r="Y2187" s="4">
        <f>SUM($S2187:$X2187)</f>
        <v/>
      </c>
      <c r="Z2187" s="4">
        <f>IF(COUNT($M2187:$N2187)=0,"データ無",IF($Y2187&gt;=スコアリング基準!$B$30,"S",IF($Y2187&gt;=スコアリング基準!$B$31,"A",IF($Y2187&gt;=スコアリング基準!$B$32,"B","C"))))</f>
        <v/>
      </c>
      <c r="AA2187">
        <f>IFERROR(INDEX(実績DB!$I$3:$I$104,MATCH($B2187&amp;$C2187,実績DB!$J$3:$J$104,0)),"")</f>
        <v/>
      </c>
    </row>
    <row r="2188">
      <c r="A2188" t="n">
        <v>2186</v>
      </c>
      <c r="B2188" t="inlineStr">
        <is>
          <t>東京</t>
        </is>
      </c>
      <c r="C2188" t="inlineStr">
        <is>
          <t>八幡野変電所</t>
        </is>
      </c>
      <c r="D2188" t="inlineStr">
        <is>
          <t>静岡県</t>
        </is>
      </c>
      <c r="G2188" s="3" t="n">
        <v>34.86862</v>
      </c>
      <c r="H2188" s="3" t="n">
        <v>139.0946</v>
      </c>
      <c r="I2188" t="inlineStr">
        <is>
          <t>Google Places(名称一致)</t>
        </is>
      </c>
      <c r="J2188" t="n">
        <v>28</v>
      </c>
      <c r="K2188" t="n">
        <v>29</v>
      </c>
      <c r="L2188" t="n">
        <v>-20</v>
      </c>
      <c r="M2188" t="n">
        <v>9</v>
      </c>
      <c r="N2188" t="n">
        <v>0</v>
      </c>
      <c r="O2188" t="inlineStr">
        <is>
          <t>不可 #3</t>
        </is>
      </c>
      <c r="P2188" t="inlineStr">
        <is>
          <t>有り</t>
        </is>
      </c>
      <c r="R2188" s="4">
        <f>IF(COUNT($M2188:$N2188)=0,"",IF(AND(IF($N2188&lt;&gt;"",$N2188,$M2188)&lt;=0,$O2188&lt;&gt;"可"),"警告",""))</f>
        <v/>
      </c>
      <c r="S2188" s="4">
        <f>IF(COUNT($M2188:$N2188)=0,0,IF(IF($N2188&lt;&gt;"",$N2188,$M2188)&gt;=スコアリング基準!$B$20,スコアリング基準!$C$20,IF(IF($N2188&lt;&gt;"",$N2188,$M2188)&gt;=スコアリング基準!$B$21,スコアリング基準!$C$21,IF(IF($N2188&lt;&gt;"",$N2188,$M2188)&gt;0,スコアリング基準!$C$22,0))))</f>
        <v/>
      </c>
      <c r="T2188" s="4">
        <f>IF($O2188="可",スコアリング基準!$C$23,0)</f>
        <v/>
      </c>
      <c r="U2188" s="4">
        <f>IF(OR(COUNT($K2188:$L2188)&lt;2,$K2188=0),0,IF(ABS($L2188)/$K2188&lt;=スコアリング基準!$B$24,スコアリング基準!$C$24,IF(ABS($L2188)/$K2188&lt;=スコアリング基準!$B$25,スコアリング基準!$C$25,IF(ABS($L2188)/$K2188&lt;=スコアリング基準!$B$26,スコアリング基準!$C$26,0))))</f>
        <v/>
      </c>
      <c r="V2188" s="4">
        <f>IF($P2188="なし",スコアリング基準!$C$27,0)</f>
        <v/>
      </c>
      <c r="W2188" s="4">
        <f>IF($F2188="",0,IF(ISNUMBER($F2188),IF($F2188&lt;=スコアリング基準!$B$28,スコアリング基準!$C$28,スコアリング基準!$C$29),0))</f>
        <v/>
      </c>
      <c r="X2188" s="4">
        <f>IFERROR(VLOOKUP($B2188,スコアリング基準!$A$36:$B$46,2,FALSE),0)</f>
        <v/>
      </c>
      <c r="Y2188" s="4">
        <f>SUM($S2188:$X2188)</f>
        <v/>
      </c>
      <c r="Z2188" s="4">
        <f>IF(COUNT($M2188:$N2188)=0,"データ無",IF($Y2188&gt;=スコアリング基準!$B$30,"S",IF($Y2188&gt;=スコアリング基準!$B$31,"A",IF($Y2188&gt;=スコアリング基準!$B$32,"B","C"))))</f>
        <v/>
      </c>
      <c r="AA2188">
        <f>IFERROR(INDEX(実績DB!$I$3:$I$104,MATCH($B2188&amp;$C2188,実績DB!$J$3:$J$104,0)),"")</f>
        <v/>
      </c>
    </row>
    <row r="2189">
      <c r="A2189" t="n">
        <v>2187</v>
      </c>
      <c r="B2189" t="inlineStr">
        <is>
          <t>東京</t>
        </is>
      </c>
      <c r="C2189" t="inlineStr">
        <is>
          <t>八街変電所</t>
        </is>
      </c>
      <c r="D2189" t="inlineStr">
        <is>
          <t>千葉県</t>
        </is>
      </c>
      <c r="G2189" s="3" t="n">
        <v>35.663524</v>
      </c>
      <c r="H2189" s="3" t="n">
        <v>140.314417</v>
      </c>
      <c r="I2189" t="inlineStr">
        <is>
          <t>Google Places(名称一致)</t>
        </is>
      </c>
      <c r="J2189" t="n">
        <v>57</v>
      </c>
      <c r="K2189" t="n">
        <v>59</v>
      </c>
      <c r="L2189" t="n">
        <v>-59</v>
      </c>
      <c r="M2189" t="n">
        <v>0</v>
      </c>
      <c r="N2189" t="n">
        <v>0</v>
      </c>
      <c r="O2189" t="inlineStr">
        <is>
          <t>不可 #3</t>
        </is>
      </c>
      <c r="P2189" t="inlineStr">
        <is>
          <t>有り</t>
        </is>
      </c>
      <c r="R2189" s="4">
        <f>IF(COUNT($M2189:$N2189)=0,"",IF(AND(IF($N2189&lt;&gt;"",$N2189,$M2189)&lt;=0,$O2189&lt;&gt;"可"),"警告",""))</f>
        <v/>
      </c>
      <c r="S2189" s="4">
        <f>IF(COUNT($M2189:$N2189)=0,0,IF(IF($N2189&lt;&gt;"",$N2189,$M2189)&gt;=スコアリング基準!$B$20,スコアリング基準!$C$20,IF(IF($N2189&lt;&gt;"",$N2189,$M2189)&gt;=スコアリング基準!$B$21,スコアリング基準!$C$21,IF(IF($N2189&lt;&gt;"",$N2189,$M2189)&gt;0,スコアリング基準!$C$22,0))))</f>
        <v/>
      </c>
      <c r="T2189" s="4">
        <f>IF($O2189="可",スコアリング基準!$C$23,0)</f>
        <v/>
      </c>
      <c r="U2189" s="4">
        <f>IF(OR(COUNT($K2189:$L2189)&lt;2,$K2189=0),0,IF(ABS($L2189)/$K2189&lt;=スコアリング基準!$B$24,スコアリング基準!$C$24,IF(ABS($L2189)/$K2189&lt;=スコアリング基準!$B$25,スコアリング基準!$C$25,IF(ABS($L2189)/$K2189&lt;=スコアリング基準!$B$26,スコアリング基準!$C$26,0))))</f>
        <v/>
      </c>
      <c r="V2189" s="4">
        <f>IF($P2189="なし",スコアリング基準!$C$27,0)</f>
        <v/>
      </c>
      <c r="W2189" s="4">
        <f>IF($F2189="",0,IF(ISNUMBER($F2189),IF($F2189&lt;=スコアリング基準!$B$28,スコアリング基準!$C$28,スコアリング基準!$C$29),0))</f>
        <v/>
      </c>
      <c r="X2189" s="4">
        <f>IFERROR(VLOOKUP($B2189,スコアリング基準!$A$36:$B$46,2,FALSE),0)</f>
        <v/>
      </c>
      <c r="Y2189" s="4">
        <f>SUM($S2189:$X2189)</f>
        <v/>
      </c>
      <c r="Z2189" s="4">
        <f>IF(COUNT($M2189:$N2189)=0,"データ無",IF($Y2189&gt;=スコアリング基準!$B$30,"S",IF($Y2189&gt;=スコアリング基準!$B$31,"A",IF($Y2189&gt;=スコアリング基準!$B$32,"B","C"))))</f>
        <v/>
      </c>
      <c r="AA2189">
        <f>IFERROR(INDEX(実績DB!$I$3:$I$104,MATCH($B2189&amp;$C2189,実績DB!$J$3:$J$104,0)),"")</f>
        <v/>
      </c>
    </row>
    <row r="2190">
      <c r="A2190" t="n">
        <v>2188</v>
      </c>
      <c r="B2190" t="inlineStr">
        <is>
          <t>東京</t>
        </is>
      </c>
      <c r="C2190" t="inlineStr">
        <is>
          <t>公津東変電所</t>
        </is>
      </c>
      <c r="D2190" t="inlineStr">
        <is>
          <t>千葉県</t>
        </is>
      </c>
      <c r="G2190" s="3" t="n">
        <v>35.764092</v>
      </c>
      <c r="H2190" s="3" t="n">
        <v>140.295913</v>
      </c>
      <c r="I2190" t="inlineStr">
        <is>
          <t>Google Places(名称一致)</t>
        </is>
      </c>
      <c r="J2190" t="n">
        <v>38</v>
      </c>
      <c r="K2190" t="n">
        <v>39</v>
      </c>
      <c r="L2190" t="n">
        <v>-22</v>
      </c>
      <c r="M2190" t="n">
        <v>17</v>
      </c>
      <c r="N2190" t="n">
        <v>0</v>
      </c>
      <c r="O2190" t="inlineStr">
        <is>
          <t>不可 #3</t>
        </is>
      </c>
      <c r="P2190" t="inlineStr">
        <is>
          <t>有り</t>
        </is>
      </c>
      <c r="R2190" s="4">
        <f>IF(COUNT($M2190:$N2190)=0,"",IF(AND(IF($N2190&lt;&gt;"",$N2190,$M2190)&lt;=0,$O2190&lt;&gt;"可"),"警告",""))</f>
        <v/>
      </c>
      <c r="S2190" s="4">
        <f>IF(COUNT($M2190:$N2190)=0,0,IF(IF($N2190&lt;&gt;"",$N2190,$M2190)&gt;=スコアリング基準!$B$20,スコアリング基準!$C$20,IF(IF($N2190&lt;&gt;"",$N2190,$M2190)&gt;=スコアリング基準!$B$21,スコアリング基準!$C$21,IF(IF($N2190&lt;&gt;"",$N2190,$M2190)&gt;0,スコアリング基準!$C$22,0))))</f>
        <v/>
      </c>
      <c r="T2190" s="4">
        <f>IF($O2190="可",スコアリング基準!$C$23,0)</f>
        <v/>
      </c>
      <c r="U2190" s="4">
        <f>IF(OR(COUNT($K2190:$L2190)&lt;2,$K2190=0),0,IF(ABS($L2190)/$K2190&lt;=スコアリング基準!$B$24,スコアリング基準!$C$24,IF(ABS($L2190)/$K2190&lt;=スコアリング基準!$B$25,スコアリング基準!$C$25,IF(ABS($L2190)/$K2190&lt;=スコアリング基準!$B$26,スコアリング基準!$C$26,0))))</f>
        <v/>
      </c>
      <c r="V2190" s="4">
        <f>IF($P2190="なし",スコアリング基準!$C$27,0)</f>
        <v/>
      </c>
      <c r="W2190" s="4">
        <f>IF($F2190="",0,IF(ISNUMBER($F2190),IF($F2190&lt;=スコアリング基準!$B$28,スコアリング基準!$C$28,スコアリング基準!$C$29),0))</f>
        <v/>
      </c>
      <c r="X2190" s="4">
        <f>IFERROR(VLOOKUP($B2190,スコアリング基準!$A$36:$B$46,2,FALSE),0)</f>
        <v/>
      </c>
      <c r="Y2190" s="4">
        <f>SUM($S2190:$X2190)</f>
        <v/>
      </c>
      <c r="Z2190" s="4">
        <f>IF(COUNT($M2190:$N2190)=0,"データ無",IF($Y2190&gt;=スコアリング基準!$B$30,"S",IF($Y2190&gt;=スコアリング基準!$B$31,"A",IF($Y2190&gt;=スコアリング基準!$B$32,"B","C"))))</f>
        <v/>
      </c>
      <c r="AA2190">
        <f>IFERROR(INDEX(実績DB!$I$3:$I$104,MATCH($B2190&amp;$C2190,実績DB!$J$3:$J$104,0)),"")</f>
        <v/>
      </c>
    </row>
    <row r="2191">
      <c r="A2191" t="n">
        <v>2189</v>
      </c>
      <c r="B2191" t="inlineStr">
        <is>
          <t>東京</t>
        </is>
      </c>
      <c r="C2191" t="inlineStr">
        <is>
          <t>六本木変電所</t>
        </is>
      </c>
      <c r="D2191" t="inlineStr">
        <is>
          <t>東京都</t>
        </is>
      </c>
      <c r="G2191" s="3" t="n"/>
      <c r="H2191" s="3" t="n"/>
      <c r="I2191" t="inlineStr">
        <is>
          <t>未取得</t>
        </is>
      </c>
      <c r="J2191" t="n">
        <v>57</v>
      </c>
      <c r="K2191" t="n">
        <v>59</v>
      </c>
      <c r="L2191" t="n">
        <v>-40</v>
      </c>
      <c r="M2191" t="n">
        <v>19</v>
      </c>
      <c r="N2191" t="n">
        <v>0</v>
      </c>
      <c r="O2191" t="inlineStr">
        <is>
          <t>不可 #3</t>
        </is>
      </c>
      <c r="P2191" t="inlineStr">
        <is>
          <t>有り</t>
        </is>
      </c>
      <c r="R2191" s="4">
        <f>IF(COUNT($M2191:$N2191)=0,"",IF(AND(IF($N2191&lt;&gt;"",$N2191,$M2191)&lt;=0,$O2191&lt;&gt;"可"),"警告",""))</f>
        <v/>
      </c>
      <c r="S2191" s="4">
        <f>IF(COUNT($M2191:$N2191)=0,0,IF(IF($N2191&lt;&gt;"",$N2191,$M2191)&gt;=スコアリング基準!$B$20,スコアリング基準!$C$20,IF(IF($N2191&lt;&gt;"",$N2191,$M2191)&gt;=スコアリング基準!$B$21,スコアリング基準!$C$21,IF(IF($N2191&lt;&gt;"",$N2191,$M2191)&gt;0,スコアリング基準!$C$22,0))))</f>
        <v/>
      </c>
      <c r="T2191" s="4">
        <f>IF($O2191="可",スコアリング基準!$C$23,0)</f>
        <v/>
      </c>
      <c r="U2191" s="4">
        <f>IF(OR(COUNT($K2191:$L2191)&lt;2,$K2191=0),0,IF(ABS($L2191)/$K2191&lt;=スコアリング基準!$B$24,スコアリング基準!$C$24,IF(ABS($L2191)/$K2191&lt;=スコアリング基準!$B$25,スコアリング基準!$C$25,IF(ABS($L2191)/$K2191&lt;=スコアリング基準!$B$26,スコアリング基準!$C$26,0))))</f>
        <v/>
      </c>
      <c r="V2191" s="4">
        <f>IF($P2191="なし",スコアリング基準!$C$27,0)</f>
        <v/>
      </c>
      <c r="W2191" s="4">
        <f>IF($F2191="",0,IF(ISNUMBER($F2191),IF($F2191&lt;=スコアリング基準!$B$28,スコアリング基準!$C$28,スコアリング基準!$C$29),0))</f>
        <v/>
      </c>
      <c r="X2191" s="4">
        <f>IFERROR(VLOOKUP($B2191,スコアリング基準!$A$36:$B$46,2,FALSE),0)</f>
        <v/>
      </c>
      <c r="Y2191" s="4">
        <f>SUM($S2191:$X2191)</f>
        <v/>
      </c>
      <c r="Z2191" s="4">
        <f>IF(COUNT($M2191:$N2191)=0,"データ無",IF($Y2191&gt;=スコアリング基準!$B$30,"S",IF($Y2191&gt;=スコアリング基準!$B$31,"A",IF($Y2191&gt;=スコアリング基準!$B$32,"B","C"))))</f>
        <v/>
      </c>
      <c r="AA2191">
        <f>IFERROR(INDEX(実績DB!$I$3:$I$104,MATCH($B2191&amp;$C2191,実績DB!$J$3:$J$104,0)),"")</f>
        <v/>
      </c>
    </row>
    <row r="2192">
      <c r="A2192" t="n">
        <v>2190</v>
      </c>
      <c r="B2192" t="inlineStr">
        <is>
          <t>東京</t>
        </is>
      </c>
      <c r="C2192" t="inlineStr">
        <is>
          <t>共和変電所</t>
        </is>
      </c>
      <c r="D2192" t="inlineStr">
        <is>
          <t>埼玉県</t>
        </is>
      </c>
      <c r="G2192" s="3" t="n">
        <v>36.206324</v>
      </c>
      <c r="H2192" s="3" t="n">
        <v>139.152116</v>
      </c>
      <c r="I2192" t="inlineStr">
        <is>
          <t>Google Places(名称一致)</t>
        </is>
      </c>
      <c r="J2192" t="n">
        <v>57</v>
      </c>
      <c r="K2192" t="n">
        <v>59</v>
      </c>
      <c r="L2192" t="n">
        <v>-59</v>
      </c>
      <c r="M2192" t="n">
        <v>0</v>
      </c>
      <c r="N2192" t="n">
        <v>0</v>
      </c>
      <c r="O2192" t="inlineStr">
        <is>
          <t>不可 #3</t>
        </is>
      </c>
      <c r="P2192" t="inlineStr">
        <is>
          <t>有り</t>
        </is>
      </c>
      <c r="R2192" s="4">
        <f>IF(COUNT($M2192:$N2192)=0,"",IF(AND(IF($N2192&lt;&gt;"",$N2192,$M2192)&lt;=0,$O2192&lt;&gt;"可"),"警告",""))</f>
        <v/>
      </c>
      <c r="S2192" s="4">
        <f>IF(COUNT($M2192:$N2192)=0,0,IF(IF($N2192&lt;&gt;"",$N2192,$M2192)&gt;=スコアリング基準!$B$20,スコアリング基準!$C$20,IF(IF($N2192&lt;&gt;"",$N2192,$M2192)&gt;=スコアリング基準!$B$21,スコアリング基準!$C$21,IF(IF($N2192&lt;&gt;"",$N2192,$M2192)&gt;0,スコアリング基準!$C$22,0))))</f>
        <v/>
      </c>
      <c r="T2192" s="4">
        <f>IF($O2192="可",スコアリング基準!$C$23,0)</f>
        <v/>
      </c>
      <c r="U2192" s="4">
        <f>IF(OR(COUNT($K2192:$L2192)&lt;2,$K2192=0),0,IF(ABS($L2192)/$K2192&lt;=スコアリング基準!$B$24,スコアリング基準!$C$24,IF(ABS($L2192)/$K2192&lt;=スコアリング基準!$B$25,スコアリング基準!$C$25,IF(ABS($L2192)/$K2192&lt;=スコアリング基準!$B$26,スコアリング基準!$C$26,0))))</f>
        <v/>
      </c>
      <c r="V2192" s="4">
        <f>IF($P2192="なし",スコアリング基準!$C$27,0)</f>
        <v/>
      </c>
      <c r="W2192" s="4">
        <f>IF($F2192="",0,IF(ISNUMBER($F2192),IF($F2192&lt;=スコアリング基準!$B$28,スコアリング基準!$C$28,スコアリング基準!$C$29),0))</f>
        <v/>
      </c>
      <c r="X2192" s="4">
        <f>IFERROR(VLOOKUP($B2192,スコアリング基準!$A$36:$B$46,2,FALSE),0)</f>
        <v/>
      </c>
      <c r="Y2192" s="4">
        <f>SUM($S2192:$X2192)</f>
        <v/>
      </c>
      <c r="Z2192" s="4">
        <f>IF(COUNT($M2192:$N2192)=0,"データ無",IF($Y2192&gt;=スコアリング基準!$B$30,"S",IF($Y2192&gt;=スコアリング基準!$B$31,"A",IF($Y2192&gt;=スコアリング基準!$B$32,"B","C"))))</f>
        <v/>
      </c>
      <c r="AA2192">
        <f>IFERROR(INDEX(実績DB!$I$3:$I$104,MATCH($B2192&amp;$C2192,実績DB!$J$3:$J$104,0)),"")</f>
        <v/>
      </c>
    </row>
    <row r="2193">
      <c r="A2193" t="n">
        <v>2191</v>
      </c>
      <c r="B2193" t="inlineStr">
        <is>
          <t>東京</t>
        </is>
      </c>
      <c r="C2193" t="inlineStr">
        <is>
          <t>内山変電所</t>
        </is>
      </c>
      <c r="D2193" t="inlineStr">
        <is>
          <t>神奈川県</t>
        </is>
      </c>
      <c r="G2193" s="3" t="n">
        <v>35.349453</v>
      </c>
      <c r="H2193" s="3" t="n">
        <v>139.090139</v>
      </c>
      <c r="I2193" t="inlineStr">
        <is>
          <t>Google Places(名称一致)</t>
        </is>
      </c>
      <c r="J2193" t="n">
        <v>38</v>
      </c>
      <c r="K2193" t="n">
        <v>39</v>
      </c>
      <c r="L2193" t="n">
        <v>-20</v>
      </c>
      <c r="M2193" t="n">
        <v>19</v>
      </c>
      <c r="N2193" t="n">
        <v>19</v>
      </c>
      <c r="O2193" t="inlineStr">
        <is>
          <t>不可 #3</t>
        </is>
      </c>
      <c r="P2193" t="inlineStr">
        <is>
          <t>なし</t>
        </is>
      </c>
      <c r="R2193" s="4">
        <f>IF(COUNT($M2193:$N2193)=0,"",IF(AND(IF($N2193&lt;&gt;"",$N2193,$M2193)&lt;=0,$O2193&lt;&gt;"可"),"警告",""))</f>
        <v/>
      </c>
      <c r="S2193" s="4">
        <f>IF(COUNT($M2193:$N2193)=0,0,IF(IF($N2193&lt;&gt;"",$N2193,$M2193)&gt;=スコアリング基準!$B$20,スコアリング基準!$C$20,IF(IF($N2193&lt;&gt;"",$N2193,$M2193)&gt;=スコアリング基準!$B$21,スコアリング基準!$C$21,IF(IF($N2193&lt;&gt;"",$N2193,$M2193)&gt;0,スコアリング基準!$C$22,0))))</f>
        <v/>
      </c>
      <c r="T2193" s="4">
        <f>IF($O2193="可",スコアリング基準!$C$23,0)</f>
        <v/>
      </c>
      <c r="U2193" s="4">
        <f>IF(OR(COUNT($K2193:$L2193)&lt;2,$K2193=0),0,IF(ABS($L2193)/$K2193&lt;=スコアリング基準!$B$24,スコアリング基準!$C$24,IF(ABS($L2193)/$K2193&lt;=スコアリング基準!$B$25,スコアリング基準!$C$25,IF(ABS($L2193)/$K2193&lt;=スコアリング基準!$B$26,スコアリング基準!$C$26,0))))</f>
        <v/>
      </c>
      <c r="V2193" s="4">
        <f>IF($P2193="なし",スコアリング基準!$C$27,0)</f>
        <v/>
      </c>
      <c r="W2193" s="4">
        <f>IF($F2193="",0,IF(ISNUMBER($F2193),IF($F2193&lt;=スコアリング基準!$B$28,スコアリング基準!$C$28,スコアリング基準!$C$29),0))</f>
        <v/>
      </c>
      <c r="X2193" s="4">
        <f>IFERROR(VLOOKUP($B2193,スコアリング基準!$A$36:$B$46,2,FALSE),0)</f>
        <v/>
      </c>
      <c r="Y2193" s="4">
        <f>SUM($S2193:$X2193)</f>
        <v/>
      </c>
      <c r="Z2193" s="4">
        <f>IF(COUNT($M2193:$N2193)=0,"データ無",IF($Y2193&gt;=スコアリング基準!$B$30,"S",IF($Y2193&gt;=スコアリング基準!$B$31,"A",IF($Y2193&gt;=スコアリング基準!$B$32,"B","C"))))</f>
        <v/>
      </c>
      <c r="AA2193">
        <f>IFERROR(INDEX(実績DB!$I$3:$I$104,MATCH($B2193&amp;$C2193,実績DB!$J$3:$J$104,0)),"")</f>
        <v/>
      </c>
    </row>
    <row r="2194">
      <c r="A2194" t="n">
        <v>2192</v>
      </c>
      <c r="B2194" t="inlineStr">
        <is>
          <t>東京</t>
        </is>
      </c>
      <c r="C2194" t="inlineStr">
        <is>
          <t>内幸町局変電所</t>
        </is>
      </c>
      <c r="D2194" t="inlineStr">
        <is>
          <t>東京都</t>
        </is>
      </c>
      <c r="G2194" s="3" t="n"/>
      <c r="H2194" s="3" t="n"/>
      <c r="I2194" t="inlineStr">
        <is>
          <t>未取得</t>
        </is>
      </c>
      <c r="J2194" t="n">
        <v>57</v>
      </c>
      <c r="K2194" t="n">
        <v>59</v>
      </c>
      <c r="L2194" t="n">
        <v>-40</v>
      </c>
      <c r="M2194" t="n">
        <v>19</v>
      </c>
      <c r="N2194" t="n">
        <v>0</v>
      </c>
      <c r="O2194" t="inlineStr">
        <is>
          <t>不可 #3</t>
        </is>
      </c>
      <c r="P2194" t="inlineStr">
        <is>
          <t>有り</t>
        </is>
      </c>
      <c r="R2194" s="4">
        <f>IF(COUNT($M2194:$N2194)=0,"",IF(AND(IF($N2194&lt;&gt;"",$N2194,$M2194)&lt;=0,$O2194&lt;&gt;"可"),"警告",""))</f>
        <v/>
      </c>
      <c r="S2194" s="4">
        <f>IF(COUNT($M2194:$N2194)=0,0,IF(IF($N2194&lt;&gt;"",$N2194,$M2194)&gt;=スコアリング基準!$B$20,スコアリング基準!$C$20,IF(IF($N2194&lt;&gt;"",$N2194,$M2194)&gt;=スコアリング基準!$B$21,スコアリング基準!$C$21,IF(IF($N2194&lt;&gt;"",$N2194,$M2194)&gt;0,スコアリング基準!$C$22,0))))</f>
        <v/>
      </c>
      <c r="T2194" s="4">
        <f>IF($O2194="可",スコアリング基準!$C$23,0)</f>
        <v/>
      </c>
      <c r="U2194" s="4">
        <f>IF(OR(COUNT($K2194:$L2194)&lt;2,$K2194=0),0,IF(ABS($L2194)/$K2194&lt;=スコアリング基準!$B$24,スコアリング基準!$C$24,IF(ABS($L2194)/$K2194&lt;=スコアリング基準!$B$25,スコアリング基準!$C$25,IF(ABS($L2194)/$K2194&lt;=スコアリング基準!$B$26,スコアリング基準!$C$26,0))))</f>
        <v/>
      </c>
      <c r="V2194" s="4">
        <f>IF($P2194="なし",スコアリング基準!$C$27,0)</f>
        <v/>
      </c>
      <c r="W2194" s="4">
        <f>IF($F2194="",0,IF(ISNUMBER($F2194),IF($F2194&lt;=スコアリング基準!$B$28,スコアリング基準!$C$28,スコアリング基準!$C$29),0))</f>
        <v/>
      </c>
      <c r="X2194" s="4">
        <f>IFERROR(VLOOKUP($B2194,スコアリング基準!$A$36:$B$46,2,FALSE),0)</f>
        <v/>
      </c>
      <c r="Y2194" s="4">
        <f>SUM($S2194:$X2194)</f>
        <v/>
      </c>
      <c r="Z2194" s="4">
        <f>IF(COUNT($M2194:$N2194)=0,"データ無",IF($Y2194&gt;=スコアリング基準!$B$30,"S",IF($Y2194&gt;=スコアリング基準!$B$31,"A",IF($Y2194&gt;=スコアリング基準!$B$32,"B","C"))))</f>
        <v/>
      </c>
      <c r="AA2194">
        <f>IFERROR(INDEX(実績DB!$I$3:$I$104,MATCH($B2194&amp;$C2194,実績DB!$J$3:$J$104,0)),"")</f>
        <v/>
      </c>
    </row>
    <row r="2195">
      <c r="A2195" t="n">
        <v>2193</v>
      </c>
      <c r="B2195" t="inlineStr">
        <is>
          <t>東京</t>
        </is>
      </c>
      <c r="C2195" t="inlineStr">
        <is>
          <t>内野変電所</t>
        </is>
      </c>
      <c r="D2195" t="inlineStr">
        <is>
          <t>静岡県</t>
        </is>
      </c>
      <c r="G2195" s="3" t="n">
        <v>35.323292</v>
      </c>
      <c r="H2195" s="3" t="n">
        <v>138.57537</v>
      </c>
      <c r="I2195" t="inlineStr">
        <is>
          <t>Google Places(名称一致)</t>
        </is>
      </c>
      <c r="J2195" t="n">
        <v>38</v>
      </c>
      <c r="K2195" t="n">
        <v>39</v>
      </c>
      <c r="L2195" t="n">
        <v>-34</v>
      </c>
      <c r="M2195" t="n">
        <v>5</v>
      </c>
      <c r="N2195" t="n">
        <v>5</v>
      </c>
      <c r="O2195" t="inlineStr">
        <is>
          <t>不可 #3</t>
        </is>
      </c>
      <c r="P2195" t="inlineStr">
        <is>
          <t>なし</t>
        </is>
      </c>
      <c r="R2195" s="4">
        <f>IF(COUNT($M2195:$N2195)=0,"",IF(AND(IF($N2195&lt;&gt;"",$N2195,$M2195)&lt;=0,$O2195&lt;&gt;"可"),"警告",""))</f>
        <v/>
      </c>
      <c r="S2195" s="4">
        <f>IF(COUNT($M2195:$N2195)=0,0,IF(IF($N2195&lt;&gt;"",$N2195,$M2195)&gt;=スコアリング基準!$B$20,スコアリング基準!$C$20,IF(IF($N2195&lt;&gt;"",$N2195,$M2195)&gt;=スコアリング基準!$B$21,スコアリング基準!$C$21,IF(IF($N2195&lt;&gt;"",$N2195,$M2195)&gt;0,スコアリング基準!$C$22,0))))</f>
        <v/>
      </c>
      <c r="T2195" s="4">
        <f>IF($O2195="可",スコアリング基準!$C$23,0)</f>
        <v/>
      </c>
      <c r="U2195" s="4">
        <f>IF(OR(COUNT($K2195:$L2195)&lt;2,$K2195=0),0,IF(ABS($L2195)/$K2195&lt;=スコアリング基準!$B$24,スコアリング基準!$C$24,IF(ABS($L2195)/$K2195&lt;=スコアリング基準!$B$25,スコアリング基準!$C$25,IF(ABS($L2195)/$K2195&lt;=スコアリング基準!$B$26,スコアリング基準!$C$26,0))))</f>
        <v/>
      </c>
      <c r="V2195" s="4">
        <f>IF($P2195="なし",スコアリング基準!$C$27,0)</f>
        <v/>
      </c>
      <c r="W2195" s="4">
        <f>IF($F2195="",0,IF(ISNUMBER($F2195),IF($F2195&lt;=スコアリング基準!$B$28,スコアリング基準!$C$28,スコアリング基準!$C$29),0))</f>
        <v/>
      </c>
      <c r="X2195" s="4">
        <f>IFERROR(VLOOKUP($B2195,スコアリング基準!$A$36:$B$46,2,FALSE),0)</f>
        <v/>
      </c>
      <c r="Y2195" s="4">
        <f>SUM($S2195:$X2195)</f>
        <v/>
      </c>
      <c r="Z2195" s="4">
        <f>IF(COUNT($M2195:$N2195)=0,"データ無",IF($Y2195&gt;=スコアリング基準!$B$30,"S",IF($Y2195&gt;=スコアリング基準!$B$31,"A",IF($Y2195&gt;=スコアリング基準!$B$32,"B","C"))))</f>
        <v/>
      </c>
      <c r="AA2195">
        <f>IFERROR(INDEX(実績DB!$I$3:$I$104,MATCH($B2195&amp;$C2195,実績DB!$J$3:$J$104,0)),"")</f>
        <v/>
      </c>
    </row>
    <row r="2196">
      <c r="A2196" t="n">
        <v>2194</v>
      </c>
      <c r="B2196" t="inlineStr">
        <is>
          <t>東京</t>
        </is>
      </c>
      <c r="C2196" t="inlineStr">
        <is>
          <t>出洲変電所</t>
        </is>
      </c>
      <c r="D2196" t="inlineStr">
        <is>
          <t>千葉県</t>
        </is>
      </c>
      <c r="G2196" s="3" t="n">
        <v>35.613734</v>
      </c>
      <c r="H2196" s="3" t="n">
        <v>140.093546</v>
      </c>
      <c r="I2196" t="inlineStr">
        <is>
          <t>Google Places(名称一致)</t>
        </is>
      </c>
      <c r="J2196" t="n">
        <v>47</v>
      </c>
      <c r="K2196" t="n">
        <v>49</v>
      </c>
      <c r="L2196" t="n">
        <v>-35</v>
      </c>
      <c r="M2196" t="n">
        <v>14</v>
      </c>
      <c r="N2196" t="n">
        <v>0</v>
      </c>
      <c r="O2196" t="inlineStr">
        <is>
          <t>不可 #3</t>
        </is>
      </c>
      <c r="P2196" t="inlineStr">
        <is>
          <t>有り</t>
        </is>
      </c>
      <c r="R2196" s="4">
        <f>IF(COUNT($M2196:$N2196)=0,"",IF(AND(IF($N2196&lt;&gt;"",$N2196,$M2196)&lt;=0,$O2196&lt;&gt;"可"),"警告",""))</f>
        <v/>
      </c>
      <c r="S2196" s="4">
        <f>IF(COUNT($M2196:$N2196)=0,0,IF(IF($N2196&lt;&gt;"",$N2196,$M2196)&gt;=スコアリング基準!$B$20,スコアリング基準!$C$20,IF(IF($N2196&lt;&gt;"",$N2196,$M2196)&gt;=スコアリング基準!$B$21,スコアリング基準!$C$21,IF(IF($N2196&lt;&gt;"",$N2196,$M2196)&gt;0,スコアリング基準!$C$22,0))))</f>
        <v/>
      </c>
      <c r="T2196" s="4">
        <f>IF($O2196="可",スコアリング基準!$C$23,0)</f>
        <v/>
      </c>
      <c r="U2196" s="4">
        <f>IF(OR(COUNT($K2196:$L2196)&lt;2,$K2196=0),0,IF(ABS($L2196)/$K2196&lt;=スコアリング基準!$B$24,スコアリング基準!$C$24,IF(ABS($L2196)/$K2196&lt;=スコアリング基準!$B$25,スコアリング基準!$C$25,IF(ABS($L2196)/$K2196&lt;=スコアリング基準!$B$26,スコアリング基準!$C$26,0))))</f>
        <v/>
      </c>
      <c r="V2196" s="4">
        <f>IF($P2196="なし",スコアリング基準!$C$27,0)</f>
        <v/>
      </c>
      <c r="W2196" s="4">
        <f>IF($F2196="",0,IF(ISNUMBER($F2196),IF($F2196&lt;=スコアリング基準!$B$28,スコアリング基準!$C$28,スコアリング基準!$C$29),0))</f>
        <v/>
      </c>
      <c r="X2196" s="4">
        <f>IFERROR(VLOOKUP($B2196,スコアリング基準!$A$36:$B$46,2,FALSE),0)</f>
        <v/>
      </c>
      <c r="Y2196" s="4">
        <f>SUM($S2196:$X2196)</f>
        <v/>
      </c>
      <c r="Z2196" s="4">
        <f>IF(COUNT($M2196:$N2196)=0,"データ無",IF($Y2196&gt;=スコアリング基準!$B$30,"S",IF($Y2196&gt;=スコアリング基準!$B$31,"A",IF($Y2196&gt;=スコアリング基準!$B$32,"B","C"))))</f>
        <v/>
      </c>
      <c r="AA2196">
        <f>IFERROR(INDEX(実績DB!$I$3:$I$104,MATCH($B2196&amp;$C2196,実績DB!$J$3:$J$104,0)),"")</f>
        <v/>
      </c>
    </row>
    <row r="2197">
      <c r="A2197" t="n">
        <v>2195</v>
      </c>
      <c r="B2197" t="inlineStr">
        <is>
          <t>東京</t>
        </is>
      </c>
      <c r="C2197" t="inlineStr">
        <is>
          <t>函南変電所</t>
        </is>
      </c>
      <c r="D2197" t="inlineStr">
        <is>
          <t>静岡県</t>
        </is>
      </c>
      <c r="G2197" s="3" t="n">
        <v>35.086201</v>
      </c>
      <c r="H2197" s="3" t="n">
        <v>138.942995</v>
      </c>
      <c r="I2197" t="inlineStr">
        <is>
          <t>Google Places(名称一致)</t>
        </is>
      </c>
      <c r="J2197" t="n">
        <v>57</v>
      </c>
      <c r="K2197" t="n">
        <v>59</v>
      </c>
      <c r="L2197" t="n">
        <v>-42</v>
      </c>
      <c r="M2197" t="n">
        <v>17</v>
      </c>
      <c r="N2197" t="n">
        <v>0</v>
      </c>
      <c r="O2197" t="inlineStr">
        <is>
          <t>不可 #3</t>
        </is>
      </c>
      <c r="P2197" t="inlineStr">
        <is>
          <t>有り</t>
        </is>
      </c>
      <c r="R2197" s="4">
        <f>IF(COUNT($M2197:$N2197)=0,"",IF(AND(IF($N2197&lt;&gt;"",$N2197,$M2197)&lt;=0,$O2197&lt;&gt;"可"),"警告",""))</f>
        <v/>
      </c>
      <c r="S2197" s="4">
        <f>IF(COUNT($M2197:$N2197)=0,0,IF(IF($N2197&lt;&gt;"",$N2197,$M2197)&gt;=スコアリング基準!$B$20,スコアリング基準!$C$20,IF(IF($N2197&lt;&gt;"",$N2197,$M2197)&gt;=スコアリング基準!$B$21,スコアリング基準!$C$21,IF(IF($N2197&lt;&gt;"",$N2197,$M2197)&gt;0,スコアリング基準!$C$22,0))))</f>
        <v/>
      </c>
      <c r="T2197" s="4">
        <f>IF($O2197="可",スコアリング基準!$C$23,0)</f>
        <v/>
      </c>
      <c r="U2197" s="4">
        <f>IF(OR(COUNT($K2197:$L2197)&lt;2,$K2197=0),0,IF(ABS($L2197)/$K2197&lt;=スコアリング基準!$B$24,スコアリング基準!$C$24,IF(ABS($L2197)/$K2197&lt;=スコアリング基準!$B$25,スコアリング基準!$C$25,IF(ABS($L2197)/$K2197&lt;=スコアリング基準!$B$26,スコアリング基準!$C$26,0))))</f>
        <v/>
      </c>
      <c r="V2197" s="4">
        <f>IF($P2197="なし",スコアリング基準!$C$27,0)</f>
        <v/>
      </c>
      <c r="W2197" s="4">
        <f>IF($F2197="",0,IF(ISNUMBER($F2197),IF($F2197&lt;=スコアリング基準!$B$28,スコアリング基準!$C$28,スコアリング基準!$C$29),0))</f>
        <v/>
      </c>
      <c r="X2197" s="4">
        <f>IFERROR(VLOOKUP($B2197,スコアリング基準!$A$36:$B$46,2,FALSE),0)</f>
        <v/>
      </c>
      <c r="Y2197" s="4">
        <f>SUM($S2197:$X2197)</f>
        <v/>
      </c>
      <c r="Z2197" s="4">
        <f>IF(COUNT($M2197:$N2197)=0,"データ無",IF($Y2197&gt;=スコアリング基準!$B$30,"S",IF($Y2197&gt;=スコアリング基準!$B$31,"A",IF($Y2197&gt;=スコアリング基準!$B$32,"B","C"))))</f>
        <v/>
      </c>
      <c r="AA2197">
        <f>IFERROR(INDEX(実績DB!$I$3:$I$104,MATCH($B2197&amp;$C2197,実績DB!$J$3:$J$104,0)),"")</f>
        <v/>
      </c>
    </row>
    <row r="2198">
      <c r="A2198" t="n">
        <v>2196</v>
      </c>
      <c r="B2198" t="inlineStr">
        <is>
          <t>東京</t>
        </is>
      </c>
      <c r="C2198" t="inlineStr">
        <is>
          <t>初台変電所</t>
        </is>
      </c>
      <c r="D2198" t="inlineStr">
        <is>
          <t>東京都</t>
        </is>
      </c>
      <c r="G2198" s="3" t="n">
        <v>35.673636</v>
      </c>
      <c r="H2198" s="3" t="n">
        <v>139.688066</v>
      </c>
      <c r="I2198" t="inlineStr">
        <is>
          <t>Google Places(名称一致)</t>
        </is>
      </c>
      <c r="J2198" t="n">
        <v>57</v>
      </c>
      <c r="K2198" t="n">
        <v>59</v>
      </c>
      <c r="L2198" t="n">
        <v>-40</v>
      </c>
      <c r="M2198" t="n">
        <v>19</v>
      </c>
      <c r="N2198" t="n">
        <v>19</v>
      </c>
      <c r="O2198" t="inlineStr">
        <is>
          <t>不可 #3</t>
        </is>
      </c>
      <c r="P2198" t="inlineStr">
        <is>
          <t>なし</t>
        </is>
      </c>
      <c r="R2198" s="4">
        <f>IF(COUNT($M2198:$N2198)=0,"",IF(AND(IF($N2198&lt;&gt;"",$N2198,$M2198)&lt;=0,$O2198&lt;&gt;"可"),"警告",""))</f>
        <v/>
      </c>
      <c r="S2198" s="4">
        <f>IF(COUNT($M2198:$N2198)=0,0,IF(IF($N2198&lt;&gt;"",$N2198,$M2198)&gt;=スコアリング基準!$B$20,スコアリング基準!$C$20,IF(IF($N2198&lt;&gt;"",$N2198,$M2198)&gt;=スコアリング基準!$B$21,スコアリング基準!$C$21,IF(IF($N2198&lt;&gt;"",$N2198,$M2198)&gt;0,スコアリング基準!$C$22,0))))</f>
        <v/>
      </c>
      <c r="T2198" s="4">
        <f>IF($O2198="可",スコアリング基準!$C$23,0)</f>
        <v/>
      </c>
      <c r="U2198" s="4">
        <f>IF(OR(COUNT($K2198:$L2198)&lt;2,$K2198=0),0,IF(ABS($L2198)/$K2198&lt;=スコアリング基準!$B$24,スコアリング基準!$C$24,IF(ABS($L2198)/$K2198&lt;=スコアリング基準!$B$25,スコアリング基準!$C$25,IF(ABS($L2198)/$K2198&lt;=スコアリング基準!$B$26,スコアリング基準!$C$26,0))))</f>
        <v/>
      </c>
      <c r="V2198" s="4">
        <f>IF($P2198="なし",スコアリング基準!$C$27,0)</f>
        <v/>
      </c>
      <c r="W2198" s="4">
        <f>IF($F2198="",0,IF(ISNUMBER($F2198),IF($F2198&lt;=スコアリング基準!$B$28,スコアリング基準!$C$28,スコアリング基準!$C$29),0))</f>
        <v/>
      </c>
      <c r="X2198" s="4">
        <f>IFERROR(VLOOKUP($B2198,スコアリング基準!$A$36:$B$46,2,FALSE),0)</f>
        <v/>
      </c>
      <c r="Y2198" s="4">
        <f>SUM($S2198:$X2198)</f>
        <v/>
      </c>
      <c r="Z2198" s="4">
        <f>IF(COUNT($M2198:$N2198)=0,"データ無",IF($Y2198&gt;=スコアリング基準!$B$30,"S",IF($Y2198&gt;=スコアリング基準!$B$31,"A",IF($Y2198&gt;=スコアリング基準!$B$32,"B","C"))))</f>
        <v/>
      </c>
      <c r="AA2198">
        <f>IFERROR(INDEX(実績DB!$I$3:$I$104,MATCH($B2198&amp;$C2198,実績DB!$J$3:$J$104,0)),"")</f>
        <v/>
      </c>
    </row>
    <row r="2199">
      <c r="A2199" t="n">
        <v>2197</v>
      </c>
      <c r="B2199" t="inlineStr">
        <is>
          <t>東京</t>
        </is>
      </c>
      <c r="C2199" t="inlineStr">
        <is>
          <t>初川変電所</t>
        </is>
      </c>
      <c r="D2199" t="inlineStr">
        <is>
          <t>静岡県</t>
        </is>
      </c>
      <c r="G2199" s="3" t="n">
        <v>35.094856</v>
      </c>
      <c r="H2199" s="3" t="n">
        <v>139.068759</v>
      </c>
      <c r="I2199" t="inlineStr">
        <is>
          <t>Google Places(名称一致)</t>
        </is>
      </c>
      <c r="J2199" t="n">
        <v>57</v>
      </c>
      <c r="K2199" t="n">
        <v>59</v>
      </c>
      <c r="L2199" t="n">
        <v>-40</v>
      </c>
      <c r="M2199" t="n">
        <v>19</v>
      </c>
      <c r="N2199" t="n">
        <v>19</v>
      </c>
      <c r="O2199" t="inlineStr">
        <is>
          <t>不可 #3</t>
        </is>
      </c>
      <c r="P2199" t="inlineStr">
        <is>
          <t>なし</t>
        </is>
      </c>
      <c r="R2199" s="4">
        <f>IF(COUNT($M2199:$N2199)=0,"",IF(AND(IF($N2199&lt;&gt;"",$N2199,$M2199)&lt;=0,$O2199&lt;&gt;"可"),"警告",""))</f>
        <v/>
      </c>
      <c r="S2199" s="4">
        <f>IF(COUNT($M2199:$N2199)=0,0,IF(IF($N2199&lt;&gt;"",$N2199,$M2199)&gt;=スコアリング基準!$B$20,スコアリング基準!$C$20,IF(IF($N2199&lt;&gt;"",$N2199,$M2199)&gt;=スコアリング基準!$B$21,スコアリング基準!$C$21,IF(IF($N2199&lt;&gt;"",$N2199,$M2199)&gt;0,スコアリング基準!$C$22,0))))</f>
        <v/>
      </c>
      <c r="T2199" s="4">
        <f>IF($O2199="可",スコアリング基準!$C$23,0)</f>
        <v/>
      </c>
      <c r="U2199" s="4">
        <f>IF(OR(COUNT($K2199:$L2199)&lt;2,$K2199=0),0,IF(ABS($L2199)/$K2199&lt;=スコアリング基準!$B$24,スコアリング基準!$C$24,IF(ABS($L2199)/$K2199&lt;=スコアリング基準!$B$25,スコアリング基準!$C$25,IF(ABS($L2199)/$K2199&lt;=スコアリング基準!$B$26,スコアリング基準!$C$26,0))))</f>
        <v/>
      </c>
      <c r="V2199" s="4">
        <f>IF($P2199="なし",スコアリング基準!$C$27,0)</f>
        <v/>
      </c>
      <c r="W2199" s="4">
        <f>IF($F2199="",0,IF(ISNUMBER($F2199),IF($F2199&lt;=スコアリング基準!$B$28,スコアリング基準!$C$28,スコアリング基準!$C$29),0))</f>
        <v/>
      </c>
      <c r="X2199" s="4">
        <f>IFERROR(VLOOKUP($B2199,スコアリング基準!$A$36:$B$46,2,FALSE),0)</f>
        <v/>
      </c>
      <c r="Y2199" s="4">
        <f>SUM($S2199:$X2199)</f>
        <v/>
      </c>
      <c r="Z2199" s="4">
        <f>IF(COUNT($M2199:$N2199)=0,"データ無",IF($Y2199&gt;=スコアリング基準!$B$30,"S",IF($Y2199&gt;=スコアリング基準!$B$31,"A",IF($Y2199&gt;=スコアリング基準!$B$32,"B","C"))))</f>
        <v/>
      </c>
      <c r="AA2199">
        <f>IFERROR(INDEX(実績DB!$I$3:$I$104,MATCH($B2199&amp;$C2199,実績DB!$J$3:$J$104,0)),"")</f>
        <v/>
      </c>
    </row>
    <row r="2200">
      <c r="A2200" t="n">
        <v>2198</v>
      </c>
      <c r="B2200" t="inlineStr">
        <is>
          <t>東京</t>
        </is>
      </c>
      <c r="C2200" t="inlineStr">
        <is>
          <t>初鹿野変電所</t>
        </is>
      </c>
      <c r="D2200" t="inlineStr">
        <is>
          <t>山梨県</t>
        </is>
      </c>
      <c r="G2200" s="3" t="n">
        <v>35.639849</v>
      </c>
      <c r="H2200" s="3" t="n">
        <v>138.788993</v>
      </c>
      <c r="I2200" t="inlineStr">
        <is>
          <t>Google Places(名称一致)</t>
        </is>
      </c>
      <c r="J2200" t="n">
        <v>3</v>
      </c>
      <c r="K2200" t="n">
        <v>3</v>
      </c>
      <c r="L2200" t="n">
        <v>0</v>
      </c>
      <c r="M2200" t="n">
        <v>3</v>
      </c>
      <c r="N2200" t="n">
        <v>0</v>
      </c>
      <c r="O2200" t="inlineStr">
        <is>
          <t>不可 #3</t>
        </is>
      </c>
      <c r="P2200" t="inlineStr">
        <is>
          <t>有り</t>
        </is>
      </c>
      <c r="R2200" s="4">
        <f>IF(COUNT($M2200:$N2200)=0,"",IF(AND(IF($N2200&lt;&gt;"",$N2200,$M2200)&lt;=0,$O2200&lt;&gt;"可"),"警告",""))</f>
        <v/>
      </c>
      <c r="S2200" s="4">
        <f>IF(COUNT($M2200:$N2200)=0,0,IF(IF($N2200&lt;&gt;"",$N2200,$M2200)&gt;=スコアリング基準!$B$20,スコアリング基準!$C$20,IF(IF($N2200&lt;&gt;"",$N2200,$M2200)&gt;=スコアリング基準!$B$21,スコアリング基準!$C$21,IF(IF($N2200&lt;&gt;"",$N2200,$M2200)&gt;0,スコアリング基準!$C$22,0))))</f>
        <v/>
      </c>
      <c r="T2200" s="4">
        <f>IF($O2200="可",スコアリング基準!$C$23,0)</f>
        <v/>
      </c>
      <c r="U2200" s="4">
        <f>IF(OR(COUNT($K2200:$L2200)&lt;2,$K2200=0),0,IF(ABS($L2200)/$K2200&lt;=スコアリング基準!$B$24,スコアリング基準!$C$24,IF(ABS($L2200)/$K2200&lt;=スコアリング基準!$B$25,スコアリング基準!$C$25,IF(ABS($L2200)/$K2200&lt;=スコアリング基準!$B$26,スコアリング基準!$C$26,0))))</f>
        <v/>
      </c>
      <c r="V2200" s="4">
        <f>IF($P2200="なし",スコアリング基準!$C$27,0)</f>
        <v/>
      </c>
      <c r="W2200" s="4">
        <f>IF($F2200="",0,IF(ISNUMBER($F2200),IF($F2200&lt;=スコアリング基準!$B$28,スコアリング基準!$C$28,スコアリング基準!$C$29),0))</f>
        <v/>
      </c>
      <c r="X2200" s="4">
        <f>IFERROR(VLOOKUP($B2200,スコアリング基準!$A$36:$B$46,2,FALSE),0)</f>
        <v/>
      </c>
      <c r="Y2200" s="4">
        <f>SUM($S2200:$X2200)</f>
        <v/>
      </c>
      <c r="Z2200" s="4">
        <f>IF(COUNT($M2200:$N2200)=0,"データ無",IF($Y2200&gt;=スコアリング基準!$B$30,"S",IF($Y2200&gt;=スコアリング基準!$B$31,"A",IF($Y2200&gt;=スコアリング基準!$B$32,"B","C"))))</f>
        <v/>
      </c>
      <c r="AA2200">
        <f>IFERROR(INDEX(実績DB!$I$3:$I$104,MATCH($B2200&amp;$C2200,実績DB!$J$3:$J$104,0)),"")</f>
        <v/>
      </c>
    </row>
    <row r="2201">
      <c r="A2201" t="n">
        <v>2199</v>
      </c>
      <c r="B2201" t="inlineStr">
        <is>
          <t>東京</t>
        </is>
      </c>
      <c r="C2201" t="inlineStr">
        <is>
          <t>別府変電所</t>
        </is>
      </c>
      <c r="D2201" t="inlineStr">
        <is>
          <t>埼玉県</t>
        </is>
      </c>
      <c r="G2201" s="3" t="n">
        <v>36.188217</v>
      </c>
      <c r="H2201" s="3" t="n">
        <v>139.347471</v>
      </c>
      <c r="I2201" t="inlineStr">
        <is>
          <t>Google Places(名称一致)</t>
        </is>
      </c>
      <c r="J2201" t="n">
        <v>38</v>
      </c>
      <c r="K2201" t="n">
        <v>39</v>
      </c>
      <c r="L2201" t="n">
        <v>-29</v>
      </c>
      <c r="M2201" t="n">
        <v>10</v>
      </c>
      <c r="N2201" t="n">
        <v>10</v>
      </c>
      <c r="O2201" t="inlineStr">
        <is>
          <t>不可 #3</t>
        </is>
      </c>
      <c r="P2201" t="inlineStr">
        <is>
          <t>なし</t>
        </is>
      </c>
      <c r="R2201" s="4">
        <f>IF(COUNT($M2201:$N2201)=0,"",IF(AND(IF($N2201&lt;&gt;"",$N2201,$M2201)&lt;=0,$O2201&lt;&gt;"可"),"警告",""))</f>
        <v/>
      </c>
      <c r="S2201" s="4">
        <f>IF(COUNT($M2201:$N2201)=0,0,IF(IF($N2201&lt;&gt;"",$N2201,$M2201)&gt;=スコアリング基準!$B$20,スコアリング基準!$C$20,IF(IF($N2201&lt;&gt;"",$N2201,$M2201)&gt;=スコアリング基準!$B$21,スコアリング基準!$C$21,IF(IF($N2201&lt;&gt;"",$N2201,$M2201)&gt;0,スコアリング基準!$C$22,0))))</f>
        <v/>
      </c>
      <c r="T2201" s="4">
        <f>IF($O2201="可",スコアリング基準!$C$23,0)</f>
        <v/>
      </c>
      <c r="U2201" s="4">
        <f>IF(OR(COUNT($K2201:$L2201)&lt;2,$K2201=0),0,IF(ABS($L2201)/$K2201&lt;=スコアリング基準!$B$24,スコアリング基準!$C$24,IF(ABS($L2201)/$K2201&lt;=スコアリング基準!$B$25,スコアリング基準!$C$25,IF(ABS($L2201)/$K2201&lt;=スコアリング基準!$B$26,スコアリング基準!$C$26,0))))</f>
        <v/>
      </c>
      <c r="V2201" s="4">
        <f>IF($P2201="なし",スコアリング基準!$C$27,0)</f>
        <v/>
      </c>
      <c r="W2201" s="4">
        <f>IF($F2201="",0,IF(ISNUMBER($F2201),IF($F2201&lt;=スコアリング基準!$B$28,スコアリング基準!$C$28,スコアリング基準!$C$29),0))</f>
        <v/>
      </c>
      <c r="X2201" s="4">
        <f>IFERROR(VLOOKUP($B2201,スコアリング基準!$A$36:$B$46,2,FALSE),0)</f>
        <v/>
      </c>
      <c r="Y2201" s="4">
        <f>SUM($S2201:$X2201)</f>
        <v/>
      </c>
      <c r="Z2201" s="4">
        <f>IF(COUNT($M2201:$N2201)=0,"データ無",IF($Y2201&gt;=スコアリング基準!$B$30,"S",IF($Y2201&gt;=スコアリング基準!$B$31,"A",IF($Y2201&gt;=スコアリング基準!$B$32,"B","C"))))</f>
        <v/>
      </c>
      <c r="AA2201">
        <f>IFERROR(INDEX(実績DB!$I$3:$I$104,MATCH($B2201&amp;$C2201,実績DB!$J$3:$J$104,0)),"")</f>
        <v/>
      </c>
    </row>
    <row r="2202">
      <c r="A2202" t="n">
        <v>2200</v>
      </c>
      <c r="B2202" t="inlineStr">
        <is>
          <t>東京</t>
        </is>
      </c>
      <c r="C2202" t="inlineStr">
        <is>
          <t>前谷変電所</t>
        </is>
      </c>
      <c r="D2202" t="inlineStr">
        <is>
          <t>埼玉県</t>
        </is>
      </c>
      <c r="G2202" s="3" t="n">
        <v>35.810998</v>
      </c>
      <c r="H2202" s="3" t="n">
        <v>139.660639</v>
      </c>
      <c r="I2202" t="inlineStr">
        <is>
          <t>Google Places(名称一致)</t>
        </is>
      </c>
      <c r="J2202" t="n">
        <v>52</v>
      </c>
      <c r="K2202" t="n">
        <v>54</v>
      </c>
      <c r="L2202" t="n">
        <v>-40</v>
      </c>
      <c r="M2202" t="n">
        <v>14</v>
      </c>
      <c r="N2202" t="n">
        <v>0</v>
      </c>
      <c r="O2202" t="inlineStr">
        <is>
          <t>不可 #3</t>
        </is>
      </c>
      <c r="P2202" t="inlineStr">
        <is>
          <t>有り</t>
        </is>
      </c>
      <c r="R2202" s="4">
        <f>IF(COUNT($M2202:$N2202)=0,"",IF(AND(IF($N2202&lt;&gt;"",$N2202,$M2202)&lt;=0,$O2202&lt;&gt;"可"),"警告",""))</f>
        <v/>
      </c>
      <c r="S2202" s="4">
        <f>IF(COUNT($M2202:$N2202)=0,0,IF(IF($N2202&lt;&gt;"",$N2202,$M2202)&gt;=スコアリング基準!$B$20,スコアリング基準!$C$20,IF(IF($N2202&lt;&gt;"",$N2202,$M2202)&gt;=スコアリング基準!$B$21,スコアリング基準!$C$21,IF(IF($N2202&lt;&gt;"",$N2202,$M2202)&gt;0,スコアリング基準!$C$22,0))))</f>
        <v/>
      </c>
      <c r="T2202" s="4">
        <f>IF($O2202="可",スコアリング基準!$C$23,0)</f>
        <v/>
      </c>
      <c r="U2202" s="4">
        <f>IF(OR(COUNT($K2202:$L2202)&lt;2,$K2202=0),0,IF(ABS($L2202)/$K2202&lt;=スコアリング基準!$B$24,スコアリング基準!$C$24,IF(ABS($L2202)/$K2202&lt;=スコアリング基準!$B$25,スコアリング基準!$C$25,IF(ABS($L2202)/$K2202&lt;=スコアリング基準!$B$26,スコアリング基準!$C$26,0))))</f>
        <v/>
      </c>
      <c r="V2202" s="4">
        <f>IF($P2202="なし",スコアリング基準!$C$27,0)</f>
        <v/>
      </c>
      <c r="W2202" s="4">
        <f>IF($F2202="",0,IF(ISNUMBER($F2202),IF($F2202&lt;=スコアリング基準!$B$28,スコアリング基準!$C$28,スコアリング基準!$C$29),0))</f>
        <v/>
      </c>
      <c r="X2202" s="4">
        <f>IFERROR(VLOOKUP($B2202,スコアリング基準!$A$36:$B$46,2,FALSE),0)</f>
        <v/>
      </c>
      <c r="Y2202" s="4">
        <f>SUM($S2202:$X2202)</f>
        <v/>
      </c>
      <c r="Z2202" s="4">
        <f>IF(COUNT($M2202:$N2202)=0,"データ無",IF($Y2202&gt;=スコアリング基準!$B$30,"S",IF($Y2202&gt;=スコアリング基準!$B$31,"A",IF($Y2202&gt;=スコアリング基準!$B$32,"B","C"))))</f>
        <v/>
      </c>
      <c r="AA2202">
        <f>IFERROR(INDEX(実績DB!$I$3:$I$104,MATCH($B2202&amp;$C2202,実績DB!$J$3:$J$104,0)),"")</f>
        <v/>
      </c>
    </row>
    <row r="2203">
      <c r="A2203" t="n">
        <v>2201</v>
      </c>
      <c r="B2203" t="inlineStr">
        <is>
          <t>東京</t>
        </is>
      </c>
      <c r="C2203" t="inlineStr">
        <is>
          <t>加瀬変電所</t>
        </is>
      </c>
      <c r="D2203" t="inlineStr">
        <is>
          <t>神奈川県</t>
        </is>
      </c>
      <c r="G2203" s="3" t="n">
        <v>35.545539</v>
      </c>
      <c r="H2203" s="3" t="n">
        <v>139.660066</v>
      </c>
      <c r="I2203" t="inlineStr">
        <is>
          <t>Google Places(名称一致)</t>
        </is>
      </c>
      <c r="J2203" t="n">
        <v>52</v>
      </c>
      <c r="K2203" t="n">
        <v>54</v>
      </c>
      <c r="L2203" t="n">
        <v>-40</v>
      </c>
      <c r="M2203" t="n">
        <v>14</v>
      </c>
      <c r="N2203" t="n">
        <v>0</v>
      </c>
      <c r="O2203" t="inlineStr">
        <is>
          <t>不可 #3</t>
        </is>
      </c>
      <c r="P2203" t="inlineStr">
        <is>
          <t>有り</t>
        </is>
      </c>
      <c r="R2203" s="4">
        <f>IF(COUNT($M2203:$N2203)=0,"",IF(AND(IF($N2203&lt;&gt;"",$N2203,$M2203)&lt;=0,$O2203&lt;&gt;"可"),"警告",""))</f>
        <v/>
      </c>
      <c r="S2203" s="4">
        <f>IF(COUNT($M2203:$N2203)=0,0,IF(IF($N2203&lt;&gt;"",$N2203,$M2203)&gt;=スコアリング基準!$B$20,スコアリング基準!$C$20,IF(IF($N2203&lt;&gt;"",$N2203,$M2203)&gt;=スコアリング基準!$B$21,スコアリング基準!$C$21,IF(IF($N2203&lt;&gt;"",$N2203,$M2203)&gt;0,スコアリング基準!$C$22,0))))</f>
        <v/>
      </c>
      <c r="T2203" s="4">
        <f>IF($O2203="可",スコアリング基準!$C$23,0)</f>
        <v/>
      </c>
      <c r="U2203" s="4">
        <f>IF(OR(COUNT($K2203:$L2203)&lt;2,$K2203=0),0,IF(ABS($L2203)/$K2203&lt;=スコアリング基準!$B$24,スコアリング基準!$C$24,IF(ABS($L2203)/$K2203&lt;=スコアリング基準!$B$25,スコアリング基準!$C$25,IF(ABS($L2203)/$K2203&lt;=スコアリング基準!$B$26,スコアリング基準!$C$26,0))))</f>
        <v/>
      </c>
      <c r="V2203" s="4">
        <f>IF($P2203="なし",スコアリング基準!$C$27,0)</f>
        <v/>
      </c>
      <c r="W2203" s="4">
        <f>IF($F2203="",0,IF(ISNUMBER($F2203),IF($F2203&lt;=スコアリング基準!$B$28,スコアリング基準!$C$28,スコアリング基準!$C$29),0))</f>
        <v/>
      </c>
      <c r="X2203" s="4">
        <f>IFERROR(VLOOKUP($B2203,スコアリング基準!$A$36:$B$46,2,FALSE),0)</f>
        <v/>
      </c>
      <c r="Y2203" s="4">
        <f>SUM($S2203:$X2203)</f>
        <v/>
      </c>
      <c r="Z2203" s="4">
        <f>IF(COUNT($M2203:$N2203)=0,"データ無",IF($Y2203&gt;=スコアリング基準!$B$30,"S",IF($Y2203&gt;=スコアリング基準!$B$31,"A",IF($Y2203&gt;=スコアリング基準!$B$32,"B","C"))))</f>
        <v/>
      </c>
      <c r="AA2203">
        <f>IFERROR(INDEX(実績DB!$I$3:$I$104,MATCH($B2203&amp;$C2203,実績DB!$J$3:$J$104,0)),"")</f>
        <v/>
      </c>
    </row>
    <row r="2204">
      <c r="A2204" t="n">
        <v>2202</v>
      </c>
      <c r="B2204" t="inlineStr">
        <is>
          <t>東京</t>
        </is>
      </c>
      <c r="C2204" t="inlineStr">
        <is>
          <t>加美平変電所</t>
        </is>
      </c>
      <c r="D2204" t="inlineStr">
        <is>
          <t>東京都</t>
        </is>
      </c>
      <c r="G2204" s="3" t="n">
        <v>35.748291</v>
      </c>
      <c r="H2204" s="3" t="n">
        <v>139.320881</v>
      </c>
      <c r="I2204" t="inlineStr">
        <is>
          <t>Google Places(名称一致)</t>
        </is>
      </c>
      <c r="J2204" t="n">
        <v>57</v>
      </c>
      <c r="K2204" t="n">
        <v>59</v>
      </c>
      <c r="L2204" t="n">
        <v>-40</v>
      </c>
      <c r="M2204" t="n">
        <v>19</v>
      </c>
      <c r="N2204" t="n">
        <v>19</v>
      </c>
      <c r="O2204" t="inlineStr">
        <is>
          <t>不可 #3</t>
        </is>
      </c>
      <c r="P2204" t="inlineStr">
        <is>
          <t>なし</t>
        </is>
      </c>
      <c r="R2204" s="4">
        <f>IF(COUNT($M2204:$N2204)=0,"",IF(AND(IF($N2204&lt;&gt;"",$N2204,$M2204)&lt;=0,$O2204&lt;&gt;"可"),"警告",""))</f>
        <v/>
      </c>
      <c r="S2204" s="4">
        <f>IF(COUNT($M2204:$N2204)=0,0,IF(IF($N2204&lt;&gt;"",$N2204,$M2204)&gt;=スコアリング基準!$B$20,スコアリング基準!$C$20,IF(IF($N2204&lt;&gt;"",$N2204,$M2204)&gt;=スコアリング基準!$B$21,スコアリング基準!$C$21,IF(IF($N2204&lt;&gt;"",$N2204,$M2204)&gt;0,スコアリング基準!$C$22,0))))</f>
        <v/>
      </c>
      <c r="T2204" s="4">
        <f>IF($O2204="可",スコアリング基準!$C$23,0)</f>
        <v/>
      </c>
      <c r="U2204" s="4">
        <f>IF(OR(COUNT($K2204:$L2204)&lt;2,$K2204=0),0,IF(ABS($L2204)/$K2204&lt;=スコアリング基準!$B$24,スコアリング基準!$C$24,IF(ABS($L2204)/$K2204&lt;=スコアリング基準!$B$25,スコアリング基準!$C$25,IF(ABS($L2204)/$K2204&lt;=スコアリング基準!$B$26,スコアリング基準!$C$26,0))))</f>
        <v/>
      </c>
      <c r="V2204" s="4">
        <f>IF($P2204="なし",スコアリング基準!$C$27,0)</f>
        <v/>
      </c>
      <c r="W2204" s="4">
        <f>IF($F2204="",0,IF(ISNUMBER($F2204),IF($F2204&lt;=スコアリング基準!$B$28,スコアリング基準!$C$28,スコアリング基準!$C$29),0))</f>
        <v/>
      </c>
      <c r="X2204" s="4">
        <f>IFERROR(VLOOKUP($B2204,スコアリング基準!$A$36:$B$46,2,FALSE),0)</f>
        <v/>
      </c>
      <c r="Y2204" s="4">
        <f>SUM($S2204:$X2204)</f>
        <v/>
      </c>
      <c r="Z2204" s="4">
        <f>IF(COUNT($M2204:$N2204)=0,"データ無",IF($Y2204&gt;=スコアリング基準!$B$30,"S",IF($Y2204&gt;=スコアリング基準!$B$31,"A",IF($Y2204&gt;=スコアリング基準!$B$32,"B","C"))))</f>
        <v/>
      </c>
      <c r="AA2204">
        <f>IFERROR(INDEX(実績DB!$I$3:$I$104,MATCH($B2204&amp;$C2204,実績DB!$J$3:$J$104,0)),"")</f>
        <v/>
      </c>
    </row>
    <row r="2205">
      <c r="A2205" t="n">
        <v>2203</v>
      </c>
      <c r="B2205" t="inlineStr">
        <is>
          <t>東京</t>
        </is>
      </c>
      <c r="C2205" t="inlineStr">
        <is>
          <t>加須変電所</t>
        </is>
      </c>
      <c r="D2205" t="inlineStr">
        <is>
          <t>埼玉県</t>
        </is>
      </c>
      <c r="G2205" s="3" t="n">
        <v>36.129378</v>
      </c>
      <c r="H2205" s="3" t="n">
        <v>139.591209</v>
      </c>
      <c r="I2205" t="inlineStr">
        <is>
          <t>Google Places(名称一致)</t>
        </is>
      </c>
      <c r="J2205" t="n">
        <v>57</v>
      </c>
      <c r="K2205" t="n">
        <v>59</v>
      </c>
      <c r="L2205" t="n">
        <v>-41</v>
      </c>
      <c r="M2205" t="n">
        <v>18</v>
      </c>
      <c r="N2205" t="n">
        <v>0</v>
      </c>
      <c r="O2205" t="inlineStr">
        <is>
          <t>不可 #3</t>
        </is>
      </c>
      <c r="P2205" t="inlineStr">
        <is>
          <t>有り</t>
        </is>
      </c>
      <c r="R2205" s="4">
        <f>IF(COUNT($M2205:$N2205)=0,"",IF(AND(IF($N2205&lt;&gt;"",$N2205,$M2205)&lt;=0,$O2205&lt;&gt;"可"),"警告",""))</f>
        <v/>
      </c>
      <c r="S2205" s="4">
        <f>IF(COUNT($M2205:$N2205)=0,0,IF(IF($N2205&lt;&gt;"",$N2205,$M2205)&gt;=スコアリング基準!$B$20,スコアリング基準!$C$20,IF(IF($N2205&lt;&gt;"",$N2205,$M2205)&gt;=スコアリング基準!$B$21,スコアリング基準!$C$21,IF(IF($N2205&lt;&gt;"",$N2205,$M2205)&gt;0,スコアリング基準!$C$22,0))))</f>
        <v/>
      </c>
      <c r="T2205" s="4">
        <f>IF($O2205="可",スコアリング基準!$C$23,0)</f>
        <v/>
      </c>
      <c r="U2205" s="4">
        <f>IF(OR(COUNT($K2205:$L2205)&lt;2,$K2205=0),0,IF(ABS($L2205)/$K2205&lt;=スコアリング基準!$B$24,スコアリング基準!$C$24,IF(ABS($L2205)/$K2205&lt;=スコアリング基準!$B$25,スコアリング基準!$C$25,IF(ABS($L2205)/$K2205&lt;=スコアリング基準!$B$26,スコアリング基準!$C$26,0))))</f>
        <v/>
      </c>
      <c r="V2205" s="4">
        <f>IF($P2205="なし",スコアリング基準!$C$27,0)</f>
        <v/>
      </c>
      <c r="W2205" s="4">
        <f>IF($F2205="",0,IF(ISNUMBER($F2205),IF($F2205&lt;=スコアリング基準!$B$28,スコアリング基準!$C$28,スコアリング基準!$C$29),0))</f>
        <v/>
      </c>
      <c r="X2205" s="4">
        <f>IFERROR(VLOOKUP($B2205,スコアリング基準!$A$36:$B$46,2,FALSE),0)</f>
        <v/>
      </c>
      <c r="Y2205" s="4">
        <f>SUM($S2205:$X2205)</f>
        <v/>
      </c>
      <c r="Z2205" s="4">
        <f>IF(COUNT($M2205:$N2205)=0,"データ無",IF($Y2205&gt;=スコアリング基準!$B$30,"S",IF($Y2205&gt;=スコアリング基準!$B$31,"A",IF($Y2205&gt;=スコアリング基準!$B$32,"B","C"))))</f>
        <v/>
      </c>
      <c r="AA2205">
        <f>IFERROR(INDEX(実績DB!$I$3:$I$104,MATCH($B2205&amp;$C2205,実績DB!$J$3:$J$104,0)),"")</f>
        <v/>
      </c>
    </row>
    <row r="2206">
      <c r="A2206" t="n">
        <v>2204</v>
      </c>
      <c r="B2206" t="inlineStr">
        <is>
          <t>東京</t>
        </is>
      </c>
      <c r="C2206" t="inlineStr">
        <is>
          <t>北の原変電所</t>
        </is>
      </c>
      <c r="D2206" t="inlineStr">
        <is>
          <t>神奈川県</t>
        </is>
      </c>
      <c r="G2206" s="3" t="n">
        <v>35.55764</v>
      </c>
      <c r="H2206" s="3" t="n">
        <v>139.66219</v>
      </c>
      <c r="I2206" t="inlineStr">
        <is>
          <t>OSM実測(名称一致)</t>
        </is>
      </c>
      <c r="J2206" t="n">
        <v>57</v>
      </c>
      <c r="K2206" t="n">
        <v>59</v>
      </c>
      <c r="L2206" t="n">
        <v>-40</v>
      </c>
      <c r="M2206" t="n">
        <v>19</v>
      </c>
      <c r="N2206" t="n">
        <v>0</v>
      </c>
      <c r="O2206" t="inlineStr">
        <is>
          <t>不可 #3</t>
        </is>
      </c>
      <c r="P2206" t="inlineStr">
        <is>
          <t>有り</t>
        </is>
      </c>
      <c r="R2206" s="4">
        <f>IF(COUNT($M2206:$N2206)=0,"",IF(AND(IF($N2206&lt;&gt;"",$N2206,$M2206)&lt;=0,$O2206&lt;&gt;"可"),"警告",""))</f>
        <v/>
      </c>
      <c r="S2206" s="4">
        <f>IF(COUNT($M2206:$N2206)=0,0,IF(IF($N2206&lt;&gt;"",$N2206,$M2206)&gt;=スコアリング基準!$B$20,スコアリング基準!$C$20,IF(IF($N2206&lt;&gt;"",$N2206,$M2206)&gt;=スコアリング基準!$B$21,スコアリング基準!$C$21,IF(IF($N2206&lt;&gt;"",$N2206,$M2206)&gt;0,スコアリング基準!$C$22,0))))</f>
        <v/>
      </c>
      <c r="T2206" s="4">
        <f>IF($O2206="可",スコアリング基準!$C$23,0)</f>
        <v/>
      </c>
      <c r="U2206" s="4">
        <f>IF(OR(COUNT($K2206:$L2206)&lt;2,$K2206=0),0,IF(ABS($L2206)/$K2206&lt;=スコアリング基準!$B$24,スコアリング基準!$C$24,IF(ABS($L2206)/$K2206&lt;=スコアリング基準!$B$25,スコアリング基準!$C$25,IF(ABS($L2206)/$K2206&lt;=スコアリング基準!$B$26,スコアリング基準!$C$26,0))))</f>
        <v/>
      </c>
      <c r="V2206" s="4">
        <f>IF($P2206="なし",スコアリング基準!$C$27,0)</f>
        <v/>
      </c>
      <c r="W2206" s="4">
        <f>IF($F2206="",0,IF(ISNUMBER($F2206),IF($F2206&lt;=スコアリング基準!$B$28,スコアリング基準!$C$28,スコアリング基準!$C$29),0))</f>
        <v/>
      </c>
      <c r="X2206" s="4">
        <f>IFERROR(VLOOKUP($B2206,スコアリング基準!$A$36:$B$46,2,FALSE),0)</f>
        <v/>
      </c>
      <c r="Y2206" s="4">
        <f>SUM($S2206:$X2206)</f>
        <v/>
      </c>
      <c r="Z2206" s="4">
        <f>IF(COUNT($M2206:$N2206)=0,"データ無",IF($Y2206&gt;=スコアリング基準!$B$30,"S",IF($Y2206&gt;=スコアリング基準!$B$31,"A",IF($Y2206&gt;=スコアリング基準!$B$32,"B","C"))))</f>
        <v/>
      </c>
      <c r="AA2206">
        <f>IFERROR(INDEX(実績DB!$I$3:$I$104,MATCH($B2206&amp;$C2206,実績DB!$J$3:$J$104,0)),"")</f>
        <v/>
      </c>
    </row>
    <row r="2207">
      <c r="A2207" t="n">
        <v>2205</v>
      </c>
      <c r="B2207" t="inlineStr">
        <is>
          <t>東京</t>
        </is>
      </c>
      <c r="C2207" t="inlineStr">
        <is>
          <t>北加須変電所</t>
        </is>
      </c>
      <c r="D2207" t="inlineStr">
        <is>
          <t>埼玉県</t>
        </is>
      </c>
      <c r="G2207" s="3" t="n">
        <v>36.14824</v>
      </c>
      <c r="H2207" s="3" t="n">
        <v>139.642719</v>
      </c>
      <c r="I2207" t="inlineStr">
        <is>
          <t>Google Places(名称一致)</t>
        </is>
      </c>
      <c r="J2207" t="n">
        <v>57</v>
      </c>
      <c r="K2207" t="n">
        <v>59</v>
      </c>
      <c r="L2207" t="n">
        <v>-51</v>
      </c>
      <c r="M2207" t="n">
        <v>8</v>
      </c>
      <c r="N2207" t="n">
        <v>0</v>
      </c>
      <c r="O2207" t="inlineStr">
        <is>
          <t>不可 #3</t>
        </is>
      </c>
      <c r="P2207" t="inlineStr">
        <is>
          <t>有り</t>
        </is>
      </c>
      <c r="R2207" s="4">
        <f>IF(COUNT($M2207:$N2207)=0,"",IF(AND(IF($N2207&lt;&gt;"",$N2207,$M2207)&lt;=0,$O2207&lt;&gt;"可"),"警告",""))</f>
        <v/>
      </c>
      <c r="S2207" s="4">
        <f>IF(COUNT($M2207:$N2207)=0,0,IF(IF($N2207&lt;&gt;"",$N2207,$M2207)&gt;=スコアリング基準!$B$20,スコアリング基準!$C$20,IF(IF($N2207&lt;&gt;"",$N2207,$M2207)&gt;=スコアリング基準!$B$21,スコアリング基準!$C$21,IF(IF($N2207&lt;&gt;"",$N2207,$M2207)&gt;0,スコアリング基準!$C$22,0))))</f>
        <v/>
      </c>
      <c r="T2207" s="4">
        <f>IF($O2207="可",スコアリング基準!$C$23,0)</f>
        <v/>
      </c>
      <c r="U2207" s="4">
        <f>IF(OR(COUNT($K2207:$L2207)&lt;2,$K2207=0),0,IF(ABS($L2207)/$K2207&lt;=スコアリング基準!$B$24,スコアリング基準!$C$24,IF(ABS($L2207)/$K2207&lt;=スコアリング基準!$B$25,スコアリング基準!$C$25,IF(ABS($L2207)/$K2207&lt;=スコアリング基準!$B$26,スコアリング基準!$C$26,0))))</f>
        <v/>
      </c>
      <c r="V2207" s="4">
        <f>IF($P2207="なし",スコアリング基準!$C$27,0)</f>
        <v/>
      </c>
      <c r="W2207" s="4">
        <f>IF($F2207="",0,IF(ISNUMBER($F2207),IF($F2207&lt;=スコアリング基準!$B$28,スコアリング基準!$C$28,スコアリング基準!$C$29),0))</f>
        <v/>
      </c>
      <c r="X2207" s="4">
        <f>IFERROR(VLOOKUP($B2207,スコアリング基準!$A$36:$B$46,2,FALSE),0)</f>
        <v/>
      </c>
      <c r="Y2207" s="4">
        <f>SUM($S2207:$X2207)</f>
        <v/>
      </c>
      <c r="Z2207" s="4">
        <f>IF(COUNT($M2207:$N2207)=0,"データ無",IF($Y2207&gt;=スコアリング基準!$B$30,"S",IF($Y2207&gt;=スコアリング基準!$B$31,"A",IF($Y2207&gt;=スコアリング基準!$B$32,"B","C"))))</f>
        <v/>
      </c>
      <c r="AA2207">
        <f>IFERROR(INDEX(実績DB!$I$3:$I$104,MATCH($B2207&amp;$C2207,実績DB!$J$3:$J$104,0)),"")</f>
        <v/>
      </c>
    </row>
    <row r="2208">
      <c r="A2208" t="n">
        <v>2206</v>
      </c>
      <c r="B2208" t="inlineStr">
        <is>
          <t>東京</t>
        </is>
      </c>
      <c r="C2208" t="inlineStr">
        <is>
          <t>北原変電所</t>
        </is>
      </c>
      <c r="D2208" t="inlineStr">
        <is>
          <t>静岡県</t>
        </is>
      </c>
      <c r="G2208" s="3" t="n">
        <v>35.262811</v>
      </c>
      <c r="H2208" s="3" t="n">
        <v>138.561975</v>
      </c>
      <c r="I2208" t="inlineStr">
        <is>
          <t>Google Places(名称一致)</t>
        </is>
      </c>
      <c r="J2208" t="n">
        <v>38</v>
      </c>
      <c r="K2208" t="n">
        <v>39</v>
      </c>
      <c r="L2208" t="n">
        <v>-23</v>
      </c>
      <c r="M2208" t="n">
        <v>16</v>
      </c>
      <c r="N2208" t="n">
        <v>5</v>
      </c>
      <c r="O2208" t="inlineStr">
        <is>
          <t>不可 #3</t>
        </is>
      </c>
      <c r="P2208" t="inlineStr">
        <is>
          <t>なし</t>
        </is>
      </c>
      <c r="R2208" s="4">
        <f>IF(COUNT($M2208:$N2208)=0,"",IF(AND(IF($N2208&lt;&gt;"",$N2208,$M2208)&lt;=0,$O2208&lt;&gt;"可"),"警告",""))</f>
        <v/>
      </c>
      <c r="S2208" s="4">
        <f>IF(COUNT($M2208:$N2208)=0,0,IF(IF($N2208&lt;&gt;"",$N2208,$M2208)&gt;=スコアリング基準!$B$20,スコアリング基準!$C$20,IF(IF($N2208&lt;&gt;"",$N2208,$M2208)&gt;=スコアリング基準!$B$21,スコアリング基準!$C$21,IF(IF($N2208&lt;&gt;"",$N2208,$M2208)&gt;0,スコアリング基準!$C$22,0))))</f>
        <v/>
      </c>
      <c r="T2208" s="4">
        <f>IF($O2208="可",スコアリング基準!$C$23,0)</f>
        <v/>
      </c>
      <c r="U2208" s="4">
        <f>IF(OR(COUNT($K2208:$L2208)&lt;2,$K2208=0),0,IF(ABS($L2208)/$K2208&lt;=スコアリング基準!$B$24,スコアリング基準!$C$24,IF(ABS($L2208)/$K2208&lt;=スコアリング基準!$B$25,スコアリング基準!$C$25,IF(ABS($L2208)/$K2208&lt;=スコアリング基準!$B$26,スコアリング基準!$C$26,0))))</f>
        <v/>
      </c>
      <c r="V2208" s="4">
        <f>IF($P2208="なし",スコアリング基準!$C$27,0)</f>
        <v/>
      </c>
      <c r="W2208" s="4">
        <f>IF($F2208="",0,IF(ISNUMBER($F2208),IF($F2208&lt;=スコアリング基準!$B$28,スコアリング基準!$C$28,スコアリング基準!$C$29),0))</f>
        <v/>
      </c>
      <c r="X2208" s="4">
        <f>IFERROR(VLOOKUP($B2208,スコアリング基準!$A$36:$B$46,2,FALSE),0)</f>
        <v/>
      </c>
      <c r="Y2208" s="4">
        <f>SUM($S2208:$X2208)</f>
        <v/>
      </c>
      <c r="Z2208" s="4">
        <f>IF(COUNT($M2208:$N2208)=0,"データ無",IF($Y2208&gt;=スコアリング基準!$B$30,"S",IF($Y2208&gt;=スコアリング基準!$B$31,"A",IF($Y2208&gt;=スコアリング基準!$B$32,"B","C"))))</f>
        <v/>
      </c>
      <c r="AA2208">
        <f>IFERROR(INDEX(実績DB!$I$3:$I$104,MATCH($B2208&amp;$C2208,実績DB!$J$3:$J$104,0)),"")</f>
        <v/>
      </c>
    </row>
    <row r="2209">
      <c r="A2209" t="n">
        <v>2207</v>
      </c>
      <c r="B2209" t="inlineStr">
        <is>
          <t>東京</t>
        </is>
      </c>
      <c r="C2209" t="inlineStr">
        <is>
          <t>北園変電所</t>
        </is>
      </c>
      <c r="D2209" t="inlineStr">
        <is>
          <t>東京都</t>
        </is>
      </c>
      <c r="G2209" s="3" t="n">
        <v>35.752509</v>
      </c>
      <c r="H2209" s="3" t="n">
        <v>139.714232</v>
      </c>
      <c r="I2209" t="inlineStr">
        <is>
          <t>Google Places(名称一致)</t>
        </is>
      </c>
      <c r="J2209" t="n">
        <v>57</v>
      </c>
      <c r="K2209" t="n">
        <v>59</v>
      </c>
      <c r="L2209" t="n">
        <v>-40</v>
      </c>
      <c r="M2209" t="n">
        <v>19</v>
      </c>
      <c r="N2209" t="n">
        <v>0</v>
      </c>
      <c r="O2209" t="inlineStr">
        <is>
          <t>不可 #3</t>
        </is>
      </c>
      <c r="P2209" t="inlineStr">
        <is>
          <t>有り</t>
        </is>
      </c>
      <c r="R2209" s="4">
        <f>IF(COUNT($M2209:$N2209)=0,"",IF(AND(IF($N2209&lt;&gt;"",$N2209,$M2209)&lt;=0,$O2209&lt;&gt;"可"),"警告",""))</f>
        <v/>
      </c>
      <c r="S2209" s="4">
        <f>IF(COUNT($M2209:$N2209)=0,0,IF(IF($N2209&lt;&gt;"",$N2209,$M2209)&gt;=スコアリング基準!$B$20,スコアリング基準!$C$20,IF(IF($N2209&lt;&gt;"",$N2209,$M2209)&gt;=スコアリング基準!$B$21,スコアリング基準!$C$21,IF(IF($N2209&lt;&gt;"",$N2209,$M2209)&gt;0,スコアリング基準!$C$22,0))))</f>
        <v/>
      </c>
      <c r="T2209" s="4">
        <f>IF($O2209="可",スコアリング基準!$C$23,0)</f>
        <v/>
      </c>
      <c r="U2209" s="4">
        <f>IF(OR(COUNT($K2209:$L2209)&lt;2,$K2209=0),0,IF(ABS($L2209)/$K2209&lt;=スコアリング基準!$B$24,スコアリング基準!$C$24,IF(ABS($L2209)/$K2209&lt;=スコアリング基準!$B$25,スコアリング基準!$C$25,IF(ABS($L2209)/$K2209&lt;=スコアリング基準!$B$26,スコアリング基準!$C$26,0))))</f>
        <v/>
      </c>
      <c r="V2209" s="4">
        <f>IF($P2209="なし",スコアリング基準!$C$27,0)</f>
        <v/>
      </c>
      <c r="W2209" s="4">
        <f>IF($F2209="",0,IF(ISNUMBER($F2209),IF($F2209&lt;=スコアリング基準!$B$28,スコアリング基準!$C$28,スコアリング基準!$C$29),0))</f>
        <v/>
      </c>
      <c r="X2209" s="4">
        <f>IFERROR(VLOOKUP($B2209,スコアリング基準!$A$36:$B$46,2,FALSE),0)</f>
        <v/>
      </c>
      <c r="Y2209" s="4">
        <f>SUM($S2209:$X2209)</f>
        <v/>
      </c>
      <c r="Z2209" s="4">
        <f>IF(COUNT($M2209:$N2209)=0,"データ無",IF($Y2209&gt;=スコアリング基準!$B$30,"S",IF($Y2209&gt;=スコアリング基準!$B$31,"A",IF($Y2209&gt;=スコアリング基準!$B$32,"B","C"))))</f>
        <v/>
      </c>
      <c r="AA2209">
        <f>IFERROR(INDEX(実績DB!$I$3:$I$104,MATCH($B2209&amp;$C2209,実績DB!$J$3:$J$104,0)),"")</f>
        <v/>
      </c>
    </row>
    <row r="2210">
      <c r="A2210" t="n">
        <v>2208</v>
      </c>
      <c r="B2210" t="inlineStr">
        <is>
          <t>東京</t>
        </is>
      </c>
      <c r="C2210" t="inlineStr">
        <is>
          <t>北堀切変電所</t>
        </is>
      </c>
      <c r="D2210" t="inlineStr">
        <is>
          <t>東京都</t>
        </is>
      </c>
      <c r="G2210" s="3" t="n"/>
      <c r="H2210" s="3" t="n"/>
      <c r="I2210" t="inlineStr">
        <is>
          <t>未取得</t>
        </is>
      </c>
      <c r="J2210" t="n">
        <v>42</v>
      </c>
      <c r="K2210" t="n">
        <v>44</v>
      </c>
      <c r="L2210" t="n">
        <v>-35</v>
      </c>
      <c r="M2210" t="n">
        <v>9</v>
      </c>
      <c r="N2210" t="n">
        <v>0</v>
      </c>
      <c r="O2210" t="inlineStr">
        <is>
          <t>不可 #3</t>
        </is>
      </c>
      <c r="P2210" t="inlineStr">
        <is>
          <t>有り</t>
        </is>
      </c>
      <c r="R2210" s="4">
        <f>IF(COUNT($M2210:$N2210)=0,"",IF(AND(IF($N2210&lt;&gt;"",$N2210,$M2210)&lt;=0,$O2210&lt;&gt;"可"),"警告",""))</f>
        <v/>
      </c>
      <c r="S2210" s="4">
        <f>IF(COUNT($M2210:$N2210)=0,0,IF(IF($N2210&lt;&gt;"",$N2210,$M2210)&gt;=スコアリング基準!$B$20,スコアリング基準!$C$20,IF(IF($N2210&lt;&gt;"",$N2210,$M2210)&gt;=スコアリング基準!$B$21,スコアリング基準!$C$21,IF(IF($N2210&lt;&gt;"",$N2210,$M2210)&gt;0,スコアリング基準!$C$22,0))))</f>
        <v/>
      </c>
      <c r="T2210" s="4">
        <f>IF($O2210="可",スコアリング基準!$C$23,0)</f>
        <v/>
      </c>
      <c r="U2210" s="4">
        <f>IF(OR(COUNT($K2210:$L2210)&lt;2,$K2210=0),0,IF(ABS($L2210)/$K2210&lt;=スコアリング基準!$B$24,スコアリング基準!$C$24,IF(ABS($L2210)/$K2210&lt;=スコアリング基準!$B$25,スコアリング基準!$C$25,IF(ABS($L2210)/$K2210&lt;=スコアリング基準!$B$26,スコアリング基準!$C$26,0))))</f>
        <v/>
      </c>
      <c r="V2210" s="4">
        <f>IF($P2210="なし",スコアリング基準!$C$27,0)</f>
        <v/>
      </c>
      <c r="W2210" s="4">
        <f>IF($F2210="",0,IF(ISNUMBER($F2210),IF($F2210&lt;=スコアリング基準!$B$28,スコアリング基準!$C$28,スコアリング基準!$C$29),0))</f>
        <v/>
      </c>
      <c r="X2210" s="4">
        <f>IFERROR(VLOOKUP($B2210,スコアリング基準!$A$36:$B$46,2,FALSE),0)</f>
        <v/>
      </c>
      <c r="Y2210" s="4">
        <f>SUM($S2210:$X2210)</f>
        <v/>
      </c>
      <c r="Z2210" s="4">
        <f>IF(COUNT($M2210:$N2210)=0,"データ無",IF($Y2210&gt;=スコアリング基準!$B$30,"S",IF($Y2210&gt;=スコアリング基準!$B$31,"A",IF($Y2210&gt;=スコアリング基準!$B$32,"B","C"))))</f>
        <v/>
      </c>
      <c r="AA2210">
        <f>IFERROR(INDEX(実績DB!$I$3:$I$104,MATCH($B2210&amp;$C2210,実績DB!$J$3:$J$104,0)),"")</f>
        <v/>
      </c>
    </row>
    <row r="2211">
      <c r="A2211" t="n">
        <v>2209</v>
      </c>
      <c r="B2211" t="inlineStr">
        <is>
          <t>東京</t>
        </is>
      </c>
      <c r="C2211" t="inlineStr">
        <is>
          <t>北大宮変電所</t>
        </is>
      </c>
      <c r="D2211" t="inlineStr">
        <is>
          <t>埼玉県</t>
        </is>
      </c>
      <c r="G2211" s="3" t="n">
        <v>35.93418</v>
      </c>
      <c r="H2211" s="3" t="n">
        <v>139.62368</v>
      </c>
      <c r="I2211" t="inlineStr">
        <is>
          <t>OSM実測(名称一致)</t>
        </is>
      </c>
      <c r="J2211" t="n">
        <v>85</v>
      </c>
      <c r="K2211" t="n">
        <v>89</v>
      </c>
      <c r="L2211" t="n">
        <v>-60</v>
      </c>
      <c r="M2211" t="n">
        <v>29</v>
      </c>
      <c r="N2211" t="n">
        <v>29</v>
      </c>
      <c r="O2211" t="inlineStr">
        <is>
          <t>不可 #3</t>
        </is>
      </c>
      <c r="P2211" t="inlineStr">
        <is>
          <t>なし</t>
        </is>
      </c>
      <c r="R2211" s="4">
        <f>IF(COUNT($M2211:$N2211)=0,"",IF(AND(IF($N2211&lt;&gt;"",$N2211,$M2211)&lt;=0,$O2211&lt;&gt;"可"),"警告",""))</f>
        <v/>
      </c>
      <c r="S2211" s="4">
        <f>IF(COUNT($M2211:$N2211)=0,0,IF(IF($N2211&lt;&gt;"",$N2211,$M2211)&gt;=スコアリング基準!$B$20,スコアリング基準!$C$20,IF(IF($N2211&lt;&gt;"",$N2211,$M2211)&gt;=スコアリング基準!$B$21,スコアリング基準!$C$21,IF(IF($N2211&lt;&gt;"",$N2211,$M2211)&gt;0,スコアリング基準!$C$22,0))))</f>
        <v/>
      </c>
      <c r="T2211" s="4">
        <f>IF($O2211="可",スコアリング基準!$C$23,0)</f>
        <v/>
      </c>
      <c r="U2211" s="4">
        <f>IF(OR(COUNT($K2211:$L2211)&lt;2,$K2211=0),0,IF(ABS($L2211)/$K2211&lt;=スコアリング基準!$B$24,スコアリング基準!$C$24,IF(ABS($L2211)/$K2211&lt;=スコアリング基準!$B$25,スコアリング基準!$C$25,IF(ABS($L2211)/$K2211&lt;=スコアリング基準!$B$26,スコアリング基準!$C$26,0))))</f>
        <v/>
      </c>
      <c r="V2211" s="4">
        <f>IF($P2211="なし",スコアリング基準!$C$27,0)</f>
        <v/>
      </c>
      <c r="W2211" s="4">
        <f>IF($F2211="",0,IF(ISNUMBER($F2211),IF($F2211&lt;=スコアリング基準!$B$28,スコアリング基準!$C$28,スコアリング基準!$C$29),0))</f>
        <v/>
      </c>
      <c r="X2211" s="4">
        <f>IFERROR(VLOOKUP($B2211,スコアリング基準!$A$36:$B$46,2,FALSE),0)</f>
        <v/>
      </c>
      <c r="Y2211" s="4">
        <f>SUM($S2211:$X2211)</f>
        <v/>
      </c>
      <c r="Z2211" s="4">
        <f>IF(COUNT($M2211:$N2211)=0,"データ無",IF($Y2211&gt;=スコアリング基準!$B$30,"S",IF($Y2211&gt;=スコアリング基準!$B$31,"A",IF($Y2211&gt;=スコアリング基準!$B$32,"B","C"))))</f>
        <v/>
      </c>
      <c r="AA2211">
        <f>IFERROR(INDEX(実績DB!$I$3:$I$104,MATCH($B2211&amp;$C2211,実績DB!$J$3:$J$104,0)),"")</f>
        <v/>
      </c>
    </row>
    <row r="2212">
      <c r="A2212" t="n">
        <v>2210</v>
      </c>
      <c r="B2212" t="inlineStr">
        <is>
          <t>東京</t>
        </is>
      </c>
      <c r="C2212" t="inlineStr">
        <is>
          <t>北幸変電所</t>
        </is>
      </c>
      <c r="D2212" t="inlineStr">
        <is>
          <t>神奈川県</t>
        </is>
      </c>
      <c r="G2212" s="3" t="n"/>
      <c r="H2212" s="3" t="n"/>
      <c r="I2212" t="inlineStr">
        <is>
          <t>未取得</t>
        </is>
      </c>
      <c r="J2212" t="n">
        <v>38</v>
      </c>
      <c r="K2212" t="n">
        <v>39</v>
      </c>
      <c r="L2212" t="n">
        <v>-20</v>
      </c>
      <c r="M2212" t="n">
        <v>19</v>
      </c>
      <c r="N2212" t="n">
        <v>0</v>
      </c>
      <c r="O2212" t="inlineStr">
        <is>
          <t>不可 #3</t>
        </is>
      </c>
      <c r="P2212" t="inlineStr">
        <is>
          <t>有り</t>
        </is>
      </c>
      <c r="R2212" s="4">
        <f>IF(COUNT($M2212:$N2212)=0,"",IF(AND(IF($N2212&lt;&gt;"",$N2212,$M2212)&lt;=0,$O2212&lt;&gt;"可"),"警告",""))</f>
        <v/>
      </c>
      <c r="S2212" s="4">
        <f>IF(COUNT($M2212:$N2212)=0,0,IF(IF($N2212&lt;&gt;"",$N2212,$M2212)&gt;=スコアリング基準!$B$20,スコアリング基準!$C$20,IF(IF($N2212&lt;&gt;"",$N2212,$M2212)&gt;=スコアリング基準!$B$21,スコアリング基準!$C$21,IF(IF($N2212&lt;&gt;"",$N2212,$M2212)&gt;0,スコアリング基準!$C$22,0))))</f>
        <v/>
      </c>
      <c r="T2212" s="4">
        <f>IF($O2212="可",スコアリング基準!$C$23,0)</f>
        <v/>
      </c>
      <c r="U2212" s="4">
        <f>IF(OR(COUNT($K2212:$L2212)&lt;2,$K2212=0),0,IF(ABS($L2212)/$K2212&lt;=スコアリング基準!$B$24,スコアリング基準!$C$24,IF(ABS($L2212)/$K2212&lt;=スコアリング基準!$B$25,スコアリング基準!$C$25,IF(ABS($L2212)/$K2212&lt;=スコアリング基準!$B$26,スコアリング基準!$C$26,0))))</f>
        <v/>
      </c>
      <c r="V2212" s="4">
        <f>IF($P2212="なし",スコアリング基準!$C$27,0)</f>
        <v/>
      </c>
      <c r="W2212" s="4">
        <f>IF($F2212="",0,IF(ISNUMBER($F2212),IF($F2212&lt;=スコアリング基準!$B$28,スコアリング基準!$C$28,スコアリング基準!$C$29),0))</f>
        <v/>
      </c>
      <c r="X2212" s="4">
        <f>IFERROR(VLOOKUP($B2212,スコアリング基準!$A$36:$B$46,2,FALSE),0)</f>
        <v/>
      </c>
      <c r="Y2212" s="4">
        <f>SUM($S2212:$X2212)</f>
        <v/>
      </c>
      <c r="Z2212" s="4">
        <f>IF(COUNT($M2212:$N2212)=0,"データ無",IF($Y2212&gt;=スコアリング基準!$B$30,"S",IF($Y2212&gt;=スコアリング基準!$B$31,"A",IF($Y2212&gt;=スコアリング基準!$B$32,"B","C"))))</f>
        <v/>
      </c>
      <c r="AA2212">
        <f>IFERROR(INDEX(実績DB!$I$3:$I$104,MATCH($B2212&amp;$C2212,実績DB!$J$3:$J$104,0)),"")</f>
        <v/>
      </c>
    </row>
    <row r="2213">
      <c r="A2213" t="n">
        <v>2211</v>
      </c>
      <c r="B2213" t="inlineStr">
        <is>
          <t>東京</t>
        </is>
      </c>
      <c r="C2213" t="inlineStr">
        <is>
          <t>北戸山変電所</t>
        </is>
      </c>
      <c r="D2213" t="inlineStr">
        <is>
          <t>東京都</t>
        </is>
      </c>
      <c r="G2213" s="3" t="n">
        <v>35.704557</v>
      </c>
      <c r="H2213" s="3" t="n">
        <v>139.711489</v>
      </c>
      <c r="I2213" t="inlineStr">
        <is>
          <t>Google Places(名称一致)</t>
        </is>
      </c>
      <c r="J2213" t="n">
        <v>57</v>
      </c>
      <c r="K2213" t="n">
        <v>59</v>
      </c>
      <c r="L2213" t="n">
        <v>-40</v>
      </c>
      <c r="M2213" t="n">
        <v>19</v>
      </c>
      <c r="N2213" t="n">
        <v>19</v>
      </c>
      <c r="O2213" t="inlineStr">
        <is>
          <t>不可 #3</t>
        </is>
      </c>
      <c r="P2213" t="inlineStr">
        <is>
          <t>なし</t>
        </is>
      </c>
      <c r="R2213" s="4">
        <f>IF(COUNT($M2213:$N2213)=0,"",IF(AND(IF($N2213&lt;&gt;"",$N2213,$M2213)&lt;=0,$O2213&lt;&gt;"可"),"警告",""))</f>
        <v/>
      </c>
      <c r="S2213" s="4">
        <f>IF(COUNT($M2213:$N2213)=0,0,IF(IF($N2213&lt;&gt;"",$N2213,$M2213)&gt;=スコアリング基準!$B$20,スコアリング基準!$C$20,IF(IF($N2213&lt;&gt;"",$N2213,$M2213)&gt;=スコアリング基準!$B$21,スコアリング基準!$C$21,IF(IF($N2213&lt;&gt;"",$N2213,$M2213)&gt;0,スコアリング基準!$C$22,0))))</f>
        <v/>
      </c>
      <c r="T2213" s="4">
        <f>IF($O2213="可",スコアリング基準!$C$23,0)</f>
        <v/>
      </c>
      <c r="U2213" s="4">
        <f>IF(OR(COUNT($K2213:$L2213)&lt;2,$K2213=0),0,IF(ABS($L2213)/$K2213&lt;=スコアリング基準!$B$24,スコアリング基準!$C$24,IF(ABS($L2213)/$K2213&lt;=スコアリング基準!$B$25,スコアリング基準!$C$25,IF(ABS($L2213)/$K2213&lt;=スコアリング基準!$B$26,スコアリング基準!$C$26,0))))</f>
        <v/>
      </c>
      <c r="V2213" s="4">
        <f>IF($P2213="なし",スコアリング基準!$C$27,0)</f>
        <v/>
      </c>
      <c r="W2213" s="4">
        <f>IF($F2213="",0,IF(ISNUMBER($F2213),IF($F2213&lt;=スコアリング基準!$B$28,スコアリング基準!$C$28,スコアリング基準!$C$29),0))</f>
        <v/>
      </c>
      <c r="X2213" s="4">
        <f>IFERROR(VLOOKUP($B2213,スコアリング基準!$A$36:$B$46,2,FALSE),0)</f>
        <v/>
      </c>
      <c r="Y2213" s="4">
        <f>SUM($S2213:$X2213)</f>
        <v/>
      </c>
      <c r="Z2213" s="4">
        <f>IF(COUNT($M2213:$N2213)=0,"データ無",IF($Y2213&gt;=スコアリング基準!$B$30,"S",IF($Y2213&gt;=スコアリング基準!$B$31,"A",IF($Y2213&gt;=スコアリング基準!$B$32,"B","C"))))</f>
        <v/>
      </c>
      <c r="AA2213">
        <f>IFERROR(INDEX(実績DB!$I$3:$I$104,MATCH($B2213&amp;$C2213,実績DB!$J$3:$J$104,0)),"")</f>
        <v/>
      </c>
    </row>
    <row r="2214">
      <c r="A2214" t="n">
        <v>2212</v>
      </c>
      <c r="B2214" t="inlineStr">
        <is>
          <t>東京</t>
        </is>
      </c>
      <c r="C2214" t="inlineStr">
        <is>
          <t>北新宿変電所</t>
        </is>
      </c>
      <c r="D2214" t="inlineStr">
        <is>
          <t>東京都</t>
        </is>
      </c>
      <c r="G2214" s="3" t="n">
        <v>35.6953</v>
      </c>
      <c r="H2214" s="3" t="n">
        <v>139.69891</v>
      </c>
      <c r="I2214" t="inlineStr">
        <is>
          <t>OSM実測(名称一致)</t>
        </is>
      </c>
      <c r="J2214" t="n">
        <v>57</v>
      </c>
      <c r="K2214" t="n">
        <v>59</v>
      </c>
      <c r="L2214" t="n">
        <v>-40</v>
      </c>
      <c r="M2214" t="n">
        <v>19</v>
      </c>
      <c r="N2214" t="n">
        <v>19</v>
      </c>
      <c r="O2214" t="inlineStr">
        <is>
          <t>不可 #3</t>
        </is>
      </c>
      <c r="P2214" t="inlineStr">
        <is>
          <t>なし</t>
        </is>
      </c>
      <c r="R2214" s="4">
        <f>IF(COUNT($M2214:$N2214)=0,"",IF(AND(IF($N2214&lt;&gt;"",$N2214,$M2214)&lt;=0,$O2214&lt;&gt;"可"),"警告",""))</f>
        <v/>
      </c>
      <c r="S2214" s="4">
        <f>IF(COUNT($M2214:$N2214)=0,0,IF(IF($N2214&lt;&gt;"",$N2214,$M2214)&gt;=スコアリング基準!$B$20,スコアリング基準!$C$20,IF(IF($N2214&lt;&gt;"",$N2214,$M2214)&gt;=スコアリング基準!$B$21,スコアリング基準!$C$21,IF(IF($N2214&lt;&gt;"",$N2214,$M2214)&gt;0,スコアリング基準!$C$22,0))))</f>
        <v/>
      </c>
      <c r="T2214" s="4">
        <f>IF($O2214="可",スコアリング基準!$C$23,0)</f>
        <v/>
      </c>
      <c r="U2214" s="4">
        <f>IF(OR(COUNT($K2214:$L2214)&lt;2,$K2214=0),0,IF(ABS($L2214)/$K2214&lt;=スコアリング基準!$B$24,スコアリング基準!$C$24,IF(ABS($L2214)/$K2214&lt;=スコアリング基準!$B$25,スコアリング基準!$C$25,IF(ABS($L2214)/$K2214&lt;=スコアリング基準!$B$26,スコアリング基準!$C$26,0))))</f>
        <v/>
      </c>
      <c r="V2214" s="4">
        <f>IF($P2214="なし",スコアリング基準!$C$27,0)</f>
        <v/>
      </c>
      <c r="W2214" s="4">
        <f>IF($F2214="",0,IF(ISNUMBER($F2214),IF($F2214&lt;=スコアリング基準!$B$28,スコアリング基準!$C$28,スコアリング基準!$C$29),0))</f>
        <v/>
      </c>
      <c r="X2214" s="4">
        <f>IFERROR(VLOOKUP($B2214,スコアリング基準!$A$36:$B$46,2,FALSE),0)</f>
        <v/>
      </c>
      <c r="Y2214" s="4">
        <f>SUM($S2214:$X2214)</f>
        <v/>
      </c>
      <c r="Z2214" s="4">
        <f>IF(COUNT($M2214:$N2214)=0,"データ無",IF($Y2214&gt;=スコアリング基準!$B$30,"S",IF($Y2214&gt;=スコアリング基準!$B$31,"A",IF($Y2214&gt;=スコアリング基準!$B$32,"B","C"))))</f>
        <v/>
      </c>
      <c r="AA2214">
        <f>IFERROR(INDEX(実績DB!$I$3:$I$104,MATCH($B2214&amp;$C2214,実績DB!$J$3:$J$104,0)),"")</f>
        <v/>
      </c>
    </row>
    <row r="2215">
      <c r="A2215" t="n">
        <v>2213</v>
      </c>
      <c r="B2215" t="inlineStr">
        <is>
          <t>東京</t>
        </is>
      </c>
      <c r="C2215" t="inlineStr">
        <is>
          <t>北栄変電所</t>
        </is>
      </c>
      <c r="D2215" t="inlineStr">
        <is>
          <t>千葉県</t>
        </is>
      </c>
      <c r="G2215" s="3" t="n">
        <v>35.663591</v>
      </c>
      <c r="H2215" s="3" t="n">
        <v>139.905291</v>
      </c>
      <c r="I2215" t="inlineStr">
        <is>
          <t>OSM実測(名称一致)</t>
        </is>
      </c>
      <c r="J2215" t="n">
        <v>38</v>
      </c>
      <c r="K2215" t="n">
        <v>39</v>
      </c>
      <c r="L2215" t="n">
        <v>-20</v>
      </c>
      <c r="M2215" t="n">
        <v>19</v>
      </c>
      <c r="N2215" t="n">
        <v>0</v>
      </c>
      <c r="O2215" t="inlineStr">
        <is>
          <t>不可 #3</t>
        </is>
      </c>
      <c r="P2215" t="inlineStr">
        <is>
          <t>有り</t>
        </is>
      </c>
      <c r="R2215" s="4">
        <f>IF(COUNT($M2215:$N2215)=0,"",IF(AND(IF($N2215&lt;&gt;"",$N2215,$M2215)&lt;=0,$O2215&lt;&gt;"可"),"警告",""))</f>
        <v/>
      </c>
      <c r="S2215" s="4">
        <f>IF(COUNT($M2215:$N2215)=0,0,IF(IF($N2215&lt;&gt;"",$N2215,$M2215)&gt;=スコアリング基準!$B$20,スコアリング基準!$C$20,IF(IF($N2215&lt;&gt;"",$N2215,$M2215)&gt;=スコアリング基準!$B$21,スコアリング基準!$C$21,IF(IF($N2215&lt;&gt;"",$N2215,$M2215)&gt;0,スコアリング基準!$C$22,0))))</f>
        <v/>
      </c>
      <c r="T2215" s="4">
        <f>IF($O2215="可",スコアリング基準!$C$23,0)</f>
        <v/>
      </c>
      <c r="U2215" s="4">
        <f>IF(OR(COUNT($K2215:$L2215)&lt;2,$K2215=0),0,IF(ABS($L2215)/$K2215&lt;=スコアリング基準!$B$24,スコアリング基準!$C$24,IF(ABS($L2215)/$K2215&lt;=スコアリング基準!$B$25,スコアリング基準!$C$25,IF(ABS($L2215)/$K2215&lt;=スコアリング基準!$B$26,スコアリング基準!$C$26,0))))</f>
        <v/>
      </c>
      <c r="V2215" s="4">
        <f>IF($P2215="なし",スコアリング基準!$C$27,0)</f>
        <v/>
      </c>
      <c r="W2215" s="4">
        <f>IF($F2215="",0,IF(ISNUMBER($F2215),IF($F2215&lt;=スコアリング基準!$B$28,スコアリング基準!$C$28,スコアリング基準!$C$29),0))</f>
        <v/>
      </c>
      <c r="X2215" s="4">
        <f>IFERROR(VLOOKUP($B2215,スコアリング基準!$A$36:$B$46,2,FALSE),0)</f>
        <v/>
      </c>
      <c r="Y2215" s="4">
        <f>SUM($S2215:$X2215)</f>
        <v/>
      </c>
      <c r="Z2215" s="4">
        <f>IF(COUNT($M2215:$N2215)=0,"データ無",IF($Y2215&gt;=スコアリング基準!$B$30,"S",IF($Y2215&gt;=スコアリング基準!$B$31,"A",IF($Y2215&gt;=スコアリング基準!$B$32,"B","C"))))</f>
        <v/>
      </c>
      <c r="AA2215">
        <f>IFERROR(INDEX(実績DB!$I$3:$I$104,MATCH($B2215&amp;$C2215,実績DB!$J$3:$J$104,0)),"")</f>
        <v/>
      </c>
    </row>
    <row r="2216">
      <c r="A2216" t="n">
        <v>2214</v>
      </c>
      <c r="B2216" t="inlineStr">
        <is>
          <t>東京</t>
        </is>
      </c>
      <c r="C2216" t="inlineStr">
        <is>
          <t>北足立変電所</t>
        </is>
      </c>
      <c r="D2216" t="inlineStr">
        <is>
          <t>埼玉県</t>
        </is>
      </c>
      <c r="G2216" s="3" t="n">
        <v>35.809497</v>
      </c>
      <c r="H2216" s="3" t="n">
        <v>139.688655</v>
      </c>
      <c r="I2216" t="inlineStr">
        <is>
          <t>Google Places(名称一致)</t>
        </is>
      </c>
      <c r="J2216" t="n">
        <v>57</v>
      </c>
      <c r="K2216" t="n">
        <v>59</v>
      </c>
      <c r="L2216" t="n">
        <v>-40</v>
      </c>
      <c r="M2216" t="n">
        <v>19</v>
      </c>
      <c r="N2216" t="n">
        <v>19</v>
      </c>
      <c r="O2216" t="inlineStr">
        <is>
          <t>不可 #3</t>
        </is>
      </c>
      <c r="P2216" t="inlineStr">
        <is>
          <t>なし</t>
        </is>
      </c>
      <c r="R2216" s="4">
        <f>IF(COUNT($M2216:$N2216)=0,"",IF(AND(IF($N2216&lt;&gt;"",$N2216,$M2216)&lt;=0,$O2216&lt;&gt;"可"),"警告",""))</f>
        <v/>
      </c>
      <c r="S2216" s="4">
        <f>IF(COUNT($M2216:$N2216)=0,0,IF(IF($N2216&lt;&gt;"",$N2216,$M2216)&gt;=スコアリング基準!$B$20,スコアリング基準!$C$20,IF(IF($N2216&lt;&gt;"",$N2216,$M2216)&gt;=スコアリング基準!$B$21,スコアリング基準!$C$21,IF(IF($N2216&lt;&gt;"",$N2216,$M2216)&gt;0,スコアリング基準!$C$22,0))))</f>
        <v/>
      </c>
      <c r="T2216" s="4">
        <f>IF($O2216="可",スコアリング基準!$C$23,0)</f>
        <v/>
      </c>
      <c r="U2216" s="4">
        <f>IF(OR(COUNT($K2216:$L2216)&lt;2,$K2216=0),0,IF(ABS($L2216)/$K2216&lt;=スコアリング基準!$B$24,スコアリング基準!$C$24,IF(ABS($L2216)/$K2216&lt;=スコアリング基準!$B$25,スコアリング基準!$C$25,IF(ABS($L2216)/$K2216&lt;=スコアリング基準!$B$26,スコアリング基準!$C$26,0))))</f>
        <v/>
      </c>
      <c r="V2216" s="4">
        <f>IF($P2216="なし",スコアリング基準!$C$27,0)</f>
        <v/>
      </c>
      <c r="W2216" s="4">
        <f>IF($F2216="",0,IF(ISNUMBER($F2216),IF($F2216&lt;=スコアリング基準!$B$28,スコアリング基準!$C$28,スコアリング基準!$C$29),0))</f>
        <v/>
      </c>
      <c r="X2216" s="4">
        <f>IFERROR(VLOOKUP($B2216,スコアリング基準!$A$36:$B$46,2,FALSE),0)</f>
        <v/>
      </c>
      <c r="Y2216" s="4">
        <f>SUM($S2216:$X2216)</f>
        <v/>
      </c>
      <c r="Z2216" s="4">
        <f>IF(COUNT($M2216:$N2216)=0,"データ無",IF($Y2216&gt;=スコアリング基準!$B$30,"S",IF($Y2216&gt;=スコアリング基準!$B$31,"A",IF($Y2216&gt;=スコアリング基準!$B$32,"B","C"))))</f>
        <v/>
      </c>
      <c r="AA2216">
        <f>IFERROR(INDEX(実績DB!$I$3:$I$104,MATCH($B2216&amp;$C2216,実績DB!$J$3:$J$104,0)),"")</f>
        <v/>
      </c>
    </row>
    <row r="2217">
      <c r="A2217" t="n">
        <v>2215</v>
      </c>
      <c r="B2217" t="inlineStr">
        <is>
          <t>東京</t>
        </is>
      </c>
      <c r="C2217" t="inlineStr">
        <is>
          <t>北軽変電所</t>
        </is>
      </c>
      <c r="D2217" t="inlineStr">
        <is>
          <t>群馬県</t>
        </is>
      </c>
      <c r="G2217" s="3" t="n"/>
      <c r="H2217" s="3" t="n"/>
      <c r="I2217" t="inlineStr">
        <is>
          <t>未取得</t>
        </is>
      </c>
      <c r="J2217" t="n">
        <v>38</v>
      </c>
      <c r="K2217" t="n">
        <v>39</v>
      </c>
      <c r="L2217" t="n">
        <v>-39</v>
      </c>
      <c r="M2217" t="n">
        <v>0</v>
      </c>
      <c r="N2217" t="n">
        <v>0</v>
      </c>
      <c r="O2217" t="inlineStr">
        <is>
          <t>不可 #3</t>
        </is>
      </c>
      <c r="P2217" t="inlineStr">
        <is>
          <t>有り</t>
        </is>
      </c>
      <c r="R2217" s="4">
        <f>IF(COUNT($M2217:$N2217)=0,"",IF(AND(IF($N2217&lt;&gt;"",$N2217,$M2217)&lt;=0,$O2217&lt;&gt;"可"),"警告",""))</f>
        <v/>
      </c>
      <c r="S2217" s="4">
        <f>IF(COUNT($M2217:$N2217)=0,0,IF(IF($N2217&lt;&gt;"",$N2217,$M2217)&gt;=スコアリング基準!$B$20,スコアリング基準!$C$20,IF(IF($N2217&lt;&gt;"",$N2217,$M2217)&gt;=スコアリング基準!$B$21,スコアリング基準!$C$21,IF(IF($N2217&lt;&gt;"",$N2217,$M2217)&gt;0,スコアリング基準!$C$22,0))))</f>
        <v/>
      </c>
      <c r="T2217" s="4">
        <f>IF($O2217="可",スコアリング基準!$C$23,0)</f>
        <v/>
      </c>
      <c r="U2217" s="4">
        <f>IF(OR(COUNT($K2217:$L2217)&lt;2,$K2217=0),0,IF(ABS($L2217)/$K2217&lt;=スコアリング基準!$B$24,スコアリング基準!$C$24,IF(ABS($L2217)/$K2217&lt;=スコアリング基準!$B$25,スコアリング基準!$C$25,IF(ABS($L2217)/$K2217&lt;=スコアリング基準!$B$26,スコアリング基準!$C$26,0))))</f>
        <v/>
      </c>
      <c r="V2217" s="4">
        <f>IF($P2217="なし",スコアリング基準!$C$27,0)</f>
        <v/>
      </c>
      <c r="W2217" s="4">
        <f>IF($F2217="",0,IF(ISNUMBER($F2217),IF($F2217&lt;=スコアリング基準!$B$28,スコアリング基準!$C$28,スコアリング基準!$C$29),0))</f>
        <v/>
      </c>
      <c r="X2217" s="4">
        <f>IFERROR(VLOOKUP($B2217,スコアリング基準!$A$36:$B$46,2,FALSE),0)</f>
        <v/>
      </c>
      <c r="Y2217" s="4">
        <f>SUM($S2217:$X2217)</f>
        <v/>
      </c>
      <c r="Z2217" s="4">
        <f>IF(COUNT($M2217:$N2217)=0,"データ無",IF($Y2217&gt;=スコアリング基準!$B$30,"S",IF($Y2217&gt;=スコアリング基準!$B$31,"A",IF($Y2217&gt;=スコアリング基準!$B$32,"B","C"))))</f>
        <v/>
      </c>
      <c r="AA2217">
        <f>IFERROR(INDEX(実績DB!$I$3:$I$104,MATCH($B2217&amp;$C2217,実績DB!$J$3:$J$104,0)),"")</f>
        <v/>
      </c>
    </row>
    <row r="2218">
      <c r="A2218" t="n">
        <v>2216</v>
      </c>
      <c r="B2218" t="inlineStr">
        <is>
          <t>東京</t>
        </is>
      </c>
      <c r="C2218" t="inlineStr">
        <is>
          <t>北郷変電所</t>
        </is>
      </c>
      <c r="D2218" t="inlineStr">
        <is>
          <t>静岡県</t>
        </is>
      </c>
      <c r="G2218" s="3" t="n">
        <v>35.342757</v>
      </c>
      <c r="H2218" s="3" t="n">
        <v>138.944098</v>
      </c>
      <c r="I2218" t="inlineStr">
        <is>
          <t>Google Places(名称一致)</t>
        </is>
      </c>
      <c r="J2218" t="n">
        <v>47</v>
      </c>
      <c r="K2218" t="n">
        <v>49</v>
      </c>
      <c r="L2218" t="n">
        <v>-40</v>
      </c>
      <c r="M2218" t="n">
        <v>9</v>
      </c>
      <c r="N2218" t="n">
        <v>9</v>
      </c>
      <c r="O2218" t="inlineStr">
        <is>
          <t>不可 #3</t>
        </is>
      </c>
      <c r="P2218" t="inlineStr">
        <is>
          <t>なし</t>
        </is>
      </c>
      <c r="R2218" s="4">
        <f>IF(COUNT($M2218:$N2218)=0,"",IF(AND(IF($N2218&lt;&gt;"",$N2218,$M2218)&lt;=0,$O2218&lt;&gt;"可"),"警告",""))</f>
        <v/>
      </c>
      <c r="S2218" s="4">
        <f>IF(COUNT($M2218:$N2218)=0,0,IF(IF($N2218&lt;&gt;"",$N2218,$M2218)&gt;=スコアリング基準!$B$20,スコアリング基準!$C$20,IF(IF($N2218&lt;&gt;"",$N2218,$M2218)&gt;=スコアリング基準!$B$21,スコアリング基準!$C$21,IF(IF($N2218&lt;&gt;"",$N2218,$M2218)&gt;0,スコアリング基準!$C$22,0))))</f>
        <v/>
      </c>
      <c r="T2218" s="4">
        <f>IF($O2218="可",スコアリング基準!$C$23,0)</f>
        <v/>
      </c>
      <c r="U2218" s="4">
        <f>IF(OR(COUNT($K2218:$L2218)&lt;2,$K2218=0),0,IF(ABS($L2218)/$K2218&lt;=スコアリング基準!$B$24,スコアリング基準!$C$24,IF(ABS($L2218)/$K2218&lt;=スコアリング基準!$B$25,スコアリング基準!$C$25,IF(ABS($L2218)/$K2218&lt;=スコアリング基準!$B$26,スコアリング基準!$C$26,0))))</f>
        <v/>
      </c>
      <c r="V2218" s="4">
        <f>IF($P2218="なし",スコアリング基準!$C$27,0)</f>
        <v/>
      </c>
      <c r="W2218" s="4">
        <f>IF($F2218="",0,IF(ISNUMBER($F2218),IF($F2218&lt;=スコアリング基準!$B$28,スコアリング基準!$C$28,スコアリング基準!$C$29),0))</f>
        <v/>
      </c>
      <c r="X2218" s="4">
        <f>IFERROR(VLOOKUP($B2218,スコアリング基準!$A$36:$B$46,2,FALSE),0)</f>
        <v/>
      </c>
      <c r="Y2218" s="4">
        <f>SUM($S2218:$X2218)</f>
        <v/>
      </c>
      <c r="Z2218" s="4">
        <f>IF(COUNT($M2218:$N2218)=0,"データ無",IF($Y2218&gt;=スコアリング基準!$B$30,"S",IF($Y2218&gt;=スコアリング基準!$B$31,"A",IF($Y2218&gt;=スコアリング基準!$B$32,"B","C"))))</f>
        <v/>
      </c>
      <c r="AA2218">
        <f>IFERROR(INDEX(実績DB!$I$3:$I$104,MATCH($B2218&amp;$C2218,実績DB!$J$3:$J$104,0)),"")</f>
        <v/>
      </c>
    </row>
    <row r="2219">
      <c r="A2219" t="n">
        <v>2217</v>
      </c>
      <c r="B2219" t="inlineStr">
        <is>
          <t>東京</t>
        </is>
      </c>
      <c r="C2219" t="inlineStr">
        <is>
          <t>北高崎変電所</t>
        </is>
      </c>
      <c r="D2219" t="inlineStr">
        <is>
          <t>群馬県</t>
        </is>
      </c>
      <c r="G2219" s="3" t="n">
        <v>36.336728</v>
      </c>
      <c r="H2219" s="3" t="n">
        <v>138.994738</v>
      </c>
      <c r="I2219" t="inlineStr">
        <is>
          <t>Google Places(名称一致)</t>
        </is>
      </c>
      <c r="J2219" t="n">
        <v>19</v>
      </c>
      <c r="K2219" t="n">
        <v>19</v>
      </c>
      <c r="L2219" t="n">
        <v>-11</v>
      </c>
      <c r="M2219" t="n">
        <v>8</v>
      </c>
      <c r="N2219" t="n">
        <v>0</v>
      </c>
      <c r="O2219" t="inlineStr">
        <is>
          <t>不可 #3</t>
        </is>
      </c>
      <c r="P2219" t="inlineStr">
        <is>
          <t>有り</t>
        </is>
      </c>
      <c r="R2219" s="4">
        <f>IF(COUNT($M2219:$N2219)=0,"",IF(AND(IF($N2219&lt;&gt;"",$N2219,$M2219)&lt;=0,$O2219&lt;&gt;"可"),"警告",""))</f>
        <v/>
      </c>
      <c r="S2219" s="4">
        <f>IF(COUNT($M2219:$N2219)=0,0,IF(IF($N2219&lt;&gt;"",$N2219,$M2219)&gt;=スコアリング基準!$B$20,スコアリング基準!$C$20,IF(IF($N2219&lt;&gt;"",$N2219,$M2219)&gt;=スコアリング基準!$B$21,スコアリング基準!$C$21,IF(IF($N2219&lt;&gt;"",$N2219,$M2219)&gt;0,スコアリング基準!$C$22,0))))</f>
        <v/>
      </c>
      <c r="T2219" s="4">
        <f>IF($O2219="可",スコアリング基準!$C$23,0)</f>
        <v/>
      </c>
      <c r="U2219" s="4">
        <f>IF(OR(COUNT($K2219:$L2219)&lt;2,$K2219=0),0,IF(ABS($L2219)/$K2219&lt;=スコアリング基準!$B$24,スコアリング基準!$C$24,IF(ABS($L2219)/$K2219&lt;=スコアリング基準!$B$25,スコアリング基準!$C$25,IF(ABS($L2219)/$K2219&lt;=スコアリング基準!$B$26,スコアリング基準!$C$26,0))))</f>
        <v/>
      </c>
      <c r="V2219" s="4">
        <f>IF($P2219="なし",スコアリング基準!$C$27,0)</f>
        <v/>
      </c>
      <c r="W2219" s="4">
        <f>IF($F2219="",0,IF(ISNUMBER($F2219),IF($F2219&lt;=スコアリング基準!$B$28,スコアリング基準!$C$28,スコアリング基準!$C$29),0))</f>
        <v/>
      </c>
      <c r="X2219" s="4">
        <f>IFERROR(VLOOKUP($B2219,スコアリング基準!$A$36:$B$46,2,FALSE),0)</f>
        <v/>
      </c>
      <c r="Y2219" s="4">
        <f>SUM($S2219:$X2219)</f>
        <v/>
      </c>
      <c r="Z2219" s="4">
        <f>IF(COUNT($M2219:$N2219)=0,"データ無",IF($Y2219&gt;=スコアリング基準!$B$30,"S",IF($Y2219&gt;=スコアリング基準!$B$31,"A",IF($Y2219&gt;=スコアリング基準!$B$32,"B","C"))))</f>
        <v/>
      </c>
      <c r="AA2219">
        <f>IFERROR(INDEX(実績DB!$I$3:$I$104,MATCH($B2219&amp;$C2219,実績DB!$J$3:$J$104,0)),"")</f>
        <v/>
      </c>
    </row>
    <row r="2220">
      <c r="A2220" t="n">
        <v>2218</v>
      </c>
      <c r="B2220" t="inlineStr">
        <is>
          <t>東京</t>
        </is>
      </c>
      <c r="C2220" t="inlineStr">
        <is>
          <t>十間川変電所</t>
        </is>
      </c>
      <c r="D2220" t="inlineStr">
        <is>
          <t>東京都</t>
        </is>
      </c>
      <c r="G2220" s="3" t="n">
        <v>35.698569</v>
      </c>
      <c r="H2220" s="3" t="n">
        <v>139.821288</v>
      </c>
      <c r="I2220" t="inlineStr">
        <is>
          <t>OSM実測(名称一致)</t>
        </is>
      </c>
      <c r="J2220" t="n">
        <v>57</v>
      </c>
      <c r="K2220" t="n">
        <v>59</v>
      </c>
      <c r="L2220" t="n">
        <v>-40</v>
      </c>
      <c r="M2220" t="n">
        <v>19</v>
      </c>
      <c r="N2220" t="n">
        <v>0</v>
      </c>
      <c r="O2220" t="inlineStr">
        <is>
          <t>不可 #3</t>
        </is>
      </c>
      <c r="P2220" t="inlineStr">
        <is>
          <t>有り</t>
        </is>
      </c>
      <c r="R2220" s="4">
        <f>IF(COUNT($M2220:$N2220)=0,"",IF(AND(IF($N2220&lt;&gt;"",$N2220,$M2220)&lt;=0,$O2220&lt;&gt;"可"),"警告",""))</f>
        <v/>
      </c>
      <c r="S2220" s="4">
        <f>IF(COUNT($M2220:$N2220)=0,0,IF(IF($N2220&lt;&gt;"",$N2220,$M2220)&gt;=スコアリング基準!$B$20,スコアリング基準!$C$20,IF(IF($N2220&lt;&gt;"",$N2220,$M2220)&gt;=スコアリング基準!$B$21,スコアリング基準!$C$21,IF(IF($N2220&lt;&gt;"",$N2220,$M2220)&gt;0,スコアリング基準!$C$22,0))))</f>
        <v/>
      </c>
      <c r="T2220" s="4">
        <f>IF($O2220="可",スコアリング基準!$C$23,0)</f>
        <v/>
      </c>
      <c r="U2220" s="4">
        <f>IF(OR(COUNT($K2220:$L2220)&lt;2,$K2220=0),0,IF(ABS($L2220)/$K2220&lt;=スコアリング基準!$B$24,スコアリング基準!$C$24,IF(ABS($L2220)/$K2220&lt;=スコアリング基準!$B$25,スコアリング基準!$C$25,IF(ABS($L2220)/$K2220&lt;=スコアリング基準!$B$26,スコアリング基準!$C$26,0))))</f>
        <v/>
      </c>
      <c r="V2220" s="4">
        <f>IF($P2220="なし",スコアリング基準!$C$27,0)</f>
        <v/>
      </c>
      <c r="W2220" s="4">
        <f>IF($F2220="",0,IF(ISNUMBER($F2220),IF($F2220&lt;=スコアリング基準!$B$28,スコアリング基準!$C$28,スコアリング基準!$C$29),0))</f>
        <v/>
      </c>
      <c r="X2220" s="4">
        <f>IFERROR(VLOOKUP($B2220,スコアリング基準!$A$36:$B$46,2,FALSE),0)</f>
        <v/>
      </c>
      <c r="Y2220" s="4">
        <f>SUM($S2220:$X2220)</f>
        <v/>
      </c>
      <c r="Z2220" s="4">
        <f>IF(COUNT($M2220:$N2220)=0,"データ無",IF($Y2220&gt;=スコアリング基準!$B$30,"S",IF($Y2220&gt;=スコアリング基準!$B$31,"A",IF($Y2220&gt;=スコアリング基準!$B$32,"B","C"))))</f>
        <v/>
      </c>
      <c r="AA2220">
        <f>IFERROR(INDEX(実績DB!$I$3:$I$104,MATCH($B2220&amp;$C2220,実績DB!$J$3:$J$104,0)),"")</f>
        <v/>
      </c>
    </row>
    <row r="2221">
      <c r="A2221" t="n">
        <v>2219</v>
      </c>
      <c r="B2221" t="inlineStr">
        <is>
          <t>東京</t>
        </is>
      </c>
      <c r="C2221" t="inlineStr">
        <is>
          <t>千人町変電所</t>
        </is>
      </c>
      <c r="D2221" t="inlineStr">
        <is>
          <t>東京都</t>
        </is>
      </c>
      <c r="G2221" s="3" t="n">
        <v>35.66051</v>
      </c>
      <c r="H2221" s="3" t="n">
        <v>139.31211</v>
      </c>
      <c r="I2221" t="inlineStr">
        <is>
          <t>Google Places(名称一致)</t>
        </is>
      </c>
      <c r="J2221" t="n">
        <v>38</v>
      </c>
      <c r="K2221" t="n">
        <v>39</v>
      </c>
      <c r="L2221" t="n">
        <v>-20</v>
      </c>
      <c r="M2221" t="n">
        <v>19</v>
      </c>
      <c r="N2221" t="n">
        <v>19</v>
      </c>
      <c r="O2221" t="inlineStr">
        <is>
          <t>不可 #3</t>
        </is>
      </c>
      <c r="P2221" t="inlineStr">
        <is>
          <t>なし</t>
        </is>
      </c>
      <c r="R2221" s="4">
        <f>IF(COUNT($M2221:$N2221)=0,"",IF(AND(IF($N2221&lt;&gt;"",$N2221,$M2221)&lt;=0,$O2221&lt;&gt;"可"),"警告",""))</f>
        <v/>
      </c>
      <c r="S2221" s="4">
        <f>IF(COUNT($M2221:$N2221)=0,0,IF(IF($N2221&lt;&gt;"",$N2221,$M2221)&gt;=スコアリング基準!$B$20,スコアリング基準!$C$20,IF(IF($N2221&lt;&gt;"",$N2221,$M2221)&gt;=スコアリング基準!$B$21,スコアリング基準!$C$21,IF(IF($N2221&lt;&gt;"",$N2221,$M2221)&gt;0,スコアリング基準!$C$22,0))))</f>
        <v/>
      </c>
      <c r="T2221" s="4">
        <f>IF($O2221="可",スコアリング基準!$C$23,0)</f>
        <v/>
      </c>
      <c r="U2221" s="4">
        <f>IF(OR(COUNT($K2221:$L2221)&lt;2,$K2221=0),0,IF(ABS($L2221)/$K2221&lt;=スコアリング基準!$B$24,スコアリング基準!$C$24,IF(ABS($L2221)/$K2221&lt;=スコアリング基準!$B$25,スコアリング基準!$C$25,IF(ABS($L2221)/$K2221&lt;=スコアリング基準!$B$26,スコアリング基準!$C$26,0))))</f>
        <v/>
      </c>
      <c r="V2221" s="4">
        <f>IF($P2221="なし",スコアリング基準!$C$27,0)</f>
        <v/>
      </c>
      <c r="W2221" s="4">
        <f>IF($F2221="",0,IF(ISNUMBER($F2221),IF($F2221&lt;=スコアリング基準!$B$28,スコアリング基準!$C$28,スコアリング基準!$C$29),0))</f>
        <v/>
      </c>
      <c r="X2221" s="4">
        <f>IFERROR(VLOOKUP($B2221,スコアリング基準!$A$36:$B$46,2,FALSE),0)</f>
        <v/>
      </c>
      <c r="Y2221" s="4">
        <f>SUM($S2221:$X2221)</f>
        <v/>
      </c>
      <c r="Z2221" s="4">
        <f>IF(COUNT($M2221:$N2221)=0,"データ無",IF($Y2221&gt;=スコアリング基準!$B$30,"S",IF($Y2221&gt;=スコアリング基準!$B$31,"A",IF($Y2221&gt;=スコアリング基準!$B$32,"B","C"))))</f>
        <v/>
      </c>
      <c r="AA2221">
        <f>IFERROR(INDEX(実績DB!$I$3:$I$104,MATCH($B2221&amp;$C2221,実績DB!$J$3:$J$104,0)),"")</f>
        <v/>
      </c>
    </row>
    <row r="2222">
      <c r="A2222" t="n">
        <v>2220</v>
      </c>
      <c r="B2222" t="inlineStr">
        <is>
          <t>東京</t>
        </is>
      </c>
      <c r="C2222" t="inlineStr">
        <is>
          <t>千倉変電所</t>
        </is>
      </c>
      <c r="D2222" t="inlineStr">
        <is>
          <t>千葉県</t>
        </is>
      </c>
      <c r="G2222" s="3" t="n">
        <v>34.98419</v>
      </c>
      <c r="H2222" s="3" t="n">
        <v>139.94112</v>
      </c>
      <c r="I2222" t="inlineStr">
        <is>
          <t>OSM実測(名称一致)</t>
        </is>
      </c>
      <c r="J2222" t="n">
        <v>23</v>
      </c>
      <c r="K2222" t="n">
        <v>24</v>
      </c>
      <c r="L2222" t="n">
        <v>-20</v>
      </c>
      <c r="M2222" t="n">
        <v>4</v>
      </c>
      <c r="N2222" t="n">
        <v>0</v>
      </c>
      <c r="O2222" t="inlineStr">
        <is>
          <t>不可 #3</t>
        </is>
      </c>
      <c r="P2222" t="inlineStr">
        <is>
          <t>有り</t>
        </is>
      </c>
      <c r="R2222" s="4">
        <f>IF(COUNT($M2222:$N2222)=0,"",IF(AND(IF($N2222&lt;&gt;"",$N2222,$M2222)&lt;=0,$O2222&lt;&gt;"可"),"警告",""))</f>
        <v/>
      </c>
      <c r="S2222" s="4">
        <f>IF(COUNT($M2222:$N2222)=0,0,IF(IF($N2222&lt;&gt;"",$N2222,$M2222)&gt;=スコアリング基準!$B$20,スコアリング基準!$C$20,IF(IF($N2222&lt;&gt;"",$N2222,$M2222)&gt;=スコアリング基準!$B$21,スコアリング基準!$C$21,IF(IF($N2222&lt;&gt;"",$N2222,$M2222)&gt;0,スコアリング基準!$C$22,0))))</f>
        <v/>
      </c>
      <c r="T2222" s="4">
        <f>IF($O2222="可",スコアリング基準!$C$23,0)</f>
        <v/>
      </c>
      <c r="U2222" s="4">
        <f>IF(OR(COUNT($K2222:$L2222)&lt;2,$K2222=0),0,IF(ABS($L2222)/$K2222&lt;=スコアリング基準!$B$24,スコアリング基準!$C$24,IF(ABS($L2222)/$K2222&lt;=スコアリング基準!$B$25,スコアリング基準!$C$25,IF(ABS($L2222)/$K2222&lt;=スコアリング基準!$B$26,スコアリング基準!$C$26,0))))</f>
        <v/>
      </c>
      <c r="V2222" s="4">
        <f>IF($P2222="なし",スコアリング基準!$C$27,0)</f>
        <v/>
      </c>
      <c r="W2222" s="4">
        <f>IF($F2222="",0,IF(ISNUMBER($F2222),IF($F2222&lt;=スコアリング基準!$B$28,スコアリング基準!$C$28,スコアリング基準!$C$29),0))</f>
        <v/>
      </c>
      <c r="X2222" s="4">
        <f>IFERROR(VLOOKUP($B2222,スコアリング基準!$A$36:$B$46,2,FALSE),0)</f>
        <v/>
      </c>
      <c r="Y2222" s="4">
        <f>SUM($S2222:$X2222)</f>
        <v/>
      </c>
      <c r="Z2222" s="4">
        <f>IF(COUNT($M2222:$N2222)=0,"データ無",IF($Y2222&gt;=スコアリング基準!$B$30,"S",IF($Y2222&gt;=スコアリング基準!$B$31,"A",IF($Y2222&gt;=スコアリング基準!$B$32,"B","C"))))</f>
        <v/>
      </c>
      <c r="AA2222">
        <f>IFERROR(INDEX(実績DB!$I$3:$I$104,MATCH($B2222&amp;$C2222,実績DB!$J$3:$J$104,0)),"")</f>
        <v/>
      </c>
    </row>
    <row r="2223">
      <c r="A2223" t="n">
        <v>2221</v>
      </c>
      <c r="B2223" t="inlineStr">
        <is>
          <t>東京</t>
        </is>
      </c>
      <c r="C2223" t="inlineStr">
        <is>
          <t>千早変電所</t>
        </is>
      </c>
      <c r="D2223" t="inlineStr">
        <is>
          <t>東京都</t>
        </is>
      </c>
      <c r="G2223" s="3" t="n">
        <v>35.731891</v>
      </c>
      <c r="H2223" s="3" t="n">
        <v>139.690899</v>
      </c>
      <c r="I2223" t="inlineStr">
        <is>
          <t>Google Places(名称一致)</t>
        </is>
      </c>
      <c r="J2223" t="n">
        <v>47</v>
      </c>
      <c r="K2223" t="n">
        <v>49</v>
      </c>
      <c r="L2223" t="n">
        <v>-40</v>
      </c>
      <c r="M2223" t="n">
        <v>9</v>
      </c>
      <c r="N2223" t="n">
        <v>0</v>
      </c>
      <c r="O2223" t="inlineStr">
        <is>
          <t>不可 #3</t>
        </is>
      </c>
      <c r="P2223" t="inlineStr">
        <is>
          <t>有り</t>
        </is>
      </c>
      <c r="R2223" s="4">
        <f>IF(COUNT($M2223:$N2223)=0,"",IF(AND(IF($N2223&lt;&gt;"",$N2223,$M2223)&lt;=0,$O2223&lt;&gt;"可"),"警告",""))</f>
        <v/>
      </c>
      <c r="S2223" s="4">
        <f>IF(COUNT($M2223:$N2223)=0,0,IF(IF($N2223&lt;&gt;"",$N2223,$M2223)&gt;=スコアリング基準!$B$20,スコアリング基準!$C$20,IF(IF($N2223&lt;&gt;"",$N2223,$M2223)&gt;=スコアリング基準!$B$21,スコアリング基準!$C$21,IF(IF($N2223&lt;&gt;"",$N2223,$M2223)&gt;0,スコアリング基準!$C$22,0))))</f>
        <v/>
      </c>
      <c r="T2223" s="4">
        <f>IF($O2223="可",スコアリング基準!$C$23,0)</f>
        <v/>
      </c>
      <c r="U2223" s="4">
        <f>IF(OR(COUNT($K2223:$L2223)&lt;2,$K2223=0),0,IF(ABS($L2223)/$K2223&lt;=スコアリング基準!$B$24,スコアリング基準!$C$24,IF(ABS($L2223)/$K2223&lt;=スコアリング基準!$B$25,スコアリング基準!$C$25,IF(ABS($L2223)/$K2223&lt;=スコアリング基準!$B$26,スコアリング基準!$C$26,0))))</f>
        <v/>
      </c>
      <c r="V2223" s="4">
        <f>IF($P2223="なし",スコアリング基準!$C$27,0)</f>
        <v/>
      </c>
      <c r="W2223" s="4">
        <f>IF($F2223="",0,IF(ISNUMBER($F2223),IF($F2223&lt;=スコアリング基準!$B$28,スコアリング基準!$C$28,スコアリング基準!$C$29),0))</f>
        <v/>
      </c>
      <c r="X2223" s="4">
        <f>IFERROR(VLOOKUP($B2223,スコアリング基準!$A$36:$B$46,2,FALSE),0)</f>
        <v/>
      </c>
      <c r="Y2223" s="4">
        <f>SUM($S2223:$X2223)</f>
        <v/>
      </c>
      <c r="Z2223" s="4">
        <f>IF(COUNT($M2223:$N2223)=0,"データ無",IF($Y2223&gt;=スコアリング基準!$B$30,"S",IF($Y2223&gt;=スコアリング基準!$B$31,"A",IF($Y2223&gt;=スコアリング基準!$B$32,"B","C"))))</f>
        <v/>
      </c>
      <c r="AA2223">
        <f>IFERROR(INDEX(実績DB!$I$3:$I$104,MATCH($B2223&amp;$C2223,実績DB!$J$3:$J$104,0)),"")</f>
        <v/>
      </c>
    </row>
    <row r="2224">
      <c r="A2224" t="n">
        <v>2222</v>
      </c>
      <c r="B2224" t="inlineStr">
        <is>
          <t>東京</t>
        </is>
      </c>
      <c r="C2224" t="inlineStr">
        <is>
          <t>千本桜変電所</t>
        </is>
      </c>
      <c r="D2224" t="inlineStr">
        <is>
          <t>埼玉県</t>
        </is>
      </c>
      <c r="G2224" s="3" t="n">
        <v>36.176487</v>
      </c>
      <c r="H2224" s="3" t="n">
        <v>139.153</v>
      </c>
      <c r="I2224" t="inlineStr">
        <is>
          <t>Google Places(名称一致)</t>
        </is>
      </c>
      <c r="J2224" t="n">
        <v>38</v>
      </c>
      <c r="K2224" t="n">
        <v>39</v>
      </c>
      <c r="L2224" t="n">
        <v>-37</v>
      </c>
      <c r="M2224" t="n">
        <v>2</v>
      </c>
      <c r="N2224" t="n">
        <v>2</v>
      </c>
      <c r="O2224" t="inlineStr">
        <is>
          <t>不可 #3</t>
        </is>
      </c>
      <c r="P2224" t="inlineStr">
        <is>
          <t>なし</t>
        </is>
      </c>
      <c r="R2224" s="4">
        <f>IF(COUNT($M2224:$N2224)=0,"",IF(AND(IF($N2224&lt;&gt;"",$N2224,$M2224)&lt;=0,$O2224&lt;&gt;"可"),"警告",""))</f>
        <v/>
      </c>
      <c r="S2224" s="4">
        <f>IF(COUNT($M2224:$N2224)=0,0,IF(IF($N2224&lt;&gt;"",$N2224,$M2224)&gt;=スコアリング基準!$B$20,スコアリング基準!$C$20,IF(IF($N2224&lt;&gt;"",$N2224,$M2224)&gt;=スコアリング基準!$B$21,スコアリング基準!$C$21,IF(IF($N2224&lt;&gt;"",$N2224,$M2224)&gt;0,スコアリング基準!$C$22,0))))</f>
        <v/>
      </c>
      <c r="T2224" s="4">
        <f>IF($O2224="可",スコアリング基準!$C$23,0)</f>
        <v/>
      </c>
      <c r="U2224" s="4">
        <f>IF(OR(COUNT($K2224:$L2224)&lt;2,$K2224=0),0,IF(ABS($L2224)/$K2224&lt;=スコアリング基準!$B$24,スコアリング基準!$C$24,IF(ABS($L2224)/$K2224&lt;=スコアリング基準!$B$25,スコアリング基準!$C$25,IF(ABS($L2224)/$K2224&lt;=スコアリング基準!$B$26,スコアリング基準!$C$26,0))))</f>
        <v/>
      </c>
      <c r="V2224" s="4">
        <f>IF($P2224="なし",スコアリング基準!$C$27,0)</f>
        <v/>
      </c>
      <c r="W2224" s="4">
        <f>IF($F2224="",0,IF(ISNUMBER($F2224),IF($F2224&lt;=スコアリング基準!$B$28,スコアリング基準!$C$28,スコアリング基準!$C$29),0))</f>
        <v/>
      </c>
      <c r="X2224" s="4">
        <f>IFERROR(VLOOKUP($B2224,スコアリング基準!$A$36:$B$46,2,FALSE),0)</f>
        <v/>
      </c>
      <c r="Y2224" s="4">
        <f>SUM($S2224:$X2224)</f>
        <v/>
      </c>
      <c r="Z2224" s="4">
        <f>IF(COUNT($M2224:$N2224)=0,"データ無",IF($Y2224&gt;=スコアリング基準!$B$30,"S",IF($Y2224&gt;=スコアリング基準!$B$31,"A",IF($Y2224&gt;=スコアリング基準!$B$32,"B","C"))))</f>
        <v/>
      </c>
      <c r="AA2224">
        <f>IFERROR(INDEX(実績DB!$I$3:$I$104,MATCH($B2224&amp;$C2224,実績DB!$J$3:$J$104,0)),"")</f>
        <v/>
      </c>
    </row>
    <row r="2225">
      <c r="A2225" t="n">
        <v>2223</v>
      </c>
      <c r="B2225" t="inlineStr">
        <is>
          <t>東京</t>
        </is>
      </c>
      <c r="C2225" t="inlineStr">
        <is>
          <t>千歳船橋変電所</t>
        </is>
      </c>
      <c r="D2225" t="inlineStr">
        <is>
          <t>東京都</t>
        </is>
      </c>
      <c r="G2225" s="3" t="n">
        <v>35.647972</v>
      </c>
      <c r="H2225" s="3" t="n">
        <v>139.619984</v>
      </c>
      <c r="I2225" t="inlineStr">
        <is>
          <t>Google Places(名称一致)</t>
        </is>
      </c>
      <c r="J2225" t="n">
        <v>57</v>
      </c>
      <c r="K2225" t="n">
        <v>59</v>
      </c>
      <c r="L2225" t="n">
        <v>-40</v>
      </c>
      <c r="M2225" t="n">
        <v>19</v>
      </c>
      <c r="N2225" t="n">
        <v>19</v>
      </c>
      <c r="O2225" t="inlineStr">
        <is>
          <t>不可 #3</t>
        </is>
      </c>
      <c r="P2225" t="inlineStr">
        <is>
          <t>なし</t>
        </is>
      </c>
      <c r="R2225" s="4">
        <f>IF(COUNT($M2225:$N2225)=0,"",IF(AND(IF($N2225&lt;&gt;"",$N2225,$M2225)&lt;=0,$O2225&lt;&gt;"可"),"警告",""))</f>
        <v/>
      </c>
      <c r="S2225" s="4">
        <f>IF(COUNT($M2225:$N2225)=0,0,IF(IF($N2225&lt;&gt;"",$N2225,$M2225)&gt;=スコアリング基準!$B$20,スコアリング基準!$C$20,IF(IF($N2225&lt;&gt;"",$N2225,$M2225)&gt;=スコアリング基準!$B$21,スコアリング基準!$C$21,IF(IF($N2225&lt;&gt;"",$N2225,$M2225)&gt;0,スコアリング基準!$C$22,0))))</f>
        <v/>
      </c>
      <c r="T2225" s="4">
        <f>IF($O2225="可",スコアリング基準!$C$23,0)</f>
        <v/>
      </c>
      <c r="U2225" s="4">
        <f>IF(OR(COUNT($K2225:$L2225)&lt;2,$K2225=0),0,IF(ABS($L2225)/$K2225&lt;=スコアリング基準!$B$24,スコアリング基準!$C$24,IF(ABS($L2225)/$K2225&lt;=スコアリング基準!$B$25,スコアリング基準!$C$25,IF(ABS($L2225)/$K2225&lt;=スコアリング基準!$B$26,スコアリング基準!$C$26,0))))</f>
        <v/>
      </c>
      <c r="V2225" s="4">
        <f>IF($P2225="なし",スコアリング基準!$C$27,0)</f>
        <v/>
      </c>
      <c r="W2225" s="4">
        <f>IF($F2225="",0,IF(ISNUMBER($F2225),IF($F2225&lt;=スコアリング基準!$B$28,スコアリング基準!$C$28,スコアリング基準!$C$29),0))</f>
        <v/>
      </c>
      <c r="X2225" s="4">
        <f>IFERROR(VLOOKUP($B2225,スコアリング基準!$A$36:$B$46,2,FALSE),0)</f>
        <v/>
      </c>
      <c r="Y2225" s="4">
        <f>SUM($S2225:$X2225)</f>
        <v/>
      </c>
      <c r="Z2225" s="4">
        <f>IF(COUNT($M2225:$N2225)=0,"データ無",IF($Y2225&gt;=スコアリング基準!$B$30,"S",IF($Y2225&gt;=スコアリング基準!$B$31,"A",IF($Y2225&gt;=スコアリング基準!$B$32,"B","C"))))</f>
        <v/>
      </c>
      <c r="AA2225">
        <f>IFERROR(INDEX(実績DB!$I$3:$I$104,MATCH($B2225&amp;$C2225,実績DB!$J$3:$J$104,0)),"")</f>
        <v/>
      </c>
    </row>
    <row r="2226">
      <c r="A2226" t="n">
        <v>2224</v>
      </c>
      <c r="B2226" t="inlineStr">
        <is>
          <t>東京</t>
        </is>
      </c>
      <c r="C2226" t="inlineStr">
        <is>
          <t>千石町変電所</t>
        </is>
      </c>
      <c r="D2226" t="inlineStr">
        <is>
          <t>東京都</t>
        </is>
      </c>
      <c r="G2226" s="3" t="n">
        <v>35.679861</v>
      </c>
      <c r="H2226" s="3" t="n">
        <v>139.818979</v>
      </c>
      <c r="I2226" t="inlineStr">
        <is>
          <t>OSM実測(名称一致)</t>
        </is>
      </c>
      <c r="J2226" t="n">
        <v>57</v>
      </c>
      <c r="K2226" t="n">
        <v>59</v>
      </c>
      <c r="L2226" t="n">
        <v>-40</v>
      </c>
      <c r="M2226" t="n">
        <v>19</v>
      </c>
      <c r="N2226" t="n">
        <v>0</v>
      </c>
      <c r="O2226" t="inlineStr">
        <is>
          <t>不可 #3</t>
        </is>
      </c>
      <c r="P2226" t="inlineStr">
        <is>
          <t>有り</t>
        </is>
      </c>
      <c r="R2226" s="4">
        <f>IF(COUNT($M2226:$N2226)=0,"",IF(AND(IF($N2226&lt;&gt;"",$N2226,$M2226)&lt;=0,$O2226&lt;&gt;"可"),"警告",""))</f>
        <v/>
      </c>
      <c r="S2226" s="4">
        <f>IF(COUNT($M2226:$N2226)=0,0,IF(IF($N2226&lt;&gt;"",$N2226,$M2226)&gt;=スコアリング基準!$B$20,スコアリング基準!$C$20,IF(IF($N2226&lt;&gt;"",$N2226,$M2226)&gt;=スコアリング基準!$B$21,スコアリング基準!$C$21,IF(IF($N2226&lt;&gt;"",$N2226,$M2226)&gt;0,スコアリング基準!$C$22,0))))</f>
        <v/>
      </c>
      <c r="T2226" s="4">
        <f>IF($O2226="可",スコアリング基準!$C$23,0)</f>
        <v/>
      </c>
      <c r="U2226" s="4">
        <f>IF(OR(COUNT($K2226:$L2226)&lt;2,$K2226=0),0,IF(ABS($L2226)/$K2226&lt;=スコアリング基準!$B$24,スコアリング基準!$C$24,IF(ABS($L2226)/$K2226&lt;=スコアリング基準!$B$25,スコアリング基準!$C$25,IF(ABS($L2226)/$K2226&lt;=スコアリング基準!$B$26,スコアリング基準!$C$26,0))))</f>
        <v/>
      </c>
      <c r="V2226" s="4">
        <f>IF($P2226="なし",スコアリング基準!$C$27,0)</f>
        <v/>
      </c>
      <c r="W2226" s="4">
        <f>IF($F2226="",0,IF(ISNUMBER($F2226),IF($F2226&lt;=スコアリング基準!$B$28,スコアリング基準!$C$28,スコアリング基準!$C$29),0))</f>
        <v/>
      </c>
      <c r="X2226" s="4">
        <f>IFERROR(VLOOKUP($B2226,スコアリング基準!$A$36:$B$46,2,FALSE),0)</f>
        <v/>
      </c>
      <c r="Y2226" s="4">
        <f>SUM($S2226:$X2226)</f>
        <v/>
      </c>
      <c r="Z2226" s="4">
        <f>IF(COUNT($M2226:$N2226)=0,"データ無",IF($Y2226&gt;=スコアリング基準!$B$30,"S",IF($Y2226&gt;=スコアリング基準!$B$31,"A",IF($Y2226&gt;=スコアリング基準!$B$32,"B","C"))))</f>
        <v/>
      </c>
      <c r="AA2226">
        <f>IFERROR(INDEX(実績DB!$I$3:$I$104,MATCH($B2226&amp;$C2226,実績DB!$J$3:$J$104,0)),"")</f>
        <v/>
      </c>
    </row>
    <row r="2227">
      <c r="A2227" t="n">
        <v>2225</v>
      </c>
      <c r="B2227" t="inlineStr">
        <is>
          <t>東京</t>
        </is>
      </c>
      <c r="C2227" t="inlineStr">
        <is>
          <t>千駄ヶ谷変電所</t>
        </is>
      </c>
      <c r="D2227" t="inlineStr">
        <is>
          <t>東京都</t>
        </is>
      </c>
      <c r="G2227" s="3" t="n">
        <v>35.678173</v>
      </c>
      <c r="H2227" s="3" t="n">
        <v>139.709307</v>
      </c>
      <c r="I2227" t="inlineStr">
        <is>
          <t>Google Places(名称一致)</t>
        </is>
      </c>
      <c r="J2227" t="n">
        <v>57</v>
      </c>
      <c r="K2227" t="n">
        <v>59</v>
      </c>
      <c r="L2227" t="n">
        <v>-40</v>
      </c>
      <c r="M2227" t="n">
        <v>19</v>
      </c>
      <c r="N2227" t="n">
        <v>0</v>
      </c>
      <c r="O2227" t="inlineStr">
        <is>
          <t>不可 #3</t>
        </is>
      </c>
      <c r="P2227" t="inlineStr">
        <is>
          <t>有り</t>
        </is>
      </c>
      <c r="R2227" s="4">
        <f>IF(COUNT($M2227:$N2227)=0,"",IF(AND(IF($N2227&lt;&gt;"",$N2227,$M2227)&lt;=0,$O2227&lt;&gt;"可"),"警告",""))</f>
        <v/>
      </c>
      <c r="S2227" s="4">
        <f>IF(COUNT($M2227:$N2227)=0,0,IF(IF($N2227&lt;&gt;"",$N2227,$M2227)&gt;=スコアリング基準!$B$20,スコアリング基準!$C$20,IF(IF($N2227&lt;&gt;"",$N2227,$M2227)&gt;=スコアリング基準!$B$21,スコアリング基準!$C$21,IF(IF($N2227&lt;&gt;"",$N2227,$M2227)&gt;0,スコアリング基準!$C$22,0))))</f>
        <v/>
      </c>
      <c r="T2227" s="4">
        <f>IF($O2227="可",スコアリング基準!$C$23,0)</f>
        <v/>
      </c>
      <c r="U2227" s="4">
        <f>IF(OR(COUNT($K2227:$L2227)&lt;2,$K2227=0),0,IF(ABS($L2227)/$K2227&lt;=スコアリング基準!$B$24,スコアリング基準!$C$24,IF(ABS($L2227)/$K2227&lt;=スコアリング基準!$B$25,スコアリング基準!$C$25,IF(ABS($L2227)/$K2227&lt;=スコアリング基準!$B$26,スコアリング基準!$C$26,0))))</f>
        <v/>
      </c>
      <c r="V2227" s="4">
        <f>IF($P2227="なし",スコアリング基準!$C$27,0)</f>
        <v/>
      </c>
      <c r="W2227" s="4">
        <f>IF($F2227="",0,IF(ISNUMBER($F2227),IF($F2227&lt;=スコアリング基準!$B$28,スコアリング基準!$C$28,スコアリング基準!$C$29),0))</f>
        <v/>
      </c>
      <c r="X2227" s="4">
        <f>IFERROR(VLOOKUP($B2227,スコアリング基準!$A$36:$B$46,2,FALSE),0)</f>
        <v/>
      </c>
      <c r="Y2227" s="4">
        <f>SUM($S2227:$X2227)</f>
        <v/>
      </c>
      <c r="Z2227" s="4">
        <f>IF(COUNT($M2227:$N2227)=0,"データ無",IF($Y2227&gt;=スコアリング基準!$B$30,"S",IF($Y2227&gt;=スコアリング基準!$B$31,"A",IF($Y2227&gt;=スコアリング基準!$B$32,"B","C"))))</f>
        <v/>
      </c>
      <c r="AA2227">
        <f>IFERROR(INDEX(実績DB!$I$3:$I$104,MATCH($B2227&amp;$C2227,実績DB!$J$3:$J$104,0)),"")</f>
        <v/>
      </c>
    </row>
    <row r="2228">
      <c r="A2228" t="n">
        <v>2226</v>
      </c>
      <c r="B2228" t="inlineStr">
        <is>
          <t>東京</t>
        </is>
      </c>
      <c r="C2228" t="inlineStr">
        <is>
          <t>南中野変電所</t>
        </is>
      </c>
      <c r="D2228" t="inlineStr">
        <is>
          <t>東京都</t>
        </is>
      </c>
      <c r="G2228" s="3" t="n"/>
      <c r="H2228" s="3" t="n"/>
      <c r="I2228" t="inlineStr">
        <is>
          <t>未取得</t>
        </is>
      </c>
      <c r="J2228" t="n">
        <v>38</v>
      </c>
      <c r="K2228" t="n">
        <v>39</v>
      </c>
      <c r="L2228" t="n">
        <v>-20</v>
      </c>
      <c r="M2228" t="n">
        <v>19</v>
      </c>
      <c r="N2228" t="n">
        <v>19</v>
      </c>
      <c r="O2228" t="inlineStr">
        <is>
          <t>不可 #3</t>
        </is>
      </c>
      <c r="P2228" t="inlineStr">
        <is>
          <t>なし</t>
        </is>
      </c>
      <c r="R2228" s="4">
        <f>IF(COUNT($M2228:$N2228)=0,"",IF(AND(IF($N2228&lt;&gt;"",$N2228,$M2228)&lt;=0,$O2228&lt;&gt;"可"),"警告",""))</f>
        <v/>
      </c>
      <c r="S2228" s="4">
        <f>IF(COUNT($M2228:$N2228)=0,0,IF(IF($N2228&lt;&gt;"",$N2228,$M2228)&gt;=スコアリング基準!$B$20,スコアリング基準!$C$20,IF(IF($N2228&lt;&gt;"",$N2228,$M2228)&gt;=スコアリング基準!$B$21,スコアリング基準!$C$21,IF(IF($N2228&lt;&gt;"",$N2228,$M2228)&gt;0,スコアリング基準!$C$22,0))))</f>
        <v/>
      </c>
      <c r="T2228" s="4">
        <f>IF($O2228="可",スコアリング基準!$C$23,0)</f>
        <v/>
      </c>
      <c r="U2228" s="4">
        <f>IF(OR(COUNT($K2228:$L2228)&lt;2,$K2228=0),0,IF(ABS($L2228)/$K2228&lt;=スコアリング基準!$B$24,スコアリング基準!$C$24,IF(ABS($L2228)/$K2228&lt;=スコアリング基準!$B$25,スコアリング基準!$C$25,IF(ABS($L2228)/$K2228&lt;=スコアリング基準!$B$26,スコアリング基準!$C$26,0))))</f>
        <v/>
      </c>
      <c r="V2228" s="4">
        <f>IF($P2228="なし",スコアリング基準!$C$27,0)</f>
        <v/>
      </c>
      <c r="W2228" s="4">
        <f>IF($F2228="",0,IF(ISNUMBER($F2228),IF($F2228&lt;=スコアリング基準!$B$28,スコアリング基準!$C$28,スコアリング基準!$C$29),0))</f>
        <v/>
      </c>
      <c r="X2228" s="4">
        <f>IFERROR(VLOOKUP($B2228,スコアリング基準!$A$36:$B$46,2,FALSE),0)</f>
        <v/>
      </c>
      <c r="Y2228" s="4">
        <f>SUM($S2228:$X2228)</f>
        <v/>
      </c>
      <c r="Z2228" s="4">
        <f>IF(COUNT($M2228:$N2228)=0,"データ無",IF($Y2228&gt;=スコアリング基準!$B$30,"S",IF($Y2228&gt;=スコアリング基準!$B$31,"A",IF($Y2228&gt;=スコアリング基準!$B$32,"B","C"))))</f>
        <v/>
      </c>
      <c r="AA2228">
        <f>IFERROR(INDEX(実績DB!$I$3:$I$104,MATCH($B2228&amp;$C2228,実績DB!$J$3:$J$104,0)),"")</f>
        <v/>
      </c>
    </row>
    <row r="2229">
      <c r="A2229" t="n">
        <v>2227</v>
      </c>
      <c r="B2229" t="inlineStr">
        <is>
          <t>東京</t>
        </is>
      </c>
      <c r="C2229" t="inlineStr">
        <is>
          <t>南千住変電所</t>
        </is>
      </c>
      <c r="D2229" t="inlineStr">
        <is>
          <t>東京都</t>
        </is>
      </c>
      <c r="G2229" s="3" t="n">
        <v>35.73246</v>
      </c>
      <c r="H2229" s="3" t="n">
        <v>139.79865</v>
      </c>
      <c r="I2229" t="inlineStr">
        <is>
          <t>OSM実測(名称一致)</t>
        </is>
      </c>
      <c r="J2229" t="n">
        <v>57</v>
      </c>
      <c r="K2229" t="n">
        <v>59</v>
      </c>
      <c r="L2229" t="n">
        <v>-40</v>
      </c>
      <c r="M2229" t="n">
        <v>19</v>
      </c>
      <c r="N2229" t="n">
        <v>0</v>
      </c>
      <c r="O2229" t="inlineStr">
        <is>
          <t>不可 #3</t>
        </is>
      </c>
      <c r="P2229" t="inlineStr">
        <is>
          <t>有り</t>
        </is>
      </c>
      <c r="R2229" s="4">
        <f>IF(COUNT($M2229:$N2229)=0,"",IF(AND(IF($N2229&lt;&gt;"",$N2229,$M2229)&lt;=0,$O2229&lt;&gt;"可"),"警告",""))</f>
        <v/>
      </c>
      <c r="S2229" s="4">
        <f>IF(COUNT($M2229:$N2229)=0,0,IF(IF($N2229&lt;&gt;"",$N2229,$M2229)&gt;=スコアリング基準!$B$20,スコアリング基準!$C$20,IF(IF($N2229&lt;&gt;"",$N2229,$M2229)&gt;=スコアリング基準!$B$21,スコアリング基準!$C$21,IF(IF($N2229&lt;&gt;"",$N2229,$M2229)&gt;0,スコアリング基準!$C$22,0))))</f>
        <v/>
      </c>
      <c r="T2229" s="4">
        <f>IF($O2229="可",スコアリング基準!$C$23,0)</f>
        <v/>
      </c>
      <c r="U2229" s="4">
        <f>IF(OR(COUNT($K2229:$L2229)&lt;2,$K2229=0),0,IF(ABS($L2229)/$K2229&lt;=スコアリング基準!$B$24,スコアリング基準!$C$24,IF(ABS($L2229)/$K2229&lt;=スコアリング基準!$B$25,スコアリング基準!$C$25,IF(ABS($L2229)/$K2229&lt;=スコアリング基準!$B$26,スコアリング基準!$C$26,0))))</f>
        <v/>
      </c>
      <c r="V2229" s="4">
        <f>IF($P2229="なし",スコアリング基準!$C$27,0)</f>
        <v/>
      </c>
      <c r="W2229" s="4">
        <f>IF($F2229="",0,IF(ISNUMBER($F2229),IF($F2229&lt;=スコアリング基準!$B$28,スコアリング基準!$C$28,スコアリング基準!$C$29),0))</f>
        <v/>
      </c>
      <c r="X2229" s="4">
        <f>IFERROR(VLOOKUP($B2229,スコアリング基準!$A$36:$B$46,2,FALSE),0)</f>
        <v/>
      </c>
      <c r="Y2229" s="4">
        <f>SUM($S2229:$X2229)</f>
        <v/>
      </c>
      <c r="Z2229" s="4">
        <f>IF(COUNT($M2229:$N2229)=0,"データ無",IF($Y2229&gt;=スコアリング基準!$B$30,"S",IF($Y2229&gt;=スコアリング基準!$B$31,"A",IF($Y2229&gt;=スコアリング基準!$B$32,"B","C"))))</f>
        <v/>
      </c>
      <c r="AA2229">
        <f>IFERROR(INDEX(実績DB!$I$3:$I$104,MATCH($B2229&amp;$C2229,実績DB!$J$3:$J$104,0)),"")</f>
        <v/>
      </c>
    </row>
    <row r="2230">
      <c r="A2230" t="n">
        <v>2228</v>
      </c>
      <c r="B2230" t="inlineStr">
        <is>
          <t>東京</t>
        </is>
      </c>
      <c r="C2230" t="inlineStr">
        <is>
          <t>南吉田変電所</t>
        </is>
      </c>
      <c r="D2230" t="inlineStr">
        <is>
          <t>神奈川県</t>
        </is>
      </c>
      <c r="G2230" s="3" t="n">
        <v>35.433199</v>
      </c>
      <c r="H2230" s="3" t="n">
        <v>139.621144</v>
      </c>
      <c r="I2230" t="inlineStr">
        <is>
          <t>Google Places(名称一致)</t>
        </is>
      </c>
      <c r="J2230" t="n">
        <v>52</v>
      </c>
      <c r="K2230" t="n">
        <v>54</v>
      </c>
      <c r="L2230" t="n">
        <v>-40</v>
      </c>
      <c r="M2230" t="n">
        <v>14</v>
      </c>
      <c r="N2230" t="n">
        <v>0</v>
      </c>
      <c r="O2230" t="inlineStr">
        <is>
          <t>不可 #3</t>
        </is>
      </c>
      <c r="P2230" t="inlineStr">
        <is>
          <t>有り</t>
        </is>
      </c>
      <c r="R2230" s="4">
        <f>IF(COUNT($M2230:$N2230)=0,"",IF(AND(IF($N2230&lt;&gt;"",$N2230,$M2230)&lt;=0,$O2230&lt;&gt;"可"),"警告",""))</f>
        <v/>
      </c>
      <c r="S2230" s="4">
        <f>IF(COUNT($M2230:$N2230)=0,0,IF(IF($N2230&lt;&gt;"",$N2230,$M2230)&gt;=スコアリング基準!$B$20,スコアリング基準!$C$20,IF(IF($N2230&lt;&gt;"",$N2230,$M2230)&gt;=スコアリング基準!$B$21,スコアリング基準!$C$21,IF(IF($N2230&lt;&gt;"",$N2230,$M2230)&gt;0,スコアリング基準!$C$22,0))))</f>
        <v/>
      </c>
      <c r="T2230" s="4">
        <f>IF($O2230="可",スコアリング基準!$C$23,0)</f>
        <v/>
      </c>
      <c r="U2230" s="4">
        <f>IF(OR(COUNT($K2230:$L2230)&lt;2,$K2230=0),0,IF(ABS($L2230)/$K2230&lt;=スコアリング基準!$B$24,スコアリング基準!$C$24,IF(ABS($L2230)/$K2230&lt;=スコアリング基準!$B$25,スコアリング基準!$C$25,IF(ABS($L2230)/$K2230&lt;=スコアリング基準!$B$26,スコアリング基準!$C$26,0))))</f>
        <v/>
      </c>
      <c r="V2230" s="4">
        <f>IF($P2230="なし",スコアリング基準!$C$27,0)</f>
        <v/>
      </c>
      <c r="W2230" s="4">
        <f>IF($F2230="",0,IF(ISNUMBER($F2230),IF($F2230&lt;=スコアリング基準!$B$28,スコアリング基準!$C$28,スコアリング基準!$C$29),0))</f>
        <v/>
      </c>
      <c r="X2230" s="4">
        <f>IFERROR(VLOOKUP($B2230,スコアリング基準!$A$36:$B$46,2,FALSE),0)</f>
        <v/>
      </c>
      <c r="Y2230" s="4">
        <f>SUM($S2230:$X2230)</f>
        <v/>
      </c>
      <c r="Z2230" s="4">
        <f>IF(COUNT($M2230:$N2230)=0,"データ無",IF($Y2230&gt;=スコアリング基準!$B$30,"S",IF($Y2230&gt;=スコアリング基準!$B$31,"A",IF($Y2230&gt;=スコアリング基準!$B$32,"B","C"))))</f>
        <v/>
      </c>
      <c r="AA2230">
        <f>IFERROR(INDEX(実績DB!$I$3:$I$104,MATCH($B2230&amp;$C2230,実績DB!$J$3:$J$104,0)),"")</f>
        <v/>
      </c>
    </row>
    <row r="2231">
      <c r="A2231" t="n">
        <v>2229</v>
      </c>
      <c r="B2231" t="inlineStr">
        <is>
          <t>東京</t>
        </is>
      </c>
      <c r="C2231" t="inlineStr">
        <is>
          <t>南園生変電所</t>
        </is>
      </c>
      <c r="D2231" t="inlineStr">
        <is>
          <t>千葉県</t>
        </is>
      </c>
      <c r="G2231" s="3" t="n">
        <v>35.642738</v>
      </c>
      <c r="H2231" s="3" t="n">
        <v>140.103114</v>
      </c>
      <c r="I2231" t="inlineStr">
        <is>
          <t>Google Places(名称一致)</t>
        </is>
      </c>
      <c r="J2231" t="n">
        <v>38</v>
      </c>
      <c r="K2231" t="n">
        <v>39</v>
      </c>
      <c r="L2231" t="n">
        <v>-20</v>
      </c>
      <c r="M2231" t="n">
        <v>19</v>
      </c>
      <c r="N2231" t="n">
        <v>0</v>
      </c>
      <c r="O2231" t="inlineStr">
        <is>
          <t>不可 #3</t>
        </is>
      </c>
      <c r="P2231" t="inlineStr">
        <is>
          <t>有り</t>
        </is>
      </c>
      <c r="R2231" s="4">
        <f>IF(COUNT($M2231:$N2231)=0,"",IF(AND(IF($N2231&lt;&gt;"",$N2231,$M2231)&lt;=0,$O2231&lt;&gt;"可"),"警告",""))</f>
        <v/>
      </c>
      <c r="S2231" s="4">
        <f>IF(COUNT($M2231:$N2231)=0,0,IF(IF($N2231&lt;&gt;"",$N2231,$M2231)&gt;=スコアリング基準!$B$20,スコアリング基準!$C$20,IF(IF($N2231&lt;&gt;"",$N2231,$M2231)&gt;=スコアリング基準!$B$21,スコアリング基準!$C$21,IF(IF($N2231&lt;&gt;"",$N2231,$M2231)&gt;0,スコアリング基準!$C$22,0))))</f>
        <v/>
      </c>
      <c r="T2231" s="4">
        <f>IF($O2231="可",スコアリング基準!$C$23,0)</f>
        <v/>
      </c>
      <c r="U2231" s="4">
        <f>IF(OR(COUNT($K2231:$L2231)&lt;2,$K2231=0),0,IF(ABS($L2231)/$K2231&lt;=スコアリング基準!$B$24,スコアリング基準!$C$24,IF(ABS($L2231)/$K2231&lt;=スコアリング基準!$B$25,スコアリング基準!$C$25,IF(ABS($L2231)/$K2231&lt;=スコアリング基準!$B$26,スコアリング基準!$C$26,0))))</f>
        <v/>
      </c>
      <c r="V2231" s="4">
        <f>IF($P2231="なし",スコアリング基準!$C$27,0)</f>
        <v/>
      </c>
      <c r="W2231" s="4">
        <f>IF($F2231="",0,IF(ISNUMBER($F2231),IF($F2231&lt;=スコアリング基準!$B$28,スコアリング基準!$C$28,スコアリング基準!$C$29),0))</f>
        <v/>
      </c>
      <c r="X2231" s="4">
        <f>IFERROR(VLOOKUP($B2231,スコアリング基準!$A$36:$B$46,2,FALSE),0)</f>
        <v/>
      </c>
      <c r="Y2231" s="4">
        <f>SUM($S2231:$X2231)</f>
        <v/>
      </c>
      <c r="Z2231" s="4">
        <f>IF(COUNT($M2231:$N2231)=0,"データ無",IF($Y2231&gt;=スコアリング基準!$B$30,"S",IF($Y2231&gt;=スコアリング基準!$B$31,"A",IF($Y2231&gt;=スコアリング基準!$B$32,"B","C"))))</f>
        <v/>
      </c>
      <c r="AA2231">
        <f>IFERROR(INDEX(実績DB!$I$3:$I$104,MATCH($B2231&amp;$C2231,実績DB!$J$3:$J$104,0)),"")</f>
        <v/>
      </c>
    </row>
    <row r="2232">
      <c r="A2232" t="n">
        <v>2230</v>
      </c>
      <c r="B2232" t="inlineStr">
        <is>
          <t>東京</t>
        </is>
      </c>
      <c r="C2232" t="inlineStr">
        <is>
          <t>南御殿場変電所</t>
        </is>
      </c>
      <c r="D2232" t="inlineStr">
        <is>
          <t>静岡県</t>
        </is>
      </c>
      <c r="G2232" s="3" t="n">
        <v>35.29007</v>
      </c>
      <c r="H2232" s="3" t="n">
        <v>138.93959</v>
      </c>
      <c r="I2232" t="inlineStr">
        <is>
          <t>Google Places(名称一致)</t>
        </is>
      </c>
      <c r="J2232" t="n">
        <v>38</v>
      </c>
      <c r="K2232" t="n">
        <v>39</v>
      </c>
      <c r="L2232" t="n">
        <v>-22</v>
      </c>
      <c r="M2232" t="n">
        <v>17</v>
      </c>
      <c r="N2232" t="n">
        <v>17</v>
      </c>
      <c r="O2232" t="inlineStr">
        <is>
          <t>不可 #3</t>
        </is>
      </c>
      <c r="P2232" t="inlineStr">
        <is>
          <t>なし</t>
        </is>
      </c>
      <c r="R2232" s="4">
        <f>IF(COUNT($M2232:$N2232)=0,"",IF(AND(IF($N2232&lt;&gt;"",$N2232,$M2232)&lt;=0,$O2232&lt;&gt;"可"),"警告",""))</f>
        <v/>
      </c>
      <c r="S2232" s="4">
        <f>IF(COUNT($M2232:$N2232)=0,0,IF(IF($N2232&lt;&gt;"",$N2232,$M2232)&gt;=スコアリング基準!$B$20,スコアリング基準!$C$20,IF(IF($N2232&lt;&gt;"",$N2232,$M2232)&gt;=スコアリング基準!$B$21,スコアリング基準!$C$21,IF(IF($N2232&lt;&gt;"",$N2232,$M2232)&gt;0,スコアリング基準!$C$22,0))))</f>
        <v/>
      </c>
      <c r="T2232" s="4">
        <f>IF($O2232="可",スコアリング基準!$C$23,0)</f>
        <v/>
      </c>
      <c r="U2232" s="4">
        <f>IF(OR(COUNT($K2232:$L2232)&lt;2,$K2232=0),0,IF(ABS($L2232)/$K2232&lt;=スコアリング基準!$B$24,スコアリング基準!$C$24,IF(ABS($L2232)/$K2232&lt;=スコアリング基準!$B$25,スコアリング基準!$C$25,IF(ABS($L2232)/$K2232&lt;=スコアリング基準!$B$26,スコアリング基準!$C$26,0))))</f>
        <v/>
      </c>
      <c r="V2232" s="4">
        <f>IF($P2232="なし",スコアリング基準!$C$27,0)</f>
        <v/>
      </c>
      <c r="W2232" s="4">
        <f>IF($F2232="",0,IF(ISNUMBER($F2232),IF($F2232&lt;=スコアリング基準!$B$28,スコアリング基準!$C$28,スコアリング基準!$C$29),0))</f>
        <v/>
      </c>
      <c r="X2232" s="4">
        <f>IFERROR(VLOOKUP($B2232,スコアリング基準!$A$36:$B$46,2,FALSE),0)</f>
        <v/>
      </c>
      <c r="Y2232" s="4">
        <f>SUM($S2232:$X2232)</f>
        <v/>
      </c>
      <c r="Z2232" s="4">
        <f>IF(COUNT($M2232:$N2232)=0,"データ無",IF($Y2232&gt;=スコアリング基準!$B$30,"S",IF($Y2232&gt;=スコアリング基準!$B$31,"A",IF($Y2232&gt;=スコアリング基準!$B$32,"B","C"))))</f>
        <v/>
      </c>
      <c r="AA2232">
        <f>IFERROR(INDEX(実績DB!$I$3:$I$104,MATCH($B2232&amp;$C2232,実績DB!$J$3:$J$104,0)),"")</f>
        <v/>
      </c>
    </row>
    <row r="2233">
      <c r="A2233" t="n">
        <v>2231</v>
      </c>
      <c r="B2233" t="inlineStr">
        <is>
          <t>東京</t>
        </is>
      </c>
      <c r="C2233" t="inlineStr">
        <is>
          <t>南木挽町変電所</t>
        </is>
      </c>
      <c r="D2233" t="inlineStr">
        <is>
          <t>東京都</t>
        </is>
      </c>
      <c r="G2233" s="3" t="n">
        <v>35.665499</v>
      </c>
      <c r="H2233" s="3" t="n">
        <v>139.763601</v>
      </c>
      <c r="I2233" t="inlineStr">
        <is>
          <t>Google Places(名称一致)</t>
        </is>
      </c>
      <c r="J2233" t="n">
        <v>57</v>
      </c>
      <c r="K2233" t="n">
        <v>59</v>
      </c>
      <c r="L2233" t="n">
        <v>-30</v>
      </c>
      <c r="M2233" t="n">
        <v>29</v>
      </c>
      <c r="N2233" t="n">
        <v>0</v>
      </c>
      <c r="O2233" t="inlineStr">
        <is>
          <t>不可 #3</t>
        </is>
      </c>
      <c r="P2233" t="inlineStr">
        <is>
          <t>有り</t>
        </is>
      </c>
      <c r="R2233" s="4">
        <f>IF(COUNT($M2233:$N2233)=0,"",IF(AND(IF($N2233&lt;&gt;"",$N2233,$M2233)&lt;=0,$O2233&lt;&gt;"可"),"警告",""))</f>
        <v/>
      </c>
      <c r="S2233" s="4">
        <f>IF(COUNT($M2233:$N2233)=0,0,IF(IF($N2233&lt;&gt;"",$N2233,$M2233)&gt;=スコアリング基準!$B$20,スコアリング基準!$C$20,IF(IF($N2233&lt;&gt;"",$N2233,$M2233)&gt;=スコアリング基準!$B$21,スコアリング基準!$C$21,IF(IF($N2233&lt;&gt;"",$N2233,$M2233)&gt;0,スコアリング基準!$C$22,0))))</f>
        <v/>
      </c>
      <c r="T2233" s="4">
        <f>IF($O2233="可",スコアリング基準!$C$23,0)</f>
        <v/>
      </c>
      <c r="U2233" s="4">
        <f>IF(OR(COUNT($K2233:$L2233)&lt;2,$K2233=0),0,IF(ABS($L2233)/$K2233&lt;=スコアリング基準!$B$24,スコアリング基準!$C$24,IF(ABS($L2233)/$K2233&lt;=スコアリング基準!$B$25,スコアリング基準!$C$25,IF(ABS($L2233)/$K2233&lt;=スコアリング基準!$B$26,スコアリング基準!$C$26,0))))</f>
        <v/>
      </c>
      <c r="V2233" s="4">
        <f>IF($P2233="なし",スコアリング基準!$C$27,0)</f>
        <v/>
      </c>
      <c r="W2233" s="4">
        <f>IF($F2233="",0,IF(ISNUMBER($F2233),IF($F2233&lt;=スコアリング基準!$B$28,スコアリング基準!$C$28,スコアリング基準!$C$29),0))</f>
        <v/>
      </c>
      <c r="X2233" s="4">
        <f>IFERROR(VLOOKUP($B2233,スコアリング基準!$A$36:$B$46,2,FALSE),0)</f>
        <v/>
      </c>
      <c r="Y2233" s="4">
        <f>SUM($S2233:$X2233)</f>
        <v/>
      </c>
      <c r="Z2233" s="4">
        <f>IF(COUNT($M2233:$N2233)=0,"データ無",IF($Y2233&gt;=スコアリング基準!$B$30,"S",IF($Y2233&gt;=スコアリング基準!$B$31,"A",IF($Y2233&gt;=スコアリング基準!$B$32,"B","C"))))</f>
        <v/>
      </c>
      <c r="AA2233">
        <f>IFERROR(INDEX(実績DB!$I$3:$I$104,MATCH($B2233&amp;$C2233,実績DB!$J$3:$J$104,0)),"")</f>
        <v/>
      </c>
    </row>
    <row r="2234">
      <c r="A2234" t="n">
        <v>2232</v>
      </c>
      <c r="B2234" t="inlineStr">
        <is>
          <t>東京</t>
        </is>
      </c>
      <c r="C2234" t="inlineStr">
        <is>
          <t>南柴崎変電所</t>
        </is>
      </c>
      <c r="D2234" t="inlineStr">
        <is>
          <t>東京都</t>
        </is>
      </c>
      <c r="G2234" s="3" t="n">
        <v>35.691933</v>
      </c>
      <c r="H2234" s="3" t="n">
        <v>139.411006</v>
      </c>
      <c r="I2234" t="inlineStr">
        <is>
          <t>Google Places(名称一致)</t>
        </is>
      </c>
      <c r="J2234" t="n">
        <v>57</v>
      </c>
      <c r="K2234" t="n">
        <v>59</v>
      </c>
      <c r="L2234" t="n">
        <v>-40</v>
      </c>
      <c r="M2234" t="n">
        <v>19</v>
      </c>
      <c r="N2234" t="n">
        <v>19</v>
      </c>
      <c r="O2234" t="inlineStr">
        <is>
          <t>不可 #3</t>
        </is>
      </c>
      <c r="P2234" t="inlineStr">
        <is>
          <t>なし</t>
        </is>
      </c>
      <c r="R2234" s="4">
        <f>IF(COUNT($M2234:$N2234)=0,"",IF(AND(IF($N2234&lt;&gt;"",$N2234,$M2234)&lt;=0,$O2234&lt;&gt;"可"),"警告",""))</f>
        <v/>
      </c>
      <c r="S2234" s="4">
        <f>IF(COUNT($M2234:$N2234)=0,0,IF(IF($N2234&lt;&gt;"",$N2234,$M2234)&gt;=スコアリング基準!$B$20,スコアリング基準!$C$20,IF(IF($N2234&lt;&gt;"",$N2234,$M2234)&gt;=スコアリング基準!$B$21,スコアリング基準!$C$21,IF(IF($N2234&lt;&gt;"",$N2234,$M2234)&gt;0,スコアリング基準!$C$22,0))))</f>
        <v/>
      </c>
      <c r="T2234" s="4">
        <f>IF($O2234="可",スコアリング基準!$C$23,0)</f>
        <v/>
      </c>
      <c r="U2234" s="4">
        <f>IF(OR(COUNT($K2234:$L2234)&lt;2,$K2234=0),0,IF(ABS($L2234)/$K2234&lt;=スコアリング基準!$B$24,スコアリング基準!$C$24,IF(ABS($L2234)/$K2234&lt;=スコアリング基準!$B$25,スコアリング基準!$C$25,IF(ABS($L2234)/$K2234&lt;=スコアリング基準!$B$26,スコアリング基準!$C$26,0))))</f>
        <v/>
      </c>
      <c r="V2234" s="4">
        <f>IF($P2234="なし",スコアリング基準!$C$27,0)</f>
        <v/>
      </c>
      <c r="W2234" s="4">
        <f>IF($F2234="",0,IF(ISNUMBER($F2234),IF($F2234&lt;=スコアリング基準!$B$28,スコアリング基準!$C$28,スコアリング基準!$C$29),0))</f>
        <v/>
      </c>
      <c r="X2234" s="4">
        <f>IFERROR(VLOOKUP($B2234,スコアリング基準!$A$36:$B$46,2,FALSE),0)</f>
        <v/>
      </c>
      <c r="Y2234" s="4">
        <f>SUM($S2234:$X2234)</f>
        <v/>
      </c>
      <c r="Z2234" s="4">
        <f>IF(COUNT($M2234:$N2234)=0,"データ無",IF($Y2234&gt;=スコアリング基準!$B$30,"S",IF($Y2234&gt;=スコアリング基準!$B$31,"A",IF($Y2234&gt;=スコアリング基準!$B$32,"B","C"))))</f>
        <v/>
      </c>
      <c r="AA2234">
        <f>IFERROR(INDEX(実績DB!$I$3:$I$104,MATCH($B2234&amp;$C2234,実績DB!$J$3:$J$104,0)),"")</f>
        <v/>
      </c>
    </row>
    <row r="2235">
      <c r="A2235" t="n">
        <v>2233</v>
      </c>
      <c r="B2235" t="inlineStr">
        <is>
          <t>東京</t>
        </is>
      </c>
      <c r="C2235" t="inlineStr">
        <is>
          <t>南池袋局配変電所</t>
        </is>
      </c>
      <c r="D2235" t="inlineStr">
        <is>
          <t>東京都</t>
        </is>
      </c>
      <c r="G2235" s="3" t="n"/>
      <c r="H2235" s="3" t="n"/>
      <c r="I2235" t="inlineStr">
        <is>
          <t>未取得</t>
        </is>
      </c>
      <c r="J2235" t="n">
        <v>85</v>
      </c>
      <c r="K2235" t="n">
        <v>89</v>
      </c>
      <c r="L2235" t="n">
        <v>-60</v>
      </c>
      <c r="M2235" t="n">
        <v>29</v>
      </c>
      <c r="N2235" t="n">
        <v>0</v>
      </c>
      <c r="O2235" t="inlineStr">
        <is>
          <t>不可 #3</t>
        </is>
      </c>
      <c r="P2235" t="inlineStr">
        <is>
          <t>有り</t>
        </is>
      </c>
      <c r="R2235" s="4">
        <f>IF(COUNT($M2235:$N2235)=0,"",IF(AND(IF($N2235&lt;&gt;"",$N2235,$M2235)&lt;=0,$O2235&lt;&gt;"可"),"警告",""))</f>
        <v/>
      </c>
      <c r="S2235" s="4">
        <f>IF(COUNT($M2235:$N2235)=0,0,IF(IF($N2235&lt;&gt;"",$N2235,$M2235)&gt;=スコアリング基準!$B$20,スコアリング基準!$C$20,IF(IF($N2235&lt;&gt;"",$N2235,$M2235)&gt;=スコアリング基準!$B$21,スコアリング基準!$C$21,IF(IF($N2235&lt;&gt;"",$N2235,$M2235)&gt;0,スコアリング基準!$C$22,0))))</f>
        <v/>
      </c>
      <c r="T2235" s="4">
        <f>IF($O2235="可",スコアリング基準!$C$23,0)</f>
        <v/>
      </c>
      <c r="U2235" s="4">
        <f>IF(OR(COUNT($K2235:$L2235)&lt;2,$K2235=0),0,IF(ABS($L2235)/$K2235&lt;=スコアリング基準!$B$24,スコアリング基準!$C$24,IF(ABS($L2235)/$K2235&lt;=スコアリング基準!$B$25,スコアリング基準!$C$25,IF(ABS($L2235)/$K2235&lt;=スコアリング基準!$B$26,スコアリング基準!$C$26,0))))</f>
        <v/>
      </c>
      <c r="V2235" s="4">
        <f>IF($P2235="なし",スコアリング基準!$C$27,0)</f>
        <v/>
      </c>
      <c r="W2235" s="4">
        <f>IF($F2235="",0,IF(ISNUMBER($F2235),IF($F2235&lt;=スコアリング基準!$B$28,スコアリング基準!$C$28,スコアリング基準!$C$29),0))</f>
        <v/>
      </c>
      <c r="X2235" s="4">
        <f>IFERROR(VLOOKUP($B2235,スコアリング基準!$A$36:$B$46,2,FALSE),0)</f>
        <v/>
      </c>
      <c r="Y2235" s="4">
        <f>SUM($S2235:$X2235)</f>
        <v/>
      </c>
      <c r="Z2235" s="4">
        <f>IF(COUNT($M2235:$N2235)=0,"データ無",IF($Y2235&gt;=スコアリング基準!$B$30,"S",IF($Y2235&gt;=スコアリング基準!$B$31,"A",IF($Y2235&gt;=スコアリング基準!$B$32,"B","C"))))</f>
        <v/>
      </c>
      <c r="AA2235">
        <f>IFERROR(INDEX(実績DB!$I$3:$I$104,MATCH($B2235&amp;$C2235,実績DB!$J$3:$J$104,0)),"")</f>
        <v/>
      </c>
    </row>
    <row r="2236">
      <c r="A2236" t="n">
        <v>2234</v>
      </c>
      <c r="B2236" t="inlineStr">
        <is>
          <t>東京</t>
        </is>
      </c>
      <c r="C2236" t="inlineStr">
        <is>
          <t>南浜橋変電所</t>
        </is>
      </c>
      <c r="D2236" t="inlineStr">
        <is>
          <t>東京都</t>
        </is>
      </c>
      <c r="G2236" s="3" t="n">
        <v>35.647797</v>
      </c>
      <c r="H2236" s="3" t="n">
        <v>139.755832</v>
      </c>
      <c r="I2236" t="inlineStr">
        <is>
          <t>Google Places(名称一致)</t>
        </is>
      </c>
      <c r="J2236" t="n">
        <v>57</v>
      </c>
      <c r="K2236" t="n">
        <v>59</v>
      </c>
      <c r="L2236" t="n">
        <v>-40</v>
      </c>
      <c r="M2236" t="n">
        <v>19</v>
      </c>
      <c r="N2236" t="n">
        <v>0</v>
      </c>
      <c r="O2236" t="inlineStr">
        <is>
          <t>不可 #3</t>
        </is>
      </c>
      <c r="P2236" t="inlineStr">
        <is>
          <t>有り</t>
        </is>
      </c>
      <c r="R2236" s="4">
        <f>IF(COUNT($M2236:$N2236)=0,"",IF(AND(IF($N2236&lt;&gt;"",$N2236,$M2236)&lt;=0,$O2236&lt;&gt;"可"),"警告",""))</f>
        <v/>
      </c>
      <c r="S2236" s="4">
        <f>IF(COUNT($M2236:$N2236)=0,0,IF(IF($N2236&lt;&gt;"",$N2236,$M2236)&gt;=スコアリング基準!$B$20,スコアリング基準!$C$20,IF(IF($N2236&lt;&gt;"",$N2236,$M2236)&gt;=スコアリング基準!$B$21,スコアリング基準!$C$21,IF(IF($N2236&lt;&gt;"",$N2236,$M2236)&gt;0,スコアリング基準!$C$22,0))))</f>
        <v/>
      </c>
      <c r="T2236" s="4">
        <f>IF($O2236="可",スコアリング基準!$C$23,0)</f>
        <v/>
      </c>
      <c r="U2236" s="4">
        <f>IF(OR(COUNT($K2236:$L2236)&lt;2,$K2236=0),0,IF(ABS($L2236)/$K2236&lt;=スコアリング基準!$B$24,スコアリング基準!$C$24,IF(ABS($L2236)/$K2236&lt;=スコアリング基準!$B$25,スコアリング基準!$C$25,IF(ABS($L2236)/$K2236&lt;=スコアリング基準!$B$26,スコアリング基準!$C$26,0))))</f>
        <v/>
      </c>
      <c r="V2236" s="4">
        <f>IF($P2236="なし",スコアリング基準!$C$27,0)</f>
        <v/>
      </c>
      <c r="W2236" s="4">
        <f>IF($F2236="",0,IF(ISNUMBER($F2236),IF($F2236&lt;=スコアリング基準!$B$28,スコアリング基準!$C$28,スコアリング基準!$C$29),0))</f>
        <v/>
      </c>
      <c r="X2236" s="4">
        <f>IFERROR(VLOOKUP($B2236,スコアリング基準!$A$36:$B$46,2,FALSE),0)</f>
        <v/>
      </c>
      <c r="Y2236" s="4">
        <f>SUM($S2236:$X2236)</f>
        <v/>
      </c>
      <c r="Z2236" s="4">
        <f>IF(COUNT($M2236:$N2236)=0,"データ無",IF($Y2236&gt;=スコアリング基準!$B$30,"S",IF($Y2236&gt;=スコアリング基準!$B$31,"A",IF($Y2236&gt;=スコアリング基準!$B$32,"B","C"))))</f>
        <v/>
      </c>
      <c r="AA2236">
        <f>IFERROR(INDEX(実績DB!$I$3:$I$104,MATCH($B2236&amp;$C2236,実績DB!$J$3:$J$104,0)),"")</f>
        <v/>
      </c>
    </row>
    <row r="2237">
      <c r="A2237" t="n">
        <v>2235</v>
      </c>
      <c r="B2237" t="inlineStr">
        <is>
          <t>東京</t>
        </is>
      </c>
      <c r="C2237" t="inlineStr">
        <is>
          <t>南海橋変電所</t>
        </is>
      </c>
      <c r="D2237" t="inlineStr">
        <is>
          <t>東京都</t>
        </is>
      </c>
      <c r="G2237" s="3" t="n">
        <v>35.576605</v>
      </c>
      <c r="H2237" s="3" t="n">
        <v>139.748239</v>
      </c>
      <c r="I2237" t="inlineStr">
        <is>
          <t>OSM実測(名称一致)</t>
        </is>
      </c>
      <c r="J2237" t="n">
        <v>47</v>
      </c>
      <c r="K2237" t="n">
        <v>49</v>
      </c>
      <c r="L2237" t="n">
        <v>-35</v>
      </c>
      <c r="M2237" t="n">
        <v>14</v>
      </c>
      <c r="N2237" t="n">
        <v>0</v>
      </c>
      <c r="O2237" t="inlineStr">
        <is>
          <t>不可 #3</t>
        </is>
      </c>
      <c r="P2237" t="inlineStr">
        <is>
          <t>有り</t>
        </is>
      </c>
      <c r="R2237" s="4">
        <f>IF(COUNT($M2237:$N2237)=0,"",IF(AND(IF($N2237&lt;&gt;"",$N2237,$M2237)&lt;=0,$O2237&lt;&gt;"可"),"警告",""))</f>
        <v/>
      </c>
      <c r="S2237" s="4">
        <f>IF(COUNT($M2237:$N2237)=0,0,IF(IF($N2237&lt;&gt;"",$N2237,$M2237)&gt;=スコアリング基準!$B$20,スコアリング基準!$C$20,IF(IF($N2237&lt;&gt;"",$N2237,$M2237)&gt;=スコアリング基準!$B$21,スコアリング基準!$C$21,IF(IF($N2237&lt;&gt;"",$N2237,$M2237)&gt;0,スコアリング基準!$C$22,0))))</f>
        <v/>
      </c>
      <c r="T2237" s="4">
        <f>IF($O2237="可",スコアリング基準!$C$23,0)</f>
        <v/>
      </c>
      <c r="U2237" s="4">
        <f>IF(OR(COUNT($K2237:$L2237)&lt;2,$K2237=0),0,IF(ABS($L2237)/$K2237&lt;=スコアリング基準!$B$24,スコアリング基準!$C$24,IF(ABS($L2237)/$K2237&lt;=スコアリング基準!$B$25,スコアリング基準!$C$25,IF(ABS($L2237)/$K2237&lt;=スコアリング基準!$B$26,スコアリング基準!$C$26,0))))</f>
        <v/>
      </c>
      <c r="V2237" s="4">
        <f>IF($P2237="なし",スコアリング基準!$C$27,0)</f>
        <v/>
      </c>
      <c r="W2237" s="4">
        <f>IF($F2237="",0,IF(ISNUMBER($F2237),IF($F2237&lt;=スコアリング基準!$B$28,スコアリング基準!$C$28,スコアリング基準!$C$29),0))</f>
        <v/>
      </c>
      <c r="X2237" s="4">
        <f>IFERROR(VLOOKUP($B2237,スコアリング基準!$A$36:$B$46,2,FALSE),0)</f>
        <v/>
      </c>
      <c r="Y2237" s="4">
        <f>SUM($S2237:$X2237)</f>
        <v/>
      </c>
      <c r="Z2237" s="4">
        <f>IF(COUNT($M2237:$N2237)=0,"データ無",IF($Y2237&gt;=スコアリング基準!$B$30,"S",IF($Y2237&gt;=スコアリング基準!$B$31,"A",IF($Y2237&gt;=スコアリング基準!$B$32,"B","C"))))</f>
        <v/>
      </c>
      <c r="AA2237">
        <f>IFERROR(INDEX(実績DB!$I$3:$I$104,MATCH($B2237&amp;$C2237,実績DB!$J$3:$J$104,0)),"")</f>
        <v/>
      </c>
    </row>
    <row r="2238">
      <c r="A2238" t="n">
        <v>2236</v>
      </c>
      <c r="B2238" t="inlineStr">
        <is>
          <t>東京</t>
        </is>
      </c>
      <c r="C2238" t="inlineStr">
        <is>
          <t>南田中変電所</t>
        </is>
      </c>
      <c r="D2238" t="inlineStr">
        <is>
          <t>東京都</t>
        </is>
      </c>
      <c r="G2238" s="3" t="n">
        <v>35.73155</v>
      </c>
      <c r="H2238" s="3" t="n">
        <v>139.61956</v>
      </c>
      <c r="I2238" t="inlineStr">
        <is>
          <t>OSM実測(名称一致)</t>
        </is>
      </c>
      <c r="J2238" t="n">
        <v>57</v>
      </c>
      <c r="K2238" t="n">
        <v>59</v>
      </c>
      <c r="L2238" t="n">
        <v>-40</v>
      </c>
      <c r="M2238" t="n">
        <v>19</v>
      </c>
      <c r="N2238" t="n">
        <v>19</v>
      </c>
      <c r="O2238" t="inlineStr">
        <is>
          <t>不可 #3</t>
        </is>
      </c>
      <c r="P2238" t="inlineStr">
        <is>
          <t>なし</t>
        </is>
      </c>
      <c r="R2238" s="4">
        <f>IF(COUNT($M2238:$N2238)=0,"",IF(AND(IF($N2238&lt;&gt;"",$N2238,$M2238)&lt;=0,$O2238&lt;&gt;"可"),"警告",""))</f>
        <v/>
      </c>
      <c r="S2238" s="4">
        <f>IF(COUNT($M2238:$N2238)=0,0,IF(IF($N2238&lt;&gt;"",$N2238,$M2238)&gt;=スコアリング基準!$B$20,スコアリング基準!$C$20,IF(IF($N2238&lt;&gt;"",$N2238,$M2238)&gt;=スコアリング基準!$B$21,スコアリング基準!$C$21,IF(IF($N2238&lt;&gt;"",$N2238,$M2238)&gt;0,スコアリング基準!$C$22,0))))</f>
        <v/>
      </c>
      <c r="T2238" s="4">
        <f>IF($O2238="可",スコアリング基準!$C$23,0)</f>
        <v/>
      </c>
      <c r="U2238" s="4">
        <f>IF(OR(COUNT($K2238:$L2238)&lt;2,$K2238=0),0,IF(ABS($L2238)/$K2238&lt;=スコアリング基準!$B$24,スコアリング基準!$C$24,IF(ABS($L2238)/$K2238&lt;=スコアリング基準!$B$25,スコアリング基準!$C$25,IF(ABS($L2238)/$K2238&lt;=スコアリング基準!$B$26,スコアリング基準!$C$26,0))))</f>
        <v/>
      </c>
      <c r="V2238" s="4">
        <f>IF($P2238="なし",スコアリング基準!$C$27,0)</f>
        <v/>
      </c>
      <c r="W2238" s="4">
        <f>IF($F2238="",0,IF(ISNUMBER($F2238),IF($F2238&lt;=スコアリング基準!$B$28,スコアリング基準!$C$28,スコアリング基準!$C$29),0))</f>
        <v/>
      </c>
      <c r="X2238" s="4">
        <f>IFERROR(VLOOKUP($B2238,スコアリング基準!$A$36:$B$46,2,FALSE),0)</f>
        <v/>
      </c>
      <c r="Y2238" s="4">
        <f>SUM($S2238:$X2238)</f>
        <v/>
      </c>
      <c r="Z2238" s="4">
        <f>IF(COUNT($M2238:$N2238)=0,"データ無",IF($Y2238&gt;=スコアリング基準!$B$30,"S",IF($Y2238&gt;=スコアリング基準!$B$31,"A",IF($Y2238&gt;=スコアリング基準!$B$32,"B","C"))))</f>
        <v/>
      </c>
      <c r="AA2238">
        <f>IFERROR(INDEX(実績DB!$I$3:$I$104,MATCH($B2238&amp;$C2238,実績DB!$J$3:$J$104,0)),"")</f>
        <v/>
      </c>
    </row>
    <row r="2239">
      <c r="A2239" t="n">
        <v>2237</v>
      </c>
      <c r="B2239" t="inlineStr">
        <is>
          <t>東京</t>
        </is>
      </c>
      <c r="C2239" t="inlineStr">
        <is>
          <t>南町変電所</t>
        </is>
      </c>
      <c r="D2239" t="inlineStr">
        <is>
          <t>埼玉県</t>
        </is>
      </c>
      <c r="G2239" s="3" t="n">
        <v>35.802436</v>
      </c>
      <c r="H2239" s="3" t="n">
        <v>139.704624</v>
      </c>
      <c r="I2239" t="inlineStr">
        <is>
          <t>Google Places(名称一致)</t>
        </is>
      </c>
      <c r="J2239" t="n">
        <v>38</v>
      </c>
      <c r="K2239" t="n">
        <v>39</v>
      </c>
      <c r="L2239" t="n">
        <v>-20</v>
      </c>
      <c r="M2239" t="n">
        <v>19</v>
      </c>
      <c r="N2239" t="n">
        <v>0</v>
      </c>
      <c r="O2239" t="inlineStr">
        <is>
          <t>不可 #3</t>
        </is>
      </c>
      <c r="P2239" t="inlineStr">
        <is>
          <t>有り</t>
        </is>
      </c>
      <c r="R2239" s="4">
        <f>IF(COUNT($M2239:$N2239)=0,"",IF(AND(IF($N2239&lt;&gt;"",$N2239,$M2239)&lt;=0,$O2239&lt;&gt;"可"),"警告",""))</f>
        <v/>
      </c>
      <c r="S2239" s="4">
        <f>IF(COUNT($M2239:$N2239)=0,0,IF(IF($N2239&lt;&gt;"",$N2239,$M2239)&gt;=スコアリング基準!$B$20,スコアリング基準!$C$20,IF(IF($N2239&lt;&gt;"",$N2239,$M2239)&gt;=スコアリング基準!$B$21,スコアリング基準!$C$21,IF(IF($N2239&lt;&gt;"",$N2239,$M2239)&gt;0,スコアリング基準!$C$22,0))))</f>
        <v/>
      </c>
      <c r="T2239" s="4">
        <f>IF($O2239="可",スコアリング基準!$C$23,0)</f>
        <v/>
      </c>
      <c r="U2239" s="4">
        <f>IF(OR(COUNT($K2239:$L2239)&lt;2,$K2239=0),0,IF(ABS($L2239)/$K2239&lt;=スコアリング基準!$B$24,スコアリング基準!$C$24,IF(ABS($L2239)/$K2239&lt;=スコアリング基準!$B$25,スコアリング基準!$C$25,IF(ABS($L2239)/$K2239&lt;=スコアリング基準!$B$26,スコアリング基準!$C$26,0))))</f>
        <v/>
      </c>
      <c r="V2239" s="4">
        <f>IF($P2239="なし",スコアリング基準!$C$27,0)</f>
        <v/>
      </c>
      <c r="W2239" s="4">
        <f>IF($F2239="",0,IF(ISNUMBER($F2239),IF($F2239&lt;=スコアリング基準!$B$28,スコアリング基準!$C$28,スコアリング基準!$C$29),0))</f>
        <v/>
      </c>
      <c r="X2239" s="4">
        <f>IFERROR(VLOOKUP($B2239,スコアリング基準!$A$36:$B$46,2,FALSE),0)</f>
        <v/>
      </c>
      <c r="Y2239" s="4">
        <f>SUM($S2239:$X2239)</f>
        <v/>
      </c>
      <c r="Z2239" s="4">
        <f>IF(COUNT($M2239:$N2239)=0,"データ無",IF($Y2239&gt;=スコアリング基準!$B$30,"S",IF($Y2239&gt;=スコアリング基準!$B$31,"A",IF($Y2239&gt;=スコアリング基準!$B$32,"B","C"))))</f>
        <v/>
      </c>
      <c r="AA2239">
        <f>IFERROR(INDEX(実績DB!$I$3:$I$104,MATCH($B2239&amp;$C2239,実績DB!$J$3:$J$104,0)),"")</f>
        <v/>
      </c>
    </row>
    <row r="2240">
      <c r="A2240" t="n">
        <v>2238</v>
      </c>
      <c r="B2240" t="inlineStr">
        <is>
          <t>東京</t>
        </is>
      </c>
      <c r="C2240" t="inlineStr">
        <is>
          <t>南砂町変電所</t>
        </is>
      </c>
      <c r="D2240" t="inlineStr">
        <is>
          <t>東京都</t>
        </is>
      </c>
      <c r="G2240" s="3" t="n">
        <v>35.675717</v>
      </c>
      <c r="H2240" s="3" t="n">
        <v>139.835406</v>
      </c>
      <c r="I2240" t="inlineStr">
        <is>
          <t>OSM実測(名称一致)</t>
        </is>
      </c>
      <c r="J2240" t="n">
        <v>57</v>
      </c>
      <c r="K2240" t="n">
        <v>59</v>
      </c>
      <c r="L2240" t="n">
        <v>-40</v>
      </c>
      <c r="M2240" t="n">
        <v>19</v>
      </c>
      <c r="N2240" t="n">
        <v>0</v>
      </c>
      <c r="O2240" t="inlineStr">
        <is>
          <t>不可 #3</t>
        </is>
      </c>
      <c r="P2240" t="inlineStr">
        <is>
          <t>有り</t>
        </is>
      </c>
      <c r="R2240" s="4">
        <f>IF(COUNT($M2240:$N2240)=0,"",IF(AND(IF($N2240&lt;&gt;"",$N2240,$M2240)&lt;=0,$O2240&lt;&gt;"可"),"警告",""))</f>
        <v/>
      </c>
      <c r="S2240" s="4">
        <f>IF(COUNT($M2240:$N2240)=0,0,IF(IF($N2240&lt;&gt;"",$N2240,$M2240)&gt;=スコアリング基準!$B$20,スコアリング基準!$C$20,IF(IF($N2240&lt;&gt;"",$N2240,$M2240)&gt;=スコアリング基準!$B$21,スコアリング基準!$C$21,IF(IF($N2240&lt;&gt;"",$N2240,$M2240)&gt;0,スコアリング基準!$C$22,0))))</f>
        <v/>
      </c>
      <c r="T2240" s="4">
        <f>IF($O2240="可",スコアリング基準!$C$23,0)</f>
        <v/>
      </c>
      <c r="U2240" s="4">
        <f>IF(OR(COUNT($K2240:$L2240)&lt;2,$K2240=0),0,IF(ABS($L2240)/$K2240&lt;=スコアリング基準!$B$24,スコアリング基準!$C$24,IF(ABS($L2240)/$K2240&lt;=スコアリング基準!$B$25,スコアリング基準!$C$25,IF(ABS($L2240)/$K2240&lt;=スコアリング基準!$B$26,スコアリング基準!$C$26,0))))</f>
        <v/>
      </c>
      <c r="V2240" s="4">
        <f>IF($P2240="なし",スコアリング基準!$C$27,0)</f>
        <v/>
      </c>
      <c r="W2240" s="4">
        <f>IF($F2240="",0,IF(ISNUMBER($F2240),IF($F2240&lt;=スコアリング基準!$B$28,スコアリング基準!$C$28,スコアリング基準!$C$29),0))</f>
        <v/>
      </c>
      <c r="X2240" s="4">
        <f>IFERROR(VLOOKUP($B2240,スコアリング基準!$A$36:$B$46,2,FALSE),0)</f>
        <v/>
      </c>
      <c r="Y2240" s="4">
        <f>SUM($S2240:$X2240)</f>
        <v/>
      </c>
      <c r="Z2240" s="4">
        <f>IF(COUNT($M2240:$N2240)=0,"データ無",IF($Y2240&gt;=スコアリング基準!$B$30,"S",IF($Y2240&gt;=スコアリング基準!$B$31,"A",IF($Y2240&gt;=スコアリング基準!$B$32,"B","C"))))</f>
        <v/>
      </c>
      <c r="AA2240">
        <f>IFERROR(INDEX(実績DB!$I$3:$I$104,MATCH($B2240&amp;$C2240,実績DB!$J$3:$J$104,0)),"")</f>
        <v/>
      </c>
    </row>
    <row r="2241">
      <c r="A2241" t="n">
        <v>2239</v>
      </c>
      <c r="B2241" t="inlineStr">
        <is>
          <t>東京</t>
        </is>
      </c>
      <c r="C2241" t="inlineStr">
        <is>
          <t>南篠崎変電所</t>
        </is>
      </c>
      <c r="D2241" t="inlineStr">
        <is>
          <t>埼玉県</t>
        </is>
      </c>
      <c r="G2241" s="3" t="n">
        <v>36.121014</v>
      </c>
      <c r="H2241" s="3" t="n">
        <v>139.62448</v>
      </c>
      <c r="I2241" t="inlineStr">
        <is>
          <t>Google Places(名称一致)</t>
        </is>
      </c>
      <c r="J2241" t="n">
        <v>38</v>
      </c>
      <c r="K2241" t="n">
        <v>39</v>
      </c>
      <c r="L2241" t="n">
        <v>-22</v>
      </c>
      <c r="M2241" t="n">
        <v>17</v>
      </c>
      <c r="N2241" t="n">
        <v>0</v>
      </c>
      <c r="O2241" t="inlineStr">
        <is>
          <t>不可 #3</t>
        </is>
      </c>
      <c r="P2241" t="inlineStr">
        <is>
          <t>有り</t>
        </is>
      </c>
      <c r="R2241" s="4">
        <f>IF(COUNT($M2241:$N2241)=0,"",IF(AND(IF($N2241&lt;&gt;"",$N2241,$M2241)&lt;=0,$O2241&lt;&gt;"可"),"警告",""))</f>
        <v/>
      </c>
      <c r="S2241" s="4">
        <f>IF(COUNT($M2241:$N2241)=0,0,IF(IF($N2241&lt;&gt;"",$N2241,$M2241)&gt;=スコアリング基準!$B$20,スコアリング基準!$C$20,IF(IF($N2241&lt;&gt;"",$N2241,$M2241)&gt;=スコアリング基準!$B$21,スコアリング基準!$C$21,IF(IF($N2241&lt;&gt;"",$N2241,$M2241)&gt;0,スコアリング基準!$C$22,0))))</f>
        <v/>
      </c>
      <c r="T2241" s="4">
        <f>IF($O2241="可",スコアリング基準!$C$23,0)</f>
        <v/>
      </c>
      <c r="U2241" s="4">
        <f>IF(OR(COUNT($K2241:$L2241)&lt;2,$K2241=0),0,IF(ABS($L2241)/$K2241&lt;=スコアリング基準!$B$24,スコアリング基準!$C$24,IF(ABS($L2241)/$K2241&lt;=スコアリング基準!$B$25,スコアリング基準!$C$25,IF(ABS($L2241)/$K2241&lt;=スコアリング基準!$B$26,スコアリング基準!$C$26,0))))</f>
        <v/>
      </c>
      <c r="V2241" s="4">
        <f>IF($P2241="なし",スコアリング基準!$C$27,0)</f>
        <v/>
      </c>
      <c r="W2241" s="4">
        <f>IF($F2241="",0,IF(ISNUMBER($F2241),IF($F2241&lt;=スコアリング基準!$B$28,スコアリング基準!$C$28,スコアリング基準!$C$29),0))</f>
        <v/>
      </c>
      <c r="X2241" s="4">
        <f>IFERROR(VLOOKUP($B2241,スコアリング基準!$A$36:$B$46,2,FALSE),0)</f>
        <v/>
      </c>
      <c r="Y2241" s="4">
        <f>SUM($S2241:$X2241)</f>
        <v/>
      </c>
      <c r="Z2241" s="4">
        <f>IF(COUNT($M2241:$N2241)=0,"データ無",IF($Y2241&gt;=スコアリング基準!$B$30,"S",IF($Y2241&gt;=スコアリング基準!$B$31,"A",IF($Y2241&gt;=スコアリング基準!$B$32,"B","C"))))</f>
        <v/>
      </c>
      <c r="AA2241">
        <f>IFERROR(INDEX(実績DB!$I$3:$I$104,MATCH($B2241&amp;$C2241,実績DB!$J$3:$J$104,0)),"")</f>
        <v/>
      </c>
    </row>
    <row r="2242">
      <c r="A2242" t="n">
        <v>2240</v>
      </c>
      <c r="B2242" t="inlineStr">
        <is>
          <t>東京</t>
        </is>
      </c>
      <c r="C2242" t="inlineStr">
        <is>
          <t>南荏原変電所</t>
        </is>
      </c>
      <c r="D2242" t="inlineStr">
        <is>
          <t>東京都</t>
        </is>
      </c>
      <c r="G2242" s="3" t="n"/>
      <c r="H2242" s="3" t="n"/>
      <c r="I2242" t="inlineStr">
        <is>
          <t>未取得</t>
        </is>
      </c>
      <c r="J2242" t="n">
        <v>57</v>
      </c>
      <c r="K2242" t="n">
        <v>59</v>
      </c>
      <c r="L2242" t="n">
        <v>-40</v>
      </c>
      <c r="M2242" t="n">
        <v>19</v>
      </c>
      <c r="N2242" t="n">
        <v>0</v>
      </c>
      <c r="O2242" t="inlineStr">
        <is>
          <t>不可 #3</t>
        </is>
      </c>
      <c r="P2242" t="inlineStr">
        <is>
          <t>有り</t>
        </is>
      </c>
      <c r="R2242" s="4">
        <f>IF(COUNT($M2242:$N2242)=0,"",IF(AND(IF($N2242&lt;&gt;"",$N2242,$M2242)&lt;=0,$O2242&lt;&gt;"可"),"警告",""))</f>
        <v/>
      </c>
      <c r="S2242" s="4">
        <f>IF(COUNT($M2242:$N2242)=0,0,IF(IF($N2242&lt;&gt;"",$N2242,$M2242)&gt;=スコアリング基準!$B$20,スコアリング基準!$C$20,IF(IF($N2242&lt;&gt;"",$N2242,$M2242)&gt;=スコアリング基準!$B$21,スコアリング基準!$C$21,IF(IF($N2242&lt;&gt;"",$N2242,$M2242)&gt;0,スコアリング基準!$C$22,0))))</f>
        <v/>
      </c>
      <c r="T2242" s="4">
        <f>IF($O2242="可",スコアリング基準!$C$23,0)</f>
        <v/>
      </c>
      <c r="U2242" s="4">
        <f>IF(OR(COUNT($K2242:$L2242)&lt;2,$K2242=0),0,IF(ABS($L2242)/$K2242&lt;=スコアリング基準!$B$24,スコアリング基準!$C$24,IF(ABS($L2242)/$K2242&lt;=スコアリング基準!$B$25,スコアリング基準!$C$25,IF(ABS($L2242)/$K2242&lt;=スコアリング基準!$B$26,スコアリング基準!$C$26,0))))</f>
        <v/>
      </c>
      <c r="V2242" s="4">
        <f>IF($P2242="なし",スコアリング基準!$C$27,0)</f>
        <v/>
      </c>
      <c r="W2242" s="4">
        <f>IF($F2242="",0,IF(ISNUMBER($F2242),IF($F2242&lt;=スコアリング基準!$B$28,スコアリング基準!$C$28,スコアリング基準!$C$29),0))</f>
        <v/>
      </c>
      <c r="X2242" s="4">
        <f>IFERROR(VLOOKUP($B2242,スコアリング基準!$A$36:$B$46,2,FALSE),0)</f>
        <v/>
      </c>
      <c r="Y2242" s="4">
        <f>SUM($S2242:$X2242)</f>
        <v/>
      </c>
      <c r="Z2242" s="4">
        <f>IF(COUNT($M2242:$N2242)=0,"データ無",IF($Y2242&gt;=スコアリング基準!$B$30,"S",IF($Y2242&gt;=スコアリング基準!$B$31,"A",IF($Y2242&gt;=スコアリング基準!$B$32,"B","C"))))</f>
        <v/>
      </c>
      <c r="AA2242">
        <f>IFERROR(INDEX(実績DB!$I$3:$I$104,MATCH($B2242&amp;$C2242,実績DB!$J$3:$J$104,0)),"")</f>
        <v/>
      </c>
    </row>
    <row r="2243">
      <c r="A2243" t="n">
        <v>2241</v>
      </c>
      <c r="B2243" t="inlineStr">
        <is>
          <t>東京</t>
        </is>
      </c>
      <c r="C2243" t="inlineStr">
        <is>
          <t>南辻変電所</t>
        </is>
      </c>
      <c r="D2243" t="inlineStr">
        <is>
          <t>埼玉県</t>
        </is>
      </c>
      <c r="G2243" s="3" t="n">
        <v>35.962153</v>
      </c>
      <c r="H2243" s="3" t="n">
        <v>139.700793</v>
      </c>
      <c r="I2243" t="inlineStr">
        <is>
          <t>Google Places(名称一致)</t>
        </is>
      </c>
      <c r="J2243" t="n">
        <v>38</v>
      </c>
      <c r="K2243" t="n">
        <v>39</v>
      </c>
      <c r="L2243" t="n">
        <v>-20</v>
      </c>
      <c r="M2243" t="n">
        <v>19</v>
      </c>
      <c r="N2243" t="n">
        <v>0</v>
      </c>
      <c r="O2243" t="inlineStr">
        <is>
          <t>不可 #3</t>
        </is>
      </c>
      <c r="P2243" t="inlineStr">
        <is>
          <t>有り</t>
        </is>
      </c>
      <c r="R2243" s="4">
        <f>IF(COUNT($M2243:$N2243)=0,"",IF(AND(IF($N2243&lt;&gt;"",$N2243,$M2243)&lt;=0,$O2243&lt;&gt;"可"),"警告",""))</f>
        <v/>
      </c>
      <c r="S2243" s="4">
        <f>IF(COUNT($M2243:$N2243)=0,0,IF(IF($N2243&lt;&gt;"",$N2243,$M2243)&gt;=スコアリング基準!$B$20,スコアリング基準!$C$20,IF(IF($N2243&lt;&gt;"",$N2243,$M2243)&gt;=スコアリング基準!$B$21,スコアリング基準!$C$21,IF(IF($N2243&lt;&gt;"",$N2243,$M2243)&gt;0,スコアリング基準!$C$22,0))))</f>
        <v/>
      </c>
      <c r="T2243" s="4">
        <f>IF($O2243="可",スコアリング基準!$C$23,0)</f>
        <v/>
      </c>
      <c r="U2243" s="4">
        <f>IF(OR(COUNT($K2243:$L2243)&lt;2,$K2243=0),0,IF(ABS($L2243)/$K2243&lt;=スコアリング基準!$B$24,スコアリング基準!$C$24,IF(ABS($L2243)/$K2243&lt;=スコアリング基準!$B$25,スコアリング基準!$C$25,IF(ABS($L2243)/$K2243&lt;=スコアリング基準!$B$26,スコアリング基準!$C$26,0))))</f>
        <v/>
      </c>
      <c r="V2243" s="4">
        <f>IF($P2243="なし",スコアリング基準!$C$27,0)</f>
        <v/>
      </c>
      <c r="W2243" s="4">
        <f>IF($F2243="",0,IF(ISNUMBER($F2243),IF($F2243&lt;=スコアリング基準!$B$28,スコアリング基準!$C$28,スコアリング基準!$C$29),0))</f>
        <v/>
      </c>
      <c r="X2243" s="4">
        <f>IFERROR(VLOOKUP($B2243,スコアリング基準!$A$36:$B$46,2,FALSE),0)</f>
        <v/>
      </c>
      <c r="Y2243" s="4">
        <f>SUM($S2243:$X2243)</f>
        <v/>
      </c>
      <c r="Z2243" s="4">
        <f>IF(COUNT($M2243:$N2243)=0,"データ無",IF($Y2243&gt;=スコアリング基準!$B$30,"S",IF($Y2243&gt;=スコアリング基準!$B$31,"A",IF($Y2243&gt;=スコアリング基準!$B$32,"B","C"))))</f>
        <v/>
      </c>
      <c r="AA2243">
        <f>IFERROR(INDEX(実績DB!$I$3:$I$104,MATCH($B2243&amp;$C2243,実績DB!$J$3:$J$104,0)),"")</f>
        <v/>
      </c>
    </row>
    <row r="2244">
      <c r="A2244" t="n">
        <v>2242</v>
      </c>
      <c r="B2244" t="inlineStr">
        <is>
          <t>東京</t>
        </is>
      </c>
      <c r="C2244" t="inlineStr">
        <is>
          <t>南郷変電所</t>
        </is>
      </c>
      <c r="D2244" t="inlineStr">
        <is>
          <t>東京都</t>
        </is>
      </c>
      <c r="G2244" s="3" t="n">
        <v>35.54745</v>
      </c>
      <c r="H2244" s="3" t="n">
        <v>139.722492</v>
      </c>
      <c r="I2244" t="inlineStr">
        <is>
          <t>OSM実測(名称一致)</t>
        </is>
      </c>
      <c r="J2244" t="n">
        <v>57</v>
      </c>
      <c r="K2244" t="n">
        <v>59</v>
      </c>
      <c r="L2244" t="n">
        <v>-40</v>
      </c>
      <c r="M2244" t="n">
        <v>19</v>
      </c>
      <c r="N2244" t="n">
        <v>0</v>
      </c>
      <c r="O2244" t="inlineStr">
        <is>
          <t>不可 #3</t>
        </is>
      </c>
      <c r="P2244" t="inlineStr">
        <is>
          <t>有り</t>
        </is>
      </c>
      <c r="R2244" s="4">
        <f>IF(COUNT($M2244:$N2244)=0,"",IF(AND(IF($N2244&lt;&gt;"",$N2244,$M2244)&lt;=0,$O2244&lt;&gt;"可"),"警告",""))</f>
        <v/>
      </c>
      <c r="S2244" s="4">
        <f>IF(COUNT($M2244:$N2244)=0,0,IF(IF($N2244&lt;&gt;"",$N2244,$M2244)&gt;=スコアリング基準!$B$20,スコアリング基準!$C$20,IF(IF($N2244&lt;&gt;"",$N2244,$M2244)&gt;=スコアリング基準!$B$21,スコアリング基準!$C$21,IF(IF($N2244&lt;&gt;"",$N2244,$M2244)&gt;0,スコアリング基準!$C$22,0))))</f>
        <v/>
      </c>
      <c r="T2244" s="4">
        <f>IF($O2244="可",スコアリング基準!$C$23,0)</f>
        <v/>
      </c>
      <c r="U2244" s="4">
        <f>IF(OR(COUNT($K2244:$L2244)&lt;2,$K2244=0),0,IF(ABS($L2244)/$K2244&lt;=スコアリング基準!$B$24,スコアリング基準!$C$24,IF(ABS($L2244)/$K2244&lt;=スコアリング基準!$B$25,スコアリング基準!$C$25,IF(ABS($L2244)/$K2244&lt;=スコアリング基準!$B$26,スコアリング基準!$C$26,0))))</f>
        <v/>
      </c>
      <c r="V2244" s="4">
        <f>IF($P2244="なし",スコアリング基準!$C$27,0)</f>
        <v/>
      </c>
      <c r="W2244" s="4">
        <f>IF($F2244="",0,IF(ISNUMBER($F2244),IF($F2244&lt;=スコアリング基準!$B$28,スコアリング基準!$C$28,スコアリング基準!$C$29),0))</f>
        <v/>
      </c>
      <c r="X2244" s="4">
        <f>IFERROR(VLOOKUP($B2244,スコアリング基準!$A$36:$B$46,2,FALSE),0)</f>
        <v/>
      </c>
      <c r="Y2244" s="4">
        <f>SUM($S2244:$X2244)</f>
        <v/>
      </c>
      <c r="Z2244" s="4">
        <f>IF(COUNT($M2244:$N2244)=0,"データ無",IF($Y2244&gt;=スコアリング基準!$B$30,"S",IF($Y2244&gt;=スコアリング基準!$B$31,"A",IF($Y2244&gt;=スコアリング基準!$B$32,"B","C"))))</f>
        <v/>
      </c>
      <c r="AA2244">
        <f>IFERROR(INDEX(実績DB!$I$3:$I$104,MATCH($B2244&amp;$C2244,実績DB!$J$3:$J$104,0)),"")</f>
        <v/>
      </c>
    </row>
    <row r="2245">
      <c r="A2245" t="n">
        <v>2243</v>
      </c>
      <c r="B2245" t="inlineStr">
        <is>
          <t>東京</t>
        </is>
      </c>
      <c r="C2245" t="inlineStr">
        <is>
          <t>南青山変電所</t>
        </is>
      </c>
      <c r="D2245" t="inlineStr">
        <is>
          <t>東京都</t>
        </is>
      </c>
      <c r="G2245" s="3" t="n"/>
      <c r="H2245" s="3" t="n"/>
      <c r="I2245" t="inlineStr">
        <is>
          <t>未取得</t>
        </is>
      </c>
      <c r="J2245" t="n">
        <v>57</v>
      </c>
      <c r="K2245" t="n">
        <v>59</v>
      </c>
      <c r="L2245" t="n">
        <v>-40</v>
      </c>
      <c r="M2245" t="n">
        <v>19</v>
      </c>
      <c r="N2245" t="n">
        <v>0</v>
      </c>
      <c r="O2245" t="inlineStr">
        <is>
          <t>不可 #3</t>
        </is>
      </c>
      <c r="P2245" t="inlineStr">
        <is>
          <t>有り</t>
        </is>
      </c>
      <c r="R2245" s="4">
        <f>IF(COUNT($M2245:$N2245)=0,"",IF(AND(IF($N2245&lt;&gt;"",$N2245,$M2245)&lt;=0,$O2245&lt;&gt;"可"),"警告",""))</f>
        <v/>
      </c>
      <c r="S2245" s="4">
        <f>IF(COUNT($M2245:$N2245)=0,0,IF(IF($N2245&lt;&gt;"",$N2245,$M2245)&gt;=スコアリング基準!$B$20,スコアリング基準!$C$20,IF(IF($N2245&lt;&gt;"",$N2245,$M2245)&gt;=スコアリング基準!$B$21,スコアリング基準!$C$21,IF(IF($N2245&lt;&gt;"",$N2245,$M2245)&gt;0,スコアリング基準!$C$22,0))))</f>
        <v/>
      </c>
      <c r="T2245" s="4">
        <f>IF($O2245="可",スコアリング基準!$C$23,0)</f>
        <v/>
      </c>
      <c r="U2245" s="4">
        <f>IF(OR(COUNT($K2245:$L2245)&lt;2,$K2245=0),0,IF(ABS($L2245)/$K2245&lt;=スコアリング基準!$B$24,スコアリング基準!$C$24,IF(ABS($L2245)/$K2245&lt;=スコアリング基準!$B$25,スコアリング基準!$C$25,IF(ABS($L2245)/$K2245&lt;=スコアリング基準!$B$26,スコアリング基準!$C$26,0))))</f>
        <v/>
      </c>
      <c r="V2245" s="4">
        <f>IF($P2245="なし",スコアリング基準!$C$27,0)</f>
        <v/>
      </c>
      <c r="W2245" s="4">
        <f>IF($F2245="",0,IF(ISNUMBER($F2245),IF($F2245&lt;=スコアリング基準!$B$28,スコアリング基準!$C$28,スコアリング基準!$C$29),0))</f>
        <v/>
      </c>
      <c r="X2245" s="4">
        <f>IFERROR(VLOOKUP($B2245,スコアリング基準!$A$36:$B$46,2,FALSE),0)</f>
        <v/>
      </c>
      <c r="Y2245" s="4">
        <f>SUM($S2245:$X2245)</f>
        <v/>
      </c>
      <c r="Z2245" s="4">
        <f>IF(COUNT($M2245:$N2245)=0,"データ無",IF($Y2245&gt;=スコアリング基準!$B$30,"S",IF($Y2245&gt;=スコアリング基準!$B$31,"A",IF($Y2245&gt;=スコアリング基準!$B$32,"B","C"))))</f>
        <v/>
      </c>
      <c r="AA2245">
        <f>IFERROR(INDEX(実績DB!$I$3:$I$104,MATCH($B2245&amp;$C2245,実績DB!$J$3:$J$104,0)),"")</f>
        <v/>
      </c>
    </row>
    <row r="2246">
      <c r="A2246" t="n">
        <v>2244</v>
      </c>
      <c r="B2246" t="inlineStr">
        <is>
          <t>東京</t>
        </is>
      </c>
      <c r="C2246" t="inlineStr">
        <is>
          <t>南鞘町変電所</t>
        </is>
      </c>
      <c r="D2246" t="inlineStr">
        <is>
          <t>東京都</t>
        </is>
      </c>
      <c r="G2246" s="3" t="n"/>
      <c r="H2246" s="3" t="n"/>
      <c r="I2246" t="inlineStr">
        <is>
          <t>未取得</t>
        </is>
      </c>
      <c r="J2246" t="n">
        <v>57</v>
      </c>
      <c r="K2246" t="n">
        <v>59</v>
      </c>
      <c r="L2246" t="n">
        <v>-39</v>
      </c>
      <c r="M2246" t="n">
        <v>20</v>
      </c>
      <c r="N2246" t="n">
        <v>0</v>
      </c>
      <c r="O2246" t="inlineStr">
        <is>
          <t>不可 #3</t>
        </is>
      </c>
      <c r="P2246" t="inlineStr">
        <is>
          <t>有り</t>
        </is>
      </c>
      <c r="R2246" s="4">
        <f>IF(COUNT($M2246:$N2246)=0,"",IF(AND(IF($N2246&lt;&gt;"",$N2246,$M2246)&lt;=0,$O2246&lt;&gt;"可"),"警告",""))</f>
        <v/>
      </c>
      <c r="S2246" s="4">
        <f>IF(COUNT($M2246:$N2246)=0,0,IF(IF($N2246&lt;&gt;"",$N2246,$M2246)&gt;=スコアリング基準!$B$20,スコアリング基準!$C$20,IF(IF($N2246&lt;&gt;"",$N2246,$M2246)&gt;=スコアリング基準!$B$21,スコアリング基準!$C$21,IF(IF($N2246&lt;&gt;"",$N2246,$M2246)&gt;0,スコアリング基準!$C$22,0))))</f>
        <v/>
      </c>
      <c r="T2246" s="4">
        <f>IF($O2246="可",スコアリング基準!$C$23,0)</f>
        <v/>
      </c>
      <c r="U2246" s="4">
        <f>IF(OR(COUNT($K2246:$L2246)&lt;2,$K2246=0),0,IF(ABS($L2246)/$K2246&lt;=スコアリング基準!$B$24,スコアリング基準!$C$24,IF(ABS($L2246)/$K2246&lt;=スコアリング基準!$B$25,スコアリング基準!$C$25,IF(ABS($L2246)/$K2246&lt;=スコアリング基準!$B$26,スコアリング基準!$C$26,0))))</f>
        <v/>
      </c>
      <c r="V2246" s="4">
        <f>IF($P2246="なし",スコアリング基準!$C$27,0)</f>
        <v/>
      </c>
      <c r="W2246" s="4">
        <f>IF($F2246="",0,IF(ISNUMBER($F2246),IF($F2246&lt;=スコアリング基準!$B$28,スコアリング基準!$C$28,スコアリング基準!$C$29),0))</f>
        <v/>
      </c>
      <c r="X2246" s="4">
        <f>IFERROR(VLOOKUP($B2246,スコアリング基準!$A$36:$B$46,2,FALSE),0)</f>
        <v/>
      </c>
      <c r="Y2246" s="4">
        <f>SUM($S2246:$X2246)</f>
        <v/>
      </c>
      <c r="Z2246" s="4">
        <f>IF(COUNT($M2246:$N2246)=0,"データ無",IF($Y2246&gt;=スコアリング基準!$B$30,"S",IF($Y2246&gt;=スコアリング基準!$B$31,"A",IF($Y2246&gt;=スコアリング基準!$B$32,"B","C"))))</f>
        <v/>
      </c>
      <c r="AA2246">
        <f>IFERROR(INDEX(実績DB!$I$3:$I$104,MATCH($B2246&amp;$C2246,実績DB!$J$3:$J$104,0)),"")</f>
        <v/>
      </c>
    </row>
    <row r="2247">
      <c r="A2247" t="n">
        <v>2245</v>
      </c>
      <c r="B2247" t="inlineStr">
        <is>
          <t>東京</t>
        </is>
      </c>
      <c r="C2247" t="inlineStr">
        <is>
          <t>南馬込変電所</t>
        </is>
      </c>
      <c r="D2247" t="inlineStr">
        <is>
          <t>東京都</t>
        </is>
      </c>
      <c r="G2247" s="3" t="n">
        <v>35.586636</v>
      </c>
      <c r="H2247" s="3" t="n">
        <v>139.708564</v>
      </c>
      <c r="I2247" t="inlineStr">
        <is>
          <t>Google Places(名称一致)</t>
        </is>
      </c>
      <c r="J2247" t="n">
        <v>57</v>
      </c>
      <c r="K2247" t="n">
        <v>59</v>
      </c>
      <c r="L2247" t="n">
        <v>-40</v>
      </c>
      <c r="M2247" t="n">
        <v>19</v>
      </c>
      <c r="N2247" t="n">
        <v>0</v>
      </c>
      <c r="O2247" t="inlineStr">
        <is>
          <t>不可 #3</t>
        </is>
      </c>
      <c r="P2247" t="inlineStr">
        <is>
          <t>有り</t>
        </is>
      </c>
      <c r="R2247" s="4">
        <f>IF(COUNT($M2247:$N2247)=0,"",IF(AND(IF($N2247&lt;&gt;"",$N2247,$M2247)&lt;=0,$O2247&lt;&gt;"可"),"警告",""))</f>
        <v/>
      </c>
      <c r="S2247" s="4">
        <f>IF(COUNT($M2247:$N2247)=0,0,IF(IF($N2247&lt;&gt;"",$N2247,$M2247)&gt;=スコアリング基準!$B$20,スコアリング基準!$C$20,IF(IF($N2247&lt;&gt;"",$N2247,$M2247)&gt;=スコアリング基準!$B$21,スコアリング基準!$C$21,IF(IF($N2247&lt;&gt;"",$N2247,$M2247)&gt;0,スコアリング基準!$C$22,0))))</f>
        <v/>
      </c>
      <c r="T2247" s="4">
        <f>IF($O2247="可",スコアリング基準!$C$23,0)</f>
        <v/>
      </c>
      <c r="U2247" s="4">
        <f>IF(OR(COUNT($K2247:$L2247)&lt;2,$K2247=0),0,IF(ABS($L2247)/$K2247&lt;=スコアリング基準!$B$24,スコアリング基準!$C$24,IF(ABS($L2247)/$K2247&lt;=スコアリング基準!$B$25,スコアリング基準!$C$25,IF(ABS($L2247)/$K2247&lt;=スコアリング基準!$B$26,スコアリング基準!$C$26,0))))</f>
        <v/>
      </c>
      <c r="V2247" s="4">
        <f>IF($P2247="なし",スコアリング基準!$C$27,0)</f>
        <v/>
      </c>
      <c r="W2247" s="4">
        <f>IF($F2247="",0,IF(ISNUMBER($F2247),IF($F2247&lt;=スコアリング基準!$B$28,スコアリング基準!$C$28,スコアリング基準!$C$29),0))</f>
        <v/>
      </c>
      <c r="X2247" s="4">
        <f>IFERROR(VLOOKUP($B2247,スコアリング基準!$A$36:$B$46,2,FALSE),0)</f>
        <v/>
      </c>
      <c r="Y2247" s="4">
        <f>SUM($S2247:$X2247)</f>
        <v/>
      </c>
      <c r="Z2247" s="4">
        <f>IF(COUNT($M2247:$N2247)=0,"データ無",IF($Y2247&gt;=スコアリング基準!$B$30,"S",IF($Y2247&gt;=スコアリング基準!$B$31,"A",IF($Y2247&gt;=スコアリング基準!$B$32,"B","C"))))</f>
        <v/>
      </c>
      <c r="AA2247">
        <f>IFERROR(INDEX(実績DB!$I$3:$I$104,MATCH($B2247&amp;$C2247,実績DB!$J$3:$J$104,0)),"")</f>
        <v/>
      </c>
    </row>
    <row r="2248">
      <c r="A2248" t="n">
        <v>2246</v>
      </c>
      <c r="B2248" t="inlineStr">
        <is>
          <t>東京</t>
        </is>
      </c>
      <c r="C2248" t="inlineStr">
        <is>
          <t>厚原変電所</t>
        </is>
      </c>
      <c r="D2248" t="inlineStr">
        <is>
          <t>静岡県</t>
        </is>
      </c>
      <c r="G2248" s="3" t="n">
        <v>35.183951</v>
      </c>
      <c r="H2248" s="3" t="n">
        <v>138.656546</v>
      </c>
      <c r="I2248" t="inlineStr">
        <is>
          <t>Google Places(名称一致)</t>
        </is>
      </c>
      <c r="J2248" t="n">
        <v>38</v>
      </c>
      <c r="K2248" t="n">
        <v>39</v>
      </c>
      <c r="L2248" t="n">
        <v>-20</v>
      </c>
      <c r="M2248" t="n">
        <v>19</v>
      </c>
      <c r="N2248" t="n">
        <v>19</v>
      </c>
      <c r="O2248" t="inlineStr">
        <is>
          <t>不可 #3</t>
        </is>
      </c>
      <c r="P2248" t="inlineStr">
        <is>
          <t>なし</t>
        </is>
      </c>
      <c r="R2248" s="4">
        <f>IF(COUNT($M2248:$N2248)=0,"",IF(AND(IF($N2248&lt;&gt;"",$N2248,$M2248)&lt;=0,$O2248&lt;&gt;"可"),"警告",""))</f>
        <v/>
      </c>
      <c r="S2248" s="4">
        <f>IF(COUNT($M2248:$N2248)=0,0,IF(IF($N2248&lt;&gt;"",$N2248,$M2248)&gt;=スコアリング基準!$B$20,スコアリング基準!$C$20,IF(IF($N2248&lt;&gt;"",$N2248,$M2248)&gt;=スコアリング基準!$B$21,スコアリング基準!$C$21,IF(IF($N2248&lt;&gt;"",$N2248,$M2248)&gt;0,スコアリング基準!$C$22,0))))</f>
        <v/>
      </c>
      <c r="T2248" s="4">
        <f>IF($O2248="可",スコアリング基準!$C$23,0)</f>
        <v/>
      </c>
      <c r="U2248" s="4">
        <f>IF(OR(COUNT($K2248:$L2248)&lt;2,$K2248=0),0,IF(ABS($L2248)/$K2248&lt;=スコアリング基準!$B$24,スコアリング基準!$C$24,IF(ABS($L2248)/$K2248&lt;=スコアリング基準!$B$25,スコアリング基準!$C$25,IF(ABS($L2248)/$K2248&lt;=スコアリング基準!$B$26,スコアリング基準!$C$26,0))))</f>
        <v/>
      </c>
      <c r="V2248" s="4">
        <f>IF($P2248="なし",スコアリング基準!$C$27,0)</f>
        <v/>
      </c>
      <c r="W2248" s="4">
        <f>IF($F2248="",0,IF(ISNUMBER($F2248),IF($F2248&lt;=スコアリング基準!$B$28,スコアリング基準!$C$28,スコアリング基準!$C$29),0))</f>
        <v/>
      </c>
      <c r="X2248" s="4">
        <f>IFERROR(VLOOKUP($B2248,スコアリング基準!$A$36:$B$46,2,FALSE),0)</f>
        <v/>
      </c>
      <c r="Y2248" s="4">
        <f>SUM($S2248:$X2248)</f>
        <v/>
      </c>
      <c r="Z2248" s="4">
        <f>IF(COUNT($M2248:$N2248)=0,"データ無",IF($Y2248&gt;=スコアリング基準!$B$30,"S",IF($Y2248&gt;=スコアリング基準!$B$31,"A",IF($Y2248&gt;=スコアリング基準!$B$32,"B","C"))))</f>
        <v/>
      </c>
      <c r="AA2248">
        <f>IFERROR(INDEX(実績DB!$I$3:$I$104,MATCH($B2248&amp;$C2248,実績DB!$J$3:$J$104,0)),"")</f>
        <v/>
      </c>
    </row>
    <row r="2249">
      <c r="A2249" t="n">
        <v>2247</v>
      </c>
      <c r="B2249" t="inlineStr">
        <is>
          <t>東京</t>
        </is>
      </c>
      <c r="C2249" t="inlineStr">
        <is>
          <t>厚木変電所</t>
        </is>
      </c>
      <c r="D2249" t="inlineStr">
        <is>
          <t>神奈川県</t>
        </is>
      </c>
      <c r="G2249" s="3" t="n">
        <v>35.44302</v>
      </c>
      <c r="H2249" s="3" t="n">
        <v>139.37873</v>
      </c>
      <c r="I2249" t="inlineStr">
        <is>
          <t>OSM実測(名称一致)</t>
        </is>
      </c>
      <c r="J2249" t="n">
        <v>28</v>
      </c>
      <c r="K2249" t="n">
        <v>28</v>
      </c>
      <c r="L2249" t="n">
        <v>0</v>
      </c>
      <c r="M2249" t="n">
        <v>28</v>
      </c>
      <c r="N2249" t="n">
        <v>0</v>
      </c>
      <c r="O2249" t="inlineStr">
        <is>
          <t>不可 #3</t>
        </is>
      </c>
      <c r="P2249" t="inlineStr">
        <is>
          <t>有り</t>
        </is>
      </c>
      <c r="R2249" s="4">
        <f>IF(COUNT($M2249:$N2249)=0,"",IF(AND(IF($N2249&lt;&gt;"",$N2249,$M2249)&lt;=0,$O2249&lt;&gt;"可"),"警告",""))</f>
        <v/>
      </c>
      <c r="S2249" s="4">
        <f>IF(COUNT($M2249:$N2249)=0,0,IF(IF($N2249&lt;&gt;"",$N2249,$M2249)&gt;=スコアリング基準!$B$20,スコアリング基準!$C$20,IF(IF($N2249&lt;&gt;"",$N2249,$M2249)&gt;=スコアリング基準!$B$21,スコアリング基準!$C$21,IF(IF($N2249&lt;&gt;"",$N2249,$M2249)&gt;0,スコアリング基準!$C$22,0))))</f>
        <v/>
      </c>
      <c r="T2249" s="4">
        <f>IF($O2249="可",スコアリング基準!$C$23,0)</f>
        <v/>
      </c>
      <c r="U2249" s="4">
        <f>IF(OR(COUNT($K2249:$L2249)&lt;2,$K2249=0),0,IF(ABS($L2249)/$K2249&lt;=スコアリング基準!$B$24,スコアリング基準!$C$24,IF(ABS($L2249)/$K2249&lt;=スコアリング基準!$B$25,スコアリング基準!$C$25,IF(ABS($L2249)/$K2249&lt;=スコアリング基準!$B$26,スコアリング基準!$C$26,0))))</f>
        <v/>
      </c>
      <c r="V2249" s="4">
        <f>IF($P2249="なし",スコアリング基準!$C$27,0)</f>
        <v/>
      </c>
      <c r="W2249" s="4">
        <f>IF($F2249="",0,IF(ISNUMBER($F2249),IF($F2249&lt;=スコアリング基準!$B$28,スコアリング基準!$C$28,スコアリング基準!$C$29),0))</f>
        <v/>
      </c>
      <c r="X2249" s="4">
        <f>IFERROR(VLOOKUP($B2249,スコアリング基準!$A$36:$B$46,2,FALSE),0)</f>
        <v/>
      </c>
      <c r="Y2249" s="4">
        <f>SUM($S2249:$X2249)</f>
        <v/>
      </c>
      <c r="Z2249" s="4">
        <f>IF(COUNT($M2249:$N2249)=0,"データ無",IF($Y2249&gt;=スコアリング基準!$B$30,"S",IF($Y2249&gt;=スコアリング基準!$B$31,"A",IF($Y2249&gt;=スコアリング基準!$B$32,"B","C"))))</f>
        <v/>
      </c>
      <c r="AA2249">
        <f>IFERROR(INDEX(実績DB!$I$3:$I$104,MATCH($B2249&amp;$C2249,実績DB!$J$3:$J$104,0)),"")</f>
        <v/>
      </c>
    </row>
    <row r="2250">
      <c r="A2250" t="n">
        <v>2248</v>
      </c>
      <c r="B2250" t="inlineStr">
        <is>
          <t>東京</t>
        </is>
      </c>
      <c r="C2250" t="inlineStr">
        <is>
          <t>原変電所</t>
        </is>
      </c>
      <c r="D2250" t="inlineStr">
        <is>
          <t>静岡県</t>
        </is>
      </c>
      <c r="G2250" s="3" t="n">
        <v>35.126262</v>
      </c>
      <c r="H2250" s="3" t="n">
        <v>138.8101</v>
      </c>
      <c r="I2250" t="inlineStr">
        <is>
          <t>Google Places(名称一致)</t>
        </is>
      </c>
      <c r="J2250" t="n">
        <v>57</v>
      </c>
      <c r="K2250" t="n">
        <v>59</v>
      </c>
      <c r="L2250" t="n">
        <v>-40</v>
      </c>
      <c r="M2250" t="n">
        <v>19</v>
      </c>
      <c r="N2250" t="n">
        <v>19</v>
      </c>
      <c r="O2250" t="inlineStr">
        <is>
          <t>不可 #3</t>
        </is>
      </c>
      <c r="P2250" t="inlineStr">
        <is>
          <t>なし</t>
        </is>
      </c>
      <c r="R2250" s="4">
        <f>IF(COUNT($M2250:$N2250)=0,"",IF(AND(IF($N2250&lt;&gt;"",$N2250,$M2250)&lt;=0,$O2250&lt;&gt;"可"),"警告",""))</f>
        <v/>
      </c>
      <c r="S2250" s="4">
        <f>IF(COUNT($M2250:$N2250)=0,0,IF(IF($N2250&lt;&gt;"",$N2250,$M2250)&gt;=スコアリング基準!$B$20,スコアリング基準!$C$20,IF(IF($N2250&lt;&gt;"",$N2250,$M2250)&gt;=スコアリング基準!$B$21,スコアリング基準!$C$21,IF(IF($N2250&lt;&gt;"",$N2250,$M2250)&gt;0,スコアリング基準!$C$22,0))))</f>
        <v/>
      </c>
      <c r="T2250" s="4">
        <f>IF($O2250="可",スコアリング基準!$C$23,0)</f>
        <v/>
      </c>
      <c r="U2250" s="4">
        <f>IF(OR(COUNT($K2250:$L2250)&lt;2,$K2250=0),0,IF(ABS($L2250)/$K2250&lt;=スコアリング基準!$B$24,スコアリング基準!$C$24,IF(ABS($L2250)/$K2250&lt;=スコアリング基準!$B$25,スコアリング基準!$C$25,IF(ABS($L2250)/$K2250&lt;=スコアリング基準!$B$26,スコアリング基準!$C$26,0))))</f>
        <v/>
      </c>
      <c r="V2250" s="4">
        <f>IF($P2250="なし",スコアリング基準!$C$27,0)</f>
        <v/>
      </c>
      <c r="W2250" s="4">
        <f>IF($F2250="",0,IF(ISNUMBER($F2250),IF($F2250&lt;=スコアリング基準!$B$28,スコアリング基準!$C$28,スコアリング基準!$C$29),0))</f>
        <v/>
      </c>
      <c r="X2250" s="4">
        <f>IFERROR(VLOOKUP($B2250,スコアリング基準!$A$36:$B$46,2,FALSE),0)</f>
        <v/>
      </c>
      <c r="Y2250" s="4">
        <f>SUM($S2250:$X2250)</f>
        <v/>
      </c>
      <c r="Z2250" s="4">
        <f>IF(COUNT($M2250:$N2250)=0,"データ無",IF($Y2250&gt;=スコアリング基準!$B$30,"S",IF($Y2250&gt;=スコアリング基準!$B$31,"A",IF($Y2250&gt;=スコアリング基準!$B$32,"B","C"))))</f>
        <v/>
      </c>
      <c r="AA2250">
        <f>IFERROR(INDEX(実績DB!$I$3:$I$104,MATCH($B2250&amp;$C2250,実績DB!$J$3:$J$104,0)),"")</f>
        <v/>
      </c>
    </row>
    <row r="2251">
      <c r="A2251" t="n">
        <v>2249</v>
      </c>
      <c r="B2251" t="inlineStr">
        <is>
          <t>東京</t>
        </is>
      </c>
      <c r="C2251" t="inlineStr">
        <is>
          <t>原宿変電所</t>
        </is>
      </c>
      <c r="D2251" t="inlineStr">
        <is>
          <t>東京都</t>
        </is>
      </c>
      <c r="G2251" s="3" t="n">
        <v>35.671917</v>
      </c>
      <c r="H2251" s="3" t="n">
        <v>139.708322</v>
      </c>
      <c r="I2251" t="inlineStr">
        <is>
          <t>Google Places(名称一致)</t>
        </is>
      </c>
      <c r="J2251" t="n">
        <v>57</v>
      </c>
      <c r="K2251" t="n">
        <v>59</v>
      </c>
      <c r="L2251" t="n">
        <v>-40</v>
      </c>
      <c r="M2251" t="n">
        <v>19</v>
      </c>
      <c r="N2251" t="n">
        <v>0</v>
      </c>
      <c r="O2251" t="inlineStr">
        <is>
          <t>不可 #3</t>
        </is>
      </c>
      <c r="P2251" t="inlineStr">
        <is>
          <t>有り</t>
        </is>
      </c>
      <c r="R2251" s="4">
        <f>IF(COUNT($M2251:$N2251)=0,"",IF(AND(IF($N2251&lt;&gt;"",$N2251,$M2251)&lt;=0,$O2251&lt;&gt;"可"),"警告",""))</f>
        <v/>
      </c>
      <c r="S2251" s="4">
        <f>IF(COUNT($M2251:$N2251)=0,0,IF(IF($N2251&lt;&gt;"",$N2251,$M2251)&gt;=スコアリング基準!$B$20,スコアリング基準!$C$20,IF(IF($N2251&lt;&gt;"",$N2251,$M2251)&gt;=スコアリング基準!$B$21,スコアリング基準!$C$21,IF(IF($N2251&lt;&gt;"",$N2251,$M2251)&gt;0,スコアリング基準!$C$22,0))))</f>
        <v/>
      </c>
      <c r="T2251" s="4">
        <f>IF($O2251="可",スコアリング基準!$C$23,0)</f>
        <v/>
      </c>
      <c r="U2251" s="4">
        <f>IF(OR(COUNT($K2251:$L2251)&lt;2,$K2251=0),0,IF(ABS($L2251)/$K2251&lt;=スコアリング基準!$B$24,スコアリング基準!$C$24,IF(ABS($L2251)/$K2251&lt;=スコアリング基準!$B$25,スコアリング基準!$C$25,IF(ABS($L2251)/$K2251&lt;=スコアリング基準!$B$26,スコアリング基準!$C$26,0))))</f>
        <v/>
      </c>
      <c r="V2251" s="4">
        <f>IF($P2251="なし",スコアリング基準!$C$27,0)</f>
        <v/>
      </c>
      <c r="W2251" s="4">
        <f>IF($F2251="",0,IF(ISNUMBER($F2251),IF($F2251&lt;=スコアリング基準!$B$28,スコアリング基準!$C$28,スコアリング基準!$C$29),0))</f>
        <v/>
      </c>
      <c r="X2251" s="4">
        <f>IFERROR(VLOOKUP($B2251,スコアリング基準!$A$36:$B$46,2,FALSE),0)</f>
        <v/>
      </c>
      <c r="Y2251" s="4">
        <f>SUM($S2251:$X2251)</f>
        <v/>
      </c>
      <c r="Z2251" s="4">
        <f>IF(COUNT($M2251:$N2251)=0,"データ無",IF($Y2251&gt;=スコアリング基準!$B$30,"S",IF($Y2251&gt;=スコアリング基準!$B$31,"A",IF($Y2251&gt;=スコアリング基準!$B$32,"B","C"))))</f>
        <v/>
      </c>
      <c r="AA2251">
        <f>IFERROR(INDEX(実績DB!$I$3:$I$104,MATCH($B2251&amp;$C2251,実績DB!$J$3:$J$104,0)),"")</f>
        <v/>
      </c>
    </row>
    <row r="2252">
      <c r="A2252" t="n">
        <v>2250</v>
      </c>
      <c r="B2252" t="inlineStr">
        <is>
          <t>東京</t>
        </is>
      </c>
      <c r="C2252" t="inlineStr">
        <is>
          <t>原町変電所</t>
        </is>
      </c>
      <c r="D2252" t="inlineStr">
        <is>
          <t>群馬県</t>
        </is>
      </c>
      <c r="G2252" s="3" t="n">
        <v>36.562388</v>
      </c>
      <c r="H2252" s="3" t="n">
        <v>138.815326</v>
      </c>
      <c r="I2252" t="inlineStr">
        <is>
          <t>Google Places(名称一致)</t>
        </is>
      </c>
      <c r="J2252" t="n">
        <v>28</v>
      </c>
      <c r="K2252" t="n">
        <v>29</v>
      </c>
      <c r="L2252" t="n">
        <v>-29</v>
      </c>
      <c r="M2252" t="n">
        <v>0</v>
      </c>
      <c r="N2252" t="n">
        <v>0</v>
      </c>
      <c r="O2252" t="inlineStr">
        <is>
          <t>不可 #3</t>
        </is>
      </c>
      <c r="P2252" t="inlineStr">
        <is>
          <t>有り</t>
        </is>
      </c>
      <c r="R2252" s="4">
        <f>IF(COUNT($M2252:$N2252)=0,"",IF(AND(IF($N2252&lt;&gt;"",$N2252,$M2252)&lt;=0,$O2252&lt;&gt;"可"),"警告",""))</f>
        <v/>
      </c>
      <c r="S2252" s="4">
        <f>IF(COUNT($M2252:$N2252)=0,0,IF(IF($N2252&lt;&gt;"",$N2252,$M2252)&gt;=スコアリング基準!$B$20,スコアリング基準!$C$20,IF(IF($N2252&lt;&gt;"",$N2252,$M2252)&gt;=スコアリング基準!$B$21,スコアリング基準!$C$21,IF(IF($N2252&lt;&gt;"",$N2252,$M2252)&gt;0,スコアリング基準!$C$22,0))))</f>
        <v/>
      </c>
      <c r="T2252" s="4">
        <f>IF($O2252="可",スコアリング基準!$C$23,0)</f>
        <v/>
      </c>
      <c r="U2252" s="4">
        <f>IF(OR(COUNT($K2252:$L2252)&lt;2,$K2252=0),0,IF(ABS($L2252)/$K2252&lt;=スコアリング基準!$B$24,スコアリング基準!$C$24,IF(ABS($L2252)/$K2252&lt;=スコアリング基準!$B$25,スコアリング基準!$C$25,IF(ABS($L2252)/$K2252&lt;=スコアリング基準!$B$26,スコアリング基準!$C$26,0))))</f>
        <v/>
      </c>
      <c r="V2252" s="4">
        <f>IF($P2252="なし",スコアリング基準!$C$27,0)</f>
        <v/>
      </c>
      <c r="W2252" s="4">
        <f>IF($F2252="",0,IF(ISNUMBER($F2252),IF($F2252&lt;=スコアリング基準!$B$28,スコアリング基準!$C$28,スコアリング基準!$C$29),0))</f>
        <v/>
      </c>
      <c r="X2252" s="4">
        <f>IFERROR(VLOOKUP($B2252,スコアリング基準!$A$36:$B$46,2,FALSE),0)</f>
        <v/>
      </c>
      <c r="Y2252" s="4">
        <f>SUM($S2252:$X2252)</f>
        <v/>
      </c>
      <c r="Z2252" s="4">
        <f>IF(COUNT($M2252:$N2252)=0,"データ無",IF($Y2252&gt;=スコアリング基準!$B$30,"S",IF($Y2252&gt;=スコアリング基準!$B$31,"A",IF($Y2252&gt;=スコアリング基準!$B$32,"B","C"))))</f>
        <v/>
      </c>
      <c r="AA2252">
        <f>IFERROR(INDEX(実績DB!$I$3:$I$104,MATCH($B2252&amp;$C2252,実績DB!$J$3:$J$104,0)),"")</f>
        <v/>
      </c>
    </row>
    <row r="2253">
      <c r="A2253" t="n">
        <v>2251</v>
      </c>
      <c r="B2253" t="inlineStr">
        <is>
          <t>東京</t>
        </is>
      </c>
      <c r="C2253" t="inlineStr">
        <is>
          <t>厩橋変電所</t>
        </is>
      </c>
      <c r="D2253" t="inlineStr">
        <is>
          <t>東京都</t>
        </is>
      </c>
      <c r="G2253" s="3" t="n"/>
      <c r="H2253" s="3" t="n"/>
      <c r="I2253" t="inlineStr">
        <is>
          <t>未取得</t>
        </is>
      </c>
      <c r="J2253" t="n">
        <v>57</v>
      </c>
      <c r="K2253" t="n">
        <v>59</v>
      </c>
      <c r="L2253" t="n">
        <v>-40</v>
      </c>
      <c r="M2253" t="n">
        <v>19</v>
      </c>
      <c r="N2253" t="n">
        <v>0</v>
      </c>
      <c r="O2253" t="inlineStr">
        <is>
          <t>不可 #3</t>
        </is>
      </c>
      <c r="P2253" t="inlineStr">
        <is>
          <t>有り</t>
        </is>
      </c>
      <c r="R2253" s="4">
        <f>IF(COUNT($M2253:$N2253)=0,"",IF(AND(IF($N2253&lt;&gt;"",$N2253,$M2253)&lt;=0,$O2253&lt;&gt;"可"),"警告",""))</f>
        <v/>
      </c>
      <c r="S2253" s="4">
        <f>IF(COUNT($M2253:$N2253)=0,0,IF(IF($N2253&lt;&gt;"",$N2253,$M2253)&gt;=スコアリング基準!$B$20,スコアリング基準!$C$20,IF(IF($N2253&lt;&gt;"",$N2253,$M2253)&gt;=スコアリング基準!$B$21,スコアリング基準!$C$21,IF(IF($N2253&lt;&gt;"",$N2253,$M2253)&gt;0,スコアリング基準!$C$22,0))))</f>
        <v/>
      </c>
      <c r="T2253" s="4">
        <f>IF($O2253="可",スコアリング基準!$C$23,0)</f>
        <v/>
      </c>
      <c r="U2253" s="4">
        <f>IF(OR(COUNT($K2253:$L2253)&lt;2,$K2253=0),0,IF(ABS($L2253)/$K2253&lt;=スコアリング基準!$B$24,スコアリング基準!$C$24,IF(ABS($L2253)/$K2253&lt;=スコアリング基準!$B$25,スコアリング基準!$C$25,IF(ABS($L2253)/$K2253&lt;=スコアリング基準!$B$26,スコアリング基準!$C$26,0))))</f>
        <v/>
      </c>
      <c r="V2253" s="4">
        <f>IF($P2253="なし",スコアリング基準!$C$27,0)</f>
        <v/>
      </c>
      <c r="W2253" s="4">
        <f>IF($F2253="",0,IF(ISNUMBER($F2253),IF($F2253&lt;=スコアリング基準!$B$28,スコアリング基準!$C$28,スコアリング基準!$C$29),0))</f>
        <v/>
      </c>
      <c r="X2253" s="4">
        <f>IFERROR(VLOOKUP($B2253,スコアリング基準!$A$36:$B$46,2,FALSE),0)</f>
        <v/>
      </c>
      <c r="Y2253" s="4">
        <f>SUM($S2253:$X2253)</f>
        <v/>
      </c>
      <c r="Z2253" s="4">
        <f>IF(COUNT($M2253:$N2253)=0,"データ無",IF($Y2253&gt;=スコアリング基準!$B$30,"S",IF($Y2253&gt;=スコアリング基準!$B$31,"A",IF($Y2253&gt;=スコアリング基準!$B$32,"B","C"))))</f>
        <v/>
      </c>
      <c r="AA2253">
        <f>IFERROR(INDEX(実績DB!$I$3:$I$104,MATCH($B2253&amp;$C2253,実績DB!$J$3:$J$104,0)),"")</f>
        <v/>
      </c>
    </row>
    <row r="2254">
      <c r="A2254" t="n">
        <v>2252</v>
      </c>
      <c r="B2254" t="inlineStr">
        <is>
          <t>東京</t>
        </is>
      </c>
      <c r="C2254" t="inlineStr">
        <is>
          <t>古渕変電所</t>
        </is>
      </c>
      <c r="D2254" t="inlineStr">
        <is>
          <t>神奈川県</t>
        </is>
      </c>
      <c r="G2254" s="3" t="n">
        <v>35.556783</v>
      </c>
      <c r="H2254" s="3" t="n">
        <v>139.414613</v>
      </c>
      <c r="I2254" t="inlineStr">
        <is>
          <t>Google Places(名称一致)</t>
        </is>
      </c>
      <c r="J2254" t="n">
        <v>38</v>
      </c>
      <c r="K2254" t="n">
        <v>39</v>
      </c>
      <c r="L2254" t="n">
        <v>-20</v>
      </c>
      <c r="M2254" t="n">
        <v>19</v>
      </c>
      <c r="N2254" t="n">
        <v>0</v>
      </c>
      <c r="O2254" t="inlineStr">
        <is>
          <t>不可 #3</t>
        </is>
      </c>
      <c r="P2254" t="inlineStr">
        <is>
          <t>有り</t>
        </is>
      </c>
      <c r="R2254" s="4">
        <f>IF(COUNT($M2254:$N2254)=0,"",IF(AND(IF($N2254&lt;&gt;"",$N2254,$M2254)&lt;=0,$O2254&lt;&gt;"可"),"警告",""))</f>
        <v/>
      </c>
      <c r="S2254" s="4">
        <f>IF(COUNT($M2254:$N2254)=0,0,IF(IF($N2254&lt;&gt;"",$N2254,$M2254)&gt;=スコアリング基準!$B$20,スコアリング基準!$C$20,IF(IF($N2254&lt;&gt;"",$N2254,$M2254)&gt;=スコアリング基準!$B$21,スコアリング基準!$C$21,IF(IF($N2254&lt;&gt;"",$N2254,$M2254)&gt;0,スコアリング基準!$C$22,0))))</f>
        <v/>
      </c>
      <c r="T2254" s="4">
        <f>IF($O2254="可",スコアリング基準!$C$23,0)</f>
        <v/>
      </c>
      <c r="U2254" s="4">
        <f>IF(OR(COUNT($K2254:$L2254)&lt;2,$K2254=0),0,IF(ABS($L2254)/$K2254&lt;=スコアリング基準!$B$24,スコアリング基準!$C$24,IF(ABS($L2254)/$K2254&lt;=スコアリング基準!$B$25,スコアリング基準!$C$25,IF(ABS($L2254)/$K2254&lt;=スコアリング基準!$B$26,スコアリング基準!$C$26,0))))</f>
        <v/>
      </c>
      <c r="V2254" s="4">
        <f>IF($P2254="なし",スコアリング基準!$C$27,0)</f>
        <v/>
      </c>
      <c r="W2254" s="4">
        <f>IF($F2254="",0,IF(ISNUMBER($F2254),IF($F2254&lt;=スコアリング基準!$B$28,スコアリング基準!$C$28,スコアリング基準!$C$29),0))</f>
        <v/>
      </c>
      <c r="X2254" s="4">
        <f>IFERROR(VLOOKUP($B2254,スコアリング基準!$A$36:$B$46,2,FALSE),0)</f>
        <v/>
      </c>
      <c r="Y2254" s="4">
        <f>SUM($S2254:$X2254)</f>
        <v/>
      </c>
      <c r="Z2254" s="4">
        <f>IF(COUNT($M2254:$N2254)=0,"データ無",IF($Y2254&gt;=スコアリング基準!$B$30,"S",IF($Y2254&gt;=スコアリング基準!$B$31,"A",IF($Y2254&gt;=スコアリング基準!$B$32,"B","C"))))</f>
        <v/>
      </c>
      <c r="AA2254">
        <f>IFERROR(INDEX(実績DB!$I$3:$I$104,MATCH($B2254&amp;$C2254,実績DB!$J$3:$J$104,0)),"")</f>
        <v/>
      </c>
    </row>
    <row r="2255">
      <c r="A2255" t="n">
        <v>2253</v>
      </c>
      <c r="B2255" t="inlineStr">
        <is>
          <t>東京</t>
        </is>
      </c>
      <c r="C2255" t="inlineStr">
        <is>
          <t>台場変電所</t>
        </is>
      </c>
      <c r="D2255" t="inlineStr">
        <is>
          <t>東京都</t>
        </is>
      </c>
      <c r="G2255" s="3" t="n"/>
      <c r="H2255" s="3" t="n"/>
      <c r="I2255" t="inlineStr">
        <is>
          <t>未取得</t>
        </is>
      </c>
      <c r="J2255" t="n">
        <v>57</v>
      </c>
      <c r="K2255" t="n">
        <v>59</v>
      </c>
      <c r="L2255" t="n">
        <v>-30</v>
      </c>
      <c r="M2255" t="n">
        <v>29</v>
      </c>
      <c r="N2255" t="n">
        <v>0</v>
      </c>
      <c r="O2255" t="inlineStr">
        <is>
          <t>不可 #3</t>
        </is>
      </c>
      <c r="P2255" t="inlineStr">
        <is>
          <t>有り</t>
        </is>
      </c>
      <c r="R2255" s="4">
        <f>IF(COUNT($M2255:$N2255)=0,"",IF(AND(IF($N2255&lt;&gt;"",$N2255,$M2255)&lt;=0,$O2255&lt;&gt;"可"),"警告",""))</f>
        <v/>
      </c>
      <c r="S2255" s="4">
        <f>IF(COUNT($M2255:$N2255)=0,0,IF(IF($N2255&lt;&gt;"",$N2255,$M2255)&gt;=スコアリング基準!$B$20,スコアリング基準!$C$20,IF(IF($N2255&lt;&gt;"",$N2255,$M2255)&gt;=スコアリング基準!$B$21,スコアリング基準!$C$21,IF(IF($N2255&lt;&gt;"",$N2255,$M2255)&gt;0,スコアリング基準!$C$22,0))))</f>
        <v/>
      </c>
      <c r="T2255" s="4">
        <f>IF($O2255="可",スコアリング基準!$C$23,0)</f>
        <v/>
      </c>
      <c r="U2255" s="4">
        <f>IF(OR(COUNT($K2255:$L2255)&lt;2,$K2255=0),0,IF(ABS($L2255)/$K2255&lt;=スコアリング基準!$B$24,スコアリング基準!$C$24,IF(ABS($L2255)/$K2255&lt;=スコアリング基準!$B$25,スコアリング基準!$C$25,IF(ABS($L2255)/$K2255&lt;=スコアリング基準!$B$26,スコアリング基準!$C$26,0))))</f>
        <v/>
      </c>
      <c r="V2255" s="4">
        <f>IF($P2255="なし",スコアリング基準!$C$27,0)</f>
        <v/>
      </c>
      <c r="W2255" s="4">
        <f>IF($F2255="",0,IF(ISNUMBER($F2255),IF($F2255&lt;=スコアリング基準!$B$28,スコアリング基準!$C$28,スコアリング基準!$C$29),0))</f>
        <v/>
      </c>
      <c r="X2255" s="4">
        <f>IFERROR(VLOOKUP($B2255,スコアリング基準!$A$36:$B$46,2,FALSE),0)</f>
        <v/>
      </c>
      <c r="Y2255" s="4">
        <f>SUM($S2255:$X2255)</f>
        <v/>
      </c>
      <c r="Z2255" s="4">
        <f>IF(COUNT($M2255:$N2255)=0,"データ無",IF($Y2255&gt;=スコアリング基準!$B$30,"S",IF($Y2255&gt;=スコアリング基準!$B$31,"A",IF($Y2255&gt;=スコアリング基準!$B$32,"B","C"))))</f>
        <v/>
      </c>
      <c r="AA2255">
        <f>IFERROR(INDEX(実績DB!$I$3:$I$104,MATCH($B2255&amp;$C2255,実績DB!$J$3:$J$104,0)),"")</f>
        <v/>
      </c>
    </row>
    <row r="2256">
      <c r="A2256" t="n">
        <v>2254</v>
      </c>
      <c r="B2256" t="inlineStr">
        <is>
          <t>東京</t>
        </is>
      </c>
      <c r="C2256" t="inlineStr">
        <is>
          <t>台町変電所</t>
        </is>
      </c>
      <c r="D2256" t="inlineStr">
        <is>
          <t>東京都</t>
        </is>
      </c>
      <c r="G2256" s="3" t="n">
        <v>35.635841</v>
      </c>
      <c r="H2256" s="3" t="n">
        <v>139.729872</v>
      </c>
      <c r="I2256" t="inlineStr">
        <is>
          <t>Google Places(名称一致)</t>
        </is>
      </c>
      <c r="J2256" t="n">
        <v>57</v>
      </c>
      <c r="K2256" t="n">
        <v>59</v>
      </c>
      <c r="L2256" t="n">
        <v>-40</v>
      </c>
      <c r="M2256" t="n">
        <v>19</v>
      </c>
      <c r="N2256" t="n">
        <v>0</v>
      </c>
      <c r="O2256" t="inlineStr">
        <is>
          <t>不可 #3</t>
        </is>
      </c>
      <c r="P2256" t="inlineStr">
        <is>
          <t>有り</t>
        </is>
      </c>
      <c r="R2256" s="4">
        <f>IF(COUNT($M2256:$N2256)=0,"",IF(AND(IF($N2256&lt;&gt;"",$N2256,$M2256)&lt;=0,$O2256&lt;&gt;"可"),"警告",""))</f>
        <v/>
      </c>
      <c r="S2256" s="4">
        <f>IF(COUNT($M2256:$N2256)=0,0,IF(IF($N2256&lt;&gt;"",$N2256,$M2256)&gt;=スコアリング基準!$B$20,スコアリング基準!$C$20,IF(IF($N2256&lt;&gt;"",$N2256,$M2256)&gt;=スコアリング基準!$B$21,スコアリング基準!$C$21,IF(IF($N2256&lt;&gt;"",$N2256,$M2256)&gt;0,スコアリング基準!$C$22,0))))</f>
        <v/>
      </c>
      <c r="T2256" s="4">
        <f>IF($O2256="可",スコアリング基準!$C$23,0)</f>
        <v/>
      </c>
      <c r="U2256" s="4">
        <f>IF(OR(COUNT($K2256:$L2256)&lt;2,$K2256=0),0,IF(ABS($L2256)/$K2256&lt;=スコアリング基準!$B$24,スコアリング基準!$C$24,IF(ABS($L2256)/$K2256&lt;=スコアリング基準!$B$25,スコアリング基準!$C$25,IF(ABS($L2256)/$K2256&lt;=スコアリング基準!$B$26,スコアリング基準!$C$26,0))))</f>
        <v/>
      </c>
      <c r="V2256" s="4">
        <f>IF($P2256="なし",スコアリング基準!$C$27,0)</f>
        <v/>
      </c>
      <c r="W2256" s="4">
        <f>IF($F2256="",0,IF(ISNUMBER($F2256),IF($F2256&lt;=スコアリング基準!$B$28,スコアリング基準!$C$28,スコアリング基準!$C$29),0))</f>
        <v/>
      </c>
      <c r="X2256" s="4">
        <f>IFERROR(VLOOKUP($B2256,スコアリング基準!$A$36:$B$46,2,FALSE),0)</f>
        <v/>
      </c>
      <c r="Y2256" s="4">
        <f>SUM($S2256:$X2256)</f>
        <v/>
      </c>
      <c r="Z2256" s="4">
        <f>IF(COUNT($M2256:$N2256)=0,"データ無",IF($Y2256&gt;=スコアリング基準!$B$30,"S",IF($Y2256&gt;=スコアリング基準!$B$31,"A",IF($Y2256&gt;=スコアリング基準!$B$32,"B","C"))))</f>
        <v/>
      </c>
      <c r="AA2256">
        <f>IFERROR(INDEX(実績DB!$I$3:$I$104,MATCH($B2256&amp;$C2256,実績DB!$J$3:$J$104,0)),"")</f>
        <v/>
      </c>
    </row>
    <row r="2257">
      <c r="A2257" t="n">
        <v>2255</v>
      </c>
      <c r="B2257" t="inlineStr">
        <is>
          <t>東京</t>
        </is>
      </c>
      <c r="C2257" t="inlineStr">
        <is>
          <t>吉原変電所</t>
        </is>
      </c>
      <c r="D2257" t="inlineStr">
        <is>
          <t>静岡県</t>
        </is>
      </c>
      <c r="G2257" s="3" t="n">
        <v>35.168316</v>
      </c>
      <c r="H2257" s="3" t="n">
        <v>138.678467</v>
      </c>
      <c r="I2257" t="inlineStr">
        <is>
          <t>Google Places(名称一致)</t>
        </is>
      </c>
      <c r="J2257" t="n">
        <v>38</v>
      </c>
      <c r="K2257" t="n">
        <v>39</v>
      </c>
      <c r="L2257" t="n">
        <v>-20</v>
      </c>
      <c r="M2257" t="n">
        <v>19</v>
      </c>
      <c r="N2257" t="n">
        <v>19</v>
      </c>
      <c r="O2257" t="inlineStr">
        <is>
          <t>不可 #3</t>
        </is>
      </c>
      <c r="P2257" t="inlineStr">
        <is>
          <t>なし</t>
        </is>
      </c>
      <c r="R2257" s="4">
        <f>IF(COUNT($M2257:$N2257)=0,"",IF(AND(IF($N2257&lt;&gt;"",$N2257,$M2257)&lt;=0,$O2257&lt;&gt;"可"),"警告",""))</f>
        <v/>
      </c>
      <c r="S2257" s="4">
        <f>IF(COUNT($M2257:$N2257)=0,0,IF(IF($N2257&lt;&gt;"",$N2257,$M2257)&gt;=スコアリング基準!$B$20,スコアリング基準!$C$20,IF(IF($N2257&lt;&gt;"",$N2257,$M2257)&gt;=スコアリング基準!$B$21,スコアリング基準!$C$21,IF(IF($N2257&lt;&gt;"",$N2257,$M2257)&gt;0,スコアリング基準!$C$22,0))))</f>
        <v/>
      </c>
      <c r="T2257" s="4">
        <f>IF($O2257="可",スコアリング基準!$C$23,0)</f>
        <v/>
      </c>
      <c r="U2257" s="4">
        <f>IF(OR(COUNT($K2257:$L2257)&lt;2,$K2257=0),0,IF(ABS($L2257)/$K2257&lt;=スコアリング基準!$B$24,スコアリング基準!$C$24,IF(ABS($L2257)/$K2257&lt;=スコアリング基準!$B$25,スコアリング基準!$C$25,IF(ABS($L2257)/$K2257&lt;=スコアリング基準!$B$26,スコアリング基準!$C$26,0))))</f>
        <v/>
      </c>
      <c r="V2257" s="4">
        <f>IF($P2257="なし",スコアリング基準!$C$27,0)</f>
        <v/>
      </c>
      <c r="W2257" s="4">
        <f>IF($F2257="",0,IF(ISNUMBER($F2257),IF($F2257&lt;=スコアリング基準!$B$28,スコアリング基準!$C$28,スコアリング基準!$C$29),0))</f>
        <v/>
      </c>
      <c r="X2257" s="4">
        <f>IFERROR(VLOOKUP($B2257,スコアリング基準!$A$36:$B$46,2,FALSE),0)</f>
        <v/>
      </c>
      <c r="Y2257" s="4">
        <f>SUM($S2257:$X2257)</f>
        <v/>
      </c>
      <c r="Z2257" s="4">
        <f>IF(COUNT($M2257:$N2257)=0,"データ無",IF($Y2257&gt;=スコアリング基準!$B$30,"S",IF($Y2257&gt;=スコアリング基準!$B$31,"A",IF($Y2257&gt;=スコアリング基準!$B$32,"B","C"))))</f>
        <v/>
      </c>
      <c r="AA2257">
        <f>IFERROR(INDEX(実績DB!$I$3:$I$104,MATCH($B2257&amp;$C2257,実績DB!$J$3:$J$104,0)),"")</f>
        <v/>
      </c>
    </row>
    <row r="2258">
      <c r="A2258" t="n">
        <v>2256</v>
      </c>
      <c r="B2258" t="inlineStr">
        <is>
          <t>東京</t>
        </is>
      </c>
      <c r="C2258" t="inlineStr">
        <is>
          <t>吉橋変電所</t>
        </is>
      </c>
      <c r="D2258" t="inlineStr">
        <is>
          <t>千葉県</t>
        </is>
      </c>
      <c r="G2258" s="3" t="n">
        <v>35.729238</v>
      </c>
      <c r="H2258" s="3" t="n">
        <v>140.07584</v>
      </c>
      <c r="I2258" t="inlineStr">
        <is>
          <t>Google Places(名称一致)</t>
        </is>
      </c>
      <c r="J2258" t="n">
        <v>38</v>
      </c>
      <c r="K2258" t="n">
        <v>39</v>
      </c>
      <c r="L2258" t="n">
        <v>-20</v>
      </c>
      <c r="M2258" t="n">
        <v>19</v>
      </c>
      <c r="N2258" t="n">
        <v>0</v>
      </c>
      <c r="O2258" t="inlineStr">
        <is>
          <t>不可 #3</t>
        </is>
      </c>
      <c r="P2258" t="inlineStr">
        <is>
          <t>有り</t>
        </is>
      </c>
      <c r="R2258" s="4">
        <f>IF(COUNT($M2258:$N2258)=0,"",IF(AND(IF($N2258&lt;&gt;"",$N2258,$M2258)&lt;=0,$O2258&lt;&gt;"可"),"警告",""))</f>
        <v/>
      </c>
      <c r="S2258" s="4">
        <f>IF(COUNT($M2258:$N2258)=0,0,IF(IF($N2258&lt;&gt;"",$N2258,$M2258)&gt;=スコアリング基準!$B$20,スコアリング基準!$C$20,IF(IF($N2258&lt;&gt;"",$N2258,$M2258)&gt;=スコアリング基準!$B$21,スコアリング基準!$C$21,IF(IF($N2258&lt;&gt;"",$N2258,$M2258)&gt;0,スコアリング基準!$C$22,0))))</f>
        <v/>
      </c>
      <c r="T2258" s="4">
        <f>IF($O2258="可",スコアリング基準!$C$23,0)</f>
        <v/>
      </c>
      <c r="U2258" s="4">
        <f>IF(OR(COUNT($K2258:$L2258)&lt;2,$K2258=0),0,IF(ABS($L2258)/$K2258&lt;=スコアリング基準!$B$24,スコアリング基準!$C$24,IF(ABS($L2258)/$K2258&lt;=スコアリング基準!$B$25,スコアリング基準!$C$25,IF(ABS($L2258)/$K2258&lt;=スコアリング基準!$B$26,スコアリング基準!$C$26,0))))</f>
        <v/>
      </c>
      <c r="V2258" s="4">
        <f>IF($P2258="なし",スコアリング基準!$C$27,0)</f>
        <v/>
      </c>
      <c r="W2258" s="4">
        <f>IF($F2258="",0,IF(ISNUMBER($F2258),IF($F2258&lt;=スコアリング基準!$B$28,スコアリング基準!$C$28,スコアリング基準!$C$29),0))</f>
        <v/>
      </c>
      <c r="X2258" s="4">
        <f>IFERROR(VLOOKUP($B2258,スコアリング基準!$A$36:$B$46,2,FALSE),0)</f>
        <v/>
      </c>
      <c r="Y2258" s="4">
        <f>SUM($S2258:$X2258)</f>
        <v/>
      </c>
      <c r="Z2258" s="4">
        <f>IF(COUNT($M2258:$N2258)=0,"データ無",IF($Y2258&gt;=スコアリング基準!$B$30,"S",IF($Y2258&gt;=スコアリング基準!$B$31,"A",IF($Y2258&gt;=スコアリング基準!$B$32,"B","C"))))</f>
        <v/>
      </c>
      <c r="AA2258">
        <f>IFERROR(INDEX(実績DB!$I$3:$I$104,MATCH($B2258&amp;$C2258,実績DB!$J$3:$J$104,0)),"")</f>
        <v/>
      </c>
    </row>
    <row r="2259">
      <c r="A2259" t="n">
        <v>2257</v>
      </c>
      <c r="B2259" t="inlineStr">
        <is>
          <t>東京</t>
        </is>
      </c>
      <c r="C2259" t="inlineStr">
        <is>
          <t>吉見変電所</t>
        </is>
      </c>
      <c r="D2259" t="inlineStr">
        <is>
          <t>埼玉県</t>
        </is>
      </c>
      <c r="G2259" s="3" t="n">
        <v>36.045821</v>
      </c>
      <c r="H2259" s="3" t="n">
        <v>139.427493</v>
      </c>
      <c r="I2259" t="inlineStr">
        <is>
          <t>Google Places(名称一致)</t>
        </is>
      </c>
      <c r="J2259" t="n">
        <v>38</v>
      </c>
      <c r="K2259" t="n">
        <v>39</v>
      </c>
      <c r="L2259" t="n">
        <v>-39</v>
      </c>
      <c r="M2259" t="n">
        <v>0</v>
      </c>
      <c r="N2259" t="n">
        <v>0</v>
      </c>
      <c r="O2259" t="inlineStr">
        <is>
          <t>不可 #3</t>
        </is>
      </c>
      <c r="P2259" t="inlineStr">
        <is>
          <t>有り</t>
        </is>
      </c>
      <c r="R2259" s="4">
        <f>IF(COUNT($M2259:$N2259)=0,"",IF(AND(IF($N2259&lt;&gt;"",$N2259,$M2259)&lt;=0,$O2259&lt;&gt;"可"),"警告",""))</f>
        <v/>
      </c>
      <c r="S2259" s="4">
        <f>IF(COUNT($M2259:$N2259)=0,0,IF(IF($N2259&lt;&gt;"",$N2259,$M2259)&gt;=スコアリング基準!$B$20,スコアリング基準!$C$20,IF(IF($N2259&lt;&gt;"",$N2259,$M2259)&gt;=スコアリング基準!$B$21,スコアリング基準!$C$21,IF(IF($N2259&lt;&gt;"",$N2259,$M2259)&gt;0,スコアリング基準!$C$22,0))))</f>
        <v/>
      </c>
      <c r="T2259" s="4">
        <f>IF($O2259="可",スコアリング基準!$C$23,0)</f>
        <v/>
      </c>
      <c r="U2259" s="4">
        <f>IF(OR(COUNT($K2259:$L2259)&lt;2,$K2259=0),0,IF(ABS($L2259)/$K2259&lt;=スコアリング基準!$B$24,スコアリング基準!$C$24,IF(ABS($L2259)/$K2259&lt;=スコアリング基準!$B$25,スコアリング基準!$C$25,IF(ABS($L2259)/$K2259&lt;=スコアリング基準!$B$26,スコアリング基準!$C$26,0))))</f>
        <v/>
      </c>
      <c r="V2259" s="4">
        <f>IF($P2259="なし",スコアリング基準!$C$27,0)</f>
        <v/>
      </c>
      <c r="W2259" s="4">
        <f>IF($F2259="",0,IF(ISNUMBER($F2259),IF($F2259&lt;=スコアリング基準!$B$28,スコアリング基準!$C$28,スコアリング基準!$C$29),0))</f>
        <v/>
      </c>
      <c r="X2259" s="4">
        <f>IFERROR(VLOOKUP($B2259,スコアリング基準!$A$36:$B$46,2,FALSE),0)</f>
        <v/>
      </c>
      <c r="Y2259" s="4">
        <f>SUM($S2259:$X2259)</f>
        <v/>
      </c>
      <c r="Z2259" s="4">
        <f>IF(COUNT($M2259:$N2259)=0,"データ無",IF($Y2259&gt;=スコアリング基準!$B$30,"S",IF($Y2259&gt;=スコアリング基準!$B$31,"A",IF($Y2259&gt;=スコアリング基準!$B$32,"B","C"))))</f>
        <v/>
      </c>
      <c r="AA2259">
        <f>IFERROR(INDEX(実績DB!$I$3:$I$104,MATCH($B2259&amp;$C2259,実績DB!$J$3:$J$104,0)),"")</f>
        <v/>
      </c>
    </row>
    <row r="2260">
      <c r="A2260" t="n">
        <v>2258</v>
      </c>
      <c r="B2260" t="inlineStr">
        <is>
          <t>東京</t>
        </is>
      </c>
      <c r="C2260" t="inlineStr">
        <is>
          <t>吉野変電所</t>
        </is>
      </c>
      <c r="D2260" t="inlineStr">
        <is>
          <t>埼玉県</t>
        </is>
      </c>
      <c r="G2260" s="3" t="n">
        <v>35.9513</v>
      </c>
      <c r="H2260" s="3" t="n">
        <v>139.609656</v>
      </c>
      <c r="I2260" t="inlineStr">
        <is>
          <t>Google Places(名称一致)</t>
        </is>
      </c>
      <c r="J2260" t="n">
        <v>57</v>
      </c>
      <c r="K2260" t="n">
        <v>59</v>
      </c>
      <c r="L2260" t="n">
        <v>-40</v>
      </c>
      <c r="M2260" t="n">
        <v>19</v>
      </c>
      <c r="N2260" t="n">
        <v>19</v>
      </c>
      <c r="O2260" t="inlineStr">
        <is>
          <t>不可 #3</t>
        </is>
      </c>
      <c r="P2260" t="inlineStr">
        <is>
          <t>なし</t>
        </is>
      </c>
      <c r="R2260" s="4">
        <f>IF(COUNT($M2260:$N2260)=0,"",IF(AND(IF($N2260&lt;&gt;"",$N2260,$M2260)&lt;=0,$O2260&lt;&gt;"可"),"警告",""))</f>
        <v/>
      </c>
      <c r="S2260" s="4">
        <f>IF(COUNT($M2260:$N2260)=0,0,IF(IF($N2260&lt;&gt;"",$N2260,$M2260)&gt;=スコアリング基準!$B$20,スコアリング基準!$C$20,IF(IF($N2260&lt;&gt;"",$N2260,$M2260)&gt;=スコアリング基準!$B$21,スコアリング基準!$C$21,IF(IF($N2260&lt;&gt;"",$N2260,$M2260)&gt;0,スコアリング基準!$C$22,0))))</f>
        <v/>
      </c>
      <c r="T2260" s="4">
        <f>IF($O2260="可",スコアリング基準!$C$23,0)</f>
        <v/>
      </c>
      <c r="U2260" s="4">
        <f>IF(OR(COUNT($K2260:$L2260)&lt;2,$K2260=0),0,IF(ABS($L2260)/$K2260&lt;=スコアリング基準!$B$24,スコアリング基準!$C$24,IF(ABS($L2260)/$K2260&lt;=スコアリング基準!$B$25,スコアリング基準!$C$25,IF(ABS($L2260)/$K2260&lt;=スコアリング基準!$B$26,スコアリング基準!$C$26,0))))</f>
        <v/>
      </c>
      <c r="V2260" s="4">
        <f>IF($P2260="なし",スコアリング基準!$C$27,0)</f>
        <v/>
      </c>
      <c r="W2260" s="4">
        <f>IF($F2260="",0,IF(ISNUMBER($F2260),IF($F2260&lt;=スコアリング基準!$B$28,スコアリング基準!$C$28,スコアリング基準!$C$29),0))</f>
        <v/>
      </c>
      <c r="X2260" s="4">
        <f>IFERROR(VLOOKUP($B2260,スコアリング基準!$A$36:$B$46,2,FALSE),0)</f>
        <v/>
      </c>
      <c r="Y2260" s="4">
        <f>SUM($S2260:$X2260)</f>
        <v/>
      </c>
      <c r="Z2260" s="4">
        <f>IF(COUNT($M2260:$N2260)=0,"データ無",IF($Y2260&gt;=スコアリング基準!$B$30,"S",IF($Y2260&gt;=スコアリング基準!$B$31,"A",IF($Y2260&gt;=スコアリング基準!$B$32,"B","C"))))</f>
        <v/>
      </c>
      <c r="AA2260">
        <f>IFERROR(INDEX(実績DB!$I$3:$I$104,MATCH($B2260&amp;$C2260,実績DB!$J$3:$J$104,0)),"")</f>
        <v/>
      </c>
    </row>
    <row r="2261">
      <c r="A2261" t="n">
        <v>2259</v>
      </c>
      <c r="B2261" t="inlineStr">
        <is>
          <t>東京</t>
        </is>
      </c>
      <c r="C2261" t="inlineStr">
        <is>
          <t>向台変電所</t>
        </is>
      </c>
      <c r="D2261" t="inlineStr">
        <is>
          <t>東京都</t>
        </is>
      </c>
      <c r="G2261" s="3" t="n">
        <v>35.721521</v>
      </c>
      <c r="H2261" s="3" t="n">
        <v>139.528463</v>
      </c>
      <c r="I2261" t="inlineStr">
        <is>
          <t>Google Places(名称一致)</t>
        </is>
      </c>
      <c r="J2261" t="n">
        <v>38</v>
      </c>
      <c r="K2261" t="n">
        <v>39</v>
      </c>
      <c r="L2261" t="n">
        <v>-20</v>
      </c>
      <c r="M2261" t="n">
        <v>19</v>
      </c>
      <c r="N2261" t="n">
        <v>0</v>
      </c>
      <c r="O2261" t="inlineStr">
        <is>
          <t>不可 #3</t>
        </is>
      </c>
      <c r="P2261" t="inlineStr">
        <is>
          <t>有り</t>
        </is>
      </c>
      <c r="R2261" s="4">
        <f>IF(COUNT($M2261:$N2261)=0,"",IF(AND(IF($N2261&lt;&gt;"",$N2261,$M2261)&lt;=0,$O2261&lt;&gt;"可"),"警告",""))</f>
        <v/>
      </c>
      <c r="S2261" s="4">
        <f>IF(COUNT($M2261:$N2261)=0,0,IF(IF($N2261&lt;&gt;"",$N2261,$M2261)&gt;=スコアリング基準!$B$20,スコアリング基準!$C$20,IF(IF($N2261&lt;&gt;"",$N2261,$M2261)&gt;=スコアリング基準!$B$21,スコアリング基準!$C$21,IF(IF($N2261&lt;&gt;"",$N2261,$M2261)&gt;0,スコアリング基準!$C$22,0))))</f>
        <v/>
      </c>
      <c r="T2261" s="4">
        <f>IF($O2261="可",スコアリング基準!$C$23,0)</f>
        <v/>
      </c>
      <c r="U2261" s="4">
        <f>IF(OR(COUNT($K2261:$L2261)&lt;2,$K2261=0),0,IF(ABS($L2261)/$K2261&lt;=スコアリング基準!$B$24,スコアリング基準!$C$24,IF(ABS($L2261)/$K2261&lt;=スコアリング基準!$B$25,スコアリング基準!$C$25,IF(ABS($L2261)/$K2261&lt;=スコアリング基準!$B$26,スコアリング基準!$C$26,0))))</f>
        <v/>
      </c>
      <c r="V2261" s="4">
        <f>IF($P2261="なし",スコアリング基準!$C$27,0)</f>
        <v/>
      </c>
      <c r="W2261" s="4">
        <f>IF($F2261="",0,IF(ISNUMBER($F2261),IF($F2261&lt;=スコアリング基準!$B$28,スコアリング基準!$C$28,スコアリング基準!$C$29),0))</f>
        <v/>
      </c>
      <c r="X2261" s="4">
        <f>IFERROR(VLOOKUP($B2261,スコアリング基準!$A$36:$B$46,2,FALSE),0)</f>
        <v/>
      </c>
      <c r="Y2261" s="4">
        <f>SUM($S2261:$X2261)</f>
        <v/>
      </c>
      <c r="Z2261" s="4">
        <f>IF(COUNT($M2261:$N2261)=0,"データ無",IF($Y2261&gt;=スコアリング基準!$B$30,"S",IF($Y2261&gt;=スコアリング基準!$B$31,"A",IF($Y2261&gt;=スコアリング基準!$B$32,"B","C"))))</f>
        <v/>
      </c>
      <c r="AA2261">
        <f>IFERROR(INDEX(実績DB!$I$3:$I$104,MATCH($B2261&amp;$C2261,実績DB!$J$3:$J$104,0)),"")</f>
        <v/>
      </c>
    </row>
    <row r="2262">
      <c r="A2262" t="n">
        <v>2260</v>
      </c>
      <c r="B2262" t="inlineStr">
        <is>
          <t>東京</t>
        </is>
      </c>
      <c r="C2262" t="inlineStr">
        <is>
          <t>向島変電所</t>
        </is>
      </c>
      <c r="D2262" t="inlineStr">
        <is>
          <t>東京都</t>
        </is>
      </c>
      <c r="G2262" s="3" t="n">
        <v>35.713555</v>
      </c>
      <c r="H2262" s="3" t="n">
        <v>139.810404</v>
      </c>
      <c r="I2262" t="inlineStr">
        <is>
          <t>Google Places(名称一致)</t>
        </is>
      </c>
      <c r="J2262" t="n">
        <v>38</v>
      </c>
      <c r="K2262" t="n">
        <v>39</v>
      </c>
      <c r="L2262" t="n">
        <v>-20</v>
      </c>
      <c r="M2262" t="n">
        <v>19</v>
      </c>
      <c r="N2262" t="n">
        <v>0</v>
      </c>
      <c r="O2262" t="inlineStr">
        <is>
          <t>不可 #3</t>
        </is>
      </c>
      <c r="P2262" t="inlineStr">
        <is>
          <t>有り</t>
        </is>
      </c>
      <c r="R2262" s="4">
        <f>IF(COUNT($M2262:$N2262)=0,"",IF(AND(IF($N2262&lt;&gt;"",$N2262,$M2262)&lt;=0,$O2262&lt;&gt;"可"),"警告",""))</f>
        <v/>
      </c>
      <c r="S2262" s="4">
        <f>IF(COUNT($M2262:$N2262)=0,0,IF(IF($N2262&lt;&gt;"",$N2262,$M2262)&gt;=スコアリング基準!$B$20,スコアリング基準!$C$20,IF(IF($N2262&lt;&gt;"",$N2262,$M2262)&gt;=スコアリング基準!$B$21,スコアリング基準!$C$21,IF(IF($N2262&lt;&gt;"",$N2262,$M2262)&gt;0,スコアリング基準!$C$22,0))))</f>
        <v/>
      </c>
      <c r="T2262" s="4">
        <f>IF($O2262="可",スコアリング基準!$C$23,0)</f>
        <v/>
      </c>
      <c r="U2262" s="4">
        <f>IF(OR(COUNT($K2262:$L2262)&lt;2,$K2262=0),0,IF(ABS($L2262)/$K2262&lt;=スコアリング基準!$B$24,スコアリング基準!$C$24,IF(ABS($L2262)/$K2262&lt;=スコアリング基準!$B$25,スコアリング基準!$C$25,IF(ABS($L2262)/$K2262&lt;=スコアリング基準!$B$26,スコアリング基準!$C$26,0))))</f>
        <v/>
      </c>
      <c r="V2262" s="4">
        <f>IF($P2262="なし",スコアリング基準!$C$27,0)</f>
        <v/>
      </c>
      <c r="W2262" s="4">
        <f>IF($F2262="",0,IF(ISNUMBER($F2262),IF($F2262&lt;=スコアリング基準!$B$28,スコアリング基準!$C$28,スコアリング基準!$C$29),0))</f>
        <v/>
      </c>
      <c r="X2262" s="4">
        <f>IFERROR(VLOOKUP($B2262,スコアリング基準!$A$36:$B$46,2,FALSE),0)</f>
        <v/>
      </c>
      <c r="Y2262" s="4">
        <f>SUM($S2262:$X2262)</f>
        <v/>
      </c>
      <c r="Z2262" s="4">
        <f>IF(COUNT($M2262:$N2262)=0,"データ無",IF($Y2262&gt;=スコアリング基準!$B$30,"S",IF($Y2262&gt;=スコアリング基準!$B$31,"A",IF($Y2262&gt;=スコアリング基準!$B$32,"B","C"))))</f>
        <v/>
      </c>
      <c r="AA2262">
        <f>IFERROR(INDEX(実績DB!$I$3:$I$104,MATCH($B2262&amp;$C2262,実績DB!$J$3:$J$104,0)),"")</f>
        <v/>
      </c>
    </row>
    <row r="2263">
      <c r="A2263" t="n">
        <v>2261</v>
      </c>
      <c r="B2263" t="inlineStr">
        <is>
          <t>東京</t>
        </is>
      </c>
      <c r="C2263" t="inlineStr">
        <is>
          <t>吹上変電所</t>
        </is>
      </c>
      <c r="D2263" t="inlineStr">
        <is>
          <t>埼玉県</t>
        </is>
      </c>
      <c r="G2263" s="3" t="n">
        <v>36.10229</v>
      </c>
      <c r="H2263" s="3" t="n">
        <v>139.45421</v>
      </c>
      <c r="I2263" t="inlineStr">
        <is>
          <t>OSM実測(名称一致)</t>
        </is>
      </c>
      <c r="J2263" t="n">
        <v>47</v>
      </c>
      <c r="K2263" t="n">
        <v>49</v>
      </c>
      <c r="L2263" t="n">
        <v>-42</v>
      </c>
      <c r="M2263" t="n">
        <v>7</v>
      </c>
      <c r="N2263" t="n">
        <v>7</v>
      </c>
      <c r="O2263" t="inlineStr">
        <is>
          <t>不可 #3</t>
        </is>
      </c>
      <c r="P2263" t="inlineStr">
        <is>
          <t>なし</t>
        </is>
      </c>
      <c r="R2263" s="4">
        <f>IF(COUNT($M2263:$N2263)=0,"",IF(AND(IF($N2263&lt;&gt;"",$N2263,$M2263)&lt;=0,$O2263&lt;&gt;"可"),"警告",""))</f>
        <v/>
      </c>
      <c r="S2263" s="4">
        <f>IF(COUNT($M2263:$N2263)=0,0,IF(IF($N2263&lt;&gt;"",$N2263,$M2263)&gt;=スコアリング基準!$B$20,スコアリング基準!$C$20,IF(IF($N2263&lt;&gt;"",$N2263,$M2263)&gt;=スコアリング基準!$B$21,スコアリング基準!$C$21,IF(IF($N2263&lt;&gt;"",$N2263,$M2263)&gt;0,スコアリング基準!$C$22,0))))</f>
        <v/>
      </c>
      <c r="T2263" s="4">
        <f>IF($O2263="可",スコアリング基準!$C$23,0)</f>
        <v/>
      </c>
      <c r="U2263" s="4">
        <f>IF(OR(COUNT($K2263:$L2263)&lt;2,$K2263=0),0,IF(ABS($L2263)/$K2263&lt;=スコアリング基準!$B$24,スコアリング基準!$C$24,IF(ABS($L2263)/$K2263&lt;=スコアリング基準!$B$25,スコアリング基準!$C$25,IF(ABS($L2263)/$K2263&lt;=スコアリング基準!$B$26,スコアリング基準!$C$26,0))))</f>
        <v/>
      </c>
      <c r="V2263" s="4">
        <f>IF($P2263="なし",スコアリング基準!$C$27,0)</f>
        <v/>
      </c>
      <c r="W2263" s="4">
        <f>IF($F2263="",0,IF(ISNUMBER($F2263),IF($F2263&lt;=スコアリング基準!$B$28,スコアリング基準!$C$28,スコアリング基準!$C$29),0))</f>
        <v/>
      </c>
      <c r="X2263" s="4">
        <f>IFERROR(VLOOKUP($B2263,スコアリング基準!$A$36:$B$46,2,FALSE),0)</f>
        <v/>
      </c>
      <c r="Y2263" s="4">
        <f>SUM($S2263:$X2263)</f>
        <v/>
      </c>
      <c r="Z2263" s="4">
        <f>IF(COUNT($M2263:$N2263)=0,"データ無",IF($Y2263&gt;=スコアリング基準!$B$30,"S",IF($Y2263&gt;=スコアリング基準!$B$31,"A",IF($Y2263&gt;=スコアリング基準!$B$32,"B","C"))))</f>
        <v/>
      </c>
      <c r="AA2263">
        <f>IFERROR(INDEX(実績DB!$I$3:$I$104,MATCH($B2263&amp;$C2263,実績DB!$J$3:$J$104,0)),"")</f>
        <v/>
      </c>
    </row>
    <row r="2264">
      <c r="A2264" t="n">
        <v>2262</v>
      </c>
      <c r="B2264" t="inlineStr">
        <is>
          <t>東京</t>
        </is>
      </c>
      <c r="C2264" t="inlineStr">
        <is>
          <t>和田堀局配変電所</t>
        </is>
      </c>
      <c r="D2264" t="inlineStr">
        <is>
          <t>東京都</t>
        </is>
      </c>
      <c r="G2264" s="3" t="n"/>
      <c r="H2264" s="3" t="n"/>
      <c r="I2264" t="inlineStr">
        <is>
          <t>未取得</t>
        </is>
      </c>
      <c r="J2264" t="n">
        <v>85</v>
      </c>
      <c r="K2264" t="n">
        <v>89</v>
      </c>
      <c r="L2264" t="n">
        <v>-60</v>
      </c>
      <c r="M2264" t="n">
        <v>29</v>
      </c>
      <c r="N2264" t="n">
        <v>29</v>
      </c>
      <c r="O2264" t="inlineStr">
        <is>
          <t>不可 #3</t>
        </is>
      </c>
      <c r="P2264" t="inlineStr">
        <is>
          <t>なし</t>
        </is>
      </c>
      <c r="R2264" s="4">
        <f>IF(COUNT($M2264:$N2264)=0,"",IF(AND(IF($N2264&lt;&gt;"",$N2264,$M2264)&lt;=0,$O2264&lt;&gt;"可"),"警告",""))</f>
        <v/>
      </c>
      <c r="S2264" s="4">
        <f>IF(COUNT($M2264:$N2264)=0,0,IF(IF($N2264&lt;&gt;"",$N2264,$M2264)&gt;=スコアリング基準!$B$20,スコアリング基準!$C$20,IF(IF($N2264&lt;&gt;"",$N2264,$M2264)&gt;=スコアリング基準!$B$21,スコアリング基準!$C$21,IF(IF($N2264&lt;&gt;"",$N2264,$M2264)&gt;0,スコアリング基準!$C$22,0))))</f>
        <v/>
      </c>
      <c r="T2264" s="4">
        <f>IF($O2264="可",スコアリング基準!$C$23,0)</f>
        <v/>
      </c>
      <c r="U2264" s="4">
        <f>IF(OR(COUNT($K2264:$L2264)&lt;2,$K2264=0),0,IF(ABS($L2264)/$K2264&lt;=スコアリング基準!$B$24,スコアリング基準!$C$24,IF(ABS($L2264)/$K2264&lt;=スコアリング基準!$B$25,スコアリング基準!$C$25,IF(ABS($L2264)/$K2264&lt;=スコアリング基準!$B$26,スコアリング基準!$C$26,0))))</f>
        <v/>
      </c>
      <c r="V2264" s="4">
        <f>IF($P2264="なし",スコアリング基準!$C$27,0)</f>
        <v/>
      </c>
      <c r="W2264" s="4">
        <f>IF($F2264="",0,IF(ISNUMBER($F2264),IF($F2264&lt;=スコアリング基準!$B$28,スコアリング基準!$C$28,スコアリング基準!$C$29),0))</f>
        <v/>
      </c>
      <c r="X2264" s="4">
        <f>IFERROR(VLOOKUP($B2264,スコアリング基準!$A$36:$B$46,2,FALSE),0)</f>
        <v/>
      </c>
      <c r="Y2264" s="4">
        <f>SUM($S2264:$X2264)</f>
        <v/>
      </c>
      <c r="Z2264" s="4">
        <f>IF(COUNT($M2264:$N2264)=0,"データ無",IF($Y2264&gt;=スコアリング基準!$B$30,"S",IF($Y2264&gt;=スコアリング基準!$B$31,"A",IF($Y2264&gt;=スコアリング基準!$B$32,"B","C"))))</f>
        <v/>
      </c>
      <c r="AA2264">
        <f>IFERROR(INDEX(実績DB!$I$3:$I$104,MATCH($B2264&amp;$C2264,実績DB!$J$3:$J$104,0)),"")</f>
        <v/>
      </c>
    </row>
    <row r="2265">
      <c r="A2265" t="n">
        <v>2263</v>
      </c>
      <c r="B2265" t="inlineStr">
        <is>
          <t>東京</t>
        </is>
      </c>
      <c r="C2265" t="inlineStr">
        <is>
          <t>品濃変電所</t>
        </is>
      </c>
      <c r="D2265" t="inlineStr">
        <is>
          <t>神奈川県</t>
        </is>
      </c>
      <c r="G2265" s="3" t="n">
        <v>35.428</v>
      </c>
      <c r="H2265" s="3" t="n">
        <v>139.55924</v>
      </c>
      <c r="I2265" t="inlineStr">
        <is>
          <t>OSM実測(名称一致)</t>
        </is>
      </c>
      <c r="J2265" t="n">
        <v>57</v>
      </c>
      <c r="K2265" t="n">
        <v>59</v>
      </c>
      <c r="L2265" t="n">
        <v>-40</v>
      </c>
      <c r="M2265" t="n">
        <v>19</v>
      </c>
      <c r="N2265" t="n">
        <v>0</v>
      </c>
      <c r="O2265" t="inlineStr">
        <is>
          <t>不可 #3</t>
        </is>
      </c>
      <c r="P2265" t="inlineStr">
        <is>
          <t>有り</t>
        </is>
      </c>
      <c r="R2265" s="4">
        <f>IF(COUNT($M2265:$N2265)=0,"",IF(AND(IF($N2265&lt;&gt;"",$N2265,$M2265)&lt;=0,$O2265&lt;&gt;"可"),"警告",""))</f>
        <v/>
      </c>
      <c r="S2265" s="4">
        <f>IF(COUNT($M2265:$N2265)=0,0,IF(IF($N2265&lt;&gt;"",$N2265,$M2265)&gt;=スコアリング基準!$B$20,スコアリング基準!$C$20,IF(IF($N2265&lt;&gt;"",$N2265,$M2265)&gt;=スコアリング基準!$B$21,スコアリング基準!$C$21,IF(IF($N2265&lt;&gt;"",$N2265,$M2265)&gt;0,スコアリング基準!$C$22,0))))</f>
        <v/>
      </c>
      <c r="T2265" s="4">
        <f>IF($O2265="可",スコアリング基準!$C$23,0)</f>
        <v/>
      </c>
      <c r="U2265" s="4">
        <f>IF(OR(COUNT($K2265:$L2265)&lt;2,$K2265=0),0,IF(ABS($L2265)/$K2265&lt;=スコアリング基準!$B$24,スコアリング基準!$C$24,IF(ABS($L2265)/$K2265&lt;=スコアリング基準!$B$25,スコアリング基準!$C$25,IF(ABS($L2265)/$K2265&lt;=スコアリング基準!$B$26,スコアリング基準!$C$26,0))))</f>
        <v/>
      </c>
      <c r="V2265" s="4">
        <f>IF($P2265="なし",スコアリング基準!$C$27,0)</f>
        <v/>
      </c>
      <c r="W2265" s="4">
        <f>IF($F2265="",0,IF(ISNUMBER($F2265),IF($F2265&lt;=スコアリング基準!$B$28,スコアリング基準!$C$28,スコアリング基準!$C$29),0))</f>
        <v/>
      </c>
      <c r="X2265" s="4">
        <f>IFERROR(VLOOKUP($B2265,スコアリング基準!$A$36:$B$46,2,FALSE),0)</f>
        <v/>
      </c>
      <c r="Y2265" s="4">
        <f>SUM($S2265:$X2265)</f>
        <v/>
      </c>
      <c r="Z2265" s="4">
        <f>IF(COUNT($M2265:$N2265)=0,"データ無",IF($Y2265&gt;=スコアリング基準!$B$30,"S",IF($Y2265&gt;=スコアリング基準!$B$31,"A",IF($Y2265&gt;=スコアリング基準!$B$32,"B","C"))))</f>
        <v/>
      </c>
      <c r="AA2265">
        <f>IFERROR(INDEX(実績DB!$I$3:$I$104,MATCH($B2265&amp;$C2265,実績DB!$J$3:$J$104,0)),"")</f>
        <v/>
      </c>
    </row>
    <row r="2266">
      <c r="A2266" t="n">
        <v>2264</v>
      </c>
      <c r="B2266" t="inlineStr">
        <is>
          <t>東京</t>
        </is>
      </c>
      <c r="C2266" t="inlineStr">
        <is>
          <t>問屋町変電所</t>
        </is>
      </c>
      <c r="D2266" t="inlineStr">
        <is>
          <t>群馬県</t>
        </is>
      </c>
      <c r="G2266" s="3" t="n">
        <v>36.349484</v>
      </c>
      <c r="H2266" s="3" t="n">
        <v>139.007279</v>
      </c>
      <c r="I2266" t="inlineStr">
        <is>
          <t>Google Places(名称一致)</t>
        </is>
      </c>
      <c r="J2266" t="n">
        <v>38</v>
      </c>
      <c r="K2266" t="n">
        <v>39</v>
      </c>
      <c r="L2266" t="n">
        <v>-20</v>
      </c>
      <c r="M2266" t="n">
        <v>19</v>
      </c>
      <c r="N2266" t="n">
        <v>0</v>
      </c>
      <c r="O2266" t="inlineStr">
        <is>
          <t>不可 #3</t>
        </is>
      </c>
      <c r="P2266" t="inlineStr">
        <is>
          <t>有り</t>
        </is>
      </c>
      <c r="R2266" s="4">
        <f>IF(COUNT($M2266:$N2266)=0,"",IF(AND(IF($N2266&lt;&gt;"",$N2266,$M2266)&lt;=0,$O2266&lt;&gt;"可"),"警告",""))</f>
        <v/>
      </c>
      <c r="S2266" s="4">
        <f>IF(COUNT($M2266:$N2266)=0,0,IF(IF($N2266&lt;&gt;"",$N2266,$M2266)&gt;=スコアリング基準!$B$20,スコアリング基準!$C$20,IF(IF($N2266&lt;&gt;"",$N2266,$M2266)&gt;=スコアリング基準!$B$21,スコアリング基準!$C$21,IF(IF($N2266&lt;&gt;"",$N2266,$M2266)&gt;0,スコアリング基準!$C$22,0))))</f>
        <v/>
      </c>
      <c r="T2266" s="4">
        <f>IF($O2266="可",スコアリング基準!$C$23,0)</f>
        <v/>
      </c>
      <c r="U2266" s="4">
        <f>IF(OR(COUNT($K2266:$L2266)&lt;2,$K2266=0),0,IF(ABS($L2266)/$K2266&lt;=スコアリング基準!$B$24,スコアリング基準!$C$24,IF(ABS($L2266)/$K2266&lt;=スコアリング基準!$B$25,スコアリング基準!$C$25,IF(ABS($L2266)/$K2266&lt;=スコアリング基準!$B$26,スコアリング基準!$C$26,0))))</f>
        <v/>
      </c>
      <c r="V2266" s="4">
        <f>IF($P2266="なし",スコアリング基準!$C$27,0)</f>
        <v/>
      </c>
      <c r="W2266" s="4">
        <f>IF($F2266="",0,IF(ISNUMBER($F2266),IF($F2266&lt;=スコアリング基準!$B$28,スコアリング基準!$C$28,スコアリング基準!$C$29),0))</f>
        <v/>
      </c>
      <c r="X2266" s="4">
        <f>IFERROR(VLOOKUP($B2266,スコアリング基準!$A$36:$B$46,2,FALSE),0)</f>
        <v/>
      </c>
      <c r="Y2266" s="4">
        <f>SUM($S2266:$X2266)</f>
        <v/>
      </c>
      <c r="Z2266" s="4">
        <f>IF(COUNT($M2266:$N2266)=0,"データ無",IF($Y2266&gt;=スコアリング基準!$B$30,"S",IF($Y2266&gt;=スコアリング基準!$B$31,"A",IF($Y2266&gt;=スコアリング基準!$B$32,"B","C"))))</f>
        <v/>
      </c>
      <c r="AA2266">
        <f>IFERROR(INDEX(実績DB!$I$3:$I$104,MATCH($B2266&amp;$C2266,実績DB!$J$3:$J$104,0)),"")</f>
        <v/>
      </c>
    </row>
    <row r="2267">
      <c r="A2267" t="n">
        <v>2265</v>
      </c>
      <c r="B2267" t="inlineStr">
        <is>
          <t>東京</t>
        </is>
      </c>
      <c r="C2267" t="inlineStr">
        <is>
          <t>四街道変電所</t>
        </is>
      </c>
      <c r="D2267" t="inlineStr">
        <is>
          <t>千葉県</t>
        </is>
      </c>
      <c r="G2267" s="3" t="n">
        <v>35.659297</v>
      </c>
      <c r="H2267" s="3" t="n">
        <v>140.18737</v>
      </c>
      <c r="I2267" t="inlineStr">
        <is>
          <t>Google Places(名称一致)</t>
        </is>
      </c>
      <c r="J2267" t="n">
        <v>38</v>
      </c>
      <c r="K2267" t="n">
        <v>39</v>
      </c>
      <c r="L2267" t="n">
        <v>-34</v>
      </c>
      <c r="M2267" t="n">
        <v>5</v>
      </c>
      <c r="N2267" t="n">
        <v>0</v>
      </c>
      <c r="O2267" t="inlineStr">
        <is>
          <t>不可 #3</t>
        </is>
      </c>
      <c r="P2267" t="inlineStr">
        <is>
          <t>有り</t>
        </is>
      </c>
      <c r="R2267" s="4">
        <f>IF(COUNT($M2267:$N2267)=0,"",IF(AND(IF($N2267&lt;&gt;"",$N2267,$M2267)&lt;=0,$O2267&lt;&gt;"可"),"警告",""))</f>
        <v/>
      </c>
      <c r="S2267" s="4">
        <f>IF(COUNT($M2267:$N2267)=0,0,IF(IF($N2267&lt;&gt;"",$N2267,$M2267)&gt;=スコアリング基準!$B$20,スコアリング基準!$C$20,IF(IF($N2267&lt;&gt;"",$N2267,$M2267)&gt;=スコアリング基準!$B$21,スコアリング基準!$C$21,IF(IF($N2267&lt;&gt;"",$N2267,$M2267)&gt;0,スコアリング基準!$C$22,0))))</f>
        <v/>
      </c>
      <c r="T2267" s="4">
        <f>IF($O2267="可",スコアリング基準!$C$23,0)</f>
        <v/>
      </c>
      <c r="U2267" s="4">
        <f>IF(OR(COUNT($K2267:$L2267)&lt;2,$K2267=0),0,IF(ABS($L2267)/$K2267&lt;=スコアリング基準!$B$24,スコアリング基準!$C$24,IF(ABS($L2267)/$K2267&lt;=スコアリング基準!$B$25,スコアリング基準!$C$25,IF(ABS($L2267)/$K2267&lt;=スコアリング基準!$B$26,スコアリング基準!$C$26,0))))</f>
        <v/>
      </c>
      <c r="V2267" s="4">
        <f>IF($P2267="なし",スコアリング基準!$C$27,0)</f>
        <v/>
      </c>
      <c r="W2267" s="4">
        <f>IF($F2267="",0,IF(ISNUMBER($F2267),IF($F2267&lt;=スコアリング基準!$B$28,スコアリング基準!$C$28,スコアリング基準!$C$29),0))</f>
        <v/>
      </c>
      <c r="X2267" s="4">
        <f>IFERROR(VLOOKUP($B2267,スコアリング基準!$A$36:$B$46,2,FALSE),0)</f>
        <v/>
      </c>
      <c r="Y2267" s="4">
        <f>SUM($S2267:$X2267)</f>
        <v/>
      </c>
      <c r="Z2267" s="4">
        <f>IF(COUNT($M2267:$N2267)=0,"データ無",IF($Y2267&gt;=スコアリング基準!$B$30,"S",IF($Y2267&gt;=スコアリング基準!$B$31,"A",IF($Y2267&gt;=スコアリング基準!$B$32,"B","C"))))</f>
        <v/>
      </c>
      <c r="AA2267">
        <f>IFERROR(INDEX(実績DB!$I$3:$I$104,MATCH($B2267&amp;$C2267,実績DB!$J$3:$J$104,0)),"")</f>
        <v/>
      </c>
    </row>
    <row r="2268">
      <c r="A2268" t="n">
        <v>2266</v>
      </c>
      <c r="B2268" t="inlineStr">
        <is>
          <t>東京</t>
        </is>
      </c>
      <c r="C2268" t="inlineStr">
        <is>
          <t>国分寺南変電所</t>
        </is>
      </c>
      <c r="D2268" t="inlineStr">
        <is>
          <t>東京都</t>
        </is>
      </c>
      <c r="G2268" s="3" t="n"/>
      <c r="H2268" s="3" t="n"/>
      <c r="I2268" t="inlineStr">
        <is>
          <t>未取得</t>
        </is>
      </c>
      <c r="J2268" t="n">
        <v>38</v>
      </c>
      <c r="K2268" t="n">
        <v>39</v>
      </c>
      <c r="L2268" t="n">
        <v>-20</v>
      </c>
      <c r="M2268" t="n">
        <v>19</v>
      </c>
      <c r="N2268" t="n">
        <v>0</v>
      </c>
      <c r="O2268" t="inlineStr">
        <is>
          <t>不可 #3</t>
        </is>
      </c>
      <c r="P2268" t="inlineStr">
        <is>
          <t>有り</t>
        </is>
      </c>
      <c r="R2268" s="4">
        <f>IF(COUNT($M2268:$N2268)=0,"",IF(AND(IF($N2268&lt;&gt;"",$N2268,$M2268)&lt;=0,$O2268&lt;&gt;"可"),"警告",""))</f>
        <v/>
      </c>
      <c r="S2268" s="4">
        <f>IF(COUNT($M2268:$N2268)=0,0,IF(IF($N2268&lt;&gt;"",$N2268,$M2268)&gt;=スコアリング基準!$B$20,スコアリング基準!$C$20,IF(IF($N2268&lt;&gt;"",$N2268,$M2268)&gt;=スコアリング基準!$B$21,スコアリング基準!$C$21,IF(IF($N2268&lt;&gt;"",$N2268,$M2268)&gt;0,スコアリング基準!$C$22,0))))</f>
        <v/>
      </c>
      <c r="T2268" s="4">
        <f>IF($O2268="可",スコアリング基準!$C$23,0)</f>
        <v/>
      </c>
      <c r="U2268" s="4">
        <f>IF(OR(COUNT($K2268:$L2268)&lt;2,$K2268=0),0,IF(ABS($L2268)/$K2268&lt;=スコアリング基準!$B$24,スコアリング基準!$C$24,IF(ABS($L2268)/$K2268&lt;=スコアリング基準!$B$25,スコアリング基準!$C$25,IF(ABS($L2268)/$K2268&lt;=スコアリング基準!$B$26,スコアリング基準!$C$26,0))))</f>
        <v/>
      </c>
      <c r="V2268" s="4">
        <f>IF($P2268="なし",スコアリング基準!$C$27,0)</f>
        <v/>
      </c>
      <c r="W2268" s="4">
        <f>IF($F2268="",0,IF(ISNUMBER($F2268),IF($F2268&lt;=スコアリング基準!$B$28,スコアリング基準!$C$28,スコアリング基準!$C$29),0))</f>
        <v/>
      </c>
      <c r="X2268" s="4">
        <f>IFERROR(VLOOKUP($B2268,スコアリング基準!$A$36:$B$46,2,FALSE),0)</f>
        <v/>
      </c>
      <c r="Y2268" s="4">
        <f>SUM($S2268:$X2268)</f>
        <v/>
      </c>
      <c r="Z2268" s="4">
        <f>IF(COUNT($M2268:$N2268)=0,"データ無",IF($Y2268&gt;=スコアリング基準!$B$30,"S",IF($Y2268&gt;=スコアリング基準!$B$31,"A",IF($Y2268&gt;=スコアリング基準!$B$32,"B","C"))))</f>
        <v/>
      </c>
      <c r="AA2268">
        <f>IFERROR(INDEX(実績DB!$I$3:$I$104,MATCH($B2268&amp;$C2268,実績DB!$J$3:$J$104,0)),"")</f>
        <v/>
      </c>
    </row>
    <row r="2269">
      <c r="A2269" t="n">
        <v>2267</v>
      </c>
      <c r="B2269" t="inlineStr">
        <is>
          <t>東京</t>
        </is>
      </c>
      <c r="C2269" t="inlineStr">
        <is>
          <t>国府津変電所</t>
        </is>
      </c>
      <c r="D2269" t="inlineStr">
        <is>
          <t>神奈川県</t>
        </is>
      </c>
      <c r="G2269" s="3" t="n">
        <v>35.281029</v>
      </c>
      <c r="H2269" s="3" t="n">
        <v>139.189368</v>
      </c>
      <c r="I2269" t="inlineStr">
        <is>
          <t>Google Places(名称一致)</t>
        </is>
      </c>
      <c r="J2269" t="n">
        <v>47</v>
      </c>
      <c r="K2269" t="n">
        <v>49</v>
      </c>
      <c r="L2269" t="n">
        <v>-35</v>
      </c>
      <c r="M2269" t="n">
        <v>14</v>
      </c>
      <c r="N2269" t="n">
        <v>14</v>
      </c>
      <c r="O2269" t="inlineStr">
        <is>
          <t>不可 #3</t>
        </is>
      </c>
      <c r="P2269" t="inlineStr">
        <is>
          <t>なし</t>
        </is>
      </c>
      <c r="R2269" s="4">
        <f>IF(COUNT($M2269:$N2269)=0,"",IF(AND(IF($N2269&lt;&gt;"",$N2269,$M2269)&lt;=0,$O2269&lt;&gt;"可"),"警告",""))</f>
        <v/>
      </c>
      <c r="S2269" s="4">
        <f>IF(COUNT($M2269:$N2269)=0,0,IF(IF($N2269&lt;&gt;"",$N2269,$M2269)&gt;=スコアリング基準!$B$20,スコアリング基準!$C$20,IF(IF($N2269&lt;&gt;"",$N2269,$M2269)&gt;=スコアリング基準!$B$21,スコアリング基準!$C$21,IF(IF($N2269&lt;&gt;"",$N2269,$M2269)&gt;0,スコアリング基準!$C$22,0))))</f>
        <v/>
      </c>
      <c r="T2269" s="4">
        <f>IF($O2269="可",スコアリング基準!$C$23,0)</f>
        <v/>
      </c>
      <c r="U2269" s="4">
        <f>IF(OR(COUNT($K2269:$L2269)&lt;2,$K2269=0),0,IF(ABS($L2269)/$K2269&lt;=スコアリング基準!$B$24,スコアリング基準!$C$24,IF(ABS($L2269)/$K2269&lt;=スコアリング基準!$B$25,スコアリング基準!$C$25,IF(ABS($L2269)/$K2269&lt;=スコアリング基準!$B$26,スコアリング基準!$C$26,0))))</f>
        <v/>
      </c>
      <c r="V2269" s="4">
        <f>IF($P2269="なし",スコアリング基準!$C$27,0)</f>
        <v/>
      </c>
      <c r="W2269" s="4">
        <f>IF($F2269="",0,IF(ISNUMBER($F2269),IF($F2269&lt;=スコアリング基準!$B$28,スコアリング基準!$C$28,スコアリング基準!$C$29),0))</f>
        <v/>
      </c>
      <c r="X2269" s="4">
        <f>IFERROR(VLOOKUP($B2269,スコアリング基準!$A$36:$B$46,2,FALSE),0)</f>
        <v/>
      </c>
      <c r="Y2269" s="4">
        <f>SUM($S2269:$X2269)</f>
        <v/>
      </c>
      <c r="Z2269" s="4">
        <f>IF(COUNT($M2269:$N2269)=0,"データ無",IF($Y2269&gt;=スコアリング基準!$B$30,"S",IF($Y2269&gt;=スコアリング基準!$B$31,"A",IF($Y2269&gt;=スコアリング基準!$B$32,"B","C"))))</f>
        <v/>
      </c>
      <c r="AA2269">
        <f>IFERROR(INDEX(実績DB!$I$3:$I$104,MATCH($B2269&amp;$C2269,実績DB!$J$3:$J$104,0)),"")</f>
        <v/>
      </c>
    </row>
    <row r="2270">
      <c r="A2270" t="n">
        <v>2268</v>
      </c>
      <c r="B2270" t="inlineStr">
        <is>
          <t>東京</t>
        </is>
      </c>
      <c r="C2270" t="inlineStr">
        <is>
          <t>国母変電所</t>
        </is>
      </c>
      <c r="D2270" t="inlineStr">
        <is>
          <t>山梨県</t>
        </is>
      </c>
      <c r="G2270" s="3" t="n">
        <v>35.629967</v>
      </c>
      <c r="H2270" s="3" t="n">
        <v>138.547909</v>
      </c>
      <c r="I2270" t="inlineStr">
        <is>
          <t>Google Places(名称一致)</t>
        </is>
      </c>
      <c r="J2270" t="n">
        <v>33</v>
      </c>
      <c r="K2270" t="n">
        <v>34</v>
      </c>
      <c r="L2270" t="n">
        <v>-25</v>
      </c>
      <c r="M2270" t="n">
        <v>9</v>
      </c>
      <c r="N2270" t="n">
        <v>9</v>
      </c>
      <c r="O2270" t="inlineStr">
        <is>
          <t>不可 #3</t>
        </is>
      </c>
      <c r="P2270" t="inlineStr">
        <is>
          <t>なし</t>
        </is>
      </c>
      <c r="R2270" s="4">
        <f>IF(COUNT($M2270:$N2270)=0,"",IF(AND(IF($N2270&lt;&gt;"",$N2270,$M2270)&lt;=0,$O2270&lt;&gt;"可"),"警告",""))</f>
        <v/>
      </c>
      <c r="S2270" s="4">
        <f>IF(COUNT($M2270:$N2270)=0,0,IF(IF($N2270&lt;&gt;"",$N2270,$M2270)&gt;=スコアリング基準!$B$20,スコアリング基準!$C$20,IF(IF($N2270&lt;&gt;"",$N2270,$M2270)&gt;=スコアリング基準!$B$21,スコアリング基準!$C$21,IF(IF($N2270&lt;&gt;"",$N2270,$M2270)&gt;0,スコアリング基準!$C$22,0))))</f>
        <v/>
      </c>
      <c r="T2270" s="4">
        <f>IF($O2270="可",スコアリング基準!$C$23,0)</f>
        <v/>
      </c>
      <c r="U2270" s="4">
        <f>IF(OR(COUNT($K2270:$L2270)&lt;2,$K2270=0),0,IF(ABS($L2270)/$K2270&lt;=スコアリング基準!$B$24,スコアリング基準!$C$24,IF(ABS($L2270)/$K2270&lt;=スコアリング基準!$B$25,スコアリング基準!$C$25,IF(ABS($L2270)/$K2270&lt;=スコアリング基準!$B$26,スコアリング基準!$C$26,0))))</f>
        <v/>
      </c>
      <c r="V2270" s="4">
        <f>IF($P2270="なし",スコアリング基準!$C$27,0)</f>
        <v/>
      </c>
      <c r="W2270" s="4">
        <f>IF($F2270="",0,IF(ISNUMBER($F2270),IF($F2270&lt;=スコアリング基準!$B$28,スコアリング基準!$C$28,スコアリング基準!$C$29),0))</f>
        <v/>
      </c>
      <c r="X2270" s="4">
        <f>IFERROR(VLOOKUP($B2270,スコアリング基準!$A$36:$B$46,2,FALSE),0)</f>
        <v/>
      </c>
      <c r="Y2270" s="4">
        <f>SUM($S2270:$X2270)</f>
        <v/>
      </c>
      <c r="Z2270" s="4">
        <f>IF(COUNT($M2270:$N2270)=0,"データ無",IF($Y2270&gt;=スコアリング基準!$B$30,"S",IF($Y2270&gt;=スコアリング基準!$B$31,"A",IF($Y2270&gt;=スコアリング基準!$B$32,"B","C"))))</f>
        <v/>
      </c>
      <c r="AA2270">
        <f>IFERROR(INDEX(実績DB!$I$3:$I$104,MATCH($B2270&amp;$C2270,実績DB!$J$3:$J$104,0)),"")</f>
        <v/>
      </c>
    </row>
    <row r="2271">
      <c r="A2271" t="n">
        <v>2269</v>
      </c>
      <c r="B2271" t="inlineStr">
        <is>
          <t>東京</t>
        </is>
      </c>
      <c r="C2271" t="inlineStr">
        <is>
          <t>土橋変電所</t>
        </is>
      </c>
      <c r="D2271" t="inlineStr">
        <is>
          <t>神奈川県</t>
        </is>
      </c>
      <c r="G2271" s="3" t="n">
        <v>35.589218</v>
      </c>
      <c r="H2271" s="3" t="n">
        <v>139.575616</v>
      </c>
      <c r="I2271" t="inlineStr">
        <is>
          <t>Google Places(名称一致)</t>
        </is>
      </c>
      <c r="J2271" t="n">
        <v>52</v>
      </c>
      <c r="K2271" t="n">
        <v>54</v>
      </c>
      <c r="L2271" t="n">
        <v>-40</v>
      </c>
      <c r="M2271" t="n">
        <v>14</v>
      </c>
      <c r="N2271" t="n">
        <v>0</v>
      </c>
      <c r="O2271" t="inlineStr">
        <is>
          <t>不可 #3</t>
        </is>
      </c>
      <c r="P2271" t="inlineStr">
        <is>
          <t>有り</t>
        </is>
      </c>
      <c r="R2271" s="4">
        <f>IF(COUNT($M2271:$N2271)=0,"",IF(AND(IF($N2271&lt;&gt;"",$N2271,$M2271)&lt;=0,$O2271&lt;&gt;"可"),"警告",""))</f>
        <v/>
      </c>
      <c r="S2271" s="4">
        <f>IF(COUNT($M2271:$N2271)=0,0,IF(IF($N2271&lt;&gt;"",$N2271,$M2271)&gt;=スコアリング基準!$B$20,スコアリング基準!$C$20,IF(IF($N2271&lt;&gt;"",$N2271,$M2271)&gt;=スコアリング基準!$B$21,スコアリング基準!$C$21,IF(IF($N2271&lt;&gt;"",$N2271,$M2271)&gt;0,スコアリング基準!$C$22,0))))</f>
        <v/>
      </c>
      <c r="T2271" s="4">
        <f>IF($O2271="可",スコアリング基準!$C$23,0)</f>
        <v/>
      </c>
      <c r="U2271" s="4">
        <f>IF(OR(COUNT($K2271:$L2271)&lt;2,$K2271=0),0,IF(ABS($L2271)/$K2271&lt;=スコアリング基準!$B$24,スコアリング基準!$C$24,IF(ABS($L2271)/$K2271&lt;=スコアリング基準!$B$25,スコアリング基準!$C$25,IF(ABS($L2271)/$K2271&lt;=スコアリング基準!$B$26,スコアリング基準!$C$26,0))))</f>
        <v/>
      </c>
      <c r="V2271" s="4">
        <f>IF($P2271="なし",スコアリング基準!$C$27,0)</f>
        <v/>
      </c>
      <c r="W2271" s="4">
        <f>IF($F2271="",0,IF(ISNUMBER($F2271),IF($F2271&lt;=スコアリング基準!$B$28,スコアリング基準!$C$28,スコアリング基準!$C$29),0))</f>
        <v/>
      </c>
      <c r="X2271" s="4">
        <f>IFERROR(VLOOKUP($B2271,スコアリング基準!$A$36:$B$46,2,FALSE),0)</f>
        <v/>
      </c>
      <c r="Y2271" s="4">
        <f>SUM($S2271:$X2271)</f>
        <v/>
      </c>
      <c r="Z2271" s="4">
        <f>IF(COUNT($M2271:$N2271)=0,"データ無",IF($Y2271&gt;=スコアリング基準!$B$30,"S",IF($Y2271&gt;=スコアリング基準!$B$31,"A",IF($Y2271&gt;=スコアリング基準!$B$32,"B","C"))))</f>
        <v/>
      </c>
      <c r="AA2271">
        <f>IFERROR(INDEX(実績DB!$I$3:$I$104,MATCH($B2271&amp;$C2271,実績DB!$J$3:$J$104,0)),"")</f>
        <v/>
      </c>
    </row>
    <row r="2272">
      <c r="A2272" t="n">
        <v>2270</v>
      </c>
      <c r="B2272" t="inlineStr">
        <is>
          <t>東京</t>
        </is>
      </c>
      <c r="C2272" t="inlineStr">
        <is>
          <t>土気変電所</t>
        </is>
      </c>
      <c r="D2272" t="inlineStr">
        <is>
          <t>千葉県</t>
        </is>
      </c>
      <c r="G2272" s="3" t="n">
        <v>35.533591</v>
      </c>
      <c r="H2272" s="3" t="n">
        <v>140.285118</v>
      </c>
      <c r="I2272" t="inlineStr">
        <is>
          <t>Google Places(名称一致)</t>
        </is>
      </c>
      <c r="J2272" t="n">
        <v>38</v>
      </c>
      <c r="K2272" t="n">
        <v>39</v>
      </c>
      <c r="L2272" t="n">
        <v>-39</v>
      </c>
      <c r="M2272" t="n">
        <v>0</v>
      </c>
      <c r="N2272" t="n">
        <v>0</v>
      </c>
      <c r="O2272" t="inlineStr">
        <is>
          <t>不可 #3</t>
        </is>
      </c>
      <c r="P2272" t="inlineStr">
        <is>
          <t>有り</t>
        </is>
      </c>
      <c r="R2272" s="4">
        <f>IF(COUNT($M2272:$N2272)=0,"",IF(AND(IF($N2272&lt;&gt;"",$N2272,$M2272)&lt;=0,$O2272&lt;&gt;"可"),"警告",""))</f>
        <v/>
      </c>
      <c r="S2272" s="4">
        <f>IF(COUNT($M2272:$N2272)=0,0,IF(IF($N2272&lt;&gt;"",$N2272,$M2272)&gt;=スコアリング基準!$B$20,スコアリング基準!$C$20,IF(IF($N2272&lt;&gt;"",$N2272,$M2272)&gt;=スコアリング基準!$B$21,スコアリング基準!$C$21,IF(IF($N2272&lt;&gt;"",$N2272,$M2272)&gt;0,スコアリング基準!$C$22,0))))</f>
        <v/>
      </c>
      <c r="T2272" s="4">
        <f>IF($O2272="可",スコアリング基準!$C$23,0)</f>
        <v/>
      </c>
      <c r="U2272" s="4">
        <f>IF(OR(COUNT($K2272:$L2272)&lt;2,$K2272=0),0,IF(ABS($L2272)/$K2272&lt;=スコアリング基準!$B$24,スコアリング基準!$C$24,IF(ABS($L2272)/$K2272&lt;=スコアリング基準!$B$25,スコアリング基準!$C$25,IF(ABS($L2272)/$K2272&lt;=スコアリング基準!$B$26,スコアリング基準!$C$26,0))))</f>
        <v/>
      </c>
      <c r="V2272" s="4">
        <f>IF($P2272="なし",スコアリング基準!$C$27,0)</f>
        <v/>
      </c>
      <c r="W2272" s="4">
        <f>IF($F2272="",0,IF(ISNUMBER($F2272),IF($F2272&lt;=スコアリング基準!$B$28,スコアリング基準!$C$28,スコアリング基準!$C$29),0))</f>
        <v/>
      </c>
      <c r="X2272" s="4">
        <f>IFERROR(VLOOKUP($B2272,スコアリング基準!$A$36:$B$46,2,FALSE),0)</f>
        <v/>
      </c>
      <c r="Y2272" s="4">
        <f>SUM($S2272:$X2272)</f>
        <v/>
      </c>
      <c r="Z2272" s="4">
        <f>IF(COUNT($M2272:$N2272)=0,"データ無",IF($Y2272&gt;=スコアリング基準!$B$30,"S",IF($Y2272&gt;=スコアリング基準!$B$31,"A",IF($Y2272&gt;=スコアリング基準!$B$32,"B","C"))))</f>
        <v/>
      </c>
      <c r="AA2272">
        <f>IFERROR(INDEX(実績DB!$I$3:$I$104,MATCH($B2272&amp;$C2272,実績DB!$J$3:$J$104,0)),"")</f>
        <v/>
      </c>
    </row>
    <row r="2273">
      <c r="A2273" t="n">
        <v>2271</v>
      </c>
      <c r="B2273" t="inlineStr">
        <is>
          <t>東京</t>
        </is>
      </c>
      <c r="C2273" t="inlineStr">
        <is>
          <t>土肥変電所</t>
        </is>
      </c>
      <c r="D2273" t="inlineStr">
        <is>
          <t>静岡県</t>
        </is>
      </c>
      <c r="G2273" s="3" t="n">
        <v>34.907174</v>
      </c>
      <c r="H2273" s="3" t="n">
        <v>138.79264</v>
      </c>
      <c r="I2273" t="inlineStr">
        <is>
          <t>Google Places(名称一致)</t>
        </is>
      </c>
      <c r="J2273" t="n">
        <v>19</v>
      </c>
      <c r="K2273" t="n">
        <v>19</v>
      </c>
      <c r="L2273" t="n">
        <v>0</v>
      </c>
      <c r="M2273" t="n">
        <v>19</v>
      </c>
      <c r="N2273" t="n">
        <v>0</v>
      </c>
      <c r="O2273" t="inlineStr">
        <is>
          <t>不可 #3</t>
        </is>
      </c>
      <c r="P2273" t="inlineStr">
        <is>
          <t>有り</t>
        </is>
      </c>
      <c r="R2273" s="4">
        <f>IF(COUNT($M2273:$N2273)=0,"",IF(AND(IF($N2273&lt;&gt;"",$N2273,$M2273)&lt;=0,$O2273&lt;&gt;"可"),"警告",""))</f>
        <v/>
      </c>
      <c r="S2273" s="4">
        <f>IF(COUNT($M2273:$N2273)=0,0,IF(IF($N2273&lt;&gt;"",$N2273,$M2273)&gt;=スコアリング基準!$B$20,スコアリング基準!$C$20,IF(IF($N2273&lt;&gt;"",$N2273,$M2273)&gt;=スコアリング基準!$B$21,スコアリング基準!$C$21,IF(IF($N2273&lt;&gt;"",$N2273,$M2273)&gt;0,スコアリング基準!$C$22,0))))</f>
        <v/>
      </c>
      <c r="T2273" s="4">
        <f>IF($O2273="可",スコアリング基準!$C$23,0)</f>
        <v/>
      </c>
      <c r="U2273" s="4">
        <f>IF(OR(COUNT($K2273:$L2273)&lt;2,$K2273=0),0,IF(ABS($L2273)/$K2273&lt;=スコアリング基準!$B$24,スコアリング基準!$C$24,IF(ABS($L2273)/$K2273&lt;=スコアリング基準!$B$25,スコアリング基準!$C$25,IF(ABS($L2273)/$K2273&lt;=スコアリング基準!$B$26,スコアリング基準!$C$26,0))))</f>
        <v/>
      </c>
      <c r="V2273" s="4">
        <f>IF($P2273="なし",スコアリング基準!$C$27,0)</f>
        <v/>
      </c>
      <c r="W2273" s="4">
        <f>IF($F2273="",0,IF(ISNUMBER($F2273),IF($F2273&lt;=スコアリング基準!$B$28,スコアリング基準!$C$28,スコアリング基準!$C$29),0))</f>
        <v/>
      </c>
      <c r="X2273" s="4">
        <f>IFERROR(VLOOKUP($B2273,スコアリング基準!$A$36:$B$46,2,FALSE),0)</f>
        <v/>
      </c>
      <c r="Y2273" s="4">
        <f>SUM($S2273:$X2273)</f>
        <v/>
      </c>
      <c r="Z2273" s="4">
        <f>IF(COUNT($M2273:$N2273)=0,"データ無",IF($Y2273&gt;=スコアリング基準!$B$30,"S",IF($Y2273&gt;=スコアリング基準!$B$31,"A",IF($Y2273&gt;=スコアリング基準!$B$32,"B","C"))))</f>
        <v/>
      </c>
      <c r="AA2273">
        <f>IFERROR(INDEX(実績DB!$I$3:$I$104,MATCH($B2273&amp;$C2273,実績DB!$J$3:$J$104,0)),"")</f>
        <v/>
      </c>
    </row>
    <row r="2274">
      <c r="A2274" t="n">
        <v>2272</v>
      </c>
      <c r="B2274" t="inlineStr">
        <is>
          <t>東京</t>
        </is>
      </c>
      <c r="C2274" t="inlineStr">
        <is>
          <t>坂戸変電所</t>
        </is>
      </c>
      <c r="D2274" t="inlineStr">
        <is>
          <t>埼玉県</t>
        </is>
      </c>
      <c r="G2274" s="3" t="n">
        <v>35.957946</v>
      </c>
      <c r="H2274" s="3" t="n">
        <v>139.410656</v>
      </c>
      <c r="I2274" t="inlineStr">
        <is>
          <t>Google Places(名称一致)</t>
        </is>
      </c>
      <c r="J2274" t="n">
        <v>52</v>
      </c>
      <c r="K2274" t="n">
        <v>54</v>
      </c>
      <c r="L2274" t="n">
        <v>-40</v>
      </c>
      <c r="M2274" t="n">
        <v>14</v>
      </c>
      <c r="N2274" t="n">
        <v>0</v>
      </c>
      <c r="O2274" t="inlineStr">
        <is>
          <t>不可 #3</t>
        </is>
      </c>
      <c r="P2274" t="inlineStr">
        <is>
          <t>有り</t>
        </is>
      </c>
      <c r="R2274" s="4">
        <f>IF(COUNT($M2274:$N2274)=0,"",IF(AND(IF($N2274&lt;&gt;"",$N2274,$M2274)&lt;=0,$O2274&lt;&gt;"可"),"警告",""))</f>
        <v/>
      </c>
      <c r="S2274" s="4">
        <f>IF(COUNT($M2274:$N2274)=0,0,IF(IF($N2274&lt;&gt;"",$N2274,$M2274)&gt;=スコアリング基準!$B$20,スコアリング基準!$C$20,IF(IF($N2274&lt;&gt;"",$N2274,$M2274)&gt;=スコアリング基準!$B$21,スコアリング基準!$C$21,IF(IF($N2274&lt;&gt;"",$N2274,$M2274)&gt;0,スコアリング基準!$C$22,0))))</f>
        <v/>
      </c>
      <c r="T2274" s="4">
        <f>IF($O2274="可",スコアリング基準!$C$23,0)</f>
        <v/>
      </c>
      <c r="U2274" s="4">
        <f>IF(OR(COUNT($K2274:$L2274)&lt;2,$K2274=0),0,IF(ABS($L2274)/$K2274&lt;=スコアリング基準!$B$24,スコアリング基準!$C$24,IF(ABS($L2274)/$K2274&lt;=スコアリング基準!$B$25,スコアリング基準!$C$25,IF(ABS($L2274)/$K2274&lt;=スコアリング基準!$B$26,スコアリング基準!$C$26,0))))</f>
        <v/>
      </c>
      <c r="V2274" s="4">
        <f>IF($P2274="なし",スコアリング基準!$C$27,0)</f>
        <v/>
      </c>
      <c r="W2274" s="4">
        <f>IF($F2274="",0,IF(ISNUMBER($F2274),IF($F2274&lt;=スコアリング基準!$B$28,スコアリング基準!$C$28,スコアリング基準!$C$29),0))</f>
        <v/>
      </c>
      <c r="X2274" s="4">
        <f>IFERROR(VLOOKUP($B2274,スコアリング基準!$A$36:$B$46,2,FALSE),0)</f>
        <v/>
      </c>
      <c r="Y2274" s="4">
        <f>SUM($S2274:$X2274)</f>
        <v/>
      </c>
      <c r="Z2274" s="4">
        <f>IF(COUNT($M2274:$N2274)=0,"データ無",IF($Y2274&gt;=スコアリング基準!$B$30,"S",IF($Y2274&gt;=スコアリング基準!$B$31,"A",IF($Y2274&gt;=スコアリング基準!$B$32,"B","C"))))</f>
        <v/>
      </c>
      <c r="AA2274">
        <f>IFERROR(INDEX(実績DB!$I$3:$I$104,MATCH($B2274&amp;$C2274,実績DB!$J$3:$J$104,0)),"")</f>
        <v/>
      </c>
    </row>
    <row r="2275">
      <c r="A2275" t="n">
        <v>2273</v>
      </c>
      <c r="B2275" t="inlineStr">
        <is>
          <t>東京</t>
        </is>
      </c>
      <c r="C2275" t="inlineStr">
        <is>
          <t>城内変電所</t>
        </is>
      </c>
      <c r="D2275" t="inlineStr">
        <is>
          <t>静岡県</t>
        </is>
      </c>
      <c r="G2275" s="3" t="n">
        <v>34.98211</v>
      </c>
      <c r="H2275" s="3" t="n">
        <v>138.384973</v>
      </c>
      <c r="I2275" t="inlineStr">
        <is>
          <t>Google Places(名称一致)</t>
        </is>
      </c>
      <c r="J2275" t="n">
        <v>57</v>
      </c>
      <c r="K2275" t="n">
        <v>59</v>
      </c>
      <c r="L2275" t="n">
        <v>-40</v>
      </c>
      <c r="M2275" t="n">
        <v>19</v>
      </c>
      <c r="N2275" t="n">
        <v>19</v>
      </c>
      <c r="O2275" t="inlineStr">
        <is>
          <t>不可 #3</t>
        </is>
      </c>
      <c r="P2275" t="inlineStr">
        <is>
          <t>なし</t>
        </is>
      </c>
      <c r="R2275" s="4">
        <f>IF(COUNT($M2275:$N2275)=0,"",IF(AND(IF($N2275&lt;&gt;"",$N2275,$M2275)&lt;=0,$O2275&lt;&gt;"可"),"警告",""))</f>
        <v/>
      </c>
      <c r="S2275" s="4">
        <f>IF(COUNT($M2275:$N2275)=0,0,IF(IF($N2275&lt;&gt;"",$N2275,$M2275)&gt;=スコアリング基準!$B$20,スコアリング基準!$C$20,IF(IF($N2275&lt;&gt;"",$N2275,$M2275)&gt;=スコアリング基準!$B$21,スコアリング基準!$C$21,IF(IF($N2275&lt;&gt;"",$N2275,$M2275)&gt;0,スコアリング基準!$C$22,0))))</f>
        <v/>
      </c>
      <c r="T2275" s="4">
        <f>IF($O2275="可",スコアリング基準!$C$23,0)</f>
        <v/>
      </c>
      <c r="U2275" s="4">
        <f>IF(OR(COUNT($K2275:$L2275)&lt;2,$K2275=0),0,IF(ABS($L2275)/$K2275&lt;=スコアリング基準!$B$24,スコアリング基準!$C$24,IF(ABS($L2275)/$K2275&lt;=スコアリング基準!$B$25,スコアリング基準!$C$25,IF(ABS($L2275)/$K2275&lt;=スコアリング基準!$B$26,スコアリング基準!$C$26,0))))</f>
        <v/>
      </c>
      <c r="V2275" s="4">
        <f>IF($P2275="なし",スコアリング基準!$C$27,0)</f>
        <v/>
      </c>
      <c r="W2275" s="4">
        <f>IF($F2275="",0,IF(ISNUMBER($F2275),IF($F2275&lt;=スコアリング基準!$B$28,スコアリング基準!$C$28,スコアリング基準!$C$29),0))</f>
        <v/>
      </c>
      <c r="X2275" s="4">
        <f>IFERROR(VLOOKUP($B2275,スコアリング基準!$A$36:$B$46,2,FALSE),0)</f>
        <v/>
      </c>
      <c r="Y2275" s="4">
        <f>SUM($S2275:$X2275)</f>
        <v/>
      </c>
      <c r="Z2275" s="4">
        <f>IF(COUNT($M2275:$N2275)=0,"データ無",IF($Y2275&gt;=スコアリング基準!$B$30,"S",IF($Y2275&gt;=スコアリング基準!$B$31,"A",IF($Y2275&gt;=スコアリング基準!$B$32,"B","C"))))</f>
        <v/>
      </c>
      <c r="AA2275">
        <f>IFERROR(INDEX(実績DB!$I$3:$I$104,MATCH($B2275&amp;$C2275,実績DB!$J$3:$J$104,0)),"")</f>
        <v/>
      </c>
    </row>
    <row r="2276">
      <c r="A2276" t="n">
        <v>2274</v>
      </c>
      <c r="B2276" t="inlineStr">
        <is>
          <t>東京</t>
        </is>
      </c>
      <c r="C2276" t="inlineStr">
        <is>
          <t>堀の内変電所</t>
        </is>
      </c>
      <c r="D2276" t="inlineStr">
        <is>
          <t>埼玉県</t>
        </is>
      </c>
      <c r="G2276" s="3" t="n"/>
      <c r="H2276" s="3" t="n"/>
      <c r="I2276" t="inlineStr">
        <is>
          <t>未取得</t>
        </is>
      </c>
      <c r="J2276" t="n">
        <v>38</v>
      </c>
      <c r="K2276" t="n">
        <v>39</v>
      </c>
      <c r="L2276" t="n">
        <v>-20</v>
      </c>
      <c r="M2276" t="n">
        <v>19</v>
      </c>
      <c r="N2276" t="n">
        <v>19</v>
      </c>
      <c r="O2276" t="inlineStr">
        <is>
          <t>不可 #3</t>
        </is>
      </c>
      <c r="P2276" t="inlineStr">
        <is>
          <t>なし</t>
        </is>
      </c>
      <c r="R2276" s="4">
        <f>IF(COUNT($M2276:$N2276)=0,"",IF(AND(IF($N2276&lt;&gt;"",$N2276,$M2276)&lt;=0,$O2276&lt;&gt;"可"),"警告",""))</f>
        <v/>
      </c>
      <c r="S2276" s="4">
        <f>IF(COUNT($M2276:$N2276)=0,0,IF(IF($N2276&lt;&gt;"",$N2276,$M2276)&gt;=スコアリング基準!$B$20,スコアリング基準!$C$20,IF(IF($N2276&lt;&gt;"",$N2276,$M2276)&gt;=スコアリング基準!$B$21,スコアリング基準!$C$21,IF(IF($N2276&lt;&gt;"",$N2276,$M2276)&gt;0,スコアリング基準!$C$22,0))))</f>
        <v/>
      </c>
      <c r="T2276" s="4">
        <f>IF($O2276="可",スコアリング基準!$C$23,0)</f>
        <v/>
      </c>
      <c r="U2276" s="4">
        <f>IF(OR(COUNT($K2276:$L2276)&lt;2,$K2276=0),0,IF(ABS($L2276)/$K2276&lt;=スコアリング基準!$B$24,スコアリング基準!$C$24,IF(ABS($L2276)/$K2276&lt;=スコアリング基準!$B$25,スコアリング基準!$C$25,IF(ABS($L2276)/$K2276&lt;=スコアリング基準!$B$26,スコアリング基準!$C$26,0))))</f>
        <v/>
      </c>
      <c r="V2276" s="4">
        <f>IF($P2276="なし",スコアリング基準!$C$27,0)</f>
        <v/>
      </c>
      <c r="W2276" s="4">
        <f>IF($F2276="",0,IF(ISNUMBER($F2276),IF($F2276&lt;=スコアリング基準!$B$28,スコアリング基準!$C$28,スコアリング基準!$C$29),0))</f>
        <v/>
      </c>
      <c r="X2276" s="4">
        <f>IFERROR(VLOOKUP($B2276,スコアリング基準!$A$36:$B$46,2,FALSE),0)</f>
        <v/>
      </c>
      <c r="Y2276" s="4">
        <f>SUM($S2276:$X2276)</f>
        <v/>
      </c>
      <c r="Z2276" s="4">
        <f>IF(COUNT($M2276:$N2276)=0,"データ無",IF($Y2276&gt;=スコアリング基準!$B$30,"S",IF($Y2276&gt;=スコアリング基準!$B$31,"A",IF($Y2276&gt;=スコアリング基準!$B$32,"B","C"))))</f>
        <v/>
      </c>
      <c r="AA2276">
        <f>IFERROR(INDEX(実績DB!$I$3:$I$104,MATCH($B2276&amp;$C2276,実績DB!$J$3:$J$104,0)),"")</f>
        <v/>
      </c>
    </row>
    <row r="2277">
      <c r="A2277" t="n">
        <v>2275</v>
      </c>
      <c r="B2277" t="inlineStr">
        <is>
          <t>東京</t>
        </is>
      </c>
      <c r="C2277" t="inlineStr">
        <is>
          <t>堀川変電所</t>
        </is>
      </c>
      <c r="D2277" t="inlineStr">
        <is>
          <t>神奈川県</t>
        </is>
      </c>
      <c r="G2277" s="3" t="n">
        <v>35.377522</v>
      </c>
      <c r="H2277" s="3" t="n">
        <v>139.193629</v>
      </c>
      <c r="I2277" t="inlineStr">
        <is>
          <t>Google Places(名称一致)</t>
        </is>
      </c>
      <c r="J2277" t="n">
        <v>42</v>
      </c>
      <c r="K2277" t="n">
        <v>44</v>
      </c>
      <c r="L2277" t="n">
        <v>-30</v>
      </c>
      <c r="M2277" t="n">
        <v>14</v>
      </c>
      <c r="N2277" t="n">
        <v>14</v>
      </c>
      <c r="O2277" t="inlineStr">
        <is>
          <t>不可 #3</t>
        </is>
      </c>
      <c r="P2277" t="inlineStr">
        <is>
          <t>なし</t>
        </is>
      </c>
      <c r="R2277" s="4">
        <f>IF(COUNT($M2277:$N2277)=0,"",IF(AND(IF($N2277&lt;&gt;"",$N2277,$M2277)&lt;=0,$O2277&lt;&gt;"可"),"警告",""))</f>
        <v/>
      </c>
      <c r="S2277" s="4">
        <f>IF(COUNT($M2277:$N2277)=0,0,IF(IF($N2277&lt;&gt;"",$N2277,$M2277)&gt;=スコアリング基準!$B$20,スコアリング基準!$C$20,IF(IF($N2277&lt;&gt;"",$N2277,$M2277)&gt;=スコアリング基準!$B$21,スコアリング基準!$C$21,IF(IF($N2277&lt;&gt;"",$N2277,$M2277)&gt;0,スコアリング基準!$C$22,0))))</f>
        <v/>
      </c>
      <c r="T2277" s="4">
        <f>IF($O2277="可",スコアリング基準!$C$23,0)</f>
        <v/>
      </c>
      <c r="U2277" s="4">
        <f>IF(OR(COUNT($K2277:$L2277)&lt;2,$K2277=0),0,IF(ABS($L2277)/$K2277&lt;=スコアリング基準!$B$24,スコアリング基準!$C$24,IF(ABS($L2277)/$K2277&lt;=スコアリング基準!$B$25,スコアリング基準!$C$25,IF(ABS($L2277)/$K2277&lt;=スコアリング基準!$B$26,スコアリング基準!$C$26,0))))</f>
        <v/>
      </c>
      <c r="V2277" s="4">
        <f>IF($P2277="なし",スコアリング基準!$C$27,0)</f>
        <v/>
      </c>
      <c r="W2277" s="4">
        <f>IF($F2277="",0,IF(ISNUMBER($F2277),IF($F2277&lt;=スコアリング基準!$B$28,スコアリング基準!$C$28,スコアリング基準!$C$29),0))</f>
        <v/>
      </c>
      <c r="X2277" s="4">
        <f>IFERROR(VLOOKUP($B2277,スコアリング基準!$A$36:$B$46,2,FALSE),0)</f>
        <v/>
      </c>
      <c r="Y2277" s="4">
        <f>SUM($S2277:$X2277)</f>
        <v/>
      </c>
      <c r="Z2277" s="4">
        <f>IF(COUNT($M2277:$N2277)=0,"データ無",IF($Y2277&gt;=スコアリング基準!$B$30,"S",IF($Y2277&gt;=スコアリング基準!$B$31,"A",IF($Y2277&gt;=スコアリング基準!$B$32,"B","C"))))</f>
        <v/>
      </c>
      <c r="AA2277">
        <f>IFERROR(INDEX(実績DB!$I$3:$I$104,MATCH($B2277&amp;$C2277,実績DB!$J$3:$J$104,0)),"")</f>
        <v/>
      </c>
    </row>
    <row r="2278">
      <c r="A2278" t="n">
        <v>2276</v>
      </c>
      <c r="B2278" t="inlineStr">
        <is>
          <t>東京</t>
        </is>
      </c>
      <c r="C2278" t="inlineStr">
        <is>
          <t>堀江変電所</t>
        </is>
      </c>
      <c r="D2278" t="inlineStr">
        <is>
          <t>東京都</t>
        </is>
      </c>
      <c r="G2278" s="3" t="n">
        <v>35.652584</v>
      </c>
      <c r="H2278" s="3" t="n">
        <v>139.866496</v>
      </c>
      <c r="I2278" t="inlineStr">
        <is>
          <t>OSM実測(名称一致)</t>
        </is>
      </c>
      <c r="J2278" t="n">
        <v>57</v>
      </c>
      <c r="K2278" t="n">
        <v>59</v>
      </c>
      <c r="L2278" t="n">
        <v>-40</v>
      </c>
      <c r="M2278" t="n">
        <v>19</v>
      </c>
      <c r="N2278" t="n">
        <v>0</v>
      </c>
      <c r="O2278" t="inlineStr">
        <is>
          <t>不可 #3</t>
        </is>
      </c>
      <c r="P2278" t="inlineStr">
        <is>
          <t>有り</t>
        </is>
      </c>
      <c r="R2278" s="4">
        <f>IF(COUNT($M2278:$N2278)=0,"",IF(AND(IF($N2278&lt;&gt;"",$N2278,$M2278)&lt;=0,$O2278&lt;&gt;"可"),"警告",""))</f>
        <v/>
      </c>
      <c r="S2278" s="4">
        <f>IF(COUNT($M2278:$N2278)=0,0,IF(IF($N2278&lt;&gt;"",$N2278,$M2278)&gt;=スコアリング基準!$B$20,スコアリング基準!$C$20,IF(IF($N2278&lt;&gt;"",$N2278,$M2278)&gt;=スコアリング基準!$B$21,スコアリング基準!$C$21,IF(IF($N2278&lt;&gt;"",$N2278,$M2278)&gt;0,スコアリング基準!$C$22,0))))</f>
        <v/>
      </c>
      <c r="T2278" s="4">
        <f>IF($O2278="可",スコアリング基準!$C$23,0)</f>
        <v/>
      </c>
      <c r="U2278" s="4">
        <f>IF(OR(COUNT($K2278:$L2278)&lt;2,$K2278=0),0,IF(ABS($L2278)/$K2278&lt;=スコアリング基準!$B$24,スコアリング基準!$C$24,IF(ABS($L2278)/$K2278&lt;=スコアリング基準!$B$25,スコアリング基準!$C$25,IF(ABS($L2278)/$K2278&lt;=スコアリング基準!$B$26,スコアリング基準!$C$26,0))))</f>
        <v/>
      </c>
      <c r="V2278" s="4">
        <f>IF($P2278="なし",スコアリング基準!$C$27,0)</f>
        <v/>
      </c>
      <c r="W2278" s="4">
        <f>IF($F2278="",0,IF(ISNUMBER($F2278),IF($F2278&lt;=スコアリング基準!$B$28,スコアリング基準!$C$28,スコアリング基準!$C$29),0))</f>
        <v/>
      </c>
      <c r="X2278" s="4">
        <f>IFERROR(VLOOKUP($B2278,スコアリング基準!$A$36:$B$46,2,FALSE),0)</f>
        <v/>
      </c>
      <c r="Y2278" s="4">
        <f>SUM($S2278:$X2278)</f>
        <v/>
      </c>
      <c r="Z2278" s="4">
        <f>IF(COUNT($M2278:$N2278)=0,"データ無",IF($Y2278&gt;=スコアリング基準!$B$30,"S",IF($Y2278&gt;=スコアリング基準!$B$31,"A",IF($Y2278&gt;=スコアリング基準!$B$32,"B","C"))))</f>
        <v/>
      </c>
      <c r="AA2278">
        <f>IFERROR(INDEX(実績DB!$I$3:$I$104,MATCH($B2278&amp;$C2278,実績DB!$J$3:$J$104,0)),"")</f>
        <v/>
      </c>
    </row>
    <row r="2279">
      <c r="A2279" t="n">
        <v>2277</v>
      </c>
      <c r="B2279" t="inlineStr">
        <is>
          <t>東京</t>
        </is>
      </c>
      <c r="C2279" t="inlineStr">
        <is>
          <t>堀西変電所</t>
        </is>
      </c>
      <c r="D2279" t="inlineStr">
        <is>
          <t>神奈川県</t>
        </is>
      </c>
      <c r="G2279" s="3" t="n">
        <v>35.379441</v>
      </c>
      <c r="H2279" s="3" t="n">
        <v>139.172342</v>
      </c>
      <c r="I2279" t="inlineStr">
        <is>
          <t>Google Places(名称一致)</t>
        </is>
      </c>
      <c r="J2279" t="n">
        <v>38</v>
      </c>
      <c r="K2279" t="n">
        <v>39</v>
      </c>
      <c r="L2279" t="n">
        <v>-20</v>
      </c>
      <c r="M2279" t="n">
        <v>19</v>
      </c>
      <c r="N2279" t="n">
        <v>19</v>
      </c>
      <c r="O2279" t="inlineStr">
        <is>
          <t>不可 #3</t>
        </is>
      </c>
      <c r="P2279" t="inlineStr">
        <is>
          <t>なし</t>
        </is>
      </c>
      <c r="R2279" s="4">
        <f>IF(COUNT($M2279:$N2279)=0,"",IF(AND(IF($N2279&lt;&gt;"",$N2279,$M2279)&lt;=0,$O2279&lt;&gt;"可"),"警告",""))</f>
        <v/>
      </c>
      <c r="S2279" s="4">
        <f>IF(COUNT($M2279:$N2279)=0,0,IF(IF($N2279&lt;&gt;"",$N2279,$M2279)&gt;=スコアリング基準!$B$20,スコアリング基準!$C$20,IF(IF($N2279&lt;&gt;"",$N2279,$M2279)&gt;=スコアリング基準!$B$21,スコアリング基準!$C$21,IF(IF($N2279&lt;&gt;"",$N2279,$M2279)&gt;0,スコアリング基準!$C$22,0))))</f>
        <v/>
      </c>
      <c r="T2279" s="4">
        <f>IF($O2279="可",スコアリング基準!$C$23,0)</f>
        <v/>
      </c>
      <c r="U2279" s="4">
        <f>IF(OR(COUNT($K2279:$L2279)&lt;2,$K2279=0),0,IF(ABS($L2279)/$K2279&lt;=スコアリング基準!$B$24,スコアリング基準!$C$24,IF(ABS($L2279)/$K2279&lt;=スコアリング基準!$B$25,スコアリング基準!$C$25,IF(ABS($L2279)/$K2279&lt;=スコアリング基準!$B$26,スコアリング基準!$C$26,0))))</f>
        <v/>
      </c>
      <c r="V2279" s="4">
        <f>IF($P2279="なし",スコアリング基準!$C$27,0)</f>
        <v/>
      </c>
      <c r="W2279" s="4">
        <f>IF($F2279="",0,IF(ISNUMBER($F2279),IF($F2279&lt;=スコアリング基準!$B$28,スコアリング基準!$C$28,スコアリング基準!$C$29),0))</f>
        <v/>
      </c>
      <c r="X2279" s="4">
        <f>IFERROR(VLOOKUP($B2279,スコアリング基準!$A$36:$B$46,2,FALSE),0)</f>
        <v/>
      </c>
      <c r="Y2279" s="4">
        <f>SUM($S2279:$X2279)</f>
        <v/>
      </c>
      <c r="Z2279" s="4">
        <f>IF(COUNT($M2279:$N2279)=0,"データ無",IF($Y2279&gt;=スコアリング基準!$B$30,"S",IF($Y2279&gt;=スコアリング基準!$B$31,"A",IF($Y2279&gt;=スコアリング基準!$B$32,"B","C"))))</f>
        <v/>
      </c>
      <c r="AA2279">
        <f>IFERROR(INDEX(実績DB!$I$3:$I$104,MATCH($B2279&amp;$C2279,実績DB!$J$3:$J$104,0)),"")</f>
        <v/>
      </c>
    </row>
    <row r="2280">
      <c r="A2280" t="n">
        <v>2278</v>
      </c>
      <c r="B2280" t="inlineStr">
        <is>
          <t>東京</t>
        </is>
      </c>
      <c r="C2280" t="inlineStr">
        <is>
          <t>堂庭変電所</t>
        </is>
      </c>
      <c r="D2280" t="inlineStr">
        <is>
          <t>静岡県</t>
        </is>
      </c>
      <c r="G2280" s="3" t="n">
        <v>35.103764</v>
      </c>
      <c r="H2280" s="3" t="n">
        <v>138.904651</v>
      </c>
      <c r="I2280" t="inlineStr">
        <is>
          <t>Google Places(名称一致)</t>
        </is>
      </c>
      <c r="J2280" t="n">
        <v>52</v>
      </c>
      <c r="K2280" t="n">
        <v>54</v>
      </c>
      <c r="L2280" t="n">
        <v>-40</v>
      </c>
      <c r="M2280" t="n">
        <v>14</v>
      </c>
      <c r="N2280" t="n">
        <v>14</v>
      </c>
      <c r="O2280" t="inlineStr">
        <is>
          <t>不可 #3</t>
        </is>
      </c>
      <c r="P2280" t="inlineStr">
        <is>
          <t>なし</t>
        </is>
      </c>
      <c r="R2280" s="4">
        <f>IF(COUNT($M2280:$N2280)=0,"",IF(AND(IF($N2280&lt;&gt;"",$N2280,$M2280)&lt;=0,$O2280&lt;&gt;"可"),"警告",""))</f>
        <v/>
      </c>
      <c r="S2280" s="4">
        <f>IF(COUNT($M2280:$N2280)=0,0,IF(IF($N2280&lt;&gt;"",$N2280,$M2280)&gt;=スコアリング基準!$B$20,スコアリング基準!$C$20,IF(IF($N2280&lt;&gt;"",$N2280,$M2280)&gt;=スコアリング基準!$B$21,スコアリング基準!$C$21,IF(IF($N2280&lt;&gt;"",$N2280,$M2280)&gt;0,スコアリング基準!$C$22,0))))</f>
        <v/>
      </c>
      <c r="T2280" s="4">
        <f>IF($O2280="可",スコアリング基準!$C$23,0)</f>
        <v/>
      </c>
      <c r="U2280" s="4">
        <f>IF(OR(COUNT($K2280:$L2280)&lt;2,$K2280=0),0,IF(ABS($L2280)/$K2280&lt;=スコアリング基準!$B$24,スコアリング基準!$C$24,IF(ABS($L2280)/$K2280&lt;=スコアリング基準!$B$25,スコアリング基準!$C$25,IF(ABS($L2280)/$K2280&lt;=スコアリング基準!$B$26,スコアリング基準!$C$26,0))))</f>
        <v/>
      </c>
      <c r="V2280" s="4">
        <f>IF($P2280="なし",スコアリング基準!$C$27,0)</f>
        <v/>
      </c>
      <c r="W2280" s="4">
        <f>IF($F2280="",0,IF(ISNUMBER($F2280),IF($F2280&lt;=スコアリング基準!$B$28,スコアリング基準!$C$28,スコアリング基準!$C$29),0))</f>
        <v/>
      </c>
      <c r="X2280" s="4">
        <f>IFERROR(VLOOKUP($B2280,スコアリング基準!$A$36:$B$46,2,FALSE),0)</f>
        <v/>
      </c>
      <c r="Y2280" s="4">
        <f>SUM($S2280:$X2280)</f>
        <v/>
      </c>
      <c r="Z2280" s="4">
        <f>IF(COUNT($M2280:$N2280)=0,"データ無",IF($Y2280&gt;=スコアリング基準!$B$30,"S",IF($Y2280&gt;=スコアリング基準!$B$31,"A",IF($Y2280&gt;=スコアリング基準!$B$32,"B","C"))))</f>
        <v/>
      </c>
      <c r="AA2280">
        <f>IFERROR(INDEX(実績DB!$I$3:$I$104,MATCH($B2280&amp;$C2280,実績DB!$J$3:$J$104,0)),"")</f>
        <v/>
      </c>
    </row>
    <row r="2281">
      <c r="A2281" t="n">
        <v>2279</v>
      </c>
      <c r="B2281" t="inlineStr">
        <is>
          <t>東京</t>
        </is>
      </c>
      <c r="C2281" t="inlineStr">
        <is>
          <t>堤方変電所</t>
        </is>
      </c>
      <c r="D2281" t="inlineStr">
        <is>
          <t>東京都</t>
        </is>
      </c>
      <c r="G2281" s="3" t="n">
        <v>35.572153</v>
      </c>
      <c r="H2281" s="3" t="n">
        <v>139.715616</v>
      </c>
      <c r="I2281" t="inlineStr">
        <is>
          <t>OSM実測(名称一致)</t>
        </is>
      </c>
      <c r="J2281" t="n">
        <v>57</v>
      </c>
      <c r="K2281" t="n">
        <v>59</v>
      </c>
      <c r="L2281" t="n">
        <v>-40</v>
      </c>
      <c r="M2281" t="n">
        <v>19</v>
      </c>
      <c r="N2281" t="n">
        <v>0</v>
      </c>
      <c r="O2281" t="inlineStr">
        <is>
          <t>不可 #3</t>
        </is>
      </c>
      <c r="P2281" t="inlineStr">
        <is>
          <t>有り</t>
        </is>
      </c>
      <c r="R2281" s="4">
        <f>IF(COUNT($M2281:$N2281)=0,"",IF(AND(IF($N2281&lt;&gt;"",$N2281,$M2281)&lt;=0,$O2281&lt;&gt;"可"),"警告",""))</f>
        <v/>
      </c>
      <c r="S2281" s="4">
        <f>IF(COUNT($M2281:$N2281)=0,0,IF(IF($N2281&lt;&gt;"",$N2281,$M2281)&gt;=スコアリング基準!$B$20,スコアリング基準!$C$20,IF(IF($N2281&lt;&gt;"",$N2281,$M2281)&gt;=スコアリング基準!$B$21,スコアリング基準!$C$21,IF(IF($N2281&lt;&gt;"",$N2281,$M2281)&gt;0,スコアリング基準!$C$22,0))))</f>
        <v/>
      </c>
      <c r="T2281" s="4">
        <f>IF($O2281="可",スコアリング基準!$C$23,0)</f>
        <v/>
      </c>
      <c r="U2281" s="4">
        <f>IF(OR(COUNT($K2281:$L2281)&lt;2,$K2281=0),0,IF(ABS($L2281)/$K2281&lt;=スコアリング基準!$B$24,スコアリング基準!$C$24,IF(ABS($L2281)/$K2281&lt;=スコアリング基準!$B$25,スコアリング基準!$C$25,IF(ABS($L2281)/$K2281&lt;=スコアリング基準!$B$26,スコアリング基準!$C$26,0))))</f>
        <v/>
      </c>
      <c r="V2281" s="4">
        <f>IF($P2281="なし",スコアリング基準!$C$27,0)</f>
        <v/>
      </c>
      <c r="W2281" s="4">
        <f>IF($F2281="",0,IF(ISNUMBER($F2281),IF($F2281&lt;=スコアリング基準!$B$28,スコアリング基準!$C$28,スコアリング基準!$C$29),0))</f>
        <v/>
      </c>
      <c r="X2281" s="4">
        <f>IFERROR(VLOOKUP($B2281,スコアリング基準!$A$36:$B$46,2,FALSE),0)</f>
        <v/>
      </c>
      <c r="Y2281" s="4">
        <f>SUM($S2281:$X2281)</f>
        <v/>
      </c>
      <c r="Z2281" s="4">
        <f>IF(COUNT($M2281:$N2281)=0,"データ無",IF($Y2281&gt;=スコアリング基準!$B$30,"S",IF($Y2281&gt;=スコアリング基準!$B$31,"A",IF($Y2281&gt;=スコアリング基準!$B$32,"B","C"))))</f>
        <v/>
      </c>
      <c r="AA2281">
        <f>IFERROR(INDEX(実績DB!$I$3:$I$104,MATCH($B2281&amp;$C2281,実績DB!$J$3:$J$104,0)),"")</f>
        <v/>
      </c>
    </row>
    <row r="2282">
      <c r="A2282" t="n">
        <v>2280</v>
      </c>
      <c r="B2282" t="inlineStr">
        <is>
          <t>東京</t>
        </is>
      </c>
      <c r="C2282" t="inlineStr">
        <is>
          <t>堰原変電所</t>
        </is>
      </c>
      <c r="D2282" t="inlineStr">
        <is>
          <t>静岡県</t>
        </is>
      </c>
      <c r="G2282" s="3" t="n">
        <v>35.149047</v>
      </c>
      <c r="H2282" s="3" t="n">
        <v>138.904695</v>
      </c>
      <c r="I2282" t="inlineStr">
        <is>
          <t>Google Places(名称一致)</t>
        </is>
      </c>
      <c r="J2282" t="n">
        <v>19</v>
      </c>
      <c r="K2282" t="n">
        <v>19</v>
      </c>
      <c r="L2282" t="n">
        <v>0</v>
      </c>
      <c r="M2282" t="n">
        <v>19</v>
      </c>
      <c r="N2282" t="n">
        <v>19</v>
      </c>
      <c r="O2282" t="inlineStr">
        <is>
          <t>不可 #3</t>
        </is>
      </c>
      <c r="P2282" t="inlineStr">
        <is>
          <t>なし</t>
        </is>
      </c>
      <c r="R2282" s="4">
        <f>IF(COUNT($M2282:$N2282)=0,"",IF(AND(IF($N2282&lt;&gt;"",$N2282,$M2282)&lt;=0,$O2282&lt;&gt;"可"),"警告",""))</f>
        <v/>
      </c>
      <c r="S2282" s="4">
        <f>IF(COUNT($M2282:$N2282)=0,0,IF(IF($N2282&lt;&gt;"",$N2282,$M2282)&gt;=スコアリング基準!$B$20,スコアリング基準!$C$20,IF(IF($N2282&lt;&gt;"",$N2282,$M2282)&gt;=スコアリング基準!$B$21,スコアリング基準!$C$21,IF(IF($N2282&lt;&gt;"",$N2282,$M2282)&gt;0,スコアリング基準!$C$22,0))))</f>
        <v/>
      </c>
      <c r="T2282" s="4">
        <f>IF($O2282="可",スコアリング基準!$C$23,0)</f>
        <v/>
      </c>
      <c r="U2282" s="4">
        <f>IF(OR(COUNT($K2282:$L2282)&lt;2,$K2282=0),0,IF(ABS($L2282)/$K2282&lt;=スコアリング基準!$B$24,スコアリング基準!$C$24,IF(ABS($L2282)/$K2282&lt;=スコアリング基準!$B$25,スコアリング基準!$C$25,IF(ABS($L2282)/$K2282&lt;=スコアリング基準!$B$26,スコアリング基準!$C$26,0))))</f>
        <v/>
      </c>
      <c r="V2282" s="4">
        <f>IF($P2282="なし",スコアリング基準!$C$27,0)</f>
        <v/>
      </c>
      <c r="W2282" s="4">
        <f>IF($F2282="",0,IF(ISNUMBER($F2282),IF($F2282&lt;=スコアリング基準!$B$28,スコアリング基準!$C$28,スコアリング基準!$C$29),0))</f>
        <v/>
      </c>
      <c r="X2282" s="4">
        <f>IFERROR(VLOOKUP($B2282,スコアリング基準!$A$36:$B$46,2,FALSE),0)</f>
        <v/>
      </c>
      <c r="Y2282" s="4">
        <f>SUM($S2282:$X2282)</f>
        <v/>
      </c>
      <c r="Z2282" s="4">
        <f>IF(COUNT($M2282:$N2282)=0,"データ無",IF($Y2282&gt;=スコアリング基準!$B$30,"S",IF($Y2282&gt;=スコアリング基準!$B$31,"A",IF($Y2282&gt;=スコアリング基準!$B$32,"B","C"))))</f>
        <v/>
      </c>
      <c r="AA2282">
        <f>IFERROR(INDEX(実績DB!$I$3:$I$104,MATCH($B2282&amp;$C2282,実績DB!$J$3:$J$104,0)),"")</f>
        <v/>
      </c>
    </row>
    <row r="2283">
      <c r="A2283" t="n">
        <v>2281</v>
      </c>
      <c r="B2283" t="inlineStr">
        <is>
          <t>東京</t>
        </is>
      </c>
      <c r="C2283" t="inlineStr">
        <is>
          <t>塚原変電所</t>
        </is>
      </c>
      <c r="D2283" t="inlineStr">
        <is>
          <t>神奈川県</t>
        </is>
      </c>
      <c r="G2283" s="3" t="n">
        <v>35.306746</v>
      </c>
      <c r="H2283" s="3" t="n">
        <v>139.126863</v>
      </c>
      <c r="I2283" t="inlineStr">
        <is>
          <t>Google Places(名称一致)</t>
        </is>
      </c>
      <c r="J2283" t="n">
        <v>52</v>
      </c>
      <c r="K2283" t="n">
        <v>54</v>
      </c>
      <c r="L2283" t="n">
        <v>-40</v>
      </c>
      <c r="M2283" t="n">
        <v>14</v>
      </c>
      <c r="N2283" t="n">
        <v>14</v>
      </c>
      <c r="O2283" t="inlineStr">
        <is>
          <t>不可 #3</t>
        </is>
      </c>
      <c r="P2283" t="inlineStr">
        <is>
          <t>なし</t>
        </is>
      </c>
      <c r="R2283" s="4">
        <f>IF(COUNT($M2283:$N2283)=0,"",IF(AND(IF($N2283&lt;&gt;"",$N2283,$M2283)&lt;=0,$O2283&lt;&gt;"可"),"警告",""))</f>
        <v/>
      </c>
      <c r="S2283" s="4">
        <f>IF(COUNT($M2283:$N2283)=0,0,IF(IF($N2283&lt;&gt;"",$N2283,$M2283)&gt;=スコアリング基準!$B$20,スコアリング基準!$C$20,IF(IF($N2283&lt;&gt;"",$N2283,$M2283)&gt;=スコアリング基準!$B$21,スコアリング基準!$C$21,IF(IF($N2283&lt;&gt;"",$N2283,$M2283)&gt;0,スコアリング基準!$C$22,0))))</f>
        <v/>
      </c>
      <c r="T2283" s="4">
        <f>IF($O2283="可",スコアリング基準!$C$23,0)</f>
        <v/>
      </c>
      <c r="U2283" s="4">
        <f>IF(OR(COUNT($K2283:$L2283)&lt;2,$K2283=0),0,IF(ABS($L2283)/$K2283&lt;=スコアリング基準!$B$24,スコアリング基準!$C$24,IF(ABS($L2283)/$K2283&lt;=スコアリング基準!$B$25,スコアリング基準!$C$25,IF(ABS($L2283)/$K2283&lt;=スコアリング基準!$B$26,スコアリング基準!$C$26,0))))</f>
        <v/>
      </c>
      <c r="V2283" s="4">
        <f>IF($P2283="なし",スコアリング基準!$C$27,0)</f>
        <v/>
      </c>
      <c r="W2283" s="4">
        <f>IF($F2283="",0,IF(ISNUMBER($F2283),IF($F2283&lt;=スコアリング基準!$B$28,スコアリング基準!$C$28,スコアリング基準!$C$29),0))</f>
        <v/>
      </c>
      <c r="X2283" s="4">
        <f>IFERROR(VLOOKUP($B2283,スコアリング基準!$A$36:$B$46,2,FALSE),0)</f>
        <v/>
      </c>
      <c r="Y2283" s="4">
        <f>SUM($S2283:$X2283)</f>
        <v/>
      </c>
      <c r="Z2283" s="4">
        <f>IF(COUNT($M2283:$N2283)=0,"データ無",IF($Y2283&gt;=スコアリング基準!$B$30,"S",IF($Y2283&gt;=スコアリング基準!$B$31,"A",IF($Y2283&gt;=スコアリング基準!$B$32,"B","C"))))</f>
        <v/>
      </c>
      <c r="AA2283">
        <f>IFERROR(INDEX(実績DB!$I$3:$I$104,MATCH($B2283&amp;$C2283,実績DB!$J$3:$J$104,0)),"")</f>
        <v/>
      </c>
    </row>
    <row r="2284">
      <c r="A2284" t="n">
        <v>2282</v>
      </c>
      <c r="B2284" t="inlineStr">
        <is>
          <t>東京</t>
        </is>
      </c>
      <c r="C2284" t="inlineStr">
        <is>
          <t>塚田変電所</t>
        </is>
      </c>
      <c r="D2284" t="inlineStr">
        <is>
          <t>千葉県</t>
        </is>
      </c>
      <c r="G2284" s="3" t="n">
        <v>35.7188</v>
      </c>
      <c r="H2284" s="3" t="n">
        <v>139.98117</v>
      </c>
      <c r="I2284" t="inlineStr">
        <is>
          <t>OSM実測(名称一致)</t>
        </is>
      </c>
      <c r="J2284" t="n">
        <v>38</v>
      </c>
      <c r="K2284" t="n">
        <v>39</v>
      </c>
      <c r="L2284" t="n">
        <v>-20</v>
      </c>
      <c r="M2284" t="n">
        <v>19</v>
      </c>
      <c r="N2284" t="n">
        <v>0</v>
      </c>
      <c r="O2284" t="inlineStr">
        <is>
          <t>不可 #3</t>
        </is>
      </c>
      <c r="P2284" t="inlineStr">
        <is>
          <t>有り</t>
        </is>
      </c>
      <c r="R2284" s="4">
        <f>IF(COUNT($M2284:$N2284)=0,"",IF(AND(IF($N2284&lt;&gt;"",$N2284,$M2284)&lt;=0,$O2284&lt;&gt;"可"),"警告",""))</f>
        <v/>
      </c>
      <c r="S2284" s="4">
        <f>IF(COUNT($M2284:$N2284)=0,0,IF(IF($N2284&lt;&gt;"",$N2284,$M2284)&gt;=スコアリング基準!$B$20,スコアリング基準!$C$20,IF(IF($N2284&lt;&gt;"",$N2284,$M2284)&gt;=スコアリング基準!$B$21,スコアリング基準!$C$21,IF(IF($N2284&lt;&gt;"",$N2284,$M2284)&gt;0,スコアリング基準!$C$22,0))))</f>
        <v/>
      </c>
      <c r="T2284" s="4">
        <f>IF($O2284="可",スコアリング基準!$C$23,0)</f>
        <v/>
      </c>
      <c r="U2284" s="4">
        <f>IF(OR(COUNT($K2284:$L2284)&lt;2,$K2284=0),0,IF(ABS($L2284)/$K2284&lt;=スコアリング基準!$B$24,スコアリング基準!$C$24,IF(ABS($L2284)/$K2284&lt;=スコアリング基準!$B$25,スコアリング基準!$C$25,IF(ABS($L2284)/$K2284&lt;=スコアリング基準!$B$26,スコアリング基準!$C$26,0))))</f>
        <v/>
      </c>
      <c r="V2284" s="4">
        <f>IF($P2284="なし",スコアリング基準!$C$27,0)</f>
        <v/>
      </c>
      <c r="W2284" s="4">
        <f>IF($F2284="",0,IF(ISNUMBER($F2284),IF($F2284&lt;=スコアリング基準!$B$28,スコアリング基準!$C$28,スコアリング基準!$C$29),0))</f>
        <v/>
      </c>
      <c r="X2284" s="4">
        <f>IFERROR(VLOOKUP($B2284,スコアリング基準!$A$36:$B$46,2,FALSE),0)</f>
        <v/>
      </c>
      <c r="Y2284" s="4">
        <f>SUM($S2284:$X2284)</f>
        <v/>
      </c>
      <c r="Z2284" s="4">
        <f>IF(COUNT($M2284:$N2284)=0,"データ無",IF($Y2284&gt;=スコアリング基準!$B$30,"S",IF($Y2284&gt;=スコアリング基準!$B$31,"A",IF($Y2284&gt;=スコアリング基準!$B$32,"B","C"))))</f>
        <v/>
      </c>
      <c r="AA2284">
        <f>IFERROR(INDEX(実績DB!$I$3:$I$104,MATCH($B2284&amp;$C2284,実績DB!$J$3:$J$104,0)),"")</f>
        <v/>
      </c>
    </row>
    <row r="2285">
      <c r="A2285" t="n">
        <v>2283</v>
      </c>
      <c r="B2285" t="inlineStr">
        <is>
          <t>東京</t>
        </is>
      </c>
      <c r="C2285" t="inlineStr">
        <is>
          <t>塩山変電所</t>
        </is>
      </c>
      <c r="D2285" t="inlineStr">
        <is>
          <t>山梨県</t>
        </is>
      </c>
      <c r="G2285" s="3" t="n">
        <v>35.703063</v>
      </c>
      <c r="H2285" s="3" t="n">
        <v>138.721834</v>
      </c>
      <c r="I2285" t="inlineStr">
        <is>
          <t>Google Places(名称一致)</t>
        </is>
      </c>
      <c r="J2285" t="n">
        <v>38</v>
      </c>
      <c r="K2285" t="n">
        <v>39</v>
      </c>
      <c r="L2285" t="n">
        <v>-39</v>
      </c>
      <c r="M2285" t="n">
        <v>0</v>
      </c>
      <c r="N2285" t="n">
        <v>0</v>
      </c>
      <c r="O2285" t="inlineStr">
        <is>
          <t>不可 #3</t>
        </is>
      </c>
      <c r="P2285" t="inlineStr">
        <is>
          <t>有り</t>
        </is>
      </c>
      <c r="R2285" s="4">
        <f>IF(COUNT($M2285:$N2285)=0,"",IF(AND(IF($N2285&lt;&gt;"",$N2285,$M2285)&lt;=0,$O2285&lt;&gt;"可"),"警告",""))</f>
        <v/>
      </c>
      <c r="S2285" s="4">
        <f>IF(COUNT($M2285:$N2285)=0,0,IF(IF($N2285&lt;&gt;"",$N2285,$M2285)&gt;=スコアリング基準!$B$20,スコアリング基準!$C$20,IF(IF($N2285&lt;&gt;"",$N2285,$M2285)&gt;=スコアリング基準!$B$21,スコアリング基準!$C$21,IF(IF($N2285&lt;&gt;"",$N2285,$M2285)&gt;0,スコアリング基準!$C$22,0))))</f>
        <v/>
      </c>
      <c r="T2285" s="4">
        <f>IF($O2285="可",スコアリング基準!$C$23,0)</f>
        <v/>
      </c>
      <c r="U2285" s="4">
        <f>IF(OR(COUNT($K2285:$L2285)&lt;2,$K2285=0),0,IF(ABS($L2285)/$K2285&lt;=スコアリング基準!$B$24,スコアリング基準!$C$24,IF(ABS($L2285)/$K2285&lt;=スコアリング基準!$B$25,スコアリング基準!$C$25,IF(ABS($L2285)/$K2285&lt;=スコアリング基準!$B$26,スコアリング基準!$C$26,0))))</f>
        <v/>
      </c>
      <c r="V2285" s="4">
        <f>IF($P2285="なし",スコアリング基準!$C$27,0)</f>
        <v/>
      </c>
      <c r="W2285" s="4">
        <f>IF($F2285="",0,IF(ISNUMBER($F2285),IF($F2285&lt;=スコアリング基準!$B$28,スコアリング基準!$C$28,スコアリング基準!$C$29),0))</f>
        <v/>
      </c>
      <c r="X2285" s="4">
        <f>IFERROR(VLOOKUP($B2285,スコアリング基準!$A$36:$B$46,2,FALSE),0)</f>
        <v/>
      </c>
      <c r="Y2285" s="4">
        <f>SUM($S2285:$X2285)</f>
        <v/>
      </c>
      <c r="Z2285" s="4">
        <f>IF(COUNT($M2285:$N2285)=0,"データ無",IF($Y2285&gt;=スコアリング基準!$B$30,"S",IF($Y2285&gt;=スコアリング基準!$B$31,"A",IF($Y2285&gt;=スコアリング基準!$B$32,"B","C"))))</f>
        <v/>
      </c>
      <c r="AA2285">
        <f>IFERROR(INDEX(実績DB!$I$3:$I$104,MATCH($B2285&amp;$C2285,実績DB!$J$3:$J$104,0)),"")</f>
        <v/>
      </c>
    </row>
    <row r="2286">
      <c r="A2286" t="n">
        <v>2284</v>
      </c>
      <c r="B2286" t="inlineStr">
        <is>
          <t>東京</t>
        </is>
      </c>
      <c r="C2286" t="inlineStr">
        <is>
          <t>塩沢変電所</t>
        </is>
      </c>
      <c r="D2286" t="inlineStr">
        <is>
          <t>山梨県</t>
        </is>
      </c>
      <c r="G2286" s="3" t="n">
        <v>35.280923</v>
      </c>
      <c r="H2286" s="3" t="n">
        <v>138.45199</v>
      </c>
      <c r="I2286" t="inlineStr">
        <is>
          <t>Google Places(名称一致)</t>
        </is>
      </c>
      <c r="J2286" t="n">
        <v>19</v>
      </c>
      <c r="K2286" t="n">
        <v>19</v>
      </c>
      <c r="L2286" t="n">
        <v>-11</v>
      </c>
      <c r="M2286" t="n">
        <v>8</v>
      </c>
      <c r="N2286" t="n">
        <v>8</v>
      </c>
      <c r="O2286" t="inlineStr">
        <is>
          <t>不可 #3</t>
        </is>
      </c>
      <c r="P2286" t="inlineStr">
        <is>
          <t>なし</t>
        </is>
      </c>
      <c r="R2286" s="4">
        <f>IF(COUNT($M2286:$N2286)=0,"",IF(AND(IF($N2286&lt;&gt;"",$N2286,$M2286)&lt;=0,$O2286&lt;&gt;"可"),"警告",""))</f>
        <v/>
      </c>
      <c r="S2286" s="4">
        <f>IF(COUNT($M2286:$N2286)=0,0,IF(IF($N2286&lt;&gt;"",$N2286,$M2286)&gt;=スコアリング基準!$B$20,スコアリング基準!$C$20,IF(IF($N2286&lt;&gt;"",$N2286,$M2286)&gt;=スコアリング基準!$B$21,スコアリング基準!$C$21,IF(IF($N2286&lt;&gt;"",$N2286,$M2286)&gt;0,スコアリング基準!$C$22,0))))</f>
        <v/>
      </c>
      <c r="T2286" s="4">
        <f>IF($O2286="可",スコアリング基準!$C$23,0)</f>
        <v/>
      </c>
      <c r="U2286" s="4">
        <f>IF(OR(COUNT($K2286:$L2286)&lt;2,$K2286=0),0,IF(ABS($L2286)/$K2286&lt;=スコアリング基準!$B$24,スコアリング基準!$C$24,IF(ABS($L2286)/$K2286&lt;=スコアリング基準!$B$25,スコアリング基準!$C$25,IF(ABS($L2286)/$K2286&lt;=スコアリング基準!$B$26,スコアリング基準!$C$26,0))))</f>
        <v/>
      </c>
      <c r="V2286" s="4">
        <f>IF($P2286="なし",スコアリング基準!$C$27,0)</f>
        <v/>
      </c>
      <c r="W2286" s="4">
        <f>IF($F2286="",0,IF(ISNUMBER($F2286),IF($F2286&lt;=スコアリング基準!$B$28,スコアリング基準!$C$28,スコアリング基準!$C$29),0))</f>
        <v/>
      </c>
      <c r="X2286" s="4">
        <f>IFERROR(VLOOKUP($B2286,スコアリング基準!$A$36:$B$46,2,FALSE),0)</f>
        <v/>
      </c>
      <c r="Y2286" s="4">
        <f>SUM($S2286:$X2286)</f>
        <v/>
      </c>
      <c r="Z2286" s="4">
        <f>IF(COUNT($M2286:$N2286)=0,"データ無",IF($Y2286&gt;=スコアリング基準!$B$30,"S",IF($Y2286&gt;=スコアリング基準!$B$31,"A",IF($Y2286&gt;=スコアリング基準!$B$32,"B","C"))))</f>
        <v/>
      </c>
      <c r="AA2286">
        <f>IFERROR(INDEX(実績DB!$I$3:$I$104,MATCH($B2286&amp;$C2286,実績DB!$J$3:$J$104,0)),"")</f>
        <v/>
      </c>
    </row>
    <row r="2287">
      <c r="A2287" t="n">
        <v>2285</v>
      </c>
      <c r="B2287" t="inlineStr">
        <is>
          <t>東京</t>
        </is>
      </c>
      <c r="C2287" t="inlineStr">
        <is>
          <t>境変電所</t>
        </is>
      </c>
      <c r="D2287" t="inlineStr">
        <is>
          <t>東京都</t>
        </is>
      </c>
      <c r="G2287" s="3" t="n">
        <v>35.716423</v>
      </c>
      <c r="H2287" s="3" t="n">
        <v>139.547981</v>
      </c>
      <c r="I2287" t="inlineStr">
        <is>
          <t>Google Places(名称一致)</t>
        </is>
      </c>
      <c r="J2287" t="n">
        <v>57</v>
      </c>
      <c r="K2287" t="n">
        <v>59</v>
      </c>
      <c r="L2287" t="n">
        <v>-40</v>
      </c>
      <c r="M2287" t="n">
        <v>19</v>
      </c>
      <c r="N2287" t="n">
        <v>0</v>
      </c>
      <c r="O2287" t="inlineStr">
        <is>
          <t>不可 #3</t>
        </is>
      </c>
      <c r="P2287" t="inlineStr">
        <is>
          <t>有り</t>
        </is>
      </c>
      <c r="R2287" s="4">
        <f>IF(COUNT($M2287:$N2287)=0,"",IF(AND(IF($N2287&lt;&gt;"",$N2287,$M2287)&lt;=0,$O2287&lt;&gt;"可"),"警告",""))</f>
        <v/>
      </c>
      <c r="S2287" s="4">
        <f>IF(COUNT($M2287:$N2287)=0,0,IF(IF($N2287&lt;&gt;"",$N2287,$M2287)&gt;=スコアリング基準!$B$20,スコアリング基準!$C$20,IF(IF($N2287&lt;&gt;"",$N2287,$M2287)&gt;=スコアリング基準!$B$21,スコアリング基準!$C$21,IF(IF($N2287&lt;&gt;"",$N2287,$M2287)&gt;0,スコアリング基準!$C$22,0))))</f>
        <v/>
      </c>
      <c r="T2287" s="4">
        <f>IF($O2287="可",スコアリング基準!$C$23,0)</f>
        <v/>
      </c>
      <c r="U2287" s="4">
        <f>IF(OR(COUNT($K2287:$L2287)&lt;2,$K2287=0),0,IF(ABS($L2287)/$K2287&lt;=スコアリング基準!$B$24,スコアリング基準!$C$24,IF(ABS($L2287)/$K2287&lt;=スコアリング基準!$B$25,スコアリング基準!$C$25,IF(ABS($L2287)/$K2287&lt;=スコアリング基準!$B$26,スコアリング基準!$C$26,0))))</f>
        <v/>
      </c>
      <c r="V2287" s="4">
        <f>IF($P2287="なし",スコアリング基準!$C$27,0)</f>
        <v/>
      </c>
      <c r="W2287" s="4">
        <f>IF($F2287="",0,IF(ISNUMBER($F2287),IF($F2287&lt;=スコアリング基準!$B$28,スコアリング基準!$C$28,スコアリング基準!$C$29),0))</f>
        <v/>
      </c>
      <c r="X2287" s="4">
        <f>IFERROR(VLOOKUP($B2287,スコアリング基準!$A$36:$B$46,2,FALSE),0)</f>
        <v/>
      </c>
      <c r="Y2287" s="4">
        <f>SUM($S2287:$X2287)</f>
        <v/>
      </c>
      <c r="Z2287" s="4">
        <f>IF(COUNT($M2287:$N2287)=0,"データ無",IF($Y2287&gt;=スコアリング基準!$B$30,"S",IF($Y2287&gt;=スコアリング基準!$B$31,"A",IF($Y2287&gt;=スコアリング基準!$B$32,"B","C"))))</f>
        <v/>
      </c>
      <c r="AA2287">
        <f>IFERROR(INDEX(実績DB!$I$3:$I$104,MATCH($B2287&amp;$C2287,実績DB!$J$3:$J$104,0)),"")</f>
        <v/>
      </c>
    </row>
    <row r="2288">
      <c r="A2288" t="n">
        <v>2286</v>
      </c>
      <c r="B2288" t="inlineStr">
        <is>
          <t>東京</t>
        </is>
      </c>
      <c r="C2288" t="inlineStr">
        <is>
          <t>境木変電所</t>
        </is>
      </c>
      <c r="D2288" t="inlineStr">
        <is>
          <t>神奈川県</t>
        </is>
      </c>
      <c r="G2288" s="3" t="n">
        <v>35.439355</v>
      </c>
      <c r="H2288" s="3" t="n">
        <v>139.574765</v>
      </c>
      <c r="I2288" t="inlineStr">
        <is>
          <t>Google Places(名称一致)</t>
        </is>
      </c>
      <c r="J2288" t="n">
        <v>52</v>
      </c>
      <c r="K2288" t="n">
        <v>54</v>
      </c>
      <c r="L2288" t="n">
        <v>-40</v>
      </c>
      <c r="M2288" t="n">
        <v>14</v>
      </c>
      <c r="N2288" t="n">
        <v>0</v>
      </c>
      <c r="O2288" t="inlineStr">
        <is>
          <t>不可 #3</t>
        </is>
      </c>
      <c r="P2288" t="inlineStr">
        <is>
          <t>有り</t>
        </is>
      </c>
      <c r="R2288" s="4">
        <f>IF(COUNT($M2288:$N2288)=0,"",IF(AND(IF($N2288&lt;&gt;"",$N2288,$M2288)&lt;=0,$O2288&lt;&gt;"可"),"警告",""))</f>
        <v/>
      </c>
      <c r="S2288" s="4">
        <f>IF(COUNT($M2288:$N2288)=0,0,IF(IF($N2288&lt;&gt;"",$N2288,$M2288)&gt;=スコアリング基準!$B$20,スコアリング基準!$C$20,IF(IF($N2288&lt;&gt;"",$N2288,$M2288)&gt;=スコアリング基準!$B$21,スコアリング基準!$C$21,IF(IF($N2288&lt;&gt;"",$N2288,$M2288)&gt;0,スコアリング基準!$C$22,0))))</f>
        <v/>
      </c>
      <c r="T2288" s="4">
        <f>IF($O2288="可",スコアリング基準!$C$23,0)</f>
        <v/>
      </c>
      <c r="U2288" s="4">
        <f>IF(OR(COUNT($K2288:$L2288)&lt;2,$K2288=0),0,IF(ABS($L2288)/$K2288&lt;=スコアリング基準!$B$24,スコアリング基準!$C$24,IF(ABS($L2288)/$K2288&lt;=スコアリング基準!$B$25,スコアリング基準!$C$25,IF(ABS($L2288)/$K2288&lt;=スコアリング基準!$B$26,スコアリング基準!$C$26,0))))</f>
        <v/>
      </c>
      <c r="V2288" s="4">
        <f>IF($P2288="なし",スコアリング基準!$C$27,0)</f>
        <v/>
      </c>
      <c r="W2288" s="4">
        <f>IF($F2288="",0,IF(ISNUMBER($F2288),IF($F2288&lt;=スコアリング基準!$B$28,スコアリング基準!$C$28,スコアリング基準!$C$29),0))</f>
        <v/>
      </c>
      <c r="X2288" s="4">
        <f>IFERROR(VLOOKUP($B2288,スコアリング基準!$A$36:$B$46,2,FALSE),0)</f>
        <v/>
      </c>
      <c r="Y2288" s="4">
        <f>SUM($S2288:$X2288)</f>
        <v/>
      </c>
      <c r="Z2288" s="4">
        <f>IF(COUNT($M2288:$N2288)=0,"データ無",IF($Y2288&gt;=スコアリング基準!$B$30,"S",IF($Y2288&gt;=スコアリング基準!$B$31,"A",IF($Y2288&gt;=スコアリング基準!$B$32,"B","C"))))</f>
        <v/>
      </c>
      <c r="AA2288">
        <f>IFERROR(INDEX(実績DB!$I$3:$I$104,MATCH($B2288&amp;$C2288,実績DB!$J$3:$J$104,0)),"")</f>
        <v/>
      </c>
    </row>
    <row r="2289">
      <c r="A2289" t="n">
        <v>2287</v>
      </c>
      <c r="B2289" t="inlineStr">
        <is>
          <t>東京</t>
        </is>
      </c>
      <c r="C2289" t="inlineStr">
        <is>
          <t>増穂変電所</t>
        </is>
      </c>
      <c r="D2289" t="inlineStr">
        <is>
          <t>山梨県</t>
        </is>
      </c>
      <c r="G2289" s="3" t="n">
        <v>35.5558</v>
      </c>
      <c r="H2289" s="3" t="n">
        <v>138.460903</v>
      </c>
      <c r="I2289" t="inlineStr">
        <is>
          <t>Google Places(名称一致)</t>
        </is>
      </c>
      <c r="J2289" t="n">
        <v>28</v>
      </c>
      <c r="K2289" t="n">
        <v>29</v>
      </c>
      <c r="L2289" t="n">
        <v>-23</v>
      </c>
      <c r="M2289" t="n">
        <v>6</v>
      </c>
      <c r="N2289" t="n">
        <v>0</v>
      </c>
      <c r="O2289" t="inlineStr">
        <is>
          <t>不可 #3</t>
        </is>
      </c>
      <c r="P2289" t="inlineStr">
        <is>
          <t>有り</t>
        </is>
      </c>
      <c r="R2289" s="4">
        <f>IF(COUNT($M2289:$N2289)=0,"",IF(AND(IF($N2289&lt;&gt;"",$N2289,$M2289)&lt;=0,$O2289&lt;&gt;"可"),"警告",""))</f>
        <v/>
      </c>
      <c r="S2289" s="4">
        <f>IF(COUNT($M2289:$N2289)=0,0,IF(IF($N2289&lt;&gt;"",$N2289,$M2289)&gt;=スコアリング基準!$B$20,スコアリング基準!$C$20,IF(IF($N2289&lt;&gt;"",$N2289,$M2289)&gt;=スコアリング基準!$B$21,スコアリング基準!$C$21,IF(IF($N2289&lt;&gt;"",$N2289,$M2289)&gt;0,スコアリング基準!$C$22,0))))</f>
        <v/>
      </c>
      <c r="T2289" s="4">
        <f>IF($O2289="可",スコアリング基準!$C$23,0)</f>
        <v/>
      </c>
      <c r="U2289" s="4">
        <f>IF(OR(COUNT($K2289:$L2289)&lt;2,$K2289=0),0,IF(ABS($L2289)/$K2289&lt;=スコアリング基準!$B$24,スコアリング基準!$C$24,IF(ABS($L2289)/$K2289&lt;=スコアリング基準!$B$25,スコアリング基準!$C$25,IF(ABS($L2289)/$K2289&lt;=スコアリング基準!$B$26,スコアリング基準!$C$26,0))))</f>
        <v/>
      </c>
      <c r="V2289" s="4">
        <f>IF($P2289="なし",スコアリング基準!$C$27,0)</f>
        <v/>
      </c>
      <c r="W2289" s="4">
        <f>IF($F2289="",0,IF(ISNUMBER($F2289),IF($F2289&lt;=スコアリング基準!$B$28,スコアリング基準!$C$28,スコアリング基準!$C$29),0))</f>
        <v/>
      </c>
      <c r="X2289" s="4">
        <f>IFERROR(VLOOKUP($B2289,スコアリング基準!$A$36:$B$46,2,FALSE),0)</f>
        <v/>
      </c>
      <c r="Y2289" s="4">
        <f>SUM($S2289:$X2289)</f>
        <v/>
      </c>
      <c r="Z2289" s="4">
        <f>IF(COUNT($M2289:$N2289)=0,"データ無",IF($Y2289&gt;=スコアリング基準!$B$30,"S",IF($Y2289&gt;=スコアリング基準!$B$31,"A",IF($Y2289&gt;=スコアリング基準!$B$32,"B","C"))))</f>
        <v/>
      </c>
      <c r="AA2289">
        <f>IFERROR(INDEX(実績DB!$I$3:$I$104,MATCH($B2289&amp;$C2289,実績DB!$J$3:$J$104,0)),"")</f>
        <v/>
      </c>
    </row>
    <row r="2290">
      <c r="A2290" t="n">
        <v>2288</v>
      </c>
      <c r="B2290" t="inlineStr">
        <is>
          <t>東京</t>
        </is>
      </c>
      <c r="C2290" t="inlineStr">
        <is>
          <t>外神田変電所</t>
        </is>
      </c>
      <c r="D2290" t="inlineStr">
        <is>
          <t>東京都</t>
        </is>
      </c>
      <c r="G2290" s="3" t="n"/>
      <c r="H2290" s="3" t="n"/>
      <c r="I2290" t="inlineStr">
        <is>
          <t>未取得</t>
        </is>
      </c>
      <c r="J2290" t="n">
        <v>57</v>
      </c>
      <c r="K2290" t="n">
        <v>59</v>
      </c>
      <c r="L2290" t="n">
        <v>-40</v>
      </c>
      <c r="M2290" t="n">
        <v>19</v>
      </c>
      <c r="N2290" t="n">
        <v>0</v>
      </c>
      <c r="O2290" t="inlineStr">
        <is>
          <t>不可 #3</t>
        </is>
      </c>
      <c r="P2290" t="inlineStr">
        <is>
          <t>有り</t>
        </is>
      </c>
      <c r="R2290" s="4">
        <f>IF(COUNT($M2290:$N2290)=0,"",IF(AND(IF($N2290&lt;&gt;"",$N2290,$M2290)&lt;=0,$O2290&lt;&gt;"可"),"警告",""))</f>
        <v/>
      </c>
      <c r="S2290" s="4">
        <f>IF(COUNT($M2290:$N2290)=0,0,IF(IF($N2290&lt;&gt;"",$N2290,$M2290)&gt;=スコアリング基準!$B$20,スコアリング基準!$C$20,IF(IF($N2290&lt;&gt;"",$N2290,$M2290)&gt;=スコアリング基準!$B$21,スコアリング基準!$C$21,IF(IF($N2290&lt;&gt;"",$N2290,$M2290)&gt;0,スコアリング基準!$C$22,0))))</f>
        <v/>
      </c>
      <c r="T2290" s="4">
        <f>IF($O2290="可",スコアリング基準!$C$23,0)</f>
        <v/>
      </c>
      <c r="U2290" s="4">
        <f>IF(OR(COUNT($K2290:$L2290)&lt;2,$K2290=0),0,IF(ABS($L2290)/$K2290&lt;=スコアリング基準!$B$24,スコアリング基準!$C$24,IF(ABS($L2290)/$K2290&lt;=スコアリング基準!$B$25,スコアリング基準!$C$25,IF(ABS($L2290)/$K2290&lt;=スコアリング基準!$B$26,スコアリング基準!$C$26,0))))</f>
        <v/>
      </c>
      <c r="V2290" s="4">
        <f>IF($P2290="なし",スコアリング基準!$C$27,0)</f>
        <v/>
      </c>
      <c r="W2290" s="4">
        <f>IF($F2290="",0,IF(ISNUMBER($F2290),IF($F2290&lt;=スコアリング基準!$B$28,スコアリング基準!$C$28,スコアリング基準!$C$29),0))</f>
        <v/>
      </c>
      <c r="X2290" s="4">
        <f>IFERROR(VLOOKUP($B2290,スコアリング基準!$A$36:$B$46,2,FALSE),0)</f>
        <v/>
      </c>
      <c r="Y2290" s="4">
        <f>SUM($S2290:$X2290)</f>
        <v/>
      </c>
      <c r="Z2290" s="4">
        <f>IF(COUNT($M2290:$N2290)=0,"データ無",IF($Y2290&gt;=スコアリング基準!$B$30,"S",IF($Y2290&gt;=スコアリング基準!$B$31,"A",IF($Y2290&gt;=スコアリング基準!$B$32,"B","C"))))</f>
        <v/>
      </c>
      <c r="AA2290">
        <f>IFERROR(INDEX(実績DB!$I$3:$I$104,MATCH($B2290&amp;$C2290,実績DB!$J$3:$J$104,0)),"")</f>
        <v/>
      </c>
    </row>
    <row r="2291">
      <c r="A2291" t="n">
        <v>2289</v>
      </c>
      <c r="B2291" t="inlineStr">
        <is>
          <t>東京</t>
        </is>
      </c>
      <c r="C2291" t="inlineStr">
        <is>
          <t>多摩川変電所</t>
        </is>
      </c>
      <c r="D2291" t="inlineStr">
        <is>
          <t>神奈川県</t>
        </is>
      </c>
      <c r="G2291" s="3" t="n">
        <v>35.584384</v>
      </c>
      <c r="H2291" s="3" t="n">
        <v>139.636353</v>
      </c>
      <c r="I2291" t="inlineStr">
        <is>
          <t>Google Places(名称一致)</t>
        </is>
      </c>
      <c r="J2291" t="n">
        <v>57</v>
      </c>
      <c r="K2291" t="n">
        <v>59</v>
      </c>
      <c r="L2291" t="n">
        <v>-40</v>
      </c>
      <c r="M2291" t="n">
        <v>19</v>
      </c>
      <c r="N2291" t="n">
        <v>0</v>
      </c>
      <c r="O2291" t="inlineStr">
        <is>
          <t>不可 #3</t>
        </is>
      </c>
      <c r="P2291" t="inlineStr">
        <is>
          <t>有り</t>
        </is>
      </c>
      <c r="R2291" s="4">
        <f>IF(COUNT($M2291:$N2291)=0,"",IF(AND(IF($N2291&lt;&gt;"",$N2291,$M2291)&lt;=0,$O2291&lt;&gt;"可"),"警告",""))</f>
        <v/>
      </c>
      <c r="S2291" s="4">
        <f>IF(COUNT($M2291:$N2291)=0,0,IF(IF($N2291&lt;&gt;"",$N2291,$M2291)&gt;=スコアリング基準!$B$20,スコアリング基準!$C$20,IF(IF($N2291&lt;&gt;"",$N2291,$M2291)&gt;=スコアリング基準!$B$21,スコアリング基準!$C$21,IF(IF($N2291&lt;&gt;"",$N2291,$M2291)&gt;0,スコアリング基準!$C$22,0))))</f>
        <v/>
      </c>
      <c r="T2291" s="4">
        <f>IF($O2291="可",スコアリング基準!$C$23,0)</f>
        <v/>
      </c>
      <c r="U2291" s="4">
        <f>IF(OR(COUNT($K2291:$L2291)&lt;2,$K2291=0),0,IF(ABS($L2291)/$K2291&lt;=スコアリング基準!$B$24,スコアリング基準!$C$24,IF(ABS($L2291)/$K2291&lt;=スコアリング基準!$B$25,スコアリング基準!$C$25,IF(ABS($L2291)/$K2291&lt;=スコアリング基準!$B$26,スコアリング基準!$C$26,0))))</f>
        <v/>
      </c>
      <c r="V2291" s="4">
        <f>IF($P2291="なし",スコアリング基準!$C$27,0)</f>
        <v/>
      </c>
      <c r="W2291" s="4">
        <f>IF($F2291="",0,IF(ISNUMBER($F2291),IF($F2291&lt;=スコアリング基準!$B$28,スコアリング基準!$C$28,スコアリング基準!$C$29),0))</f>
        <v/>
      </c>
      <c r="X2291" s="4">
        <f>IFERROR(VLOOKUP($B2291,スコアリング基準!$A$36:$B$46,2,FALSE),0)</f>
        <v/>
      </c>
      <c r="Y2291" s="4">
        <f>SUM($S2291:$X2291)</f>
        <v/>
      </c>
      <c r="Z2291" s="4">
        <f>IF(COUNT($M2291:$N2291)=0,"データ無",IF($Y2291&gt;=スコアリング基準!$B$30,"S",IF($Y2291&gt;=スコアリング基準!$B$31,"A",IF($Y2291&gt;=スコアリング基準!$B$32,"B","C"))))</f>
        <v/>
      </c>
      <c r="AA2291">
        <f>IFERROR(INDEX(実績DB!$I$3:$I$104,MATCH($B2291&amp;$C2291,実績DB!$J$3:$J$104,0)),"")</f>
        <v/>
      </c>
    </row>
    <row r="2292">
      <c r="A2292" t="n">
        <v>2290</v>
      </c>
      <c r="B2292" t="inlineStr">
        <is>
          <t>東京</t>
        </is>
      </c>
      <c r="C2292" t="inlineStr">
        <is>
          <t>大井変電所</t>
        </is>
      </c>
      <c r="D2292" t="inlineStr">
        <is>
          <t>東京都</t>
        </is>
      </c>
      <c r="G2292" s="3" t="n">
        <v>35.591327</v>
      </c>
      <c r="H2292" s="3" t="n">
        <v>139.735078</v>
      </c>
      <c r="I2292" t="inlineStr">
        <is>
          <t>OSM実測(名称一致)</t>
        </is>
      </c>
      <c r="J2292" t="n">
        <v>57</v>
      </c>
      <c r="K2292" t="n">
        <v>59</v>
      </c>
      <c r="L2292" t="n">
        <v>-40</v>
      </c>
      <c r="M2292" t="n">
        <v>19</v>
      </c>
      <c r="N2292" t="n">
        <v>0</v>
      </c>
      <c r="O2292" t="inlineStr">
        <is>
          <t>不可 #3</t>
        </is>
      </c>
      <c r="P2292" t="inlineStr">
        <is>
          <t>有り</t>
        </is>
      </c>
      <c r="R2292" s="4">
        <f>IF(COUNT($M2292:$N2292)=0,"",IF(AND(IF($N2292&lt;&gt;"",$N2292,$M2292)&lt;=0,$O2292&lt;&gt;"可"),"警告",""))</f>
        <v/>
      </c>
      <c r="S2292" s="4">
        <f>IF(COUNT($M2292:$N2292)=0,0,IF(IF($N2292&lt;&gt;"",$N2292,$M2292)&gt;=スコアリング基準!$B$20,スコアリング基準!$C$20,IF(IF($N2292&lt;&gt;"",$N2292,$M2292)&gt;=スコアリング基準!$B$21,スコアリング基準!$C$21,IF(IF($N2292&lt;&gt;"",$N2292,$M2292)&gt;0,スコアリング基準!$C$22,0))))</f>
        <v/>
      </c>
      <c r="T2292" s="4">
        <f>IF($O2292="可",スコアリング基準!$C$23,0)</f>
        <v/>
      </c>
      <c r="U2292" s="4">
        <f>IF(OR(COUNT($K2292:$L2292)&lt;2,$K2292=0),0,IF(ABS($L2292)/$K2292&lt;=スコアリング基準!$B$24,スコアリング基準!$C$24,IF(ABS($L2292)/$K2292&lt;=スコアリング基準!$B$25,スコアリング基準!$C$25,IF(ABS($L2292)/$K2292&lt;=スコアリング基準!$B$26,スコアリング基準!$C$26,0))))</f>
        <v/>
      </c>
      <c r="V2292" s="4">
        <f>IF($P2292="なし",スコアリング基準!$C$27,0)</f>
        <v/>
      </c>
      <c r="W2292" s="4">
        <f>IF($F2292="",0,IF(ISNUMBER($F2292),IF($F2292&lt;=スコアリング基準!$B$28,スコアリング基準!$C$28,スコアリング基準!$C$29),0))</f>
        <v/>
      </c>
      <c r="X2292" s="4">
        <f>IFERROR(VLOOKUP($B2292,スコアリング基準!$A$36:$B$46,2,FALSE),0)</f>
        <v/>
      </c>
      <c r="Y2292" s="4">
        <f>SUM($S2292:$X2292)</f>
        <v/>
      </c>
      <c r="Z2292" s="4">
        <f>IF(COUNT($M2292:$N2292)=0,"データ無",IF($Y2292&gt;=スコアリング基準!$B$30,"S",IF($Y2292&gt;=スコアリング基準!$B$31,"A",IF($Y2292&gt;=スコアリング基準!$B$32,"B","C"))))</f>
        <v/>
      </c>
      <c r="AA2292">
        <f>IFERROR(INDEX(実績DB!$I$3:$I$104,MATCH($B2292&amp;$C2292,実績DB!$J$3:$J$104,0)),"")</f>
        <v/>
      </c>
    </row>
    <row r="2293">
      <c r="A2293" t="n">
        <v>2291</v>
      </c>
      <c r="B2293" t="inlineStr">
        <is>
          <t>東京</t>
        </is>
      </c>
      <c r="C2293" t="inlineStr">
        <is>
          <t>大仁変電所</t>
        </is>
      </c>
      <c r="D2293" t="inlineStr">
        <is>
          <t>静岡県</t>
        </is>
      </c>
      <c r="G2293" s="3" t="n">
        <v>35.007395</v>
      </c>
      <c r="H2293" s="3" t="n">
        <v>138.950278</v>
      </c>
      <c r="I2293" t="inlineStr">
        <is>
          <t>Google Places(名称一致)</t>
        </is>
      </c>
      <c r="J2293" t="n">
        <v>47</v>
      </c>
      <c r="K2293" t="n">
        <v>49</v>
      </c>
      <c r="L2293" t="n">
        <v>-41</v>
      </c>
      <c r="M2293" t="n">
        <v>8</v>
      </c>
      <c r="N2293" t="n">
        <v>0</v>
      </c>
      <c r="O2293" t="inlineStr">
        <is>
          <t>不可 #3</t>
        </is>
      </c>
      <c r="P2293" t="inlineStr">
        <is>
          <t>有り</t>
        </is>
      </c>
      <c r="R2293" s="4">
        <f>IF(COUNT($M2293:$N2293)=0,"",IF(AND(IF($N2293&lt;&gt;"",$N2293,$M2293)&lt;=0,$O2293&lt;&gt;"可"),"警告",""))</f>
        <v/>
      </c>
      <c r="S2293" s="4">
        <f>IF(COUNT($M2293:$N2293)=0,0,IF(IF($N2293&lt;&gt;"",$N2293,$M2293)&gt;=スコアリング基準!$B$20,スコアリング基準!$C$20,IF(IF($N2293&lt;&gt;"",$N2293,$M2293)&gt;=スコアリング基準!$B$21,スコアリング基準!$C$21,IF(IF($N2293&lt;&gt;"",$N2293,$M2293)&gt;0,スコアリング基準!$C$22,0))))</f>
        <v/>
      </c>
      <c r="T2293" s="4">
        <f>IF($O2293="可",スコアリング基準!$C$23,0)</f>
        <v/>
      </c>
      <c r="U2293" s="4">
        <f>IF(OR(COUNT($K2293:$L2293)&lt;2,$K2293=0),0,IF(ABS($L2293)/$K2293&lt;=スコアリング基準!$B$24,スコアリング基準!$C$24,IF(ABS($L2293)/$K2293&lt;=スコアリング基準!$B$25,スコアリング基準!$C$25,IF(ABS($L2293)/$K2293&lt;=スコアリング基準!$B$26,スコアリング基準!$C$26,0))))</f>
        <v/>
      </c>
      <c r="V2293" s="4">
        <f>IF($P2293="なし",スコアリング基準!$C$27,0)</f>
        <v/>
      </c>
      <c r="W2293" s="4">
        <f>IF($F2293="",0,IF(ISNUMBER($F2293),IF($F2293&lt;=スコアリング基準!$B$28,スコアリング基準!$C$28,スコアリング基準!$C$29),0))</f>
        <v/>
      </c>
      <c r="X2293" s="4">
        <f>IFERROR(VLOOKUP($B2293,スコアリング基準!$A$36:$B$46,2,FALSE),0)</f>
        <v/>
      </c>
      <c r="Y2293" s="4">
        <f>SUM($S2293:$X2293)</f>
        <v/>
      </c>
      <c r="Z2293" s="4">
        <f>IF(COUNT($M2293:$N2293)=0,"データ無",IF($Y2293&gt;=スコアリング基準!$B$30,"S",IF($Y2293&gt;=スコアリング基準!$B$31,"A",IF($Y2293&gt;=スコアリング基準!$B$32,"B","C"))))</f>
        <v/>
      </c>
      <c r="AA2293">
        <f>IFERROR(INDEX(実績DB!$I$3:$I$104,MATCH($B2293&amp;$C2293,実績DB!$J$3:$J$104,0)),"")</f>
        <v/>
      </c>
    </row>
    <row r="2294">
      <c r="A2294" t="n">
        <v>2292</v>
      </c>
      <c r="B2294" t="inlineStr">
        <is>
          <t>東京</t>
        </is>
      </c>
      <c r="C2294" t="inlineStr">
        <is>
          <t>大和町変電所</t>
        </is>
      </c>
      <c r="D2294" t="inlineStr">
        <is>
          <t>東京都</t>
        </is>
      </c>
      <c r="G2294" s="3" t="n">
        <v>35.709396</v>
      </c>
      <c r="H2294" s="3" t="n">
        <v>139.652316</v>
      </c>
      <c r="I2294" t="inlineStr">
        <is>
          <t>Google Places(名称一致)</t>
        </is>
      </c>
      <c r="J2294" t="n">
        <v>38</v>
      </c>
      <c r="K2294" t="n">
        <v>39</v>
      </c>
      <c r="L2294" t="n">
        <v>-20</v>
      </c>
      <c r="M2294" t="n">
        <v>19</v>
      </c>
      <c r="N2294" t="n">
        <v>19</v>
      </c>
      <c r="O2294" t="inlineStr">
        <is>
          <t>不可 #3</t>
        </is>
      </c>
      <c r="P2294" t="inlineStr">
        <is>
          <t>なし</t>
        </is>
      </c>
      <c r="R2294" s="4">
        <f>IF(COUNT($M2294:$N2294)=0,"",IF(AND(IF($N2294&lt;&gt;"",$N2294,$M2294)&lt;=0,$O2294&lt;&gt;"可"),"警告",""))</f>
        <v/>
      </c>
      <c r="S2294" s="4">
        <f>IF(COUNT($M2294:$N2294)=0,0,IF(IF($N2294&lt;&gt;"",$N2294,$M2294)&gt;=スコアリング基準!$B$20,スコアリング基準!$C$20,IF(IF($N2294&lt;&gt;"",$N2294,$M2294)&gt;=スコアリング基準!$B$21,スコアリング基準!$C$21,IF(IF($N2294&lt;&gt;"",$N2294,$M2294)&gt;0,スコアリング基準!$C$22,0))))</f>
        <v/>
      </c>
      <c r="T2294" s="4">
        <f>IF($O2294="可",スコアリング基準!$C$23,0)</f>
        <v/>
      </c>
      <c r="U2294" s="4">
        <f>IF(OR(COUNT($K2294:$L2294)&lt;2,$K2294=0),0,IF(ABS($L2294)/$K2294&lt;=スコアリング基準!$B$24,スコアリング基準!$C$24,IF(ABS($L2294)/$K2294&lt;=スコアリング基準!$B$25,スコアリング基準!$C$25,IF(ABS($L2294)/$K2294&lt;=スコアリング基準!$B$26,スコアリング基準!$C$26,0))))</f>
        <v/>
      </c>
      <c r="V2294" s="4">
        <f>IF($P2294="なし",スコアリング基準!$C$27,0)</f>
        <v/>
      </c>
      <c r="W2294" s="4">
        <f>IF($F2294="",0,IF(ISNUMBER($F2294),IF($F2294&lt;=スコアリング基準!$B$28,スコアリング基準!$C$28,スコアリング基準!$C$29),0))</f>
        <v/>
      </c>
      <c r="X2294" s="4">
        <f>IFERROR(VLOOKUP($B2294,スコアリング基準!$A$36:$B$46,2,FALSE),0)</f>
        <v/>
      </c>
      <c r="Y2294" s="4">
        <f>SUM($S2294:$X2294)</f>
        <v/>
      </c>
      <c r="Z2294" s="4">
        <f>IF(COUNT($M2294:$N2294)=0,"データ無",IF($Y2294&gt;=スコアリング基準!$B$30,"S",IF($Y2294&gt;=スコアリング基準!$B$31,"A",IF($Y2294&gt;=スコアリング基準!$B$32,"B","C"))))</f>
        <v/>
      </c>
      <c r="AA2294">
        <f>IFERROR(INDEX(実績DB!$I$3:$I$104,MATCH($B2294&amp;$C2294,実績DB!$J$3:$J$104,0)),"")</f>
        <v/>
      </c>
    </row>
    <row r="2295">
      <c r="A2295" t="n">
        <v>2293</v>
      </c>
      <c r="B2295" t="inlineStr">
        <is>
          <t>東京</t>
        </is>
      </c>
      <c r="C2295" t="inlineStr">
        <is>
          <t>大室変電所</t>
        </is>
      </c>
      <c r="D2295" t="inlineStr">
        <is>
          <t>静岡県</t>
        </is>
      </c>
      <c r="G2295" s="3" t="n">
        <v>34.905321</v>
      </c>
      <c r="H2295" s="3" t="n">
        <v>139.087495</v>
      </c>
      <c r="I2295" t="inlineStr">
        <is>
          <t>Google Places(名称一致)</t>
        </is>
      </c>
      <c r="J2295" t="n">
        <v>42</v>
      </c>
      <c r="K2295" t="n">
        <v>44</v>
      </c>
      <c r="L2295" t="n">
        <v>-30</v>
      </c>
      <c r="M2295" t="n">
        <v>14</v>
      </c>
      <c r="N2295" t="n">
        <v>0</v>
      </c>
      <c r="O2295" t="inlineStr">
        <is>
          <t>不可 #3</t>
        </is>
      </c>
      <c r="P2295" t="inlineStr">
        <is>
          <t>有り</t>
        </is>
      </c>
      <c r="R2295" s="4">
        <f>IF(COUNT($M2295:$N2295)=0,"",IF(AND(IF($N2295&lt;&gt;"",$N2295,$M2295)&lt;=0,$O2295&lt;&gt;"可"),"警告",""))</f>
        <v/>
      </c>
      <c r="S2295" s="4">
        <f>IF(COUNT($M2295:$N2295)=0,0,IF(IF($N2295&lt;&gt;"",$N2295,$M2295)&gt;=スコアリング基準!$B$20,スコアリング基準!$C$20,IF(IF($N2295&lt;&gt;"",$N2295,$M2295)&gt;=スコアリング基準!$B$21,スコアリング基準!$C$21,IF(IF($N2295&lt;&gt;"",$N2295,$M2295)&gt;0,スコアリング基準!$C$22,0))))</f>
        <v/>
      </c>
      <c r="T2295" s="4">
        <f>IF($O2295="可",スコアリング基準!$C$23,0)</f>
        <v/>
      </c>
      <c r="U2295" s="4">
        <f>IF(OR(COUNT($K2295:$L2295)&lt;2,$K2295=0),0,IF(ABS($L2295)/$K2295&lt;=スコアリング基準!$B$24,スコアリング基準!$C$24,IF(ABS($L2295)/$K2295&lt;=スコアリング基準!$B$25,スコアリング基準!$C$25,IF(ABS($L2295)/$K2295&lt;=スコアリング基準!$B$26,スコアリング基準!$C$26,0))))</f>
        <v/>
      </c>
      <c r="V2295" s="4">
        <f>IF($P2295="なし",スコアリング基準!$C$27,0)</f>
        <v/>
      </c>
      <c r="W2295" s="4">
        <f>IF($F2295="",0,IF(ISNUMBER($F2295),IF($F2295&lt;=スコアリング基準!$B$28,スコアリング基準!$C$28,スコアリング基準!$C$29),0))</f>
        <v/>
      </c>
      <c r="X2295" s="4">
        <f>IFERROR(VLOOKUP($B2295,スコアリング基準!$A$36:$B$46,2,FALSE),0)</f>
        <v/>
      </c>
      <c r="Y2295" s="4">
        <f>SUM($S2295:$X2295)</f>
        <v/>
      </c>
      <c r="Z2295" s="4">
        <f>IF(COUNT($M2295:$N2295)=0,"データ無",IF($Y2295&gt;=スコアリング基準!$B$30,"S",IF($Y2295&gt;=スコアリング基準!$B$31,"A",IF($Y2295&gt;=スコアリング基準!$B$32,"B","C"))))</f>
        <v/>
      </c>
      <c r="AA2295">
        <f>IFERROR(INDEX(実績DB!$I$3:$I$104,MATCH($B2295&amp;$C2295,実績DB!$J$3:$J$104,0)),"")</f>
        <v/>
      </c>
    </row>
    <row r="2296">
      <c r="A2296" t="n">
        <v>2294</v>
      </c>
      <c r="B2296" t="inlineStr">
        <is>
          <t>東京</t>
        </is>
      </c>
      <c r="C2296" t="inlineStr">
        <is>
          <t>大宮前変電所</t>
        </is>
      </c>
      <c r="D2296" t="inlineStr">
        <is>
          <t>東京都</t>
        </is>
      </c>
      <c r="G2296" s="3" t="n">
        <v>35.69349</v>
      </c>
      <c r="H2296" s="3" t="n">
        <v>139.60683</v>
      </c>
      <c r="I2296" t="inlineStr">
        <is>
          <t>OSM実測(名称一致)</t>
        </is>
      </c>
      <c r="J2296" t="n">
        <v>38</v>
      </c>
      <c r="K2296" t="n">
        <v>39</v>
      </c>
      <c r="L2296" t="n">
        <v>-20</v>
      </c>
      <c r="M2296" t="n">
        <v>19</v>
      </c>
      <c r="N2296" t="n">
        <v>19</v>
      </c>
      <c r="O2296" t="inlineStr">
        <is>
          <t>不可 #3</t>
        </is>
      </c>
      <c r="P2296" t="inlineStr">
        <is>
          <t>なし</t>
        </is>
      </c>
      <c r="R2296" s="4">
        <f>IF(COUNT($M2296:$N2296)=0,"",IF(AND(IF($N2296&lt;&gt;"",$N2296,$M2296)&lt;=0,$O2296&lt;&gt;"可"),"警告",""))</f>
        <v/>
      </c>
      <c r="S2296" s="4">
        <f>IF(COUNT($M2296:$N2296)=0,0,IF(IF($N2296&lt;&gt;"",$N2296,$M2296)&gt;=スコアリング基準!$B$20,スコアリング基準!$C$20,IF(IF($N2296&lt;&gt;"",$N2296,$M2296)&gt;=スコアリング基準!$B$21,スコアリング基準!$C$21,IF(IF($N2296&lt;&gt;"",$N2296,$M2296)&gt;0,スコアリング基準!$C$22,0))))</f>
        <v/>
      </c>
      <c r="T2296" s="4">
        <f>IF($O2296="可",スコアリング基準!$C$23,0)</f>
        <v/>
      </c>
      <c r="U2296" s="4">
        <f>IF(OR(COUNT($K2296:$L2296)&lt;2,$K2296=0),0,IF(ABS($L2296)/$K2296&lt;=スコアリング基準!$B$24,スコアリング基準!$C$24,IF(ABS($L2296)/$K2296&lt;=スコアリング基準!$B$25,スコアリング基準!$C$25,IF(ABS($L2296)/$K2296&lt;=スコアリング基準!$B$26,スコアリング基準!$C$26,0))))</f>
        <v/>
      </c>
      <c r="V2296" s="4">
        <f>IF($P2296="なし",スコアリング基準!$C$27,0)</f>
        <v/>
      </c>
      <c r="W2296" s="4">
        <f>IF($F2296="",0,IF(ISNUMBER($F2296),IF($F2296&lt;=スコアリング基準!$B$28,スコアリング基準!$C$28,スコアリング基準!$C$29),0))</f>
        <v/>
      </c>
      <c r="X2296" s="4">
        <f>IFERROR(VLOOKUP($B2296,スコアリング基準!$A$36:$B$46,2,FALSE),0)</f>
        <v/>
      </c>
      <c r="Y2296" s="4">
        <f>SUM($S2296:$X2296)</f>
        <v/>
      </c>
      <c r="Z2296" s="4">
        <f>IF(COUNT($M2296:$N2296)=0,"データ無",IF($Y2296&gt;=スコアリング基準!$B$30,"S",IF($Y2296&gt;=スコアリング基準!$B$31,"A",IF($Y2296&gt;=スコアリング基準!$B$32,"B","C"))))</f>
        <v/>
      </c>
      <c r="AA2296">
        <f>IFERROR(INDEX(実績DB!$I$3:$I$104,MATCH($B2296&amp;$C2296,実績DB!$J$3:$J$104,0)),"")</f>
        <v/>
      </c>
    </row>
    <row r="2297">
      <c r="A2297" t="n">
        <v>2295</v>
      </c>
      <c r="B2297" t="inlineStr">
        <is>
          <t>東京</t>
        </is>
      </c>
      <c r="C2297" t="inlineStr">
        <is>
          <t>大宮局変電所</t>
        </is>
      </c>
      <c r="D2297" t="inlineStr">
        <is>
          <t>埼玉県</t>
        </is>
      </c>
      <c r="G2297" s="3" t="n"/>
      <c r="H2297" s="3" t="n"/>
      <c r="I2297" t="inlineStr">
        <is>
          <t>未取得</t>
        </is>
      </c>
      <c r="J2297" t="n">
        <v>57</v>
      </c>
      <c r="K2297" t="n">
        <v>59</v>
      </c>
      <c r="L2297" t="n">
        <v>-40</v>
      </c>
      <c r="M2297" t="n">
        <v>19</v>
      </c>
      <c r="N2297" t="n">
        <v>19</v>
      </c>
      <c r="O2297" t="inlineStr">
        <is>
          <t>不可 #3</t>
        </is>
      </c>
      <c r="P2297" t="inlineStr">
        <is>
          <t>なし</t>
        </is>
      </c>
      <c r="R2297" s="4">
        <f>IF(COUNT($M2297:$N2297)=0,"",IF(AND(IF($N2297&lt;&gt;"",$N2297,$M2297)&lt;=0,$O2297&lt;&gt;"可"),"警告",""))</f>
        <v/>
      </c>
      <c r="S2297" s="4">
        <f>IF(COUNT($M2297:$N2297)=0,0,IF(IF($N2297&lt;&gt;"",$N2297,$M2297)&gt;=スコアリング基準!$B$20,スコアリング基準!$C$20,IF(IF($N2297&lt;&gt;"",$N2297,$M2297)&gt;=スコアリング基準!$B$21,スコアリング基準!$C$21,IF(IF($N2297&lt;&gt;"",$N2297,$M2297)&gt;0,スコアリング基準!$C$22,0))))</f>
        <v/>
      </c>
      <c r="T2297" s="4">
        <f>IF($O2297="可",スコアリング基準!$C$23,0)</f>
        <v/>
      </c>
      <c r="U2297" s="4">
        <f>IF(OR(COUNT($K2297:$L2297)&lt;2,$K2297=0),0,IF(ABS($L2297)/$K2297&lt;=スコアリング基準!$B$24,スコアリング基準!$C$24,IF(ABS($L2297)/$K2297&lt;=スコアリング基準!$B$25,スコアリング基準!$C$25,IF(ABS($L2297)/$K2297&lt;=スコアリング基準!$B$26,スコアリング基準!$C$26,0))))</f>
        <v/>
      </c>
      <c r="V2297" s="4">
        <f>IF($P2297="なし",スコアリング基準!$C$27,0)</f>
        <v/>
      </c>
      <c r="W2297" s="4">
        <f>IF($F2297="",0,IF(ISNUMBER($F2297),IF($F2297&lt;=スコアリング基準!$B$28,スコアリング基準!$C$28,スコアリング基準!$C$29),0))</f>
        <v/>
      </c>
      <c r="X2297" s="4">
        <f>IFERROR(VLOOKUP($B2297,スコアリング基準!$A$36:$B$46,2,FALSE),0)</f>
        <v/>
      </c>
      <c r="Y2297" s="4">
        <f>SUM($S2297:$X2297)</f>
        <v/>
      </c>
      <c r="Z2297" s="4">
        <f>IF(COUNT($M2297:$N2297)=0,"データ無",IF($Y2297&gt;=スコアリング基準!$B$30,"S",IF($Y2297&gt;=スコアリング基準!$B$31,"A",IF($Y2297&gt;=スコアリング基準!$B$32,"B","C"))))</f>
        <v/>
      </c>
      <c r="AA2297">
        <f>IFERROR(INDEX(実績DB!$I$3:$I$104,MATCH($B2297&amp;$C2297,実績DB!$J$3:$J$104,0)),"")</f>
        <v/>
      </c>
    </row>
    <row r="2298">
      <c r="A2298" t="n">
        <v>2296</v>
      </c>
      <c r="B2298" t="inlineStr">
        <is>
          <t>東京</t>
        </is>
      </c>
      <c r="C2298" t="inlineStr">
        <is>
          <t>大宮桜木変電所</t>
        </is>
      </c>
      <c r="D2298" t="inlineStr">
        <is>
          <t>埼玉県</t>
        </is>
      </c>
      <c r="G2298" s="3" t="n">
        <v>35.907339</v>
      </c>
      <c r="H2298" s="3" t="n">
        <v>139.621446</v>
      </c>
      <c r="I2298" t="inlineStr">
        <is>
          <t>Google Places(名称一致)</t>
        </is>
      </c>
      <c r="J2298" t="n">
        <v>57</v>
      </c>
      <c r="K2298" t="n">
        <v>59</v>
      </c>
      <c r="L2298" t="n">
        <v>-40</v>
      </c>
      <c r="M2298" t="n">
        <v>19</v>
      </c>
      <c r="N2298" t="n">
        <v>19</v>
      </c>
      <c r="O2298" t="inlineStr">
        <is>
          <t>不可 #3</t>
        </is>
      </c>
      <c r="P2298" t="inlineStr">
        <is>
          <t>なし</t>
        </is>
      </c>
      <c r="R2298" s="4">
        <f>IF(COUNT($M2298:$N2298)=0,"",IF(AND(IF($N2298&lt;&gt;"",$N2298,$M2298)&lt;=0,$O2298&lt;&gt;"可"),"警告",""))</f>
        <v/>
      </c>
      <c r="S2298" s="4">
        <f>IF(COUNT($M2298:$N2298)=0,0,IF(IF($N2298&lt;&gt;"",$N2298,$M2298)&gt;=スコアリング基準!$B$20,スコアリング基準!$C$20,IF(IF($N2298&lt;&gt;"",$N2298,$M2298)&gt;=スコアリング基準!$B$21,スコアリング基準!$C$21,IF(IF($N2298&lt;&gt;"",$N2298,$M2298)&gt;0,スコアリング基準!$C$22,0))))</f>
        <v/>
      </c>
      <c r="T2298" s="4">
        <f>IF($O2298="可",スコアリング基準!$C$23,0)</f>
        <v/>
      </c>
      <c r="U2298" s="4">
        <f>IF(OR(COUNT($K2298:$L2298)&lt;2,$K2298=0),0,IF(ABS($L2298)/$K2298&lt;=スコアリング基準!$B$24,スコアリング基準!$C$24,IF(ABS($L2298)/$K2298&lt;=スコアリング基準!$B$25,スコアリング基準!$C$25,IF(ABS($L2298)/$K2298&lt;=スコアリング基準!$B$26,スコアリング基準!$C$26,0))))</f>
        <v/>
      </c>
      <c r="V2298" s="4">
        <f>IF($P2298="なし",スコアリング基準!$C$27,0)</f>
        <v/>
      </c>
      <c r="W2298" s="4">
        <f>IF($F2298="",0,IF(ISNUMBER($F2298),IF($F2298&lt;=スコアリング基準!$B$28,スコアリング基準!$C$28,スコアリング基準!$C$29),0))</f>
        <v/>
      </c>
      <c r="X2298" s="4">
        <f>IFERROR(VLOOKUP($B2298,スコアリング基準!$A$36:$B$46,2,FALSE),0)</f>
        <v/>
      </c>
      <c r="Y2298" s="4">
        <f>SUM($S2298:$X2298)</f>
        <v/>
      </c>
      <c r="Z2298" s="4">
        <f>IF(COUNT($M2298:$N2298)=0,"データ無",IF($Y2298&gt;=スコアリング基準!$B$30,"S",IF($Y2298&gt;=スコアリング基準!$B$31,"A",IF($Y2298&gt;=スコアリング基準!$B$32,"B","C"))))</f>
        <v/>
      </c>
      <c r="AA2298">
        <f>IFERROR(INDEX(実績DB!$I$3:$I$104,MATCH($B2298&amp;$C2298,実績DB!$J$3:$J$104,0)),"")</f>
        <v/>
      </c>
    </row>
    <row r="2299">
      <c r="A2299" t="n">
        <v>2297</v>
      </c>
      <c r="B2299" t="inlineStr">
        <is>
          <t>東京</t>
        </is>
      </c>
      <c r="C2299" t="inlineStr">
        <is>
          <t>大岡山変電所</t>
        </is>
      </c>
      <c r="D2299" t="inlineStr">
        <is>
          <t>東京都</t>
        </is>
      </c>
      <c r="G2299" s="3" t="n">
        <v>35.605299</v>
      </c>
      <c r="H2299" s="3" t="n">
        <v>139.678361</v>
      </c>
      <c r="I2299" t="inlineStr">
        <is>
          <t>Google Places(名称一致)</t>
        </is>
      </c>
      <c r="J2299" t="n">
        <v>38</v>
      </c>
      <c r="K2299" t="n">
        <v>39</v>
      </c>
      <c r="L2299" t="n">
        <v>-20</v>
      </c>
      <c r="M2299" t="n">
        <v>19</v>
      </c>
      <c r="N2299" t="n">
        <v>0</v>
      </c>
      <c r="O2299" t="inlineStr">
        <is>
          <t>不可 #3</t>
        </is>
      </c>
      <c r="P2299" t="inlineStr">
        <is>
          <t>有り</t>
        </is>
      </c>
      <c r="R2299" s="4">
        <f>IF(COUNT($M2299:$N2299)=0,"",IF(AND(IF($N2299&lt;&gt;"",$N2299,$M2299)&lt;=0,$O2299&lt;&gt;"可"),"警告",""))</f>
        <v/>
      </c>
      <c r="S2299" s="4">
        <f>IF(COUNT($M2299:$N2299)=0,0,IF(IF($N2299&lt;&gt;"",$N2299,$M2299)&gt;=スコアリング基準!$B$20,スコアリング基準!$C$20,IF(IF($N2299&lt;&gt;"",$N2299,$M2299)&gt;=スコアリング基準!$B$21,スコアリング基準!$C$21,IF(IF($N2299&lt;&gt;"",$N2299,$M2299)&gt;0,スコアリング基準!$C$22,0))))</f>
        <v/>
      </c>
      <c r="T2299" s="4">
        <f>IF($O2299="可",スコアリング基準!$C$23,0)</f>
        <v/>
      </c>
      <c r="U2299" s="4">
        <f>IF(OR(COUNT($K2299:$L2299)&lt;2,$K2299=0),0,IF(ABS($L2299)/$K2299&lt;=スコアリング基準!$B$24,スコアリング基準!$C$24,IF(ABS($L2299)/$K2299&lt;=スコアリング基準!$B$25,スコアリング基準!$C$25,IF(ABS($L2299)/$K2299&lt;=スコアリング基準!$B$26,スコアリング基準!$C$26,0))))</f>
        <v/>
      </c>
      <c r="V2299" s="4">
        <f>IF($P2299="なし",スコアリング基準!$C$27,0)</f>
        <v/>
      </c>
      <c r="W2299" s="4">
        <f>IF($F2299="",0,IF(ISNUMBER($F2299),IF($F2299&lt;=スコアリング基準!$B$28,スコアリング基準!$C$28,スコアリング基準!$C$29),0))</f>
        <v/>
      </c>
      <c r="X2299" s="4">
        <f>IFERROR(VLOOKUP($B2299,スコアリング基準!$A$36:$B$46,2,FALSE),0)</f>
        <v/>
      </c>
      <c r="Y2299" s="4">
        <f>SUM($S2299:$X2299)</f>
        <v/>
      </c>
      <c r="Z2299" s="4">
        <f>IF(COUNT($M2299:$N2299)=0,"データ無",IF($Y2299&gt;=スコアリング基準!$B$30,"S",IF($Y2299&gt;=スコアリング基準!$B$31,"A",IF($Y2299&gt;=スコアリング基準!$B$32,"B","C"))))</f>
        <v/>
      </c>
      <c r="AA2299">
        <f>IFERROR(INDEX(実績DB!$I$3:$I$104,MATCH($B2299&amp;$C2299,実績DB!$J$3:$J$104,0)),"")</f>
        <v/>
      </c>
    </row>
    <row r="2300">
      <c r="A2300" t="n">
        <v>2298</v>
      </c>
      <c r="B2300" t="inlineStr">
        <is>
          <t>東京</t>
        </is>
      </c>
      <c r="C2300" t="inlineStr">
        <is>
          <t>大島変電所</t>
        </is>
      </c>
      <c r="D2300" t="inlineStr">
        <is>
          <t>東京都</t>
        </is>
      </c>
      <c r="G2300" s="3" t="n">
        <v>35.692419</v>
      </c>
      <c r="H2300" s="3" t="n">
        <v>139.826397</v>
      </c>
      <c r="I2300" t="inlineStr">
        <is>
          <t>OSM実測(名称一致)</t>
        </is>
      </c>
      <c r="J2300" t="n">
        <v>19</v>
      </c>
      <c r="K2300" t="n">
        <v>19</v>
      </c>
      <c r="L2300" t="n">
        <v>-10</v>
      </c>
      <c r="M2300" t="n">
        <v>9</v>
      </c>
      <c r="N2300" t="n">
        <v>0</v>
      </c>
      <c r="O2300" t="inlineStr">
        <is>
          <t>不可 #3</t>
        </is>
      </c>
      <c r="P2300" t="inlineStr">
        <is>
          <t>有り</t>
        </is>
      </c>
      <c r="R2300" s="4">
        <f>IF(COUNT($M2300:$N2300)=0,"",IF(AND(IF($N2300&lt;&gt;"",$N2300,$M2300)&lt;=0,$O2300&lt;&gt;"可"),"警告",""))</f>
        <v/>
      </c>
      <c r="S2300" s="4">
        <f>IF(COUNT($M2300:$N2300)=0,0,IF(IF($N2300&lt;&gt;"",$N2300,$M2300)&gt;=スコアリング基準!$B$20,スコアリング基準!$C$20,IF(IF($N2300&lt;&gt;"",$N2300,$M2300)&gt;=スコアリング基準!$B$21,スコアリング基準!$C$21,IF(IF($N2300&lt;&gt;"",$N2300,$M2300)&gt;0,スコアリング基準!$C$22,0))))</f>
        <v/>
      </c>
      <c r="T2300" s="4">
        <f>IF($O2300="可",スコアリング基準!$C$23,0)</f>
        <v/>
      </c>
      <c r="U2300" s="4">
        <f>IF(OR(COUNT($K2300:$L2300)&lt;2,$K2300=0),0,IF(ABS($L2300)/$K2300&lt;=スコアリング基準!$B$24,スコアリング基準!$C$24,IF(ABS($L2300)/$K2300&lt;=スコアリング基準!$B$25,スコアリング基準!$C$25,IF(ABS($L2300)/$K2300&lt;=スコアリング基準!$B$26,スコアリング基準!$C$26,0))))</f>
        <v/>
      </c>
      <c r="V2300" s="4">
        <f>IF($P2300="なし",スコアリング基準!$C$27,0)</f>
        <v/>
      </c>
      <c r="W2300" s="4">
        <f>IF($F2300="",0,IF(ISNUMBER($F2300),IF($F2300&lt;=スコアリング基準!$B$28,スコアリング基準!$C$28,スコアリング基準!$C$29),0))</f>
        <v/>
      </c>
      <c r="X2300" s="4">
        <f>IFERROR(VLOOKUP($B2300,スコアリング基準!$A$36:$B$46,2,FALSE),0)</f>
        <v/>
      </c>
      <c r="Y2300" s="4">
        <f>SUM($S2300:$X2300)</f>
        <v/>
      </c>
      <c r="Z2300" s="4">
        <f>IF(COUNT($M2300:$N2300)=0,"データ無",IF($Y2300&gt;=スコアリング基準!$B$30,"S",IF($Y2300&gt;=スコアリング基準!$B$31,"A",IF($Y2300&gt;=スコアリング基準!$B$32,"B","C"))))</f>
        <v/>
      </c>
      <c r="AA2300">
        <f>IFERROR(INDEX(実績DB!$I$3:$I$104,MATCH($B2300&amp;$C2300,実績DB!$J$3:$J$104,0)),"")</f>
        <v/>
      </c>
    </row>
    <row r="2301">
      <c r="A2301" t="n">
        <v>2299</v>
      </c>
      <c r="B2301" t="inlineStr">
        <is>
          <t>東京</t>
        </is>
      </c>
      <c r="C2301" t="inlineStr">
        <is>
          <t>大崎変電所</t>
        </is>
      </c>
      <c r="D2301" t="inlineStr">
        <is>
          <t>東京都</t>
        </is>
      </c>
      <c r="G2301" s="3" t="n">
        <v>35.61675</v>
      </c>
      <c r="H2301" s="3" t="n">
        <v>139.73156</v>
      </c>
      <c r="I2301" t="inlineStr">
        <is>
          <t>OSM実測(名称一致)</t>
        </is>
      </c>
      <c r="J2301" t="n">
        <v>57</v>
      </c>
      <c r="K2301" t="n">
        <v>59</v>
      </c>
      <c r="L2301" t="n">
        <v>-40</v>
      </c>
      <c r="M2301" t="n">
        <v>19</v>
      </c>
      <c r="N2301" t="n">
        <v>0</v>
      </c>
      <c r="O2301" t="inlineStr">
        <is>
          <t>不可 #3</t>
        </is>
      </c>
      <c r="P2301" t="inlineStr">
        <is>
          <t>有り</t>
        </is>
      </c>
      <c r="R2301" s="4">
        <f>IF(COUNT($M2301:$N2301)=0,"",IF(AND(IF($N2301&lt;&gt;"",$N2301,$M2301)&lt;=0,$O2301&lt;&gt;"可"),"警告",""))</f>
        <v/>
      </c>
      <c r="S2301" s="4">
        <f>IF(COUNT($M2301:$N2301)=0,0,IF(IF($N2301&lt;&gt;"",$N2301,$M2301)&gt;=スコアリング基準!$B$20,スコアリング基準!$C$20,IF(IF($N2301&lt;&gt;"",$N2301,$M2301)&gt;=スコアリング基準!$B$21,スコアリング基準!$C$21,IF(IF($N2301&lt;&gt;"",$N2301,$M2301)&gt;0,スコアリング基準!$C$22,0))))</f>
        <v/>
      </c>
      <c r="T2301" s="4">
        <f>IF($O2301="可",スコアリング基準!$C$23,0)</f>
        <v/>
      </c>
      <c r="U2301" s="4">
        <f>IF(OR(COUNT($K2301:$L2301)&lt;2,$K2301=0),0,IF(ABS($L2301)/$K2301&lt;=スコアリング基準!$B$24,スコアリング基準!$C$24,IF(ABS($L2301)/$K2301&lt;=スコアリング基準!$B$25,スコアリング基準!$C$25,IF(ABS($L2301)/$K2301&lt;=スコアリング基準!$B$26,スコアリング基準!$C$26,0))))</f>
        <v/>
      </c>
      <c r="V2301" s="4">
        <f>IF($P2301="なし",スコアリング基準!$C$27,0)</f>
        <v/>
      </c>
      <c r="W2301" s="4">
        <f>IF($F2301="",0,IF(ISNUMBER($F2301),IF($F2301&lt;=スコアリング基準!$B$28,スコアリング基準!$C$28,スコアリング基準!$C$29),0))</f>
        <v/>
      </c>
      <c r="X2301" s="4">
        <f>IFERROR(VLOOKUP($B2301,スコアリング基準!$A$36:$B$46,2,FALSE),0)</f>
        <v/>
      </c>
      <c r="Y2301" s="4">
        <f>SUM($S2301:$X2301)</f>
        <v/>
      </c>
      <c r="Z2301" s="4">
        <f>IF(COUNT($M2301:$N2301)=0,"データ無",IF($Y2301&gt;=スコアリング基準!$B$30,"S",IF($Y2301&gt;=スコアリング基準!$B$31,"A",IF($Y2301&gt;=スコアリング基準!$B$32,"B","C"))))</f>
        <v/>
      </c>
      <c r="AA2301">
        <f>IFERROR(INDEX(実績DB!$I$3:$I$104,MATCH($B2301&amp;$C2301,実績DB!$J$3:$J$104,0)),"")</f>
        <v/>
      </c>
    </row>
    <row r="2302">
      <c r="A2302" t="n">
        <v>2300</v>
      </c>
      <c r="B2302" t="inlineStr">
        <is>
          <t>東京</t>
        </is>
      </c>
      <c r="C2302" t="inlineStr">
        <is>
          <t>大師変電所</t>
        </is>
      </c>
      <c r="D2302" t="inlineStr">
        <is>
          <t>神奈川県</t>
        </is>
      </c>
      <c r="G2302" s="3" t="n"/>
      <c r="H2302" s="3" t="n"/>
      <c r="I2302" t="inlineStr">
        <is>
          <t>未取得</t>
        </is>
      </c>
      <c r="J2302" t="n">
        <v>57</v>
      </c>
      <c r="K2302" t="n">
        <v>59</v>
      </c>
      <c r="L2302" t="n">
        <v>-40</v>
      </c>
      <c r="M2302" t="n">
        <v>19</v>
      </c>
      <c r="N2302" t="n">
        <v>0</v>
      </c>
      <c r="O2302" t="inlineStr">
        <is>
          <t>不可 #3</t>
        </is>
      </c>
      <c r="P2302" t="inlineStr">
        <is>
          <t>有り</t>
        </is>
      </c>
      <c r="R2302" s="4">
        <f>IF(COUNT($M2302:$N2302)=0,"",IF(AND(IF($N2302&lt;&gt;"",$N2302,$M2302)&lt;=0,$O2302&lt;&gt;"可"),"警告",""))</f>
        <v/>
      </c>
      <c r="S2302" s="4">
        <f>IF(COUNT($M2302:$N2302)=0,0,IF(IF($N2302&lt;&gt;"",$N2302,$M2302)&gt;=スコアリング基準!$B$20,スコアリング基準!$C$20,IF(IF($N2302&lt;&gt;"",$N2302,$M2302)&gt;=スコアリング基準!$B$21,スコアリング基準!$C$21,IF(IF($N2302&lt;&gt;"",$N2302,$M2302)&gt;0,スコアリング基準!$C$22,0))))</f>
        <v/>
      </c>
      <c r="T2302" s="4">
        <f>IF($O2302="可",スコアリング基準!$C$23,0)</f>
        <v/>
      </c>
      <c r="U2302" s="4">
        <f>IF(OR(COUNT($K2302:$L2302)&lt;2,$K2302=0),0,IF(ABS($L2302)/$K2302&lt;=スコアリング基準!$B$24,スコアリング基準!$C$24,IF(ABS($L2302)/$K2302&lt;=スコアリング基準!$B$25,スコアリング基準!$C$25,IF(ABS($L2302)/$K2302&lt;=スコアリング基準!$B$26,スコアリング基準!$C$26,0))))</f>
        <v/>
      </c>
      <c r="V2302" s="4">
        <f>IF($P2302="なし",スコアリング基準!$C$27,0)</f>
        <v/>
      </c>
      <c r="W2302" s="4">
        <f>IF($F2302="",0,IF(ISNUMBER($F2302),IF($F2302&lt;=スコアリング基準!$B$28,スコアリング基準!$C$28,スコアリング基準!$C$29),0))</f>
        <v/>
      </c>
      <c r="X2302" s="4">
        <f>IFERROR(VLOOKUP($B2302,スコアリング基準!$A$36:$B$46,2,FALSE),0)</f>
        <v/>
      </c>
      <c r="Y2302" s="4">
        <f>SUM($S2302:$X2302)</f>
        <v/>
      </c>
      <c r="Z2302" s="4">
        <f>IF(COUNT($M2302:$N2302)=0,"データ無",IF($Y2302&gt;=スコアリング基準!$B$30,"S",IF($Y2302&gt;=スコアリング基準!$B$31,"A",IF($Y2302&gt;=スコアリング基準!$B$32,"B","C"))))</f>
        <v/>
      </c>
      <c r="AA2302">
        <f>IFERROR(INDEX(実績DB!$I$3:$I$104,MATCH($B2302&amp;$C2302,実績DB!$J$3:$J$104,0)),"")</f>
        <v/>
      </c>
    </row>
    <row r="2303">
      <c r="A2303" t="n">
        <v>2301</v>
      </c>
      <c r="B2303" t="inlineStr">
        <is>
          <t>東京</t>
        </is>
      </c>
      <c r="C2303" t="inlineStr">
        <is>
          <t>大広戸変電所</t>
        </is>
      </c>
      <c r="D2303" t="inlineStr">
        <is>
          <t>埼玉県</t>
        </is>
      </c>
      <c r="G2303" s="3" t="n">
        <v>35.847969</v>
      </c>
      <c r="H2303" s="3" t="n">
        <v>139.873247</v>
      </c>
      <c r="I2303" t="inlineStr">
        <is>
          <t>Google Places(名称一致)</t>
        </is>
      </c>
      <c r="J2303" t="n">
        <v>57</v>
      </c>
      <c r="K2303" t="n">
        <v>59</v>
      </c>
      <c r="L2303" t="n">
        <v>-40</v>
      </c>
      <c r="M2303" t="n">
        <v>19</v>
      </c>
      <c r="N2303" t="n">
        <v>0</v>
      </c>
      <c r="O2303" t="inlineStr">
        <is>
          <t>不可 #3</t>
        </is>
      </c>
      <c r="P2303" t="inlineStr">
        <is>
          <t>有り</t>
        </is>
      </c>
      <c r="R2303" s="4">
        <f>IF(COUNT($M2303:$N2303)=0,"",IF(AND(IF($N2303&lt;&gt;"",$N2303,$M2303)&lt;=0,$O2303&lt;&gt;"可"),"警告",""))</f>
        <v/>
      </c>
      <c r="S2303" s="4">
        <f>IF(COUNT($M2303:$N2303)=0,0,IF(IF($N2303&lt;&gt;"",$N2303,$M2303)&gt;=スコアリング基準!$B$20,スコアリング基準!$C$20,IF(IF($N2303&lt;&gt;"",$N2303,$M2303)&gt;=スコアリング基準!$B$21,スコアリング基準!$C$21,IF(IF($N2303&lt;&gt;"",$N2303,$M2303)&gt;0,スコアリング基準!$C$22,0))))</f>
        <v/>
      </c>
      <c r="T2303" s="4">
        <f>IF($O2303="可",スコアリング基準!$C$23,0)</f>
        <v/>
      </c>
      <c r="U2303" s="4">
        <f>IF(OR(COUNT($K2303:$L2303)&lt;2,$K2303=0),0,IF(ABS($L2303)/$K2303&lt;=スコアリング基準!$B$24,スコアリング基準!$C$24,IF(ABS($L2303)/$K2303&lt;=スコアリング基準!$B$25,スコアリング基準!$C$25,IF(ABS($L2303)/$K2303&lt;=スコアリング基準!$B$26,スコアリング基準!$C$26,0))))</f>
        <v/>
      </c>
      <c r="V2303" s="4">
        <f>IF($P2303="なし",スコアリング基準!$C$27,0)</f>
        <v/>
      </c>
      <c r="W2303" s="4">
        <f>IF($F2303="",0,IF(ISNUMBER($F2303),IF($F2303&lt;=スコアリング基準!$B$28,スコアリング基準!$C$28,スコアリング基準!$C$29),0))</f>
        <v/>
      </c>
      <c r="X2303" s="4">
        <f>IFERROR(VLOOKUP($B2303,スコアリング基準!$A$36:$B$46,2,FALSE),0)</f>
        <v/>
      </c>
      <c r="Y2303" s="4">
        <f>SUM($S2303:$X2303)</f>
        <v/>
      </c>
      <c r="Z2303" s="4">
        <f>IF(COUNT($M2303:$N2303)=0,"データ無",IF($Y2303&gt;=スコアリング基準!$B$30,"S",IF($Y2303&gt;=スコアリング基準!$B$31,"A",IF($Y2303&gt;=スコアリング基準!$B$32,"B","C"))))</f>
        <v/>
      </c>
      <c r="AA2303">
        <f>IFERROR(INDEX(実績DB!$I$3:$I$104,MATCH($B2303&amp;$C2303,実績DB!$J$3:$J$104,0)),"")</f>
        <v/>
      </c>
    </row>
    <row r="2304">
      <c r="A2304" t="n">
        <v>2302</v>
      </c>
      <c r="B2304" t="inlineStr">
        <is>
          <t>東京</t>
        </is>
      </c>
      <c r="C2304" t="inlineStr">
        <is>
          <t>大森変電所</t>
        </is>
      </c>
      <c r="D2304" t="inlineStr">
        <is>
          <t>東京都</t>
        </is>
      </c>
      <c r="G2304" s="3" t="n">
        <v>35.581256</v>
      </c>
      <c r="H2304" s="3" t="n">
        <v>139.735225</v>
      </c>
      <c r="I2304" t="inlineStr">
        <is>
          <t>OSM実測(名称一致)</t>
        </is>
      </c>
      <c r="J2304" t="n">
        <v>57</v>
      </c>
      <c r="K2304" t="n">
        <v>59</v>
      </c>
      <c r="L2304" t="n">
        <v>-40</v>
      </c>
      <c r="M2304" t="n">
        <v>19</v>
      </c>
      <c r="N2304" t="n">
        <v>0</v>
      </c>
      <c r="O2304" t="inlineStr">
        <is>
          <t>不可 #3</t>
        </is>
      </c>
      <c r="P2304" t="inlineStr">
        <is>
          <t>有り</t>
        </is>
      </c>
      <c r="R2304" s="4">
        <f>IF(COUNT($M2304:$N2304)=0,"",IF(AND(IF($N2304&lt;&gt;"",$N2304,$M2304)&lt;=0,$O2304&lt;&gt;"可"),"警告",""))</f>
        <v/>
      </c>
      <c r="S2304" s="4">
        <f>IF(COUNT($M2304:$N2304)=0,0,IF(IF($N2304&lt;&gt;"",$N2304,$M2304)&gt;=スコアリング基準!$B$20,スコアリング基準!$C$20,IF(IF($N2304&lt;&gt;"",$N2304,$M2304)&gt;=スコアリング基準!$B$21,スコアリング基準!$C$21,IF(IF($N2304&lt;&gt;"",$N2304,$M2304)&gt;0,スコアリング基準!$C$22,0))))</f>
        <v/>
      </c>
      <c r="T2304" s="4">
        <f>IF($O2304="可",スコアリング基準!$C$23,0)</f>
        <v/>
      </c>
      <c r="U2304" s="4">
        <f>IF(OR(COUNT($K2304:$L2304)&lt;2,$K2304=0),0,IF(ABS($L2304)/$K2304&lt;=スコアリング基準!$B$24,スコアリング基準!$C$24,IF(ABS($L2304)/$K2304&lt;=スコアリング基準!$B$25,スコアリング基準!$C$25,IF(ABS($L2304)/$K2304&lt;=スコアリング基準!$B$26,スコアリング基準!$C$26,0))))</f>
        <v/>
      </c>
      <c r="V2304" s="4">
        <f>IF($P2304="なし",スコアリング基準!$C$27,0)</f>
        <v/>
      </c>
      <c r="W2304" s="4">
        <f>IF($F2304="",0,IF(ISNUMBER($F2304),IF($F2304&lt;=スコアリング基準!$B$28,スコアリング基準!$C$28,スコアリング基準!$C$29),0))</f>
        <v/>
      </c>
      <c r="X2304" s="4">
        <f>IFERROR(VLOOKUP($B2304,スコアリング基準!$A$36:$B$46,2,FALSE),0)</f>
        <v/>
      </c>
      <c r="Y2304" s="4">
        <f>SUM($S2304:$X2304)</f>
        <v/>
      </c>
      <c r="Z2304" s="4">
        <f>IF(COUNT($M2304:$N2304)=0,"データ無",IF($Y2304&gt;=スコアリング基準!$B$30,"S",IF($Y2304&gt;=スコアリング基準!$B$31,"A",IF($Y2304&gt;=スコアリング基準!$B$32,"B","C"))))</f>
        <v/>
      </c>
      <c r="AA2304">
        <f>IFERROR(INDEX(実績DB!$I$3:$I$104,MATCH($B2304&amp;$C2304,実績DB!$J$3:$J$104,0)),"")</f>
        <v/>
      </c>
    </row>
    <row r="2305">
      <c r="A2305" t="n">
        <v>2303</v>
      </c>
      <c r="B2305" t="inlineStr">
        <is>
          <t>東京</t>
        </is>
      </c>
      <c r="C2305" t="inlineStr">
        <is>
          <t>大正寺変電所</t>
        </is>
      </c>
      <c r="D2305" t="inlineStr">
        <is>
          <t>群馬県</t>
        </is>
      </c>
      <c r="G2305" s="3" t="n">
        <v>36.28758</v>
      </c>
      <c r="H2305" s="3" t="n">
        <v>139.203629</v>
      </c>
      <c r="I2305" t="inlineStr">
        <is>
          <t>Google Places(名称一致)</t>
        </is>
      </c>
      <c r="J2305" t="n">
        <v>57</v>
      </c>
      <c r="K2305" t="n">
        <v>59</v>
      </c>
      <c r="L2305" t="n">
        <v>-54</v>
      </c>
      <c r="M2305" t="n">
        <v>5</v>
      </c>
      <c r="N2305" t="n">
        <v>0</v>
      </c>
      <c r="O2305" t="inlineStr">
        <is>
          <t>不可 #3</t>
        </is>
      </c>
      <c r="P2305" t="inlineStr">
        <is>
          <t>有り</t>
        </is>
      </c>
      <c r="R2305" s="4">
        <f>IF(COUNT($M2305:$N2305)=0,"",IF(AND(IF($N2305&lt;&gt;"",$N2305,$M2305)&lt;=0,$O2305&lt;&gt;"可"),"警告",""))</f>
        <v/>
      </c>
      <c r="S2305" s="4">
        <f>IF(COUNT($M2305:$N2305)=0,0,IF(IF($N2305&lt;&gt;"",$N2305,$M2305)&gt;=スコアリング基準!$B$20,スコアリング基準!$C$20,IF(IF($N2305&lt;&gt;"",$N2305,$M2305)&gt;=スコアリング基準!$B$21,スコアリング基準!$C$21,IF(IF($N2305&lt;&gt;"",$N2305,$M2305)&gt;0,スコアリング基準!$C$22,0))))</f>
        <v/>
      </c>
      <c r="T2305" s="4">
        <f>IF($O2305="可",スコアリング基準!$C$23,0)</f>
        <v/>
      </c>
      <c r="U2305" s="4">
        <f>IF(OR(COUNT($K2305:$L2305)&lt;2,$K2305=0),0,IF(ABS($L2305)/$K2305&lt;=スコアリング基準!$B$24,スコアリング基準!$C$24,IF(ABS($L2305)/$K2305&lt;=スコアリング基準!$B$25,スコアリング基準!$C$25,IF(ABS($L2305)/$K2305&lt;=スコアリング基準!$B$26,スコアリング基準!$C$26,0))))</f>
        <v/>
      </c>
      <c r="V2305" s="4">
        <f>IF($P2305="なし",スコアリング基準!$C$27,0)</f>
        <v/>
      </c>
      <c r="W2305" s="4">
        <f>IF($F2305="",0,IF(ISNUMBER($F2305),IF($F2305&lt;=スコアリング基準!$B$28,スコアリング基準!$C$28,スコアリング基準!$C$29),0))</f>
        <v/>
      </c>
      <c r="X2305" s="4">
        <f>IFERROR(VLOOKUP($B2305,スコアリング基準!$A$36:$B$46,2,FALSE),0)</f>
        <v/>
      </c>
      <c r="Y2305" s="4">
        <f>SUM($S2305:$X2305)</f>
        <v/>
      </c>
      <c r="Z2305" s="4">
        <f>IF(COUNT($M2305:$N2305)=0,"データ無",IF($Y2305&gt;=スコアリング基準!$B$30,"S",IF($Y2305&gt;=スコアリング基準!$B$31,"A",IF($Y2305&gt;=スコアリング基準!$B$32,"B","C"))))</f>
        <v/>
      </c>
      <c r="AA2305">
        <f>IFERROR(INDEX(実績DB!$I$3:$I$104,MATCH($B2305&amp;$C2305,実績DB!$J$3:$J$104,0)),"")</f>
        <v/>
      </c>
    </row>
    <row r="2306">
      <c r="A2306" t="n">
        <v>2304</v>
      </c>
      <c r="B2306" t="inlineStr">
        <is>
          <t>東京</t>
        </is>
      </c>
      <c r="C2306" t="inlineStr">
        <is>
          <t>大洲変電所</t>
        </is>
      </c>
      <c r="D2306" t="inlineStr">
        <is>
          <t>千葉県</t>
        </is>
      </c>
      <c r="G2306" s="3" t="n">
        <v>35.718461</v>
      </c>
      <c r="H2306" s="3" t="n">
        <v>139.911809</v>
      </c>
      <c r="I2306" t="inlineStr">
        <is>
          <t>Google Places(名称一致)</t>
        </is>
      </c>
      <c r="J2306" t="n">
        <v>19</v>
      </c>
      <c r="K2306" t="n">
        <v>19</v>
      </c>
      <c r="L2306" t="n">
        <v>0</v>
      </c>
      <c r="M2306" t="n">
        <v>19</v>
      </c>
      <c r="N2306" t="n">
        <v>0</v>
      </c>
      <c r="O2306" t="inlineStr">
        <is>
          <t>不可 #3</t>
        </is>
      </c>
      <c r="P2306" t="inlineStr">
        <is>
          <t>有り</t>
        </is>
      </c>
      <c r="R2306" s="4">
        <f>IF(COUNT($M2306:$N2306)=0,"",IF(AND(IF($N2306&lt;&gt;"",$N2306,$M2306)&lt;=0,$O2306&lt;&gt;"可"),"警告",""))</f>
        <v/>
      </c>
      <c r="S2306" s="4">
        <f>IF(COUNT($M2306:$N2306)=0,0,IF(IF($N2306&lt;&gt;"",$N2306,$M2306)&gt;=スコアリング基準!$B$20,スコアリング基準!$C$20,IF(IF($N2306&lt;&gt;"",$N2306,$M2306)&gt;=スコアリング基準!$B$21,スコアリング基準!$C$21,IF(IF($N2306&lt;&gt;"",$N2306,$M2306)&gt;0,スコアリング基準!$C$22,0))))</f>
        <v/>
      </c>
      <c r="T2306" s="4">
        <f>IF($O2306="可",スコアリング基準!$C$23,0)</f>
        <v/>
      </c>
      <c r="U2306" s="4">
        <f>IF(OR(COUNT($K2306:$L2306)&lt;2,$K2306=0),0,IF(ABS($L2306)/$K2306&lt;=スコアリング基準!$B$24,スコアリング基準!$C$24,IF(ABS($L2306)/$K2306&lt;=スコアリング基準!$B$25,スコアリング基準!$C$25,IF(ABS($L2306)/$K2306&lt;=スコアリング基準!$B$26,スコアリング基準!$C$26,0))))</f>
        <v/>
      </c>
      <c r="V2306" s="4">
        <f>IF($P2306="なし",スコアリング基準!$C$27,0)</f>
        <v/>
      </c>
      <c r="W2306" s="4">
        <f>IF($F2306="",0,IF(ISNUMBER($F2306),IF($F2306&lt;=スコアリング基準!$B$28,スコアリング基準!$C$28,スコアリング基準!$C$29),0))</f>
        <v/>
      </c>
      <c r="X2306" s="4">
        <f>IFERROR(VLOOKUP($B2306,スコアリング基準!$A$36:$B$46,2,FALSE),0)</f>
        <v/>
      </c>
      <c r="Y2306" s="4">
        <f>SUM($S2306:$X2306)</f>
        <v/>
      </c>
      <c r="Z2306" s="4">
        <f>IF(COUNT($M2306:$N2306)=0,"データ無",IF($Y2306&gt;=スコアリング基準!$B$30,"S",IF($Y2306&gt;=スコアリング基準!$B$31,"A",IF($Y2306&gt;=スコアリング基準!$B$32,"B","C"))))</f>
        <v/>
      </c>
      <c r="AA2306">
        <f>IFERROR(INDEX(実績DB!$I$3:$I$104,MATCH($B2306&amp;$C2306,実績DB!$J$3:$J$104,0)),"")</f>
        <v/>
      </c>
    </row>
    <row r="2307">
      <c r="A2307" t="n">
        <v>2305</v>
      </c>
      <c r="B2307" t="inlineStr">
        <is>
          <t>東京</t>
        </is>
      </c>
      <c r="C2307" t="inlineStr">
        <is>
          <t>大渕変電所</t>
        </is>
      </c>
      <c r="D2307" t="inlineStr">
        <is>
          <t>静岡県</t>
        </is>
      </c>
      <c r="G2307" s="3" t="n"/>
      <c r="H2307" s="3" t="n"/>
      <c r="I2307" t="inlineStr">
        <is>
          <t>未取得</t>
        </is>
      </c>
      <c r="J2307" t="n">
        <v>38</v>
      </c>
      <c r="K2307" t="n">
        <v>39</v>
      </c>
      <c r="L2307" t="n">
        <v>-32</v>
      </c>
      <c r="M2307" t="n">
        <v>7</v>
      </c>
      <c r="N2307" t="n">
        <v>7</v>
      </c>
      <c r="O2307" t="inlineStr">
        <is>
          <t>不可 #3</t>
        </is>
      </c>
      <c r="P2307" t="inlineStr">
        <is>
          <t>なし</t>
        </is>
      </c>
      <c r="R2307" s="4">
        <f>IF(COUNT($M2307:$N2307)=0,"",IF(AND(IF($N2307&lt;&gt;"",$N2307,$M2307)&lt;=0,$O2307&lt;&gt;"可"),"警告",""))</f>
        <v/>
      </c>
      <c r="S2307" s="4">
        <f>IF(COUNT($M2307:$N2307)=0,0,IF(IF($N2307&lt;&gt;"",$N2307,$M2307)&gt;=スコアリング基準!$B$20,スコアリング基準!$C$20,IF(IF($N2307&lt;&gt;"",$N2307,$M2307)&gt;=スコアリング基準!$B$21,スコアリング基準!$C$21,IF(IF($N2307&lt;&gt;"",$N2307,$M2307)&gt;0,スコアリング基準!$C$22,0))))</f>
        <v/>
      </c>
      <c r="T2307" s="4">
        <f>IF($O2307="可",スコアリング基準!$C$23,0)</f>
        <v/>
      </c>
      <c r="U2307" s="4">
        <f>IF(OR(COUNT($K2307:$L2307)&lt;2,$K2307=0),0,IF(ABS($L2307)/$K2307&lt;=スコアリング基準!$B$24,スコアリング基準!$C$24,IF(ABS($L2307)/$K2307&lt;=スコアリング基準!$B$25,スコアリング基準!$C$25,IF(ABS($L2307)/$K2307&lt;=スコアリング基準!$B$26,スコアリング基準!$C$26,0))))</f>
        <v/>
      </c>
      <c r="V2307" s="4">
        <f>IF($P2307="なし",スコアリング基準!$C$27,0)</f>
        <v/>
      </c>
      <c r="W2307" s="4">
        <f>IF($F2307="",0,IF(ISNUMBER($F2307),IF($F2307&lt;=スコアリング基準!$B$28,スコアリング基準!$C$28,スコアリング基準!$C$29),0))</f>
        <v/>
      </c>
      <c r="X2307" s="4">
        <f>IFERROR(VLOOKUP($B2307,スコアリング基準!$A$36:$B$46,2,FALSE),0)</f>
        <v/>
      </c>
      <c r="Y2307" s="4">
        <f>SUM($S2307:$X2307)</f>
        <v/>
      </c>
      <c r="Z2307" s="4">
        <f>IF(COUNT($M2307:$N2307)=0,"データ無",IF($Y2307&gt;=スコアリング基準!$B$30,"S",IF($Y2307&gt;=スコアリング基準!$B$31,"A",IF($Y2307&gt;=スコアリング基準!$B$32,"B","C"))))</f>
        <v/>
      </c>
      <c r="AA2307">
        <f>IFERROR(INDEX(実績DB!$I$3:$I$104,MATCH($B2307&amp;$C2307,実績DB!$J$3:$J$104,0)),"")</f>
        <v/>
      </c>
    </row>
    <row r="2308">
      <c r="A2308" t="n">
        <v>2306</v>
      </c>
      <c r="B2308" t="inlineStr">
        <is>
          <t>東京</t>
        </is>
      </c>
      <c r="C2308" t="inlineStr">
        <is>
          <t>大船変電所</t>
        </is>
      </c>
      <c r="D2308" t="inlineStr">
        <is>
          <t>神奈川県</t>
        </is>
      </c>
      <c r="G2308" s="3" t="n">
        <v>35.34818</v>
      </c>
      <c r="H2308" s="3" t="n">
        <v>139.52509</v>
      </c>
      <c r="I2308" t="inlineStr">
        <is>
          <t>OSM実測(名称一致)</t>
        </is>
      </c>
      <c r="J2308" t="n">
        <v>52</v>
      </c>
      <c r="K2308" t="n">
        <v>54</v>
      </c>
      <c r="L2308" t="n">
        <v>-40</v>
      </c>
      <c r="M2308" t="n">
        <v>14</v>
      </c>
      <c r="N2308" t="n">
        <v>0</v>
      </c>
      <c r="O2308" t="inlineStr">
        <is>
          <t>不可 #3</t>
        </is>
      </c>
      <c r="P2308" t="inlineStr">
        <is>
          <t>有り</t>
        </is>
      </c>
      <c r="R2308" s="4">
        <f>IF(COUNT($M2308:$N2308)=0,"",IF(AND(IF($N2308&lt;&gt;"",$N2308,$M2308)&lt;=0,$O2308&lt;&gt;"可"),"警告",""))</f>
        <v/>
      </c>
      <c r="S2308" s="4">
        <f>IF(COUNT($M2308:$N2308)=0,0,IF(IF($N2308&lt;&gt;"",$N2308,$M2308)&gt;=スコアリング基準!$B$20,スコアリング基準!$C$20,IF(IF($N2308&lt;&gt;"",$N2308,$M2308)&gt;=スコアリング基準!$B$21,スコアリング基準!$C$21,IF(IF($N2308&lt;&gt;"",$N2308,$M2308)&gt;0,スコアリング基準!$C$22,0))))</f>
        <v/>
      </c>
      <c r="T2308" s="4">
        <f>IF($O2308="可",スコアリング基準!$C$23,0)</f>
        <v/>
      </c>
      <c r="U2308" s="4">
        <f>IF(OR(COUNT($K2308:$L2308)&lt;2,$K2308=0),0,IF(ABS($L2308)/$K2308&lt;=スコアリング基準!$B$24,スコアリング基準!$C$24,IF(ABS($L2308)/$K2308&lt;=スコアリング基準!$B$25,スコアリング基準!$C$25,IF(ABS($L2308)/$K2308&lt;=スコアリング基準!$B$26,スコアリング基準!$C$26,0))))</f>
        <v/>
      </c>
      <c r="V2308" s="4">
        <f>IF($P2308="なし",スコアリング基準!$C$27,0)</f>
        <v/>
      </c>
      <c r="W2308" s="4">
        <f>IF($F2308="",0,IF(ISNUMBER($F2308),IF($F2308&lt;=スコアリング基準!$B$28,スコアリング基準!$C$28,スコアリング基準!$C$29),0))</f>
        <v/>
      </c>
      <c r="X2308" s="4">
        <f>IFERROR(VLOOKUP($B2308,スコアリング基準!$A$36:$B$46,2,FALSE),0)</f>
        <v/>
      </c>
      <c r="Y2308" s="4">
        <f>SUM($S2308:$X2308)</f>
        <v/>
      </c>
      <c r="Z2308" s="4">
        <f>IF(COUNT($M2308:$N2308)=0,"データ無",IF($Y2308&gt;=スコアリング基準!$B$30,"S",IF($Y2308&gt;=スコアリング基準!$B$31,"A",IF($Y2308&gt;=スコアリング基準!$B$32,"B","C"))))</f>
        <v/>
      </c>
      <c r="AA2308">
        <f>IFERROR(INDEX(実績DB!$I$3:$I$104,MATCH($B2308&amp;$C2308,実績DB!$J$3:$J$104,0)),"")</f>
        <v/>
      </c>
    </row>
    <row r="2309">
      <c r="A2309" t="n">
        <v>2307</v>
      </c>
      <c r="B2309" t="inlineStr">
        <is>
          <t>東京</t>
        </is>
      </c>
      <c r="C2309" t="inlineStr">
        <is>
          <t>大類変電所</t>
        </is>
      </c>
      <c r="D2309" t="inlineStr">
        <is>
          <t>群馬県</t>
        </is>
      </c>
      <c r="G2309" s="3" t="n">
        <v>36.32454</v>
      </c>
      <c r="H2309" s="3" t="n">
        <v>139.038607</v>
      </c>
      <c r="I2309" t="inlineStr">
        <is>
          <t>Google Places(名称一致)</t>
        </is>
      </c>
      <c r="J2309" t="n">
        <v>19</v>
      </c>
      <c r="K2309" t="n">
        <v>19</v>
      </c>
      <c r="L2309" t="n">
        <v>-1</v>
      </c>
      <c r="M2309" t="n">
        <v>18</v>
      </c>
      <c r="N2309" t="n">
        <v>0</v>
      </c>
      <c r="O2309" t="inlineStr">
        <is>
          <t>不可 #3</t>
        </is>
      </c>
      <c r="P2309" t="inlineStr">
        <is>
          <t>有り</t>
        </is>
      </c>
      <c r="R2309" s="4">
        <f>IF(COUNT($M2309:$N2309)=0,"",IF(AND(IF($N2309&lt;&gt;"",$N2309,$M2309)&lt;=0,$O2309&lt;&gt;"可"),"警告",""))</f>
        <v/>
      </c>
      <c r="S2309" s="4">
        <f>IF(COUNT($M2309:$N2309)=0,0,IF(IF($N2309&lt;&gt;"",$N2309,$M2309)&gt;=スコアリング基準!$B$20,スコアリング基準!$C$20,IF(IF($N2309&lt;&gt;"",$N2309,$M2309)&gt;=スコアリング基準!$B$21,スコアリング基準!$C$21,IF(IF($N2309&lt;&gt;"",$N2309,$M2309)&gt;0,スコアリング基準!$C$22,0))))</f>
        <v/>
      </c>
      <c r="T2309" s="4">
        <f>IF($O2309="可",スコアリング基準!$C$23,0)</f>
        <v/>
      </c>
      <c r="U2309" s="4">
        <f>IF(OR(COUNT($K2309:$L2309)&lt;2,$K2309=0),0,IF(ABS($L2309)/$K2309&lt;=スコアリング基準!$B$24,スコアリング基準!$C$24,IF(ABS($L2309)/$K2309&lt;=スコアリング基準!$B$25,スコアリング基準!$C$25,IF(ABS($L2309)/$K2309&lt;=スコアリング基準!$B$26,スコアリング基準!$C$26,0))))</f>
        <v/>
      </c>
      <c r="V2309" s="4">
        <f>IF($P2309="なし",スコアリング基準!$C$27,0)</f>
        <v/>
      </c>
      <c r="W2309" s="4">
        <f>IF($F2309="",0,IF(ISNUMBER($F2309),IF($F2309&lt;=スコアリング基準!$B$28,スコアリング基準!$C$28,スコアリング基準!$C$29),0))</f>
        <v/>
      </c>
      <c r="X2309" s="4">
        <f>IFERROR(VLOOKUP($B2309,スコアリング基準!$A$36:$B$46,2,FALSE),0)</f>
        <v/>
      </c>
      <c r="Y2309" s="4">
        <f>SUM($S2309:$X2309)</f>
        <v/>
      </c>
      <c r="Z2309" s="4">
        <f>IF(COUNT($M2309:$N2309)=0,"データ無",IF($Y2309&gt;=スコアリング基準!$B$30,"S",IF($Y2309&gt;=スコアリング基準!$B$31,"A",IF($Y2309&gt;=スコアリング基準!$B$32,"B","C"))))</f>
        <v/>
      </c>
      <c r="AA2309">
        <f>IFERROR(INDEX(実績DB!$I$3:$I$104,MATCH($B2309&amp;$C2309,実績DB!$J$3:$J$104,0)),"")</f>
        <v/>
      </c>
    </row>
    <row r="2310">
      <c r="A2310" t="n">
        <v>2308</v>
      </c>
      <c r="B2310" t="inlineStr">
        <is>
          <t>東京</t>
        </is>
      </c>
      <c r="C2310" t="inlineStr">
        <is>
          <t>大黒埠頭変電所</t>
        </is>
      </c>
      <c r="D2310" t="inlineStr">
        <is>
          <t>神奈川県</t>
        </is>
      </c>
      <c r="G2310" s="3" t="n"/>
      <c r="H2310" s="3" t="n"/>
      <c r="I2310" t="inlineStr">
        <is>
          <t>未取得</t>
        </is>
      </c>
      <c r="J2310" t="n">
        <v>38</v>
      </c>
      <c r="K2310" t="n">
        <v>39</v>
      </c>
      <c r="L2310" t="n">
        <v>-20</v>
      </c>
      <c r="M2310" t="n">
        <v>19</v>
      </c>
      <c r="N2310" t="n">
        <v>0</v>
      </c>
      <c r="O2310" t="inlineStr">
        <is>
          <t>不可 #3</t>
        </is>
      </c>
      <c r="P2310" t="inlineStr">
        <is>
          <t>有り</t>
        </is>
      </c>
      <c r="R2310" s="4">
        <f>IF(COUNT($M2310:$N2310)=0,"",IF(AND(IF($N2310&lt;&gt;"",$N2310,$M2310)&lt;=0,$O2310&lt;&gt;"可"),"警告",""))</f>
        <v/>
      </c>
      <c r="S2310" s="4">
        <f>IF(COUNT($M2310:$N2310)=0,0,IF(IF($N2310&lt;&gt;"",$N2310,$M2310)&gt;=スコアリング基準!$B$20,スコアリング基準!$C$20,IF(IF($N2310&lt;&gt;"",$N2310,$M2310)&gt;=スコアリング基準!$B$21,スコアリング基準!$C$21,IF(IF($N2310&lt;&gt;"",$N2310,$M2310)&gt;0,スコアリング基準!$C$22,0))))</f>
        <v/>
      </c>
      <c r="T2310" s="4">
        <f>IF($O2310="可",スコアリング基準!$C$23,0)</f>
        <v/>
      </c>
      <c r="U2310" s="4">
        <f>IF(OR(COUNT($K2310:$L2310)&lt;2,$K2310=0),0,IF(ABS($L2310)/$K2310&lt;=スコアリング基準!$B$24,スコアリング基準!$C$24,IF(ABS($L2310)/$K2310&lt;=スコアリング基準!$B$25,スコアリング基準!$C$25,IF(ABS($L2310)/$K2310&lt;=スコアリング基準!$B$26,スコアリング基準!$C$26,0))))</f>
        <v/>
      </c>
      <c r="V2310" s="4">
        <f>IF($P2310="なし",スコアリング基準!$C$27,0)</f>
        <v/>
      </c>
      <c r="W2310" s="4">
        <f>IF($F2310="",0,IF(ISNUMBER($F2310),IF($F2310&lt;=スコアリング基準!$B$28,スコアリング基準!$C$28,スコアリング基準!$C$29),0))</f>
        <v/>
      </c>
      <c r="X2310" s="4">
        <f>IFERROR(VLOOKUP($B2310,スコアリング基準!$A$36:$B$46,2,FALSE),0)</f>
        <v/>
      </c>
      <c r="Y2310" s="4">
        <f>SUM($S2310:$X2310)</f>
        <v/>
      </c>
      <c r="Z2310" s="4">
        <f>IF(COUNT($M2310:$N2310)=0,"データ無",IF($Y2310&gt;=スコアリング基準!$B$30,"S",IF($Y2310&gt;=スコアリング基準!$B$31,"A",IF($Y2310&gt;=スコアリング基準!$B$32,"B","C"))))</f>
        <v/>
      </c>
      <c r="AA2310">
        <f>IFERROR(INDEX(実績DB!$I$3:$I$104,MATCH($B2310&amp;$C2310,実績DB!$J$3:$J$104,0)),"")</f>
        <v/>
      </c>
    </row>
    <row r="2311">
      <c r="A2311" t="n">
        <v>2309</v>
      </c>
      <c r="B2311" t="inlineStr">
        <is>
          <t>東京</t>
        </is>
      </c>
      <c r="C2311" t="inlineStr">
        <is>
          <t>天津変電所</t>
        </is>
      </c>
      <c r="D2311" t="inlineStr">
        <is>
          <t>千葉県</t>
        </is>
      </c>
      <c r="G2311" s="3" t="n">
        <v>35.133074</v>
      </c>
      <c r="H2311" s="3" t="n">
        <v>140.191013</v>
      </c>
      <c r="I2311" t="inlineStr">
        <is>
          <t>Google Places(名称一致)</t>
        </is>
      </c>
      <c r="J2311" t="n">
        <v>19</v>
      </c>
      <c r="K2311" t="n">
        <v>19</v>
      </c>
      <c r="L2311" t="n">
        <v>-17</v>
      </c>
      <c r="M2311" t="n">
        <v>2</v>
      </c>
      <c r="N2311" t="n">
        <v>0</v>
      </c>
      <c r="O2311" t="inlineStr">
        <is>
          <t>不可 #3</t>
        </is>
      </c>
      <c r="P2311" t="inlineStr">
        <is>
          <t>有り</t>
        </is>
      </c>
      <c r="R2311" s="4">
        <f>IF(COUNT($M2311:$N2311)=0,"",IF(AND(IF($N2311&lt;&gt;"",$N2311,$M2311)&lt;=0,$O2311&lt;&gt;"可"),"警告",""))</f>
        <v/>
      </c>
      <c r="S2311" s="4">
        <f>IF(COUNT($M2311:$N2311)=0,0,IF(IF($N2311&lt;&gt;"",$N2311,$M2311)&gt;=スコアリング基準!$B$20,スコアリング基準!$C$20,IF(IF($N2311&lt;&gt;"",$N2311,$M2311)&gt;=スコアリング基準!$B$21,スコアリング基準!$C$21,IF(IF($N2311&lt;&gt;"",$N2311,$M2311)&gt;0,スコアリング基準!$C$22,0))))</f>
        <v/>
      </c>
      <c r="T2311" s="4">
        <f>IF($O2311="可",スコアリング基準!$C$23,0)</f>
        <v/>
      </c>
      <c r="U2311" s="4">
        <f>IF(OR(COUNT($K2311:$L2311)&lt;2,$K2311=0),0,IF(ABS($L2311)/$K2311&lt;=スコアリング基準!$B$24,スコアリング基準!$C$24,IF(ABS($L2311)/$K2311&lt;=スコアリング基準!$B$25,スコアリング基準!$C$25,IF(ABS($L2311)/$K2311&lt;=スコアリング基準!$B$26,スコアリング基準!$C$26,0))))</f>
        <v/>
      </c>
      <c r="V2311" s="4">
        <f>IF($P2311="なし",スコアリング基準!$C$27,0)</f>
        <v/>
      </c>
      <c r="W2311" s="4">
        <f>IF($F2311="",0,IF(ISNUMBER($F2311),IF($F2311&lt;=スコアリング基準!$B$28,スコアリング基準!$C$28,スコアリング基準!$C$29),0))</f>
        <v/>
      </c>
      <c r="X2311" s="4">
        <f>IFERROR(VLOOKUP($B2311,スコアリング基準!$A$36:$B$46,2,FALSE),0)</f>
        <v/>
      </c>
      <c r="Y2311" s="4">
        <f>SUM($S2311:$X2311)</f>
        <v/>
      </c>
      <c r="Z2311" s="4">
        <f>IF(COUNT($M2311:$N2311)=0,"データ無",IF($Y2311&gt;=スコアリング基準!$B$30,"S",IF($Y2311&gt;=スコアリング基準!$B$31,"A",IF($Y2311&gt;=スコアリング基準!$B$32,"B","C"))))</f>
        <v/>
      </c>
      <c r="AA2311">
        <f>IFERROR(INDEX(実績DB!$I$3:$I$104,MATCH($B2311&amp;$C2311,実績DB!$J$3:$J$104,0)),"")</f>
        <v/>
      </c>
    </row>
    <row r="2312">
      <c r="A2312" t="n">
        <v>2310</v>
      </c>
      <c r="B2312" t="inlineStr">
        <is>
          <t>東京</t>
        </is>
      </c>
      <c r="C2312" t="inlineStr">
        <is>
          <t>天王台変電所</t>
        </is>
      </c>
      <c r="D2312" t="inlineStr">
        <is>
          <t>千葉県</t>
        </is>
      </c>
      <c r="G2312" s="3" t="n">
        <v>35.870888</v>
      </c>
      <c r="H2312" s="3" t="n">
        <v>140.047186</v>
      </c>
      <c r="I2312" t="inlineStr">
        <is>
          <t>Google Places(名称一致)</t>
        </is>
      </c>
      <c r="J2312" t="n">
        <v>38</v>
      </c>
      <c r="K2312" t="n">
        <v>39</v>
      </c>
      <c r="L2312" t="n">
        <v>-22</v>
      </c>
      <c r="M2312" t="n">
        <v>17</v>
      </c>
      <c r="N2312" t="n">
        <v>0</v>
      </c>
      <c r="O2312" t="inlineStr">
        <is>
          <t>不可 #3</t>
        </is>
      </c>
      <c r="P2312" t="inlineStr">
        <is>
          <t>有り</t>
        </is>
      </c>
      <c r="R2312" s="4">
        <f>IF(COUNT($M2312:$N2312)=0,"",IF(AND(IF($N2312&lt;&gt;"",$N2312,$M2312)&lt;=0,$O2312&lt;&gt;"可"),"警告",""))</f>
        <v/>
      </c>
      <c r="S2312" s="4">
        <f>IF(COUNT($M2312:$N2312)=0,0,IF(IF($N2312&lt;&gt;"",$N2312,$M2312)&gt;=スコアリング基準!$B$20,スコアリング基準!$C$20,IF(IF($N2312&lt;&gt;"",$N2312,$M2312)&gt;=スコアリング基準!$B$21,スコアリング基準!$C$21,IF(IF($N2312&lt;&gt;"",$N2312,$M2312)&gt;0,スコアリング基準!$C$22,0))))</f>
        <v/>
      </c>
      <c r="T2312" s="4">
        <f>IF($O2312="可",スコアリング基準!$C$23,0)</f>
        <v/>
      </c>
      <c r="U2312" s="4">
        <f>IF(OR(COUNT($K2312:$L2312)&lt;2,$K2312=0),0,IF(ABS($L2312)/$K2312&lt;=スコアリング基準!$B$24,スコアリング基準!$C$24,IF(ABS($L2312)/$K2312&lt;=スコアリング基準!$B$25,スコアリング基準!$C$25,IF(ABS($L2312)/$K2312&lt;=スコアリング基準!$B$26,スコアリング基準!$C$26,0))))</f>
        <v/>
      </c>
      <c r="V2312" s="4">
        <f>IF($P2312="なし",スコアリング基準!$C$27,0)</f>
        <v/>
      </c>
      <c r="W2312" s="4">
        <f>IF($F2312="",0,IF(ISNUMBER($F2312),IF($F2312&lt;=スコアリング基準!$B$28,スコアリング基準!$C$28,スコアリング基準!$C$29),0))</f>
        <v/>
      </c>
      <c r="X2312" s="4">
        <f>IFERROR(VLOOKUP($B2312,スコアリング基準!$A$36:$B$46,2,FALSE),0)</f>
        <v/>
      </c>
      <c r="Y2312" s="4">
        <f>SUM($S2312:$X2312)</f>
        <v/>
      </c>
      <c r="Z2312" s="4">
        <f>IF(COUNT($M2312:$N2312)=0,"データ無",IF($Y2312&gt;=スコアリング基準!$B$30,"S",IF($Y2312&gt;=スコアリング基準!$B$31,"A",IF($Y2312&gt;=スコアリング基準!$B$32,"B","C"))))</f>
        <v/>
      </c>
      <c r="AA2312">
        <f>IFERROR(INDEX(実績DB!$I$3:$I$104,MATCH($B2312&amp;$C2312,実績DB!$J$3:$J$104,0)),"")</f>
        <v/>
      </c>
    </row>
    <row r="2313">
      <c r="A2313" t="n">
        <v>2311</v>
      </c>
      <c r="B2313" t="inlineStr">
        <is>
          <t>東京</t>
        </is>
      </c>
      <c r="C2313" t="inlineStr">
        <is>
          <t>天空橋変電所</t>
        </is>
      </c>
      <c r="D2313" t="inlineStr">
        <is>
          <t>東京都</t>
        </is>
      </c>
      <c r="G2313" s="3" t="n">
        <v>35.545831</v>
      </c>
      <c r="H2313" s="3" t="n">
        <v>139.762796</v>
      </c>
      <c r="I2313" t="inlineStr">
        <is>
          <t>Google Places(名称一致)</t>
        </is>
      </c>
      <c r="J2313" t="n">
        <v>38</v>
      </c>
      <c r="K2313" t="n">
        <v>39</v>
      </c>
      <c r="L2313" t="n">
        <v>-20</v>
      </c>
      <c r="M2313" t="n">
        <v>19</v>
      </c>
      <c r="N2313" t="n">
        <v>0</v>
      </c>
      <c r="O2313" t="inlineStr">
        <is>
          <t>不可 #3</t>
        </is>
      </c>
      <c r="P2313" t="inlineStr">
        <is>
          <t>有り</t>
        </is>
      </c>
      <c r="R2313" s="4">
        <f>IF(COUNT($M2313:$N2313)=0,"",IF(AND(IF($N2313&lt;&gt;"",$N2313,$M2313)&lt;=0,$O2313&lt;&gt;"可"),"警告",""))</f>
        <v/>
      </c>
      <c r="S2313" s="4">
        <f>IF(COUNT($M2313:$N2313)=0,0,IF(IF($N2313&lt;&gt;"",$N2313,$M2313)&gt;=スコアリング基準!$B$20,スコアリング基準!$C$20,IF(IF($N2313&lt;&gt;"",$N2313,$M2313)&gt;=スコアリング基準!$B$21,スコアリング基準!$C$21,IF(IF($N2313&lt;&gt;"",$N2313,$M2313)&gt;0,スコアリング基準!$C$22,0))))</f>
        <v/>
      </c>
      <c r="T2313" s="4">
        <f>IF($O2313="可",スコアリング基準!$C$23,0)</f>
        <v/>
      </c>
      <c r="U2313" s="4">
        <f>IF(OR(COUNT($K2313:$L2313)&lt;2,$K2313=0),0,IF(ABS($L2313)/$K2313&lt;=スコアリング基準!$B$24,スコアリング基準!$C$24,IF(ABS($L2313)/$K2313&lt;=スコアリング基準!$B$25,スコアリング基準!$C$25,IF(ABS($L2313)/$K2313&lt;=スコアリング基準!$B$26,スコアリング基準!$C$26,0))))</f>
        <v/>
      </c>
      <c r="V2313" s="4">
        <f>IF($P2313="なし",スコアリング基準!$C$27,0)</f>
        <v/>
      </c>
      <c r="W2313" s="4">
        <f>IF($F2313="",0,IF(ISNUMBER($F2313),IF($F2313&lt;=スコアリング基準!$B$28,スコアリング基準!$C$28,スコアリング基準!$C$29),0))</f>
        <v/>
      </c>
      <c r="X2313" s="4">
        <f>IFERROR(VLOOKUP($B2313,スコアリング基準!$A$36:$B$46,2,FALSE),0)</f>
        <v/>
      </c>
      <c r="Y2313" s="4">
        <f>SUM($S2313:$X2313)</f>
        <v/>
      </c>
      <c r="Z2313" s="4">
        <f>IF(COUNT($M2313:$N2313)=0,"データ無",IF($Y2313&gt;=スコアリング基準!$B$30,"S",IF($Y2313&gt;=スコアリング基準!$B$31,"A",IF($Y2313&gt;=スコアリング基準!$B$32,"B","C"))))</f>
        <v/>
      </c>
      <c r="AA2313">
        <f>IFERROR(INDEX(実績DB!$I$3:$I$104,MATCH($B2313&amp;$C2313,実績DB!$J$3:$J$104,0)),"")</f>
        <v/>
      </c>
    </row>
    <row r="2314">
      <c r="A2314" t="n">
        <v>2312</v>
      </c>
      <c r="B2314" t="inlineStr">
        <is>
          <t>東京</t>
        </is>
      </c>
      <c r="C2314" t="inlineStr">
        <is>
          <t>宇佐美変電所</t>
        </is>
      </c>
      <c r="D2314" t="inlineStr">
        <is>
          <t>静岡県</t>
        </is>
      </c>
      <c r="G2314" s="3" t="n">
        <v>35.013369</v>
      </c>
      <c r="H2314" s="3" t="n">
        <v>139.077445</v>
      </c>
      <c r="I2314" t="inlineStr">
        <is>
          <t>Google Places(名称一致)</t>
        </is>
      </c>
      <c r="J2314" t="n">
        <v>19</v>
      </c>
      <c r="K2314" t="n">
        <v>19</v>
      </c>
      <c r="L2314" t="n">
        <v>-2</v>
      </c>
      <c r="M2314" t="n">
        <v>17</v>
      </c>
      <c r="N2314" t="n">
        <v>0</v>
      </c>
      <c r="O2314" t="inlineStr">
        <is>
          <t>不可 #3</t>
        </is>
      </c>
      <c r="P2314" t="inlineStr">
        <is>
          <t>有り</t>
        </is>
      </c>
      <c r="R2314" s="4">
        <f>IF(COUNT($M2314:$N2314)=0,"",IF(AND(IF($N2314&lt;&gt;"",$N2314,$M2314)&lt;=0,$O2314&lt;&gt;"可"),"警告",""))</f>
        <v/>
      </c>
      <c r="S2314" s="4">
        <f>IF(COUNT($M2314:$N2314)=0,0,IF(IF($N2314&lt;&gt;"",$N2314,$M2314)&gt;=スコアリング基準!$B$20,スコアリング基準!$C$20,IF(IF($N2314&lt;&gt;"",$N2314,$M2314)&gt;=スコアリング基準!$B$21,スコアリング基準!$C$21,IF(IF($N2314&lt;&gt;"",$N2314,$M2314)&gt;0,スコアリング基準!$C$22,0))))</f>
        <v/>
      </c>
      <c r="T2314" s="4">
        <f>IF($O2314="可",スコアリング基準!$C$23,0)</f>
        <v/>
      </c>
      <c r="U2314" s="4">
        <f>IF(OR(COUNT($K2314:$L2314)&lt;2,$K2314=0),0,IF(ABS($L2314)/$K2314&lt;=スコアリング基準!$B$24,スコアリング基準!$C$24,IF(ABS($L2314)/$K2314&lt;=スコアリング基準!$B$25,スコアリング基準!$C$25,IF(ABS($L2314)/$K2314&lt;=スコアリング基準!$B$26,スコアリング基準!$C$26,0))))</f>
        <v/>
      </c>
      <c r="V2314" s="4">
        <f>IF($P2314="なし",スコアリング基準!$C$27,0)</f>
        <v/>
      </c>
      <c r="W2314" s="4">
        <f>IF($F2314="",0,IF(ISNUMBER($F2314),IF($F2314&lt;=スコアリング基準!$B$28,スコアリング基準!$C$28,スコアリング基準!$C$29),0))</f>
        <v/>
      </c>
      <c r="X2314" s="4">
        <f>IFERROR(VLOOKUP($B2314,スコアリング基準!$A$36:$B$46,2,FALSE),0)</f>
        <v/>
      </c>
      <c r="Y2314" s="4">
        <f>SUM($S2314:$X2314)</f>
        <v/>
      </c>
      <c r="Z2314" s="4">
        <f>IF(COUNT($M2314:$N2314)=0,"データ無",IF($Y2314&gt;=スコアリング基準!$B$30,"S",IF($Y2314&gt;=スコアリング基準!$B$31,"A",IF($Y2314&gt;=スコアリング基準!$B$32,"B","C"))))</f>
        <v/>
      </c>
      <c r="AA2314">
        <f>IFERROR(INDEX(実績DB!$I$3:$I$104,MATCH($B2314&amp;$C2314,実績DB!$J$3:$J$104,0)),"")</f>
        <v/>
      </c>
    </row>
    <row r="2315">
      <c r="A2315" t="n">
        <v>2313</v>
      </c>
      <c r="B2315" t="inlineStr">
        <is>
          <t>東京</t>
        </is>
      </c>
      <c r="C2315" t="inlineStr">
        <is>
          <t>宇田川変電所</t>
        </is>
      </c>
      <c r="D2315" t="inlineStr">
        <is>
          <t>東京都</t>
        </is>
      </c>
      <c r="G2315" s="3" t="n">
        <v>35.662592</v>
      </c>
      <c r="H2315" s="3" t="n">
        <v>139.698079</v>
      </c>
      <c r="I2315" t="inlineStr">
        <is>
          <t>Google Places(名称一致)</t>
        </is>
      </c>
      <c r="J2315" t="n">
        <v>57</v>
      </c>
      <c r="K2315" t="n">
        <v>59</v>
      </c>
      <c r="L2315" t="n">
        <v>-40</v>
      </c>
      <c r="M2315" t="n">
        <v>19</v>
      </c>
      <c r="N2315" t="n">
        <v>0</v>
      </c>
      <c r="O2315" t="inlineStr">
        <is>
          <t>不可 #3</t>
        </is>
      </c>
      <c r="P2315" t="inlineStr">
        <is>
          <t>有り</t>
        </is>
      </c>
      <c r="R2315" s="4">
        <f>IF(COUNT($M2315:$N2315)=0,"",IF(AND(IF($N2315&lt;&gt;"",$N2315,$M2315)&lt;=0,$O2315&lt;&gt;"可"),"警告",""))</f>
        <v/>
      </c>
      <c r="S2315" s="4">
        <f>IF(COUNT($M2315:$N2315)=0,0,IF(IF($N2315&lt;&gt;"",$N2315,$M2315)&gt;=スコアリング基準!$B$20,スコアリング基準!$C$20,IF(IF($N2315&lt;&gt;"",$N2315,$M2315)&gt;=スコアリング基準!$B$21,スコアリング基準!$C$21,IF(IF($N2315&lt;&gt;"",$N2315,$M2315)&gt;0,スコアリング基準!$C$22,0))))</f>
        <v/>
      </c>
      <c r="T2315" s="4">
        <f>IF($O2315="可",スコアリング基準!$C$23,0)</f>
        <v/>
      </c>
      <c r="U2315" s="4">
        <f>IF(OR(COUNT($K2315:$L2315)&lt;2,$K2315=0),0,IF(ABS($L2315)/$K2315&lt;=スコアリング基準!$B$24,スコアリング基準!$C$24,IF(ABS($L2315)/$K2315&lt;=スコアリング基準!$B$25,スコアリング基準!$C$25,IF(ABS($L2315)/$K2315&lt;=スコアリング基準!$B$26,スコアリング基準!$C$26,0))))</f>
        <v/>
      </c>
      <c r="V2315" s="4">
        <f>IF($P2315="なし",スコアリング基準!$C$27,0)</f>
        <v/>
      </c>
      <c r="W2315" s="4">
        <f>IF($F2315="",0,IF(ISNUMBER($F2315),IF($F2315&lt;=スコアリング基準!$B$28,スコアリング基準!$C$28,スコアリング基準!$C$29),0))</f>
        <v/>
      </c>
      <c r="X2315" s="4">
        <f>IFERROR(VLOOKUP($B2315,スコアリング基準!$A$36:$B$46,2,FALSE),0)</f>
        <v/>
      </c>
      <c r="Y2315" s="4">
        <f>SUM($S2315:$X2315)</f>
        <v/>
      </c>
      <c r="Z2315" s="4">
        <f>IF(COUNT($M2315:$N2315)=0,"データ無",IF($Y2315&gt;=スコアリング基準!$B$30,"S",IF($Y2315&gt;=スコアリング基準!$B$31,"A",IF($Y2315&gt;=スコアリング基準!$B$32,"B","C"))))</f>
        <v/>
      </c>
      <c r="AA2315">
        <f>IFERROR(INDEX(実績DB!$I$3:$I$104,MATCH($B2315&amp;$C2315,実績DB!$J$3:$J$104,0)),"")</f>
        <v/>
      </c>
    </row>
    <row r="2316">
      <c r="A2316" t="n">
        <v>2314</v>
      </c>
      <c r="B2316" t="inlineStr">
        <is>
          <t>東京</t>
        </is>
      </c>
      <c r="C2316" t="inlineStr">
        <is>
          <t>安良里変電所</t>
        </is>
      </c>
      <c r="D2316" t="inlineStr">
        <is>
          <t>静岡県</t>
        </is>
      </c>
      <c r="G2316" s="3" t="n">
        <v>34.827253</v>
      </c>
      <c r="H2316" s="3" t="n">
        <v>138.773717</v>
      </c>
      <c r="I2316" t="inlineStr">
        <is>
          <t>Google Places(名称一致)</t>
        </is>
      </c>
      <c r="J2316" t="n">
        <v>19</v>
      </c>
      <c r="K2316" t="n">
        <v>19</v>
      </c>
      <c r="L2316" t="n">
        <v>-11</v>
      </c>
      <c r="M2316" t="n">
        <v>8</v>
      </c>
      <c r="N2316" t="n">
        <v>0</v>
      </c>
      <c r="O2316" t="inlineStr">
        <is>
          <t>不可 #3</t>
        </is>
      </c>
      <c r="P2316" t="inlineStr">
        <is>
          <t>有り</t>
        </is>
      </c>
      <c r="R2316" s="4">
        <f>IF(COUNT($M2316:$N2316)=0,"",IF(AND(IF($N2316&lt;&gt;"",$N2316,$M2316)&lt;=0,$O2316&lt;&gt;"可"),"警告",""))</f>
        <v/>
      </c>
      <c r="S2316" s="4">
        <f>IF(COUNT($M2316:$N2316)=0,0,IF(IF($N2316&lt;&gt;"",$N2316,$M2316)&gt;=スコアリング基準!$B$20,スコアリング基準!$C$20,IF(IF($N2316&lt;&gt;"",$N2316,$M2316)&gt;=スコアリング基準!$B$21,スコアリング基準!$C$21,IF(IF($N2316&lt;&gt;"",$N2316,$M2316)&gt;0,スコアリング基準!$C$22,0))))</f>
        <v/>
      </c>
      <c r="T2316" s="4">
        <f>IF($O2316="可",スコアリング基準!$C$23,0)</f>
        <v/>
      </c>
      <c r="U2316" s="4">
        <f>IF(OR(COUNT($K2316:$L2316)&lt;2,$K2316=0),0,IF(ABS($L2316)/$K2316&lt;=スコアリング基準!$B$24,スコアリング基準!$C$24,IF(ABS($L2316)/$K2316&lt;=スコアリング基準!$B$25,スコアリング基準!$C$25,IF(ABS($L2316)/$K2316&lt;=スコアリング基準!$B$26,スコアリング基準!$C$26,0))))</f>
        <v/>
      </c>
      <c r="V2316" s="4">
        <f>IF($P2316="なし",スコアリング基準!$C$27,0)</f>
        <v/>
      </c>
      <c r="W2316" s="4">
        <f>IF($F2316="",0,IF(ISNUMBER($F2316),IF($F2316&lt;=スコアリング基準!$B$28,スコアリング基準!$C$28,スコアリング基準!$C$29),0))</f>
        <v/>
      </c>
      <c r="X2316" s="4">
        <f>IFERROR(VLOOKUP($B2316,スコアリング基準!$A$36:$B$46,2,FALSE),0)</f>
        <v/>
      </c>
      <c r="Y2316" s="4">
        <f>SUM($S2316:$X2316)</f>
        <v/>
      </c>
      <c r="Z2316" s="4">
        <f>IF(COUNT($M2316:$N2316)=0,"データ無",IF($Y2316&gt;=スコアリング基準!$B$30,"S",IF($Y2316&gt;=スコアリング基準!$B$31,"A",IF($Y2316&gt;=スコアリング基準!$B$32,"B","C"))))</f>
        <v/>
      </c>
      <c r="AA2316">
        <f>IFERROR(INDEX(実績DB!$I$3:$I$104,MATCH($B2316&amp;$C2316,実績DB!$J$3:$J$104,0)),"")</f>
        <v/>
      </c>
    </row>
    <row r="2317">
      <c r="A2317" t="n">
        <v>2315</v>
      </c>
      <c r="B2317" t="inlineStr">
        <is>
          <t>東京</t>
        </is>
      </c>
      <c r="C2317" t="inlineStr">
        <is>
          <t>宝町変電所</t>
        </is>
      </c>
      <c r="D2317" t="inlineStr">
        <is>
          <t>神奈川県</t>
        </is>
      </c>
      <c r="G2317" s="3" t="n"/>
      <c r="H2317" s="3" t="n"/>
      <c r="I2317" t="inlineStr">
        <is>
          <t>未取得</t>
        </is>
      </c>
      <c r="J2317" t="n">
        <v>57</v>
      </c>
      <c r="K2317" t="n">
        <v>59</v>
      </c>
      <c r="L2317" t="n">
        <v>-40</v>
      </c>
      <c r="M2317" t="n">
        <v>19</v>
      </c>
      <c r="N2317" t="n">
        <v>19</v>
      </c>
      <c r="O2317" t="inlineStr">
        <is>
          <t>不可 #3</t>
        </is>
      </c>
      <c r="P2317" t="inlineStr">
        <is>
          <t>なし</t>
        </is>
      </c>
      <c r="R2317" s="4">
        <f>IF(COUNT($M2317:$N2317)=0,"",IF(AND(IF($N2317&lt;&gt;"",$N2317,$M2317)&lt;=0,$O2317&lt;&gt;"可"),"警告",""))</f>
        <v/>
      </c>
      <c r="S2317" s="4">
        <f>IF(COUNT($M2317:$N2317)=0,0,IF(IF($N2317&lt;&gt;"",$N2317,$M2317)&gt;=スコアリング基準!$B$20,スコアリング基準!$C$20,IF(IF($N2317&lt;&gt;"",$N2317,$M2317)&gt;=スコアリング基準!$B$21,スコアリング基準!$C$21,IF(IF($N2317&lt;&gt;"",$N2317,$M2317)&gt;0,スコアリング基準!$C$22,0))))</f>
        <v/>
      </c>
      <c r="T2317" s="4">
        <f>IF($O2317="可",スコアリング基準!$C$23,0)</f>
        <v/>
      </c>
      <c r="U2317" s="4">
        <f>IF(OR(COUNT($K2317:$L2317)&lt;2,$K2317=0),0,IF(ABS($L2317)/$K2317&lt;=スコアリング基準!$B$24,スコアリング基準!$C$24,IF(ABS($L2317)/$K2317&lt;=スコアリング基準!$B$25,スコアリング基準!$C$25,IF(ABS($L2317)/$K2317&lt;=スコアリング基準!$B$26,スコアリング基準!$C$26,0))))</f>
        <v/>
      </c>
      <c r="V2317" s="4">
        <f>IF($P2317="なし",スコアリング基準!$C$27,0)</f>
        <v/>
      </c>
      <c r="W2317" s="4">
        <f>IF($F2317="",0,IF(ISNUMBER($F2317),IF($F2317&lt;=スコアリング基準!$B$28,スコアリング基準!$C$28,スコアリング基準!$C$29),0))</f>
        <v/>
      </c>
      <c r="X2317" s="4">
        <f>IFERROR(VLOOKUP($B2317,スコアリング基準!$A$36:$B$46,2,FALSE),0)</f>
        <v/>
      </c>
      <c r="Y2317" s="4">
        <f>SUM($S2317:$X2317)</f>
        <v/>
      </c>
      <c r="Z2317" s="4">
        <f>IF(COUNT($M2317:$N2317)=0,"データ無",IF($Y2317&gt;=スコアリング基準!$B$30,"S",IF($Y2317&gt;=スコアリング基準!$B$31,"A",IF($Y2317&gt;=スコアリング基準!$B$32,"B","C"))))</f>
        <v/>
      </c>
      <c r="AA2317">
        <f>IFERROR(INDEX(実績DB!$I$3:$I$104,MATCH($B2317&amp;$C2317,実績DB!$J$3:$J$104,0)),"")</f>
        <v/>
      </c>
    </row>
    <row r="2318">
      <c r="A2318" t="n">
        <v>2316</v>
      </c>
      <c r="B2318" t="inlineStr">
        <is>
          <t>東京</t>
        </is>
      </c>
      <c r="C2318" t="inlineStr">
        <is>
          <t>宮本変電所</t>
        </is>
      </c>
      <c r="D2318" t="inlineStr">
        <is>
          <t>神奈川県</t>
        </is>
      </c>
      <c r="G2318" s="3" t="n"/>
      <c r="H2318" s="3" t="n"/>
      <c r="I2318" t="inlineStr">
        <is>
          <t>未取得</t>
        </is>
      </c>
      <c r="J2318" t="n">
        <v>57</v>
      </c>
      <c r="K2318" t="n">
        <v>59</v>
      </c>
      <c r="L2318" t="n">
        <v>-30</v>
      </c>
      <c r="M2318" t="n">
        <v>29</v>
      </c>
      <c r="N2318" t="n">
        <v>0</v>
      </c>
      <c r="O2318" t="inlineStr">
        <is>
          <t>不可 #3</t>
        </is>
      </c>
      <c r="P2318" t="inlineStr">
        <is>
          <t>有り</t>
        </is>
      </c>
      <c r="R2318" s="4">
        <f>IF(COUNT($M2318:$N2318)=0,"",IF(AND(IF($N2318&lt;&gt;"",$N2318,$M2318)&lt;=0,$O2318&lt;&gt;"可"),"警告",""))</f>
        <v/>
      </c>
      <c r="S2318" s="4">
        <f>IF(COUNT($M2318:$N2318)=0,0,IF(IF($N2318&lt;&gt;"",$N2318,$M2318)&gt;=スコアリング基準!$B$20,スコアリング基準!$C$20,IF(IF($N2318&lt;&gt;"",$N2318,$M2318)&gt;=スコアリング基準!$B$21,スコアリング基準!$C$21,IF(IF($N2318&lt;&gt;"",$N2318,$M2318)&gt;0,スコアリング基準!$C$22,0))))</f>
        <v/>
      </c>
      <c r="T2318" s="4">
        <f>IF($O2318="可",スコアリング基準!$C$23,0)</f>
        <v/>
      </c>
      <c r="U2318" s="4">
        <f>IF(OR(COUNT($K2318:$L2318)&lt;2,$K2318=0),0,IF(ABS($L2318)/$K2318&lt;=スコアリング基準!$B$24,スコアリング基準!$C$24,IF(ABS($L2318)/$K2318&lt;=スコアリング基準!$B$25,スコアリング基準!$C$25,IF(ABS($L2318)/$K2318&lt;=スコアリング基準!$B$26,スコアリング基準!$C$26,0))))</f>
        <v/>
      </c>
      <c r="V2318" s="4">
        <f>IF($P2318="なし",スコアリング基準!$C$27,0)</f>
        <v/>
      </c>
      <c r="W2318" s="4">
        <f>IF($F2318="",0,IF(ISNUMBER($F2318),IF($F2318&lt;=スコアリング基準!$B$28,スコアリング基準!$C$28,スコアリング基準!$C$29),0))</f>
        <v/>
      </c>
      <c r="X2318" s="4">
        <f>IFERROR(VLOOKUP($B2318,スコアリング基準!$A$36:$B$46,2,FALSE),0)</f>
        <v/>
      </c>
      <c r="Y2318" s="4">
        <f>SUM($S2318:$X2318)</f>
        <v/>
      </c>
      <c r="Z2318" s="4">
        <f>IF(COUNT($M2318:$N2318)=0,"データ無",IF($Y2318&gt;=スコアリング基準!$B$30,"S",IF($Y2318&gt;=スコアリング基準!$B$31,"A",IF($Y2318&gt;=スコアリング基準!$B$32,"B","C"))))</f>
        <v/>
      </c>
      <c r="AA2318">
        <f>IFERROR(INDEX(実績DB!$I$3:$I$104,MATCH($B2318&amp;$C2318,実績DB!$J$3:$J$104,0)),"")</f>
        <v/>
      </c>
    </row>
    <row r="2319">
      <c r="A2319" t="n">
        <v>2317</v>
      </c>
      <c r="B2319" t="inlineStr">
        <is>
          <t>東京</t>
        </is>
      </c>
      <c r="C2319" t="inlineStr">
        <is>
          <t>寄居変電所</t>
        </is>
      </c>
      <c r="D2319" t="inlineStr">
        <is>
          <t>埼玉県</t>
        </is>
      </c>
      <c r="G2319" s="3" t="n">
        <v>36.127845</v>
      </c>
      <c r="H2319" s="3" t="n">
        <v>139.246748</v>
      </c>
      <c r="I2319" t="inlineStr">
        <is>
          <t>Google Places(名称一致)</t>
        </is>
      </c>
      <c r="J2319" t="n">
        <v>57</v>
      </c>
      <c r="K2319" t="n">
        <v>59</v>
      </c>
      <c r="L2319" t="n">
        <v>-59</v>
      </c>
      <c r="M2319" t="n">
        <v>0</v>
      </c>
      <c r="N2319" t="n">
        <v>0</v>
      </c>
      <c r="O2319" t="inlineStr">
        <is>
          <t>不可 #3</t>
        </is>
      </c>
      <c r="P2319" t="inlineStr">
        <is>
          <t>有り</t>
        </is>
      </c>
      <c r="R2319" s="4">
        <f>IF(COUNT($M2319:$N2319)=0,"",IF(AND(IF($N2319&lt;&gt;"",$N2319,$M2319)&lt;=0,$O2319&lt;&gt;"可"),"警告",""))</f>
        <v/>
      </c>
      <c r="S2319" s="4">
        <f>IF(COUNT($M2319:$N2319)=0,0,IF(IF($N2319&lt;&gt;"",$N2319,$M2319)&gt;=スコアリング基準!$B$20,スコアリング基準!$C$20,IF(IF($N2319&lt;&gt;"",$N2319,$M2319)&gt;=スコアリング基準!$B$21,スコアリング基準!$C$21,IF(IF($N2319&lt;&gt;"",$N2319,$M2319)&gt;0,スコアリング基準!$C$22,0))))</f>
        <v/>
      </c>
      <c r="T2319" s="4">
        <f>IF($O2319="可",スコアリング基準!$C$23,0)</f>
        <v/>
      </c>
      <c r="U2319" s="4">
        <f>IF(OR(COUNT($K2319:$L2319)&lt;2,$K2319=0),0,IF(ABS($L2319)/$K2319&lt;=スコアリング基準!$B$24,スコアリング基準!$C$24,IF(ABS($L2319)/$K2319&lt;=スコアリング基準!$B$25,スコアリング基準!$C$25,IF(ABS($L2319)/$K2319&lt;=スコアリング基準!$B$26,スコアリング基準!$C$26,0))))</f>
        <v/>
      </c>
      <c r="V2319" s="4">
        <f>IF($P2319="なし",スコアリング基準!$C$27,0)</f>
        <v/>
      </c>
      <c r="W2319" s="4">
        <f>IF($F2319="",0,IF(ISNUMBER($F2319),IF($F2319&lt;=スコアリング基準!$B$28,スコアリング基準!$C$28,スコアリング基準!$C$29),0))</f>
        <v/>
      </c>
      <c r="X2319" s="4">
        <f>IFERROR(VLOOKUP($B2319,スコアリング基準!$A$36:$B$46,2,FALSE),0)</f>
        <v/>
      </c>
      <c r="Y2319" s="4">
        <f>SUM($S2319:$X2319)</f>
        <v/>
      </c>
      <c r="Z2319" s="4">
        <f>IF(COUNT($M2319:$N2319)=0,"データ無",IF($Y2319&gt;=スコアリング基準!$B$30,"S",IF($Y2319&gt;=スコアリング基準!$B$31,"A",IF($Y2319&gt;=スコアリング基準!$B$32,"B","C"))))</f>
        <v/>
      </c>
      <c r="AA2319">
        <f>IFERROR(INDEX(実績DB!$I$3:$I$104,MATCH($B2319&amp;$C2319,実績DB!$J$3:$J$104,0)),"")</f>
        <v/>
      </c>
    </row>
    <row r="2320">
      <c r="A2320" t="n">
        <v>2318</v>
      </c>
      <c r="B2320" t="inlineStr">
        <is>
          <t>東京</t>
        </is>
      </c>
      <c r="C2320" t="inlineStr">
        <is>
          <t>富ヶ谷変電所</t>
        </is>
      </c>
      <c r="D2320" t="inlineStr">
        <is>
          <t>東京都</t>
        </is>
      </c>
      <c r="G2320" s="3" t="n">
        <v>35.66364</v>
      </c>
      <c r="H2320" s="3" t="n">
        <v>139.68628</v>
      </c>
      <c r="I2320" t="inlineStr">
        <is>
          <t>Google Places(名称一致)</t>
        </is>
      </c>
      <c r="J2320" t="n">
        <v>57</v>
      </c>
      <c r="K2320" t="n">
        <v>59</v>
      </c>
      <c r="L2320" t="n">
        <v>-30</v>
      </c>
      <c r="M2320" t="n">
        <v>29</v>
      </c>
      <c r="N2320" t="n">
        <v>0</v>
      </c>
      <c r="O2320" t="inlineStr">
        <is>
          <t>不可 #3</t>
        </is>
      </c>
      <c r="P2320" t="inlineStr">
        <is>
          <t>有り</t>
        </is>
      </c>
      <c r="R2320" s="4">
        <f>IF(COUNT($M2320:$N2320)=0,"",IF(AND(IF($N2320&lt;&gt;"",$N2320,$M2320)&lt;=0,$O2320&lt;&gt;"可"),"警告",""))</f>
        <v/>
      </c>
      <c r="S2320" s="4">
        <f>IF(COUNT($M2320:$N2320)=0,0,IF(IF($N2320&lt;&gt;"",$N2320,$M2320)&gt;=スコアリング基準!$B$20,スコアリング基準!$C$20,IF(IF($N2320&lt;&gt;"",$N2320,$M2320)&gt;=スコアリング基準!$B$21,スコアリング基準!$C$21,IF(IF($N2320&lt;&gt;"",$N2320,$M2320)&gt;0,スコアリング基準!$C$22,0))))</f>
        <v/>
      </c>
      <c r="T2320" s="4">
        <f>IF($O2320="可",スコアリング基準!$C$23,0)</f>
        <v/>
      </c>
      <c r="U2320" s="4">
        <f>IF(OR(COUNT($K2320:$L2320)&lt;2,$K2320=0),0,IF(ABS($L2320)/$K2320&lt;=スコアリング基準!$B$24,スコアリング基準!$C$24,IF(ABS($L2320)/$K2320&lt;=スコアリング基準!$B$25,スコアリング基準!$C$25,IF(ABS($L2320)/$K2320&lt;=スコアリング基準!$B$26,スコアリング基準!$C$26,0))))</f>
        <v/>
      </c>
      <c r="V2320" s="4">
        <f>IF($P2320="なし",スコアリング基準!$C$27,0)</f>
        <v/>
      </c>
      <c r="W2320" s="4">
        <f>IF($F2320="",0,IF(ISNUMBER($F2320),IF($F2320&lt;=スコアリング基準!$B$28,スコアリング基準!$C$28,スコアリング基準!$C$29),0))</f>
        <v/>
      </c>
      <c r="X2320" s="4">
        <f>IFERROR(VLOOKUP($B2320,スコアリング基準!$A$36:$B$46,2,FALSE),0)</f>
        <v/>
      </c>
      <c r="Y2320" s="4">
        <f>SUM($S2320:$X2320)</f>
        <v/>
      </c>
      <c r="Z2320" s="4">
        <f>IF(COUNT($M2320:$N2320)=0,"データ無",IF($Y2320&gt;=スコアリング基準!$B$30,"S",IF($Y2320&gt;=スコアリング基準!$B$31,"A",IF($Y2320&gt;=スコアリング基準!$B$32,"B","C"))))</f>
        <v/>
      </c>
      <c r="AA2320">
        <f>IFERROR(INDEX(実績DB!$I$3:$I$104,MATCH($B2320&amp;$C2320,実績DB!$J$3:$J$104,0)),"")</f>
        <v/>
      </c>
    </row>
    <row r="2321">
      <c r="A2321" t="n">
        <v>2319</v>
      </c>
      <c r="B2321" t="inlineStr">
        <is>
          <t>東京</t>
        </is>
      </c>
      <c r="C2321" t="inlineStr">
        <is>
          <t>富士変電所</t>
        </is>
      </c>
      <c r="D2321" t="inlineStr">
        <is>
          <t>静岡県</t>
        </is>
      </c>
      <c r="G2321" s="3" t="n">
        <v>35.148372</v>
      </c>
      <c r="H2321" s="3" t="n">
        <v>138.645628</v>
      </c>
      <c r="I2321" t="inlineStr">
        <is>
          <t>Google Places(名称一致)</t>
        </is>
      </c>
      <c r="J2321" t="n">
        <v>38</v>
      </c>
      <c r="K2321" t="n">
        <v>39</v>
      </c>
      <c r="L2321" t="n">
        <v>-30</v>
      </c>
      <c r="M2321" t="n">
        <v>9</v>
      </c>
      <c r="N2321" t="n">
        <v>9</v>
      </c>
      <c r="O2321" t="inlineStr">
        <is>
          <t>不可 #3</t>
        </is>
      </c>
      <c r="P2321" t="inlineStr">
        <is>
          <t>なし</t>
        </is>
      </c>
      <c r="R2321" s="4">
        <f>IF(COUNT($M2321:$N2321)=0,"",IF(AND(IF($N2321&lt;&gt;"",$N2321,$M2321)&lt;=0,$O2321&lt;&gt;"可"),"警告",""))</f>
        <v/>
      </c>
      <c r="S2321" s="4">
        <f>IF(COUNT($M2321:$N2321)=0,0,IF(IF($N2321&lt;&gt;"",$N2321,$M2321)&gt;=スコアリング基準!$B$20,スコアリング基準!$C$20,IF(IF($N2321&lt;&gt;"",$N2321,$M2321)&gt;=スコアリング基準!$B$21,スコアリング基準!$C$21,IF(IF($N2321&lt;&gt;"",$N2321,$M2321)&gt;0,スコアリング基準!$C$22,0))))</f>
        <v/>
      </c>
      <c r="T2321" s="4">
        <f>IF($O2321="可",スコアリング基準!$C$23,0)</f>
        <v/>
      </c>
      <c r="U2321" s="4">
        <f>IF(OR(COUNT($K2321:$L2321)&lt;2,$K2321=0),0,IF(ABS($L2321)/$K2321&lt;=スコアリング基準!$B$24,スコアリング基準!$C$24,IF(ABS($L2321)/$K2321&lt;=スコアリング基準!$B$25,スコアリング基準!$C$25,IF(ABS($L2321)/$K2321&lt;=スコアリング基準!$B$26,スコアリング基準!$C$26,0))))</f>
        <v/>
      </c>
      <c r="V2321" s="4">
        <f>IF($P2321="なし",スコアリング基準!$C$27,0)</f>
        <v/>
      </c>
      <c r="W2321" s="4">
        <f>IF($F2321="",0,IF(ISNUMBER($F2321),IF($F2321&lt;=スコアリング基準!$B$28,スコアリング基準!$C$28,スコアリング基準!$C$29),0))</f>
        <v/>
      </c>
      <c r="X2321" s="4">
        <f>IFERROR(VLOOKUP($B2321,スコアリング基準!$A$36:$B$46,2,FALSE),0)</f>
        <v/>
      </c>
      <c r="Y2321" s="4">
        <f>SUM($S2321:$X2321)</f>
        <v/>
      </c>
      <c r="Z2321" s="4">
        <f>IF(COUNT($M2321:$N2321)=0,"データ無",IF($Y2321&gt;=スコアリング基準!$B$30,"S",IF($Y2321&gt;=スコアリング基準!$B$31,"A",IF($Y2321&gt;=スコアリング基準!$B$32,"B","C"))))</f>
        <v/>
      </c>
      <c r="AA2321">
        <f>IFERROR(INDEX(実績DB!$I$3:$I$104,MATCH($B2321&amp;$C2321,実績DB!$J$3:$J$104,0)),"")</f>
        <v/>
      </c>
    </row>
    <row r="2322">
      <c r="A2322" t="n">
        <v>2320</v>
      </c>
      <c r="B2322" t="inlineStr">
        <is>
          <t>東京</t>
        </is>
      </c>
      <c r="C2322" t="inlineStr">
        <is>
          <t>富士ヶ嶺変電所</t>
        </is>
      </c>
      <c r="D2322" t="inlineStr">
        <is>
          <t>山梨県</t>
        </is>
      </c>
      <c r="G2322" s="3" t="n"/>
      <c r="H2322" s="3" t="n"/>
      <c r="I2322" t="inlineStr">
        <is>
          <t>未取得</t>
        </is>
      </c>
      <c r="J2322" t="n">
        <v>5</v>
      </c>
      <c r="K2322" t="n">
        <v>5</v>
      </c>
      <c r="L2322" t="n">
        <v>-2</v>
      </c>
      <c r="M2322" t="n">
        <v>3</v>
      </c>
      <c r="N2322" t="n">
        <v>3</v>
      </c>
      <c r="O2322" t="inlineStr">
        <is>
          <t>不可 #3</t>
        </is>
      </c>
      <c r="P2322" t="inlineStr">
        <is>
          <t>なし</t>
        </is>
      </c>
      <c r="R2322" s="4">
        <f>IF(COUNT($M2322:$N2322)=0,"",IF(AND(IF($N2322&lt;&gt;"",$N2322,$M2322)&lt;=0,$O2322&lt;&gt;"可"),"警告",""))</f>
        <v/>
      </c>
      <c r="S2322" s="4">
        <f>IF(COUNT($M2322:$N2322)=0,0,IF(IF($N2322&lt;&gt;"",$N2322,$M2322)&gt;=スコアリング基準!$B$20,スコアリング基準!$C$20,IF(IF($N2322&lt;&gt;"",$N2322,$M2322)&gt;=スコアリング基準!$B$21,スコアリング基準!$C$21,IF(IF($N2322&lt;&gt;"",$N2322,$M2322)&gt;0,スコアリング基準!$C$22,0))))</f>
        <v/>
      </c>
      <c r="T2322" s="4">
        <f>IF($O2322="可",スコアリング基準!$C$23,0)</f>
        <v/>
      </c>
      <c r="U2322" s="4">
        <f>IF(OR(COUNT($K2322:$L2322)&lt;2,$K2322=0),0,IF(ABS($L2322)/$K2322&lt;=スコアリング基準!$B$24,スコアリング基準!$C$24,IF(ABS($L2322)/$K2322&lt;=スコアリング基準!$B$25,スコアリング基準!$C$25,IF(ABS($L2322)/$K2322&lt;=スコアリング基準!$B$26,スコアリング基準!$C$26,0))))</f>
        <v/>
      </c>
      <c r="V2322" s="4">
        <f>IF($P2322="なし",スコアリング基準!$C$27,0)</f>
        <v/>
      </c>
      <c r="W2322" s="4">
        <f>IF($F2322="",0,IF(ISNUMBER($F2322),IF($F2322&lt;=スコアリング基準!$B$28,スコアリング基準!$C$28,スコアリング基準!$C$29),0))</f>
        <v/>
      </c>
      <c r="X2322" s="4">
        <f>IFERROR(VLOOKUP($B2322,スコアリング基準!$A$36:$B$46,2,FALSE),0)</f>
        <v/>
      </c>
      <c r="Y2322" s="4">
        <f>SUM($S2322:$X2322)</f>
        <v/>
      </c>
      <c r="Z2322" s="4">
        <f>IF(COUNT($M2322:$N2322)=0,"データ無",IF($Y2322&gt;=スコアリング基準!$B$30,"S",IF($Y2322&gt;=スコアリング基準!$B$31,"A",IF($Y2322&gt;=スコアリング基準!$B$32,"B","C"))))</f>
        <v/>
      </c>
      <c r="AA2322">
        <f>IFERROR(INDEX(実績DB!$I$3:$I$104,MATCH($B2322&amp;$C2322,実績DB!$J$3:$J$104,0)),"")</f>
        <v/>
      </c>
    </row>
    <row r="2323">
      <c r="A2323" t="n">
        <v>2321</v>
      </c>
      <c r="B2323" t="inlineStr">
        <is>
          <t>東京</t>
        </is>
      </c>
      <c r="C2323" t="inlineStr">
        <is>
          <t>富士吉田変電所</t>
        </is>
      </c>
      <c r="D2323" t="inlineStr">
        <is>
          <t>山梨県</t>
        </is>
      </c>
      <c r="G2323" s="3" t="n">
        <v>35.486185</v>
      </c>
      <c r="H2323" s="3" t="n">
        <v>138.809819</v>
      </c>
      <c r="I2323" t="inlineStr">
        <is>
          <t>Google Places(名称一致)</t>
        </is>
      </c>
      <c r="J2323" t="n">
        <v>52</v>
      </c>
      <c r="K2323" t="n">
        <v>54</v>
      </c>
      <c r="L2323" t="n">
        <v>-41</v>
      </c>
      <c r="M2323" t="n">
        <v>13</v>
      </c>
      <c r="N2323" t="n">
        <v>13</v>
      </c>
      <c r="O2323" t="inlineStr">
        <is>
          <t>不可 #3</t>
        </is>
      </c>
      <c r="P2323" t="inlineStr">
        <is>
          <t>なし</t>
        </is>
      </c>
      <c r="R2323" s="4">
        <f>IF(COUNT($M2323:$N2323)=0,"",IF(AND(IF($N2323&lt;&gt;"",$N2323,$M2323)&lt;=0,$O2323&lt;&gt;"可"),"警告",""))</f>
        <v/>
      </c>
      <c r="S2323" s="4">
        <f>IF(COUNT($M2323:$N2323)=0,0,IF(IF($N2323&lt;&gt;"",$N2323,$M2323)&gt;=スコアリング基準!$B$20,スコアリング基準!$C$20,IF(IF($N2323&lt;&gt;"",$N2323,$M2323)&gt;=スコアリング基準!$B$21,スコアリング基準!$C$21,IF(IF($N2323&lt;&gt;"",$N2323,$M2323)&gt;0,スコアリング基準!$C$22,0))))</f>
        <v/>
      </c>
      <c r="T2323" s="4">
        <f>IF($O2323="可",スコアリング基準!$C$23,0)</f>
        <v/>
      </c>
      <c r="U2323" s="4">
        <f>IF(OR(COUNT($K2323:$L2323)&lt;2,$K2323=0),0,IF(ABS($L2323)/$K2323&lt;=スコアリング基準!$B$24,スコアリング基準!$C$24,IF(ABS($L2323)/$K2323&lt;=スコアリング基準!$B$25,スコアリング基準!$C$25,IF(ABS($L2323)/$K2323&lt;=スコアリング基準!$B$26,スコアリング基準!$C$26,0))))</f>
        <v/>
      </c>
      <c r="V2323" s="4">
        <f>IF($P2323="なし",スコアリング基準!$C$27,0)</f>
        <v/>
      </c>
      <c r="W2323" s="4">
        <f>IF($F2323="",0,IF(ISNUMBER($F2323),IF($F2323&lt;=スコアリング基準!$B$28,スコアリング基準!$C$28,スコアリング基準!$C$29),0))</f>
        <v/>
      </c>
      <c r="X2323" s="4">
        <f>IFERROR(VLOOKUP($B2323,スコアリング基準!$A$36:$B$46,2,FALSE),0)</f>
        <v/>
      </c>
      <c r="Y2323" s="4">
        <f>SUM($S2323:$X2323)</f>
        <v/>
      </c>
      <c r="Z2323" s="4">
        <f>IF(COUNT($M2323:$N2323)=0,"データ無",IF($Y2323&gt;=スコアリング基準!$B$30,"S",IF($Y2323&gt;=スコアリング基準!$B$31,"A",IF($Y2323&gt;=スコアリング基準!$B$32,"B","C"))))</f>
        <v/>
      </c>
      <c r="AA2323">
        <f>IFERROR(INDEX(実績DB!$I$3:$I$104,MATCH($B2323&amp;$C2323,実績DB!$J$3:$J$104,0)),"")</f>
        <v/>
      </c>
    </row>
    <row r="2324">
      <c r="A2324" t="n">
        <v>2322</v>
      </c>
      <c r="B2324" t="inlineStr">
        <is>
          <t>東京</t>
        </is>
      </c>
      <c r="C2324" t="inlineStr">
        <is>
          <t>富士宮変電所</t>
        </is>
      </c>
      <c r="D2324" t="inlineStr">
        <is>
          <t>静岡県</t>
        </is>
      </c>
      <c r="G2324" s="3" t="n">
        <v>35.218319</v>
      </c>
      <c r="H2324" s="3" t="n">
        <v>138.614931</v>
      </c>
      <c r="I2324" t="inlineStr">
        <is>
          <t>Google Places(名称一致)</t>
        </is>
      </c>
      <c r="J2324" t="n">
        <v>47</v>
      </c>
      <c r="K2324" t="n">
        <v>49</v>
      </c>
      <c r="L2324" t="n">
        <v>-45</v>
      </c>
      <c r="M2324" t="n">
        <v>4</v>
      </c>
      <c r="N2324" t="n">
        <v>4</v>
      </c>
      <c r="O2324" t="inlineStr">
        <is>
          <t>不可 #3</t>
        </is>
      </c>
      <c r="P2324" t="inlineStr">
        <is>
          <t>なし</t>
        </is>
      </c>
      <c r="R2324" s="4">
        <f>IF(COUNT($M2324:$N2324)=0,"",IF(AND(IF($N2324&lt;&gt;"",$N2324,$M2324)&lt;=0,$O2324&lt;&gt;"可"),"警告",""))</f>
        <v/>
      </c>
      <c r="S2324" s="4">
        <f>IF(COUNT($M2324:$N2324)=0,0,IF(IF($N2324&lt;&gt;"",$N2324,$M2324)&gt;=スコアリング基準!$B$20,スコアリング基準!$C$20,IF(IF($N2324&lt;&gt;"",$N2324,$M2324)&gt;=スコアリング基準!$B$21,スコアリング基準!$C$21,IF(IF($N2324&lt;&gt;"",$N2324,$M2324)&gt;0,スコアリング基準!$C$22,0))))</f>
        <v/>
      </c>
      <c r="T2324" s="4">
        <f>IF($O2324="可",スコアリング基準!$C$23,0)</f>
        <v/>
      </c>
      <c r="U2324" s="4">
        <f>IF(OR(COUNT($K2324:$L2324)&lt;2,$K2324=0),0,IF(ABS($L2324)/$K2324&lt;=スコアリング基準!$B$24,スコアリング基準!$C$24,IF(ABS($L2324)/$K2324&lt;=スコアリング基準!$B$25,スコアリング基準!$C$25,IF(ABS($L2324)/$K2324&lt;=スコアリング基準!$B$26,スコアリング基準!$C$26,0))))</f>
        <v/>
      </c>
      <c r="V2324" s="4">
        <f>IF($P2324="なし",スコアリング基準!$C$27,0)</f>
        <v/>
      </c>
      <c r="W2324" s="4">
        <f>IF($F2324="",0,IF(ISNUMBER($F2324),IF($F2324&lt;=スコアリング基準!$B$28,スコアリング基準!$C$28,スコアリング基準!$C$29),0))</f>
        <v/>
      </c>
      <c r="X2324" s="4">
        <f>IFERROR(VLOOKUP($B2324,スコアリング基準!$A$36:$B$46,2,FALSE),0)</f>
        <v/>
      </c>
      <c r="Y2324" s="4">
        <f>SUM($S2324:$X2324)</f>
        <v/>
      </c>
      <c r="Z2324" s="4">
        <f>IF(COUNT($M2324:$N2324)=0,"データ無",IF($Y2324&gt;=スコアリング基準!$B$30,"S",IF($Y2324&gt;=スコアリング基準!$B$31,"A",IF($Y2324&gt;=スコアリング基準!$B$32,"B","C"))))</f>
        <v/>
      </c>
      <c r="AA2324">
        <f>IFERROR(INDEX(実績DB!$I$3:$I$104,MATCH($B2324&amp;$C2324,実績DB!$J$3:$J$104,0)),"")</f>
        <v/>
      </c>
    </row>
    <row r="2325">
      <c r="A2325" t="n">
        <v>2323</v>
      </c>
      <c r="B2325" t="inlineStr">
        <is>
          <t>東京</t>
        </is>
      </c>
      <c r="C2325" t="inlineStr">
        <is>
          <t>富士根変電所</t>
        </is>
      </c>
      <c r="D2325" t="inlineStr">
        <is>
          <t>静岡県</t>
        </is>
      </c>
      <c r="G2325" s="3" t="n">
        <v>35.21987</v>
      </c>
      <c r="H2325" s="3" t="n">
        <v>138.648093</v>
      </c>
      <c r="I2325" t="inlineStr">
        <is>
          <t>Google Places(名称一致)</t>
        </is>
      </c>
      <c r="J2325" t="n">
        <v>38</v>
      </c>
      <c r="K2325" t="n">
        <v>39</v>
      </c>
      <c r="L2325" t="n">
        <v>-24</v>
      </c>
      <c r="M2325" t="n">
        <v>15</v>
      </c>
      <c r="N2325" t="n">
        <v>15</v>
      </c>
      <c r="O2325" t="inlineStr">
        <is>
          <t>不可 #3</t>
        </is>
      </c>
      <c r="P2325" t="inlineStr">
        <is>
          <t>なし</t>
        </is>
      </c>
      <c r="R2325" s="4">
        <f>IF(COUNT($M2325:$N2325)=0,"",IF(AND(IF($N2325&lt;&gt;"",$N2325,$M2325)&lt;=0,$O2325&lt;&gt;"可"),"警告",""))</f>
        <v/>
      </c>
      <c r="S2325" s="4">
        <f>IF(COUNT($M2325:$N2325)=0,0,IF(IF($N2325&lt;&gt;"",$N2325,$M2325)&gt;=スコアリング基準!$B$20,スコアリング基準!$C$20,IF(IF($N2325&lt;&gt;"",$N2325,$M2325)&gt;=スコアリング基準!$B$21,スコアリング基準!$C$21,IF(IF($N2325&lt;&gt;"",$N2325,$M2325)&gt;0,スコアリング基準!$C$22,0))))</f>
        <v/>
      </c>
      <c r="T2325" s="4">
        <f>IF($O2325="可",スコアリング基準!$C$23,0)</f>
        <v/>
      </c>
      <c r="U2325" s="4">
        <f>IF(OR(COUNT($K2325:$L2325)&lt;2,$K2325=0),0,IF(ABS($L2325)/$K2325&lt;=スコアリング基準!$B$24,スコアリング基準!$C$24,IF(ABS($L2325)/$K2325&lt;=スコアリング基準!$B$25,スコアリング基準!$C$25,IF(ABS($L2325)/$K2325&lt;=スコアリング基準!$B$26,スコアリング基準!$C$26,0))))</f>
        <v/>
      </c>
      <c r="V2325" s="4">
        <f>IF($P2325="なし",スコアリング基準!$C$27,0)</f>
        <v/>
      </c>
      <c r="W2325" s="4">
        <f>IF($F2325="",0,IF(ISNUMBER($F2325),IF($F2325&lt;=スコアリング基準!$B$28,スコアリング基準!$C$28,スコアリング基準!$C$29),0))</f>
        <v/>
      </c>
      <c r="X2325" s="4">
        <f>IFERROR(VLOOKUP($B2325,スコアリング基準!$A$36:$B$46,2,FALSE),0)</f>
        <v/>
      </c>
      <c r="Y2325" s="4">
        <f>SUM($S2325:$X2325)</f>
        <v/>
      </c>
      <c r="Z2325" s="4">
        <f>IF(COUNT($M2325:$N2325)=0,"データ無",IF($Y2325&gt;=スコアリング基準!$B$30,"S",IF($Y2325&gt;=スコアリング基準!$B$31,"A",IF($Y2325&gt;=スコアリング基準!$B$32,"B","C"))))</f>
        <v/>
      </c>
      <c r="AA2325">
        <f>IFERROR(INDEX(実績DB!$I$3:$I$104,MATCH($B2325&amp;$C2325,実績DB!$J$3:$J$104,0)),"")</f>
        <v/>
      </c>
    </row>
    <row r="2326">
      <c r="A2326" t="n">
        <v>2324</v>
      </c>
      <c r="B2326" t="inlineStr">
        <is>
          <t>東京</t>
        </is>
      </c>
      <c r="C2326" t="inlineStr">
        <is>
          <t>富士桜変電所</t>
        </is>
      </c>
      <c r="D2326" t="inlineStr">
        <is>
          <t>山梨県</t>
        </is>
      </c>
      <c r="G2326" s="3" t="n"/>
      <c r="H2326" s="3" t="n"/>
      <c r="I2326" t="inlineStr">
        <is>
          <t>未取得</t>
        </is>
      </c>
      <c r="J2326" t="n">
        <v>9</v>
      </c>
      <c r="K2326" t="n">
        <v>9</v>
      </c>
      <c r="L2326" t="n">
        <v>-3</v>
      </c>
      <c r="M2326" t="n">
        <v>6</v>
      </c>
      <c r="N2326" t="n">
        <v>6</v>
      </c>
      <c r="O2326" t="inlineStr">
        <is>
          <t>不可 #3</t>
        </is>
      </c>
      <c r="P2326" t="inlineStr">
        <is>
          <t>なし</t>
        </is>
      </c>
      <c r="R2326" s="4">
        <f>IF(COUNT($M2326:$N2326)=0,"",IF(AND(IF($N2326&lt;&gt;"",$N2326,$M2326)&lt;=0,$O2326&lt;&gt;"可"),"警告",""))</f>
        <v/>
      </c>
      <c r="S2326" s="4">
        <f>IF(COUNT($M2326:$N2326)=0,0,IF(IF($N2326&lt;&gt;"",$N2326,$M2326)&gt;=スコアリング基準!$B$20,スコアリング基準!$C$20,IF(IF($N2326&lt;&gt;"",$N2326,$M2326)&gt;=スコアリング基準!$B$21,スコアリング基準!$C$21,IF(IF($N2326&lt;&gt;"",$N2326,$M2326)&gt;0,スコアリング基準!$C$22,0))))</f>
        <v/>
      </c>
      <c r="T2326" s="4">
        <f>IF($O2326="可",スコアリング基準!$C$23,0)</f>
        <v/>
      </c>
      <c r="U2326" s="4">
        <f>IF(OR(COUNT($K2326:$L2326)&lt;2,$K2326=0),0,IF(ABS($L2326)/$K2326&lt;=スコアリング基準!$B$24,スコアリング基準!$C$24,IF(ABS($L2326)/$K2326&lt;=スコアリング基準!$B$25,スコアリング基準!$C$25,IF(ABS($L2326)/$K2326&lt;=スコアリング基準!$B$26,スコアリング基準!$C$26,0))))</f>
        <v/>
      </c>
      <c r="V2326" s="4">
        <f>IF($P2326="なし",スコアリング基準!$C$27,0)</f>
        <v/>
      </c>
      <c r="W2326" s="4">
        <f>IF($F2326="",0,IF(ISNUMBER($F2326),IF($F2326&lt;=スコアリング基準!$B$28,スコアリング基準!$C$28,スコアリング基準!$C$29),0))</f>
        <v/>
      </c>
      <c r="X2326" s="4">
        <f>IFERROR(VLOOKUP($B2326,スコアリング基準!$A$36:$B$46,2,FALSE),0)</f>
        <v/>
      </c>
      <c r="Y2326" s="4">
        <f>SUM($S2326:$X2326)</f>
        <v/>
      </c>
      <c r="Z2326" s="4">
        <f>IF(COUNT($M2326:$N2326)=0,"データ無",IF($Y2326&gt;=スコアリング基準!$B$30,"S",IF($Y2326&gt;=スコアリング基準!$B$31,"A",IF($Y2326&gt;=スコアリング基準!$B$32,"B","C"))))</f>
        <v/>
      </c>
      <c r="AA2326">
        <f>IFERROR(INDEX(実績DB!$I$3:$I$104,MATCH($B2326&amp;$C2326,実績DB!$J$3:$J$104,0)),"")</f>
        <v/>
      </c>
    </row>
    <row r="2327">
      <c r="A2327" t="n">
        <v>2325</v>
      </c>
      <c r="B2327" t="inlineStr">
        <is>
          <t>東京</t>
        </is>
      </c>
      <c r="C2327" t="inlineStr">
        <is>
          <t>富士見町変電所</t>
        </is>
      </c>
      <c r="D2327" t="inlineStr">
        <is>
          <t>千葉県</t>
        </is>
      </c>
      <c r="G2327" s="3" t="n">
        <v>35.610424</v>
      </c>
      <c r="H2327" s="3" t="n">
        <v>140.11851</v>
      </c>
      <c r="I2327" t="inlineStr">
        <is>
          <t>Google Places(名称一致)</t>
        </is>
      </c>
      <c r="J2327" t="n">
        <v>42</v>
      </c>
      <c r="K2327" t="n">
        <v>44</v>
      </c>
      <c r="L2327" t="n">
        <v>-30</v>
      </c>
      <c r="M2327" t="n">
        <v>14</v>
      </c>
      <c r="N2327" t="n">
        <v>0</v>
      </c>
      <c r="O2327" t="inlineStr">
        <is>
          <t>不可 #3</t>
        </is>
      </c>
      <c r="P2327" t="inlineStr">
        <is>
          <t>有り</t>
        </is>
      </c>
      <c r="R2327" s="4">
        <f>IF(COUNT($M2327:$N2327)=0,"",IF(AND(IF($N2327&lt;&gt;"",$N2327,$M2327)&lt;=0,$O2327&lt;&gt;"可"),"警告",""))</f>
        <v/>
      </c>
      <c r="S2327" s="4">
        <f>IF(COUNT($M2327:$N2327)=0,0,IF(IF($N2327&lt;&gt;"",$N2327,$M2327)&gt;=スコアリング基準!$B$20,スコアリング基準!$C$20,IF(IF($N2327&lt;&gt;"",$N2327,$M2327)&gt;=スコアリング基準!$B$21,スコアリング基準!$C$21,IF(IF($N2327&lt;&gt;"",$N2327,$M2327)&gt;0,スコアリング基準!$C$22,0))))</f>
        <v/>
      </c>
      <c r="T2327" s="4">
        <f>IF($O2327="可",スコアリング基準!$C$23,0)</f>
        <v/>
      </c>
      <c r="U2327" s="4">
        <f>IF(OR(COUNT($K2327:$L2327)&lt;2,$K2327=0),0,IF(ABS($L2327)/$K2327&lt;=スコアリング基準!$B$24,スコアリング基準!$C$24,IF(ABS($L2327)/$K2327&lt;=スコアリング基準!$B$25,スコアリング基準!$C$25,IF(ABS($L2327)/$K2327&lt;=スコアリング基準!$B$26,スコアリング基準!$C$26,0))))</f>
        <v/>
      </c>
      <c r="V2327" s="4">
        <f>IF($P2327="なし",スコアリング基準!$C$27,0)</f>
        <v/>
      </c>
      <c r="W2327" s="4">
        <f>IF($F2327="",0,IF(ISNUMBER($F2327),IF($F2327&lt;=スコアリング基準!$B$28,スコアリング基準!$C$28,スコアリング基準!$C$29),0))</f>
        <v/>
      </c>
      <c r="X2327" s="4">
        <f>IFERROR(VLOOKUP($B2327,スコアリング基準!$A$36:$B$46,2,FALSE),0)</f>
        <v/>
      </c>
      <c r="Y2327" s="4">
        <f>SUM($S2327:$X2327)</f>
        <v/>
      </c>
      <c r="Z2327" s="4">
        <f>IF(COUNT($M2327:$N2327)=0,"データ無",IF($Y2327&gt;=スコアリング基準!$B$30,"S",IF($Y2327&gt;=スコアリング基準!$B$31,"A",IF($Y2327&gt;=スコアリング基準!$B$32,"B","C"))))</f>
        <v/>
      </c>
      <c r="AA2327">
        <f>IFERROR(INDEX(実績DB!$I$3:$I$104,MATCH($B2327&amp;$C2327,実績DB!$J$3:$J$104,0)),"")</f>
        <v/>
      </c>
    </row>
    <row r="2328">
      <c r="A2328" t="n">
        <v>2326</v>
      </c>
      <c r="B2328" t="inlineStr">
        <is>
          <t>東京</t>
        </is>
      </c>
      <c r="C2328" t="inlineStr">
        <is>
          <t>富士豊茂変電所</t>
        </is>
      </c>
      <c r="D2328" t="inlineStr">
        <is>
          <t>山梨県</t>
        </is>
      </c>
      <c r="G2328" s="3" t="n"/>
      <c r="H2328" s="3" t="n"/>
      <c r="I2328" t="inlineStr">
        <is>
          <t>未取得</t>
        </is>
      </c>
      <c r="J2328" t="n">
        <v>9</v>
      </c>
      <c r="K2328" t="n">
        <v>9</v>
      </c>
      <c r="L2328" t="n">
        <v>-7</v>
      </c>
      <c r="M2328" t="n">
        <v>2</v>
      </c>
      <c r="N2328" t="n">
        <v>2</v>
      </c>
      <c r="O2328" t="inlineStr">
        <is>
          <t>不可 #3</t>
        </is>
      </c>
      <c r="P2328" t="inlineStr">
        <is>
          <t>なし</t>
        </is>
      </c>
      <c r="R2328" s="4">
        <f>IF(COUNT($M2328:$N2328)=0,"",IF(AND(IF($N2328&lt;&gt;"",$N2328,$M2328)&lt;=0,$O2328&lt;&gt;"可"),"警告",""))</f>
        <v/>
      </c>
      <c r="S2328" s="4">
        <f>IF(COUNT($M2328:$N2328)=0,0,IF(IF($N2328&lt;&gt;"",$N2328,$M2328)&gt;=スコアリング基準!$B$20,スコアリング基準!$C$20,IF(IF($N2328&lt;&gt;"",$N2328,$M2328)&gt;=スコアリング基準!$B$21,スコアリング基準!$C$21,IF(IF($N2328&lt;&gt;"",$N2328,$M2328)&gt;0,スコアリング基準!$C$22,0))))</f>
        <v/>
      </c>
      <c r="T2328" s="4">
        <f>IF($O2328="可",スコアリング基準!$C$23,0)</f>
        <v/>
      </c>
      <c r="U2328" s="4">
        <f>IF(OR(COUNT($K2328:$L2328)&lt;2,$K2328=0),0,IF(ABS($L2328)/$K2328&lt;=スコアリング基準!$B$24,スコアリング基準!$C$24,IF(ABS($L2328)/$K2328&lt;=スコアリング基準!$B$25,スコアリング基準!$C$25,IF(ABS($L2328)/$K2328&lt;=スコアリング基準!$B$26,スコアリング基準!$C$26,0))))</f>
        <v/>
      </c>
      <c r="V2328" s="4">
        <f>IF($P2328="なし",スコアリング基準!$C$27,0)</f>
        <v/>
      </c>
      <c r="W2328" s="4">
        <f>IF($F2328="",0,IF(ISNUMBER($F2328),IF($F2328&lt;=スコアリング基準!$B$28,スコアリング基準!$C$28,スコアリング基準!$C$29),0))</f>
        <v/>
      </c>
      <c r="X2328" s="4">
        <f>IFERROR(VLOOKUP($B2328,スコアリング基準!$A$36:$B$46,2,FALSE),0)</f>
        <v/>
      </c>
      <c r="Y2328" s="4">
        <f>SUM($S2328:$X2328)</f>
        <v/>
      </c>
      <c r="Z2328" s="4">
        <f>IF(COUNT($M2328:$N2328)=0,"データ無",IF($Y2328&gt;=スコアリング基準!$B$30,"S",IF($Y2328&gt;=スコアリング基準!$B$31,"A",IF($Y2328&gt;=スコアリング基準!$B$32,"B","C"))))</f>
        <v/>
      </c>
      <c r="AA2328">
        <f>IFERROR(INDEX(実績DB!$I$3:$I$104,MATCH($B2328&amp;$C2328,実績DB!$J$3:$J$104,0)),"")</f>
        <v/>
      </c>
    </row>
    <row r="2329">
      <c r="A2329" t="n">
        <v>2327</v>
      </c>
      <c r="B2329" t="inlineStr">
        <is>
          <t>東京</t>
        </is>
      </c>
      <c r="C2329" t="inlineStr">
        <is>
          <t>富沢変電所</t>
        </is>
      </c>
      <c r="D2329" t="inlineStr">
        <is>
          <t>山梨県</t>
        </is>
      </c>
      <c r="G2329" s="3" t="n">
        <v>35.244678</v>
      </c>
      <c r="H2329" s="3" t="n">
        <v>138.479865</v>
      </c>
      <c r="I2329" t="inlineStr">
        <is>
          <t>Google Places(名称一致)</t>
        </is>
      </c>
      <c r="J2329" t="n">
        <v>38</v>
      </c>
      <c r="K2329" t="n">
        <v>39</v>
      </c>
      <c r="L2329" t="n">
        <v>-20</v>
      </c>
      <c r="M2329" t="n">
        <v>19</v>
      </c>
      <c r="N2329" t="n">
        <v>19</v>
      </c>
      <c r="O2329" t="inlineStr">
        <is>
          <t>不可 #3</t>
        </is>
      </c>
      <c r="P2329" t="inlineStr">
        <is>
          <t>なし</t>
        </is>
      </c>
      <c r="R2329" s="4">
        <f>IF(COUNT($M2329:$N2329)=0,"",IF(AND(IF($N2329&lt;&gt;"",$N2329,$M2329)&lt;=0,$O2329&lt;&gt;"可"),"警告",""))</f>
        <v/>
      </c>
      <c r="S2329" s="4">
        <f>IF(COUNT($M2329:$N2329)=0,0,IF(IF($N2329&lt;&gt;"",$N2329,$M2329)&gt;=スコアリング基準!$B$20,スコアリング基準!$C$20,IF(IF($N2329&lt;&gt;"",$N2329,$M2329)&gt;=スコアリング基準!$B$21,スコアリング基準!$C$21,IF(IF($N2329&lt;&gt;"",$N2329,$M2329)&gt;0,スコアリング基準!$C$22,0))))</f>
        <v/>
      </c>
      <c r="T2329" s="4">
        <f>IF($O2329="可",スコアリング基準!$C$23,0)</f>
        <v/>
      </c>
      <c r="U2329" s="4">
        <f>IF(OR(COUNT($K2329:$L2329)&lt;2,$K2329=0),0,IF(ABS($L2329)/$K2329&lt;=スコアリング基準!$B$24,スコアリング基準!$C$24,IF(ABS($L2329)/$K2329&lt;=スコアリング基準!$B$25,スコアリング基準!$C$25,IF(ABS($L2329)/$K2329&lt;=スコアリング基準!$B$26,スコアリング基準!$C$26,0))))</f>
        <v/>
      </c>
      <c r="V2329" s="4">
        <f>IF($P2329="なし",スコアリング基準!$C$27,0)</f>
        <v/>
      </c>
      <c r="W2329" s="4">
        <f>IF($F2329="",0,IF(ISNUMBER($F2329),IF($F2329&lt;=スコアリング基準!$B$28,スコアリング基準!$C$28,スコアリング基準!$C$29),0))</f>
        <v/>
      </c>
      <c r="X2329" s="4">
        <f>IFERROR(VLOOKUP($B2329,スコアリング基準!$A$36:$B$46,2,FALSE),0)</f>
        <v/>
      </c>
      <c r="Y2329" s="4">
        <f>SUM($S2329:$X2329)</f>
        <v/>
      </c>
      <c r="Z2329" s="4">
        <f>IF(COUNT($M2329:$N2329)=0,"データ無",IF($Y2329&gt;=スコアリング基準!$B$30,"S",IF($Y2329&gt;=スコアリング基準!$B$31,"A",IF($Y2329&gt;=スコアリング基準!$B$32,"B","C"))))</f>
        <v/>
      </c>
      <c r="AA2329">
        <f>IFERROR(INDEX(実績DB!$I$3:$I$104,MATCH($B2329&amp;$C2329,実績DB!$J$3:$J$104,0)),"")</f>
        <v/>
      </c>
    </row>
    <row r="2330">
      <c r="A2330" t="n">
        <v>2328</v>
      </c>
      <c r="B2330" t="inlineStr">
        <is>
          <t>東京</t>
        </is>
      </c>
      <c r="C2330" t="inlineStr">
        <is>
          <t>寺島変電所</t>
        </is>
      </c>
      <c r="D2330" t="inlineStr">
        <is>
          <t>東京都</t>
        </is>
      </c>
      <c r="G2330" s="3" t="n">
        <v>35.727611</v>
      </c>
      <c r="H2330" s="3" t="n">
        <v>139.818598</v>
      </c>
      <c r="I2330" t="inlineStr">
        <is>
          <t>Google Places(名称一致)</t>
        </is>
      </c>
      <c r="J2330" t="n">
        <v>38</v>
      </c>
      <c r="K2330" t="n">
        <v>39</v>
      </c>
      <c r="L2330" t="n">
        <v>-20</v>
      </c>
      <c r="M2330" t="n">
        <v>19</v>
      </c>
      <c r="N2330" t="n">
        <v>0</v>
      </c>
      <c r="O2330" t="inlineStr">
        <is>
          <t>不可 #3</t>
        </is>
      </c>
      <c r="P2330" t="inlineStr">
        <is>
          <t>有り</t>
        </is>
      </c>
      <c r="R2330" s="4">
        <f>IF(COUNT($M2330:$N2330)=0,"",IF(AND(IF($N2330&lt;&gt;"",$N2330,$M2330)&lt;=0,$O2330&lt;&gt;"可"),"警告",""))</f>
        <v/>
      </c>
      <c r="S2330" s="4">
        <f>IF(COUNT($M2330:$N2330)=0,0,IF(IF($N2330&lt;&gt;"",$N2330,$M2330)&gt;=スコアリング基準!$B$20,スコアリング基準!$C$20,IF(IF($N2330&lt;&gt;"",$N2330,$M2330)&gt;=スコアリング基準!$B$21,スコアリング基準!$C$21,IF(IF($N2330&lt;&gt;"",$N2330,$M2330)&gt;0,スコアリング基準!$C$22,0))))</f>
        <v/>
      </c>
      <c r="T2330" s="4">
        <f>IF($O2330="可",スコアリング基準!$C$23,0)</f>
        <v/>
      </c>
      <c r="U2330" s="4">
        <f>IF(OR(COUNT($K2330:$L2330)&lt;2,$K2330=0),0,IF(ABS($L2330)/$K2330&lt;=スコアリング基準!$B$24,スコアリング基準!$C$24,IF(ABS($L2330)/$K2330&lt;=スコアリング基準!$B$25,スコアリング基準!$C$25,IF(ABS($L2330)/$K2330&lt;=スコアリング基準!$B$26,スコアリング基準!$C$26,0))))</f>
        <v/>
      </c>
      <c r="V2330" s="4">
        <f>IF($P2330="なし",スコアリング基準!$C$27,0)</f>
        <v/>
      </c>
      <c r="W2330" s="4">
        <f>IF($F2330="",0,IF(ISNUMBER($F2330),IF($F2330&lt;=スコアリング基準!$B$28,スコアリング基準!$C$28,スコアリング基準!$C$29),0))</f>
        <v/>
      </c>
      <c r="X2330" s="4">
        <f>IFERROR(VLOOKUP($B2330,スコアリング基準!$A$36:$B$46,2,FALSE),0)</f>
        <v/>
      </c>
      <c r="Y2330" s="4">
        <f>SUM($S2330:$X2330)</f>
        <v/>
      </c>
      <c r="Z2330" s="4">
        <f>IF(COUNT($M2330:$N2330)=0,"データ無",IF($Y2330&gt;=スコアリング基準!$B$30,"S",IF($Y2330&gt;=スコアリング基準!$B$31,"A",IF($Y2330&gt;=スコアリング基準!$B$32,"B","C"))))</f>
        <v/>
      </c>
      <c r="AA2330">
        <f>IFERROR(INDEX(実績DB!$I$3:$I$104,MATCH($B2330&amp;$C2330,実績DB!$J$3:$J$104,0)),"")</f>
        <v/>
      </c>
    </row>
    <row r="2331">
      <c r="A2331" t="n">
        <v>2329</v>
      </c>
      <c r="B2331" t="inlineStr">
        <is>
          <t>東京</t>
        </is>
      </c>
      <c r="C2331" t="inlineStr">
        <is>
          <t>小名木川変電所</t>
        </is>
      </c>
      <c r="D2331" t="inlineStr">
        <is>
          <t>東京都</t>
        </is>
      </c>
      <c r="G2331" s="3" t="n">
        <v>35.68944</v>
      </c>
      <c r="H2331" s="3" t="n">
        <v>139.834791</v>
      </c>
      <c r="I2331" t="inlineStr">
        <is>
          <t>Google Places(名称一致)</t>
        </is>
      </c>
      <c r="J2331" t="n">
        <v>38</v>
      </c>
      <c r="K2331" t="n">
        <v>39</v>
      </c>
      <c r="L2331" t="n">
        <v>-20</v>
      </c>
      <c r="M2331" t="n">
        <v>19</v>
      </c>
      <c r="N2331" t="n">
        <v>0</v>
      </c>
      <c r="O2331" t="inlineStr">
        <is>
          <t>不可 #3</t>
        </is>
      </c>
      <c r="P2331" t="inlineStr">
        <is>
          <t>有り</t>
        </is>
      </c>
      <c r="R2331" s="4">
        <f>IF(COUNT($M2331:$N2331)=0,"",IF(AND(IF($N2331&lt;&gt;"",$N2331,$M2331)&lt;=0,$O2331&lt;&gt;"可"),"警告",""))</f>
        <v/>
      </c>
      <c r="S2331" s="4">
        <f>IF(COUNT($M2331:$N2331)=0,0,IF(IF($N2331&lt;&gt;"",$N2331,$M2331)&gt;=スコアリング基準!$B$20,スコアリング基準!$C$20,IF(IF($N2331&lt;&gt;"",$N2331,$M2331)&gt;=スコアリング基準!$B$21,スコアリング基準!$C$21,IF(IF($N2331&lt;&gt;"",$N2331,$M2331)&gt;0,スコアリング基準!$C$22,0))))</f>
        <v/>
      </c>
      <c r="T2331" s="4">
        <f>IF($O2331="可",スコアリング基準!$C$23,0)</f>
        <v/>
      </c>
      <c r="U2331" s="4">
        <f>IF(OR(COUNT($K2331:$L2331)&lt;2,$K2331=0),0,IF(ABS($L2331)/$K2331&lt;=スコアリング基準!$B$24,スコアリング基準!$C$24,IF(ABS($L2331)/$K2331&lt;=スコアリング基準!$B$25,スコアリング基準!$C$25,IF(ABS($L2331)/$K2331&lt;=スコアリング基準!$B$26,スコアリング基準!$C$26,0))))</f>
        <v/>
      </c>
      <c r="V2331" s="4">
        <f>IF($P2331="なし",スコアリング基準!$C$27,0)</f>
        <v/>
      </c>
      <c r="W2331" s="4">
        <f>IF($F2331="",0,IF(ISNUMBER($F2331),IF($F2331&lt;=スコアリング基準!$B$28,スコアリング基準!$C$28,スコアリング基準!$C$29),0))</f>
        <v/>
      </c>
      <c r="X2331" s="4">
        <f>IFERROR(VLOOKUP($B2331,スコアリング基準!$A$36:$B$46,2,FALSE),0)</f>
        <v/>
      </c>
      <c r="Y2331" s="4">
        <f>SUM($S2331:$X2331)</f>
        <v/>
      </c>
      <c r="Z2331" s="4">
        <f>IF(COUNT($M2331:$N2331)=0,"データ無",IF($Y2331&gt;=スコアリング基準!$B$30,"S",IF($Y2331&gt;=スコアリング基準!$B$31,"A",IF($Y2331&gt;=スコアリング基準!$B$32,"B","C"))))</f>
        <v/>
      </c>
      <c r="AA2331">
        <f>IFERROR(INDEX(実績DB!$I$3:$I$104,MATCH($B2331&amp;$C2331,実績DB!$J$3:$J$104,0)),"")</f>
        <v/>
      </c>
    </row>
    <row r="2332">
      <c r="A2332" t="n">
        <v>2330</v>
      </c>
      <c r="B2332" t="inlineStr">
        <is>
          <t>東京</t>
        </is>
      </c>
      <c r="C2332" t="inlineStr">
        <is>
          <t>小堤変電所</t>
        </is>
      </c>
      <c r="D2332" t="inlineStr">
        <is>
          <t>埼玉県</t>
        </is>
      </c>
      <c r="G2332" s="3" t="n">
        <v>35.945389</v>
      </c>
      <c r="H2332" s="3" t="n">
        <v>139.442255</v>
      </c>
      <c r="I2332" t="inlineStr">
        <is>
          <t>Google Places(名称一致)</t>
        </is>
      </c>
      <c r="J2332" t="n">
        <v>57</v>
      </c>
      <c r="K2332" t="n">
        <v>59</v>
      </c>
      <c r="L2332" t="n">
        <v>-46</v>
      </c>
      <c r="M2332" t="n">
        <v>13</v>
      </c>
      <c r="N2332" t="n">
        <v>13</v>
      </c>
      <c r="O2332" t="inlineStr">
        <is>
          <t>不可 #3</t>
        </is>
      </c>
      <c r="P2332" t="inlineStr">
        <is>
          <t>なし</t>
        </is>
      </c>
      <c r="R2332" s="4">
        <f>IF(COUNT($M2332:$N2332)=0,"",IF(AND(IF($N2332&lt;&gt;"",$N2332,$M2332)&lt;=0,$O2332&lt;&gt;"可"),"警告",""))</f>
        <v/>
      </c>
      <c r="S2332" s="4">
        <f>IF(COUNT($M2332:$N2332)=0,0,IF(IF($N2332&lt;&gt;"",$N2332,$M2332)&gt;=スコアリング基準!$B$20,スコアリング基準!$C$20,IF(IF($N2332&lt;&gt;"",$N2332,$M2332)&gt;=スコアリング基準!$B$21,スコアリング基準!$C$21,IF(IF($N2332&lt;&gt;"",$N2332,$M2332)&gt;0,スコアリング基準!$C$22,0))))</f>
        <v/>
      </c>
      <c r="T2332" s="4">
        <f>IF($O2332="可",スコアリング基準!$C$23,0)</f>
        <v/>
      </c>
      <c r="U2332" s="4">
        <f>IF(OR(COUNT($K2332:$L2332)&lt;2,$K2332=0),0,IF(ABS($L2332)/$K2332&lt;=スコアリング基準!$B$24,スコアリング基準!$C$24,IF(ABS($L2332)/$K2332&lt;=スコアリング基準!$B$25,スコアリング基準!$C$25,IF(ABS($L2332)/$K2332&lt;=スコアリング基準!$B$26,スコアリング基準!$C$26,0))))</f>
        <v/>
      </c>
      <c r="V2332" s="4">
        <f>IF($P2332="なし",スコアリング基準!$C$27,0)</f>
        <v/>
      </c>
      <c r="W2332" s="4">
        <f>IF($F2332="",0,IF(ISNUMBER($F2332),IF($F2332&lt;=スコアリング基準!$B$28,スコアリング基準!$C$28,スコアリング基準!$C$29),0))</f>
        <v/>
      </c>
      <c r="X2332" s="4">
        <f>IFERROR(VLOOKUP($B2332,スコアリング基準!$A$36:$B$46,2,FALSE),0)</f>
        <v/>
      </c>
      <c r="Y2332" s="4">
        <f>SUM($S2332:$X2332)</f>
        <v/>
      </c>
      <c r="Z2332" s="4">
        <f>IF(COUNT($M2332:$N2332)=0,"データ無",IF($Y2332&gt;=スコアリング基準!$B$30,"S",IF($Y2332&gt;=スコアリング基準!$B$31,"A",IF($Y2332&gt;=スコアリング基準!$B$32,"B","C"))))</f>
        <v/>
      </c>
      <c r="AA2332">
        <f>IFERROR(INDEX(実績DB!$I$3:$I$104,MATCH($B2332&amp;$C2332,実績DB!$J$3:$J$104,0)),"")</f>
        <v/>
      </c>
    </row>
    <row r="2333">
      <c r="A2333" t="n">
        <v>2331</v>
      </c>
      <c r="B2333" t="inlineStr">
        <is>
          <t>東京</t>
        </is>
      </c>
      <c r="C2333" t="inlineStr">
        <is>
          <t>小岩変電所</t>
        </is>
      </c>
      <c r="D2333" t="inlineStr">
        <is>
          <t>東京都</t>
        </is>
      </c>
      <c r="G2333" s="3" t="n">
        <v>35.713626</v>
      </c>
      <c r="H2333" s="3" t="n">
        <v>139.872424</v>
      </c>
      <c r="I2333" t="inlineStr">
        <is>
          <t>Google Places(名称一致)</t>
        </is>
      </c>
      <c r="J2333" t="n">
        <v>57</v>
      </c>
      <c r="K2333" t="n">
        <v>59</v>
      </c>
      <c r="L2333" t="n">
        <v>-40</v>
      </c>
      <c r="M2333" t="n">
        <v>19</v>
      </c>
      <c r="N2333" t="n">
        <v>0</v>
      </c>
      <c r="O2333" t="inlineStr">
        <is>
          <t>不可 #3</t>
        </is>
      </c>
      <c r="P2333" t="inlineStr">
        <is>
          <t>有り</t>
        </is>
      </c>
      <c r="R2333" s="4">
        <f>IF(COUNT($M2333:$N2333)=0,"",IF(AND(IF($N2333&lt;&gt;"",$N2333,$M2333)&lt;=0,$O2333&lt;&gt;"可"),"警告",""))</f>
        <v/>
      </c>
      <c r="S2333" s="4">
        <f>IF(COUNT($M2333:$N2333)=0,0,IF(IF($N2333&lt;&gt;"",$N2333,$M2333)&gt;=スコアリング基準!$B$20,スコアリング基準!$C$20,IF(IF($N2333&lt;&gt;"",$N2333,$M2333)&gt;=スコアリング基準!$B$21,スコアリング基準!$C$21,IF(IF($N2333&lt;&gt;"",$N2333,$M2333)&gt;0,スコアリング基準!$C$22,0))))</f>
        <v/>
      </c>
      <c r="T2333" s="4">
        <f>IF($O2333="可",スコアリング基準!$C$23,0)</f>
        <v/>
      </c>
      <c r="U2333" s="4">
        <f>IF(OR(COUNT($K2333:$L2333)&lt;2,$K2333=0),0,IF(ABS($L2333)/$K2333&lt;=スコアリング基準!$B$24,スコアリング基準!$C$24,IF(ABS($L2333)/$K2333&lt;=スコアリング基準!$B$25,スコアリング基準!$C$25,IF(ABS($L2333)/$K2333&lt;=スコアリング基準!$B$26,スコアリング基準!$C$26,0))))</f>
        <v/>
      </c>
      <c r="V2333" s="4">
        <f>IF($P2333="なし",スコアリング基準!$C$27,0)</f>
        <v/>
      </c>
      <c r="W2333" s="4">
        <f>IF($F2333="",0,IF(ISNUMBER($F2333),IF($F2333&lt;=スコアリング基準!$B$28,スコアリング基準!$C$28,スコアリング基準!$C$29),0))</f>
        <v/>
      </c>
      <c r="X2333" s="4">
        <f>IFERROR(VLOOKUP($B2333,スコアリング基準!$A$36:$B$46,2,FALSE),0)</f>
        <v/>
      </c>
      <c r="Y2333" s="4">
        <f>SUM($S2333:$X2333)</f>
        <v/>
      </c>
      <c r="Z2333" s="4">
        <f>IF(COUNT($M2333:$N2333)=0,"データ無",IF($Y2333&gt;=スコアリング基準!$B$30,"S",IF($Y2333&gt;=スコアリング基準!$B$31,"A",IF($Y2333&gt;=スコアリング基準!$B$32,"B","C"))))</f>
        <v/>
      </c>
      <c r="AA2333">
        <f>IFERROR(INDEX(実績DB!$I$3:$I$104,MATCH($B2333&amp;$C2333,実績DB!$J$3:$J$104,0)),"")</f>
        <v/>
      </c>
    </row>
    <row r="2334">
      <c r="A2334" t="n">
        <v>2332</v>
      </c>
      <c r="B2334" t="inlineStr">
        <is>
          <t>東京</t>
        </is>
      </c>
      <c r="C2334" t="inlineStr">
        <is>
          <t>小島変電所</t>
        </is>
      </c>
      <c r="D2334" t="inlineStr">
        <is>
          <t>東京都</t>
        </is>
      </c>
      <c r="G2334" s="3" t="n">
        <v>35.706709</v>
      </c>
      <c r="H2334" s="3" t="n">
        <v>139.782103</v>
      </c>
      <c r="I2334" t="inlineStr">
        <is>
          <t>Google Places(名称一致)</t>
        </is>
      </c>
      <c r="J2334" t="n">
        <v>57</v>
      </c>
      <c r="K2334" t="n">
        <v>59</v>
      </c>
      <c r="L2334" t="n">
        <v>-40</v>
      </c>
      <c r="M2334" t="n">
        <v>19</v>
      </c>
      <c r="N2334" t="n">
        <v>0</v>
      </c>
      <c r="O2334" t="inlineStr">
        <is>
          <t>不可 #3</t>
        </is>
      </c>
      <c r="P2334" t="inlineStr">
        <is>
          <t>有り</t>
        </is>
      </c>
      <c r="R2334" s="4">
        <f>IF(COUNT($M2334:$N2334)=0,"",IF(AND(IF($N2334&lt;&gt;"",$N2334,$M2334)&lt;=0,$O2334&lt;&gt;"可"),"警告",""))</f>
        <v/>
      </c>
      <c r="S2334" s="4">
        <f>IF(COUNT($M2334:$N2334)=0,0,IF(IF($N2334&lt;&gt;"",$N2334,$M2334)&gt;=スコアリング基準!$B$20,スコアリング基準!$C$20,IF(IF($N2334&lt;&gt;"",$N2334,$M2334)&gt;=スコアリング基準!$B$21,スコアリング基準!$C$21,IF(IF($N2334&lt;&gt;"",$N2334,$M2334)&gt;0,スコアリング基準!$C$22,0))))</f>
        <v/>
      </c>
      <c r="T2334" s="4">
        <f>IF($O2334="可",スコアリング基準!$C$23,0)</f>
        <v/>
      </c>
      <c r="U2334" s="4">
        <f>IF(OR(COUNT($K2334:$L2334)&lt;2,$K2334=0),0,IF(ABS($L2334)/$K2334&lt;=スコアリング基準!$B$24,スコアリング基準!$C$24,IF(ABS($L2334)/$K2334&lt;=スコアリング基準!$B$25,スコアリング基準!$C$25,IF(ABS($L2334)/$K2334&lt;=スコアリング基準!$B$26,スコアリング基準!$C$26,0))))</f>
        <v/>
      </c>
      <c r="V2334" s="4">
        <f>IF($P2334="なし",スコアリング基準!$C$27,0)</f>
        <v/>
      </c>
      <c r="W2334" s="4">
        <f>IF($F2334="",0,IF(ISNUMBER($F2334),IF($F2334&lt;=スコアリング基準!$B$28,スコアリング基準!$C$28,スコアリング基準!$C$29),0))</f>
        <v/>
      </c>
      <c r="X2334" s="4">
        <f>IFERROR(VLOOKUP($B2334,スコアリング基準!$A$36:$B$46,2,FALSE),0)</f>
        <v/>
      </c>
      <c r="Y2334" s="4">
        <f>SUM($S2334:$X2334)</f>
        <v/>
      </c>
      <c r="Z2334" s="4">
        <f>IF(COUNT($M2334:$N2334)=0,"データ無",IF($Y2334&gt;=スコアリング基準!$B$30,"S",IF($Y2334&gt;=スコアリング基準!$B$31,"A",IF($Y2334&gt;=スコアリング基準!$B$32,"B","C"))))</f>
        <v/>
      </c>
      <c r="AA2334">
        <f>IFERROR(INDEX(実績DB!$I$3:$I$104,MATCH($B2334&amp;$C2334,実績DB!$J$3:$J$104,0)),"")</f>
        <v/>
      </c>
    </row>
    <row r="2335">
      <c r="A2335" t="n">
        <v>2333</v>
      </c>
      <c r="B2335" t="inlineStr">
        <is>
          <t>東京</t>
        </is>
      </c>
      <c r="C2335" t="inlineStr">
        <is>
          <t>小手指変電所</t>
        </is>
      </c>
      <c r="D2335" t="inlineStr">
        <is>
          <t>埼玉県</t>
        </is>
      </c>
      <c r="G2335" s="3" t="n">
        <v>35.796019</v>
      </c>
      <c r="H2335" s="3" t="n">
        <v>139.429952</v>
      </c>
      <c r="I2335" t="inlineStr">
        <is>
          <t>Google Places(名称一致)</t>
        </is>
      </c>
      <c r="J2335" t="n">
        <v>57</v>
      </c>
      <c r="K2335" t="n">
        <v>59</v>
      </c>
      <c r="L2335" t="n">
        <v>-40</v>
      </c>
      <c r="M2335" t="n">
        <v>19</v>
      </c>
      <c r="N2335" t="n">
        <v>19</v>
      </c>
      <c r="O2335" t="inlineStr">
        <is>
          <t>不可 #3</t>
        </is>
      </c>
      <c r="P2335" t="inlineStr">
        <is>
          <t>なし</t>
        </is>
      </c>
      <c r="R2335" s="4">
        <f>IF(COUNT($M2335:$N2335)=0,"",IF(AND(IF($N2335&lt;&gt;"",$N2335,$M2335)&lt;=0,$O2335&lt;&gt;"可"),"警告",""))</f>
        <v/>
      </c>
      <c r="S2335" s="4">
        <f>IF(COUNT($M2335:$N2335)=0,0,IF(IF($N2335&lt;&gt;"",$N2335,$M2335)&gt;=スコアリング基準!$B$20,スコアリング基準!$C$20,IF(IF($N2335&lt;&gt;"",$N2335,$M2335)&gt;=スコアリング基準!$B$21,スコアリング基準!$C$21,IF(IF($N2335&lt;&gt;"",$N2335,$M2335)&gt;0,スコアリング基準!$C$22,0))))</f>
        <v/>
      </c>
      <c r="T2335" s="4">
        <f>IF($O2335="可",スコアリング基準!$C$23,0)</f>
        <v/>
      </c>
      <c r="U2335" s="4">
        <f>IF(OR(COUNT($K2335:$L2335)&lt;2,$K2335=0),0,IF(ABS($L2335)/$K2335&lt;=スコアリング基準!$B$24,スコアリング基準!$C$24,IF(ABS($L2335)/$K2335&lt;=スコアリング基準!$B$25,スコアリング基準!$C$25,IF(ABS($L2335)/$K2335&lt;=スコアリング基準!$B$26,スコアリング基準!$C$26,0))))</f>
        <v/>
      </c>
      <c r="V2335" s="4">
        <f>IF($P2335="なし",スコアリング基準!$C$27,0)</f>
        <v/>
      </c>
      <c r="W2335" s="4">
        <f>IF($F2335="",0,IF(ISNUMBER($F2335),IF($F2335&lt;=スコアリング基準!$B$28,スコアリング基準!$C$28,スコアリング基準!$C$29),0))</f>
        <v/>
      </c>
      <c r="X2335" s="4">
        <f>IFERROR(VLOOKUP($B2335,スコアリング基準!$A$36:$B$46,2,FALSE),0)</f>
        <v/>
      </c>
      <c r="Y2335" s="4">
        <f>SUM($S2335:$X2335)</f>
        <v/>
      </c>
      <c r="Z2335" s="4">
        <f>IF(COUNT($M2335:$N2335)=0,"データ無",IF($Y2335&gt;=スコアリング基準!$B$30,"S",IF($Y2335&gt;=スコアリング基準!$B$31,"A",IF($Y2335&gt;=スコアリング基準!$B$32,"B","C"))))</f>
        <v/>
      </c>
      <c r="AA2335">
        <f>IFERROR(INDEX(実績DB!$I$3:$I$104,MATCH($B2335&amp;$C2335,実績DB!$J$3:$J$104,0)),"")</f>
        <v/>
      </c>
    </row>
    <row r="2336">
      <c r="A2336" t="n">
        <v>2334</v>
      </c>
      <c r="B2336" t="inlineStr">
        <is>
          <t>東京</t>
        </is>
      </c>
      <c r="C2336" t="inlineStr">
        <is>
          <t>小武川第四変電所</t>
        </is>
      </c>
      <c r="D2336" t="inlineStr">
        <is>
          <t>山梨県</t>
        </is>
      </c>
      <c r="G2336" s="3" t="n"/>
      <c r="H2336" s="3" t="n"/>
      <c r="I2336" t="inlineStr">
        <is>
          <t>未取得</t>
        </is>
      </c>
      <c r="J2336" t="n">
        <v>4</v>
      </c>
      <c r="K2336" t="n">
        <v>4</v>
      </c>
      <c r="L2336" t="n">
        <v>0</v>
      </c>
      <c r="M2336" t="n">
        <v>4</v>
      </c>
      <c r="N2336" t="n">
        <v>0</v>
      </c>
      <c r="O2336" t="inlineStr">
        <is>
          <t>不可 #3</t>
        </is>
      </c>
      <c r="P2336" t="inlineStr">
        <is>
          <t>有り</t>
        </is>
      </c>
      <c r="R2336" s="4">
        <f>IF(COUNT($M2336:$N2336)=0,"",IF(AND(IF($N2336&lt;&gt;"",$N2336,$M2336)&lt;=0,$O2336&lt;&gt;"可"),"警告",""))</f>
        <v/>
      </c>
      <c r="S2336" s="4">
        <f>IF(COUNT($M2336:$N2336)=0,0,IF(IF($N2336&lt;&gt;"",$N2336,$M2336)&gt;=スコアリング基準!$B$20,スコアリング基準!$C$20,IF(IF($N2336&lt;&gt;"",$N2336,$M2336)&gt;=スコアリング基準!$B$21,スコアリング基準!$C$21,IF(IF($N2336&lt;&gt;"",$N2336,$M2336)&gt;0,スコアリング基準!$C$22,0))))</f>
        <v/>
      </c>
      <c r="T2336" s="4">
        <f>IF($O2336="可",スコアリング基準!$C$23,0)</f>
        <v/>
      </c>
      <c r="U2336" s="4">
        <f>IF(OR(COUNT($K2336:$L2336)&lt;2,$K2336=0),0,IF(ABS($L2336)/$K2336&lt;=スコアリング基準!$B$24,スコアリング基準!$C$24,IF(ABS($L2336)/$K2336&lt;=スコアリング基準!$B$25,スコアリング基準!$C$25,IF(ABS($L2336)/$K2336&lt;=スコアリング基準!$B$26,スコアリング基準!$C$26,0))))</f>
        <v/>
      </c>
      <c r="V2336" s="4">
        <f>IF($P2336="なし",スコアリング基準!$C$27,0)</f>
        <v/>
      </c>
      <c r="W2336" s="4">
        <f>IF($F2336="",0,IF(ISNUMBER($F2336),IF($F2336&lt;=スコアリング基準!$B$28,スコアリング基準!$C$28,スコアリング基準!$C$29),0))</f>
        <v/>
      </c>
      <c r="X2336" s="4">
        <f>IFERROR(VLOOKUP($B2336,スコアリング基準!$A$36:$B$46,2,FALSE),0)</f>
        <v/>
      </c>
      <c r="Y2336" s="4">
        <f>SUM($S2336:$X2336)</f>
        <v/>
      </c>
      <c r="Z2336" s="4">
        <f>IF(COUNT($M2336:$N2336)=0,"データ無",IF($Y2336&gt;=スコアリング基準!$B$30,"S",IF($Y2336&gt;=スコアリング基準!$B$31,"A",IF($Y2336&gt;=スコアリング基準!$B$32,"B","C"))))</f>
        <v/>
      </c>
      <c r="AA2336">
        <f>IFERROR(INDEX(実績DB!$I$3:$I$104,MATCH($B2336&amp;$C2336,実績DB!$J$3:$J$104,0)),"")</f>
        <v/>
      </c>
    </row>
    <row r="2337">
      <c r="A2337" t="n">
        <v>2335</v>
      </c>
      <c r="B2337" t="inlineStr">
        <is>
          <t>東京</t>
        </is>
      </c>
      <c r="C2337" t="inlineStr">
        <is>
          <t>小淵沢変電所</t>
        </is>
      </c>
      <c r="D2337" t="inlineStr">
        <is>
          <t>山梨県</t>
        </is>
      </c>
      <c r="G2337" s="3" t="n">
        <v>35.854102</v>
      </c>
      <c r="H2337" s="3" t="n">
        <v>138.336899</v>
      </c>
      <c r="I2337" t="inlineStr">
        <is>
          <t>Google Places(名称一致)</t>
        </is>
      </c>
      <c r="J2337" t="n">
        <v>28</v>
      </c>
      <c r="K2337" t="n">
        <v>29</v>
      </c>
      <c r="L2337" t="n">
        <v>-29</v>
      </c>
      <c r="M2337" t="n">
        <v>0</v>
      </c>
      <c r="N2337" t="n">
        <v>0</v>
      </c>
      <c r="O2337" t="inlineStr">
        <is>
          <t>不可 #3</t>
        </is>
      </c>
      <c r="P2337" t="inlineStr">
        <is>
          <t>有り</t>
        </is>
      </c>
      <c r="R2337" s="4">
        <f>IF(COUNT($M2337:$N2337)=0,"",IF(AND(IF($N2337&lt;&gt;"",$N2337,$M2337)&lt;=0,$O2337&lt;&gt;"可"),"警告",""))</f>
        <v/>
      </c>
      <c r="S2337" s="4">
        <f>IF(COUNT($M2337:$N2337)=0,0,IF(IF($N2337&lt;&gt;"",$N2337,$M2337)&gt;=スコアリング基準!$B$20,スコアリング基準!$C$20,IF(IF($N2337&lt;&gt;"",$N2337,$M2337)&gt;=スコアリング基準!$B$21,スコアリング基準!$C$21,IF(IF($N2337&lt;&gt;"",$N2337,$M2337)&gt;0,スコアリング基準!$C$22,0))))</f>
        <v/>
      </c>
      <c r="T2337" s="4">
        <f>IF($O2337="可",スコアリング基準!$C$23,0)</f>
        <v/>
      </c>
      <c r="U2337" s="4">
        <f>IF(OR(COUNT($K2337:$L2337)&lt;2,$K2337=0),0,IF(ABS($L2337)/$K2337&lt;=スコアリング基準!$B$24,スコアリング基準!$C$24,IF(ABS($L2337)/$K2337&lt;=スコアリング基準!$B$25,スコアリング基準!$C$25,IF(ABS($L2337)/$K2337&lt;=スコアリング基準!$B$26,スコアリング基準!$C$26,0))))</f>
        <v/>
      </c>
      <c r="V2337" s="4">
        <f>IF($P2337="なし",スコアリング基準!$C$27,0)</f>
        <v/>
      </c>
      <c r="W2337" s="4">
        <f>IF($F2337="",0,IF(ISNUMBER($F2337),IF($F2337&lt;=スコアリング基準!$B$28,スコアリング基準!$C$28,スコアリング基準!$C$29),0))</f>
        <v/>
      </c>
      <c r="X2337" s="4">
        <f>IFERROR(VLOOKUP($B2337,スコアリング基準!$A$36:$B$46,2,FALSE),0)</f>
        <v/>
      </c>
      <c r="Y2337" s="4">
        <f>SUM($S2337:$X2337)</f>
        <v/>
      </c>
      <c r="Z2337" s="4">
        <f>IF(COUNT($M2337:$N2337)=0,"データ無",IF($Y2337&gt;=スコアリング基準!$B$30,"S",IF($Y2337&gt;=スコアリング基準!$B$31,"A",IF($Y2337&gt;=スコアリング基準!$B$32,"B","C"))))</f>
        <v/>
      </c>
      <c r="AA2337">
        <f>IFERROR(INDEX(実績DB!$I$3:$I$104,MATCH($B2337&amp;$C2337,実績DB!$J$3:$J$104,0)),"")</f>
        <v/>
      </c>
    </row>
    <row r="2338">
      <c r="A2338" t="n">
        <v>2336</v>
      </c>
      <c r="B2338" t="inlineStr">
        <is>
          <t>東京</t>
        </is>
      </c>
      <c r="C2338" t="inlineStr">
        <is>
          <t>小港変電所</t>
        </is>
      </c>
      <c r="D2338" t="inlineStr">
        <is>
          <t>神奈川県</t>
        </is>
      </c>
      <c r="G2338" s="3" t="n">
        <v>35.41642</v>
      </c>
      <c r="H2338" s="3" t="n">
        <v>139.670125</v>
      </c>
      <c r="I2338" t="inlineStr">
        <is>
          <t>Google Places(名称一致)</t>
        </is>
      </c>
      <c r="J2338" t="n">
        <v>42</v>
      </c>
      <c r="K2338" t="n">
        <v>44</v>
      </c>
      <c r="L2338" t="n">
        <v>-35</v>
      </c>
      <c r="M2338" t="n">
        <v>9</v>
      </c>
      <c r="N2338" t="n">
        <v>0</v>
      </c>
      <c r="O2338" t="inlineStr">
        <is>
          <t>不可 #3</t>
        </is>
      </c>
      <c r="P2338" t="inlineStr">
        <is>
          <t>有り</t>
        </is>
      </c>
      <c r="R2338" s="4">
        <f>IF(COUNT($M2338:$N2338)=0,"",IF(AND(IF($N2338&lt;&gt;"",$N2338,$M2338)&lt;=0,$O2338&lt;&gt;"可"),"警告",""))</f>
        <v/>
      </c>
      <c r="S2338" s="4">
        <f>IF(COUNT($M2338:$N2338)=0,0,IF(IF($N2338&lt;&gt;"",$N2338,$M2338)&gt;=スコアリング基準!$B$20,スコアリング基準!$C$20,IF(IF($N2338&lt;&gt;"",$N2338,$M2338)&gt;=スコアリング基準!$B$21,スコアリング基準!$C$21,IF(IF($N2338&lt;&gt;"",$N2338,$M2338)&gt;0,スコアリング基準!$C$22,0))))</f>
        <v/>
      </c>
      <c r="T2338" s="4">
        <f>IF($O2338="可",スコアリング基準!$C$23,0)</f>
        <v/>
      </c>
      <c r="U2338" s="4">
        <f>IF(OR(COUNT($K2338:$L2338)&lt;2,$K2338=0),0,IF(ABS($L2338)/$K2338&lt;=スコアリング基準!$B$24,スコアリング基準!$C$24,IF(ABS($L2338)/$K2338&lt;=スコアリング基準!$B$25,スコアリング基準!$C$25,IF(ABS($L2338)/$K2338&lt;=スコアリング基準!$B$26,スコアリング基準!$C$26,0))))</f>
        <v/>
      </c>
      <c r="V2338" s="4">
        <f>IF($P2338="なし",スコアリング基準!$C$27,0)</f>
        <v/>
      </c>
      <c r="W2338" s="4">
        <f>IF($F2338="",0,IF(ISNUMBER($F2338),IF($F2338&lt;=スコアリング基準!$B$28,スコアリング基準!$C$28,スコアリング基準!$C$29),0))</f>
        <v/>
      </c>
      <c r="X2338" s="4">
        <f>IFERROR(VLOOKUP($B2338,スコアリング基準!$A$36:$B$46,2,FALSE),0)</f>
        <v/>
      </c>
      <c r="Y2338" s="4">
        <f>SUM($S2338:$X2338)</f>
        <v/>
      </c>
      <c r="Z2338" s="4">
        <f>IF(COUNT($M2338:$N2338)=0,"データ無",IF($Y2338&gt;=スコアリング基準!$B$30,"S",IF($Y2338&gt;=スコアリング基準!$B$31,"A",IF($Y2338&gt;=スコアリング基準!$B$32,"B","C"))))</f>
        <v/>
      </c>
      <c r="AA2338">
        <f>IFERROR(INDEX(実績DB!$I$3:$I$104,MATCH($B2338&amp;$C2338,実績DB!$J$3:$J$104,0)),"")</f>
        <v/>
      </c>
    </row>
    <row r="2339">
      <c r="A2339" t="n">
        <v>2337</v>
      </c>
      <c r="B2339" t="inlineStr">
        <is>
          <t>東京</t>
        </is>
      </c>
      <c r="C2339" t="inlineStr">
        <is>
          <t>小豆沢変電所</t>
        </is>
      </c>
      <c r="D2339" t="inlineStr">
        <is>
          <t>東京都</t>
        </is>
      </c>
      <c r="G2339" s="3" t="n">
        <v>35.774183</v>
      </c>
      <c r="H2339" s="3" t="n">
        <v>139.698702</v>
      </c>
      <c r="I2339" t="inlineStr">
        <is>
          <t>OSM実測(名称一致)</t>
        </is>
      </c>
      <c r="J2339" t="n">
        <v>57</v>
      </c>
      <c r="K2339" t="n">
        <v>59</v>
      </c>
      <c r="L2339" t="n">
        <v>-40</v>
      </c>
      <c r="M2339" t="n">
        <v>19</v>
      </c>
      <c r="N2339" t="n">
        <v>0</v>
      </c>
      <c r="O2339" t="inlineStr">
        <is>
          <t>不可 #3</t>
        </is>
      </c>
      <c r="P2339" t="inlineStr">
        <is>
          <t>有り</t>
        </is>
      </c>
      <c r="R2339" s="4">
        <f>IF(COUNT($M2339:$N2339)=0,"",IF(AND(IF($N2339&lt;&gt;"",$N2339,$M2339)&lt;=0,$O2339&lt;&gt;"可"),"警告",""))</f>
        <v/>
      </c>
      <c r="S2339" s="4">
        <f>IF(COUNT($M2339:$N2339)=0,0,IF(IF($N2339&lt;&gt;"",$N2339,$M2339)&gt;=スコアリング基準!$B$20,スコアリング基準!$C$20,IF(IF($N2339&lt;&gt;"",$N2339,$M2339)&gt;=スコアリング基準!$B$21,スコアリング基準!$C$21,IF(IF($N2339&lt;&gt;"",$N2339,$M2339)&gt;0,スコアリング基準!$C$22,0))))</f>
        <v/>
      </c>
      <c r="T2339" s="4">
        <f>IF($O2339="可",スコアリング基準!$C$23,0)</f>
        <v/>
      </c>
      <c r="U2339" s="4">
        <f>IF(OR(COUNT($K2339:$L2339)&lt;2,$K2339=0),0,IF(ABS($L2339)/$K2339&lt;=スコアリング基準!$B$24,スコアリング基準!$C$24,IF(ABS($L2339)/$K2339&lt;=スコアリング基準!$B$25,スコアリング基準!$C$25,IF(ABS($L2339)/$K2339&lt;=スコアリング基準!$B$26,スコアリング基準!$C$26,0))))</f>
        <v/>
      </c>
      <c r="V2339" s="4">
        <f>IF($P2339="なし",スコアリング基準!$C$27,0)</f>
        <v/>
      </c>
      <c r="W2339" s="4">
        <f>IF($F2339="",0,IF(ISNUMBER($F2339),IF($F2339&lt;=スコアリング基準!$B$28,スコアリング基準!$C$28,スコアリング基準!$C$29),0))</f>
        <v/>
      </c>
      <c r="X2339" s="4">
        <f>IFERROR(VLOOKUP($B2339,スコアリング基準!$A$36:$B$46,2,FALSE),0)</f>
        <v/>
      </c>
      <c r="Y2339" s="4">
        <f>SUM($S2339:$X2339)</f>
        <v/>
      </c>
      <c r="Z2339" s="4">
        <f>IF(COUNT($M2339:$N2339)=0,"データ無",IF($Y2339&gt;=スコアリング基準!$B$30,"S",IF($Y2339&gt;=スコアリング基準!$B$31,"A",IF($Y2339&gt;=スコアリング基準!$B$32,"B","C"))))</f>
        <v/>
      </c>
      <c r="AA2339">
        <f>IFERROR(INDEX(実績DB!$I$3:$I$104,MATCH($B2339&amp;$C2339,実績DB!$J$3:$J$104,0)),"")</f>
        <v/>
      </c>
    </row>
    <row r="2340">
      <c r="A2340" t="n">
        <v>2338</v>
      </c>
      <c r="B2340" t="inlineStr">
        <is>
          <t>東京</t>
        </is>
      </c>
      <c r="C2340" t="inlineStr">
        <is>
          <t>尾山台変電所</t>
        </is>
      </c>
      <c r="D2340" t="inlineStr">
        <is>
          <t>東京都</t>
        </is>
      </c>
      <c r="G2340" s="3" t="n">
        <v>35.604228</v>
      </c>
      <c r="H2340" s="3" t="n">
        <v>139.649408</v>
      </c>
      <c r="I2340" t="inlineStr">
        <is>
          <t>Google Places(名称一致)</t>
        </is>
      </c>
      <c r="J2340" t="n">
        <v>52</v>
      </c>
      <c r="K2340" t="n">
        <v>54</v>
      </c>
      <c r="L2340" t="n">
        <v>-40</v>
      </c>
      <c r="M2340" t="n">
        <v>14</v>
      </c>
      <c r="N2340" t="n">
        <v>0</v>
      </c>
      <c r="O2340" t="inlineStr">
        <is>
          <t>不可 #3</t>
        </is>
      </c>
      <c r="P2340" t="inlineStr">
        <is>
          <t>有り</t>
        </is>
      </c>
      <c r="R2340" s="4">
        <f>IF(COUNT($M2340:$N2340)=0,"",IF(AND(IF($N2340&lt;&gt;"",$N2340,$M2340)&lt;=0,$O2340&lt;&gt;"可"),"警告",""))</f>
        <v/>
      </c>
      <c r="S2340" s="4">
        <f>IF(COUNT($M2340:$N2340)=0,0,IF(IF($N2340&lt;&gt;"",$N2340,$M2340)&gt;=スコアリング基準!$B$20,スコアリング基準!$C$20,IF(IF($N2340&lt;&gt;"",$N2340,$M2340)&gt;=スコアリング基準!$B$21,スコアリング基準!$C$21,IF(IF($N2340&lt;&gt;"",$N2340,$M2340)&gt;0,スコアリング基準!$C$22,0))))</f>
        <v/>
      </c>
      <c r="T2340" s="4">
        <f>IF($O2340="可",スコアリング基準!$C$23,0)</f>
        <v/>
      </c>
      <c r="U2340" s="4">
        <f>IF(OR(COUNT($K2340:$L2340)&lt;2,$K2340=0),0,IF(ABS($L2340)/$K2340&lt;=スコアリング基準!$B$24,スコアリング基準!$C$24,IF(ABS($L2340)/$K2340&lt;=スコアリング基準!$B$25,スコアリング基準!$C$25,IF(ABS($L2340)/$K2340&lt;=スコアリング基準!$B$26,スコアリング基準!$C$26,0))))</f>
        <v/>
      </c>
      <c r="V2340" s="4">
        <f>IF($P2340="なし",スコアリング基準!$C$27,0)</f>
        <v/>
      </c>
      <c r="W2340" s="4">
        <f>IF($F2340="",0,IF(ISNUMBER($F2340),IF($F2340&lt;=スコアリング基準!$B$28,スコアリング基準!$C$28,スコアリング基準!$C$29),0))</f>
        <v/>
      </c>
      <c r="X2340" s="4">
        <f>IFERROR(VLOOKUP($B2340,スコアリング基準!$A$36:$B$46,2,FALSE),0)</f>
        <v/>
      </c>
      <c r="Y2340" s="4">
        <f>SUM($S2340:$X2340)</f>
        <v/>
      </c>
      <c r="Z2340" s="4">
        <f>IF(COUNT($M2340:$N2340)=0,"データ無",IF($Y2340&gt;=スコアリング基準!$B$30,"S",IF($Y2340&gt;=スコアリング基準!$B$31,"A",IF($Y2340&gt;=スコアリング基準!$B$32,"B","C"))))</f>
        <v/>
      </c>
      <c r="AA2340">
        <f>IFERROR(INDEX(実績DB!$I$3:$I$104,MATCH($B2340&amp;$C2340,実績DB!$J$3:$J$104,0)),"")</f>
        <v/>
      </c>
    </row>
    <row r="2341">
      <c r="A2341" t="n">
        <v>2339</v>
      </c>
      <c r="B2341" t="inlineStr">
        <is>
          <t>東京</t>
        </is>
      </c>
      <c r="C2341" t="inlineStr">
        <is>
          <t>山下町変電所</t>
        </is>
      </c>
      <c r="D2341" t="inlineStr">
        <is>
          <t>神奈川県</t>
        </is>
      </c>
      <c r="G2341" s="3" t="n"/>
      <c r="H2341" s="3" t="n"/>
      <c r="I2341" t="inlineStr">
        <is>
          <t>未取得</t>
        </is>
      </c>
      <c r="J2341" t="n">
        <v>38</v>
      </c>
      <c r="K2341" t="n">
        <v>39</v>
      </c>
      <c r="L2341" t="n">
        <v>-20</v>
      </c>
      <c r="M2341" t="n">
        <v>19</v>
      </c>
      <c r="N2341" t="n">
        <v>0</v>
      </c>
      <c r="O2341" t="inlineStr">
        <is>
          <t>不可 #3</t>
        </is>
      </c>
      <c r="P2341" t="inlineStr">
        <is>
          <t>有り</t>
        </is>
      </c>
      <c r="R2341" s="4">
        <f>IF(COUNT($M2341:$N2341)=0,"",IF(AND(IF($N2341&lt;&gt;"",$N2341,$M2341)&lt;=0,$O2341&lt;&gt;"可"),"警告",""))</f>
        <v/>
      </c>
      <c r="S2341" s="4">
        <f>IF(COUNT($M2341:$N2341)=0,0,IF(IF($N2341&lt;&gt;"",$N2341,$M2341)&gt;=スコアリング基準!$B$20,スコアリング基準!$C$20,IF(IF($N2341&lt;&gt;"",$N2341,$M2341)&gt;=スコアリング基準!$B$21,スコアリング基準!$C$21,IF(IF($N2341&lt;&gt;"",$N2341,$M2341)&gt;0,スコアリング基準!$C$22,0))))</f>
        <v/>
      </c>
      <c r="T2341" s="4">
        <f>IF($O2341="可",スコアリング基準!$C$23,0)</f>
        <v/>
      </c>
      <c r="U2341" s="4">
        <f>IF(OR(COUNT($K2341:$L2341)&lt;2,$K2341=0),0,IF(ABS($L2341)/$K2341&lt;=スコアリング基準!$B$24,スコアリング基準!$C$24,IF(ABS($L2341)/$K2341&lt;=スコアリング基準!$B$25,スコアリング基準!$C$25,IF(ABS($L2341)/$K2341&lt;=スコアリング基準!$B$26,スコアリング基準!$C$26,0))))</f>
        <v/>
      </c>
      <c r="V2341" s="4">
        <f>IF($P2341="なし",スコアリング基準!$C$27,0)</f>
        <v/>
      </c>
      <c r="W2341" s="4">
        <f>IF($F2341="",0,IF(ISNUMBER($F2341),IF($F2341&lt;=スコアリング基準!$B$28,スコアリング基準!$C$28,スコアリング基準!$C$29),0))</f>
        <v/>
      </c>
      <c r="X2341" s="4">
        <f>IFERROR(VLOOKUP($B2341,スコアリング基準!$A$36:$B$46,2,FALSE),0)</f>
        <v/>
      </c>
      <c r="Y2341" s="4">
        <f>SUM($S2341:$X2341)</f>
        <v/>
      </c>
      <c r="Z2341" s="4">
        <f>IF(COUNT($M2341:$N2341)=0,"データ無",IF($Y2341&gt;=スコアリング基準!$B$30,"S",IF($Y2341&gt;=スコアリング基準!$B$31,"A",IF($Y2341&gt;=スコアリング基準!$B$32,"B","C"))))</f>
        <v/>
      </c>
      <c r="AA2341">
        <f>IFERROR(INDEX(実績DB!$I$3:$I$104,MATCH($B2341&amp;$C2341,実績DB!$J$3:$J$104,0)),"")</f>
        <v/>
      </c>
    </row>
    <row r="2342">
      <c r="A2342" t="n">
        <v>2340</v>
      </c>
      <c r="B2342" t="inlineStr">
        <is>
          <t>東京</t>
        </is>
      </c>
      <c r="C2342" t="inlineStr">
        <is>
          <t>山中変電所</t>
        </is>
      </c>
      <c r="D2342" t="inlineStr">
        <is>
          <t>山梨県</t>
        </is>
      </c>
      <c r="G2342" s="3" t="n">
        <v>35.429413</v>
      </c>
      <c r="H2342" s="3" t="n">
        <v>138.85152</v>
      </c>
      <c r="I2342" t="inlineStr">
        <is>
          <t>Google Places(名称一致)</t>
        </is>
      </c>
      <c r="J2342" t="n">
        <v>28</v>
      </c>
      <c r="K2342" t="n">
        <v>29</v>
      </c>
      <c r="L2342" t="n">
        <v>-20</v>
      </c>
      <c r="M2342" t="n">
        <v>9</v>
      </c>
      <c r="N2342" t="n">
        <v>9</v>
      </c>
      <c r="O2342" t="inlineStr">
        <is>
          <t>不可 #3</t>
        </is>
      </c>
      <c r="P2342" t="inlineStr">
        <is>
          <t>なし</t>
        </is>
      </c>
      <c r="R2342" s="4">
        <f>IF(COUNT($M2342:$N2342)=0,"",IF(AND(IF($N2342&lt;&gt;"",$N2342,$M2342)&lt;=0,$O2342&lt;&gt;"可"),"警告",""))</f>
        <v/>
      </c>
      <c r="S2342" s="4">
        <f>IF(COUNT($M2342:$N2342)=0,0,IF(IF($N2342&lt;&gt;"",$N2342,$M2342)&gt;=スコアリング基準!$B$20,スコアリング基準!$C$20,IF(IF($N2342&lt;&gt;"",$N2342,$M2342)&gt;=スコアリング基準!$B$21,スコアリング基準!$C$21,IF(IF($N2342&lt;&gt;"",$N2342,$M2342)&gt;0,スコアリング基準!$C$22,0))))</f>
        <v/>
      </c>
      <c r="T2342" s="4">
        <f>IF($O2342="可",スコアリング基準!$C$23,0)</f>
        <v/>
      </c>
      <c r="U2342" s="4">
        <f>IF(OR(COUNT($K2342:$L2342)&lt;2,$K2342=0),0,IF(ABS($L2342)/$K2342&lt;=スコアリング基準!$B$24,スコアリング基準!$C$24,IF(ABS($L2342)/$K2342&lt;=スコアリング基準!$B$25,スコアリング基準!$C$25,IF(ABS($L2342)/$K2342&lt;=スコアリング基準!$B$26,スコアリング基準!$C$26,0))))</f>
        <v/>
      </c>
      <c r="V2342" s="4">
        <f>IF($P2342="なし",スコアリング基準!$C$27,0)</f>
        <v/>
      </c>
      <c r="W2342" s="4">
        <f>IF($F2342="",0,IF(ISNUMBER($F2342),IF($F2342&lt;=スコアリング基準!$B$28,スコアリング基準!$C$28,スコアリング基準!$C$29),0))</f>
        <v/>
      </c>
      <c r="X2342" s="4">
        <f>IFERROR(VLOOKUP($B2342,スコアリング基準!$A$36:$B$46,2,FALSE),0)</f>
        <v/>
      </c>
      <c r="Y2342" s="4">
        <f>SUM($S2342:$X2342)</f>
        <v/>
      </c>
      <c r="Z2342" s="4">
        <f>IF(COUNT($M2342:$N2342)=0,"データ無",IF($Y2342&gt;=スコアリング基準!$B$30,"S",IF($Y2342&gt;=スコアリング基準!$B$31,"A",IF($Y2342&gt;=スコアリング基準!$B$32,"B","C"))))</f>
        <v/>
      </c>
      <c r="AA2342">
        <f>IFERROR(INDEX(実績DB!$I$3:$I$104,MATCH($B2342&amp;$C2342,実績DB!$J$3:$J$104,0)),"")</f>
        <v/>
      </c>
    </row>
    <row r="2343">
      <c r="A2343" t="n">
        <v>2341</v>
      </c>
      <c r="B2343" t="inlineStr">
        <is>
          <t>東京</t>
        </is>
      </c>
      <c r="C2343" t="inlineStr">
        <is>
          <t>山宮変電所</t>
        </is>
      </c>
      <c r="D2343" t="inlineStr">
        <is>
          <t>静岡県</t>
        </is>
      </c>
      <c r="G2343" s="3" t="n">
        <v>35.264003</v>
      </c>
      <c r="H2343" s="3" t="n">
        <v>138.6429</v>
      </c>
      <c r="I2343" t="inlineStr">
        <is>
          <t>Google Places(名称一致)</t>
        </is>
      </c>
      <c r="J2343" t="n">
        <v>38</v>
      </c>
      <c r="K2343" t="n">
        <v>39</v>
      </c>
      <c r="L2343" t="n">
        <v>-24</v>
      </c>
      <c r="M2343" t="n">
        <v>15</v>
      </c>
      <c r="N2343" t="n">
        <v>15</v>
      </c>
      <c r="O2343" t="inlineStr">
        <is>
          <t>不可 #3</t>
        </is>
      </c>
      <c r="P2343" t="inlineStr">
        <is>
          <t>なし</t>
        </is>
      </c>
      <c r="R2343" s="4">
        <f>IF(COUNT($M2343:$N2343)=0,"",IF(AND(IF($N2343&lt;&gt;"",$N2343,$M2343)&lt;=0,$O2343&lt;&gt;"可"),"警告",""))</f>
        <v/>
      </c>
      <c r="S2343" s="4">
        <f>IF(COUNT($M2343:$N2343)=0,0,IF(IF($N2343&lt;&gt;"",$N2343,$M2343)&gt;=スコアリング基準!$B$20,スコアリング基準!$C$20,IF(IF($N2343&lt;&gt;"",$N2343,$M2343)&gt;=スコアリング基準!$B$21,スコアリング基準!$C$21,IF(IF($N2343&lt;&gt;"",$N2343,$M2343)&gt;0,スコアリング基準!$C$22,0))))</f>
        <v/>
      </c>
      <c r="T2343" s="4">
        <f>IF($O2343="可",スコアリング基準!$C$23,0)</f>
        <v/>
      </c>
      <c r="U2343" s="4">
        <f>IF(OR(COUNT($K2343:$L2343)&lt;2,$K2343=0),0,IF(ABS($L2343)/$K2343&lt;=スコアリング基準!$B$24,スコアリング基準!$C$24,IF(ABS($L2343)/$K2343&lt;=スコアリング基準!$B$25,スコアリング基準!$C$25,IF(ABS($L2343)/$K2343&lt;=スコアリング基準!$B$26,スコアリング基準!$C$26,0))))</f>
        <v/>
      </c>
      <c r="V2343" s="4">
        <f>IF($P2343="なし",スコアリング基準!$C$27,0)</f>
        <v/>
      </c>
      <c r="W2343" s="4">
        <f>IF($F2343="",0,IF(ISNUMBER($F2343),IF($F2343&lt;=スコアリング基準!$B$28,スコアリング基準!$C$28,スコアリング基準!$C$29),0))</f>
        <v/>
      </c>
      <c r="X2343" s="4">
        <f>IFERROR(VLOOKUP($B2343,スコアリング基準!$A$36:$B$46,2,FALSE),0)</f>
        <v/>
      </c>
      <c r="Y2343" s="4">
        <f>SUM($S2343:$X2343)</f>
        <v/>
      </c>
      <c r="Z2343" s="4">
        <f>IF(COUNT($M2343:$N2343)=0,"データ無",IF($Y2343&gt;=スコアリング基準!$B$30,"S",IF($Y2343&gt;=スコアリング基準!$B$31,"A",IF($Y2343&gt;=スコアリング基準!$B$32,"B","C"))))</f>
        <v/>
      </c>
      <c r="AA2343">
        <f>IFERROR(INDEX(実績DB!$I$3:$I$104,MATCH($B2343&amp;$C2343,実績DB!$J$3:$J$104,0)),"")</f>
        <v/>
      </c>
    </row>
    <row r="2344">
      <c r="A2344" t="n">
        <v>2342</v>
      </c>
      <c r="B2344" t="inlineStr">
        <is>
          <t>東京</t>
        </is>
      </c>
      <c r="C2344" t="inlineStr">
        <is>
          <t>山手変電所</t>
        </is>
      </c>
      <c r="D2344" t="inlineStr">
        <is>
          <t>神奈川県</t>
        </is>
      </c>
      <c r="G2344" s="3" t="n">
        <v>35.427689</v>
      </c>
      <c r="H2344" s="3" t="n">
        <v>139.638782</v>
      </c>
      <c r="I2344" t="inlineStr">
        <is>
          <t>Google Places(名称一致)</t>
        </is>
      </c>
      <c r="J2344" t="n">
        <v>38</v>
      </c>
      <c r="K2344" t="n">
        <v>39</v>
      </c>
      <c r="L2344" t="n">
        <v>-20</v>
      </c>
      <c r="M2344" t="n">
        <v>19</v>
      </c>
      <c r="N2344" t="n">
        <v>0</v>
      </c>
      <c r="O2344" t="inlineStr">
        <is>
          <t>不可 #3</t>
        </is>
      </c>
      <c r="P2344" t="inlineStr">
        <is>
          <t>有り</t>
        </is>
      </c>
      <c r="R2344" s="4">
        <f>IF(COUNT($M2344:$N2344)=0,"",IF(AND(IF($N2344&lt;&gt;"",$N2344,$M2344)&lt;=0,$O2344&lt;&gt;"可"),"警告",""))</f>
        <v/>
      </c>
      <c r="S2344" s="4">
        <f>IF(COUNT($M2344:$N2344)=0,0,IF(IF($N2344&lt;&gt;"",$N2344,$M2344)&gt;=スコアリング基準!$B$20,スコアリング基準!$C$20,IF(IF($N2344&lt;&gt;"",$N2344,$M2344)&gt;=スコアリング基準!$B$21,スコアリング基準!$C$21,IF(IF($N2344&lt;&gt;"",$N2344,$M2344)&gt;0,スコアリング基準!$C$22,0))))</f>
        <v/>
      </c>
      <c r="T2344" s="4">
        <f>IF($O2344="可",スコアリング基準!$C$23,0)</f>
        <v/>
      </c>
      <c r="U2344" s="4">
        <f>IF(OR(COUNT($K2344:$L2344)&lt;2,$K2344=0),0,IF(ABS($L2344)/$K2344&lt;=スコアリング基準!$B$24,スコアリング基準!$C$24,IF(ABS($L2344)/$K2344&lt;=スコアリング基準!$B$25,スコアリング基準!$C$25,IF(ABS($L2344)/$K2344&lt;=スコアリング基準!$B$26,スコアリング基準!$C$26,0))))</f>
        <v/>
      </c>
      <c r="V2344" s="4">
        <f>IF($P2344="なし",スコアリング基準!$C$27,0)</f>
        <v/>
      </c>
      <c r="W2344" s="4">
        <f>IF($F2344="",0,IF(ISNUMBER($F2344),IF($F2344&lt;=スコアリング基準!$B$28,スコアリング基準!$C$28,スコアリング基準!$C$29),0))</f>
        <v/>
      </c>
      <c r="X2344" s="4">
        <f>IFERROR(VLOOKUP($B2344,スコアリング基準!$A$36:$B$46,2,FALSE),0)</f>
        <v/>
      </c>
      <c r="Y2344" s="4">
        <f>SUM($S2344:$X2344)</f>
        <v/>
      </c>
      <c r="Z2344" s="4">
        <f>IF(COUNT($M2344:$N2344)=0,"データ無",IF($Y2344&gt;=スコアリング基準!$B$30,"S",IF($Y2344&gt;=スコアリング基準!$B$31,"A",IF($Y2344&gt;=スコアリング基準!$B$32,"B","C"))))</f>
        <v/>
      </c>
      <c r="AA2344">
        <f>IFERROR(INDEX(実績DB!$I$3:$I$104,MATCH($B2344&amp;$C2344,実績DB!$J$3:$J$104,0)),"")</f>
        <v/>
      </c>
    </row>
    <row r="2345">
      <c r="A2345" t="n">
        <v>2343</v>
      </c>
      <c r="B2345" t="inlineStr">
        <is>
          <t>東京</t>
        </is>
      </c>
      <c r="C2345" t="inlineStr">
        <is>
          <t>山梨局配変電所</t>
        </is>
      </c>
      <c r="D2345" t="inlineStr">
        <is>
          <t>山梨県</t>
        </is>
      </c>
      <c r="G2345" s="3" t="n"/>
      <c r="H2345" s="3" t="n"/>
      <c r="I2345" t="inlineStr">
        <is>
          <t>未取得</t>
        </is>
      </c>
      <c r="J2345" t="n">
        <v>33</v>
      </c>
      <c r="K2345" t="n">
        <v>34</v>
      </c>
      <c r="L2345" t="n">
        <v>-32</v>
      </c>
      <c r="M2345" t="n">
        <v>2</v>
      </c>
      <c r="N2345" t="n">
        <v>0</v>
      </c>
      <c r="O2345" t="inlineStr">
        <is>
          <t>不可 #3</t>
        </is>
      </c>
      <c r="P2345" t="inlineStr">
        <is>
          <t>有り</t>
        </is>
      </c>
      <c r="R2345" s="4">
        <f>IF(COUNT($M2345:$N2345)=0,"",IF(AND(IF($N2345&lt;&gt;"",$N2345,$M2345)&lt;=0,$O2345&lt;&gt;"可"),"警告",""))</f>
        <v/>
      </c>
      <c r="S2345" s="4">
        <f>IF(COUNT($M2345:$N2345)=0,0,IF(IF($N2345&lt;&gt;"",$N2345,$M2345)&gt;=スコアリング基準!$B$20,スコアリング基準!$C$20,IF(IF($N2345&lt;&gt;"",$N2345,$M2345)&gt;=スコアリング基準!$B$21,スコアリング基準!$C$21,IF(IF($N2345&lt;&gt;"",$N2345,$M2345)&gt;0,スコアリング基準!$C$22,0))))</f>
        <v/>
      </c>
      <c r="T2345" s="4">
        <f>IF($O2345="可",スコアリング基準!$C$23,0)</f>
        <v/>
      </c>
      <c r="U2345" s="4">
        <f>IF(OR(COUNT($K2345:$L2345)&lt;2,$K2345=0),0,IF(ABS($L2345)/$K2345&lt;=スコアリング基準!$B$24,スコアリング基準!$C$24,IF(ABS($L2345)/$K2345&lt;=スコアリング基準!$B$25,スコアリング基準!$C$25,IF(ABS($L2345)/$K2345&lt;=スコアリング基準!$B$26,スコアリング基準!$C$26,0))))</f>
        <v/>
      </c>
      <c r="V2345" s="4">
        <f>IF($P2345="なし",スコアリング基準!$C$27,0)</f>
        <v/>
      </c>
      <c r="W2345" s="4">
        <f>IF($F2345="",0,IF(ISNUMBER($F2345),IF($F2345&lt;=スコアリング基準!$B$28,スコアリング基準!$C$28,スコアリング基準!$C$29),0))</f>
        <v/>
      </c>
      <c r="X2345" s="4">
        <f>IFERROR(VLOOKUP($B2345,スコアリング基準!$A$36:$B$46,2,FALSE),0)</f>
        <v/>
      </c>
      <c r="Y2345" s="4">
        <f>SUM($S2345:$X2345)</f>
        <v/>
      </c>
      <c r="Z2345" s="4">
        <f>IF(COUNT($M2345:$N2345)=0,"データ無",IF($Y2345&gt;=スコアリング基準!$B$30,"S",IF($Y2345&gt;=スコアリング基準!$B$31,"A",IF($Y2345&gt;=スコアリング基準!$B$32,"B","C"))))</f>
        <v/>
      </c>
      <c r="AA2345">
        <f>IFERROR(INDEX(実績DB!$I$3:$I$104,MATCH($B2345&amp;$C2345,実績DB!$J$3:$J$104,0)),"")</f>
        <v/>
      </c>
    </row>
    <row r="2346">
      <c r="A2346" t="n">
        <v>2344</v>
      </c>
      <c r="B2346" t="inlineStr">
        <is>
          <t>東京</t>
        </is>
      </c>
      <c r="C2346" t="inlineStr">
        <is>
          <t>岡宮変電所</t>
        </is>
      </c>
      <c r="D2346" t="inlineStr">
        <is>
          <t>静岡県</t>
        </is>
      </c>
      <c r="G2346" s="3" t="n">
        <v>35.133654</v>
      </c>
      <c r="H2346" s="3" t="n">
        <v>138.867669</v>
      </c>
      <c r="I2346" t="inlineStr">
        <is>
          <t>Google Places(名称一致)</t>
        </is>
      </c>
      <c r="J2346" t="n">
        <v>38</v>
      </c>
      <c r="K2346" t="n">
        <v>39</v>
      </c>
      <c r="L2346" t="n">
        <v>-20</v>
      </c>
      <c r="M2346" t="n">
        <v>19</v>
      </c>
      <c r="N2346" t="n">
        <v>19</v>
      </c>
      <c r="O2346" t="inlineStr">
        <is>
          <t>不可 #3</t>
        </is>
      </c>
      <c r="P2346" t="inlineStr">
        <is>
          <t>なし</t>
        </is>
      </c>
      <c r="R2346" s="4">
        <f>IF(COUNT($M2346:$N2346)=0,"",IF(AND(IF($N2346&lt;&gt;"",$N2346,$M2346)&lt;=0,$O2346&lt;&gt;"可"),"警告",""))</f>
        <v/>
      </c>
      <c r="S2346" s="4">
        <f>IF(COUNT($M2346:$N2346)=0,0,IF(IF($N2346&lt;&gt;"",$N2346,$M2346)&gt;=スコアリング基準!$B$20,スコアリング基準!$C$20,IF(IF($N2346&lt;&gt;"",$N2346,$M2346)&gt;=スコアリング基準!$B$21,スコアリング基準!$C$21,IF(IF($N2346&lt;&gt;"",$N2346,$M2346)&gt;0,スコアリング基準!$C$22,0))))</f>
        <v/>
      </c>
      <c r="T2346" s="4">
        <f>IF($O2346="可",スコアリング基準!$C$23,0)</f>
        <v/>
      </c>
      <c r="U2346" s="4">
        <f>IF(OR(COUNT($K2346:$L2346)&lt;2,$K2346=0),0,IF(ABS($L2346)/$K2346&lt;=スコアリング基準!$B$24,スコアリング基準!$C$24,IF(ABS($L2346)/$K2346&lt;=スコアリング基準!$B$25,スコアリング基準!$C$25,IF(ABS($L2346)/$K2346&lt;=スコアリング基準!$B$26,スコアリング基準!$C$26,0))))</f>
        <v/>
      </c>
      <c r="V2346" s="4">
        <f>IF($P2346="なし",スコアリング基準!$C$27,0)</f>
        <v/>
      </c>
      <c r="W2346" s="4">
        <f>IF($F2346="",0,IF(ISNUMBER($F2346),IF($F2346&lt;=スコアリング基準!$B$28,スコアリング基準!$C$28,スコアリング基準!$C$29),0))</f>
        <v/>
      </c>
      <c r="X2346" s="4">
        <f>IFERROR(VLOOKUP($B2346,スコアリング基準!$A$36:$B$46,2,FALSE),0)</f>
        <v/>
      </c>
      <c r="Y2346" s="4">
        <f>SUM($S2346:$X2346)</f>
        <v/>
      </c>
      <c r="Z2346" s="4">
        <f>IF(COUNT($M2346:$N2346)=0,"データ無",IF($Y2346&gt;=スコアリング基準!$B$30,"S",IF($Y2346&gt;=スコアリング基準!$B$31,"A",IF($Y2346&gt;=スコアリング基準!$B$32,"B","C"))))</f>
        <v/>
      </c>
      <c r="AA2346">
        <f>IFERROR(INDEX(実績DB!$I$3:$I$104,MATCH($B2346&amp;$C2346,実績DB!$J$3:$J$104,0)),"")</f>
        <v/>
      </c>
    </row>
    <row r="2347">
      <c r="A2347" t="n">
        <v>2345</v>
      </c>
      <c r="B2347" t="inlineStr">
        <is>
          <t>東京</t>
        </is>
      </c>
      <c r="C2347" t="inlineStr">
        <is>
          <t>岡田変電所</t>
        </is>
      </c>
      <c r="D2347" t="inlineStr">
        <is>
          <t>神奈川県</t>
        </is>
      </c>
      <c r="G2347" s="3" t="n">
        <v>35.42875</v>
      </c>
      <c r="H2347" s="3" t="n">
        <v>139.36543</v>
      </c>
      <c r="I2347" t="inlineStr">
        <is>
          <t>OSM実測(名称一致)</t>
        </is>
      </c>
      <c r="J2347" t="n">
        <v>57</v>
      </c>
      <c r="K2347" t="n">
        <v>59</v>
      </c>
      <c r="L2347" t="n">
        <v>-40</v>
      </c>
      <c r="M2347" t="n">
        <v>19</v>
      </c>
      <c r="N2347" t="n">
        <v>19</v>
      </c>
      <c r="O2347" t="inlineStr">
        <is>
          <t>不可 #3</t>
        </is>
      </c>
      <c r="P2347" t="inlineStr">
        <is>
          <t>なし</t>
        </is>
      </c>
      <c r="R2347" s="4">
        <f>IF(COUNT($M2347:$N2347)=0,"",IF(AND(IF($N2347&lt;&gt;"",$N2347,$M2347)&lt;=0,$O2347&lt;&gt;"可"),"警告",""))</f>
        <v/>
      </c>
      <c r="S2347" s="4">
        <f>IF(COUNT($M2347:$N2347)=0,0,IF(IF($N2347&lt;&gt;"",$N2347,$M2347)&gt;=スコアリング基準!$B$20,スコアリング基準!$C$20,IF(IF($N2347&lt;&gt;"",$N2347,$M2347)&gt;=スコアリング基準!$B$21,スコアリング基準!$C$21,IF(IF($N2347&lt;&gt;"",$N2347,$M2347)&gt;0,スコアリング基準!$C$22,0))))</f>
        <v/>
      </c>
      <c r="T2347" s="4">
        <f>IF($O2347="可",スコアリング基準!$C$23,0)</f>
        <v/>
      </c>
      <c r="U2347" s="4">
        <f>IF(OR(COUNT($K2347:$L2347)&lt;2,$K2347=0),0,IF(ABS($L2347)/$K2347&lt;=スコアリング基準!$B$24,スコアリング基準!$C$24,IF(ABS($L2347)/$K2347&lt;=スコアリング基準!$B$25,スコアリング基準!$C$25,IF(ABS($L2347)/$K2347&lt;=スコアリング基準!$B$26,スコアリング基準!$C$26,0))))</f>
        <v/>
      </c>
      <c r="V2347" s="4">
        <f>IF($P2347="なし",スコアリング基準!$C$27,0)</f>
        <v/>
      </c>
      <c r="W2347" s="4">
        <f>IF($F2347="",0,IF(ISNUMBER($F2347),IF($F2347&lt;=スコアリング基準!$B$28,スコアリング基準!$C$28,スコアリング基準!$C$29),0))</f>
        <v/>
      </c>
      <c r="X2347" s="4">
        <f>IFERROR(VLOOKUP($B2347,スコアリング基準!$A$36:$B$46,2,FALSE),0)</f>
        <v/>
      </c>
      <c r="Y2347" s="4">
        <f>SUM($S2347:$X2347)</f>
        <v/>
      </c>
      <c r="Z2347" s="4">
        <f>IF(COUNT($M2347:$N2347)=0,"データ無",IF($Y2347&gt;=スコアリング基準!$B$30,"S",IF($Y2347&gt;=スコアリング基準!$B$31,"A",IF($Y2347&gt;=スコアリング基準!$B$32,"B","C"))))</f>
        <v/>
      </c>
      <c r="AA2347">
        <f>IFERROR(INDEX(実績DB!$I$3:$I$104,MATCH($B2347&amp;$C2347,実績DB!$J$3:$J$104,0)),"")</f>
        <v/>
      </c>
    </row>
    <row r="2348">
      <c r="A2348" t="n">
        <v>2346</v>
      </c>
      <c r="B2348" t="inlineStr">
        <is>
          <t>東京</t>
        </is>
      </c>
      <c r="C2348" t="inlineStr">
        <is>
          <t>岩室変電所</t>
        </is>
      </c>
      <c r="D2348" t="inlineStr">
        <is>
          <t>群馬県</t>
        </is>
      </c>
      <c r="G2348" s="3" t="n"/>
      <c r="H2348" s="3" t="n"/>
      <c r="I2348" t="inlineStr">
        <is>
          <t>未取得</t>
        </is>
      </c>
      <c r="J2348" t="n">
        <v>19</v>
      </c>
      <c r="K2348" t="n">
        <v>19</v>
      </c>
      <c r="L2348" t="n">
        <v>-14</v>
      </c>
      <c r="M2348" t="n">
        <v>5</v>
      </c>
      <c r="N2348" t="n">
        <v>0</v>
      </c>
      <c r="O2348" t="inlineStr">
        <is>
          <t>不可 #3</t>
        </is>
      </c>
      <c r="P2348" t="inlineStr">
        <is>
          <t>有り</t>
        </is>
      </c>
      <c r="R2348" s="4">
        <f>IF(COUNT($M2348:$N2348)=0,"",IF(AND(IF($N2348&lt;&gt;"",$N2348,$M2348)&lt;=0,$O2348&lt;&gt;"可"),"警告",""))</f>
        <v/>
      </c>
      <c r="S2348" s="4">
        <f>IF(COUNT($M2348:$N2348)=0,0,IF(IF($N2348&lt;&gt;"",$N2348,$M2348)&gt;=スコアリング基準!$B$20,スコアリング基準!$C$20,IF(IF($N2348&lt;&gt;"",$N2348,$M2348)&gt;=スコアリング基準!$B$21,スコアリング基準!$C$21,IF(IF($N2348&lt;&gt;"",$N2348,$M2348)&gt;0,スコアリング基準!$C$22,0))))</f>
        <v/>
      </c>
      <c r="T2348" s="4">
        <f>IF($O2348="可",スコアリング基準!$C$23,0)</f>
        <v/>
      </c>
      <c r="U2348" s="4">
        <f>IF(OR(COUNT($K2348:$L2348)&lt;2,$K2348=0),0,IF(ABS($L2348)/$K2348&lt;=スコアリング基準!$B$24,スコアリング基準!$C$24,IF(ABS($L2348)/$K2348&lt;=スコアリング基準!$B$25,スコアリング基準!$C$25,IF(ABS($L2348)/$K2348&lt;=スコアリング基準!$B$26,スコアリング基準!$C$26,0))))</f>
        <v/>
      </c>
      <c r="V2348" s="4">
        <f>IF($P2348="なし",スコアリング基準!$C$27,0)</f>
        <v/>
      </c>
      <c r="W2348" s="4">
        <f>IF($F2348="",0,IF(ISNUMBER($F2348),IF($F2348&lt;=スコアリング基準!$B$28,スコアリング基準!$C$28,スコアリング基準!$C$29),0))</f>
        <v/>
      </c>
      <c r="X2348" s="4">
        <f>IFERROR(VLOOKUP($B2348,スコアリング基準!$A$36:$B$46,2,FALSE),0)</f>
        <v/>
      </c>
      <c r="Y2348" s="4">
        <f>SUM($S2348:$X2348)</f>
        <v/>
      </c>
      <c r="Z2348" s="4">
        <f>IF(COUNT($M2348:$N2348)=0,"データ無",IF($Y2348&gt;=スコアリング基準!$B$30,"S",IF($Y2348&gt;=スコアリング基準!$B$31,"A",IF($Y2348&gt;=スコアリング基準!$B$32,"B","C"))))</f>
        <v/>
      </c>
      <c r="AA2348">
        <f>IFERROR(INDEX(実績DB!$I$3:$I$104,MATCH($B2348&amp;$C2348,実績DB!$J$3:$J$104,0)),"")</f>
        <v/>
      </c>
    </row>
    <row r="2349">
      <c r="A2349" t="n">
        <v>2347</v>
      </c>
      <c r="B2349" t="inlineStr">
        <is>
          <t>東京</t>
        </is>
      </c>
      <c r="C2349" t="inlineStr">
        <is>
          <t>岩富変電所</t>
        </is>
      </c>
      <c r="D2349" t="inlineStr">
        <is>
          <t>千葉県</t>
        </is>
      </c>
      <c r="G2349" s="3" t="n">
        <v>35.669079</v>
      </c>
      <c r="H2349" s="3" t="n">
        <v>140.24294</v>
      </c>
      <c r="I2349" t="inlineStr">
        <is>
          <t>Google Places(名称一致)</t>
        </is>
      </c>
      <c r="J2349" t="n">
        <v>57</v>
      </c>
      <c r="K2349" t="n">
        <v>59</v>
      </c>
      <c r="L2349" t="n">
        <v>-59</v>
      </c>
      <c r="M2349" t="n">
        <v>0</v>
      </c>
      <c r="N2349" t="n">
        <v>0</v>
      </c>
      <c r="O2349" t="inlineStr">
        <is>
          <t>不可 #3</t>
        </is>
      </c>
      <c r="P2349" t="inlineStr">
        <is>
          <t>有り</t>
        </is>
      </c>
      <c r="R2349" s="4">
        <f>IF(COUNT($M2349:$N2349)=0,"",IF(AND(IF($N2349&lt;&gt;"",$N2349,$M2349)&lt;=0,$O2349&lt;&gt;"可"),"警告",""))</f>
        <v/>
      </c>
      <c r="S2349" s="4">
        <f>IF(COUNT($M2349:$N2349)=0,0,IF(IF($N2349&lt;&gt;"",$N2349,$M2349)&gt;=スコアリング基準!$B$20,スコアリング基準!$C$20,IF(IF($N2349&lt;&gt;"",$N2349,$M2349)&gt;=スコアリング基準!$B$21,スコアリング基準!$C$21,IF(IF($N2349&lt;&gt;"",$N2349,$M2349)&gt;0,スコアリング基準!$C$22,0))))</f>
        <v/>
      </c>
      <c r="T2349" s="4">
        <f>IF($O2349="可",スコアリング基準!$C$23,0)</f>
        <v/>
      </c>
      <c r="U2349" s="4">
        <f>IF(OR(COUNT($K2349:$L2349)&lt;2,$K2349=0),0,IF(ABS($L2349)/$K2349&lt;=スコアリング基準!$B$24,スコアリング基準!$C$24,IF(ABS($L2349)/$K2349&lt;=スコアリング基準!$B$25,スコアリング基準!$C$25,IF(ABS($L2349)/$K2349&lt;=スコアリング基準!$B$26,スコアリング基準!$C$26,0))))</f>
        <v/>
      </c>
      <c r="V2349" s="4">
        <f>IF($P2349="なし",スコアリング基準!$C$27,0)</f>
        <v/>
      </c>
      <c r="W2349" s="4">
        <f>IF($F2349="",0,IF(ISNUMBER($F2349),IF($F2349&lt;=スコアリング基準!$B$28,スコアリング基準!$C$28,スコアリング基準!$C$29),0))</f>
        <v/>
      </c>
      <c r="X2349" s="4">
        <f>IFERROR(VLOOKUP($B2349,スコアリング基準!$A$36:$B$46,2,FALSE),0)</f>
        <v/>
      </c>
      <c r="Y2349" s="4">
        <f>SUM($S2349:$X2349)</f>
        <v/>
      </c>
      <c r="Z2349" s="4">
        <f>IF(COUNT($M2349:$N2349)=0,"データ無",IF($Y2349&gt;=スコアリング基準!$B$30,"S",IF($Y2349&gt;=スコアリング基準!$B$31,"A",IF($Y2349&gt;=スコアリング基準!$B$32,"B","C"))))</f>
        <v/>
      </c>
      <c r="AA2349">
        <f>IFERROR(INDEX(実績DB!$I$3:$I$104,MATCH($B2349&amp;$C2349,実績DB!$J$3:$J$104,0)),"")</f>
        <v/>
      </c>
    </row>
    <row r="2350">
      <c r="A2350" t="n">
        <v>2348</v>
      </c>
      <c r="B2350" t="inlineStr">
        <is>
          <t>東京</t>
        </is>
      </c>
      <c r="C2350" t="inlineStr">
        <is>
          <t>岩本町変電所</t>
        </is>
      </c>
      <c r="D2350" t="inlineStr">
        <is>
          <t>東京都</t>
        </is>
      </c>
      <c r="G2350" s="3" t="n">
        <v>35.693124</v>
      </c>
      <c r="H2350" s="3" t="n">
        <v>139.778707</v>
      </c>
      <c r="I2350" t="inlineStr">
        <is>
          <t>Google Places(名称一致)</t>
        </is>
      </c>
      <c r="J2350" t="n">
        <v>57</v>
      </c>
      <c r="K2350" t="n">
        <v>59</v>
      </c>
      <c r="L2350" t="n">
        <v>-40</v>
      </c>
      <c r="M2350" t="n">
        <v>19</v>
      </c>
      <c r="N2350" t="n">
        <v>0</v>
      </c>
      <c r="O2350" t="inlineStr">
        <is>
          <t>不可 #3</t>
        </is>
      </c>
      <c r="P2350" t="inlineStr">
        <is>
          <t>有り</t>
        </is>
      </c>
      <c r="R2350" s="4">
        <f>IF(COUNT($M2350:$N2350)=0,"",IF(AND(IF($N2350&lt;&gt;"",$N2350,$M2350)&lt;=0,$O2350&lt;&gt;"可"),"警告",""))</f>
        <v/>
      </c>
      <c r="S2350" s="4">
        <f>IF(COUNT($M2350:$N2350)=0,0,IF(IF($N2350&lt;&gt;"",$N2350,$M2350)&gt;=スコアリング基準!$B$20,スコアリング基準!$C$20,IF(IF($N2350&lt;&gt;"",$N2350,$M2350)&gt;=スコアリング基準!$B$21,スコアリング基準!$C$21,IF(IF($N2350&lt;&gt;"",$N2350,$M2350)&gt;0,スコアリング基準!$C$22,0))))</f>
        <v/>
      </c>
      <c r="T2350" s="4">
        <f>IF($O2350="可",スコアリング基準!$C$23,0)</f>
        <v/>
      </c>
      <c r="U2350" s="4">
        <f>IF(OR(COUNT($K2350:$L2350)&lt;2,$K2350=0),0,IF(ABS($L2350)/$K2350&lt;=スコアリング基準!$B$24,スコアリング基準!$C$24,IF(ABS($L2350)/$K2350&lt;=スコアリング基準!$B$25,スコアリング基準!$C$25,IF(ABS($L2350)/$K2350&lt;=スコアリング基準!$B$26,スコアリング基準!$C$26,0))))</f>
        <v/>
      </c>
      <c r="V2350" s="4">
        <f>IF($P2350="なし",スコアリング基準!$C$27,0)</f>
        <v/>
      </c>
      <c r="W2350" s="4">
        <f>IF($F2350="",0,IF(ISNUMBER($F2350),IF($F2350&lt;=スコアリング基準!$B$28,スコアリング基準!$C$28,スコアリング基準!$C$29),0))</f>
        <v/>
      </c>
      <c r="X2350" s="4">
        <f>IFERROR(VLOOKUP($B2350,スコアリング基準!$A$36:$B$46,2,FALSE),0)</f>
        <v/>
      </c>
      <c r="Y2350" s="4">
        <f>SUM($S2350:$X2350)</f>
        <v/>
      </c>
      <c r="Z2350" s="4">
        <f>IF(COUNT($M2350:$N2350)=0,"データ無",IF($Y2350&gt;=スコアリング基準!$B$30,"S",IF($Y2350&gt;=スコアリング基準!$B$31,"A",IF($Y2350&gt;=スコアリング基準!$B$32,"B","C"))))</f>
        <v/>
      </c>
      <c r="AA2350">
        <f>IFERROR(INDEX(実績DB!$I$3:$I$104,MATCH($B2350&amp;$C2350,実績DB!$J$3:$J$104,0)),"")</f>
        <v/>
      </c>
    </row>
    <row r="2351">
      <c r="A2351" t="n">
        <v>2349</v>
      </c>
      <c r="B2351" t="inlineStr">
        <is>
          <t>東京</t>
        </is>
      </c>
      <c r="C2351" t="inlineStr">
        <is>
          <t>岩波変電所</t>
        </is>
      </c>
      <c r="D2351" t="inlineStr">
        <is>
          <t>静岡県</t>
        </is>
      </c>
      <c r="G2351" s="3" t="n">
        <v>35.213686</v>
      </c>
      <c r="H2351" s="3" t="n">
        <v>138.914985</v>
      </c>
      <c r="I2351" t="inlineStr">
        <is>
          <t>Google Places(名称一致)</t>
        </is>
      </c>
      <c r="J2351" t="n">
        <v>38</v>
      </c>
      <c r="K2351" t="n">
        <v>39</v>
      </c>
      <c r="L2351" t="n">
        <v>-39</v>
      </c>
      <c r="M2351" t="n">
        <v>0</v>
      </c>
      <c r="N2351" t="n">
        <v>0</v>
      </c>
      <c r="O2351" t="inlineStr">
        <is>
          <t>不可 #3</t>
        </is>
      </c>
      <c r="P2351" t="inlineStr">
        <is>
          <t>有り</t>
        </is>
      </c>
      <c r="R2351" s="4">
        <f>IF(COUNT($M2351:$N2351)=0,"",IF(AND(IF($N2351&lt;&gt;"",$N2351,$M2351)&lt;=0,$O2351&lt;&gt;"可"),"警告",""))</f>
        <v/>
      </c>
      <c r="S2351" s="4">
        <f>IF(COUNT($M2351:$N2351)=0,0,IF(IF($N2351&lt;&gt;"",$N2351,$M2351)&gt;=スコアリング基準!$B$20,スコアリング基準!$C$20,IF(IF($N2351&lt;&gt;"",$N2351,$M2351)&gt;=スコアリング基準!$B$21,スコアリング基準!$C$21,IF(IF($N2351&lt;&gt;"",$N2351,$M2351)&gt;0,スコアリング基準!$C$22,0))))</f>
        <v/>
      </c>
      <c r="T2351" s="4">
        <f>IF($O2351="可",スコアリング基準!$C$23,0)</f>
        <v/>
      </c>
      <c r="U2351" s="4">
        <f>IF(OR(COUNT($K2351:$L2351)&lt;2,$K2351=0),0,IF(ABS($L2351)/$K2351&lt;=スコアリング基準!$B$24,スコアリング基準!$C$24,IF(ABS($L2351)/$K2351&lt;=スコアリング基準!$B$25,スコアリング基準!$C$25,IF(ABS($L2351)/$K2351&lt;=スコアリング基準!$B$26,スコアリング基準!$C$26,0))))</f>
        <v/>
      </c>
      <c r="V2351" s="4">
        <f>IF($P2351="なし",スコアリング基準!$C$27,0)</f>
        <v/>
      </c>
      <c r="W2351" s="4">
        <f>IF($F2351="",0,IF(ISNUMBER($F2351),IF($F2351&lt;=スコアリング基準!$B$28,スコアリング基準!$C$28,スコアリング基準!$C$29),0))</f>
        <v/>
      </c>
      <c r="X2351" s="4">
        <f>IFERROR(VLOOKUP($B2351,スコアリング基準!$A$36:$B$46,2,FALSE),0)</f>
        <v/>
      </c>
      <c r="Y2351" s="4">
        <f>SUM($S2351:$X2351)</f>
        <v/>
      </c>
      <c r="Z2351" s="4">
        <f>IF(COUNT($M2351:$N2351)=0,"データ無",IF($Y2351&gt;=スコアリング基準!$B$30,"S",IF($Y2351&gt;=スコアリング基準!$B$31,"A",IF($Y2351&gt;=スコアリング基準!$B$32,"B","C"))))</f>
        <v/>
      </c>
      <c r="AA2351">
        <f>IFERROR(INDEX(実績DB!$I$3:$I$104,MATCH($B2351&amp;$C2351,実績DB!$J$3:$J$104,0)),"")</f>
        <v/>
      </c>
    </row>
    <row r="2352">
      <c r="A2352" t="n">
        <v>2350</v>
      </c>
      <c r="B2352" t="inlineStr">
        <is>
          <t>東京</t>
        </is>
      </c>
      <c r="C2352" t="inlineStr">
        <is>
          <t>岩渕変電所</t>
        </is>
      </c>
      <c r="D2352" t="inlineStr">
        <is>
          <t>東京都</t>
        </is>
      </c>
      <c r="G2352" s="3" t="n">
        <v>35.776852</v>
      </c>
      <c r="H2352" s="3" t="n">
        <v>139.724432</v>
      </c>
      <c r="I2352" t="inlineStr">
        <is>
          <t>Google Places(名称一致)</t>
        </is>
      </c>
      <c r="J2352" t="n">
        <v>52</v>
      </c>
      <c r="K2352" t="n">
        <v>54</v>
      </c>
      <c r="L2352" t="n">
        <v>-40</v>
      </c>
      <c r="M2352" t="n">
        <v>14</v>
      </c>
      <c r="N2352" t="n">
        <v>0</v>
      </c>
      <c r="O2352" t="inlineStr">
        <is>
          <t>不可 #3</t>
        </is>
      </c>
      <c r="P2352" t="inlineStr">
        <is>
          <t>有り</t>
        </is>
      </c>
      <c r="R2352" s="4">
        <f>IF(COUNT($M2352:$N2352)=0,"",IF(AND(IF($N2352&lt;&gt;"",$N2352,$M2352)&lt;=0,$O2352&lt;&gt;"可"),"警告",""))</f>
        <v/>
      </c>
      <c r="S2352" s="4">
        <f>IF(COUNT($M2352:$N2352)=0,0,IF(IF($N2352&lt;&gt;"",$N2352,$M2352)&gt;=スコアリング基準!$B$20,スコアリング基準!$C$20,IF(IF($N2352&lt;&gt;"",$N2352,$M2352)&gt;=スコアリング基準!$B$21,スコアリング基準!$C$21,IF(IF($N2352&lt;&gt;"",$N2352,$M2352)&gt;0,スコアリング基準!$C$22,0))))</f>
        <v/>
      </c>
      <c r="T2352" s="4">
        <f>IF($O2352="可",スコアリング基準!$C$23,0)</f>
        <v/>
      </c>
      <c r="U2352" s="4">
        <f>IF(OR(COUNT($K2352:$L2352)&lt;2,$K2352=0),0,IF(ABS($L2352)/$K2352&lt;=スコアリング基準!$B$24,スコアリング基準!$C$24,IF(ABS($L2352)/$K2352&lt;=スコアリング基準!$B$25,スコアリング基準!$C$25,IF(ABS($L2352)/$K2352&lt;=スコアリング基準!$B$26,スコアリング基準!$C$26,0))))</f>
        <v/>
      </c>
      <c r="V2352" s="4">
        <f>IF($P2352="なし",スコアリング基準!$C$27,0)</f>
        <v/>
      </c>
      <c r="W2352" s="4">
        <f>IF($F2352="",0,IF(ISNUMBER($F2352),IF($F2352&lt;=スコアリング基準!$B$28,スコアリング基準!$C$28,スコアリング基準!$C$29),0))</f>
        <v/>
      </c>
      <c r="X2352" s="4">
        <f>IFERROR(VLOOKUP($B2352,スコアリング基準!$A$36:$B$46,2,FALSE),0)</f>
        <v/>
      </c>
      <c r="Y2352" s="4">
        <f>SUM($S2352:$X2352)</f>
        <v/>
      </c>
      <c r="Z2352" s="4">
        <f>IF(COUNT($M2352:$N2352)=0,"データ無",IF($Y2352&gt;=スコアリング基準!$B$30,"S",IF($Y2352&gt;=スコアリング基準!$B$31,"A",IF($Y2352&gt;=スコアリング基準!$B$32,"B","C"))))</f>
        <v/>
      </c>
      <c r="AA2352">
        <f>IFERROR(INDEX(実績DB!$I$3:$I$104,MATCH($B2352&amp;$C2352,実績DB!$J$3:$J$104,0)),"")</f>
        <v/>
      </c>
    </row>
    <row r="2353">
      <c r="A2353" t="n">
        <v>2351</v>
      </c>
      <c r="B2353" t="inlineStr">
        <is>
          <t>東京</t>
        </is>
      </c>
      <c r="C2353" t="inlineStr">
        <is>
          <t>岩神変電所</t>
        </is>
      </c>
      <c r="D2353" t="inlineStr">
        <is>
          <t>群馬県</t>
        </is>
      </c>
      <c r="G2353" s="3" t="n">
        <v>36.407992</v>
      </c>
      <c r="H2353" s="3" t="n">
        <v>139.057983</v>
      </c>
      <c r="I2353" t="inlineStr">
        <is>
          <t>Google Places(名称一致)</t>
        </is>
      </c>
      <c r="J2353" t="n">
        <v>57</v>
      </c>
      <c r="K2353" t="n">
        <v>59</v>
      </c>
      <c r="L2353" t="n">
        <v>-40</v>
      </c>
      <c r="M2353" t="n">
        <v>19</v>
      </c>
      <c r="N2353" t="n">
        <v>0</v>
      </c>
      <c r="O2353" t="inlineStr">
        <is>
          <t>不可 #3</t>
        </is>
      </c>
      <c r="P2353" t="inlineStr">
        <is>
          <t>有り</t>
        </is>
      </c>
      <c r="R2353" s="4">
        <f>IF(COUNT($M2353:$N2353)=0,"",IF(AND(IF($N2353&lt;&gt;"",$N2353,$M2353)&lt;=0,$O2353&lt;&gt;"可"),"警告",""))</f>
        <v/>
      </c>
      <c r="S2353" s="4">
        <f>IF(COUNT($M2353:$N2353)=0,0,IF(IF($N2353&lt;&gt;"",$N2353,$M2353)&gt;=スコアリング基準!$B$20,スコアリング基準!$C$20,IF(IF($N2353&lt;&gt;"",$N2353,$M2353)&gt;=スコアリング基準!$B$21,スコアリング基準!$C$21,IF(IF($N2353&lt;&gt;"",$N2353,$M2353)&gt;0,スコアリング基準!$C$22,0))))</f>
        <v/>
      </c>
      <c r="T2353" s="4">
        <f>IF($O2353="可",スコアリング基準!$C$23,0)</f>
        <v/>
      </c>
      <c r="U2353" s="4">
        <f>IF(OR(COUNT($K2353:$L2353)&lt;2,$K2353=0),0,IF(ABS($L2353)/$K2353&lt;=スコアリング基準!$B$24,スコアリング基準!$C$24,IF(ABS($L2353)/$K2353&lt;=スコアリング基準!$B$25,スコアリング基準!$C$25,IF(ABS($L2353)/$K2353&lt;=スコアリング基準!$B$26,スコアリング基準!$C$26,0))))</f>
        <v/>
      </c>
      <c r="V2353" s="4">
        <f>IF($P2353="なし",スコアリング基準!$C$27,0)</f>
        <v/>
      </c>
      <c r="W2353" s="4">
        <f>IF($F2353="",0,IF(ISNUMBER($F2353),IF($F2353&lt;=スコアリング基準!$B$28,スコアリング基準!$C$28,スコアリング基準!$C$29),0))</f>
        <v/>
      </c>
      <c r="X2353" s="4">
        <f>IFERROR(VLOOKUP($B2353,スコアリング基準!$A$36:$B$46,2,FALSE),0)</f>
        <v/>
      </c>
      <c r="Y2353" s="4">
        <f>SUM($S2353:$X2353)</f>
        <v/>
      </c>
      <c r="Z2353" s="4">
        <f>IF(COUNT($M2353:$N2353)=0,"データ無",IF($Y2353&gt;=スコアリング基準!$B$30,"S",IF($Y2353&gt;=スコアリング基準!$B$31,"A",IF($Y2353&gt;=スコアリング基準!$B$32,"B","C"))))</f>
        <v/>
      </c>
      <c r="AA2353">
        <f>IFERROR(INDEX(実績DB!$I$3:$I$104,MATCH($B2353&amp;$C2353,実績DB!$J$3:$J$104,0)),"")</f>
        <v/>
      </c>
    </row>
    <row r="2354">
      <c r="A2354" t="n">
        <v>2352</v>
      </c>
      <c r="B2354" t="inlineStr">
        <is>
          <t>東京</t>
        </is>
      </c>
      <c r="C2354" t="inlineStr">
        <is>
          <t>峰変電所</t>
        </is>
      </c>
      <c r="D2354" t="inlineStr">
        <is>
          <t>神奈川県</t>
        </is>
      </c>
      <c r="G2354" s="3" t="n">
        <v>35.372986</v>
      </c>
      <c r="H2354" s="3" t="n">
        <v>139.03128</v>
      </c>
      <c r="I2354" t="inlineStr">
        <is>
          <t>Google Places(名称一致)</t>
        </is>
      </c>
      <c r="J2354" t="n">
        <v>9</v>
      </c>
      <c r="K2354" t="n">
        <v>9</v>
      </c>
      <c r="L2354" t="n">
        <v>0</v>
      </c>
      <c r="M2354" t="n">
        <v>9</v>
      </c>
      <c r="N2354" t="n">
        <v>2</v>
      </c>
      <c r="O2354" t="inlineStr">
        <is>
          <t>不可 #3</t>
        </is>
      </c>
      <c r="P2354" t="inlineStr">
        <is>
          <t>なし</t>
        </is>
      </c>
      <c r="R2354" s="4">
        <f>IF(COUNT($M2354:$N2354)=0,"",IF(AND(IF($N2354&lt;&gt;"",$N2354,$M2354)&lt;=0,$O2354&lt;&gt;"可"),"警告",""))</f>
        <v/>
      </c>
      <c r="S2354" s="4">
        <f>IF(COUNT($M2354:$N2354)=0,0,IF(IF($N2354&lt;&gt;"",$N2354,$M2354)&gt;=スコアリング基準!$B$20,スコアリング基準!$C$20,IF(IF($N2354&lt;&gt;"",$N2354,$M2354)&gt;=スコアリング基準!$B$21,スコアリング基準!$C$21,IF(IF($N2354&lt;&gt;"",$N2354,$M2354)&gt;0,スコアリング基準!$C$22,0))))</f>
        <v/>
      </c>
      <c r="T2354" s="4">
        <f>IF($O2354="可",スコアリング基準!$C$23,0)</f>
        <v/>
      </c>
      <c r="U2354" s="4">
        <f>IF(OR(COUNT($K2354:$L2354)&lt;2,$K2354=0),0,IF(ABS($L2354)/$K2354&lt;=スコアリング基準!$B$24,スコアリング基準!$C$24,IF(ABS($L2354)/$K2354&lt;=スコアリング基準!$B$25,スコアリング基準!$C$25,IF(ABS($L2354)/$K2354&lt;=スコアリング基準!$B$26,スコアリング基準!$C$26,0))))</f>
        <v/>
      </c>
      <c r="V2354" s="4">
        <f>IF($P2354="なし",スコアリング基準!$C$27,0)</f>
        <v/>
      </c>
      <c r="W2354" s="4">
        <f>IF($F2354="",0,IF(ISNUMBER($F2354),IF($F2354&lt;=スコアリング基準!$B$28,スコアリング基準!$C$28,スコアリング基準!$C$29),0))</f>
        <v/>
      </c>
      <c r="X2354" s="4">
        <f>IFERROR(VLOOKUP($B2354,スコアリング基準!$A$36:$B$46,2,FALSE),0)</f>
        <v/>
      </c>
      <c r="Y2354" s="4">
        <f>SUM($S2354:$X2354)</f>
        <v/>
      </c>
      <c r="Z2354" s="4">
        <f>IF(COUNT($M2354:$N2354)=0,"データ無",IF($Y2354&gt;=スコアリング基準!$B$30,"S",IF($Y2354&gt;=スコアリング基準!$B$31,"A",IF($Y2354&gt;=スコアリング基準!$B$32,"B","C"))))</f>
        <v/>
      </c>
      <c r="AA2354">
        <f>IFERROR(INDEX(実績DB!$I$3:$I$104,MATCH($B2354&amp;$C2354,実績DB!$J$3:$J$104,0)),"")</f>
        <v/>
      </c>
    </row>
    <row r="2355">
      <c r="A2355" t="n">
        <v>2353</v>
      </c>
      <c r="B2355" t="inlineStr">
        <is>
          <t>東京</t>
        </is>
      </c>
      <c r="C2355" t="inlineStr">
        <is>
          <t>嵐山吉田変電所</t>
        </is>
      </c>
      <c r="D2355" t="inlineStr">
        <is>
          <t>埼玉県</t>
        </is>
      </c>
      <c r="G2355" s="3" t="n"/>
      <c r="H2355" s="3" t="n"/>
      <c r="I2355" t="inlineStr">
        <is>
          <t>未取得</t>
        </is>
      </c>
      <c r="J2355" t="n">
        <v>57</v>
      </c>
      <c r="K2355" t="n">
        <v>59</v>
      </c>
      <c r="L2355" t="n">
        <v>-59</v>
      </c>
      <c r="M2355" t="n">
        <v>0</v>
      </c>
      <c r="N2355" t="n">
        <v>0</v>
      </c>
      <c r="O2355" t="inlineStr">
        <is>
          <t>不可 #3</t>
        </is>
      </c>
      <c r="P2355" t="inlineStr">
        <is>
          <t>有り</t>
        </is>
      </c>
      <c r="R2355" s="4">
        <f>IF(COUNT($M2355:$N2355)=0,"",IF(AND(IF($N2355&lt;&gt;"",$N2355,$M2355)&lt;=0,$O2355&lt;&gt;"可"),"警告",""))</f>
        <v/>
      </c>
      <c r="S2355" s="4">
        <f>IF(COUNT($M2355:$N2355)=0,0,IF(IF($N2355&lt;&gt;"",$N2355,$M2355)&gt;=スコアリング基準!$B$20,スコアリング基準!$C$20,IF(IF($N2355&lt;&gt;"",$N2355,$M2355)&gt;=スコアリング基準!$B$21,スコアリング基準!$C$21,IF(IF($N2355&lt;&gt;"",$N2355,$M2355)&gt;0,スコアリング基準!$C$22,0))))</f>
        <v/>
      </c>
      <c r="T2355" s="4">
        <f>IF($O2355="可",スコアリング基準!$C$23,0)</f>
        <v/>
      </c>
      <c r="U2355" s="4">
        <f>IF(OR(COUNT($K2355:$L2355)&lt;2,$K2355=0),0,IF(ABS($L2355)/$K2355&lt;=スコアリング基準!$B$24,スコアリング基準!$C$24,IF(ABS($L2355)/$K2355&lt;=スコアリング基準!$B$25,スコアリング基準!$C$25,IF(ABS($L2355)/$K2355&lt;=スコアリング基準!$B$26,スコアリング基準!$C$26,0))))</f>
        <v/>
      </c>
      <c r="V2355" s="4">
        <f>IF($P2355="なし",スコアリング基準!$C$27,0)</f>
        <v/>
      </c>
      <c r="W2355" s="4">
        <f>IF($F2355="",0,IF(ISNUMBER($F2355),IF($F2355&lt;=スコアリング基準!$B$28,スコアリング基準!$C$28,スコアリング基準!$C$29),0))</f>
        <v/>
      </c>
      <c r="X2355" s="4">
        <f>IFERROR(VLOOKUP($B2355,スコアリング基準!$A$36:$B$46,2,FALSE),0)</f>
        <v/>
      </c>
      <c r="Y2355" s="4">
        <f>SUM($S2355:$X2355)</f>
        <v/>
      </c>
      <c r="Z2355" s="4">
        <f>IF(COUNT($M2355:$N2355)=0,"データ無",IF($Y2355&gt;=スコアリング基準!$B$30,"S",IF($Y2355&gt;=スコアリング基準!$B$31,"A",IF($Y2355&gt;=スコアリング基準!$B$32,"B","C"))))</f>
        <v/>
      </c>
      <c r="AA2355">
        <f>IFERROR(INDEX(実績DB!$I$3:$I$104,MATCH($B2355&amp;$C2355,実績DB!$J$3:$J$104,0)),"")</f>
        <v/>
      </c>
    </row>
    <row r="2356">
      <c r="A2356" t="n">
        <v>2354</v>
      </c>
      <c r="B2356" t="inlineStr">
        <is>
          <t>東京</t>
        </is>
      </c>
      <c r="C2356" t="inlineStr">
        <is>
          <t>川井変電所</t>
        </is>
      </c>
      <c r="D2356" t="inlineStr">
        <is>
          <t>神奈川県</t>
        </is>
      </c>
      <c r="G2356" s="3" t="n">
        <v>35.48981</v>
      </c>
      <c r="H2356" s="3" t="n">
        <v>139.526662</v>
      </c>
      <c r="I2356" t="inlineStr">
        <is>
          <t>Google Places(名称一致)</t>
        </is>
      </c>
      <c r="J2356" t="n">
        <v>47</v>
      </c>
      <c r="K2356" t="n">
        <v>49</v>
      </c>
      <c r="L2356" t="n">
        <v>-35</v>
      </c>
      <c r="M2356" t="n">
        <v>14</v>
      </c>
      <c r="N2356" t="n">
        <v>0</v>
      </c>
      <c r="O2356" t="inlineStr">
        <is>
          <t>不可 #3</t>
        </is>
      </c>
      <c r="P2356" t="inlineStr">
        <is>
          <t>有り</t>
        </is>
      </c>
      <c r="R2356" s="4">
        <f>IF(COUNT($M2356:$N2356)=0,"",IF(AND(IF($N2356&lt;&gt;"",$N2356,$M2356)&lt;=0,$O2356&lt;&gt;"可"),"警告",""))</f>
        <v/>
      </c>
      <c r="S2356" s="4">
        <f>IF(COUNT($M2356:$N2356)=0,0,IF(IF($N2356&lt;&gt;"",$N2356,$M2356)&gt;=スコアリング基準!$B$20,スコアリング基準!$C$20,IF(IF($N2356&lt;&gt;"",$N2356,$M2356)&gt;=スコアリング基準!$B$21,スコアリング基準!$C$21,IF(IF($N2356&lt;&gt;"",$N2356,$M2356)&gt;0,スコアリング基準!$C$22,0))))</f>
        <v/>
      </c>
      <c r="T2356" s="4">
        <f>IF($O2356="可",スコアリング基準!$C$23,0)</f>
        <v/>
      </c>
      <c r="U2356" s="4">
        <f>IF(OR(COUNT($K2356:$L2356)&lt;2,$K2356=0),0,IF(ABS($L2356)/$K2356&lt;=スコアリング基準!$B$24,スコアリング基準!$C$24,IF(ABS($L2356)/$K2356&lt;=スコアリング基準!$B$25,スコアリング基準!$C$25,IF(ABS($L2356)/$K2356&lt;=スコアリング基準!$B$26,スコアリング基準!$C$26,0))))</f>
        <v/>
      </c>
      <c r="V2356" s="4">
        <f>IF($P2356="なし",スコアリング基準!$C$27,0)</f>
        <v/>
      </c>
      <c r="W2356" s="4">
        <f>IF($F2356="",0,IF(ISNUMBER($F2356),IF($F2356&lt;=スコアリング基準!$B$28,スコアリング基準!$C$28,スコアリング基準!$C$29),0))</f>
        <v/>
      </c>
      <c r="X2356" s="4">
        <f>IFERROR(VLOOKUP($B2356,スコアリング基準!$A$36:$B$46,2,FALSE),0)</f>
        <v/>
      </c>
      <c r="Y2356" s="4">
        <f>SUM($S2356:$X2356)</f>
        <v/>
      </c>
      <c r="Z2356" s="4">
        <f>IF(COUNT($M2356:$N2356)=0,"データ無",IF($Y2356&gt;=スコアリング基準!$B$30,"S",IF($Y2356&gt;=スコアリング基準!$B$31,"A",IF($Y2356&gt;=スコアリング基準!$B$32,"B","C"))))</f>
        <v/>
      </c>
      <c r="AA2356">
        <f>IFERROR(INDEX(実績DB!$I$3:$I$104,MATCH($B2356&amp;$C2356,実績DB!$J$3:$J$104,0)),"")</f>
        <v/>
      </c>
    </row>
    <row r="2357">
      <c r="A2357" t="n">
        <v>2355</v>
      </c>
      <c r="B2357" t="inlineStr">
        <is>
          <t>東京</t>
        </is>
      </c>
      <c r="C2357" t="inlineStr">
        <is>
          <t>川寺変電所</t>
        </is>
      </c>
      <c r="D2357" t="inlineStr">
        <is>
          <t>埼玉県</t>
        </is>
      </c>
      <c r="G2357" s="3" t="n">
        <v>35.84282</v>
      </c>
      <c r="H2357" s="3" t="n">
        <v>139.324098</v>
      </c>
      <c r="I2357" t="inlineStr">
        <is>
          <t>Google Places(名称一致)</t>
        </is>
      </c>
      <c r="J2357" t="n">
        <v>38</v>
      </c>
      <c r="K2357" t="n">
        <v>39</v>
      </c>
      <c r="L2357" t="n">
        <v>-32</v>
      </c>
      <c r="M2357" t="n">
        <v>7</v>
      </c>
      <c r="N2357" t="n">
        <v>7</v>
      </c>
      <c r="O2357" t="inlineStr">
        <is>
          <t>不可 #3</t>
        </is>
      </c>
      <c r="P2357" t="inlineStr">
        <is>
          <t>なし</t>
        </is>
      </c>
      <c r="R2357" s="4">
        <f>IF(COUNT($M2357:$N2357)=0,"",IF(AND(IF($N2357&lt;&gt;"",$N2357,$M2357)&lt;=0,$O2357&lt;&gt;"可"),"警告",""))</f>
        <v/>
      </c>
      <c r="S2357" s="4">
        <f>IF(COUNT($M2357:$N2357)=0,0,IF(IF($N2357&lt;&gt;"",$N2357,$M2357)&gt;=スコアリング基準!$B$20,スコアリング基準!$C$20,IF(IF($N2357&lt;&gt;"",$N2357,$M2357)&gt;=スコアリング基準!$B$21,スコアリング基準!$C$21,IF(IF($N2357&lt;&gt;"",$N2357,$M2357)&gt;0,スコアリング基準!$C$22,0))))</f>
        <v/>
      </c>
      <c r="T2357" s="4">
        <f>IF($O2357="可",スコアリング基準!$C$23,0)</f>
        <v/>
      </c>
      <c r="U2357" s="4">
        <f>IF(OR(COUNT($K2357:$L2357)&lt;2,$K2357=0),0,IF(ABS($L2357)/$K2357&lt;=スコアリング基準!$B$24,スコアリング基準!$C$24,IF(ABS($L2357)/$K2357&lt;=スコアリング基準!$B$25,スコアリング基準!$C$25,IF(ABS($L2357)/$K2357&lt;=スコアリング基準!$B$26,スコアリング基準!$C$26,0))))</f>
        <v/>
      </c>
      <c r="V2357" s="4">
        <f>IF($P2357="なし",スコアリング基準!$C$27,0)</f>
        <v/>
      </c>
      <c r="W2357" s="4">
        <f>IF($F2357="",0,IF(ISNUMBER($F2357),IF($F2357&lt;=スコアリング基準!$B$28,スコアリング基準!$C$28,スコアリング基準!$C$29),0))</f>
        <v/>
      </c>
      <c r="X2357" s="4">
        <f>IFERROR(VLOOKUP($B2357,スコアリング基準!$A$36:$B$46,2,FALSE),0)</f>
        <v/>
      </c>
      <c r="Y2357" s="4">
        <f>SUM($S2357:$X2357)</f>
        <v/>
      </c>
      <c r="Z2357" s="4">
        <f>IF(COUNT($M2357:$N2357)=0,"データ無",IF($Y2357&gt;=スコアリング基準!$B$30,"S",IF($Y2357&gt;=スコアリング基準!$B$31,"A",IF($Y2357&gt;=スコアリング基準!$B$32,"B","C"))))</f>
        <v/>
      </c>
      <c r="AA2357">
        <f>IFERROR(INDEX(実績DB!$I$3:$I$104,MATCH($B2357&amp;$C2357,実績DB!$J$3:$J$104,0)),"")</f>
        <v/>
      </c>
    </row>
    <row r="2358">
      <c r="A2358" t="n">
        <v>2356</v>
      </c>
      <c r="B2358" t="inlineStr">
        <is>
          <t>東京</t>
        </is>
      </c>
      <c r="C2358" t="inlineStr">
        <is>
          <t>川島町変電所</t>
        </is>
      </c>
      <c r="D2358" t="inlineStr">
        <is>
          <t>埼玉県</t>
        </is>
      </c>
      <c r="G2358" s="3" t="n">
        <v>35.984249</v>
      </c>
      <c r="H2358" s="3" t="n">
        <v>139.470565</v>
      </c>
      <c r="I2358" t="inlineStr">
        <is>
          <t>Google Places(名称一致)</t>
        </is>
      </c>
      <c r="J2358" t="n">
        <v>38</v>
      </c>
      <c r="K2358" t="n">
        <v>39</v>
      </c>
      <c r="L2358" t="n">
        <v>-26</v>
      </c>
      <c r="M2358" t="n">
        <v>13</v>
      </c>
      <c r="N2358" t="n">
        <v>0</v>
      </c>
      <c r="O2358" t="inlineStr">
        <is>
          <t>不可 #3</t>
        </is>
      </c>
      <c r="P2358" t="inlineStr">
        <is>
          <t>有り</t>
        </is>
      </c>
      <c r="R2358" s="4">
        <f>IF(COUNT($M2358:$N2358)=0,"",IF(AND(IF($N2358&lt;&gt;"",$N2358,$M2358)&lt;=0,$O2358&lt;&gt;"可"),"警告",""))</f>
        <v/>
      </c>
      <c r="S2358" s="4">
        <f>IF(COUNT($M2358:$N2358)=0,0,IF(IF($N2358&lt;&gt;"",$N2358,$M2358)&gt;=スコアリング基準!$B$20,スコアリング基準!$C$20,IF(IF($N2358&lt;&gt;"",$N2358,$M2358)&gt;=スコアリング基準!$B$21,スコアリング基準!$C$21,IF(IF($N2358&lt;&gt;"",$N2358,$M2358)&gt;0,スコアリング基準!$C$22,0))))</f>
        <v/>
      </c>
      <c r="T2358" s="4">
        <f>IF($O2358="可",スコアリング基準!$C$23,0)</f>
        <v/>
      </c>
      <c r="U2358" s="4">
        <f>IF(OR(COUNT($K2358:$L2358)&lt;2,$K2358=0),0,IF(ABS($L2358)/$K2358&lt;=スコアリング基準!$B$24,スコアリング基準!$C$24,IF(ABS($L2358)/$K2358&lt;=スコアリング基準!$B$25,スコアリング基準!$C$25,IF(ABS($L2358)/$K2358&lt;=スコアリング基準!$B$26,スコアリング基準!$C$26,0))))</f>
        <v/>
      </c>
      <c r="V2358" s="4">
        <f>IF($P2358="なし",スコアリング基準!$C$27,0)</f>
        <v/>
      </c>
      <c r="W2358" s="4">
        <f>IF($F2358="",0,IF(ISNUMBER($F2358),IF($F2358&lt;=スコアリング基準!$B$28,スコアリング基準!$C$28,スコアリング基準!$C$29),0))</f>
        <v/>
      </c>
      <c r="X2358" s="4">
        <f>IFERROR(VLOOKUP($B2358,スコアリング基準!$A$36:$B$46,2,FALSE),0)</f>
        <v/>
      </c>
      <c r="Y2358" s="4">
        <f>SUM($S2358:$X2358)</f>
        <v/>
      </c>
      <c r="Z2358" s="4">
        <f>IF(COUNT($M2358:$N2358)=0,"データ無",IF($Y2358&gt;=スコアリング基準!$B$30,"S",IF($Y2358&gt;=スコアリング基準!$B$31,"A",IF($Y2358&gt;=スコアリング基準!$B$32,"B","C"))))</f>
        <v/>
      </c>
      <c r="AA2358">
        <f>IFERROR(INDEX(実績DB!$I$3:$I$104,MATCH($B2358&amp;$C2358,実績DB!$J$3:$J$104,0)),"")</f>
        <v/>
      </c>
    </row>
    <row r="2359">
      <c r="A2359" t="n">
        <v>2357</v>
      </c>
      <c r="B2359" t="inlineStr">
        <is>
          <t>東京</t>
        </is>
      </c>
      <c r="C2359" t="inlineStr">
        <is>
          <t>川間変電所</t>
        </is>
      </c>
      <c r="D2359" t="inlineStr">
        <is>
          <t>千葉県</t>
        </is>
      </c>
      <c r="G2359" s="3" t="n">
        <v>35.976752</v>
      </c>
      <c r="H2359" s="3" t="n">
        <v>139.862469</v>
      </c>
      <c r="I2359" t="inlineStr">
        <is>
          <t>Google Places(名称一致)</t>
        </is>
      </c>
      <c r="J2359" t="n">
        <v>47</v>
      </c>
      <c r="K2359" t="n">
        <v>49</v>
      </c>
      <c r="L2359" t="n">
        <v>-40</v>
      </c>
      <c r="M2359" t="n">
        <v>9</v>
      </c>
      <c r="N2359" t="n">
        <v>0</v>
      </c>
      <c r="O2359" t="inlineStr">
        <is>
          <t>不可 #3</t>
        </is>
      </c>
      <c r="P2359" t="inlineStr">
        <is>
          <t>有り</t>
        </is>
      </c>
      <c r="R2359" s="4">
        <f>IF(COUNT($M2359:$N2359)=0,"",IF(AND(IF($N2359&lt;&gt;"",$N2359,$M2359)&lt;=0,$O2359&lt;&gt;"可"),"警告",""))</f>
        <v/>
      </c>
      <c r="S2359" s="4">
        <f>IF(COUNT($M2359:$N2359)=0,0,IF(IF($N2359&lt;&gt;"",$N2359,$M2359)&gt;=スコアリング基準!$B$20,スコアリング基準!$C$20,IF(IF($N2359&lt;&gt;"",$N2359,$M2359)&gt;=スコアリング基準!$B$21,スコアリング基準!$C$21,IF(IF($N2359&lt;&gt;"",$N2359,$M2359)&gt;0,スコアリング基準!$C$22,0))))</f>
        <v/>
      </c>
      <c r="T2359" s="4">
        <f>IF($O2359="可",スコアリング基準!$C$23,0)</f>
        <v/>
      </c>
      <c r="U2359" s="4">
        <f>IF(OR(COUNT($K2359:$L2359)&lt;2,$K2359=0),0,IF(ABS($L2359)/$K2359&lt;=スコアリング基準!$B$24,スコアリング基準!$C$24,IF(ABS($L2359)/$K2359&lt;=スコアリング基準!$B$25,スコアリング基準!$C$25,IF(ABS($L2359)/$K2359&lt;=スコアリング基準!$B$26,スコアリング基準!$C$26,0))))</f>
        <v/>
      </c>
      <c r="V2359" s="4">
        <f>IF($P2359="なし",スコアリング基準!$C$27,0)</f>
        <v/>
      </c>
      <c r="W2359" s="4">
        <f>IF($F2359="",0,IF(ISNUMBER($F2359),IF($F2359&lt;=スコアリング基準!$B$28,スコアリング基準!$C$28,スコアリング基準!$C$29),0))</f>
        <v/>
      </c>
      <c r="X2359" s="4">
        <f>IFERROR(VLOOKUP($B2359,スコアリング基準!$A$36:$B$46,2,FALSE),0)</f>
        <v/>
      </c>
      <c r="Y2359" s="4">
        <f>SUM($S2359:$X2359)</f>
        <v/>
      </c>
      <c r="Z2359" s="4">
        <f>IF(COUNT($M2359:$N2359)=0,"データ無",IF($Y2359&gt;=スコアリング基準!$B$30,"S",IF($Y2359&gt;=スコアリング基準!$B$31,"A",IF($Y2359&gt;=スコアリング基準!$B$32,"B","C"))))</f>
        <v/>
      </c>
      <c r="AA2359">
        <f>IFERROR(INDEX(実績DB!$I$3:$I$104,MATCH($B2359&amp;$C2359,実績DB!$J$3:$J$104,0)),"")</f>
        <v/>
      </c>
    </row>
    <row r="2360">
      <c r="A2360" t="n">
        <v>2358</v>
      </c>
      <c r="B2360" t="inlineStr">
        <is>
          <t>東京</t>
        </is>
      </c>
      <c r="C2360" t="inlineStr">
        <is>
          <t>左門町変電所</t>
        </is>
      </c>
      <c r="D2360" t="inlineStr">
        <is>
          <t>東京都</t>
        </is>
      </c>
      <c r="G2360" s="3" t="n">
        <v>35.685648</v>
      </c>
      <c r="H2360" s="3" t="n">
        <v>139.720408</v>
      </c>
      <c r="I2360" t="inlineStr">
        <is>
          <t>Google Places(名称一致)</t>
        </is>
      </c>
      <c r="J2360" t="n">
        <v>47</v>
      </c>
      <c r="K2360" t="n">
        <v>49</v>
      </c>
      <c r="L2360" t="n">
        <v>-35</v>
      </c>
      <c r="M2360" t="n">
        <v>14</v>
      </c>
      <c r="N2360" t="n">
        <v>0</v>
      </c>
      <c r="O2360" t="inlineStr">
        <is>
          <t>不可 #3</t>
        </is>
      </c>
      <c r="P2360" t="inlineStr">
        <is>
          <t>有り</t>
        </is>
      </c>
      <c r="R2360" s="4">
        <f>IF(COUNT($M2360:$N2360)=0,"",IF(AND(IF($N2360&lt;&gt;"",$N2360,$M2360)&lt;=0,$O2360&lt;&gt;"可"),"警告",""))</f>
        <v/>
      </c>
      <c r="S2360" s="4">
        <f>IF(COUNT($M2360:$N2360)=0,0,IF(IF($N2360&lt;&gt;"",$N2360,$M2360)&gt;=スコアリング基準!$B$20,スコアリング基準!$C$20,IF(IF($N2360&lt;&gt;"",$N2360,$M2360)&gt;=スコアリング基準!$B$21,スコアリング基準!$C$21,IF(IF($N2360&lt;&gt;"",$N2360,$M2360)&gt;0,スコアリング基準!$C$22,0))))</f>
        <v/>
      </c>
      <c r="T2360" s="4">
        <f>IF($O2360="可",スコアリング基準!$C$23,0)</f>
        <v/>
      </c>
      <c r="U2360" s="4">
        <f>IF(OR(COUNT($K2360:$L2360)&lt;2,$K2360=0),0,IF(ABS($L2360)/$K2360&lt;=スコアリング基準!$B$24,スコアリング基準!$C$24,IF(ABS($L2360)/$K2360&lt;=スコアリング基準!$B$25,スコアリング基準!$C$25,IF(ABS($L2360)/$K2360&lt;=スコアリング基準!$B$26,スコアリング基準!$C$26,0))))</f>
        <v/>
      </c>
      <c r="V2360" s="4">
        <f>IF($P2360="なし",スコアリング基準!$C$27,0)</f>
        <v/>
      </c>
      <c r="W2360" s="4">
        <f>IF($F2360="",0,IF(ISNUMBER($F2360),IF($F2360&lt;=スコアリング基準!$B$28,スコアリング基準!$C$28,スコアリング基準!$C$29),0))</f>
        <v/>
      </c>
      <c r="X2360" s="4">
        <f>IFERROR(VLOOKUP($B2360,スコアリング基準!$A$36:$B$46,2,FALSE),0)</f>
        <v/>
      </c>
      <c r="Y2360" s="4">
        <f>SUM($S2360:$X2360)</f>
        <v/>
      </c>
      <c r="Z2360" s="4">
        <f>IF(COUNT($M2360:$N2360)=0,"データ無",IF($Y2360&gt;=スコアリング基準!$B$30,"S",IF($Y2360&gt;=スコアリング基準!$B$31,"A",IF($Y2360&gt;=スコアリング基準!$B$32,"B","C"))))</f>
        <v/>
      </c>
      <c r="AA2360">
        <f>IFERROR(INDEX(実績DB!$I$3:$I$104,MATCH($B2360&amp;$C2360,実績DB!$J$3:$J$104,0)),"")</f>
        <v/>
      </c>
    </row>
    <row r="2361">
      <c r="A2361" t="n">
        <v>2359</v>
      </c>
      <c r="B2361" t="inlineStr">
        <is>
          <t>東京</t>
        </is>
      </c>
      <c r="C2361" t="inlineStr">
        <is>
          <t>市ヶ谷変電所</t>
        </is>
      </c>
      <c r="D2361" t="inlineStr">
        <is>
          <t>東京都</t>
        </is>
      </c>
      <c r="G2361" s="3" t="n">
        <v>35.696708</v>
      </c>
      <c r="H2361" s="3" t="n">
        <v>139.734267</v>
      </c>
      <c r="I2361" t="inlineStr">
        <is>
          <t>Google Places(名称一致)</t>
        </is>
      </c>
      <c r="J2361" t="n">
        <v>57</v>
      </c>
      <c r="K2361" t="n">
        <v>59</v>
      </c>
      <c r="L2361" t="n">
        <v>-40</v>
      </c>
      <c r="M2361" t="n">
        <v>19</v>
      </c>
      <c r="N2361" t="n">
        <v>19</v>
      </c>
      <c r="O2361" t="inlineStr">
        <is>
          <t>不可 #3</t>
        </is>
      </c>
      <c r="P2361" t="inlineStr">
        <is>
          <t>なし</t>
        </is>
      </c>
      <c r="R2361" s="4">
        <f>IF(COUNT($M2361:$N2361)=0,"",IF(AND(IF($N2361&lt;&gt;"",$N2361,$M2361)&lt;=0,$O2361&lt;&gt;"可"),"警告",""))</f>
        <v/>
      </c>
      <c r="S2361" s="4">
        <f>IF(COUNT($M2361:$N2361)=0,0,IF(IF($N2361&lt;&gt;"",$N2361,$M2361)&gt;=スコアリング基準!$B$20,スコアリング基準!$C$20,IF(IF($N2361&lt;&gt;"",$N2361,$M2361)&gt;=スコアリング基準!$B$21,スコアリング基準!$C$21,IF(IF($N2361&lt;&gt;"",$N2361,$M2361)&gt;0,スコアリング基準!$C$22,0))))</f>
        <v/>
      </c>
      <c r="T2361" s="4">
        <f>IF($O2361="可",スコアリング基準!$C$23,0)</f>
        <v/>
      </c>
      <c r="U2361" s="4">
        <f>IF(OR(COUNT($K2361:$L2361)&lt;2,$K2361=0),0,IF(ABS($L2361)/$K2361&lt;=スコアリング基準!$B$24,スコアリング基準!$C$24,IF(ABS($L2361)/$K2361&lt;=スコアリング基準!$B$25,スコアリング基準!$C$25,IF(ABS($L2361)/$K2361&lt;=スコアリング基準!$B$26,スコアリング基準!$C$26,0))))</f>
        <v/>
      </c>
      <c r="V2361" s="4">
        <f>IF($P2361="なし",スコアリング基準!$C$27,0)</f>
        <v/>
      </c>
      <c r="W2361" s="4">
        <f>IF($F2361="",0,IF(ISNUMBER($F2361),IF($F2361&lt;=スコアリング基準!$B$28,スコアリング基準!$C$28,スコアリング基準!$C$29),0))</f>
        <v/>
      </c>
      <c r="X2361" s="4">
        <f>IFERROR(VLOOKUP($B2361,スコアリング基準!$A$36:$B$46,2,FALSE),0)</f>
        <v/>
      </c>
      <c r="Y2361" s="4">
        <f>SUM($S2361:$X2361)</f>
        <v/>
      </c>
      <c r="Z2361" s="4">
        <f>IF(COUNT($M2361:$N2361)=0,"データ無",IF($Y2361&gt;=スコアリング基準!$B$30,"S",IF($Y2361&gt;=スコアリング基準!$B$31,"A",IF($Y2361&gt;=スコアリング基準!$B$32,"B","C"))))</f>
        <v/>
      </c>
      <c r="AA2361">
        <f>IFERROR(INDEX(実績DB!$I$3:$I$104,MATCH($B2361&amp;$C2361,実績DB!$J$3:$J$104,0)),"")</f>
        <v/>
      </c>
    </row>
    <row r="2362">
      <c r="A2362" t="n">
        <v>2360</v>
      </c>
      <c r="B2362" t="inlineStr">
        <is>
          <t>東京</t>
        </is>
      </c>
      <c r="C2362" t="inlineStr">
        <is>
          <t>市山変電所</t>
        </is>
      </c>
      <c r="D2362" t="inlineStr">
        <is>
          <t>静岡県</t>
        </is>
      </c>
      <c r="G2362" s="3" t="n">
        <v>34.90593</v>
      </c>
      <c r="H2362" s="3" t="n">
        <v>138.927082</v>
      </c>
      <c r="I2362" t="inlineStr">
        <is>
          <t>Google Places(名称一致)</t>
        </is>
      </c>
      <c r="J2362" t="n">
        <v>28</v>
      </c>
      <c r="K2362" t="n">
        <v>29</v>
      </c>
      <c r="L2362" t="n">
        <v>-23</v>
      </c>
      <c r="M2362" t="n">
        <v>6</v>
      </c>
      <c r="N2362" t="n">
        <v>0</v>
      </c>
      <c r="O2362" t="inlineStr">
        <is>
          <t>不可 #3</t>
        </is>
      </c>
      <c r="P2362" t="inlineStr">
        <is>
          <t>有り</t>
        </is>
      </c>
      <c r="R2362" s="4">
        <f>IF(COUNT($M2362:$N2362)=0,"",IF(AND(IF($N2362&lt;&gt;"",$N2362,$M2362)&lt;=0,$O2362&lt;&gt;"可"),"警告",""))</f>
        <v/>
      </c>
      <c r="S2362" s="4">
        <f>IF(COUNT($M2362:$N2362)=0,0,IF(IF($N2362&lt;&gt;"",$N2362,$M2362)&gt;=スコアリング基準!$B$20,スコアリング基準!$C$20,IF(IF($N2362&lt;&gt;"",$N2362,$M2362)&gt;=スコアリング基準!$B$21,スコアリング基準!$C$21,IF(IF($N2362&lt;&gt;"",$N2362,$M2362)&gt;0,スコアリング基準!$C$22,0))))</f>
        <v/>
      </c>
      <c r="T2362" s="4">
        <f>IF($O2362="可",スコアリング基準!$C$23,0)</f>
        <v/>
      </c>
      <c r="U2362" s="4">
        <f>IF(OR(COUNT($K2362:$L2362)&lt;2,$K2362=0),0,IF(ABS($L2362)/$K2362&lt;=スコアリング基準!$B$24,スコアリング基準!$C$24,IF(ABS($L2362)/$K2362&lt;=スコアリング基準!$B$25,スコアリング基準!$C$25,IF(ABS($L2362)/$K2362&lt;=スコアリング基準!$B$26,スコアリング基準!$C$26,0))))</f>
        <v/>
      </c>
      <c r="V2362" s="4">
        <f>IF($P2362="なし",スコアリング基準!$C$27,0)</f>
        <v/>
      </c>
      <c r="W2362" s="4">
        <f>IF($F2362="",0,IF(ISNUMBER($F2362),IF($F2362&lt;=スコアリング基準!$B$28,スコアリング基準!$C$28,スコアリング基準!$C$29),0))</f>
        <v/>
      </c>
      <c r="X2362" s="4">
        <f>IFERROR(VLOOKUP($B2362,スコアリング基準!$A$36:$B$46,2,FALSE),0)</f>
        <v/>
      </c>
      <c r="Y2362" s="4">
        <f>SUM($S2362:$X2362)</f>
        <v/>
      </c>
      <c r="Z2362" s="4">
        <f>IF(COUNT($M2362:$N2362)=0,"データ無",IF($Y2362&gt;=スコアリング基準!$B$30,"S",IF($Y2362&gt;=スコアリング基準!$B$31,"A",IF($Y2362&gt;=スコアリング基準!$B$32,"B","C"))))</f>
        <v/>
      </c>
      <c r="AA2362">
        <f>IFERROR(INDEX(実績DB!$I$3:$I$104,MATCH($B2362&amp;$C2362,実績DB!$J$3:$J$104,0)),"")</f>
        <v/>
      </c>
    </row>
    <row r="2363">
      <c r="A2363" t="n">
        <v>2361</v>
      </c>
      <c r="B2363" t="inlineStr">
        <is>
          <t>東京</t>
        </is>
      </c>
      <c r="C2363" t="inlineStr">
        <is>
          <t>市川第二変電所</t>
        </is>
      </c>
      <c r="D2363" t="inlineStr">
        <is>
          <t>千葉県</t>
        </is>
      </c>
      <c r="G2363" s="3" t="n"/>
      <c r="H2363" s="3" t="n"/>
      <c r="I2363" t="inlineStr">
        <is>
          <t>未取得</t>
        </is>
      </c>
      <c r="J2363" t="n">
        <v>52</v>
      </c>
      <c r="K2363" t="n">
        <v>54</v>
      </c>
      <c r="L2363" t="n">
        <v>-40</v>
      </c>
      <c r="M2363" t="n">
        <v>14</v>
      </c>
      <c r="N2363" t="n">
        <v>0</v>
      </c>
      <c r="O2363" t="inlineStr">
        <is>
          <t>不可 #3</t>
        </is>
      </c>
      <c r="P2363" t="inlineStr">
        <is>
          <t>有り</t>
        </is>
      </c>
      <c r="R2363" s="4">
        <f>IF(COUNT($M2363:$N2363)=0,"",IF(AND(IF($N2363&lt;&gt;"",$N2363,$M2363)&lt;=0,$O2363&lt;&gt;"可"),"警告",""))</f>
        <v/>
      </c>
      <c r="S2363" s="4">
        <f>IF(COUNT($M2363:$N2363)=0,0,IF(IF($N2363&lt;&gt;"",$N2363,$M2363)&gt;=スコアリング基準!$B$20,スコアリング基準!$C$20,IF(IF($N2363&lt;&gt;"",$N2363,$M2363)&gt;=スコアリング基準!$B$21,スコアリング基準!$C$21,IF(IF($N2363&lt;&gt;"",$N2363,$M2363)&gt;0,スコアリング基準!$C$22,0))))</f>
        <v/>
      </c>
      <c r="T2363" s="4">
        <f>IF($O2363="可",スコアリング基準!$C$23,0)</f>
        <v/>
      </c>
      <c r="U2363" s="4">
        <f>IF(OR(COUNT($K2363:$L2363)&lt;2,$K2363=0),0,IF(ABS($L2363)/$K2363&lt;=スコアリング基準!$B$24,スコアリング基準!$C$24,IF(ABS($L2363)/$K2363&lt;=スコアリング基準!$B$25,スコアリング基準!$C$25,IF(ABS($L2363)/$K2363&lt;=スコアリング基準!$B$26,スコアリング基準!$C$26,0))))</f>
        <v/>
      </c>
      <c r="V2363" s="4">
        <f>IF($P2363="なし",スコアリング基準!$C$27,0)</f>
        <v/>
      </c>
      <c r="W2363" s="4">
        <f>IF($F2363="",0,IF(ISNUMBER($F2363),IF($F2363&lt;=スコアリング基準!$B$28,スコアリング基準!$C$28,スコアリング基準!$C$29),0))</f>
        <v/>
      </c>
      <c r="X2363" s="4">
        <f>IFERROR(VLOOKUP($B2363,スコアリング基準!$A$36:$B$46,2,FALSE),0)</f>
        <v/>
      </c>
      <c r="Y2363" s="4">
        <f>SUM($S2363:$X2363)</f>
        <v/>
      </c>
      <c r="Z2363" s="4">
        <f>IF(COUNT($M2363:$N2363)=0,"データ無",IF($Y2363&gt;=スコアリング基準!$B$30,"S",IF($Y2363&gt;=スコアリング基準!$B$31,"A",IF($Y2363&gt;=スコアリング基準!$B$32,"B","C"))))</f>
        <v/>
      </c>
      <c r="AA2363">
        <f>IFERROR(INDEX(実績DB!$I$3:$I$104,MATCH($B2363&amp;$C2363,実績DB!$J$3:$J$104,0)),"")</f>
        <v/>
      </c>
    </row>
    <row r="2364">
      <c r="A2364" t="n">
        <v>2362</v>
      </c>
      <c r="B2364" t="inlineStr">
        <is>
          <t>東京</t>
        </is>
      </c>
      <c r="C2364" t="inlineStr">
        <is>
          <t>布田変電所</t>
        </is>
      </c>
      <c r="D2364" t="inlineStr">
        <is>
          <t>東京都</t>
        </is>
      </c>
      <c r="G2364" s="3" t="n">
        <v>35.64527</v>
      </c>
      <c r="H2364" s="3" t="n">
        <v>139.55048</v>
      </c>
      <c r="I2364" t="inlineStr">
        <is>
          <t>OSM実測(名称一致)</t>
        </is>
      </c>
      <c r="J2364" t="n">
        <v>38</v>
      </c>
      <c r="K2364" t="n">
        <v>39</v>
      </c>
      <c r="L2364" t="n">
        <v>-30</v>
      </c>
      <c r="M2364" t="n">
        <v>9</v>
      </c>
      <c r="N2364" t="n">
        <v>9</v>
      </c>
      <c r="O2364" t="inlineStr">
        <is>
          <t>不可 #3</t>
        </is>
      </c>
      <c r="P2364" t="inlineStr">
        <is>
          <t>なし</t>
        </is>
      </c>
      <c r="R2364" s="4">
        <f>IF(COUNT($M2364:$N2364)=0,"",IF(AND(IF($N2364&lt;&gt;"",$N2364,$M2364)&lt;=0,$O2364&lt;&gt;"可"),"警告",""))</f>
        <v/>
      </c>
      <c r="S2364" s="4">
        <f>IF(COUNT($M2364:$N2364)=0,0,IF(IF($N2364&lt;&gt;"",$N2364,$M2364)&gt;=スコアリング基準!$B$20,スコアリング基準!$C$20,IF(IF($N2364&lt;&gt;"",$N2364,$M2364)&gt;=スコアリング基準!$B$21,スコアリング基準!$C$21,IF(IF($N2364&lt;&gt;"",$N2364,$M2364)&gt;0,スコアリング基準!$C$22,0))))</f>
        <v/>
      </c>
      <c r="T2364" s="4">
        <f>IF($O2364="可",スコアリング基準!$C$23,0)</f>
        <v/>
      </c>
      <c r="U2364" s="4">
        <f>IF(OR(COUNT($K2364:$L2364)&lt;2,$K2364=0),0,IF(ABS($L2364)/$K2364&lt;=スコアリング基準!$B$24,スコアリング基準!$C$24,IF(ABS($L2364)/$K2364&lt;=スコアリング基準!$B$25,スコアリング基準!$C$25,IF(ABS($L2364)/$K2364&lt;=スコアリング基準!$B$26,スコアリング基準!$C$26,0))))</f>
        <v/>
      </c>
      <c r="V2364" s="4">
        <f>IF($P2364="なし",スコアリング基準!$C$27,0)</f>
        <v/>
      </c>
      <c r="W2364" s="4">
        <f>IF($F2364="",0,IF(ISNUMBER($F2364),IF($F2364&lt;=スコアリング基準!$B$28,スコアリング基準!$C$28,スコアリング基準!$C$29),0))</f>
        <v/>
      </c>
      <c r="X2364" s="4">
        <f>IFERROR(VLOOKUP($B2364,スコアリング基準!$A$36:$B$46,2,FALSE),0)</f>
        <v/>
      </c>
      <c r="Y2364" s="4">
        <f>SUM($S2364:$X2364)</f>
        <v/>
      </c>
      <c r="Z2364" s="4">
        <f>IF(COUNT($M2364:$N2364)=0,"データ無",IF($Y2364&gt;=スコアリング基準!$B$30,"S",IF($Y2364&gt;=スコアリング基準!$B$31,"A",IF($Y2364&gt;=スコアリング基準!$B$32,"B","C"))))</f>
        <v/>
      </c>
      <c r="AA2364">
        <f>IFERROR(INDEX(実績DB!$I$3:$I$104,MATCH($B2364&amp;$C2364,実績DB!$J$3:$J$104,0)),"")</f>
        <v/>
      </c>
    </row>
    <row r="2365">
      <c r="A2365" t="n">
        <v>2363</v>
      </c>
      <c r="B2365" t="inlineStr">
        <is>
          <t>東京</t>
        </is>
      </c>
      <c r="C2365" t="inlineStr">
        <is>
          <t>幕張変電所</t>
        </is>
      </c>
      <c r="D2365" t="inlineStr">
        <is>
          <t>千葉県</t>
        </is>
      </c>
      <c r="G2365" s="3" t="n">
        <v>35.6587</v>
      </c>
      <c r="H2365" s="3" t="n">
        <v>140.05848</v>
      </c>
      <c r="I2365" t="inlineStr">
        <is>
          <t>OSM実測(名称一致)</t>
        </is>
      </c>
      <c r="J2365" t="n">
        <v>57</v>
      </c>
      <c r="K2365" t="n">
        <v>59</v>
      </c>
      <c r="L2365" t="n">
        <v>-40</v>
      </c>
      <c r="M2365" t="n">
        <v>19</v>
      </c>
      <c r="N2365" t="n">
        <v>0</v>
      </c>
      <c r="O2365" t="inlineStr">
        <is>
          <t>不可 #3</t>
        </is>
      </c>
      <c r="P2365" t="inlineStr">
        <is>
          <t>有り</t>
        </is>
      </c>
      <c r="R2365" s="4">
        <f>IF(COUNT($M2365:$N2365)=0,"",IF(AND(IF($N2365&lt;&gt;"",$N2365,$M2365)&lt;=0,$O2365&lt;&gt;"可"),"警告",""))</f>
        <v/>
      </c>
      <c r="S2365" s="4">
        <f>IF(COUNT($M2365:$N2365)=0,0,IF(IF($N2365&lt;&gt;"",$N2365,$M2365)&gt;=スコアリング基準!$B$20,スコアリング基準!$C$20,IF(IF($N2365&lt;&gt;"",$N2365,$M2365)&gt;=スコアリング基準!$B$21,スコアリング基準!$C$21,IF(IF($N2365&lt;&gt;"",$N2365,$M2365)&gt;0,スコアリング基準!$C$22,0))))</f>
        <v/>
      </c>
      <c r="T2365" s="4">
        <f>IF($O2365="可",スコアリング基準!$C$23,0)</f>
        <v/>
      </c>
      <c r="U2365" s="4">
        <f>IF(OR(COUNT($K2365:$L2365)&lt;2,$K2365=0),0,IF(ABS($L2365)/$K2365&lt;=スコアリング基準!$B$24,スコアリング基準!$C$24,IF(ABS($L2365)/$K2365&lt;=スコアリング基準!$B$25,スコアリング基準!$C$25,IF(ABS($L2365)/$K2365&lt;=スコアリング基準!$B$26,スコアリング基準!$C$26,0))))</f>
        <v/>
      </c>
      <c r="V2365" s="4">
        <f>IF($P2365="なし",スコアリング基準!$C$27,0)</f>
        <v/>
      </c>
      <c r="W2365" s="4">
        <f>IF($F2365="",0,IF(ISNUMBER($F2365),IF($F2365&lt;=スコアリング基準!$B$28,スコアリング基準!$C$28,スコアリング基準!$C$29),0))</f>
        <v/>
      </c>
      <c r="X2365" s="4">
        <f>IFERROR(VLOOKUP($B2365,スコアリング基準!$A$36:$B$46,2,FALSE),0)</f>
        <v/>
      </c>
      <c r="Y2365" s="4">
        <f>SUM($S2365:$X2365)</f>
        <v/>
      </c>
      <c r="Z2365" s="4">
        <f>IF(COUNT($M2365:$N2365)=0,"データ無",IF($Y2365&gt;=スコアリング基準!$B$30,"S",IF($Y2365&gt;=スコアリング基準!$B$31,"A",IF($Y2365&gt;=スコアリング基準!$B$32,"B","C"))))</f>
        <v/>
      </c>
      <c r="AA2365">
        <f>IFERROR(INDEX(実績DB!$I$3:$I$104,MATCH($B2365&amp;$C2365,実績DB!$J$3:$J$104,0)),"")</f>
        <v/>
      </c>
    </row>
    <row r="2366">
      <c r="A2366" t="n">
        <v>2364</v>
      </c>
      <c r="B2366" t="inlineStr">
        <is>
          <t>東京</t>
        </is>
      </c>
      <c r="C2366" t="inlineStr">
        <is>
          <t>幡谷変電所</t>
        </is>
      </c>
      <c r="D2366" t="inlineStr">
        <is>
          <t>群馬県</t>
        </is>
      </c>
      <c r="G2366" s="3" t="n">
        <v>36.73072</v>
      </c>
      <c r="H2366" s="3" t="n">
        <v>139.222122</v>
      </c>
      <c r="I2366" t="inlineStr">
        <is>
          <t>Google Places(名称一致)</t>
        </is>
      </c>
      <c r="J2366" t="n">
        <v>19</v>
      </c>
      <c r="K2366" t="n">
        <v>19</v>
      </c>
      <c r="L2366" t="n">
        <v>-19</v>
      </c>
      <c r="M2366" t="n">
        <v>0</v>
      </c>
      <c r="N2366" t="n">
        <v>0</v>
      </c>
      <c r="O2366" t="inlineStr">
        <is>
          <t>不可 #3</t>
        </is>
      </c>
      <c r="P2366" t="inlineStr">
        <is>
          <t>有り</t>
        </is>
      </c>
      <c r="R2366" s="4">
        <f>IF(COUNT($M2366:$N2366)=0,"",IF(AND(IF($N2366&lt;&gt;"",$N2366,$M2366)&lt;=0,$O2366&lt;&gt;"可"),"警告",""))</f>
        <v/>
      </c>
      <c r="S2366" s="4">
        <f>IF(COUNT($M2366:$N2366)=0,0,IF(IF($N2366&lt;&gt;"",$N2366,$M2366)&gt;=スコアリング基準!$B$20,スコアリング基準!$C$20,IF(IF($N2366&lt;&gt;"",$N2366,$M2366)&gt;=スコアリング基準!$B$21,スコアリング基準!$C$21,IF(IF($N2366&lt;&gt;"",$N2366,$M2366)&gt;0,スコアリング基準!$C$22,0))))</f>
        <v/>
      </c>
      <c r="T2366" s="4">
        <f>IF($O2366="可",スコアリング基準!$C$23,0)</f>
        <v/>
      </c>
      <c r="U2366" s="4">
        <f>IF(OR(COUNT($K2366:$L2366)&lt;2,$K2366=0),0,IF(ABS($L2366)/$K2366&lt;=スコアリング基準!$B$24,スコアリング基準!$C$24,IF(ABS($L2366)/$K2366&lt;=スコアリング基準!$B$25,スコアリング基準!$C$25,IF(ABS($L2366)/$K2366&lt;=スコアリング基準!$B$26,スコアリング基準!$C$26,0))))</f>
        <v/>
      </c>
      <c r="V2366" s="4">
        <f>IF($P2366="なし",スコアリング基準!$C$27,0)</f>
        <v/>
      </c>
      <c r="W2366" s="4">
        <f>IF($F2366="",0,IF(ISNUMBER($F2366),IF($F2366&lt;=スコアリング基準!$B$28,スコアリング基準!$C$28,スコアリング基準!$C$29),0))</f>
        <v/>
      </c>
      <c r="X2366" s="4">
        <f>IFERROR(VLOOKUP($B2366,スコアリング基準!$A$36:$B$46,2,FALSE),0)</f>
        <v/>
      </c>
      <c r="Y2366" s="4">
        <f>SUM($S2366:$X2366)</f>
        <v/>
      </c>
      <c r="Z2366" s="4">
        <f>IF(COUNT($M2366:$N2366)=0,"データ無",IF($Y2366&gt;=スコアリング基準!$B$30,"S",IF($Y2366&gt;=スコアリング基準!$B$31,"A",IF($Y2366&gt;=スコアリング基準!$B$32,"B","C"))))</f>
        <v/>
      </c>
      <c r="AA2366">
        <f>IFERROR(INDEX(実績DB!$I$3:$I$104,MATCH($B2366&amp;$C2366,実績DB!$J$3:$J$104,0)),"")</f>
        <v/>
      </c>
    </row>
    <row r="2367">
      <c r="A2367" t="n">
        <v>2365</v>
      </c>
      <c r="B2367" t="inlineStr">
        <is>
          <t>東京</t>
        </is>
      </c>
      <c r="C2367" t="inlineStr">
        <is>
          <t>平山変電所</t>
        </is>
      </c>
      <c r="D2367" t="inlineStr">
        <is>
          <t>東京都</t>
        </is>
      </c>
      <c r="G2367" s="3" t="n">
        <v>35.65353</v>
      </c>
      <c r="H2367" s="3" t="n">
        <v>139.377431</v>
      </c>
      <c r="I2367" t="inlineStr">
        <is>
          <t>Google Places(名称一致)</t>
        </is>
      </c>
      <c r="J2367" t="n">
        <v>52</v>
      </c>
      <c r="K2367" t="n">
        <v>54</v>
      </c>
      <c r="L2367" t="n">
        <v>-40</v>
      </c>
      <c r="M2367" t="n">
        <v>14</v>
      </c>
      <c r="N2367" t="n">
        <v>14</v>
      </c>
      <c r="O2367" t="inlineStr">
        <is>
          <t>不可 #3</t>
        </is>
      </c>
      <c r="P2367" t="inlineStr">
        <is>
          <t>なし</t>
        </is>
      </c>
      <c r="R2367" s="4">
        <f>IF(COUNT($M2367:$N2367)=0,"",IF(AND(IF($N2367&lt;&gt;"",$N2367,$M2367)&lt;=0,$O2367&lt;&gt;"可"),"警告",""))</f>
        <v/>
      </c>
      <c r="S2367" s="4">
        <f>IF(COUNT($M2367:$N2367)=0,0,IF(IF($N2367&lt;&gt;"",$N2367,$M2367)&gt;=スコアリング基準!$B$20,スコアリング基準!$C$20,IF(IF($N2367&lt;&gt;"",$N2367,$M2367)&gt;=スコアリング基準!$B$21,スコアリング基準!$C$21,IF(IF($N2367&lt;&gt;"",$N2367,$M2367)&gt;0,スコアリング基準!$C$22,0))))</f>
        <v/>
      </c>
      <c r="T2367" s="4">
        <f>IF($O2367="可",スコアリング基準!$C$23,0)</f>
        <v/>
      </c>
      <c r="U2367" s="4">
        <f>IF(OR(COUNT($K2367:$L2367)&lt;2,$K2367=0),0,IF(ABS($L2367)/$K2367&lt;=スコアリング基準!$B$24,スコアリング基準!$C$24,IF(ABS($L2367)/$K2367&lt;=スコアリング基準!$B$25,スコアリング基準!$C$25,IF(ABS($L2367)/$K2367&lt;=スコアリング基準!$B$26,スコアリング基準!$C$26,0))))</f>
        <v/>
      </c>
      <c r="V2367" s="4">
        <f>IF($P2367="なし",スコアリング基準!$C$27,0)</f>
        <v/>
      </c>
      <c r="W2367" s="4">
        <f>IF($F2367="",0,IF(ISNUMBER($F2367),IF($F2367&lt;=スコアリング基準!$B$28,スコアリング基準!$C$28,スコアリング基準!$C$29),0))</f>
        <v/>
      </c>
      <c r="X2367" s="4">
        <f>IFERROR(VLOOKUP($B2367,スコアリング基準!$A$36:$B$46,2,FALSE),0)</f>
        <v/>
      </c>
      <c r="Y2367" s="4">
        <f>SUM($S2367:$X2367)</f>
        <v/>
      </c>
      <c r="Z2367" s="4">
        <f>IF(COUNT($M2367:$N2367)=0,"データ無",IF($Y2367&gt;=スコアリング基準!$B$30,"S",IF($Y2367&gt;=スコアリング基準!$B$31,"A",IF($Y2367&gt;=スコアリング基準!$B$32,"B","C"))))</f>
        <v/>
      </c>
      <c r="AA2367">
        <f>IFERROR(INDEX(実績DB!$I$3:$I$104,MATCH($B2367&amp;$C2367,実績DB!$J$3:$J$104,0)),"")</f>
        <v/>
      </c>
    </row>
    <row r="2368">
      <c r="A2368" t="n">
        <v>2366</v>
      </c>
      <c r="B2368" t="inlineStr">
        <is>
          <t>東京</t>
        </is>
      </c>
      <c r="C2368" t="inlineStr">
        <is>
          <t>平成町変電所</t>
        </is>
      </c>
      <c r="D2368" t="inlineStr">
        <is>
          <t>神奈川県</t>
        </is>
      </c>
      <c r="G2368" s="3" t="n">
        <v>35.269137</v>
      </c>
      <c r="H2368" s="3" t="n">
        <v>139.685423</v>
      </c>
      <c r="I2368" t="inlineStr">
        <is>
          <t>Google Places(名称一致)</t>
        </is>
      </c>
      <c r="J2368" t="n">
        <v>38</v>
      </c>
      <c r="K2368" t="n">
        <v>39</v>
      </c>
      <c r="L2368" t="n">
        <v>-20</v>
      </c>
      <c r="M2368" t="n">
        <v>19</v>
      </c>
      <c r="N2368" t="n">
        <v>0</v>
      </c>
      <c r="O2368" t="inlineStr">
        <is>
          <t>不可 #3</t>
        </is>
      </c>
      <c r="P2368" t="inlineStr">
        <is>
          <t>有り</t>
        </is>
      </c>
      <c r="R2368" s="4">
        <f>IF(COUNT($M2368:$N2368)=0,"",IF(AND(IF($N2368&lt;&gt;"",$N2368,$M2368)&lt;=0,$O2368&lt;&gt;"可"),"警告",""))</f>
        <v/>
      </c>
      <c r="S2368" s="4">
        <f>IF(COUNT($M2368:$N2368)=0,0,IF(IF($N2368&lt;&gt;"",$N2368,$M2368)&gt;=スコアリング基準!$B$20,スコアリング基準!$C$20,IF(IF($N2368&lt;&gt;"",$N2368,$M2368)&gt;=スコアリング基準!$B$21,スコアリング基準!$C$21,IF(IF($N2368&lt;&gt;"",$N2368,$M2368)&gt;0,スコアリング基準!$C$22,0))))</f>
        <v/>
      </c>
      <c r="T2368" s="4">
        <f>IF($O2368="可",スコアリング基準!$C$23,0)</f>
        <v/>
      </c>
      <c r="U2368" s="4">
        <f>IF(OR(COUNT($K2368:$L2368)&lt;2,$K2368=0),0,IF(ABS($L2368)/$K2368&lt;=スコアリング基準!$B$24,スコアリング基準!$C$24,IF(ABS($L2368)/$K2368&lt;=スコアリング基準!$B$25,スコアリング基準!$C$25,IF(ABS($L2368)/$K2368&lt;=スコアリング基準!$B$26,スコアリング基準!$C$26,0))))</f>
        <v/>
      </c>
      <c r="V2368" s="4">
        <f>IF($P2368="なし",スコアリング基準!$C$27,0)</f>
        <v/>
      </c>
      <c r="W2368" s="4">
        <f>IF($F2368="",0,IF(ISNUMBER($F2368),IF($F2368&lt;=スコアリング基準!$B$28,スコアリング基準!$C$28,スコアリング基準!$C$29),0))</f>
        <v/>
      </c>
      <c r="X2368" s="4">
        <f>IFERROR(VLOOKUP($B2368,スコアリング基準!$A$36:$B$46,2,FALSE),0)</f>
        <v/>
      </c>
      <c r="Y2368" s="4">
        <f>SUM($S2368:$X2368)</f>
        <v/>
      </c>
      <c r="Z2368" s="4">
        <f>IF(COUNT($M2368:$N2368)=0,"データ無",IF($Y2368&gt;=スコアリング基準!$B$30,"S",IF($Y2368&gt;=スコアリング基準!$B$31,"A",IF($Y2368&gt;=スコアリング基準!$B$32,"B","C"))))</f>
        <v/>
      </c>
      <c r="AA2368">
        <f>IFERROR(INDEX(実績DB!$I$3:$I$104,MATCH($B2368&amp;$C2368,実績DB!$J$3:$J$104,0)),"")</f>
        <v/>
      </c>
    </row>
    <row r="2369">
      <c r="A2369" t="n">
        <v>2367</v>
      </c>
      <c r="B2369" t="inlineStr">
        <is>
          <t>東京</t>
        </is>
      </c>
      <c r="C2369" t="inlineStr">
        <is>
          <t>平戸変電所</t>
        </is>
      </c>
      <c r="D2369" t="inlineStr">
        <is>
          <t>埼玉県</t>
        </is>
      </c>
      <c r="G2369" s="3" t="n">
        <v>36.144256</v>
      </c>
      <c r="H2369" s="3" t="n">
        <v>139.414303</v>
      </c>
      <c r="I2369" t="inlineStr">
        <is>
          <t>Google Places(名称一致)</t>
        </is>
      </c>
      <c r="J2369" t="n">
        <v>47</v>
      </c>
      <c r="K2369" t="n">
        <v>49</v>
      </c>
      <c r="L2369" t="n">
        <v>-43</v>
      </c>
      <c r="M2369" t="n">
        <v>6</v>
      </c>
      <c r="N2369" t="n">
        <v>6</v>
      </c>
      <c r="O2369" t="inlineStr">
        <is>
          <t>不可 #3</t>
        </is>
      </c>
      <c r="P2369" t="inlineStr">
        <is>
          <t>なし</t>
        </is>
      </c>
      <c r="R2369" s="4">
        <f>IF(COUNT($M2369:$N2369)=0,"",IF(AND(IF($N2369&lt;&gt;"",$N2369,$M2369)&lt;=0,$O2369&lt;&gt;"可"),"警告",""))</f>
        <v/>
      </c>
      <c r="S2369" s="4">
        <f>IF(COUNT($M2369:$N2369)=0,0,IF(IF($N2369&lt;&gt;"",$N2369,$M2369)&gt;=スコアリング基準!$B$20,スコアリング基準!$C$20,IF(IF($N2369&lt;&gt;"",$N2369,$M2369)&gt;=スコアリング基準!$B$21,スコアリング基準!$C$21,IF(IF($N2369&lt;&gt;"",$N2369,$M2369)&gt;0,スコアリング基準!$C$22,0))))</f>
        <v/>
      </c>
      <c r="T2369" s="4">
        <f>IF($O2369="可",スコアリング基準!$C$23,0)</f>
        <v/>
      </c>
      <c r="U2369" s="4">
        <f>IF(OR(COUNT($K2369:$L2369)&lt;2,$K2369=0),0,IF(ABS($L2369)/$K2369&lt;=スコアリング基準!$B$24,スコアリング基準!$C$24,IF(ABS($L2369)/$K2369&lt;=スコアリング基準!$B$25,スコアリング基準!$C$25,IF(ABS($L2369)/$K2369&lt;=スコアリング基準!$B$26,スコアリング基準!$C$26,0))))</f>
        <v/>
      </c>
      <c r="V2369" s="4">
        <f>IF($P2369="なし",スコアリング基準!$C$27,0)</f>
        <v/>
      </c>
      <c r="W2369" s="4">
        <f>IF($F2369="",0,IF(ISNUMBER($F2369),IF($F2369&lt;=スコアリング基準!$B$28,スコアリング基準!$C$28,スコアリング基準!$C$29),0))</f>
        <v/>
      </c>
      <c r="X2369" s="4">
        <f>IFERROR(VLOOKUP($B2369,スコアリング基準!$A$36:$B$46,2,FALSE),0)</f>
        <v/>
      </c>
      <c r="Y2369" s="4">
        <f>SUM($S2369:$X2369)</f>
        <v/>
      </c>
      <c r="Z2369" s="4">
        <f>IF(COUNT($M2369:$N2369)=0,"データ無",IF($Y2369&gt;=スコアリング基準!$B$30,"S",IF($Y2369&gt;=スコアリング基準!$B$31,"A",IF($Y2369&gt;=スコアリング基準!$B$32,"B","C"))))</f>
        <v/>
      </c>
      <c r="AA2369">
        <f>IFERROR(INDEX(実績DB!$I$3:$I$104,MATCH($B2369&amp;$C2369,実績DB!$J$3:$J$104,0)),"")</f>
        <v/>
      </c>
    </row>
    <row r="2370">
      <c r="A2370" t="n">
        <v>2368</v>
      </c>
      <c r="B2370" t="inlineStr">
        <is>
          <t>東京</t>
        </is>
      </c>
      <c r="C2370" t="inlineStr">
        <is>
          <t>平町変電所</t>
        </is>
      </c>
      <c r="D2370" t="inlineStr">
        <is>
          <t>東京都</t>
        </is>
      </c>
      <c r="G2370" s="3" t="n">
        <v>35.61185</v>
      </c>
      <c r="H2370" s="3" t="n">
        <v>139.67967</v>
      </c>
      <c r="I2370" t="inlineStr">
        <is>
          <t>OSM実測(名称一致)</t>
        </is>
      </c>
      <c r="J2370" t="n">
        <v>52</v>
      </c>
      <c r="K2370" t="n">
        <v>54</v>
      </c>
      <c r="L2370" t="n">
        <v>-40</v>
      </c>
      <c r="M2370" t="n">
        <v>14</v>
      </c>
      <c r="N2370" t="n">
        <v>0</v>
      </c>
      <c r="O2370" t="inlineStr">
        <is>
          <t>不可 #3</t>
        </is>
      </c>
      <c r="P2370" t="inlineStr">
        <is>
          <t>有り</t>
        </is>
      </c>
      <c r="R2370" s="4">
        <f>IF(COUNT($M2370:$N2370)=0,"",IF(AND(IF($N2370&lt;&gt;"",$N2370,$M2370)&lt;=0,$O2370&lt;&gt;"可"),"警告",""))</f>
        <v/>
      </c>
      <c r="S2370" s="4">
        <f>IF(COUNT($M2370:$N2370)=0,0,IF(IF($N2370&lt;&gt;"",$N2370,$M2370)&gt;=スコアリング基準!$B$20,スコアリング基準!$C$20,IF(IF($N2370&lt;&gt;"",$N2370,$M2370)&gt;=スコアリング基準!$B$21,スコアリング基準!$C$21,IF(IF($N2370&lt;&gt;"",$N2370,$M2370)&gt;0,スコアリング基準!$C$22,0))))</f>
        <v/>
      </c>
      <c r="T2370" s="4">
        <f>IF($O2370="可",スコアリング基準!$C$23,0)</f>
        <v/>
      </c>
      <c r="U2370" s="4">
        <f>IF(OR(COUNT($K2370:$L2370)&lt;2,$K2370=0),0,IF(ABS($L2370)/$K2370&lt;=スコアリング基準!$B$24,スコアリング基準!$C$24,IF(ABS($L2370)/$K2370&lt;=スコアリング基準!$B$25,スコアリング基準!$C$25,IF(ABS($L2370)/$K2370&lt;=スコアリング基準!$B$26,スコアリング基準!$C$26,0))))</f>
        <v/>
      </c>
      <c r="V2370" s="4">
        <f>IF($P2370="なし",スコアリング基準!$C$27,0)</f>
        <v/>
      </c>
      <c r="W2370" s="4">
        <f>IF($F2370="",0,IF(ISNUMBER($F2370),IF($F2370&lt;=スコアリング基準!$B$28,スコアリング基準!$C$28,スコアリング基準!$C$29),0))</f>
        <v/>
      </c>
      <c r="X2370" s="4">
        <f>IFERROR(VLOOKUP($B2370,スコアリング基準!$A$36:$B$46,2,FALSE),0)</f>
        <v/>
      </c>
      <c r="Y2370" s="4">
        <f>SUM($S2370:$X2370)</f>
        <v/>
      </c>
      <c r="Z2370" s="4">
        <f>IF(COUNT($M2370:$N2370)=0,"データ無",IF($Y2370&gt;=スコアリング基準!$B$30,"S",IF($Y2370&gt;=スコアリング基準!$B$31,"A",IF($Y2370&gt;=スコアリング基準!$B$32,"B","C"))))</f>
        <v/>
      </c>
      <c r="AA2370">
        <f>IFERROR(INDEX(実績DB!$I$3:$I$104,MATCH($B2370&amp;$C2370,実績DB!$J$3:$J$104,0)),"")</f>
        <v/>
      </c>
    </row>
    <row r="2371">
      <c r="A2371" t="n">
        <v>2369</v>
      </c>
      <c r="B2371" t="inlineStr">
        <is>
          <t>東京</t>
        </is>
      </c>
      <c r="C2371" t="inlineStr">
        <is>
          <t>平野変電所</t>
        </is>
      </c>
      <c r="D2371" t="inlineStr">
        <is>
          <t>山梨県</t>
        </is>
      </c>
      <c r="G2371" s="3" t="n">
        <v>35.439494</v>
      </c>
      <c r="H2371" s="3" t="n">
        <v>138.918244</v>
      </c>
      <c r="I2371" t="inlineStr">
        <is>
          <t>Google Places(名称一致)</t>
        </is>
      </c>
      <c r="J2371" t="n">
        <v>19</v>
      </c>
      <c r="K2371" t="n">
        <v>19</v>
      </c>
      <c r="L2371" t="n">
        <v>0</v>
      </c>
      <c r="M2371" t="n">
        <v>19</v>
      </c>
      <c r="N2371" t="n">
        <v>19</v>
      </c>
      <c r="O2371" t="inlineStr">
        <is>
          <t>不可 #3</t>
        </is>
      </c>
      <c r="P2371" t="inlineStr">
        <is>
          <t>なし</t>
        </is>
      </c>
      <c r="R2371" s="4">
        <f>IF(COUNT($M2371:$N2371)=0,"",IF(AND(IF($N2371&lt;&gt;"",$N2371,$M2371)&lt;=0,$O2371&lt;&gt;"可"),"警告",""))</f>
        <v/>
      </c>
      <c r="S2371" s="4">
        <f>IF(COUNT($M2371:$N2371)=0,0,IF(IF($N2371&lt;&gt;"",$N2371,$M2371)&gt;=スコアリング基準!$B$20,スコアリング基準!$C$20,IF(IF($N2371&lt;&gt;"",$N2371,$M2371)&gt;=スコアリング基準!$B$21,スコアリング基準!$C$21,IF(IF($N2371&lt;&gt;"",$N2371,$M2371)&gt;0,スコアリング基準!$C$22,0))))</f>
        <v/>
      </c>
      <c r="T2371" s="4">
        <f>IF($O2371="可",スコアリング基準!$C$23,0)</f>
        <v/>
      </c>
      <c r="U2371" s="4">
        <f>IF(OR(COUNT($K2371:$L2371)&lt;2,$K2371=0),0,IF(ABS($L2371)/$K2371&lt;=スコアリング基準!$B$24,スコアリング基準!$C$24,IF(ABS($L2371)/$K2371&lt;=スコアリング基準!$B$25,スコアリング基準!$C$25,IF(ABS($L2371)/$K2371&lt;=スコアリング基準!$B$26,スコアリング基準!$C$26,0))))</f>
        <v/>
      </c>
      <c r="V2371" s="4">
        <f>IF($P2371="なし",スコアリング基準!$C$27,0)</f>
        <v/>
      </c>
      <c r="W2371" s="4">
        <f>IF($F2371="",0,IF(ISNUMBER($F2371),IF($F2371&lt;=スコアリング基準!$B$28,スコアリング基準!$C$28,スコアリング基準!$C$29),0))</f>
        <v/>
      </c>
      <c r="X2371" s="4">
        <f>IFERROR(VLOOKUP($B2371,スコアリング基準!$A$36:$B$46,2,FALSE),0)</f>
        <v/>
      </c>
      <c r="Y2371" s="4">
        <f>SUM($S2371:$X2371)</f>
        <v/>
      </c>
      <c r="Z2371" s="4">
        <f>IF(COUNT($M2371:$N2371)=0,"データ無",IF($Y2371&gt;=スコアリング基準!$B$30,"S",IF($Y2371&gt;=スコアリング基準!$B$31,"A",IF($Y2371&gt;=スコアリング基準!$B$32,"B","C"))))</f>
        <v/>
      </c>
      <c r="AA2371">
        <f>IFERROR(INDEX(実績DB!$I$3:$I$104,MATCH($B2371&amp;$C2371,実績DB!$J$3:$J$104,0)),"")</f>
        <v/>
      </c>
    </row>
    <row r="2372">
      <c r="A2372" t="n">
        <v>2370</v>
      </c>
      <c r="B2372" t="inlineStr">
        <is>
          <t>東京</t>
        </is>
      </c>
      <c r="C2372" t="inlineStr">
        <is>
          <t>幸変電所</t>
        </is>
      </c>
      <c r="D2372" t="inlineStr">
        <is>
          <t>山梨県</t>
        </is>
      </c>
      <c r="G2372" s="3" t="n">
        <v>35.647062</v>
      </c>
      <c r="H2372" s="3" t="n">
        <v>138.57271</v>
      </c>
      <c r="I2372" t="inlineStr">
        <is>
          <t>Google Places(名称一致)</t>
        </is>
      </c>
      <c r="J2372" t="n">
        <v>38</v>
      </c>
      <c r="K2372" t="n">
        <v>39</v>
      </c>
      <c r="L2372" t="n">
        <v>-20</v>
      </c>
      <c r="M2372" t="n">
        <v>19</v>
      </c>
      <c r="N2372" t="n">
        <v>0</v>
      </c>
      <c r="O2372" t="inlineStr">
        <is>
          <t>不可 #3</t>
        </is>
      </c>
      <c r="P2372" t="inlineStr">
        <is>
          <t>有り</t>
        </is>
      </c>
      <c r="R2372" s="4">
        <f>IF(COUNT($M2372:$N2372)=0,"",IF(AND(IF($N2372&lt;&gt;"",$N2372,$M2372)&lt;=0,$O2372&lt;&gt;"可"),"警告",""))</f>
        <v/>
      </c>
      <c r="S2372" s="4">
        <f>IF(COUNT($M2372:$N2372)=0,0,IF(IF($N2372&lt;&gt;"",$N2372,$M2372)&gt;=スコアリング基準!$B$20,スコアリング基準!$C$20,IF(IF($N2372&lt;&gt;"",$N2372,$M2372)&gt;=スコアリング基準!$B$21,スコアリング基準!$C$21,IF(IF($N2372&lt;&gt;"",$N2372,$M2372)&gt;0,スコアリング基準!$C$22,0))))</f>
        <v/>
      </c>
      <c r="T2372" s="4">
        <f>IF($O2372="可",スコアリング基準!$C$23,0)</f>
        <v/>
      </c>
      <c r="U2372" s="4">
        <f>IF(OR(COUNT($K2372:$L2372)&lt;2,$K2372=0),0,IF(ABS($L2372)/$K2372&lt;=スコアリング基準!$B$24,スコアリング基準!$C$24,IF(ABS($L2372)/$K2372&lt;=スコアリング基準!$B$25,スコアリング基準!$C$25,IF(ABS($L2372)/$K2372&lt;=スコアリング基準!$B$26,スコアリング基準!$C$26,0))))</f>
        <v/>
      </c>
      <c r="V2372" s="4">
        <f>IF($P2372="なし",スコアリング基準!$C$27,0)</f>
        <v/>
      </c>
      <c r="W2372" s="4">
        <f>IF($F2372="",0,IF(ISNUMBER($F2372),IF($F2372&lt;=スコアリング基準!$B$28,スコアリング基準!$C$28,スコアリング基準!$C$29),0))</f>
        <v/>
      </c>
      <c r="X2372" s="4">
        <f>IFERROR(VLOOKUP($B2372,スコアリング基準!$A$36:$B$46,2,FALSE),0)</f>
        <v/>
      </c>
      <c r="Y2372" s="4">
        <f>SUM($S2372:$X2372)</f>
        <v/>
      </c>
      <c r="Z2372" s="4">
        <f>IF(COUNT($M2372:$N2372)=0,"データ無",IF($Y2372&gt;=スコアリング基準!$B$30,"S",IF($Y2372&gt;=スコアリング基準!$B$31,"A",IF($Y2372&gt;=スコアリング基準!$B$32,"B","C"))))</f>
        <v/>
      </c>
      <c r="AA2372">
        <f>IFERROR(INDEX(実績DB!$I$3:$I$104,MATCH($B2372&amp;$C2372,実績DB!$J$3:$J$104,0)),"")</f>
        <v/>
      </c>
    </row>
    <row r="2373">
      <c r="A2373" t="n">
        <v>2371</v>
      </c>
      <c r="B2373" t="inlineStr">
        <is>
          <t>東京</t>
        </is>
      </c>
      <c r="C2373" t="inlineStr">
        <is>
          <t>幸浦変電所</t>
        </is>
      </c>
      <c r="D2373" t="inlineStr">
        <is>
          <t>神奈川県</t>
        </is>
      </c>
      <c r="G2373" s="3" t="n">
        <v>35.361677</v>
      </c>
      <c r="H2373" s="3" t="n">
        <v>139.645717</v>
      </c>
      <c r="I2373" t="inlineStr">
        <is>
          <t>Google Places(名称一致)</t>
        </is>
      </c>
      <c r="J2373" t="n">
        <v>57</v>
      </c>
      <c r="K2373" t="n">
        <v>59</v>
      </c>
      <c r="L2373" t="n">
        <v>-40</v>
      </c>
      <c r="M2373" t="n">
        <v>19</v>
      </c>
      <c r="N2373" t="n">
        <v>0</v>
      </c>
      <c r="O2373" t="inlineStr">
        <is>
          <t>不可 #3</t>
        </is>
      </c>
      <c r="P2373" t="inlineStr">
        <is>
          <t>有り</t>
        </is>
      </c>
      <c r="R2373" s="4">
        <f>IF(COUNT($M2373:$N2373)=0,"",IF(AND(IF($N2373&lt;&gt;"",$N2373,$M2373)&lt;=0,$O2373&lt;&gt;"可"),"警告",""))</f>
        <v/>
      </c>
      <c r="S2373" s="4">
        <f>IF(COUNT($M2373:$N2373)=0,0,IF(IF($N2373&lt;&gt;"",$N2373,$M2373)&gt;=スコアリング基準!$B$20,スコアリング基準!$C$20,IF(IF($N2373&lt;&gt;"",$N2373,$M2373)&gt;=スコアリング基準!$B$21,スコアリング基準!$C$21,IF(IF($N2373&lt;&gt;"",$N2373,$M2373)&gt;0,スコアリング基準!$C$22,0))))</f>
        <v/>
      </c>
      <c r="T2373" s="4">
        <f>IF($O2373="可",スコアリング基準!$C$23,0)</f>
        <v/>
      </c>
      <c r="U2373" s="4">
        <f>IF(OR(COUNT($K2373:$L2373)&lt;2,$K2373=0),0,IF(ABS($L2373)/$K2373&lt;=スコアリング基準!$B$24,スコアリング基準!$C$24,IF(ABS($L2373)/$K2373&lt;=スコアリング基準!$B$25,スコアリング基準!$C$25,IF(ABS($L2373)/$K2373&lt;=スコアリング基準!$B$26,スコアリング基準!$C$26,0))))</f>
        <v/>
      </c>
      <c r="V2373" s="4">
        <f>IF($P2373="なし",スコアリング基準!$C$27,0)</f>
        <v/>
      </c>
      <c r="W2373" s="4">
        <f>IF($F2373="",0,IF(ISNUMBER($F2373),IF($F2373&lt;=スコアリング基準!$B$28,スコアリング基準!$C$28,スコアリング基準!$C$29),0))</f>
        <v/>
      </c>
      <c r="X2373" s="4">
        <f>IFERROR(VLOOKUP($B2373,スコアリング基準!$A$36:$B$46,2,FALSE),0)</f>
        <v/>
      </c>
      <c r="Y2373" s="4">
        <f>SUM($S2373:$X2373)</f>
        <v/>
      </c>
      <c r="Z2373" s="4">
        <f>IF(COUNT($M2373:$N2373)=0,"データ無",IF($Y2373&gt;=スコアリング基準!$B$30,"S",IF($Y2373&gt;=スコアリング基準!$B$31,"A",IF($Y2373&gt;=スコアリング基準!$B$32,"B","C"))))</f>
        <v/>
      </c>
      <c r="AA2373">
        <f>IFERROR(INDEX(実績DB!$I$3:$I$104,MATCH($B2373&amp;$C2373,実績DB!$J$3:$J$104,0)),"")</f>
        <v/>
      </c>
    </row>
    <row r="2374">
      <c r="A2374" t="n">
        <v>2372</v>
      </c>
      <c r="B2374" t="inlineStr">
        <is>
          <t>東京</t>
        </is>
      </c>
      <c r="C2374" t="inlineStr">
        <is>
          <t>幸町変電所</t>
        </is>
      </c>
      <c r="D2374" t="inlineStr">
        <is>
          <t>埼玉県</t>
        </is>
      </c>
      <c r="G2374" s="3" t="n">
        <v>35.807385</v>
      </c>
      <c r="H2374" s="3" t="n">
        <v>139.718206</v>
      </c>
      <c r="I2374" t="inlineStr">
        <is>
          <t>Google Places(名称一致)</t>
        </is>
      </c>
      <c r="J2374" t="n">
        <v>38</v>
      </c>
      <c r="K2374" t="n">
        <v>39</v>
      </c>
      <c r="L2374" t="n">
        <v>-20</v>
      </c>
      <c r="M2374" t="n">
        <v>19</v>
      </c>
      <c r="N2374" t="n">
        <v>0</v>
      </c>
      <c r="O2374" t="inlineStr">
        <is>
          <t>不可 #3</t>
        </is>
      </c>
      <c r="P2374" t="inlineStr">
        <is>
          <t>有り</t>
        </is>
      </c>
      <c r="R2374" s="4">
        <f>IF(COUNT($M2374:$N2374)=0,"",IF(AND(IF($N2374&lt;&gt;"",$N2374,$M2374)&lt;=0,$O2374&lt;&gt;"可"),"警告",""))</f>
        <v/>
      </c>
      <c r="S2374" s="4">
        <f>IF(COUNT($M2374:$N2374)=0,0,IF(IF($N2374&lt;&gt;"",$N2374,$M2374)&gt;=スコアリング基準!$B$20,スコアリング基準!$C$20,IF(IF($N2374&lt;&gt;"",$N2374,$M2374)&gt;=スコアリング基準!$B$21,スコアリング基準!$C$21,IF(IF($N2374&lt;&gt;"",$N2374,$M2374)&gt;0,スコアリング基準!$C$22,0))))</f>
        <v/>
      </c>
      <c r="T2374" s="4">
        <f>IF($O2374="可",スコアリング基準!$C$23,0)</f>
        <v/>
      </c>
      <c r="U2374" s="4">
        <f>IF(OR(COUNT($K2374:$L2374)&lt;2,$K2374=0),0,IF(ABS($L2374)/$K2374&lt;=スコアリング基準!$B$24,スコアリング基準!$C$24,IF(ABS($L2374)/$K2374&lt;=スコアリング基準!$B$25,スコアリング基準!$C$25,IF(ABS($L2374)/$K2374&lt;=スコアリング基準!$B$26,スコアリング基準!$C$26,0))))</f>
        <v/>
      </c>
      <c r="V2374" s="4">
        <f>IF($P2374="なし",スコアリング基準!$C$27,0)</f>
        <v/>
      </c>
      <c r="W2374" s="4">
        <f>IF($F2374="",0,IF(ISNUMBER($F2374),IF($F2374&lt;=スコアリング基準!$B$28,スコアリング基準!$C$28,スコアリング基準!$C$29),0))</f>
        <v/>
      </c>
      <c r="X2374" s="4">
        <f>IFERROR(VLOOKUP($B2374,スコアリング基準!$A$36:$B$46,2,FALSE),0)</f>
        <v/>
      </c>
      <c r="Y2374" s="4">
        <f>SUM($S2374:$X2374)</f>
        <v/>
      </c>
      <c r="Z2374" s="4">
        <f>IF(COUNT($M2374:$N2374)=0,"データ無",IF($Y2374&gt;=スコアリング基準!$B$30,"S",IF($Y2374&gt;=スコアリング基準!$B$31,"A",IF($Y2374&gt;=スコアリング基準!$B$32,"B","C"))))</f>
        <v/>
      </c>
      <c r="AA2374">
        <f>IFERROR(INDEX(実績DB!$I$3:$I$104,MATCH($B2374&amp;$C2374,実績DB!$J$3:$J$104,0)),"")</f>
        <v/>
      </c>
    </row>
    <row r="2375">
      <c r="A2375" t="n">
        <v>2373</v>
      </c>
      <c r="B2375" t="inlineStr">
        <is>
          <t>東京</t>
        </is>
      </c>
      <c r="C2375" t="inlineStr">
        <is>
          <t>広小路変電所</t>
        </is>
      </c>
      <c r="D2375" t="inlineStr">
        <is>
          <t>静岡県</t>
        </is>
      </c>
      <c r="G2375" s="3" t="n">
        <v>35.117632</v>
      </c>
      <c r="H2375" s="3" t="n">
        <v>138.910937</v>
      </c>
      <c r="I2375" t="inlineStr">
        <is>
          <t>Google Places(名称一致)</t>
        </is>
      </c>
      <c r="J2375" t="n">
        <v>57</v>
      </c>
      <c r="K2375" t="n">
        <v>59</v>
      </c>
      <c r="L2375" t="n">
        <v>-40</v>
      </c>
      <c r="M2375" t="n">
        <v>19</v>
      </c>
      <c r="N2375" t="n">
        <v>19</v>
      </c>
      <c r="O2375" t="inlineStr">
        <is>
          <t>不可 #3</t>
        </is>
      </c>
      <c r="P2375" t="inlineStr">
        <is>
          <t>なし</t>
        </is>
      </c>
      <c r="R2375" s="4">
        <f>IF(COUNT($M2375:$N2375)=0,"",IF(AND(IF($N2375&lt;&gt;"",$N2375,$M2375)&lt;=0,$O2375&lt;&gt;"可"),"警告",""))</f>
        <v/>
      </c>
      <c r="S2375" s="4">
        <f>IF(COUNT($M2375:$N2375)=0,0,IF(IF($N2375&lt;&gt;"",$N2375,$M2375)&gt;=スコアリング基準!$B$20,スコアリング基準!$C$20,IF(IF($N2375&lt;&gt;"",$N2375,$M2375)&gt;=スコアリング基準!$B$21,スコアリング基準!$C$21,IF(IF($N2375&lt;&gt;"",$N2375,$M2375)&gt;0,スコアリング基準!$C$22,0))))</f>
        <v/>
      </c>
      <c r="T2375" s="4">
        <f>IF($O2375="可",スコアリング基準!$C$23,0)</f>
        <v/>
      </c>
      <c r="U2375" s="4">
        <f>IF(OR(COUNT($K2375:$L2375)&lt;2,$K2375=0),0,IF(ABS($L2375)/$K2375&lt;=スコアリング基準!$B$24,スコアリング基準!$C$24,IF(ABS($L2375)/$K2375&lt;=スコアリング基準!$B$25,スコアリング基準!$C$25,IF(ABS($L2375)/$K2375&lt;=スコアリング基準!$B$26,スコアリング基準!$C$26,0))))</f>
        <v/>
      </c>
      <c r="V2375" s="4">
        <f>IF($P2375="なし",スコアリング基準!$C$27,0)</f>
        <v/>
      </c>
      <c r="W2375" s="4">
        <f>IF($F2375="",0,IF(ISNUMBER($F2375),IF($F2375&lt;=スコアリング基準!$B$28,スコアリング基準!$C$28,スコアリング基準!$C$29),0))</f>
        <v/>
      </c>
      <c r="X2375" s="4">
        <f>IFERROR(VLOOKUP($B2375,スコアリング基準!$A$36:$B$46,2,FALSE),0)</f>
        <v/>
      </c>
      <c r="Y2375" s="4">
        <f>SUM($S2375:$X2375)</f>
        <v/>
      </c>
      <c r="Z2375" s="4">
        <f>IF(COUNT($M2375:$N2375)=0,"データ無",IF($Y2375&gt;=スコアリング基準!$B$30,"S",IF($Y2375&gt;=スコアリング基準!$B$31,"A",IF($Y2375&gt;=スコアリング基準!$B$32,"B","C"))))</f>
        <v/>
      </c>
      <c r="AA2375">
        <f>IFERROR(INDEX(実績DB!$I$3:$I$104,MATCH($B2375&amp;$C2375,実績DB!$J$3:$J$104,0)),"")</f>
        <v/>
      </c>
    </row>
    <row r="2376">
      <c r="A2376" t="n">
        <v>2374</v>
      </c>
      <c r="B2376" t="inlineStr">
        <is>
          <t>東京</t>
        </is>
      </c>
      <c r="C2376" t="inlineStr">
        <is>
          <t>広尾変電所</t>
        </is>
      </c>
      <c r="D2376" t="inlineStr">
        <is>
          <t>東京都</t>
        </is>
      </c>
      <c r="G2376" s="3" t="n">
        <v>35.648217</v>
      </c>
      <c r="H2376" s="3" t="n">
        <v>139.716571</v>
      </c>
      <c r="I2376" t="inlineStr">
        <is>
          <t>Google Places(名称一致)</t>
        </is>
      </c>
      <c r="J2376" t="n">
        <v>47</v>
      </c>
      <c r="K2376" t="n">
        <v>49</v>
      </c>
      <c r="L2376" t="n">
        <v>-35</v>
      </c>
      <c r="M2376" t="n">
        <v>14</v>
      </c>
      <c r="N2376" t="n">
        <v>0</v>
      </c>
      <c r="O2376" t="inlineStr">
        <is>
          <t>不可 #3</t>
        </is>
      </c>
      <c r="P2376" t="inlineStr">
        <is>
          <t>有り</t>
        </is>
      </c>
      <c r="R2376" s="4">
        <f>IF(COUNT($M2376:$N2376)=0,"",IF(AND(IF($N2376&lt;&gt;"",$N2376,$M2376)&lt;=0,$O2376&lt;&gt;"可"),"警告",""))</f>
        <v/>
      </c>
      <c r="S2376" s="4">
        <f>IF(COUNT($M2376:$N2376)=0,0,IF(IF($N2376&lt;&gt;"",$N2376,$M2376)&gt;=スコアリング基準!$B$20,スコアリング基準!$C$20,IF(IF($N2376&lt;&gt;"",$N2376,$M2376)&gt;=スコアリング基準!$B$21,スコアリング基準!$C$21,IF(IF($N2376&lt;&gt;"",$N2376,$M2376)&gt;0,スコアリング基準!$C$22,0))))</f>
        <v/>
      </c>
      <c r="T2376" s="4">
        <f>IF($O2376="可",スコアリング基準!$C$23,0)</f>
        <v/>
      </c>
      <c r="U2376" s="4">
        <f>IF(OR(COUNT($K2376:$L2376)&lt;2,$K2376=0),0,IF(ABS($L2376)/$K2376&lt;=スコアリング基準!$B$24,スコアリング基準!$C$24,IF(ABS($L2376)/$K2376&lt;=スコアリング基準!$B$25,スコアリング基準!$C$25,IF(ABS($L2376)/$K2376&lt;=スコアリング基準!$B$26,スコアリング基準!$C$26,0))))</f>
        <v/>
      </c>
      <c r="V2376" s="4">
        <f>IF($P2376="なし",スコアリング基準!$C$27,0)</f>
        <v/>
      </c>
      <c r="W2376" s="4">
        <f>IF($F2376="",0,IF(ISNUMBER($F2376),IF($F2376&lt;=スコアリング基準!$B$28,スコアリング基準!$C$28,スコアリング基準!$C$29),0))</f>
        <v/>
      </c>
      <c r="X2376" s="4">
        <f>IFERROR(VLOOKUP($B2376,スコアリング基準!$A$36:$B$46,2,FALSE),0)</f>
        <v/>
      </c>
      <c r="Y2376" s="4">
        <f>SUM($S2376:$X2376)</f>
        <v/>
      </c>
      <c r="Z2376" s="4">
        <f>IF(COUNT($M2376:$N2376)=0,"データ無",IF($Y2376&gt;=スコアリング基準!$B$30,"S",IF($Y2376&gt;=スコアリング基準!$B$31,"A",IF($Y2376&gt;=スコアリング基準!$B$32,"B","C"))))</f>
        <v/>
      </c>
      <c r="AA2376">
        <f>IFERROR(INDEX(実績DB!$I$3:$I$104,MATCH($B2376&amp;$C2376,実績DB!$J$3:$J$104,0)),"")</f>
        <v/>
      </c>
    </row>
    <row r="2377">
      <c r="A2377" t="n">
        <v>2375</v>
      </c>
      <c r="B2377" t="inlineStr">
        <is>
          <t>東京</t>
        </is>
      </c>
      <c r="C2377" t="inlineStr">
        <is>
          <t>広町変電所</t>
        </is>
      </c>
      <c r="D2377" t="inlineStr">
        <is>
          <t>東京都</t>
        </is>
      </c>
      <c r="G2377" s="3" t="n"/>
      <c r="H2377" s="3" t="n"/>
      <c r="I2377" t="inlineStr">
        <is>
          <t>未取得</t>
        </is>
      </c>
      <c r="J2377" t="n">
        <v>57</v>
      </c>
      <c r="K2377" t="n">
        <v>59</v>
      </c>
      <c r="L2377" t="n">
        <v>-40</v>
      </c>
      <c r="M2377" t="n">
        <v>19</v>
      </c>
      <c r="N2377" t="n">
        <v>19</v>
      </c>
      <c r="O2377" t="inlineStr">
        <is>
          <t>不可 #3</t>
        </is>
      </c>
      <c r="P2377" t="inlineStr">
        <is>
          <t>なし</t>
        </is>
      </c>
      <c r="R2377" s="4">
        <f>IF(COUNT($M2377:$N2377)=0,"",IF(AND(IF($N2377&lt;&gt;"",$N2377,$M2377)&lt;=0,$O2377&lt;&gt;"可"),"警告",""))</f>
        <v/>
      </c>
      <c r="S2377" s="4">
        <f>IF(COUNT($M2377:$N2377)=0,0,IF(IF($N2377&lt;&gt;"",$N2377,$M2377)&gt;=スコアリング基準!$B$20,スコアリング基準!$C$20,IF(IF($N2377&lt;&gt;"",$N2377,$M2377)&gt;=スコアリング基準!$B$21,スコアリング基準!$C$21,IF(IF($N2377&lt;&gt;"",$N2377,$M2377)&gt;0,スコアリング基準!$C$22,0))))</f>
        <v/>
      </c>
      <c r="T2377" s="4">
        <f>IF($O2377="可",スコアリング基準!$C$23,0)</f>
        <v/>
      </c>
      <c r="U2377" s="4">
        <f>IF(OR(COUNT($K2377:$L2377)&lt;2,$K2377=0),0,IF(ABS($L2377)/$K2377&lt;=スコアリング基準!$B$24,スコアリング基準!$C$24,IF(ABS($L2377)/$K2377&lt;=スコアリング基準!$B$25,スコアリング基準!$C$25,IF(ABS($L2377)/$K2377&lt;=スコアリング基準!$B$26,スコアリング基準!$C$26,0))))</f>
        <v/>
      </c>
      <c r="V2377" s="4">
        <f>IF($P2377="なし",スコアリング基準!$C$27,0)</f>
        <v/>
      </c>
      <c r="W2377" s="4">
        <f>IF($F2377="",0,IF(ISNUMBER($F2377),IF($F2377&lt;=スコアリング基準!$B$28,スコアリング基準!$C$28,スコアリング基準!$C$29),0))</f>
        <v/>
      </c>
      <c r="X2377" s="4">
        <f>IFERROR(VLOOKUP($B2377,スコアリング基準!$A$36:$B$46,2,FALSE),0)</f>
        <v/>
      </c>
      <c r="Y2377" s="4">
        <f>SUM($S2377:$X2377)</f>
        <v/>
      </c>
      <c r="Z2377" s="4">
        <f>IF(COUNT($M2377:$N2377)=0,"データ無",IF($Y2377&gt;=スコアリング基準!$B$30,"S",IF($Y2377&gt;=スコアリング基準!$B$31,"A",IF($Y2377&gt;=スコアリング基準!$B$32,"B","C"))))</f>
        <v/>
      </c>
      <c r="AA2377">
        <f>IFERROR(INDEX(実績DB!$I$3:$I$104,MATCH($B2377&amp;$C2377,実績DB!$J$3:$J$104,0)),"")</f>
        <v/>
      </c>
    </row>
    <row r="2378">
      <c r="A2378" t="n">
        <v>2376</v>
      </c>
      <c r="B2378" t="inlineStr">
        <is>
          <t>東京</t>
        </is>
      </c>
      <c r="C2378" t="inlineStr">
        <is>
          <t>庚申塚変電所</t>
        </is>
      </c>
      <c r="D2378" t="inlineStr">
        <is>
          <t>東京都</t>
        </is>
      </c>
      <c r="G2378" s="3" t="n"/>
      <c r="H2378" s="3" t="n"/>
      <c r="I2378" t="inlineStr">
        <is>
          <t>未取得</t>
        </is>
      </c>
      <c r="J2378" t="n">
        <v>85</v>
      </c>
      <c r="K2378" t="n">
        <v>89</v>
      </c>
      <c r="L2378" t="n">
        <v>-60</v>
      </c>
      <c r="M2378" t="n">
        <v>29</v>
      </c>
      <c r="N2378" t="n">
        <v>0</v>
      </c>
      <c r="O2378" t="inlineStr">
        <is>
          <t>不可 #3</t>
        </is>
      </c>
      <c r="P2378" t="inlineStr">
        <is>
          <t>有り</t>
        </is>
      </c>
      <c r="R2378" s="4">
        <f>IF(COUNT($M2378:$N2378)=0,"",IF(AND(IF($N2378&lt;&gt;"",$N2378,$M2378)&lt;=0,$O2378&lt;&gt;"可"),"警告",""))</f>
        <v/>
      </c>
      <c r="S2378" s="4">
        <f>IF(COUNT($M2378:$N2378)=0,0,IF(IF($N2378&lt;&gt;"",$N2378,$M2378)&gt;=スコアリング基準!$B$20,スコアリング基準!$C$20,IF(IF($N2378&lt;&gt;"",$N2378,$M2378)&gt;=スコアリング基準!$B$21,スコアリング基準!$C$21,IF(IF($N2378&lt;&gt;"",$N2378,$M2378)&gt;0,スコアリング基準!$C$22,0))))</f>
        <v/>
      </c>
      <c r="T2378" s="4">
        <f>IF($O2378="可",スコアリング基準!$C$23,0)</f>
        <v/>
      </c>
      <c r="U2378" s="4">
        <f>IF(OR(COUNT($K2378:$L2378)&lt;2,$K2378=0),0,IF(ABS($L2378)/$K2378&lt;=スコアリング基準!$B$24,スコアリング基準!$C$24,IF(ABS($L2378)/$K2378&lt;=スコアリング基準!$B$25,スコアリング基準!$C$25,IF(ABS($L2378)/$K2378&lt;=スコアリング基準!$B$26,スコアリング基準!$C$26,0))))</f>
        <v/>
      </c>
      <c r="V2378" s="4">
        <f>IF($P2378="なし",スコアリング基準!$C$27,0)</f>
        <v/>
      </c>
      <c r="W2378" s="4">
        <f>IF($F2378="",0,IF(ISNUMBER($F2378),IF($F2378&lt;=スコアリング基準!$B$28,スコアリング基準!$C$28,スコアリング基準!$C$29),0))</f>
        <v/>
      </c>
      <c r="X2378" s="4">
        <f>IFERROR(VLOOKUP($B2378,スコアリング基準!$A$36:$B$46,2,FALSE),0)</f>
        <v/>
      </c>
      <c r="Y2378" s="4">
        <f>SUM($S2378:$X2378)</f>
        <v/>
      </c>
      <c r="Z2378" s="4">
        <f>IF(COUNT($M2378:$N2378)=0,"データ無",IF($Y2378&gt;=スコアリング基準!$B$30,"S",IF($Y2378&gt;=スコアリング基準!$B$31,"A",IF($Y2378&gt;=スコアリング基準!$B$32,"B","C"))))</f>
        <v/>
      </c>
      <c r="AA2378">
        <f>IFERROR(INDEX(実績DB!$I$3:$I$104,MATCH($B2378&amp;$C2378,実績DB!$J$3:$J$104,0)),"")</f>
        <v/>
      </c>
    </row>
    <row r="2379">
      <c r="A2379" t="n">
        <v>2377</v>
      </c>
      <c r="B2379" t="inlineStr">
        <is>
          <t>東京</t>
        </is>
      </c>
      <c r="C2379" t="inlineStr">
        <is>
          <t>引地川変電所</t>
        </is>
      </c>
      <c r="D2379" t="inlineStr">
        <is>
          <t>神奈川県</t>
        </is>
      </c>
      <c r="G2379" s="3" t="n">
        <v>35.331598</v>
      </c>
      <c r="H2379" s="3" t="n">
        <v>139.458738</v>
      </c>
      <c r="I2379" t="inlineStr">
        <is>
          <t>Google Places(名称一致)</t>
        </is>
      </c>
      <c r="J2379" t="n">
        <v>52</v>
      </c>
      <c r="K2379" t="n">
        <v>54</v>
      </c>
      <c r="L2379" t="n">
        <v>-40</v>
      </c>
      <c r="M2379" t="n">
        <v>14</v>
      </c>
      <c r="N2379" t="n">
        <v>14</v>
      </c>
      <c r="O2379" t="inlineStr">
        <is>
          <t>不可 #3</t>
        </is>
      </c>
      <c r="P2379" t="inlineStr">
        <is>
          <t>なし</t>
        </is>
      </c>
      <c r="R2379" s="4">
        <f>IF(COUNT($M2379:$N2379)=0,"",IF(AND(IF($N2379&lt;&gt;"",$N2379,$M2379)&lt;=0,$O2379&lt;&gt;"可"),"警告",""))</f>
        <v/>
      </c>
      <c r="S2379" s="4">
        <f>IF(COUNT($M2379:$N2379)=0,0,IF(IF($N2379&lt;&gt;"",$N2379,$M2379)&gt;=スコアリング基準!$B$20,スコアリング基準!$C$20,IF(IF($N2379&lt;&gt;"",$N2379,$M2379)&gt;=スコアリング基準!$B$21,スコアリング基準!$C$21,IF(IF($N2379&lt;&gt;"",$N2379,$M2379)&gt;0,スコアリング基準!$C$22,0))))</f>
        <v/>
      </c>
      <c r="T2379" s="4">
        <f>IF($O2379="可",スコアリング基準!$C$23,0)</f>
        <v/>
      </c>
      <c r="U2379" s="4">
        <f>IF(OR(COUNT($K2379:$L2379)&lt;2,$K2379=0),0,IF(ABS($L2379)/$K2379&lt;=スコアリング基準!$B$24,スコアリング基準!$C$24,IF(ABS($L2379)/$K2379&lt;=スコアリング基準!$B$25,スコアリング基準!$C$25,IF(ABS($L2379)/$K2379&lt;=スコアリング基準!$B$26,スコアリング基準!$C$26,0))))</f>
        <v/>
      </c>
      <c r="V2379" s="4">
        <f>IF($P2379="なし",スコアリング基準!$C$27,0)</f>
        <v/>
      </c>
      <c r="W2379" s="4">
        <f>IF($F2379="",0,IF(ISNUMBER($F2379),IF($F2379&lt;=スコアリング基準!$B$28,スコアリング基準!$C$28,スコアリング基準!$C$29),0))</f>
        <v/>
      </c>
      <c r="X2379" s="4">
        <f>IFERROR(VLOOKUP($B2379,スコアリング基準!$A$36:$B$46,2,FALSE),0)</f>
        <v/>
      </c>
      <c r="Y2379" s="4">
        <f>SUM($S2379:$X2379)</f>
        <v/>
      </c>
      <c r="Z2379" s="4">
        <f>IF(COUNT($M2379:$N2379)=0,"データ無",IF($Y2379&gt;=スコアリング基準!$B$30,"S",IF($Y2379&gt;=スコアリング基準!$B$31,"A",IF($Y2379&gt;=スコアリング基準!$B$32,"B","C"))))</f>
        <v/>
      </c>
      <c r="AA2379">
        <f>IFERROR(INDEX(実績DB!$I$3:$I$104,MATCH($B2379&amp;$C2379,実績DB!$J$3:$J$104,0)),"")</f>
        <v/>
      </c>
    </row>
    <row r="2380">
      <c r="A2380" t="n">
        <v>2378</v>
      </c>
      <c r="B2380" t="inlineStr">
        <is>
          <t>東京</t>
        </is>
      </c>
      <c r="C2380" t="inlineStr">
        <is>
          <t>弦巻変電所</t>
        </is>
      </c>
      <c r="D2380" t="inlineStr">
        <is>
          <t>東京都</t>
        </is>
      </c>
      <c r="G2380" s="3" t="n">
        <v>35.640148</v>
      </c>
      <c r="H2380" s="3" t="n">
        <v>139.637024</v>
      </c>
      <c r="I2380" t="inlineStr">
        <is>
          <t>Google Places(名称一致)</t>
        </is>
      </c>
      <c r="J2380" t="n">
        <v>38</v>
      </c>
      <c r="K2380" t="n">
        <v>39</v>
      </c>
      <c r="L2380" t="n">
        <v>-20</v>
      </c>
      <c r="M2380" t="n">
        <v>19</v>
      </c>
      <c r="N2380" t="n">
        <v>19</v>
      </c>
      <c r="O2380" t="inlineStr">
        <is>
          <t>不可 #3</t>
        </is>
      </c>
      <c r="P2380" t="inlineStr">
        <is>
          <t>なし</t>
        </is>
      </c>
      <c r="R2380" s="4">
        <f>IF(COUNT($M2380:$N2380)=0,"",IF(AND(IF($N2380&lt;&gt;"",$N2380,$M2380)&lt;=0,$O2380&lt;&gt;"可"),"警告",""))</f>
        <v/>
      </c>
      <c r="S2380" s="4">
        <f>IF(COUNT($M2380:$N2380)=0,0,IF(IF($N2380&lt;&gt;"",$N2380,$M2380)&gt;=スコアリング基準!$B$20,スコアリング基準!$C$20,IF(IF($N2380&lt;&gt;"",$N2380,$M2380)&gt;=スコアリング基準!$B$21,スコアリング基準!$C$21,IF(IF($N2380&lt;&gt;"",$N2380,$M2380)&gt;0,スコアリング基準!$C$22,0))))</f>
        <v/>
      </c>
      <c r="T2380" s="4">
        <f>IF($O2380="可",スコアリング基準!$C$23,0)</f>
        <v/>
      </c>
      <c r="U2380" s="4">
        <f>IF(OR(COUNT($K2380:$L2380)&lt;2,$K2380=0),0,IF(ABS($L2380)/$K2380&lt;=スコアリング基準!$B$24,スコアリング基準!$C$24,IF(ABS($L2380)/$K2380&lt;=スコアリング基準!$B$25,スコアリング基準!$C$25,IF(ABS($L2380)/$K2380&lt;=スコアリング基準!$B$26,スコアリング基準!$C$26,0))))</f>
        <v/>
      </c>
      <c r="V2380" s="4">
        <f>IF($P2380="なし",スコアリング基準!$C$27,0)</f>
        <v/>
      </c>
      <c r="W2380" s="4">
        <f>IF($F2380="",0,IF(ISNUMBER($F2380),IF($F2380&lt;=スコアリング基準!$B$28,スコアリング基準!$C$28,スコアリング基準!$C$29),0))</f>
        <v/>
      </c>
      <c r="X2380" s="4">
        <f>IFERROR(VLOOKUP($B2380,スコアリング基準!$A$36:$B$46,2,FALSE),0)</f>
        <v/>
      </c>
      <c r="Y2380" s="4">
        <f>SUM($S2380:$X2380)</f>
        <v/>
      </c>
      <c r="Z2380" s="4">
        <f>IF(COUNT($M2380:$N2380)=0,"データ無",IF($Y2380&gt;=スコアリング基準!$B$30,"S",IF($Y2380&gt;=スコアリング基準!$B$31,"A",IF($Y2380&gt;=スコアリング基準!$B$32,"B","C"))))</f>
        <v/>
      </c>
      <c r="AA2380">
        <f>IFERROR(INDEX(実績DB!$I$3:$I$104,MATCH($B2380&amp;$C2380,実績DB!$J$3:$J$104,0)),"")</f>
        <v/>
      </c>
    </row>
    <row r="2381">
      <c r="A2381" t="n">
        <v>2379</v>
      </c>
      <c r="B2381" t="inlineStr">
        <is>
          <t>東京</t>
        </is>
      </c>
      <c r="C2381" t="inlineStr">
        <is>
          <t>強羅変電所</t>
        </is>
      </c>
      <c r="D2381" t="inlineStr">
        <is>
          <t>神奈川県</t>
        </is>
      </c>
      <c r="G2381" s="3" t="n">
        <v>35.246451</v>
      </c>
      <c r="H2381" s="3" t="n">
        <v>139.049787</v>
      </c>
      <c r="I2381" t="inlineStr">
        <is>
          <t>Google Places(名称一致)</t>
        </is>
      </c>
      <c r="J2381" t="n">
        <v>38</v>
      </c>
      <c r="K2381" t="n">
        <v>39</v>
      </c>
      <c r="L2381" t="n">
        <v>-20</v>
      </c>
      <c r="M2381" t="n">
        <v>19</v>
      </c>
      <c r="N2381" t="n">
        <v>19</v>
      </c>
      <c r="O2381" t="inlineStr">
        <is>
          <t>不可 #3</t>
        </is>
      </c>
      <c r="P2381" t="inlineStr">
        <is>
          <t>なし</t>
        </is>
      </c>
      <c r="R2381" s="4">
        <f>IF(COUNT($M2381:$N2381)=0,"",IF(AND(IF($N2381&lt;&gt;"",$N2381,$M2381)&lt;=0,$O2381&lt;&gt;"可"),"警告",""))</f>
        <v/>
      </c>
      <c r="S2381" s="4">
        <f>IF(COUNT($M2381:$N2381)=0,0,IF(IF($N2381&lt;&gt;"",$N2381,$M2381)&gt;=スコアリング基準!$B$20,スコアリング基準!$C$20,IF(IF($N2381&lt;&gt;"",$N2381,$M2381)&gt;=スコアリング基準!$B$21,スコアリング基準!$C$21,IF(IF($N2381&lt;&gt;"",$N2381,$M2381)&gt;0,スコアリング基準!$C$22,0))))</f>
        <v/>
      </c>
      <c r="T2381" s="4">
        <f>IF($O2381="可",スコアリング基準!$C$23,0)</f>
        <v/>
      </c>
      <c r="U2381" s="4">
        <f>IF(OR(COUNT($K2381:$L2381)&lt;2,$K2381=0),0,IF(ABS($L2381)/$K2381&lt;=スコアリング基準!$B$24,スコアリング基準!$C$24,IF(ABS($L2381)/$K2381&lt;=スコアリング基準!$B$25,スコアリング基準!$C$25,IF(ABS($L2381)/$K2381&lt;=スコアリング基準!$B$26,スコアリング基準!$C$26,0))))</f>
        <v/>
      </c>
      <c r="V2381" s="4">
        <f>IF($P2381="なし",スコアリング基準!$C$27,0)</f>
        <v/>
      </c>
      <c r="W2381" s="4">
        <f>IF($F2381="",0,IF(ISNUMBER($F2381),IF($F2381&lt;=スコアリング基準!$B$28,スコアリング基準!$C$28,スコアリング基準!$C$29),0))</f>
        <v/>
      </c>
      <c r="X2381" s="4">
        <f>IFERROR(VLOOKUP($B2381,スコアリング基準!$A$36:$B$46,2,FALSE),0)</f>
        <v/>
      </c>
      <c r="Y2381" s="4">
        <f>SUM($S2381:$X2381)</f>
        <v/>
      </c>
      <c r="Z2381" s="4">
        <f>IF(COUNT($M2381:$N2381)=0,"データ無",IF($Y2381&gt;=スコアリング基準!$B$30,"S",IF($Y2381&gt;=スコアリング基準!$B$31,"A",IF($Y2381&gt;=スコアリング基準!$B$32,"B","C"))))</f>
        <v/>
      </c>
      <c r="AA2381">
        <f>IFERROR(INDEX(実績DB!$I$3:$I$104,MATCH($B2381&amp;$C2381,実績DB!$J$3:$J$104,0)),"")</f>
        <v/>
      </c>
    </row>
    <row r="2382">
      <c r="A2382" t="n">
        <v>2380</v>
      </c>
      <c r="B2382" t="inlineStr">
        <is>
          <t>東京</t>
        </is>
      </c>
      <c r="C2382" t="inlineStr">
        <is>
          <t>御岳変電所</t>
        </is>
      </c>
      <c r="D2382" t="inlineStr">
        <is>
          <t>山梨県</t>
        </is>
      </c>
      <c r="G2382" s="3" t="n">
        <v>35.757982</v>
      </c>
      <c r="H2382" s="3" t="n">
        <v>138.56518</v>
      </c>
      <c r="I2382" t="inlineStr">
        <is>
          <t>Google Places(名称一致)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不可 #3</t>
        </is>
      </c>
      <c r="P2382" t="inlineStr">
        <is>
          <t>有り</t>
        </is>
      </c>
      <c r="R2382" s="4">
        <f>IF(COUNT($M2382:$N2382)=0,"",IF(AND(IF($N2382&lt;&gt;"",$N2382,$M2382)&lt;=0,$O2382&lt;&gt;"可"),"警告",""))</f>
        <v/>
      </c>
      <c r="S2382" s="4">
        <f>IF(COUNT($M2382:$N2382)=0,0,IF(IF($N2382&lt;&gt;"",$N2382,$M2382)&gt;=スコアリング基準!$B$20,スコアリング基準!$C$20,IF(IF($N2382&lt;&gt;"",$N2382,$M2382)&gt;=スコアリング基準!$B$21,スコアリング基準!$C$21,IF(IF($N2382&lt;&gt;"",$N2382,$M2382)&gt;0,スコアリング基準!$C$22,0))))</f>
        <v/>
      </c>
      <c r="T2382" s="4">
        <f>IF($O2382="可",スコアリング基準!$C$23,0)</f>
        <v/>
      </c>
      <c r="U2382" s="4">
        <f>IF(OR(COUNT($K2382:$L2382)&lt;2,$K2382=0),0,IF(ABS($L2382)/$K2382&lt;=スコアリング基準!$B$24,スコアリング基準!$C$24,IF(ABS($L2382)/$K2382&lt;=スコアリング基準!$B$25,スコアリング基準!$C$25,IF(ABS($L2382)/$K2382&lt;=スコアリング基準!$B$26,スコアリング基準!$C$26,0))))</f>
        <v/>
      </c>
      <c r="V2382" s="4">
        <f>IF($P2382="なし",スコアリング基準!$C$27,0)</f>
        <v/>
      </c>
      <c r="W2382" s="4">
        <f>IF($F2382="",0,IF(ISNUMBER($F2382),IF($F2382&lt;=スコアリング基準!$B$28,スコアリング基準!$C$28,スコアリング基準!$C$29),0))</f>
        <v/>
      </c>
      <c r="X2382" s="4">
        <f>IFERROR(VLOOKUP($B2382,スコアリング基準!$A$36:$B$46,2,FALSE),0)</f>
        <v/>
      </c>
      <c r="Y2382" s="4">
        <f>SUM($S2382:$X2382)</f>
        <v/>
      </c>
      <c r="Z2382" s="4">
        <f>IF(COUNT($M2382:$N2382)=0,"データ無",IF($Y2382&gt;=スコアリング基準!$B$30,"S",IF($Y2382&gt;=スコアリング基準!$B$31,"A",IF($Y2382&gt;=スコアリング基準!$B$32,"B","C"))))</f>
        <v/>
      </c>
      <c r="AA2382">
        <f>IFERROR(INDEX(実績DB!$I$3:$I$104,MATCH($B2382&amp;$C2382,実績DB!$J$3:$J$104,0)),"")</f>
        <v/>
      </c>
    </row>
    <row r="2383">
      <c r="A2383" t="n">
        <v>2381</v>
      </c>
      <c r="B2383" t="inlineStr">
        <is>
          <t>東京</t>
        </is>
      </c>
      <c r="C2383" t="inlineStr">
        <is>
          <t>御幸変電所</t>
        </is>
      </c>
      <c r="D2383" t="inlineStr">
        <is>
          <t>神奈川県</t>
        </is>
      </c>
      <c r="G2383" s="3" t="n"/>
      <c r="H2383" s="3" t="n"/>
      <c r="I2383" t="inlineStr">
        <is>
          <t>未取得</t>
        </is>
      </c>
      <c r="J2383" t="n">
        <v>38</v>
      </c>
      <c r="K2383" t="n">
        <v>39</v>
      </c>
      <c r="L2383" t="n">
        <v>-20</v>
      </c>
      <c r="M2383" t="n">
        <v>19</v>
      </c>
      <c r="N2383" t="n">
        <v>0</v>
      </c>
      <c r="O2383" t="inlineStr">
        <is>
          <t>不可 #3</t>
        </is>
      </c>
      <c r="P2383" t="inlineStr">
        <is>
          <t>有り</t>
        </is>
      </c>
      <c r="R2383" s="4">
        <f>IF(COUNT($M2383:$N2383)=0,"",IF(AND(IF($N2383&lt;&gt;"",$N2383,$M2383)&lt;=0,$O2383&lt;&gt;"可"),"警告",""))</f>
        <v/>
      </c>
      <c r="S2383" s="4">
        <f>IF(COUNT($M2383:$N2383)=0,0,IF(IF($N2383&lt;&gt;"",$N2383,$M2383)&gt;=スコアリング基準!$B$20,スコアリング基準!$C$20,IF(IF($N2383&lt;&gt;"",$N2383,$M2383)&gt;=スコアリング基準!$B$21,スコアリング基準!$C$21,IF(IF($N2383&lt;&gt;"",$N2383,$M2383)&gt;0,スコアリング基準!$C$22,0))))</f>
        <v/>
      </c>
      <c r="T2383" s="4">
        <f>IF($O2383="可",スコアリング基準!$C$23,0)</f>
        <v/>
      </c>
      <c r="U2383" s="4">
        <f>IF(OR(COUNT($K2383:$L2383)&lt;2,$K2383=0),0,IF(ABS($L2383)/$K2383&lt;=スコアリング基準!$B$24,スコアリング基準!$C$24,IF(ABS($L2383)/$K2383&lt;=スコアリング基準!$B$25,スコアリング基準!$C$25,IF(ABS($L2383)/$K2383&lt;=スコアリング基準!$B$26,スコアリング基準!$C$26,0))))</f>
        <v/>
      </c>
      <c r="V2383" s="4">
        <f>IF($P2383="なし",スコアリング基準!$C$27,0)</f>
        <v/>
      </c>
      <c r="W2383" s="4">
        <f>IF($F2383="",0,IF(ISNUMBER($F2383),IF($F2383&lt;=スコアリング基準!$B$28,スコアリング基準!$C$28,スコアリング基準!$C$29),0))</f>
        <v/>
      </c>
      <c r="X2383" s="4">
        <f>IFERROR(VLOOKUP($B2383,スコアリング基準!$A$36:$B$46,2,FALSE),0)</f>
        <v/>
      </c>
      <c r="Y2383" s="4">
        <f>SUM($S2383:$X2383)</f>
        <v/>
      </c>
      <c r="Z2383" s="4">
        <f>IF(COUNT($M2383:$N2383)=0,"データ無",IF($Y2383&gt;=スコアリング基準!$B$30,"S",IF($Y2383&gt;=スコアリング基準!$B$31,"A",IF($Y2383&gt;=スコアリング基準!$B$32,"B","C"))))</f>
        <v/>
      </c>
      <c r="AA2383">
        <f>IFERROR(INDEX(実績DB!$I$3:$I$104,MATCH($B2383&amp;$C2383,実績DB!$J$3:$J$104,0)),"")</f>
        <v/>
      </c>
    </row>
    <row r="2384">
      <c r="A2384" t="n">
        <v>2382</v>
      </c>
      <c r="B2384" t="inlineStr">
        <is>
          <t>東京</t>
        </is>
      </c>
      <c r="C2384" t="inlineStr">
        <is>
          <t>御所見変電所</t>
        </is>
      </c>
      <c r="D2384" t="inlineStr">
        <is>
          <t>神奈川県</t>
        </is>
      </c>
      <c r="G2384" s="3" t="n"/>
      <c r="H2384" s="3" t="n"/>
      <c r="I2384" t="inlineStr">
        <is>
          <t>未取得</t>
        </is>
      </c>
      <c r="J2384" t="n">
        <v>52</v>
      </c>
      <c r="K2384" t="n">
        <v>54</v>
      </c>
      <c r="L2384" t="n">
        <v>-40</v>
      </c>
      <c r="M2384" t="n">
        <v>14</v>
      </c>
      <c r="N2384" t="n">
        <v>0</v>
      </c>
      <c r="O2384" t="inlineStr">
        <is>
          <t>不可 #3</t>
        </is>
      </c>
      <c r="P2384" t="inlineStr">
        <is>
          <t>有り</t>
        </is>
      </c>
      <c r="R2384" s="4">
        <f>IF(COUNT($M2384:$N2384)=0,"",IF(AND(IF($N2384&lt;&gt;"",$N2384,$M2384)&lt;=0,$O2384&lt;&gt;"可"),"警告",""))</f>
        <v/>
      </c>
      <c r="S2384" s="4">
        <f>IF(COUNT($M2384:$N2384)=0,0,IF(IF($N2384&lt;&gt;"",$N2384,$M2384)&gt;=スコアリング基準!$B$20,スコアリング基準!$C$20,IF(IF($N2384&lt;&gt;"",$N2384,$M2384)&gt;=スコアリング基準!$B$21,スコアリング基準!$C$21,IF(IF($N2384&lt;&gt;"",$N2384,$M2384)&gt;0,スコアリング基準!$C$22,0))))</f>
        <v/>
      </c>
      <c r="T2384" s="4">
        <f>IF($O2384="可",スコアリング基準!$C$23,0)</f>
        <v/>
      </c>
      <c r="U2384" s="4">
        <f>IF(OR(COUNT($K2384:$L2384)&lt;2,$K2384=0),0,IF(ABS($L2384)/$K2384&lt;=スコアリング基準!$B$24,スコアリング基準!$C$24,IF(ABS($L2384)/$K2384&lt;=スコアリング基準!$B$25,スコアリング基準!$C$25,IF(ABS($L2384)/$K2384&lt;=スコアリング基準!$B$26,スコアリング基準!$C$26,0))))</f>
        <v/>
      </c>
      <c r="V2384" s="4">
        <f>IF($P2384="なし",スコアリング基準!$C$27,0)</f>
        <v/>
      </c>
      <c r="W2384" s="4">
        <f>IF($F2384="",0,IF(ISNUMBER($F2384),IF($F2384&lt;=スコアリング基準!$B$28,スコアリング基準!$C$28,スコアリング基準!$C$29),0))</f>
        <v/>
      </c>
      <c r="X2384" s="4">
        <f>IFERROR(VLOOKUP($B2384,スコアリング基準!$A$36:$B$46,2,FALSE),0)</f>
        <v/>
      </c>
      <c r="Y2384" s="4">
        <f>SUM($S2384:$X2384)</f>
        <v/>
      </c>
      <c r="Z2384" s="4">
        <f>IF(COUNT($M2384:$N2384)=0,"データ無",IF($Y2384&gt;=スコアリング基準!$B$30,"S",IF($Y2384&gt;=スコアリング基準!$B$31,"A",IF($Y2384&gt;=スコアリング基準!$B$32,"B","C"))))</f>
        <v/>
      </c>
      <c r="AA2384">
        <f>IFERROR(INDEX(実績DB!$I$3:$I$104,MATCH($B2384&amp;$C2384,実績DB!$J$3:$J$104,0)),"")</f>
        <v/>
      </c>
    </row>
    <row r="2385">
      <c r="A2385" t="n">
        <v>2383</v>
      </c>
      <c r="B2385" t="inlineStr">
        <is>
          <t>東京</t>
        </is>
      </c>
      <c r="C2385" t="inlineStr">
        <is>
          <t>御苑前変電所</t>
        </is>
      </c>
      <c r="D2385" t="inlineStr">
        <is>
          <t>東京都</t>
        </is>
      </c>
      <c r="G2385" s="3" t="n"/>
      <c r="H2385" s="3" t="n"/>
      <c r="I2385" t="inlineStr">
        <is>
          <t>未取得</t>
        </is>
      </c>
      <c r="J2385" t="n">
        <v>57</v>
      </c>
      <c r="K2385" t="n">
        <v>59</v>
      </c>
      <c r="L2385" t="n">
        <v>-30</v>
      </c>
      <c r="M2385" t="n">
        <v>29</v>
      </c>
      <c r="N2385" t="n">
        <v>0</v>
      </c>
      <c r="O2385" t="inlineStr">
        <is>
          <t>不可 #3</t>
        </is>
      </c>
      <c r="P2385" t="inlineStr">
        <is>
          <t>有り</t>
        </is>
      </c>
      <c r="R2385" s="4">
        <f>IF(COUNT($M2385:$N2385)=0,"",IF(AND(IF($N2385&lt;&gt;"",$N2385,$M2385)&lt;=0,$O2385&lt;&gt;"可"),"警告",""))</f>
        <v/>
      </c>
      <c r="S2385" s="4">
        <f>IF(COUNT($M2385:$N2385)=0,0,IF(IF($N2385&lt;&gt;"",$N2385,$M2385)&gt;=スコアリング基準!$B$20,スコアリング基準!$C$20,IF(IF($N2385&lt;&gt;"",$N2385,$M2385)&gt;=スコアリング基準!$B$21,スコアリング基準!$C$21,IF(IF($N2385&lt;&gt;"",$N2385,$M2385)&gt;0,スコアリング基準!$C$22,0))))</f>
        <v/>
      </c>
      <c r="T2385" s="4">
        <f>IF($O2385="可",スコアリング基準!$C$23,0)</f>
        <v/>
      </c>
      <c r="U2385" s="4">
        <f>IF(OR(COUNT($K2385:$L2385)&lt;2,$K2385=0),0,IF(ABS($L2385)/$K2385&lt;=スコアリング基準!$B$24,スコアリング基準!$C$24,IF(ABS($L2385)/$K2385&lt;=スコアリング基準!$B$25,スコアリング基準!$C$25,IF(ABS($L2385)/$K2385&lt;=スコアリング基準!$B$26,スコアリング基準!$C$26,0))))</f>
        <v/>
      </c>
      <c r="V2385" s="4">
        <f>IF($P2385="なし",スコアリング基準!$C$27,0)</f>
        <v/>
      </c>
      <c r="W2385" s="4">
        <f>IF($F2385="",0,IF(ISNUMBER($F2385),IF($F2385&lt;=スコアリング基準!$B$28,スコアリング基準!$C$28,スコアリング基準!$C$29),0))</f>
        <v/>
      </c>
      <c r="X2385" s="4">
        <f>IFERROR(VLOOKUP($B2385,スコアリング基準!$A$36:$B$46,2,FALSE),0)</f>
        <v/>
      </c>
      <c r="Y2385" s="4">
        <f>SUM($S2385:$X2385)</f>
        <v/>
      </c>
      <c r="Z2385" s="4">
        <f>IF(COUNT($M2385:$N2385)=0,"データ無",IF($Y2385&gt;=スコアリング基準!$B$30,"S",IF($Y2385&gt;=スコアリング基準!$B$31,"A",IF($Y2385&gt;=スコアリング基準!$B$32,"B","C"))))</f>
        <v/>
      </c>
      <c r="AA2385">
        <f>IFERROR(INDEX(実績DB!$I$3:$I$104,MATCH($B2385&amp;$C2385,実績DB!$J$3:$J$104,0)),"")</f>
        <v/>
      </c>
    </row>
    <row r="2386">
      <c r="A2386" t="n">
        <v>2384</v>
      </c>
      <c r="B2386" t="inlineStr">
        <is>
          <t>東京</t>
        </is>
      </c>
      <c r="C2386" t="inlineStr">
        <is>
          <t>徳行変電所</t>
        </is>
      </c>
      <c r="D2386" t="inlineStr">
        <is>
          <t>山梨県</t>
        </is>
      </c>
      <c r="G2386" s="3" t="n">
        <v>35.649725</v>
      </c>
      <c r="H2386" s="3" t="n">
        <v>138.537744</v>
      </c>
      <c r="I2386" t="inlineStr">
        <is>
          <t>Google Places(名称一致)</t>
        </is>
      </c>
      <c r="J2386" t="n">
        <v>57</v>
      </c>
      <c r="K2386" t="n">
        <v>59</v>
      </c>
      <c r="L2386" t="n">
        <v>-40</v>
      </c>
      <c r="M2386" t="n">
        <v>19</v>
      </c>
      <c r="N2386" t="n">
        <v>0</v>
      </c>
      <c r="O2386" t="inlineStr">
        <is>
          <t>不可 #3</t>
        </is>
      </c>
      <c r="P2386" t="inlineStr">
        <is>
          <t>有り</t>
        </is>
      </c>
      <c r="R2386" s="4">
        <f>IF(COUNT($M2386:$N2386)=0,"",IF(AND(IF($N2386&lt;&gt;"",$N2386,$M2386)&lt;=0,$O2386&lt;&gt;"可"),"警告",""))</f>
        <v/>
      </c>
      <c r="S2386" s="4">
        <f>IF(COUNT($M2386:$N2386)=0,0,IF(IF($N2386&lt;&gt;"",$N2386,$M2386)&gt;=スコアリング基準!$B$20,スコアリング基準!$C$20,IF(IF($N2386&lt;&gt;"",$N2386,$M2386)&gt;=スコアリング基準!$B$21,スコアリング基準!$C$21,IF(IF($N2386&lt;&gt;"",$N2386,$M2386)&gt;0,スコアリング基準!$C$22,0))))</f>
        <v/>
      </c>
      <c r="T2386" s="4">
        <f>IF($O2386="可",スコアリング基準!$C$23,0)</f>
        <v/>
      </c>
      <c r="U2386" s="4">
        <f>IF(OR(COUNT($K2386:$L2386)&lt;2,$K2386=0),0,IF(ABS($L2386)/$K2386&lt;=スコアリング基準!$B$24,スコアリング基準!$C$24,IF(ABS($L2386)/$K2386&lt;=スコアリング基準!$B$25,スコアリング基準!$C$25,IF(ABS($L2386)/$K2386&lt;=スコアリング基準!$B$26,スコアリング基準!$C$26,0))))</f>
        <v/>
      </c>
      <c r="V2386" s="4">
        <f>IF($P2386="なし",スコアリング基準!$C$27,0)</f>
        <v/>
      </c>
      <c r="W2386" s="4">
        <f>IF($F2386="",0,IF(ISNUMBER($F2386),IF($F2386&lt;=スコアリング基準!$B$28,スコアリング基準!$C$28,スコアリング基準!$C$29),0))</f>
        <v/>
      </c>
      <c r="X2386" s="4">
        <f>IFERROR(VLOOKUP($B2386,スコアリング基準!$A$36:$B$46,2,FALSE),0)</f>
        <v/>
      </c>
      <c r="Y2386" s="4">
        <f>SUM($S2386:$X2386)</f>
        <v/>
      </c>
      <c r="Z2386" s="4">
        <f>IF(COUNT($M2386:$N2386)=0,"データ無",IF($Y2386&gt;=スコアリング基準!$B$30,"S",IF($Y2386&gt;=スコアリング基準!$B$31,"A",IF($Y2386&gt;=スコアリング基準!$B$32,"B","C"))))</f>
        <v/>
      </c>
      <c r="AA2386">
        <f>IFERROR(INDEX(実績DB!$I$3:$I$104,MATCH($B2386&amp;$C2386,実績DB!$J$3:$J$104,0)),"")</f>
        <v/>
      </c>
    </row>
    <row r="2387">
      <c r="A2387" t="n">
        <v>2385</v>
      </c>
      <c r="B2387" t="inlineStr">
        <is>
          <t>東京</t>
        </is>
      </c>
      <c r="C2387" t="inlineStr">
        <is>
          <t>恋ヶ窪変電所</t>
        </is>
      </c>
      <c r="D2387" t="inlineStr">
        <is>
          <t>東京都</t>
        </is>
      </c>
      <c r="G2387" s="3" t="n">
        <v>35.706178</v>
      </c>
      <c r="H2387" s="3" t="n">
        <v>139.467961</v>
      </c>
      <c r="I2387" t="inlineStr">
        <is>
          <t>Google Places(名称一致)</t>
        </is>
      </c>
      <c r="J2387" t="n">
        <v>19</v>
      </c>
      <c r="K2387" t="n">
        <v>19</v>
      </c>
      <c r="L2387" t="n">
        <v>0</v>
      </c>
      <c r="M2387" t="n">
        <v>19</v>
      </c>
      <c r="N2387" t="n">
        <v>0</v>
      </c>
      <c r="O2387" t="inlineStr">
        <is>
          <t>不可 #3</t>
        </is>
      </c>
      <c r="P2387" t="inlineStr">
        <is>
          <t>有り</t>
        </is>
      </c>
      <c r="R2387" s="4">
        <f>IF(COUNT($M2387:$N2387)=0,"",IF(AND(IF($N2387&lt;&gt;"",$N2387,$M2387)&lt;=0,$O2387&lt;&gt;"可"),"警告",""))</f>
        <v/>
      </c>
      <c r="S2387" s="4">
        <f>IF(COUNT($M2387:$N2387)=0,0,IF(IF($N2387&lt;&gt;"",$N2387,$M2387)&gt;=スコアリング基準!$B$20,スコアリング基準!$C$20,IF(IF($N2387&lt;&gt;"",$N2387,$M2387)&gt;=スコアリング基準!$B$21,スコアリング基準!$C$21,IF(IF($N2387&lt;&gt;"",$N2387,$M2387)&gt;0,スコアリング基準!$C$22,0))))</f>
        <v/>
      </c>
      <c r="T2387" s="4">
        <f>IF($O2387="可",スコアリング基準!$C$23,0)</f>
        <v/>
      </c>
      <c r="U2387" s="4">
        <f>IF(OR(COUNT($K2387:$L2387)&lt;2,$K2387=0),0,IF(ABS($L2387)/$K2387&lt;=スコアリング基準!$B$24,スコアリング基準!$C$24,IF(ABS($L2387)/$K2387&lt;=スコアリング基準!$B$25,スコアリング基準!$C$25,IF(ABS($L2387)/$K2387&lt;=スコアリング基準!$B$26,スコアリング基準!$C$26,0))))</f>
        <v/>
      </c>
      <c r="V2387" s="4">
        <f>IF($P2387="なし",スコアリング基準!$C$27,0)</f>
        <v/>
      </c>
      <c r="W2387" s="4">
        <f>IF($F2387="",0,IF(ISNUMBER($F2387),IF($F2387&lt;=スコアリング基準!$B$28,スコアリング基準!$C$28,スコアリング基準!$C$29),0))</f>
        <v/>
      </c>
      <c r="X2387" s="4">
        <f>IFERROR(VLOOKUP($B2387,スコアリング基準!$A$36:$B$46,2,FALSE),0)</f>
        <v/>
      </c>
      <c r="Y2387" s="4">
        <f>SUM($S2387:$X2387)</f>
        <v/>
      </c>
      <c r="Z2387" s="4">
        <f>IF(COUNT($M2387:$N2387)=0,"データ無",IF($Y2387&gt;=スコアリング基準!$B$30,"S",IF($Y2387&gt;=スコアリング基準!$B$31,"A",IF($Y2387&gt;=スコアリング基準!$B$32,"B","C"))))</f>
        <v/>
      </c>
      <c r="AA2387">
        <f>IFERROR(INDEX(実績DB!$I$3:$I$104,MATCH($B2387&amp;$C2387,実績DB!$J$3:$J$104,0)),"")</f>
        <v/>
      </c>
    </row>
    <row r="2388">
      <c r="A2388" t="n">
        <v>2386</v>
      </c>
      <c r="B2388" t="inlineStr">
        <is>
          <t>東京</t>
        </is>
      </c>
      <c r="C2388" t="inlineStr">
        <is>
          <t>恵比寿変電所</t>
        </is>
      </c>
      <c r="D2388" t="inlineStr">
        <is>
          <t>東京都</t>
        </is>
      </c>
      <c r="G2388" s="3" t="n">
        <v>35.647947</v>
      </c>
      <c r="H2388" s="3" t="n">
        <v>139.706885</v>
      </c>
      <c r="I2388" t="inlineStr">
        <is>
          <t>Google Places(名称一致)</t>
        </is>
      </c>
      <c r="J2388" t="n">
        <v>57</v>
      </c>
      <c r="K2388" t="n">
        <v>59</v>
      </c>
      <c r="L2388" t="n">
        <v>-30</v>
      </c>
      <c r="M2388" t="n">
        <v>29</v>
      </c>
      <c r="N2388" t="n">
        <v>0</v>
      </c>
      <c r="O2388" t="inlineStr">
        <is>
          <t>不可 #3</t>
        </is>
      </c>
      <c r="P2388" t="inlineStr">
        <is>
          <t>有り</t>
        </is>
      </c>
      <c r="R2388" s="4">
        <f>IF(COUNT($M2388:$N2388)=0,"",IF(AND(IF($N2388&lt;&gt;"",$N2388,$M2388)&lt;=0,$O2388&lt;&gt;"可"),"警告",""))</f>
        <v/>
      </c>
      <c r="S2388" s="4">
        <f>IF(COUNT($M2388:$N2388)=0,0,IF(IF($N2388&lt;&gt;"",$N2388,$M2388)&gt;=スコアリング基準!$B$20,スコアリング基準!$C$20,IF(IF($N2388&lt;&gt;"",$N2388,$M2388)&gt;=スコアリング基準!$B$21,スコアリング基準!$C$21,IF(IF($N2388&lt;&gt;"",$N2388,$M2388)&gt;0,スコアリング基準!$C$22,0))))</f>
        <v/>
      </c>
      <c r="T2388" s="4">
        <f>IF($O2388="可",スコアリング基準!$C$23,0)</f>
        <v/>
      </c>
      <c r="U2388" s="4">
        <f>IF(OR(COUNT($K2388:$L2388)&lt;2,$K2388=0),0,IF(ABS($L2388)/$K2388&lt;=スコアリング基準!$B$24,スコアリング基準!$C$24,IF(ABS($L2388)/$K2388&lt;=スコアリング基準!$B$25,スコアリング基準!$C$25,IF(ABS($L2388)/$K2388&lt;=スコアリング基準!$B$26,スコアリング基準!$C$26,0))))</f>
        <v/>
      </c>
      <c r="V2388" s="4">
        <f>IF($P2388="なし",スコアリング基準!$C$27,0)</f>
        <v/>
      </c>
      <c r="W2388" s="4">
        <f>IF($F2388="",0,IF(ISNUMBER($F2388),IF($F2388&lt;=スコアリング基準!$B$28,スコアリング基準!$C$28,スコアリング基準!$C$29),0))</f>
        <v/>
      </c>
      <c r="X2388" s="4">
        <f>IFERROR(VLOOKUP($B2388,スコアリング基準!$A$36:$B$46,2,FALSE),0)</f>
        <v/>
      </c>
      <c r="Y2388" s="4">
        <f>SUM($S2388:$X2388)</f>
        <v/>
      </c>
      <c r="Z2388" s="4">
        <f>IF(COUNT($M2388:$N2388)=0,"データ無",IF($Y2388&gt;=スコアリング基準!$B$30,"S",IF($Y2388&gt;=スコアリング基準!$B$31,"A",IF($Y2388&gt;=スコアリング基準!$B$32,"B","C"))))</f>
        <v/>
      </c>
      <c r="AA2388">
        <f>IFERROR(INDEX(実績DB!$I$3:$I$104,MATCH($B2388&amp;$C2388,実績DB!$J$3:$J$104,0)),"")</f>
        <v/>
      </c>
    </row>
    <row r="2389">
      <c r="A2389" t="n">
        <v>2387</v>
      </c>
      <c r="B2389" t="inlineStr">
        <is>
          <t>東京</t>
        </is>
      </c>
      <c r="C2389" t="inlineStr">
        <is>
          <t>恵比須町変電所</t>
        </is>
      </c>
      <c r="D2389" t="inlineStr">
        <is>
          <t>神奈川県</t>
        </is>
      </c>
      <c r="G2389" s="3" t="n">
        <v>35.479379</v>
      </c>
      <c r="H2389" s="3" t="n">
        <v>139.658736</v>
      </c>
      <c r="I2389" t="inlineStr">
        <is>
          <t>Google Places(名称一致)</t>
        </is>
      </c>
      <c r="J2389" t="n">
        <v>38</v>
      </c>
      <c r="K2389" t="n">
        <v>39</v>
      </c>
      <c r="L2389" t="n">
        <v>-20</v>
      </c>
      <c r="M2389" t="n">
        <v>19</v>
      </c>
      <c r="N2389" t="n">
        <v>0</v>
      </c>
      <c r="O2389" t="inlineStr">
        <is>
          <t>不可 #3</t>
        </is>
      </c>
      <c r="P2389" t="inlineStr">
        <is>
          <t>有り</t>
        </is>
      </c>
      <c r="R2389" s="4">
        <f>IF(COUNT($M2389:$N2389)=0,"",IF(AND(IF($N2389&lt;&gt;"",$N2389,$M2389)&lt;=0,$O2389&lt;&gt;"可"),"警告",""))</f>
        <v/>
      </c>
      <c r="S2389" s="4">
        <f>IF(COUNT($M2389:$N2389)=0,0,IF(IF($N2389&lt;&gt;"",$N2389,$M2389)&gt;=スコアリング基準!$B$20,スコアリング基準!$C$20,IF(IF($N2389&lt;&gt;"",$N2389,$M2389)&gt;=スコアリング基準!$B$21,スコアリング基準!$C$21,IF(IF($N2389&lt;&gt;"",$N2389,$M2389)&gt;0,スコアリング基準!$C$22,0))))</f>
        <v/>
      </c>
      <c r="T2389" s="4">
        <f>IF($O2389="可",スコアリング基準!$C$23,0)</f>
        <v/>
      </c>
      <c r="U2389" s="4">
        <f>IF(OR(COUNT($K2389:$L2389)&lt;2,$K2389=0),0,IF(ABS($L2389)/$K2389&lt;=スコアリング基準!$B$24,スコアリング基準!$C$24,IF(ABS($L2389)/$K2389&lt;=スコアリング基準!$B$25,スコアリング基準!$C$25,IF(ABS($L2389)/$K2389&lt;=スコアリング基準!$B$26,スコアリング基準!$C$26,0))))</f>
        <v/>
      </c>
      <c r="V2389" s="4">
        <f>IF($P2389="なし",スコアリング基準!$C$27,0)</f>
        <v/>
      </c>
      <c r="W2389" s="4">
        <f>IF($F2389="",0,IF(ISNUMBER($F2389),IF($F2389&lt;=スコアリング基準!$B$28,スコアリング基準!$C$28,スコアリング基準!$C$29),0))</f>
        <v/>
      </c>
      <c r="X2389" s="4">
        <f>IFERROR(VLOOKUP($B2389,スコアリング基準!$A$36:$B$46,2,FALSE),0)</f>
        <v/>
      </c>
      <c r="Y2389" s="4">
        <f>SUM($S2389:$X2389)</f>
        <v/>
      </c>
      <c r="Z2389" s="4">
        <f>IF(COUNT($M2389:$N2389)=0,"データ無",IF($Y2389&gt;=スコアリング基準!$B$30,"S",IF($Y2389&gt;=スコアリング基準!$B$31,"A",IF($Y2389&gt;=スコアリング基準!$B$32,"B","C"))))</f>
        <v/>
      </c>
      <c r="AA2389">
        <f>IFERROR(INDEX(実績DB!$I$3:$I$104,MATCH($B2389&amp;$C2389,実績DB!$J$3:$J$104,0)),"")</f>
        <v/>
      </c>
    </row>
    <row r="2390">
      <c r="A2390" t="n">
        <v>2388</v>
      </c>
      <c r="B2390" t="inlineStr">
        <is>
          <t>東京</t>
        </is>
      </c>
      <c r="C2390" t="inlineStr">
        <is>
          <t>惣社町変電所</t>
        </is>
      </c>
      <c r="D2390" t="inlineStr">
        <is>
          <t>栃木県</t>
        </is>
      </c>
      <c r="G2390" s="3" t="n">
        <v>36.405496</v>
      </c>
      <c r="H2390" s="3" t="n">
        <v>139.790102</v>
      </c>
      <c r="I2390" t="inlineStr">
        <is>
          <t>Google Places(名称一致)</t>
        </is>
      </c>
      <c r="J2390" t="n">
        <v>38</v>
      </c>
      <c r="K2390" t="n">
        <v>39</v>
      </c>
      <c r="L2390" t="n">
        <v>-35</v>
      </c>
      <c r="M2390" t="n">
        <v>4</v>
      </c>
      <c r="N2390" t="n">
        <v>0</v>
      </c>
      <c r="O2390" t="inlineStr">
        <is>
          <t>不可 #3</t>
        </is>
      </c>
      <c r="P2390" t="inlineStr">
        <is>
          <t>有り</t>
        </is>
      </c>
      <c r="R2390" s="4">
        <f>IF(COUNT($M2390:$N2390)=0,"",IF(AND(IF($N2390&lt;&gt;"",$N2390,$M2390)&lt;=0,$O2390&lt;&gt;"可"),"警告",""))</f>
        <v/>
      </c>
      <c r="S2390" s="4">
        <f>IF(COUNT($M2390:$N2390)=0,0,IF(IF($N2390&lt;&gt;"",$N2390,$M2390)&gt;=スコアリング基準!$B$20,スコアリング基準!$C$20,IF(IF($N2390&lt;&gt;"",$N2390,$M2390)&gt;=スコアリング基準!$B$21,スコアリング基準!$C$21,IF(IF($N2390&lt;&gt;"",$N2390,$M2390)&gt;0,スコアリング基準!$C$22,0))))</f>
        <v/>
      </c>
      <c r="T2390" s="4">
        <f>IF($O2390="可",スコアリング基準!$C$23,0)</f>
        <v/>
      </c>
      <c r="U2390" s="4">
        <f>IF(OR(COUNT($K2390:$L2390)&lt;2,$K2390=0),0,IF(ABS($L2390)/$K2390&lt;=スコアリング基準!$B$24,スコアリング基準!$C$24,IF(ABS($L2390)/$K2390&lt;=スコアリング基準!$B$25,スコアリング基準!$C$25,IF(ABS($L2390)/$K2390&lt;=スコアリング基準!$B$26,スコアリング基準!$C$26,0))))</f>
        <v/>
      </c>
      <c r="V2390" s="4">
        <f>IF($P2390="なし",スコアリング基準!$C$27,0)</f>
        <v/>
      </c>
      <c r="W2390" s="4">
        <f>IF($F2390="",0,IF(ISNUMBER($F2390),IF($F2390&lt;=スコアリング基準!$B$28,スコアリング基準!$C$28,スコアリング基準!$C$29),0))</f>
        <v/>
      </c>
      <c r="X2390" s="4">
        <f>IFERROR(VLOOKUP($B2390,スコアリング基準!$A$36:$B$46,2,FALSE),0)</f>
        <v/>
      </c>
      <c r="Y2390" s="4">
        <f>SUM($S2390:$X2390)</f>
        <v/>
      </c>
      <c r="Z2390" s="4">
        <f>IF(COUNT($M2390:$N2390)=0,"データ無",IF($Y2390&gt;=スコアリング基準!$B$30,"S",IF($Y2390&gt;=スコアリング基準!$B$31,"A",IF($Y2390&gt;=スコアリング基準!$B$32,"B","C"))))</f>
        <v/>
      </c>
      <c r="AA2390">
        <f>IFERROR(INDEX(実績DB!$I$3:$I$104,MATCH($B2390&amp;$C2390,実績DB!$J$3:$J$104,0)),"")</f>
        <v/>
      </c>
    </row>
    <row r="2391">
      <c r="A2391" t="n">
        <v>2389</v>
      </c>
      <c r="B2391" t="inlineStr">
        <is>
          <t>東京</t>
        </is>
      </c>
      <c r="C2391" t="inlineStr">
        <is>
          <t>愛宕変電所</t>
        </is>
      </c>
      <c r="D2391" t="inlineStr">
        <is>
          <t>東京都</t>
        </is>
      </c>
      <c r="G2391" s="3" t="n">
        <v>35.665872</v>
      </c>
      <c r="H2391" s="3" t="n">
        <v>139.752025</v>
      </c>
      <c r="I2391" t="inlineStr">
        <is>
          <t>Google Places(名称一致)</t>
        </is>
      </c>
      <c r="J2391" t="n">
        <v>57</v>
      </c>
      <c r="K2391" t="n">
        <v>59</v>
      </c>
      <c r="L2391" t="n">
        <v>-40</v>
      </c>
      <c r="M2391" t="n">
        <v>19</v>
      </c>
      <c r="N2391" t="n">
        <v>0</v>
      </c>
      <c r="O2391" t="inlineStr">
        <is>
          <t>不可 #3</t>
        </is>
      </c>
      <c r="P2391" t="inlineStr">
        <is>
          <t>有り</t>
        </is>
      </c>
      <c r="R2391" s="4">
        <f>IF(COUNT($M2391:$N2391)=0,"",IF(AND(IF($N2391&lt;&gt;"",$N2391,$M2391)&lt;=0,$O2391&lt;&gt;"可"),"警告",""))</f>
        <v/>
      </c>
      <c r="S2391" s="4">
        <f>IF(COUNT($M2391:$N2391)=0,0,IF(IF($N2391&lt;&gt;"",$N2391,$M2391)&gt;=スコアリング基準!$B$20,スコアリング基準!$C$20,IF(IF($N2391&lt;&gt;"",$N2391,$M2391)&gt;=スコアリング基準!$B$21,スコアリング基準!$C$21,IF(IF($N2391&lt;&gt;"",$N2391,$M2391)&gt;0,スコアリング基準!$C$22,0))))</f>
        <v/>
      </c>
      <c r="T2391" s="4">
        <f>IF($O2391="可",スコアリング基準!$C$23,0)</f>
        <v/>
      </c>
      <c r="U2391" s="4">
        <f>IF(OR(COUNT($K2391:$L2391)&lt;2,$K2391=0),0,IF(ABS($L2391)/$K2391&lt;=スコアリング基準!$B$24,スコアリング基準!$C$24,IF(ABS($L2391)/$K2391&lt;=スコアリング基準!$B$25,スコアリング基準!$C$25,IF(ABS($L2391)/$K2391&lt;=スコアリング基準!$B$26,スコアリング基準!$C$26,0))))</f>
        <v/>
      </c>
      <c r="V2391" s="4">
        <f>IF($P2391="なし",スコアリング基準!$C$27,0)</f>
        <v/>
      </c>
      <c r="W2391" s="4">
        <f>IF($F2391="",0,IF(ISNUMBER($F2391),IF($F2391&lt;=スコアリング基準!$B$28,スコアリング基準!$C$28,スコアリング基準!$C$29),0))</f>
        <v/>
      </c>
      <c r="X2391" s="4">
        <f>IFERROR(VLOOKUP($B2391,スコアリング基準!$A$36:$B$46,2,FALSE),0)</f>
        <v/>
      </c>
      <c r="Y2391" s="4">
        <f>SUM($S2391:$X2391)</f>
        <v/>
      </c>
      <c r="Z2391" s="4">
        <f>IF(COUNT($M2391:$N2391)=0,"データ無",IF($Y2391&gt;=スコアリング基準!$B$30,"S",IF($Y2391&gt;=スコアリング基準!$B$31,"A",IF($Y2391&gt;=スコアリング基準!$B$32,"B","C"))))</f>
        <v/>
      </c>
      <c r="AA2391">
        <f>IFERROR(INDEX(実績DB!$I$3:$I$104,MATCH($B2391&amp;$C2391,実績DB!$J$3:$J$104,0)),"")</f>
        <v/>
      </c>
    </row>
    <row r="2392">
      <c r="A2392" t="n">
        <v>2390</v>
      </c>
      <c r="B2392" t="inlineStr">
        <is>
          <t>東京</t>
        </is>
      </c>
      <c r="C2392" t="inlineStr">
        <is>
          <t>愛川変電所</t>
        </is>
      </c>
      <c r="D2392" t="inlineStr">
        <is>
          <t>神奈川県</t>
        </is>
      </c>
      <c r="G2392" s="3" t="n">
        <v>35.534409</v>
      </c>
      <c r="H2392" s="3" t="n">
        <v>139.328294</v>
      </c>
      <c r="I2392" t="inlineStr">
        <is>
          <t>Google Places(名称一致)</t>
        </is>
      </c>
      <c r="J2392" t="n">
        <v>38</v>
      </c>
      <c r="K2392" t="n">
        <v>39</v>
      </c>
      <c r="L2392" t="n">
        <v>-20</v>
      </c>
      <c r="M2392" t="n">
        <v>19</v>
      </c>
      <c r="N2392" t="n">
        <v>19</v>
      </c>
      <c r="O2392" t="inlineStr">
        <is>
          <t>不可 #3</t>
        </is>
      </c>
      <c r="P2392" t="inlineStr">
        <is>
          <t>なし</t>
        </is>
      </c>
      <c r="R2392" s="4">
        <f>IF(COUNT($M2392:$N2392)=0,"",IF(AND(IF($N2392&lt;&gt;"",$N2392,$M2392)&lt;=0,$O2392&lt;&gt;"可"),"警告",""))</f>
        <v/>
      </c>
      <c r="S2392" s="4">
        <f>IF(COUNT($M2392:$N2392)=0,0,IF(IF($N2392&lt;&gt;"",$N2392,$M2392)&gt;=スコアリング基準!$B$20,スコアリング基準!$C$20,IF(IF($N2392&lt;&gt;"",$N2392,$M2392)&gt;=スコアリング基準!$B$21,スコアリング基準!$C$21,IF(IF($N2392&lt;&gt;"",$N2392,$M2392)&gt;0,スコアリング基準!$C$22,0))))</f>
        <v/>
      </c>
      <c r="T2392" s="4">
        <f>IF($O2392="可",スコアリング基準!$C$23,0)</f>
        <v/>
      </c>
      <c r="U2392" s="4">
        <f>IF(OR(COUNT($K2392:$L2392)&lt;2,$K2392=0),0,IF(ABS($L2392)/$K2392&lt;=スコアリング基準!$B$24,スコアリング基準!$C$24,IF(ABS($L2392)/$K2392&lt;=スコアリング基準!$B$25,スコアリング基準!$C$25,IF(ABS($L2392)/$K2392&lt;=スコアリング基準!$B$26,スコアリング基準!$C$26,0))))</f>
        <v/>
      </c>
      <c r="V2392" s="4">
        <f>IF($P2392="なし",スコアリング基準!$C$27,0)</f>
        <v/>
      </c>
      <c r="W2392" s="4">
        <f>IF($F2392="",0,IF(ISNUMBER($F2392),IF($F2392&lt;=スコアリング基準!$B$28,スコアリング基準!$C$28,スコアリング基準!$C$29),0))</f>
        <v/>
      </c>
      <c r="X2392" s="4">
        <f>IFERROR(VLOOKUP($B2392,スコアリング基準!$A$36:$B$46,2,FALSE),0)</f>
        <v/>
      </c>
      <c r="Y2392" s="4">
        <f>SUM($S2392:$X2392)</f>
        <v/>
      </c>
      <c r="Z2392" s="4">
        <f>IF(COUNT($M2392:$N2392)=0,"データ無",IF($Y2392&gt;=スコアリング基準!$B$30,"S",IF($Y2392&gt;=スコアリング基準!$B$31,"A",IF($Y2392&gt;=スコアリング基準!$B$32,"B","C"))))</f>
        <v/>
      </c>
      <c r="AA2392">
        <f>IFERROR(INDEX(実績DB!$I$3:$I$104,MATCH($B2392&amp;$C2392,実績DB!$J$3:$J$104,0)),"")</f>
        <v/>
      </c>
    </row>
    <row r="2393">
      <c r="A2393" t="n">
        <v>2391</v>
      </c>
      <c r="B2393" t="inlineStr">
        <is>
          <t>東京</t>
        </is>
      </c>
      <c r="C2393" t="inlineStr">
        <is>
          <t>成城変電所</t>
        </is>
      </c>
      <c r="D2393" t="inlineStr">
        <is>
          <t>東京都</t>
        </is>
      </c>
      <c r="G2393" s="3" t="n">
        <v>35.636274</v>
      </c>
      <c r="H2393" s="3" t="n">
        <v>139.60782</v>
      </c>
      <c r="I2393" t="inlineStr">
        <is>
          <t>Google Places(名称一致)</t>
        </is>
      </c>
      <c r="J2393" t="n">
        <v>57</v>
      </c>
      <c r="K2393" t="n">
        <v>59</v>
      </c>
      <c r="L2393" t="n">
        <v>-40</v>
      </c>
      <c r="M2393" t="n">
        <v>19</v>
      </c>
      <c r="N2393" t="n">
        <v>19</v>
      </c>
      <c r="O2393" t="inlineStr">
        <is>
          <t>不可 #3</t>
        </is>
      </c>
      <c r="P2393" t="inlineStr">
        <is>
          <t>なし</t>
        </is>
      </c>
      <c r="R2393" s="4">
        <f>IF(COUNT($M2393:$N2393)=0,"",IF(AND(IF($N2393&lt;&gt;"",$N2393,$M2393)&lt;=0,$O2393&lt;&gt;"可"),"警告",""))</f>
        <v/>
      </c>
      <c r="S2393" s="4">
        <f>IF(COUNT($M2393:$N2393)=0,0,IF(IF($N2393&lt;&gt;"",$N2393,$M2393)&gt;=スコアリング基準!$B$20,スコアリング基準!$C$20,IF(IF($N2393&lt;&gt;"",$N2393,$M2393)&gt;=スコアリング基準!$B$21,スコアリング基準!$C$21,IF(IF($N2393&lt;&gt;"",$N2393,$M2393)&gt;0,スコアリング基準!$C$22,0))))</f>
        <v/>
      </c>
      <c r="T2393" s="4">
        <f>IF($O2393="可",スコアリング基準!$C$23,0)</f>
        <v/>
      </c>
      <c r="U2393" s="4">
        <f>IF(OR(COUNT($K2393:$L2393)&lt;2,$K2393=0),0,IF(ABS($L2393)/$K2393&lt;=スコアリング基準!$B$24,スコアリング基準!$C$24,IF(ABS($L2393)/$K2393&lt;=スコアリング基準!$B$25,スコアリング基準!$C$25,IF(ABS($L2393)/$K2393&lt;=スコアリング基準!$B$26,スコアリング基準!$C$26,0))))</f>
        <v/>
      </c>
      <c r="V2393" s="4">
        <f>IF($P2393="なし",スコアリング基準!$C$27,0)</f>
        <v/>
      </c>
      <c r="W2393" s="4">
        <f>IF($F2393="",0,IF(ISNUMBER($F2393),IF($F2393&lt;=スコアリング基準!$B$28,スコアリング基準!$C$28,スコアリング基準!$C$29),0))</f>
        <v/>
      </c>
      <c r="X2393" s="4">
        <f>IFERROR(VLOOKUP($B2393,スコアリング基準!$A$36:$B$46,2,FALSE),0)</f>
        <v/>
      </c>
      <c r="Y2393" s="4">
        <f>SUM($S2393:$X2393)</f>
        <v/>
      </c>
      <c r="Z2393" s="4">
        <f>IF(COUNT($M2393:$N2393)=0,"データ無",IF($Y2393&gt;=スコアリング基準!$B$30,"S",IF($Y2393&gt;=スコアリング基準!$B$31,"A",IF($Y2393&gt;=スコアリング基準!$B$32,"B","C"))))</f>
        <v/>
      </c>
      <c r="AA2393">
        <f>IFERROR(INDEX(実績DB!$I$3:$I$104,MATCH($B2393&amp;$C2393,実績DB!$J$3:$J$104,0)),"")</f>
        <v/>
      </c>
    </row>
    <row r="2394">
      <c r="A2394" t="n">
        <v>2392</v>
      </c>
      <c r="B2394" t="inlineStr">
        <is>
          <t>東京</t>
        </is>
      </c>
      <c r="C2394" t="inlineStr">
        <is>
          <t>戸崎変電所</t>
        </is>
      </c>
      <c r="D2394" t="inlineStr">
        <is>
          <t>東京都</t>
        </is>
      </c>
      <c r="G2394" s="3" t="n"/>
      <c r="H2394" s="3" t="n"/>
      <c r="I2394" t="inlineStr">
        <is>
          <t>未取得</t>
        </is>
      </c>
      <c r="J2394" t="n">
        <v>38</v>
      </c>
      <c r="K2394" t="n">
        <v>39</v>
      </c>
      <c r="L2394" t="n">
        <v>-20</v>
      </c>
      <c r="M2394" t="n">
        <v>19</v>
      </c>
      <c r="N2394" t="n">
        <v>0</v>
      </c>
      <c r="O2394" t="inlineStr">
        <is>
          <t>不可 #3</t>
        </is>
      </c>
      <c r="P2394" t="inlineStr">
        <is>
          <t>有り</t>
        </is>
      </c>
      <c r="R2394" s="4">
        <f>IF(COUNT($M2394:$N2394)=0,"",IF(AND(IF($N2394&lt;&gt;"",$N2394,$M2394)&lt;=0,$O2394&lt;&gt;"可"),"警告",""))</f>
        <v/>
      </c>
      <c r="S2394" s="4">
        <f>IF(COUNT($M2394:$N2394)=0,0,IF(IF($N2394&lt;&gt;"",$N2394,$M2394)&gt;=スコアリング基準!$B$20,スコアリング基準!$C$20,IF(IF($N2394&lt;&gt;"",$N2394,$M2394)&gt;=スコアリング基準!$B$21,スコアリング基準!$C$21,IF(IF($N2394&lt;&gt;"",$N2394,$M2394)&gt;0,スコアリング基準!$C$22,0))))</f>
        <v/>
      </c>
      <c r="T2394" s="4">
        <f>IF($O2394="可",スコアリング基準!$C$23,0)</f>
        <v/>
      </c>
      <c r="U2394" s="4">
        <f>IF(OR(COUNT($K2394:$L2394)&lt;2,$K2394=0),0,IF(ABS($L2394)/$K2394&lt;=スコアリング基準!$B$24,スコアリング基準!$C$24,IF(ABS($L2394)/$K2394&lt;=スコアリング基準!$B$25,スコアリング基準!$C$25,IF(ABS($L2394)/$K2394&lt;=スコアリング基準!$B$26,スコアリング基準!$C$26,0))))</f>
        <v/>
      </c>
      <c r="V2394" s="4">
        <f>IF($P2394="なし",スコアリング基準!$C$27,0)</f>
        <v/>
      </c>
      <c r="W2394" s="4">
        <f>IF($F2394="",0,IF(ISNUMBER($F2394),IF($F2394&lt;=スコアリング基準!$B$28,スコアリング基準!$C$28,スコアリング基準!$C$29),0))</f>
        <v/>
      </c>
      <c r="X2394" s="4">
        <f>IFERROR(VLOOKUP($B2394,スコアリング基準!$A$36:$B$46,2,FALSE),0)</f>
        <v/>
      </c>
      <c r="Y2394" s="4">
        <f>SUM($S2394:$X2394)</f>
        <v/>
      </c>
      <c r="Z2394" s="4">
        <f>IF(COUNT($M2394:$N2394)=0,"データ無",IF($Y2394&gt;=スコアリング基準!$B$30,"S",IF($Y2394&gt;=スコアリング基準!$B$31,"A",IF($Y2394&gt;=スコアリング基準!$B$32,"B","C"))))</f>
        <v/>
      </c>
      <c r="AA2394">
        <f>IFERROR(INDEX(実績DB!$I$3:$I$104,MATCH($B2394&amp;$C2394,実績DB!$J$3:$J$104,0)),"")</f>
        <v/>
      </c>
    </row>
    <row r="2395">
      <c r="A2395" t="n">
        <v>2393</v>
      </c>
      <c r="B2395" t="inlineStr">
        <is>
          <t>東京</t>
        </is>
      </c>
      <c r="C2395" t="inlineStr">
        <is>
          <t>扇橋変電所</t>
        </is>
      </c>
      <c r="D2395" t="inlineStr">
        <is>
          <t>東京都</t>
        </is>
      </c>
      <c r="G2395" s="3" t="n">
        <v>35.681805</v>
      </c>
      <c r="H2395" s="3" t="n">
        <v>139.809551</v>
      </c>
      <c r="I2395" t="inlineStr">
        <is>
          <t>Google Places(名称一致)</t>
        </is>
      </c>
      <c r="J2395" t="n">
        <v>52</v>
      </c>
      <c r="K2395" t="n">
        <v>54</v>
      </c>
      <c r="L2395" t="n">
        <v>-40</v>
      </c>
      <c r="M2395" t="n">
        <v>14</v>
      </c>
      <c r="N2395" t="n">
        <v>0</v>
      </c>
      <c r="O2395" t="inlineStr">
        <is>
          <t>不可 #3</t>
        </is>
      </c>
      <c r="P2395" t="inlineStr">
        <is>
          <t>有り</t>
        </is>
      </c>
      <c r="R2395" s="4">
        <f>IF(COUNT($M2395:$N2395)=0,"",IF(AND(IF($N2395&lt;&gt;"",$N2395,$M2395)&lt;=0,$O2395&lt;&gt;"可"),"警告",""))</f>
        <v/>
      </c>
      <c r="S2395" s="4">
        <f>IF(COUNT($M2395:$N2395)=0,0,IF(IF($N2395&lt;&gt;"",$N2395,$M2395)&gt;=スコアリング基準!$B$20,スコアリング基準!$C$20,IF(IF($N2395&lt;&gt;"",$N2395,$M2395)&gt;=スコアリング基準!$B$21,スコアリング基準!$C$21,IF(IF($N2395&lt;&gt;"",$N2395,$M2395)&gt;0,スコアリング基準!$C$22,0))))</f>
        <v/>
      </c>
      <c r="T2395" s="4">
        <f>IF($O2395="可",スコアリング基準!$C$23,0)</f>
        <v/>
      </c>
      <c r="U2395" s="4">
        <f>IF(OR(COUNT($K2395:$L2395)&lt;2,$K2395=0),0,IF(ABS($L2395)/$K2395&lt;=スコアリング基準!$B$24,スコアリング基準!$C$24,IF(ABS($L2395)/$K2395&lt;=スコアリング基準!$B$25,スコアリング基準!$C$25,IF(ABS($L2395)/$K2395&lt;=スコアリング基準!$B$26,スコアリング基準!$C$26,0))))</f>
        <v/>
      </c>
      <c r="V2395" s="4">
        <f>IF($P2395="なし",スコアリング基準!$C$27,0)</f>
        <v/>
      </c>
      <c r="W2395" s="4">
        <f>IF($F2395="",0,IF(ISNUMBER($F2395),IF($F2395&lt;=スコアリング基準!$B$28,スコアリング基準!$C$28,スコアリング基準!$C$29),0))</f>
        <v/>
      </c>
      <c r="X2395" s="4">
        <f>IFERROR(VLOOKUP($B2395,スコアリング基準!$A$36:$B$46,2,FALSE),0)</f>
        <v/>
      </c>
      <c r="Y2395" s="4">
        <f>SUM($S2395:$X2395)</f>
        <v/>
      </c>
      <c r="Z2395" s="4">
        <f>IF(COUNT($M2395:$N2395)=0,"データ無",IF($Y2395&gt;=スコアリング基準!$B$30,"S",IF($Y2395&gt;=スコアリング基準!$B$31,"A",IF($Y2395&gt;=スコアリング基準!$B$32,"B","C"))))</f>
        <v/>
      </c>
      <c r="AA2395">
        <f>IFERROR(INDEX(実績DB!$I$3:$I$104,MATCH($B2395&amp;$C2395,実績DB!$J$3:$J$104,0)),"")</f>
        <v/>
      </c>
    </row>
    <row r="2396">
      <c r="A2396" t="n">
        <v>2394</v>
      </c>
      <c r="B2396" t="inlineStr">
        <is>
          <t>東京</t>
        </is>
      </c>
      <c r="C2396" t="inlineStr">
        <is>
          <t>押部変電所</t>
        </is>
      </c>
      <c r="D2396" t="inlineStr">
        <is>
          <t>東京都</t>
        </is>
      </c>
      <c r="G2396" s="3" t="n">
        <v>35.784243</v>
      </c>
      <c r="H2396" s="3" t="n">
        <v>139.760892</v>
      </c>
      <c r="I2396" t="inlineStr">
        <is>
          <t>Google Places(名称一致)</t>
        </is>
      </c>
      <c r="J2396" t="n">
        <v>52</v>
      </c>
      <c r="K2396" t="n">
        <v>54</v>
      </c>
      <c r="L2396" t="n">
        <v>-40</v>
      </c>
      <c r="M2396" t="n">
        <v>14</v>
      </c>
      <c r="N2396" t="n">
        <v>0</v>
      </c>
      <c r="O2396" t="inlineStr">
        <is>
          <t>不可 #3</t>
        </is>
      </c>
      <c r="P2396" t="inlineStr">
        <is>
          <t>有り</t>
        </is>
      </c>
      <c r="R2396" s="4">
        <f>IF(COUNT($M2396:$N2396)=0,"",IF(AND(IF($N2396&lt;&gt;"",$N2396,$M2396)&lt;=0,$O2396&lt;&gt;"可"),"警告",""))</f>
        <v/>
      </c>
      <c r="S2396" s="4">
        <f>IF(COUNT($M2396:$N2396)=0,0,IF(IF($N2396&lt;&gt;"",$N2396,$M2396)&gt;=スコアリング基準!$B$20,スコアリング基準!$C$20,IF(IF($N2396&lt;&gt;"",$N2396,$M2396)&gt;=スコアリング基準!$B$21,スコアリング基準!$C$21,IF(IF($N2396&lt;&gt;"",$N2396,$M2396)&gt;0,スコアリング基準!$C$22,0))))</f>
        <v/>
      </c>
      <c r="T2396" s="4">
        <f>IF($O2396="可",スコアリング基準!$C$23,0)</f>
        <v/>
      </c>
      <c r="U2396" s="4">
        <f>IF(OR(COUNT($K2396:$L2396)&lt;2,$K2396=0),0,IF(ABS($L2396)/$K2396&lt;=スコアリング基準!$B$24,スコアリング基準!$C$24,IF(ABS($L2396)/$K2396&lt;=スコアリング基準!$B$25,スコアリング基準!$C$25,IF(ABS($L2396)/$K2396&lt;=スコアリング基準!$B$26,スコアリング基準!$C$26,0))))</f>
        <v/>
      </c>
      <c r="V2396" s="4">
        <f>IF($P2396="なし",スコアリング基準!$C$27,0)</f>
        <v/>
      </c>
      <c r="W2396" s="4">
        <f>IF($F2396="",0,IF(ISNUMBER($F2396),IF($F2396&lt;=スコアリング基準!$B$28,スコアリング基準!$C$28,スコアリング基準!$C$29),0))</f>
        <v/>
      </c>
      <c r="X2396" s="4">
        <f>IFERROR(VLOOKUP($B2396,スコアリング基準!$A$36:$B$46,2,FALSE),0)</f>
        <v/>
      </c>
      <c r="Y2396" s="4">
        <f>SUM($S2396:$X2396)</f>
        <v/>
      </c>
      <c r="Z2396" s="4">
        <f>IF(COUNT($M2396:$N2396)=0,"データ無",IF($Y2396&gt;=スコアリング基準!$B$30,"S",IF($Y2396&gt;=スコアリング基準!$B$31,"A",IF($Y2396&gt;=スコアリング基準!$B$32,"B","C"))))</f>
        <v/>
      </c>
      <c r="AA2396">
        <f>IFERROR(INDEX(実績DB!$I$3:$I$104,MATCH($B2396&amp;$C2396,実績DB!$J$3:$J$104,0)),"")</f>
        <v/>
      </c>
    </row>
    <row r="2397">
      <c r="A2397" t="n">
        <v>2395</v>
      </c>
      <c r="B2397" t="inlineStr">
        <is>
          <t>東京</t>
        </is>
      </c>
      <c r="C2397" t="inlineStr">
        <is>
          <t>敷島変電所</t>
        </is>
      </c>
      <c r="D2397" t="inlineStr">
        <is>
          <t>山梨県</t>
        </is>
      </c>
      <c r="G2397" s="3" t="n">
        <v>35.67778</v>
      </c>
      <c r="H2397" s="3" t="n">
        <v>138.518601</v>
      </c>
      <c r="I2397" t="inlineStr">
        <is>
          <t>Google Places(名称一致)</t>
        </is>
      </c>
      <c r="J2397" t="n">
        <v>38</v>
      </c>
      <c r="K2397" t="n">
        <v>39</v>
      </c>
      <c r="L2397" t="n">
        <v>-36</v>
      </c>
      <c r="M2397" t="n">
        <v>3</v>
      </c>
      <c r="N2397" t="n">
        <v>3</v>
      </c>
      <c r="O2397" t="inlineStr">
        <is>
          <t>不可 #3</t>
        </is>
      </c>
      <c r="P2397" t="inlineStr">
        <is>
          <t>なし</t>
        </is>
      </c>
      <c r="R2397" s="4">
        <f>IF(COUNT($M2397:$N2397)=0,"",IF(AND(IF($N2397&lt;&gt;"",$N2397,$M2397)&lt;=0,$O2397&lt;&gt;"可"),"警告",""))</f>
        <v/>
      </c>
      <c r="S2397" s="4">
        <f>IF(COUNT($M2397:$N2397)=0,0,IF(IF($N2397&lt;&gt;"",$N2397,$M2397)&gt;=スコアリング基準!$B$20,スコアリング基準!$C$20,IF(IF($N2397&lt;&gt;"",$N2397,$M2397)&gt;=スコアリング基準!$B$21,スコアリング基準!$C$21,IF(IF($N2397&lt;&gt;"",$N2397,$M2397)&gt;0,スコアリング基準!$C$22,0))))</f>
        <v/>
      </c>
      <c r="T2397" s="4">
        <f>IF($O2397="可",スコアリング基準!$C$23,0)</f>
        <v/>
      </c>
      <c r="U2397" s="4">
        <f>IF(OR(COUNT($K2397:$L2397)&lt;2,$K2397=0),0,IF(ABS($L2397)/$K2397&lt;=スコアリング基準!$B$24,スコアリング基準!$C$24,IF(ABS($L2397)/$K2397&lt;=スコアリング基準!$B$25,スコアリング基準!$C$25,IF(ABS($L2397)/$K2397&lt;=スコアリング基準!$B$26,スコアリング基準!$C$26,0))))</f>
        <v/>
      </c>
      <c r="V2397" s="4">
        <f>IF($P2397="なし",スコアリング基準!$C$27,0)</f>
        <v/>
      </c>
      <c r="W2397" s="4">
        <f>IF($F2397="",0,IF(ISNUMBER($F2397),IF($F2397&lt;=スコアリング基準!$B$28,スコアリング基準!$C$28,スコアリング基準!$C$29),0))</f>
        <v/>
      </c>
      <c r="X2397" s="4">
        <f>IFERROR(VLOOKUP($B2397,スコアリング基準!$A$36:$B$46,2,FALSE),0)</f>
        <v/>
      </c>
      <c r="Y2397" s="4">
        <f>SUM($S2397:$X2397)</f>
        <v/>
      </c>
      <c r="Z2397" s="4">
        <f>IF(COUNT($M2397:$N2397)=0,"データ無",IF($Y2397&gt;=スコアリング基準!$B$30,"S",IF($Y2397&gt;=スコアリング基準!$B$31,"A",IF($Y2397&gt;=スコアリング基準!$B$32,"B","C"))))</f>
        <v/>
      </c>
      <c r="AA2397">
        <f>IFERROR(INDEX(実績DB!$I$3:$I$104,MATCH($B2397&amp;$C2397,実績DB!$J$3:$J$104,0)),"")</f>
        <v/>
      </c>
    </row>
    <row r="2398">
      <c r="A2398" t="n">
        <v>2396</v>
      </c>
      <c r="B2398" t="inlineStr">
        <is>
          <t>東京</t>
        </is>
      </c>
      <c r="C2398" t="inlineStr">
        <is>
          <t>新井宿変電所</t>
        </is>
      </c>
      <c r="D2398" t="inlineStr">
        <is>
          <t>東京都</t>
        </is>
      </c>
      <c r="G2398" s="3" t="n"/>
      <c r="H2398" s="3" t="n"/>
      <c r="I2398" t="inlineStr">
        <is>
          <t>未取得</t>
        </is>
      </c>
      <c r="J2398" t="n">
        <v>38</v>
      </c>
      <c r="K2398" t="n">
        <v>39</v>
      </c>
      <c r="L2398" t="n">
        <v>-20</v>
      </c>
      <c r="M2398" t="n">
        <v>19</v>
      </c>
      <c r="N2398" t="n">
        <v>0</v>
      </c>
      <c r="O2398" t="inlineStr">
        <is>
          <t>不可 #3</t>
        </is>
      </c>
      <c r="P2398" t="inlineStr">
        <is>
          <t>有り</t>
        </is>
      </c>
      <c r="R2398" s="4">
        <f>IF(COUNT($M2398:$N2398)=0,"",IF(AND(IF($N2398&lt;&gt;"",$N2398,$M2398)&lt;=0,$O2398&lt;&gt;"可"),"警告",""))</f>
        <v/>
      </c>
      <c r="S2398" s="4">
        <f>IF(COUNT($M2398:$N2398)=0,0,IF(IF($N2398&lt;&gt;"",$N2398,$M2398)&gt;=スコアリング基準!$B$20,スコアリング基準!$C$20,IF(IF($N2398&lt;&gt;"",$N2398,$M2398)&gt;=スコアリング基準!$B$21,スコアリング基準!$C$21,IF(IF($N2398&lt;&gt;"",$N2398,$M2398)&gt;0,スコアリング基準!$C$22,0))))</f>
        <v/>
      </c>
      <c r="T2398" s="4">
        <f>IF($O2398="可",スコアリング基準!$C$23,0)</f>
        <v/>
      </c>
      <c r="U2398" s="4">
        <f>IF(OR(COUNT($K2398:$L2398)&lt;2,$K2398=0),0,IF(ABS($L2398)/$K2398&lt;=スコアリング基準!$B$24,スコアリング基準!$C$24,IF(ABS($L2398)/$K2398&lt;=スコアリング基準!$B$25,スコアリング基準!$C$25,IF(ABS($L2398)/$K2398&lt;=スコアリング基準!$B$26,スコアリング基準!$C$26,0))))</f>
        <v/>
      </c>
      <c r="V2398" s="4">
        <f>IF($P2398="なし",スコアリング基準!$C$27,0)</f>
        <v/>
      </c>
      <c r="W2398" s="4">
        <f>IF($F2398="",0,IF(ISNUMBER($F2398),IF($F2398&lt;=スコアリング基準!$B$28,スコアリング基準!$C$28,スコアリング基準!$C$29),0))</f>
        <v/>
      </c>
      <c r="X2398" s="4">
        <f>IFERROR(VLOOKUP($B2398,スコアリング基準!$A$36:$B$46,2,FALSE),0)</f>
        <v/>
      </c>
      <c r="Y2398" s="4">
        <f>SUM($S2398:$X2398)</f>
        <v/>
      </c>
      <c r="Z2398" s="4">
        <f>IF(COUNT($M2398:$N2398)=0,"データ無",IF($Y2398&gt;=スコアリング基準!$B$30,"S",IF($Y2398&gt;=スコアリング基準!$B$31,"A",IF($Y2398&gt;=スコアリング基準!$B$32,"B","C"))))</f>
        <v/>
      </c>
      <c r="AA2398">
        <f>IFERROR(INDEX(実績DB!$I$3:$I$104,MATCH($B2398&amp;$C2398,実績DB!$J$3:$J$104,0)),"")</f>
        <v/>
      </c>
    </row>
    <row r="2399">
      <c r="A2399" t="n">
        <v>2397</v>
      </c>
      <c r="B2399" t="inlineStr">
        <is>
          <t>東京</t>
        </is>
      </c>
      <c r="C2399" t="inlineStr">
        <is>
          <t>新和泉町変電所</t>
        </is>
      </c>
      <c r="D2399" t="inlineStr">
        <is>
          <t>東京都</t>
        </is>
      </c>
      <c r="G2399" s="3" t="n"/>
      <c r="H2399" s="3" t="n"/>
      <c r="I2399" t="inlineStr">
        <is>
          <t>未取得</t>
        </is>
      </c>
      <c r="J2399" t="n">
        <v>57</v>
      </c>
      <c r="K2399" t="n">
        <v>59</v>
      </c>
      <c r="L2399" t="n">
        <v>-40</v>
      </c>
      <c r="M2399" t="n">
        <v>19</v>
      </c>
      <c r="N2399" t="n">
        <v>0</v>
      </c>
      <c r="O2399" t="inlineStr">
        <is>
          <t>不可 #3</t>
        </is>
      </c>
      <c r="P2399" t="inlineStr">
        <is>
          <t>有り</t>
        </is>
      </c>
      <c r="R2399" s="4">
        <f>IF(COUNT($M2399:$N2399)=0,"",IF(AND(IF($N2399&lt;&gt;"",$N2399,$M2399)&lt;=0,$O2399&lt;&gt;"可"),"警告",""))</f>
        <v/>
      </c>
      <c r="S2399" s="4">
        <f>IF(COUNT($M2399:$N2399)=0,0,IF(IF($N2399&lt;&gt;"",$N2399,$M2399)&gt;=スコアリング基準!$B$20,スコアリング基準!$C$20,IF(IF($N2399&lt;&gt;"",$N2399,$M2399)&gt;=スコアリング基準!$B$21,スコアリング基準!$C$21,IF(IF($N2399&lt;&gt;"",$N2399,$M2399)&gt;0,スコアリング基準!$C$22,0))))</f>
        <v/>
      </c>
      <c r="T2399" s="4">
        <f>IF($O2399="可",スコアリング基準!$C$23,0)</f>
        <v/>
      </c>
      <c r="U2399" s="4">
        <f>IF(OR(COUNT($K2399:$L2399)&lt;2,$K2399=0),0,IF(ABS($L2399)/$K2399&lt;=スコアリング基準!$B$24,スコアリング基準!$C$24,IF(ABS($L2399)/$K2399&lt;=スコアリング基準!$B$25,スコアリング基準!$C$25,IF(ABS($L2399)/$K2399&lt;=スコアリング基準!$B$26,スコアリング基準!$C$26,0))))</f>
        <v/>
      </c>
      <c r="V2399" s="4">
        <f>IF($P2399="なし",スコアリング基準!$C$27,0)</f>
        <v/>
      </c>
      <c r="W2399" s="4">
        <f>IF($F2399="",0,IF(ISNUMBER($F2399),IF($F2399&lt;=スコアリング基準!$B$28,スコアリング基準!$C$28,スコアリング基準!$C$29),0))</f>
        <v/>
      </c>
      <c r="X2399" s="4">
        <f>IFERROR(VLOOKUP($B2399,スコアリング基準!$A$36:$B$46,2,FALSE),0)</f>
        <v/>
      </c>
      <c r="Y2399" s="4">
        <f>SUM($S2399:$X2399)</f>
        <v/>
      </c>
      <c r="Z2399" s="4">
        <f>IF(COUNT($M2399:$N2399)=0,"データ無",IF($Y2399&gt;=スコアリング基準!$B$30,"S",IF($Y2399&gt;=スコアリング基準!$B$31,"A",IF($Y2399&gt;=スコアリング基準!$B$32,"B","C"))))</f>
        <v/>
      </c>
      <c r="AA2399">
        <f>IFERROR(INDEX(実績DB!$I$3:$I$104,MATCH($B2399&amp;$C2399,実績DB!$J$3:$J$104,0)),"")</f>
        <v/>
      </c>
    </row>
    <row r="2400">
      <c r="A2400" t="n">
        <v>2398</v>
      </c>
      <c r="B2400" t="inlineStr">
        <is>
          <t>東京</t>
        </is>
      </c>
      <c r="C2400" t="inlineStr">
        <is>
          <t>新富変電所</t>
        </is>
      </c>
      <c r="D2400" t="inlineStr">
        <is>
          <t>東京都</t>
        </is>
      </c>
      <c r="G2400" s="3" t="n">
        <v>35.672884</v>
      </c>
      <c r="H2400" s="3" t="n">
        <v>139.775381</v>
      </c>
      <c r="I2400" t="inlineStr">
        <is>
          <t>Google Places(名称一致)</t>
        </is>
      </c>
      <c r="J2400" t="n">
        <v>57</v>
      </c>
      <c r="K2400" t="n">
        <v>59</v>
      </c>
      <c r="L2400" t="n">
        <v>-40</v>
      </c>
      <c r="M2400" t="n">
        <v>19</v>
      </c>
      <c r="N2400" t="n">
        <v>0</v>
      </c>
      <c r="O2400" t="inlineStr">
        <is>
          <t>不可 #3</t>
        </is>
      </c>
      <c r="P2400" t="inlineStr">
        <is>
          <t>有り</t>
        </is>
      </c>
      <c r="R2400" s="4">
        <f>IF(COUNT($M2400:$N2400)=0,"",IF(AND(IF($N2400&lt;&gt;"",$N2400,$M2400)&lt;=0,$O2400&lt;&gt;"可"),"警告",""))</f>
        <v/>
      </c>
      <c r="S2400" s="4">
        <f>IF(COUNT($M2400:$N2400)=0,0,IF(IF($N2400&lt;&gt;"",$N2400,$M2400)&gt;=スコアリング基準!$B$20,スコアリング基準!$C$20,IF(IF($N2400&lt;&gt;"",$N2400,$M2400)&gt;=スコアリング基準!$B$21,スコアリング基準!$C$21,IF(IF($N2400&lt;&gt;"",$N2400,$M2400)&gt;0,スコアリング基準!$C$22,0))))</f>
        <v/>
      </c>
      <c r="T2400" s="4">
        <f>IF($O2400="可",スコアリング基準!$C$23,0)</f>
        <v/>
      </c>
      <c r="U2400" s="4">
        <f>IF(OR(COUNT($K2400:$L2400)&lt;2,$K2400=0),0,IF(ABS($L2400)/$K2400&lt;=スコアリング基準!$B$24,スコアリング基準!$C$24,IF(ABS($L2400)/$K2400&lt;=スコアリング基準!$B$25,スコアリング基準!$C$25,IF(ABS($L2400)/$K2400&lt;=スコアリング基準!$B$26,スコアリング基準!$C$26,0))))</f>
        <v/>
      </c>
      <c r="V2400" s="4">
        <f>IF($P2400="なし",スコアリング基準!$C$27,0)</f>
        <v/>
      </c>
      <c r="W2400" s="4">
        <f>IF($F2400="",0,IF(ISNUMBER($F2400),IF($F2400&lt;=スコアリング基準!$B$28,スコアリング基準!$C$28,スコアリング基準!$C$29),0))</f>
        <v/>
      </c>
      <c r="X2400" s="4">
        <f>IFERROR(VLOOKUP($B2400,スコアリング基準!$A$36:$B$46,2,FALSE),0)</f>
        <v/>
      </c>
      <c r="Y2400" s="4">
        <f>SUM($S2400:$X2400)</f>
        <v/>
      </c>
      <c r="Z2400" s="4">
        <f>IF(COUNT($M2400:$N2400)=0,"データ無",IF($Y2400&gt;=スコアリング基準!$B$30,"S",IF($Y2400&gt;=スコアリング基準!$B$31,"A",IF($Y2400&gt;=スコアリング基準!$B$32,"B","C"))))</f>
        <v/>
      </c>
      <c r="AA2400">
        <f>IFERROR(INDEX(実績DB!$I$3:$I$104,MATCH($B2400&amp;$C2400,実績DB!$J$3:$J$104,0)),"")</f>
        <v/>
      </c>
    </row>
    <row r="2401">
      <c r="A2401" t="n">
        <v>2399</v>
      </c>
      <c r="B2401" t="inlineStr">
        <is>
          <t>東京</t>
        </is>
      </c>
      <c r="C2401" t="inlineStr">
        <is>
          <t>新小川町変電所</t>
        </is>
      </c>
      <c r="D2401" t="inlineStr">
        <is>
          <t>東京都</t>
        </is>
      </c>
      <c r="G2401" s="3" t="n">
        <v>35.705859</v>
      </c>
      <c r="H2401" s="3" t="n">
        <v>139.743276</v>
      </c>
      <c r="I2401" t="inlineStr">
        <is>
          <t>OSM実測(名称一致)</t>
        </is>
      </c>
      <c r="J2401" t="n">
        <v>57</v>
      </c>
      <c r="K2401" t="n">
        <v>59</v>
      </c>
      <c r="L2401" t="n">
        <v>-40</v>
      </c>
      <c r="M2401" t="n">
        <v>19</v>
      </c>
      <c r="N2401" t="n">
        <v>0</v>
      </c>
      <c r="O2401" t="inlineStr">
        <is>
          <t>不可 #3</t>
        </is>
      </c>
      <c r="P2401" t="inlineStr">
        <is>
          <t>有り</t>
        </is>
      </c>
      <c r="R2401" s="4">
        <f>IF(COUNT($M2401:$N2401)=0,"",IF(AND(IF($N2401&lt;&gt;"",$N2401,$M2401)&lt;=0,$O2401&lt;&gt;"可"),"警告",""))</f>
        <v/>
      </c>
      <c r="S2401" s="4">
        <f>IF(COUNT($M2401:$N2401)=0,0,IF(IF($N2401&lt;&gt;"",$N2401,$M2401)&gt;=スコアリング基準!$B$20,スコアリング基準!$C$20,IF(IF($N2401&lt;&gt;"",$N2401,$M2401)&gt;=スコアリング基準!$B$21,スコアリング基準!$C$21,IF(IF($N2401&lt;&gt;"",$N2401,$M2401)&gt;0,スコアリング基準!$C$22,0))))</f>
        <v/>
      </c>
      <c r="T2401" s="4">
        <f>IF($O2401="可",スコアリング基準!$C$23,0)</f>
        <v/>
      </c>
      <c r="U2401" s="4">
        <f>IF(OR(COUNT($K2401:$L2401)&lt;2,$K2401=0),0,IF(ABS($L2401)/$K2401&lt;=スコアリング基準!$B$24,スコアリング基準!$C$24,IF(ABS($L2401)/$K2401&lt;=スコアリング基準!$B$25,スコアリング基準!$C$25,IF(ABS($L2401)/$K2401&lt;=スコアリング基準!$B$26,スコアリング基準!$C$26,0))))</f>
        <v/>
      </c>
      <c r="V2401" s="4">
        <f>IF($P2401="なし",スコアリング基準!$C$27,0)</f>
        <v/>
      </c>
      <c r="W2401" s="4">
        <f>IF($F2401="",0,IF(ISNUMBER($F2401),IF($F2401&lt;=スコアリング基準!$B$28,スコアリング基準!$C$28,スコアリング基準!$C$29),0))</f>
        <v/>
      </c>
      <c r="X2401" s="4">
        <f>IFERROR(VLOOKUP($B2401,スコアリング基準!$A$36:$B$46,2,FALSE),0)</f>
        <v/>
      </c>
      <c r="Y2401" s="4">
        <f>SUM($S2401:$X2401)</f>
        <v/>
      </c>
      <c r="Z2401" s="4">
        <f>IF(COUNT($M2401:$N2401)=0,"データ無",IF($Y2401&gt;=スコアリング基準!$B$30,"S",IF($Y2401&gt;=スコアリング基準!$B$31,"A",IF($Y2401&gt;=スコアリング基準!$B$32,"B","C"))))</f>
        <v/>
      </c>
      <c r="AA2401">
        <f>IFERROR(INDEX(実績DB!$I$3:$I$104,MATCH($B2401&amp;$C2401,実績DB!$J$3:$J$104,0)),"")</f>
        <v/>
      </c>
    </row>
    <row r="2402">
      <c r="A2402" t="n">
        <v>2400</v>
      </c>
      <c r="B2402" t="inlineStr">
        <is>
          <t>東京</t>
        </is>
      </c>
      <c r="C2402" t="inlineStr">
        <is>
          <t>新木場変電所</t>
        </is>
      </c>
      <c r="D2402" t="inlineStr">
        <is>
          <t>東京都</t>
        </is>
      </c>
      <c r="G2402" s="3" t="n">
        <v>35.643562</v>
      </c>
      <c r="H2402" s="3" t="n">
        <v>139.825226</v>
      </c>
      <c r="I2402" t="inlineStr">
        <is>
          <t>OSM実測(名称一致)</t>
        </is>
      </c>
      <c r="J2402" t="n">
        <v>85</v>
      </c>
      <c r="K2402" t="n">
        <v>51</v>
      </c>
      <c r="L2402" t="n">
        <v>0</v>
      </c>
      <c r="M2402" t="n">
        <v>51</v>
      </c>
      <c r="N2402" t="n">
        <v>0</v>
      </c>
      <c r="O2402" t="inlineStr">
        <is>
          <t>不可 #3</t>
        </is>
      </c>
      <c r="P2402" t="inlineStr">
        <is>
          <t>有り</t>
        </is>
      </c>
      <c r="R2402" s="4">
        <f>IF(COUNT($M2402:$N2402)=0,"",IF(AND(IF($N2402&lt;&gt;"",$N2402,$M2402)&lt;=0,$O2402&lt;&gt;"可"),"警告",""))</f>
        <v/>
      </c>
      <c r="S2402" s="4">
        <f>IF(COUNT($M2402:$N2402)=0,0,IF(IF($N2402&lt;&gt;"",$N2402,$M2402)&gt;=スコアリング基準!$B$20,スコアリング基準!$C$20,IF(IF($N2402&lt;&gt;"",$N2402,$M2402)&gt;=スコアリング基準!$B$21,スコアリング基準!$C$21,IF(IF($N2402&lt;&gt;"",$N2402,$M2402)&gt;0,スコアリング基準!$C$22,0))))</f>
        <v/>
      </c>
      <c r="T2402" s="4">
        <f>IF($O2402="可",スコアリング基準!$C$23,0)</f>
        <v/>
      </c>
      <c r="U2402" s="4">
        <f>IF(OR(COUNT($K2402:$L2402)&lt;2,$K2402=0),0,IF(ABS($L2402)/$K2402&lt;=スコアリング基準!$B$24,スコアリング基準!$C$24,IF(ABS($L2402)/$K2402&lt;=スコアリング基準!$B$25,スコアリング基準!$C$25,IF(ABS($L2402)/$K2402&lt;=スコアリング基準!$B$26,スコアリング基準!$C$26,0))))</f>
        <v/>
      </c>
      <c r="V2402" s="4">
        <f>IF($P2402="なし",スコアリング基準!$C$27,0)</f>
        <v/>
      </c>
      <c r="W2402" s="4">
        <f>IF($F2402="",0,IF(ISNUMBER($F2402),IF($F2402&lt;=スコアリング基準!$B$28,スコアリング基準!$C$28,スコアリング基準!$C$29),0))</f>
        <v/>
      </c>
      <c r="X2402" s="4">
        <f>IFERROR(VLOOKUP($B2402,スコアリング基準!$A$36:$B$46,2,FALSE),0)</f>
        <v/>
      </c>
      <c r="Y2402" s="4">
        <f>SUM($S2402:$X2402)</f>
        <v/>
      </c>
      <c r="Z2402" s="4">
        <f>IF(COUNT($M2402:$N2402)=0,"データ無",IF($Y2402&gt;=スコアリング基準!$B$30,"S",IF($Y2402&gt;=スコアリング基準!$B$31,"A",IF($Y2402&gt;=スコアリング基準!$B$32,"B","C"))))</f>
        <v/>
      </c>
      <c r="AA2402">
        <f>IFERROR(INDEX(実績DB!$I$3:$I$104,MATCH($B2402&amp;$C2402,実績DB!$J$3:$J$104,0)),"")</f>
        <v/>
      </c>
    </row>
    <row r="2403">
      <c r="A2403" t="n">
        <v>2401</v>
      </c>
      <c r="B2403" t="inlineStr">
        <is>
          <t>東京</t>
        </is>
      </c>
      <c r="C2403" t="inlineStr">
        <is>
          <t>新橋変電所</t>
        </is>
      </c>
      <c r="D2403" t="inlineStr">
        <is>
          <t>東京都</t>
        </is>
      </c>
      <c r="G2403" s="3" t="n"/>
      <c r="H2403" s="3" t="n"/>
      <c r="I2403" t="inlineStr">
        <is>
          <t>未取得</t>
        </is>
      </c>
      <c r="J2403" t="n">
        <v>57</v>
      </c>
      <c r="K2403" t="n">
        <v>59</v>
      </c>
      <c r="L2403" t="n">
        <v>-40</v>
      </c>
      <c r="M2403" t="n">
        <v>19</v>
      </c>
      <c r="N2403" t="n">
        <v>0</v>
      </c>
      <c r="O2403" t="inlineStr">
        <is>
          <t>不可 #3</t>
        </is>
      </c>
      <c r="P2403" t="inlineStr">
        <is>
          <t>有り</t>
        </is>
      </c>
      <c r="R2403" s="4">
        <f>IF(COUNT($M2403:$N2403)=0,"",IF(AND(IF($N2403&lt;&gt;"",$N2403,$M2403)&lt;=0,$O2403&lt;&gt;"可"),"警告",""))</f>
        <v/>
      </c>
      <c r="S2403" s="4">
        <f>IF(COUNT($M2403:$N2403)=0,0,IF(IF($N2403&lt;&gt;"",$N2403,$M2403)&gt;=スコアリング基準!$B$20,スコアリング基準!$C$20,IF(IF($N2403&lt;&gt;"",$N2403,$M2403)&gt;=スコアリング基準!$B$21,スコアリング基準!$C$21,IF(IF($N2403&lt;&gt;"",$N2403,$M2403)&gt;0,スコアリング基準!$C$22,0))))</f>
        <v/>
      </c>
      <c r="T2403" s="4">
        <f>IF($O2403="可",スコアリング基準!$C$23,0)</f>
        <v/>
      </c>
      <c r="U2403" s="4">
        <f>IF(OR(COUNT($K2403:$L2403)&lt;2,$K2403=0),0,IF(ABS($L2403)/$K2403&lt;=スコアリング基準!$B$24,スコアリング基準!$C$24,IF(ABS($L2403)/$K2403&lt;=スコアリング基準!$B$25,スコアリング基準!$C$25,IF(ABS($L2403)/$K2403&lt;=スコアリング基準!$B$26,スコアリング基準!$C$26,0))))</f>
        <v/>
      </c>
      <c r="V2403" s="4">
        <f>IF($P2403="なし",スコアリング基準!$C$27,0)</f>
        <v/>
      </c>
      <c r="W2403" s="4">
        <f>IF($F2403="",0,IF(ISNUMBER($F2403),IF($F2403&lt;=スコアリング基準!$B$28,スコアリング基準!$C$28,スコアリング基準!$C$29),0))</f>
        <v/>
      </c>
      <c r="X2403" s="4">
        <f>IFERROR(VLOOKUP($B2403,スコアリング基準!$A$36:$B$46,2,FALSE),0)</f>
        <v/>
      </c>
      <c r="Y2403" s="4">
        <f>SUM($S2403:$X2403)</f>
        <v/>
      </c>
      <c r="Z2403" s="4">
        <f>IF(COUNT($M2403:$N2403)=0,"データ無",IF($Y2403&gt;=スコアリング基準!$B$30,"S",IF($Y2403&gt;=スコアリング基準!$B$31,"A",IF($Y2403&gt;=スコアリング基準!$B$32,"B","C"))))</f>
        <v/>
      </c>
      <c r="AA2403">
        <f>IFERROR(INDEX(実績DB!$I$3:$I$104,MATCH($B2403&amp;$C2403,実績DB!$J$3:$J$104,0)),"")</f>
        <v/>
      </c>
    </row>
    <row r="2404">
      <c r="A2404" t="n">
        <v>2402</v>
      </c>
      <c r="B2404" t="inlineStr">
        <is>
          <t>東京</t>
        </is>
      </c>
      <c r="C2404" t="inlineStr">
        <is>
          <t>新玉変電所</t>
        </is>
      </c>
      <c r="D2404" t="inlineStr">
        <is>
          <t>神奈川県</t>
        </is>
      </c>
      <c r="G2404" s="3" t="n">
        <v>35.254097</v>
      </c>
      <c r="H2404" s="3" t="n">
        <v>139.163756</v>
      </c>
      <c r="I2404" t="inlineStr">
        <is>
          <t>Google Places(名称一致)</t>
        </is>
      </c>
      <c r="J2404" t="n">
        <v>38</v>
      </c>
      <c r="K2404" t="n">
        <v>39</v>
      </c>
      <c r="L2404" t="n">
        <v>-20</v>
      </c>
      <c r="M2404" t="n">
        <v>19</v>
      </c>
      <c r="N2404" t="n">
        <v>19</v>
      </c>
      <c r="O2404" t="inlineStr">
        <is>
          <t>不可 #3</t>
        </is>
      </c>
      <c r="P2404" t="inlineStr">
        <is>
          <t>なし</t>
        </is>
      </c>
      <c r="R2404" s="4">
        <f>IF(COUNT($M2404:$N2404)=0,"",IF(AND(IF($N2404&lt;&gt;"",$N2404,$M2404)&lt;=0,$O2404&lt;&gt;"可"),"警告",""))</f>
        <v/>
      </c>
      <c r="S2404" s="4">
        <f>IF(COUNT($M2404:$N2404)=0,0,IF(IF($N2404&lt;&gt;"",$N2404,$M2404)&gt;=スコアリング基準!$B$20,スコアリング基準!$C$20,IF(IF($N2404&lt;&gt;"",$N2404,$M2404)&gt;=スコアリング基準!$B$21,スコアリング基準!$C$21,IF(IF($N2404&lt;&gt;"",$N2404,$M2404)&gt;0,スコアリング基準!$C$22,0))))</f>
        <v/>
      </c>
      <c r="T2404" s="4">
        <f>IF($O2404="可",スコアリング基準!$C$23,0)</f>
        <v/>
      </c>
      <c r="U2404" s="4">
        <f>IF(OR(COUNT($K2404:$L2404)&lt;2,$K2404=0),0,IF(ABS($L2404)/$K2404&lt;=スコアリング基準!$B$24,スコアリング基準!$C$24,IF(ABS($L2404)/$K2404&lt;=スコアリング基準!$B$25,スコアリング基準!$C$25,IF(ABS($L2404)/$K2404&lt;=スコアリング基準!$B$26,スコアリング基準!$C$26,0))))</f>
        <v/>
      </c>
      <c r="V2404" s="4">
        <f>IF($P2404="なし",スコアリング基準!$C$27,0)</f>
        <v/>
      </c>
      <c r="W2404" s="4">
        <f>IF($F2404="",0,IF(ISNUMBER($F2404),IF($F2404&lt;=スコアリング基準!$B$28,スコアリング基準!$C$28,スコアリング基準!$C$29),0))</f>
        <v/>
      </c>
      <c r="X2404" s="4">
        <f>IFERROR(VLOOKUP($B2404,スコアリング基準!$A$36:$B$46,2,FALSE),0)</f>
        <v/>
      </c>
      <c r="Y2404" s="4">
        <f>SUM($S2404:$X2404)</f>
        <v/>
      </c>
      <c r="Z2404" s="4">
        <f>IF(COUNT($M2404:$N2404)=0,"データ無",IF($Y2404&gt;=スコアリング基準!$B$30,"S",IF($Y2404&gt;=スコアリング基準!$B$31,"A",IF($Y2404&gt;=スコアリング基準!$B$32,"B","C"))))</f>
        <v/>
      </c>
      <c r="AA2404">
        <f>IFERROR(INDEX(実績DB!$I$3:$I$104,MATCH($B2404&amp;$C2404,実績DB!$J$3:$J$104,0)),"")</f>
        <v/>
      </c>
    </row>
    <row r="2405">
      <c r="A2405" t="n">
        <v>2403</v>
      </c>
      <c r="B2405" t="inlineStr">
        <is>
          <t>東京</t>
        </is>
      </c>
      <c r="C2405" t="inlineStr">
        <is>
          <t>日下部変電所</t>
        </is>
      </c>
      <c r="D2405" t="inlineStr">
        <is>
          <t>山梨県</t>
        </is>
      </c>
      <c r="G2405" s="3" t="n">
        <v>35.678676</v>
      </c>
      <c r="H2405" s="3" t="n">
        <v>138.685569</v>
      </c>
      <c r="I2405" t="inlineStr">
        <is>
          <t>Google Places(名称一致)</t>
        </is>
      </c>
      <c r="J2405" t="n">
        <v>47</v>
      </c>
      <c r="K2405" t="n">
        <v>49</v>
      </c>
      <c r="L2405" t="n">
        <v>-44</v>
      </c>
      <c r="M2405" t="n">
        <v>5</v>
      </c>
      <c r="N2405" t="n">
        <v>0</v>
      </c>
      <c r="O2405" t="inlineStr">
        <is>
          <t>不可 #3</t>
        </is>
      </c>
      <c r="P2405" t="inlineStr">
        <is>
          <t>有り</t>
        </is>
      </c>
      <c r="R2405" s="4">
        <f>IF(COUNT($M2405:$N2405)=0,"",IF(AND(IF($N2405&lt;&gt;"",$N2405,$M2405)&lt;=0,$O2405&lt;&gt;"可"),"警告",""))</f>
        <v/>
      </c>
      <c r="S2405" s="4">
        <f>IF(COUNT($M2405:$N2405)=0,0,IF(IF($N2405&lt;&gt;"",$N2405,$M2405)&gt;=スコアリング基準!$B$20,スコアリング基準!$C$20,IF(IF($N2405&lt;&gt;"",$N2405,$M2405)&gt;=スコアリング基準!$B$21,スコアリング基準!$C$21,IF(IF($N2405&lt;&gt;"",$N2405,$M2405)&gt;0,スコアリング基準!$C$22,0))))</f>
        <v/>
      </c>
      <c r="T2405" s="4">
        <f>IF($O2405="可",スコアリング基準!$C$23,0)</f>
        <v/>
      </c>
      <c r="U2405" s="4">
        <f>IF(OR(COUNT($K2405:$L2405)&lt;2,$K2405=0),0,IF(ABS($L2405)/$K2405&lt;=スコアリング基準!$B$24,スコアリング基準!$C$24,IF(ABS($L2405)/$K2405&lt;=スコアリング基準!$B$25,スコアリング基準!$C$25,IF(ABS($L2405)/$K2405&lt;=スコアリング基準!$B$26,スコアリング基準!$C$26,0))))</f>
        <v/>
      </c>
      <c r="V2405" s="4">
        <f>IF($P2405="なし",スコアリング基準!$C$27,0)</f>
        <v/>
      </c>
      <c r="W2405" s="4">
        <f>IF($F2405="",0,IF(ISNUMBER($F2405),IF($F2405&lt;=スコアリング基準!$B$28,スコアリング基準!$C$28,スコアリング基準!$C$29),0))</f>
        <v/>
      </c>
      <c r="X2405" s="4">
        <f>IFERROR(VLOOKUP($B2405,スコアリング基準!$A$36:$B$46,2,FALSE),0)</f>
        <v/>
      </c>
      <c r="Y2405" s="4">
        <f>SUM($S2405:$X2405)</f>
        <v/>
      </c>
      <c r="Z2405" s="4">
        <f>IF(COUNT($M2405:$N2405)=0,"データ無",IF($Y2405&gt;=スコアリング基準!$B$30,"S",IF($Y2405&gt;=スコアリング基準!$B$31,"A",IF($Y2405&gt;=スコアリング基準!$B$32,"B","C"))))</f>
        <v/>
      </c>
      <c r="AA2405">
        <f>IFERROR(INDEX(実績DB!$I$3:$I$104,MATCH($B2405&amp;$C2405,実績DB!$J$3:$J$104,0)),"")</f>
        <v/>
      </c>
    </row>
    <row r="2406">
      <c r="A2406" t="n">
        <v>2404</v>
      </c>
      <c r="B2406" t="inlineStr">
        <is>
          <t>東京</t>
        </is>
      </c>
      <c r="C2406" t="inlineStr">
        <is>
          <t>日之出変電所</t>
        </is>
      </c>
      <c r="D2406" t="inlineStr">
        <is>
          <t>東京都</t>
        </is>
      </c>
      <c r="G2406" s="3" t="n"/>
      <c r="H2406" s="3" t="n"/>
      <c r="I2406" t="inlineStr">
        <is>
          <t>未取得</t>
        </is>
      </c>
      <c r="J2406" t="n">
        <v>57</v>
      </c>
      <c r="K2406" t="n">
        <v>59</v>
      </c>
      <c r="L2406" t="n">
        <v>-40</v>
      </c>
      <c r="M2406" t="n">
        <v>19</v>
      </c>
      <c r="N2406" t="n">
        <v>0</v>
      </c>
      <c r="O2406" t="inlineStr">
        <is>
          <t>不可 #3</t>
        </is>
      </c>
      <c r="P2406" t="inlineStr">
        <is>
          <t>有り</t>
        </is>
      </c>
      <c r="R2406" s="4">
        <f>IF(COUNT($M2406:$N2406)=0,"",IF(AND(IF($N2406&lt;&gt;"",$N2406,$M2406)&lt;=0,$O2406&lt;&gt;"可"),"警告",""))</f>
        <v/>
      </c>
      <c r="S2406" s="4">
        <f>IF(COUNT($M2406:$N2406)=0,0,IF(IF($N2406&lt;&gt;"",$N2406,$M2406)&gt;=スコアリング基準!$B$20,スコアリング基準!$C$20,IF(IF($N2406&lt;&gt;"",$N2406,$M2406)&gt;=スコアリング基準!$B$21,スコアリング基準!$C$21,IF(IF($N2406&lt;&gt;"",$N2406,$M2406)&gt;0,スコアリング基準!$C$22,0))))</f>
        <v/>
      </c>
      <c r="T2406" s="4">
        <f>IF($O2406="可",スコアリング基準!$C$23,0)</f>
        <v/>
      </c>
      <c r="U2406" s="4">
        <f>IF(OR(COUNT($K2406:$L2406)&lt;2,$K2406=0),0,IF(ABS($L2406)/$K2406&lt;=スコアリング基準!$B$24,スコアリング基準!$C$24,IF(ABS($L2406)/$K2406&lt;=スコアリング基準!$B$25,スコアリング基準!$C$25,IF(ABS($L2406)/$K2406&lt;=スコアリング基準!$B$26,スコアリング基準!$C$26,0))))</f>
        <v/>
      </c>
      <c r="V2406" s="4">
        <f>IF($P2406="なし",スコアリング基準!$C$27,0)</f>
        <v/>
      </c>
      <c r="W2406" s="4">
        <f>IF($F2406="",0,IF(ISNUMBER($F2406),IF($F2406&lt;=スコアリング基準!$B$28,スコアリング基準!$C$28,スコアリング基準!$C$29),0))</f>
        <v/>
      </c>
      <c r="X2406" s="4">
        <f>IFERROR(VLOOKUP($B2406,スコアリング基準!$A$36:$B$46,2,FALSE),0)</f>
        <v/>
      </c>
      <c r="Y2406" s="4">
        <f>SUM($S2406:$X2406)</f>
        <v/>
      </c>
      <c r="Z2406" s="4">
        <f>IF(COUNT($M2406:$N2406)=0,"データ無",IF($Y2406&gt;=スコアリング基準!$B$30,"S",IF($Y2406&gt;=スコアリング基準!$B$31,"A",IF($Y2406&gt;=スコアリング基準!$B$32,"B","C"))))</f>
        <v/>
      </c>
      <c r="AA2406">
        <f>IFERROR(INDEX(実績DB!$I$3:$I$104,MATCH($B2406&amp;$C2406,実績DB!$J$3:$J$104,0)),"")</f>
        <v/>
      </c>
    </row>
    <row r="2407">
      <c r="A2407" t="n">
        <v>2405</v>
      </c>
      <c r="B2407" t="inlineStr">
        <is>
          <t>東京</t>
        </is>
      </c>
      <c r="C2407" t="inlineStr">
        <is>
          <t>日吉変電所</t>
        </is>
      </c>
      <c r="D2407" t="inlineStr">
        <is>
          <t>神奈川県</t>
        </is>
      </c>
      <c r="G2407" s="3" t="n"/>
      <c r="H2407" s="3" t="n"/>
      <c r="I2407" t="inlineStr">
        <is>
          <t>未取得</t>
        </is>
      </c>
      <c r="J2407" t="n">
        <v>38</v>
      </c>
      <c r="K2407" t="n">
        <v>39</v>
      </c>
      <c r="L2407" t="n">
        <v>-20</v>
      </c>
      <c r="M2407" t="n">
        <v>19</v>
      </c>
      <c r="N2407" t="n">
        <v>0</v>
      </c>
      <c r="O2407" t="inlineStr">
        <is>
          <t>不可 #3</t>
        </is>
      </c>
      <c r="P2407" t="inlineStr">
        <is>
          <t>有り</t>
        </is>
      </c>
      <c r="R2407" s="4">
        <f>IF(COUNT($M2407:$N2407)=0,"",IF(AND(IF($N2407&lt;&gt;"",$N2407,$M2407)&lt;=0,$O2407&lt;&gt;"可"),"警告",""))</f>
        <v/>
      </c>
      <c r="S2407" s="4">
        <f>IF(COUNT($M2407:$N2407)=0,0,IF(IF($N2407&lt;&gt;"",$N2407,$M2407)&gt;=スコアリング基準!$B$20,スコアリング基準!$C$20,IF(IF($N2407&lt;&gt;"",$N2407,$M2407)&gt;=スコアリング基準!$B$21,スコアリング基準!$C$21,IF(IF($N2407&lt;&gt;"",$N2407,$M2407)&gt;0,スコアリング基準!$C$22,0))))</f>
        <v/>
      </c>
      <c r="T2407" s="4">
        <f>IF($O2407="可",スコアリング基準!$C$23,0)</f>
        <v/>
      </c>
      <c r="U2407" s="4">
        <f>IF(OR(COUNT($K2407:$L2407)&lt;2,$K2407=0),0,IF(ABS($L2407)/$K2407&lt;=スコアリング基準!$B$24,スコアリング基準!$C$24,IF(ABS($L2407)/$K2407&lt;=スコアリング基準!$B$25,スコアリング基準!$C$25,IF(ABS($L2407)/$K2407&lt;=スコアリング基準!$B$26,スコアリング基準!$C$26,0))))</f>
        <v/>
      </c>
      <c r="V2407" s="4">
        <f>IF($P2407="なし",スコアリング基準!$C$27,0)</f>
        <v/>
      </c>
      <c r="W2407" s="4">
        <f>IF($F2407="",0,IF(ISNUMBER($F2407),IF($F2407&lt;=スコアリング基準!$B$28,スコアリング基準!$C$28,スコアリング基準!$C$29),0))</f>
        <v/>
      </c>
      <c r="X2407" s="4">
        <f>IFERROR(VLOOKUP($B2407,スコアリング基準!$A$36:$B$46,2,FALSE),0)</f>
        <v/>
      </c>
      <c r="Y2407" s="4">
        <f>SUM($S2407:$X2407)</f>
        <v/>
      </c>
      <c r="Z2407" s="4">
        <f>IF(COUNT($M2407:$N2407)=0,"データ無",IF($Y2407&gt;=スコアリング基準!$B$30,"S",IF($Y2407&gt;=スコアリング基準!$B$31,"A",IF($Y2407&gt;=スコアリング基準!$B$32,"B","C"))))</f>
        <v/>
      </c>
      <c r="AA2407">
        <f>IFERROR(INDEX(実績DB!$I$3:$I$104,MATCH($B2407&amp;$C2407,実績DB!$J$3:$J$104,0)),"")</f>
        <v/>
      </c>
    </row>
    <row r="2408">
      <c r="A2408" t="n">
        <v>2406</v>
      </c>
      <c r="B2408" t="inlineStr">
        <is>
          <t>東京</t>
        </is>
      </c>
      <c r="C2408" t="inlineStr">
        <is>
          <t>日暮里変電所</t>
        </is>
      </c>
      <c r="D2408" t="inlineStr">
        <is>
          <t>東京都</t>
        </is>
      </c>
      <c r="G2408" s="3" t="n">
        <v>35.732691</v>
      </c>
      <c r="H2408" s="3" t="n">
        <v>139.77236</v>
      </c>
      <c r="I2408" t="inlineStr">
        <is>
          <t>Google Places(名称一致)</t>
        </is>
      </c>
      <c r="J2408" t="n">
        <v>57</v>
      </c>
      <c r="K2408" t="n">
        <v>59</v>
      </c>
      <c r="L2408" t="n">
        <v>-40</v>
      </c>
      <c r="M2408" t="n">
        <v>19</v>
      </c>
      <c r="N2408" t="n">
        <v>0</v>
      </c>
      <c r="O2408" t="inlineStr">
        <is>
          <t>不可 #3</t>
        </is>
      </c>
      <c r="P2408" t="inlineStr">
        <is>
          <t>有り</t>
        </is>
      </c>
      <c r="R2408" s="4">
        <f>IF(COUNT($M2408:$N2408)=0,"",IF(AND(IF($N2408&lt;&gt;"",$N2408,$M2408)&lt;=0,$O2408&lt;&gt;"可"),"警告",""))</f>
        <v/>
      </c>
      <c r="S2408" s="4">
        <f>IF(COUNT($M2408:$N2408)=0,0,IF(IF($N2408&lt;&gt;"",$N2408,$M2408)&gt;=スコアリング基準!$B$20,スコアリング基準!$C$20,IF(IF($N2408&lt;&gt;"",$N2408,$M2408)&gt;=スコアリング基準!$B$21,スコアリング基準!$C$21,IF(IF($N2408&lt;&gt;"",$N2408,$M2408)&gt;0,スコアリング基準!$C$22,0))))</f>
        <v/>
      </c>
      <c r="T2408" s="4">
        <f>IF($O2408="可",スコアリング基準!$C$23,0)</f>
        <v/>
      </c>
      <c r="U2408" s="4">
        <f>IF(OR(COUNT($K2408:$L2408)&lt;2,$K2408=0),0,IF(ABS($L2408)/$K2408&lt;=スコアリング基準!$B$24,スコアリング基準!$C$24,IF(ABS($L2408)/$K2408&lt;=スコアリング基準!$B$25,スコアリング基準!$C$25,IF(ABS($L2408)/$K2408&lt;=スコアリング基準!$B$26,スコアリング基準!$C$26,0))))</f>
        <v/>
      </c>
      <c r="V2408" s="4">
        <f>IF($P2408="なし",スコアリング基準!$C$27,0)</f>
        <v/>
      </c>
      <c r="W2408" s="4">
        <f>IF($F2408="",0,IF(ISNUMBER($F2408),IF($F2408&lt;=スコアリング基準!$B$28,スコアリング基準!$C$28,スコアリング基準!$C$29),0))</f>
        <v/>
      </c>
      <c r="X2408" s="4">
        <f>IFERROR(VLOOKUP($B2408,スコアリング基準!$A$36:$B$46,2,FALSE),0)</f>
        <v/>
      </c>
      <c r="Y2408" s="4">
        <f>SUM($S2408:$X2408)</f>
        <v/>
      </c>
      <c r="Z2408" s="4">
        <f>IF(COUNT($M2408:$N2408)=0,"データ無",IF($Y2408&gt;=スコアリング基準!$B$30,"S",IF($Y2408&gt;=スコアリング基準!$B$31,"A",IF($Y2408&gt;=スコアリング基準!$B$32,"B","C"))))</f>
        <v/>
      </c>
      <c r="AA2408">
        <f>IFERROR(INDEX(実績DB!$I$3:$I$104,MATCH($B2408&amp;$C2408,実績DB!$J$3:$J$104,0)),"")</f>
        <v/>
      </c>
    </row>
    <row r="2409">
      <c r="A2409" t="n">
        <v>2407</v>
      </c>
      <c r="B2409" t="inlineStr">
        <is>
          <t>東京</t>
        </is>
      </c>
      <c r="C2409" t="inlineStr">
        <is>
          <t>日比谷変電所</t>
        </is>
      </c>
      <c r="D2409" t="inlineStr">
        <is>
          <t>東京都</t>
        </is>
      </c>
      <c r="G2409" s="3" t="n"/>
      <c r="H2409" s="3" t="n"/>
      <c r="I2409" t="inlineStr">
        <is>
          <t>未取得</t>
        </is>
      </c>
      <c r="J2409" t="n">
        <v>47</v>
      </c>
      <c r="K2409" t="n">
        <v>49</v>
      </c>
      <c r="L2409" t="n">
        <v>-40</v>
      </c>
      <c r="M2409" t="n">
        <v>9</v>
      </c>
      <c r="N2409" t="n">
        <v>0</v>
      </c>
      <c r="O2409" t="inlineStr">
        <is>
          <t>不可 #3</t>
        </is>
      </c>
      <c r="P2409" t="inlineStr">
        <is>
          <t>有り</t>
        </is>
      </c>
      <c r="R2409" s="4">
        <f>IF(COUNT($M2409:$N2409)=0,"",IF(AND(IF($N2409&lt;&gt;"",$N2409,$M2409)&lt;=0,$O2409&lt;&gt;"可"),"警告",""))</f>
        <v/>
      </c>
      <c r="S2409" s="4">
        <f>IF(COUNT($M2409:$N2409)=0,0,IF(IF($N2409&lt;&gt;"",$N2409,$M2409)&gt;=スコアリング基準!$B$20,スコアリング基準!$C$20,IF(IF($N2409&lt;&gt;"",$N2409,$M2409)&gt;=スコアリング基準!$B$21,スコアリング基準!$C$21,IF(IF($N2409&lt;&gt;"",$N2409,$M2409)&gt;0,スコアリング基準!$C$22,0))))</f>
        <v/>
      </c>
      <c r="T2409" s="4">
        <f>IF($O2409="可",スコアリング基準!$C$23,0)</f>
        <v/>
      </c>
      <c r="U2409" s="4">
        <f>IF(OR(COUNT($K2409:$L2409)&lt;2,$K2409=0),0,IF(ABS($L2409)/$K2409&lt;=スコアリング基準!$B$24,スコアリング基準!$C$24,IF(ABS($L2409)/$K2409&lt;=スコアリング基準!$B$25,スコアリング基準!$C$25,IF(ABS($L2409)/$K2409&lt;=スコアリング基準!$B$26,スコアリング基準!$C$26,0))))</f>
        <v/>
      </c>
      <c r="V2409" s="4">
        <f>IF($P2409="なし",スコアリング基準!$C$27,0)</f>
        <v/>
      </c>
      <c r="W2409" s="4">
        <f>IF($F2409="",0,IF(ISNUMBER($F2409),IF($F2409&lt;=スコアリング基準!$B$28,スコアリング基準!$C$28,スコアリング基準!$C$29),0))</f>
        <v/>
      </c>
      <c r="X2409" s="4">
        <f>IFERROR(VLOOKUP($B2409,スコアリング基準!$A$36:$B$46,2,FALSE),0)</f>
        <v/>
      </c>
      <c r="Y2409" s="4">
        <f>SUM($S2409:$X2409)</f>
        <v/>
      </c>
      <c r="Z2409" s="4">
        <f>IF(COUNT($M2409:$N2409)=0,"データ無",IF($Y2409&gt;=スコアリング基準!$B$30,"S",IF($Y2409&gt;=スコアリング基準!$B$31,"A",IF($Y2409&gt;=スコアリング基準!$B$32,"B","C"))))</f>
        <v/>
      </c>
      <c r="AA2409">
        <f>IFERROR(INDEX(実績DB!$I$3:$I$104,MATCH($B2409&amp;$C2409,実績DB!$J$3:$J$104,0)),"")</f>
        <v/>
      </c>
    </row>
    <row r="2410">
      <c r="A2410" t="n">
        <v>2408</v>
      </c>
      <c r="B2410" t="inlineStr">
        <is>
          <t>東京</t>
        </is>
      </c>
      <c r="C2410" t="inlineStr">
        <is>
          <t>日進町変電所</t>
        </is>
      </c>
      <c r="D2410" t="inlineStr">
        <is>
          <t>神奈川県</t>
        </is>
      </c>
      <c r="G2410" s="3" t="n"/>
      <c r="H2410" s="3" t="n"/>
      <c r="I2410" t="inlineStr">
        <is>
          <t>未取得</t>
        </is>
      </c>
      <c r="J2410" t="n">
        <v>57</v>
      </c>
      <c r="K2410" t="n">
        <v>59</v>
      </c>
      <c r="L2410" t="n">
        <v>-40</v>
      </c>
      <c r="M2410" t="n">
        <v>19</v>
      </c>
      <c r="N2410" t="n">
        <v>0</v>
      </c>
      <c r="O2410" t="inlineStr">
        <is>
          <t>不可 #3</t>
        </is>
      </c>
      <c r="P2410" t="inlineStr">
        <is>
          <t>有り</t>
        </is>
      </c>
      <c r="R2410" s="4">
        <f>IF(COUNT($M2410:$N2410)=0,"",IF(AND(IF($N2410&lt;&gt;"",$N2410,$M2410)&lt;=0,$O2410&lt;&gt;"可"),"警告",""))</f>
        <v/>
      </c>
      <c r="S2410" s="4">
        <f>IF(COUNT($M2410:$N2410)=0,0,IF(IF($N2410&lt;&gt;"",$N2410,$M2410)&gt;=スコアリング基準!$B$20,スコアリング基準!$C$20,IF(IF($N2410&lt;&gt;"",$N2410,$M2410)&gt;=スコアリング基準!$B$21,スコアリング基準!$C$21,IF(IF($N2410&lt;&gt;"",$N2410,$M2410)&gt;0,スコアリング基準!$C$22,0))))</f>
        <v/>
      </c>
      <c r="T2410" s="4">
        <f>IF($O2410="可",スコアリング基準!$C$23,0)</f>
        <v/>
      </c>
      <c r="U2410" s="4">
        <f>IF(OR(COUNT($K2410:$L2410)&lt;2,$K2410=0),0,IF(ABS($L2410)/$K2410&lt;=スコアリング基準!$B$24,スコアリング基準!$C$24,IF(ABS($L2410)/$K2410&lt;=スコアリング基準!$B$25,スコアリング基準!$C$25,IF(ABS($L2410)/$K2410&lt;=スコアリング基準!$B$26,スコアリング基準!$C$26,0))))</f>
        <v/>
      </c>
      <c r="V2410" s="4">
        <f>IF($P2410="なし",スコアリング基準!$C$27,0)</f>
        <v/>
      </c>
      <c r="W2410" s="4">
        <f>IF($F2410="",0,IF(ISNUMBER($F2410),IF($F2410&lt;=スコアリング基準!$B$28,スコアリング基準!$C$28,スコアリング基準!$C$29),0))</f>
        <v/>
      </c>
      <c r="X2410" s="4">
        <f>IFERROR(VLOOKUP($B2410,スコアリング基準!$A$36:$B$46,2,FALSE),0)</f>
        <v/>
      </c>
      <c r="Y2410" s="4">
        <f>SUM($S2410:$X2410)</f>
        <v/>
      </c>
      <c r="Z2410" s="4">
        <f>IF(COUNT($M2410:$N2410)=0,"データ無",IF($Y2410&gt;=スコアリング基準!$B$30,"S",IF($Y2410&gt;=スコアリング基準!$B$31,"A",IF($Y2410&gt;=スコアリング基準!$B$32,"B","C"))))</f>
        <v/>
      </c>
      <c r="AA2410">
        <f>IFERROR(INDEX(実績DB!$I$3:$I$104,MATCH($B2410&amp;$C2410,実績DB!$J$3:$J$104,0)),"")</f>
        <v/>
      </c>
    </row>
    <row r="2411">
      <c r="A2411" t="n">
        <v>2409</v>
      </c>
      <c r="B2411" t="inlineStr">
        <is>
          <t>東京</t>
        </is>
      </c>
      <c r="C2411" t="inlineStr">
        <is>
          <t>早川変電所</t>
        </is>
      </c>
      <c r="D2411" t="inlineStr">
        <is>
          <t>神奈川県</t>
        </is>
      </c>
      <c r="G2411" s="3" t="n">
        <v>35.243657</v>
      </c>
      <c r="H2411" s="3" t="n">
        <v>139.149608</v>
      </c>
      <c r="I2411" t="inlineStr">
        <is>
          <t>Google Places(名称一致)</t>
        </is>
      </c>
      <c r="J2411" t="n">
        <v>42</v>
      </c>
      <c r="K2411" t="n">
        <v>44</v>
      </c>
      <c r="L2411" t="n">
        <v>-35</v>
      </c>
      <c r="M2411" t="n">
        <v>9</v>
      </c>
      <c r="N2411" t="n">
        <v>9</v>
      </c>
      <c r="O2411" t="inlineStr">
        <is>
          <t>不可 #3</t>
        </is>
      </c>
      <c r="P2411" t="inlineStr">
        <is>
          <t>なし</t>
        </is>
      </c>
      <c r="R2411" s="4">
        <f>IF(COUNT($M2411:$N2411)=0,"",IF(AND(IF($N2411&lt;&gt;"",$N2411,$M2411)&lt;=0,$O2411&lt;&gt;"可"),"警告",""))</f>
        <v/>
      </c>
      <c r="S2411" s="4">
        <f>IF(COUNT($M2411:$N2411)=0,0,IF(IF($N2411&lt;&gt;"",$N2411,$M2411)&gt;=スコアリング基準!$B$20,スコアリング基準!$C$20,IF(IF($N2411&lt;&gt;"",$N2411,$M2411)&gt;=スコアリング基準!$B$21,スコアリング基準!$C$21,IF(IF($N2411&lt;&gt;"",$N2411,$M2411)&gt;0,スコアリング基準!$C$22,0))))</f>
        <v/>
      </c>
      <c r="T2411" s="4">
        <f>IF($O2411="可",スコアリング基準!$C$23,0)</f>
        <v/>
      </c>
      <c r="U2411" s="4">
        <f>IF(OR(COUNT($K2411:$L2411)&lt;2,$K2411=0),0,IF(ABS($L2411)/$K2411&lt;=スコアリング基準!$B$24,スコアリング基準!$C$24,IF(ABS($L2411)/$K2411&lt;=スコアリング基準!$B$25,スコアリング基準!$C$25,IF(ABS($L2411)/$K2411&lt;=スコアリング基準!$B$26,スコアリング基準!$C$26,0))))</f>
        <v/>
      </c>
      <c r="V2411" s="4">
        <f>IF($P2411="なし",スコアリング基準!$C$27,0)</f>
        <v/>
      </c>
      <c r="W2411" s="4">
        <f>IF($F2411="",0,IF(ISNUMBER($F2411),IF($F2411&lt;=スコアリング基準!$B$28,スコアリング基準!$C$28,スコアリング基準!$C$29),0))</f>
        <v/>
      </c>
      <c r="X2411" s="4">
        <f>IFERROR(VLOOKUP($B2411,スコアリング基準!$A$36:$B$46,2,FALSE),0)</f>
        <v/>
      </c>
      <c r="Y2411" s="4">
        <f>SUM($S2411:$X2411)</f>
        <v/>
      </c>
      <c r="Z2411" s="4">
        <f>IF(COUNT($M2411:$N2411)=0,"データ無",IF($Y2411&gt;=スコアリング基準!$B$30,"S",IF($Y2411&gt;=スコアリング基準!$B$31,"A",IF($Y2411&gt;=スコアリング基準!$B$32,"B","C"))))</f>
        <v/>
      </c>
      <c r="AA2411">
        <f>IFERROR(INDEX(実績DB!$I$3:$I$104,MATCH($B2411&amp;$C2411,実績DB!$J$3:$J$104,0)),"")</f>
        <v/>
      </c>
    </row>
    <row r="2412">
      <c r="A2412" t="n">
        <v>2410</v>
      </c>
      <c r="B2412" t="inlineStr">
        <is>
          <t>東京</t>
        </is>
      </c>
      <c r="C2412" t="inlineStr">
        <is>
          <t>早川第一変電所</t>
        </is>
      </c>
      <c r="D2412" t="inlineStr">
        <is>
          <t>山梨県</t>
        </is>
      </c>
      <c r="G2412" s="3" t="n"/>
      <c r="H2412" s="3" t="n"/>
      <c r="I2412" t="inlineStr">
        <is>
          <t>未取得</t>
        </is>
      </c>
      <c r="J2412" t="n">
        <v>9</v>
      </c>
      <c r="K2412" t="n">
        <v>9</v>
      </c>
      <c r="L2412" t="n">
        <v>0</v>
      </c>
      <c r="M2412" t="n">
        <v>9</v>
      </c>
      <c r="N2412" t="n">
        <v>9</v>
      </c>
      <c r="O2412" t="inlineStr">
        <is>
          <t>不可 #3</t>
        </is>
      </c>
      <c r="P2412" t="inlineStr">
        <is>
          <t>なし</t>
        </is>
      </c>
      <c r="R2412" s="4">
        <f>IF(COUNT($M2412:$N2412)=0,"",IF(AND(IF($N2412&lt;&gt;"",$N2412,$M2412)&lt;=0,$O2412&lt;&gt;"可"),"警告",""))</f>
        <v/>
      </c>
      <c r="S2412" s="4">
        <f>IF(COUNT($M2412:$N2412)=0,0,IF(IF($N2412&lt;&gt;"",$N2412,$M2412)&gt;=スコアリング基準!$B$20,スコアリング基準!$C$20,IF(IF($N2412&lt;&gt;"",$N2412,$M2412)&gt;=スコアリング基準!$B$21,スコアリング基準!$C$21,IF(IF($N2412&lt;&gt;"",$N2412,$M2412)&gt;0,スコアリング基準!$C$22,0))))</f>
        <v/>
      </c>
      <c r="T2412" s="4">
        <f>IF($O2412="可",スコアリング基準!$C$23,0)</f>
        <v/>
      </c>
      <c r="U2412" s="4">
        <f>IF(OR(COUNT($K2412:$L2412)&lt;2,$K2412=0),0,IF(ABS($L2412)/$K2412&lt;=スコアリング基準!$B$24,スコアリング基準!$C$24,IF(ABS($L2412)/$K2412&lt;=スコアリング基準!$B$25,スコアリング基準!$C$25,IF(ABS($L2412)/$K2412&lt;=スコアリング基準!$B$26,スコアリング基準!$C$26,0))))</f>
        <v/>
      </c>
      <c r="V2412" s="4">
        <f>IF($P2412="なし",スコアリング基準!$C$27,0)</f>
        <v/>
      </c>
      <c r="W2412" s="4">
        <f>IF($F2412="",0,IF(ISNUMBER($F2412),IF($F2412&lt;=スコアリング基準!$B$28,スコアリング基準!$C$28,スコアリング基準!$C$29),0))</f>
        <v/>
      </c>
      <c r="X2412" s="4">
        <f>IFERROR(VLOOKUP($B2412,スコアリング基準!$A$36:$B$46,2,FALSE),0)</f>
        <v/>
      </c>
      <c r="Y2412" s="4">
        <f>SUM($S2412:$X2412)</f>
        <v/>
      </c>
      <c r="Z2412" s="4">
        <f>IF(COUNT($M2412:$N2412)=0,"データ無",IF($Y2412&gt;=スコアリング基準!$B$30,"S",IF($Y2412&gt;=スコアリング基準!$B$31,"A",IF($Y2412&gt;=スコアリング基準!$B$32,"B","C"))))</f>
        <v/>
      </c>
      <c r="AA2412">
        <f>IFERROR(INDEX(実績DB!$I$3:$I$104,MATCH($B2412&amp;$C2412,実績DB!$J$3:$J$104,0)),"")</f>
        <v/>
      </c>
    </row>
    <row r="2413">
      <c r="A2413" t="n">
        <v>2411</v>
      </c>
      <c r="B2413" t="inlineStr">
        <is>
          <t>東京</t>
        </is>
      </c>
      <c r="C2413" t="inlineStr">
        <is>
          <t>早川第三変電所</t>
        </is>
      </c>
      <c r="D2413" t="inlineStr">
        <is>
          <t>山梨県</t>
        </is>
      </c>
      <c r="G2413" s="3" t="n">
        <v>35.488181</v>
      </c>
      <c r="H2413" s="3" t="n">
        <v>138.327752</v>
      </c>
      <c r="I2413" t="inlineStr">
        <is>
          <t>Google Places(名称一致)</t>
        </is>
      </c>
      <c r="J2413" t="n">
        <v>9</v>
      </c>
      <c r="K2413" t="n">
        <v>9</v>
      </c>
      <c r="L2413" t="n">
        <v>-1</v>
      </c>
      <c r="M2413" t="n">
        <v>8</v>
      </c>
      <c r="N2413" t="n">
        <v>8</v>
      </c>
      <c r="O2413" t="inlineStr">
        <is>
          <t>不可 #3</t>
        </is>
      </c>
      <c r="P2413" t="inlineStr">
        <is>
          <t>なし</t>
        </is>
      </c>
      <c r="R2413" s="4">
        <f>IF(COUNT($M2413:$N2413)=0,"",IF(AND(IF($N2413&lt;&gt;"",$N2413,$M2413)&lt;=0,$O2413&lt;&gt;"可"),"警告",""))</f>
        <v/>
      </c>
      <c r="S2413" s="4">
        <f>IF(COUNT($M2413:$N2413)=0,0,IF(IF($N2413&lt;&gt;"",$N2413,$M2413)&gt;=スコアリング基準!$B$20,スコアリング基準!$C$20,IF(IF($N2413&lt;&gt;"",$N2413,$M2413)&gt;=スコアリング基準!$B$21,スコアリング基準!$C$21,IF(IF($N2413&lt;&gt;"",$N2413,$M2413)&gt;0,スコアリング基準!$C$22,0))))</f>
        <v/>
      </c>
      <c r="T2413" s="4">
        <f>IF($O2413="可",スコアリング基準!$C$23,0)</f>
        <v/>
      </c>
      <c r="U2413" s="4">
        <f>IF(OR(COUNT($K2413:$L2413)&lt;2,$K2413=0),0,IF(ABS($L2413)/$K2413&lt;=スコアリング基準!$B$24,スコアリング基準!$C$24,IF(ABS($L2413)/$K2413&lt;=スコアリング基準!$B$25,スコアリング基準!$C$25,IF(ABS($L2413)/$K2413&lt;=スコアリング基準!$B$26,スコアリング基準!$C$26,0))))</f>
        <v/>
      </c>
      <c r="V2413" s="4">
        <f>IF($P2413="なし",スコアリング基準!$C$27,0)</f>
        <v/>
      </c>
      <c r="W2413" s="4">
        <f>IF($F2413="",0,IF(ISNUMBER($F2413),IF($F2413&lt;=スコアリング基準!$B$28,スコアリング基準!$C$28,スコアリング基準!$C$29),0))</f>
        <v/>
      </c>
      <c r="X2413" s="4">
        <f>IFERROR(VLOOKUP($B2413,スコアリング基準!$A$36:$B$46,2,FALSE),0)</f>
        <v/>
      </c>
      <c r="Y2413" s="4">
        <f>SUM($S2413:$X2413)</f>
        <v/>
      </c>
      <c r="Z2413" s="4">
        <f>IF(COUNT($M2413:$N2413)=0,"データ無",IF($Y2413&gt;=スコアリング基準!$B$30,"S",IF($Y2413&gt;=スコアリング基準!$B$31,"A",IF($Y2413&gt;=スコアリング基準!$B$32,"B","C"))))</f>
        <v/>
      </c>
      <c r="AA2413">
        <f>IFERROR(INDEX(実績DB!$I$3:$I$104,MATCH($B2413&amp;$C2413,実績DB!$J$3:$J$104,0)),"")</f>
        <v/>
      </c>
    </row>
    <row r="2414">
      <c r="A2414" t="n">
        <v>2412</v>
      </c>
      <c r="B2414" t="inlineStr">
        <is>
          <t>東京</t>
        </is>
      </c>
      <c r="C2414" t="inlineStr">
        <is>
          <t>早稲田変電所</t>
        </is>
      </c>
      <c r="D2414" t="inlineStr">
        <is>
          <t>東京都</t>
        </is>
      </c>
      <c r="G2414" s="3" t="n">
        <v>35.711935</v>
      </c>
      <c r="H2414" s="3" t="n">
        <v>139.721716</v>
      </c>
      <c r="I2414" t="inlineStr">
        <is>
          <t>Google Places(名称一致)</t>
        </is>
      </c>
      <c r="J2414" t="n">
        <v>57</v>
      </c>
      <c r="K2414" t="n">
        <v>59</v>
      </c>
      <c r="L2414" t="n">
        <v>-30</v>
      </c>
      <c r="M2414" t="n">
        <v>29</v>
      </c>
      <c r="N2414" t="n">
        <v>0</v>
      </c>
      <c r="O2414" t="inlineStr">
        <is>
          <t>不可 #3</t>
        </is>
      </c>
      <c r="P2414" t="inlineStr">
        <is>
          <t>有り</t>
        </is>
      </c>
      <c r="R2414" s="4">
        <f>IF(COUNT($M2414:$N2414)=0,"",IF(AND(IF($N2414&lt;&gt;"",$N2414,$M2414)&lt;=0,$O2414&lt;&gt;"可"),"警告",""))</f>
        <v/>
      </c>
      <c r="S2414" s="4">
        <f>IF(COUNT($M2414:$N2414)=0,0,IF(IF($N2414&lt;&gt;"",$N2414,$M2414)&gt;=スコアリング基準!$B$20,スコアリング基準!$C$20,IF(IF($N2414&lt;&gt;"",$N2414,$M2414)&gt;=スコアリング基準!$B$21,スコアリング基準!$C$21,IF(IF($N2414&lt;&gt;"",$N2414,$M2414)&gt;0,スコアリング基準!$C$22,0))))</f>
        <v/>
      </c>
      <c r="T2414" s="4">
        <f>IF($O2414="可",スコアリング基準!$C$23,0)</f>
        <v/>
      </c>
      <c r="U2414" s="4">
        <f>IF(OR(COUNT($K2414:$L2414)&lt;2,$K2414=0),0,IF(ABS($L2414)/$K2414&lt;=スコアリング基準!$B$24,スコアリング基準!$C$24,IF(ABS($L2414)/$K2414&lt;=スコアリング基準!$B$25,スコアリング基準!$C$25,IF(ABS($L2414)/$K2414&lt;=スコアリング基準!$B$26,スコアリング基準!$C$26,0))))</f>
        <v/>
      </c>
      <c r="V2414" s="4">
        <f>IF($P2414="なし",スコアリング基準!$C$27,0)</f>
        <v/>
      </c>
      <c r="W2414" s="4">
        <f>IF($F2414="",0,IF(ISNUMBER($F2414),IF($F2414&lt;=スコアリング基準!$B$28,スコアリング基準!$C$28,スコアリング基準!$C$29),0))</f>
        <v/>
      </c>
      <c r="X2414" s="4">
        <f>IFERROR(VLOOKUP($B2414,スコアリング基準!$A$36:$B$46,2,FALSE),0)</f>
        <v/>
      </c>
      <c r="Y2414" s="4">
        <f>SUM($S2414:$X2414)</f>
        <v/>
      </c>
      <c r="Z2414" s="4">
        <f>IF(COUNT($M2414:$N2414)=0,"データ無",IF($Y2414&gt;=スコアリング基準!$B$30,"S",IF($Y2414&gt;=スコアリング基準!$B$31,"A",IF($Y2414&gt;=スコアリング基準!$B$32,"B","C"))))</f>
        <v/>
      </c>
      <c r="AA2414">
        <f>IFERROR(INDEX(実績DB!$I$3:$I$104,MATCH($B2414&amp;$C2414,実績DB!$J$3:$J$104,0)),"")</f>
        <v/>
      </c>
    </row>
    <row r="2415">
      <c r="A2415" t="n">
        <v>2413</v>
      </c>
      <c r="B2415" t="inlineStr">
        <is>
          <t>東京</t>
        </is>
      </c>
      <c r="C2415" t="inlineStr">
        <is>
          <t>旭台変電所</t>
        </is>
      </c>
      <c r="D2415" t="inlineStr">
        <is>
          <t>埼玉県</t>
        </is>
      </c>
      <c r="G2415" s="3" t="n">
        <v>35.882374</v>
      </c>
      <c r="H2415" s="3" t="n">
        <v>139.451585</v>
      </c>
      <c r="I2415" t="inlineStr">
        <is>
          <t>Google Places(名称一致)</t>
        </is>
      </c>
      <c r="J2415" t="n">
        <v>57</v>
      </c>
      <c r="K2415" t="n">
        <v>59</v>
      </c>
      <c r="L2415" t="n">
        <v>-41</v>
      </c>
      <c r="M2415" t="n">
        <v>18</v>
      </c>
      <c r="N2415" t="n">
        <v>18</v>
      </c>
      <c r="O2415" t="inlineStr">
        <is>
          <t>不可 #3</t>
        </is>
      </c>
      <c r="P2415" t="inlineStr">
        <is>
          <t>なし</t>
        </is>
      </c>
      <c r="R2415" s="4">
        <f>IF(COUNT($M2415:$N2415)=0,"",IF(AND(IF($N2415&lt;&gt;"",$N2415,$M2415)&lt;=0,$O2415&lt;&gt;"可"),"警告",""))</f>
        <v/>
      </c>
      <c r="S2415" s="4">
        <f>IF(COUNT($M2415:$N2415)=0,0,IF(IF($N2415&lt;&gt;"",$N2415,$M2415)&gt;=スコアリング基準!$B$20,スコアリング基準!$C$20,IF(IF($N2415&lt;&gt;"",$N2415,$M2415)&gt;=スコアリング基準!$B$21,スコアリング基準!$C$21,IF(IF($N2415&lt;&gt;"",$N2415,$M2415)&gt;0,スコアリング基準!$C$22,0))))</f>
        <v/>
      </c>
      <c r="T2415" s="4">
        <f>IF($O2415="可",スコアリング基準!$C$23,0)</f>
        <v/>
      </c>
      <c r="U2415" s="4">
        <f>IF(OR(COUNT($K2415:$L2415)&lt;2,$K2415=0),0,IF(ABS($L2415)/$K2415&lt;=スコアリング基準!$B$24,スコアリング基準!$C$24,IF(ABS($L2415)/$K2415&lt;=スコアリング基準!$B$25,スコアリング基準!$C$25,IF(ABS($L2415)/$K2415&lt;=スコアリング基準!$B$26,スコアリング基準!$C$26,0))))</f>
        <v/>
      </c>
      <c r="V2415" s="4">
        <f>IF($P2415="なし",スコアリング基準!$C$27,0)</f>
        <v/>
      </c>
      <c r="W2415" s="4">
        <f>IF($F2415="",0,IF(ISNUMBER($F2415),IF($F2415&lt;=スコアリング基準!$B$28,スコアリング基準!$C$28,スコアリング基準!$C$29),0))</f>
        <v/>
      </c>
      <c r="X2415" s="4">
        <f>IFERROR(VLOOKUP($B2415,スコアリング基準!$A$36:$B$46,2,FALSE),0)</f>
        <v/>
      </c>
      <c r="Y2415" s="4">
        <f>SUM($S2415:$X2415)</f>
        <v/>
      </c>
      <c r="Z2415" s="4">
        <f>IF(COUNT($M2415:$N2415)=0,"データ無",IF($Y2415&gt;=スコアリング基準!$B$30,"S",IF($Y2415&gt;=スコアリング基準!$B$31,"A",IF($Y2415&gt;=スコアリング基準!$B$32,"B","C"))))</f>
        <v/>
      </c>
      <c r="AA2415">
        <f>IFERROR(INDEX(実績DB!$I$3:$I$104,MATCH($B2415&amp;$C2415,実績DB!$J$3:$J$104,0)),"")</f>
        <v/>
      </c>
    </row>
    <row r="2416">
      <c r="A2416" t="n">
        <v>2414</v>
      </c>
      <c r="B2416" t="inlineStr">
        <is>
          <t>東京</t>
        </is>
      </c>
      <c r="C2416" t="inlineStr">
        <is>
          <t>旭町変電所</t>
        </is>
      </c>
      <c r="D2416" t="inlineStr">
        <is>
          <t>東京都</t>
        </is>
      </c>
      <c r="G2416" s="3" t="n">
        <v>35.746992</v>
      </c>
      <c r="H2416" s="3" t="n">
        <v>139.810128</v>
      </c>
      <c r="I2416" t="inlineStr">
        <is>
          <t>OSM実測(名称一致)</t>
        </is>
      </c>
      <c r="J2416" t="n">
        <v>19</v>
      </c>
      <c r="K2416" t="n">
        <v>19</v>
      </c>
      <c r="L2416" t="n">
        <v>-10</v>
      </c>
      <c r="M2416" t="n">
        <v>9</v>
      </c>
      <c r="N2416" t="n">
        <v>0</v>
      </c>
      <c r="O2416" t="inlineStr">
        <is>
          <t>不可 #3</t>
        </is>
      </c>
      <c r="P2416" t="inlineStr">
        <is>
          <t>有り</t>
        </is>
      </c>
      <c r="R2416" s="4">
        <f>IF(COUNT($M2416:$N2416)=0,"",IF(AND(IF($N2416&lt;&gt;"",$N2416,$M2416)&lt;=0,$O2416&lt;&gt;"可"),"警告",""))</f>
        <v/>
      </c>
      <c r="S2416" s="4">
        <f>IF(COUNT($M2416:$N2416)=0,0,IF(IF($N2416&lt;&gt;"",$N2416,$M2416)&gt;=スコアリング基準!$B$20,スコアリング基準!$C$20,IF(IF($N2416&lt;&gt;"",$N2416,$M2416)&gt;=スコアリング基準!$B$21,スコアリング基準!$C$21,IF(IF($N2416&lt;&gt;"",$N2416,$M2416)&gt;0,スコアリング基準!$C$22,0))))</f>
        <v/>
      </c>
      <c r="T2416" s="4">
        <f>IF($O2416="可",スコアリング基準!$C$23,0)</f>
        <v/>
      </c>
      <c r="U2416" s="4">
        <f>IF(OR(COUNT($K2416:$L2416)&lt;2,$K2416=0),0,IF(ABS($L2416)/$K2416&lt;=スコアリング基準!$B$24,スコアリング基準!$C$24,IF(ABS($L2416)/$K2416&lt;=スコアリング基準!$B$25,スコアリング基準!$C$25,IF(ABS($L2416)/$K2416&lt;=スコアリング基準!$B$26,スコアリング基準!$C$26,0))))</f>
        <v/>
      </c>
      <c r="V2416" s="4">
        <f>IF($P2416="なし",スコアリング基準!$C$27,0)</f>
        <v/>
      </c>
      <c r="W2416" s="4">
        <f>IF($F2416="",0,IF(ISNUMBER($F2416),IF($F2416&lt;=スコアリング基準!$B$28,スコアリング基準!$C$28,スコアリング基準!$C$29),0))</f>
        <v/>
      </c>
      <c r="X2416" s="4">
        <f>IFERROR(VLOOKUP($B2416,スコアリング基準!$A$36:$B$46,2,FALSE),0)</f>
        <v/>
      </c>
      <c r="Y2416" s="4">
        <f>SUM($S2416:$X2416)</f>
        <v/>
      </c>
      <c r="Z2416" s="4">
        <f>IF(COUNT($M2416:$N2416)=0,"データ無",IF($Y2416&gt;=スコアリング基準!$B$30,"S",IF($Y2416&gt;=スコアリング基準!$B$31,"A",IF($Y2416&gt;=スコアリング基準!$B$32,"B","C"))))</f>
        <v/>
      </c>
      <c r="AA2416">
        <f>IFERROR(INDEX(実績DB!$I$3:$I$104,MATCH($B2416&amp;$C2416,実績DB!$J$3:$J$104,0)),"")</f>
        <v/>
      </c>
    </row>
    <row r="2417">
      <c r="A2417" t="n">
        <v>2415</v>
      </c>
      <c r="B2417" t="inlineStr">
        <is>
          <t>東京</t>
        </is>
      </c>
      <c r="C2417" t="inlineStr">
        <is>
          <t>明神町変電所</t>
        </is>
      </c>
      <c r="D2417" t="inlineStr">
        <is>
          <t>東京都</t>
        </is>
      </c>
      <c r="G2417" s="3" t="n">
        <v>35.65935</v>
      </c>
      <c r="H2417" s="3" t="n">
        <v>139.34195</v>
      </c>
      <c r="I2417" t="inlineStr">
        <is>
          <t>OSM実測(名称一致)</t>
        </is>
      </c>
      <c r="J2417" t="n">
        <v>57</v>
      </c>
      <c r="K2417" t="n">
        <v>59</v>
      </c>
      <c r="L2417" t="n">
        <v>-30</v>
      </c>
      <c r="M2417" t="n">
        <v>29</v>
      </c>
      <c r="N2417" t="n">
        <v>29</v>
      </c>
      <c r="O2417" t="inlineStr">
        <is>
          <t>不可 #3</t>
        </is>
      </c>
      <c r="P2417" t="inlineStr">
        <is>
          <t>なし</t>
        </is>
      </c>
      <c r="R2417" s="4">
        <f>IF(COUNT($M2417:$N2417)=0,"",IF(AND(IF($N2417&lt;&gt;"",$N2417,$M2417)&lt;=0,$O2417&lt;&gt;"可"),"警告",""))</f>
        <v/>
      </c>
      <c r="S2417" s="4">
        <f>IF(COUNT($M2417:$N2417)=0,0,IF(IF($N2417&lt;&gt;"",$N2417,$M2417)&gt;=スコアリング基準!$B$20,スコアリング基準!$C$20,IF(IF($N2417&lt;&gt;"",$N2417,$M2417)&gt;=スコアリング基準!$B$21,スコアリング基準!$C$21,IF(IF($N2417&lt;&gt;"",$N2417,$M2417)&gt;0,スコアリング基準!$C$22,0))))</f>
        <v/>
      </c>
      <c r="T2417" s="4">
        <f>IF($O2417="可",スコアリング基準!$C$23,0)</f>
        <v/>
      </c>
      <c r="U2417" s="4">
        <f>IF(OR(COUNT($K2417:$L2417)&lt;2,$K2417=0),0,IF(ABS($L2417)/$K2417&lt;=スコアリング基準!$B$24,スコアリング基準!$C$24,IF(ABS($L2417)/$K2417&lt;=スコアリング基準!$B$25,スコアリング基準!$C$25,IF(ABS($L2417)/$K2417&lt;=スコアリング基準!$B$26,スコアリング基準!$C$26,0))))</f>
        <v/>
      </c>
      <c r="V2417" s="4">
        <f>IF($P2417="なし",スコアリング基準!$C$27,0)</f>
        <v/>
      </c>
      <c r="W2417" s="4">
        <f>IF($F2417="",0,IF(ISNUMBER($F2417),IF($F2417&lt;=スコアリング基準!$B$28,スコアリング基準!$C$28,スコアリング基準!$C$29),0))</f>
        <v/>
      </c>
      <c r="X2417" s="4">
        <f>IFERROR(VLOOKUP($B2417,スコアリング基準!$A$36:$B$46,2,FALSE),0)</f>
        <v/>
      </c>
      <c r="Y2417" s="4">
        <f>SUM($S2417:$X2417)</f>
        <v/>
      </c>
      <c r="Z2417" s="4">
        <f>IF(COUNT($M2417:$N2417)=0,"データ無",IF($Y2417&gt;=スコアリング基準!$B$30,"S",IF($Y2417&gt;=スコアリング基準!$B$31,"A",IF($Y2417&gt;=スコアリング基準!$B$32,"B","C"))))</f>
        <v/>
      </c>
      <c r="AA2417">
        <f>IFERROR(INDEX(実績DB!$I$3:$I$104,MATCH($B2417&amp;$C2417,実績DB!$J$3:$J$104,0)),"")</f>
        <v/>
      </c>
    </row>
    <row r="2418">
      <c r="A2418" t="n">
        <v>2416</v>
      </c>
      <c r="B2418" t="inlineStr">
        <is>
          <t>東京</t>
        </is>
      </c>
      <c r="C2418" t="inlineStr">
        <is>
          <t>明穂変電所</t>
        </is>
      </c>
      <c r="D2418" t="inlineStr">
        <is>
          <t>山梨県</t>
        </is>
      </c>
      <c r="G2418" s="3" t="n">
        <v>35.614853</v>
      </c>
      <c r="H2418" s="3" t="n">
        <v>138.466256</v>
      </c>
      <c r="I2418" t="inlineStr">
        <is>
          <t>Google Places(名称一致)</t>
        </is>
      </c>
      <c r="J2418" t="n">
        <v>57</v>
      </c>
      <c r="K2418" t="n">
        <v>59</v>
      </c>
      <c r="L2418" t="n">
        <v>-54</v>
      </c>
      <c r="M2418" t="n">
        <v>5</v>
      </c>
      <c r="N2418" t="n">
        <v>0</v>
      </c>
      <c r="O2418" t="inlineStr">
        <is>
          <t>不可 #3</t>
        </is>
      </c>
      <c r="P2418" t="inlineStr">
        <is>
          <t>有り</t>
        </is>
      </c>
      <c r="R2418" s="4">
        <f>IF(COUNT($M2418:$N2418)=0,"",IF(AND(IF($N2418&lt;&gt;"",$N2418,$M2418)&lt;=0,$O2418&lt;&gt;"可"),"警告",""))</f>
        <v/>
      </c>
      <c r="S2418" s="4">
        <f>IF(COUNT($M2418:$N2418)=0,0,IF(IF($N2418&lt;&gt;"",$N2418,$M2418)&gt;=スコアリング基準!$B$20,スコアリング基準!$C$20,IF(IF($N2418&lt;&gt;"",$N2418,$M2418)&gt;=スコアリング基準!$B$21,スコアリング基準!$C$21,IF(IF($N2418&lt;&gt;"",$N2418,$M2418)&gt;0,スコアリング基準!$C$22,0))))</f>
        <v/>
      </c>
      <c r="T2418" s="4">
        <f>IF($O2418="可",スコアリング基準!$C$23,0)</f>
        <v/>
      </c>
      <c r="U2418" s="4">
        <f>IF(OR(COUNT($K2418:$L2418)&lt;2,$K2418=0),0,IF(ABS($L2418)/$K2418&lt;=スコアリング基準!$B$24,スコアリング基準!$C$24,IF(ABS($L2418)/$K2418&lt;=スコアリング基準!$B$25,スコアリング基準!$C$25,IF(ABS($L2418)/$K2418&lt;=スコアリング基準!$B$26,スコアリング基準!$C$26,0))))</f>
        <v/>
      </c>
      <c r="V2418" s="4">
        <f>IF($P2418="なし",スコアリング基準!$C$27,0)</f>
        <v/>
      </c>
      <c r="W2418" s="4">
        <f>IF($F2418="",0,IF(ISNUMBER($F2418),IF($F2418&lt;=スコアリング基準!$B$28,スコアリング基準!$C$28,スコアリング基準!$C$29),0))</f>
        <v/>
      </c>
      <c r="X2418" s="4">
        <f>IFERROR(VLOOKUP($B2418,スコアリング基準!$A$36:$B$46,2,FALSE),0)</f>
        <v/>
      </c>
      <c r="Y2418" s="4">
        <f>SUM($S2418:$X2418)</f>
        <v/>
      </c>
      <c r="Z2418" s="4">
        <f>IF(COUNT($M2418:$N2418)=0,"データ無",IF($Y2418&gt;=スコアリング基準!$B$30,"S",IF($Y2418&gt;=スコアリング基準!$B$31,"A",IF($Y2418&gt;=スコアリング基準!$B$32,"B","C"))))</f>
        <v/>
      </c>
      <c r="AA2418">
        <f>IFERROR(INDEX(実績DB!$I$3:$I$104,MATCH($B2418&amp;$C2418,実績DB!$J$3:$J$104,0)),"")</f>
        <v/>
      </c>
    </row>
    <row r="2419">
      <c r="A2419" t="n">
        <v>2417</v>
      </c>
      <c r="B2419" t="inlineStr">
        <is>
          <t>東京</t>
        </is>
      </c>
      <c r="C2419" t="inlineStr">
        <is>
          <t>星川変電所</t>
        </is>
      </c>
      <c r="D2419" t="inlineStr">
        <is>
          <t>神奈川県</t>
        </is>
      </c>
      <c r="G2419" s="3" t="n">
        <v>35.456863</v>
      </c>
      <c r="H2419" s="3" t="n">
        <v>139.599177</v>
      </c>
      <c r="I2419" t="inlineStr">
        <is>
          <t>Google Places(名称一致)</t>
        </is>
      </c>
      <c r="J2419" t="n">
        <v>57</v>
      </c>
      <c r="K2419" t="n">
        <v>59</v>
      </c>
      <c r="L2419" t="n">
        <v>-40</v>
      </c>
      <c r="M2419" t="n">
        <v>19</v>
      </c>
      <c r="N2419" t="n">
        <v>0</v>
      </c>
      <c r="O2419" t="inlineStr">
        <is>
          <t>不可 #3</t>
        </is>
      </c>
      <c r="P2419" t="inlineStr">
        <is>
          <t>有り</t>
        </is>
      </c>
      <c r="R2419" s="4">
        <f>IF(COUNT($M2419:$N2419)=0,"",IF(AND(IF($N2419&lt;&gt;"",$N2419,$M2419)&lt;=0,$O2419&lt;&gt;"可"),"警告",""))</f>
        <v/>
      </c>
      <c r="S2419" s="4">
        <f>IF(COUNT($M2419:$N2419)=0,0,IF(IF($N2419&lt;&gt;"",$N2419,$M2419)&gt;=スコアリング基準!$B$20,スコアリング基準!$C$20,IF(IF($N2419&lt;&gt;"",$N2419,$M2419)&gt;=スコアリング基準!$B$21,スコアリング基準!$C$21,IF(IF($N2419&lt;&gt;"",$N2419,$M2419)&gt;0,スコアリング基準!$C$22,0))))</f>
        <v/>
      </c>
      <c r="T2419" s="4">
        <f>IF($O2419="可",スコアリング基準!$C$23,0)</f>
        <v/>
      </c>
      <c r="U2419" s="4">
        <f>IF(OR(COUNT($K2419:$L2419)&lt;2,$K2419=0),0,IF(ABS($L2419)/$K2419&lt;=スコアリング基準!$B$24,スコアリング基準!$C$24,IF(ABS($L2419)/$K2419&lt;=スコアリング基準!$B$25,スコアリング基準!$C$25,IF(ABS($L2419)/$K2419&lt;=スコアリング基準!$B$26,スコアリング基準!$C$26,0))))</f>
        <v/>
      </c>
      <c r="V2419" s="4">
        <f>IF($P2419="なし",スコアリング基準!$C$27,0)</f>
        <v/>
      </c>
      <c r="W2419" s="4">
        <f>IF($F2419="",0,IF(ISNUMBER($F2419),IF($F2419&lt;=スコアリング基準!$B$28,スコアリング基準!$C$28,スコアリング基準!$C$29),0))</f>
        <v/>
      </c>
      <c r="X2419" s="4">
        <f>IFERROR(VLOOKUP($B2419,スコアリング基準!$A$36:$B$46,2,FALSE),0)</f>
        <v/>
      </c>
      <c r="Y2419" s="4">
        <f>SUM($S2419:$X2419)</f>
        <v/>
      </c>
      <c r="Z2419" s="4">
        <f>IF(COUNT($M2419:$N2419)=0,"データ無",IF($Y2419&gt;=スコアリング基準!$B$30,"S",IF($Y2419&gt;=スコアリング基準!$B$31,"A",IF($Y2419&gt;=スコアリング基準!$B$32,"B","C"))))</f>
        <v/>
      </c>
      <c r="AA2419">
        <f>IFERROR(INDEX(実績DB!$I$3:$I$104,MATCH($B2419&amp;$C2419,実績DB!$J$3:$J$104,0)),"")</f>
        <v/>
      </c>
    </row>
    <row r="2420">
      <c r="A2420" t="n">
        <v>2418</v>
      </c>
      <c r="B2420" t="inlineStr">
        <is>
          <t>東京</t>
        </is>
      </c>
      <c r="C2420" t="inlineStr">
        <is>
          <t>春日変電所</t>
        </is>
      </c>
      <c r="D2420" t="inlineStr">
        <is>
          <t>東京都</t>
        </is>
      </c>
      <c r="G2420" s="3" t="n">
        <v>35.709675</v>
      </c>
      <c r="H2420" s="3" t="n">
        <v>139.752142</v>
      </c>
      <c r="I2420" t="inlineStr">
        <is>
          <t>Google Places(名称一致)</t>
        </is>
      </c>
      <c r="J2420" t="n">
        <v>57</v>
      </c>
      <c r="K2420" t="n">
        <v>59</v>
      </c>
      <c r="L2420" t="n">
        <v>-40</v>
      </c>
      <c r="M2420" t="n">
        <v>19</v>
      </c>
      <c r="N2420" t="n">
        <v>0</v>
      </c>
      <c r="O2420" t="inlineStr">
        <is>
          <t>不可 #3</t>
        </is>
      </c>
      <c r="P2420" t="inlineStr">
        <is>
          <t>有り</t>
        </is>
      </c>
      <c r="R2420" s="4">
        <f>IF(COUNT($M2420:$N2420)=0,"",IF(AND(IF($N2420&lt;&gt;"",$N2420,$M2420)&lt;=0,$O2420&lt;&gt;"可"),"警告",""))</f>
        <v/>
      </c>
      <c r="S2420" s="4">
        <f>IF(COUNT($M2420:$N2420)=0,0,IF(IF($N2420&lt;&gt;"",$N2420,$M2420)&gt;=スコアリング基準!$B$20,スコアリング基準!$C$20,IF(IF($N2420&lt;&gt;"",$N2420,$M2420)&gt;=スコアリング基準!$B$21,スコアリング基準!$C$21,IF(IF($N2420&lt;&gt;"",$N2420,$M2420)&gt;0,スコアリング基準!$C$22,0))))</f>
        <v/>
      </c>
      <c r="T2420" s="4">
        <f>IF($O2420="可",スコアリング基準!$C$23,0)</f>
        <v/>
      </c>
      <c r="U2420" s="4">
        <f>IF(OR(COUNT($K2420:$L2420)&lt;2,$K2420=0),0,IF(ABS($L2420)/$K2420&lt;=スコアリング基準!$B$24,スコアリング基準!$C$24,IF(ABS($L2420)/$K2420&lt;=スコアリング基準!$B$25,スコアリング基準!$C$25,IF(ABS($L2420)/$K2420&lt;=スコアリング基準!$B$26,スコアリング基準!$C$26,0))))</f>
        <v/>
      </c>
      <c r="V2420" s="4">
        <f>IF($P2420="なし",スコアリング基準!$C$27,0)</f>
        <v/>
      </c>
      <c r="W2420" s="4">
        <f>IF($F2420="",0,IF(ISNUMBER($F2420),IF($F2420&lt;=スコアリング基準!$B$28,スコアリング基準!$C$28,スコアリング基準!$C$29),0))</f>
        <v/>
      </c>
      <c r="X2420" s="4">
        <f>IFERROR(VLOOKUP($B2420,スコアリング基準!$A$36:$B$46,2,FALSE),0)</f>
        <v/>
      </c>
      <c r="Y2420" s="4">
        <f>SUM($S2420:$X2420)</f>
        <v/>
      </c>
      <c r="Z2420" s="4">
        <f>IF(COUNT($M2420:$N2420)=0,"データ無",IF($Y2420&gt;=スコアリング基準!$B$30,"S",IF($Y2420&gt;=スコアリング基準!$B$31,"A",IF($Y2420&gt;=スコアリング基準!$B$32,"B","C"))))</f>
        <v/>
      </c>
      <c r="AA2420">
        <f>IFERROR(INDEX(実績DB!$I$3:$I$104,MATCH($B2420&amp;$C2420,実績DB!$J$3:$J$104,0)),"")</f>
        <v/>
      </c>
    </row>
    <row r="2421">
      <c r="A2421" t="n">
        <v>2419</v>
      </c>
      <c r="B2421" t="inlineStr">
        <is>
          <t>東京</t>
        </is>
      </c>
      <c r="C2421" t="inlineStr">
        <is>
          <t>晴海変電所</t>
        </is>
      </c>
      <c r="D2421" t="inlineStr">
        <is>
          <t>東京都</t>
        </is>
      </c>
      <c r="G2421" s="3" t="n">
        <v>35.658273</v>
      </c>
      <c r="H2421" s="3" t="n">
        <v>139.783237</v>
      </c>
      <c r="I2421" t="inlineStr">
        <is>
          <t>Google Places(名称一致)</t>
        </is>
      </c>
      <c r="J2421" t="n">
        <v>85</v>
      </c>
      <c r="K2421" t="n">
        <v>89</v>
      </c>
      <c r="L2421" t="n">
        <v>-60</v>
      </c>
      <c r="M2421" t="n">
        <v>29</v>
      </c>
      <c r="N2421" t="n">
        <v>0</v>
      </c>
      <c r="O2421" t="inlineStr">
        <is>
          <t>不可 #3</t>
        </is>
      </c>
      <c r="P2421" t="inlineStr">
        <is>
          <t>有り</t>
        </is>
      </c>
      <c r="R2421" s="4">
        <f>IF(COUNT($M2421:$N2421)=0,"",IF(AND(IF($N2421&lt;&gt;"",$N2421,$M2421)&lt;=0,$O2421&lt;&gt;"可"),"警告",""))</f>
        <v/>
      </c>
      <c r="S2421" s="4">
        <f>IF(COUNT($M2421:$N2421)=0,0,IF(IF($N2421&lt;&gt;"",$N2421,$M2421)&gt;=スコアリング基準!$B$20,スコアリング基準!$C$20,IF(IF($N2421&lt;&gt;"",$N2421,$M2421)&gt;=スコアリング基準!$B$21,スコアリング基準!$C$21,IF(IF($N2421&lt;&gt;"",$N2421,$M2421)&gt;0,スコアリング基準!$C$22,0))))</f>
        <v/>
      </c>
      <c r="T2421" s="4">
        <f>IF($O2421="可",スコアリング基準!$C$23,0)</f>
        <v/>
      </c>
      <c r="U2421" s="4">
        <f>IF(OR(COUNT($K2421:$L2421)&lt;2,$K2421=0),0,IF(ABS($L2421)/$K2421&lt;=スコアリング基準!$B$24,スコアリング基準!$C$24,IF(ABS($L2421)/$K2421&lt;=スコアリング基準!$B$25,スコアリング基準!$C$25,IF(ABS($L2421)/$K2421&lt;=スコアリング基準!$B$26,スコアリング基準!$C$26,0))))</f>
        <v/>
      </c>
      <c r="V2421" s="4">
        <f>IF($P2421="なし",スコアリング基準!$C$27,0)</f>
        <v/>
      </c>
      <c r="W2421" s="4">
        <f>IF($F2421="",0,IF(ISNUMBER($F2421),IF($F2421&lt;=スコアリング基準!$B$28,スコアリング基準!$C$28,スコアリング基準!$C$29),0))</f>
        <v/>
      </c>
      <c r="X2421" s="4">
        <f>IFERROR(VLOOKUP($B2421,スコアリング基準!$A$36:$B$46,2,FALSE),0)</f>
        <v/>
      </c>
      <c r="Y2421" s="4">
        <f>SUM($S2421:$X2421)</f>
        <v/>
      </c>
      <c r="Z2421" s="4">
        <f>IF(COUNT($M2421:$N2421)=0,"データ無",IF($Y2421&gt;=スコアリング基準!$B$30,"S",IF($Y2421&gt;=スコアリング基準!$B$31,"A",IF($Y2421&gt;=スコアリング基準!$B$32,"B","C"))))</f>
        <v/>
      </c>
      <c r="AA2421">
        <f>IFERROR(INDEX(実績DB!$I$3:$I$104,MATCH($B2421&amp;$C2421,実績DB!$J$3:$J$104,0)),"")</f>
        <v/>
      </c>
    </row>
    <row r="2422">
      <c r="A2422" t="n">
        <v>2420</v>
      </c>
      <c r="B2422" t="inlineStr">
        <is>
          <t>東京</t>
        </is>
      </c>
      <c r="C2422" t="inlineStr">
        <is>
          <t>月光町変電所</t>
        </is>
      </c>
      <c r="D2422" t="inlineStr">
        <is>
          <t>東京都</t>
        </is>
      </c>
      <c r="G2422" s="3" t="n"/>
      <c r="H2422" s="3" t="n"/>
      <c r="I2422" t="inlineStr">
        <is>
          <t>未取得</t>
        </is>
      </c>
      <c r="J2422" t="n">
        <v>57</v>
      </c>
      <c r="K2422" t="n">
        <v>59</v>
      </c>
      <c r="L2422" t="n">
        <v>-40</v>
      </c>
      <c r="M2422" t="n">
        <v>19</v>
      </c>
      <c r="N2422" t="n">
        <v>0</v>
      </c>
      <c r="O2422" t="inlineStr">
        <is>
          <t>不可 #3</t>
        </is>
      </c>
      <c r="P2422" t="inlineStr">
        <is>
          <t>有り</t>
        </is>
      </c>
      <c r="R2422" s="4">
        <f>IF(COUNT($M2422:$N2422)=0,"",IF(AND(IF($N2422&lt;&gt;"",$N2422,$M2422)&lt;=0,$O2422&lt;&gt;"可"),"警告",""))</f>
        <v/>
      </c>
      <c r="S2422" s="4">
        <f>IF(COUNT($M2422:$N2422)=0,0,IF(IF($N2422&lt;&gt;"",$N2422,$M2422)&gt;=スコアリング基準!$B$20,スコアリング基準!$C$20,IF(IF($N2422&lt;&gt;"",$N2422,$M2422)&gt;=スコアリング基準!$B$21,スコアリング基準!$C$21,IF(IF($N2422&lt;&gt;"",$N2422,$M2422)&gt;0,スコアリング基準!$C$22,0))))</f>
        <v/>
      </c>
      <c r="T2422" s="4">
        <f>IF($O2422="可",スコアリング基準!$C$23,0)</f>
        <v/>
      </c>
      <c r="U2422" s="4">
        <f>IF(OR(COUNT($K2422:$L2422)&lt;2,$K2422=0),0,IF(ABS($L2422)/$K2422&lt;=スコアリング基準!$B$24,スコアリング基準!$C$24,IF(ABS($L2422)/$K2422&lt;=スコアリング基準!$B$25,スコアリング基準!$C$25,IF(ABS($L2422)/$K2422&lt;=スコアリング基準!$B$26,スコアリング基準!$C$26,0))))</f>
        <v/>
      </c>
      <c r="V2422" s="4">
        <f>IF($P2422="なし",スコアリング基準!$C$27,0)</f>
        <v/>
      </c>
      <c r="W2422" s="4">
        <f>IF($F2422="",0,IF(ISNUMBER($F2422),IF($F2422&lt;=スコアリング基準!$B$28,スコアリング基準!$C$28,スコアリング基準!$C$29),0))</f>
        <v/>
      </c>
      <c r="X2422" s="4">
        <f>IFERROR(VLOOKUP($B2422,スコアリング基準!$A$36:$B$46,2,FALSE),0)</f>
        <v/>
      </c>
      <c r="Y2422" s="4">
        <f>SUM($S2422:$X2422)</f>
        <v/>
      </c>
      <c r="Z2422" s="4">
        <f>IF(COUNT($M2422:$N2422)=0,"データ無",IF($Y2422&gt;=スコアリング基準!$B$30,"S",IF($Y2422&gt;=スコアリング基準!$B$31,"A",IF($Y2422&gt;=スコアリング基準!$B$32,"B","C"))))</f>
        <v/>
      </c>
      <c r="AA2422">
        <f>IFERROR(INDEX(実績DB!$I$3:$I$104,MATCH($B2422&amp;$C2422,実績DB!$J$3:$J$104,0)),"")</f>
        <v/>
      </c>
    </row>
    <row r="2423">
      <c r="A2423" t="n">
        <v>2421</v>
      </c>
      <c r="B2423" t="inlineStr">
        <is>
          <t>東京</t>
        </is>
      </c>
      <c r="C2423" t="inlineStr">
        <is>
          <t>月島変電所</t>
        </is>
      </c>
      <c r="D2423" t="inlineStr">
        <is>
          <t>東京都</t>
        </is>
      </c>
      <c r="G2423" s="3" t="n">
        <v>35.661033</v>
      </c>
      <c r="H2423" s="3" t="n">
        <v>139.778664</v>
      </c>
      <c r="I2423" t="inlineStr">
        <is>
          <t>Google Places(名称一致)</t>
        </is>
      </c>
      <c r="J2423" t="n">
        <v>38</v>
      </c>
      <c r="K2423" t="n">
        <v>39</v>
      </c>
      <c r="L2423" t="n">
        <v>-20</v>
      </c>
      <c r="M2423" t="n">
        <v>19</v>
      </c>
      <c r="N2423" t="n">
        <v>0</v>
      </c>
      <c r="O2423" t="inlineStr">
        <is>
          <t>不可 #3</t>
        </is>
      </c>
      <c r="P2423" t="inlineStr">
        <is>
          <t>有り</t>
        </is>
      </c>
      <c r="R2423" s="4">
        <f>IF(COUNT($M2423:$N2423)=0,"",IF(AND(IF($N2423&lt;&gt;"",$N2423,$M2423)&lt;=0,$O2423&lt;&gt;"可"),"警告",""))</f>
        <v/>
      </c>
      <c r="S2423" s="4">
        <f>IF(COUNT($M2423:$N2423)=0,0,IF(IF($N2423&lt;&gt;"",$N2423,$M2423)&gt;=スコアリング基準!$B$20,スコアリング基準!$C$20,IF(IF($N2423&lt;&gt;"",$N2423,$M2423)&gt;=スコアリング基準!$B$21,スコアリング基準!$C$21,IF(IF($N2423&lt;&gt;"",$N2423,$M2423)&gt;0,スコアリング基準!$C$22,0))))</f>
        <v/>
      </c>
      <c r="T2423" s="4">
        <f>IF($O2423="可",スコアリング基準!$C$23,0)</f>
        <v/>
      </c>
      <c r="U2423" s="4">
        <f>IF(OR(COUNT($K2423:$L2423)&lt;2,$K2423=0),0,IF(ABS($L2423)/$K2423&lt;=スコアリング基準!$B$24,スコアリング基準!$C$24,IF(ABS($L2423)/$K2423&lt;=スコアリング基準!$B$25,スコアリング基準!$C$25,IF(ABS($L2423)/$K2423&lt;=スコアリング基準!$B$26,スコアリング基準!$C$26,0))))</f>
        <v/>
      </c>
      <c r="V2423" s="4">
        <f>IF($P2423="なし",スコアリング基準!$C$27,0)</f>
        <v/>
      </c>
      <c r="W2423" s="4">
        <f>IF($F2423="",0,IF(ISNUMBER($F2423),IF($F2423&lt;=スコアリング基準!$B$28,スコアリング基準!$C$28,スコアリング基準!$C$29),0))</f>
        <v/>
      </c>
      <c r="X2423" s="4">
        <f>IFERROR(VLOOKUP($B2423,スコアリング基準!$A$36:$B$46,2,FALSE),0)</f>
        <v/>
      </c>
      <c r="Y2423" s="4">
        <f>SUM($S2423:$X2423)</f>
        <v/>
      </c>
      <c r="Z2423" s="4">
        <f>IF(COUNT($M2423:$N2423)=0,"データ無",IF($Y2423&gt;=スコアリング基準!$B$30,"S",IF($Y2423&gt;=スコアリング基準!$B$31,"A",IF($Y2423&gt;=スコアリング基準!$B$32,"B","C"))))</f>
        <v/>
      </c>
      <c r="AA2423">
        <f>IFERROR(INDEX(実績DB!$I$3:$I$104,MATCH($B2423&amp;$C2423,実績DB!$J$3:$J$104,0)),"")</f>
        <v/>
      </c>
    </row>
    <row r="2424">
      <c r="A2424" t="n">
        <v>2422</v>
      </c>
      <c r="B2424" t="inlineStr">
        <is>
          <t>東京</t>
        </is>
      </c>
      <c r="C2424" t="inlineStr">
        <is>
          <t>有明町変電所</t>
        </is>
      </c>
      <c r="D2424" t="inlineStr">
        <is>
          <t>東京都</t>
        </is>
      </c>
      <c r="G2424" s="3" t="n">
        <v>35.641719</v>
      </c>
      <c r="H2424" s="3" t="n">
        <v>139.802879</v>
      </c>
      <c r="I2424" t="inlineStr">
        <is>
          <t>OSM実測(名称一致)</t>
        </is>
      </c>
      <c r="J2424" t="n">
        <v>47</v>
      </c>
      <c r="K2424" t="n">
        <v>49</v>
      </c>
      <c r="L2424" t="n">
        <v>-35</v>
      </c>
      <c r="M2424" t="n">
        <v>14</v>
      </c>
      <c r="N2424" t="n">
        <v>0</v>
      </c>
      <c r="O2424" t="inlineStr">
        <is>
          <t>不可 #3</t>
        </is>
      </c>
      <c r="P2424" t="inlineStr">
        <is>
          <t>有り</t>
        </is>
      </c>
      <c r="R2424" s="4">
        <f>IF(COUNT($M2424:$N2424)=0,"",IF(AND(IF($N2424&lt;&gt;"",$N2424,$M2424)&lt;=0,$O2424&lt;&gt;"可"),"警告",""))</f>
        <v/>
      </c>
      <c r="S2424" s="4">
        <f>IF(COUNT($M2424:$N2424)=0,0,IF(IF($N2424&lt;&gt;"",$N2424,$M2424)&gt;=スコアリング基準!$B$20,スコアリング基準!$C$20,IF(IF($N2424&lt;&gt;"",$N2424,$M2424)&gt;=スコアリング基準!$B$21,スコアリング基準!$C$21,IF(IF($N2424&lt;&gt;"",$N2424,$M2424)&gt;0,スコアリング基準!$C$22,0))))</f>
        <v/>
      </c>
      <c r="T2424" s="4">
        <f>IF($O2424="可",スコアリング基準!$C$23,0)</f>
        <v/>
      </c>
      <c r="U2424" s="4">
        <f>IF(OR(COUNT($K2424:$L2424)&lt;2,$K2424=0),0,IF(ABS($L2424)/$K2424&lt;=スコアリング基準!$B$24,スコアリング基準!$C$24,IF(ABS($L2424)/$K2424&lt;=スコアリング基準!$B$25,スコアリング基準!$C$25,IF(ABS($L2424)/$K2424&lt;=スコアリング基準!$B$26,スコアリング基準!$C$26,0))))</f>
        <v/>
      </c>
      <c r="V2424" s="4">
        <f>IF($P2424="なし",スコアリング基準!$C$27,0)</f>
        <v/>
      </c>
      <c r="W2424" s="4">
        <f>IF($F2424="",0,IF(ISNUMBER($F2424),IF($F2424&lt;=スコアリング基準!$B$28,スコアリング基準!$C$28,スコアリング基準!$C$29),0))</f>
        <v/>
      </c>
      <c r="X2424" s="4">
        <f>IFERROR(VLOOKUP($B2424,スコアリング基準!$A$36:$B$46,2,FALSE),0)</f>
        <v/>
      </c>
      <c r="Y2424" s="4">
        <f>SUM($S2424:$X2424)</f>
        <v/>
      </c>
      <c r="Z2424" s="4">
        <f>IF(COUNT($M2424:$N2424)=0,"データ無",IF($Y2424&gt;=スコアリング基準!$B$30,"S",IF($Y2424&gt;=スコアリング基準!$B$31,"A",IF($Y2424&gt;=スコアリング基準!$B$32,"B","C"))))</f>
        <v/>
      </c>
      <c r="AA2424">
        <f>IFERROR(INDEX(実績DB!$I$3:$I$104,MATCH($B2424&amp;$C2424,実績DB!$J$3:$J$104,0)),"")</f>
        <v/>
      </c>
    </row>
    <row r="2425">
      <c r="A2425" t="n">
        <v>2423</v>
      </c>
      <c r="B2425" t="inlineStr">
        <is>
          <t>東京</t>
        </is>
      </c>
      <c r="C2425" t="inlineStr">
        <is>
          <t>有馬変電所</t>
        </is>
      </c>
      <c r="D2425" t="inlineStr">
        <is>
          <t>神奈川県</t>
        </is>
      </c>
      <c r="G2425" s="3" t="n">
        <v>35.56872</v>
      </c>
      <c r="H2425" s="3" t="n">
        <v>139.58428</v>
      </c>
      <c r="I2425" t="inlineStr">
        <is>
          <t>OSM実測(名称一致)</t>
        </is>
      </c>
      <c r="J2425" t="n">
        <v>57</v>
      </c>
      <c r="K2425" t="n">
        <v>59</v>
      </c>
      <c r="L2425" t="n">
        <v>-40</v>
      </c>
      <c r="M2425" t="n">
        <v>19</v>
      </c>
      <c r="N2425" t="n">
        <v>0</v>
      </c>
      <c r="O2425" t="inlineStr">
        <is>
          <t>不可 #3</t>
        </is>
      </c>
      <c r="P2425" t="inlineStr">
        <is>
          <t>有り</t>
        </is>
      </c>
      <c r="R2425" s="4">
        <f>IF(COUNT($M2425:$N2425)=0,"",IF(AND(IF($N2425&lt;&gt;"",$N2425,$M2425)&lt;=0,$O2425&lt;&gt;"可"),"警告",""))</f>
        <v/>
      </c>
      <c r="S2425" s="4">
        <f>IF(COUNT($M2425:$N2425)=0,0,IF(IF($N2425&lt;&gt;"",$N2425,$M2425)&gt;=スコアリング基準!$B$20,スコアリング基準!$C$20,IF(IF($N2425&lt;&gt;"",$N2425,$M2425)&gt;=スコアリング基準!$B$21,スコアリング基準!$C$21,IF(IF($N2425&lt;&gt;"",$N2425,$M2425)&gt;0,スコアリング基準!$C$22,0))))</f>
        <v/>
      </c>
      <c r="T2425" s="4">
        <f>IF($O2425="可",スコアリング基準!$C$23,0)</f>
        <v/>
      </c>
      <c r="U2425" s="4">
        <f>IF(OR(COUNT($K2425:$L2425)&lt;2,$K2425=0),0,IF(ABS($L2425)/$K2425&lt;=スコアリング基準!$B$24,スコアリング基準!$C$24,IF(ABS($L2425)/$K2425&lt;=スコアリング基準!$B$25,スコアリング基準!$C$25,IF(ABS($L2425)/$K2425&lt;=スコアリング基準!$B$26,スコアリング基準!$C$26,0))))</f>
        <v/>
      </c>
      <c r="V2425" s="4">
        <f>IF($P2425="なし",スコアリング基準!$C$27,0)</f>
        <v/>
      </c>
      <c r="W2425" s="4">
        <f>IF($F2425="",0,IF(ISNUMBER($F2425),IF($F2425&lt;=スコアリング基準!$B$28,スコアリング基準!$C$28,スコアリング基準!$C$29),0))</f>
        <v/>
      </c>
      <c r="X2425" s="4">
        <f>IFERROR(VLOOKUP($B2425,スコアリング基準!$A$36:$B$46,2,FALSE),0)</f>
        <v/>
      </c>
      <c r="Y2425" s="4">
        <f>SUM($S2425:$X2425)</f>
        <v/>
      </c>
      <c r="Z2425" s="4">
        <f>IF(COUNT($M2425:$N2425)=0,"データ無",IF($Y2425&gt;=スコアリング基準!$B$30,"S",IF($Y2425&gt;=スコアリング基準!$B$31,"A",IF($Y2425&gt;=スコアリング基準!$B$32,"B","C"))))</f>
        <v/>
      </c>
      <c r="AA2425">
        <f>IFERROR(INDEX(実績DB!$I$3:$I$104,MATCH($B2425&amp;$C2425,実績DB!$J$3:$J$104,0)),"")</f>
        <v/>
      </c>
    </row>
    <row r="2426">
      <c r="A2426" t="n">
        <v>2424</v>
      </c>
      <c r="B2426" t="inlineStr">
        <is>
          <t>東京</t>
        </is>
      </c>
      <c r="C2426" t="inlineStr">
        <is>
          <t>木挽町変電所</t>
        </is>
      </c>
      <c r="D2426" t="inlineStr">
        <is>
          <t>東京都</t>
        </is>
      </c>
      <c r="G2426" s="3" t="n"/>
      <c r="H2426" s="3" t="n"/>
      <c r="I2426" t="inlineStr">
        <is>
          <t>未取得</t>
        </is>
      </c>
      <c r="J2426" t="n">
        <v>38</v>
      </c>
      <c r="K2426" t="n">
        <v>39</v>
      </c>
      <c r="L2426" t="n">
        <v>-20</v>
      </c>
      <c r="M2426" t="n">
        <v>19</v>
      </c>
      <c r="N2426" t="n">
        <v>0</v>
      </c>
      <c r="O2426" t="inlineStr">
        <is>
          <t>不可 #3</t>
        </is>
      </c>
      <c r="P2426" t="inlineStr">
        <is>
          <t>有り</t>
        </is>
      </c>
      <c r="R2426" s="4">
        <f>IF(COUNT($M2426:$N2426)=0,"",IF(AND(IF($N2426&lt;&gt;"",$N2426,$M2426)&lt;=0,$O2426&lt;&gt;"可"),"警告",""))</f>
        <v/>
      </c>
      <c r="S2426" s="4">
        <f>IF(COUNT($M2426:$N2426)=0,0,IF(IF($N2426&lt;&gt;"",$N2426,$M2426)&gt;=スコアリング基準!$B$20,スコアリング基準!$C$20,IF(IF($N2426&lt;&gt;"",$N2426,$M2426)&gt;=スコアリング基準!$B$21,スコアリング基準!$C$21,IF(IF($N2426&lt;&gt;"",$N2426,$M2426)&gt;0,スコアリング基準!$C$22,0))))</f>
        <v/>
      </c>
      <c r="T2426" s="4">
        <f>IF($O2426="可",スコアリング基準!$C$23,0)</f>
        <v/>
      </c>
      <c r="U2426" s="4">
        <f>IF(OR(COUNT($K2426:$L2426)&lt;2,$K2426=0),0,IF(ABS($L2426)/$K2426&lt;=スコアリング基準!$B$24,スコアリング基準!$C$24,IF(ABS($L2426)/$K2426&lt;=スコアリング基準!$B$25,スコアリング基準!$C$25,IF(ABS($L2426)/$K2426&lt;=スコアリング基準!$B$26,スコアリング基準!$C$26,0))))</f>
        <v/>
      </c>
      <c r="V2426" s="4">
        <f>IF($P2426="なし",スコアリング基準!$C$27,0)</f>
        <v/>
      </c>
      <c r="W2426" s="4">
        <f>IF($F2426="",0,IF(ISNUMBER($F2426),IF($F2426&lt;=スコアリング基準!$B$28,スコアリング基準!$C$28,スコアリング基準!$C$29),0))</f>
        <v/>
      </c>
      <c r="X2426" s="4">
        <f>IFERROR(VLOOKUP($B2426,スコアリング基準!$A$36:$B$46,2,FALSE),0)</f>
        <v/>
      </c>
      <c r="Y2426" s="4">
        <f>SUM($S2426:$X2426)</f>
        <v/>
      </c>
      <c r="Z2426" s="4">
        <f>IF(COUNT($M2426:$N2426)=0,"データ無",IF($Y2426&gt;=スコアリング基準!$B$30,"S",IF($Y2426&gt;=スコアリング基準!$B$31,"A",IF($Y2426&gt;=スコアリング基準!$B$32,"B","C"))))</f>
        <v/>
      </c>
      <c r="AA2426">
        <f>IFERROR(INDEX(実績DB!$I$3:$I$104,MATCH($B2426&amp;$C2426,実績DB!$J$3:$J$104,0)),"")</f>
        <v/>
      </c>
    </row>
    <row r="2427">
      <c r="A2427" t="n">
        <v>2425</v>
      </c>
      <c r="B2427" t="inlineStr">
        <is>
          <t>東京</t>
        </is>
      </c>
      <c r="C2427" t="inlineStr">
        <is>
          <t>木有戸変電所</t>
        </is>
      </c>
      <c r="D2427" t="inlineStr">
        <is>
          <t>茨城県</t>
        </is>
      </c>
      <c r="G2427" s="3" t="n">
        <v>36.260208</v>
      </c>
      <c r="H2427" s="3" t="n">
        <v>139.936541</v>
      </c>
      <c r="I2427" t="inlineStr">
        <is>
          <t>Google Places(名称一致)</t>
        </is>
      </c>
      <c r="J2427" t="n">
        <v>38</v>
      </c>
      <c r="K2427" t="n">
        <v>39</v>
      </c>
      <c r="L2427" t="n">
        <v>-29</v>
      </c>
      <c r="M2427" t="n">
        <v>10</v>
      </c>
      <c r="N2427" t="n">
        <v>0</v>
      </c>
      <c r="O2427" t="inlineStr">
        <is>
          <t>不可 #3</t>
        </is>
      </c>
      <c r="P2427" t="inlineStr">
        <is>
          <t>有り</t>
        </is>
      </c>
      <c r="R2427" s="4">
        <f>IF(COUNT($M2427:$N2427)=0,"",IF(AND(IF($N2427&lt;&gt;"",$N2427,$M2427)&lt;=0,$O2427&lt;&gt;"可"),"警告",""))</f>
        <v/>
      </c>
      <c r="S2427" s="4">
        <f>IF(COUNT($M2427:$N2427)=0,0,IF(IF($N2427&lt;&gt;"",$N2427,$M2427)&gt;=スコアリング基準!$B$20,スコアリング基準!$C$20,IF(IF($N2427&lt;&gt;"",$N2427,$M2427)&gt;=スコアリング基準!$B$21,スコアリング基準!$C$21,IF(IF($N2427&lt;&gt;"",$N2427,$M2427)&gt;0,スコアリング基準!$C$22,0))))</f>
        <v/>
      </c>
      <c r="T2427" s="4">
        <f>IF($O2427="可",スコアリング基準!$C$23,0)</f>
        <v/>
      </c>
      <c r="U2427" s="4">
        <f>IF(OR(COUNT($K2427:$L2427)&lt;2,$K2427=0),0,IF(ABS($L2427)/$K2427&lt;=スコアリング基準!$B$24,スコアリング基準!$C$24,IF(ABS($L2427)/$K2427&lt;=スコアリング基準!$B$25,スコアリング基準!$C$25,IF(ABS($L2427)/$K2427&lt;=スコアリング基準!$B$26,スコアリング基準!$C$26,0))))</f>
        <v/>
      </c>
      <c r="V2427" s="4">
        <f>IF($P2427="なし",スコアリング基準!$C$27,0)</f>
        <v/>
      </c>
      <c r="W2427" s="4">
        <f>IF($F2427="",0,IF(ISNUMBER($F2427),IF($F2427&lt;=スコアリング基準!$B$28,スコアリング基準!$C$28,スコアリング基準!$C$29),0))</f>
        <v/>
      </c>
      <c r="X2427" s="4">
        <f>IFERROR(VLOOKUP($B2427,スコアリング基準!$A$36:$B$46,2,FALSE),0)</f>
        <v/>
      </c>
      <c r="Y2427" s="4">
        <f>SUM($S2427:$X2427)</f>
        <v/>
      </c>
      <c r="Z2427" s="4">
        <f>IF(COUNT($M2427:$N2427)=0,"データ無",IF($Y2427&gt;=スコアリング基準!$B$30,"S",IF($Y2427&gt;=スコアリング基準!$B$31,"A",IF($Y2427&gt;=スコアリング基準!$B$32,"B","C"))))</f>
        <v/>
      </c>
      <c r="AA2427">
        <f>IFERROR(INDEX(実績DB!$I$3:$I$104,MATCH($B2427&amp;$C2427,実績DB!$J$3:$J$104,0)),"")</f>
        <v/>
      </c>
    </row>
    <row r="2428">
      <c r="A2428" t="n">
        <v>2426</v>
      </c>
      <c r="B2428" t="inlineStr">
        <is>
          <t>東京</t>
        </is>
      </c>
      <c r="C2428" t="inlineStr">
        <is>
          <t>本所変電所</t>
        </is>
      </c>
      <c r="D2428" t="inlineStr">
        <is>
          <t>東京都</t>
        </is>
      </c>
      <c r="G2428" s="3" t="n">
        <v>35.696672</v>
      </c>
      <c r="H2428" s="3" t="n">
        <v>139.797683</v>
      </c>
      <c r="I2428" t="inlineStr">
        <is>
          <t>Google Places(名称一致)</t>
        </is>
      </c>
      <c r="J2428" t="n">
        <v>57</v>
      </c>
      <c r="K2428" t="n">
        <v>59</v>
      </c>
      <c r="L2428" t="n">
        <v>-40</v>
      </c>
      <c r="M2428" t="n">
        <v>19</v>
      </c>
      <c r="N2428" t="n">
        <v>0</v>
      </c>
      <c r="O2428" t="inlineStr">
        <is>
          <t>不可 #3</t>
        </is>
      </c>
      <c r="P2428" t="inlineStr">
        <is>
          <t>有り</t>
        </is>
      </c>
      <c r="R2428" s="4">
        <f>IF(COUNT($M2428:$N2428)=0,"",IF(AND(IF($N2428&lt;&gt;"",$N2428,$M2428)&lt;=0,$O2428&lt;&gt;"可"),"警告",""))</f>
        <v/>
      </c>
      <c r="S2428" s="4">
        <f>IF(COUNT($M2428:$N2428)=0,0,IF(IF($N2428&lt;&gt;"",$N2428,$M2428)&gt;=スコアリング基準!$B$20,スコアリング基準!$C$20,IF(IF($N2428&lt;&gt;"",$N2428,$M2428)&gt;=スコアリング基準!$B$21,スコアリング基準!$C$21,IF(IF($N2428&lt;&gt;"",$N2428,$M2428)&gt;0,スコアリング基準!$C$22,0))))</f>
        <v/>
      </c>
      <c r="T2428" s="4">
        <f>IF($O2428="可",スコアリング基準!$C$23,0)</f>
        <v/>
      </c>
      <c r="U2428" s="4">
        <f>IF(OR(COUNT($K2428:$L2428)&lt;2,$K2428=0),0,IF(ABS($L2428)/$K2428&lt;=スコアリング基準!$B$24,スコアリング基準!$C$24,IF(ABS($L2428)/$K2428&lt;=スコアリング基準!$B$25,スコアリング基準!$C$25,IF(ABS($L2428)/$K2428&lt;=スコアリング基準!$B$26,スコアリング基準!$C$26,0))))</f>
        <v/>
      </c>
      <c r="V2428" s="4">
        <f>IF($P2428="なし",スコアリング基準!$C$27,0)</f>
        <v/>
      </c>
      <c r="W2428" s="4">
        <f>IF($F2428="",0,IF(ISNUMBER($F2428),IF($F2428&lt;=スコアリング基準!$B$28,スコアリング基準!$C$28,スコアリング基準!$C$29),0))</f>
        <v/>
      </c>
      <c r="X2428" s="4">
        <f>IFERROR(VLOOKUP($B2428,スコアリング基準!$A$36:$B$46,2,FALSE),0)</f>
        <v/>
      </c>
      <c r="Y2428" s="4">
        <f>SUM($S2428:$X2428)</f>
        <v/>
      </c>
      <c r="Z2428" s="4">
        <f>IF(COUNT($M2428:$N2428)=0,"データ無",IF($Y2428&gt;=スコアリング基準!$B$30,"S",IF($Y2428&gt;=スコアリング基準!$B$31,"A",IF($Y2428&gt;=スコアリング基準!$B$32,"B","C"))))</f>
        <v/>
      </c>
      <c r="AA2428">
        <f>IFERROR(INDEX(実績DB!$I$3:$I$104,MATCH($B2428&amp;$C2428,実績DB!$J$3:$J$104,0)),"")</f>
        <v/>
      </c>
    </row>
    <row r="2429">
      <c r="A2429" t="n">
        <v>2427</v>
      </c>
      <c r="B2429" t="inlineStr">
        <is>
          <t>東京</t>
        </is>
      </c>
      <c r="C2429" t="inlineStr">
        <is>
          <t>本牧変電所</t>
        </is>
      </c>
      <c r="D2429" t="inlineStr">
        <is>
          <t>神奈川県</t>
        </is>
      </c>
      <c r="G2429" s="3" t="n">
        <v>35.428647</v>
      </c>
      <c r="H2429" s="3" t="n">
        <v>139.668201</v>
      </c>
      <c r="I2429" t="inlineStr">
        <is>
          <t>Google Places(名称一致)</t>
        </is>
      </c>
      <c r="J2429" t="n">
        <v>38</v>
      </c>
      <c r="K2429" t="n">
        <v>39</v>
      </c>
      <c r="L2429" t="n">
        <v>-20</v>
      </c>
      <c r="M2429" t="n">
        <v>19</v>
      </c>
      <c r="N2429" t="n">
        <v>0</v>
      </c>
      <c r="O2429" t="inlineStr">
        <is>
          <t>不可 #3</t>
        </is>
      </c>
      <c r="P2429" t="inlineStr">
        <is>
          <t>有り</t>
        </is>
      </c>
      <c r="R2429" s="4">
        <f>IF(COUNT($M2429:$N2429)=0,"",IF(AND(IF($N2429&lt;&gt;"",$N2429,$M2429)&lt;=0,$O2429&lt;&gt;"可"),"警告",""))</f>
        <v/>
      </c>
      <c r="S2429" s="4">
        <f>IF(COUNT($M2429:$N2429)=0,0,IF(IF($N2429&lt;&gt;"",$N2429,$M2429)&gt;=スコアリング基準!$B$20,スコアリング基準!$C$20,IF(IF($N2429&lt;&gt;"",$N2429,$M2429)&gt;=スコアリング基準!$B$21,スコアリング基準!$C$21,IF(IF($N2429&lt;&gt;"",$N2429,$M2429)&gt;0,スコアリング基準!$C$22,0))))</f>
        <v/>
      </c>
      <c r="T2429" s="4">
        <f>IF($O2429="可",スコアリング基準!$C$23,0)</f>
        <v/>
      </c>
      <c r="U2429" s="4">
        <f>IF(OR(COUNT($K2429:$L2429)&lt;2,$K2429=0),0,IF(ABS($L2429)/$K2429&lt;=スコアリング基準!$B$24,スコアリング基準!$C$24,IF(ABS($L2429)/$K2429&lt;=スコアリング基準!$B$25,スコアリング基準!$C$25,IF(ABS($L2429)/$K2429&lt;=スコアリング基準!$B$26,スコアリング基準!$C$26,0))))</f>
        <v/>
      </c>
      <c r="V2429" s="4">
        <f>IF($P2429="なし",スコアリング基準!$C$27,0)</f>
        <v/>
      </c>
      <c r="W2429" s="4">
        <f>IF($F2429="",0,IF(ISNUMBER($F2429),IF($F2429&lt;=スコアリング基準!$B$28,スコアリング基準!$C$28,スコアリング基準!$C$29),0))</f>
        <v/>
      </c>
      <c r="X2429" s="4">
        <f>IFERROR(VLOOKUP($B2429,スコアリング基準!$A$36:$B$46,2,FALSE),0)</f>
        <v/>
      </c>
      <c r="Y2429" s="4">
        <f>SUM($S2429:$X2429)</f>
        <v/>
      </c>
      <c r="Z2429" s="4">
        <f>IF(COUNT($M2429:$N2429)=0,"データ無",IF($Y2429&gt;=スコアリング基準!$B$30,"S",IF($Y2429&gt;=スコアリング基準!$B$31,"A",IF($Y2429&gt;=スコアリング基準!$B$32,"B","C"))))</f>
        <v/>
      </c>
      <c r="AA2429">
        <f>IFERROR(INDEX(実績DB!$I$3:$I$104,MATCH($B2429&amp;$C2429,実績DB!$J$3:$J$104,0)),"")</f>
        <v/>
      </c>
    </row>
    <row r="2430">
      <c r="A2430" t="n">
        <v>2428</v>
      </c>
      <c r="B2430" t="inlineStr">
        <is>
          <t>東京</t>
        </is>
      </c>
      <c r="C2430" t="inlineStr">
        <is>
          <t>本蒲田変電所</t>
        </is>
      </c>
      <c r="D2430" t="inlineStr">
        <is>
          <t>東京都</t>
        </is>
      </c>
      <c r="G2430" s="3" t="n">
        <v>35.561647</v>
      </c>
      <c r="H2430" s="3" t="n">
        <v>139.719627</v>
      </c>
      <c r="I2430" t="inlineStr">
        <is>
          <t>Google Places(名称一致)</t>
        </is>
      </c>
      <c r="J2430" t="n">
        <v>38</v>
      </c>
      <c r="K2430" t="n">
        <v>39</v>
      </c>
      <c r="L2430" t="n">
        <v>-20</v>
      </c>
      <c r="M2430" t="n">
        <v>19</v>
      </c>
      <c r="N2430" t="n">
        <v>0</v>
      </c>
      <c r="O2430" t="inlineStr">
        <is>
          <t>不可 #3</t>
        </is>
      </c>
      <c r="P2430" t="inlineStr">
        <is>
          <t>有り</t>
        </is>
      </c>
      <c r="R2430" s="4">
        <f>IF(COUNT($M2430:$N2430)=0,"",IF(AND(IF($N2430&lt;&gt;"",$N2430,$M2430)&lt;=0,$O2430&lt;&gt;"可"),"警告",""))</f>
        <v/>
      </c>
      <c r="S2430" s="4">
        <f>IF(COUNT($M2430:$N2430)=0,0,IF(IF($N2430&lt;&gt;"",$N2430,$M2430)&gt;=スコアリング基準!$B$20,スコアリング基準!$C$20,IF(IF($N2430&lt;&gt;"",$N2430,$M2430)&gt;=スコアリング基準!$B$21,スコアリング基準!$C$21,IF(IF($N2430&lt;&gt;"",$N2430,$M2430)&gt;0,スコアリング基準!$C$22,0))))</f>
        <v/>
      </c>
      <c r="T2430" s="4">
        <f>IF($O2430="可",スコアリング基準!$C$23,0)</f>
        <v/>
      </c>
      <c r="U2430" s="4">
        <f>IF(OR(COUNT($K2430:$L2430)&lt;2,$K2430=0),0,IF(ABS($L2430)/$K2430&lt;=スコアリング基準!$B$24,スコアリング基準!$C$24,IF(ABS($L2430)/$K2430&lt;=スコアリング基準!$B$25,スコアリング基準!$C$25,IF(ABS($L2430)/$K2430&lt;=スコアリング基準!$B$26,スコアリング基準!$C$26,0))))</f>
        <v/>
      </c>
      <c r="V2430" s="4">
        <f>IF($P2430="なし",スコアリング基準!$C$27,0)</f>
        <v/>
      </c>
      <c r="W2430" s="4">
        <f>IF($F2430="",0,IF(ISNUMBER($F2430),IF($F2430&lt;=スコアリング基準!$B$28,スコアリング基準!$C$28,スコアリング基準!$C$29),0))</f>
        <v/>
      </c>
      <c r="X2430" s="4">
        <f>IFERROR(VLOOKUP($B2430,スコアリング基準!$A$36:$B$46,2,FALSE),0)</f>
        <v/>
      </c>
      <c r="Y2430" s="4">
        <f>SUM($S2430:$X2430)</f>
        <v/>
      </c>
      <c r="Z2430" s="4">
        <f>IF(COUNT($M2430:$N2430)=0,"データ無",IF($Y2430&gt;=スコアリング基準!$B$30,"S",IF($Y2430&gt;=スコアリング基準!$B$31,"A",IF($Y2430&gt;=スコアリング基準!$B$32,"B","C"))))</f>
        <v/>
      </c>
      <c r="AA2430">
        <f>IFERROR(INDEX(実績DB!$I$3:$I$104,MATCH($B2430&amp;$C2430,実績DB!$J$3:$J$104,0)),"")</f>
        <v/>
      </c>
    </row>
    <row r="2431">
      <c r="A2431" t="n">
        <v>2429</v>
      </c>
      <c r="B2431" t="inlineStr">
        <is>
          <t>東京</t>
        </is>
      </c>
      <c r="C2431" t="inlineStr">
        <is>
          <t>本郷変電所</t>
        </is>
      </c>
      <c r="D2431" t="inlineStr">
        <is>
          <t>東京都</t>
        </is>
      </c>
      <c r="G2431" s="3" t="n">
        <v>35.727372</v>
      </c>
      <c r="H2431" s="3" t="n">
        <v>139.76423</v>
      </c>
      <c r="I2431" t="inlineStr">
        <is>
          <t>Google Places(名称一致)</t>
        </is>
      </c>
      <c r="J2431" t="n">
        <v>57</v>
      </c>
      <c r="K2431" t="n">
        <v>59</v>
      </c>
      <c r="L2431" t="n">
        <v>-40</v>
      </c>
      <c r="M2431" t="n">
        <v>19</v>
      </c>
      <c r="N2431" t="n">
        <v>0</v>
      </c>
      <c r="O2431" t="inlineStr">
        <is>
          <t>不可 #3</t>
        </is>
      </c>
      <c r="P2431" t="inlineStr">
        <is>
          <t>有り</t>
        </is>
      </c>
      <c r="R2431" s="4">
        <f>IF(COUNT($M2431:$N2431)=0,"",IF(AND(IF($N2431&lt;&gt;"",$N2431,$M2431)&lt;=0,$O2431&lt;&gt;"可"),"警告",""))</f>
        <v/>
      </c>
      <c r="S2431" s="4">
        <f>IF(COUNT($M2431:$N2431)=0,0,IF(IF($N2431&lt;&gt;"",$N2431,$M2431)&gt;=スコアリング基準!$B$20,スコアリング基準!$C$20,IF(IF($N2431&lt;&gt;"",$N2431,$M2431)&gt;=スコアリング基準!$B$21,スコアリング基準!$C$21,IF(IF($N2431&lt;&gt;"",$N2431,$M2431)&gt;0,スコアリング基準!$C$22,0))))</f>
        <v/>
      </c>
      <c r="T2431" s="4">
        <f>IF($O2431="可",スコアリング基準!$C$23,0)</f>
        <v/>
      </c>
      <c r="U2431" s="4">
        <f>IF(OR(COUNT($K2431:$L2431)&lt;2,$K2431=0),0,IF(ABS($L2431)/$K2431&lt;=スコアリング基準!$B$24,スコアリング基準!$C$24,IF(ABS($L2431)/$K2431&lt;=スコアリング基準!$B$25,スコアリング基準!$C$25,IF(ABS($L2431)/$K2431&lt;=スコアリング基準!$B$26,スコアリング基準!$C$26,0))))</f>
        <v/>
      </c>
      <c r="V2431" s="4">
        <f>IF($P2431="なし",スコアリング基準!$C$27,0)</f>
        <v/>
      </c>
      <c r="W2431" s="4">
        <f>IF($F2431="",0,IF(ISNUMBER($F2431),IF($F2431&lt;=スコアリング基準!$B$28,スコアリング基準!$C$28,スコアリング基準!$C$29),0))</f>
        <v/>
      </c>
      <c r="X2431" s="4">
        <f>IFERROR(VLOOKUP($B2431,スコアリング基準!$A$36:$B$46,2,FALSE),0)</f>
        <v/>
      </c>
      <c r="Y2431" s="4">
        <f>SUM($S2431:$X2431)</f>
        <v/>
      </c>
      <c r="Z2431" s="4">
        <f>IF(COUNT($M2431:$N2431)=0,"データ無",IF($Y2431&gt;=スコアリング基準!$B$30,"S",IF($Y2431&gt;=スコアリング基準!$B$31,"A",IF($Y2431&gt;=スコアリング基準!$B$32,"B","C"))))</f>
        <v/>
      </c>
      <c r="AA2431">
        <f>IFERROR(INDEX(実績DB!$I$3:$I$104,MATCH($B2431&amp;$C2431,実績DB!$J$3:$J$104,0)),"")</f>
        <v/>
      </c>
    </row>
    <row r="2432">
      <c r="A2432" t="n">
        <v>2430</v>
      </c>
      <c r="B2432" t="inlineStr">
        <is>
          <t>東京</t>
        </is>
      </c>
      <c r="C2432" t="inlineStr">
        <is>
          <t>本銀町変電所</t>
        </is>
      </c>
      <c r="D2432" t="inlineStr">
        <is>
          <t>東京都</t>
        </is>
      </c>
      <c r="G2432" s="3" t="n"/>
      <c r="H2432" s="3" t="n"/>
      <c r="I2432" t="inlineStr">
        <is>
          <t>未取得</t>
        </is>
      </c>
      <c r="J2432" t="n">
        <v>57</v>
      </c>
      <c r="K2432" t="n">
        <v>59</v>
      </c>
      <c r="L2432" t="n">
        <v>-40</v>
      </c>
      <c r="M2432" t="n">
        <v>19</v>
      </c>
      <c r="N2432" t="n">
        <v>0</v>
      </c>
      <c r="O2432" t="inlineStr">
        <is>
          <t>不可 #3</t>
        </is>
      </c>
      <c r="P2432" t="inlineStr">
        <is>
          <t>有り</t>
        </is>
      </c>
      <c r="R2432" s="4">
        <f>IF(COUNT($M2432:$N2432)=0,"",IF(AND(IF($N2432&lt;&gt;"",$N2432,$M2432)&lt;=0,$O2432&lt;&gt;"可"),"警告",""))</f>
        <v/>
      </c>
      <c r="S2432" s="4">
        <f>IF(COUNT($M2432:$N2432)=0,0,IF(IF($N2432&lt;&gt;"",$N2432,$M2432)&gt;=スコアリング基準!$B$20,スコアリング基準!$C$20,IF(IF($N2432&lt;&gt;"",$N2432,$M2432)&gt;=スコアリング基準!$B$21,スコアリング基準!$C$21,IF(IF($N2432&lt;&gt;"",$N2432,$M2432)&gt;0,スコアリング基準!$C$22,0))))</f>
        <v/>
      </c>
      <c r="T2432" s="4">
        <f>IF($O2432="可",スコアリング基準!$C$23,0)</f>
        <v/>
      </c>
      <c r="U2432" s="4">
        <f>IF(OR(COUNT($K2432:$L2432)&lt;2,$K2432=0),0,IF(ABS($L2432)/$K2432&lt;=スコアリング基準!$B$24,スコアリング基準!$C$24,IF(ABS($L2432)/$K2432&lt;=スコアリング基準!$B$25,スコアリング基準!$C$25,IF(ABS($L2432)/$K2432&lt;=スコアリング基準!$B$26,スコアリング基準!$C$26,0))))</f>
        <v/>
      </c>
      <c r="V2432" s="4">
        <f>IF($P2432="なし",スコアリング基準!$C$27,0)</f>
        <v/>
      </c>
      <c r="W2432" s="4">
        <f>IF($F2432="",0,IF(ISNUMBER($F2432),IF($F2432&lt;=スコアリング基準!$B$28,スコアリング基準!$C$28,スコアリング基準!$C$29),0))</f>
        <v/>
      </c>
      <c r="X2432" s="4">
        <f>IFERROR(VLOOKUP($B2432,スコアリング基準!$A$36:$B$46,2,FALSE),0)</f>
        <v/>
      </c>
      <c r="Y2432" s="4">
        <f>SUM($S2432:$X2432)</f>
        <v/>
      </c>
      <c r="Z2432" s="4">
        <f>IF(COUNT($M2432:$N2432)=0,"データ無",IF($Y2432&gt;=スコアリング基準!$B$30,"S",IF($Y2432&gt;=スコアリング基準!$B$31,"A",IF($Y2432&gt;=スコアリング基準!$B$32,"B","C"))))</f>
        <v/>
      </c>
      <c r="AA2432">
        <f>IFERROR(INDEX(実績DB!$I$3:$I$104,MATCH($B2432&amp;$C2432,実績DB!$J$3:$J$104,0)),"")</f>
        <v/>
      </c>
    </row>
    <row r="2433">
      <c r="A2433" t="n">
        <v>2431</v>
      </c>
      <c r="B2433" t="inlineStr">
        <is>
          <t>東京</t>
        </is>
      </c>
      <c r="C2433" t="inlineStr">
        <is>
          <t>杉田変電所</t>
        </is>
      </c>
      <c r="D2433" t="inlineStr">
        <is>
          <t>神奈川県</t>
        </is>
      </c>
      <c r="G2433" s="3" t="n">
        <v>35.378389</v>
      </c>
      <c r="H2433" s="3" t="n">
        <v>139.639738</v>
      </c>
      <c r="I2433" t="inlineStr">
        <is>
          <t>Google Places(名称一致)</t>
        </is>
      </c>
      <c r="J2433" t="n">
        <v>33</v>
      </c>
      <c r="K2433" t="n">
        <v>34</v>
      </c>
      <c r="L2433" t="n">
        <v>-20</v>
      </c>
      <c r="M2433" t="n">
        <v>14</v>
      </c>
      <c r="N2433" t="n">
        <v>0</v>
      </c>
      <c r="O2433" t="inlineStr">
        <is>
          <t>不可 #3</t>
        </is>
      </c>
      <c r="P2433" t="inlineStr">
        <is>
          <t>有り</t>
        </is>
      </c>
      <c r="R2433" s="4">
        <f>IF(COUNT($M2433:$N2433)=0,"",IF(AND(IF($N2433&lt;&gt;"",$N2433,$M2433)&lt;=0,$O2433&lt;&gt;"可"),"警告",""))</f>
        <v/>
      </c>
      <c r="S2433" s="4">
        <f>IF(COUNT($M2433:$N2433)=0,0,IF(IF($N2433&lt;&gt;"",$N2433,$M2433)&gt;=スコアリング基準!$B$20,スコアリング基準!$C$20,IF(IF($N2433&lt;&gt;"",$N2433,$M2433)&gt;=スコアリング基準!$B$21,スコアリング基準!$C$21,IF(IF($N2433&lt;&gt;"",$N2433,$M2433)&gt;0,スコアリング基準!$C$22,0))))</f>
        <v/>
      </c>
      <c r="T2433" s="4">
        <f>IF($O2433="可",スコアリング基準!$C$23,0)</f>
        <v/>
      </c>
      <c r="U2433" s="4">
        <f>IF(OR(COUNT($K2433:$L2433)&lt;2,$K2433=0),0,IF(ABS($L2433)/$K2433&lt;=スコアリング基準!$B$24,スコアリング基準!$C$24,IF(ABS($L2433)/$K2433&lt;=スコアリング基準!$B$25,スコアリング基準!$C$25,IF(ABS($L2433)/$K2433&lt;=スコアリング基準!$B$26,スコアリング基準!$C$26,0))))</f>
        <v/>
      </c>
      <c r="V2433" s="4">
        <f>IF($P2433="なし",スコアリング基準!$C$27,0)</f>
        <v/>
      </c>
      <c r="W2433" s="4">
        <f>IF($F2433="",0,IF(ISNUMBER($F2433),IF($F2433&lt;=スコアリング基準!$B$28,スコアリング基準!$C$28,スコアリング基準!$C$29),0))</f>
        <v/>
      </c>
      <c r="X2433" s="4">
        <f>IFERROR(VLOOKUP($B2433,スコアリング基準!$A$36:$B$46,2,FALSE),0)</f>
        <v/>
      </c>
      <c r="Y2433" s="4">
        <f>SUM($S2433:$X2433)</f>
        <v/>
      </c>
      <c r="Z2433" s="4">
        <f>IF(COUNT($M2433:$N2433)=0,"データ無",IF($Y2433&gt;=スコアリング基準!$B$30,"S",IF($Y2433&gt;=スコアリング基準!$B$31,"A",IF($Y2433&gt;=スコアリング基準!$B$32,"B","C"))))</f>
        <v/>
      </c>
      <c r="AA2433">
        <f>IFERROR(INDEX(実績DB!$I$3:$I$104,MATCH($B2433&amp;$C2433,実績DB!$J$3:$J$104,0)),"")</f>
        <v/>
      </c>
    </row>
    <row r="2434">
      <c r="A2434" t="n">
        <v>2432</v>
      </c>
      <c r="B2434" t="inlineStr">
        <is>
          <t>東京</t>
        </is>
      </c>
      <c r="C2434" t="inlineStr">
        <is>
          <t>東世田谷変電所</t>
        </is>
      </c>
      <c r="D2434" t="inlineStr">
        <is>
          <t>東京都</t>
        </is>
      </c>
      <c r="G2434" s="3" t="n">
        <v>35.645931</v>
      </c>
      <c r="H2434" s="3" t="n">
        <v>139.663396</v>
      </c>
      <c r="I2434" t="inlineStr">
        <is>
          <t>Google Places(名称一致)</t>
        </is>
      </c>
      <c r="J2434" t="n">
        <v>52</v>
      </c>
      <c r="K2434" t="n">
        <v>54</v>
      </c>
      <c r="L2434" t="n">
        <v>-40</v>
      </c>
      <c r="M2434" t="n">
        <v>14</v>
      </c>
      <c r="N2434" t="n">
        <v>0</v>
      </c>
      <c r="O2434" t="inlineStr">
        <is>
          <t>不可 #3</t>
        </is>
      </c>
      <c r="P2434" t="inlineStr">
        <is>
          <t>有り</t>
        </is>
      </c>
      <c r="R2434" s="4">
        <f>IF(COUNT($M2434:$N2434)=0,"",IF(AND(IF($N2434&lt;&gt;"",$N2434,$M2434)&lt;=0,$O2434&lt;&gt;"可"),"警告",""))</f>
        <v/>
      </c>
      <c r="S2434" s="4">
        <f>IF(COUNT($M2434:$N2434)=0,0,IF(IF($N2434&lt;&gt;"",$N2434,$M2434)&gt;=スコアリング基準!$B$20,スコアリング基準!$C$20,IF(IF($N2434&lt;&gt;"",$N2434,$M2434)&gt;=スコアリング基準!$B$21,スコアリング基準!$C$21,IF(IF($N2434&lt;&gt;"",$N2434,$M2434)&gt;0,スコアリング基準!$C$22,0))))</f>
        <v/>
      </c>
      <c r="T2434" s="4">
        <f>IF($O2434="可",スコアリング基準!$C$23,0)</f>
        <v/>
      </c>
      <c r="U2434" s="4">
        <f>IF(OR(COUNT($K2434:$L2434)&lt;2,$K2434=0),0,IF(ABS($L2434)/$K2434&lt;=スコアリング基準!$B$24,スコアリング基準!$C$24,IF(ABS($L2434)/$K2434&lt;=スコアリング基準!$B$25,スコアリング基準!$C$25,IF(ABS($L2434)/$K2434&lt;=スコアリング基準!$B$26,スコアリング基準!$C$26,0))))</f>
        <v/>
      </c>
      <c r="V2434" s="4">
        <f>IF($P2434="なし",スコアリング基準!$C$27,0)</f>
        <v/>
      </c>
      <c r="W2434" s="4">
        <f>IF($F2434="",0,IF(ISNUMBER($F2434),IF($F2434&lt;=スコアリング基準!$B$28,スコアリング基準!$C$28,スコアリング基準!$C$29),0))</f>
        <v/>
      </c>
      <c r="X2434" s="4">
        <f>IFERROR(VLOOKUP($B2434,スコアリング基準!$A$36:$B$46,2,FALSE),0)</f>
        <v/>
      </c>
      <c r="Y2434" s="4">
        <f>SUM($S2434:$X2434)</f>
        <v/>
      </c>
      <c r="Z2434" s="4">
        <f>IF(COUNT($M2434:$N2434)=0,"データ無",IF($Y2434&gt;=スコアリング基準!$B$30,"S",IF($Y2434&gt;=スコアリング基準!$B$31,"A",IF($Y2434&gt;=スコアリング基準!$B$32,"B","C"))))</f>
        <v/>
      </c>
      <c r="AA2434">
        <f>IFERROR(INDEX(実績DB!$I$3:$I$104,MATCH($B2434&amp;$C2434,実績DB!$J$3:$J$104,0)),"")</f>
        <v/>
      </c>
    </row>
    <row r="2435">
      <c r="A2435" t="n">
        <v>2433</v>
      </c>
      <c r="B2435" t="inlineStr">
        <is>
          <t>東京</t>
        </is>
      </c>
      <c r="C2435" t="inlineStr">
        <is>
          <t>東八潮局配変電所</t>
        </is>
      </c>
      <c r="D2435" t="inlineStr">
        <is>
          <t>埼玉県</t>
        </is>
      </c>
      <c r="G2435" s="3" t="n"/>
      <c r="H2435" s="3" t="n"/>
      <c r="I2435" t="inlineStr">
        <is>
          <t>未取得</t>
        </is>
      </c>
      <c r="J2435" t="n">
        <v>38</v>
      </c>
      <c r="K2435" t="n">
        <v>39</v>
      </c>
      <c r="L2435" t="n">
        <v>-20</v>
      </c>
      <c r="M2435" t="n">
        <v>19</v>
      </c>
      <c r="N2435" t="n">
        <v>0</v>
      </c>
      <c r="O2435" t="inlineStr">
        <is>
          <t>不可 #3</t>
        </is>
      </c>
      <c r="P2435" t="inlineStr">
        <is>
          <t>有り</t>
        </is>
      </c>
      <c r="R2435" s="4">
        <f>IF(COUNT($M2435:$N2435)=0,"",IF(AND(IF($N2435&lt;&gt;"",$N2435,$M2435)&lt;=0,$O2435&lt;&gt;"可"),"警告",""))</f>
        <v/>
      </c>
      <c r="S2435" s="4">
        <f>IF(COUNT($M2435:$N2435)=0,0,IF(IF($N2435&lt;&gt;"",$N2435,$M2435)&gt;=スコアリング基準!$B$20,スコアリング基準!$C$20,IF(IF($N2435&lt;&gt;"",$N2435,$M2435)&gt;=スコアリング基準!$B$21,スコアリング基準!$C$21,IF(IF($N2435&lt;&gt;"",$N2435,$M2435)&gt;0,スコアリング基準!$C$22,0))))</f>
        <v/>
      </c>
      <c r="T2435" s="4">
        <f>IF($O2435="可",スコアリング基準!$C$23,0)</f>
        <v/>
      </c>
      <c r="U2435" s="4">
        <f>IF(OR(COUNT($K2435:$L2435)&lt;2,$K2435=0),0,IF(ABS($L2435)/$K2435&lt;=スコアリング基準!$B$24,スコアリング基準!$C$24,IF(ABS($L2435)/$K2435&lt;=スコアリング基準!$B$25,スコアリング基準!$C$25,IF(ABS($L2435)/$K2435&lt;=スコアリング基準!$B$26,スコアリング基準!$C$26,0))))</f>
        <v/>
      </c>
      <c r="V2435" s="4">
        <f>IF($P2435="なし",スコアリング基準!$C$27,0)</f>
        <v/>
      </c>
      <c r="W2435" s="4">
        <f>IF($F2435="",0,IF(ISNUMBER($F2435),IF($F2435&lt;=スコアリング基準!$B$28,スコアリング基準!$C$28,スコアリング基準!$C$29),0))</f>
        <v/>
      </c>
      <c r="X2435" s="4">
        <f>IFERROR(VLOOKUP($B2435,スコアリング基準!$A$36:$B$46,2,FALSE),0)</f>
        <v/>
      </c>
      <c r="Y2435" s="4">
        <f>SUM($S2435:$X2435)</f>
        <v/>
      </c>
      <c r="Z2435" s="4">
        <f>IF(COUNT($M2435:$N2435)=0,"データ無",IF($Y2435&gt;=スコアリング基準!$B$30,"S",IF($Y2435&gt;=スコアリング基準!$B$31,"A",IF($Y2435&gt;=スコアリング基準!$B$32,"B","C"))))</f>
        <v/>
      </c>
      <c r="AA2435">
        <f>IFERROR(INDEX(実績DB!$I$3:$I$104,MATCH($B2435&amp;$C2435,実績DB!$J$3:$J$104,0)),"")</f>
        <v/>
      </c>
    </row>
    <row r="2436">
      <c r="A2436" t="n">
        <v>2434</v>
      </c>
      <c r="B2436" t="inlineStr">
        <is>
          <t>東京</t>
        </is>
      </c>
      <c r="C2436" t="inlineStr">
        <is>
          <t>東北沢変電所</t>
        </is>
      </c>
      <c r="D2436" t="inlineStr">
        <is>
          <t>東京都</t>
        </is>
      </c>
      <c r="G2436" s="3" t="n">
        <v>35.66595</v>
      </c>
      <c r="H2436" s="3" t="n">
        <v>139.67424</v>
      </c>
      <c r="I2436" t="inlineStr">
        <is>
          <t>OSM実測(名称一致)</t>
        </is>
      </c>
      <c r="J2436" t="n">
        <v>19</v>
      </c>
      <c r="K2436" t="n">
        <v>19</v>
      </c>
      <c r="L2436" t="n">
        <v>-10</v>
      </c>
      <c r="M2436" t="n">
        <v>9</v>
      </c>
      <c r="N2436" t="n">
        <v>0</v>
      </c>
      <c r="O2436" t="inlineStr">
        <is>
          <t>不可 #3</t>
        </is>
      </c>
      <c r="P2436" t="inlineStr">
        <is>
          <t>有り</t>
        </is>
      </c>
      <c r="R2436" s="4">
        <f>IF(COUNT($M2436:$N2436)=0,"",IF(AND(IF($N2436&lt;&gt;"",$N2436,$M2436)&lt;=0,$O2436&lt;&gt;"可"),"警告",""))</f>
        <v/>
      </c>
      <c r="S2436" s="4">
        <f>IF(COUNT($M2436:$N2436)=0,0,IF(IF($N2436&lt;&gt;"",$N2436,$M2436)&gt;=スコアリング基準!$B$20,スコアリング基準!$C$20,IF(IF($N2436&lt;&gt;"",$N2436,$M2436)&gt;=スコアリング基準!$B$21,スコアリング基準!$C$21,IF(IF($N2436&lt;&gt;"",$N2436,$M2436)&gt;0,スコアリング基準!$C$22,0))))</f>
        <v/>
      </c>
      <c r="T2436" s="4">
        <f>IF($O2436="可",スコアリング基準!$C$23,0)</f>
        <v/>
      </c>
      <c r="U2436" s="4">
        <f>IF(OR(COUNT($K2436:$L2436)&lt;2,$K2436=0),0,IF(ABS($L2436)/$K2436&lt;=スコアリング基準!$B$24,スコアリング基準!$C$24,IF(ABS($L2436)/$K2436&lt;=スコアリング基準!$B$25,スコアリング基準!$C$25,IF(ABS($L2436)/$K2436&lt;=スコアリング基準!$B$26,スコアリング基準!$C$26,0))))</f>
        <v/>
      </c>
      <c r="V2436" s="4">
        <f>IF($P2436="なし",スコアリング基準!$C$27,0)</f>
        <v/>
      </c>
      <c r="W2436" s="4">
        <f>IF($F2436="",0,IF(ISNUMBER($F2436),IF($F2436&lt;=スコアリング基準!$B$28,スコアリング基準!$C$28,スコアリング基準!$C$29),0))</f>
        <v/>
      </c>
      <c r="X2436" s="4">
        <f>IFERROR(VLOOKUP($B2436,スコアリング基準!$A$36:$B$46,2,FALSE),0)</f>
        <v/>
      </c>
      <c r="Y2436" s="4">
        <f>SUM($S2436:$X2436)</f>
        <v/>
      </c>
      <c r="Z2436" s="4">
        <f>IF(COUNT($M2436:$N2436)=0,"データ無",IF($Y2436&gt;=スコアリング基準!$B$30,"S",IF($Y2436&gt;=スコアリング基準!$B$31,"A",IF($Y2436&gt;=スコアリング基準!$B$32,"B","C"))))</f>
        <v/>
      </c>
      <c r="AA2436">
        <f>IFERROR(INDEX(実績DB!$I$3:$I$104,MATCH($B2436&amp;$C2436,実績DB!$J$3:$J$104,0)),"")</f>
        <v/>
      </c>
    </row>
    <row r="2437">
      <c r="A2437" t="n">
        <v>2435</v>
      </c>
      <c r="B2437" t="inlineStr">
        <is>
          <t>東京</t>
        </is>
      </c>
      <c r="C2437" t="inlineStr">
        <is>
          <t>東品川変電所</t>
        </is>
      </c>
      <c r="D2437" t="inlineStr">
        <is>
          <t>東京都</t>
        </is>
      </c>
      <c r="G2437" s="3" t="n">
        <v>35.620767</v>
      </c>
      <c r="H2437" s="3" t="n">
        <v>139.74568</v>
      </c>
      <c r="I2437" t="inlineStr">
        <is>
          <t>Google Places(名称一致)</t>
        </is>
      </c>
      <c r="J2437" t="n">
        <v>52</v>
      </c>
      <c r="K2437" t="n">
        <v>54</v>
      </c>
      <c r="L2437" t="n">
        <v>-40</v>
      </c>
      <c r="M2437" t="n">
        <v>14</v>
      </c>
      <c r="N2437" t="n">
        <v>0</v>
      </c>
      <c r="O2437" t="inlineStr">
        <is>
          <t>不可 #3</t>
        </is>
      </c>
      <c r="P2437" t="inlineStr">
        <is>
          <t>有り</t>
        </is>
      </c>
      <c r="R2437" s="4">
        <f>IF(COUNT($M2437:$N2437)=0,"",IF(AND(IF($N2437&lt;&gt;"",$N2437,$M2437)&lt;=0,$O2437&lt;&gt;"可"),"警告",""))</f>
        <v/>
      </c>
      <c r="S2437" s="4">
        <f>IF(COUNT($M2437:$N2437)=0,0,IF(IF($N2437&lt;&gt;"",$N2437,$M2437)&gt;=スコアリング基準!$B$20,スコアリング基準!$C$20,IF(IF($N2437&lt;&gt;"",$N2437,$M2437)&gt;=スコアリング基準!$B$21,スコアリング基準!$C$21,IF(IF($N2437&lt;&gt;"",$N2437,$M2437)&gt;0,スコアリング基準!$C$22,0))))</f>
        <v/>
      </c>
      <c r="T2437" s="4">
        <f>IF($O2437="可",スコアリング基準!$C$23,0)</f>
        <v/>
      </c>
      <c r="U2437" s="4">
        <f>IF(OR(COUNT($K2437:$L2437)&lt;2,$K2437=0),0,IF(ABS($L2437)/$K2437&lt;=スコアリング基準!$B$24,スコアリング基準!$C$24,IF(ABS($L2437)/$K2437&lt;=スコアリング基準!$B$25,スコアリング基準!$C$25,IF(ABS($L2437)/$K2437&lt;=スコアリング基準!$B$26,スコアリング基準!$C$26,0))))</f>
        <v/>
      </c>
      <c r="V2437" s="4">
        <f>IF($P2437="なし",スコアリング基準!$C$27,0)</f>
        <v/>
      </c>
      <c r="W2437" s="4">
        <f>IF($F2437="",0,IF(ISNUMBER($F2437),IF($F2437&lt;=スコアリング基準!$B$28,スコアリング基準!$C$28,スコアリング基準!$C$29),0))</f>
        <v/>
      </c>
      <c r="X2437" s="4">
        <f>IFERROR(VLOOKUP($B2437,スコアリング基準!$A$36:$B$46,2,FALSE),0)</f>
        <v/>
      </c>
      <c r="Y2437" s="4">
        <f>SUM($S2437:$X2437)</f>
        <v/>
      </c>
      <c r="Z2437" s="4">
        <f>IF(COUNT($M2437:$N2437)=0,"データ無",IF($Y2437&gt;=スコアリング基準!$B$30,"S",IF($Y2437&gt;=スコアリング基準!$B$31,"A",IF($Y2437&gt;=スコアリング基準!$B$32,"B","C"))))</f>
        <v/>
      </c>
      <c r="AA2437">
        <f>IFERROR(INDEX(実績DB!$I$3:$I$104,MATCH($B2437&amp;$C2437,実績DB!$J$3:$J$104,0)),"")</f>
        <v/>
      </c>
    </row>
    <row r="2438">
      <c r="A2438" t="n">
        <v>2436</v>
      </c>
      <c r="B2438" t="inlineStr">
        <is>
          <t>東京</t>
        </is>
      </c>
      <c r="C2438" t="inlineStr">
        <is>
          <t>東大和変電所</t>
        </is>
      </c>
      <c r="D2438" t="inlineStr">
        <is>
          <t>東京都</t>
        </is>
      </c>
      <c r="G2438" s="3" t="n">
        <v>35.738676</v>
      </c>
      <c r="H2438" s="3" t="n">
        <v>139.414195</v>
      </c>
      <c r="I2438" t="inlineStr">
        <is>
          <t>Google Places(名称一致)</t>
        </is>
      </c>
      <c r="J2438" t="n">
        <v>57</v>
      </c>
      <c r="K2438" t="n">
        <v>59</v>
      </c>
      <c r="L2438" t="n">
        <v>-40</v>
      </c>
      <c r="M2438" t="n">
        <v>19</v>
      </c>
      <c r="N2438" t="n">
        <v>19</v>
      </c>
      <c r="O2438" t="inlineStr">
        <is>
          <t>不可 #3</t>
        </is>
      </c>
      <c r="P2438" t="inlineStr">
        <is>
          <t>なし</t>
        </is>
      </c>
      <c r="R2438" s="4">
        <f>IF(COUNT($M2438:$N2438)=0,"",IF(AND(IF($N2438&lt;&gt;"",$N2438,$M2438)&lt;=0,$O2438&lt;&gt;"可"),"警告",""))</f>
        <v/>
      </c>
      <c r="S2438" s="4">
        <f>IF(COUNT($M2438:$N2438)=0,0,IF(IF($N2438&lt;&gt;"",$N2438,$M2438)&gt;=スコアリング基準!$B$20,スコアリング基準!$C$20,IF(IF($N2438&lt;&gt;"",$N2438,$M2438)&gt;=スコアリング基準!$B$21,スコアリング基準!$C$21,IF(IF($N2438&lt;&gt;"",$N2438,$M2438)&gt;0,スコアリング基準!$C$22,0))))</f>
        <v/>
      </c>
      <c r="T2438" s="4">
        <f>IF($O2438="可",スコアリング基準!$C$23,0)</f>
        <v/>
      </c>
      <c r="U2438" s="4">
        <f>IF(OR(COUNT($K2438:$L2438)&lt;2,$K2438=0),0,IF(ABS($L2438)/$K2438&lt;=スコアリング基準!$B$24,スコアリング基準!$C$24,IF(ABS($L2438)/$K2438&lt;=スコアリング基準!$B$25,スコアリング基準!$C$25,IF(ABS($L2438)/$K2438&lt;=スコアリング基準!$B$26,スコアリング基準!$C$26,0))))</f>
        <v/>
      </c>
      <c r="V2438" s="4">
        <f>IF($P2438="なし",スコアリング基準!$C$27,0)</f>
        <v/>
      </c>
      <c r="W2438" s="4">
        <f>IF($F2438="",0,IF(ISNUMBER($F2438),IF($F2438&lt;=スコアリング基準!$B$28,スコアリング基準!$C$28,スコアリング基準!$C$29),0))</f>
        <v/>
      </c>
      <c r="X2438" s="4">
        <f>IFERROR(VLOOKUP($B2438,スコアリング基準!$A$36:$B$46,2,FALSE),0)</f>
        <v/>
      </c>
      <c r="Y2438" s="4">
        <f>SUM($S2438:$X2438)</f>
        <v/>
      </c>
      <c r="Z2438" s="4">
        <f>IF(COUNT($M2438:$N2438)=0,"データ無",IF($Y2438&gt;=スコアリング基準!$B$30,"S",IF($Y2438&gt;=スコアリング基準!$B$31,"A",IF($Y2438&gt;=スコアリング基準!$B$32,"B","C"))))</f>
        <v/>
      </c>
      <c r="AA2438">
        <f>IFERROR(INDEX(実績DB!$I$3:$I$104,MATCH($B2438&amp;$C2438,実績DB!$J$3:$J$104,0)),"")</f>
        <v/>
      </c>
    </row>
    <row r="2439">
      <c r="A2439" t="n">
        <v>2437</v>
      </c>
      <c r="B2439" t="inlineStr">
        <is>
          <t>東京</t>
        </is>
      </c>
      <c r="C2439" t="inlineStr">
        <is>
          <t>東大崎変電所</t>
        </is>
      </c>
      <c r="D2439" t="inlineStr">
        <is>
          <t>東京都</t>
        </is>
      </c>
      <c r="G2439" s="3" t="n"/>
      <c r="H2439" s="3" t="n"/>
      <c r="I2439" t="inlineStr">
        <is>
          <t>未取得</t>
        </is>
      </c>
      <c r="J2439" t="n">
        <v>57</v>
      </c>
      <c r="K2439" t="n">
        <v>59</v>
      </c>
      <c r="L2439" t="n">
        <v>-30</v>
      </c>
      <c r="M2439" t="n">
        <v>29</v>
      </c>
      <c r="N2439" t="n">
        <v>0</v>
      </c>
      <c r="O2439" t="inlineStr">
        <is>
          <t>不可 #3</t>
        </is>
      </c>
      <c r="P2439" t="inlineStr">
        <is>
          <t>有り</t>
        </is>
      </c>
      <c r="R2439" s="4">
        <f>IF(COUNT($M2439:$N2439)=0,"",IF(AND(IF($N2439&lt;&gt;"",$N2439,$M2439)&lt;=0,$O2439&lt;&gt;"可"),"警告",""))</f>
        <v/>
      </c>
      <c r="S2439" s="4">
        <f>IF(COUNT($M2439:$N2439)=0,0,IF(IF($N2439&lt;&gt;"",$N2439,$M2439)&gt;=スコアリング基準!$B$20,スコアリング基準!$C$20,IF(IF($N2439&lt;&gt;"",$N2439,$M2439)&gt;=スコアリング基準!$B$21,スコアリング基準!$C$21,IF(IF($N2439&lt;&gt;"",$N2439,$M2439)&gt;0,スコアリング基準!$C$22,0))))</f>
        <v/>
      </c>
      <c r="T2439" s="4">
        <f>IF($O2439="可",スコアリング基準!$C$23,0)</f>
        <v/>
      </c>
      <c r="U2439" s="4">
        <f>IF(OR(COUNT($K2439:$L2439)&lt;2,$K2439=0),0,IF(ABS($L2439)/$K2439&lt;=スコアリング基準!$B$24,スコアリング基準!$C$24,IF(ABS($L2439)/$K2439&lt;=スコアリング基準!$B$25,スコアリング基準!$C$25,IF(ABS($L2439)/$K2439&lt;=スコアリング基準!$B$26,スコアリング基準!$C$26,0))))</f>
        <v/>
      </c>
      <c r="V2439" s="4">
        <f>IF($P2439="なし",スコアリング基準!$C$27,0)</f>
        <v/>
      </c>
      <c r="W2439" s="4">
        <f>IF($F2439="",0,IF(ISNUMBER($F2439),IF($F2439&lt;=スコアリング基準!$B$28,スコアリング基準!$C$28,スコアリング基準!$C$29),0))</f>
        <v/>
      </c>
      <c r="X2439" s="4">
        <f>IFERROR(VLOOKUP($B2439,スコアリング基準!$A$36:$B$46,2,FALSE),0)</f>
        <v/>
      </c>
      <c r="Y2439" s="4">
        <f>SUM($S2439:$X2439)</f>
        <v/>
      </c>
      <c r="Z2439" s="4">
        <f>IF(COUNT($M2439:$N2439)=0,"データ無",IF($Y2439&gt;=スコアリング基準!$B$30,"S",IF($Y2439&gt;=スコアリング基準!$B$31,"A",IF($Y2439&gt;=スコアリング基準!$B$32,"B","C"))))</f>
        <v/>
      </c>
      <c r="AA2439">
        <f>IFERROR(INDEX(実績DB!$I$3:$I$104,MATCH($B2439&amp;$C2439,実績DB!$J$3:$J$104,0)),"")</f>
        <v/>
      </c>
    </row>
    <row r="2440">
      <c r="A2440" t="n">
        <v>2438</v>
      </c>
      <c r="B2440" t="inlineStr">
        <is>
          <t>東京</t>
        </is>
      </c>
      <c r="C2440" t="inlineStr">
        <is>
          <t>東山田変電所</t>
        </is>
      </c>
      <c r="D2440" t="inlineStr">
        <is>
          <t>神奈川県</t>
        </is>
      </c>
      <c r="G2440" s="3" t="n">
        <v>35.560252</v>
      </c>
      <c r="H2440" s="3" t="n">
        <v>139.601561</v>
      </c>
      <c r="I2440" t="inlineStr">
        <is>
          <t>Google Places(名称一致)</t>
        </is>
      </c>
      <c r="J2440" t="n">
        <v>57</v>
      </c>
      <c r="K2440" t="n">
        <v>59</v>
      </c>
      <c r="L2440" t="n">
        <v>-40</v>
      </c>
      <c r="M2440" t="n">
        <v>19</v>
      </c>
      <c r="N2440" t="n">
        <v>19</v>
      </c>
      <c r="O2440" t="inlineStr">
        <is>
          <t>不可 #3</t>
        </is>
      </c>
      <c r="P2440" t="inlineStr">
        <is>
          <t>なし</t>
        </is>
      </c>
      <c r="R2440" s="4">
        <f>IF(COUNT($M2440:$N2440)=0,"",IF(AND(IF($N2440&lt;&gt;"",$N2440,$M2440)&lt;=0,$O2440&lt;&gt;"可"),"警告",""))</f>
        <v/>
      </c>
      <c r="S2440" s="4">
        <f>IF(COUNT($M2440:$N2440)=0,0,IF(IF($N2440&lt;&gt;"",$N2440,$M2440)&gt;=スコアリング基準!$B$20,スコアリング基準!$C$20,IF(IF($N2440&lt;&gt;"",$N2440,$M2440)&gt;=スコアリング基準!$B$21,スコアリング基準!$C$21,IF(IF($N2440&lt;&gt;"",$N2440,$M2440)&gt;0,スコアリング基準!$C$22,0))))</f>
        <v/>
      </c>
      <c r="T2440" s="4">
        <f>IF($O2440="可",スコアリング基準!$C$23,0)</f>
        <v/>
      </c>
      <c r="U2440" s="4">
        <f>IF(OR(COUNT($K2440:$L2440)&lt;2,$K2440=0),0,IF(ABS($L2440)/$K2440&lt;=スコアリング基準!$B$24,スコアリング基準!$C$24,IF(ABS($L2440)/$K2440&lt;=スコアリング基準!$B$25,スコアリング基準!$C$25,IF(ABS($L2440)/$K2440&lt;=スコアリング基準!$B$26,スコアリング基準!$C$26,0))))</f>
        <v/>
      </c>
      <c r="V2440" s="4">
        <f>IF($P2440="なし",スコアリング基準!$C$27,0)</f>
        <v/>
      </c>
      <c r="W2440" s="4">
        <f>IF($F2440="",0,IF(ISNUMBER($F2440),IF($F2440&lt;=スコアリング基準!$B$28,スコアリング基準!$C$28,スコアリング基準!$C$29),0))</f>
        <v/>
      </c>
      <c r="X2440" s="4">
        <f>IFERROR(VLOOKUP($B2440,スコアリング基準!$A$36:$B$46,2,FALSE),0)</f>
        <v/>
      </c>
      <c r="Y2440" s="4">
        <f>SUM($S2440:$X2440)</f>
        <v/>
      </c>
      <c r="Z2440" s="4">
        <f>IF(COUNT($M2440:$N2440)=0,"データ無",IF($Y2440&gt;=スコアリング基準!$B$30,"S",IF($Y2440&gt;=スコアリング基準!$B$31,"A",IF($Y2440&gt;=スコアリング基準!$B$32,"B","C"))))</f>
        <v/>
      </c>
      <c r="AA2440">
        <f>IFERROR(INDEX(実績DB!$I$3:$I$104,MATCH($B2440&amp;$C2440,実績DB!$J$3:$J$104,0)),"")</f>
        <v/>
      </c>
    </row>
    <row r="2441">
      <c r="A2441" t="n">
        <v>2439</v>
      </c>
      <c r="B2441" t="inlineStr">
        <is>
          <t>東京</t>
        </is>
      </c>
      <c r="C2441" t="inlineStr">
        <is>
          <t>東戸塚変電所</t>
        </is>
      </c>
      <c r="D2441" t="inlineStr">
        <is>
          <t>神奈川県</t>
        </is>
      </c>
      <c r="G2441" s="3" t="n">
        <v>35.434532</v>
      </c>
      <c r="H2441" s="3" t="n">
        <v>139.554876</v>
      </c>
      <c r="I2441" t="inlineStr">
        <is>
          <t>Google Places(名称一致)</t>
        </is>
      </c>
      <c r="J2441" t="n">
        <v>57</v>
      </c>
      <c r="K2441" t="n">
        <v>59</v>
      </c>
      <c r="L2441" t="n">
        <v>-40</v>
      </c>
      <c r="M2441" t="n">
        <v>19</v>
      </c>
      <c r="N2441" t="n">
        <v>0</v>
      </c>
      <c r="O2441" t="inlineStr">
        <is>
          <t>不可 #3</t>
        </is>
      </c>
      <c r="P2441" t="inlineStr">
        <is>
          <t>有り</t>
        </is>
      </c>
      <c r="R2441" s="4">
        <f>IF(COUNT($M2441:$N2441)=0,"",IF(AND(IF($N2441&lt;&gt;"",$N2441,$M2441)&lt;=0,$O2441&lt;&gt;"可"),"警告",""))</f>
        <v/>
      </c>
      <c r="S2441" s="4">
        <f>IF(COUNT($M2441:$N2441)=0,0,IF(IF($N2441&lt;&gt;"",$N2441,$M2441)&gt;=スコアリング基準!$B$20,スコアリング基準!$C$20,IF(IF($N2441&lt;&gt;"",$N2441,$M2441)&gt;=スコアリング基準!$B$21,スコアリング基準!$C$21,IF(IF($N2441&lt;&gt;"",$N2441,$M2441)&gt;0,スコアリング基準!$C$22,0))))</f>
        <v/>
      </c>
      <c r="T2441" s="4">
        <f>IF($O2441="可",スコアリング基準!$C$23,0)</f>
        <v/>
      </c>
      <c r="U2441" s="4">
        <f>IF(OR(COUNT($K2441:$L2441)&lt;2,$K2441=0),0,IF(ABS($L2441)/$K2441&lt;=スコアリング基準!$B$24,スコアリング基準!$C$24,IF(ABS($L2441)/$K2441&lt;=スコアリング基準!$B$25,スコアリング基準!$C$25,IF(ABS($L2441)/$K2441&lt;=スコアリング基準!$B$26,スコアリング基準!$C$26,0))))</f>
        <v/>
      </c>
      <c r="V2441" s="4">
        <f>IF($P2441="なし",スコアリング基準!$C$27,0)</f>
        <v/>
      </c>
      <c r="W2441" s="4">
        <f>IF($F2441="",0,IF(ISNUMBER($F2441),IF($F2441&lt;=スコアリング基準!$B$28,スコアリング基準!$C$28,スコアリング基準!$C$29),0))</f>
        <v/>
      </c>
      <c r="X2441" s="4">
        <f>IFERROR(VLOOKUP($B2441,スコアリング基準!$A$36:$B$46,2,FALSE),0)</f>
        <v/>
      </c>
      <c r="Y2441" s="4">
        <f>SUM($S2441:$X2441)</f>
        <v/>
      </c>
      <c r="Z2441" s="4">
        <f>IF(COUNT($M2441:$N2441)=0,"データ無",IF($Y2441&gt;=スコアリング基準!$B$30,"S",IF($Y2441&gt;=スコアリング基準!$B$31,"A",IF($Y2441&gt;=スコアリング基準!$B$32,"B","C"))))</f>
        <v/>
      </c>
      <c r="AA2441">
        <f>IFERROR(INDEX(実績DB!$I$3:$I$104,MATCH($B2441&amp;$C2441,実績DB!$J$3:$J$104,0)),"")</f>
        <v/>
      </c>
    </row>
    <row r="2442">
      <c r="A2442" t="n">
        <v>2440</v>
      </c>
      <c r="B2442" t="inlineStr">
        <is>
          <t>東京</t>
        </is>
      </c>
      <c r="C2442" t="inlineStr">
        <is>
          <t>東扇島変電所</t>
        </is>
      </c>
      <c r="D2442" t="inlineStr">
        <is>
          <t>神奈川県</t>
        </is>
      </c>
      <c r="G2442" s="3" t="n">
        <v>35.50263</v>
      </c>
      <c r="H2442" s="3" t="n">
        <v>139.759289</v>
      </c>
      <c r="I2442" t="inlineStr">
        <is>
          <t>Google Places(名称一致)</t>
        </is>
      </c>
      <c r="J2442" t="n">
        <v>57</v>
      </c>
      <c r="K2442" t="n">
        <v>59</v>
      </c>
      <c r="L2442" t="n">
        <v>-40</v>
      </c>
      <c r="M2442" t="n">
        <v>19</v>
      </c>
      <c r="N2442" t="n">
        <v>0</v>
      </c>
      <c r="O2442" t="inlineStr">
        <is>
          <t>不可 #3</t>
        </is>
      </c>
      <c r="P2442" t="inlineStr">
        <is>
          <t>有り</t>
        </is>
      </c>
      <c r="R2442" s="4">
        <f>IF(COUNT($M2442:$N2442)=0,"",IF(AND(IF($N2442&lt;&gt;"",$N2442,$M2442)&lt;=0,$O2442&lt;&gt;"可"),"警告",""))</f>
        <v/>
      </c>
      <c r="S2442" s="4">
        <f>IF(COUNT($M2442:$N2442)=0,0,IF(IF($N2442&lt;&gt;"",$N2442,$M2442)&gt;=スコアリング基準!$B$20,スコアリング基準!$C$20,IF(IF($N2442&lt;&gt;"",$N2442,$M2442)&gt;=スコアリング基準!$B$21,スコアリング基準!$C$21,IF(IF($N2442&lt;&gt;"",$N2442,$M2442)&gt;0,スコアリング基準!$C$22,0))))</f>
        <v/>
      </c>
      <c r="T2442" s="4">
        <f>IF($O2442="可",スコアリング基準!$C$23,0)</f>
        <v/>
      </c>
      <c r="U2442" s="4">
        <f>IF(OR(COUNT($K2442:$L2442)&lt;2,$K2442=0),0,IF(ABS($L2442)/$K2442&lt;=スコアリング基準!$B$24,スコアリング基準!$C$24,IF(ABS($L2442)/$K2442&lt;=スコアリング基準!$B$25,スコアリング基準!$C$25,IF(ABS($L2442)/$K2442&lt;=スコアリング基準!$B$26,スコアリング基準!$C$26,0))))</f>
        <v/>
      </c>
      <c r="V2442" s="4">
        <f>IF($P2442="なし",スコアリング基準!$C$27,0)</f>
        <v/>
      </c>
      <c r="W2442" s="4">
        <f>IF($F2442="",0,IF(ISNUMBER($F2442),IF($F2442&lt;=スコアリング基準!$B$28,スコアリング基準!$C$28,スコアリング基準!$C$29),0))</f>
        <v/>
      </c>
      <c r="X2442" s="4">
        <f>IFERROR(VLOOKUP($B2442,スコアリング基準!$A$36:$B$46,2,FALSE),0)</f>
        <v/>
      </c>
      <c r="Y2442" s="4">
        <f>SUM($S2442:$X2442)</f>
        <v/>
      </c>
      <c r="Z2442" s="4">
        <f>IF(COUNT($M2442:$N2442)=0,"データ無",IF($Y2442&gt;=スコアリング基準!$B$30,"S",IF($Y2442&gt;=スコアリング基準!$B$31,"A",IF($Y2442&gt;=スコアリング基準!$B$32,"B","C"))))</f>
        <v/>
      </c>
      <c r="AA2442">
        <f>IFERROR(INDEX(実績DB!$I$3:$I$104,MATCH($B2442&amp;$C2442,実績DB!$J$3:$J$104,0)),"")</f>
        <v/>
      </c>
    </row>
    <row r="2443">
      <c r="A2443" t="n">
        <v>2441</v>
      </c>
      <c r="B2443" t="inlineStr">
        <is>
          <t>東京</t>
        </is>
      </c>
      <c r="C2443" t="inlineStr">
        <is>
          <t>東村山変電所</t>
        </is>
      </c>
      <c r="D2443" t="inlineStr">
        <is>
          <t>東京都</t>
        </is>
      </c>
      <c r="G2443" s="3" t="n"/>
      <c r="H2443" s="3" t="n"/>
      <c r="I2443" t="inlineStr">
        <is>
          <t>未取得</t>
        </is>
      </c>
      <c r="J2443" t="n">
        <v>52</v>
      </c>
      <c r="K2443" t="n">
        <v>54</v>
      </c>
      <c r="L2443" t="n">
        <v>-40</v>
      </c>
      <c r="M2443" t="n">
        <v>14</v>
      </c>
      <c r="N2443" t="n">
        <v>0</v>
      </c>
      <c r="O2443" t="inlineStr">
        <is>
          <t>不可 #3</t>
        </is>
      </c>
      <c r="P2443" t="inlineStr">
        <is>
          <t>有り</t>
        </is>
      </c>
      <c r="R2443" s="4">
        <f>IF(COUNT($M2443:$N2443)=0,"",IF(AND(IF($N2443&lt;&gt;"",$N2443,$M2443)&lt;=0,$O2443&lt;&gt;"可"),"警告",""))</f>
        <v/>
      </c>
      <c r="S2443" s="4">
        <f>IF(COUNT($M2443:$N2443)=0,0,IF(IF($N2443&lt;&gt;"",$N2443,$M2443)&gt;=スコアリング基準!$B$20,スコアリング基準!$C$20,IF(IF($N2443&lt;&gt;"",$N2443,$M2443)&gt;=スコアリング基準!$B$21,スコアリング基準!$C$21,IF(IF($N2443&lt;&gt;"",$N2443,$M2443)&gt;0,スコアリング基準!$C$22,0))))</f>
        <v/>
      </c>
      <c r="T2443" s="4">
        <f>IF($O2443="可",スコアリング基準!$C$23,0)</f>
        <v/>
      </c>
      <c r="U2443" s="4">
        <f>IF(OR(COUNT($K2443:$L2443)&lt;2,$K2443=0),0,IF(ABS($L2443)/$K2443&lt;=スコアリング基準!$B$24,スコアリング基準!$C$24,IF(ABS($L2443)/$K2443&lt;=スコアリング基準!$B$25,スコアリング基準!$C$25,IF(ABS($L2443)/$K2443&lt;=スコアリング基準!$B$26,スコアリング基準!$C$26,0))))</f>
        <v/>
      </c>
      <c r="V2443" s="4">
        <f>IF($P2443="なし",スコアリング基準!$C$27,0)</f>
        <v/>
      </c>
      <c r="W2443" s="4">
        <f>IF($F2443="",0,IF(ISNUMBER($F2443),IF($F2443&lt;=スコアリング基準!$B$28,スコアリング基準!$C$28,スコアリング基準!$C$29),0))</f>
        <v/>
      </c>
      <c r="X2443" s="4">
        <f>IFERROR(VLOOKUP($B2443,スコアリング基準!$A$36:$B$46,2,FALSE),0)</f>
        <v/>
      </c>
      <c r="Y2443" s="4">
        <f>SUM($S2443:$X2443)</f>
        <v/>
      </c>
      <c r="Z2443" s="4">
        <f>IF(COUNT($M2443:$N2443)=0,"データ無",IF($Y2443&gt;=スコアリング基準!$B$30,"S",IF($Y2443&gt;=スコアリング基準!$B$31,"A",IF($Y2443&gt;=スコアリング基準!$B$32,"B","C"))))</f>
        <v/>
      </c>
      <c r="AA2443">
        <f>IFERROR(INDEX(実績DB!$I$3:$I$104,MATCH($B2443&amp;$C2443,実績DB!$J$3:$J$104,0)),"")</f>
        <v/>
      </c>
    </row>
    <row r="2444">
      <c r="A2444" t="n">
        <v>2442</v>
      </c>
      <c r="B2444" t="inlineStr">
        <is>
          <t>東京</t>
        </is>
      </c>
      <c r="C2444" t="inlineStr">
        <is>
          <t>東海町変電所</t>
        </is>
      </c>
      <c r="D2444" t="inlineStr">
        <is>
          <t>東京都</t>
        </is>
      </c>
      <c r="G2444" s="3" t="n">
        <v>35.578764</v>
      </c>
      <c r="H2444" s="3" t="n">
        <v>139.755544</v>
      </c>
      <c r="I2444" t="inlineStr">
        <is>
          <t>OSM実測(名称一致)</t>
        </is>
      </c>
      <c r="J2444" t="n">
        <v>171</v>
      </c>
      <c r="K2444" t="n">
        <v>136</v>
      </c>
      <c r="L2444" t="n">
        <v>0</v>
      </c>
      <c r="M2444" t="n">
        <v>136</v>
      </c>
      <c r="N2444" t="n">
        <v>0</v>
      </c>
      <c r="O2444" t="inlineStr">
        <is>
          <t>不可 #3</t>
        </is>
      </c>
      <c r="P2444" t="inlineStr">
        <is>
          <t>有り</t>
        </is>
      </c>
      <c r="R2444" s="4">
        <f>IF(COUNT($M2444:$N2444)=0,"",IF(AND(IF($N2444&lt;&gt;"",$N2444,$M2444)&lt;=0,$O2444&lt;&gt;"可"),"警告",""))</f>
        <v/>
      </c>
      <c r="S2444" s="4">
        <f>IF(COUNT($M2444:$N2444)=0,0,IF(IF($N2444&lt;&gt;"",$N2444,$M2444)&gt;=スコアリング基準!$B$20,スコアリング基準!$C$20,IF(IF($N2444&lt;&gt;"",$N2444,$M2444)&gt;=スコアリング基準!$B$21,スコアリング基準!$C$21,IF(IF($N2444&lt;&gt;"",$N2444,$M2444)&gt;0,スコアリング基準!$C$22,0))))</f>
        <v/>
      </c>
      <c r="T2444" s="4">
        <f>IF($O2444="可",スコアリング基準!$C$23,0)</f>
        <v/>
      </c>
      <c r="U2444" s="4">
        <f>IF(OR(COUNT($K2444:$L2444)&lt;2,$K2444=0),0,IF(ABS($L2444)/$K2444&lt;=スコアリング基準!$B$24,スコアリング基準!$C$24,IF(ABS($L2444)/$K2444&lt;=スコアリング基準!$B$25,スコアリング基準!$C$25,IF(ABS($L2444)/$K2444&lt;=スコアリング基準!$B$26,スコアリング基準!$C$26,0))))</f>
        <v/>
      </c>
      <c r="V2444" s="4">
        <f>IF($P2444="なし",スコアリング基準!$C$27,0)</f>
        <v/>
      </c>
      <c r="W2444" s="4">
        <f>IF($F2444="",0,IF(ISNUMBER($F2444),IF($F2444&lt;=スコアリング基準!$B$28,スコアリング基準!$C$28,スコアリング基準!$C$29),0))</f>
        <v/>
      </c>
      <c r="X2444" s="4">
        <f>IFERROR(VLOOKUP($B2444,スコアリング基準!$A$36:$B$46,2,FALSE),0)</f>
        <v/>
      </c>
      <c r="Y2444" s="4">
        <f>SUM($S2444:$X2444)</f>
        <v/>
      </c>
      <c r="Z2444" s="4">
        <f>IF(COUNT($M2444:$N2444)=0,"データ無",IF($Y2444&gt;=スコアリング基準!$B$30,"S",IF($Y2444&gt;=スコアリング基準!$B$31,"A",IF($Y2444&gt;=スコアリング基準!$B$32,"B","C"))))</f>
        <v/>
      </c>
      <c r="AA2444">
        <f>IFERROR(INDEX(実績DB!$I$3:$I$104,MATCH($B2444&amp;$C2444,実績DB!$J$3:$J$104,0)),"")</f>
        <v/>
      </c>
    </row>
    <row r="2445">
      <c r="A2445" t="n">
        <v>2443</v>
      </c>
      <c r="B2445" t="inlineStr">
        <is>
          <t>東京</t>
        </is>
      </c>
      <c r="C2445" t="inlineStr">
        <is>
          <t>東熊谷変電所</t>
        </is>
      </c>
      <c r="D2445" t="inlineStr">
        <is>
          <t>埼玉県</t>
        </is>
      </c>
      <c r="G2445" s="3" t="n"/>
      <c r="H2445" s="3" t="n"/>
      <c r="I2445" t="inlineStr">
        <is>
          <t>未取得</t>
        </is>
      </c>
      <c r="J2445" t="n">
        <v>38</v>
      </c>
      <c r="K2445" t="n">
        <v>39</v>
      </c>
      <c r="L2445" t="n">
        <v>-28</v>
      </c>
      <c r="M2445" t="n">
        <v>11</v>
      </c>
      <c r="N2445" t="n">
        <v>11</v>
      </c>
      <c r="O2445" t="inlineStr">
        <is>
          <t>不可 #3</t>
        </is>
      </c>
      <c r="P2445" t="inlineStr">
        <is>
          <t>なし</t>
        </is>
      </c>
      <c r="R2445" s="4">
        <f>IF(COUNT($M2445:$N2445)=0,"",IF(AND(IF($N2445&lt;&gt;"",$N2445,$M2445)&lt;=0,$O2445&lt;&gt;"可"),"警告",""))</f>
        <v/>
      </c>
      <c r="S2445" s="4">
        <f>IF(COUNT($M2445:$N2445)=0,0,IF(IF($N2445&lt;&gt;"",$N2445,$M2445)&gt;=スコアリング基準!$B$20,スコアリング基準!$C$20,IF(IF($N2445&lt;&gt;"",$N2445,$M2445)&gt;=スコアリング基準!$B$21,スコアリング基準!$C$21,IF(IF($N2445&lt;&gt;"",$N2445,$M2445)&gt;0,スコアリング基準!$C$22,0))))</f>
        <v/>
      </c>
      <c r="T2445" s="4">
        <f>IF($O2445="可",スコアリング基準!$C$23,0)</f>
        <v/>
      </c>
      <c r="U2445" s="4">
        <f>IF(OR(COUNT($K2445:$L2445)&lt;2,$K2445=0),0,IF(ABS($L2445)/$K2445&lt;=スコアリング基準!$B$24,スコアリング基準!$C$24,IF(ABS($L2445)/$K2445&lt;=スコアリング基準!$B$25,スコアリング基準!$C$25,IF(ABS($L2445)/$K2445&lt;=スコアリング基準!$B$26,スコアリング基準!$C$26,0))))</f>
        <v/>
      </c>
      <c r="V2445" s="4">
        <f>IF($P2445="なし",スコアリング基準!$C$27,0)</f>
        <v/>
      </c>
      <c r="W2445" s="4">
        <f>IF($F2445="",0,IF(ISNUMBER($F2445),IF($F2445&lt;=スコアリング基準!$B$28,スコアリング基準!$C$28,スコアリング基準!$C$29),0))</f>
        <v/>
      </c>
      <c r="X2445" s="4">
        <f>IFERROR(VLOOKUP($B2445,スコアリング基準!$A$36:$B$46,2,FALSE),0)</f>
        <v/>
      </c>
      <c r="Y2445" s="4">
        <f>SUM($S2445:$X2445)</f>
        <v/>
      </c>
      <c r="Z2445" s="4">
        <f>IF(COUNT($M2445:$N2445)=0,"データ無",IF($Y2445&gt;=スコアリング基準!$B$30,"S",IF($Y2445&gt;=スコアリング基準!$B$31,"A",IF($Y2445&gt;=スコアリング基準!$B$32,"B","C"))))</f>
        <v/>
      </c>
      <c r="AA2445">
        <f>IFERROR(INDEX(実績DB!$I$3:$I$104,MATCH($B2445&amp;$C2445,実績DB!$J$3:$J$104,0)),"")</f>
        <v/>
      </c>
    </row>
    <row r="2446">
      <c r="A2446" t="n">
        <v>2444</v>
      </c>
      <c r="B2446" t="inlineStr">
        <is>
          <t>東京</t>
        </is>
      </c>
      <c r="C2446" t="inlineStr">
        <is>
          <t>東町変電所</t>
        </is>
      </c>
      <c r="D2446" t="inlineStr">
        <is>
          <t>埼玉県</t>
        </is>
      </c>
      <c r="G2446" s="3" t="n">
        <v>35.788758</v>
      </c>
      <c r="H2446" s="3" t="n">
        <v>139.469527</v>
      </c>
      <c r="I2446" t="inlineStr">
        <is>
          <t>Google Places(名称一致)</t>
        </is>
      </c>
      <c r="J2446" t="n">
        <v>38</v>
      </c>
      <c r="K2446" t="n">
        <v>39</v>
      </c>
      <c r="L2446" t="n">
        <v>-20</v>
      </c>
      <c r="M2446" t="n">
        <v>19</v>
      </c>
      <c r="N2446" t="n">
        <v>19</v>
      </c>
      <c r="O2446" t="inlineStr">
        <is>
          <t>不可 #3</t>
        </is>
      </c>
      <c r="P2446" t="inlineStr">
        <is>
          <t>なし</t>
        </is>
      </c>
      <c r="R2446" s="4">
        <f>IF(COUNT($M2446:$N2446)=0,"",IF(AND(IF($N2446&lt;&gt;"",$N2446,$M2446)&lt;=0,$O2446&lt;&gt;"可"),"警告",""))</f>
        <v/>
      </c>
      <c r="S2446" s="4">
        <f>IF(COUNT($M2446:$N2446)=0,0,IF(IF($N2446&lt;&gt;"",$N2446,$M2446)&gt;=スコアリング基準!$B$20,スコアリング基準!$C$20,IF(IF($N2446&lt;&gt;"",$N2446,$M2446)&gt;=スコアリング基準!$B$21,スコアリング基準!$C$21,IF(IF($N2446&lt;&gt;"",$N2446,$M2446)&gt;0,スコアリング基準!$C$22,0))))</f>
        <v/>
      </c>
      <c r="T2446" s="4">
        <f>IF($O2446="可",スコアリング基準!$C$23,0)</f>
        <v/>
      </c>
      <c r="U2446" s="4">
        <f>IF(OR(COUNT($K2446:$L2446)&lt;2,$K2446=0),0,IF(ABS($L2446)/$K2446&lt;=スコアリング基準!$B$24,スコアリング基準!$C$24,IF(ABS($L2446)/$K2446&lt;=スコアリング基準!$B$25,スコアリング基準!$C$25,IF(ABS($L2446)/$K2446&lt;=スコアリング基準!$B$26,スコアリング基準!$C$26,0))))</f>
        <v/>
      </c>
      <c r="V2446" s="4">
        <f>IF($P2446="なし",スコアリング基準!$C$27,0)</f>
        <v/>
      </c>
      <c r="W2446" s="4">
        <f>IF($F2446="",0,IF(ISNUMBER($F2446),IF($F2446&lt;=スコアリング基準!$B$28,スコアリング基準!$C$28,スコアリング基準!$C$29),0))</f>
        <v/>
      </c>
      <c r="X2446" s="4">
        <f>IFERROR(VLOOKUP($B2446,スコアリング基準!$A$36:$B$46,2,FALSE),0)</f>
        <v/>
      </c>
      <c r="Y2446" s="4">
        <f>SUM($S2446:$X2446)</f>
        <v/>
      </c>
      <c r="Z2446" s="4">
        <f>IF(COUNT($M2446:$N2446)=0,"データ無",IF($Y2446&gt;=スコアリング基準!$B$30,"S",IF($Y2446&gt;=スコアリング基準!$B$31,"A",IF($Y2446&gt;=スコアリング基準!$B$32,"B","C"))))</f>
        <v/>
      </c>
      <c r="AA2446">
        <f>IFERROR(INDEX(実績DB!$I$3:$I$104,MATCH($B2446&amp;$C2446,実績DB!$J$3:$J$104,0)),"")</f>
        <v/>
      </c>
    </row>
    <row r="2447">
      <c r="A2447" t="n">
        <v>2445</v>
      </c>
      <c r="B2447" t="inlineStr">
        <is>
          <t>東京</t>
        </is>
      </c>
      <c r="C2447" t="inlineStr">
        <is>
          <t>東神奈川変電所</t>
        </is>
      </c>
      <c r="D2447" t="inlineStr">
        <is>
          <t>神奈川県</t>
        </is>
      </c>
      <c r="G2447" s="3" t="n">
        <v>35.479921</v>
      </c>
      <c r="H2447" s="3" t="n">
        <v>139.63371</v>
      </c>
      <c r="I2447" t="inlineStr">
        <is>
          <t>Google Places(名称一致)</t>
        </is>
      </c>
      <c r="J2447" t="n">
        <v>57</v>
      </c>
      <c r="K2447" t="n">
        <v>59</v>
      </c>
      <c r="L2447" t="n">
        <v>-40</v>
      </c>
      <c r="M2447" t="n">
        <v>19</v>
      </c>
      <c r="N2447" t="n">
        <v>0</v>
      </c>
      <c r="O2447" t="inlineStr">
        <is>
          <t>不可 #3</t>
        </is>
      </c>
      <c r="P2447" t="inlineStr">
        <is>
          <t>有り</t>
        </is>
      </c>
      <c r="R2447" s="4">
        <f>IF(COUNT($M2447:$N2447)=0,"",IF(AND(IF($N2447&lt;&gt;"",$N2447,$M2447)&lt;=0,$O2447&lt;&gt;"可"),"警告",""))</f>
        <v/>
      </c>
      <c r="S2447" s="4">
        <f>IF(COUNT($M2447:$N2447)=0,0,IF(IF($N2447&lt;&gt;"",$N2447,$M2447)&gt;=スコアリング基準!$B$20,スコアリング基準!$C$20,IF(IF($N2447&lt;&gt;"",$N2447,$M2447)&gt;=スコアリング基準!$B$21,スコアリング基準!$C$21,IF(IF($N2447&lt;&gt;"",$N2447,$M2447)&gt;0,スコアリング基準!$C$22,0))))</f>
        <v/>
      </c>
      <c r="T2447" s="4">
        <f>IF($O2447="可",スコアリング基準!$C$23,0)</f>
        <v/>
      </c>
      <c r="U2447" s="4">
        <f>IF(OR(COUNT($K2447:$L2447)&lt;2,$K2447=0),0,IF(ABS($L2447)/$K2447&lt;=スコアリング基準!$B$24,スコアリング基準!$C$24,IF(ABS($L2447)/$K2447&lt;=スコアリング基準!$B$25,スコアリング基準!$C$25,IF(ABS($L2447)/$K2447&lt;=スコアリング基準!$B$26,スコアリング基準!$C$26,0))))</f>
        <v/>
      </c>
      <c r="V2447" s="4">
        <f>IF($P2447="なし",スコアリング基準!$C$27,0)</f>
        <v/>
      </c>
      <c r="W2447" s="4">
        <f>IF($F2447="",0,IF(ISNUMBER($F2447),IF($F2447&lt;=スコアリング基準!$B$28,スコアリング基準!$C$28,スコアリング基準!$C$29),0))</f>
        <v/>
      </c>
      <c r="X2447" s="4">
        <f>IFERROR(VLOOKUP($B2447,スコアリング基準!$A$36:$B$46,2,FALSE),0)</f>
        <v/>
      </c>
      <c r="Y2447" s="4">
        <f>SUM($S2447:$X2447)</f>
        <v/>
      </c>
      <c r="Z2447" s="4">
        <f>IF(COUNT($M2447:$N2447)=0,"データ無",IF($Y2447&gt;=スコアリング基準!$B$30,"S",IF($Y2447&gt;=スコアリング基準!$B$31,"A",IF($Y2447&gt;=スコアリング基準!$B$32,"B","C"))))</f>
        <v/>
      </c>
      <c r="AA2447">
        <f>IFERROR(INDEX(実績DB!$I$3:$I$104,MATCH($B2447&amp;$C2447,実績DB!$J$3:$J$104,0)),"")</f>
        <v/>
      </c>
    </row>
    <row r="2448">
      <c r="A2448" t="n">
        <v>2446</v>
      </c>
      <c r="B2448" t="inlineStr">
        <is>
          <t>東京</t>
        </is>
      </c>
      <c r="C2448" t="inlineStr">
        <is>
          <t>東葛西変電所</t>
        </is>
      </c>
      <c r="D2448" t="inlineStr">
        <is>
          <t>東京都</t>
        </is>
      </c>
      <c r="G2448" s="3" t="n">
        <v>35.651489</v>
      </c>
      <c r="H2448" s="3" t="n">
        <v>139.881912</v>
      </c>
      <c r="I2448" t="inlineStr">
        <is>
          <t>OSM実測(名称一致)</t>
        </is>
      </c>
      <c r="J2448" t="n">
        <v>57</v>
      </c>
      <c r="K2448" t="n">
        <v>59</v>
      </c>
      <c r="L2448" t="n">
        <v>-30</v>
      </c>
      <c r="M2448" t="n">
        <v>29</v>
      </c>
      <c r="N2448" t="n">
        <v>0</v>
      </c>
      <c r="O2448" t="inlineStr">
        <is>
          <t>不可 #3</t>
        </is>
      </c>
      <c r="P2448" t="inlineStr">
        <is>
          <t>有り</t>
        </is>
      </c>
      <c r="R2448" s="4">
        <f>IF(COUNT($M2448:$N2448)=0,"",IF(AND(IF($N2448&lt;&gt;"",$N2448,$M2448)&lt;=0,$O2448&lt;&gt;"可"),"警告",""))</f>
        <v/>
      </c>
      <c r="S2448" s="4">
        <f>IF(COUNT($M2448:$N2448)=0,0,IF(IF($N2448&lt;&gt;"",$N2448,$M2448)&gt;=スコアリング基準!$B$20,スコアリング基準!$C$20,IF(IF($N2448&lt;&gt;"",$N2448,$M2448)&gt;=スコアリング基準!$B$21,スコアリング基準!$C$21,IF(IF($N2448&lt;&gt;"",$N2448,$M2448)&gt;0,スコアリング基準!$C$22,0))))</f>
        <v/>
      </c>
      <c r="T2448" s="4">
        <f>IF($O2448="可",スコアリング基準!$C$23,0)</f>
        <v/>
      </c>
      <c r="U2448" s="4">
        <f>IF(OR(COUNT($K2448:$L2448)&lt;2,$K2448=0),0,IF(ABS($L2448)/$K2448&lt;=スコアリング基準!$B$24,スコアリング基準!$C$24,IF(ABS($L2448)/$K2448&lt;=スコアリング基準!$B$25,スコアリング基準!$C$25,IF(ABS($L2448)/$K2448&lt;=スコアリング基準!$B$26,スコアリング基準!$C$26,0))))</f>
        <v/>
      </c>
      <c r="V2448" s="4">
        <f>IF($P2448="なし",スコアリング基準!$C$27,0)</f>
        <v/>
      </c>
      <c r="W2448" s="4">
        <f>IF($F2448="",0,IF(ISNUMBER($F2448),IF($F2448&lt;=スコアリング基準!$B$28,スコアリング基準!$C$28,スコアリング基準!$C$29),0))</f>
        <v/>
      </c>
      <c r="X2448" s="4">
        <f>IFERROR(VLOOKUP($B2448,スコアリング基準!$A$36:$B$46,2,FALSE),0)</f>
        <v/>
      </c>
      <c r="Y2448" s="4">
        <f>SUM($S2448:$X2448)</f>
        <v/>
      </c>
      <c r="Z2448" s="4">
        <f>IF(COUNT($M2448:$N2448)=0,"データ無",IF($Y2448&gt;=スコアリング基準!$B$30,"S",IF($Y2448&gt;=スコアリング基準!$B$31,"A",IF($Y2448&gt;=スコアリング基準!$B$32,"B","C"))))</f>
        <v/>
      </c>
      <c r="AA2448">
        <f>IFERROR(INDEX(実績DB!$I$3:$I$104,MATCH($B2448&amp;$C2448,実績DB!$J$3:$J$104,0)),"")</f>
        <v/>
      </c>
    </row>
    <row r="2449">
      <c r="A2449" t="n">
        <v>2447</v>
      </c>
      <c r="B2449" t="inlineStr">
        <is>
          <t>東京</t>
        </is>
      </c>
      <c r="C2449" t="inlineStr">
        <is>
          <t>東銀座変電所</t>
        </is>
      </c>
      <c r="D2449" t="inlineStr">
        <is>
          <t>東京都</t>
        </is>
      </c>
      <c r="G2449" s="3" t="n"/>
      <c r="H2449" s="3" t="n"/>
      <c r="I2449" t="inlineStr">
        <is>
          <t>未取得</t>
        </is>
      </c>
      <c r="J2449" t="n">
        <v>57</v>
      </c>
      <c r="K2449" t="n">
        <v>59</v>
      </c>
      <c r="L2449" t="n">
        <v>-40</v>
      </c>
      <c r="M2449" t="n">
        <v>19</v>
      </c>
      <c r="N2449" t="n">
        <v>0</v>
      </c>
      <c r="O2449" t="inlineStr">
        <is>
          <t>不可 #3</t>
        </is>
      </c>
      <c r="P2449" t="inlineStr">
        <is>
          <t>有り</t>
        </is>
      </c>
      <c r="R2449" s="4">
        <f>IF(COUNT($M2449:$N2449)=0,"",IF(AND(IF($N2449&lt;&gt;"",$N2449,$M2449)&lt;=0,$O2449&lt;&gt;"可"),"警告",""))</f>
        <v/>
      </c>
      <c r="S2449" s="4">
        <f>IF(COUNT($M2449:$N2449)=0,0,IF(IF($N2449&lt;&gt;"",$N2449,$M2449)&gt;=スコアリング基準!$B$20,スコアリング基準!$C$20,IF(IF($N2449&lt;&gt;"",$N2449,$M2449)&gt;=スコアリング基準!$B$21,スコアリング基準!$C$21,IF(IF($N2449&lt;&gt;"",$N2449,$M2449)&gt;0,スコアリング基準!$C$22,0))))</f>
        <v/>
      </c>
      <c r="T2449" s="4">
        <f>IF($O2449="可",スコアリング基準!$C$23,0)</f>
        <v/>
      </c>
      <c r="U2449" s="4">
        <f>IF(OR(COUNT($K2449:$L2449)&lt;2,$K2449=0),0,IF(ABS($L2449)/$K2449&lt;=スコアリング基準!$B$24,スコアリング基準!$C$24,IF(ABS($L2449)/$K2449&lt;=スコアリング基準!$B$25,スコアリング基準!$C$25,IF(ABS($L2449)/$K2449&lt;=スコアリング基準!$B$26,スコアリング基準!$C$26,0))))</f>
        <v/>
      </c>
      <c r="V2449" s="4">
        <f>IF($P2449="なし",スコアリング基準!$C$27,0)</f>
        <v/>
      </c>
      <c r="W2449" s="4">
        <f>IF($F2449="",0,IF(ISNUMBER($F2449),IF($F2449&lt;=スコアリング基準!$B$28,スコアリング基準!$C$28,スコアリング基準!$C$29),0))</f>
        <v/>
      </c>
      <c r="X2449" s="4">
        <f>IFERROR(VLOOKUP($B2449,スコアリング基準!$A$36:$B$46,2,FALSE),0)</f>
        <v/>
      </c>
      <c r="Y2449" s="4">
        <f>SUM($S2449:$X2449)</f>
        <v/>
      </c>
      <c r="Z2449" s="4">
        <f>IF(COUNT($M2449:$N2449)=0,"データ無",IF($Y2449&gt;=スコアリング基準!$B$30,"S",IF($Y2449&gt;=スコアリング基準!$B$31,"A",IF($Y2449&gt;=スコアリング基準!$B$32,"B","C"))))</f>
        <v/>
      </c>
      <c r="AA2449">
        <f>IFERROR(INDEX(実績DB!$I$3:$I$104,MATCH($B2449&amp;$C2449,実績DB!$J$3:$J$104,0)),"")</f>
        <v/>
      </c>
    </row>
    <row r="2450">
      <c r="A2450" t="n">
        <v>2448</v>
      </c>
      <c r="B2450" t="inlineStr">
        <is>
          <t>東京</t>
        </is>
      </c>
      <c r="C2450" t="inlineStr">
        <is>
          <t>松原変電所</t>
        </is>
      </c>
      <c r="D2450" t="inlineStr">
        <is>
          <t>東京都</t>
        </is>
      </c>
      <c r="G2450" s="3" t="n">
        <v>35.658518</v>
      </c>
      <c r="H2450" s="3" t="n">
        <v>139.651005</v>
      </c>
      <c r="I2450" t="inlineStr">
        <is>
          <t>Google Places(名称一致)</t>
        </is>
      </c>
      <c r="J2450" t="n">
        <v>57</v>
      </c>
      <c r="K2450" t="n">
        <v>59</v>
      </c>
      <c r="L2450" t="n">
        <v>-40</v>
      </c>
      <c r="M2450" t="n">
        <v>19</v>
      </c>
      <c r="N2450" t="n">
        <v>0</v>
      </c>
      <c r="O2450" t="inlineStr">
        <is>
          <t>不可 #3</t>
        </is>
      </c>
      <c r="P2450" t="inlineStr">
        <is>
          <t>有り</t>
        </is>
      </c>
      <c r="R2450" s="4">
        <f>IF(COUNT($M2450:$N2450)=0,"",IF(AND(IF($N2450&lt;&gt;"",$N2450,$M2450)&lt;=0,$O2450&lt;&gt;"可"),"警告",""))</f>
        <v/>
      </c>
      <c r="S2450" s="4">
        <f>IF(COUNT($M2450:$N2450)=0,0,IF(IF($N2450&lt;&gt;"",$N2450,$M2450)&gt;=スコアリング基準!$B$20,スコアリング基準!$C$20,IF(IF($N2450&lt;&gt;"",$N2450,$M2450)&gt;=スコアリング基準!$B$21,スコアリング基準!$C$21,IF(IF($N2450&lt;&gt;"",$N2450,$M2450)&gt;0,スコアリング基準!$C$22,0))))</f>
        <v/>
      </c>
      <c r="T2450" s="4">
        <f>IF($O2450="可",スコアリング基準!$C$23,0)</f>
        <v/>
      </c>
      <c r="U2450" s="4">
        <f>IF(OR(COUNT($K2450:$L2450)&lt;2,$K2450=0),0,IF(ABS($L2450)/$K2450&lt;=スコアリング基準!$B$24,スコアリング基準!$C$24,IF(ABS($L2450)/$K2450&lt;=スコアリング基準!$B$25,スコアリング基準!$C$25,IF(ABS($L2450)/$K2450&lt;=スコアリング基準!$B$26,スコアリング基準!$C$26,0))))</f>
        <v/>
      </c>
      <c r="V2450" s="4">
        <f>IF($P2450="なし",スコアリング基準!$C$27,0)</f>
        <v/>
      </c>
      <c r="W2450" s="4">
        <f>IF($F2450="",0,IF(ISNUMBER($F2450),IF($F2450&lt;=スコアリング基準!$B$28,スコアリング基準!$C$28,スコアリング基準!$C$29),0))</f>
        <v/>
      </c>
      <c r="X2450" s="4">
        <f>IFERROR(VLOOKUP($B2450,スコアリング基準!$A$36:$B$46,2,FALSE),0)</f>
        <v/>
      </c>
      <c r="Y2450" s="4">
        <f>SUM($S2450:$X2450)</f>
        <v/>
      </c>
      <c r="Z2450" s="4">
        <f>IF(COUNT($M2450:$N2450)=0,"データ無",IF($Y2450&gt;=スコアリング基準!$B$30,"S",IF($Y2450&gt;=スコアリング基準!$B$31,"A",IF($Y2450&gt;=スコアリング基準!$B$32,"B","C"))))</f>
        <v/>
      </c>
      <c r="AA2450">
        <f>IFERROR(INDEX(実績DB!$I$3:$I$104,MATCH($B2450&amp;$C2450,実績DB!$J$3:$J$104,0)),"")</f>
        <v/>
      </c>
    </row>
    <row r="2451">
      <c r="A2451" t="n">
        <v>2449</v>
      </c>
      <c r="B2451" t="inlineStr">
        <is>
          <t>東京</t>
        </is>
      </c>
      <c r="C2451" t="inlineStr">
        <is>
          <t>松岡変電所</t>
        </is>
      </c>
      <c r="D2451" t="inlineStr">
        <is>
          <t>静岡県</t>
        </is>
      </c>
      <c r="G2451" s="3" t="n">
        <v>35.166984</v>
      </c>
      <c r="H2451" s="3" t="n">
        <v>138.63929</v>
      </c>
      <c r="I2451" t="inlineStr">
        <is>
          <t>Google Places(名称一致)</t>
        </is>
      </c>
      <c r="J2451" t="n">
        <v>19</v>
      </c>
      <c r="K2451" t="n">
        <v>19</v>
      </c>
      <c r="L2451" t="n">
        <v>-2</v>
      </c>
      <c r="M2451" t="n">
        <v>17</v>
      </c>
      <c r="N2451" t="n">
        <v>17</v>
      </c>
      <c r="O2451" t="inlineStr">
        <is>
          <t>不可 #3</t>
        </is>
      </c>
      <c r="P2451" t="inlineStr">
        <is>
          <t>なし</t>
        </is>
      </c>
      <c r="R2451" s="4">
        <f>IF(COUNT($M2451:$N2451)=0,"",IF(AND(IF($N2451&lt;&gt;"",$N2451,$M2451)&lt;=0,$O2451&lt;&gt;"可"),"警告",""))</f>
        <v/>
      </c>
      <c r="S2451" s="4">
        <f>IF(COUNT($M2451:$N2451)=0,0,IF(IF($N2451&lt;&gt;"",$N2451,$M2451)&gt;=スコアリング基準!$B$20,スコアリング基準!$C$20,IF(IF($N2451&lt;&gt;"",$N2451,$M2451)&gt;=スコアリング基準!$B$21,スコアリング基準!$C$21,IF(IF($N2451&lt;&gt;"",$N2451,$M2451)&gt;0,スコアリング基準!$C$22,0))))</f>
        <v/>
      </c>
      <c r="T2451" s="4">
        <f>IF($O2451="可",スコアリング基準!$C$23,0)</f>
        <v/>
      </c>
      <c r="U2451" s="4">
        <f>IF(OR(COUNT($K2451:$L2451)&lt;2,$K2451=0),0,IF(ABS($L2451)/$K2451&lt;=スコアリング基準!$B$24,スコアリング基準!$C$24,IF(ABS($L2451)/$K2451&lt;=スコアリング基準!$B$25,スコアリング基準!$C$25,IF(ABS($L2451)/$K2451&lt;=スコアリング基準!$B$26,スコアリング基準!$C$26,0))))</f>
        <v/>
      </c>
      <c r="V2451" s="4">
        <f>IF($P2451="なし",スコアリング基準!$C$27,0)</f>
        <v/>
      </c>
      <c r="W2451" s="4">
        <f>IF($F2451="",0,IF(ISNUMBER($F2451),IF($F2451&lt;=スコアリング基準!$B$28,スコアリング基準!$C$28,スコアリング基準!$C$29),0))</f>
        <v/>
      </c>
      <c r="X2451" s="4">
        <f>IFERROR(VLOOKUP($B2451,スコアリング基準!$A$36:$B$46,2,FALSE),0)</f>
        <v/>
      </c>
      <c r="Y2451" s="4">
        <f>SUM($S2451:$X2451)</f>
        <v/>
      </c>
      <c r="Z2451" s="4">
        <f>IF(COUNT($M2451:$N2451)=0,"データ無",IF($Y2451&gt;=スコアリング基準!$B$30,"S",IF($Y2451&gt;=スコアリング基準!$B$31,"A",IF($Y2451&gt;=スコアリング基準!$B$32,"B","C"))))</f>
        <v/>
      </c>
      <c r="AA2451">
        <f>IFERROR(INDEX(実績DB!$I$3:$I$104,MATCH($B2451&amp;$C2451,実績DB!$J$3:$J$104,0)),"")</f>
        <v/>
      </c>
    </row>
    <row r="2452">
      <c r="A2452" t="n">
        <v>2450</v>
      </c>
      <c r="B2452" t="inlineStr">
        <is>
          <t>東京</t>
        </is>
      </c>
      <c r="C2452" t="inlineStr">
        <is>
          <t>松崎変電所</t>
        </is>
      </c>
      <c r="D2452" t="inlineStr">
        <is>
          <t>静岡県</t>
        </is>
      </c>
      <c r="G2452" s="3" t="n">
        <v>34.75296</v>
      </c>
      <c r="H2452" s="3" t="n">
        <v>138.8045</v>
      </c>
      <c r="I2452" t="inlineStr">
        <is>
          <t>Google Places(名称一致)</t>
        </is>
      </c>
      <c r="J2452" t="n">
        <v>28</v>
      </c>
      <c r="K2452" t="n">
        <v>29</v>
      </c>
      <c r="L2452" t="n">
        <v>-20</v>
      </c>
      <c r="M2452" t="n">
        <v>9</v>
      </c>
      <c r="N2452" t="n">
        <v>0</v>
      </c>
      <c r="O2452" t="inlineStr">
        <is>
          <t>不可 #3</t>
        </is>
      </c>
      <c r="P2452" t="inlineStr">
        <is>
          <t>有り</t>
        </is>
      </c>
      <c r="R2452" s="4">
        <f>IF(COUNT($M2452:$N2452)=0,"",IF(AND(IF($N2452&lt;&gt;"",$N2452,$M2452)&lt;=0,$O2452&lt;&gt;"可"),"警告",""))</f>
        <v/>
      </c>
      <c r="S2452" s="4">
        <f>IF(COUNT($M2452:$N2452)=0,0,IF(IF($N2452&lt;&gt;"",$N2452,$M2452)&gt;=スコアリング基準!$B$20,スコアリング基準!$C$20,IF(IF($N2452&lt;&gt;"",$N2452,$M2452)&gt;=スコアリング基準!$B$21,スコアリング基準!$C$21,IF(IF($N2452&lt;&gt;"",$N2452,$M2452)&gt;0,スコアリング基準!$C$22,0))))</f>
        <v/>
      </c>
      <c r="T2452" s="4">
        <f>IF($O2452="可",スコアリング基準!$C$23,0)</f>
        <v/>
      </c>
      <c r="U2452" s="4">
        <f>IF(OR(COUNT($K2452:$L2452)&lt;2,$K2452=0),0,IF(ABS($L2452)/$K2452&lt;=スコアリング基準!$B$24,スコアリング基準!$C$24,IF(ABS($L2452)/$K2452&lt;=スコアリング基準!$B$25,スコアリング基準!$C$25,IF(ABS($L2452)/$K2452&lt;=スコアリング基準!$B$26,スコアリング基準!$C$26,0))))</f>
        <v/>
      </c>
      <c r="V2452" s="4">
        <f>IF($P2452="なし",スコアリング基準!$C$27,0)</f>
        <v/>
      </c>
      <c r="W2452" s="4">
        <f>IF($F2452="",0,IF(ISNUMBER($F2452),IF($F2452&lt;=スコアリング基準!$B$28,スコアリング基準!$C$28,スコアリング基準!$C$29),0))</f>
        <v/>
      </c>
      <c r="X2452" s="4">
        <f>IFERROR(VLOOKUP($B2452,スコアリング基準!$A$36:$B$46,2,FALSE),0)</f>
        <v/>
      </c>
      <c r="Y2452" s="4">
        <f>SUM($S2452:$X2452)</f>
        <v/>
      </c>
      <c r="Z2452" s="4">
        <f>IF(COUNT($M2452:$N2452)=0,"データ無",IF($Y2452&gt;=スコアリング基準!$B$30,"S",IF($Y2452&gt;=スコアリング基準!$B$31,"A",IF($Y2452&gt;=スコアリング基準!$B$32,"B","C"))))</f>
        <v/>
      </c>
      <c r="AA2452">
        <f>IFERROR(INDEX(実績DB!$I$3:$I$104,MATCH($B2452&amp;$C2452,実績DB!$J$3:$J$104,0)),"")</f>
        <v/>
      </c>
    </row>
    <row r="2453">
      <c r="A2453" t="n">
        <v>2451</v>
      </c>
      <c r="B2453" t="inlineStr">
        <is>
          <t>東京</t>
        </is>
      </c>
      <c r="C2453" t="inlineStr">
        <is>
          <t>松本変電所</t>
        </is>
      </c>
      <c r="D2453" t="inlineStr">
        <is>
          <t>静岡県</t>
        </is>
      </c>
      <c r="G2453" s="3" t="n">
        <v>35.093227</v>
      </c>
      <c r="H2453" s="3" t="n">
        <v>138.918807</v>
      </c>
      <c r="I2453" t="inlineStr">
        <is>
          <t>Google Places(名称一致)</t>
        </is>
      </c>
      <c r="J2453" t="n">
        <v>38</v>
      </c>
      <c r="K2453" t="n">
        <v>39</v>
      </c>
      <c r="L2453" t="n">
        <v>-20</v>
      </c>
      <c r="M2453" t="n">
        <v>19</v>
      </c>
      <c r="N2453" t="n">
        <v>19</v>
      </c>
      <c r="O2453" t="inlineStr">
        <is>
          <t>不可 #3</t>
        </is>
      </c>
      <c r="P2453" t="inlineStr">
        <is>
          <t>なし</t>
        </is>
      </c>
      <c r="R2453" s="4">
        <f>IF(COUNT($M2453:$N2453)=0,"",IF(AND(IF($N2453&lt;&gt;"",$N2453,$M2453)&lt;=0,$O2453&lt;&gt;"可"),"警告",""))</f>
        <v/>
      </c>
      <c r="S2453" s="4">
        <f>IF(COUNT($M2453:$N2453)=0,0,IF(IF($N2453&lt;&gt;"",$N2453,$M2453)&gt;=スコアリング基準!$B$20,スコアリング基準!$C$20,IF(IF($N2453&lt;&gt;"",$N2453,$M2453)&gt;=スコアリング基準!$B$21,スコアリング基準!$C$21,IF(IF($N2453&lt;&gt;"",$N2453,$M2453)&gt;0,スコアリング基準!$C$22,0))))</f>
        <v/>
      </c>
      <c r="T2453" s="4">
        <f>IF($O2453="可",スコアリング基準!$C$23,0)</f>
        <v/>
      </c>
      <c r="U2453" s="4">
        <f>IF(OR(COUNT($K2453:$L2453)&lt;2,$K2453=0),0,IF(ABS($L2453)/$K2453&lt;=スコアリング基準!$B$24,スコアリング基準!$C$24,IF(ABS($L2453)/$K2453&lt;=スコアリング基準!$B$25,スコアリング基準!$C$25,IF(ABS($L2453)/$K2453&lt;=スコアリング基準!$B$26,スコアリング基準!$C$26,0))))</f>
        <v/>
      </c>
      <c r="V2453" s="4">
        <f>IF($P2453="なし",スコアリング基準!$C$27,0)</f>
        <v/>
      </c>
      <c r="W2453" s="4">
        <f>IF($F2453="",0,IF(ISNUMBER($F2453),IF($F2453&lt;=スコアリング基準!$B$28,スコアリング基準!$C$28,スコアリング基準!$C$29),0))</f>
        <v/>
      </c>
      <c r="X2453" s="4">
        <f>IFERROR(VLOOKUP($B2453,スコアリング基準!$A$36:$B$46,2,FALSE),0)</f>
        <v/>
      </c>
      <c r="Y2453" s="4">
        <f>SUM($S2453:$X2453)</f>
        <v/>
      </c>
      <c r="Z2453" s="4">
        <f>IF(COUNT($M2453:$N2453)=0,"データ無",IF($Y2453&gt;=スコアリング基準!$B$30,"S",IF($Y2453&gt;=スコアリング基準!$B$31,"A",IF($Y2453&gt;=スコアリング基準!$B$32,"B","C"))))</f>
        <v/>
      </c>
      <c r="AA2453">
        <f>IFERROR(INDEX(実績DB!$I$3:$I$104,MATCH($B2453&amp;$C2453,実績DB!$J$3:$J$104,0)),"")</f>
        <v/>
      </c>
    </row>
    <row r="2454">
      <c r="A2454" t="n">
        <v>2452</v>
      </c>
      <c r="B2454" t="inlineStr">
        <is>
          <t>東京</t>
        </is>
      </c>
      <c r="C2454" t="inlineStr">
        <is>
          <t>松葉町変電所</t>
        </is>
      </c>
      <c r="D2454" t="inlineStr">
        <is>
          <t>東京都</t>
        </is>
      </c>
      <c r="G2454" s="3" t="n">
        <v>35.713707</v>
      </c>
      <c r="H2454" s="3" t="n">
        <v>139.787435</v>
      </c>
      <c r="I2454" t="inlineStr">
        <is>
          <t>Google Places(名称一致)</t>
        </is>
      </c>
      <c r="J2454" t="n">
        <v>57</v>
      </c>
      <c r="K2454" t="n">
        <v>59</v>
      </c>
      <c r="L2454" t="n">
        <v>-40</v>
      </c>
      <c r="M2454" t="n">
        <v>19</v>
      </c>
      <c r="N2454" t="n">
        <v>0</v>
      </c>
      <c r="O2454" t="inlineStr">
        <is>
          <t>不可 #3</t>
        </is>
      </c>
      <c r="P2454" t="inlineStr">
        <is>
          <t>有り</t>
        </is>
      </c>
      <c r="R2454" s="4">
        <f>IF(COUNT($M2454:$N2454)=0,"",IF(AND(IF($N2454&lt;&gt;"",$N2454,$M2454)&lt;=0,$O2454&lt;&gt;"可"),"警告",""))</f>
        <v/>
      </c>
      <c r="S2454" s="4">
        <f>IF(COUNT($M2454:$N2454)=0,0,IF(IF($N2454&lt;&gt;"",$N2454,$M2454)&gt;=スコアリング基準!$B$20,スコアリング基準!$C$20,IF(IF($N2454&lt;&gt;"",$N2454,$M2454)&gt;=スコアリング基準!$B$21,スコアリング基準!$C$21,IF(IF($N2454&lt;&gt;"",$N2454,$M2454)&gt;0,スコアリング基準!$C$22,0))))</f>
        <v/>
      </c>
      <c r="T2454" s="4">
        <f>IF($O2454="可",スコアリング基準!$C$23,0)</f>
        <v/>
      </c>
      <c r="U2454" s="4">
        <f>IF(OR(COUNT($K2454:$L2454)&lt;2,$K2454=0),0,IF(ABS($L2454)/$K2454&lt;=スコアリング基準!$B$24,スコアリング基準!$C$24,IF(ABS($L2454)/$K2454&lt;=スコアリング基準!$B$25,スコアリング基準!$C$25,IF(ABS($L2454)/$K2454&lt;=スコアリング基準!$B$26,スコアリング基準!$C$26,0))))</f>
        <v/>
      </c>
      <c r="V2454" s="4">
        <f>IF($P2454="なし",スコアリング基準!$C$27,0)</f>
        <v/>
      </c>
      <c r="W2454" s="4">
        <f>IF($F2454="",0,IF(ISNUMBER($F2454),IF($F2454&lt;=スコアリング基準!$B$28,スコアリング基準!$C$28,スコアリング基準!$C$29),0))</f>
        <v/>
      </c>
      <c r="X2454" s="4">
        <f>IFERROR(VLOOKUP($B2454,スコアリング基準!$A$36:$B$46,2,FALSE),0)</f>
        <v/>
      </c>
      <c r="Y2454" s="4">
        <f>SUM($S2454:$X2454)</f>
        <v/>
      </c>
      <c r="Z2454" s="4">
        <f>IF(COUNT($M2454:$N2454)=0,"データ無",IF($Y2454&gt;=スコアリング基準!$B$30,"S",IF($Y2454&gt;=スコアリング基準!$B$31,"A",IF($Y2454&gt;=スコアリング基準!$B$32,"B","C"))))</f>
        <v/>
      </c>
      <c r="AA2454">
        <f>IFERROR(INDEX(実績DB!$I$3:$I$104,MATCH($B2454&amp;$C2454,実績DB!$J$3:$J$104,0)),"")</f>
        <v/>
      </c>
    </row>
    <row r="2455">
      <c r="A2455" t="n">
        <v>2453</v>
      </c>
      <c r="B2455" t="inlineStr">
        <is>
          <t>東京</t>
        </is>
      </c>
      <c r="C2455" t="inlineStr">
        <is>
          <t>松飛台変電所</t>
        </is>
      </c>
      <c r="D2455" t="inlineStr">
        <is>
          <t>千葉県</t>
        </is>
      </c>
      <c r="G2455" s="3" t="n">
        <v>35.779821</v>
      </c>
      <c r="H2455" s="3" t="n">
        <v>139.966726</v>
      </c>
      <c r="I2455" t="inlineStr">
        <is>
          <t>Google Places(名称一致)</t>
        </is>
      </c>
      <c r="J2455" t="n">
        <v>38</v>
      </c>
      <c r="K2455" t="n">
        <v>39</v>
      </c>
      <c r="L2455" t="n">
        <v>-20</v>
      </c>
      <c r="M2455" t="n">
        <v>19</v>
      </c>
      <c r="N2455" t="n">
        <v>0</v>
      </c>
      <c r="O2455" t="inlineStr">
        <is>
          <t>不可 #3</t>
        </is>
      </c>
      <c r="P2455" t="inlineStr">
        <is>
          <t>有り</t>
        </is>
      </c>
      <c r="R2455" s="4">
        <f>IF(COUNT($M2455:$N2455)=0,"",IF(AND(IF($N2455&lt;&gt;"",$N2455,$M2455)&lt;=0,$O2455&lt;&gt;"可"),"警告",""))</f>
        <v/>
      </c>
      <c r="S2455" s="4">
        <f>IF(COUNT($M2455:$N2455)=0,0,IF(IF($N2455&lt;&gt;"",$N2455,$M2455)&gt;=スコアリング基準!$B$20,スコアリング基準!$C$20,IF(IF($N2455&lt;&gt;"",$N2455,$M2455)&gt;=スコアリング基準!$B$21,スコアリング基準!$C$21,IF(IF($N2455&lt;&gt;"",$N2455,$M2455)&gt;0,スコアリング基準!$C$22,0))))</f>
        <v/>
      </c>
      <c r="T2455" s="4">
        <f>IF($O2455="可",スコアリング基準!$C$23,0)</f>
        <v/>
      </c>
      <c r="U2455" s="4">
        <f>IF(OR(COUNT($K2455:$L2455)&lt;2,$K2455=0),0,IF(ABS($L2455)/$K2455&lt;=スコアリング基準!$B$24,スコアリング基準!$C$24,IF(ABS($L2455)/$K2455&lt;=スコアリング基準!$B$25,スコアリング基準!$C$25,IF(ABS($L2455)/$K2455&lt;=スコアリング基準!$B$26,スコアリング基準!$C$26,0))))</f>
        <v/>
      </c>
      <c r="V2455" s="4">
        <f>IF($P2455="なし",スコアリング基準!$C$27,0)</f>
        <v/>
      </c>
      <c r="W2455" s="4">
        <f>IF($F2455="",0,IF(ISNUMBER($F2455),IF($F2455&lt;=スコアリング基準!$B$28,スコアリング基準!$C$28,スコアリング基準!$C$29),0))</f>
        <v/>
      </c>
      <c r="X2455" s="4">
        <f>IFERROR(VLOOKUP($B2455,スコアリング基準!$A$36:$B$46,2,FALSE),0)</f>
        <v/>
      </c>
      <c r="Y2455" s="4">
        <f>SUM($S2455:$X2455)</f>
        <v/>
      </c>
      <c r="Z2455" s="4">
        <f>IF(COUNT($M2455:$N2455)=0,"データ無",IF($Y2455&gt;=スコアリング基準!$B$30,"S",IF($Y2455&gt;=スコアリング基準!$B$31,"A",IF($Y2455&gt;=スコアリング基準!$B$32,"B","C"))))</f>
        <v/>
      </c>
      <c r="AA2455">
        <f>IFERROR(INDEX(実績DB!$I$3:$I$104,MATCH($B2455&amp;$C2455,実績DB!$J$3:$J$104,0)),"")</f>
        <v/>
      </c>
    </row>
    <row r="2456">
      <c r="A2456" t="n">
        <v>2454</v>
      </c>
      <c r="B2456" t="inlineStr">
        <is>
          <t>東京</t>
        </is>
      </c>
      <c r="C2456" t="inlineStr">
        <is>
          <t>板橋変電所</t>
        </is>
      </c>
      <c r="D2456" t="inlineStr">
        <is>
          <t>東京都</t>
        </is>
      </c>
      <c r="G2456" s="3" t="n">
        <v>35.74681</v>
      </c>
      <c r="H2456" s="3" t="n">
        <v>139.70752</v>
      </c>
      <c r="I2456" t="inlineStr">
        <is>
          <t>OSM実測(名称一致)</t>
        </is>
      </c>
      <c r="J2456" t="n">
        <v>38</v>
      </c>
      <c r="K2456" t="n">
        <v>39</v>
      </c>
      <c r="L2456" t="n">
        <v>-20</v>
      </c>
      <c r="M2456" t="n">
        <v>19</v>
      </c>
      <c r="N2456" t="n">
        <v>0</v>
      </c>
      <c r="O2456" t="inlineStr">
        <is>
          <t>不可 #3</t>
        </is>
      </c>
      <c r="P2456" t="inlineStr">
        <is>
          <t>有り</t>
        </is>
      </c>
      <c r="R2456" s="4">
        <f>IF(COUNT($M2456:$N2456)=0,"",IF(AND(IF($N2456&lt;&gt;"",$N2456,$M2456)&lt;=0,$O2456&lt;&gt;"可"),"警告",""))</f>
        <v/>
      </c>
      <c r="S2456" s="4">
        <f>IF(COUNT($M2456:$N2456)=0,0,IF(IF($N2456&lt;&gt;"",$N2456,$M2456)&gt;=スコアリング基準!$B$20,スコアリング基準!$C$20,IF(IF($N2456&lt;&gt;"",$N2456,$M2456)&gt;=スコアリング基準!$B$21,スコアリング基準!$C$21,IF(IF($N2456&lt;&gt;"",$N2456,$M2456)&gt;0,スコアリング基準!$C$22,0))))</f>
        <v/>
      </c>
      <c r="T2456" s="4">
        <f>IF($O2456="可",スコアリング基準!$C$23,0)</f>
        <v/>
      </c>
      <c r="U2456" s="4">
        <f>IF(OR(COUNT($K2456:$L2456)&lt;2,$K2456=0),0,IF(ABS($L2456)/$K2456&lt;=スコアリング基準!$B$24,スコアリング基準!$C$24,IF(ABS($L2456)/$K2456&lt;=スコアリング基準!$B$25,スコアリング基準!$C$25,IF(ABS($L2456)/$K2456&lt;=スコアリング基準!$B$26,スコアリング基準!$C$26,0))))</f>
        <v/>
      </c>
      <c r="V2456" s="4">
        <f>IF($P2456="なし",スコアリング基準!$C$27,0)</f>
        <v/>
      </c>
      <c r="W2456" s="4">
        <f>IF($F2456="",0,IF(ISNUMBER($F2456),IF($F2456&lt;=スコアリング基準!$B$28,スコアリング基準!$C$28,スコアリング基準!$C$29),0))</f>
        <v/>
      </c>
      <c r="X2456" s="4">
        <f>IFERROR(VLOOKUP($B2456,スコアリング基準!$A$36:$B$46,2,FALSE),0)</f>
        <v/>
      </c>
      <c r="Y2456" s="4">
        <f>SUM($S2456:$X2456)</f>
        <v/>
      </c>
      <c r="Z2456" s="4">
        <f>IF(COUNT($M2456:$N2456)=0,"データ無",IF($Y2456&gt;=スコアリング基準!$B$30,"S",IF($Y2456&gt;=スコアリング基準!$B$31,"A",IF($Y2456&gt;=スコアリング基準!$B$32,"B","C"))))</f>
        <v/>
      </c>
      <c r="AA2456">
        <f>IFERROR(INDEX(実績DB!$I$3:$I$104,MATCH($B2456&amp;$C2456,実績DB!$J$3:$J$104,0)),"")</f>
        <v/>
      </c>
    </row>
    <row r="2457">
      <c r="A2457" t="n">
        <v>2455</v>
      </c>
      <c r="B2457" t="inlineStr">
        <is>
          <t>東京</t>
        </is>
      </c>
      <c r="C2457" t="inlineStr">
        <is>
          <t>板鼻変電所</t>
        </is>
      </c>
      <c r="D2457" t="inlineStr">
        <is>
          <t>群馬県</t>
        </is>
      </c>
      <c r="G2457" s="3" t="n"/>
      <c r="H2457" s="3" t="n"/>
      <c r="I2457" t="inlineStr">
        <is>
          <t>未取得</t>
        </is>
      </c>
      <c r="J2457" t="n">
        <v>38</v>
      </c>
      <c r="K2457" t="n">
        <v>39</v>
      </c>
      <c r="L2457" t="n">
        <v>-39</v>
      </c>
      <c r="M2457" t="n">
        <v>0</v>
      </c>
      <c r="N2457" t="n">
        <v>0</v>
      </c>
      <c r="O2457" t="inlineStr">
        <is>
          <t>不可 #3</t>
        </is>
      </c>
      <c r="P2457" t="inlineStr">
        <is>
          <t>有り</t>
        </is>
      </c>
      <c r="R2457" s="4">
        <f>IF(COUNT($M2457:$N2457)=0,"",IF(AND(IF($N2457&lt;&gt;"",$N2457,$M2457)&lt;=0,$O2457&lt;&gt;"可"),"警告",""))</f>
        <v/>
      </c>
      <c r="S2457" s="4">
        <f>IF(COUNT($M2457:$N2457)=0,0,IF(IF($N2457&lt;&gt;"",$N2457,$M2457)&gt;=スコアリング基準!$B$20,スコアリング基準!$C$20,IF(IF($N2457&lt;&gt;"",$N2457,$M2457)&gt;=スコアリング基準!$B$21,スコアリング基準!$C$21,IF(IF($N2457&lt;&gt;"",$N2457,$M2457)&gt;0,スコアリング基準!$C$22,0))))</f>
        <v/>
      </c>
      <c r="T2457" s="4">
        <f>IF($O2457="可",スコアリング基準!$C$23,0)</f>
        <v/>
      </c>
      <c r="U2457" s="4">
        <f>IF(OR(COUNT($K2457:$L2457)&lt;2,$K2457=0),0,IF(ABS($L2457)/$K2457&lt;=スコアリング基準!$B$24,スコアリング基準!$C$24,IF(ABS($L2457)/$K2457&lt;=スコアリング基準!$B$25,スコアリング基準!$C$25,IF(ABS($L2457)/$K2457&lt;=スコアリング基準!$B$26,スコアリング基準!$C$26,0))))</f>
        <v/>
      </c>
      <c r="V2457" s="4">
        <f>IF($P2457="なし",スコアリング基準!$C$27,0)</f>
        <v/>
      </c>
      <c r="W2457" s="4">
        <f>IF($F2457="",0,IF(ISNUMBER($F2457),IF($F2457&lt;=スコアリング基準!$B$28,スコアリング基準!$C$28,スコアリング基準!$C$29),0))</f>
        <v/>
      </c>
      <c r="X2457" s="4">
        <f>IFERROR(VLOOKUP($B2457,スコアリング基準!$A$36:$B$46,2,FALSE),0)</f>
        <v/>
      </c>
      <c r="Y2457" s="4">
        <f>SUM($S2457:$X2457)</f>
        <v/>
      </c>
      <c r="Z2457" s="4">
        <f>IF(COUNT($M2457:$N2457)=0,"データ無",IF($Y2457&gt;=スコアリング基準!$B$30,"S",IF($Y2457&gt;=スコアリング基準!$B$31,"A",IF($Y2457&gt;=スコアリング基準!$B$32,"B","C"))))</f>
        <v/>
      </c>
      <c r="AA2457">
        <f>IFERROR(INDEX(実績DB!$I$3:$I$104,MATCH($B2457&amp;$C2457,実績DB!$J$3:$J$104,0)),"")</f>
        <v/>
      </c>
    </row>
    <row r="2458">
      <c r="A2458" t="n">
        <v>2456</v>
      </c>
      <c r="B2458" t="inlineStr">
        <is>
          <t>東京</t>
        </is>
      </c>
      <c r="C2458" t="inlineStr">
        <is>
          <t>枝川町変電所</t>
        </is>
      </c>
      <c r="D2458" t="inlineStr">
        <is>
          <t>東京都</t>
        </is>
      </c>
      <c r="G2458" s="3" t="n">
        <v>35.659048</v>
      </c>
      <c r="H2458" s="3" t="n">
        <v>139.805741</v>
      </c>
      <c r="I2458" t="inlineStr">
        <is>
          <t>OSM実測(名称一致)</t>
        </is>
      </c>
      <c r="J2458" t="n">
        <v>57</v>
      </c>
      <c r="K2458" t="n">
        <v>59</v>
      </c>
      <c r="L2458" t="n">
        <v>-40</v>
      </c>
      <c r="M2458" t="n">
        <v>19</v>
      </c>
      <c r="N2458" t="n">
        <v>0</v>
      </c>
      <c r="O2458" t="inlineStr">
        <is>
          <t>不可 #3</t>
        </is>
      </c>
      <c r="P2458" t="inlineStr">
        <is>
          <t>有り</t>
        </is>
      </c>
      <c r="R2458" s="4">
        <f>IF(COUNT($M2458:$N2458)=0,"",IF(AND(IF($N2458&lt;&gt;"",$N2458,$M2458)&lt;=0,$O2458&lt;&gt;"可"),"警告",""))</f>
        <v/>
      </c>
      <c r="S2458" s="4">
        <f>IF(COUNT($M2458:$N2458)=0,0,IF(IF($N2458&lt;&gt;"",$N2458,$M2458)&gt;=スコアリング基準!$B$20,スコアリング基準!$C$20,IF(IF($N2458&lt;&gt;"",$N2458,$M2458)&gt;=スコアリング基準!$B$21,スコアリング基準!$C$21,IF(IF($N2458&lt;&gt;"",$N2458,$M2458)&gt;0,スコアリング基準!$C$22,0))))</f>
        <v/>
      </c>
      <c r="T2458" s="4">
        <f>IF($O2458="可",スコアリング基準!$C$23,0)</f>
        <v/>
      </c>
      <c r="U2458" s="4">
        <f>IF(OR(COUNT($K2458:$L2458)&lt;2,$K2458=0),0,IF(ABS($L2458)/$K2458&lt;=スコアリング基準!$B$24,スコアリング基準!$C$24,IF(ABS($L2458)/$K2458&lt;=スコアリング基準!$B$25,スコアリング基準!$C$25,IF(ABS($L2458)/$K2458&lt;=スコアリング基準!$B$26,スコアリング基準!$C$26,0))))</f>
        <v/>
      </c>
      <c r="V2458" s="4">
        <f>IF($P2458="なし",スコアリング基準!$C$27,0)</f>
        <v/>
      </c>
      <c r="W2458" s="4">
        <f>IF($F2458="",0,IF(ISNUMBER($F2458),IF($F2458&lt;=スコアリング基準!$B$28,スコアリング基準!$C$28,スコアリング基準!$C$29),0))</f>
        <v/>
      </c>
      <c r="X2458" s="4">
        <f>IFERROR(VLOOKUP($B2458,スコアリング基準!$A$36:$B$46,2,FALSE),0)</f>
        <v/>
      </c>
      <c r="Y2458" s="4">
        <f>SUM($S2458:$X2458)</f>
        <v/>
      </c>
      <c r="Z2458" s="4">
        <f>IF(COUNT($M2458:$N2458)=0,"データ無",IF($Y2458&gt;=スコアリング基準!$B$30,"S",IF($Y2458&gt;=スコアリング基準!$B$31,"A",IF($Y2458&gt;=スコアリング基準!$B$32,"B","C"))))</f>
        <v/>
      </c>
      <c r="AA2458">
        <f>IFERROR(INDEX(実績DB!$I$3:$I$104,MATCH($B2458&amp;$C2458,実績DB!$J$3:$J$104,0)),"")</f>
        <v/>
      </c>
    </row>
    <row r="2459">
      <c r="A2459" t="n">
        <v>2457</v>
      </c>
      <c r="B2459" t="inlineStr">
        <is>
          <t>東京</t>
        </is>
      </c>
      <c r="C2459" t="inlineStr">
        <is>
          <t>柏尾変電所</t>
        </is>
      </c>
      <c r="D2459" t="inlineStr">
        <is>
          <t>山梨県</t>
        </is>
      </c>
      <c r="G2459" s="3" t="n"/>
      <c r="H2459" s="3" t="n"/>
      <c r="I2459" t="inlineStr">
        <is>
          <t>未取得</t>
        </is>
      </c>
      <c r="J2459" t="n">
        <v>5</v>
      </c>
      <c r="K2459" t="n">
        <v>5</v>
      </c>
      <c r="L2459" t="n">
        <v>-2</v>
      </c>
      <c r="M2459" t="n">
        <v>3</v>
      </c>
      <c r="N2459" t="n">
        <v>0</v>
      </c>
      <c r="O2459" t="inlineStr">
        <is>
          <t>不可 #3</t>
        </is>
      </c>
      <c r="P2459" t="inlineStr">
        <is>
          <t>有り</t>
        </is>
      </c>
      <c r="R2459" s="4">
        <f>IF(COUNT($M2459:$N2459)=0,"",IF(AND(IF($N2459&lt;&gt;"",$N2459,$M2459)&lt;=0,$O2459&lt;&gt;"可"),"警告",""))</f>
        <v/>
      </c>
      <c r="S2459" s="4">
        <f>IF(COUNT($M2459:$N2459)=0,0,IF(IF($N2459&lt;&gt;"",$N2459,$M2459)&gt;=スコアリング基準!$B$20,スコアリング基準!$C$20,IF(IF($N2459&lt;&gt;"",$N2459,$M2459)&gt;=スコアリング基準!$B$21,スコアリング基準!$C$21,IF(IF($N2459&lt;&gt;"",$N2459,$M2459)&gt;0,スコアリング基準!$C$22,0))))</f>
        <v/>
      </c>
      <c r="T2459" s="4">
        <f>IF($O2459="可",スコアリング基準!$C$23,0)</f>
        <v/>
      </c>
      <c r="U2459" s="4">
        <f>IF(OR(COUNT($K2459:$L2459)&lt;2,$K2459=0),0,IF(ABS($L2459)/$K2459&lt;=スコアリング基準!$B$24,スコアリング基準!$C$24,IF(ABS($L2459)/$K2459&lt;=スコアリング基準!$B$25,スコアリング基準!$C$25,IF(ABS($L2459)/$K2459&lt;=スコアリング基準!$B$26,スコアリング基準!$C$26,0))))</f>
        <v/>
      </c>
      <c r="V2459" s="4">
        <f>IF($P2459="なし",スコアリング基準!$C$27,0)</f>
        <v/>
      </c>
      <c r="W2459" s="4">
        <f>IF($F2459="",0,IF(ISNUMBER($F2459),IF($F2459&lt;=スコアリング基準!$B$28,スコアリング基準!$C$28,スコアリング基準!$C$29),0))</f>
        <v/>
      </c>
      <c r="X2459" s="4">
        <f>IFERROR(VLOOKUP($B2459,スコアリング基準!$A$36:$B$46,2,FALSE),0)</f>
        <v/>
      </c>
      <c r="Y2459" s="4">
        <f>SUM($S2459:$X2459)</f>
        <v/>
      </c>
      <c r="Z2459" s="4">
        <f>IF(COUNT($M2459:$N2459)=0,"データ無",IF($Y2459&gt;=スコアリング基準!$B$30,"S",IF($Y2459&gt;=スコアリング基準!$B$31,"A",IF($Y2459&gt;=スコアリング基準!$B$32,"B","C"))))</f>
        <v/>
      </c>
      <c r="AA2459">
        <f>IFERROR(INDEX(実績DB!$I$3:$I$104,MATCH($B2459&amp;$C2459,実績DB!$J$3:$J$104,0)),"")</f>
        <v/>
      </c>
    </row>
    <row r="2460">
      <c r="A2460" t="n">
        <v>2458</v>
      </c>
      <c r="B2460" t="inlineStr">
        <is>
          <t>東京</t>
        </is>
      </c>
      <c r="C2460" t="inlineStr">
        <is>
          <t>柏木変電所</t>
        </is>
      </c>
      <c r="D2460" t="inlineStr">
        <is>
          <t>東京都</t>
        </is>
      </c>
      <c r="G2460" s="3" t="n">
        <v>35.708154</v>
      </c>
      <c r="H2460" s="3" t="n">
        <v>139.692974</v>
      </c>
      <c r="I2460" t="inlineStr">
        <is>
          <t>Google Places(名称一致)</t>
        </is>
      </c>
      <c r="J2460" t="n">
        <v>52</v>
      </c>
      <c r="K2460" t="n">
        <v>54</v>
      </c>
      <c r="L2460" t="n">
        <v>-40</v>
      </c>
      <c r="M2460" t="n">
        <v>14</v>
      </c>
      <c r="N2460" t="n">
        <v>0</v>
      </c>
      <c r="O2460" t="inlineStr">
        <is>
          <t>不可 #3</t>
        </is>
      </c>
      <c r="P2460" t="inlineStr">
        <is>
          <t>有り</t>
        </is>
      </c>
      <c r="R2460" s="4">
        <f>IF(COUNT($M2460:$N2460)=0,"",IF(AND(IF($N2460&lt;&gt;"",$N2460,$M2460)&lt;=0,$O2460&lt;&gt;"可"),"警告",""))</f>
        <v/>
      </c>
      <c r="S2460" s="4">
        <f>IF(COUNT($M2460:$N2460)=0,0,IF(IF($N2460&lt;&gt;"",$N2460,$M2460)&gt;=スコアリング基準!$B$20,スコアリング基準!$C$20,IF(IF($N2460&lt;&gt;"",$N2460,$M2460)&gt;=スコアリング基準!$B$21,スコアリング基準!$C$21,IF(IF($N2460&lt;&gt;"",$N2460,$M2460)&gt;0,スコアリング基準!$C$22,0))))</f>
        <v/>
      </c>
      <c r="T2460" s="4">
        <f>IF($O2460="可",スコアリング基準!$C$23,0)</f>
        <v/>
      </c>
      <c r="U2460" s="4">
        <f>IF(OR(COUNT($K2460:$L2460)&lt;2,$K2460=0),0,IF(ABS($L2460)/$K2460&lt;=スコアリング基準!$B$24,スコアリング基準!$C$24,IF(ABS($L2460)/$K2460&lt;=スコアリング基準!$B$25,スコアリング基準!$C$25,IF(ABS($L2460)/$K2460&lt;=スコアリング基準!$B$26,スコアリング基準!$C$26,0))))</f>
        <v/>
      </c>
      <c r="V2460" s="4">
        <f>IF($P2460="なし",スコアリング基準!$C$27,0)</f>
        <v/>
      </c>
      <c r="W2460" s="4">
        <f>IF($F2460="",0,IF(ISNUMBER($F2460),IF($F2460&lt;=スコアリング基準!$B$28,スコアリング基準!$C$28,スコアリング基準!$C$29),0))</f>
        <v/>
      </c>
      <c r="X2460" s="4">
        <f>IFERROR(VLOOKUP($B2460,スコアリング基準!$A$36:$B$46,2,FALSE),0)</f>
        <v/>
      </c>
      <c r="Y2460" s="4">
        <f>SUM($S2460:$X2460)</f>
        <v/>
      </c>
      <c r="Z2460" s="4">
        <f>IF(COUNT($M2460:$N2460)=0,"データ無",IF($Y2460&gt;=スコアリング基準!$B$30,"S",IF($Y2460&gt;=スコアリング基準!$B$31,"A",IF($Y2460&gt;=スコアリング基準!$B$32,"B","C"))))</f>
        <v/>
      </c>
      <c r="AA2460">
        <f>IFERROR(INDEX(実績DB!$I$3:$I$104,MATCH($B2460&amp;$C2460,実績DB!$J$3:$J$104,0)),"")</f>
        <v/>
      </c>
    </row>
    <row r="2461">
      <c r="A2461" t="n">
        <v>2459</v>
      </c>
      <c r="B2461" t="inlineStr">
        <is>
          <t>東京</t>
        </is>
      </c>
      <c r="C2461" t="inlineStr">
        <is>
          <t>柏東口変電所</t>
        </is>
      </c>
      <c r="D2461" t="inlineStr">
        <is>
          <t>千葉県</t>
        </is>
      </c>
      <c r="G2461" s="3" t="n"/>
      <c r="H2461" s="3" t="n"/>
      <c r="I2461" t="inlineStr">
        <is>
          <t>未取得</t>
        </is>
      </c>
      <c r="J2461" t="n">
        <v>57</v>
      </c>
      <c r="K2461" t="n">
        <v>59</v>
      </c>
      <c r="L2461" t="n">
        <v>-40</v>
      </c>
      <c r="M2461" t="n">
        <v>19</v>
      </c>
      <c r="N2461" t="n">
        <v>0</v>
      </c>
      <c r="O2461" t="inlineStr">
        <is>
          <t>不可 #3</t>
        </is>
      </c>
      <c r="P2461" t="inlineStr">
        <is>
          <t>有り</t>
        </is>
      </c>
      <c r="R2461" s="4">
        <f>IF(COUNT($M2461:$N2461)=0,"",IF(AND(IF($N2461&lt;&gt;"",$N2461,$M2461)&lt;=0,$O2461&lt;&gt;"可"),"警告",""))</f>
        <v/>
      </c>
      <c r="S2461" s="4">
        <f>IF(COUNT($M2461:$N2461)=0,0,IF(IF($N2461&lt;&gt;"",$N2461,$M2461)&gt;=スコアリング基準!$B$20,スコアリング基準!$C$20,IF(IF($N2461&lt;&gt;"",$N2461,$M2461)&gt;=スコアリング基準!$B$21,スコアリング基準!$C$21,IF(IF($N2461&lt;&gt;"",$N2461,$M2461)&gt;0,スコアリング基準!$C$22,0))))</f>
        <v/>
      </c>
      <c r="T2461" s="4">
        <f>IF($O2461="可",スコアリング基準!$C$23,0)</f>
        <v/>
      </c>
      <c r="U2461" s="4">
        <f>IF(OR(COUNT($K2461:$L2461)&lt;2,$K2461=0),0,IF(ABS($L2461)/$K2461&lt;=スコアリング基準!$B$24,スコアリング基準!$C$24,IF(ABS($L2461)/$K2461&lt;=スコアリング基準!$B$25,スコアリング基準!$C$25,IF(ABS($L2461)/$K2461&lt;=スコアリング基準!$B$26,スコアリング基準!$C$26,0))))</f>
        <v/>
      </c>
      <c r="V2461" s="4">
        <f>IF($P2461="なし",スコアリング基準!$C$27,0)</f>
        <v/>
      </c>
      <c r="W2461" s="4">
        <f>IF($F2461="",0,IF(ISNUMBER($F2461),IF($F2461&lt;=スコアリング基準!$B$28,スコアリング基準!$C$28,スコアリング基準!$C$29),0))</f>
        <v/>
      </c>
      <c r="X2461" s="4">
        <f>IFERROR(VLOOKUP($B2461,スコアリング基準!$A$36:$B$46,2,FALSE),0)</f>
        <v/>
      </c>
      <c r="Y2461" s="4">
        <f>SUM($S2461:$X2461)</f>
        <v/>
      </c>
      <c r="Z2461" s="4">
        <f>IF(COUNT($M2461:$N2461)=0,"データ無",IF($Y2461&gt;=スコアリング基準!$B$30,"S",IF($Y2461&gt;=スコアリング基準!$B$31,"A",IF($Y2461&gt;=スコアリング基準!$B$32,"B","C"))))</f>
        <v/>
      </c>
      <c r="AA2461">
        <f>IFERROR(INDEX(実績DB!$I$3:$I$104,MATCH($B2461&amp;$C2461,実績DB!$J$3:$J$104,0)),"")</f>
        <v/>
      </c>
    </row>
    <row r="2462">
      <c r="A2462" t="n">
        <v>2460</v>
      </c>
      <c r="B2462" t="inlineStr">
        <is>
          <t>東京</t>
        </is>
      </c>
      <c r="C2462" t="inlineStr">
        <is>
          <t>柏町変電所</t>
        </is>
      </c>
      <c r="D2462" t="inlineStr">
        <is>
          <t>東京都</t>
        </is>
      </c>
      <c r="G2462" s="3" t="n">
        <v>35.722168</v>
      </c>
      <c r="H2462" s="3" t="n">
        <v>139.415921</v>
      </c>
      <c r="I2462" t="inlineStr">
        <is>
          <t>Google Places(名称一致)</t>
        </is>
      </c>
      <c r="J2462" t="n">
        <v>38</v>
      </c>
      <c r="K2462" t="n">
        <v>39</v>
      </c>
      <c r="L2462" t="n">
        <v>-20</v>
      </c>
      <c r="M2462" t="n">
        <v>19</v>
      </c>
      <c r="N2462" t="n">
        <v>0</v>
      </c>
      <c r="O2462" t="inlineStr">
        <is>
          <t>不可 #3</t>
        </is>
      </c>
      <c r="P2462" t="inlineStr">
        <is>
          <t>有り</t>
        </is>
      </c>
      <c r="R2462" s="4">
        <f>IF(COUNT($M2462:$N2462)=0,"",IF(AND(IF($N2462&lt;&gt;"",$N2462,$M2462)&lt;=0,$O2462&lt;&gt;"可"),"警告",""))</f>
        <v/>
      </c>
      <c r="S2462" s="4">
        <f>IF(COUNT($M2462:$N2462)=0,0,IF(IF($N2462&lt;&gt;"",$N2462,$M2462)&gt;=スコアリング基準!$B$20,スコアリング基準!$C$20,IF(IF($N2462&lt;&gt;"",$N2462,$M2462)&gt;=スコアリング基準!$B$21,スコアリング基準!$C$21,IF(IF($N2462&lt;&gt;"",$N2462,$M2462)&gt;0,スコアリング基準!$C$22,0))))</f>
        <v/>
      </c>
      <c r="T2462" s="4">
        <f>IF($O2462="可",スコアリング基準!$C$23,0)</f>
        <v/>
      </c>
      <c r="U2462" s="4">
        <f>IF(OR(COUNT($K2462:$L2462)&lt;2,$K2462=0),0,IF(ABS($L2462)/$K2462&lt;=スコアリング基準!$B$24,スコアリング基準!$C$24,IF(ABS($L2462)/$K2462&lt;=スコアリング基準!$B$25,スコアリング基準!$C$25,IF(ABS($L2462)/$K2462&lt;=スコアリング基準!$B$26,スコアリング基準!$C$26,0))))</f>
        <v/>
      </c>
      <c r="V2462" s="4">
        <f>IF($P2462="なし",スコアリング基準!$C$27,0)</f>
        <v/>
      </c>
      <c r="W2462" s="4">
        <f>IF($F2462="",0,IF(ISNUMBER($F2462),IF($F2462&lt;=スコアリング基準!$B$28,スコアリング基準!$C$28,スコアリング基準!$C$29),0))</f>
        <v/>
      </c>
      <c r="X2462" s="4">
        <f>IFERROR(VLOOKUP($B2462,スコアリング基準!$A$36:$B$46,2,FALSE),0)</f>
        <v/>
      </c>
      <c r="Y2462" s="4">
        <f>SUM($S2462:$X2462)</f>
        <v/>
      </c>
      <c r="Z2462" s="4">
        <f>IF(COUNT($M2462:$N2462)=0,"データ無",IF($Y2462&gt;=スコアリング基準!$B$30,"S",IF($Y2462&gt;=スコアリング基準!$B$31,"A",IF($Y2462&gt;=スコアリング基準!$B$32,"B","C"))))</f>
        <v/>
      </c>
      <c r="AA2462">
        <f>IFERROR(INDEX(実績DB!$I$3:$I$104,MATCH($B2462&amp;$C2462,実績DB!$J$3:$J$104,0)),"")</f>
        <v/>
      </c>
    </row>
    <row r="2463">
      <c r="A2463" t="n">
        <v>2461</v>
      </c>
      <c r="B2463" t="inlineStr">
        <is>
          <t>東京</t>
        </is>
      </c>
      <c r="C2463" t="inlineStr">
        <is>
          <t>柏高田変電所</t>
        </is>
      </c>
      <c r="D2463" t="inlineStr">
        <is>
          <t>千葉県</t>
        </is>
      </c>
      <c r="G2463" s="3" t="n">
        <v>35.873851</v>
      </c>
      <c r="H2463" s="3" t="n">
        <v>139.963101</v>
      </c>
      <c r="I2463" t="inlineStr">
        <is>
          <t>Google Places(名称一致)</t>
        </is>
      </c>
      <c r="J2463" t="n">
        <v>57</v>
      </c>
      <c r="K2463" t="n">
        <v>59</v>
      </c>
      <c r="L2463" t="n">
        <v>-40</v>
      </c>
      <c r="M2463" t="n">
        <v>19</v>
      </c>
      <c r="N2463" t="n">
        <v>0</v>
      </c>
      <c r="O2463" t="inlineStr">
        <is>
          <t>不可 #3</t>
        </is>
      </c>
      <c r="P2463" t="inlineStr">
        <is>
          <t>有り</t>
        </is>
      </c>
      <c r="R2463" s="4">
        <f>IF(COUNT($M2463:$N2463)=0,"",IF(AND(IF($N2463&lt;&gt;"",$N2463,$M2463)&lt;=0,$O2463&lt;&gt;"可"),"警告",""))</f>
        <v/>
      </c>
      <c r="S2463" s="4">
        <f>IF(COUNT($M2463:$N2463)=0,0,IF(IF($N2463&lt;&gt;"",$N2463,$M2463)&gt;=スコアリング基準!$B$20,スコアリング基準!$C$20,IF(IF($N2463&lt;&gt;"",$N2463,$M2463)&gt;=スコアリング基準!$B$21,スコアリング基準!$C$21,IF(IF($N2463&lt;&gt;"",$N2463,$M2463)&gt;0,スコアリング基準!$C$22,0))))</f>
        <v/>
      </c>
      <c r="T2463" s="4">
        <f>IF($O2463="可",スコアリング基準!$C$23,0)</f>
        <v/>
      </c>
      <c r="U2463" s="4">
        <f>IF(OR(COUNT($K2463:$L2463)&lt;2,$K2463=0),0,IF(ABS($L2463)/$K2463&lt;=スコアリング基準!$B$24,スコアリング基準!$C$24,IF(ABS($L2463)/$K2463&lt;=スコアリング基準!$B$25,スコアリング基準!$C$25,IF(ABS($L2463)/$K2463&lt;=スコアリング基準!$B$26,スコアリング基準!$C$26,0))))</f>
        <v/>
      </c>
      <c r="V2463" s="4">
        <f>IF($P2463="なし",スコアリング基準!$C$27,0)</f>
        <v/>
      </c>
      <c r="W2463" s="4">
        <f>IF($F2463="",0,IF(ISNUMBER($F2463),IF($F2463&lt;=スコアリング基準!$B$28,スコアリング基準!$C$28,スコアリング基準!$C$29),0))</f>
        <v/>
      </c>
      <c r="X2463" s="4">
        <f>IFERROR(VLOOKUP($B2463,スコアリング基準!$A$36:$B$46,2,FALSE),0)</f>
        <v/>
      </c>
      <c r="Y2463" s="4">
        <f>SUM($S2463:$X2463)</f>
        <v/>
      </c>
      <c r="Z2463" s="4">
        <f>IF(COUNT($M2463:$N2463)=0,"データ無",IF($Y2463&gt;=スコアリング基準!$B$30,"S",IF($Y2463&gt;=スコアリング基準!$B$31,"A",IF($Y2463&gt;=スコアリング基準!$B$32,"B","C"))))</f>
        <v/>
      </c>
      <c r="AA2463">
        <f>IFERROR(INDEX(実績DB!$I$3:$I$104,MATCH($B2463&amp;$C2463,実績DB!$J$3:$J$104,0)),"")</f>
        <v/>
      </c>
    </row>
    <row r="2464">
      <c r="A2464" t="n">
        <v>2462</v>
      </c>
      <c r="B2464" t="inlineStr">
        <is>
          <t>東京</t>
        </is>
      </c>
      <c r="C2464" t="inlineStr">
        <is>
          <t>柳島変電所</t>
        </is>
      </c>
      <c r="D2464" t="inlineStr">
        <is>
          <t>東京都</t>
        </is>
      </c>
      <c r="G2464" s="3" t="n">
        <v>35.707898</v>
      </c>
      <c r="H2464" s="3" t="n">
        <v>139.817169</v>
      </c>
      <c r="I2464" t="inlineStr">
        <is>
          <t>Google Places(名称一致)</t>
        </is>
      </c>
      <c r="J2464" t="n">
        <v>38</v>
      </c>
      <c r="K2464" t="n">
        <v>39</v>
      </c>
      <c r="L2464" t="n">
        <v>-20</v>
      </c>
      <c r="M2464" t="n">
        <v>19</v>
      </c>
      <c r="N2464" t="n">
        <v>0</v>
      </c>
      <c r="O2464" t="inlineStr">
        <is>
          <t>不可 #3</t>
        </is>
      </c>
      <c r="P2464" t="inlineStr">
        <is>
          <t>有り</t>
        </is>
      </c>
      <c r="R2464" s="4">
        <f>IF(COUNT($M2464:$N2464)=0,"",IF(AND(IF($N2464&lt;&gt;"",$N2464,$M2464)&lt;=0,$O2464&lt;&gt;"可"),"警告",""))</f>
        <v/>
      </c>
      <c r="S2464" s="4">
        <f>IF(COUNT($M2464:$N2464)=0,0,IF(IF($N2464&lt;&gt;"",$N2464,$M2464)&gt;=スコアリング基準!$B$20,スコアリング基準!$C$20,IF(IF($N2464&lt;&gt;"",$N2464,$M2464)&gt;=スコアリング基準!$B$21,スコアリング基準!$C$21,IF(IF($N2464&lt;&gt;"",$N2464,$M2464)&gt;0,スコアリング基準!$C$22,0))))</f>
        <v/>
      </c>
      <c r="T2464" s="4">
        <f>IF($O2464="可",スコアリング基準!$C$23,0)</f>
        <v/>
      </c>
      <c r="U2464" s="4">
        <f>IF(OR(COUNT($K2464:$L2464)&lt;2,$K2464=0),0,IF(ABS($L2464)/$K2464&lt;=スコアリング基準!$B$24,スコアリング基準!$C$24,IF(ABS($L2464)/$K2464&lt;=スコアリング基準!$B$25,スコアリング基準!$C$25,IF(ABS($L2464)/$K2464&lt;=スコアリング基準!$B$26,スコアリング基準!$C$26,0))))</f>
        <v/>
      </c>
      <c r="V2464" s="4">
        <f>IF($P2464="なし",スコアリング基準!$C$27,0)</f>
        <v/>
      </c>
      <c r="W2464" s="4">
        <f>IF($F2464="",0,IF(ISNUMBER($F2464),IF($F2464&lt;=スコアリング基準!$B$28,スコアリング基準!$C$28,スコアリング基準!$C$29),0))</f>
        <v/>
      </c>
      <c r="X2464" s="4">
        <f>IFERROR(VLOOKUP($B2464,スコアリング基準!$A$36:$B$46,2,FALSE),0)</f>
        <v/>
      </c>
      <c r="Y2464" s="4">
        <f>SUM($S2464:$X2464)</f>
        <v/>
      </c>
      <c r="Z2464" s="4">
        <f>IF(COUNT($M2464:$N2464)=0,"データ無",IF($Y2464&gt;=スコアリング基準!$B$30,"S",IF($Y2464&gt;=スコアリング基準!$B$31,"A",IF($Y2464&gt;=スコアリング基準!$B$32,"B","C"))))</f>
        <v/>
      </c>
      <c r="AA2464">
        <f>IFERROR(INDEX(実績DB!$I$3:$I$104,MATCH($B2464&amp;$C2464,実績DB!$J$3:$J$104,0)),"")</f>
        <v/>
      </c>
    </row>
    <row r="2465">
      <c r="A2465" t="n">
        <v>2463</v>
      </c>
      <c r="B2465" t="inlineStr">
        <is>
          <t>東京</t>
        </is>
      </c>
      <c r="C2465" t="inlineStr">
        <is>
          <t>柳田変電所</t>
        </is>
      </c>
      <c r="D2465" t="inlineStr">
        <is>
          <t>東京都</t>
        </is>
      </c>
      <c r="G2465" s="3" t="n">
        <v>35.760349</v>
      </c>
      <c r="H2465" s="3" t="n">
        <v>139.738537</v>
      </c>
      <c r="I2465" t="inlineStr">
        <is>
          <t>Google Places(名称一致)</t>
        </is>
      </c>
      <c r="J2465" t="n">
        <v>57</v>
      </c>
      <c r="K2465" t="n">
        <v>59</v>
      </c>
      <c r="L2465" t="n">
        <v>-40</v>
      </c>
      <c r="M2465" t="n">
        <v>19</v>
      </c>
      <c r="N2465" t="n">
        <v>0</v>
      </c>
      <c r="O2465" t="inlineStr">
        <is>
          <t>不可 #3</t>
        </is>
      </c>
      <c r="P2465" t="inlineStr">
        <is>
          <t>有り</t>
        </is>
      </c>
      <c r="R2465" s="4">
        <f>IF(COUNT($M2465:$N2465)=0,"",IF(AND(IF($N2465&lt;&gt;"",$N2465,$M2465)&lt;=0,$O2465&lt;&gt;"可"),"警告",""))</f>
        <v/>
      </c>
      <c r="S2465" s="4">
        <f>IF(COUNT($M2465:$N2465)=0,0,IF(IF($N2465&lt;&gt;"",$N2465,$M2465)&gt;=スコアリング基準!$B$20,スコアリング基準!$C$20,IF(IF($N2465&lt;&gt;"",$N2465,$M2465)&gt;=スコアリング基準!$B$21,スコアリング基準!$C$21,IF(IF($N2465&lt;&gt;"",$N2465,$M2465)&gt;0,スコアリング基準!$C$22,0))))</f>
        <v/>
      </c>
      <c r="T2465" s="4">
        <f>IF($O2465="可",スコアリング基準!$C$23,0)</f>
        <v/>
      </c>
      <c r="U2465" s="4">
        <f>IF(OR(COUNT($K2465:$L2465)&lt;2,$K2465=0),0,IF(ABS($L2465)/$K2465&lt;=スコアリング基準!$B$24,スコアリング基準!$C$24,IF(ABS($L2465)/$K2465&lt;=スコアリング基準!$B$25,スコアリング基準!$C$25,IF(ABS($L2465)/$K2465&lt;=スコアリング基準!$B$26,スコアリング基準!$C$26,0))))</f>
        <v/>
      </c>
      <c r="V2465" s="4">
        <f>IF($P2465="なし",スコアリング基準!$C$27,0)</f>
        <v/>
      </c>
      <c r="W2465" s="4">
        <f>IF($F2465="",0,IF(ISNUMBER($F2465),IF($F2465&lt;=スコアリング基準!$B$28,スコアリング基準!$C$28,スコアリング基準!$C$29),0))</f>
        <v/>
      </c>
      <c r="X2465" s="4">
        <f>IFERROR(VLOOKUP($B2465,スコアリング基準!$A$36:$B$46,2,FALSE),0)</f>
        <v/>
      </c>
      <c r="Y2465" s="4">
        <f>SUM($S2465:$X2465)</f>
        <v/>
      </c>
      <c r="Z2465" s="4">
        <f>IF(COUNT($M2465:$N2465)=0,"データ無",IF($Y2465&gt;=スコアリング基準!$B$30,"S",IF($Y2465&gt;=スコアリング基準!$B$31,"A",IF($Y2465&gt;=スコアリング基準!$B$32,"B","C"))))</f>
        <v/>
      </c>
      <c r="AA2465">
        <f>IFERROR(INDEX(実績DB!$I$3:$I$104,MATCH($B2465&amp;$C2465,実績DB!$J$3:$J$104,0)),"")</f>
        <v/>
      </c>
    </row>
    <row r="2466">
      <c r="A2466" t="n">
        <v>2464</v>
      </c>
      <c r="B2466" t="inlineStr">
        <is>
          <t>東京</t>
        </is>
      </c>
      <c r="C2466" t="inlineStr">
        <is>
          <t>柴崎変電所</t>
        </is>
      </c>
      <c r="D2466" t="inlineStr">
        <is>
          <t>東京都</t>
        </is>
      </c>
      <c r="G2466" s="3" t="n">
        <v>35.655</v>
      </c>
      <c r="H2466" s="3" t="n">
        <v>139.56829</v>
      </c>
      <c r="I2466" t="inlineStr">
        <is>
          <t>OSM実測(名称一致)</t>
        </is>
      </c>
      <c r="J2466" t="n">
        <v>57</v>
      </c>
      <c r="K2466" t="n">
        <v>59</v>
      </c>
      <c r="L2466" t="n">
        <v>-40</v>
      </c>
      <c r="M2466" t="n">
        <v>19</v>
      </c>
      <c r="N2466" t="n">
        <v>19</v>
      </c>
      <c r="O2466" t="inlineStr">
        <is>
          <t>不可 #3</t>
        </is>
      </c>
      <c r="P2466" t="inlineStr">
        <is>
          <t>なし</t>
        </is>
      </c>
      <c r="R2466" s="4">
        <f>IF(COUNT($M2466:$N2466)=0,"",IF(AND(IF($N2466&lt;&gt;"",$N2466,$M2466)&lt;=0,$O2466&lt;&gt;"可"),"警告",""))</f>
        <v/>
      </c>
      <c r="S2466" s="4">
        <f>IF(COUNT($M2466:$N2466)=0,0,IF(IF($N2466&lt;&gt;"",$N2466,$M2466)&gt;=スコアリング基準!$B$20,スコアリング基準!$C$20,IF(IF($N2466&lt;&gt;"",$N2466,$M2466)&gt;=スコアリング基準!$B$21,スコアリング基準!$C$21,IF(IF($N2466&lt;&gt;"",$N2466,$M2466)&gt;0,スコアリング基準!$C$22,0))))</f>
        <v/>
      </c>
      <c r="T2466" s="4">
        <f>IF($O2466="可",スコアリング基準!$C$23,0)</f>
        <v/>
      </c>
      <c r="U2466" s="4">
        <f>IF(OR(COUNT($K2466:$L2466)&lt;2,$K2466=0),0,IF(ABS($L2466)/$K2466&lt;=スコアリング基準!$B$24,スコアリング基準!$C$24,IF(ABS($L2466)/$K2466&lt;=スコアリング基準!$B$25,スコアリング基準!$C$25,IF(ABS($L2466)/$K2466&lt;=スコアリング基準!$B$26,スコアリング基準!$C$26,0))))</f>
        <v/>
      </c>
      <c r="V2466" s="4">
        <f>IF($P2466="なし",スコアリング基準!$C$27,0)</f>
        <v/>
      </c>
      <c r="W2466" s="4">
        <f>IF($F2466="",0,IF(ISNUMBER($F2466),IF($F2466&lt;=スコアリング基準!$B$28,スコアリング基準!$C$28,スコアリング基準!$C$29),0))</f>
        <v/>
      </c>
      <c r="X2466" s="4">
        <f>IFERROR(VLOOKUP($B2466,スコアリング基準!$A$36:$B$46,2,FALSE),0)</f>
        <v/>
      </c>
      <c r="Y2466" s="4">
        <f>SUM($S2466:$X2466)</f>
        <v/>
      </c>
      <c r="Z2466" s="4">
        <f>IF(COUNT($M2466:$N2466)=0,"データ無",IF($Y2466&gt;=スコアリング基準!$B$30,"S",IF($Y2466&gt;=スコアリング基準!$B$31,"A",IF($Y2466&gt;=スコアリング基準!$B$32,"B","C"))))</f>
        <v/>
      </c>
      <c r="AA2466">
        <f>IFERROR(INDEX(実績DB!$I$3:$I$104,MATCH($B2466&amp;$C2466,実績DB!$J$3:$J$104,0)),"")</f>
        <v/>
      </c>
    </row>
    <row r="2467">
      <c r="A2467" t="n">
        <v>2465</v>
      </c>
      <c r="B2467" t="inlineStr">
        <is>
          <t>東京</t>
        </is>
      </c>
      <c r="C2467" t="inlineStr">
        <is>
          <t>根坂間変電所</t>
        </is>
      </c>
      <c r="D2467" t="inlineStr">
        <is>
          <t>神奈川県</t>
        </is>
      </c>
      <c r="G2467" s="3" t="n">
        <v>35.341295</v>
      </c>
      <c r="H2467" s="3" t="n">
        <v>139.307786</v>
      </c>
      <c r="I2467" t="inlineStr">
        <is>
          <t>Google Places(名称一致)</t>
        </is>
      </c>
      <c r="J2467" t="n">
        <v>57</v>
      </c>
      <c r="K2467" t="n">
        <v>59</v>
      </c>
      <c r="L2467" t="n">
        <v>-40</v>
      </c>
      <c r="M2467" t="n">
        <v>19</v>
      </c>
      <c r="N2467" t="n">
        <v>19</v>
      </c>
      <c r="O2467" t="inlineStr">
        <is>
          <t>不可 #3</t>
        </is>
      </c>
      <c r="P2467" t="inlineStr">
        <is>
          <t>なし</t>
        </is>
      </c>
      <c r="R2467" s="4">
        <f>IF(COUNT($M2467:$N2467)=0,"",IF(AND(IF($N2467&lt;&gt;"",$N2467,$M2467)&lt;=0,$O2467&lt;&gt;"可"),"警告",""))</f>
        <v/>
      </c>
      <c r="S2467" s="4">
        <f>IF(COUNT($M2467:$N2467)=0,0,IF(IF($N2467&lt;&gt;"",$N2467,$M2467)&gt;=スコアリング基準!$B$20,スコアリング基準!$C$20,IF(IF($N2467&lt;&gt;"",$N2467,$M2467)&gt;=スコアリング基準!$B$21,スコアリング基準!$C$21,IF(IF($N2467&lt;&gt;"",$N2467,$M2467)&gt;0,スコアリング基準!$C$22,0))))</f>
        <v/>
      </c>
      <c r="T2467" s="4">
        <f>IF($O2467="可",スコアリング基準!$C$23,0)</f>
        <v/>
      </c>
      <c r="U2467" s="4">
        <f>IF(OR(COUNT($K2467:$L2467)&lt;2,$K2467=0),0,IF(ABS($L2467)/$K2467&lt;=スコアリング基準!$B$24,スコアリング基準!$C$24,IF(ABS($L2467)/$K2467&lt;=スコアリング基準!$B$25,スコアリング基準!$C$25,IF(ABS($L2467)/$K2467&lt;=スコアリング基準!$B$26,スコアリング基準!$C$26,0))))</f>
        <v/>
      </c>
      <c r="V2467" s="4">
        <f>IF($P2467="なし",スコアリング基準!$C$27,0)</f>
        <v/>
      </c>
      <c r="W2467" s="4">
        <f>IF($F2467="",0,IF(ISNUMBER($F2467),IF($F2467&lt;=スコアリング基準!$B$28,スコアリング基準!$C$28,スコアリング基準!$C$29),0))</f>
        <v/>
      </c>
      <c r="X2467" s="4">
        <f>IFERROR(VLOOKUP($B2467,スコアリング基準!$A$36:$B$46,2,FALSE),0)</f>
        <v/>
      </c>
      <c r="Y2467" s="4">
        <f>SUM($S2467:$X2467)</f>
        <v/>
      </c>
      <c r="Z2467" s="4">
        <f>IF(COUNT($M2467:$N2467)=0,"データ無",IF($Y2467&gt;=スコアリング基準!$B$30,"S",IF($Y2467&gt;=スコアリング基準!$B$31,"A",IF($Y2467&gt;=スコアリング基準!$B$32,"B","C"))))</f>
        <v/>
      </c>
      <c r="AA2467">
        <f>IFERROR(INDEX(実績DB!$I$3:$I$104,MATCH($B2467&amp;$C2467,実績DB!$J$3:$J$104,0)),"")</f>
        <v/>
      </c>
    </row>
    <row r="2468">
      <c r="A2468" t="n">
        <v>2466</v>
      </c>
      <c r="B2468" t="inlineStr">
        <is>
          <t>東京</t>
        </is>
      </c>
      <c r="C2468" t="inlineStr">
        <is>
          <t>根岸変電所</t>
        </is>
      </c>
      <c r="D2468" t="inlineStr">
        <is>
          <t>東京都</t>
        </is>
      </c>
      <c r="G2468" s="3" t="n">
        <v>35.721243</v>
      </c>
      <c r="H2468" s="3" t="n">
        <v>139.782347</v>
      </c>
      <c r="I2468" t="inlineStr">
        <is>
          <t>Google Places(名称一致)</t>
        </is>
      </c>
      <c r="J2468" t="n">
        <v>57</v>
      </c>
      <c r="K2468" t="n">
        <v>59</v>
      </c>
      <c r="L2468" t="n">
        <v>-40</v>
      </c>
      <c r="M2468" t="n">
        <v>19</v>
      </c>
      <c r="N2468" t="n">
        <v>0</v>
      </c>
      <c r="O2468" t="inlineStr">
        <is>
          <t>不可 #3</t>
        </is>
      </c>
      <c r="P2468" t="inlineStr">
        <is>
          <t>有り</t>
        </is>
      </c>
      <c r="R2468" s="4">
        <f>IF(COUNT($M2468:$N2468)=0,"",IF(AND(IF($N2468&lt;&gt;"",$N2468,$M2468)&lt;=0,$O2468&lt;&gt;"可"),"警告",""))</f>
        <v/>
      </c>
      <c r="S2468" s="4">
        <f>IF(COUNT($M2468:$N2468)=0,0,IF(IF($N2468&lt;&gt;"",$N2468,$M2468)&gt;=スコアリング基準!$B$20,スコアリング基準!$C$20,IF(IF($N2468&lt;&gt;"",$N2468,$M2468)&gt;=スコアリング基準!$B$21,スコアリング基準!$C$21,IF(IF($N2468&lt;&gt;"",$N2468,$M2468)&gt;0,スコアリング基準!$C$22,0))))</f>
        <v/>
      </c>
      <c r="T2468" s="4">
        <f>IF($O2468="可",スコアリング基準!$C$23,0)</f>
        <v/>
      </c>
      <c r="U2468" s="4">
        <f>IF(OR(COUNT($K2468:$L2468)&lt;2,$K2468=0),0,IF(ABS($L2468)/$K2468&lt;=スコアリング基準!$B$24,スコアリング基準!$C$24,IF(ABS($L2468)/$K2468&lt;=スコアリング基準!$B$25,スコアリング基準!$C$25,IF(ABS($L2468)/$K2468&lt;=スコアリング基準!$B$26,スコアリング基準!$C$26,0))))</f>
        <v/>
      </c>
      <c r="V2468" s="4">
        <f>IF($P2468="なし",スコアリング基準!$C$27,0)</f>
        <v/>
      </c>
      <c r="W2468" s="4">
        <f>IF($F2468="",0,IF(ISNUMBER($F2468),IF($F2468&lt;=スコアリング基準!$B$28,スコアリング基準!$C$28,スコアリング基準!$C$29),0))</f>
        <v/>
      </c>
      <c r="X2468" s="4">
        <f>IFERROR(VLOOKUP($B2468,スコアリング基準!$A$36:$B$46,2,FALSE),0)</f>
        <v/>
      </c>
      <c r="Y2468" s="4">
        <f>SUM($S2468:$X2468)</f>
        <v/>
      </c>
      <c r="Z2468" s="4">
        <f>IF(COUNT($M2468:$N2468)=0,"データ無",IF($Y2468&gt;=スコアリング基準!$B$30,"S",IF($Y2468&gt;=スコアリング基準!$B$31,"A",IF($Y2468&gt;=スコアリング基準!$B$32,"B","C"))))</f>
        <v/>
      </c>
      <c r="AA2468">
        <f>IFERROR(INDEX(実績DB!$I$3:$I$104,MATCH($B2468&amp;$C2468,実績DB!$J$3:$J$104,0)),"")</f>
        <v/>
      </c>
    </row>
    <row r="2469">
      <c r="A2469" t="n">
        <v>2467</v>
      </c>
      <c r="B2469" t="inlineStr">
        <is>
          <t>東京</t>
        </is>
      </c>
      <c r="C2469" t="inlineStr">
        <is>
          <t>根郷変電所</t>
        </is>
      </c>
      <c r="D2469" t="inlineStr">
        <is>
          <t>千葉県</t>
        </is>
      </c>
      <c r="G2469" s="3" t="n">
        <v>35.692309</v>
      </c>
      <c r="H2469" s="3" t="n">
        <v>140.217578</v>
      </c>
      <c r="I2469" t="inlineStr">
        <is>
          <t>Google Places(名称一致)</t>
        </is>
      </c>
      <c r="J2469" t="n">
        <v>38</v>
      </c>
      <c r="K2469" t="n">
        <v>39</v>
      </c>
      <c r="L2469" t="n">
        <v>-21</v>
      </c>
      <c r="M2469" t="n">
        <v>18</v>
      </c>
      <c r="N2469" t="n">
        <v>0</v>
      </c>
      <c r="O2469" t="inlineStr">
        <is>
          <t>不可 #3</t>
        </is>
      </c>
      <c r="P2469" t="inlineStr">
        <is>
          <t>有り</t>
        </is>
      </c>
      <c r="R2469" s="4">
        <f>IF(COUNT($M2469:$N2469)=0,"",IF(AND(IF($N2469&lt;&gt;"",$N2469,$M2469)&lt;=0,$O2469&lt;&gt;"可"),"警告",""))</f>
        <v/>
      </c>
      <c r="S2469" s="4">
        <f>IF(COUNT($M2469:$N2469)=0,0,IF(IF($N2469&lt;&gt;"",$N2469,$M2469)&gt;=スコアリング基準!$B$20,スコアリング基準!$C$20,IF(IF($N2469&lt;&gt;"",$N2469,$M2469)&gt;=スコアリング基準!$B$21,スコアリング基準!$C$21,IF(IF($N2469&lt;&gt;"",$N2469,$M2469)&gt;0,スコアリング基準!$C$22,0))))</f>
        <v/>
      </c>
      <c r="T2469" s="4">
        <f>IF($O2469="可",スコアリング基準!$C$23,0)</f>
        <v/>
      </c>
      <c r="U2469" s="4">
        <f>IF(OR(COUNT($K2469:$L2469)&lt;2,$K2469=0),0,IF(ABS($L2469)/$K2469&lt;=スコアリング基準!$B$24,スコアリング基準!$C$24,IF(ABS($L2469)/$K2469&lt;=スコアリング基準!$B$25,スコアリング基準!$C$25,IF(ABS($L2469)/$K2469&lt;=スコアリング基準!$B$26,スコアリング基準!$C$26,0))))</f>
        <v/>
      </c>
      <c r="V2469" s="4">
        <f>IF($P2469="なし",スコアリング基準!$C$27,0)</f>
        <v/>
      </c>
      <c r="W2469" s="4">
        <f>IF($F2469="",0,IF(ISNUMBER($F2469),IF($F2469&lt;=スコアリング基準!$B$28,スコアリング基準!$C$28,スコアリング基準!$C$29),0))</f>
        <v/>
      </c>
      <c r="X2469" s="4">
        <f>IFERROR(VLOOKUP($B2469,スコアリング基準!$A$36:$B$46,2,FALSE),0)</f>
        <v/>
      </c>
      <c r="Y2469" s="4">
        <f>SUM($S2469:$X2469)</f>
        <v/>
      </c>
      <c r="Z2469" s="4">
        <f>IF(COUNT($M2469:$N2469)=0,"データ無",IF($Y2469&gt;=スコアリング基準!$B$30,"S",IF($Y2469&gt;=スコアリング基準!$B$31,"A",IF($Y2469&gt;=スコアリング基準!$B$32,"B","C"))))</f>
        <v/>
      </c>
      <c r="AA2469">
        <f>IFERROR(INDEX(実績DB!$I$3:$I$104,MATCH($B2469&amp;$C2469,実績DB!$J$3:$J$104,0)),"")</f>
        <v/>
      </c>
    </row>
    <row r="2470">
      <c r="A2470" t="n">
        <v>2468</v>
      </c>
      <c r="B2470" t="inlineStr">
        <is>
          <t>東京</t>
        </is>
      </c>
      <c r="C2470" t="inlineStr">
        <is>
          <t>桜ヶ丘変電所</t>
        </is>
      </c>
      <c r="D2470" t="inlineStr">
        <is>
          <t>東京都</t>
        </is>
      </c>
      <c r="G2470" s="3" t="n"/>
      <c r="H2470" s="3" t="n"/>
      <c r="I2470" t="inlineStr">
        <is>
          <t>未取得</t>
        </is>
      </c>
      <c r="J2470" t="n">
        <v>57</v>
      </c>
      <c r="K2470" t="n">
        <v>59</v>
      </c>
      <c r="L2470" t="n">
        <v>-40</v>
      </c>
      <c r="M2470" t="n">
        <v>19</v>
      </c>
      <c r="N2470" t="n">
        <v>0</v>
      </c>
      <c r="O2470" t="inlineStr">
        <is>
          <t>不可 #3</t>
        </is>
      </c>
      <c r="P2470" t="inlineStr">
        <is>
          <t>有り</t>
        </is>
      </c>
      <c r="R2470" s="4">
        <f>IF(COUNT($M2470:$N2470)=0,"",IF(AND(IF($N2470&lt;&gt;"",$N2470,$M2470)&lt;=0,$O2470&lt;&gt;"可"),"警告",""))</f>
        <v/>
      </c>
      <c r="S2470" s="4">
        <f>IF(COUNT($M2470:$N2470)=0,0,IF(IF($N2470&lt;&gt;"",$N2470,$M2470)&gt;=スコアリング基準!$B$20,スコアリング基準!$C$20,IF(IF($N2470&lt;&gt;"",$N2470,$M2470)&gt;=スコアリング基準!$B$21,スコアリング基準!$C$21,IF(IF($N2470&lt;&gt;"",$N2470,$M2470)&gt;0,スコアリング基準!$C$22,0))))</f>
        <v/>
      </c>
      <c r="T2470" s="4">
        <f>IF($O2470="可",スコアリング基準!$C$23,0)</f>
        <v/>
      </c>
      <c r="U2470" s="4">
        <f>IF(OR(COUNT($K2470:$L2470)&lt;2,$K2470=0),0,IF(ABS($L2470)/$K2470&lt;=スコアリング基準!$B$24,スコアリング基準!$C$24,IF(ABS($L2470)/$K2470&lt;=スコアリング基準!$B$25,スコアリング基準!$C$25,IF(ABS($L2470)/$K2470&lt;=スコアリング基準!$B$26,スコアリング基準!$C$26,0))))</f>
        <v/>
      </c>
      <c r="V2470" s="4">
        <f>IF($P2470="なし",スコアリング基準!$C$27,0)</f>
        <v/>
      </c>
      <c r="W2470" s="4">
        <f>IF($F2470="",0,IF(ISNUMBER($F2470),IF($F2470&lt;=スコアリング基準!$B$28,スコアリング基準!$C$28,スコアリング基準!$C$29),0))</f>
        <v/>
      </c>
      <c r="X2470" s="4">
        <f>IFERROR(VLOOKUP($B2470,スコアリング基準!$A$36:$B$46,2,FALSE),0)</f>
        <v/>
      </c>
      <c r="Y2470" s="4">
        <f>SUM($S2470:$X2470)</f>
        <v/>
      </c>
      <c r="Z2470" s="4">
        <f>IF(COUNT($M2470:$N2470)=0,"データ無",IF($Y2470&gt;=スコアリング基準!$B$30,"S",IF($Y2470&gt;=スコアリング基準!$B$31,"A",IF($Y2470&gt;=スコアリング基準!$B$32,"B","C"))))</f>
        <v/>
      </c>
      <c r="AA2470">
        <f>IFERROR(INDEX(実績DB!$I$3:$I$104,MATCH($B2470&amp;$C2470,実績DB!$J$3:$J$104,0)),"")</f>
        <v/>
      </c>
    </row>
    <row r="2471">
      <c r="A2471" t="n">
        <v>2469</v>
      </c>
      <c r="B2471" t="inlineStr">
        <is>
          <t>東京</t>
        </is>
      </c>
      <c r="C2471" t="inlineStr">
        <is>
          <t>桜木町変電所</t>
        </is>
      </c>
      <c r="D2471" t="inlineStr">
        <is>
          <t>神奈川県</t>
        </is>
      </c>
      <c r="G2471" s="3" t="n">
        <v>35.458488</v>
      </c>
      <c r="H2471" s="3" t="n">
        <v>139.624071</v>
      </c>
      <c r="I2471" t="inlineStr">
        <is>
          <t>Google Places(名称一致)</t>
        </is>
      </c>
      <c r="J2471" t="n">
        <v>57</v>
      </c>
      <c r="K2471" t="n">
        <v>59</v>
      </c>
      <c r="L2471" t="n">
        <v>-40</v>
      </c>
      <c r="M2471" t="n">
        <v>19</v>
      </c>
      <c r="N2471" t="n">
        <v>0</v>
      </c>
      <c r="O2471" t="inlineStr">
        <is>
          <t>不可 #3</t>
        </is>
      </c>
      <c r="P2471" t="inlineStr">
        <is>
          <t>有り</t>
        </is>
      </c>
      <c r="R2471" s="4">
        <f>IF(COUNT($M2471:$N2471)=0,"",IF(AND(IF($N2471&lt;&gt;"",$N2471,$M2471)&lt;=0,$O2471&lt;&gt;"可"),"警告",""))</f>
        <v/>
      </c>
      <c r="S2471" s="4">
        <f>IF(COUNT($M2471:$N2471)=0,0,IF(IF($N2471&lt;&gt;"",$N2471,$M2471)&gt;=スコアリング基準!$B$20,スコアリング基準!$C$20,IF(IF($N2471&lt;&gt;"",$N2471,$M2471)&gt;=スコアリング基準!$B$21,スコアリング基準!$C$21,IF(IF($N2471&lt;&gt;"",$N2471,$M2471)&gt;0,スコアリング基準!$C$22,0))))</f>
        <v/>
      </c>
      <c r="T2471" s="4">
        <f>IF($O2471="可",スコアリング基準!$C$23,0)</f>
        <v/>
      </c>
      <c r="U2471" s="4">
        <f>IF(OR(COUNT($K2471:$L2471)&lt;2,$K2471=0),0,IF(ABS($L2471)/$K2471&lt;=スコアリング基準!$B$24,スコアリング基準!$C$24,IF(ABS($L2471)/$K2471&lt;=スコアリング基準!$B$25,スコアリング基準!$C$25,IF(ABS($L2471)/$K2471&lt;=スコアリング基準!$B$26,スコアリング基準!$C$26,0))))</f>
        <v/>
      </c>
      <c r="V2471" s="4">
        <f>IF($P2471="なし",スコアリング基準!$C$27,0)</f>
        <v/>
      </c>
      <c r="W2471" s="4">
        <f>IF($F2471="",0,IF(ISNUMBER($F2471),IF($F2471&lt;=スコアリング基準!$B$28,スコアリング基準!$C$28,スコアリング基準!$C$29),0))</f>
        <v/>
      </c>
      <c r="X2471" s="4">
        <f>IFERROR(VLOOKUP($B2471,スコアリング基準!$A$36:$B$46,2,FALSE),0)</f>
        <v/>
      </c>
      <c r="Y2471" s="4">
        <f>SUM($S2471:$X2471)</f>
        <v/>
      </c>
      <c r="Z2471" s="4">
        <f>IF(COUNT($M2471:$N2471)=0,"データ無",IF($Y2471&gt;=スコアリング基準!$B$30,"S",IF($Y2471&gt;=スコアリング基準!$B$31,"A",IF($Y2471&gt;=スコアリング基準!$B$32,"B","C"))))</f>
        <v/>
      </c>
      <c r="AA2471">
        <f>IFERROR(INDEX(実績DB!$I$3:$I$104,MATCH($B2471&amp;$C2471,実績DB!$J$3:$J$104,0)),"")</f>
        <v/>
      </c>
    </row>
    <row r="2472">
      <c r="A2472" t="n">
        <v>2470</v>
      </c>
      <c r="B2472" t="inlineStr">
        <is>
          <t>東京</t>
        </is>
      </c>
      <c r="C2472" t="inlineStr">
        <is>
          <t>桜橋変電所</t>
        </is>
      </c>
      <c r="D2472" t="inlineStr">
        <is>
          <t>神奈川県</t>
        </is>
      </c>
      <c r="G2472" s="3" t="n">
        <v>35.51735</v>
      </c>
      <c r="H2472" s="3" t="n">
        <v>139.723825</v>
      </c>
      <c r="I2472" t="inlineStr">
        <is>
          <t>Google Places(名称一致)</t>
        </is>
      </c>
      <c r="J2472" t="n">
        <v>38</v>
      </c>
      <c r="K2472" t="n">
        <v>39</v>
      </c>
      <c r="L2472" t="n">
        <v>-20</v>
      </c>
      <c r="M2472" t="n">
        <v>19</v>
      </c>
      <c r="N2472" t="n">
        <v>0</v>
      </c>
      <c r="O2472" t="inlineStr">
        <is>
          <t>不可 #3</t>
        </is>
      </c>
      <c r="P2472" t="inlineStr">
        <is>
          <t>有り</t>
        </is>
      </c>
      <c r="R2472" s="4">
        <f>IF(COUNT($M2472:$N2472)=0,"",IF(AND(IF($N2472&lt;&gt;"",$N2472,$M2472)&lt;=0,$O2472&lt;&gt;"可"),"警告",""))</f>
        <v/>
      </c>
      <c r="S2472" s="4">
        <f>IF(COUNT($M2472:$N2472)=0,0,IF(IF($N2472&lt;&gt;"",$N2472,$M2472)&gt;=スコアリング基準!$B$20,スコアリング基準!$C$20,IF(IF($N2472&lt;&gt;"",$N2472,$M2472)&gt;=スコアリング基準!$B$21,スコアリング基準!$C$21,IF(IF($N2472&lt;&gt;"",$N2472,$M2472)&gt;0,スコアリング基準!$C$22,0))))</f>
        <v/>
      </c>
      <c r="T2472" s="4">
        <f>IF($O2472="可",スコアリング基準!$C$23,0)</f>
        <v/>
      </c>
      <c r="U2472" s="4">
        <f>IF(OR(COUNT($K2472:$L2472)&lt;2,$K2472=0),0,IF(ABS($L2472)/$K2472&lt;=スコアリング基準!$B$24,スコアリング基準!$C$24,IF(ABS($L2472)/$K2472&lt;=スコアリング基準!$B$25,スコアリング基準!$C$25,IF(ABS($L2472)/$K2472&lt;=スコアリング基準!$B$26,スコアリング基準!$C$26,0))))</f>
        <v/>
      </c>
      <c r="V2472" s="4">
        <f>IF($P2472="なし",スコアリング基準!$C$27,0)</f>
        <v/>
      </c>
      <c r="W2472" s="4">
        <f>IF($F2472="",0,IF(ISNUMBER($F2472),IF($F2472&lt;=スコアリング基準!$B$28,スコアリング基準!$C$28,スコアリング基準!$C$29),0))</f>
        <v/>
      </c>
      <c r="X2472" s="4">
        <f>IFERROR(VLOOKUP($B2472,スコアリング基準!$A$36:$B$46,2,FALSE),0)</f>
        <v/>
      </c>
      <c r="Y2472" s="4">
        <f>SUM($S2472:$X2472)</f>
        <v/>
      </c>
      <c r="Z2472" s="4">
        <f>IF(COUNT($M2472:$N2472)=0,"データ無",IF($Y2472&gt;=スコアリング基準!$B$30,"S",IF($Y2472&gt;=スコアリング基準!$B$31,"A",IF($Y2472&gt;=スコアリング基準!$B$32,"B","C"))))</f>
        <v/>
      </c>
      <c r="AA2472">
        <f>IFERROR(INDEX(実績DB!$I$3:$I$104,MATCH($B2472&amp;$C2472,実績DB!$J$3:$J$104,0)),"")</f>
        <v/>
      </c>
    </row>
    <row r="2473">
      <c r="A2473" t="n">
        <v>2471</v>
      </c>
      <c r="B2473" t="inlineStr">
        <is>
          <t>東京</t>
        </is>
      </c>
      <c r="C2473" t="inlineStr">
        <is>
          <t>桜町変電所</t>
        </is>
      </c>
      <c r="D2473" t="inlineStr">
        <is>
          <t>山梨県</t>
        </is>
      </c>
      <c r="G2473" s="3" t="n">
        <v>35.663509</v>
      </c>
      <c r="H2473" s="3" t="n">
        <v>138.570369</v>
      </c>
      <c r="I2473" t="inlineStr">
        <is>
          <t>Google Places(名称一致)</t>
        </is>
      </c>
      <c r="J2473" t="n">
        <v>57</v>
      </c>
      <c r="K2473" t="n">
        <v>59</v>
      </c>
      <c r="L2473" t="n">
        <v>-40</v>
      </c>
      <c r="M2473" t="n">
        <v>19</v>
      </c>
      <c r="N2473" t="n">
        <v>19</v>
      </c>
      <c r="O2473" t="inlineStr">
        <is>
          <t>不可 #3</t>
        </is>
      </c>
      <c r="P2473" t="inlineStr">
        <is>
          <t>なし</t>
        </is>
      </c>
      <c r="R2473" s="4">
        <f>IF(COUNT($M2473:$N2473)=0,"",IF(AND(IF($N2473&lt;&gt;"",$N2473,$M2473)&lt;=0,$O2473&lt;&gt;"可"),"警告",""))</f>
        <v/>
      </c>
      <c r="S2473" s="4">
        <f>IF(COUNT($M2473:$N2473)=0,0,IF(IF($N2473&lt;&gt;"",$N2473,$M2473)&gt;=スコアリング基準!$B$20,スコアリング基準!$C$20,IF(IF($N2473&lt;&gt;"",$N2473,$M2473)&gt;=スコアリング基準!$B$21,スコアリング基準!$C$21,IF(IF($N2473&lt;&gt;"",$N2473,$M2473)&gt;0,スコアリング基準!$C$22,0))))</f>
        <v/>
      </c>
      <c r="T2473" s="4">
        <f>IF($O2473="可",スコアリング基準!$C$23,0)</f>
        <v/>
      </c>
      <c r="U2473" s="4">
        <f>IF(OR(COUNT($K2473:$L2473)&lt;2,$K2473=0),0,IF(ABS($L2473)/$K2473&lt;=スコアリング基準!$B$24,スコアリング基準!$C$24,IF(ABS($L2473)/$K2473&lt;=スコアリング基準!$B$25,スコアリング基準!$C$25,IF(ABS($L2473)/$K2473&lt;=スコアリング基準!$B$26,スコアリング基準!$C$26,0))))</f>
        <v/>
      </c>
      <c r="V2473" s="4">
        <f>IF($P2473="なし",スコアリング基準!$C$27,0)</f>
        <v/>
      </c>
      <c r="W2473" s="4">
        <f>IF($F2473="",0,IF(ISNUMBER($F2473),IF($F2473&lt;=スコアリング基準!$B$28,スコアリング基準!$C$28,スコアリング基準!$C$29),0))</f>
        <v/>
      </c>
      <c r="X2473" s="4">
        <f>IFERROR(VLOOKUP($B2473,スコアリング基準!$A$36:$B$46,2,FALSE),0)</f>
        <v/>
      </c>
      <c r="Y2473" s="4">
        <f>SUM($S2473:$X2473)</f>
        <v/>
      </c>
      <c r="Z2473" s="4">
        <f>IF(COUNT($M2473:$N2473)=0,"データ無",IF($Y2473&gt;=スコアリング基準!$B$30,"S",IF($Y2473&gt;=スコアリング基準!$B$31,"A",IF($Y2473&gt;=スコアリング基準!$B$32,"B","C"))))</f>
        <v/>
      </c>
      <c r="AA2473">
        <f>IFERROR(INDEX(実績DB!$I$3:$I$104,MATCH($B2473&amp;$C2473,実績DB!$J$3:$J$104,0)),"")</f>
        <v/>
      </c>
    </row>
    <row r="2474">
      <c r="A2474" t="n">
        <v>2472</v>
      </c>
      <c r="B2474" t="inlineStr">
        <is>
          <t>東京</t>
        </is>
      </c>
      <c r="C2474" t="inlineStr">
        <is>
          <t>梅屋敷変電所</t>
        </is>
      </c>
      <c r="D2474" t="inlineStr">
        <is>
          <t>東京都</t>
        </is>
      </c>
      <c r="G2474" s="3" t="n">
        <v>35.564317</v>
      </c>
      <c r="H2474" s="3" t="n">
        <v>139.735393</v>
      </c>
      <c r="I2474" t="inlineStr">
        <is>
          <t>OSM実測(名称一致)</t>
        </is>
      </c>
      <c r="J2474" t="n">
        <v>57</v>
      </c>
      <c r="K2474" t="n">
        <v>59</v>
      </c>
      <c r="L2474" t="n">
        <v>-30</v>
      </c>
      <c r="M2474" t="n">
        <v>29</v>
      </c>
      <c r="N2474" t="n">
        <v>0</v>
      </c>
      <c r="O2474" t="inlineStr">
        <is>
          <t>不可 #3</t>
        </is>
      </c>
      <c r="P2474" t="inlineStr">
        <is>
          <t>有り</t>
        </is>
      </c>
      <c r="R2474" s="4">
        <f>IF(COUNT($M2474:$N2474)=0,"",IF(AND(IF($N2474&lt;&gt;"",$N2474,$M2474)&lt;=0,$O2474&lt;&gt;"可"),"警告",""))</f>
        <v/>
      </c>
      <c r="S2474" s="4">
        <f>IF(COUNT($M2474:$N2474)=0,0,IF(IF($N2474&lt;&gt;"",$N2474,$M2474)&gt;=スコアリング基準!$B$20,スコアリング基準!$C$20,IF(IF($N2474&lt;&gt;"",$N2474,$M2474)&gt;=スコアリング基準!$B$21,スコアリング基準!$C$21,IF(IF($N2474&lt;&gt;"",$N2474,$M2474)&gt;0,スコアリング基準!$C$22,0))))</f>
        <v/>
      </c>
      <c r="T2474" s="4">
        <f>IF($O2474="可",スコアリング基準!$C$23,0)</f>
        <v/>
      </c>
      <c r="U2474" s="4">
        <f>IF(OR(COUNT($K2474:$L2474)&lt;2,$K2474=0),0,IF(ABS($L2474)/$K2474&lt;=スコアリング基準!$B$24,スコアリング基準!$C$24,IF(ABS($L2474)/$K2474&lt;=スコアリング基準!$B$25,スコアリング基準!$C$25,IF(ABS($L2474)/$K2474&lt;=スコアリング基準!$B$26,スコアリング基準!$C$26,0))))</f>
        <v/>
      </c>
      <c r="V2474" s="4">
        <f>IF($P2474="なし",スコアリング基準!$C$27,0)</f>
        <v/>
      </c>
      <c r="W2474" s="4">
        <f>IF($F2474="",0,IF(ISNUMBER($F2474),IF($F2474&lt;=スコアリング基準!$B$28,スコアリング基準!$C$28,スコアリング基準!$C$29),0))</f>
        <v/>
      </c>
      <c r="X2474" s="4">
        <f>IFERROR(VLOOKUP($B2474,スコアリング基準!$A$36:$B$46,2,FALSE),0)</f>
        <v/>
      </c>
      <c r="Y2474" s="4">
        <f>SUM($S2474:$X2474)</f>
        <v/>
      </c>
      <c r="Z2474" s="4">
        <f>IF(COUNT($M2474:$N2474)=0,"データ無",IF($Y2474&gt;=スコアリング基準!$B$30,"S",IF($Y2474&gt;=スコアリング基準!$B$31,"A",IF($Y2474&gt;=スコアリング基準!$B$32,"B","C"))))</f>
        <v/>
      </c>
      <c r="AA2474">
        <f>IFERROR(INDEX(実績DB!$I$3:$I$104,MATCH($B2474&amp;$C2474,実績DB!$J$3:$J$104,0)),"")</f>
        <v/>
      </c>
    </row>
    <row r="2475">
      <c r="A2475" t="n">
        <v>2473</v>
      </c>
      <c r="B2475" t="inlineStr">
        <is>
          <t>東京</t>
        </is>
      </c>
      <c r="C2475" t="inlineStr">
        <is>
          <t>梅田変電所</t>
        </is>
      </c>
      <c r="D2475" t="inlineStr">
        <is>
          <t>神奈川県</t>
        </is>
      </c>
      <c r="G2475" s="3" t="n"/>
      <c r="H2475" s="3" t="n"/>
      <c r="I2475" t="inlineStr">
        <is>
          <t>未取得</t>
        </is>
      </c>
      <c r="J2475" t="n">
        <v>52</v>
      </c>
      <c r="K2475" t="n">
        <v>54</v>
      </c>
      <c r="L2475" t="n">
        <v>-40</v>
      </c>
      <c r="M2475" t="n">
        <v>14</v>
      </c>
      <c r="N2475" t="n">
        <v>14</v>
      </c>
      <c r="O2475" t="inlineStr">
        <is>
          <t>不可 #3</t>
        </is>
      </c>
      <c r="P2475" t="inlineStr">
        <is>
          <t>なし</t>
        </is>
      </c>
      <c r="R2475" s="4">
        <f>IF(COUNT($M2475:$N2475)=0,"",IF(AND(IF($N2475&lt;&gt;"",$N2475,$M2475)&lt;=0,$O2475&lt;&gt;"可"),"警告",""))</f>
        <v/>
      </c>
      <c r="S2475" s="4">
        <f>IF(COUNT($M2475:$N2475)=0,0,IF(IF($N2475&lt;&gt;"",$N2475,$M2475)&gt;=スコアリング基準!$B$20,スコアリング基準!$C$20,IF(IF($N2475&lt;&gt;"",$N2475,$M2475)&gt;=スコアリング基準!$B$21,スコアリング基準!$C$21,IF(IF($N2475&lt;&gt;"",$N2475,$M2475)&gt;0,スコアリング基準!$C$22,0))))</f>
        <v/>
      </c>
      <c r="T2475" s="4">
        <f>IF($O2475="可",スコアリング基準!$C$23,0)</f>
        <v/>
      </c>
      <c r="U2475" s="4">
        <f>IF(OR(COUNT($K2475:$L2475)&lt;2,$K2475=0),0,IF(ABS($L2475)/$K2475&lt;=スコアリング基準!$B$24,スコアリング基準!$C$24,IF(ABS($L2475)/$K2475&lt;=スコアリング基準!$B$25,スコアリング基準!$C$25,IF(ABS($L2475)/$K2475&lt;=スコアリング基準!$B$26,スコアリング基準!$C$26,0))))</f>
        <v/>
      </c>
      <c r="V2475" s="4">
        <f>IF($P2475="なし",スコアリング基準!$C$27,0)</f>
        <v/>
      </c>
      <c r="W2475" s="4">
        <f>IF($F2475="",0,IF(ISNUMBER($F2475),IF($F2475&lt;=スコアリング基準!$B$28,スコアリング基準!$C$28,スコアリング基準!$C$29),0))</f>
        <v/>
      </c>
      <c r="X2475" s="4">
        <f>IFERROR(VLOOKUP($B2475,スコアリング基準!$A$36:$B$46,2,FALSE),0)</f>
        <v/>
      </c>
      <c r="Y2475" s="4">
        <f>SUM($S2475:$X2475)</f>
        <v/>
      </c>
      <c r="Z2475" s="4">
        <f>IF(COUNT($M2475:$N2475)=0,"データ無",IF($Y2475&gt;=スコアリング基準!$B$30,"S",IF($Y2475&gt;=スコアリング基準!$B$31,"A",IF($Y2475&gt;=スコアリング基準!$B$32,"B","C"))))</f>
        <v/>
      </c>
      <c r="AA2475">
        <f>IFERROR(INDEX(実績DB!$I$3:$I$104,MATCH($B2475&amp;$C2475,実績DB!$J$3:$J$104,0)),"")</f>
        <v/>
      </c>
    </row>
    <row r="2476">
      <c r="A2476" t="n">
        <v>2474</v>
      </c>
      <c r="B2476" t="inlineStr">
        <is>
          <t>東京</t>
        </is>
      </c>
      <c r="C2476" t="inlineStr">
        <is>
          <t>梅田東変電所</t>
        </is>
      </c>
      <c r="D2476" t="inlineStr">
        <is>
          <t>東京都</t>
        </is>
      </c>
      <c r="G2476" s="3" t="n">
        <v>35.769879</v>
      </c>
      <c r="H2476" s="3" t="n">
        <v>139.799547</v>
      </c>
      <c r="I2476" t="inlineStr">
        <is>
          <t>Google Places(名称一致)</t>
        </is>
      </c>
      <c r="J2476" t="n">
        <v>57</v>
      </c>
      <c r="K2476" t="n">
        <v>59</v>
      </c>
      <c r="L2476" t="n">
        <v>-30</v>
      </c>
      <c r="M2476" t="n">
        <v>29</v>
      </c>
      <c r="N2476" t="n">
        <v>0</v>
      </c>
      <c r="O2476" t="inlineStr">
        <is>
          <t>不可 #3</t>
        </is>
      </c>
      <c r="P2476" t="inlineStr">
        <is>
          <t>有り</t>
        </is>
      </c>
      <c r="R2476" s="4">
        <f>IF(COUNT($M2476:$N2476)=0,"",IF(AND(IF($N2476&lt;&gt;"",$N2476,$M2476)&lt;=0,$O2476&lt;&gt;"可"),"警告",""))</f>
        <v/>
      </c>
      <c r="S2476" s="4">
        <f>IF(COUNT($M2476:$N2476)=0,0,IF(IF($N2476&lt;&gt;"",$N2476,$M2476)&gt;=スコアリング基準!$B$20,スコアリング基準!$C$20,IF(IF($N2476&lt;&gt;"",$N2476,$M2476)&gt;=スコアリング基準!$B$21,スコアリング基準!$C$21,IF(IF($N2476&lt;&gt;"",$N2476,$M2476)&gt;0,スコアリング基準!$C$22,0))))</f>
        <v/>
      </c>
      <c r="T2476" s="4">
        <f>IF($O2476="可",スコアリング基準!$C$23,0)</f>
        <v/>
      </c>
      <c r="U2476" s="4">
        <f>IF(OR(COUNT($K2476:$L2476)&lt;2,$K2476=0),0,IF(ABS($L2476)/$K2476&lt;=スコアリング基準!$B$24,スコアリング基準!$C$24,IF(ABS($L2476)/$K2476&lt;=スコアリング基準!$B$25,スコアリング基準!$C$25,IF(ABS($L2476)/$K2476&lt;=スコアリング基準!$B$26,スコアリング基準!$C$26,0))))</f>
        <v/>
      </c>
      <c r="V2476" s="4">
        <f>IF($P2476="なし",スコアリング基準!$C$27,0)</f>
        <v/>
      </c>
      <c r="W2476" s="4">
        <f>IF($F2476="",0,IF(ISNUMBER($F2476),IF($F2476&lt;=スコアリング基準!$B$28,スコアリング基準!$C$28,スコアリング基準!$C$29),0))</f>
        <v/>
      </c>
      <c r="X2476" s="4">
        <f>IFERROR(VLOOKUP($B2476,スコアリング基準!$A$36:$B$46,2,FALSE),0)</f>
        <v/>
      </c>
      <c r="Y2476" s="4">
        <f>SUM($S2476:$X2476)</f>
        <v/>
      </c>
      <c r="Z2476" s="4">
        <f>IF(COUNT($M2476:$N2476)=0,"データ無",IF($Y2476&gt;=スコアリング基準!$B$30,"S",IF($Y2476&gt;=スコアリング基準!$B$31,"A",IF($Y2476&gt;=スコアリング基準!$B$32,"B","C"))))</f>
        <v/>
      </c>
      <c r="AA2476">
        <f>IFERROR(INDEX(実績DB!$I$3:$I$104,MATCH($B2476&amp;$C2476,実績DB!$J$3:$J$104,0)),"")</f>
        <v/>
      </c>
    </row>
    <row r="2477">
      <c r="A2477" t="n">
        <v>2475</v>
      </c>
      <c r="B2477" t="inlineStr">
        <is>
          <t>東京</t>
        </is>
      </c>
      <c r="C2477" t="inlineStr">
        <is>
          <t>梶ヶ谷変電所</t>
        </is>
      </c>
      <c r="D2477" t="inlineStr">
        <is>
          <t>神奈川県</t>
        </is>
      </c>
      <c r="G2477" s="3" t="n">
        <v>35.577139</v>
      </c>
      <c r="H2477" s="3" t="n">
        <v>139.64705</v>
      </c>
      <c r="I2477" t="inlineStr">
        <is>
          <t>Google Places(名称一致)</t>
        </is>
      </c>
      <c r="J2477" t="n">
        <v>57</v>
      </c>
      <c r="K2477" t="n">
        <v>59</v>
      </c>
      <c r="L2477" t="n">
        <v>-30</v>
      </c>
      <c r="M2477" t="n">
        <v>29</v>
      </c>
      <c r="N2477" t="n">
        <v>0</v>
      </c>
      <c r="O2477" t="inlineStr">
        <is>
          <t>不可 #3</t>
        </is>
      </c>
      <c r="P2477" t="inlineStr">
        <is>
          <t>有り</t>
        </is>
      </c>
      <c r="R2477" s="4">
        <f>IF(COUNT($M2477:$N2477)=0,"",IF(AND(IF($N2477&lt;&gt;"",$N2477,$M2477)&lt;=0,$O2477&lt;&gt;"可"),"警告",""))</f>
        <v/>
      </c>
      <c r="S2477" s="4">
        <f>IF(COUNT($M2477:$N2477)=0,0,IF(IF($N2477&lt;&gt;"",$N2477,$M2477)&gt;=スコアリング基準!$B$20,スコアリング基準!$C$20,IF(IF($N2477&lt;&gt;"",$N2477,$M2477)&gt;=スコアリング基準!$B$21,スコアリング基準!$C$21,IF(IF($N2477&lt;&gt;"",$N2477,$M2477)&gt;0,スコアリング基準!$C$22,0))))</f>
        <v/>
      </c>
      <c r="T2477" s="4">
        <f>IF($O2477="可",スコアリング基準!$C$23,0)</f>
        <v/>
      </c>
      <c r="U2477" s="4">
        <f>IF(OR(COUNT($K2477:$L2477)&lt;2,$K2477=0),0,IF(ABS($L2477)/$K2477&lt;=スコアリング基準!$B$24,スコアリング基準!$C$24,IF(ABS($L2477)/$K2477&lt;=スコアリング基準!$B$25,スコアリング基準!$C$25,IF(ABS($L2477)/$K2477&lt;=スコアリング基準!$B$26,スコアリング基準!$C$26,0))))</f>
        <v/>
      </c>
      <c r="V2477" s="4">
        <f>IF($P2477="なし",スコアリング基準!$C$27,0)</f>
        <v/>
      </c>
      <c r="W2477" s="4">
        <f>IF($F2477="",0,IF(ISNUMBER($F2477),IF($F2477&lt;=スコアリング基準!$B$28,スコアリング基準!$C$28,スコアリング基準!$C$29),0))</f>
        <v/>
      </c>
      <c r="X2477" s="4">
        <f>IFERROR(VLOOKUP($B2477,スコアリング基準!$A$36:$B$46,2,FALSE),0)</f>
        <v/>
      </c>
      <c r="Y2477" s="4">
        <f>SUM($S2477:$X2477)</f>
        <v/>
      </c>
      <c r="Z2477" s="4">
        <f>IF(COUNT($M2477:$N2477)=0,"データ無",IF($Y2477&gt;=スコアリング基準!$B$30,"S",IF($Y2477&gt;=スコアリング基準!$B$31,"A",IF($Y2477&gt;=スコアリング基準!$B$32,"B","C"))))</f>
        <v/>
      </c>
      <c r="AA2477">
        <f>IFERROR(INDEX(実績DB!$I$3:$I$104,MATCH($B2477&amp;$C2477,実績DB!$J$3:$J$104,0)),"")</f>
        <v/>
      </c>
    </row>
    <row r="2478">
      <c r="A2478" t="n">
        <v>2476</v>
      </c>
      <c r="B2478" t="inlineStr">
        <is>
          <t>東京</t>
        </is>
      </c>
      <c r="C2478" t="inlineStr">
        <is>
          <t>森ヶ崎変電所</t>
        </is>
      </c>
      <c r="D2478" t="inlineStr">
        <is>
          <t>東京都</t>
        </is>
      </c>
      <c r="G2478" s="3" t="n">
        <v>35.561356</v>
      </c>
      <c r="H2478" s="3" t="n">
        <v>139.746717</v>
      </c>
      <c r="I2478" t="inlineStr">
        <is>
          <t>OSM実測(名称一致)</t>
        </is>
      </c>
      <c r="J2478" t="n">
        <v>57</v>
      </c>
      <c r="K2478" t="n">
        <v>59</v>
      </c>
      <c r="L2478" t="n">
        <v>-40</v>
      </c>
      <c r="M2478" t="n">
        <v>19</v>
      </c>
      <c r="N2478" t="n">
        <v>0</v>
      </c>
      <c r="O2478" t="inlineStr">
        <is>
          <t>不可 #3</t>
        </is>
      </c>
      <c r="P2478" t="inlineStr">
        <is>
          <t>有り</t>
        </is>
      </c>
      <c r="R2478" s="4">
        <f>IF(COUNT($M2478:$N2478)=0,"",IF(AND(IF($N2478&lt;&gt;"",$N2478,$M2478)&lt;=0,$O2478&lt;&gt;"可"),"警告",""))</f>
        <v/>
      </c>
      <c r="S2478" s="4">
        <f>IF(COUNT($M2478:$N2478)=0,0,IF(IF($N2478&lt;&gt;"",$N2478,$M2478)&gt;=スコアリング基準!$B$20,スコアリング基準!$C$20,IF(IF($N2478&lt;&gt;"",$N2478,$M2478)&gt;=スコアリング基準!$B$21,スコアリング基準!$C$21,IF(IF($N2478&lt;&gt;"",$N2478,$M2478)&gt;0,スコアリング基準!$C$22,0))))</f>
        <v/>
      </c>
      <c r="T2478" s="4">
        <f>IF($O2478="可",スコアリング基準!$C$23,0)</f>
        <v/>
      </c>
      <c r="U2478" s="4">
        <f>IF(OR(COUNT($K2478:$L2478)&lt;2,$K2478=0),0,IF(ABS($L2478)/$K2478&lt;=スコアリング基準!$B$24,スコアリング基準!$C$24,IF(ABS($L2478)/$K2478&lt;=スコアリング基準!$B$25,スコアリング基準!$C$25,IF(ABS($L2478)/$K2478&lt;=スコアリング基準!$B$26,スコアリング基準!$C$26,0))))</f>
        <v/>
      </c>
      <c r="V2478" s="4">
        <f>IF($P2478="なし",スコアリング基準!$C$27,0)</f>
        <v/>
      </c>
      <c r="W2478" s="4">
        <f>IF($F2478="",0,IF(ISNUMBER($F2478),IF($F2478&lt;=スコアリング基準!$B$28,スコアリング基準!$C$28,スコアリング基準!$C$29),0))</f>
        <v/>
      </c>
      <c r="X2478" s="4">
        <f>IFERROR(VLOOKUP($B2478,スコアリング基準!$A$36:$B$46,2,FALSE),0)</f>
        <v/>
      </c>
      <c r="Y2478" s="4">
        <f>SUM($S2478:$X2478)</f>
        <v/>
      </c>
      <c r="Z2478" s="4">
        <f>IF(COUNT($M2478:$N2478)=0,"データ無",IF($Y2478&gt;=スコアリング基準!$B$30,"S",IF($Y2478&gt;=スコアリング基準!$B$31,"A",IF($Y2478&gt;=スコアリング基準!$B$32,"B","C"))))</f>
        <v/>
      </c>
      <c r="AA2478">
        <f>IFERROR(INDEX(実績DB!$I$3:$I$104,MATCH($B2478&amp;$C2478,実績DB!$J$3:$J$104,0)),"")</f>
        <v/>
      </c>
    </row>
    <row r="2479">
      <c r="A2479" t="n">
        <v>2477</v>
      </c>
      <c r="B2479" t="inlineStr">
        <is>
          <t>東京</t>
        </is>
      </c>
      <c r="C2479" t="inlineStr">
        <is>
          <t>森下変電所</t>
        </is>
      </c>
      <c r="D2479" t="inlineStr">
        <is>
          <t>群馬県</t>
        </is>
      </c>
      <c r="G2479" s="3" t="n">
        <v>36.614013</v>
      </c>
      <c r="H2479" s="3" t="n">
        <v>139.060672</v>
      </c>
      <c r="I2479" t="inlineStr">
        <is>
          <t>Google Places(名称一致)</t>
        </is>
      </c>
      <c r="J2479" t="n">
        <v>19</v>
      </c>
      <c r="K2479" t="n">
        <v>19</v>
      </c>
      <c r="L2479" t="n">
        <v>-17</v>
      </c>
      <c r="M2479" t="n">
        <v>2</v>
      </c>
      <c r="N2479" t="n">
        <v>0</v>
      </c>
      <c r="O2479" t="inlineStr">
        <is>
          <t>不可 #3</t>
        </is>
      </c>
      <c r="P2479" t="inlineStr">
        <is>
          <t>有り</t>
        </is>
      </c>
      <c r="R2479" s="4">
        <f>IF(COUNT($M2479:$N2479)=0,"",IF(AND(IF($N2479&lt;&gt;"",$N2479,$M2479)&lt;=0,$O2479&lt;&gt;"可"),"警告",""))</f>
        <v/>
      </c>
      <c r="S2479" s="4">
        <f>IF(COUNT($M2479:$N2479)=0,0,IF(IF($N2479&lt;&gt;"",$N2479,$M2479)&gt;=スコアリング基準!$B$20,スコアリング基準!$C$20,IF(IF($N2479&lt;&gt;"",$N2479,$M2479)&gt;=スコアリング基準!$B$21,スコアリング基準!$C$21,IF(IF($N2479&lt;&gt;"",$N2479,$M2479)&gt;0,スコアリング基準!$C$22,0))))</f>
        <v/>
      </c>
      <c r="T2479" s="4">
        <f>IF($O2479="可",スコアリング基準!$C$23,0)</f>
        <v/>
      </c>
      <c r="U2479" s="4">
        <f>IF(OR(COUNT($K2479:$L2479)&lt;2,$K2479=0),0,IF(ABS($L2479)/$K2479&lt;=スコアリング基準!$B$24,スコアリング基準!$C$24,IF(ABS($L2479)/$K2479&lt;=スコアリング基準!$B$25,スコアリング基準!$C$25,IF(ABS($L2479)/$K2479&lt;=スコアリング基準!$B$26,スコアリング基準!$C$26,0))))</f>
        <v/>
      </c>
      <c r="V2479" s="4">
        <f>IF($P2479="なし",スコアリング基準!$C$27,0)</f>
        <v/>
      </c>
      <c r="W2479" s="4">
        <f>IF($F2479="",0,IF(ISNUMBER($F2479),IF($F2479&lt;=スコアリング基準!$B$28,スコアリング基準!$C$28,スコアリング基準!$C$29),0))</f>
        <v/>
      </c>
      <c r="X2479" s="4">
        <f>IFERROR(VLOOKUP($B2479,スコアリング基準!$A$36:$B$46,2,FALSE),0)</f>
        <v/>
      </c>
      <c r="Y2479" s="4">
        <f>SUM($S2479:$X2479)</f>
        <v/>
      </c>
      <c r="Z2479" s="4">
        <f>IF(COUNT($M2479:$N2479)=0,"データ無",IF($Y2479&gt;=スコアリング基準!$B$30,"S",IF($Y2479&gt;=スコアリング基準!$B$31,"A",IF($Y2479&gt;=スコアリング基準!$B$32,"B","C"))))</f>
        <v/>
      </c>
      <c r="AA2479">
        <f>IFERROR(INDEX(実績DB!$I$3:$I$104,MATCH($B2479&amp;$C2479,実績DB!$J$3:$J$104,0)),"")</f>
        <v/>
      </c>
    </row>
    <row r="2480">
      <c r="A2480" t="n">
        <v>2478</v>
      </c>
      <c r="B2480" t="inlineStr">
        <is>
          <t>東京</t>
        </is>
      </c>
      <c r="C2480" t="inlineStr">
        <is>
          <t>森野変電所</t>
        </is>
      </c>
      <c r="D2480" t="inlineStr">
        <is>
          <t>東京都</t>
        </is>
      </c>
      <c r="G2480" s="3" t="n">
        <v>35.54094</v>
      </c>
      <c r="H2480" s="3" t="n">
        <v>139.4484</v>
      </c>
      <c r="I2480" t="inlineStr">
        <is>
          <t>OSM実測(名称一致)</t>
        </is>
      </c>
      <c r="J2480" t="n">
        <v>57</v>
      </c>
      <c r="K2480" t="n">
        <v>59</v>
      </c>
      <c r="L2480" t="n">
        <v>-40</v>
      </c>
      <c r="M2480" t="n">
        <v>19</v>
      </c>
      <c r="N2480" t="n">
        <v>0</v>
      </c>
      <c r="O2480" t="inlineStr">
        <is>
          <t>不可 #3</t>
        </is>
      </c>
      <c r="P2480" t="inlineStr">
        <is>
          <t>有り</t>
        </is>
      </c>
      <c r="R2480" s="4">
        <f>IF(COUNT($M2480:$N2480)=0,"",IF(AND(IF($N2480&lt;&gt;"",$N2480,$M2480)&lt;=0,$O2480&lt;&gt;"可"),"警告",""))</f>
        <v/>
      </c>
      <c r="S2480" s="4">
        <f>IF(COUNT($M2480:$N2480)=0,0,IF(IF($N2480&lt;&gt;"",$N2480,$M2480)&gt;=スコアリング基準!$B$20,スコアリング基準!$C$20,IF(IF($N2480&lt;&gt;"",$N2480,$M2480)&gt;=スコアリング基準!$B$21,スコアリング基準!$C$21,IF(IF($N2480&lt;&gt;"",$N2480,$M2480)&gt;0,スコアリング基準!$C$22,0))))</f>
        <v/>
      </c>
      <c r="T2480" s="4">
        <f>IF($O2480="可",スコアリング基準!$C$23,0)</f>
        <v/>
      </c>
      <c r="U2480" s="4">
        <f>IF(OR(COUNT($K2480:$L2480)&lt;2,$K2480=0),0,IF(ABS($L2480)/$K2480&lt;=スコアリング基準!$B$24,スコアリング基準!$C$24,IF(ABS($L2480)/$K2480&lt;=スコアリング基準!$B$25,スコアリング基準!$C$25,IF(ABS($L2480)/$K2480&lt;=スコアリング基準!$B$26,スコアリング基準!$C$26,0))))</f>
        <v/>
      </c>
      <c r="V2480" s="4">
        <f>IF($P2480="なし",スコアリング基準!$C$27,0)</f>
        <v/>
      </c>
      <c r="W2480" s="4">
        <f>IF($F2480="",0,IF(ISNUMBER($F2480),IF($F2480&lt;=スコアリング基準!$B$28,スコアリング基準!$C$28,スコアリング基準!$C$29),0))</f>
        <v/>
      </c>
      <c r="X2480" s="4">
        <f>IFERROR(VLOOKUP($B2480,スコアリング基準!$A$36:$B$46,2,FALSE),0)</f>
        <v/>
      </c>
      <c r="Y2480" s="4">
        <f>SUM($S2480:$X2480)</f>
        <v/>
      </c>
      <c r="Z2480" s="4">
        <f>IF(COUNT($M2480:$N2480)=0,"データ無",IF($Y2480&gt;=スコアリング基準!$B$30,"S",IF($Y2480&gt;=スコアリング基準!$B$31,"A",IF($Y2480&gt;=スコアリング基準!$B$32,"B","C"))))</f>
        <v/>
      </c>
      <c r="AA2480">
        <f>IFERROR(INDEX(実績DB!$I$3:$I$104,MATCH($B2480&amp;$C2480,実績DB!$J$3:$J$104,0)),"")</f>
        <v/>
      </c>
    </row>
    <row r="2481">
      <c r="A2481" t="n">
        <v>2479</v>
      </c>
      <c r="B2481" t="inlineStr">
        <is>
          <t>東京</t>
        </is>
      </c>
      <c r="C2481" t="inlineStr">
        <is>
          <t>権現堂変電所</t>
        </is>
      </c>
      <c r="D2481" t="inlineStr">
        <is>
          <t>千葉県</t>
        </is>
      </c>
      <c r="G2481" s="3" t="n">
        <v>35.480174</v>
      </c>
      <c r="H2481" s="3" t="n">
        <v>140.106868</v>
      </c>
      <c r="I2481" t="inlineStr">
        <is>
          <t>Google Places(名称一致)</t>
        </is>
      </c>
      <c r="J2481" t="n">
        <v>38</v>
      </c>
      <c r="K2481" t="n">
        <v>39</v>
      </c>
      <c r="L2481" t="n">
        <v>-39</v>
      </c>
      <c r="M2481" t="n">
        <v>0</v>
      </c>
      <c r="N2481" t="n">
        <v>0</v>
      </c>
      <c r="O2481" t="inlineStr">
        <is>
          <t>不可 #3</t>
        </is>
      </c>
      <c r="P2481" t="inlineStr">
        <is>
          <t>有り</t>
        </is>
      </c>
      <c r="R2481" s="4">
        <f>IF(COUNT($M2481:$N2481)=0,"",IF(AND(IF($N2481&lt;&gt;"",$N2481,$M2481)&lt;=0,$O2481&lt;&gt;"可"),"警告",""))</f>
        <v/>
      </c>
      <c r="S2481" s="4">
        <f>IF(COUNT($M2481:$N2481)=0,0,IF(IF($N2481&lt;&gt;"",$N2481,$M2481)&gt;=スコアリング基準!$B$20,スコアリング基準!$C$20,IF(IF($N2481&lt;&gt;"",$N2481,$M2481)&gt;=スコアリング基準!$B$21,スコアリング基準!$C$21,IF(IF($N2481&lt;&gt;"",$N2481,$M2481)&gt;0,スコアリング基準!$C$22,0))))</f>
        <v/>
      </c>
      <c r="T2481" s="4">
        <f>IF($O2481="可",スコアリング基準!$C$23,0)</f>
        <v/>
      </c>
      <c r="U2481" s="4">
        <f>IF(OR(COUNT($K2481:$L2481)&lt;2,$K2481=0),0,IF(ABS($L2481)/$K2481&lt;=スコアリング基準!$B$24,スコアリング基準!$C$24,IF(ABS($L2481)/$K2481&lt;=スコアリング基準!$B$25,スコアリング基準!$C$25,IF(ABS($L2481)/$K2481&lt;=スコアリング基準!$B$26,スコアリング基準!$C$26,0))))</f>
        <v/>
      </c>
      <c r="V2481" s="4">
        <f>IF($P2481="なし",スコアリング基準!$C$27,0)</f>
        <v/>
      </c>
      <c r="W2481" s="4">
        <f>IF($F2481="",0,IF(ISNUMBER($F2481),IF($F2481&lt;=スコアリング基準!$B$28,スコアリング基準!$C$28,スコアリング基準!$C$29),0))</f>
        <v/>
      </c>
      <c r="X2481" s="4">
        <f>IFERROR(VLOOKUP($B2481,スコアリング基準!$A$36:$B$46,2,FALSE),0)</f>
        <v/>
      </c>
      <c r="Y2481" s="4">
        <f>SUM($S2481:$X2481)</f>
        <v/>
      </c>
      <c r="Z2481" s="4">
        <f>IF(COUNT($M2481:$N2481)=0,"データ無",IF($Y2481&gt;=スコアリング基準!$B$30,"S",IF($Y2481&gt;=スコアリング基準!$B$31,"A",IF($Y2481&gt;=スコアリング基準!$B$32,"B","C"))))</f>
        <v/>
      </c>
      <c r="AA2481">
        <f>IFERROR(INDEX(実績DB!$I$3:$I$104,MATCH($B2481&amp;$C2481,実績DB!$J$3:$J$104,0)),"")</f>
        <v/>
      </c>
    </row>
    <row r="2482">
      <c r="A2482" t="n">
        <v>2480</v>
      </c>
      <c r="B2482" t="inlineStr">
        <is>
          <t>東京</t>
        </is>
      </c>
      <c r="C2482" t="inlineStr">
        <is>
          <t>横曾根変電所</t>
        </is>
      </c>
      <c r="D2482" t="inlineStr">
        <is>
          <t>埼玉県</t>
        </is>
      </c>
      <c r="G2482" s="3" t="n"/>
      <c r="H2482" s="3" t="n"/>
      <c r="I2482" t="inlineStr">
        <is>
          <t>未取得</t>
        </is>
      </c>
      <c r="J2482" t="n">
        <v>47</v>
      </c>
      <c r="K2482" t="n">
        <v>49</v>
      </c>
      <c r="L2482" t="n">
        <v>-40</v>
      </c>
      <c r="M2482" t="n">
        <v>9</v>
      </c>
      <c r="N2482" t="n">
        <v>0</v>
      </c>
      <c r="O2482" t="inlineStr">
        <is>
          <t>不可 #3</t>
        </is>
      </c>
      <c r="P2482" t="inlineStr">
        <is>
          <t>有り</t>
        </is>
      </c>
      <c r="R2482" s="4">
        <f>IF(COUNT($M2482:$N2482)=0,"",IF(AND(IF($N2482&lt;&gt;"",$N2482,$M2482)&lt;=0,$O2482&lt;&gt;"可"),"警告",""))</f>
        <v/>
      </c>
      <c r="S2482" s="4">
        <f>IF(COUNT($M2482:$N2482)=0,0,IF(IF($N2482&lt;&gt;"",$N2482,$M2482)&gt;=スコアリング基準!$B$20,スコアリング基準!$C$20,IF(IF($N2482&lt;&gt;"",$N2482,$M2482)&gt;=スコアリング基準!$B$21,スコアリング基準!$C$21,IF(IF($N2482&lt;&gt;"",$N2482,$M2482)&gt;0,スコアリング基準!$C$22,0))))</f>
        <v/>
      </c>
      <c r="T2482" s="4">
        <f>IF($O2482="可",スコアリング基準!$C$23,0)</f>
        <v/>
      </c>
      <c r="U2482" s="4">
        <f>IF(OR(COUNT($K2482:$L2482)&lt;2,$K2482=0),0,IF(ABS($L2482)/$K2482&lt;=スコアリング基準!$B$24,スコアリング基準!$C$24,IF(ABS($L2482)/$K2482&lt;=スコアリング基準!$B$25,スコアリング基準!$C$25,IF(ABS($L2482)/$K2482&lt;=スコアリング基準!$B$26,スコアリング基準!$C$26,0))))</f>
        <v/>
      </c>
      <c r="V2482" s="4">
        <f>IF($P2482="なし",スコアリング基準!$C$27,0)</f>
        <v/>
      </c>
      <c r="W2482" s="4">
        <f>IF($F2482="",0,IF(ISNUMBER($F2482),IF($F2482&lt;=スコアリング基準!$B$28,スコアリング基準!$C$28,スコアリング基準!$C$29),0))</f>
        <v/>
      </c>
      <c r="X2482" s="4">
        <f>IFERROR(VLOOKUP($B2482,スコアリング基準!$A$36:$B$46,2,FALSE),0)</f>
        <v/>
      </c>
      <c r="Y2482" s="4">
        <f>SUM($S2482:$X2482)</f>
        <v/>
      </c>
      <c r="Z2482" s="4">
        <f>IF(COUNT($M2482:$N2482)=0,"データ無",IF($Y2482&gt;=スコアリング基準!$B$30,"S",IF($Y2482&gt;=スコアリング基準!$B$31,"A",IF($Y2482&gt;=スコアリング基準!$B$32,"B","C"))))</f>
        <v/>
      </c>
      <c r="AA2482">
        <f>IFERROR(INDEX(実績DB!$I$3:$I$104,MATCH($B2482&amp;$C2482,実績DB!$J$3:$J$104,0)),"")</f>
        <v/>
      </c>
    </row>
    <row r="2483">
      <c r="A2483" t="n">
        <v>2481</v>
      </c>
      <c r="B2483" t="inlineStr">
        <is>
          <t>東京</t>
        </is>
      </c>
      <c r="C2483" t="inlineStr">
        <is>
          <t>橋場変電所</t>
        </is>
      </c>
      <c r="D2483" t="inlineStr">
        <is>
          <t>東京都</t>
        </is>
      </c>
      <c r="G2483" s="3" t="n">
        <v>35.72326</v>
      </c>
      <c r="H2483" s="3" t="n">
        <v>139.808065</v>
      </c>
      <c r="I2483" t="inlineStr">
        <is>
          <t>Google Places(名称一致)</t>
        </is>
      </c>
      <c r="J2483" t="n">
        <v>52</v>
      </c>
      <c r="K2483" t="n">
        <v>54</v>
      </c>
      <c r="L2483" t="n">
        <v>-40</v>
      </c>
      <c r="M2483" t="n">
        <v>14</v>
      </c>
      <c r="N2483" t="n">
        <v>0</v>
      </c>
      <c r="O2483" t="inlineStr">
        <is>
          <t>不可 #3</t>
        </is>
      </c>
      <c r="P2483" t="inlineStr">
        <is>
          <t>有り</t>
        </is>
      </c>
      <c r="R2483" s="4">
        <f>IF(COUNT($M2483:$N2483)=0,"",IF(AND(IF($N2483&lt;&gt;"",$N2483,$M2483)&lt;=0,$O2483&lt;&gt;"可"),"警告",""))</f>
        <v/>
      </c>
      <c r="S2483" s="4">
        <f>IF(COUNT($M2483:$N2483)=0,0,IF(IF($N2483&lt;&gt;"",$N2483,$M2483)&gt;=スコアリング基準!$B$20,スコアリング基準!$C$20,IF(IF($N2483&lt;&gt;"",$N2483,$M2483)&gt;=スコアリング基準!$B$21,スコアリング基準!$C$21,IF(IF($N2483&lt;&gt;"",$N2483,$M2483)&gt;0,スコアリング基準!$C$22,0))))</f>
        <v/>
      </c>
      <c r="T2483" s="4">
        <f>IF($O2483="可",スコアリング基準!$C$23,0)</f>
        <v/>
      </c>
      <c r="U2483" s="4">
        <f>IF(OR(COUNT($K2483:$L2483)&lt;2,$K2483=0),0,IF(ABS($L2483)/$K2483&lt;=スコアリング基準!$B$24,スコアリング基準!$C$24,IF(ABS($L2483)/$K2483&lt;=スコアリング基準!$B$25,スコアリング基準!$C$25,IF(ABS($L2483)/$K2483&lt;=スコアリング基準!$B$26,スコアリング基準!$C$26,0))))</f>
        <v/>
      </c>
      <c r="V2483" s="4">
        <f>IF($P2483="なし",スコアリング基準!$C$27,0)</f>
        <v/>
      </c>
      <c r="W2483" s="4">
        <f>IF($F2483="",0,IF(ISNUMBER($F2483),IF($F2483&lt;=スコアリング基準!$B$28,スコアリング基準!$C$28,スコアリング基準!$C$29),0))</f>
        <v/>
      </c>
      <c r="X2483" s="4">
        <f>IFERROR(VLOOKUP($B2483,スコアリング基準!$A$36:$B$46,2,FALSE),0)</f>
        <v/>
      </c>
      <c r="Y2483" s="4">
        <f>SUM($S2483:$X2483)</f>
        <v/>
      </c>
      <c r="Z2483" s="4">
        <f>IF(COUNT($M2483:$N2483)=0,"データ無",IF($Y2483&gt;=スコアリング基準!$B$30,"S",IF($Y2483&gt;=スコアリング基準!$B$31,"A",IF($Y2483&gt;=スコアリング基準!$B$32,"B","C"))))</f>
        <v/>
      </c>
      <c r="AA2483">
        <f>IFERROR(INDEX(実績DB!$I$3:$I$104,MATCH($B2483&amp;$C2483,実績DB!$J$3:$J$104,0)),"")</f>
        <v/>
      </c>
    </row>
    <row r="2484">
      <c r="A2484" t="n">
        <v>2482</v>
      </c>
      <c r="B2484" t="inlineStr">
        <is>
          <t>東京</t>
        </is>
      </c>
      <c r="C2484" t="inlineStr">
        <is>
          <t>武蔵藤沢変電所</t>
        </is>
      </c>
      <c r="D2484" t="inlineStr">
        <is>
          <t>埼玉県</t>
        </is>
      </c>
      <c r="G2484" s="3" t="n">
        <v>35.819602</v>
      </c>
      <c r="H2484" s="3" t="n">
        <v>139.402728</v>
      </c>
      <c r="I2484" t="inlineStr">
        <is>
          <t>Google Places(名称一致)</t>
        </is>
      </c>
      <c r="J2484" t="n">
        <v>57</v>
      </c>
      <c r="K2484" t="n">
        <v>59</v>
      </c>
      <c r="L2484" t="n">
        <v>-42</v>
      </c>
      <c r="M2484" t="n">
        <v>17</v>
      </c>
      <c r="N2484" t="n">
        <v>17</v>
      </c>
      <c r="O2484" t="inlineStr">
        <is>
          <t>不可 #3</t>
        </is>
      </c>
      <c r="P2484" t="inlineStr">
        <is>
          <t>なし</t>
        </is>
      </c>
      <c r="R2484" s="4">
        <f>IF(COUNT($M2484:$N2484)=0,"",IF(AND(IF($N2484&lt;&gt;"",$N2484,$M2484)&lt;=0,$O2484&lt;&gt;"可"),"警告",""))</f>
        <v/>
      </c>
      <c r="S2484" s="4">
        <f>IF(COUNT($M2484:$N2484)=0,0,IF(IF($N2484&lt;&gt;"",$N2484,$M2484)&gt;=スコアリング基準!$B$20,スコアリング基準!$C$20,IF(IF($N2484&lt;&gt;"",$N2484,$M2484)&gt;=スコアリング基準!$B$21,スコアリング基準!$C$21,IF(IF($N2484&lt;&gt;"",$N2484,$M2484)&gt;0,スコアリング基準!$C$22,0))))</f>
        <v/>
      </c>
      <c r="T2484" s="4">
        <f>IF($O2484="可",スコアリング基準!$C$23,0)</f>
        <v/>
      </c>
      <c r="U2484" s="4">
        <f>IF(OR(COUNT($K2484:$L2484)&lt;2,$K2484=0),0,IF(ABS($L2484)/$K2484&lt;=スコアリング基準!$B$24,スコアリング基準!$C$24,IF(ABS($L2484)/$K2484&lt;=スコアリング基準!$B$25,スコアリング基準!$C$25,IF(ABS($L2484)/$K2484&lt;=スコアリング基準!$B$26,スコアリング基準!$C$26,0))))</f>
        <v/>
      </c>
      <c r="V2484" s="4">
        <f>IF($P2484="なし",スコアリング基準!$C$27,0)</f>
        <v/>
      </c>
      <c r="W2484" s="4">
        <f>IF($F2484="",0,IF(ISNUMBER($F2484),IF($F2484&lt;=スコアリング基準!$B$28,スコアリング基準!$C$28,スコアリング基準!$C$29),0))</f>
        <v/>
      </c>
      <c r="X2484" s="4">
        <f>IFERROR(VLOOKUP($B2484,スコアリング基準!$A$36:$B$46,2,FALSE),0)</f>
        <v/>
      </c>
      <c r="Y2484" s="4">
        <f>SUM($S2484:$X2484)</f>
        <v/>
      </c>
      <c r="Z2484" s="4">
        <f>IF(COUNT($M2484:$N2484)=0,"データ無",IF($Y2484&gt;=スコアリング基準!$B$30,"S",IF($Y2484&gt;=スコアリング基準!$B$31,"A",IF($Y2484&gt;=スコアリング基準!$B$32,"B","C"))))</f>
        <v/>
      </c>
      <c r="AA2484">
        <f>IFERROR(INDEX(実績DB!$I$3:$I$104,MATCH($B2484&amp;$C2484,実績DB!$J$3:$J$104,0)),"")</f>
        <v/>
      </c>
    </row>
    <row r="2485">
      <c r="A2485" t="n">
        <v>2483</v>
      </c>
      <c r="B2485" t="inlineStr">
        <is>
          <t>東京</t>
        </is>
      </c>
      <c r="C2485" t="inlineStr">
        <is>
          <t>比留川変電所</t>
        </is>
      </c>
      <c r="D2485" t="inlineStr">
        <is>
          <t>神奈川県</t>
        </is>
      </c>
      <c r="G2485" s="3" t="n">
        <v>35.42616</v>
      </c>
      <c r="H2485" s="3" t="n">
        <v>139.43324</v>
      </c>
      <c r="I2485" t="inlineStr">
        <is>
          <t>OSM実測(名称一致)</t>
        </is>
      </c>
      <c r="J2485" t="n">
        <v>38</v>
      </c>
      <c r="K2485" t="n">
        <v>39</v>
      </c>
      <c r="L2485" t="n">
        <v>-20</v>
      </c>
      <c r="M2485" t="n">
        <v>19</v>
      </c>
      <c r="N2485" t="n">
        <v>0</v>
      </c>
      <c r="O2485" t="inlineStr">
        <is>
          <t>不可 #3</t>
        </is>
      </c>
      <c r="P2485" t="inlineStr">
        <is>
          <t>有り</t>
        </is>
      </c>
      <c r="R2485" s="4">
        <f>IF(COUNT($M2485:$N2485)=0,"",IF(AND(IF($N2485&lt;&gt;"",$N2485,$M2485)&lt;=0,$O2485&lt;&gt;"可"),"警告",""))</f>
        <v/>
      </c>
      <c r="S2485" s="4">
        <f>IF(COUNT($M2485:$N2485)=0,0,IF(IF($N2485&lt;&gt;"",$N2485,$M2485)&gt;=スコアリング基準!$B$20,スコアリング基準!$C$20,IF(IF($N2485&lt;&gt;"",$N2485,$M2485)&gt;=スコアリング基準!$B$21,スコアリング基準!$C$21,IF(IF($N2485&lt;&gt;"",$N2485,$M2485)&gt;0,スコアリング基準!$C$22,0))))</f>
        <v/>
      </c>
      <c r="T2485" s="4">
        <f>IF($O2485="可",スコアリング基準!$C$23,0)</f>
        <v/>
      </c>
      <c r="U2485" s="4">
        <f>IF(OR(COUNT($K2485:$L2485)&lt;2,$K2485=0),0,IF(ABS($L2485)/$K2485&lt;=スコアリング基準!$B$24,スコアリング基準!$C$24,IF(ABS($L2485)/$K2485&lt;=スコアリング基準!$B$25,スコアリング基準!$C$25,IF(ABS($L2485)/$K2485&lt;=スコアリング基準!$B$26,スコアリング基準!$C$26,0))))</f>
        <v/>
      </c>
      <c r="V2485" s="4">
        <f>IF($P2485="なし",スコアリング基準!$C$27,0)</f>
        <v/>
      </c>
      <c r="W2485" s="4">
        <f>IF($F2485="",0,IF(ISNUMBER($F2485),IF($F2485&lt;=スコアリング基準!$B$28,スコアリング基準!$C$28,スコアリング基準!$C$29),0))</f>
        <v/>
      </c>
      <c r="X2485" s="4">
        <f>IFERROR(VLOOKUP($B2485,スコアリング基準!$A$36:$B$46,2,FALSE),0)</f>
        <v/>
      </c>
      <c r="Y2485" s="4">
        <f>SUM($S2485:$X2485)</f>
        <v/>
      </c>
      <c r="Z2485" s="4">
        <f>IF(COUNT($M2485:$N2485)=0,"データ無",IF($Y2485&gt;=スコアリング基準!$B$30,"S",IF($Y2485&gt;=スコアリング基準!$B$31,"A",IF($Y2485&gt;=スコアリング基準!$B$32,"B","C"))))</f>
        <v/>
      </c>
      <c r="AA2485">
        <f>IFERROR(INDEX(実績DB!$I$3:$I$104,MATCH($B2485&amp;$C2485,実績DB!$J$3:$J$104,0)),"")</f>
        <v/>
      </c>
    </row>
    <row r="2486">
      <c r="A2486" t="n">
        <v>2484</v>
      </c>
      <c r="B2486" t="inlineStr">
        <is>
          <t>東京</t>
        </is>
      </c>
      <c r="C2486" t="inlineStr">
        <is>
          <t>毛呂山変電所</t>
        </is>
      </c>
      <c r="D2486" t="inlineStr">
        <is>
          <t>埼玉県</t>
        </is>
      </c>
      <c r="G2486" s="3" t="n">
        <v>35.949367</v>
      </c>
      <c r="H2486" s="3" t="n">
        <v>139.325959</v>
      </c>
      <c r="I2486" t="inlineStr">
        <is>
          <t>Google Places(名称一致)</t>
        </is>
      </c>
      <c r="J2486" t="n">
        <v>57</v>
      </c>
      <c r="K2486" t="n">
        <v>59</v>
      </c>
      <c r="L2486" t="n">
        <v>-59</v>
      </c>
      <c r="M2486" t="n">
        <v>0</v>
      </c>
      <c r="N2486" t="n">
        <v>0</v>
      </c>
      <c r="O2486" t="inlineStr">
        <is>
          <t>不可 #3</t>
        </is>
      </c>
      <c r="P2486" t="inlineStr">
        <is>
          <t>有り</t>
        </is>
      </c>
      <c r="R2486" s="4">
        <f>IF(COUNT($M2486:$N2486)=0,"",IF(AND(IF($N2486&lt;&gt;"",$N2486,$M2486)&lt;=0,$O2486&lt;&gt;"可"),"警告",""))</f>
        <v/>
      </c>
      <c r="S2486" s="4">
        <f>IF(COUNT($M2486:$N2486)=0,0,IF(IF($N2486&lt;&gt;"",$N2486,$M2486)&gt;=スコアリング基準!$B$20,スコアリング基準!$C$20,IF(IF($N2486&lt;&gt;"",$N2486,$M2486)&gt;=スコアリング基準!$B$21,スコアリング基準!$C$21,IF(IF($N2486&lt;&gt;"",$N2486,$M2486)&gt;0,スコアリング基準!$C$22,0))))</f>
        <v/>
      </c>
      <c r="T2486" s="4">
        <f>IF($O2486="可",スコアリング基準!$C$23,0)</f>
        <v/>
      </c>
      <c r="U2486" s="4">
        <f>IF(OR(COUNT($K2486:$L2486)&lt;2,$K2486=0),0,IF(ABS($L2486)/$K2486&lt;=スコアリング基準!$B$24,スコアリング基準!$C$24,IF(ABS($L2486)/$K2486&lt;=スコアリング基準!$B$25,スコアリング基準!$C$25,IF(ABS($L2486)/$K2486&lt;=スコアリング基準!$B$26,スコアリング基準!$C$26,0))))</f>
        <v/>
      </c>
      <c r="V2486" s="4">
        <f>IF($P2486="なし",スコアリング基準!$C$27,0)</f>
        <v/>
      </c>
      <c r="W2486" s="4">
        <f>IF($F2486="",0,IF(ISNUMBER($F2486),IF($F2486&lt;=スコアリング基準!$B$28,スコアリング基準!$C$28,スコアリング基準!$C$29),0))</f>
        <v/>
      </c>
      <c r="X2486" s="4">
        <f>IFERROR(VLOOKUP($B2486,スコアリング基準!$A$36:$B$46,2,FALSE),0)</f>
        <v/>
      </c>
      <c r="Y2486" s="4">
        <f>SUM($S2486:$X2486)</f>
        <v/>
      </c>
      <c r="Z2486" s="4">
        <f>IF(COUNT($M2486:$N2486)=0,"データ無",IF($Y2486&gt;=スコアリング基準!$B$30,"S",IF($Y2486&gt;=スコアリング基準!$B$31,"A",IF($Y2486&gt;=スコアリング基準!$B$32,"B","C"))))</f>
        <v/>
      </c>
      <c r="AA2486">
        <f>IFERROR(INDEX(実績DB!$I$3:$I$104,MATCH($B2486&amp;$C2486,実績DB!$J$3:$J$104,0)),"")</f>
        <v/>
      </c>
    </row>
    <row r="2487">
      <c r="A2487" t="n">
        <v>2485</v>
      </c>
      <c r="B2487" t="inlineStr">
        <is>
          <t>東京</t>
        </is>
      </c>
      <c r="C2487" t="inlineStr">
        <is>
          <t>水上変電所</t>
        </is>
      </c>
      <c r="D2487" t="inlineStr">
        <is>
          <t>群馬県</t>
        </is>
      </c>
      <c r="G2487" s="3" t="n">
        <v>36.80397</v>
      </c>
      <c r="H2487" s="3" t="n">
        <v>139.003786</v>
      </c>
      <c r="I2487" t="inlineStr">
        <is>
          <t>Google Places(名称一致)</t>
        </is>
      </c>
      <c r="J2487" t="n">
        <v>2</v>
      </c>
      <c r="K2487" t="n">
        <v>2</v>
      </c>
      <c r="L2487" t="n">
        <v>0</v>
      </c>
      <c r="M2487" t="n">
        <v>2</v>
      </c>
      <c r="N2487" t="n">
        <v>0</v>
      </c>
      <c r="O2487" t="inlineStr">
        <is>
          <t>不可 #3</t>
        </is>
      </c>
      <c r="P2487" t="inlineStr">
        <is>
          <t>有り</t>
        </is>
      </c>
      <c r="R2487" s="4">
        <f>IF(COUNT($M2487:$N2487)=0,"",IF(AND(IF($N2487&lt;&gt;"",$N2487,$M2487)&lt;=0,$O2487&lt;&gt;"可"),"警告",""))</f>
        <v/>
      </c>
      <c r="S2487" s="4">
        <f>IF(COUNT($M2487:$N2487)=0,0,IF(IF($N2487&lt;&gt;"",$N2487,$M2487)&gt;=スコアリング基準!$B$20,スコアリング基準!$C$20,IF(IF($N2487&lt;&gt;"",$N2487,$M2487)&gt;=スコアリング基準!$B$21,スコアリング基準!$C$21,IF(IF($N2487&lt;&gt;"",$N2487,$M2487)&gt;0,スコアリング基準!$C$22,0))))</f>
        <v/>
      </c>
      <c r="T2487" s="4">
        <f>IF($O2487="可",スコアリング基準!$C$23,0)</f>
        <v/>
      </c>
      <c r="U2487" s="4">
        <f>IF(OR(COUNT($K2487:$L2487)&lt;2,$K2487=0),0,IF(ABS($L2487)/$K2487&lt;=スコアリング基準!$B$24,スコアリング基準!$C$24,IF(ABS($L2487)/$K2487&lt;=スコアリング基準!$B$25,スコアリング基準!$C$25,IF(ABS($L2487)/$K2487&lt;=スコアリング基準!$B$26,スコアリング基準!$C$26,0))))</f>
        <v/>
      </c>
      <c r="V2487" s="4">
        <f>IF($P2487="なし",スコアリング基準!$C$27,0)</f>
        <v/>
      </c>
      <c r="W2487" s="4">
        <f>IF($F2487="",0,IF(ISNUMBER($F2487),IF($F2487&lt;=スコアリング基準!$B$28,スコアリング基準!$C$28,スコアリング基準!$C$29),0))</f>
        <v/>
      </c>
      <c r="X2487" s="4">
        <f>IFERROR(VLOOKUP($B2487,スコアリング基準!$A$36:$B$46,2,FALSE),0)</f>
        <v/>
      </c>
      <c r="Y2487" s="4">
        <f>SUM($S2487:$X2487)</f>
        <v/>
      </c>
      <c r="Z2487" s="4">
        <f>IF(COUNT($M2487:$N2487)=0,"データ無",IF($Y2487&gt;=スコアリング基準!$B$30,"S",IF($Y2487&gt;=スコアリング基準!$B$31,"A",IF($Y2487&gt;=スコアリング基準!$B$32,"B","C"))))</f>
        <v/>
      </c>
      <c r="AA2487">
        <f>IFERROR(INDEX(実績DB!$I$3:$I$104,MATCH($B2487&amp;$C2487,実績DB!$J$3:$J$104,0)),"")</f>
        <v/>
      </c>
    </row>
    <row r="2488">
      <c r="A2488" t="n">
        <v>2486</v>
      </c>
      <c r="B2488" t="inlineStr">
        <is>
          <t>東京</t>
        </is>
      </c>
      <c r="C2488" t="inlineStr">
        <is>
          <t>水沢変電所</t>
        </is>
      </c>
      <c r="D2488" t="inlineStr">
        <is>
          <t>神奈川県</t>
        </is>
      </c>
      <c r="G2488" s="3" t="n">
        <v>35.592028</v>
      </c>
      <c r="H2488" s="3" t="n">
        <v>139.547246</v>
      </c>
      <c r="I2488" t="inlineStr">
        <is>
          <t>Google Places(名称一致)</t>
        </is>
      </c>
      <c r="J2488" t="n">
        <v>57</v>
      </c>
      <c r="K2488" t="n">
        <v>59</v>
      </c>
      <c r="L2488" t="n">
        <v>-40</v>
      </c>
      <c r="M2488" t="n">
        <v>19</v>
      </c>
      <c r="N2488" t="n">
        <v>0</v>
      </c>
      <c r="O2488" t="inlineStr">
        <is>
          <t>不可 #3</t>
        </is>
      </c>
      <c r="P2488" t="inlineStr">
        <is>
          <t>有り</t>
        </is>
      </c>
      <c r="R2488" s="4">
        <f>IF(COUNT($M2488:$N2488)=0,"",IF(AND(IF($N2488&lt;&gt;"",$N2488,$M2488)&lt;=0,$O2488&lt;&gt;"可"),"警告",""))</f>
        <v/>
      </c>
      <c r="S2488" s="4">
        <f>IF(COUNT($M2488:$N2488)=0,0,IF(IF($N2488&lt;&gt;"",$N2488,$M2488)&gt;=スコアリング基準!$B$20,スコアリング基準!$C$20,IF(IF($N2488&lt;&gt;"",$N2488,$M2488)&gt;=スコアリング基準!$B$21,スコアリング基準!$C$21,IF(IF($N2488&lt;&gt;"",$N2488,$M2488)&gt;0,スコアリング基準!$C$22,0))))</f>
        <v/>
      </c>
      <c r="T2488" s="4">
        <f>IF($O2488="可",スコアリング基準!$C$23,0)</f>
        <v/>
      </c>
      <c r="U2488" s="4">
        <f>IF(OR(COUNT($K2488:$L2488)&lt;2,$K2488=0),0,IF(ABS($L2488)/$K2488&lt;=スコアリング基準!$B$24,スコアリング基準!$C$24,IF(ABS($L2488)/$K2488&lt;=スコアリング基準!$B$25,スコアリング基準!$C$25,IF(ABS($L2488)/$K2488&lt;=スコアリング基準!$B$26,スコアリング基準!$C$26,0))))</f>
        <v/>
      </c>
      <c r="V2488" s="4">
        <f>IF($P2488="なし",スコアリング基準!$C$27,0)</f>
        <v/>
      </c>
      <c r="W2488" s="4">
        <f>IF($F2488="",0,IF(ISNUMBER($F2488),IF($F2488&lt;=スコアリング基準!$B$28,スコアリング基準!$C$28,スコアリング基準!$C$29),0))</f>
        <v/>
      </c>
      <c r="X2488" s="4">
        <f>IFERROR(VLOOKUP($B2488,スコアリング基準!$A$36:$B$46,2,FALSE),0)</f>
        <v/>
      </c>
      <c r="Y2488" s="4">
        <f>SUM($S2488:$X2488)</f>
        <v/>
      </c>
      <c r="Z2488" s="4">
        <f>IF(COUNT($M2488:$N2488)=0,"データ無",IF($Y2488&gt;=スコアリング基準!$B$30,"S",IF($Y2488&gt;=スコアリング基準!$B$31,"A",IF($Y2488&gt;=スコアリング基準!$B$32,"B","C"))))</f>
        <v/>
      </c>
      <c r="AA2488">
        <f>IFERROR(INDEX(実績DB!$I$3:$I$104,MATCH($B2488&amp;$C2488,実績DB!$J$3:$J$104,0)),"")</f>
        <v/>
      </c>
    </row>
    <row r="2489">
      <c r="A2489" t="n">
        <v>2487</v>
      </c>
      <c r="B2489" t="inlineStr">
        <is>
          <t>東京</t>
        </is>
      </c>
      <c r="C2489" t="inlineStr">
        <is>
          <t>氷川変電所</t>
        </is>
      </c>
      <c r="D2489" t="inlineStr">
        <is>
          <t>東京都</t>
        </is>
      </c>
      <c r="G2489" s="3" t="n">
        <v>35.724179</v>
      </c>
      <c r="H2489" s="3" t="n">
        <v>139.739113</v>
      </c>
      <c r="I2489" t="inlineStr">
        <is>
          <t>Google Places(名称一致)</t>
        </is>
      </c>
      <c r="J2489" t="n">
        <v>47</v>
      </c>
      <c r="K2489" t="n">
        <v>49</v>
      </c>
      <c r="L2489" t="n">
        <v>-40</v>
      </c>
      <c r="M2489" t="n">
        <v>9</v>
      </c>
      <c r="N2489" t="n">
        <v>0</v>
      </c>
      <c r="O2489" t="inlineStr">
        <is>
          <t>不可 #3</t>
        </is>
      </c>
      <c r="P2489" t="inlineStr">
        <is>
          <t>有り</t>
        </is>
      </c>
      <c r="R2489" s="4">
        <f>IF(COUNT($M2489:$N2489)=0,"",IF(AND(IF($N2489&lt;&gt;"",$N2489,$M2489)&lt;=0,$O2489&lt;&gt;"可"),"警告",""))</f>
        <v/>
      </c>
      <c r="S2489" s="4">
        <f>IF(COUNT($M2489:$N2489)=0,0,IF(IF($N2489&lt;&gt;"",$N2489,$M2489)&gt;=スコアリング基準!$B$20,スコアリング基準!$C$20,IF(IF($N2489&lt;&gt;"",$N2489,$M2489)&gt;=スコアリング基準!$B$21,スコアリング基準!$C$21,IF(IF($N2489&lt;&gt;"",$N2489,$M2489)&gt;0,スコアリング基準!$C$22,0))))</f>
        <v/>
      </c>
      <c r="T2489" s="4">
        <f>IF($O2489="可",スコアリング基準!$C$23,0)</f>
        <v/>
      </c>
      <c r="U2489" s="4">
        <f>IF(OR(COUNT($K2489:$L2489)&lt;2,$K2489=0),0,IF(ABS($L2489)/$K2489&lt;=スコアリング基準!$B$24,スコアリング基準!$C$24,IF(ABS($L2489)/$K2489&lt;=スコアリング基準!$B$25,スコアリング基準!$C$25,IF(ABS($L2489)/$K2489&lt;=スコアリング基準!$B$26,スコアリング基準!$C$26,0))))</f>
        <v/>
      </c>
      <c r="V2489" s="4">
        <f>IF($P2489="なし",スコアリング基準!$C$27,0)</f>
        <v/>
      </c>
      <c r="W2489" s="4">
        <f>IF($F2489="",0,IF(ISNUMBER($F2489),IF($F2489&lt;=スコアリング基準!$B$28,スコアリング基準!$C$28,スコアリング基準!$C$29),0))</f>
        <v/>
      </c>
      <c r="X2489" s="4">
        <f>IFERROR(VLOOKUP($B2489,スコアリング基準!$A$36:$B$46,2,FALSE),0)</f>
        <v/>
      </c>
      <c r="Y2489" s="4">
        <f>SUM($S2489:$X2489)</f>
        <v/>
      </c>
      <c r="Z2489" s="4">
        <f>IF(COUNT($M2489:$N2489)=0,"データ無",IF($Y2489&gt;=スコアリング基準!$B$30,"S",IF($Y2489&gt;=スコアリング基準!$B$31,"A",IF($Y2489&gt;=スコアリング基準!$B$32,"B","C"))))</f>
        <v/>
      </c>
      <c r="AA2489">
        <f>IFERROR(INDEX(実績DB!$I$3:$I$104,MATCH($B2489&amp;$C2489,実績DB!$J$3:$J$104,0)),"")</f>
        <v/>
      </c>
    </row>
    <row r="2490">
      <c r="A2490" t="n">
        <v>2488</v>
      </c>
      <c r="B2490" t="inlineStr">
        <is>
          <t>東京</t>
        </is>
      </c>
      <c r="C2490" t="inlineStr">
        <is>
          <t>永田町変電所</t>
        </is>
      </c>
      <c r="D2490" t="inlineStr">
        <is>
          <t>東京都</t>
        </is>
      </c>
      <c r="G2490" s="3" t="n">
        <v>35.67548</v>
      </c>
      <c r="H2490" s="3" t="n">
        <v>139.738786</v>
      </c>
      <c r="I2490" t="inlineStr">
        <is>
          <t>Google Places(名称一致)</t>
        </is>
      </c>
      <c r="J2490" t="n">
        <v>57</v>
      </c>
      <c r="K2490" t="n">
        <v>59</v>
      </c>
      <c r="L2490" t="n">
        <v>-40</v>
      </c>
      <c r="M2490" t="n">
        <v>19</v>
      </c>
      <c r="N2490" t="n">
        <v>0</v>
      </c>
      <c r="O2490" t="inlineStr">
        <is>
          <t>不可 #3</t>
        </is>
      </c>
      <c r="P2490" t="inlineStr">
        <is>
          <t>有り</t>
        </is>
      </c>
      <c r="R2490" s="4">
        <f>IF(COUNT($M2490:$N2490)=0,"",IF(AND(IF($N2490&lt;&gt;"",$N2490,$M2490)&lt;=0,$O2490&lt;&gt;"可"),"警告",""))</f>
        <v/>
      </c>
      <c r="S2490" s="4">
        <f>IF(COUNT($M2490:$N2490)=0,0,IF(IF($N2490&lt;&gt;"",$N2490,$M2490)&gt;=スコアリング基準!$B$20,スコアリング基準!$C$20,IF(IF($N2490&lt;&gt;"",$N2490,$M2490)&gt;=スコアリング基準!$B$21,スコアリング基準!$C$21,IF(IF($N2490&lt;&gt;"",$N2490,$M2490)&gt;0,スコアリング基準!$C$22,0))))</f>
        <v/>
      </c>
      <c r="T2490" s="4">
        <f>IF($O2490="可",スコアリング基準!$C$23,0)</f>
        <v/>
      </c>
      <c r="U2490" s="4">
        <f>IF(OR(COUNT($K2490:$L2490)&lt;2,$K2490=0),0,IF(ABS($L2490)/$K2490&lt;=スコアリング基準!$B$24,スコアリング基準!$C$24,IF(ABS($L2490)/$K2490&lt;=スコアリング基準!$B$25,スコアリング基準!$C$25,IF(ABS($L2490)/$K2490&lt;=スコアリング基準!$B$26,スコアリング基準!$C$26,0))))</f>
        <v/>
      </c>
      <c r="V2490" s="4">
        <f>IF($P2490="なし",スコアリング基準!$C$27,0)</f>
        <v/>
      </c>
      <c r="W2490" s="4">
        <f>IF($F2490="",0,IF(ISNUMBER($F2490),IF($F2490&lt;=スコアリング基準!$B$28,スコアリング基準!$C$28,スコアリング基準!$C$29),0))</f>
        <v/>
      </c>
      <c r="X2490" s="4">
        <f>IFERROR(VLOOKUP($B2490,スコアリング基準!$A$36:$B$46,2,FALSE),0)</f>
        <v/>
      </c>
      <c r="Y2490" s="4">
        <f>SUM($S2490:$X2490)</f>
        <v/>
      </c>
      <c r="Z2490" s="4">
        <f>IF(COUNT($M2490:$N2490)=0,"データ無",IF($Y2490&gt;=スコアリング基準!$B$30,"S",IF($Y2490&gt;=スコアリング基準!$B$31,"A",IF($Y2490&gt;=スコアリング基準!$B$32,"B","C"))))</f>
        <v/>
      </c>
      <c r="AA2490">
        <f>IFERROR(INDEX(実績DB!$I$3:$I$104,MATCH($B2490&amp;$C2490,実績DB!$J$3:$J$104,0)),"")</f>
        <v/>
      </c>
    </row>
    <row r="2491">
      <c r="A2491" t="n">
        <v>2489</v>
      </c>
      <c r="B2491" t="inlineStr">
        <is>
          <t>東京</t>
        </is>
      </c>
      <c r="C2491" t="inlineStr">
        <is>
          <t>江古田変電所</t>
        </is>
      </c>
      <c r="D2491" t="inlineStr">
        <is>
          <t>東京都</t>
        </is>
      </c>
      <c r="G2491" s="3" t="n">
        <v>35.735132</v>
      </c>
      <c r="H2491" s="3" t="n">
        <v>139.677001</v>
      </c>
      <c r="I2491" t="inlineStr">
        <is>
          <t>Google Places(名称一致)</t>
        </is>
      </c>
      <c r="J2491" t="n">
        <v>57</v>
      </c>
      <c r="K2491" t="n">
        <v>59</v>
      </c>
      <c r="L2491" t="n">
        <v>-30</v>
      </c>
      <c r="M2491" t="n">
        <v>29</v>
      </c>
      <c r="N2491" t="n">
        <v>29</v>
      </c>
      <c r="O2491" t="inlineStr">
        <is>
          <t>不可 #3</t>
        </is>
      </c>
      <c r="P2491" t="inlineStr">
        <is>
          <t>なし</t>
        </is>
      </c>
      <c r="R2491" s="4">
        <f>IF(COUNT($M2491:$N2491)=0,"",IF(AND(IF($N2491&lt;&gt;"",$N2491,$M2491)&lt;=0,$O2491&lt;&gt;"可"),"警告",""))</f>
        <v/>
      </c>
      <c r="S2491" s="4">
        <f>IF(COUNT($M2491:$N2491)=0,0,IF(IF($N2491&lt;&gt;"",$N2491,$M2491)&gt;=スコアリング基準!$B$20,スコアリング基準!$C$20,IF(IF($N2491&lt;&gt;"",$N2491,$M2491)&gt;=スコアリング基準!$B$21,スコアリング基準!$C$21,IF(IF($N2491&lt;&gt;"",$N2491,$M2491)&gt;0,スコアリング基準!$C$22,0))))</f>
        <v/>
      </c>
      <c r="T2491" s="4">
        <f>IF($O2491="可",スコアリング基準!$C$23,0)</f>
        <v/>
      </c>
      <c r="U2491" s="4">
        <f>IF(OR(COUNT($K2491:$L2491)&lt;2,$K2491=0),0,IF(ABS($L2491)/$K2491&lt;=スコアリング基準!$B$24,スコアリング基準!$C$24,IF(ABS($L2491)/$K2491&lt;=スコアリング基準!$B$25,スコアリング基準!$C$25,IF(ABS($L2491)/$K2491&lt;=スコアリング基準!$B$26,スコアリング基準!$C$26,0))))</f>
        <v/>
      </c>
      <c r="V2491" s="4">
        <f>IF($P2491="なし",スコアリング基準!$C$27,0)</f>
        <v/>
      </c>
      <c r="W2491" s="4">
        <f>IF($F2491="",0,IF(ISNUMBER($F2491),IF($F2491&lt;=スコアリング基準!$B$28,スコアリング基準!$C$28,スコアリング基準!$C$29),0))</f>
        <v/>
      </c>
      <c r="X2491" s="4">
        <f>IFERROR(VLOOKUP($B2491,スコアリング基準!$A$36:$B$46,2,FALSE),0)</f>
        <v/>
      </c>
      <c r="Y2491" s="4">
        <f>SUM($S2491:$X2491)</f>
        <v/>
      </c>
      <c r="Z2491" s="4">
        <f>IF(COUNT($M2491:$N2491)=0,"データ無",IF($Y2491&gt;=スコアリング基準!$B$30,"S",IF($Y2491&gt;=スコアリング基準!$B$31,"A",IF($Y2491&gt;=スコアリング基準!$B$32,"B","C"))))</f>
        <v/>
      </c>
      <c r="AA2491">
        <f>IFERROR(INDEX(実績DB!$I$3:$I$104,MATCH($B2491&amp;$C2491,実績DB!$J$3:$J$104,0)),"")</f>
        <v/>
      </c>
    </row>
    <row r="2492">
      <c r="A2492" t="n">
        <v>2490</v>
      </c>
      <c r="B2492" t="inlineStr">
        <is>
          <t>東京</t>
        </is>
      </c>
      <c r="C2492" t="inlineStr">
        <is>
          <t>江戸崎変電所</t>
        </is>
      </c>
      <c r="D2492" t="inlineStr">
        <is>
          <t>茨城県</t>
        </is>
      </c>
      <c r="G2492" s="3" t="n">
        <v>35.955517</v>
      </c>
      <c r="H2492" s="3" t="n">
        <v>140.318408</v>
      </c>
      <c r="I2492" t="inlineStr">
        <is>
          <t>Google Places(名称一致)</t>
        </is>
      </c>
      <c r="J2492" t="n">
        <v>57</v>
      </c>
      <c r="K2492" t="n">
        <v>59</v>
      </c>
      <c r="L2492" t="n">
        <v>-59</v>
      </c>
      <c r="M2492" t="n">
        <v>0</v>
      </c>
      <c r="N2492" t="n">
        <v>0</v>
      </c>
      <c r="O2492" t="inlineStr">
        <is>
          <t>不可 #3</t>
        </is>
      </c>
      <c r="P2492" t="inlineStr">
        <is>
          <t>有り</t>
        </is>
      </c>
      <c r="R2492" s="4">
        <f>IF(COUNT($M2492:$N2492)=0,"",IF(AND(IF($N2492&lt;&gt;"",$N2492,$M2492)&lt;=0,$O2492&lt;&gt;"可"),"警告",""))</f>
        <v/>
      </c>
      <c r="S2492" s="4">
        <f>IF(COUNT($M2492:$N2492)=0,0,IF(IF($N2492&lt;&gt;"",$N2492,$M2492)&gt;=スコアリング基準!$B$20,スコアリング基準!$C$20,IF(IF($N2492&lt;&gt;"",$N2492,$M2492)&gt;=スコアリング基準!$B$21,スコアリング基準!$C$21,IF(IF($N2492&lt;&gt;"",$N2492,$M2492)&gt;0,スコアリング基準!$C$22,0))))</f>
        <v/>
      </c>
      <c r="T2492" s="4">
        <f>IF($O2492="可",スコアリング基準!$C$23,0)</f>
        <v/>
      </c>
      <c r="U2492" s="4">
        <f>IF(OR(COUNT($K2492:$L2492)&lt;2,$K2492=0),0,IF(ABS($L2492)/$K2492&lt;=スコアリング基準!$B$24,スコアリング基準!$C$24,IF(ABS($L2492)/$K2492&lt;=スコアリング基準!$B$25,スコアリング基準!$C$25,IF(ABS($L2492)/$K2492&lt;=スコアリング基準!$B$26,スコアリング基準!$C$26,0))))</f>
        <v/>
      </c>
      <c r="V2492" s="4">
        <f>IF($P2492="なし",スコアリング基準!$C$27,0)</f>
        <v/>
      </c>
      <c r="W2492" s="4">
        <f>IF($F2492="",0,IF(ISNUMBER($F2492),IF($F2492&lt;=スコアリング基準!$B$28,スコアリング基準!$C$28,スコアリング基準!$C$29),0))</f>
        <v/>
      </c>
      <c r="X2492" s="4">
        <f>IFERROR(VLOOKUP($B2492,スコアリング基準!$A$36:$B$46,2,FALSE),0)</f>
        <v/>
      </c>
      <c r="Y2492" s="4">
        <f>SUM($S2492:$X2492)</f>
        <v/>
      </c>
      <c r="Z2492" s="4">
        <f>IF(COUNT($M2492:$N2492)=0,"データ無",IF($Y2492&gt;=スコアリング基準!$B$30,"S",IF($Y2492&gt;=スコアリング基準!$B$31,"A",IF($Y2492&gt;=スコアリング基準!$B$32,"B","C"))))</f>
        <v/>
      </c>
      <c r="AA2492">
        <f>IFERROR(INDEX(実績DB!$I$3:$I$104,MATCH($B2492&amp;$C2492,実績DB!$J$3:$J$104,0)),"")</f>
        <v/>
      </c>
    </row>
    <row r="2493">
      <c r="A2493" t="n">
        <v>2491</v>
      </c>
      <c r="B2493" t="inlineStr">
        <is>
          <t>東京</t>
        </is>
      </c>
      <c r="C2493" t="inlineStr">
        <is>
          <t>江戸川台変電所</t>
        </is>
      </c>
      <c r="D2493" t="inlineStr">
        <is>
          <t>千葉県</t>
        </is>
      </c>
      <c r="G2493" s="3" t="n">
        <v>35.89567</v>
      </c>
      <c r="H2493" s="3" t="n">
        <v>139.90556</v>
      </c>
      <c r="I2493" t="inlineStr">
        <is>
          <t>Google Places(名称一致)</t>
        </is>
      </c>
      <c r="J2493" t="n">
        <v>57</v>
      </c>
      <c r="K2493" t="n">
        <v>59</v>
      </c>
      <c r="L2493" t="n">
        <v>-44</v>
      </c>
      <c r="M2493" t="n">
        <v>15</v>
      </c>
      <c r="N2493" t="n">
        <v>0</v>
      </c>
      <c r="O2493" t="inlineStr">
        <is>
          <t>不可 #3</t>
        </is>
      </c>
      <c r="P2493" t="inlineStr">
        <is>
          <t>有り</t>
        </is>
      </c>
      <c r="R2493" s="4">
        <f>IF(COUNT($M2493:$N2493)=0,"",IF(AND(IF($N2493&lt;&gt;"",$N2493,$M2493)&lt;=0,$O2493&lt;&gt;"可"),"警告",""))</f>
        <v/>
      </c>
      <c r="S2493" s="4">
        <f>IF(COUNT($M2493:$N2493)=0,0,IF(IF($N2493&lt;&gt;"",$N2493,$M2493)&gt;=スコアリング基準!$B$20,スコアリング基準!$C$20,IF(IF($N2493&lt;&gt;"",$N2493,$M2493)&gt;=スコアリング基準!$B$21,スコアリング基準!$C$21,IF(IF($N2493&lt;&gt;"",$N2493,$M2493)&gt;0,スコアリング基準!$C$22,0))))</f>
        <v/>
      </c>
      <c r="T2493" s="4">
        <f>IF($O2493="可",スコアリング基準!$C$23,0)</f>
        <v/>
      </c>
      <c r="U2493" s="4">
        <f>IF(OR(COUNT($K2493:$L2493)&lt;2,$K2493=0),0,IF(ABS($L2493)/$K2493&lt;=スコアリング基準!$B$24,スコアリング基準!$C$24,IF(ABS($L2493)/$K2493&lt;=スコアリング基準!$B$25,スコアリング基準!$C$25,IF(ABS($L2493)/$K2493&lt;=スコアリング基準!$B$26,スコアリング基準!$C$26,0))))</f>
        <v/>
      </c>
      <c r="V2493" s="4">
        <f>IF($P2493="なし",スコアリング基準!$C$27,0)</f>
        <v/>
      </c>
      <c r="W2493" s="4">
        <f>IF($F2493="",0,IF(ISNUMBER($F2493),IF($F2493&lt;=スコアリング基準!$B$28,スコアリング基準!$C$28,スコアリング基準!$C$29),0))</f>
        <v/>
      </c>
      <c r="X2493" s="4">
        <f>IFERROR(VLOOKUP($B2493,スコアリング基準!$A$36:$B$46,2,FALSE),0)</f>
        <v/>
      </c>
      <c r="Y2493" s="4">
        <f>SUM($S2493:$X2493)</f>
        <v/>
      </c>
      <c r="Z2493" s="4">
        <f>IF(COUNT($M2493:$N2493)=0,"データ無",IF($Y2493&gt;=スコアリング基準!$B$30,"S",IF($Y2493&gt;=スコアリング基準!$B$31,"A",IF($Y2493&gt;=スコアリング基準!$B$32,"B","C"))))</f>
        <v/>
      </c>
      <c r="AA2493">
        <f>IFERROR(INDEX(実績DB!$I$3:$I$104,MATCH($B2493&amp;$C2493,実績DB!$J$3:$J$104,0)),"")</f>
        <v/>
      </c>
    </row>
    <row r="2494">
      <c r="A2494" t="n">
        <v>2492</v>
      </c>
      <c r="B2494" t="inlineStr">
        <is>
          <t>東京</t>
        </is>
      </c>
      <c r="C2494" t="inlineStr">
        <is>
          <t>江戸橋変電所</t>
        </is>
      </c>
      <c r="D2494" t="inlineStr">
        <is>
          <t>東京都</t>
        </is>
      </c>
      <c r="G2494" s="3" t="n"/>
      <c r="H2494" s="3" t="n"/>
      <c r="I2494" t="inlineStr">
        <is>
          <t>未取得</t>
        </is>
      </c>
      <c r="J2494" t="n">
        <v>38</v>
      </c>
      <c r="K2494" t="n">
        <v>39</v>
      </c>
      <c r="L2494" t="n">
        <v>-20</v>
      </c>
      <c r="M2494" t="n">
        <v>19</v>
      </c>
      <c r="N2494" t="n">
        <v>0</v>
      </c>
      <c r="O2494" t="inlineStr">
        <is>
          <t>不可 #3</t>
        </is>
      </c>
      <c r="P2494" t="inlineStr">
        <is>
          <t>有り</t>
        </is>
      </c>
      <c r="R2494" s="4">
        <f>IF(COUNT($M2494:$N2494)=0,"",IF(AND(IF($N2494&lt;&gt;"",$N2494,$M2494)&lt;=0,$O2494&lt;&gt;"可"),"警告",""))</f>
        <v/>
      </c>
      <c r="S2494" s="4">
        <f>IF(COUNT($M2494:$N2494)=0,0,IF(IF($N2494&lt;&gt;"",$N2494,$M2494)&gt;=スコアリング基準!$B$20,スコアリング基準!$C$20,IF(IF($N2494&lt;&gt;"",$N2494,$M2494)&gt;=スコアリング基準!$B$21,スコアリング基準!$C$21,IF(IF($N2494&lt;&gt;"",$N2494,$M2494)&gt;0,スコアリング基準!$C$22,0))))</f>
        <v/>
      </c>
      <c r="T2494" s="4">
        <f>IF($O2494="可",スコアリング基準!$C$23,0)</f>
        <v/>
      </c>
      <c r="U2494" s="4">
        <f>IF(OR(COUNT($K2494:$L2494)&lt;2,$K2494=0),0,IF(ABS($L2494)/$K2494&lt;=スコアリング基準!$B$24,スコアリング基準!$C$24,IF(ABS($L2494)/$K2494&lt;=スコアリング基準!$B$25,スコアリング基準!$C$25,IF(ABS($L2494)/$K2494&lt;=スコアリング基準!$B$26,スコアリング基準!$C$26,0))))</f>
        <v/>
      </c>
      <c r="V2494" s="4">
        <f>IF($P2494="なし",スコアリング基準!$C$27,0)</f>
        <v/>
      </c>
      <c r="W2494" s="4">
        <f>IF($F2494="",0,IF(ISNUMBER($F2494),IF($F2494&lt;=スコアリング基準!$B$28,スコアリング基準!$C$28,スコアリング基準!$C$29),0))</f>
        <v/>
      </c>
      <c r="X2494" s="4">
        <f>IFERROR(VLOOKUP($B2494,スコアリング基準!$A$36:$B$46,2,FALSE),0)</f>
        <v/>
      </c>
      <c r="Y2494" s="4">
        <f>SUM($S2494:$X2494)</f>
        <v/>
      </c>
      <c r="Z2494" s="4">
        <f>IF(COUNT($M2494:$N2494)=0,"データ無",IF($Y2494&gt;=スコアリング基準!$B$30,"S",IF($Y2494&gt;=スコアリング基準!$B$31,"A",IF($Y2494&gt;=スコアリング基準!$B$32,"B","C"))))</f>
        <v/>
      </c>
      <c r="AA2494">
        <f>IFERROR(INDEX(実績DB!$I$3:$I$104,MATCH($B2494&amp;$C2494,実績DB!$J$3:$J$104,0)),"")</f>
        <v/>
      </c>
    </row>
    <row r="2495">
      <c r="A2495" t="n">
        <v>2493</v>
      </c>
      <c r="B2495" t="inlineStr">
        <is>
          <t>東京</t>
        </is>
      </c>
      <c r="C2495" t="inlineStr">
        <is>
          <t>江草変電所</t>
        </is>
      </c>
      <c r="D2495" t="inlineStr">
        <is>
          <t>山梨県</t>
        </is>
      </c>
      <c r="G2495" s="3" t="n">
        <v>35.837352</v>
      </c>
      <c r="H2495" s="3" t="n">
        <v>138.47708</v>
      </c>
      <c r="I2495" t="inlineStr">
        <is>
          <t>Google Places(名称一致)</t>
        </is>
      </c>
      <c r="J2495" t="n">
        <v>8</v>
      </c>
      <c r="K2495" t="n">
        <v>8</v>
      </c>
      <c r="L2495" t="n">
        <v>-8</v>
      </c>
      <c r="M2495" t="n">
        <v>0</v>
      </c>
      <c r="N2495" t="n">
        <v>0</v>
      </c>
      <c r="O2495" t="inlineStr">
        <is>
          <t>不可 #3</t>
        </is>
      </c>
      <c r="P2495" t="inlineStr">
        <is>
          <t>有り</t>
        </is>
      </c>
      <c r="R2495" s="4">
        <f>IF(COUNT($M2495:$N2495)=0,"",IF(AND(IF($N2495&lt;&gt;"",$N2495,$M2495)&lt;=0,$O2495&lt;&gt;"可"),"警告",""))</f>
        <v/>
      </c>
      <c r="S2495" s="4">
        <f>IF(COUNT($M2495:$N2495)=0,0,IF(IF($N2495&lt;&gt;"",$N2495,$M2495)&gt;=スコアリング基準!$B$20,スコアリング基準!$C$20,IF(IF($N2495&lt;&gt;"",$N2495,$M2495)&gt;=スコアリング基準!$B$21,スコアリング基準!$C$21,IF(IF($N2495&lt;&gt;"",$N2495,$M2495)&gt;0,スコアリング基準!$C$22,0))))</f>
        <v/>
      </c>
      <c r="T2495" s="4">
        <f>IF($O2495="可",スコアリング基準!$C$23,0)</f>
        <v/>
      </c>
      <c r="U2495" s="4">
        <f>IF(OR(COUNT($K2495:$L2495)&lt;2,$K2495=0),0,IF(ABS($L2495)/$K2495&lt;=スコアリング基準!$B$24,スコアリング基準!$C$24,IF(ABS($L2495)/$K2495&lt;=スコアリング基準!$B$25,スコアリング基準!$C$25,IF(ABS($L2495)/$K2495&lt;=スコアリング基準!$B$26,スコアリング基準!$C$26,0))))</f>
        <v/>
      </c>
      <c r="V2495" s="4">
        <f>IF($P2495="なし",スコアリング基準!$C$27,0)</f>
        <v/>
      </c>
      <c r="W2495" s="4">
        <f>IF($F2495="",0,IF(ISNUMBER($F2495),IF($F2495&lt;=スコアリング基準!$B$28,スコアリング基準!$C$28,スコアリング基準!$C$29),0))</f>
        <v/>
      </c>
      <c r="X2495" s="4">
        <f>IFERROR(VLOOKUP($B2495,スコアリング基準!$A$36:$B$46,2,FALSE),0)</f>
        <v/>
      </c>
      <c r="Y2495" s="4">
        <f>SUM($S2495:$X2495)</f>
        <v/>
      </c>
      <c r="Z2495" s="4">
        <f>IF(COUNT($M2495:$N2495)=0,"データ無",IF($Y2495&gt;=スコアリング基準!$B$30,"S",IF($Y2495&gt;=スコアリング基準!$B$31,"A",IF($Y2495&gt;=スコアリング基準!$B$32,"B","C"))))</f>
        <v/>
      </c>
      <c r="AA2495">
        <f>IFERROR(INDEX(実績DB!$I$3:$I$104,MATCH($B2495&amp;$C2495,実績DB!$J$3:$J$104,0)),"")</f>
        <v/>
      </c>
    </row>
    <row r="2496">
      <c r="A2496" t="n">
        <v>2494</v>
      </c>
      <c r="B2496" t="inlineStr">
        <is>
          <t>東京</t>
        </is>
      </c>
      <c r="C2496" t="inlineStr">
        <is>
          <t>池尻変電所</t>
        </is>
      </c>
      <c r="D2496" t="inlineStr">
        <is>
          <t>東京都</t>
        </is>
      </c>
      <c r="G2496" s="3" t="n">
        <v>35.651072</v>
      </c>
      <c r="H2496" s="3" t="n">
        <v>139.680696</v>
      </c>
      <c r="I2496" t="inlineStr">
        <is>
          <t>Google Places(名称一致)</t>
        </is>
      </c>
      <c r="J2496" t="n">
        <v>38</v>
      </c>
      <c r="K2496" t="n">
        <v>39</v>
      </c>
      <c r="L2496" t="n">
        <v>-20</v>
      </c>
      <c r="M2496" t="n">
        <v>19</v>
      </c>
      <c r="N2496" t="n">
        <v>0</v>
      </c>
      <c r="O2496" t="inlineStr">
        <is>
          <t>不可 #3</t>
        </is>
      </c>
      <c r="P2496" t="inlineStr">
        <is>
          <t>有り</t>
        </is>
      </c>
      <c r="R2496" s="4">
        <f>IF(COUNT($M2496:$N2496)=0,"",IF(AND(IF($N2496&lt;&gt;"",$N2496,$M2496)&lt;=0,$O2496&lt;&gt;"可"),"警告",""))</f>
        <v/>
      </c>
      <c r="S2496" s="4">
        <f>IF(COUNT($M2496:$N2496)=0,0,IF(IF($N2496&lt;&gt;"",$N2496,$M2496)&gt;=スコアリング基準!$B$20,スコアリング基準!$C$20,IF(IF($N2496&lt;&gt;"",$N2496,$M2496)&gt;=スコアリング基準!$B$21,スコアリング基準!$C$21,IF(IF($N2496&lt;&gt;"",$N2496,$M2496)&gt;0,スコアリング基準!$C$22,0))))</f>
        <v/>
      </c>
      <c r="T2496" s="4">
        <f>IF($O2496="可",スコアリング基準!$C$23,0)</f>
        <v/>
      </c>
      <c r="U2496" s="4">
        <f>IF(OR(COUNT($K2496:$L2496)&lt;2,$K2496=0),0,IF(ABS($L2496)/$K2496&lt;=スコアリング基準!$B$24,スコアリング基準!$C$24,IF(ABS($L2496)/$K2496&lt;=スコアリング基準!$B$25,スコアリング基準!$C$25,IF(ABS($L2496)/$K2496&lt;=スコアリング基準!$B$26,スコアリング基準!$C$26,0))))</f>
        <v/>
      </c>
      <c r="V2496" s="4">
        <f>IF($P2496="なし",スコアリング基準!$C$27,0)</f>
        <v/>
      </c>
      <c r="W2496" s="4">
        <f>IF($F2496="",0,IF(ISNUMBER($F2496),IF($F2496&lt;=スコアリング基準!$B$28,スコアリング基準!$C$28,スコアリング基準!$C$29),0))</f>
        <v/>
      </c>
      <c r="X2496" s="4">
        <f>IFERROR(VLOOKUP($B2496,スコアリング基準!$A$36:$B$46,2,FALSE),0)</f>
        <v/>
      </c>
      <c r="Y2496" s="4">
        <f>SUM($S2496:$X2496)</f>
        <v/>
      </c>
      <c r="Z2496" s="4">
        <f>IF(COUNT($M2496:$N2496)=0,"データ無",IF($Y2496&gt;=スコアリング基準!$B$30,"S",IF($Y2496&gt;=スコアリング基準!$B$31,"A",IF($Y2496&gt;=スコアリング基準!$B$32,"B","C"))))</f>
        <v/>
      </c>
      <c r="AA2496">
        <f>IFERROR(INDEX(実績DB!$I$3:$I$104,MATCH($B2496&amp;$C2496,実績DB!$J$3:$J$104,0)),"")</f>
        <v/>
      </c>
    </row>
    <row r="2497">
      <c r="A2497" t="n">
        <v>2495</v>
      </c>
      <c r="B2497" t="inlineStr">
        <is>
          <t>東京</t>
        </is>
      </c>
      <c r="C2497" t="inlineStr">
        <is>
          <t>河原町変電所</t>
        </is>
      </c>
      <c r="D2497" t="inlineStr">
        <is>
          <t>東京都</t>
        </is>
      </c>
      <c r="G2497" s="3" t="n">
        <v>35.742759</v>
      </c>
      <c r="H2497" s="3" t="n">
        <v>139.799648</v>
      </c>
      <c r="I2497" t="inlineStr">
        <is>
          <t>OSM実測(名称一致)</t>
        </is>
      </c>
      <c r="J2497" t="n">
        <v>57</v>
      </c>
      <c r="K2497" t="n">
        <v>59</v>
      </c>
      <c r="L2497" t="n">
        <v>-40</v>
      </c>
      <c r="M2497" t="n">
        <v>19</v>
      </c>
      <c r="N2497" t="n">
        <v>0</v>
      </c>
      <c r="O2497" t="inlineStr">
        <is>
          <t>不可 #3</t>
        </is>
      </c>
      <c r="P2497" t="inlineStr">
        <is>
          <t>有り</t>
        </is>
      </c>
      <c r="R2497" s="4">
        <f>IF(COUNT($M2497:$N2497)=0,"",IF(AND(IF($N2497&lt;&gt;"",$N2497,$M2497)&lt;=0,$O2497&lt;&gt;"可"),"警告",""))</f>
        <v/>
      </c>
      <c r="S2497" s="4">
        <f>IF(COUNT($M2497:$N2497)=0,0,IF(IF($N2497&lt;&gt;"",$N2497,$M2497)&gt;=スコアリング基準!$B$20,スコアリング基準!$C$20,IF(IF($N2497&lt;&gt;"",$N2497,$M2497)&gt;=スコアリング基準!$B$21,スコアリング基準!$C$21,IF(IF($N2497&lt;&gt;"",$N2497,$M2497)&gt;0,スコアリング基準!$C$22,0))))</f>
        <v/>
      </c>
      <c r="T2497" s="4">
        <f>IF($O2497="可",スコアリング基準!$C$23,0)</f>
        <v/>
      </c>
      <c r="U2497" s="4">
        <f>IF(OR(COUNT($K2497:$L2497)&lt;2,$K2497=0),0,IF(ABS($L2497)/$K2497&lt;=スコアリング基準!$B$24,スコアリング基準!$C$24,IF(ABS($L2497)/$K2497&lt;=スコアリング基準!$B$25,スコアリング基準!$C$25,IF(ABS($L2497)/$K2497&lt;=スコアリング基準!$B$26,スコアリング基準!$C$26,0))))</f>
        <v/>
      </c>
      <c r="V2497" s="4">
        <f>IF($P2497="なし",スコアリング基準!$C$27,0)</f>
        <v/>
      </c>
      <c r="W2497" s="4">
        <f>IF($F2497="",0,IF(ISNUMBER($F2497),IF($F2497&lt;=スコアリング基準!$B$28,スコアリング基準!$C$28,スコアリング基準!$C$29),0))</f>
        <v/>
      </c>
      <c r="X2497" s="4">
        <f>IFERROR(VLOOKUP($B2497,スコアリング基準!$A$36:$B$46,2,FALSE),0)</f>
        <v/>
      </c>
      <c r="Y2497" s="4">
        <f>SUM($S2497:$X2497)</f>
        <v/>
      </c>
      <c r="Z2497" s="4">
        <f>IF(COUNT($M2497:$N2497)=0,"データ無",IF($Y2497&gt;=スコアリング基準!$B$30,"S",IF($Y2497&gt;=スコアリング基準!$B$31,"A",IF($Y2497&gt;=スコアリング基準!$B$32,"B","C"))))</f>
        <v/>
      </c>
      <c r="AA2497">
        <f>IFERROR(INDEX(実績DB!$I$3:$I$104,MATCH($B2497&amp;$C2497,実績DB!$J$3:$J$104,0)),"")</f>
        <v/>
      </c>
    </row>
    <row r="2498">
      <c r="A2498" t="n">
        <v>2496</v>
      </c>
      <c r="B2498" t="inlineStr">
        <is>
          <t>東京</t>
        </is>
      </c>
      <c r="C2498" t="inlineStr">
        <is>
          <t>河津変電所</t>
        </is>
      </c>
      <c r="D2498" t="inlineStr">
        <is>
          <t>静岡県</t>
        </is>
      </c>
      <c r="G2498" s="3" t="n">
        <v>34.761655</v>
      </c>
      <c r="H2498" s="3" t="n">
        <v>138.979672</v>
      </c>
      <c r="I2498" t="inlineStr">
        <is>
          <t>Google Places(名称一致)</t>
        </is>
      </c>
      <c r="J2498" t="n">
        <v>28</v>
      </c>
      <c r="K2498" t="n">
        <v>29</v>
      </c>
      <c r="L2498" t="n">
        <v>-23</v>
      </c>
      <c r="M2498" t="n">
        <v>6</v>
      </c>
      <c r="N2498" t="n">
        <v>0</v>
      </c>
      <c r="O2498" t="inlineStr">
        <is>
          <t>不可 #3</t>
        </is>
      </c>
      <c r="P2498" t="inlineStr">
        <is>
          <t>有り</t>
        </is>
      </c>
      <c r="R2498" s="4">
        <f>IF(COUNT($M2498:$N2498)=0,"",IF(AND(IF($N2498&lt;&gt;"",$N2498,$M2498)&lt;=0,$O2498&lt;&gt;"可"),"警告",""))</f>
        <v/>
      </c>
      <c r="S2498" s="4">
        <f>IF(COUNT($M2498:$N2498)=0,0,IF(IF($N2498&lt;&gt;"",$N2498,$M2498)&gt;=スコアリング基準!$B$20,スコアリング基準!$C$20,IF(IF($N2498&lt;&gt;"",$N2498,$M2498)&gt;=スコアリング基準!$B$21,スコアリング基準!$C$21,IF(IF($N2498&lt;&gt;"",$N2498,$M2498)&gt;0,スコアリング基準!$C$22,0))))</f>
        <v/>
      </c>
      <c r="T2498" s="4">
        <f>IF($O2498="可",スコアリング基準!$C$23,0)</f>
        <v/>
      </c>
      <c r="U2498" s="4">
        <f>IF(OR(COUNT($K2498:$L2498)&lt;2,$K2498=0),0,IF(ABS($L2498)/$K2498&lt;=スコアリング基準!$B$24,スコアリング基準!$C$24,IF(ABS($L2498)/$K2498&lt;=スコアリング基準!$B$25,スコアリング基準!$C$25,IF(ABS($L2498)/$K2498&lt;=スコアリング基準!$B$26,スコアリング基準!$C$26,0))))</f>
        <v/>
      </c>
      <c r="V2498" s="4">
        <f>IF($P2498="なし",スコアリング基準!$C$27,0)</f>
        <v/>
      </c>
      <c r="W2498" s="4">
        <f>IF($F2498="",0,IF(ISNUMBER($F2498),IF($F2498&lt;=スコアリング基準!$B$28,スコアリング基準!$C$28,スコアリング基準!$C$29),0))</f>
        <v/>
      </c>
      <c r="X2498" s="4">
        <f>IFERROR(VLOOKUP($B2498,スコアリング基準!$A$36:$B$46,2,FALSE),0)</f>
        <v/>
      </c>
      <c r="Y2498" s="4">
        <f>SUM($S2498:$X2498)</f>
        <v/>
      </c>
      <c r="Z2498" s="4">
        <f>IF(COUNT($M2498:$N2498)=0,"データ無",IF($Y2498&gt;=スコアリング基準!$B$30,"S",IF($Y2498&gt;=スコアリング基準!$B$31,"A",IF($Y2498&gt;=スコアリング基準!$B$32,"B","C"))))</f>
        <v/>
      </c>
      <c r="AA2498">
        <f>IFERROR(INDEX(実績DB!$I$3:$I$104,MATCH($B2498&amp;$C2498,実績DB!$J$3:$J$104,0)),"")</f>
        <v/>
      </c>
    </row>
    <row r="2499">
      <c r="A2499" t="n">
        <v>2497</v>
      </c>
      <c r="B2499" t="inlineStr">
        <is>
          <t>東京</t>
        </is>
      </c>
      <c r="C2499" t="inlineStr">
        <is>
          <t>河田町変電所</t>
        </is>
      </c>
      <c r="D2499" t="inlineStr">
        <is>
          <t>東京都</t>
        </is>
      </c>
      <c r="G2499" s="3" t="n">
        <v>35.698041</v>
      </c>
      <c r="H2499" s="3" t="n">
        <v>139.71888</v>
      </c>
      <c r="I2499" t="inlineStr">
        <is>
          <t>Google Places(名称一致)</t>
        </is>
      </c>
      <c r="J2499" t="n">
        <v>57</v>
      </c>
      <c r="K2499" t="n">
        <v>59</v>
      </c>
      <c r="L2499" t="n">
        <v>-40</v>
      </c>
      <c r="M2499" t="n">
        <v>19</v>
      </c>
      <c r="N2499" t="n">
        <v>19</v>
      </c>
      <c r="O2499" t="inlineStr">
        <is>
          <t>不可 #3</t>
        </is>
      </c>
      <c r="P2499" t="inlineStr">
        <is>
          <t>なし</t>
        </is>
      </c>
      <c r="R2499" s="4">
        <f>IF(COUNT($M2499:$N2499)=0,"",IF(AND(IF($N2499&lt;&gt;"",$N2499,$M2499)&lt;=0,$O2499&lt;&gt;"可"),"警告",""))</f>
        <v/>
      </c>
      <c r="S2499" s="4">
        <f>IF(COUNT($M2499:$N2499)=0,0,IF(IF($N2499&lt;&gt;"",$N2499,$M2499)&gt;=スコアリング基準!$B$20,スコアリング基準!$C$20,IF(IF($N2499&lt;&gt;"",$N2499,$M2499)&gt;=スコアリング基準!$B$21,スコアリング基準!$C$21,IF(IF($N2499&lt;&gt;"",$N2499,$M2499)&gt;0,スコアリング基準!$C$22,0))))</f>
        <v/>
      </c>
      <c r="T2499" s="4">
        <f>IF($O2499="可",スコアリング基準!$C$23,0)</f>
        <v/>
      </c>
      <c r="U2499" s="4">
        <f>IF(OR(COUNT($K2499:$L2499)&lt;2,$K2499=0),0,IF(ABS($L2499)/$K2499&lt;=スコアリング基準!$B$24,スコアリング基準!$C$24,IF(ABS($L2499)/$K2499&lt;=スコアリング基準!$B$25,スコアリング基準!$C$25,IF(ABS($L2499)/$K2499&lt;=スコアリング基準!$B$26,スコアリング基準!$C$26,0))))</f>
        <v/>
      </c>
      <c r="V2499" s="4">
        <f>IF($P2499="なし",スコアリング基準!$C$27,0)</f>
        <v/>
      </c>
      <c r="W2499" s="4">
        <f>IF($F2499="",0,IF(ISNUMBER($F2499),IF($F2499&lt;=スコアリング基準!$B$28,スコアリング基準!$C$28,スコアリング基準!$C$29),0))</f>
        <v/>
      </c>
      <c r="X2499" s="4">
        <f>IFERROR(VLOOKUP($B2499,スコアリング基準!$A$36:$B$46,2,FALSE),0)</f>
        <v/>
      </c>
      <c r="Y2499" s="4">
        <f>SUM($S2499:$X2499)</f>
        <v/>
      </c>
      <c r="Z2499" s="4">
        <f>IF(COUNT($M2499:$N2499)=0,"データ無",IF($Y2499&gt;=スコアリング基準!$B$30,"S",IF($Y2499&gt;=スコアリング基準!$B$31,"A",IF($Y2499&gt;=スコアリング基準!$B$32,"B","C"))))</f>
        <v/>
      </c>
      <c r="AA2499">
        <f>IFERROR(INDEX(実績DB!$I$3:$I$104,MATCH($B2499&amp;$C2499,実績DB!$J$3:$J$104,0)),"")</f>
        <v/>
      </c>
    </row>
    <row r="2500">
      <c r="A2500" t="n">
        <v>2498</v>
      </c>
      <c r="B2500" t="inlineStr">
        <is>
          <t>東京</t>
        </is>
      </c>
      <c r="C2500" t="inlineStr">
        <is>
          <t>洗足変電所</t>
        </is>
      </c>
      <c r="D2500" t="inlineStr">
        <is>
          <t>東京都</t>
        </is>
      </c>
      <c r="G2500" s="3" t="n">
        <v>35.59905</v>
      </c>
      <c r="H2500" s="3" t="n">
        <v>139.69014</v>
      </c>
      <c r="I2500" t="inlineStr">
        <is>
          <t>OSM実測(名称一致)</t>
        </is>
      </c>
      <c r="J2500" t="n">
        <v>57</v>
      </c>
      <c r="K2500" t="n">
        <v>59</v>
      </c>
      <c r="L2500" t="n">
        <v>-40</v>
      </c>
      <c r="M2500" t="n">
        <v>19</v>
      </c>
      <c r="N2500" t="n">
        <v>0</v>
      </c>
      <c r="O2500" t="inlineStr">
        <is>
          <t>不可 #3</t>
        </is>
      </c>
      <c r="P2500" t="inlineStr">
        <is>
          <t>有り</t>
        </is>
      </c>
      <c r="R2500" s="4">
        <f>IF(COUNT($M2500:$N2500)=0,"",IF(AND(IF($N2500&lt;&gt;"",$N2500,$M2500)&lt;=0,$O2500&lt;&gt;"可"),"警告",""))</f>
        <v/>
      </c>
      <c r="S2500" s="4">
        <f>IF(COUNT($M2500:$N2500)=0,0,IF(IF($N2500&lt;&gt;"",$N2500,$M2500)&gt;=スコアリング基準!$B$20,スコアリング基準!$C$20,IF(IF($N2500&lt;&gt;"",$N2500,$M2500)&gt;=スコアリング基準!$B$21,スコアリング基準!$C$21,IF(IF($N2500&lt;&gt;"",$N2500,$M2500)&gt;0,スコアリング基準!$C$22,0))))</f>
        <v/>
      </c>
      <c r="T2500" s="4">
        <f>IF($O2500="可",スコアリング基準!$C$23,0)</f>
        <v/>
      </c>
      <c r="U2500" s="4">
        <f>IF(OR(COUNT($K2500:$L2500)&lt;2,$K2500=0),0,IF(ABS($L2500)/$K2500&lt;=スコアリング基準!$B$24,スコアリング基準!$C$24,IF(ABS($L2500)/$K2500&lt;=スコアリング基準!$B$25,スコアリング基準!$C$25,IF(ABS($L2500)/$K2500&lt;=スコアリング基準!$B$26,スコアリング基準!$C$26,0))))</f>
        <v/>
      </c>
      <c r="V2500" s="4">
        <f>IF($P2500="なし",スコアリング基準!$C$27,0)</f>
        <v/>
      </c>
      <c r="W2500" s="4">
        <f>IF($F2500="",0,IF(ISNUMBER($F2500),IF($F2500&lt;=スコアリング基準!$B$28,スコアリング基準!$C$28,スコアリング基準!$C$29),0))</f>
        <v/>
      </c>
      <c r="X2500" s="4">
        <f>IFERROR(VLOOKUP($B2500,スコアリング基準!$A$36:$B$46,2,FALSE),0)</f>
        <v/>
      </c>
      <c r="Y2500" s="4">
        <f>SUM($S2500:$X2500)</f>
        <v/>
      </c>
      <c r="Z2500" s="4">
        <f>IF(COUNT($M2500:$N2500)=0,"データ無",IF($Y2500&gt;=スコアリング基準!$B$30,"S",IF($Y2500&gt;=スコアリング基準!$B$31,"A",IF($Y2500&gt;=スコアリング基準!$B$32,"B","C"))))</f>
        <v/>
      </c>
      <c r="AA2500">
        <f>IFERROR(INDEX(実績DB!$I$3:$I$104,MATCH($B2500&amp;$C2500,実績DB!$J$3:$J$104,0)),"")</f>
        <v/>
      </c>
    </row>
    <row r="2501">
      <c r="A2501" t="n">
        <v>2499</v>
      </c>
      <c r="B2501" t="inlineStr">
        <is>
          <t>東京</t>
        </is>
      </c>
      <c r="C2501" t="inlineStr">
        <is>
          <t>津田変電所</t>
        </is>
      </c>
      <c r="D2501" t="inlineStr">
        <is>
          <t>静岡県</t>
        </is>
      </c>
      <c r="G2501" s="3" t="n">
        <v>35.155183</v>
      </c>
      <c r="H2501" s="3" t="n">
        <v>138.689905</v>
      </c>
      <c r="I2501" t="inlineStr">
        <is>
          <t>Google Places(名称一致)</t>
        </is>
      </c>
      <c r="J2501" t="n">
        <v>42</v>
      </c>
      <c r="K2501" t="n">
        <v>44</v>
      </c>
      <c r="L2501" t="n">
        <v>-35</v>
      </c>
      <c r="M2501" t="n">
        <v>9</v>
      </c>
      <c r="N2501" t="n">
        <v>9</v>
      </c>
      <c r="O2501" t="inlineStr">
        <is>
          <t>不可 #3</t>
        </is>
      </c>
      <c r="P2501" t="inlineStr">
        <is>
          <t>なし</t>
        </is>
      </c>
      <c r="R2501" s="4">
        <f>IF(COUNT($M2501:$N2501)=0,"",IF(AND(IF($N2501&lt;&gt;"",$N2501,$M2501)&lt;=0,$O2501&lt;&gt;"可"),"警告",""))</f>
        <v/>
      </c>
      <c r="S2501" s="4">
        <f>IF(COUNT($M2501:$N2501)=0,0,IF(IF($N2501&lt;&gt;"",$N2501,$M2501)&gt;=スコアリング基準!$B$20,スコアリング基準!$C$20,IF(IF($N2501&lt;&gt;"",$N2501,$M2501)&gt;=スコアリング基準!$B$21,スコアリング基準!$C$21,IF(IF($N2501&lt;&gt;"",$N2501,$M2501)&gt;0,スコアリング基準!$C$22,0))))</f>
        <v/>
      </c>
      <c r="T2501" s="4">
        <f>IF($O2501="可",スコアリング基準!$C$23,0)</f>
        <v/>
      </c>
      <c r="U2501" s="4">
        <f>IF(OR(COUNT($K2501:$L2501)&lt;2,$K2501=0),0,IF(ABS($L2501)/$K2501&lt;=スコアリング基準!$B$24,スコアリング基準!$C$24,IF(ABS($L2501)/$K2501&lt;=スコアリング基準!$B$25,スコアリング基準!$C$25,IF(ABS($L2501)/$K2501&lt;=スコアリング基準!$B$26,スコアリング基準!$C$26,0))))</f>
        <v/>
      </c>
      <c r="V2501" s="4">
        <f>IF($P2501="なし",スコアリング基準!$C$27,0)</f>
        <v/>
      </c>
      <c r="W2501" s="4">
        <f>IF($F2501="",0,IF(ISNUMBER($F2501),IF($F2501&lt;=スコアリング基準!$B$28,スコアリング基準!$C$28,スコアリング基準!$C$29),0))</f>
        <v/>
      </c>
      <c r="X2501" s="4">
        <f>IFERROR(VLOOKUP($B2501,スコアリング基準!$A$36:$B$46,2,FALSE),0)</f>
        <v/>
      </c>
      <c r="Y2501" s="4">
        <f>SUM($S2501:$X2501)</f>
        <v/>
      </c>
      <c r="Z2501" s="4">
        <f>IF(COUNT($M2501:$N2501)=0,"データ無",IF($Y2501&gt;=スコアリング基準!$B$30,"S",IF($Y2501&gt;=スコアリング基準!$B$31,"A",IF($Y2501&gt;=スコアリング基準!$B$32,"B","C"))))</f>
        <v/>
      </c>
      <c r="AA2501">
        <f>IFERROR(INDEX(実績DB!$I$3:$I$104,MATCH($B2501&amp;$C2501,実績DB!$J$3:$J$104,0)),"")</f>
        <v/>
      </c>
    </row>
    <row r="2502">
      <c r="A2502" t="n">
        <v>2500</v>
      </c>
      <c r="B2502" t="inlineStr">
        <is>
          <t>東京</t>
        </is>
      </c>
      <c r="C2502" t="inlineStr">
        <is>
          <t>津田沼変電所</t>
        </is>
      </c>
      <c r="D2502" t="inlineStr">
        <is>
          <t>千葉県</t>
        </is>
      </c>
      <c r="G2502" s="3" t="n"/>
      <c r="H2502" s="3" t="n"/>
      <c r="I2502" t="inlineStr">
        <is>
          <t>未取得</t>
        </is>
      </c>
      <c r="J2502" t="n">
        <v>38</v>
      </c>
      <c r="K2502" t="n">
        <v>39</v>
      </c>
      <c r="L2502" t="n">
        <v>-20</v>
      </c>
      <c r="M2502" t="n">
        <v>19</v>
      </c>
      <c r="N2502" t="n">
        <v>0</v>
      </c>
      <c r="O2502" t="inlineStr">
        <is>
          <t>不可 #3</t>
        </is>
      </c>
      <c r="P2502" t="inlineStr">
        <is>
          <t>有り</t>
        </is>
      </c>
      <c r="R2502" s="4">
        <f>IF(COUNT($M2502:$N2502)=0,"",IF(AND(IF($N2502&lt;&gt;"",$N2502,$M2502)&lt;=0,$O2502&lt;&gt;"可"),"警告",""))</f>
        <v/>
      </c>
      <c r="S2502" s="4">
        <f>IF(COUNT($M2502:$N2502)=0,0,IF(IF($N2502&lt;&gt;"",$N2502,$M2502)&gt;=スコアリング基準!$B$20,スコアリング基準!$C$20,IF(IF($N2502&lt;&gt;"",$N2502,$M2502)&gt;=スコアリング基準!$B$21,スコアリング基準!$C$21,IF(IF($N2502&lt;&gt;"",$N2502,$M2502)&gt;0,スコアリング基準!$C$22,0))))</f>
        <v/>
      </c>
      <c r="T2502" s="4">
        <f>IF($O2502="可",スコアリング基準!$C$23,0)</f>
        <v/>
      </c>
      <c r="U2502" s="4">
        <f>IF(OR(COUNT($K2502:$L2502)&lt;2,$K2502=0),0,IF(ABS($L2502)/$K2502&lt;=スコアリング基準!$B$24,スコアリング基準!$C$24,IF(ABS($L2502)/$K2502&lt;=スコアリング基準!$B$25,スコアリング基準!$C$25,IF(ABS($L2502)/$K2502&lt;=スコアリング基準!$B$26,スコアリング基準!$C$26,0))))</f>
        <v/>
      </c>
      <c r="V2502" s="4">
        <f>IF($P2502="なし",スコアリング基準!$C$27,0)</f>
        <v/>
      </c>
      <c r="W2502" s="4">
        <f>IF($F2502="",0,IF(ISNUMBER($F2502),IF($F2502&lt;=スコアリング基準!$B$28,スコアリング基準!$C$28,スコアリング基準!$C$29),0))</f>
        <v/>
      </c>
      <c r="X2502" s="4">
        <f>IFERROR(VLOOKUP($B2502,スコアリング基準!$A$36:$B$46,2,FALSE),0)</f>
        <v/>
      </c>
      <c r="Y2502" s="4">
        <f>SUM($S2502:$X2502)</f>
        <v/>
      </c>
      <c r="Z2502" s="4">
        <f>IF(COUNT($M2502:$N2502)=0,"データ無",IF($Y2502&gt;=スコアリング基準!$B$30,"S",IF($Y2502&gt;=スコアリング基準!$B$31,"A",IF($Y2502&gt;=スコアリング基準!$B$32,"B","C"))))</f>
        <v/>
      </c>
      <c r="AA2502">
        <f>IFERROR(INDEX(実績DB!$I$3:$I$104,MATCH($B2502&amp;$C2502,実績DB!$J$3:$J$104,0)),"")</f>
        <v/>
      </c>
    </row>
    <row r="2503">
      <c r="A2503" t="n">
        <v>2501</v>
      </c>
      <c r="B2503" t="inlineStr">
        <is>
          <t>東京</t>
        </is>
      </c>
      <c r="C2503" t="inlineStr">
        <is>
          <t>津金変電所</t>
        </is>
      </c>
      <c r="D2503" t="inlineStr">
        <is>
          <t>山梨県</t>
        </is>
      </c>
      <c r="G2503" s="3" t="n">
        <v>35.859652</v>
      </c>
      <c r="H2503" s="3" t="n">
        <v>138.432836</v>
      </c>
      <c r="I2503" t="inlineStr">
        <is>
          <t>Google Places(名称一致)</t>
        </is>
      </c>
      <c r="J2503" t="n">
        <v>14</v>
      </c>
      <c r="K2503" t="n">
        <v>14</v>
      </c>
      <c r="L2503" t="n">
        <v>-14</v>
      </c>
      <c r="M2503" t="n">
        <v>0</v>
      </c>
      <c r="N2503" t="n">
        <v>0</v>
      </c>
      <c r="O2503" t="inlineStr">
        <is>
          <t>不可 #3</t>
        </is>
      </c>
      <c r="P2503" t="inlineStr">
        <is>
          <t>有り</t>
        </is>
      </c>
      <c r="R2503" s="4">
        <f>IF(COUNT($M2503:$N2503)=0,"",IF(AND(IF($N2503&lt;&gt;"",$N2503,$M2503)&lt;=0,$O2503&lt;&gt;"可"),"警告",""))</f>
        <v/>
      </c>
      <c r="S2503" s="4">
        <f>IF(COUNT($M2503:$N2503)=0,0,IF(IF($N2503&lt;&gt;"",$N2503,$M2503)&gt;=スコアリング基準!$B$20,スコアリング基準!$C$20,IF(IF($N2503&lt;&gt;"",$N2503,$M2503)&gt;=スコアリング基準!$B$21,スコアリング基準!$C$21,IF(IF($N2503&lt;&gt;"",$N2503,$M2503)&gt;0,スコアリング基準!$C$22,0))))</f>
        <v/>
      </c>
      <c r="T2503" s="4">
        <f>IF($O2503="可",スコアリング基準!$C$23,0)</f>
        <v/>
      </c>
      <c r="U2503" s="4">
        <f>IF(OR(COUNT($K2503:$L2503)&lt;2,$K2503=0),0,IF(ABS($L2503)/$K2503&lt;=スコアリング基準!$B$24,スコアリング基準!$C$24,IF(ABS($L2503)/$K2503&lt;=スコアリング基準!$B$25,スコアリング基準!$C$25,IF(ABS($L2503)/$K2503&lt;=スコアリング基準!$B$26,スコアリング基準!$C$26,0))))</f>
        <v/>
      </c>
      <c r="V2503" s="4">
        <f>IF($P2503="なし",スコアリング基準!$C$27,0)</f>
        <v/>
      </c>
      <c r="W2503" s="4">
        <f>IF($F2503="",0,IF(ISNUMBER($F2503),IF($F2503&lt;=スコアリング基準!$B$28,スコアリング基準!$C$28,スコアリング基準!$C$29),0))</f>
        <v/>
      </c>
      <c r="X2503" s="4">
        <f>IFERROR(VLOOKUP($B2503,スコアリング基準!$A$36:$B$46,2,FALSE),0)</f>
        <v/>
      </c>
      <c r="Y2503" s="4">
        <f>SUM($S2503:$X2503)</f>
        <v/>
      </c>
      <c r="Z2503" s="4">
        <f>IF(COUNT($M2503:$N2503)=0,"データ無",IF($Y2503&gt;=スコアリング基準!$B$30,"S",IF($Y2503&gt;=スコアリング基準!$B$31,"A",IF($Y2503&gt;=スコアリング基準!$B$32,"B","C"))))</f>
        <v/>
      </c>
      <c r="AA2503">
        <f>IFERROR(INDEX(実績DB!$I$3:$I$104,MATCH($B2503&amp;$C2503,実績DB!$J$3:$J$104,0)),"")</f>
        <v/>
      </c>
    </row>
    <row r="2504">
      <c r="A2504" t="n">
        <v>2502</v>
      </c>
      <c r="B2504" t="inlineStr">
        <is>
          <t>東京</t>
        </is>
      </c>
      <c r="C2504" t="inlineStr">
        <is>
          <t>浅草変電所</t>
        </is>
      </c>
      <c r="D2504" t="inlineStr">
        <is>
          <t>東京都</t>
        </is>
      </c>
      <c r="G2504" s="3" t="n">
        <v>35.713713</v>
      </c>
      <c r="H2504" s="3" t="n">
        <v>139.791557</v>
      </c>
      <c r="I2504" t="inlineStr">
        <is>
          <t>Google Places(名称一致)</t>
        </is>
      </c>
      <c r="J2504" t="n">
        <v>57</v>
      </c>
      <c r="K2504" t="n">
        <v>59</v>
      </c>
      <c r="L2504" t="n">
        <v>-30</v>
      </c>
      <c r="M2504" t="n">
        <v>29</v>
      </c>
      <c r="N2504" t="n">
        <v>0</v>
      </c>
      <c r="O2504" t="inlineStr">
        <is>
          <t>不可 #3</t>
        </is>
      </c>
      <c r="P2504" t="inlineStr">
        <is>
          <t>有り</t>
        </is>
      </c>
      <c r="R2504" s="4">
        <f>IF(COUNT($M2504:$N2504)=0,"",IF(AND(IF($N2504&lt;&gt;"",$N2504,$M2504)&lt;=0,$O2504&lt;&gt;"可"),"警告",""))</f>
        <v/>
      </c>
      <c r="S2504" s="4">
        <f>IF(COUNT($M2504:$N2504)=0,0,IF(IF($N2504&lt;&gt;"",$N2504,$M2504)&gt;=スコアリング基準!$B$20,スコアリング基準!$C$20,IF(IF($N2504&lt;&gt;"",$N2504,$M2504)&gt;=スコアリング基準!$B$21,スコアリング基準!$C$21,IF(IF($N2504&lt;&gt;"",$N2504,$M2504)&gt;0,スコアリング基準!$C$22,0))))</f>
        <v/>
      </c>
      <c r="T2504" s="4">
        <f>IF($O2504="可",スコアリング基準!$C$23,0)</f>
        <v/>
      </c>
      <c r="U2504" s="4">
        <f>IF(OR(COUNT($K2504:$L2504)&lt;2,$K2504=0),0,IF(ABS($L2504)/$K2504&lt;=スコアリング基準!$B$24,スコアリング基準!$C$24,IF(ABS($L2504)/$K2504&lt;=スコアリング基準!$B$25,スコアリング基準!$C$25,IF(ABS($L2504)/$K2504&lt;=スコアリング基準!$B$26,スコアリング基準!$C$26,0))))</f>
        <v/>
      </c>
      <c r="V2504" s="4">
        <f>IF($P2504="なし",スコアリング基準!$C$27,0)</f>
        <v/>
      </c>
      <c r="W2504" s="4">
        <f>IF($F2504="",0,IF(ISNUMBER($F2504),IF($F2504&lt;=スコアリング基準!$B$28,スコアリング基準!$C$28,スコアリング基準!$C$29),0))</f>
        <v/>
      </c>
      <c r="X2504" s="4">
        <f>IFERROR(VLOOKUP($B2504,スコアリング基準!$A$36:$B$46,2,FALSE),0)</f>
        <v/>
      </c>
      <c r="Y2504" s="4">
        <f>SUM($S2504:$X2504)</f>
        <v/>
      </c>
      <c r="Z2504" s="4">
        <f>IF(COUNT($M2504:$N2504)=0,"データ無",IF($Y2504&gt;=スコアリング基準!$B$30,"S",IF($Y2504&gt;=スコアリング基準!$B$31,"A",IF($Y2504&gt;=スコアリング基準!$B$32,"B","C"))))</f>
        <v/>
      </c>
      <c r="AA2504">
        <f>IFERROR(INDEX(実績DB!$I$3:$I$104,MATCH($B2504&amp;$C2504,実績DB!$J$3:$J$104,0)),"")</f>
        <v/>
      </c>
    </row>
    <row r="2505">
      <c r="A2505" t="n">
        <v>2503</v>
      </c>
      <c r="B2505" t="inlineStr">
        <is>
          <t>東京</t>
        </is>
      </c>
      <c r="C2505" t="inlineStr">
        <is>
          <t>浜松町変電所</t>
        </is>
      </c>
      <c r="D2505" t="inlineStr">
        <is>
          <t>東京都</t>
        </is>
      </c>
      <c r="G2505" s="3" t="n"/>
      <c r="H2505" s="3" t="n"/>
      <c r="I2505" t="inlineStr">
        <is>
          <t>未取得</t>
        </is>
      </c>
      <c r="J2505" t="n">
        <v>57</v>
      </c>
      <c r="K2505" t="n">
        <v>59</v>
      </c>
      <c r="L2505" t="n">
        <v>-40</v>
      </c>
      <c r="M2505" t="n">
        <v>19</v>
      </c>
      <c r="N2505" t="n">
        <v>0</v>
      </c>
      <c r="O2505" t="inlineStr">
        <is>
          <t>不可 #3</t>
        </is>
      </c>
      <c r="P2505" t="inlineStr">
        <is>
          <t>有り</t>
        </is>
      </c>
      <c r="R2505" s="4">
        <f>IF(COUNT($M2505:$N2505)=0,"",IF(AND(IF($N2505&lt;&gt;"",$N2505,$M2505)&lt;=0,$O2505&lt;&gt;"可"),"警告",""))</f>
        <v/>
      </c>
      <c r="S2505" s="4">
        <f>IF(COUNT($M2505:$N2505)=0,0,IF(IF($N2505&lt;&gt;"",$N2505,$M2505)&gt;=スコアリング基準!$B$20,スコアリング基準!$C$20,IF(IF($N2505&lt;&gt;"",$N2505,$M2505)&gt;=スコアリング基準!$B$21,スコアリング基準!$C$21,IF(IF($N2505&lt;&gt;"",$N2505,$M2505)&gt;0,スコアリング基準!$C$22,0))))</f>
        <v/>
      </c>
      <c r="T2505" s="4">
        <f>IF($O2505="可",スコアリング基準!$C$23,0)</f>
        <v/>
      </c>
      <c r="U2505" s="4">
        <f>IF(OR(COUNT($K2505:$L2505)&lt;2,$K2505=0),0,IF(ABS($L2505)/$K2505&lt;=スコアリング基準!$B$24,スコアリング基準!$C$24,IF(ABS($L2505)/$K2505&lt;=スコアリング基準!$B$25,スコアリング基準!$C$25,IF(ABS($L2505)/$K2505&lt;=スコアリング基準!$B$26,スコアリング基準!$C$26,0))))</f>
        <v/>
      </c>
      <c r="V2505" s="4">
        <f>IF($P2505="なし",スコアリング基準!$C$27,0)</f>
        <v/>
      </c>
      <c r="W2505" s="4">
        <f>IF($F2505="",0,IF(ISNUMBER($F2505),IF($F2505&lt;=スコアリング基準!$B$28,スコアリング基準!$C$28,スコアリング基準!$C$29),0))</f>
        <v/>
      </c>
      <c r="X2505" s="4">
        <f>IFERROR(VLOOKUP($B2505,スコアリング基準!$A$36:$B$46,2,FALSE),0)</f>
        <v/>
      </c>
      <c r="Y2505" s="4">
        <f>SUM($S2505:$X2505)</f>
        <v/>
      </c>
      <c r="Z2505" s="4">
        <f>IF(COUNT($M2505:$N2505)=0,"データ無",IF($Y2505&gt;=スコアリング基準!$B$30,"S",IF($Y2505&gt;=スコアリング基準!$B$31,"A",IF($Y2505&gt;=スコアリング基準!$B$32,"B","C"))))</f>
        <v/>
      </c>
      <c r="AA2505">
        <f>IFERROR(INDEX(実績DB!$I$3:$I$104,MATCH($B2505&amp;$C2505,実績DB!$J$3:$J$104,0)),"")</f>
        <v/>
      </c>
    </row>
    <row r="2506">
      <c r="A2506" t="n">
        <v>2504</v>
      </c>
      <c r="B2506" t="inlineStr">
        <is>
          <t>東京</t>
        </is>
      </c>
      <c r="C2506" t="inlineStr">
        <is>
          <t>浜町変電所</t>
        </is>
      </c>
      <c r="D2506" t="inlineStr">
        <is>
          <t>東京都</t>
        </is>
      </c>
      <c r="G2506" s="3" t="n"/>
      <c r="H2506" s="3" t="n"/>
      <c r="I2506" t="inlineStr">
        <is>
          <t>未取得</t>
        </is>
      </c>
      <c r="J2506" t="n">
        <v>57</v>
      </c>
      <c r="K2506" t="n">
        <v>59</v>
      </c>
      <c r="L2506" t="n">
        <v>-40</v>
      </c>
      <c r="M2506" t="n">
        <v>19</v>
      </c>
      <c r="N2506" t="n">
        <v>0</v>
      </c>
      <c r="O2506" t="inlineStr">
        <is>
          <t>不可 #3</t>
        </is>
      </c>
      <c r="P2506" t="inlineStr">
        <is>
          <t>有り</t>
        </is>
      </c>
      <c r="R2506" s="4">
        <f>IF(COUNT($M2506:$N2506)=0,"",IF(AND(IF($N2506&lt;&gt;"",$N2506,$M2506)&lt;=0,$O2506&lt;&gt;"可"),"警告",""))</f>
        <v/>
      </c>
      <c r="S2506" s="4">
        <f>IF(COUNT($M2506:$N2506)=0,0,IF(IF($N2506&lt;&gt;"",$N2506,$M2506)&gt;=スコアリング基準!$B$20,スコアリング基準!$C$20,IF(IF($N2506&lt;&gt;"",$N2506,$M2506)&gt;=スコアリング基準!$B$21,スコアリング基準!$C$21,IF(IF($N2506&lt;&gt;"",$N2506,$M2506)&gt;0,スコアリング基準!$C$22,0))))</f>
        <v/>
      </c>
      <c r="T2506" s="4">
        <f>IF($O2506="可",スコアリング基準!$C$23,0)</f>
        <v/>
      </c>
      <c r="U2506" s="4">
        <f>IF(OR(COUNT($K2506:$L2506)&lt;2,$K2506=0),0,IF(ABS($L2506)/$K2506&lt;=スコアリング基準!$B$24,スコアリング基準!$C$24,IF(ABS($L2506)/$K2506&lt;=スコアリング基準!$B$25,スコアリング基準!$C$25,IF(ABS($L2506)/$K2506&lt;=スコアリング基準!$B$26,スコアリング基準!$C$26,0))))</f>
        <v/>
      </c>
      <c r="V2506" s="4">
        <f>IF($P2506="なし",スコアリング基準!$C$27,0)</f>
        <v/>
      </c>
      <c r="W2506" s="4">
        <f>IF($F2506="",0,IF(ISNUMBER($F2506),IF($F2506&lt;=スコアリング基準!$B$28,スコアリング基準!$C$28,スコアリング基準!$C$29),0))</f>
        <v/>
      </c>
      <c r="X2506" s="4">
        <f>IFERROR(VLOOKUP($B2506,スコアリング基準!$A$36:$B$46,2,FALSE),0)</f>
        <v/>
      </c>
      <c r="Y2506" s="4">
        <f>SUM($S2506:$X2506)</f>
        <v/>
      </c>
      <c r="Z2506" s="4">
        <f>IF(COUNT($M2506:$N2506)=0,"データ無",IF($Y2506&gt;=スコアリング基準!$B$30,"S",IF($Y2506&gt;=スコアリング基準!$B$31,"A",IF($Y2506&gt;=スコアリング基準!$B$32,"B","C"))))</f>
        <v/>
      </c>
      <c r="AA2506">
        <f>IFERROR(INDEX(実績DB!$I$3:$I$104,MATCH($B2506&amp;$C2506,実績DB!$J$3:$J$104,0)),"")</f>
        <v/>
      </c>
    </row>
    <row r="2507">
      <c r="A2507" t="n">
        <v>2505</v>
      </c>
      <c r="B2507" t="inlineStr">
        <is>
          <t>東京</t>
        </is>
      </c>
      <c r="C2507" t="inlineStr">
        <is>
          <t>浦和局変電所</t>
        </is>
      </c>
      <c r="D2507" t="inlineStr">
        <is>
          <t>埼玉県</t>
        </is>
      </c>
      <c r="G2507" s="3" t="n"/>
      <c r="H2507" s="3" t="n"/>
      <c r="I2507" t="inlineStr">
        <is>
          <t>未取得</t>
        </is>
      </c>
      <c r="J2507" t="n">
        <v>57</v>
      </c>
      <c r="K2507" t="n">
        <v>59</v>
      </c>
      <c r="L2507" t="n">
        <v>-40</v>
      </c>
      <c r="M2507" t="n">
        <v>19</v>
      </c>
      <c r="N2507" t="n">
        <v>0</v>
      </c>
      <c r="O2507" t="inlineStr">
        <is>
          <t>不可 #3</t>
        </is>
      </c>
      <c r="P2507" t="inlineStr">
        <is>
          <t>有り</t>
        </is>
      </c>
      <c r="R2507" s="4">
        <f>IF(COUNT($M2507:$N2507)=0,"",IF(AND(IF($N2507&lt;&gt;"",$N2507,$M2507)&lt;=0,$O2507&lt;&gt;"可"),"警告",""))</f>
        <v/>
      </c>
      <c r="S2507" s="4">
        <f>IF(COUNT($M2507:$N2507)=0,0,IF(IF($N2507&lt;&gt;"",$N2507,$M2507)&gt;=スコアリング基準!$B$20,スコアリング基準!$C$20,IF(IF($N2507&lt;&gt;"",$N2507,$M2507)&gt;=スコアリング基準!$B$21,スコアリング基準!$C$21,IF(IF($N2507&lt;&gt;"",$N2507,$M2507)&gt;0,スコアリング基準!$C$22,0))))</f>
        <v/>
      </c>
      <c r="T2507" s="4">
        <f>IF($O2507="可",スコアリング基準!$C$23,0)</f>
        <v/>
      </c>
      <c r="U2507" s="4">
        <f>IF(OR(COUNT($K2507:$L2507)&lt;2,$K2507=0),0,IF(ABS($L2507)/$K2507&lt;=スコアリング基準!$B$24,スコアリング基準!$C$24,IF(ABS($L2507)/$K2507&lt;=スコアリング基準!$B$25,スコアリング基準!$C$25,IF(ABS($L2507)/$K2507&lt;=スコアリング基準!$B$26,スコアリング基準!$C$26,0))))</f>
        <v/>
      </c>
      <c r="V2507" s="4">
        <f>IF($P2507="なし",スコアリング基準!$C$27,0)</f>
        <v/>
      </c>
      <c r="W2507" s="4">
        <f>IF($F2507="",0,IF(ISNUMBER($F2507),IF($F2507&lt;=スコアリング基準!$B$28,スコアリング基準!$C$28,スコアリング基準!$C$29),0))</f>
        <v/>
      </c>
      <c r="X2507" s="4">
        <f>IFERROR(VLOOKUP($B2507,スコアリング基準!$A$36:$B$46,2,FALSE),0)</f>
        <v/>
      </c>
      <c r="Y2507" s="4">
        <f>SUM($S2507:$X2507)</f>
        <v/>
      </c>
      <c r="Z2507" s="4">
        <f>IF(COUNT($M2507:$N2507)=0,"データ無",IF($Y2507&gt;=スコアリング基準!$B$30,"S",IF($Y2507&gt;=スコアリング基準!$B$31,"A",IF($Y2507&gt;=スコアリング基準!$B$32,"B","C"))))</f>
        <v/>
      </c>
      <c r="AA2507">
        <f>IFERROR(INDEX(実績DB!$I$3:$I$104,MATCH($B2507&amp;$C2507,実績DB!$J$3:$J$104,0)),"")</f>
        <v/>
      </c>
    </row>
    <row r="2508">
      <c r="A2508" t="n">
        <v>2506</v>
      </c>
      <c r="B2508" t="inlineStr">
        <is>
          <t>東京</t>
        </is>
      </c>
      <c r="C2508" t="inlineStr">
        <is>
          <t>浦安変電所</t>
        </is>
      </c>
      <c r="D2508" t="inlineStr">
        <is>
          <t>千葉県</t>
        </is>
      </c>
      <c r="G2508" s="3" t="n">
        <v>35.649785</v>
      </c>
      <c r="H2508" s="3" t="n">
        <v>139.922801</v>
      </c>
      <c r="I2508" t="inlineStr">
        <is>
          <t>OSM実測(名称一致)</t>
        </is>
      </c>
      <c r="J2508" t="n">
        <v>57</v>
      </c>
      <c r="K2508" t="n">
        <v>59</v>
      </c>
      <c r="L2508" t="n">
        <v>-40</v>
      </c>
      <c r="M2508" t="n">
        <v>19</v>
      </c>
      <c r="N2508" t="n">
        <v>0</v>
      </c>
      <c r="O2508" t="inlineStr">
        <is>
          <t>不可 #3</t>
        </is>
      </c>
      <c r="P2508" t="inlineStr">
        <is>
          <t>有り</t>
        </is>
      </c>
      <c r="R2508" s="4">
        <f>IF(COUNT($M2508:$N2508)=0,"",IF(AND(IF($N2508&lt;&gt;"",$N2508,$M2508)&lt;=0,$O2508&lt;&gt;"可"),"警告",""))</f>
        <v/>
      </c>
      <c r="S2508" s="4">
        <f>IF(COUNT($M2508:$N2508)=0,0,IF(IF($N2508&lt;&gt;"",$N2508,$M2508)&gt;=スコアリング基準!$B$20,スコアリング基準!$C$20,IF(IF($N2508&lt;&gt;"",$N2508,$M2508)&gt;=スコアリング基準!$B$21,スコアリング基準!$C$21,IF(IF($N2508&lt;&gt;"",$N2508,$M2508)&gt;0,スコアリング基準!$C$22,0))))</f>
        <v/>
      </c>
      <c r="T2508" s="4">
        <f>IF($O2508="可",スコアリング基準!$C$23,0)</f>
        <v/>
      </c>
      <c r="U2508" s="4">
        <f>IF(OR(COUNT($K2508:$L2508)&lt;2,$K2508=0),0,IF(ABS($L2508)/$K2508&lt;=スコアリング基準!$B$24,スコアリング基準!$C$24,IF(ABS($L2508)/$K2508&lt;=スコアリング基準!$B$25,スコアリング基準!$C$25,IF(ABS($L2508)/$K2508&lt;=スコアリング基準!$B$26,スコアリング基準!$C$26,0))))</f>
        <v/>
      </c>
      <c r="V2508" s="4">
        <f>IF($P2508="なし",スコアリング基準!$C$27,0)</f>
        <v/>
      </c>
      <c r="W2508" s="4">
        <f>IF($F2508="",0,IF(ISNUMBER($F2508),IF($F2508&lt;=スコアリング基準!$B$28,スコアリング基準!$C$28,スコアリング基準!$C$29),0))</f>
        <v/>
      </c>
      <c r="X2508" s="4">
        <f>IFERROR(VLOOKUP($B2508,スコアリング基準!$A$36:$B$46,2,FALSE),0)</f>
        <v/>
      </c>
      <c r="Y2508" s="4">
        <f>SUM($S2508:$X2508)</f>
        <v/>
      </c>
      <c r="Z2508" s="4">
        <f>IF(COUNT($M2508:$N2508)=0,"データ無",IF($Y2508&gt;=スコアリング基準!$B$30,"S",IF($Y2508&gt;=スコアリング基準!$B$31,"A",IF($Y2508&gt;=スコアリング基準!$B$32,"B","C"))))</f>
        <v/>
      </c>
      <c r="AA2508">
        <f>IFERROR(INDEX(実績DB!$I$3:$I$104,MATCH($B2508&amp;$C2508,実績DB!$J$3:$J$104,0)),"")</f>
        <v/>
      </c>
    </row>
    <row r="2509">
      <c r="A2509" t="n">
        <v>2507</v>
      </c>
      <c r="B2509" t="inlineStr">
        <is>
          <t>東京</t>
        </is>
      </c>
      <c r="C2509" t="inlineStr">
        <is>
          <t>浮島変電所</t>
        </is>
      </c>
      <c r="D2509" t="inlineStr">
        <is>
          <t>神奈川県</t>
        </is>
      </c>
      <c r="G2509" s="3" t="n">
        <v>35.530332</v>
      </c>
      <c r="H2509" s="3" t="n">
        <v>139.7719</v>
      </c>
      <c r="I2509" t="inlineStr">
        <is>
          <t>Google Places(名称一致)</t>
        </is>
      </c>
      <c r="J2509" t="n">
        <v>38</v>
      </c>
      <c r="K2509" t="n">
        <v>39</v>
      </c>
      <c r="L2509" t="n">
        <v>-20</v>
      </c>
      <c r="M2509" t="n">
        <v>19</v>
      </c>
      <c r="N2509" t="n">
        <v>0</v>
      </c>
      <c r="O2509" t="inlineStr">
        <is>
          <t>不可 #3</t>
        </is>
      </c>
      <c r="P2509" t="inlineStr">
        <is>
          <t>有り</t>
        </is>
      </c>
      <c r="R2509" s="4">
        <f>IF(COUNT($M2509:$N2509)=0,"",IF(AND(IF($N2509&lt;&gt;"",$N2509,$M2509)&lt;=0,$O2509&lt;&gt;"可"),"警告",""))</f>
        <v/>
      </c>
      <c r="S2509" s="4">
        <f>IF(COUNT($M2509:$N2509)=0,0,IF(IF($N2509&lt;&gt;"",$N2509,$M2509)&gt;=スコアリング基準!$B$20,スコアリング基準!$C$20,IF(IF($N2509&lt;&gt;"",$N2509,$M2509)&gt;=スコアリング基準!$B$21,スコアリング基準!$C$21,IF(IF($N2509&lt;&gt;"",$N2509,$M2509)&gt;0,スコアリング基準!$C$22,0))))</f>
        <v/>
      </c>
      <c r="T2509" s="4">
        <f>IF($O2509="可",スコアリング基準!$C$23,0)</f>
        <v/>
      </c>
      <c r="U2509" s="4">
        <f>IF(OR(COUNT($K2509:$L2509)&lt;2,$K2509=0),0,IF(ABS($L2509)/$K2509&lt;=スコアリング基準!$B$24,スコアリング基準!$C$24,IF(ABS($L2509)/$K2509&lt;=スコアリング基準!$B$25,スコアリング基準!$C$25,IF(ABS($L2509)/$K2509&lt;=スコアリング基準!$B$26,スコアリング基準!$C$26,0))))</f>
        <v/>
      </c>
      <c r="V2509" s="4">
        <f>IF($P2509="なし",スコアリング基準!$C$27,0)</f>
        <v/>
      </c>
      <c r="W2509" s="4">
        <f>IF($F2509="",0,IF(ISNUMBER($F2509),IF($F2509&lt;=スコアリング基準!$B$28,スコアリング基準!$C$28,スコアリング基準!$C$29),0))</f>
        <v/>
      </c>
      <c r="X2509" s="4">
        <f>IFERROR(VLOOKUP($B2509,スコアリング基準!$A$36:$B$46,2,FALSE),0)</f>
        <v/>
      </c>
      <c r="Y2509" s="4">
        <f>SUM($S2509:$X2509)</f>
        <v/>
      </c>
      <c r="Z2509" s="4">
        <f>IF(COUNT($M2509:$N2509)=0,"データ無",IF($Y2509&gt;=スコアリング基準!$B$30,"S",IF($Y2509&gt;=スコアリング基準!$B$31,"A",IF($Y2509&gt;=スコアリング基準!$B$32,"B","C"))))</f>
        <v/>
      </c>
      <c r="AA2509">
        <f>IFERROR(INDEX(実績DB!$I$3:$I$104,MATCH($B2509&amp;$C2509,実績DB!$J$3:$J$104,0)),"")</f>
        <v/>
      </c>
    </row>
    <row r="2510">
      <c r="A2510" t="n">
        <v>2508</v>
      </c>
      <c r="B2510" t="inlineStr">
        <is>
          <t>東京</t>
        </is>
      </c>
      <c r="C2510" t="inlineStr">
        <is>
          <t>浮間変電所</t>
        </is>
      </c>
      <c r="D2510" t="inlineStr">
        <is>
          <t>東京都</t>
        </is>
      </c>
      <c r="G2510" s="3" t="n">
        <v>35.788551</v>
      </c>
      <c r="H2510" s="3" t="n">
        <v>139.700851</v>
      </c>
      <c r="I2510" t="inlineStr">
        <is>
          <t>OSM実測(名称一致)</t>
        </is>
      </c>
      <c r="J2510" t="n">
        <v>57</v>
      </c>
      <c r="K2510" t="n">
        <v>59</v>
      </c>
      <c r="L2510" t="n">
        <v>-40</v>
      </c>
      <c r="M2510" t="n">
        <v>19</v>
      </c>
      <c r="N2510" t="n">
        <v>0</v>
      </c>
      <c r="O2510" t="inlineStr">
        <is>
          <t>不可 #3</t>
        </is>
      </c>
      <c r="P2510" t="inlineStr">
        <is>
          <t>有り</t>
        </is>
      </c>
      <c r="R2510" s="4">
        <f>IF(COUNT($M2510:$N2510)=0,"",IF(AND(IF($N2510&lt;&gt;"",$N2510,$M2510)&lt;=0,$O2510&lt;&gt;"可"),"警告",""))</f>
        <v/>
      </c>
      <c r="S2510" s="4">
        <f>IF(COUNT($M2510:$N2510)=0,0,IF(IF($N2510&lt;&gt;"",$N2510,$M2510)&gt;=スコアリング基準!$B$20,スコアリング基準!$C$20,IF(IF($N2510&lt;&gt;"",$N2510,$M2510)&gt;=スコアリング基準!$B$21,スコアリング基準!$C$21,IF(IF($N2510&lt;&gt;"",$N2510,$M2510)&gt;0,スコアリング基準!$C$22,0))))</f>
        <v/>
      </c>
      <c r="T2510" s="4">
        <f>IF($O2510="可",スコアリング基準!$C$23,0)</f>
        <v/>
      </c>
      <c r="U2510" s="4">
        <f>IF(OR(COUNT($K2510:$L2510)&lt;2,$K2510=0),0,IF(ABS($L2510)/$K2510&lt;=スコアリング基準!$B$24,スコアリング基準!$C$24,IF(ABS($L2510)/$K2510&lt;=スコアリング基準!$B$25,スコアリング基準!$C$25,IF(ABS($L2510)/$K2510&lt;=スコアリング基準!$B$26,スコアリング基準!$C$26,0))))</f>
        <v/>
      </c>
      <c r="V2510" s="4">
        <f>IF($P2510="なし",スコアリング基準!$C$27,0)</f>
        <v/>
      </c>
      <c r="W2510" s="4">
        <f>IF($F2510="",0,IF(ISNUMBER($F2510),IF($F2510&lt;=スコアリング基準!$B$28,スコアリング基準!$C$28,スコアリング基準!$C$29),0))</f>
        <v/>
      </c>
      <c r="X2510" s="4">
        <f>IFERROR(VLOOKUP($B2510,スコアリング基準!$A$36:$B$46,2,FALSE),0)</f>
        <v/>
      </c>
      <c r="Y2510" s="4">
        <f>SUM($S2510:$X2510)</f>
        <v/>
      </c>
      <c r="Z2510" s="4">
        <f>IF(COUNT($M2510:$N2510)=0,"データ無",IF($Y2510&gt;=スコアリング基準!$B$30,"S",IF($Y2510&gt;=スコアリング基準!$B$31,"A",IF($Y2510&gt;=スコアリング基準!$B$32,"B","C"))))</f>
        <v/>
      </c>
      <c r="AA2510">
        <f>IFERROR(INDEX(実績DB!$I$3:$I$104,MATCH($B2510&amp;$C2510,実績DB!$J$3:$J$104,0)),"")</f>
        <v/>
      </c>
    </row>
    <row r="2511">
      <c r="A2511" t="n">
        <v>2509</v>
      </c>
      <c r="B2511" t="inlineStr">
        <is>
          <t>東京</t>
        </is>
      </c>
      <c r="C2511" t="inlineStr">
        <is>
          <t>海浜変電所</t>
        </is>
      </c>
      <c r="D2511" t="inlineStr">
        <is>
          <t>千葉県</t>
        </is>
      </c>
      <c r="G2511" s="3" t="n">
        <v>35.63419</v>
      </c>
      <c r="H2511" s="3" t="n">
        <v>140.062394</v>
      </c>
      <c r="I2511" t="inlineStr">
        <is>
          <t>Google Places(名称一致)</t>
        </is>
      </c>
      <c r="J2511" t="n">
        <v>57</v>
      </c>
      <c r="K2511" t="n">
        <v>59</v>
      </c>
      <c r="L2511" t="n">
        <v>-40</v>
      </c>
      <c r="M2511" t="n">
        <v>19</v>
      </c>
      <c r="N2511" t="n">
        <v>0</v>
      </c>
      <c r="O2511" t="inlineStr">
        <is>
          <t>不可 #3</t>
        </is>
      </c>
      <c r="P2511" t="inlineStr">
        <is>
          <t>有り</t>
        </is>
      </c>
      <c r="R2511" s="4">
        <f>IF(COUNT($M2511:$N2511)=0,"",IF(AND(IF($N2511&lt;&gt;"",$N2511,$M2511)&lt;=0,$O2511&lt;&gt;"可"),"警告",""))</f>
        <v/>
      </c>
      <c r="S2511" s="4">
        <f>IF(COUNT($M2511:$N2511)=0,0,IF(IF($N2511&lt;&gt;"",$N2511,$M2511)&gt;=スコアリング基準!$B$20,スコアリング基準!$C$20,IF(IF($N2511&lt;&gt;"",$N2511,$M2511)&gt;=スコアリング基準!$B$21,スコアリング基準!$C$21,IF(IF($N2511&lt;&gt;"",$N2511,$M2511)&gt;0,スコアリング基準!$C$22,0))))</f>
        <v/>
      </c>
      <c r="T2511" s="4">
        <f>IF($O2511="可",スコアリング基準!$C$23,0)</f>
        <v/>
      </c>
      <c r="U2511" s="4">
        <f>IF(OR(COUNT($K2511:$L2511)&lt;2,$K2511=0),0,IF(ABS($L2511)/$K2511&lt;=スコアリング基準!$B$24,スコアリング基準!$C$24,IF(ABS($L2511)/$K2511&lt;=スコアリング基準!$B$25,スコアリング基準!$C$25,IF(ABS($L2511)/$K2511&lt;=スコアリング基準!$B$26,スコアリング基準!$C$26,0))))</f>
        <v/>
      </c>
      <c r="V2511" s="4">
        <f>IF($P2511="なし",スコアリング基準!$C$27,0)</f>
        <v/>
      </c>
      <c r="W2511" s="4">
        <f>IF($F2511="",0,IF(ISNUMBER($F2511),IF($F2511&lt;=スコアリング基準!$B$28,スコアリング基準!$C$28,スコアリング基準!$C$29),0))</f>
        <v/>
      </c>
      <c r="X2511" s="4">
        <f>IFERROR(VLOOKUP($B2511,スコアリング基準!$A$36:$B$46,2,FALSE),0)</f>
        <v/>
      </c>
      <c r="Y2511" s="4">
        <f>SUM($S2511:$X2511)</f>
        <v/>
      </c>
      <c r="Z2511" s="4">
        <f>IF(COUNT($M2511:$N2511)=0,"データ無",IF($Y2511&gt;=スコアリング基準!$B$30,"S",IF($Y2511&gt;=スコアリング基準!$B$31,"A",IF($Y2511&gt;=スコアリング基準!$B$32,"B","C"))))</f>
        <v/>
      </c>
      <c r="AA2511">
        <f>IFERROR(INDEX(実績DB!$I$3:$I$104,MATCH($B2511&amp;$C2511,実績DB!$J$3:$J$104,0)),"")</f>
        <v/>
      </c>
    </row>
    <row r="2512">
      <c r="A2512" t="n">
        <v>2510</v>
      </c>
      <c r="B2512" t="inlineStr">
        <is>
          <t>東京</t>
        </is>
      </c>
      <c r="C2512" t="inlineStr">
        <is>
          <t>深城変電所</t>
        </is>
      </c>
      <c r="D2512" t="inlineStr">
        <is>
          <t>山梨県</t>
        </is>
      </c>
      <c r="G2512" s="3" t="n">
        <v>35.70899</v>
      </c>
      <c r="H2512" s="3" t="n">
        <v>138.91104</v>
      </c>
      <c r="I2512" t="inlineStr">
        <is>
          <t>OSM実測(名称一致)</t>
        </is>
      </c>
      <c r="J2512" t="n">
        <v>9</v>
      </c>
      <c r="K2512" t="n">
        <v>9</v>
      </c>
      <c r="L2512" t="n">
        <v>0</v>
      </c>
      <c r="M2512" t="n">
        <v>9</v>
      </c>
      <c r="N2512" t="n">
        <v>0</v>
      </c>
      <c r="O2512" t="inlineStr">
        <is>
          <t>不可 #3</t>
        </is>
      </c>
      <c r="P2512" t="inlineStr">
        <is>
          <t>有り</t>
        </is>
      </c>
      <c r="R2512" s="4">
        <f>IF(COUNT($M2512:$N2512)=0,"",IF(AND(IF($N2512&lt;&gt;"",$N2512,$M2512)&lt;=0,$O2512&lt;&gt;"可"),"警告",""))</f>
        <v/>
      </c>
      <c r="S2512" s="4">
        <f>IF(COUNT($M2512:$N2512)=0,0,IF(IF($N2512&lt;&gt;"",$N2512,$M2512)&gt;=スコアリング基準!$B$20,スコアリング基準!$C$20,IF(IF($N2512&lt;&gt;"",$N2512,$M2512)&gt;=スコアリング基準!$B$21,スコアリング基準!$C$21,IF(IF($N2512&lt;&gt;"",$N2512,$M2512)&gt;0,スコアリング基準!$C$22,0))))</f>
        <v/>
      </c>
      <c r="T2512" s="4">
        <f>IF($O2512="可",スコアリング基準!$C$23,0)</f>
        <v/>
      </c>
      <c r="U2512" s="4">
        <f>IF(OR(COUNT($K2512:$L2512)&lt;2,$K2512=0),0,IF(ABS($L2512)/$K2512&lt;=スコアリング基準!$B$24,スコアリング基準!$C$24,IF(ABS($L2512)/$K2512&lt;=スコアリング基準!$B$25,スコアリング基準!$C$25,IF(ABS($L2512)/$K2512&lt;=スコアリング基準!$B$26,スコアリング基準!$C$26,0))))</f>
        <v/>
      </c>
      <c r="V2512" s="4">
        <f>IF($P2512="なし",スコアリング基準!$C$27,0)</f>
        <v/>
      </c>
      <c r="W2512" s="4">
        <f>IF($F2512="",0,IF(ISNUMBER($F2512),IF($F2512&lt;=スコアリング基準!$B$28,スコアリング基準!$C$28,スコアリング基準!$C$29),0))</f>
        <v/>
      </c>
      <c r="X2512" s="4">
        <f>IFERROR(VLOOKUP($B2512,スコアリング基準!$A$36:$B$46,2,FALSE),0)</f>
        <v/>
      </c>
      <c r="Y2512" s="4">
        <f>SUM($S2512:$X2512)</f>
        <v/>
      </c>
      <c r="Z2512" s="4">
        <f>IF(COUNT($M2512:$N2512)=0,"データ無",IF($Y2512&gt;=スコアリング基準!$B$30,"S",IF($Y2512&gt;=スコアリング基準!$B$31,"A",IF($Y2512&gt;=スコアリング基準!$B$32,"B","C"))))</f>
        <v/>
      </c>
      <c r="AA2512">
        <f>IFERROR(INDEX(実績DB!$I$3:$I$104,MATCH($B2512&amp;$C2512,実績DB!$J$3:$J$104,0)),"")</f>
        <v/>
      </c>
    </row>
    <row r="2513">
      <c r="A2513" t="n">
        <v>2511</v>
      </c>
      <c r="B2513" t="inlineStr">
        <is>
          <t>東京</t>
        </is>
      </c>
      <c r="C2513" t="inlineStr">
        <is>
          <t>深川変電所</t>
        </is>
      </c>
      <c r="D2513" t="inlineStr">
        <is>
          <t>東京都</t>
        </is>
      </c>
      <c r="G2513" s="3" t="n">
        <v>35.670082</v>
      </c>
      <c r="H2513" s="3" t="n">
        <v>139.802547</v>
      </c>
      <c r="I2513" t="inlineStr">
        <is>
          <t>OSM実測(名称一致)</t>
        </is>
      </c>
      <c r="J2513" t="n">
        <v>38</v>
      </c>
      <c r="K2513" t="n">
        <v>39</v>
      </c>
      <c r="L2513" t="n">
        <v>-20</v>
      </c>
      <c r="M2513" t="n">
        <v>19</v>
      </c>
      <c r="N2513" t="n">
        <v>0</v>
      </c>
      <c r="O2513" t="inlineStr">
        <is>
          <t>不可 #3</t>
        </is>
      </c>
      <c r="P2513" t="inlineStr">
        <is>
          <t>有り</t>
        </is>
      </c>
      <c r="R2513" s="4">
        <f>IF(COUNT($M2513:$N2513)=0,"",IF(AND(IF($N2513&lt;&gt;"",$N2513,$M2513)&lt;=0,$O2513&lt;&gt;"可"),"警告",""))</f>
        <v/>
      </c>
      <c r="S2513" s="4">
        <f>IF(COUNT($M2513:$N2513)=0,0,IF(IF($N2513&lt;&gt;"",$N2513,$M2513)&gt;=スコアリング基準!$B$20,スコアリング基準!$C$20,IF(IF($N2513&lt;&gt;"",$N2513,$M2513)&gt;=スコアリング基準!$B$21,スコアリング基準!$C$21,IF(IF($N2513&lt;&gt;"",$N2513,$M2513)&gt;0,スコアリング基準!$C$22,0))))</f>
        <v/>
      </c>
      <c r="T2513" s="4">
        <f>IF($O2513="可",スコアリング基準!$C$23,0)</f>
        <v/>
      </c>
      <c r="U2513" s="4">
        <f>IF(OR(COUNT($K2513:$L2513)&lt;2,$K2513=0),0,IF(ABS($L2513)/$K2513&lt;=スコアリング基準!$B$24,スコアリング基準!$C$24,IF(ABS($L2513)/$K2513&lt;=スコアリング基準!$B$25,スコアリング基準!$C$25,IF(ABS($L2513)/$K2513&lt;=スコアリング基準!$B$26,スコアリング基準!$C$26,0))))</f>
        <v/>
      </c>
      <c r="V2513" s="4">
        <f>IF($P2513="なし",スコアリング基準!$C$27,0)</f>
        <v/>
      </c>
      <c r="W2513" s="4">
        <f>IF($F2513="",0,IF(ISNUMBER($F2513),IF($F2513&lt;=スコアリング基準!$B$28,スコアリング基準!$C$28,スコアリング基準!$C$29),0))</f>
        <v/>
      </c>
      <c r="X2513" s="4">
        <f>IFERROR(VLOOKUP($B2513,スコアリング基準!$A$36:$B$46,2,FALSE),0)</f>
        <v/>
      </c>
      <c r="Y2513" s="4">
        <f>SUM($S2513:$X2513)</f>
        <v/>
      </c>
      <c r="Z2513" s="4">
        <f>IF(COUNT($M2513:$N2513)=0,"データ無",IF($Y2513&gt;=スコアリング基準!$B$30,"S",IF($Y2513&gt;=スコアリング基準!$B$31,"A",IF($Y2513&gt;=スコアリング基準!$B$32,"B","C"))))</f>
        <v/>
      </c>
      <c r="AA2513">
        <f>IFERROR(INDEX(実績DB!$I$3:$I$104,MATCH($B2513&amp;$C2513,実績DB!$J$3:$J$104,0)),"")</f>
        <v/>
      </c>
    </row>
    <row r="2514">
      <c r="A2514" t="n">
        <v>2512</v>
      </c>
      <c r="B2514" t="inlineStr">
        <is>
          <t>東京</t>
        </is>
      </c>
      <c r="C2514" t="inlineStr">
        <is>
          <t>深良変電所</t>
        </is>
      </c>
      <c r="D2514" t="inlineStr">
        <is>
          <t>静岡県</t>
        </is>
      </c>
      <c r="G2514" s="3" t="n">
        <v>35.218405</v>
      </c>
      <c r="H2514" s="3" t="n">
        <v>138.927308</v>
      </c>
      <c r="I2514" t="inlineStr">
        <is>
          <t>Google Places(名称一致)</t>
        </is>
      </c>
      <c r="J2514" t="n">
        <v>9</v>
      </c>
      <c r="K2514" t="n">
        <v>9</v>
      </c>
      <c r="L2514" t="n">
        <v>-5</v>
      </c>
      <c r="M2514" t="n">
        <v>4</v>
      </c>
      <c r="N2514" t="n">
        <v>4</v>
      </c>
      <c r="O2514" t="inlineStr">
        <is>
          <t>不可 #3</t>
        </is>
      </c>
      <c r="P2514" t="inlineStr">
        <is>
          <t>なし</t>
        </is>
      </c>
      <c r="R2514" s="4">
        <f>IF(COUNT($M2514:$N2514)=0,"",IF(AND(IF($N2514&lt;&gt;"",$N2514,$M2514)&lt;=0,$O2514&lt;&gt;"可"),"警告",""))</f>
        <v/>
      </c>
      <c r="S2514" s="4">
        <f>IF(COUNT($M2514:$N2514)=0,0,IF(IF($N2514&lt;&gt;"",$N2514,$M2514)&gt;=スコアリング基準!$B$20,スコアリング基準!$C$20,IF(IF($N2514&lt;&gt;"",$N2514,$M2514)&gt;=スコアリング基準!$B$21,スコアリング基準!$C$21,IF(IF($N2514&lt;&gt;"",$N2514,$M2514)&gt;0,スコアリング基準!$C$22,0))))</f>
        <v/>
      </c>
      <c r="T2514" s="4">
        <f>IF($O2514="可",スコアリング基準!$C$23,0)</f>
        <v/>
      </c>
      <c r="U2514" s="4">
        <f>IF(OR(COUNT($K2514:$L2514)&lt;2,$K2514=0),0,IF(ABS($L2514)/$K2514&lt;=スコアリング基準!$B$24,スコアリング基準!$C$24,IF(ABS($L2514)/$K2514&lt;=スコアリング基準!$B$25,スコアリング基準!$C$25,IF(ABS($L2514)/$K2514&lt;=スコアリング基準!$B$26,スコアリング基準!$C$26,0))))</f>
        <v/>
      </c>
      <c r="V2514" s="4">
        <f>IF($P2514="なし",スコアリング基準!$C$27,0)</f>
        <v/>
      </c>
      <c r="W2514" s="4">
        <f>IF($F2514="",0,IF(ISNUMBER($F2514),IF($F2514&lt;=スコアリング基準!$B$28,スコアリング基準!$C$28,スコアリング基準!$C$29),0))</f>
        <v/>
      </c>
      <c r="X2514" s="4">
        <f>IFERROR(VLOOKUP($B2514,スコアリング基準!$A$36:$B$46,2,FALSE),0)</f>
        <v/>
      </c>
      <c r="Y2514" s="4">
        <f>SUM($S2514:$X2514)</f>
        <v/>
      </c>
      <c r="Z2514" s="4">
        <f>IF(COUNT($M2514:$N2514)=0,"データ無",IF($Y2514&gt;=スコアリング基準!$B$30,"S",IF($Y2514&gt;=スコアリング基準!$B$31,"A",IF($Y2514&gt;=スコアリング基準!$B$32,"B","C"))))</f>
        <v/>
      </c>
      <c r="AA2514">
        <f>IFERROR(INDEX(実績DB!$I$3:$I$104,MATCH($B2514&amp;$C2514,実績DB!$J$3:$J$104,0)),"")</f>
        <v/>
      </c>
    </row>
    <row r="2515">
      <c r="A2515" t="n">
        <v>2513</v>
      </c>
      <c r="B2515" t="inlineStr">
        <is>
          <t>東京</t>
        </is>
      </c>
      <c r="C2515" t="inlineStr">
        <is>
          <t>深谷変電所</t>
        </is>
      </c>
      <c r="D2515" t="inlineStr">
        <is>
          <t>埼玉県</t>
        </is>
      </c>
      <c r="G2515" s="3" t="n">
        <v>36.199311</v>
      </c>
      <c r="H2515" s="3" t="n">
        <v>139.290469</v>
      </c>
      <c r="I2515" t="inlineStr">
        <is>
          <t>Google Places(名称一致)</t>
        </is>
      </c>
      <c r="J2515" t="n">
        <v>52</v>
      </c>
      <c r="K2515" t="n">
        <v>54</v>
      </c>
      <c r="L2515" t="n">
        <v>-46</v>
      </c>
      <c r="M2515" t="n">
        <v>8</v>
      </c>
      <c r="N2515" t="n">
        <v>8</v>
      </c>
      <c r="O2515" t="inlineStr">
        <is>
          <t>不可 #3</t>
        </is>
      </c>
      <c r="P2515" t="inlineStr">
        <is>
          <t>なし</t>
        </is>
      </c>
      <c r="R2515" s="4">
        <f>IF(COUNT($M2515:$N2515)=0,"",IF(AND(IF($N2515&lt;&gt;"",$N2515,$M2515)&lt;=0,$O2515&lt;&gt;"可"),"警告",""))</f>
        <v/>
      </c>
      <c r="S2515" s="4">
        <f>IF(COUNT($M2515:$N2515)=0,0,IF(IF($N2515&lt;&gt;"",$N2515,$M2515)&gt;=スコアリング基準!$B$20,スコアリング基準!$C$20,IF(IF($N2515&lt;&gt;"",$N2515,$M2515)&gt;=スコアリング基準!$B$21,スコアリング基準!$C$21,IF(IF($N2515&lt;&gt;"",$N2515,$M2515)&gt;0,スコアリング基準!$C$22,0))))</f>
        <v/>
      </c>
      <c r="T2515" s="4">
        <f>IF($O2515="可",スコアリング基準!$C$23,0)</f>
        <v/>
      </c>
      <c r="U2515" s="4">
        <f>IF(OR(COUNT($K2515:$L2515)&lt;2,$K2515=0),0,IF(ABS($L2515)/$K2515&lt;=スコアリング基準!$B$24,スコアリング基準!$C$24,IF(ABS($L2515)/$K2515&lt;=スコアリング基準!$B$25,スコアリング基準!$C$25,IF(ABS($L2515)/$K2515&lt;=スコアリング基準!$B$26,スコアリング基準!$C$26,0))))</f>
        <v/>
      </c>
      <c r="V2515" s="4">
        <f>IF($P2515="なし",スコアリング基準!$C$27,0)</f>
        <v/>
      </c>
      <c r="W2515" s="4">
        <f>IF($F2515="",0,IF(ISNUMBER($F2515),IF($F2515&lt;=スコアリング基準!$B$28,スコアリング基準!$C$28,スコアリング基準!$C$29),0))</f>
        <v/>
      </c>
      <c r="X2515" s="4">
        <f>IFERROR(VLOOKUP($B2515,スコアリング基準!$A$36:$B$46,2,FALSE),0)</f>
        <v/>
      </c>
      <c r="Y2515" s="4">
        <f>SUM($S2515:$X2515)</f>
        <v/>
      </c>
      <c r="Z2515" s="4">
        <f>IF(COUNT($M2515:$N2515)=0,"データ無",IF($Y2515&gt;=スコアリング基準!$B$30,"S",IF($Y2515&gt;=スコアリング基準!$B$31,"A",IF($Y2515&gt;=スコアリング基準!$B$32,"B","C"))))</f>
        <v/>
      </c>
      <c r="AA2515">
        <f>IFERROR(INDEX(実績DB!$I$3:$I$104,MATCH($B2515&amp;$C2515,実績DB!$J$3:$J$104,0)),"")</f>
        <v/>
      </c>
    </row>
    <row r="2516">
      <c r="A2516" t="n">
        <v>2514</v>
      </c>
      <c r="B2516" t="inlineStr">
        <is>
          <t>東京</t>
        </is>
      </c>
      <c r="C2516" t="inlineStr">
        <is>
          <t>清新変電所</t>
        </is>
      </c>
      <c r="D2516" t="inlineStr">
        <is>
          <t>神奈川県</t>
        </is>
      </c>
      <c r="G2516" s="3" t="n">
        <v>35.576513</v>
      </c>
      <c r="H2516" s="3" t="n">
        <v>139.352522</v>
      </c>
      <c r="I2516" t="inlineStr">
        <is>
          <t>Google Places(名称一致)</t>
        </is>
      </c>
      <c r="J2516" t="n">
        <v>57</v>
      </c>
      <c r="K2516" t="n">
        <v>59</v>
      </c>
      <c r="L2516" t="n">
        <v>-30</v>
      </c>
      <c r="M2516" t="n">
        <v>29</v>
      </c>
      <c r="N2516" t="n">
        <v>0</v>
      </c>
      <c r="O2516" t="inlineStr">
        <is>
          <t>不可 #3</t>
        </is>
      </c>
      <c r="P2516" t="inlineStr">
        <is>
          <t>有り</t>
        </is>
      </c>
      <c r="R2516" s="4">
        <f>IF(COUNT($M2516:$N2516)=0,"",IF(AND(IF($N2516&lt;&gt;"",$N2516,$M2516)&lt;=0,$O2516&lt;&gt;"可"),"警告",""))</f>
        <v/>
      </c>
      <c r="S2516" s="4">
        <f>IF(COUNT($M2516:$N2516)=0,0,IF(IF($N2516&lt;&gt;"",$N2516,$M2516)&gt;=スコアリング基準!$B$20,スコアリング基準!$C$20,IF(IF($N2516&lt;&gt;"",$N2516,$M2516)&gt;=スコアリング基準!$B$21,スコアリング基準!$C$21,IF(IF($N2516&lt;&gt;"",$N2516,$M2516)&gt;0,スコアリング基準!$C$22,0))))</f>
        <v/>
      </c>
      <c r="T2516" s="4">
        <f>IF($O2516="可",スコアリング基準!$C$23,0)</f>
        <v/>
      </c>
      <c r="U2516" s="4">
        <f>IF(OR(COUNT($K2516:$L2516)&lt;2,$K2516=0),0,IF(ABS($L2516)/$K2516&lt;=スコアリング基準!$B$24,スコアリング基準!$C$24,IF(ABS($L2516)/$K2516&lt;=スコアリング基準!$B$25,スコアリング基準!$C$25,IF(ABS($L2516)/$K2516&lt;=スコアリング基準!$B$26,スコアリング基準!$C$26,0))))</f>
        <v/>
      </c>
      <c r="V2516" s="4">
        <f>IF($P2516="なし",スコアリング基準!$C$27,0)</f>
        <v/>
      </c>
      <c r="W2516" s="4">
        <f>IF($F2516="",0,IF(ISNUMBER($F2516),IF($F2516&lt;=スコアリング基準!$B$28,スコアリング基準!$C$28,スコアリング基準!$C$29),0))</f>
        <v/>
      </c>
      <c r="X2516" s="4">
        <f>IFERROR(VLOOKUP($B2516,スコアリング基準!$A$36:$B$46,2,FALSE),0)</f>
        <v/>
      </c>
      <c r="Y2516" s="4">
        <f>SUM($S2516:$X2516)</f>
        <v/>
      </c>
      <c r="Z2516" s="4">
        <f>IF(COUNT($M2516:$N2516)=0,"データ無",IF($Y2516&gt;=スコアリング基準!$B$30,"S",IF($Y2516&gt;=スコアリング基準!$B$31,"A",IF($Y2516&gt;=スコアリング基準!$B$32,"B","C"))))</f>
        <v/>
      </c>
      <c r="AA2516">
        <f>IFERROR(INDEX(実績DB!$I$3:$I$104,MATCH($B2516&amp;$C2516,実績DB!$J$3:$J$104,0)),"")</f>
        <v/>
      </c>
    </row>
    <row r="2517">
      <c r="A2517" t="n">
        <v>2515</v>
      </c>
      <c r="B2517" t="inlineStr">
        <is>
          <t>東京</t>
        </is>
      </c>
      <c r="C2517" t="inlineStr">
        <is>
          <t>清正公前変電所</t>
        </is>
      </c>
      <c r="D2517" t="inlineStr">
        <is>
          <t>東京都</t>
        </is>
      </c>
      <c r="G2517" s="3" t="n">
        <v>35.64107</v>
      </c>
      <c r="H2517" s="3" t="n">
        <v>139.733176</v>
      </c>
      <c r="I2517" t="inlineStr">
        <is>
          <t>Google Places(名称一致)</t>
        </is>
      </c>
      <c r="J2517" t="n">
        <v>85</v>
      </c>
      <c r="K2517" t="n">
        <v>89</v>
      </c>
      <c r="L2517" t="n">
        <v>-60</v>
      </c>
      <c r="M2517" t="n">
        <v>29</v>
      </c>
      <c r="N2517" t="n">
        <v>0</v>
      </c>
      <c r="O2517" t="inlineStr">
        <is>
          <t>不可 #3</t>
        </is>
      </c>
      <c r="P2517" t="inlineStr">
        <is>
          <t>有り</t>
        </is>
      </c>
      <c r="R2517" s="4">
        <f>IF(COUNT($M2517:$N2517)=0,"",IF(AND(IF($N2517&lt;&gt;"",$N2517,$M2517)&lt;=0,$O2517&lt;&gt;"可"),"警告",""))</f>
        <v/>
      </c>
      <c r="S2517" s="4">
        <f>IF(COUNT($M2517:$N2517)=0,0,IF(IF($N2517&lt;&gt;"",$N2517,$M2517)&gt;=スコアリング基準!$B$20,スコアリング基準!$C$20,IF(IF($N2517&lt;&gt;"",$N2517,$M2517)&gt;=スコアリング基準!$B$21,スコアリング基準!$C$21,IF(IF($N2517&lt;&gt;"",$N2517,$M2517)&gt;0,スコアリング基準!$C$22,0))))</f>
        <v/>
      </c>
      <c r="T2517" s="4">
        <f>IF($O2517="可",スコアリング基準!$C$23,0)</f>
        <v/>
      </c>
      <c r="U2517" s="4">
        <f>IF(OR(COUNT($K2517:$L2517)&lt;2,$K2517=0),0,IF(ABS($L2517)/$K2517&lt;=スコアリング基準!$B$24,スコアリング基準!$C$24,IF(ABS($L2517)/$K2517&lt;=スコアリング基準!$B$25,スコアリング基準!$C$25,IF(ABS($L2517)/$K2517&lt;=スコアリング基準!$B$26,スコアリング基準!$C$26,0))))</f>
        <v/>
      </c>
      <c r="V2517" s="4">
        <f>IF($P2517="なし",スコアリング基準!$C$27,0)</f>
        <v/>
      </c>
      <c r="W2517" s="4">
        <f>IF($F2517="",0,IF(ISNUMBER($F2517),IF($F2517&lt;=スコアリング基準!$B$28,スコアリング基準!$C$28,スコアリング基準!$C$29),0))</f>
        <v/>
      </c>
      <c r="X2517" s="4">
        <f>IFERROR(VLOOKUP($B2517,スコアリング基準!$A$36:$B$46,2,FALSE),0)</f>
        <v/>
      </c>
      <c r="Y2517" s="4">
        <f>SUM($S2517:$X2517)</f>
        <v/>
      </c>
      <c r="Z2517" s="4">
        <f>IF(COUNT($M2517:$N2517)=0,"データ無",IF($Y2517&gt;=スコアリング基準!$B$30,"S",IF($Y2517&gt;=スコアリング基準!$B$31,"A",IF($Y2517&gt;=スコアリング基準!$B$32,"B","C"))))</f>
        <v/>
      </c>
      <c r="AA2517">
        <f>IFERROR(INDEX(実績DB!$I$3:$I$104,MATCH($B2517&amp;$C2517,実績DB!$J$3:$J$104,0)),"")</f>
        <v/>
      </c>
    </row>
    <row r="2518">
      <c r="A2518" t="n">
        <v>2516</v>
      </c>
      <c r="B2518" t="inlineStr">
        <is>
          <t>東京</t>
        </is>
      </c>
      <c r="C2518" t="inlineStr">
        <is>
          <t>清瀬変電所</t>
        </is>
      </c>
      <c r="D2518" t="inlineStr">
        <is>
          <t>東京都</t>
        </is>
      </c>
      <c r="G2518" s="3" t="n"/>
      <c r="H2518" s="3" t="n"/>
      <c r="I2518" t="inlineStr">
        <is>
          <t>未取得</t>
        </is>
      </c>
      <c r="J2518" t="n">
        <v>47</v>
      </c>
      <c r="K2518" t="n">
        <v>49</v>
      </c>
      <c r="L2518" t="n">
        <v>-40</v>
      </c>
      <c r="M2518" t="n">
        <v>9</v>
      </c>
      <c r="N2518" t="n">
        <v>9</v>
      </c>
      <c r="O2518" t="inlineStr">
        <is>
          <t>不可 #3</t>
        </is>
      </c>
      <c r="P2518" t="inlineStr">
        <is>
          <t>なし</t>
        </is>
      </c>
      <c r="R2518" s="4">
        <f>IF(COUNT($M2518:$N2518)=0,"",IF(AND(IF($N2518&lt;&gt;"",$N2518,$M2518)&lt;=0,$O2518&lt;&gt;"可"),"警告",""))</f>
        <v/>
      </c>
      <c r="S2518" s="4">
        <f>IF(COUNT($M2518:$N2518)=0,0,IF(IF($N2518&lt;&gt;"",$N2518,$M2518)&gt;=スコアリング基準!$B$20,スコアリング基準!$C$20,IF(IF($N2518&lt;&gt;"",$N2518,$M2518)&gt;=スコアリング基準!$B$21,スコアリング基準!$C$21,IF(IF($N2518&lt;&gt;"",$N2518,$M2518)&gt;0,スコアリング基準!$C$22,0))))</f>
        <v/>
      </c>
      <c r="T2518" s="4">
        <f>IF($O2518="可",スコアリング基準!$C$23,0)</f>
        <v/>
      </c>
      <c r="U2518" s="4">
        <f>IF(OR(COUNT($K2518:$L2518)&lt;2,$K2518=0),0,IF(ABS($L2518)/$K2518&lt;=スコアリング基準!$B$24,スコアリング基準!$C$24,IF(ABS($L2518)/$K2518&lt;=スコアリング基準!$B$25,スコアリング基準!$C$25,IF(ABS($L2518)/$K2518&lt;=スコアリング基準!$B$26,スコアリング基準!$C$26,0))))</f>
        <v/>
      </c>
      <c r="V2518" s="4">
        <f>IF($P2518="なし",スコアリング基準!$C$27,0)</f>
        <v/>
      </c>
      <c r="W2518" s="4">
        <f>IF($F2518="",0,IF(ISNUMBER($F2518),IF($F2518&lt;=スコアリング基準!$B$28,スコアリング基準!$C$28,スコアリング基準!$C$29),0))</f>
        <v/>
      </c>
      <c r="X2518" s="4">
        <f>IFERROR(VLOOKUP($B2518,スコアリング基準!$A$36:$B$46,2,FALSE),0)</f>
        <v/>
      </c>
      <c r="Y2518" s="4">
        <f>SUM($S2518:$X2518)</f>
        <v/>
      </c>
      <c r="Z2518" s="4">
        <f>IF(COUNT($M2518:$N2518)=0,"データ無",IF($Y2518&gt;=スコアリング基準!$B$30,"S",IF($Y2518&gt;=スコアリング基準!$B$31,"A",IF($Y2518&gt;=スコアリング基準!$B$32,"B","C"))))</f>
        <v/>
      </c>
      <c r="AA2518">
        <f>IFERROR(INDEX(実績DB!$I$3:$I$104,MATCH($B2518&amp;$C2518,実績DB!$J$3:$J$104,0)),"")</f>
        <v/>
      </c>
    </row>
    <row r="2519">
      <c r="A2519" t="n">
        <v>2517</v>
      </c>
      <c r="B2519" t="inlineStr">
        <is>
          <t>東京</t>
        </is>
      </c>
      <c r="C2519" t="inlineStr">
        <is>
          <t>清里変電所</t>
        </is>
      </c>
      <c r="D2519" t="inlineStr">
        <is>
          <t>山梨県</t>
        </is>
      </c>
      <c r="G2519" s="3" t="n">
        <v>35.887949</v>
      </c>
      <c r="H2519" s="3" t="n">
        <v>138.422407</v>
      </c>
      <c r="I2519" t="inlineStr">
        <is>
          <t>Google Places(名称一致)</t>
        </is>
      </c>
      <c r="J2519" t="n">
        <v>19</v>
      </c>
      <c r="K2519" t="n">
        <v>19</v>
      </c>
      <c r="L2519" t="n">
        <v>-16</v>
      </c>
      <c r="M2519" t="n">
        <v>3</v>
      </c>
      <c r="N2519" t="n">
        <v>0</v>
      </c>
      <c r="O2519" t="inlineStr">
        <is>
          <t>不可 #3</t>
        </is>
      </c>
      <c r="P2519" t="inlineStr">
        <is>
          <t>有り</t>
        </is>
      </c>
      <c r="R2519" s="4">
        <f>IF(COUNT($M2519:$N2519)=0,"",IF(AND(IF($N2519&lt;&gt;"",$N2519,$M2519)&lt;=0,$O2519&lt;&gt;"可"),"警告",""))</f>
        <v/>
      </c>
      <c r="S2519" s="4">
        <f>IF(COUNT($M2519:$N2519)=0,0,IF(IF($N2519&lt;&gt;"",$N2519,$M2519)&gt;=スコアリング基準!$B$20,スコアリング基準!$C$20,IF(IF($N2519&lt;&gt;"",$N2519,$M2519)&gt;=スコアリング基準!$B$21,スコアリング基準!$C$21,IF(IF($N2519&lt;&gt;"",$N2519,$M2519)&gt;0,スコアリング基準!$C$22,0))))</f>
        <v/>
      </c>
      <c r="T2519" s="4">
        <f>IF($O2519="可",スコアリング基準!$C$23,0)</f>
        <v/>
      </c>
      <c r="U2519" s="4">
        <f>IF(OR(COUNT($K2519:$L2519)&lt;2,$K2519=0),0,IF(ABS($L2519)/$K2519&lt;=スコアリング基準!$B$24,スコアリング基準!$C$24,IF(ABS($L2519)/$K2519&lt;=スコアリング基準!$B$25,スコアリング基準!$C$25,IF(ABS($L2519)/$K2519&lt;=スコアリング基準!$B$26,スコアリング基準!$C$26,0))))</f>
        <v/>
      </c>
      <c r="V2519" s="4">
        <f>IF($P2519="なし",スコアリング基準!$C$27,0)</f>
        <v/>
      </c>
      <c r="W2519" s="4">
        <f>IF($F2519="",0,IF(ISNUMBER($F2519),IF($F2519&lt;=スコアリング基準!$B$28,スコアリング基準!$C$28,スコアリング基準!$C$29),0))</f>
        <v/>
      </c>
      <c r="X2519" s="4">
        <f>IFERROR(VLOOKUP($B2519,スコアリング基準!$A$36:$B$46,2,FALSE),0)</f>
        <v/>
      </c>
      <c r="Y2519" s="4">
        <f>SUM($S2519:$X2519)</f>
        <v/>
      </c>
      <c r="Z2519" s="4">
        <f>IF(COUNT($M2519:$N2519)=0,"データ無",IF($Y2519&gt;=スコアリング基準!$B$30,"S",IF($Y2519&gt;=スコアリング基準!$B$31,"A",IF($Y2519&gt;=スコアリング基準!$B$32,"B","C"))))</f>
        <v/>
      </c>
      <c r="AA2519">
        <f>IFERROR(INDEX(実績DB!$I$3:$I$104,MATCH($B2519&amp;$C2519,実績DB!$J$3:$J$104,0)),"")</f>
        <v/>
      </c>
    </row>
    <row r="2520">
      <c r="A2520" t="n">
        <v>2518</v>
      </c>
      <c r="B2520" t="inlineStr">
        <is>
          <t>東京</t>
        </is>
      </c>
      <c r="C2520" t="inlineStr">
        <is>
          <t>渋江変電所</t>
        </is>
      </c>
      <c r="D2520" t="inlineStr">
        <is>
          <t>東京都</t>
        </is>
      </c>
      <c r="G2520" s="3" t="n">
        <v>35.732234</v>
      </c>
      <c r="H2520" s="3" t="n">
        <v>139.843115</v>
      </c>
      <c r="I2520" t="inlineStr">
        <is>
          <t>Google Places(名称一致)</t>
        </is>
      </c>
      <c r="J2520" t="n">
        <v>47</v>
      </c>
      <c r="K2520" t="n">
        <v>49</v>
      </c>
      <c r="L2520" t="n">
        <v>-40</v>
      </c>
      <c r="M2520" t="n">
        <v>9</v>
      </c>
      <c r="N2520" t="n">
        <v>0</v>
      </c>
      <c r="O2520" t="inlineStr">
        <is>
          <t>不可 #3</t>
        </is>
      </c>
      <c r="P2520" t="inlineStr">
        <is>
          <t>有り</t>
        </is>
      </c>
      <c r="R2520" s="4">
        <f>IF(COUNT($M2520:$N2520)=0,"",IF(AND(IF($N2520&lt;&gt;"",$N2520,$M2520)&lt;=0,$O2520&lt;&gt;"可"),"警告",""))</f>
        <v/>
      </c>
      <c r="S2520" s="4">
        <f>IF(COUNT($M2520:$N2520)=0,0,IF(IF($N2520&lt;&gt;"",$N2520,$M2520)&gt;=スコアリング基準!$B$20,スコアリング基準!$C$20,IF(IF($N2520&lt;&gt;"",$N2520,$M2520)&gt;=スコアリング基準!$B$21,スコアリング基準!$C$21,IF(IF($N2520&lt;&gt;"",$N2520,$M2520)&gt;0,スコアリング基準!$C$22,0))))</f>
        <v/>
      </c>
      <c r="T2520" s="4">
        <f>IF($O2520="可",スコアリング基準!$C$23,0)</f>
        <v/>
      </c>
      <c r="U2520" s="4">
        <f>IF(OR(COUNT($K2520:$L2520)&lt;2,$K2520=0),0,IF(ABS($L2520)/$K2520&lt;=スコアリング基準!$B$24,スコアリング基準!$C$24,IF(ABS($L2520)/$K2520&lt;=スコアリング基準!$B$25,スコアリング基準!$C$25,IF(ABS($L2520)/$K2520&lt;=スコアリング基準!$B$26,スコアリング基準!$C$26,0))))</f>
        <v/>
      </c>
      <c r="V2520" s="4">
        <f>IF($P2520="なし",スコアリング基準!$C$27,0)</f>
        <v/>
      </c>
      <c r="W2520" s="4">
        <f>IF($F2520="",0,IF(ISNUMBER($F2520),IF($F2520&lt;=スコアリング基準!$B$28,スコアリング基準!$C$28,スコアリング基準!$C$29),0))</f>
        <v/>
      </c>
      <c r="X2520" s="4">
        <f>IFERROR(VLOOKUP($B2520,スコアリング基準!$A$36:$B$46,2,FALSE),0)</f>
        <v/>
      </c>
      <c r="Y2520" s="4">
        <f>SUM($S2520:$X2520)</f>
        <v/>
      </c>
      <c r="Z2520" s="4">
        <f>IF(COUNT($M2520:$N2520)=0,"データ無",IF($Y2520&gt;=スコアリング基準!$B$30,"S",IF($Y2520&gt;=スコアリング基準!$B$31,"A",IF($Y2520&gt;=スコアリング基準!$B$32,"B","C"))))</f>
        <v/>
      </c>
      <c r="AA2520">
        <f>IFERROR(INDEX(実績DB!$I$3:$I$104,MATCH($B2520&amp;$C2520,実績DB!$J$3:$J$104,0)),"")</f>
        <v/>
      </c>
    </row>
    <row r="2521">
      <c r="A2521" t="n">
        <v>2519</v>
      </c>
      <c r="B2521" t="inlineStr">
        <is>
          <t>東京</t>
        </is>
      </c>
      <c r="C2521" t="inlineStr">
        <is>
          <t>渋谷変電所</t>
        </is>
      </c>
      <c r="D2521" t="inlineStr">
        <is>
          <t>東京都</t>
        </is>
      </c>
      <c r="G2521" s="3" t="n">
        <v>35.653049</v>
      </c>
      <c r="H2521" s="3" t="n">
        <v>139.70813</v>
      </c>
      <c r="I2521" t="inlineStr">
        <is>
          <t>Google Places(名称一致)</t>
        </is>
      </c>
      <c r="J2521" t="n">
        <v>52</v>
      </c>
      <c r="K2521" t="n">
        <v>54</v>
      </c>
      <c r="L2521" t="n">
        <v>-40</v>
      </c>
      <c r="M2521" t="n">
        <v>14</v>
      </c>
      <c r="N2521" t="n">
        <v>0</v>
      </c>
      <c r="O2521" t="inlineStr">
        <is>
          <t>不可 #3</t>
        </is>
      </c>
      <c r="P2521" t="inlineStr">
        <is>
          <t>有り</t>
        </is>
      </c>
      <c r="R2521" s="4">
        <f>IF(COUNT($M2521:$N2521)=0,"",IF(AND(IF($N2521&lt;&gt;"",$N2521,$M2521)&lt;=0,$O2521&lt;&gt;"可"),"警告",""))</f>
        <v/>
      </c>
      <c r="S2521" s="4">
        <f>IF(COUNT($M2521:$N2521)=0,0,IF(IF($N2521&lt;&gt;"",$N2521,$M2521)&gt;=スコアリング基準!$B$20,スコアリング基準!$C$20,IF(IF($N2521&lt;&gt;"",$N2521,$M2521)&gt;=スコアリング基準!$B$21,スコアリング基準!$C$21,IF(IF($N2521&lt;&gt;"",$N2521,$M2521)&gt;0,スコアリング基準!$C$22,0))))</f>
        <v/>
      </c>
      <c r="T2521" s="4">
        <f>IF($O2521="可",スコアリング基準!$C$23,0)</f>
        <v/>
      </c>
      <c r="U2521" s="4">
        <f>IF(OR(COUNT($K2521:$L2521)&lt;2,$K2521=0),0,IF(ABS($L2521)/$K2521&lt;=スコアリング基準!$B$24,スコアリング基準!$C$24,IF(ABS($L2521)/$K2521&lt;=スコアリング基準!$B$25,スコアリング基準!$C$25,IF(ABS($L2521)/$K2521&lt;=スコアリング基準!$B$26,スコアリング基準!$C$26,0))))</f>
        <v/>
      </c>
      <c r="V2521" s="4">
        <f>IF($P2521="なし",スコアリング基準!$C$27,0)</f>
        <v/>
      </c>
      <c r="W2521" s="4">
        <f>IF($F2521="",0,IF(ISNUMBER($F2521),IF($F2521&lt;=スコアリング基準!$B$28,スコアリング基準!$C$28,スコアリング基準!$C$29),0))</f>
        <v/>
      </c>
      <c r="X2521" s="4">
        <f>IFERROR(VLOOKUP($B2521,スコアリング基準!$A$36:$B$46,2,FALSE),0)</f>
        <v/>
      </c>
      <c r="Y2521" s="4">
        <f>SUM($S2521:$X2521)</f>
        <v/>
      </c>
      <c r="Z2521" s="4">
        <f>IF(COUNT($M2521:$N2521)=0,"データ無",IF($Y2521&gt;=スコアリング基準!$B$30,"S",IF($Y2521&gt;=スコアリング基準!$B$31,"A",IF($Y2521&gt;=スコアリング基準!$B$32,"B","C"))))</f>
        <v/>
      </c>
      <c r="AA2521">
        <f>IFERROR(INDEX(実績DB!$I$3:$I$104,MATCH($B2521&amp;$C2521,実績DB!$J$3:$J$104,0)),"")</f>
        <v/>
      </c>
    </row>
    <row r="2522">
      <c r="A2522" t="n">
        <v>2520</v>
      </c>
      <c r="B2522" t="inlineStr">
        <is>
          <t>東京</t>
        </is>
      </c>
      <c r="C2522" t="inlineStr">
        <is>
          <t>湊町変電所</t>
        </is>
      </c>
      <c r="D2522" t="inlineStr">
        <is>
          <t>千葉県</t>
        </is>
      </c>
      <c r="G2522" s="3" t="n"/>
      <c r="H2522" s="3" t="n"/>
      <c r="I2522" t="inlineStr">
        <is>
          <t>未取得</t>
        </is>
      </c>
      <c r="J2522" t="n">
        <v>57</v>
      </c>
      <c r="K2522" t="n">
        <v>59</v>
      </c>
      <c r="L2522" t="n">
        <v>-40</v>
      </c>
      <c r="M2522" t="n">
        <v>19</v>
      </c>
      <c r="N2522" t="n">
        <v>0</v>
      </c>
      <c r="O2522" t="inlineStr">
        <is>
          <t>不可 #3</t>
        </is>
      </c>
      <c r="P2522" t="inlineStr">
        <is>
          <t>有り</t>
        </is>
      </c>
      <c r="R2522" s="4">
        <f>IF(COUNT($M2522:$N2522)=0,"",IF(AND(IF($N2522&lt;&gt;"",$N2522,$M2522)&lt;=0,$O2522&lt;&gt;"可"),"警告",""))</f>
        <v/>
      </c>
      <c r="S2522" s="4">
        <f>IF(COUNT($M2522:$N2522)=0,0,IF(IF($N2522&lt;&gt;"",$N2522,$M2522)&gt;=スコアリング基準!$B$20,スコアリング基準!$C$20,IF(IF($N2522&lt;&gt;"",$N2522,$M2522)&gt;=スコアリング基準!$B$21,スコアリング基準!$C$21,IF(IF($N2522&lt;&gt;"",$N2522,$M2522)&gt;0,スコアリング基準!$C$22,0))))</f>
        <v/>
      </c>
      <c r="T2522" s="4">
        <f>IF($O2522="可",スコアリング基準!$C$23,0)</f>
        <v/>
      </c>
      <c r="U2522" s="4">
        <f>IF(OR(COUNT($K2522:$L2522)&lt;2,$K2522=0),0,IF(ABS($L2522)/$K2522&lt;=スコアリング基準!$B$24,スコアリング基準!$C$24,IF(ABS($L2522)/$K2522&lt;=スコアリング基準!$B$25,スコアリング基準!$C$25,IF(ABS($L2522)/$K2522&lt;=スコアリング基準!$B$26,スコアリング基準!$C$26,0))))</f>
        <v/>
      </c>
      <c r="V2522" s="4">
        <f>IF($P2522="なし",スコアリング基準!$C$27,0)</f>
        <v/>
      </c>
      <c r="W2522" s="4">
        <f>IF($F2522="",0,IF(ISNUMBER($F2522),IF($F2522&lt;=スコアリング基準!$B$28,スコアリング基準!$C$28,スコアリング基準!$C$29),0))</f>
        <v/>
      </c>
      <c r="X2522" s="4">
        <f>IFERROR(VLOOKUP($B2522,スコアリング基準!$A$36:$B$46,2,FALSE),0)</f>
        <v/>
      </c>
      <c r="Y2522" s="4">
        <f>SUM($S2522:$X2522)</f>
        <v/>
      </c>
      <c r="Z2522" s="4">
        <f>IF(COUNT($M2522:$N2522)=0,"データ無",IF($Y2522&gt;=スコアリング基準!$B$30,"S",IF($Y2522&gt;=スコアリング基準!$B$31,"A",IF($Y2522&gt;=スコアリング基準!$B$32,"B","C"))))</f>
        <v/>
      </c>
      <c r="AA2522">
        <f>IFERROR(INDEX(実績DB!$I$3:$I$104,MATCH($B2522&amp;$C2522,実績DB!$J$3:$J$104,0)),"")</f>
        <v/>
      </c>
    </row>
    <row r="2523">
      <c r="A2523" t="n">
        <v>2521</v>
      </c>
      <c r="B2523" t="inlineStr">
        <is>
          <t>東京</t>
        </is>
      </c>
      <c r="C2523" t="inlineStr">
        <is>
          <t>湯宿変電所</t>
        </is>
      </c>
      <c r="D2523" t="inlineStr">
        <is>
          <t>群馬県</t>
        </is>
      </c>
      <c r="G2523" s="3" t="n">
        <v>36.692316</v>
      </c>
      <c r="H2523" s="3" t="n">
        <v>138.905032</v>
      </c>
      <c r="I2523" t="inlineStr">
        <is>
          <t>Google Places(名称一致)</t>
        </is>
      </c>
      <c r="J2523" t="n">
        <v>28</v>
      </c>
      <c r="K2523" t="n">
        <v>29</v>
      </c>
      <c r="L2523" t="n">
        <v>-29</v>
      </c>
      <c r="M2523" t="n">
        <v>0</v>
      </c>
      <c r="N2523" t="n">
        <v>0</v>
      </c>
      <c r="O2523" t="inlineStr">
        <is>
          <t>不可 #3</t>
        </is>
      </c>
      <c r="P2523" t="inlineStr">
        <is>
          <t>有り</t>
        </is>
      </c>
      <c r="R2523" s="4">
        <f>IF(COUNT($M2523:$N2523)=0,"",IF(AND(IF($N2523&lt;&gt;"",$N2523,$M2523)&lt;=0,$O2523&lt;&gt;"可"),"警告",""))</f>
        <v/>
      </c>
      <c r="S2523" s="4">
        <f>IF(COUNT($M2523:$N2523)=0,0,IF(IF($N2523&lt;&gt;"",$N2523,$M2523)&gt;=スコアリング基準!$B$20,スコアリング基準!$C$20,IF(IF($N2523&lt;&gt;"",$N2523,$M2523)&gt;=スコアリング基準!$B$21,スコアリング基準!$C$21,IF(IF($N2523&lt;&gt;"",$N2523,$M2523)&gt;0,スコアリング基準!$C$22,0))))</f>
        <v/>
      </c>
      <c r="T2523" s="4">
        <f>IF($O2523="可",スコアリング基準!$C$23,0)</f>
        <v/>
      </c>
      <c r="U2523" s="4">
        <f>IF(OR(COUNT($K2523:$L2523)&lt;2,$K2523=0),0,IF(ABS($L2523)/$K2523&lt;=スコアリング基準!$B$24,スコアリング基準!$C$24,IF(ABS($L2523)/$K2523&lt;=スコアリング基準!$B$25,スコアリング基準!$C$25,IF(ABS($L2523)/$K2523&lt;=スコアリング基準!$B$26,スコアリング基準!$C$26,0))))</f>
        <v/>
      </c>
      <c r="V2523" s="4">
        <f>IF($P2523="なし",スコアリング基準!$C$27,0)</f>
        <v/>
      </c>
      <c r="W2523" s="4">
        <f>IF($F2523="",0,IF(ISNUMBER($F2523),IF($F2523&lt;=スコアリング基準!$B$28,スコアリング基準!$C$28,スコアリング基準!$C$29),0))</f>
        <v/>
      </c>
      <c r="X2523" s="4">
        <f>IFERROR(VLOOKUP($B2523,スコアリング基準!$A$36:$B$46,2,FALSE),0)</f>
        <v/>
      </c>
      <c r="Y2523" s="4">
        <f>SUM($S2523:$X2523)</f>
        <v/>
      </c>
      <c r="Z2523" s="4">
        <f>IF(COUNT($M2523:$N2523)=0,"データ無",IF($Y2523&gt;=スコアリング基準!$B$30,"S",IF($Y2523&gt;=スコアリング基準!$B$31,"A",IF($Y2523&gt;=スコアリング基準!$B$32,"B","C"))))</f>
        <v/>
      </c>
      <c r="AA2523">
        <f>IFERROR(INDEX(実績DB!$I$3:$I$104,MATCH($B2523&amp;$C2523,実績DB!$J$3:$J$104,0)),"")</f>
        <v/>
      </c>
    </row>
    <row r="2524">
      <c r="A2524" t="n">
        <v>2522</v>
      </c>
      <c r="B2524" t="inlineStr">
        <is>
          <t>東京</t>
        </is>
      </c>
      <c r="C2524" t="inlineStr">
        <is>
          <t>湯島変電所</t>
        </is>
      </c>
      <c r="D2524" t="inlineStr">
        <is>
          <t>東京都</t>
        </is>
      </c>
      <c r="G2524" s="3" t="n">
        <v>35.707956</v>
      </c>
      <c r="H2524" s="3" t="n">
        <v>139.764056</v>
      </c>
      <c r="I2524" t="inlineStr">
        <is>
          <t>Google Places(名称一致)</t>
        </is>
      </c>
      <c r="J2524" t="n">
        <v>47</v>
      </c>
      <c r="K2524" t="n">
        <v>49</v>
      </c>
      <c r="L2524" t="n">
        <v>-40</v>
      </c>
      <c r="M2524" t="n">
        <v>9</v>
      </c>
      <c r="N2524" t="n">
        <v>0</v>
      </c>
      <c r="O2524" t="inlineStr">
        <is>
          <t>不可 #3</t>
        </is>
      </c>
      <c r="P2524" t="inlineStr">
        <is>
          <t>有り</t>
        </is>
      </c>
      <c r="R2524" s="4">
        <f>IF(COUNT($M2524:$N2524)=0,"",IF(AND(IF($N2524&lt;&gt;"",$N2524,$M2524)&lt;=0,$O2524&lt;&gt;"可"),"警告",""))</f>
        <v/>
      </c>
      <c r="S2524" s="4">
        <f>IF(COUNT($M2524:$N2524)=0,0,IF(IF($N2524&lt;&gt;"",$N2524,$M2524)&gt;=スコアリング基準!$B$20,スコアリング基準!$C$20,IF(IF($N2524&lt;&gt;"",$N2524,$M2524)&gt;=スコアリング基準!$B$21,スコアリング基準!$C$21,IF(IF($N2524&lt;&gt;"",$N2524,$M2524)&gt;0,スコアリング基準!$C$22,0))))</f>
        <v/>
      </c>
      <c r="T2524" s="4">
        <f>IF($O2524="可",スコアリング基準!$C$23,0)</f>
        <v/>
      </c>
      <c r="U2524" s="4">
        <f>IF(OR(COUNT($K2524:$L2524)&lt;2,$K2524=0),0,IF(ABS($L2524)/$K2524&lt;=スコアリング基準!$B$24,スコアリング基準!$C$24,IF(ABS($L2524)/$K2524&lt;=スコアリング基準!$B$25,スコアリング基準!$C$25,IF(ABS($L2524)/$K2524&lt;=スコアリング基準!$B$26,スコアリング基準!$C$26,0))))</f>
        <v/>
      </c>
      <c r="V2524" s="4">
        <f>IF($P2524="なし",スコアリング基準!$C$27,0)</f>
        <v/>
      </c>
      <c r="W2524" s="4">
        <f>IF($F2524="",0,IF(ISNUMBER($F2524),IF($F2524&lt;=スコアリング基準!$B$28,スコアリング基準!$C$28,スコアリング基準!$C$29),0))</f>
        <v/>
      </c>
      <c r="X2524" s="4">
        <f>IFERROR(VLOOKUP($B2524,スコアリング基準!$A$36:$B$46,2,FALSE),0)</f>
        <v/>
      </c>
      <c r="Y2524" s="4">
        <f>SUM($S2524:$X2524)</f>
        <v/>
      </c>
      <c r="Z2524" s="4">
        <f>IF(COUNT($M2524:$N2524)=0,"データ無",IF($Y2524&gt;=スコアリング基準!$B$30,"S",IF($Y2524&gt;=スコアリング基準!$B$31,"A",IF($Y2524&gt;=スコアリング基準!$B$32,"B","C"))))</f>
        <v/>
      </c>
      <c r="AA2524">
        <f>IFERROR(INDEX(実績DB!$I$3:$I$104,MATCH($B2524&amp;$C2524,実績DB!$J$3:$J$104,0)),"")</f>
        <v/>
      </c>
    </row>
    <row r="2525">
      <c r="A2525" t="n">
        <v>2523</v>
      </c>
      <c r="B2525" t="inlineStr">
        <is>
          <t>東京</t>
        </is>
      </c>
      <c r="C2525" t="inlineStr">
        <is>
          <t>湯河原変電所</t>
        </is>
      </c>
      <c r="D2525" t="inlineStr">
        <is>
          <t>神奈川県</t>
        </is>
      </c>
      <c r="G2525" s="3" t="n">
        <v>35.140936</v>
      </c>
      <c r="H2525" s="3" t="n">
        <v>139.095173</v>
      </c>
      <c r="I2525" t="inlineStr">
        <is>
          <t>Google Places(名称一致)</t>
        </is>
      </c>
      <c r="J2525" t="n">
        <v>52</v>
      </c>
      <c r="K2525" t="n">
        <v>54</v>
      </c>
      <c r="L2525" t="n">
        <v>-40</v>
      </c>
      <c r="M2525" t="n">
        <v>14</v>
      </c>
      <c r="N2525" t="n">
        <v>14</v>
      </c>
      <c r="O2525" t="inlineStr">
        <is>
          <t>不可 #3</t>
        </is>
      </c>
      <c r="P2525" t="inlineStr">
        <is>
          <t>なし</t>
        </is>
      </c>
      <c r="R2525" s="4">
        <f>IF(COUNT($M2525:$N2525)=0,"",IF(AND(IF($N2525&lt;&gt;"",$N2525,$M2525)&lt;=0,$O2525&lt;&gt;"可"),"警告",""))</f>
        <v/>
      </c>
      <c r="S2525" s="4">
        <f>IF(COUNT($M2525:$N2525)=0,0,IF(IF($N2525&lt;&gt;"",$N2525,$M2525)&gt;=スコアリング基準!$B$20,スコアリング基準!$C$20,IF(IF($N2525&lt;&gt;"",$N2525,$M2525)&gt;=スコアリング基準!$B$21,スコアリング基準!$C$21,IF(IF($N2525&lt;&gt;"",$N2525,$M2525)&gt;0,スコアリング基準!$C$22,0))))</f>
        <v/>
      </c>
      <c r="T2525" s="4">
        <f>IF($O2525="可",スコアリング基準!$C$23,0)</f>
        <v/>
      </c>
      <c r="U2525" s="4">
        <f>IF(OR(COUNT($K2525:$L2525)&lt;2,$K2525=0),0,IF(ABS($L2525)/$K2525&lt;=スコアリング基準!$B$24,スコアリング基準!$C$24,IF(ABS($L2525)/$K2525&lt;=スコアリング基準!$B$25,スコアリング基準!$C$25,IF(ABS($L2525)/$K2525&lt;=スコアリング基準!$B$26,スコアリング基準!$C$26,0))))</f>
        <v/>
      </c>
      <c r="V2525" s="4">
        <f>IF($P2525="なし",スコアリング基準!$C$27,0)</f>
        <v/>
      </c>
      <c r="W2525" s="4">
        <f>IF($F2525="",0,IF(ISNUMBER($F2525),IF($F2525&lt;=スコアリング基準!$B$28,スコアリング基準!$C$28,スコアリング基準!$C$29),0))</f>
        <v/>
      </c>
      <c r="X2525" s="4">
        <f>IFERROR(VLOOKUP($B2525,スコアリング基準!$A$36:$B$46,2,FALSE),0)</f>
        <v/>
      </c>
      <c r="Y2525" s="4">
        <f>SUM($S2525:$X2525)</f>
        <v/>
      </c>
      <c r="Z2525" s="4">
        <f>IF(COUNT($M2525:$N2525)=0,"データ無",IF($Y2525&gt;=スコアリング基準!$B$30,"S",IF($Y2525&gt;=スコアリング基準!$B$31,"A",IF($Y2525&gt;=スコアリング基準!$B$32,"B","C"))))</f>
        <v/>
      </c>
      <c r="AA2525">
        <f>IFERROR(INDEX(実績DB!$I$3:$I$104,MATCH($B2525&amp;$C2525,実績DB!$J$3:$J$104,0)),"")</f>
        <v/>
      </c>
    </row>
    <row r="2526">
      <c r="A2526" t="n">
        <v>2524</v>
      </c>
      <c r="B2526" t="inlineStr">
        <is>
          <t>東京</t>
        </is>
      </c>
      <c r="C2526" t="inlineStr">
        <is>
          <t>溝ノ口変電所</t>
        </is>
      </c>
      <c r="D2526" t="inlineStr">
        <is>
          <t>神奈川県</t>
        </is>
      </c>
      <c r="G2526" s="3" t="n"/>
      <c r="H2526" s="3" t="n"/>
      <c r="I2526" t="inlineStr">
        <is>
          <t>未取得</t>
        </is>
      </c>
      <c r="J2526" t="n">
        <v>57</v>
      </c>
      <c r="K2526" t="n">
        <v>59</v>
      </c>
      <c r="L2526" t="n">
        <v>-40</v>
      </c>
      <c r="M2526" t="n">
        <v>19</v>
      </c>
      <c r="N2526" t="n">
        <v>0</v>
      </c>
      <c r="O2526" t="inlineStr">
        <is>
          <t>不可 #3</t>
        </is>
      </c>
      <c r="P2526" t="inlineStr">
        <is>
          <t>有り</t>
        </is>
      </c>
      <c r="R2526" s="4">
        <f>IF(COUNT($M2526:$N2526)=0,"",IF(AND(IF($N2526&lt;&gt;"",$N2526,$M2526)&lt;=0,$O2526&lt;&gt;"可"),"警告",""))</f>
        <v/>
      </c>
      <c r="S2526" s="4">
        <f>IF(COUNT($M2526:$N2526)=0,0,IF(IF($N2526&lt;&gt;"",$N2526,$M2526)&gt;=スコアリング基準!$B$20,スコアリング基準!$C$20,IF(IF($N2526&lt;&gt;"",$N2526,$M2526)&gt;=スコアリング基準!$B$21,スコアリング基準!$C$21,IF(IF($N2526&lt;&gt;"",$N2526,$M2526)&gt;0,スコアリング基準!$C$22,0))))</f>
        <v/>
      </c>
      <c r="T2526" s="4">
        <f>IF($O2526="可",スコアリング基準!$C$23,0)</f>
        <v/>
      </c>
      <c r="U2526" s="4">
        <f>IF(OR(COUNT($K2526:$L2526)&lt;2,$K2526=0),0,IF(ABS($L2526)/$K2526&lt;=スコアリング基準!$B$24,スコアリング基準!$C$24,IF(ABS($L2526)/$K2526&lt;=スコアリング基準!$B$25,スコアリング基準!$C$25,IF(ABS($L2526)/$K2526&lt;=スコアリング基準!$B$26,スコアリング基準!$C$26,0))))</f>
        <v/>
      </c>
      <c r="V2526" s="4">
        <f>IF($P2526="なし",スコアリング基準!$C$27,0)</f>
        <v/>
      </c>
      <c r="W2526" s="4">
        <f>IF($F2526="",0,IF(ISNUMBER($F2526),IF($F2526&lt;=スコアリング基準!$B$28,スコアリング基準!$C$28,スコアリング基準!$C$29),0))</f>
        <v/>
      </c>
      <c r="X2526" s="4">
        <f>IFERROR(VLOOKUP($B2526,スコアリング基準!$A$36:$B$46,2,FALSE),0)</f>
        <v/>
      </c>
      <c r="Y2526" s="4">
        <f>SUM($S2526:$X2526)</f>
        <v/>
      </c>
      <c r="Z2526" s="4">
        <f>IF(COUNT($M2526:$N2526)=0,"データ無",IF($Y2526&gt;=スコアリング基準!$B$30,"S",IF($Y2526&gt;=スコアリング基準!$B$31,"A",IF($Y2526&gt;=スコアリング基準!$B$32,"B","C"))))</f>
        <v/>
      </c>
      <c r="AA2526">
        <f>IFERROR(INDEX(実績DB!$I$3:$I$104,MATCH($B2526&amp;$C2526,実績DB!$J$3:$J$104,0)),"")</f>
        <v/>
      </c>
    </row>
    <row r="2527">
      <c r="A2527" t="n">
        <v>2525</v>
      </c>
      <c r="B2527" t="inlineStr">
        <is>
          <t>東京</t>
        </is>
      </c>
      <c r="C2527" t="inlineStr">
        <is>
          <t>溝原配電塔</t>
        </is>
      </c>
      <c r="D2527" t="inlineStr">
        <is>
          <t>千葉県</t>
        </is>
      </c>
      <c r="G2527" s="3" t="n">
        <v>35.778786</v>
      </c>
      <c r="H2527" s="3" t="n">
        <v>140.63646</v>
      </c>
      <c r="I2527" t="inlineStr">
        <is>
          <t>Google Places(名称一致)</t>
        </is>
      </c>
      <c r="J2527" t="n">
        <v>9</v>
      </c>
      <c r="K2527" t="n">
        <v>9</v>
      </c>
      <c r="L2527" t="n">
        <v>-9</v>
      </c>
      <c r="M2527" t="n">
        <v>0</v>
      </c>
      <c r="N2527" t="n">
        <v>0</v>
      </c>
      <c r="O2527" t="inlineStr">
        <is>
          <t>不可 #3</t>
        </is>
      </c>
      <c r="P2527" t="inlineStr">
        <is>
          <t>有り</t>
        </is>
      </c>
      <c r="R2527" s="4">
        <f>IF(COUNT($M2527:$N2527)=0,"",IF(AND(IF($N2527&lt;&gt;"",$N2527,$M2527)&lt;=0,$O2527&lt;&gt;"可"),"警告",""))</f>
        <v/>
      </c>
      <c r="S2527" s="4">
        <f>IF(COUNT($M2527:$N2527)=0,0,IF(IF($N2527&lt;&gt;"",$N2527,$M2527)&gt;=スコアリング基準!$B$20,スコアリング基準!$C$20,IF(IF($N2527&lt;&gt;"",$N2527,$M2527)&gt;=スコアリング基準!$B$21,スコアリング基準!$C$21,IF(IF($N2527&lt;&gt;"",$N2527,$M2527)&gt;0,スコアリング基準!$C$22,0))))</f>
        <v/>
      </c>
      <c r="T2527" s="4">
        <f>IF($O2527="可",スコアリング基準!$C$23,0)</f>
        <v/>
      </c>
      <c r="U2527" s="4">
        <f>IF(OR(COUNT($K2527:$L2527)&lt;2,$K2527=0),0,IF(ABS($L2527)/$K2527&lt;=スコアリング基準!$B$24,スコアリング基準!$C$24,IF(ABS($L2527)/$K2527&lt;=スコアリング基準!$B$25,スコアリング基準!$C$25,IF(ABS($L2527)/$K2527&lt;=スコアリング基準!$B$26,スコアリング基準!$C$26,0))))</f>
        <v/>
      </c>
      <c r="V2527" s="4">
        <f>IF($P2527="なし",スコアリング基準!$C$27,0)</f>
        <v/>
      </c>
      <c r="W2527" s="4">
        <f>IF($F2527="",0,IF(ISNUMBER($F2527),IF($F2527&lt;=スコアリング基準!$B$28,スコアリング基準!$C$28,スコアリング基準!$C$29),0))</f>
        <v/>
      </c>
      <c r="X2527" s="4">
        <f>IFERROR(VLOOKUP($B2527,スコアリング基準!$A$36:$B$46,2,FALSE),0)</f>
        <v/>
      </c>
      <c r="Y2527" s="4">
        <f>SUM($S2527:$X2527)</f>
        <v/>
      </c>
      <c r="Z2527" s="4">
        <f>IF(COUNT($M2527:$N2527)=0,"データ無",IF($Y2527&gt;=スコアリング基準!$B$30,"S",IF($Y2527&gt;=スコアリング基準!$B$31,"A",IF($Y2527&gt;=スコアリング基準!$B$32,"B","C"))))</f>
        <v/>
      </c>
      <c r="AA2527">
        <f>IFERROR(INDEX(実績DB!$I$3:$I$104,MATCH($B2527&amp;$C2527,実績DB!$J$3:$J$104,0)),"")</f>
        <v/>
      </c>
    </row>
    <row r="2528">
      <c r="A2528" t="n">
        <v>2526</v>
      </c>
      <c r="B2528" t="inlineStr">
        <is>
          <t>東京</t>
        </is>
      </c>
      <c r="C2528" t="inlineStr">
        <is>
          <t>滝台変電所</t>
        </is>
      </c>
      <c r="D2528" t="inlineStr">
        <is>
          <t>千葉県</t>
        </is>
      </c>
      <c r="G2528" s="3" t="n">
        <v>35.579441</v>
      </c>
      <c r="H2528" s="3" t="n">
        <v>140.305803</v>
      </c>
      <c r="I2528" t="inlineStr">
        <is>
          <t>Google Places(名称一致)</t>
        </is>
      </c>
      <c r="J2528" t="n">
        <v>57</v>
      </c>
      <c r="K2528" t="n">
        <v>59</v>
      </c>
      <c r="L2528" t="n">
        <v>-59</v>
      </c>
      <c r="M2528" t="n">
        <v>0</v>
      </c>
      <c r="N2528" t="n">
        <v>0</v>
      </c>
      <c r="O2528" t="inlineStr">
        <is>
          <t>不可 #3</t>
        </is>
      </c>
      <c r="P2528" t="inlineStr">
        <is>
          <t>有り</t>
        </is>
      </c>
      <c r="R2528" s="4">
        <f>IF(COUNT($M2528:$N2528)=0,"",IF(AND(IF($N2528&lt;&gt;"",$N2528,$M2528)&lt;=0,$O2528&lt;&gt;"可"),"警告",""))</f>
        <v/>
      </c>
      <c r="S2528" s="4">
        <f>IF(COUNT($M2528:$N2528)=0,0,IF(IF($N2528&lt;&gt;"",$N2528,$M2528)&gt;=スコアリング基準!$B$20,スコアリング基準!$C$20,IF(IF($N2528&lt;&gt;"",$N2528,$M2528)&gt;=スコアリング基準!$B$21,スコアリング基準!$C$21,IF(IF($N2528&lt;&gt;"",$N2528,$M2528)&gt;0,スコアリング基準!$C$22,0))))</f>
        <v/>
      </c>
      <c r="T2528" s="4">
        <f>IF($O2528="可",スコアリング基準!$C$23,0)</f>
        <v/>
      </c>
      <c r="U2528" s="4">
        <f>IF(OR(COUNT($K2528:$L2528)&lt;2,$K2528=0),0,IF(ABS($L2528)/$K2528&lt;=スコアリング基準!$B$24,スコアリング基準!$C$24,IF(ABS($L2528)/$K2528&lt;=スコアリング基準!$B$25,スコアリング基準!$C$25,IF(ABS($L2528)/$K2528&lt;=スコアリング基準!$B$26,スコアリング基準!$C$26,0))))</f>
        <v/>
      </c>
      <c r="V2528" s="4">
        <f>IF($P2528="なし",スコアリング基準!$C$27,0)</f>
        <v/>
      </c>
      <c r="W2528" s="4">
        <f>IF($F2528="",0,IF(ISNUMBER($F2528),IF($F2528&lt;=スコアリング基準!$B$28,スコアリング基準!$C$28,スコアリング基準!$C$29),0))</f>
        <v/>
      </c>
      <c r="X2528" s="4">
        <f>IFERROR(VLOOKUP($B2528,スコアリング基準!$A$36:$B$46,2,FALSE),0)</f>
        <v/>
      </c>
      <c r="Y2528" s="4">
        <f>SUM($S2528:$X2528)</f>
        <v/>
      </c>
      <c r="Z2528" s="4">
        <f>IF(COUNT($M2528:$N2528)=0,"データ無",IF($Y2528&gt;=スコアリング基準!$B$30,"S",IF($Y2528&gt;=スコアリング基準!$B$31,"A",IF($Y2528&gt;=スコアリング基準!$B$32,"B","C"))))</f>
        <v/>
      </c>
      <c r="AA2528">
        <f>IFERROR(INDEX(実績DB!$I$3:$I$104,MATCH($B2528&amp;$C2528,実績DB!$J$3:$J$104,0)),"")</f>
        <v/>
      </c>
    </row>
    <row r="2529">
      <c r="A2529" t="n">
        <v>2527</v>
      </c>
      <c r="B2529" t="inlineStr">
        <is>
          <t>東京</t>
        </is>
      </c>
      <c r="C2529" t="inlineStr">
        <is>
          <t>滝川変電所</t>
        </is>
      </c>
      <c r="D2529" t="inlineStr">
        <is>
          <t>静岡県</t>
        </is>
      </c>
      <c r="G2529" s="3" t="n">
        <v>35.177282</v>
      </c>
      <c r="H2529" s="3" t="n">
        <v>138.706079</v>
      </c>
      <c r="I2529" t="inlineStr">
        <is>
          <t>Google Places(名称一致)</t>
        </is>
      </c>
      <c r="J2529" t="n">
        <v>38</v>
      </c>
      <c r="K2529" t="n">
        <v>39</v>
      </c>
      <c r="L2529" t="n">
        <v>-23</v>
      </c>
      <c r="M2529" t="n">
        <v>16</v>
      </c>
      <c r="N2529" t="n">
        <v>16</v>
      </c>
      <c r="O2529" t="inlineStr">
        <is>
          <t>不可 #3</t>
        </is>
      </c>
      <c r="P2529" t="inlineStr">
        <is>
          <t>なし</t>
        </is>
      </c>
      <c r="R2529" s="4">
        <f>IF(COUNT($M2529:$N2529)=0,"",IF(AND(IF($N2529&lt;&gt;"",$N2529,$M2529)&lt;=0,$O2529&lt;&gt;"可"),"警告",""))</f>
        <v/>
      </c>
      <c r="S2529" s="4">
        <f>IF(COUNT($M2529:$N2529)=0,0,IF(IF($N2529&lt;&gt;"",$N2529,$M2529)&gt;=スコアリング基準!$B$20,スコアリング基準!$C$20,IF(IF($N2529&lt;&gt;"",$N2529,$M2529)&gt;=スコアリング基準!$B$21,スコアリング基準!$C$21,IF(IF($N2529&lt;&gt;"",$N2529,$M2529)&gt;0,スコアリング基準!$C$22,0))))</f>
        <v/>
      </c>
      <c r="T2529" s="4">
        <f>IF($O2529="可",スコアリング基準!$C$23,0)</f>
        <v/>
      </c>
      <c r="U2529" s="4">
        <f>IF(OR(COUNT($K2529:$L2529)&lt;2,$K2529=0),0,IF(ABS($L2529)/$K2529&lt;=スコアリング基準!$B$24,スコアリング基準!$C$24,IF(ABS($L2529)/$K2529&lt;=スコアリング基準!$B$25,スコアリング基準!$C$25,IF(ABS($L2529)/$K2529&lt;=スコアリング基準!$B$26,スコアリング基準!$C$26,0))))</f>
        <v/>
      </c>
      <c r="V2529" s="4">
        <f>IF($P2529="なし",スコアリング基準!$C$27,0)</f>
        <v/>
      </c>
      <c r="W2529" s="4">
        <f>IF($F2529="",0,IF(ISNUMBER($F2529),IF($F2529&lt;=スコアリング基準!$B$28,スコアリング基準!$C$28,スコアリング基準!$C$29),0))</f>
        <v/>
      </c>
      <c r="X2529" s="4">
        <f>IFERROR(VLOOKUP($B2529,スコアリング基準!$A$36:$B$46,2,FALSE),0)</f>
        <v/>
      </c>
      <c r="Y2529" s="4">
        <f>SUM($S2529:$X2529)</f>
        <v/>
      </c>
      <c r="Z2529" s="4">
        <f>IF(COUNT($M2529:$N2529)=0,"データ無",IF($Y2529&gt;=スコアリング基準!$B$30,"S",IF($Y2529&gt;=スコアリング基準!$B$31,"A",IF($Y2529&gt;=スコアリング基準!$B$32,"B","C"))))</f>
        <v/>
      </c>
      <c r="AA2529">
        <f>IFERROR(INDEX(実績DB!$I$3:$I$104,MATCH($B2529&amp;$C2529,実績DB!$J$3:$J$104,0)),"")</f>
        <v/>
      </c>
    </row>
    <row r="2530">
      <c r="A2530" t="n">
        <v>2528</v>
      </c>
      <c r="B2530" t="inlineStr">
        <is>
          <t>東京</t>
        </is>
      </c>
      <c r="C2530" t="inlineStr">
        <is>
          <t>熱川変電所</t>
        </is>
      </c>
      <c r="D2530" t="inlineStr">
        <is>
          <t>静岡県</t>
        </is>
      </c>
      <c r="G2530" s="3" t="n">
        <v>34.826787</v>
      </c>
      <c r="H2530" s="3" t="n">
        <v>139.059556</v>
      </c>
      <c r="I2530" t="inlineStr">
        <is>
          <t>Google Places(名称一致)</t>
        </is>
      </c>
      <c r="J2530" t="n">
        <v>28</v>
      </c>
      <c r="K2530" t="n">
        <v>29</v>
      </c>
      <c r="L2530" t="n">
        <v>-24</v>
      </c>
      <c r="M2530" t="n">
        <v>5</v>
      </c>
      <c r="N2530" t="n">
        <v>0</v>
      </c>
      <c r="O2530" t="inlineStr">
        <is>
          <t>不可 #3</t>
        </is>
      </c>
      <c r="P2530" t="inlineStr">
        <is>
          <t>有り</t>
        </is>
      </c>
      <c r="R2530" s="4">
        <f>IF(COUNT($M2530:$N2530)=0,"",IF(AND(IF($N2530&lt;&gt;"",$N2530,$M2530)&lt;=0,$O2530&lt;&gt;"可"),"警告",""))</f>
        <v/>
      </c>
      <c r="S2530" s="4">
        <f>IF(COUNT($M2530:$N2530)=0,0,IF(IF($N2530&lt;&gt;"",$N2530,$M2530)&gt;=スコアリング基準!$B$20,スコアリング基準!$C$20,IF(IF($N2530&lt;&gt;"",$N2530,$M2530)&gt;=スコアリング基準!$B$21,スコアリング基準!$C$21,IF(IF($N2530&lt;&gt;"",$N2530,$M2530)&gt;0,スコアリング基準!$C$22,0))))</f>
        <v/>
      </c>
      <c r="T2530" s="4">
        <f>IF($O2530="可",スコアリング基準!$C$23,0)</f>
        <v/>
      </c>
      <c r="U2530" s="4">
        <f>IF(OR(COUNT($K2530:$L2530)&lt;2,$K2530=0),0,IF(ABS($L2530)/$K2530&lt;=スコアリング基準!$B$24,スコアリング基準!$C$24,IF(ABS($L2530)/$K2530&lt;=スコアリング基準!$B$25,スコアリング基準!$C$25,IF(ABS($L2530)/$K2530&lt;=スコアリング基準!$B$26,スコアリング基準!$C$26,0))))</f>
        <v/>
      </c>
      <c r="V2530" s="4">
        <f>IF($P2530="なし",スコアリング基準!$C$27,0)</f>
        <v/>
      </c>
      <c r="W2530" s="4">
        <f>IF($F2530="",0,IF(ISNUMBER($F2530),IF($F2530&lt;=スコアリング基準!$B$28,スコアリング基準!$C$28,スコアリング基準!$C$29),0))</f>
        <v/>
      </c>
      <c r="X2530" s="4">
        <f>IFERROR(VLOOKUP($B2530,スコアリング基準!$A$36:$B$46,2,FALSE),0)</f>
        <v/>
      </c>
      <c r="Y2530" s="4">
        <f>SUM($S2530:$X2530)</f>
        <v/>
      </c>
      <c r="Z2530" s="4">
        <f>IF(COUNT($M2530:$N2530)=0,"データ無",IF($Y2530&gt;=スコアリング基準!$B$30,"S",IF($Y2530&gt;=スコアリング基準!$B$31,"A",IF($Y2530&gt;=スコアリング基準!$B$32,"B","C"))))</f>
        <v/>
      </c>
      <c r="AA2530">
        <f>IFERROR(INDEX(実績DB!$I$3:$I$104,MATCH($B2530&amp;$C2530,実績DB!$J$3:$J$104,0)),"")</f>
        <v/>
      </c>
    </row>
    <row r="2531">
      <c r="A2531" t="n">
        <v>2529</v>
      </c>
      <c r="B2531" t="inlineStr">
        <is>
          <t>東京</t>
        </is>
      </c>
      <c r="C2531" t="inlineStr">
        <is>
          <t>牛込変電所</t>
        </is>
      </c>
      <c r="D2531" t="inlineStr">
        <is>
          <t>東京都</t>
        </is>
      </c>
      <c r="G2531" s="3" t="n">
        <v>35.700391</v>
      </c>
      <c r="H2531" s="3" t="n">
        <v>139.723804</v>
      </c>
      <c r="I2531" t="inlineStr">
        <is>
          <t>OSM実測(名称一致)</t>
        </is>
      </c>
      <c r="J2531" t="n">
        <v>19</v>
      </c>
      <c r="K2531" t="n">
        <v>19</v>
      </c>
      <c r="L2531" t="n">
        <v>-10</v>
      </c>
      <c r="M2531" t="n">
        <v>9</v>
      </c>
      <c r="N2531" t="n">
        <v>0</v>
      </c>
      <c r="O2531" t="inlineStr">
        <is>
          <t>不可 #3</t>
        </is>
      </c>
      <c r="P2531" t="inlineStr">
        <is>
          <t>有り</t>
        </is>
      </c>
      <c r="R2531" s="4">
        <f>IF(COUNT($M2531:$N2531)=0,"",IF(AND(IF($N2531&lt;&gt;"",$N2531,$M2531)&lt;=0,$O2531&lt;&gt;"可"),"警告",""))</f>
        <v/>
      </c>
      <c r="S2531" s="4">
        <f>IF(COUNT($M2531:$N2531)=0,0,IF(IF($N2531&lt;&gt;"",$N2531,$M2531)&gt;=スコアリング基準!$B$20,スコアリング基準!$C$20,IF(IF($N2531&lt;&gt;"",$N2531,$M2531)&gt;=スコアリング基準!$B$21,スコアリング基準!$C$21,IF(IF($N2531&lt;&gt;"",$N2531,$M2531)&gt;0,スコアリング基準!$C$22,0))))</f>
        <v/>
      </c>
      <c r="T2531" s="4">
        <f>IF($O2531="可",スコアリング基準!$C$23,0)</f>
        <v/>
      </c>
      <c r="U2531" s="4">
        <f>IF(OR(COUNT($K2531:$L2531)&lt;2,$K2531=0),0,IF(ABS($L2531)/$K2531&lt;=スコアリング基準!$B$24,スコアリング基準!$C$24,IF(ABS($L2531)/$K2531&lt;=スコアリング基準!$B$25,スコアリング基準!$C$25,IF(ABS($L2531)/$K2531&lt;=スコアリング基準!$B$26,スコアリング基準!$C$26,0))))</f>
        <v/>
      </c>
      <c r="V2531" s="4">
        <f>IF($P2531="なし",スコアリング基準!$C$27,0)</f>
        <v/>
      </c>
      <c r="W2531" s="4">
        <f>IF($F2531="",0,IF(ISNUMBER($F2531),IF($F2531&lt;=スコアリング基準!$B$28,スコアリング基準!$C$28,スコアリング基準!$C$29),0))</f>
        <v/>
      </c>
      <c r="X2531" s="4">
        <f>IFERROR(VLOOKUP($B2531,スコアリング基準!$A$36:$B$46,2,FALSE),0)</f>
        <v/>
      </c>
      <c r="Y2531" s="4">
        <f>SUM($S2531:$X2531)</f>
        <v/>
      </c>
      <c r="Z2531" s="4">
        <f>IF(COUNT($M2531:$N2531)=0,"データ無",IF($Y2531&gt;=スコアリング基準!$B$30,"S",IF($Y2531&gt;=スコアリング基準!$B$31,"A",IF($Y2531&gt;=スコアリング基準!$B$32,"B","C"))))</f>
        <v/>
      </c>
      <c r="AA2531">
        <f>IFERROR(INDEX(実績DB!$I$3:$I$104,MATCH($B2531&amp;$C2531,実績DB!$J$3:$J$104,0)),"")</f>
        <v/>
      </c>
    </row>
    <row r="2532">
      <c r="A2532" t="n">
        <v>2530</v>
      </c>
      <c r="B2532" t="inlineStr">
        <is>
          <t>東京</t>
        </is>
      </c>
      <c r="C2532" t="inlineStr">
        <is>
          <t>犬吠変電所</t>
        </is>
      </c>
      <c r="D2532" t="inlineStr">
        <is>
          <t>千葉県</t>
        </is>
      </c>
      <c r="G2532" s="3" t="n">
        <v>35.722506</v>
      </c>
      <c r="H2532" s="3" t="n">
        <v>140.841808</v>
      </c>
      <c r="I2532" t="inlineStr">
        <is>
          <t>Google Places(名称一致)</t>
        </is>
      </c>
      <c r="J2532" t="n">
        <v>57</v>
      </c>
      <c r="K2532" t="n">
        <v>59</v>
      </c>
      <c r="L2532" t="n">
        <v>-40</v>
      </c>
      <c r="M2532" t="n">
        <v>19</v>
      </c>
      <c r="N2532" t="n">
        <v>0</v>
      </c>
      <c r="O2532" t="inlineStr">
        <is>
          <t>不可 #3</t>
        </is>
      </c>
      <c r="P2532" t="inlineStr">
        <is>
          <t>有り</t>
        </is>
      </c>
      <c r="R2532" s="4">
        <f>IF(COUNT($M2532:$N2532)=0,"",IF(AND(IF($N2532&lt;&gt;"",$N2532,$M2532)&lt;=0,$O2532&lt;&gt;"可"),"警告",""))</f>
        <v/>
      </c>
      <c r="S2532" s="4">
        <f>IF(COUNT($M2532:$N2532)=0,0,IF(IF($N2532&lt;&gt;"",$N2532,$M2532)&gt;=スコアリング基準!$B$20,スコアリング基準!$C$20,IF(IF($N2532&lt;&gt;"",$N2532,$M2532)&gt;=スコアリング基準!$B$21,スコアリング基準!$C$21,IF(IF($N2532&lt;&gt;"",$N2532,$M2532)&gt;0,スコアリング基準!$C$22,0))))</f>
        <v/>
      </c>
      <c r="T2532" s="4">
        <f>IF($O2532="可",スコアリング基準!$C$23,0)</f>
        <v/>
      </c>
      <c r="U2532" s="4">
        <f>IF(OR(COUNT($K2532:$L2532)&lt;2,$K2532=0),0,IF(ABS($L2532)/$K2532&lt;=スコアリング基準!$B$24,スコアリング基準!$C$24,IF(ABS($L2532)/$K2532&lt;=スコアリング基準!$B$25,スコアリング基準!$C$25,IF(ABS($L2532)/$K2532&lt;=スコアリング基準!$B$26,スコアリング基準!$C$26,0))))</f>
        <v/>
      </c>
      <c r="V2532" s="4">
        <f>IF($P2532="なし",スコアリング基準!$C$27,0)</f>
        <v/>
      </c>
      <c r="W2532" s="4">
        <f>IF($F2532="",0,IF(ISNUMBER($F2532),IF($F2532&lt;=スコアリング基準!$B$28,スコアリング基準!$C$28,スコアリング基準!$C$29),0))</f>
        <v/>
      </c>
      <c r="X2532" s="4">
        <f>IFERROR(VLOOKUP($B2532,スコアリング基準!$A$36:$B$46,2,FALSE),0)</f>
        <v/>
      </c>
      <c r="Y2532" s="4">
        <f>SUM($S2532:$X2532)</f>
        <v/>
      </c>
      <c r="Z2532" s="4">
        <f>IF(COUNT($M2532:$N2532)=0,"データ無",IF($Y2532&gt;=スコアリング基準!$B$30,"S",IF($Y2532&gt;=スコアリング基準!$B$31,"A",IF($Y2532&gt;=スコアリング基準!$B$32,"B","C"))))</f>
        <v/>
      </c>
      <c r="AA2532">
        <f>IFERROR(INDEX(実績DB!$I$3:$I$104,MATCH($B2532&amp;$C2532,実績DB!$J$3:$J$104,0)),"")</f>
        <v/>
      </c>
    </row>
    <row r="2533">
      <c r="A2533" t="n">
        <v>2531</v>
      </c>
      <c r="B2533" t="inlineStr">
        <is>
          <t>東京</t>
        </is>
      </c>
      <c r="C2533" t="inlineStr">
        <is>
          <t>狛江変電所</t>
        </is>
      </c>
      <c r="D2533" t="inlineStr">
        <is>
          <t>東京都</t>
        </is>
      </c>
      <c r="G2533" s="3" t="n">
        <v>35.63839</v>
      </c>
      <c r="H2533" s="3" t="n">
        <v>139.57867</v>
      </c>
      <c r="I2533" t="inlineStr">
        <is>
          <t>OSM実測(名称一致)</t>
        </is>
      </c>
      <c r="J2533" t="n">
        <v>57</v>
      </c>
      <c r="K2533" t="n">
        <v>59</v>
      </c>
      <c r="L2533" t="n">
        <v>-40</v>
      </c>
      <c r="M2533" t="n">
        <v>19</v>
      </c>
      <c r="N2533" t="n">
        <v>19</v>
      </c>
      <c r="O2533" t="inlineStr">
        <is>
          <t>不可 #3</t>
        </is>
      </c>
      <c r="P2533" t="inlineStr">
        <is>
          <t>なし</t>
        </is>
      </c>
      <c r="R2533" s="4">
        <f>IF(COUNT($M2533:$N2533)=0,"",IF(AND(IF($N2533&lt;&gt;"",$N2533,$M2533)&lt;=0,$O2533&lt;&gt;"可"),"警告",""))</f>
        <v/>
      </c>
      <c r="S2533" s="4">
        <f>IF(COUNT($M2533:$N2533)=0,0,IF(IF($N2533&lt;&gt;"",$N2533,$M2533)&gt;=スコアリング基準!$B$20,スコアリング基準!$C$20,IF(IF($N2533&lt;&gt;"",$N2533,$M2533)&gt;=スコアリング基準!$B$21,スコアリング基準!$C$21,IF(IF($N2533&lt;&gt;"",$N2533,$M2533)&gt;0,スコアリング基準!$C$22,0))))</f>
        <v/>
      </c>
      <c r="T2533" s="4">
        <f>IF($O2533="可",スコアリング基準!$C$23,0)</f>
        <v/>
      </c>
      <c r="U2533" s="4">
        <f>IF(OR(COUNT($K2533:$L2533)&lt;2,$K2533=0),0,IF(ABS($L2533)/$K2533&lt;=スコアリング基準!$B$24,スコアリング基準!$C$24,IF(ABS($L2533)/$K2533&lt;=スコアリング基準!$B$25,スコアリング基準!$C$25,IF(ABS($L2533)/$K2533&lt;=スコアリング基準!$B$26,スコアリング基準!$C$26,0))))</f>
        <v/>
      </c>
      <c r="V2533" s="4">
        <f>IF($P2533="なし",スコアリング基準!$C$27,0)</f>
        <v/>
      </c>
      <c r="W2533" s="4">
        <f>IF($F2533="",0,IF(ISNUMBER($F2533),IF($F2533&lt;=スコアリング基準!$B$28,スコアリング基準!$C$28,スコアリング基準!$C$29),0))</f>
        <v/>
      </c>
      <c r="X2533" s="4">
        <f>IFERROR(VLOOKUP($B2533,スコアリング基準!$A$36:$B$46,2,FALSE),0)</f>
        <v/>
      </c>
      <c r="Y2533" s="4">
        <f>SUM($S2533:$X2533)</f>
        <v/>
      </c>
      <c r="Z2533" s="4">
        <f>IF(COUNT($M2533:$N2533)=0,"データ無",IF($Y2533&gt;=スコアリング基準!$B$30,"S",IF($Y2533&gt;=スコアリング基準!$B$31,"A",IF($Y2533&gt;=スコアリング基準!$B$32,"B","C"))))</f>
        <v/>
      </c>
      <c r="AA2533">
        <f>IFERROR(INDEX(実績DB!$I$3:$I$104,MATCH($B2533&amp;$C2533,実績DB!$J$3:$J$104,0)),"")</f>
        <v/>
      </c>
    </row>
    <row r="2534">
      <c r="A2534" t="n">
        <v>2532</v>
      </c>
      <c r="B2534" t="inlineStr">
        <is>
          <t>東京</t>
        </is>
      </c>
      <c r="C2534" t="inlineStr">
        <is>
          <t>玉の井変電所</t>
        </is>
      </c>
      <c r="D2534" t="inlineStr">
        <is>
          <t>東京都</t>
        </is>
      </c>
      <c r="G2534" s="3" t="n">
        <v>35.719608</v>
      </c>
      <c r="H2534" s="3" t="n">
        <v>139.817594</v>
      </c>
      <c r="I2534" t="inlineStr">
        <is>
          <t>Google Places(名称一致)</t>
        </is>
      </c>
      <c r="J2534" t="n">
        <v>38</v>
      </c>
      <c r="K2534" t="n">
        <v>39</v>
      </c>
      <c r="L2534" t="n">
        <v>-20</v>
      </c>
      <c r="M2534" t="n">
        <v>19</v>
      </c>
      <c r="N2534" t="n">
        <v>0</v>
      </c>
      <c r="O2534" t="inlineStr">
        <is>
          <t>不可 #3</t>
        </is>
      </c>
      <c r="P2534" t="inlineStr">
        <is>
          <t>有り</t>
        </is>
      </c>
      <c r="R2534" s="4">
        <f>IF(COUNT($M2534:$N2534)=0,"",IF(AND(IF($N2534&lt;&gt;"",$N2534,$M2534)&lt;=0,$O2534&lt;&gt;"可"),"警告",""))</f>
        <v/>
      </c>
      <c r="S2534" s="4">
        <f>IF(COUNT($M2534:$N2534)=0,0,IF(IF($N2534&lt;&gt;"",$N2534,$M2534)&gt;=スコアリング基準!$B$20,スコアリング基準!$C$20,IF(IF($N2534&lt;&gt;"",$N2534,$M2534)&gt;=スコアリング基準!$B$21,スコアリング基準!$C$21,IF(IF($N2534&lt;&gt;"",$N2534,$M2534)&gt;0,スコアリング基準!$C$22,0))))</f>
        <v/>
      </c>
      <c r="T2534" s="4">
        <f>IF($O2534="可",スコアリング基準!$C$23,0)</f>
        <v/>
      </c>
      <c r="U2534" s="4">
        <f>IF(OR(COUNT($K2534:$L2534)&lt;2,$K2534=0),0,IF(ABS($L2534)/$K2534&lt;=スコアリング基準!$B$24,スコアリング基準!$C$24,IF(ABS($L2534)/$K2534&lt;=スコアリング基準!$B$25,スコアリング基準!$C$25,IF(ABS($L2534)/$K2534&lt;=スコアリング基準!$B$26,スコアリング基準!$C$26,0))))</f>
        <v/>
      </c>
      <c r="V2534" s="4">
        <f>IF($P2534="なし",スコアリング基準!$C$27,0)</f>
        <v/>
      </c>
      <c r="W2534" s="4">
        <f>IF($F2534="",0,IF(ISNUMBER($F2534),IF($F2534&lt;=スコアリング基準!$B$28,スコアリング基準!$C$28,スコアリング基準!$C$29),0))</f>
        <v/>
      </c>
      <c r="X2534" s="4">
        <f>IFERROR(VLOOKUP($B2534,スコアリング基準!$A$36:$B$46,2,FALSE),0)</f>
        <v/>
      </c>
      <c r="Y2534" s="4">
        <f>SUM($S2534:$X2534)</f>
        <v/>
      </c>
      <c r="Z2534" s="4">
        <f>IF(COUNT($M2534:$N2534)=0,"データ無",IF($Y2534&gt;=スコアリング基準!$B$30,"S",IF($Y2534&gt;=スコアリング基準!$B$31,"A",IF($Y2534&gt;=スコアリング基準!$B$32,"B","C"))))</f>
        <v/>
      </c>
      <c r="AA2534">
        <f>IFERROR(INDEX(実績DB!$I$3:$I$104,MATCH($B2534&amp;$C2534,実績DB!$J$3:$J$104,0)),"")</f>
        <v/>
      </c>
    </row>
    <row r="2535">
      <c r="A2535" t="n">
        <v>2533</v>
      </c>
      <c r="B2535" t="inlineStr">
        <is>
          <t>東京</t>
        </is>
      </c>
      <c r="C2535" t="inlineStr">
        <is>
          <t>玉諸変電所</t>
        </is>
      </c>
      <c r="D2535" t="inlineStr">
        <is>
          <t>山梨県</t>
        </is>
      </c>
      <c r="G2535" s="3" t="n">
        <v>35.641007</v>
      </c>
      <c r="H2535" s="3" t="n">
        <v>138.603285</v>
      </c>
      <c r="I2535" t="inlineStr">
        <is>
          <t>Google Places(名称一致)</t>
        </is>
      </c>
      <c r="J2535" t="n">
        <v>38</v>
      </c>
      <c r="K2535" t="n">
        <v>39</v>
      </c>
      <c r="L2535" t="n">
        <v>-20</v>
      </c>
      <c r="M2535" t="n">
        <v>19</v>
      </c>
      <c r="N2535" t="n">
        <v>0</v>
      </c>
      <c r="O2535" t="inlineStr">
        <is>
          <t>不可 #3</t>
        </is>
      </c>
      <c r="P2535" t="inlineStr">
        <is>
          <t>有り</t>
        </is>
      </c>
      <c r="R2535" s="4">
        <f>IF(COUNT($M2535:$N2535)=0,"",IF(AND(IF($N2535&lt;&gt;"",$N2535,$M2535)&lt;=0,$O2535&lt;&gt;"可"),"警告",""))</f>
        <v/>
      </c>
      <c r="S2535" s="4">
        <f>IF(COUNT($M2535:$N2535)=0,0,IF(IF($N2535&lt;&gt;"",$N2535,$M2535)&gt;=スコアリング基準!$B$20,スコアリング基準!$C$20,IF(IF($N2535&lt;&gt;"",$N2535,$M2535)&gt;=スコアリング基準!$B$21,スコアリング基準!$C$21,IF(IF($N2535&lt;&gt;"",$N2535,$M2535)&gt;0,スコアリング基準!$C$22,0))))</f>
        <v/>
      </c>
      <c r="T2535" s="4">
        <f>IF($O2535="可",スコアリング基準!$C$23,0)</f>
        <v/>
      </c>
      <c r="U2535" s="4">
        <f>IF(OR(COUNT($K2535:$L2535)&lt;2,$K2535=0),0,IF(ABS($L2535)/$K2535&lt;=スコアリング基準!$B$24,スコアリング基準!$C$24,IF(ABS($L2535)/$K2535&lt;=スコアリング基準!$B$25,スコアリング基準!$C$25,IF(ABS($L2535)/$K2535&lt;=スコアリング基準!$B$26,スコアリング基準!$C$26,0))))</f>
        <v/>
      </c>
      <c r="V2535" s="4">
        <f>IF($P2535="なし",スコアリング基準!$C$27,0)</f>
        <v/>
      </c>
      <c r="W2535" s="4">
        <f>IF($F2535="",0,IF(ISNUMBER($F2535),IF($F2535&lt;=スコアリング基準!$B$28,スコアリング基準!$C$28,スコアリング基準!$C$29),0))</f>
        <v/>
      </c>
      <c r="X2535" s="4">
        <f>IFERROR(VLOOKUP($B2535,スコアリング基準!$A$36:$B$46,2,FALSE),0)</f>
        <v/>
      </c>
      <c r="Y2535" s="4">
        <f>SUM($S2535:$X2535)</f>
        <v/>
      </c>
      <c r="Z2535" s="4">
        <f>IF(COUNT($M2535:$N2535)=0,"データ無",IF($Y2535&gt;=スコアリング基準!$B$30,"S",IF($Y2535&gt;=スコアリング基準!$B$31,"A",IF($Y2535&gt;=スコアリング基準!$B$32,"B","C"))))</f>
        <v/>
      </c>
      <c r="AA2535">
        <f>IFERROR(INDEX(実績DB!$I$3:$I$104,MATCH($B2535&amp;$C2535,実績DB!$J$3:$J$104,0)),"")</f>
        <v/>
      </c>
    </row>
    <row r="2536">
      <c r="A2536" t="n">
        <v>2534</v>
      </c>
      <c r="B2536" t="inlineStr">
        <is>
          <t>東京</t>
        </is>
      </c>
      <c r="C2536" t="inlineStr">
        <is>
          <t>瑞穂町変電所</t>
        </is>
      </c>
      <c r="D2536" t="inlineStr">
        <is>
          <t>東京都</t>
        </is>
      </c>
      <c r="G2536" s="3" t="n">
        <v>35.773184</v>
      </c>
      <c r="H2536" s="3" t="n">
        <v>139.332276</v>
      </c>
      <c r="I2536" t="inlineStr">
        <is>
          <t>Google Places(名称一致)</t>
        </is>
      </c>
      <c r="J2536" t="n">
        <v>38</v>
      </c>
      <c r="K2536" t="n">
        <v>39</v>
      </c>
      <c r="L2536" t="n">
        <v>-20</v>
      </c>
      <c r="M2536" t="n">
        <v>19</v>
      </c>
      <c r="N2536" t="n">
        <v>19</v>
      </c>
      <c r="O2536" t="inlineStr">
        <is>
          <t>不可 #3</t>
        </is>
      </c>
      <c r="P2536" t="inlineStr">
        <is>
          <t>なし</t>
        </is>
      </c>
      <c r="R2536" s="4">
        <f>IF(COUNT($M2536:$N2536)=0,"",IF(AND(IF($N2536&lt;&gt;"",$N2536,$M2536)&lt;=0,$O2536&lt;&gt;"可"),"警告",""))</f>
        <v/>
      </c>
      <c r="S2536" s="4">
        <f>IF(COUNT($M2536:$N2536)=0,0,IF(IF($N2536&lt;&gt;"",$N2536,$M2536)&gt;=スコアリング基準!$B$20,スコアリング基準!$C$20,IF(IF($N2536&lt;&gt;"",$N2536,$M2536)&gt;=スコアリング基準!$B$21,スコアリング基準!$C$21,IF(IF($N2536&lt;&gt;"",$N2536,$M2536)&gt;0,スコアリング基準!$C$22,0))))</f>
        <v/>
      </c>
      <c r="T2536" s="4">
        <f>IF($O2536="可",スコアリング基準!$C$23,0)</f>
        <v/>
      </c>
      <c r="U2536" s="4">
        <f>IF(OR(COUNT($K2536:$L2536)&lt;2,$K2536=0),0,IF(ABS($L2536)/$K2536&lt;=スコアリング基準!$B$24,スコアリング基準!$C$24,IF(ABS($L2536)/$K2536&lt;=スコアリング基準!$B$25,スコアリング基準!$C$25,IF(ABS($L2536)/$K2536&lt;=スコアリング基準!$B$26,スコアリング基準!$C$26,0))))</f>
        <v/>
      </c>
      <c r="V2536" s="4">
        <f>IF($P2536="なし",スコアリング基準!$C$27,0)</f>
        <v/>
      </c>
      <c r="W2536" s="4">
        <f>IF($F2536="",0,IF(ISNUMBER($F2536),IF($F2536&lt;=スコアリング基準!$B$28,スコアリング基準!$C$28,スコアリング基準!$C$29),0))</f>
        <v/>
      </c>
      <c r="X2536" s="4">
        <f>IFERROR(VLOOKUP($B2536,スコアリング基準!$A$36:$B$46,2,FALSE),0)</f>
        <v/>
      </c>
      <c r="Y2536" s="4">
        <f>SUM($S2536:$X2536)</f>
        <v/>
      </c>
      <c r="Z2536" s="4">
        <f>IF(COUNT($M2536:$N2536)=0,"データ無",IF($Y2536&gt;=スコアリング基準!$B$30,"S",IF($Y2536&gt;=スコアリング基準!$B$31,"A",IF($Y2536&gt;=スコアリング基準!$B$32,"B","C"))))</f>
        <v/>
      </c>
      <c r="AA2536">
        <f>IFERROR(INDEX(実績DB!$I$3:$I$104,MATCH($B2536&amp;$C2536,実績DB!$J$3:$J$104,0)),"")</f>
        <v/>
      </c>
    </row>
    <row r="2537">
      <c r="A2537" t="n">
        <v>2535</v>
      </c>
      <c r="B2537" t="inlineStr">
        <is>
          <t>東京</t>
        </is>
      </c>
      <c r="C2537" t="inlineStr">
        <is>
          <t>生麦変電所</t>
        </is>
      </c>
      <c r="D2537" t="inlineStr">
        <is>
          <t>神奈川県</t>
        </is>
      </c>
      <c r="G2537" s="3" t="n">
        <v>35.491105</v>
      </c>
      <c r="H2537" s="3" t="n">
        <v>139.662229</v>
      </c>
      <c r="I2537" t="inlineStr">
        <is>
          <t>Google Places(名称一致)</t>
        </is>
      </c>
      <c r="J2537" t="n">
        <v>38</v>
      </c>
      <c r="K2537" t="n">
        <v>39</v>
      </c>
      <c r="L2537" t="n">
        <v>-20</v>
      </c>
      <c r="M2537" t="n">
        <v>19</v>
      </c>
      <c r="N2537" t="n">
        <v>0</v>
      </c>
      <c r="O2537" t="inlineStr">
        <is>
          <t>不可 #3</t>
        </is>
      </c>
      <c r="P2537" t="inlineStr">
        <is>
          <t>有り</t>
        </is>
      </c>
      <c r="R2537" s="4">
        <f>IF(COUNT($M2537:$N2537)=0,"",IF(AND(IF($N2537&lt;&gt;"",$N2537,$M2537)&lt;=0,$O2537&lt;&gt;"可"),"警告",""))</f>
        <v/>
      </c>
      <c r="S2537" s="4">
        <f>IF(COUNT($M2537:$N2537)=0,0,IF(IF($N2537&lt;&gt;"",$N2537,$M2537)&gt;=スコアリング基準!$B$20,スコアリング基準!$C$20,IF(IF($N2537&lt;&gt;"",$N2537,$M2537)&gt;=スコアリング基準!$B$21,スコアリング基準!$C$21,IF(IF($N2537&lt;&gt;"",$N2537,$M2537)&gt;0,スコアリング基準!$C$22,0))))</f>
        <v/>
      </c>
      <c r="T2537" s="4">
        <f>IF($O2537="可",スコアリング基準!$C$23,0)</f>
        <v/>
      </c>
      <c r="U2537" s="4">
        <f>IF(OR(COUNT($K2537:$L2537)&lt;2,$K2537=0),0,IF(ABS($L2537)/$K2537&lt;=スコアリング基準!$B$24,スコアリング基準!$C$24,IF(ABS($L2537)/$K2537&lt;=スコアリング基準!$B$25,スコアリング基準!$C$25,IF(ABS($L2537)/$K2537&lt;=スコアリング基準!$B$26,スコアリング基準!$C$26,0))))</f>
        <v/>
      </c>
      <c r="V2537" s="4">
        <f>IF($P2537="なし",スコアリング基準!$C$27,0)</f>
        <v/>
      </c>
      <c r="W2537" s="4">
        <f>IF($F2537="",0,IF(ISNUMBER($F2537),IF($F2537&lt;=スコアリング基準!$B$28,スコアリング基準!$C$28,スコアリング基準!$C$29),0))</f>
        <v/>
      </c>
      <c r="X2537" s="4">
        <f>IFERROR(VLOOKUP($B2537,スコアリング基準!$A$36:$B$46,2,FALSE),0)</f>
        <v/>
      </c>
      <c r="Y2537" s="4">
        <f>SUM($S2537:$X2537)</f>
        <v/>
      </c>
      <c r="Z2537" s="4">
        <f>IF(COUNT($M2537:$N2537)=0,"データ無",IF($Y2537&gt;=スコアリング基準!$B$30,"S",IF($Y2537&gt;=スコアリング基準!$B$31,"A",IF($Y2537&gt;=スコアリング基準!$B$32,"B","C"))))</f>
        <v/>
      </c>
      <c r="AA2537">
        <f>IFERROR(INDEX(実績DB!$I$3:$I$104,MATCH($B2537&amp;$C2537,実績DB!$J$3:$J$104,0)),"")</f>
        <v/>
      </c>
    </row>
    <row r="2538">
      <c r="A2538" t="n">
        <v>2536</v>
      </c>
      <c r="B2538" t="inlineStr">
        <is>
          <t>東京</t>
        </is>
      </c>
      <c r="C2538" t="inlineStr">
        <is>
          <t>用賀変電所</t>
        </is>
      </c>
      <c r="D2538" t="inlineStr">
        <is>
          <t>東京都</t>
        </is>
      </c>
      <c r="G2538" s="3" t="n"/>
      <c r="H2538" s="3" t="n"/>
      <c r="I2538" t="inlineStr">
        <is>
          <t>未取得</t>
        </is>
      </c>
      <c r="J2538" t="n">
        <v>57</v>
      </c>
      <c r="K2538" t="n">
        <v>59</v>
      </c>
      <c r="L2538" t="n">
        <v>-40</v>
      </c>
      <c r="M2538" t="n">
        <v>19</v>
      </c>
      <c r="N2538" t="n">
        <v>0</v>
      </c>
      <c r="O2538" t="inlineStr">
        <is>
          <t>不可 #3</t>
        </is>
      </c>
      <c r="P2538" t="inlineStr">
        <is>
          <t>有り</t>
        </is>
      </c>
      <c r="R2538" s="4">
        <f>IF(COUNT($M2538:$N2538)=0,"",IF(AND(IF($N2538&lt;&gt;"",$N2538,$M2538)&lt;=0,$O2538&lt;&gt;"可"),"警告",""))</f>
        <v/>
      </c>
      <c r="S2538" s="4">
        <f>IF(COUNT($M2538:$N2538)=0,0,IF(IF($N2538&lt;&gt;"",$N2538,$M2538)&gt;=スコアリング基準!$B$20,スコアリング基準!$C$20,IF(IF($N2538&lt;&gt;"",$N2538,$M2538)&gt;=スコアリング基準!$B$21,スコアリング基準!$C$21,IF(IF($N2538&lt;&gt;"",$N2538,$M2538)&gt;0,スコアリング基準!$C$22,0))))</f>
        <v/>
      </c>
      <c r="T2538" s="4">
        <f>IF($O2538="可",スコアリング基準!$C$23,0)</f>
        <v/>
      </c>
      <c r="U2538" s="4">
        <f>IF(OR(COUNT($K2538:$L2538)&lt;2,$K2538=0),0,IF(ABS($L2538)/$K2538&lt;=スコアリング基準!$B$24,スコアリング基準!$C$24,IF(ABS($L2538)/$K2538&lt;=スコアリング基準!$B$25,スコアリング基準!$C$25,IF(ABS($L2538)/$K2538&lt;=スコアリング基準!$B$26,スコアリング基準!$C$26,0))))</f>
        <v/>
      </c>
      <c r="V2538" s="4">
        <f>IF($P2538="なし",スコアリング基準!$C$27,0)</f>
        <v/>
      </c>
      <c r="W2538" s="4">
        <f>IF($F2538="",0,IF(ISNUMBER($F2538),IF($F2538&lt;=スコアリング基準!$B$28,スコアリング基準!$C$28,スコアリング基準!$C$29),0))</f>
        <v/>
      </c>
      <c r="X2538" s="4">
        <f>IFERROR(VLOOKUP($B2538,スコアリング基準!$A$36:$B$46,2,FALSE),0)</f>
        <v/>
      </c>
      <c r="Y2538" s="4">
        <f>SUM($S2538:$X2538)</f>
        <v/>
      </c>
      <c r="Z2538" s="4">
        <f>IF(COUNT($M2538:$N2538)=0,"データ無",IF($Y2538&gt;=スコアリング基準!$B$30,"S",IF($Y2538&gt;=スコアリング基準!$B$31,"A",IF($Y2538&gt;=スコアリング基準!$B$32,"B","C"))))</f>
        <v/>
      </c>
      <c r="AA2538">
        <f>IFERROR(INDEX(実績DB!$I$3:$I$104,MATCH($B2538&amp;$C2538,実績DB!$J$3:$J$104,0)),"")</f>
        <v/>
      </c>
    </row>
    <row r="2539">
      <c r="A2539" t="n">
        <v>2537</v>
      </c>
      <c r="B2539" t="inlineStr">
        <is>
          <t>東京</t>
        </is>
      </c>
      <c r="C2539" t="inlineStr">
        <is>
          <t>田園調布変電所</t>
        </is>
      </c>
      <c r="D2539" t="inlineStr">
        <is>
          <t>東京都</t>
        </is>
      </c>
      <c r="G2539" s="3" t="n">
        <v>35.591135</v>
      </c>
      <c r="H2539" s="3" t="n">
        <v>139.679021</v>
      </c>
      <c r="I2539" t="inlineStr">
        <is>
          <t>Google Places(名称一致)</t>
        </is>
      </c>
      <c r="J2539" t="n">
        <v>38</v>
      </c>
      <c r="K2539" t="n">
        <v>39</v>
      </c>
      <c r="L2539" t="n">
        <v>-20</v>
      </c>
      <c r="M2539" t="n">
        <v>19</v>
      </c>
      <c r="N2539" t="n">
        <v>0</v>
      </c>
      <c r="O2539" t="inlineStr">
        <is>
          <t>不可 #3</t>
        </is>
      </c>
      <c r="P2539" t="inlineStr">
        <is>
          <t>有り</t>
        </is>
      </c>
      <c r="R2539" s="4">
        <f>IF(COUNT($M2539:$N2539)=0,"",IF(AND(IF($N2539&lt;&gt;"",$N2539,$M2539)&lt;=0,$O2539&lt;&gt;"可"),"警告",""))</f>
        <v/>
      </c>
      <c r="S2539" s="4">
        <f>IF(COUNT($M2539:$N2539)=0,0,IF(IF($N2539&lt;&gt;"",$N2539,$M2539)&gt;=スコアリング基準!$B$20,スコアリング基準!$C$20,IF(IF($N2539&lt;&gt;"",$N2539,$M2539)&gt;=スコアリング基準!$B$21,スコアリング基準!$C$21,IF(IF($N2539&lt;&gt;"",$N2539,$M2539)&gt;0,スコアリング基準!$C$22,0))))</f>
        <v/>
      </c>
      <c r="T2539" s="4">
        <f>IF($O2539="可",スコアリング基準!$C$23,0)</f>
        <v/>
      </c>
      <c r="U2539" s="4">
        <f>IF(OR(COUNT($K2539:$L2539)&lt;2,$K2539=0),0,IF(ABS($L2539)/$K2539&lt;=スコアリング基準!$B$24,スコアリング基準!$C$24,IF(ABS($L2539)/$K2539&lt;=スコアリング基準!$B$25,スコアリング基準!$C$25,IF(ABS($L2539)/$K2539&lt;=スコアリング基準!$B$26,スコアリング基準!$C$26,0))))</f>
        <v/>
      </c>
      <c r="V2539" s="4">
        <f>IF($P2539="なし",スコアリング基準!$C$27,0)</f>
        <v/>
      </c>
      <c r="W2539" s="4">
        <f>IF($F2539="",0,IF(ISNUMBER($F2539),IF($F2539&lt;=スコアリング基準!$B$28,スコアリング基準!$C$28,スコアリング基準!$C$29),0))</f>
        <v/>
      </c>
      <c r="X2539" s="4">
        <f>IFERROR(VLOOKUP($B2539,スコアリング基準!$A$36:$B$46,2,FALSE),0)</f>
        <v/>
      </c>
      <c r="Y2539" s="4">
        <f>SUM($S2539:$X2539)</f>
        <v/>
      </c>
      <c r="Z2539" s="4">
        <f>IF(COUNT($M2539:$N2539)=0,"データ無",IF($Y2539&gt;=スコアリング基準!$B$30,"S",IF($Y2539&gt;=スコアリング基準!$B$31,"A",IF($Y2539&gt;=スコアリング基準!$B$32,"B","C"))))</f>
        <v/>
      </c>
      <c r="AA2539">
        <f>IFERROR(INDEX(実績DB!$I$3:$I$104,MATCH($B2539&amp;$C2539,実績DB!$J$3:$J$104,0)),"")</f>
        <v/>
      </c>
    </row>
    <row r="2540">
      <c r="A2540" t="n">
        <v>2538</v>
      </c>
      <c r="B2540" t="inlineStr">
        <is>
          <t>東京</t>
        </is>
      </c>
      <c r="C2540" t="inlineStr">
        <is>
          <t>田村変電所</t>
        </is>
      </c>
      <c r="D2540" t="inlineStr">
        <is>
          <t>神奈川県</t>
        </is>
      </c>
      <c r="G2540" s="3" t="n"/>
      <c r="H2540" s="3" t="n"/>
      <c r="I2540" t="inlineStr">
        <is>
          <t>未取得</t>
        </is>
      </c>
      <c r="J2540" t="n">
        <v>19</v>
      </c>
      <c r="K2540" t="n">
        <v>19</v>
      </c>
      <c r="L2540" t="n">
        <v>0</v>
      </c>
      <c r="M2540" t="n">
        <v>19</v>
      </c>
      <c r="N2540" t="n">
        <v>19</v>
      </c>
      <c r="O2540" t="inlineStr">
        <is>
          <t>不可 #3</t>
        </is>
      </c>
      <c r="P2540" t="inlineStr">
        <is>
          <t>なし</t>
        </is>
      </c>
      <c r="R2540" s="4">
        <f>IF(COUNT($M2540:$N2540)=0,"",IF(AND(IF($N2540&lt;&gt;"",$N2540,$M2540)&lt;=0,$O2540&lt;&gt;"可"),"警告",""))</f>
        <v/>
      </c>
      <c r="S2540" s="4">
        <f>IF(COUNT($M2540:$N2540)=0,0,IF(IF($N2540&lt;&gt;"",$N2540,$M2540)&gt;=スコアリング基準!$B$20,スコアリング基準!$C$20,IF(IF($N2540&lt;&gt;"",$N2540,$M2540)&gt;=スコアリング基準!$B$21,スコアリング基準!$C$21,IF(IF($N2540&lt;&gt;"",$N2540,$M2540)&gt;0,スコアリング基準!$C$22,0))))</f>
        <v/>
      </c>
      <c r="T2540" s="4">
        <f>IF($O2540="可",スコアリング基準!$C$23,0)</f>
        <v/>
      </c>
      <c r="U2540" s="4">
        <f>IF(OR(COUNT($K2540:$L2540)&lt;2,$K2540=0),0,IF(ABS($L2540)/$K2540&lt;=スコアリング基準!$B$24,スコアリング基準!$C$24,IF(ABS($L2540)/$K2540&lt;=スコアリング基準!$B$25,スコアリング基準!$C$25,IF(ABS($L2540)/$K2540&lt;=スコアリング基準!$B$26,スコアリング基準!$C$26,0))))</f>
        <v/>
      </c>
      <c r="V2540" s="4">
        <f>IF($P2540="なし",スコアリング基準!$C$27,0)</f>
        <v/>
      </c>
      <c r="W2540" s="4">
        <f>IF($F2540="",0,IF(ISNUMBER($F2540),IF($F2540&lt;=スコアリング基準!$B$28,スコアリング基準!$C$28,スコアリング基準!$C$29),0))</f>
        <v/>
      </c>
      <c r="X2540" s="4">
        <f>IFERROR(VLOOKUP($B2540,スコアリング基準!$A$36:$B$46,2,FALSE),0)</f>
        <v/>
      </c>
      <c r="Y2540" s="4">
        <f>SUM($S2540:$X2540)</f>
        <v/>
      </c>
      <c r="Z2540" s="4">
        <f>IF(COUNT($M2540:$N2540)=0,"データ無",IF($Y2540&gt;=スコアリング基準!$B$30,"S",IF($Y2540&gt;=スコアリング基準!$B$31,"A",IF($Y2540&gt;=スコアリング基準!$B$32,"B","C"))))</f>
        <v/>
      </c>
      <c r="AA2540">
        <f>IFERROR(INDEX(実績DB!$I$3:$I$104,MATCH($B2540&amp;$C2540,実績DB!$J$3:$J$104,0)),"")</f>
        <v/>
      </c>
    </row>
    <row r="2541">
      <c r="A2541" t="n">
        <v>2539</v>
      </c>
      <c r="B2541" t="inlineStr">
        <is>
          <t>東京</t>
        </is>
      </c>
      <c r="C2541" t="inlineStr">
        <is>
          <t>田無変電所</t>
        </is>
      </c>
      <c r="D2541" t="inlineStr">
        <is>
          <t>東京都</t>
        </is>
      </c>
      <c r="G2541" s="3" t="n">
        <v>35.732522</v>
      </c>
      <c r="H2541" s="3" t="n">
        <v>139.52232</v>
      </c>
      <c r="I2541" t="inlineStr">
        <is>
          <t>OSM実測(名称一致)</t>
        </is>
      </c>
      <c r="J2541" t="n">
        <v>52</v>
      </c>
      <c r="K2541" t="n">
        <v>54</v>
      </c>
      <c r="L2541" t="n">
        <v>-40</v>
      </c>
      <c r="M2541" t="n">
        <v>14</v>
      </c>
      <c r="N2541" t="n">
        <v>14</v>
      </c>
      <c r="O2541" t="inlineStr">
        <is>
          <t>不可 #3</t>
        </is>
      </c>
      <c r="P2541" t="inlineStr">
        <is>
          <t>なし</t>
        </is>
      </c>
      <c r="R2541" s="4">
        <f>IF(COUNT($M2541:$N2541)=0,"",IF(AND(IF($N2541&lt;&gt;"",$N2541,$M2541)&lt;=0,$O2541&lt;&gt;"可"),"警告",""))</f>
        <v/>
      </c>
      <c r="S2541" s="4">
        <f>IF(COUNT($M2541:$N2541)=0,0,IF(IF($N2541&lt;&gt;"",$N2541,$M2541)&gt;=スコアリング基準!$B$20,スコアリング基準!$C$20,IF(IF($N2541&lt;&gt;"",$N2541,$M2541)&gt;=スコアリング基準!$B$21,スコアリング基準!$C$21,IF(IF($N2541&lt;&gt;"",$N2541,$M2541)&gt;0,スコアリング基準!$C$22,0))))</f>
        <v/>
      </c>
      <c r="T2541" s="4">
        <f>IF($O2541="可",スコアリング基準!$C$23,0)</f>
        <v/>
      </c>
      <c r="U2541" s="4">
        <f>IF(OR(COUNT($K2541:$L2541)&lt;2,$K2541=0),0,IF(ABS($L2541)/$K2541&lt;=スコアリング基準!$B$24,スコアリング基準!$C$24,IF(ABS($L2541)/$K2541&lt;=スコアリング基準!$B$25,スコアリング基準!$C$25,IF(ABS($L2541)/$K2541&lt;=スコアリング基準!$B$26,スコアリング基準!$C$26,0))))</f>
        <v/>
      </c>
      <c r="V2541" s="4">
        <f>IF($P2541="なし",スコアリング基準!$C$27,0)</f>
        <v/>
      </c>
      <c r="W2541" s="4">
        <f>IF($F2541="",0,IF(ISNUMBER($F2541),IF($F2541&lt;=スコアリング基準!$B$28,スコアリング基準!$C$28,スコアリング基準!$C$29),0))</f>
        <v/>
      </c>
      <c r="X2541" s="4">
        <f>IFERROR(VLOOKUP($B2541,スコアリング基準!$A$36:$B$46,2,FALSE),0)</f>
        <v/>
      </c>
      <c r="Y2541" s="4">
        <f>SUM($S2541:$X2541)</f>
        <v/>
      </c>
      <c r="Z2541" s="4">
        <f>IF(COUNT($M2541:$N2541)=0,"データ無",IF($Y2541&gt;=スコアリング基準!$B$30,"S",IF($Y2541&gt;=スコアリング基準!$B$31,"A",IF($Y2541&gt;=スコアリング基準!$B$32,"B","C"))))</f>
        <v/>
      </c>
      <c r="AA2541">
        <f>IFERROR(INDEX(実績DB!$I$3:$I$104,MATCH($B2541&amp;$C2541,実績DB!$J$3:$J$104,0)),"")</f>
        <v/>
      </c>
    </row>
    <row r="2542">
      <c r="A2542" t="n">
        <v>2540</v>
      </c>
      <c r="B2542" t="inlineStr">
        <is>
          <t>東京</t>
        </is>
      </c>
      <c r="C2542" t="inlineStr">
        <is>
          <t>田町変電所</t>
        </is>
      </c>
      <c r="D2542" t="inlineStr">
        <is>
          <t>東京都</t>
        </is>
      </c>
      <c r="G2542" s="3" t="n">
        <v>35.651271</v>
      </c>
      <c r="H2542" s="3" t="n">
        <v>139.744616</v>
      </c>
      <c r="I2542" t="inlineStr">
        <is>
          <t>Google Places(名称一致)</t>
        </is>
      </c>
      <c r="J2542" t="n">
        <v>57</v>
      </c>
      <c r="K2542" t="n">
        <v>59</v>
      </c>
      <c r="L2542" t="n">
        <v>-30</v>
      </c>
      <c r="M2542" t="n">
        <v>29</v>
      </c>
      <c r="N2542" t="n">
        <v>0</v>
      </c>
      <c r="O2542" t="inlineStr">
        <is>
          <t>不可 #3</t>
        </is>
      </c>
      <c r="P2542" t="inlineStr">
        <is>
          <t>有り</t>
        </is>
      </c>
      <c r="R2542" s="4">
        <f>IF(COUNT($M2542:$N2542)=0,"",IF(AND(IF($N2542&lt;&gt;"",$N2542,$M2542)&lt;=0,$O2542&lt;&gt;"可"),"警告",""))</f>
        <v/>
      </c>
      <c r="S2542" s="4">
        <f>IF(COUNT($M2542:$N2542)=0,0,IF(IF($N2542&lt;&gt;"",$N2542,$M2542)&gt;=スコアリング基準!$B$20,スコアリング基準!$C$20,IF(IF($N2542&lt;&gt;"",$N2542,$M2542)&gt;=スコアリング基準!$B$21,スコアリング基準!$C$21,IF(IF($N2542&lt;&gt;"",$N2542,$M2542)&gt;0,スコアリング基準!$C$22,0))))</f>
        <v/>
      </c>
      <c r="T2542" s="4">
        <f>IF($O2542="可",スコアリング基準!$C$23,0)</f>
        <v/>
      </c>
      <c r="U2542" s="4">
        <f>IF(OR(COUNT($K2542:$L2542)&lt;2,$K2542=0),0,IF(ABS($L2542)/$K2542&lt;=スコアリング基準!$B$24,スコアリング基準!$C$24,IF(ABS($L2542)/$K2542&lt;=スコアリング基準!$B$25,スコアリング基準!$C$25,IF(ABS($L2542)/$K2542&lt;=スコアリング基準!$B$26,スコアリング基準!$C$26,0))))</f>
        <v/>
      </c>
      <c r="V2542" s="4">
        <f>IF($P2542="なし",スコアリング基準!$C$27,0)</f>
        <v/>
      </c>
      <c r="W2542" s="4">
        <f>IF($F2542="",0,IF(ISNUMBER($F2542),IF($F2542&lt;=スコアリング基準!$B$28,スコアリング基準!$C$28,スコアリング基準!$C$29),0))</f>
        <v/>
      </c>
      <c r="X2542" s="4">
        <f>IFERROR(VLOOKUP($B2542,スコアリング基準!$A$36:$B$46,2,FALSE),0)</f>
        <v/>
      </c>
      <c r="Y2542" s="4">
        <f>SUM($S2542:$X2542)</f>
        <v/>
      </c>
      <c r="Z2542" s="4">
        <f>IF(COUNT($M2542:$N2542)=0,"データ無",IF($Y2542&gt;=スコアリング基準!$B$30,"S",IF($Y2542&gt;=スコアリング基準!$B$31,"A",IF($Y2542&gt;=スコアリング基準!$B$32,"B","C"))))</f>
        <v/>
      </c>
      <c r="AA2542">
        <f>IFERROR(INDEX(実績DB!$I$3:$I$104,MATCH($B2542&amp;$C2542,実績DB!$J$3:$J$104,0)),"")</f>
        <v/>
      </c>
    </row>
    <row r="2543">
      <c r="A2543" t="n">
        <v>2541</v>
      </c>
      <c r="B2543" t="inlineStr">
        <is>
          <t>東京</t>
        </is>
      </c>
      <c r="C2543" t="inlineStr">
        <is>
          <t>田野倉変電所</t>
        </is>
      </c>
      <c r="D2543" t="inlineStr">
        <is>
          <t>山梨県</t>
        </is>
      </c>
      <c r="G2543" s="3" t="n">
        <v>35.598023</v>
      </c>
      <c r="H2543" s="3" t="n">
        <v>138.931888</v>
      </c>
      <c r="I2543" t="inlineStr">
        <is>
          <t>Google Places(名称一致)</t>
        </is>
      </c>
      <c r="J2543" t="n">
        <v>19</v>
      </c>
      <c r="K2543" t="n">
        <v>19</v>
      </c>
      <c r="L2543" t="n">
        <v>-4</v>
      </c>
      <c r="M2543" t="n">
        <v>15</v>
      </c>
      <c r="N2543" t="n">
        <v>9</v>
      </c>
      <c r="O2543" t="inlineStr">
        <is>
          <t>不可 #3</t>
        </is>
      </c>
      <c r="P2543" t="inlineStr">
        <is>
          <t>なし</t>
        </is>
      </c>
      <c r="R2543" s="4">
        <f>IF(COUNT($M2543:$N2543)=0,"",IF(AND(IF($N2543&lt;&gt;"",$N2543,$M2543)&lt;=0,$O2543&lt;&gt;"可"),"警告",""))</f>
        <v/>
      </c>
      <c r="S2543" s="4">
        <f>IF(COUNT($M2543:$N2543)=0,0,IF(IF($N2543&lt;&gt;"",$N2543,$M2543)&gt;=スコアリング基準!$B$20,スコアリング基準!$C$20,IF(IF($N2543&lt;&gt;"",$N2543,$M2543)&gt;=スコアリング基準!$B$21,スコアリング基準!$C$21,IF(IF($N2543&lt;&gt;"",$N2543,$M2543)&gt;0,スコアリング基準!$C$22,0))))</f>
        <v/>
      </c>
      <c r="T2543" s="4">
        <f>IF($O2543="可",スコアリング基準!$C$23,0)</f>
        <v/>
      </c>
      <c r="U2543" s="4">
        <f>IF(OR(COUNT($K2543:$L2543)&lt;2,$K2543=0),0,IF(ABS($L2543)/$K2543&lt;=スコアリング基準!$B$24,スコアリング基準!$C$24,IF(ABS($L2543)/$K2543&lt;=スコアリング基準!$B$25,スコアリング基準!$C$25,IF(ABS($L2543)/$K2543&lt;=スコアリング基準!$B$26,スコアリング基準!$C$26,0))))</f>
        <v/>
      </c>
      <c r="V2543" s="4">
        <f>IF($P2543="なし",スコアリング基準!$C$27,0)</f>
        <v/>
      </c>
      <c r="W2543" s="4">
        <f>IF($F2543="",0,IF(ISNUMBER($F2543),IF($F2543&lt;=スコアリング基準!$B$28,スコアリング基準!$C$28,スコアリング基準!$C$29),0))</f>
        <v/>
      </c>
      <c r="X2543" s="4">
        <f>IFERROR(VLOOKUP($B2543,スコアリング基準!$A$36:$B$46,2,FALSE),0)</f>
        <v/>
      </c>
      <c r="Y2543" s="4">
        <f>SUM($S2543:$X2543)</f>
        <v/>
      </c>
      <c r="Z2543" s="4">
        <f>IF(COUNT($M2543:$N2543)=0,"データ無",IF($Y2543&gt;=スコアリング基準!$B$30,"S",IF($Y2543&gt;=スコアリング基準!$B$31,"A",IF($Y2543&gt;=スコアリング基準!$B$32,"B","C"))))</f>
        <v/>
      </c>
      <c r="AA2543">
        <f>IFERROR(INDEX(実績DB!$I$3:$I$104,MATCH($B2543&amp;$C2543,実績DB!$J$3:$J$104,0)),"")</f>
        <v/>
      </c>
    </row>
    <row r="2544">
      <c r="A2544" t="n">
        <v>2542</v>
      </c>
      <c r="B2544" t="inlineStr">
        <is>
          <t>東京</t>
        </is>
      </c>
      <c r="C2544" t="inlineStr">
        <is>
          <t>由木変電所</t>
        </is>
      </c>
      <c r="D2544" t="inlineStr">
        <is>
          <t>東京都</t>
        </is>
      </c>
      <c r="G2544" s="3" t="n">
        <v>35.6164</v>
      </c>
      <c r="H2544" s="3" t="n">
        <v>139.3751</v>
      </c>
      <c r="I2544" t="inlineStr">
        <is>
          <t>OSM実測(名称一致)</t>
        </is>
      </c>
      <c r="J2544" t="n">
        <v>57</v>
      </c>
      <c r="K2544" t="n">
        <v>59</v>
      </c>
      <c r="L2544" t="n">
        <v>-40</v>
      </c>
      <c r="M2544" t="n">
        <v>19</v>
      </c>
      <c r="N2544" t="n">
        <v>19</v>
      </c>
      <c r="O2544" t="inlineStr">
        <is>
          <t>不可 #3</t>
        </is>
      </c>
      <c r="P2544" t="inlineStr">
        <is>
          <t>なし</t>
        </is>
      </c>
      <c r="R2544" s="4">
        <f>IF(COUNT($M2544:$N2544)=0,"",IF(AND(IF($N2544&lt;&gt;"",$N2544,$M2544)&lt;=0,$O2544&lt;&gt;"可"),"警告",""))</f>
        <v/>
      </c>
      <c r="S2544" s="4">
        <f>IF(COUNT($M2544:$N2544)=0,0,IF(IF($N2544&lt;&gt;"",$N2544,$M2544)&gt;=スコアリング基準!$B$20,スコアリング基準!$C$20,IF(IF($N2544&lt;&gt;"",$N2544,$M2544)&gt;=スコアリング基準!$B$21,スコアリング基準!$C$21,IF(IF($N2544&lt;&gt;"",$N2544,$M2544)&gt;0,スコアリング基準!$C$22,0))))</f>
        <v/>
      </c>
      <c r="T2544" s="4">
        <f>IF($O2544="可",スコアリング基準!$C$23,0)</f>
        <v/>
      </c>
      <c r="U2544" s="4">
        <f>IF(OR(COUNT($K2544:$L2544)&lt;2,$K2544=0),0,IF(ABS($L2544)/$K2544&lt;=スコアリング基準!$B$24,スコアリング基準!$C$24,IF(ABS($L2544)/$K2544&lt;=スコアリング基準!$B$25,スコアリング基準!$C$25,IF(ABS($L2544)/$K2544&lt;=スコアリング基準!$B$26,スコアリング基準!$C$26,0))))</f>
        <v/>
      </c>
      <c r="V2544" s="4">
        <f>IF($P2544="なし",スコアリング基準!$C$27,0)</f>
        <v/>
      </c>
      <c r="W2544" s="4">
        <f>IF($F2544="",0,IF(ISNUMBER($F2544),IF($F2544&lt;=スコアリング基準!$B$28,スコアリング基準!$C$28,スコアリング基準!$C$29),0))</f>
        <v/>
      </c>
      <c r="X2544" s="4">
        <f>IFERROR(VLOOKUP($B2544,スコアリング基準!$A$36:$B$46,2,FALSE),0)</f>
        <v/>
      </c>
      <c r="Y2544" s="4">
        <f>SUM($S2544:$X2544)</f>
        <v/>
      </c>
      <c r="Z2544" s="4">
        <f>IF(COUNT($M2544:$N2544)=0,"データ無",IF($Y2544&gt;=スコアリング基準!$B$30,"S",IF($Y2544&gt;=スコアリング基準!$B$31,"A",IF($Y2544&gt;=スコアリング基準!$B$32,"B","C"))))</f>
        <v/>
      </c>
      <c r="AA2544">
        <f>IFERROR(INDEX(実績DB!$I$3:$I$104,MATCH($B2544&amp;$C2544,実績DB!$J$3:$J$104,0)),"")</f>
        <v/>
      </c>
    </row>
    <row r="2545">
      <c r="A2545" t="n">
        <v>2543</v>
      </c>
      <c r="B2545" t="inlineStr">
        <is>
          <t>東京</t>
        </is>
      </c>
      <c r="C2545" t="inlineStr">
        <is>
          <t>甲西変電所</t>
        </is>
      </c>
      <c r="D2545" t="inlineStr">
        <is>
          <t>山梨県</t>
        </is>
      </c>
      <c r="G2545" s="3" t="n">
        <v>35.581444</v>
      </c>
      <c r="H2545" s="3" t="n">
        <v>138.470942</v>
      </c>
      <c r="I2545" t="inlineStr">
        <is>
          <t>Google Places(名称一致)</t>
        </is>
      </c>
      <c r="J2545" t="n">
        <v>38</v>
      </c>
      <c r="K2545" t="n">
        <v>39</v>
      </c>
      <c r="L2545" t="n">
        <v>-28</v>
      </c>
      <c r="M2545" t="n">
        <v>11</v>
      </c>
      <c r="N2545" t="n">
        <v>0</v>
      </c>
      <c r="O2545" t="inlineStr">
        <is>
          <t>不可 #3</t>
        </is>
      </c>
      <c r="P2545" t="inlineStr">
        <is>
          <t>有り</t>
        </is>
      </c>
      <c r="R2545" s="4">
        <f>IF(COUNT($M2545:$N2545)=0,"",IF(AND(IF($N2545&lt;&gt;"",$N2545,$M2545)&lt;=0,$O2545&lt;&gt;"可"),"警告",""))</f>
        <v/>
      </c>
      <c r="S2545" s="4">
        <f>IF(COUNT($M2545:$N2545)=0,0,IF(IF($N2545&lt;&gt;"",$N2545,$M2545)&gt;=スコアリング基準!$B$20,スコアリング基準!$C$20,IF(IF($N2545&lt;&gt;"",$N2545,$M2545)&gt;=スコアリング基準!$B$21,スコアリング基準!$C$21,IF(IF($N2545&lt;&gt;"",$N2545,$M2545)&gt;0,スコアリング基準!$C$22,0))))</f>
        <v/>
      </c>
      <c r="T2545" s="4">
        <f>IF($O2545="可",スコアリング基準!$C$23,0)</f>
        <v/>
      </c>
      <c r="U2545" s="4">
        <f>IF(OR(COUNT($K2545:$L2545)&lt;2,$K2545=0),0,IF(ABS($L2545)/$K2545&lt;=スコアリング基準!$B$24,スコアリング基準!$C$24,IF(ABS($L2545)/$K2545&lt;=スコアリング基準!$B$25,スコアリング基準!$C$25,IF(ABS($L2545)/$K2545&lt;=スコアリング基準!$B$26,スコアリング基準!$C$26,0))))</f>
        <v/>
      </c>
      <c r="V2545" s="4">
        <f>IF($P2545="なし",スコアリング基準!$C$27,0)</f>
        <v/>
      </c>
      <c r="W2545" s="4">
        <f>IF($F2545="",0,IF(ISNUMBER($F2545),IF($F2545&lt;=スコアリング基準!$B$28,スコアリング基準!$C$28,スコアリング基準!$C$29),0))</f>
        <v/>
      </c>
      <c r="X2545" s="4">
        <f>IFERROR(VLOOKUP($B2545,スコアリング基準!$A$36:$B$46,2,FALSE),0)</f>
        <v/>
      </c>
      <c r="Y2545" s="4">
        <f>SUM($S2545:$X2545)</f>
        <v/>
      </c>
      <c r="Z2545" s="4">
        <f>IF(COUNT($M2545:$N2545)=0,"データ無",IF($Y2545&gt;=スコアリング基準!$B$30,"S",IF($Y2545&gt;=スコアリング基準!$B$31,"A",IF($Y2545&gt;=スコアリング基準!$B$32,"B","C"))))</f>
        <v/>
      </c>
      <c r="AA2545">
        <f>IFERROR(INDEX(実績DB!$I$3:$I$104,MATCH($B2545&amp;$C2545,実績DB!$J$3:$J$104,0)),"")</f>
        <v/>
      </c>
    </row>
    <row r="2546">
      <c r="A2546" t="n">
        <v>2544</v>
      </c>
      <c r="B2546" t="inlineStr">
        <is>
          <t>東京</t>
        </is>
      </c>
      <c r="C2546" t="inlineStr">
        <is>
          <t>町屋変電所</t>
        </is>
      </c>
      <c r="D2546" t="inlineStr">
        <is>
          <t>東京都</t>
        </is>
      </c>
      <c r="G2546" s="3" t="n">
        <v>35.744504</v>
      </c>
      <c r="H2546" s="3" t="n">
        <v>139.775252</v>
      </c>
      <c r="I2546" t="inlineStr">
        <is>
          <t>Google Places(名称一致)</t>
        </is>
      </c>
      <c r="J2546" t="n">
        <v>57</v>
      </c>
      <c r="K2546" t="n">
        <v>59</v>
      </c>
      <c r="L2546" t="n">
        <v>-40</v>
      </c>
      <c r="M2546" t="n">
        <v>19</v>
      </c>
      <c r="N2546" t="n">
        <v>0</v>
      </c>
      <c r="O2546" t="inlineStr">
        <is>
          <t>不可 #3</t>
        </is>
      </c>
      <c r="P2546" t="inlineStr">
        <is>
          <t>有り</t>
        </is>
      </c>
      <c r="R2546" s="4">
        <f>IF(COUNT($M2546:$N2546)=0,"",IF(AND(IF($N2546&lt;&gt;"",$N2546,$M2546)&lt;=0,$O2546&lt;&gt;"可"),"警告",""))</f>
        <v/>
      </c>
      <c r="S2546" s="4">
        <f>IF(COUNT($M2546:$N2546)=0,0,IF(IF($N2546&lt;&gt;"",$N2546,$M2546)&gt;=スコアリング基準!$B$20,スコアリング基準!$C$20,IF(IF($N2546&lt;&gt;"",$N2546,$M2546)&gt;=スコアリング基準!$B$21,スコアリング基準!$C$21,IF(IF($N2546&lt;&gt;"",$N2546,$M2546)&gt;0,スコアリング基準!$C$22,0))))</f>
        <v/>
      </c>
      <c r="T2546" s="4">
        <f>IF($O2546="可",スコアリング基準!$C$23,0)</f>
        <v/>
      </c>
      <c r="U2546" s="4">
        <f>IF(OR(COUNT($K2546:$L2546)&lt;2,$K2546=0),0,IF(ABS($L2546)/$K2546&lt;=スコアリング基準!$B$24,スコアリング基準!$C$24,IF(ABS($L2546)/$K2546&lt;=スコアリング基準!$B$25,スコアリング基準!$C$25,IF(ABS($L2546)/$K2546&lt;=スコアリング基準!$B$26,スコアリング基準!$C$26,0))))</f>
        <v/>
      </c>
      <c r="V2546" s="4">
        <f>IF($P2546="なし",スコアリング基準!$C$27,0)</f>
        <v/>
      </c>
      <c r="W2546" s="4">
        <f>IF($F2546="",0,IF(ISNUMBER($F2546),IF($F2546&lt;=スコアリング基準!$B$28,スコアリング基準!$C$28,スコアリング基準!$C$29),0))</f>
        <v/>
      </c>
      <c r="X2546" s="4">
        <f>IFERROR(VLOOKUP($B2546,スコアリング基準!$A$36:$B$46,2,FALSE),0)</f>
        <v/>
      </c>
      <c r="Y2546" s="4">
        <f>SUM($S2546:$X2546)</f>
        <v/>
      </c>
      <c r="Z2546" s="4">
        <f>IF(COUNT($M2546:$N2546)=0,"データ無",IF($Y2546&gt;=スコアリング基準!$B$30,"S",IF($Y2546&gt;=スコアリング基準!$B$31,"A",IF($Y2546&gt;=スコアリング基準!$B$32,"B","C"))))</f>
        <v/>
      </c>
      <c r="AA2546">
        <f>IFERROR(INDEX(実績DB!$I$3:$I$104,MATCH($B2546&amp;$C2546,実績DB!$J$3:$J$104,0)),"")</f>
        <v/>
      </c>
    </row>
    <row r="2547">
      <c r="A2547" t="n">
        <v>2545</v>
      </c>
      <c r="B2547" t="inlineStr">
        <is>
          <t>東京</t>
        </is>
      </c>
      <c r="C2547" t="inlineStr">
        <is>
          <t>番町変電所</t>
        </is>
      </c>
      <c r="D2547" t="inlineStr">
        <is>
          <t>東京都</t>
        </is>
      </c>
      <c r="G2547" s="3" t="n">
        <v>35.687098</v>
      </c>
      <c r="H2547" s="3" t="n">
        <v>139.737996</v>
      </c>
      <c r="I2547" t="inlineStr">
        <is>
          <t>Google Places(名称一致)</t>
        </is>
      </c>
      <c r="J2547" t="n">
        <v>57</v>
      </c>
      <c r="K2547" t="n">
        <v>59</v>
      </c>
      <c r="L2547" t="n">
        <v>-40</v>
      </c>
      <c r="M2547" t="n">
        <v>19</v>
      </c>
      <c r="N2547" t="n">
        <v>0</v>
      </c>
      <c r="O2547" t="inlineStr">
        <is>
          <t>不可 #3</t>
        </is>
      </c>
      <c r="P2547" t="inlineStr">
        <is>
          <t>有り</t>
        </is>
      </c>
      <c r="R2547" s="4">
        <f>IF(COUNT($M2547:$N2547)=0,"",IF(AND(IF($N2547&lt;&gt;"",$N2547,$M2547)&lt;=0,$O2547&lt;&gt;"可"),"警告",""))</f>
        <v/>
      </c>
      <c r="S2547" s="4">
        <f>IF(COUNT($M2547:$N2547)=0,0,IF(IF($N2547&lt;&gt;"",$N2547,$M2547)&gt;=スコアリング基準!$B$20,スコアリング基準!$C$20,IF(IF($N2547&lt;&gt;"",$N2547,$M2547)&gt;=スコアリング基準!$B$21,スコアリング基準!$C$21,IF(IF($N2547&lt;&gt;"",$N2547,$M2547)&gt;0,スコアリング基準!$C$22,0))))</f>
        <v/>
      </c>
      <c r="T2547" s="4">
        <f>IF($O2547="可",スコアリング基準!$C$23,0)</f>
        <v/>
      </c>
      <c r="U2547" s="4">
        <f>IF(OR(COUNT($K2547:$L2547)&lt;2,$K2547=0),0,IF(ABS($L2547)/$K2547&lt;=スコアリング基準!$B$24,スコアリング基準!$C$24,IF(ABS($L2547)/$K2547&lt;=スコアリング基準!$B$25,スコアリング基準!$C$25,IF(ABS($L2547)/$K2547&lt;=スコアリング基準!$B$26,スコアリング基準!$C$26,0))))</f>
        <v/>
      </c>
      <c r="V2547" s="4">
        <f>IF($P2547="なし",スコアリング基準!$C$27,0)</f>
        <v/>
      </c>
      <c r="W2547" s="4">
        <f>IF($F2547="",0,IF(ISNUMBER($F2547),IF($F2547&lt;=スコアリング基準!$B$28,スコアリング基準!$C$28,スコアリング基準!$C$29),0))</f>
        <v/>
      </c>
      <c r="X2547" s="4">
        <f>IFERROR(VLOOKUP($B2547,スコアリング基準!$A$36:$B$46,2,FALSE),0)</f>
        <v/>
      </c>
      <c r="Y2547" s="4">
        <f>SUM($S2547:$X2547)</f>
        <v/>
      </c>
      <c r="Z2547" s="4">
        <f>IF(COUNT($M2547:$N2547)=0,"データ無",IF($Y2547&gt;=スコアリング基準!$B$30,"S",IF($Y2547&gt;=スコアリング基準!$B$31,"A",IF($Y2547&gt;=スコアリング基準!$B$32,"B","C"))))</f>
        <v/>
      </c>
      <c r="AA2547">
        <f>IFERROR(INDEX(実績DB!$I$3:$I$104,MATCH($B2547&amp;$C2547,実績DB!$J$3:$J$104,0)),"")</f>
        <v/>
      </c>
    </row>
    <row r="2548">
      <c r="A2548" t="n">
        <v>2546</v>
      </c>
      <c r="B2548" t="inlineStr">
        <is>
          <t>東京</t>
        </is>
      </c>
      <c r="C2548" t="inlineStr">
        <is>
          <t>番衆変電所</t>
        </is>
      </c>
      <c r="D2548" t="inlineStr">
        <is>
          <t>東京都</t>
        </is>
      </c>
      <c r="G2548" s="3" t="n">
        <v>35.690598</v>
      </c>
      <c r="H2548" s="3" t="n">
        <v>139.709457</v>
      </c>
      <c r="I2548" t="inlineStr">
        <is>
          <t>Google Places(名称一致)</t>
        </is>
      </c>
      <c r="J2548" t="n">
        <v>57</v>
      </c>
      <c r="K2548" t="n">
        <v>59</v>
      </c>
      <c r="L2548" t="n">
        <v>-40</v>
      </c>
      <c r="M2548" t="n">
        <v>19</v>
      </c>
      <c r="N2548" t="n">
        <v>0</v>
      </c>
      <c r="O2548" t="inlineStr">
        <is>
          <t>不可 #3</t>
        </is>
      </c>
      <c r="P2548" t="inlineStr">
        <is>
          <t>有り</t>
        </is>
      </c>
      <c r="R2548" s="4">
        <f>IF(COUNT($M2548:$N2548)=0,"",IF(AND(IF($N2548&lt;&gt;"",$N2548,$M2548)&lt;=0,$O2548&lt;&gt;"可"),"警告",""))</f>
        <v/>
      </c>
      <c r="S2548" s="4">
        <f>IF(COUNT($M2548:$N2548)=0,0,IF(IF($N2548&lt;&gt;"",$N2548,$M2548)&gt;=スコアリング基準!$B$20,スコアリング基準!$C$20,IF(IF($N2548&lt;&gt;"",$N2548,$M2548)&gt;=スコアリング基準!$B$21,スコアリング基準!$C$21,IF(IF($N2548&lt;&gt;"",$N2548,$M2548)&gt;0,スコアリング基準!$C$22,0))))</f>
        <v/>
      </c>
      <c r="T2548" s="4">
        <f>IF($O2548="可",スコアリング基準!$C$23,0)</f>
        <v/>
      </c>
      <c r="U2548" s="4">
        <f>IF(OR(COUNT($K2548:$L2548)&lt;2,$K2548=0),0,IF(ABS($L2548)/$K2548&lt;=スコアリング基準!$B$24,スコアリング基準!$C$24,IF(ABS($L2548)/$K2548&lt;=スコアリング基準!$B$25,スコアリング基準!$C$25,IF(ABS($L2548)/$K2548&lt;=スコアリング基準!$B$26,スコアリング基準!$C$26,0))))</f>
        <v/>
      </c>
      <c r="V2548" s="4">
        <f>IF($P2548="なし",スコアリング基準!$C$27,0)</f>
        <v/>
      </c>
      <c r="W2548" s="4">
        <f>IF($F2548="",0,IF(ISNUMBER($F2548),IF($F2548&lt;=スコアリング基準!$B$28,スコアリング基準!$C$28,スコアリング基準!$C$29),0))</f>
        <v/>
      </c>
      <c r="X2548" s="4">
        <f>IFERROR(VLOOKUP($B2548,スコアリング基準!$A$36:$B$46,2,FALSE),0)</f>
        <v/>
      </c>
      <c r="Y2548" s="4">
        <f>SUM($S2548:$X2548)</f>
        <v/>
      </c>
      <c r="Z2548" s="4">
        <f>IF(COUNT($M2548:$N2548)=0,"データ無",IF($Y2548&gt;=スコアリング基準!$B$30,"S",IF($Y2548&gt;=スコアリング基準!$B$31,"A",IF($Y2548&gt;=スコアリング基準!$B$32,"B","C"))))</f>
        <v/>
      </c>
      <c r="AA2548">
        <f>IFERROR(INDEX(実績DB!$I$3:$I$104,MATCH($B2548&amp;$C2548,実績DB!$J$3:$J$104,0)),"")</f>
        <v/>
      </c>
    </row>
    <row r="2549">
      <c r="A2549" t="n">
        <v>2547</v>
      </c>
      <c r="B2549" t="inlineStr">
        <is>
          <t>東京</t>
        </is>
      </c>
      <c r="C2549" t="inlineStr">
        <is>
          <t>登戸変電所</t>
        </is>
      </c>
      <c r="D2549" t="inlineStr">
        <is>
          <t>神奈川県</t>
        </is>
      </c>
      <c r="G2549" s="3" t="n">
        <v>35.611765</v>
      </c>
      <c r="H2549" s="3" t="n">
        <v>139.571871</v>
      </c>
      <c r="I2549" t="inlineStr">
        <is>
          <t>Google Places(名称一致)</t>
        </is>
      </c>
      <c r="J2549" t="n">
        <v>52</v>
      </c>
      <c r="K2549" t="n">
        <v>54</v>
      </c>
      <c r="L2549" t="n">
        <v>-40</v>
      </c>
      <c r="M2549" t="n">
        <v>14</v>
      </c>
      <c r="N2549" t="n">
        <v>0</v>
      </c>
      <c r="O2549" t="inlineStr">
        <is>
          <t>不可 #3</t>
        </is>
      </c>
      <c r="P2549" t="inlineStr">
        <is>
          <t>有り</t>
        </is>
      </c>
      <c r="R2549" s="4">
        <f>IF(COUNT($M2549:$N2549)=0,"",IF(AND(IF($N2549&lt;&gt;"",$N2549,$M2549)&lt;=0,$O2549&lt;&gt;"可"),"警告",""))</f>
        <v/>
      </c>
      <c r="S2549" s="4">
        <f>IF(COUNT($M2549:$N2549)=0,0,IF(IF($N2549&lt;&gt;"",$N2549,$M2549)&gt;=スコアリング基準!$B$20,スコアリング基準!$C$20,IF(IF($N2549&lt;&gt;"",$N2549,$M2549)&gt;=スコアリング基準!$B$21,スコアリング基準!$C$21,IF(IF($N2549&lt;&gt;"",$N2549,$M2549)&gt;0,スコアリング基準!$C$22,0))))</f>
        <v/>
      </c>
      <c r="T2549" s="4">
        <f>IF($O2549="可",スコアリング基準!$C$23,0)</f>
        <v/>
      </c>
      <c r="U2549" s="4">
        <f>IF(OR(COUNT($K2549:$L2549)&lt;2,$K2549=0),0,IF(ABS($L2549)/$K2549&lt;=スコアリング基準!$B$24,スコアリング基準!$C$24,IF(ABS($L2549)/$K2549&lt;=スコアリング基準!$B$25,スコアリング基準!$C$25,IF(ABS($L2549)/$K2549&lt;=スコアリング基準!$B$26,スコアリング基準!$C$26,0))))</f>
        <v/>
      </c>
      <c r="V2549" s="4">
        <f>IF($P2549="なし",スコアリング基準!$C$27,0)</f>
        <v/>
      </c>
      <c r="W2549" s="4">
        <f>IF($F2549="",0,IF(ISNUMBER($F2549),IF($F2549&lt;=スコアリング基準!$B$28,スコアリング基準!$C$28,スコアリング基準!$C$29),0))</f>
        <v/>
      </c>
      <c r="X2549" s="4">
        <f>IFERROR(VLOOKUP($B2549,スコアリング基準!$A$36:$B$46,2,FALSE),0)</f>
        <v/>
      </c>
      <c r="Y2549" s="4">
        <f>SUM($S2549:$X2549)</f>
        <v/>
      </c>
      <c r="Z2549" s="4">
        <f>IF(COUNT($M2549:$N2549)=0,"データ無",IF($Y2549&gt;=スコアリング基準!$B$30,"S",IF($Y2549&gt;=スコアリング基準!$B$31,"A",IF($Y2549&gt;=スコアリング基準!$B$32,"B","C"))))</f>
        <v/>
      </c>
      <c r="AA2549">
        <f>IFERROR(INDEX(実績DB!$I$3:$I$104,MATCH($B2549&amp;$C2549,実績DB!$J$3:$J$104,0)),"")</f>
        <v/>
      </c>
    </row>
    <row r="2550">
      <c r="A2550" t="n">
        <v>2548</v>
      </c>
      <c r="B2550" t="inlineStr">
        <is>
          <t>東京</t>
        </is>
      </c>
      <c r="C2550" t="inlineStr">
        <is>
          <t>登戸町変電所</t>
        </is>
      </c>
      <c r="D2550" t="inlineStr">
        <is>
          <t>千葉県</t>
        </is>
      </c>
      <c r="G2550" s="3" t="n">
        <v>35.609544</v>
      </c>
      <c r="H2550" s="3" t="n">
        <v>140.108303</v>
      </c>
      <c r="I2550" t="inlineStr">
        <is>
          <t>Google Places(名称一致)</t>
        </is>
      </c>
      <c r="J2550" t="n">
        <v>38</v>
      </c>
      <c r="K2550" t="n">
        <v>39</v>
      </c>
      <c r="L2550" t="n">
        <v>-20</v>
      </c>
      <c r="M2550" t="n">
        <v>19</v>
      </c>
      <c r="N2550" t="n">
        <v>0</v>
      </c>
      <c r="O2550" t="inlineStr">
        <is>
          <t>不可 #3</t>
        </is>
      </c>
      <c r="P2550" t="inlineStr">
        <is>
          <t>有り</t>
        </is>
      </c>
      <c r="R2550" s="4">
        <f>IF(COUNT($M2550:$N2550)=0,"",IF(AND(IF($N2550&lt;&gt;"",$N2550,$M2550)&lt;=0,$O2550&lt;&gt;"可"),"警告",""))</f>
        <v/>
      </c>
      <c r="S2550" s="4">
        <f>IF(COUNT($M2550:$N2550)=0,0,IF(IF($N2550&lt;&gt;"",$N2550,$M2550)&gt;=スコアリング基準!$B$20,スコアリング基準!$C$20,IF(IF($N2550&lt;&gt;"",$N2550,$M2550)&gt;=スコアリング基準!$B$21,スコアリング基準!$C$21,IF(IF($N2550&lt;&gt;"",$N2550,$M2550)&gt;0,スコアリング基準!$C$22,0))))</f>
        <v/>
      </c>
      <c r="T2550" s="4">
        <f>IF($O2550="可",スコアリング基準!$C$23,0)</f>
        <v/>
      </c>
      <c r="U2550" s="4">
        <f>IF(OR(COUNT($K2550:$L2550)&lt;2,$K2550=0),0,IF(ABS($L2550)/$K2550&lt;=スコアリング基準!$B$24,スコアリング基準!$C$24,IF(ABS($L2550)/$K2550&lt;=スコアリング基準!$B$25,スコアリング基準!$C$25,IF(ABS($L2550)/$K2550&lt;=スコアリング基準!$B$26,スコアリング基準!$C$26,0))))</f>
        <v/>
      </c>
      <c r="V2550" s="4">
        <f>IF($P2550="なし",スコアリング基準!$C$27,0)</f>
        <v/>
      </c>
      <c r="W2550" s="4">
        <f>IF($F2550="",0,IF(ISNUMBER($F2550),IF($F2550&lt;=スコアリング基準!$B$28,スコアリング基準!$C$28,スコアリング基準!$C$29),0))</f>
        <v/>
      </c>
      <c r="X2550" s="4">
        <f>IFERROR(VLOOKUP($B2550,スコアリング基準!$A$36:$B$46,2,FALSE),0)</f>
        <v/>
      </c>
      <c r="Y2550" s="4">
        <f>SUM($S2550:$X2550)</f>
        <v/>
      </c>
      <c r="Z2550" s="4">
        <f>IF(COUNT($M2550:$N2550)=0,"データ無",IF($Y2550&gt;=スコアリング基準!$B$30,"S",IF($Y2550&gt;=スコアリング基準!$B$31,"A",IF($Y2550&gt;=スコアリング基準!$B$32,"B","C"))))</f>
        <v/>
      </c>
      <c r="AA2550">
        <f>IFERROR(INDEX(実績DB!$I$3:$I$104,MATCH($B2550&amp;$C2550,実績DB!$J$3:$J$104,0)),"")</f>
        <v/>
      </c>
    </row>
    <row r="2551">
      <c r="A2551" t="n">
        <v>2549</v>
      </c>
      <c r="B2551" t="inlineStr">
        <is>
          <t>東京</t>
        </is>
      </c>
      <c r="C2551" t="inlineStr">
        <is>
          <t>白山変電所</t>
        </is>
      </c>
      <c r="D2551" t="inlineStr">
        <is>
          <t>東京都</t>
        </is>
      </c>
      <c r="G2551" s="3" t="n">
        <v>35.720342</v>
      </c>
      <c r="H2551" s="3" t="n">
        <v>139.753532</v>
      </c>
      <c r="I2551" t="inlineStr">
        <is>
          <t>Google Places(名称一致)</t>
        </is>
      </c>
      <c r="J2551" t="n">
        <v>38</v>
      </c>
      <c r="K2551" t="n">
        <v>39</v>
      </c>
      <c r="L2551" t="n">
        <v>-20</v>
      </c>
      <c r="M2551" t="n">
        <v>19</v>
      </c>
      <c r="N2551" t="n">
        <v>0</v>
      </c>
      <c r="O2551" t="inlineStr">
        <is>
          <t>不可 #3</t>
        </is>
      </c>
      <c r="P2551" t="inlineStr">
        <is>
          <t>有り</t>
        </is>
      </c>
      <c r="R2551" s="4">
        <f>IF(COUNT($M2551:$N2551)=0,"",IF(AND(IF($N2551&lt;&gt;"",$N2551,$M2551)&lt;=0,$O2551&lt;&gt;"可"),"警告",""))</f>
        <v/>
      </c>
      <c r="S2551" s="4">
        <f>IF(COUNT($M2551:$N2551)=0,0,IF(IF($N2551&lt;&gt;"",$N2551,$M2551)&gt;=スコアリング基準!$B$20,スコアリング基準!$C$20,IF(IF($N2551&lt;&gt;"",$N2551,$M2551)&gt;=スコアリング基準!$B$21,スコアリング基準!$C$21,IF(IF($N2551&lt;&gt;"",$N2551,$M2551)&gt;0,スコアリング基準!$C$22,0))))</f>
        <v/>
      </c>
      <c r="T2551" s="4">
        <f>IF($O2551="可",スコアリング基準!$C$23,0)</f>
        <v/>
      </c>
      <c r="U2551" s="4">
        <f>IF(OR(COUNT($K2551:$L2551)&lt;2,$K2551=0),0,IF(ABS($L2551)/$K2551&lt;=スコアリング基準!$B$24,スコアリング基準!$C$24,IF(ABS($L2551)/$K2551&lt;=スコアリング基準!$B$25,スコアリング基準!$C$25,IF(ABS($L2551)/$K2551&lt;=スコアリング基準!$B$26,スコアリング基準!$C$26,0))))</f>
        <v/>
      </c>
      <c r="V2551" s="4">
        <f>IF($P2551="なし",スコアリング基準!$C$27,0)</f>
        <v/>
      </c>
      <c r="W2551" s="4">
        <f>IF($F2551="",0,IF(ISNUMBER($F2551),IF($F2551&lt;=スコアリング基準!$B$28,スコアリング基準!$C$28,スコアリング基準!$C$29),0))</f>
        <v/>
      </c>
      <c r="X2551" s="4">
        <f>IFERROR(VLOOKUP($B2551,スコアリング基準!$A$36:$B$46,2,FALSE),0)</f>
        <v/>
      </c>
      <c r="Y2551" s="4">
        <f>SUM($S2551:$X2551)</f>
        <v/>
      </c>
      <c r="Z2551" s="4">
        <f>IF(COUNT($M2551:$N2551)=0,"データ無",IF($Y2551&gt;=スコアリング基準!$B$30,"S",IF($Y2551&gt;=スコアリング基準!$B$31,"A",IF($Y2551&gt;=スコアリング基準!$B$32,"B","C"))))</f>
        <v/>
      </c>
      <c r="AA2551">
        <f>IFERROR(INDEX(実績DB!$I$3:$I$104,MATCH($B2551&amp;$C2551,実績DB!$J$3:$J$104,0)),"")</f>
        <v/>
      </c>
    </row>
    <row r="2552">
      <c r="A2552" t="n">
        <v>2550</v>
      </c>
      <c r="B2552" t="inlineStr">
        <is>
          <t>東京</t>
        </is>
      </c>
      <c r="C2552" t="inlineStr">
        <is>
          <t>白根町変電所</t>
        </is>
      </c>
      <c r="D2552" t="inlineStr">
        <is>
          <t>山梨県</t>
        </is>
      </c>
      <c r="G2552" s="3" t="n">
        <v>35.659574</v>
      </c>
      <c r="H2552" s="3" t="n">
        <v>138.46736</v>
      </c>
      <c r="I2552" t="inlineStr">
        <is>
          <t>Google Places(名称一致)</t>
        </is>
      </c>
      <c r="J2552" t="n">
        <v>47</v>
      </c>
      <c r="K2552" t="n">
        <v>49</v>
      </c>
      <c r="L2552" t="n">
        <v>-48</v>
      </c>
      <c r="M2552" t="n">
        <v>1</v>
      </c>
      <c r="N2552" t="n">
        <v>0</v>
      </c>
      <c r="O2552" t="inlineStr">
        <is>
          <t>不可 #3</t>
        </is>
      </c>
      <c r="P2552" t="inlineStr">
        <is>
          <t>有り</t>
        </is>
      </c>
      <c r="R2552" s="4">
        <f>IF(COUNT($M2552:$N2552)=0,"",IF(AND(IF($N2552&lt;&gt;"",$N2552,$M2552)&lt;=0,$O2552&lt;&gt;"可"),"警告",""))</f>
        <v/>
      </c>
      <c r="S2552" s="4">
        <f>IF(COUNT($M2552:$N2552)=0,0,IF(IF($N2552&lt;&gt;"",$N2552,$M2552)&gt;=スコアリング基準!$B$20,スコアリング基準!$C$20,IF(IF($N2552&lt;&gt;"",$N2552,$M2552)&gt;=スコアリング基準!$B$21,スコアリング基準!$C$21,IF(IF($N2552&lt;&gt;"",$N2552,$M2552)&gt;0,スコアリング基準!$C$22,0))))</f>
        <v/>
      </c>
      <c r="T2552" s="4">
        <f>IF($O2552="可",スコアリング基準!$C$23,0)</f>
        <v/>
      </c>
      <c r="U2552" s="4">
        <f>IF(OR(COUNT($K2552:$L2552)&lt;2,$K2552=0),0,IF(ABS($L2552)/$K2552&lt;=スコアリング基準!$B$24,スコアリング基準!$C$24,IF(ABS($L2552)/$K2552&lt;=スコアリング基準!$B$25,スコアリング基準!$C$25,IF(ABS($L2552)/$K2552&lt;=スコアリング基準!$B$26,スコアリング基準!$C$26,0))))</f>
        <v/>
      </c>
      <c r="V2552" s="4">
        <f>IF($P2552="なし",スコアリング基準!$C$27,0)</f>
        <v/>
      </c>
      <c r="W2552" s="4">
        <f>IF($F2552="",0,IF(ISNUMBER($F2552),IF($F2552&lt;=スコアリング基準!$B$28,スコアリング基準!$C$28,スコアリング基準!$C$29),0))</f>
        <v/>
      </c>
      <c r="X2552" s="4">
        <f>IFERROR(VLOOKUP($B2552,スコアリング基準!$A$36:$B$46,2,FALSE),0)</f>
        <v/>
      </c>
      <c r="Y2552" s="4">
        <f>SUM($S2552:$X2552)</f>
        <v/>
      </c>
      <c r="Z2552" s="4">
        <f>IF(COUNT($M2552:$N2552)=0,"データ無",IF($Y2552&gt;=スコアリング基準!$B$30,"S",IF($Y2552&gt;=スコアリング基準!$B$31,"A",IF($Y2552&gt;=スコアリング基準!$B$32,"B","C"))))</f>
        <v/>
      </c>
      <c r="AA2552">
        <f>IFERROR(INDEX(実績DB!$I$3:$I$104,MATCH($B2552&amp;$C2552,実績DB!$J$3:$J$104,0)),"")</f>
        <v/>
      </c>
    </row>
    <row r="2553">
      <c r="A2553" t="n">
        <v>2551</v>
      </c>
      <c r="B2553" t="inlineStr">
        <is>
          <t>東京</t>
        </is>
      </c>
      <c r="C2553" t="inlineStr">
        <is>
          <t>白田変電所</t>
        </is>
      </c>
      <c r="D2553" t="inlineStr">
        <is>
          <t>静岡県</t>
        </is>
      </c>
      <c r="G2553" s="3" t="n">
        <v>34.811849</v>
      </c>
      <c r="H2553" s="3" t="n">
        <v>139.033724</v>
      </c>
      <c r="I2553" t="inlineStr">
        <is>
          <t>Google Places(名称一致)</t>
        </is>
      </c>
      <c r="J2553" t="n">
        <v>9</v>
      </c>
      <c r="K2553" t="n">
        <v>9</v>
      </c>
      <c r="L2553" t="n">
        <v>-5</v>
      </c>
      <c r="M2553" t="n">
        <v>4</v>
      </c>
      <c r="N2553" t="n">
        <v>0</v>
      </c>
      <c r="O2553" t="inlineStr">
        <is>
          <t>不可 #3</t>
        </is>
      </c>
      <c r="P2553" t="inlineStr">
        <is>
          <t>有り</t>
        </is>
      </c>
      <c r="R2553" s="4">
        <f>IF(COUNT($M2553:$N2553)=0,"",IF(AND(IF($N2553&lt;&gt;"",$N2553,$M2553)&lt;=0,$O2553&lt;&gt;"可"),"警告",""))</f>
        <v/>
      </c>
      <c r="S2553" s="4">
        <f>IF(COUNT($M2553:$N2553)=0,0,IF(IF($N2553&lt;&gt;"",$N2553,$M2553)&gt;=スコアリング基準!$B$20,スコアリング基準!$C$20,IF(IF($N2553&lt;&gt;"",$N2553,$M2553)&gt;=スコアリング基準!$B$21,スコアリング基準!$C$21,IF(IF($N2553&lt;&gt;"",$N2553,$M2553)&gt;0,スコアリング基準!$C$22,0))))</f>
        <v/>
      </c>
      <c r="T2553" s="4">
        <f>IF($O2553="可",スコアリング基準!$C$23,0)</f>
        <v/>
      </c>
      <c r="U2553" s="4">
        <f>IF(OR(COUNT($K2553:$L2553)&lt;2,$K2553=0),0,IF(ABS($L2553)/$K2553&lt;=スコアリング基準!$B$24,スコアリング基準!$C$24,IF(ABS($L2553)/$K2553&lt;=スコアリング基準!$B$25,スコアリング基準!$C$25,IF(ABS($L2553)/$K2553&lt;=スコアリング基準!$B$26,スコアリング基準!$C$26,0))))</f>
        <v/>
      </c>
      <c r="V2553" s="4">
        <f>IF($P2553="なし",スコアリング基準!$C$27,0)</f>
        <v/>
      </c>
      <c r="W2553" s="4">
        <f>IF($F2553="",0,IF(ISNUMBER($F2553),IF($F2553&lt;=スコアリング基準!$B$28,スコアリング基準!$C$28,スコアリング基準!$C$29),0))</f>
        <v/>
      </c>
      <c r="X2553" s="4">
        <f>IFERROR(VLOOKUP($B2553,スコアリング基準!$A$36:$B$46,2,FALSE),0)</f>
        <v/>
      </c>
      <c r="Y2553" s="4">
        <f>SUM($S2553:$X2553)</f>
        <v/>
      </c>
      <c r="Z2553" s="4">
        <f>IF(COUNT($M2553:$N2553)=0,"データ無",IF($Y2553&gt;=スコアリング基準!$B$30,"S",IF($Y2553&gt;=スコアリング基準!$B$31,"A",IF($Y2553&gt;=スコアリング基準!$B$32,"B","C"))))</f>
        <v/>
      </c>
      <c r="AA2553">
        <f>IFERROR(INDEX(実績DB!$I$3:$I$104,MATCH($B2553&amp;$C2553,実績DB!$J$3:$J$104,0)),"")</f>
        <v/>
      </c>
    </row>
    <row r="2554">
      <c r="A2554" t="n">
        <v>2552</v>
      </c>
      <c r="B2554" t="inlineStr">
        <is>
          <t>東京</t>
        </is>
      </c>
      <c r="C2554" t="inlineStr">
        <is>
          <t>白魚橋変電所</t>
        </is>
      </c>
      <c r="D2554" t="inlineStr">
        <is>
          <t>東京都</t>
        </is>
      </c>
      <c r="G2554" s="3" t="n"/>
      <c r="H2554" s="3" t="n"/>
      <c r="I2554" t="inlineStr">
        <is>
          <t>未取得</t>
        </is>
      </c>
      <c r="J2554" t="n">
        <v>57</v>
      </c>
      <c r="K2554" t="n">
        <v>59</v>
      </c>
      <c r="L2554" t="n">
        <v>-40</v>
      </c>
      <c r="M2554" t="n">
        <v>19</v>
      </c>
      <c r="N2554" t="n">
        <v>0</v>
      </c>
      <c r="O2554" t="inlineStr">
        <is>
          <t>不可 #3</t>
        </is>
      </c>
      <c r="P2554" t="inlineStr">
        <is>
          <t>有り</t>
        </is>
      </c>
      <c r="R2554" s="4">
        <f>IF(COUNT($M2554:$N2554)=0,"",IF(AND(IF($N2554&lt;&gt;"",$N2554,$M2554)&lt;=0,$O2554&lt;&gt;"可"),"警告",""))</f>
        <v/>
      </c>
      <c r="S2554" s="4">
        <f>IF(COUNT($M2554:$N2554)=0,0,IF(IF($N2554&lt;&gt;"",$N2554,$M2554)&gt;=スコアリング基準!$B$20,スコアリング基準!$C$20,IF(IF($N2554&lt;&gt;"",$N2554,$M2554)&gt;=スコアリング基準!$B$21,スコアリング基準!$C$21,IF(IF($N2554&lt;&gt;"",$N2554,$M2554)&gt;0,スコアリング基準!$C$22,0))))</f>
        <v/>
      </c>
      <c r="T2554" s="4">
        <f>IF($O2554="可",スコアリング基準!$C$23,0)</f>
        <v/>
      </c>
      <c r="U2554" s="4">
        <f>IF(OR(COUNT($K2554:$L2554)&lt;2,$K2554=0),0,IF(ABS($L2554)/$K2554&lt;=スコアリング基準!$B$24,スコアリング基準!$C$24,IF(ABS($L2554)/$K2554&lt;=スコアリング基準!$B$25,スコアリング基準!$C$25,IF(ABS($L2554)/$K2554&lt;=スコアリング基準!$B$26,スコアリング基準!$C$26,0))))</f>
        <v/>
      </c>
      <c r="V2554" s="4">
        <f>IF($P2554="なし",スコアリング基準!$C$27,0)</f>
        <v/>
      </c>
      <c r="W2554" s="4">
        <f>IF($F2554="",0,IF(ISNUMBER($F2554),IF($F2554&lt;=スコアリング基準!$B$28,スコアリング基準!$C$28,スコアリング基準!$C$29),0))</f>
        <v/>
      </c>
      <c r="X2554" s="4">
        <f>IFERROR(VLOOKUP($B2554,スコアリング基準!$A$36:$B$46,2,FALSE),0)</f>
        <v/>
      </c>
      <c r="Y2554" s="4">
        <f>SUM($S2554:$X2554)</f>
        <v/>
      </c>
      <c r="Z2554" s="4">
        <f>IF(COUNT($M2554:$N2554)=0,"データ無",IF($Y2554&gt;=スコアリング基準!$B$30,"S",IF($Y2554&gt;=スコアリング基準!$B$31,"A",IF($Y2554&gt;=スコアリング基準!$B$32,"B","C"))))</f>
        <v/>
      </c>
      <c r="AA2554">
        <f>IFERROR(INDEX(実績DB!$I$3:$I$104,MATCH($B2554&amp;$C2554,実績DB!$J$3:$J$104,0)),"")</f>
        <v/>
      </c>
    </row>
    <row r="2555">
      <c r="A2555" t="n">
        <v>2553</v>
      </c>
      <c r="B2555" t="inlineStr">
        <is>
          <t>東京</t>
        </is>
      </c>
      <c r="C2555" t="inlineStr">
        <is>
          <t>白鷺変電所</t>
        </is>
      </c>
      <c r="D2555" t="inlineStr">
        <is>
          <t>神奈川県</t>
        </is>
      </c>
      <c r="G2555" s="3" t="n"/>
      <c r="H2555" s="3" t="n"/>
      <c r="I2555" t="inlineStr">
        <is>
          <t>未取得</t>
        </is>
      </c>
      <c r="J2555" t="n">
        <v>38</v>
      </c>
      <c r="K2555" t="n">
        <v>39</v>
      </c>
      <c r="L2555" t="n">
        <v>-20</v>
      </c>
      <c r="M2555" t="n">
        <v>19</v>
      </c>
      <c r="N2555" t="n">
        <v>19</v>
      </c>
      <c r="O2555" t="inlineStr">
        <is>
          <t>不可 #3</t>
        </is>
      </c>
      <c r="P2555" t="inlineStr">
        <is>
          <t>なし</t>
        </is>
      </c>
      <c r="R2555" s="4">
        <f>IF(COUNT($M2555:$N2555)=0,"",IF(AND(IF($N2555&lt;&gt;"",$N2555,$M2555)&lt;=0,$O2555&lt;&gt;"可"),"警告",""))</f>
        <v/>
      </c>
      <c r="S2555" s="4">
        <f>IF(COUNT($M2555:$N2555)=0,0,IF(IF($N2555&lt;&gt;"",$N2555,$M2555)&gt;=スコアリング基準!$B$20,スコアリング基準!$C$20,IF(IF($N2555&lt;&gt;"",$N2555,$M2555)&gt;=スコアリング基準!$B$21,スコアリング基準!$C$21,IF(IF($N2555&lt;&gt;"",$N2555,$M2555)&gt;0,スコアリング基準!$C$22,0))))</f>
        <v/>
      </c>
      <c r="T2555" s="4">
        <f>IF($O2555="可",スコアリング基準!$C$23,0)</f>
        <v/>
      </c>
      <c r="U2555" s="4">
        <f>IF(OR(COUNT($K2555:$L2555)&lt;2,$K2555=0),0,IF(ABS($L2555)/$K2555&lt;=スコアリング基準!$B$24,スコアリング基準!$C$24,IF(ABS($L2555)/$K2555&lt;=スコアリング基準!$B$25,スコアリング基準!$C$25,IF(ABS($L2555)/$K2555&lt;=スコアリング基準!$B$26,スコアリング基準!$C$26,0))))</f>
        <v/>
      </c>
      <c r="V2555" s="4">
        <f>IF($P2555="なし",スコアリング基準!$C$27,0)</f>
        <v/>
      </c>
      <c r="W2555" s="4">
        <f>IF($F2555="",0,IF(ISNUMBER($F2555),IF($F2555&lt;=スコアリング基準!$B$28,スコアリング基準!$C$28,スコアリング基準!$C$29),0))</f>
        <v/>
      </c>
      <c r="X2555" s="4">
        <f>IFERROR(VLOOKUP($B2555,スコアリング基準!$A$36:$B$46,2,FALSE),0)</f>
        <v/>
      </c>
      <c r="Y2555" s="4">
        <f>SUM($S2555:$X2555)</f>
        <v/>
      </c>
      <c r="Z2555" s="4">
        <f>IF(COUNT($M2555:$N2555)=0,"データ無",IF($Y2555&gt;=スコアリング基準!$B$30,"S",IF($Y2555&gt;=スコアリング基準!$B$31,"A",IF($Y2555&gt;=スコアリング基準!$B$32,"B","C"))))</f>
        <v/>
      </c>
      <c r="AA2555">
        <f>IFERROR(INDEX(実績DB!$I$3:$I$104,MATCH($B2555&amp;$C2555,実績DB!$J$3:$J$104,0)),"")</f>
        <v/>
      </c>
    </row>
    <row r="2556">
      <c r="A2556" t="n">
        <v>2554</v>
      </c>
      <c r="B2556" t="inlineStr">
        <is>
          <t>東京</t>
        </is>
      </c>
      <c r="C2556" t="inlineStr">
        <is>
          <t>目白変電所</t>
        </is>
      </c>
      <c r="D2556" t="inlineStr">
        <is>
          <t>東京都</t>
        </is>
      </c>
      <c r="G2556" s="3" t="n">
        <v>35.71435</v>
      </c>
      <c r="H2556" s="3" t="n">
        <v>139.701667</v>
      </c>
      <c r="I2556" t="inlineStr">
        <is>
          <t>Google Places(名称一致)</t>
        </is>
      </c>
      <c r="J2556" t="n">
        <v>57</v>
      </c>
      <c r="K2556" t="n">
        <v>59</v>
      </c>
      <c r="L2556" t="n">
        <v>-40</v>
      </c>
      <c r="M2556" t="n">
        <v>19</v>
      </c>
      <c r="N2556" t="n">
        <v>19</v>
      </c>
      <c r="O2556" t="inlineStr">
        <is>
          <t>不可 #3</t>
        </is>
      </c>
      <c r="P2556" t="inlineStr">
        <is>
          <t>なし</t>
        </is>
      </c>
      <c r="R2556" s="4">
        <f>IF(COUNT($M2556:$N2556)=0,"",IF(AND(IF($N2556&lt;&gt;"",$N2556,$M2556)&lt;=0,$O2556&lt;&gt;"可"),"警告",""))</f>
        <v/>
      </c>
      <c r="S2556" s="4">
        <f>IF(COUNT($M2556:$N2556)=0,0,IF(IF($N2556&lt;&gt;"",$N2556,$M2556)&gt;=スコアリング基準!$B$20,スコアリング基準!$C$20,IF(IF($N2556&lt;&gt;"",$N2556,$M2556)&gt;=スコアリング基準!$B$21,スコアリング基準!$C$21,IF(IF($N2556&lt;&gt;"",$N2556,$M2556)&gt;0,スコアリング基準!$C$22,0))))</f>
        <v/>
      </c>
      <c r="T2556" s="4">
        <f>IF($O2556="可",スコアリング基準!$C$23,0)</f>
        <v/>
      </c>
      <c r="U2556" s="4">
        <f>IF(OR(COUNT($K2556:$L2556)&lt;2,$K2556=0),0,IF(ABS($L2556)/$K2556&lt;=スコアリング基準!$B$24,スコアリング基準!$C$24,IF(ABS($L2556)/$K2556&lt;=スコアリング基準!$B$25,スコアリング基準!$C$25,IF(ABS($L2556)/$K2556&lt;=スコアリング基準!$B$26,スコアリング基準!$C$26,0))))</f>
        <v/>
      </c>
      <c r="V2556" s="4">
        <f>IF($P2556="なし",スコアリング基準!$C$27,0)</f>
        <v/>
      </c>
      <c r="W2556" s="4">
        <f>IF($F2556="",0,IF(ISNUMBER($F2556),IF($F2556&lt;=スコアリング基準!$B$28,スコアリング基準!$C$28,スコアリング基準!$C$29),0))</f>
        <v/>
      </c>
      <c r="X2556" s="4">
        <f>IFERROR(VLOOKUP($B2556,スコアリング基準!$A$36:$B$46,2,FALSE),0)</f>
        <v/>
      </c>
      <c r="Y2556" s="4">
        <f>SUM($S2556:$X2556)</f>
        <v/>
      </c>
      <c r="Z2556" s="4">
        <f>IF(COUNT($M2556:$N2556)=0,"データ無",IF($Y2556&gt;=スコアリング基準!$B$30,"S",IF($Y2556&gt;=スコアリング基準!$B$31,"A",IF($Y2556&gt;=スコアリング基準!$B$32,"B","C"))))</f>
        <v/>
      </c>
      <c r="AA2556">
        <f>IFERROR(INDEX(実績DB!$I$3:$I$104,MATCH($B2556&amp;$C2556,実績DB!$J$3:$J$104,0)),"")</f>
        <v/>
      </c>
    </row>
    <row r="2557">
      <c r="A2557" t="n">
        <v>2555</v>
      </c>
      <c r="B2557" t="inlineStr">
        <is>
          <t>東京</t>
        </is>
      </c>
      <c r="C2557" t="inlineStr">
        <is>
          <t>目黒変電所</t>
        </is>
      </c>
      <c r="D2557" t="inlineStr">
        <is>
          <t>東京都</t>
        </is>
      </c>
      <c r="G2557" s="3" t="n">
        <v>35.627861</v>
      </c>
      <c r="H2557" s="3" t="n">
        <v>139.715264</v>
      </c>
      <c r="I2557" t="inlineStr">
        <is>
          <t>Google Places(名称一致)</t>
        </is>
      </c>
      <c r="J2557" t="n">
        <v>57</v>
      </c>
      <c r="K2557" t="n">
        <v>59</v>
      </c>
      <c r="L2557" t="n">
        <v>-40</v>
      </c>
      <c r="M2557" t="n">
        <v>19</v>
      </c>
      <c r="N2557" t="n">
        <v>0</v>
      </c>
      <c r="O2557" t="inlineStr">
        <is>
          <t>不可 #3</t>
        </is>
      </c>
      <c r="P2557" t="inlineStr">
        <is>
          <t>有り</t>
        </is>
      </c>
      <c r="R2557" s="4">
        <f>IF(COUNT($M2557:$N2557)=0,"",IF(AND(IF($N2557&lt;&gt;"",$N2557,$M2557)&lt;=0,$O2557&lt;&gt;"可"),"警告",""))</f>
        <v/>
      </c>
      <c r="S2557" s="4">
        <f>IF(COUNT($M2557:$N2557)=0,0,IF(IF($N2557&lt;&gt;"",$N2557,$M2557)&gt;=スコアリング基準!$B$20,スコアリング基準!$C$20,IF(IF($N2557&lt;&gt;"",$N2557,$M2557)&gt;=スコアリング基準!$B$21,スコアリング基準!$C$21,IF(IF($N2557&lt;&gt;"",$N2557,$M2557)&gt;0,スコアリング基準!$C$22,0))))</f>
        <v/>
      </c>
      <c r="T2557" s="4">
        <f>IF($O2557="可",スコアリング基準!$C$23,0)</f>
        <v/>
      </c>
      <c r="U2557" s="4">
        <f>IF(OR(COUNT($K2557:$L2557)&lt;2,$K2557=0),0,IF(ABS($L2557)/$K2557&lt;=スコアリング基準!$B$24,スコアリング基準!$C$24,IF(ABS($L2557)/$K2557&lt;=スコアリング基準!$B$25,スコアリング基準!$C$25,IF(ABS($L2557)/$K2557&lt;=スコアリング基準!$B$26,スコアリング基準!$C$26,0))))</f>
        <v/>
      </c>
      <c r="V2557" s="4">
        <f>IF($P2557="なし",スコアリング基準!$C$27,0)</f>
        <v/>
      </c>
      <c r="W2557" s="4">
        <f>IF($F2557="",0,IF(ISNUMBER($F2557),IF($F2557&lt;=スコアリング基準!$B$28,スコアリング基準!$C$28,スコアリング基準!$C$29),0))</f>
        <v/>
      </c>
      <c r="X2557" s="4">
        <f>IFERROR(VLOOKUP($B2557,スコアリング基準!$A$36:$B$46,2,FALSE),0)</f>
        <v/>
      </c>
      <c r="Y2557" s="4">
        <f>SUM($S2557:$X2557)</f>
        <v/>
      </c>
      <c r="Z2557" s="4">
        <f>IF(COUNT($M2557:$N2557)=0,"データ無",IF($Y2557&gt;=スコアリング基準!$B$30,"S",IF($Y2557&gt;=スコアリング基準!$B$31,"A",IF($Y2557&gt;=スコアリング基準!$B$32,"B","C"))))</f>
        <v/>
      </c>
      <c r="AA2557">
        <f>IFERROR(INDEX(実績DB!$I$3:$I$104,MATCH($B2557&amp;$C2557,実績DB!$J$3:$J$104,0)),"")</f>
        <v/>
      </c>
    </row>
    <row r="2558">
      <c r="A2558" t="n">
        <v>2556</v>
      </c>
      <c r="B2558" t="inlineStr">
        <is>
          <t>東京</t>
        </is>
      </c>
      <c r="C2558" t="inlineStr">
        <is>
          <t>相老変電所</t>
        </is>
      </c>
      <c r="D2558" t="inlineStr">
        <is>
          <t>群馬県</t>
        </is>
      </c>
      <c r="G2558" s="3" t="n"/>
      <c r="H2558" s="3" t="n"/>
      <c r="I2558" t="inlineStr">
        <is>
          <t>未取得</t>
        </is>
      </c>
      <c r="J2558" t="n">
        <v>33</v>
      </c>
      <c r="K2558" t="n">
        <v>34</v>
      </c>
      <c r="L2558" t="n">
        <v>-28</v>
      </c>
      <c r="M2558" t="n">
        <v>6</v>
      </c>
      <c r="N2558" t="n">
        <v>6</v>
      </c>
      <c r="O2558" t="inlineStr">
        <is>
          <t>不可 #3</t>
        </is>
      </c>
      <c r="P2558" t="inlineStr">
        <is>
          <t>なし</t>
        </is>
      </c>
      <c r="R2558" s="4">
        <f>IF(COUNT($M2558:$N2558)=0,"",IF(AND(IF($N2558&lt;&gt;"",$N2558,$M2558)&lt;=0,$O2558&lt;&gt;"可"),"警告",""))</f>
        <v/>
      </c>
      <c r="S2558" s="4">
        <f>IF(COUNT($M2558:$N2558)=0,0,IF(IF($N2558&lt;&gt;"",$N2558,$M2558)&gt;=スコアリング基準!$B$20,スコアリング基準!$C$20,IF(IF($N2558&lt;&gt;"",$N2558,$M2558)&gt;=スコアリング基準!$B$21,スコアリング基準!$C$21,IF(IF($N2558&lt;&gt;"",$N2558,$M2558)&gt;0,スコアリング基準!$C$22,0))))</f>
        <v/>
      </c>
      <c r="T2558" s="4">
        <f>IF($O2558="可",スコアリング基準!$C$23,0)</f>
        <v/>
      </c>
      <c r="U2558" s="4">
        <f>IF(OR(COUNT($K2558:$L2558)&lt;2,$K2558=0),0,IF(ABS($L2558)/$K2558&lt;=スコアリング基準!$B$24,スコアリング基準!$C$24,IF(ABS($L2558)/$K2558&lt;=スコアリング基準!$B$25,スコアリング基準!$C$25,IF(ABS($L2558)/$K2558&lt;=スコアリング基準!$B$26,スコアリング基準!$C$26,0))))</f>
        <v/>
      </c>
      <c r="V2558" s="4">
        <f>IF($P2558="なし",スコアリング基準!$C$27,0)</f>
        <v/>
      </c>
      <c r="W2558" s="4">
        <f>IF($F2558="",0,IF(ISNUMBER($F2558),IF($F2558&lt;=スコアリング基準!$B$28,スコアリング基準!$C$28,スコアリング基準!$C$29),0))</f>
        <v/>
      </c>
      <c r="X2558" s="4">
        <f>IFERROR(VLOOKUP($B2558,スコアリング基準!$A$36:$B$46,2,FALSE),0)</f>
        <v/>
      </c>
      <c r="Y2558" s="4">
        <f>SUM($S2558:$X2558)</f>
        <v/>
      </c>
      <c r="Z2558" s="4">
        <f>IF(COUNT($M2558:$N2558)=0,"データ無",IF($Y2558&gt;=スコアリング基準!$B$30,"S",IF($Y2558&gt;=スコアリング基準!$B$31,"A",IF($Y2558&gt;=スコアリング基準!$B$32,"B","C"))))</f>
        <v/>
      </c>
      <c r="AA2558">
        <f>IFERROR(INDEX(実績DB!$I$3:$I$104,MATCH($B2558&amp;$C2558,実績DB!$J$3:$J$104,0)),"")</f>
        <v/>
      </c>
    </row>
    <row r="2559">
      <c r="A2559" t="n">
        <v>2557</v>
      </c>
      <c r="B2559" t="inlineStr">
        <is>
          <t>東京</t>
        </is>
      </c>
      <c r="C2559" t="inlineStr">
        <is>
          <t>矢崎変電所</t>
        </is>
      </c>
      <c r="D2559" t="inlineStr">
        <is>
          <t>東京都</t>
        </is>
      </c>
      <c r="G2559" s="3" t="n">
        <v>35.660028</v>
      </c>
      <c r="H2559" s="3" t="n">
        <v>139.480631</v>
      </c>
      <c r="I2559" t="inlineStr">
        <is>
          <t>Google Places(名称一致)</t>
        </is>
      </c>
      <c r="J2559" t="n">
        <v>38</v>
      </c>
      <c r="K2559" t="n">
        <v>39</v>
      </c>
      <c r="L2559" t="n">
        <v>-20</v>
      </c>
      <c r="M2559" t="n">
        <v>19</v>
      </c>
      <c r="N2559" t="n">
        <v>19</v>
      </c>
      <c r="O2559" t="inlineStr">
        <is>
          <t>不可 #3</t>
        </is>
      </c>
      <c r="P2559" t="inlineStr">
        <is>
          <t>なし</t>
        </is>
      </c>
      <c r="R2559" s="4">
        <f>IF(COUNT($M2559:$N2559)=0,"",IF(AND(IF($N2559&lt;&gt;"",$N2559,$M2559)&lt;=0,$O2559&lt;&gt;"可"),"警告",""))</f>
        <v/>
      </c>
      <c r="S2559" s="4">
        <f>IF(COUNT($M2559:$N2559)=0,0,IF(IF($N2559&lt;&gt;"",$N2559,$M2559)&gt;=スコアリング基準!$B$20,スコアリング基準!$C$20,IF(IF($N2559&lt;&gt;"",$N2559,$M2559)&gt;=スコアリング基準!$B$21,スコアリング基準!$C$21,IF(IF($N2559&lt;&gt;"",$N2559,$M2559)&gt;0,スコアリング基準!$C$22,0))))</f>
        <v/>
      </c>
      <c r="T2559" s="4">
        <f>IF($O2559="可",スコアリング基準!$C$23,0)</f>
        <v/>
      </c>
      <c r="U2559" s="4">
        <f>IF(OR(COUNT($K2559:$L2559)&lt;2,$K2559=0),0,IF(ABS($L2559)/$K2559&lt;=スコアリング基準!$B$24,スコアリング基準!$C$24,IF(ABS($L2559)/$K2559&lt;=スコアリング基準!$B$25,スコアリング基準!$C$25,IF(ABS($L2559)/$K2559&lt;=スコアリング基準!$B$26,スコアリング基準!$C$26,0))))</f>
        <v/>
      </c>
      <c r="V2559" s="4">
        <f>IF($P2559="なし",スコアリング基準!$C$27,0)</f>
        <v/>
      </c>
      <c r="W2559" s="4">
        <f>IF($F2559="",0,IF(ISNUMBER($F2559),IF($F2559&lt;=スコアリング基準!$B$28,スコアリング基準!$C$28,スコアリング基準!$C$29),0))</f>
        <v/>
      </c>
      <c r="X2559" s="4">
        <f>IFERROR(VLOOKUP($B2559,スコアリング基準!$A$36:$B$46,2,FALSE),0)</f>
        <v/>
      </c>
      <c r="Y2559" s="4">
        <f>SUM($S2559:$X2559)</f>
        <v/>
      </c>
      <c r="Z2559" s="4">
        <f>IF(COUNT($M2559:$N2559)=0,"データ無",IF($Y2559&gt;=スコアリング基準!$B$30,"S",IF($Y2559&gt;=スコアリング基準!$B$31,"A",IF($Y2559&gt;=スコアリング基準!$B$32,"B","C"))))</f>
        <v/>
      </c>
      <c r="AA2559">
        <f>IFERROR(INDEX(実績DB!$I$3:$I$104,MATCH($B2559&amp;$C2559,実績DB!$J$3:$J$104,0)),"")</f>
        <v/>
      </c>
    </row>
    <row r="2560">
      <c r="A2560" t="n">
        <v>2558</v>
      </c>
      <c r="B2560" t="inlineStr">
        <is>
          <t>東京</t>
        </is>
      </c>
      <c r="C2560" t="inlineStr">
        <is>
          <t>矢部変電所</t>
        </is>
      </c>
      <c r="D2560" t="inlineStr">
        <is>
          <t>神奈川県</t>
        </is>
      </c>
      <c r="G2560" s="3" t="n">
        <v>35.418749</v>
      </c>
      <c r="H2560" s="3" t="n">
        <v>139.532705</v>
      </c>
      <c r="I2560" t="inlineStr">
        <is>
          <t>Google Places(名称一致)</t>
        </is>
      </c>
      <c r="J2560" t="n">
        <v>47</v>
      </c>
      <c r="K2560" t="n">
        <v>49</v>
      </c>
      <c r="L2560" t="n">
        <v>-35</v>
      </c>
      <c r="M2560" t="n">
        <v>14</v>
      </c>
      <c r="N2560" t="n">
        <v>0</v>
      </c>
      <c r="O2560" t="inlineStr">
        <is>
          <t>不可 #3</t>
        </is>
      </c>
      <c r="P2560" t="inlineStr">
        <is>
          <t>有り</t>
        </is>
      </c>
      <c r="R2560" s="4">
        <f>IF(COUNT($M2560:$N2560)=0,"",IF(AND(IF($N2560&lt;&gt;"",$N2560,$M2560)&lt;=0,$O2560&lt;&gt;"可"),"警告",""))</f>
        <v/>
      </c>
      <c r="S2560" s="4">
        <f>IF(COUNT($M2560:$N2560)=0,0,IF(IF($N2560&lt;&gt;"",$N2560,$M2560)&gt;=スコアリング基準!$B$20,スコアリング基準!$C$20,IF(IF($N2560&lt;&gt;"",$N2560,$M2560)&gt;=スコアリング基準!$B$21,スコアリング基準!$C$21,IF(IF($N2560&lt;&gt;"",$N2560,$M2560)&gt;0,スコアリング基準!$C$22,0))))</f>
        <v/>
      </c>
      <c r="T2560" s="4">
        <f>IF($O2560="可",スコアリング基準!$C$23,0)</f>
        <v/>
      </c>
      <c r="U2560" s="4">
        <f>IF(OR(COUNT($K2560:$L2560)&lt;2,$K2560=0),0,IF(ABS($L2560)/$K2560&lt;=スコアリング基準!$B$24,スコアリング基準!$C$24,IF(ABS($L2560)/$K2560&lt;=スコアリング基準!$B$25,スコアリング基準!$C$25,IF(ABS($L2560)/$K2560&lt;=スコアリング基準!$B$26,スコアリング基準!$C$26,0))))</f>
        <v/>
      </c>
      <c r="V2560" s="4">
        <f>IF($P2560="なし",スコアリング基準!$C$27,0)</f>
        <v/>
      </c>
      <c r="W2560" s="4">
        <f>IF($F2560="",0,IF(ISNUMBER($F2560),IF($F2560&lt;=スコアリング基準!$B$28,スコアリング基準!$C$28,スコアリング基準!$C$29),0))</f>
        <v/>
      </c>
      <c r="X2560" s="4">
        <f>IFERROR(VLOOKUP($B2560,スコアリング基準!$A$36:$B$46,2,FALSE),0)</f>
        <v/>
      </c>
      <c r="Y2560" s="4">
        <f>SUM($S2560:$X2560)</f>
        <v/>
      </c>
      <c r="Z2560" s="4">
        <f>IF(COUNT($M2560:$N2560)=0,"データ無",IF($Y2560&gt;=スコアリング基準!$B$30,"S",IF($Y2560&gt;=スコアリング基準!$B$31,"A",IF($Y2560&gt;=スコアリング基準!$B$32,"B","C"))))</f>
        <v/>
      </c>
      <c r="AA2560">
        <f>IFERROR(INDEX(実績DB!$I$3:$I$104,MATCH($B2560&amp;$C2560,実績DB!$J$3:$J$104,0)),"")</f>
        <v/>
      </c>
    </row>
    <row r="2561">
      <c r="A2561" t="n">
        <v>2559</v>
      </c>
      <c r="B2561" t="inlineStr">
        <is>
          <t>東京</t>
        </is>
      </c>
      <c r="C2561" t="inlineStr">
        <is>
          <t>石和変電所</t>
        </is>
      </c>
      <c r="D2561" t="inlineStr">
        <is>
          <t>山梨県</t>
        </is>
      </c>
      <c r="G2561" s="3" t="n">
        <v>35.660772</v>
      </c>
      <c r="H2561" s="3" t="n">
        <v>138.637899</v>
      </c>
      <c r="I2561" t="inlineStr">
        <is>
          <t>Google Places(名称一致)</t>
        </is>
      </c>
      <c r="J2561" t="n">
        <v>38</v>
      </c>
      <c r="K2561" t="n">
        <v>39</v>
      </c>
      <c r="L2561" t="n">
        <v>-30</v>
      </c>
      <c r="M2561" t="n">
        <v>9</v>
      </c>
      <c r="N2561" t="n">
        <v>0</v>
      </c>
      <c r="O2561" t="inlineStr">
        <is>
          <t>不可 #3</t>
        </is>
      </c>
      <c r="P2561" t="inlineStr">
        <is>
          <t>有り</t>
        </is>
      </c>
      <c r="R2561" s="4">
        <f>IF(COUNT($M2561:$N2561)=0,"",IF(AND(IF($N2561&lt;&gt;"",$N2561,$M2561)&lt;=0,$O2561&lt;&gt;"可"),"警告",""))</f>
        <v/>
      </c>
      <c r="S2561" s="4">
        <f>IF(COUNT($M2561:$N2561)=0,0,IF(IF($N2561&lt;&gt;"",$N2561,$M2561)&gt;=スコアリング基準!$B$20,スコアリング基準!$C$20,IF(IF($N2561&lt;&gt;"",$N2561,$M2561)&gt;=スコアリング基準!$B$21,スコアリング基準!$C$21,IF(IF($N2561&lt;&gt;"",$N2561,$M2561)&gt;0,スコアリング基準!$C$22,0))))</f>
        <v/>
      </c>
      <c r="T2561" s="4">
        <f>IF($O2561="可",スコアリング基準!$C$23,0)</f>
        <v/>
      </c>
      <c r="U2561" s="4">
        <f>IF(OR(COUNT($K2561:$L2561)&lt;2,$K2561=0),0,IF(ABS($L2561)/$K2561&lt;=スコアリング基準!$B$24,スコアリング基準!$C$24,IF(ABS($L2561)/$K2561&lt;=スコアリング基準!$B$25,スコアリング基準!$C$25,IF(ABS($L2561)/$K2561&lt;=スコアリング基準!$B$26,スコアリング基準!$C$26,0))))</f>
        <v/>
      </c>
      <c r="V2561" s="4">
        <f>IF($P2561="なし",スコアリング基準!$C$27,0)</f>
        <v/>
      </c>
      <c r="W2561" s="4">
        <f>IF($F2561="",0,IF(ISNUMBER($F2561),IF($F2561&lt;=スコアリング基準!$B$28,スコアリング基準!$C$28,スコアリング基準!$C$29),0))</f>
        <v/>
      </c>
      <c r="X2561" s="4">
        <f>IFERROR(VLOOKUP($B2561,スコアリング基準!$A$36:$B$46,2,FALSE),0)</f>
        <v/>
      </c>
      <c r="Y2561" s="4">
        <f>SUM($S2561:$X2561)</f>
        <v/>
      </c>
      <c r="Z2561" s="4">
        <f>IF(COUNT($M2561:$N2561)=0,"データ無",IF($Y2561&gt;=スコアリング基準!$B$30,"S",IF($Y2561&gt;=スコアリング基準!$B$31,"A",IF($Y2561&gt;=スコアリング基準!$B$32,"B","C"))))</f>
        <v/>
      </c>
      <c r="AA2561">
        <f>IFERROR(INDEX(実績DB!$I$3:$I$104,MATCH($B2561&amp;$C2561,実績DB!$J$3:$J$104,0)),"")</f>
        <v/>
      </c>
    </row>
    <row r="2562">
      <c r="A2562" t="n">
        <v>2560</v>
      </c>
      <c r="B2562" t="inlineStr">
        <is>
          <t>東京</t>
        </is>
      </c>
      <c r="C2562" t="inlineStr">
        <is>
          <t>石川変電所</t>
        </is>
      </c>
      <c r="D2562" t="inlineStr">
        <is>
          <t>神奈川県</t>
        </is>
      </c>
      <c r="G2562" s="3" t="n">
        <v>35.385116</v>
      </c>
      <c r="H2562" s="3" t="n">
        <v>139.45288</v>
      </c>
      <c r="I2562" t="inlineStr">
        <is>
          <t>Google Places(名称一致)</t>
        </is>
      </c>
      <c r="J2562" t="n">
        <v>52</v>
      </c>
      <c r="K2562" t="n">
        <v>54</v>
      </c>
      <c r="L2562" t="n">
        <v>-40</v>
      </c>
      <c r="M2562" t="n">
        <v>14</v>
      </c>
      <c r="N2562" t="n">
        <v>0</v>
      </c>
      <c r="O2562" t="inlineStr">
        <is>
          <t>不可 #3</t>
        </is>
      </c>
      <c r="P2562" t="inlineStr">
        <is>
          <t>有り</t>
        </is>
      </c>
      <c r="R2562" s="4">
        <f>IF(COUNT($M2562:$N2562)=0,"",IF(AND(IF($N2562&lt;&gt;"",$N2562,$M2562)&lt;=0,$O2562&lt;&gt;"可"),"警告",""))</f>
        <v/>
      </c>
      <c r="S2562" s="4">
        <f>IF(COUNT($M2562:$N2562)=0,0,IF(IF($N2562&lt;&gt;"",$N2562,$M2562)&gt;=スコアリング基準!$B$20,スコアリング基準!$C$20,IF(IF($N2562&lt;&gt;"",$N2562,$M2562)&gt;=スコアリング基準!$B$21,スコアリング基準!$C$21,IF(IF($N2562&lt;&gt;"",$N2562,$M2562)&gt;0,スコアリング基準!$C$22,0))))</f>
        <v/>
      </c>
      <c r="T2562" s="4">
        <f>IF($O2562="可",スコアリング基準!$C$23,0)</f>
        <v/>
      </c>
      <c r="U2562" s="4">
        <f>IF(OR(COUNT($K2562:$L2562)&lt;2,$K2562=0),0,IF(ABS($L2562)/$K2562&lt;=スコアリング基準!$B$24,スコアリング基準!$C$24,IF(ABS($L2562)/$K2562&lt;=スコアリング基準!$B$25,スコアリング基準!$C$25,IF(ABS($L2562)/$K2562&lt;=スコアリング基準!$B$26,スコアリング基準!$C$26,0))))</f>
        <v/>
      </c>
      <c r="V2562" s="4">
        <f>IF($P2562="なし",スコアリング基準!$C$27,0)</f>
        <v/>
      </c>
      <c r="W2562" s="4">
        <f>IF($F2562="",0,IF(ISNUMBER($F2562),IF($F2562&lt;=スコアリング基準!$B$28,スコアリング基準!$C$28,スコアリング基準!$C$29),0))</f>
        <v/>
      </c>
      <c r="X2562" s="4">
        <f>IFERROR(VLOOKUP($B2562,スコアリング基準!$A$36:$B$46,2,FALSE),0)</f>
        <v/>
      </c>
      <c r="Y2562" s="4">
        <f>SUM($S2562:$X2562)</f>
        <v/>
      </c>
      <c r="Z2562" s="4">
        <f>IF(COUNT($M2562:$N2562)=0,"データ無",IF($Y2562&gt;=スコアリング基準!$B$30,"S",IF($Y2562&gt;=スコアリング基準!$B$31,"A",IF($Y2562&gt;=スコアリング基準!$B$32,"B","C"))))</f>
        <v/>
      </c>
      <c r="AA2562">
        <f>IFERROR(INDEX(実績DB!$I$3:$I$104,MATCH($B2562&amp;$C2562,実績DB!$J$3:$J$104,0)),"")</f>
        <v/>
      </c>
    </row>
    <row r="2563">
      <c r="A2563" t="n">
        <v>2561</v>
      </c>
      <c r="B2563" t="inlineStr">
        <is>
          <t>東京</t>
        </is>
      </c>
      <c r="C2563" t="inlineStr">
        <is>
          <t>石川町変電所</t>
        </is>
      </c>
      <c r="D2563" t="inlineStr">
        <is>
          <t>東京都</t>
        </is>
      </c>
      <c r="G2563" s="3" t="n">
        <v>35.67944</v>
      </c>
      <c r="H2563" s="3" t="n">
        <v>139.358235</v>
      </c>
      <c r="I2563" t="inlineStr">
        <is>
          <t>Google Places(名称一致)</t>
        </is>
      </c>
      <c r="J2563" t="n">
        <v>38</v>
      </c>
      <c r="K2563" t="n">
        <v>39</v>
      </c>
      <c r="L2563" t="n">
        <v>-20</v>
      </c>
      <c r="M2563" t="n">
        <v>19</v>
      </c>
      <c r="N2563" t="n">
        <v>19</v>
      </c>
      <c r="O2563" t="inlineStr">
        <is>
          <t>不可 #3</t>
        </is>
      </c>
      <c r="P2563" t="inlineStr">
        <is>
          <t>なし</t>
        </is>
      </c>
      <c r="R2563" s="4">
        <f>IF(COUNT($M2563:$N2563)=0,"",IF(AND(IF($N2563&lt;&gt;"",$N2563,$M2563)&lt;=0,$O2563&lt;&gt;"可"),"警告",""))</f>
        <v/>
      </c>
      <c r="S2563" s="4">
        <f>IF(COUNT($M2563:$N2563)=0,0,IF(IF($N2563&lt;&gt;"",$N2563,$M2563)&gt;=スコアリング基準!$B$20,スコアリング基準!$C$20,IF(IF($N2563&lt;&gt;"",$N2563,$M2563)&gt;=スコアリング基準!$B$21,スコアリング基準!$C$21,IF(IF($N2563&lt;&gt;"",$N2563,$M2563)&gt;0,スコアリング基準!$C$22,0))))</f>
        <v/>
      </c>
      <c r="T2563" s="4">
        <f>IF($O2563="可",スコアリング基準!$C$23,0)</f>
        <v/>
      </c>
      <c r="U2563" s="4">
        <f>IF(OR(COUNT($K2563:$L2563)&lt;2,$K2563=0),0,IF(ABS($L2563)/$K2563&lt;=スコアリング基準!$B$24,スコアリング基準!$C$24,IF(ABS($L2563)/$K2563&lt;=スコアリング基準!$B$25,スコアリング基準!$C$25,IF(ABS($L2563)/$K2563&lt;=スコアリング基準!$B$26,スコアリング基準!$C$26,0))))</f>
        <v/>
      </c>
      <c r="V2563" s="4">
        <f>IF($P2563="なし",スコアリング基準!$C$27,0)</f>
        <v/>
      </c>
      <c r="W2563" s="4">
        <f>IF($F2563="",0,IF(ISNUMBER($F2563),IF($F2563&lt;=スコアリング基準!$B$28,スコアリング基準!$C$28,スコアリング基準!$C$29),0))</f>
        <v/>
      </c>
      <c r="X2563" s="4">
        <f>IFERROR(VLOOKUP($B2563,スコアリング基準!$A$36:$B$46,2,FALSE),0)</f>
        <v/>
      </c>
      <c r="Y2563" s="4">
        <f>SUM($S2563:$X2563)</f>
        <v/>
      </c>
      <c r="Z2563" s="4">
        <f>IF(COUNT($M2563:$N2563)=0,"データ無",IF($Y2563&gt;=スコアリング基準!$B$30,"S",IF($Y2563&gt;=スコアリング基準!$B$31,"A",IF($Y2563&gt;=スコアリング基準!$B$32,"B","C"))))</f>
        <v/>
      </c>
      <c r="AA2563">
        <f>IFERROR(INDEX(実績DB!$I$3:$I$104,MATCH($B2563&amp;$C2563,実績DB!$J$3:$J$104,0)),"")</f>
        <v/>
      </c>
    </row>
    <row r="2564">
      <c r="A2564" t="n">
        <v>2562</v>
      </c>
      <c r="B2564" t="inlineStr">
        <is>
          <t>東京</t>
        </is>
      </c>
      <c r="C2564" t="inlineStr">
        <is>
          <t>石神井変電所</t>
        </is>
      </c>
      <c r="D2564" t="inlineStr">
        <is>
          <t>東京都</t>
        </is>
      </c>
      <c r="G2564" s="3" t="n">
        <v>35.74408</v>
      </c>
      <c r="H2564" s="3" t="n">
        <v>139.60116</v>
      </c>
      <c r="I2564" t="inlineStr">
        <is>
          <t>OSM実測(名称一致)</t>
        </is>
      </c>
      <c r="J2564" t="n">
        <v>52</v>
      </c>
      <c r="K2564" t="n">
        <v>54</v>
      </c>
      <c r="L2564" t="n">
        <v>-40</v>
      </c>
      <c r="M2564" t="n">
        <v>14</v>
      </c>
      <c r="N2564" t="n">
        <v>14</v>
      </c>
      <c r="O2564" t="inlineStr">
        <is>
          <t>不可 #3</t>
        </is>
      </c>
      <c r="P2564" t="inlineStr">
        <is>
          <t>なし</t>
        </is>
      </c>
      <c r="R2564" s="4">
        <f>IF(COUNT($M2564:$N2564)=0,"",IF(AND(IF($N2564&lt;&gt;"",$N2564,$M2564)&lt;=0,$O2564&lt;&gt;"可"),"警告",""))</f>
        <v/>
      </c>
      <c r="S2564" s="4">
        <f>IF(COUNT($M2564:$N2564)=0,0,IF(IF($N2564&lt;&gt;"",$N2564,$M2564)&gt;=スコアリング基準!$B$20,スコアリング基準!$C$20,IF(IF($N2564&lt;&gt;"",$N2564,$M2564)&gt;=スコアリング基準!$B$21,スコアリング基準!$C$21,IF(IF($N2564&lt;&gt;"",$N2564,$M2564)&gt;0,スコアリング基準!$C$22,0))))</f>
        <v/>
      </c>
      <c r="T2564" s="4">
        <f>IF($O2564="可",スコアリング基準!$C$23,0)</f>
        <v/>
      </c>
      <c r="U2564" s="4">
        <f>IF(OR(COUNT($K2564:$L2564)&lt;2,$K2564=0),0,IF(ABS($L2564)/$K2564&lt;=スコアリング基準!$B$24,スコアリング基準!$C$24,IF(ABS($L2564)/$K2564&lt;=スコアリング基準!$B$25,スコアリング基準!$C$25,IF(ABS($L2564)/$K2564&lt;=スコアリング基準!$B$26,スコアリング基準!$C$26,0))))</f>
        <v/>
      </c>
      <c r="V2564" s="4">
        <f>IF($P2564="なし",スコアリング基準!$C$27,0)</f>
        <v/>
      </c>
      <c r="W2564" s="4">
        <f>IF($F2564="",0,IF(ISNUMBER($F2564),IF($F2564&lt;=スコアリング基準!$B$28,スコアリング基準!$C$28,スコアリング基準!$C$29),0))</f>
        <v/>
      </c>
      <c r="X2564" s="4">
        <f>IFERROR(VLOOKUP($B2564,スコアリング基準!$A$36:$B$46,2,FALSE),0)</f>
        <v/>
      </c>
      <c r="Y2564" s="4">
        <f>SUM($S2564:$X2564)</f>
        <v/>
      </c>
      <c r="Z2564" s="4">
        <f>IF(COUNT($M2564:$N2564)=0,"データ無",IF($Y2564&gt;=スコアリング基準!$B$30,"S",IF($Y2564&gt;=スコアリング基準!$B$31,"A",IF($Y2564&gt;=スコアリング基準!$B$32,"B","C"))))</f>
        <v/>
      </c>
      <c r="AA2564">
        <f>IFERROR(INDEX(実績DB!$I$3:$I$104,MATCH($B2564&amp;$C2564,実績DB!$J$3:$J$104,0)),"")</f>
        <v/>
      </c>
    </row>
    <row r="2565">
      <c r="A2565" t="n">
        <v>2563</v>
      </c>
      <c r="B2565" t="inlineStr">
        <is>
          <t>東京</t>
        </is>
      </c>
      <c r="C2565" t="inlineStr">
        <is>
          <t>砂町変電所</t>
        </is>
      </c>
      <c r="D2565" t="inlineStr">
        <is>
          <t>東京都</t>
        </is>
      </c>
      <c r="G2565" s="3" t="n">
        <v>35.66931</v>
      </c>
      <c r="H2565" s="3" t="n">
        <v>139.825393</v>
      </c>
      <c r="I2565" t="inlineStr">
        <is>
          <t>Google Places(名称一致)</t>
        </is>
      </c>
      <c r="J2565" t="n">
        <v>57</v>
      </c>
      <c r="K2565" t="n">
        <v>59</v>
      </c>
      <c r="L2565" t="n">
        <v>-40</v>
      </c>
      <c r="M2565" t="n">
        <v>19</v>
      </c>
      <c r="N2565" t="n">
        <v>0</v>
      </c>
      <c r="O2565" t="inlineStr">
        <is>
          <t>不可 #3</t>
        </is>
      </c>
      <c r="P2565" t="inlineStr">
        <is>
          <t>有り</t>
        </is>
      </c>
      <c r="R2565" s="4">
        <f>IF(COUNT($M2565:$N2565)=0,"",IF(AND(IF($N2565&lt;&gt;"",$N2565,$M2565)&lt;=0,$O2565&lt;&gt;"可"),"警告",""))</f>
        <v/>
      </c>
      <c r="S2565" s="4">
        <f>IF(COUNT($M2565:$N2565)=0,0,IF(IF($N2565&lt;&gt;"",$N2565,$M2565)&gt;=スコアリング基準!$B$20,スコアリング基準!$C$20,IF(IF($N2565&lt;&gt;"",$N2565,$M2565)&gt;=スコアリング基準!$B$21,スコアリング基準!$C$21,IF(IF($N2565&lt;&gt;"",$N2565,$M2565)&gt;0,スコアリング基準!$C$22,0))))</f>
        <v/>
      </c>
      <c r="T2565" s="4">
        <f>IF($O2565="可",スコアリング基準!$C$23,0)</f>
        <v/>
      </c>
      <c r="U2565" s="4">
        <f>IF(OR(COUNT($K2565:$L2565)&lt;2,$K2565=0),0,IF(ABS($L2565)/$K2565&lt;=スコアリング基準!$B$24,スコアリング基準!$C$24,IF(ABS($L2565)/$K2565&lt;=スコアリング基準!$B$25,スコアリング基準!$C$25,IF(ABS($L2565)/$K2565&lt;=スコアリング基準!$B$26,スコアリング基準!$C$26,0))))</f>
        <v/>
      </c>
      <c r="V2565" s="4">
        <f>IF($P2565="なし",スコアリング基準!$C$27,0)</f>
        <v/>
      </c>
      <c r="W2565" s="4">
        <f>IF($F2565="",0,IF(ISNUMBER($F2565),IF($F2565&lt;=スコアリング基準!$B$28,スコアリング基準!$C$28,スコアリング基準!$C$29),0))</f>
        <v/>
      </c>
      <c r="X2565" s="4">
        <f>IFERROR(VLOOKUP($B2565,スコアリング基準!$A$36:$B$46,2,FALSE),0)</f>
        <v/>
      </c>
      <c r="Y2565" s="4">
        <f>SUM($S2565:$X2565)</f>
        <v/>
      </c>
      <c r="Z2565" s="4">
        <f>IF(COUNT($M2565:$N2565)=0,"データ無",IF($Y2565&gt;=スコアリング基準!$B$30,"S",IF($Y2565&gt;=スコアリング基準!$B$31,"A",IF($Y2565&gt;=スコアリング基準!$B$32,"B","C"))))</f>
        <v/>
      </c>
      <c r="AA2565">
        <f>IFERROR(INDEX(実績DB!$I$3:$I$104,MATCH($B2565&amp;$C2565,実績DB!$J$3:$J$104,0)),"")</f>
        <v/>
      </c>
    </row>
    <row r="2566">
      <c r="A2566" t="n">
        <v>2564</v>
      </c>
      <c r="B2566" t="inlineStr">
        <is>
          <t>東京</t>
        </is>
      </c>
      <c r="C2566" t="inlineStr">
        <is>
          <t>碑文谷変電所</t>
        </is>
      </c>
      <c r="D2566" t="inlineStr">
        <is>
          <t>東京都</t>
        </is>
      </c>
      <c r="G2566" s="3" t="n">
        <v>35.622433</v>
      </c>
      <c r="H2566" s="3" t="n">
        <v>139.688898</v>
      </c>
      <c r="I2566" t="inlineStr">
        <is>
          <t>Google Places(名称一致)</t>
        </is>
      </c>
      <c r="J2566" t="n">
        <v>38</v>
      </c>
      <c r="K2566" t="n">
        <v>39</v>
      </c>
      <c r="L2566" t="n">
        <v>-20</v>
      </c>
      <c r="M2566" t="n">
        <v>19</v>
      </c>
      <c r="N2566" t="n">
        <v>0</v>
      </c>
      <c r="O2566" t="inlineStr">
        <is>
          <t>不可 #3</t>
        </is>
      </c>
      <c r="P2566" t="inlineStr">
        <is>
          <t>有り</t>
        </is>
      </c>
      <c r="R2566" s="4">
        <f>IF(COUNT($M2566:$N2566)=0,"",IF(AND(IF($N2566&lt;&gt;"",$N2566,$M2566)&lt;=0,$O2566&lt;&gt;"可"),"警告",""))</f>
        <v/>
      </c>
      <c r="S2566" s="4">
        <f>IF(COUNT($M2566:$N2566)=0,0,IF(IF($N2566&lt;&gt;"",$N2566,$M2566)&gt;=スコアリング基準!$B$20,スコアリング基準!$C$20,IF(IF($N2566&lt;&gt;"",$N2566,$M2566)&gt;=スコアリング基準!$B$21,スコアリング基準!$C$21,IF(IF($N2566&lt;&gt;"",$N2566,$M2566)&gt;0,スコアリング基準!$C$22,0))))</f>
        <v/>
      </c>
      <c r="T2566" s="4">
        <f>IF($O2566="可",スコアリング基準!$C$23,0)</f>
        <v/>
      </c>
      <c r="U2566" s="4">
        <f>IF(OR(COUNT($K2566:$L2566)&lt;2,$K2566=0),0,IF(ABS($L2566)/$K2566&lt;=スコアリング基準!$B$24,スコアリング基準!$C$24,IF(ABS($L2566)/$K2566&lt;=スコアリング基準!$B$25,スコアリング基準!$C$25,IF(ABS($L2566)/$K2566&lt;=スコアリング基準!$B$26,スコアリング基準!$C$26,0))))</f>
        <v/>
      </c>
      <c r="V2566" s="4">
        <f>IF($P2566="なし",スコアリング基準!$C$27,0)</f>
        <v/>
      </c>
      <c r="W2566" s="4">
        <f>IF($F2566="",0,IF(ISNUMBER($F2566),IF($F2566&lt;=スコアリング基準!$B$28,スコアリング基準!$C$28,スコアリング基準!$C$29),0))</f>
        <v/>
      </c>
      <c r="X2566" s="4">
        <f>IFERROR(VLOOKUP($B2566,スコアリング基準!$A$36:$B$46,2,FALSE),0)</f>
        <v/>
      </c>
      <c r="Y2566" s="4">
        <f>SUM($S2566:$X2566)</f>
        <v/>
      </c>
      <c r="Z2566" s="4">
        <f>IF(COUNT($M2566:$N2566)=0,"データ無",IF($Y2566&gt;=スコアリング基準!$B$30,"S",IF($Y2566&gt;=スコアリング基準!$B$31,"A",IF($Y2566&gt;=スコアリング基準!$B$32,"B","C"))))</f>
        <v/>
      </c>
      <c r="AA2566">
        <f>IFERROR(INDEX(実績DB!$I$3:$I$104,MATCH($B2566&amp;$C2566,実績DB!$J$3:$J$104,0)),"")</f>
        <v/>
      </c>
    </row>
    <row r="2567">
      <c r="A2567" t="n">
        <v>2565</v>
      </c>
      <c r="B2567" t="inlineStr">
        <is>
          <t>東京</t>
        </is>
      </c>
      <c r="C2567" t="inlineStr">
        <is>
          <t>磯子変電所</t>
        </is>
      </c>
      <c r="D2567" t="inlineStr">
        <is>
          <t>神奈川県</t>
        </is>
      </c>
      <c r="G2567" s="3" t="n">
        <v>35.39803</v>
      </c>
      <c r="H2567" s="3" t="n">
        <v>139.61711</v>
      </c>
      <c r="I2567" t="inlineStr">
        <is>
          <t>OSM実測(名称一致)</t>
        </is>
      </c>
      <c r="J2567" t="n">
        <v>57</v>
      </c>
      <c r="K2567" t="n">
        <v>59</v>
      </c>
      <c r="L2567" t="n">
        <v>-40</v>
      </c>
      <c r="M2567" t="n">
        <v>19</v>
      </c>
      <c r="N2567" t="n">
        <v>0</v>
      </c>
      <c r="O2567" t="inlineStr">
        <is>
          <t>不可 #3</t>
        </is>
      </c>
      <c r="P2567" t="inlineStr">
        <is>
          <t>有り</t>
        </is>
      </c>
      <c r="R2567" s="4">
        <f>IF(COUNT($M2567:$N2567)=0,"",IF(AND(IF($N2567&lt;&gt;"",$N2567,$M2567)&lt;=0,$O2567&lt;&gt;"可"),"警告",""))</f>
        <v/>
      </c>
      <c r="S2567" s="4">
        <f>IF(COUNT($M2567:$N2567)=0,0,IF(IF($N2567&lt;&gt;"",$N2567,$M2567)&gt;=スコアリング基準!$B$20,スコアリング基準!$C$20,IF(IF($N2567&lt;&gt;"",$N2567,$M2567)&gt;=スコアリング基準!$B$21,スコアリング基準!$C$21,IF(IF($N2567&lt;&gt;"",$N2567,$M2567)&gt;0,スコアリング基準!$C$22,0))))</f>
        <v/>
      </c>
      <c r="T2567" s="4">
        <f>IF($O2567="可",スコアリング基準!$C$23,0)</f>
        <v/>
      </c>
      <c r="U2567" s="4">
        <f>IF(OR(COUNT($K2567:$L2567)&lt;2,$K2567=0),0,IF(ABS($L2567)/$K2567&lt;=スコアリング基準!$B$24,スコアリング基準!$C$24,IF(ABS($L2567)/$K2567&lt;=スコアリング基準!$B$25,スコアリング基準!$C$25,IF(ABS($L2567)/$K2567&lt;=スコアリング基準!$B$26,スコアリング基準!$C$26,0))))</f>
        <v/>
      </c>
      <c r="V2567" s="4">
        <f>IF($P2567="なし",スコアリング基準!$C$27,0)</f>
        <v/>
      </c>
      <c r="W2567" s="4">
        <f>IF($F2567="",0,IF(ISNUMBER($F2567),IF($F2567&lt;=スコアリング基準!$B$28,スコアリング基準!$C$28,スコアリング基準!$C$29),0))</f>
        <v/>
      </c>
      <c r="X2567" s="4">
        <f>IFERROR(VLOOKUP($B2567,スコアリング基準!$A$36:$B$46,2,FALSE),0)</f>
        <v/>
      </c>
      <c r="Y2567" s="4">
        <f>SUM($S2567:$X2567)</f>
        <v/>
      </c>
      <c r="Z2567" s="4">
        <f>IF(COUNT($M2567:$N2567)=0,"データ無",IF($Y2567&gt;=スコアリング基準!$B$30,"S",IF($Y2567&gt;=スコアリング基準!$B$31,"A",IF($Y2567&gt;=スコアリング基準!$B$32,"B","C"))))</f>
        <v/>
      </c>
      <c r="AA2567">
        <f>IFERROR(INDEX(実績DB!$I$3:$I$104,MATCH($B2567&amp;$C2567,実績DB!$J$3:$J$104,0)),"")</f>
        <v/>
      </c>
    </row>
    <row r="2568">
      <c r="A2568" t="n">
        <v>2566</v>
      </c>
      <c r="B2568" t="inlineStr">
        <is>
          <t>東京</t>
        </is>
      </c>
      <c r="C2568" t="inlineStr">
        <is>
          <t>祐天寺変電所</t>
        </is>
      </c>
      <c r="D2568" t="inlineStr">
        <is>
          <t>東京都</t>
        </is>
      </c>
      <c r="G2568" s="3" t="n">
        <v>35.64181</v>
      </c>
      <c r="H2568" s="3" t="n">
        <v>139.69986</v>
      </c>
      <c r="I2568" t="inlineStr">
        <is>
          <t>OSM実測(名称一致)</t>
        </is>
      </c>
      <c r="J2568" t="n">
        <v>57</v>
      </c>
      <c r="K2568" t="n">
        <v>59</v>
      </c>
      <c r="L2568" t="n">
        <v>-30</v>
      </c>
      <c r="M2568" t="n">
        <v>29</v>
      </c>
      <c r="N2568" t="n">
        <v>0</v>
      </c>
      <c r="O2568" t="inlineStr">
        <is>
          <t>不可 #3</t>
        </is>
      </c>
      <c r="P2568" t="inlineStr">
        <is>
          <t>有り</t>
        </is>
      </c>
      <c r="R2568" s="4">
        <f>IF(COUNT($M2568:$N2568)=0,"",IF(AND(IF($N2568&lt;&gt;"",$N2568,$M2568)&lt;=0,$O2568&lt;&gt;"可"),"警告",""))</f>
        <v/>
      </c>
      <c r="S2568" s="4">
        <f>IF(COUNT($M2568:$N2568)=0,0,IF(IF($N2568&lt;&gt;"",$N2568,$M2568)&gt;=スコアリング基準!$B$20,スコアリング基準!$C$20,IF(IF($N2568&lt;&gt;"",$N2568,$M2568)&gt;=スコアリング基準!$B$21,スコアリング基準!$C$21,IF(IF($N2568&lt;&gt;"",$N2568,$M2568)&gt;0,スコアリング基準!$C$22,0))))</f>
        <v/>
      </c>
      <c r="T2568" s="4">
        <f>IF($O2568="可",スコアリング基準!$C$23,0)</f>
        <v/>
      </c>
      <c r="U2568" s="4">
        <f>IF(OR(COUNT($K2568:$L2568)&lt;2,$K2568=0),0,IF(ABS($L2568)/$K2568&lt;=スコアリング基準!$B$24,スコアリング基準!$C$24,IF(ABS($L2568)/$K2568&lt;=スコアリング基準!$B$25,スコアリング基準!$C$25,IF(ABS($L2568)/$K2568&lt;=スコアリング基準!$B$26,スコアリング基準!$C$26,0))))</f>
        <v/>
      </c>
      <c r="V2568" s="4">
        <f>IF($P2568="なし",スコアリング基準!$C$27,0)</f>
        <v/>
      </c>
      <c r="W2568" s="4">
        <f>IF($F2568="",0,IF(ISNUMBER($F2568),IF($F2568&lt;=スコアリング基準!$B$28,スコアリング基準!$C$28,スコアリング基準!$C$29),0))</f>
        <v/>
      </c>
      <c r="X2568" s="4">
        <f>IFERROR(VLOOKUP($B2568,スコアリング基準!$A$36:$B$46,2,FALSE),0)</f>
        <v/>
      </c>
      <c r="Y2568" s="4">
        <f>SUM($S2568:$X2568)</f>
        <v/>
      </c>
      <c r="Z2568" s="4">
        <f>IF(COUNT($M2568:$N2568)=0,"データ無",IF($Y2568&gt;=スコアリング基準!$B$30,"S",IF($Y2568&gt;=スコアリング基準!$B$31,"A",IF($Y2568&gt;=スコアリング基準!$B$32,"B","C"))))</f>
        <v/>
      </c>
      <c r="AA2568">
        <f>IFERROR(INDEX(実績DB!$I$3:$I$104,MATCH($B2568&amp;$C2568,実績DB!$J$3:$J$104,0)),"")</f>
        <v/>
      </c>
    </row>
    <row r="2569">
      <c r="A2569" t="n">
        <v>2567</v>
      </c>
      <c r="B2569" t="inlineStr">
        <is>
          <t>東京</t>
        </is>
      </c>
      <c r="C2569" t="inlineStr">
        <is>
          <t>祖師谷変電所</t>
        </is>
      </c>
      <c r="D2569" t="inlineStr">
        <is>
          <t>東京都</t>
        </is>
      </c>
      <c r="G2569" s="3" t="n">
        <v>35.657007</v>
      </c>
      <c r="H2569" s="3" t="n">
        <v>139.603249</v>
      </c>
      <c r="I2569" t="inlineStr">
        <is>
          <t>Google Places(名称一致)</t>
        </is>
      </c>
      <c r="J2569" t="n">
        <v>57</v>
      </c>
      <c r="K2569" t="n">
        <v>59</v>
      </c>
      <c r="L2569" t="n">
        <v>-40</v>
      </c>
      <c r="M2569" t="n">
        <v>19</v>
      </c>
      <c r="N2569" t="n">
        <v>19</v>
      </c>
      <c r="O2569" t="inlineStr">
        <is>
          <t>不可 #3</t>
        </is>
      </c>
      <c r="P2569" t="inlineStr">
        <is>
          <t>なし</t>
        </is>
      </c>
      <c r="R2569" s="4">
        <f>IF(COUNT($M2569:$N2569)=0,"",IF(AND(IF($N2569&lt;&gt;"",$N2569,$M2569)&lt;=0,$O2569&lt;&gt;"可"),"警告",""))</f>
        <v/>
      </c>
      <c r="S2569" s="4">
        <f>IF(COUNT($M2569:$N2569)=0,0,IF(IF($N2569&lt;&gt;"",$N2569,$M2569)&gt;=スコアリング基準!$B$20,スコアリング基準!$C$20,IF(IF($N2569&lt;&gt;"",$N2569,$M2569)&gt;=スコアリング基準!$B$21,スコアリング基準!$C$21,IF(IF($N2569&lt;&gt;"",$N2569,$M2569)&gt;0,スコアリング基準!$C$22,0))))</f>
        <v/>
      </c>
      <c r="T2569" s="4">
        <f>IF($O2569="可",スコアリング基準!$C$23,0)</f>
        <v/>
      </c>
      <c r="U2569" s="4">
        <f>IF(OR(COUNT($K2569:$L2569)&lt;2,$K2569=0),0,IF(ABS($L2569)/$K2569&lt;=スコアリング基準!$B$24,スコアリング基準!$C$24,IF(ABS($L2569)/$K2569&lt;=スコアリング基準!$B$25,スコアリング基準!$C$25,IF(ABS($L2569)/$K2569&lt;=スコアリング基準!$B$26,スコアリング基準!$C$26,0))))</f>
        <v/>
      </c>
      <c r="V2569" s="4">
        <f>IF($P2569="なし",スコアリング基準!$C$27,0)</f>
        <v/>
      </c>
      <c r="W2569" s="4">
        <f>IF($F2569="",0,IF(ISNUMBER($F2569),IF($F2569&lt;=スコアリング基準!$B$28,スコアリング基準!$C$28,スコアリング基準!$C$29),0))</f>
        <v/>
      </c>
      <c r="X2569" s="4">
        <f>IFERROR(VLOOKUP($B2569,スコアリング基準!$A$36:$B$46,2,FALSE),0)</f>
        <v/>
      </c>
      <c r="Y2569" s="4">
        <f>SUM($S2569:$X2569)</f>
        <v/>
      </c>
      <c r="Z2569" s="4">
        <f>IF(COUNT($M2569:$N2569)=0,"データ無",IF($Y2569&gt;=スコアリング基準!$B$30,"S",IF($Y2569&gt;=スコアリング基準!$B$31,"A",IF($Y2569&gt;=スコアリング基準!$B$32,"B","C"))))</f>
        <v/>
      </c>
      <c r="AA2569">
        <f>IFERROR(INDEX(実績DB!$I$3:$I$104,MATCH($B2569&amp;$C2569,実績DB!$J$3:$J$104,0)),"")</f>
        <v/>
      </c>
    </row>
    <row r="2570">
      <c r="A2570" t="n">
        <v>2568</v>
      </c>
      <c r="B2570" t="inlineStr">
        <is>
          <t>東京</t>
        </is>
      </c>
      <c r="C2570" t="inlineStr">
        <is>
          <t>神保町変電所</t>
        </is>
      </c>
      <c r="D2570" t="inlineStr">
        <is>
          <t>東京都</t>
        </is>
      </c>
      <c r="G2570" s="3" t="n"/>
      <c r="H2570" s="3" t="n"/>
      <c r="I2570" t="inlineStr">
        <is>
          <t>未取得</t>
        </is>
      </c>
      <c r="J2570" t="n">
        <v>28</v>
      </c>
      <c r="K2570" t="n">
        <v>29</v>
      </c>
      <c r="L2570" t="n">
        <v>-20</v>
      </c>
      <c r="M2570" t="n">
        <v>9</v>
      </c>
      <c r="N2570" t="n">
        <v>0</v>
      </c>
      <c r="O2570" t="inlineStr">
        <is>
          <t>不可 #3</t>
        </is>
      </c>
      <c r="P2570" t="inlineStr">
        <is>
          <t>有り</t>
        </is>
      </c>
      <c r="R2570" s="4">
        <f>IF(COUNT($M2570:$N2570)=0,"",IF(AND(IF($N2570&lt;&gt;"",$N2570,$M2570)&lt;=0,$O2570&lt;&gt;"可"),"警告",""))</f>
        <v/>
      </c>
      <c r="S2570" s="4">
        <f>IF(COUNT($M2570:$N2570)=0,0,IF(IF($N2570&lt;&gt;"",$N2570,$M2570)&gt;=スコアリング基準!$B$20,スコアリング基準!$C$20,IF(IF($N2570&lt;&gt;"",$N2570,$M2570)&gt;=スコアリング基準!$B$21,スコアリング基準!$C$21,IF(IF($N2570&lt;&gt;"",$N2570,$M2570)&gt;0,スコアリング基準!$C$22,0))))</f>
        <v/>
      </c>
      <c r="T2570" s="4">
        <f>IF($O2570="可",スコアリング基準!$C$23,0)</f>
        <v/>
      </c>
      <c r="U2570" s="4">
        <f>IF(OR(COUNT($K2570:$L2570)&lt;2,$K2570=0),0,IF(ABS($L2570)/$K2570&lt;=スコアリング基準!$B$24,スコアリング基準!$C$24,IF(ABS($L2570)/$K2570&lt;=スコアリング基準!$B$25,スコアリング基準!$C$25,IF(ABS($L2570)/$K2570&lt;=スコアリング基準!$B$26,スコアリング基準!$C$26,0))))</f>
        <v/>
      </c>
      <c r="V2570" s="4">
        <f>IF($P2570="なし",スコアリング基準!$C$27,0)</f>
        <v/>
      </c>
      <c r="W2570" s="4">
        <f>IF($F2570="",0,IF(ISNUMBER($F2570),IF($F2570&lt;=スコアリング基準!$B$28,スコアリング基準!$C$28,スコアリング基準!$C$29),0))</f>
        <v/>
      </c>
      <c r="X2570" s="4">
        <f>IFERROR(VLOOKUP($B2570,スコアリング基準!$A$36:$B$46,2,FALSE),0)</f>
        <v/>
      </c>
      <c r="Y2570" s="4">
        <f>SUM($S2570:$X2570)</f>
        <v/>
      </c>
      <c r="Z2570" s="4">
        <f>IF(COUNT($M2570:$N2570)=0,"データ無",IF($Y2570&gt;=スコアリング基準!$B$30,"S",IF($Y2570&gt;=スコアリング基準!$B$31,"A",IF($Y2570&gt;=スコアリング基準!$B$32,"B","C"))))</f>
        <v/>
      </c>
      <c r="AA2570">
        <f>IFERROR(INDEX(実績DB!$I$3:$I$104,MATCH($B2570&amp;$C2570,実績DB!$J$3:$J$104,0)),"")</f>
        <v/>
      </c>
    </row>
    <row r="2571">
      <c r="A2571" t="n">
        <v>2569</v>
      </c>
      <c r="B2571" t="inlineStr">
        <is>
          <t>東京</t>
        </is>
      </c>
      <c r="C2571" t="inlineStr">
        <is>
          <t>神奈川変電所</t>
        </is>
      </c>
      <c r="D2571" t="inlineStr">
        <is>
          <t>神奈川県</t>
        </is>
      </c>
      <c r="G2571" s="3" t="n">
        <v>35.47448</v>
      </c>
      <c r="H2571" s="3" t="n">
        <v>139.637543</v>
      </c>
      <c r="I2571" t="inlineStr">
        <is>
          <t>Google Places(名称一致)</t>
        </is>
      </c>
      <c r="J2571" t="n">
        <v>19</v>
      </c>
      <c r="K2571" t="n">
        <v>19</v>
      </c>
      <c r="L2571" t="n">
        <v>-10</v>
      </c>
      <c r="M2571" t="n">
        <v>9</v>
      </c>
      <c r="N2571" t="n">
        <v>0</v>
      </c>
      <c r="O2571" t="inlineStr">
        <is>
          <t>不可 #3</t>
        </is>
      </c>
      <c r="P2571" t="inlineStr">
        <is>
          <t>有り</t>
        </is>
      </c>
      <c r="R2571" s="4">
        <f>IF(COUNT($M2571:$N2571)=0,"",IF(AND(IF($N2571&lt;&gt;"",$N2571,$M2571)&lt;=0,$O2571&lt;&gt;"可"),"警告",""))</f>
        <v/>
      </c>
      <c r="S2571" s="4">
        <f>IF(COUNT($M2571:$N2571)=0,0,IF(IF($N2571&lt;&gt;"",$N2571,$M2571)&gt;=スコアリング基準!$B$20,スコアリング基準!$C$20,IF(IF($N2571&lt;&gt;"",$N2571,$M2571)&gt;=スコアリング基準!$B$21,スコアリング基準!$C$21,IF(IF($N2571&lt;&gt;"",$N2571,$M2571)&gt;0,スコアリング基準!$C$22,0))))</f>
        <v/>
      </c>
      <c r="T2571" s="4">
        <f>IF($O2571="可",スコアリング基準!$C$23,0)</f>
        <v/>
      </c>
      <c r="U2571" s="4">
        <f>IF(OR(COUNT($K2571:$L2571)&lt;2,$K2571=0),0,IF(ABS($L2571)/$K2571&lt;=スコアリング基準!$B$24,スコアリング基準!$C$24,IF(ABS($L2571)/$K2571&lt;=スコアリング基準!$B$25,スコアリング基準!$C$25,IF(ABS($L2571)/$K2571&lt;=スコアリング基準!$B$26,スコアリング基準!$C$26,0))))</f>
        <v/>
      </c>
      <c r="V2571" s="4">
        <f>IF($P2571="なし",スコアリング基準!$C$27,0)</f>
        <v/>
      </c>
      <c r="W2571" s="4">
        <f>IF($F2571="",0,IF(ISNUMBER($F2571),IF($F2571&lt;=スコアリング基準!$B$28,スコアリング基準!$C$28,スコアリング基準!$C$29),0))</f>
        <v/>
      </c>
      <c r="X2571" s="4">
        <f>IFERROR(VLOOKUP($B2571,スコアリング基準!$A$36:$B$46,2,FALSE),0)</f>
        <v/>
      </c>
      <c r="Y2571" s="4">
        <f>SUM($S2571:$X2571)</f>
        <v/>
      </c>
      <c r="Z2571" s="4">
        <f>IF(COUNT($M2571:$N2571)=0,"データ無",IF($Y2571&gt;=スコアリング基準!$B$30,"S",IF($Y2571&gt;=スコアリング基準!$B$31,"A",IF($Y2571&gt;=スコアリング基準!$B$32,"B","C"))))</f>
        <v/>
      </c>
      <c r="AA2571">
        <f>IFERROR(INDEX(実績DB!$I$3:$I$104,MATCH($B2571&amp;$C2571,実績DB!$J$3:$J$104,0)),"")</f>
        <v/>
      </c>
    </row>
    <row r="2572">
      <c r="A2572" t="n">
        <v>2570</v>
      </c>
      <c r="B2572" t="inlineStr">
        <is>
          <t>東京</t>
        </is>
      </c>
      <c r="C2572" t="inlineStr">
        <is>
          <t>神明変電所</t>
        </is>
      </c>
      <c r="D2572" t="inlineStr">
        <is>
          <t>神奈川県</t>
        </is>
      </c>
      <c r="G2572" s="3" t="n">
        <v>35.224363</v>
      </c>
      <c r="H2572" s="3" t="n">
        <v>139.708705</v>
      </c>
      <c r="I2572" t="inlineStr">
        <is>
          <t>OSM実測(名称一致)</t>
        </is>
      </c>
      <c r="J2572" t="n">
        <v>38</v>
      </c>
      <c r="K2572" t="n">
        <v>39</v>
      </c>
      <c r="L2572" t="n">
        <v>-20</v>
      </c>
      <c r="M2572" t="n">
        <v>19</v>
      </c>
      <c r="N2572" t="n">
        <v>0</v>
      </c>
      <c r="O2572" t="inlineStr">
        <is>
          <t>不可 #3</t>
        </is>
      </c>
      <c r="P2572" t="inlineStr">
        <is>
          <t>有り</t>
        </is>
      </c>
      <c r="R2572" s="4">
        <f>IF(COUNT($M2572:$N2572)=0,"",IF(AND(IF($N2572&lt;&gt;"",$N2572,$M2572)&lt;=0,$O2572&lt;&gt;"可"),"警告",""))</f>
        <v/>
      </c>
      <c r="S2572" s="4">
        <f>IF(COUNT($M2572:$N2572)=0,0,IF(IF($N2572&lt;&gt;"",$N2572,$M2572)&gt;=スコアリング基準!$B$20,スコアリング基準!$C$20,IF(IF($N2572&lt;&gt;"",$N2572,$M2572)&gt;=スコアリング基準!$B$21,スコアリング基準!$C$21,IF(IF($N2572&lt;&gt;"",$N2572,$M2572)&gt;0,スコアリング基準!$C$22,0))))</f>
        <v/>
      </c>
      <c r="T2572" s="4">
        <f>IF($O2572="可",スコアリング基準!$C$23,0)</f>
        <v/>
      </c>
      <c r="U2572" s="4">
        <f>IF(OR(COUNT($K2572:$L2572)&lt;2,$K2572=0),0,IF(ABS($L2572)/$K2572&lt;=スコアリング基準!$B$24,スコアリング基準!$C$24,IF(ABS($L2572)/$K2572&lt;=スコアリング基準!$B$25,スコアリング基準!$C$25,IF(ABS($L2572)/$K2572&lt;=スコアリング基準!$B$26,スコアリング基準!$C$26,0))))</f>
        <v/>
      </c>
      <c r="V2572" s="4">
        <f>IF($P2572="なし",スコアリング基準!$C$27,0)</f>
        <v/>
      </c>
      <c r="W2572" s="4">
        <f>IF($F2572="",0,IF(ISNUMBER($F2572),IF($F2572&lt;=スコアリング基準!$B$28,スコアリング基準!$C$28,スコアリング基準!$C$29),0))</f>
        <v/>
      </c>
      <c r="X2572" s="4">
        <f>IFERROR(VLOOKUP($B2572,スコアリング基準!$A$36:$B$46,2,FALSE),0)</f>
        <v/>
      </c>
      <c r="Y2572" s="4">
        <f>SUM($S2572:$X2572)</f>
        <v/>
      </c>
      <c r="Z2572" s="4">
        <f>IF(COUNT($M2572:$N2572)=0,"データ無",IF($Y2572&gt;=スコアリング基準!$B$30,"S",IF($Y2572&gt;=スコアリング基準!$B$31,"A",IF($Y2572&gt;=スコアリング基準!$B$32,"B","C"))))</f>
        <v/>
      </c>
      <c r="AA2572">
        <f>IFERROR(INDEX(実績DB!$I$3:$I$104,MATCH($B2572&amp;$C2572,実績DB!$J$3:$J$104,0)),"")</f>
        <v/>
      </c>
    </row>
    <row r="2573">
      <c r="A2573" t="n">
        <v>2571</v>
      </c>
      <c r="B2573" t="inlineStr">
        <is>
          <t>東京</t>
        </is>
      </c>
      <c r="C2573" t="inlineStr">
        <is>
          <t>神明町変電所</t>
        </is>
      </c>
      <c r="D2573" t="inlineStr">
        <is>
          <t>千葉県</t>
        </is>
      </c>
      <c r="G2573" s="3" t="n">
        <v>35.599967</v>
      </c>
      <c r="H2573" s="3" t="n">
        <v>140.11296</v>
      </c>
      <c r="I2573" t="inlineStr">
        <is>
          <t>Google Places(名称一致)</t>
        </is>
      </c>
      <c r="J2573" t="n">
        <v>57</v>
      </c>
      <c r="K2573" t="n">
        <v>59</v>
      </c>
      <c r="L2573" t="n">
        <v>-40</v>
      </c>
      <c r="M2573" t="n">
        <v>19</v>
      </c>
      <c r="N2573" t="n">
        <v>0</v>
      </c>
      <c r="O2573" t="inlineStr">
        <is>
          <t>不可 #3</t>
        </is>
      </c>
      <c r="P2573" t="inlineStr">
        <is>
          <t>有り</t>
        </is>
      </c>
      <c r="R2573" s="4">
        <f>IF(COUNT($M2573:$N2573)=0,"",IF(AND(IF($N2573&lt;&gt;"",$N2573,$M2573)&lt;=0,$O2573&lt;&gt;"可"),"警告",""))</f>
        <v/>
      </c>
      <c r="S2573" s="4">
        <f>IF(COUNT($M2573:$N2573)=0,0,IF(IF($N2573&lt;&gt;"",$N2573,$M2573)&gt;=スコアリング基準!$B$20,スコアリング基準!$C$20,IF(IF($N2573&lt;&gt;"",$N2573,$M2573)&gt;=スコアリング基準!$B$21,スコアリング基準!$C$21,IF(IF($N2573&lt;&gt;"",$N2573,$M2573)&gt;0,スコアリング基準!$C$22,0))))</f>
        <v/>
      </c>
      <c r="T2573" s="4">
        <f>IF($O2573="可",スコアリング基準!$C$23,0)</f>
        <v/>
      </c>
      <c r="U2573" s="4">
        <f>IF(OR(COUNT($K2573:$L2573)&lt;2,$K2573=0),0,IF(ABS($L2573)/$K2573&lt;=スコアリング基準!$B$24,スコアリング基準!$C$24,IF(ABS($L2573)/$K2573&lt;=スコアリング基準!$B$25,スコアリング基準!$C$25,IF(ABS($L2573)/$K2573&lt;=スコアリング基準!$B$26,スコアリング基準!$C$26,0))))</f>
        <v/>
      </c>
      <c r="V2573" s="4">
        <f>IF($P2573="なし",スコアリング基準!$C$27,0)</f>
        <v/>
      </c>
      <c r="W2573" s="4">
        <f>IF($F2573="",0,IF(ISNUMBER($F2573),IF($F2573&lt;=スコアリング基準!$B$28,スコアリング基準!$C$28,スコアリング基準!$C$29),0))</f>
        <v/>
      </c>
      <c r="X2573" s="4">
        <f>IFERROR(VLOOKUP($B2573,スコアリング基準!$A$36:$B$46,2,FALSE),0)</f>
        <v/>
      </c>
      <c r="Y2573" s="4">
        <f>SUM($S2573:$X2573)</f>
        <v/>
      </c>
      <c r="Z2573" s="4">
        <f>IF(COUNT($M2573:$N2573)=0,"データ無",IF($Y2573&gt;=スコアリング基準!$B$30,"S",IF($Y2573&gt;=スコアリング基準!$B$31,"A",IF($Y2573&gt;=スコアリング基準!$B$32,"B","C"))))</f>
        <v/>
      </c>
      <c r="AA2573">
        <f>IFERROR(INDEX(実績DB!$I$3:$I$104,MATCH($B2573&amp;$C2573,実績DB!$J$3:$J$104,0)),"")</f>
        <v/>
      </c>
    </row>
    <row r="2574">
      <c r="A2574" t="n">
        <v>2572</v>
      </c>
      <c r="B2574" t="inlineStr">
        <is>
          <t>東京</t>
        </is>
      </c>
      <c r="C2574" t="inlineStr">
        <is>
          <t>神泉町変電所</t>
        </is>
      </c>
      <c r="D2574" t="inlineStr">
        <is>
          <t>東京都</t>
        </is>
      </c>
      <c r="G2574" s="3" t="n"/>
      <c r="H2574" s="3" t="n"/>
      <c r="I2574" t="inlineStr">
        <is>
          <t>未取得</t>
        </is>
      </c>
      <c r="J2574" t="n">
        <v>57</v>
      </c>
      <c r="K2574" t="n">
        <v>59</v>
      </c>
      <c r="L2574" t="n">
        <v>-30</v>
      </c>
      <c r="M2574" t="n">
        <v>29</v>
      </c>
      <c r="N2574" t="n">
        <v>0</v>
      </c>
      <c r="O2574" t="inlineStr">
        <is>
          <t>不可 #3</t>
        </is>
      </c>
      <c r="P2574" t="inlineStr">
        <is>
          <t>有り</t>
        </is>
      </c>
      <c r="R2574" s="4">
        <f>IF(COUNT($M2574:$N2574)=0,"",IF(AND(IF($N2574&lt;&gt;"",$N2574,$M2574)&lt;=0,$O2574&lt;&gt;"可"),"警告",""))</f>
        <v/>
      </c>
      <c r="S2574" s="4">
        <f>IF(COUNT($M2574:$N2574)=0,0,IF(IF($N2574&lt;&gt;"",$N2574,$M2574)&gt;=スコアリング基準!$B$20,スコアリング基準!$C$20,IF(IF($N2574&lt;&gt;"",$N2574,$M2574)&gt;=スコアリング基準!$B$21,スコアリング基準!$C$21,IF(IF($N2574&lt;&gt;"",$N2574,$M2574)&gt;0,スコアリング基準!$C$22,0))))</f>
        <v/>
      </c>
      <c r="T2574" s="4">
        <f>IF($O2574="可",スコアリング基準!$C$23,0)</f>
        <v/>
      </c>
      <c r="U2574" s="4">
        <f>IF(OR(COUNT($K2574:$L2574)&lt;2,$K2574=0),0,IF(ABS($L2574)/$K2574&lt;=スコアリング基準!$B$24,スコアリング基準!$C$24,IF(ABS($L2574)/$K2574&lt;=スコアリング基準!$B$25,スコアリング基準!$C$25,IF(ABS($L2574)/$K2574&lt;=スコアリング基準!$B$26,スコアリング基準!$C$26,0))))</f>
        <v/>
      </c>
      <c r="V2574" s="4">
        <f>IF($P2574="なし",スコアリング基準!$C$27,0)</f>
        <v/>
      </c>
      <c r="W2574" s="4">
        <f>IF($F2574="",0,IF(ISNUMBER($F2574),IF($F2574&lt;=スコアリング基準!$B$28,スコアリング基準!$C$28,スコアリング基準!$C$29),0))</f>
        <v/>
      </c>
      <c r="X2574" s="4">
        <f>IFERROR(VLOOKUP($B2574,スコアリング基準!$A$36:$B$46,2,FALSE),0)</f>
        <v/>
      </c>
      <c r="Y2574" s="4">
        <f>SUM($S2574:$X2574)</f>
        <v/>
      </c>
      <c r="Z2574" s="4">
        <f>IF(COUNT($M2574:$N2574)=0,"データ無",IF($Y2574&gt;=スコアリング基準!$B$30,"S",IF($Y2574&gt;=スコアリング基準!$B$31,"A",IF($Y2574&gt;=スコアリング基準!$B$32,"B","C"))))</f>
        <v/>
      </c>
      <c r="AA2574">
        <f>IFERROR(INDEX(実績DB!$I$3:$I$104,MATCH($B2574&amp;$C2574,実績DB!$J$3:$J$104,0)),"")</f>
        <v/>
      </c>
    </row>
    <row r="2575">
      <c r="A2575" t="n">
        <v>2573</v>
      </c>
      <c r="B2575" t="inlineStr">
        <is>
          <t>東京</t>
        </is>
      </c>
      <c r="C2575" t="inlineStr">
        <is>
          <t>神田変電所</t>
        </is>
      </c>
      <c r="D2575" t="inlineStr">
        <is>
          <t>東京都</t>
        </is>
      </c>
      <c r="G2575" s="3" t="n">
        <v>35.692837</v>
      </c>
      <c r="H2575" s="3" t="n">
        <v>139.764005</v>
      </c>
      <c r="I2575" t="inlineStr">
        <is>
          <t>OSM実測(名称一致)</t>
        </is>
      </c>
      <c r="J2575" t="n">
        <v>57</v>
      </c>
      <c r="K2575" t="n">
        <v>59</v>
      </c>
      <c r="L2575" t="n">
        <v>-40</v>
      </c>
      <c r="M2575" t="n">
        <v>19</v>
      </c>
      <c r="N2575" t="n">
        <v>0</v>
      </c>
      <c r="O2575" t="inlineStr">
        <is>
          <t>不可 #3</t>
        </is>
      </c>
      <c r="P2575" t="inlineStr">
        <is>
          <t>有り</t>
        </is>
      </c>
      <c r="R2575" s="4">
        <f>IF(COUNT($M2575:$N2575)=0,"",IF(AND(IF($N2575&lt;&gt;"",$N2575,$M2575)&lt;=0,$O2575&lt;&gt;"可"),"警告",""))</f>
        <v/>
      </c>
      <c r="S2575" s="4">
        <f>IF(COUNT($M2575:$N2575)=0,0,IF(IF($N2575&lt;&gt;"",$N2575,$M2575)&gt;=スコアリング基準!$B$20,スコアリング基準!$C$20,IF(IF($N2575&lt;&gt;"",$N2575,$M2575)&gt;=スコアリング基準!$B$21,スコアリング基準!$C$21,IF(IF($N2575&lt;&gt;"",$N2575,$M2575)&gt;0,スコアリング基準!$C$22,0))))</f>
        <v/>
      </c>
      <c r="T2575" s="4">
        <f>IF($O2575="可",スコアリング基準!$C$23,0)</f>
        <v/>
      </c>
      <c r="U2575" s="4">
        <f>IF(OR(COUNT($K2575:$L2575)&lt;2,$K2575=0),0,IF(ABS($L2575)/$K2575&lt;=スコアリング基準!$B$24,スコアリング基準!$C$24,IF(ABS($L2575)/$K2575&lt;=スコアリング基準!$B$25,スコアリング基準!$C$25,IF(ABS($L2575)/$K2575&lt;=スコアリング基準!$B$26,スコアリング基準!$C$26,0))))</f>
        <v/>
      </c>
      <c r="V2575" s="4">
        <f>IF($P2575="なし",スコアリング基準!$C$27,0)</f>
        <v/>
      </c>
      <c r="W2575" s="4">
        <f>IF($F2575="",0,IF(ISNUMBER($F2575),IF($F2575&lt;=スコアリング基準!$B$28,スコアリング基準!$C$28,スコアリング基準!$C$29),0))</f>
        <v/>
      </c>
      <c r="X2575" s="4">
        <f>IFERROR(VLOOKUP($B2575,スコアリング基準!$A$36:$B$46,2,FALSE),0)</f>
        <v/>
      </c>
      <c r="Y2575" s="4">
        <f>SUM($S2575:$X2575)</f>
        <v/>
      </c>
      <c r="Z2575" s="4">
        <f>IF(COUNT($M2575:$N2575)=0,"データ無",IF($Y2575&gt;=スコアリング基準!$B$30,"S",IF($Y2575&gt;=スコアリング基準!$B$31,"A",IF($Y2575&gt;=スコアリング基準!$B$32,"B","C"))))</f>
        <v/>
      </c>
      <c r="AA2575">
        <f>IFERROR(INDEX(実績DB!$I$3:$I$104,MATCH($B2575&amp;$C2575,実績DB!$J$3:$J$104,0)),"")</f>
        <v/>
      </c>
    </row>
    <row r="2576">
      <c r="A2576" t="n">
        <v>2574</v>
      </c>
      <c r="B2576" t="inlineStr">
        <is>
          <t>東京</t>
        </is>
      </c>
      <c r="C2576" t="inlineStr">
        <is>
          <t>神田東口変電所</t>
        </is>
      </c>
      <c r="D2576" t="inlineStr">
        <is>
          <t>東京都</t>
        </is>
      </c>
      <c r="G2576" s="3" t="n">
        <v>35.692831</v>
      </c>
      <c r="H2576" s="3" t="n">
        <v>139.772483</v>
      </c>
      <c r="I2576" t="inlineStr">
        <is>
          <t>Google Places(名称一致)</t>
        </is>
      </c>
      <c r="J2576" t="n">
        <v>57</v>
      </c>
      <c r="K2576" t="n">
        <v>59</v>
      </c>
      <c r="L2576" t="n">
        <v>-30</v>
      </c>
      <c r="M2576" t="n">
        <v>29</v>
      </c>
      <c r="N2576" t="n">
        <v>0</v>
      </c>
      <c r="O2576" t="inlineStr">
        <is>
          <t>不可 #3</t>
        </is>
      </c>
      <c r="P2576" t="inlineStr">
        <is>
          <t>有り</t>
        </is>
      </c>
      <c r="R2576" s="4">
        <f>IF(COUNT($M2576:$N2576)=0,"",IF(AND(IF($N2576&lt;&gt;"",$N2576,$M2576)&lt;=0,$O2576&lt;&gt;"可"),"警告",""))</f>
        <v/>
      </c>
      <c r="S2576" s="4">
        <f>IF(COUNT($M2576:$N2576)=0,0,IF(IF($N2576&lt;&gt;"",$N2576,$M2576)&gt;=スコアリング基準!$B$20,スコアリング基準!$C$20,IF(IF($N2576&lt;&gt;"",$N2576,$M2576)&gt;=スコアリング基準!$B$21,スコアリング基準!$C$21,IF(IF($N2576&lt;&gt;"",$N2576,$M2576)&gt;0,スコアリング基準!$C$22,0))))</f>
        <v/>
      </c>
      <c r="T2576" s="4">
        <f>IF($O2576="可",スコアリング基準!$C$23,0)</f>
        <v/>
      </c>
      <c r="U2576" s="4">
        <f>IF(OR(COUNT($K2576:$L2576)&lt;2,$K2576=0),0,IF(ABS($L2576)/$K2576&lt;=スコアリング基準!$B$24,スコアリング基準!$C$24,IF(ABS($L2576)/$K2576&lt;=スコアリング基準!$B$25,スコアリング基準!$C$25,IF(ABS($L2576)/$K2576&lt;=スコアリング基準!$B$26,スコアリング基準!$C$26,0))))</f>
        <v/>
      </c>
      <c r="V2576" s="4">
        <f>IF($P2576="なし",スコアリング基準!$C$27,0)</f>
        <v/>
      </c>
      <c r="W2576" s="4">
        <f>IF($F2576="",0,IF(ISNUMBER($F2576),IF($F2576&lt;=スコアリング基準!$B$28,スコアリング基準!$C$28,スコアリング基準!$C$29),0))</f>
        <v/>
      </c>
      <c r="X2576" s="4">
        <f>IFERROR(VLOOKUP($B2576,スコアリング基準!$A$36:$B$46,2,FALSE),0)</f>
        <v/>
      </c>
      <c r="Y2576" s="4">
        <f>SUM($S2576:$X2576)</f>
        <v/>
      </c>
      <c r="Z2576" s="4">
        <f>IF(COUNT($M2576:$N2576)=0,"データ無",IF($Y2576&gt;=スコアリング基準!$B$30,"S",IF($Y2576&gt;=スコアリング基準!$B$31,"A",IF($Y2576&gt;=スコアリング基準!$B$32,"B","C"))))</f>
        <v/>
      </c>
      <c r="AA2576">
        <f>IFERROR(INDEX(実績DB!$I$3:$I$104,MATCH($B2576&amp;$C2576,実績DB!$J$3:$J$104,0)),"")</f>
        <v/>
      </c>
    </row>
    <row r="2577">
      <c r="A2577" t="n">
        <v>2575</v>
      </c>
      <c r="B2577" t="inlineStr">
        <is>
          <t>東京</t>
        </is>
      </c>
      <c r="C2577" t="inlineStr">
        <is>
          <t>福住変電所</t>
        </is>
      </c>
      <c r="D2577" t="inlineStr">
        <is>
          <t>東京都</t>
        </is>
      </c>
      <c r="G2577" s="3" t="n">
        <v>35.675532</v>
      </c>
      <c r="H2577" s="3" t="n">
        <v>139.794488</v>
      </c>
      <c r="I2577" t="inlineStr">
        <is>
          <t>OSM実測(名称一致)</t>
        </is>
      </c>
      <c r="J2577" t="n">
        <v>57</v>
      </c>
      <c r="K2577" t="n">
        <v>59</v>
      </c>
      <c r="L2577" t="n">
        <v>-40</v>
      </c>
      <c r="M2577" t="n">
        <v>19</v>
      </c>
      <c r="N2577" t="n">
        <v>0</v>
      </c>
      <c r="O2577" t="inlineStr">
        <is>
          <t>不可 #3</t>
        </is>
      </c>
      <c r="P2577" t="inlineStr">
        <is>
          <t>有り</t>
        </is>
      </c>
      <c r="R2577" s="4">
        <f>IF(COUNT($M2577:$N2577)=0,"",IF(AND(IF($N2577&lt;&gt;"",$N2577,$M2577)&lt;=0,$O2577&lt;&gt;"可"),"警告",""))</f>
        <v/>
      </c>
      <c r="S2577" s="4">
        <f>IF(COUNT($M2577:$N2577)=0,0,IF(IF($N2577&lt;&gt;"",$N2577,$M2577)&gt;=スコアリング基準!$B$20,スコアリング基準!$C$20,IF(IF($N2577&lt;&gt;"",$N2577,$M2577)&gt;=スコアリング基準!$B$21,スコアリング基準!$C$21,IF(IF($N2577&lt;&gt;"",$N2577,$M2577)&gt;0,スコアリング基準!$C$22,0))))</f>
        <v/>
      </c>
      <c r="T2577" s="4">
        <f>IF($O2577="可",スコアリング基準!$C$23,0)</f>
        <v/>
      </c>
      <c r="U2577" s="4">
        <f>IF(OR(COUNT($K2577:$L2577)&lt;2,$K2577=0),0,IF(ABS($L2577)/$K2577&lt;=スコアリング基準!$B$24,スコアリング基準!$C$24,IF(ABS($L2577)/$K2577&lt;=スコアリング基準!$B$25,スコアリング基準!$C$25,IF(ABS($L2577)/$K2577&lt;=スコアリング基準!$B$26,スコアリング基準!$C$26,0))))</f>
        <v/>
      </c>
      <c r="V2577" s="4">
        <f>IF($P2577="なし",スコアリング基準!$C$27,0)</f>
        <v/>
      </c>
      <c r="W2577" s="4">
        <f>IF($F2577="",0,IF(ISNUMBER($F2577),IF($F2577&lt;=スコアリング基準!$B$28,スコアリング基準!$C$28,スコアリング基準!$C$29),0))</f>
        <v/>
      </c>
      <c r="X2577" s="4">
        <f>IFERROR(VLOOKUP($B2577,スコアリング基準!$A$36:$B$46,2,FALSE),0)</f>
        <v/>
      </c>
      <c r="Y2577" s="4">
        <f>SUM($S2577:$X2577)</f>
        <v/>
      </c>
      <c r="Z2577" s="4">
        <f>IF(COUNT($M2577:$N2577)=0,"データ無",IF($Y2577&gt;=スコアリング基準!$B$30,"S",IF($Y2577&gt;=スコアリング基準!$B$31,"A",IF($Y2577&gt;=スコアリング基準!$B$32,"B","C"))))</f>
        <v/>
      </c>
      <c r="AA2577">
        <f>IFERROR(INDEX(実績DB!$I$3:$I$104,MATCH($B2577&amp;$C2577,実績DB!$J$3:$J$104,0)),"")</f>
        <v/>
      </c>
    </row>
    <row r="2578">
      <c r="A2578" t="n">
        <v>2576</v>
      </c>
      <c r="B2578" t="inlineStr">
        <is>
          <t>東京</t>
        </is>
      </c>
      <c r="C2578" t="inlineStr">
        <is>
          <t>福浦変電所</t>
        </is>
      </c>
      <c r="D2578" t="inlineStr">
        <is>
          <t>神奈川県</t>
        </is>
      </c>
      <c r="G2578" s="3" t="n">
        <v>35.34888</v>
      </c>
      <c r="H2578" s="3" t="n">
        <v>139.648138</v>
      </c>
      <c r="I2578" t="inlineStr">
        <is>
          <t>Google Places(名称一致)</t>
        </is>
      </c>
      <c r="J2578" t="n">
        <v>38</v>
      </c>
      <c r="K2578" t="n">
        <v>39</v>
      </c>
      <c r="L2578" t="n">
        <v>-20</v>
      </c>
      <c r="M2578" t="n">
        <v>19</v>
      </c>
      <c r="N2578" t="n">
        <v>0</v>
      </c>
      <c r="O2578" t="inlineStr">
        <is>
          <t>不可 #3</t>
        </is>
      </c>
      <c r="P2578" t="inlineStr">
        <is>
          <t>有り</t>
        </is>
      </c>
      <c r="R2578" s="4">
        <f>IF(COUNT($M2578:$N2578)=0,"",IF(AND(IF($N2578&lt;&gt;"",$N2578,$M2578)&lt;=0,$O2578&lt;&gt;"可"),"警告",""))</f>
        <v/>
      </c>
      <c r="S2578" s="4">
        <f>IF(COUNT($M2578:$N2578)=0,0,IF(IF($N2578&lt;&gt;"",$N2578,$M2578)&gt;=スコアリング基準!$B$20,スコアリング基準!$C$20,IF(IF($N2578&lt;&gt;"",$N2578,$M2578)&gt;=スコアリング基準!$B$21,スコアリング基準!$C$21,IF(IF($N2578&lt;&gt;"",$N2578,$M2578)&gt;0,スコアリング基準!$C$22,0))))</f>
        <v/>
      </c>
      <c r="T2578" s="4">
        <f>IF($O2578="可",スコアリング基準!$C$23,0)</f>
        <v/>
      </c>
      <c r="U2578" s="4">
        <f>IF(OR(COUNT($K2578:$L2578)&lt;2,$K2578=0),0,IF(ABS($L2578)/$K2578&lt;=スコアリング基準!$B$24,スコアリング基準!$C$24,IF(ABS($L2578)/$K2578&lt;=スコアリング基準!$B$25,スコアリング基準!$C$25,IF(ABS($L2578)/$K2578&lt;=スコアリング基準!$B$26,スコアリング基準!$C$26,0))))</f>
        <v/>
      </c>
      <c r="V2578" s="4">
        <f>IF($P2578="なし",スコアリング基準!$C$27,0)</f>
        <v/>
      </c>
      <c r="W2578" s="4">
        <f>IF($F2578="",0,IF(ISNUMBER($F2578),IF($F2578&lt;=スコアリング基準!$B$28,スコアリング基準!$C$28,スコアリング基準!$C$29),0))</f>
        <v/>
      </c>
      <c r="X2578" s="4">
        <f>IFERROR(VLOOKUP($B2578,スコアリング基準!$A$36:$B$46,2,FALSE),0)</f>
        <v/>
      </c>
      <c r="Y2578" s="4">
        <f>SUM($S2578:$X2578)</f>
        <v/>
      </c>
      <c r="Z2578" s="4">
        <f>IF(COUNT($M2578:$N2578)=0,"データ無",IF($Y2578&gt;=スコアリング基準!$B$30,"S",IF($Y2578&gt;=スコアリング基準!$B$31,"A",IF($Y2578&gt;=スコアリング基準!$B$32,"B","C"))))</f>
        <v/>
      </c>
      <c r="AA2578">
        <f>IFERROR(INDEX(実績DB!$I$3:$I$104,MATCH($B2578&amp;$C2578,実績DB!$J$3:$J$104,0)),"")</f>
        <v/>
      </c>
    </row>
    <row r="2579">
      <c r="A2579" t="n">
        <v>2577</v>
      </c>
      <c r="B2579" t="inlineStr">
        <is>
          <t>東京</t>
        </is>
      </c>
      <c r="C2579" t="inlineStr">
        <is>
          <t>福神橋変電所</t>
        </is>
      </c>
      <c r="D2579" t="inlineStr">
        <is>
          <t>東京都</t>
        </is>
      </c>
      <c r="G2579" s="3" t="n">
        <v>35.703668</v>
      </c>
      <c r="H2579" s="3" t="n">
        <v>139.825019</v>
      </c>
      <c r="I2579" t="inlineStr">
        <is>
          <t>Google Places(名称一致)</t>
        </is>
      </c>
      <c r="J2579" t="n">
        <v>38</v>
      </c>
      <c r="K2579" t="n">
        <v>39</v>
      </c>
      <c r="L2579" t="n">
        <v>-20</v>
      </c>
      <c r="M2579" t="n">
        <v>19</v>
      </c>
      <c r="N2579" t="n">
        <v>0</v>
      </c>
      <c r="O2579" t="inlineStr">
        <is>
          <t>不可 #3</t>
        </is>
      </c>
      <c r="P2579" t="inlineStr">
        <is>
          <t>有り</t>
        </is>
      </c>
      <c r="R2579" s="4">
        <f>IF(COUNT($M2579:$N2579)=0,"",IF(AND(IF($N2579&lt;&gt;"",$N2579,$M2579)&lt;=0,$O2579&lt;&gt;"可"),"警告",""))</f>
        <v/>
      </c>
      <c r="S2579" s="4">
        <f>IF(COUNT($M2579:$N2579)=0,0,IF(IF($N2579&lt;&gt;"",$N2579,$M2579)&gt;=スコアリング基準!$B$20,スコアリング基準!$C$20,IF(IF($N2579&lt;&gt;"",$N2579,$M2579)&gt;=スコアリング基準!$B$21,スコアリング基準!$C$21,IF(IF($N2579&lt;&gt;"",$N2579,$M2579)&gt;0,スコアリング基準!$C$22,0))))</f>
        <v/>
      </c>
      <c r="T2579" s="4">
        <f>IF($O2579="可",スコアリング基準!$C$23,0)</f>
        <v/>
      </c>
      <c r="U2579" s="4">
        <f>IF(OR(COUNT($K2579:$L2579)&lt;2,$K2579=0),0,IF(ABS($L2579)/$K2579&lt;=スコアリング基準!$B$24,スコアリング基準!$C$24,IF(ABS($L2579)/$K2579&lt;=スコアリング基準!$B$25,スコアリング基準!$C$25,IF(ABS($L2579)/$K2579&lt;=スコアリング基準!$B$26,スコアリング基準!$C$26,0))))</f>
        <v/>
      </c>
      <c r="V2579" s="4">
        <f>IF($P2579="なし",スコアリング基準!$C$27,0)</f>
        <v/>
      </c>
      <c r="W2579" s="4">
        <f>IF($F2579="",0,IF(ISNUMBER($F2579),IF($F2579&lt;=スコアリング基準!$B$28,スコアリング基準!$C$28,スコアリング基準!$C$29),0))</f>
        <v/>
      </c>
      <c r="X2579" s="4">
        <f>IFERROR(VLOOKUP($B2579,スコアリング基準!$A$36:$B$46,2,FALSE),0)</f>
        <v/>
      </c>
      <c r="Y2579" s="4">
        <f>SUM($S2579:$X2579)</f>
        <v/>
      </c>
      <c r="Z2579" s="4">
        <f>IF(COUNT($M2579:$N2579)=0,"データ無",IF($Y2579&gt;=スコアリング基準!$B$30,"S",IF($Y2579&gt;=スコアリング基準!$B$31,"A",IF($Y2579&gt;=スコアリング基準!$B$32,"B","C"))))</f>
        <v/>
      </c>
      <c r="AA2579">
        <f>IFERROR(INDEX(実績DB!$I$3:$I$104,MATCH($B2579&amp;$C2579,実績DB!$J$3:$J$104,0)),"")</f>
        <v/>
      </c>
    </row>
    <row r="2580">
      <c r="A2580" t="n">
        <v>2578</v>
      </c>
      <c r="B2580" t="inlineStr">
        <is>
          <t>東京</t>
        </is>
      </c>
      <c r="C2580" t="inlineStr">
        <is>
          <t>稲取変電所</t>
        </is>
      </c>
      <c r="D2580" t="inlineStr">
        <is>
          <t>静岡県</t>
        </is>
      </c>
      <c r="G2580" s="3" t="n">
        <v>34.776247</v>
      </c>
      <c r="H2580" s="3" t="n">
        <v>139.035565</v>
      </c>
      <c r="I2580" t="inlineStr">
        <is>
          <t>Google Places(名称一致)</t>
        </is>
      </c>
      <c r="J2580" t="n">
        <v>19</v>
      </c>
      <c r="K2580" t="n">
        <v>19</v>
      </c>
      <c r="L2580" t="n">
        <v>-10</v>
      </c>
      <c r="M2580" t="n">
        <v>9</v>
      </c>
      <c r="N2580" t="n">
        <v>0</v>
      </c>
      <c r="O2580" t="inlineStr">
        <is>
          <t>不可 #3</t>
        </is>
      </c>
      <c r="P2580" t="inlineStr">
        <is>
          <t>有り</t>
        </is>
      </c>
      <c r="R2580" s="4">
        <f>IF(COUNT($M2580:$N2580)=0,"",IF(AND(IF($N2580&lt;&gt;"",$N2580,$M2580)&lt;=0,$O2580&lt;&gt;"可"),"警告",""))</f>
        <v/>
      </c>
      <c r="S2580" s="4">
        <f>IF(COUNT($M2580:$N2580)=0,0,IF(IF($N2580&lt;&gt;"",$N2580,$M2580)&gt;=スコアリング基準!$B$20,スコアリング基準!$C$20,IF(IF($N2580&lt;&gt;"",$N2580,$M2580)&gt;=スコアリング基準!$B$21,スコアリング基準!$C$21,IF(IF($N2580&lt;&gt;"",$N2580,$M2580)&gt;0,スコアリング基準!$C$22,0))))</f>
        <v/>
      </c>
      <c r="T2580" s="4">
        <f>IF($O2580="可",スコアリング基準!$C$23,0)</f>
        <v/>
      </c>
      <c r="U2580" s="4">
        <f>IF(OR(COUNT($K2580:$L2580)&lt;2,$K2580=0),0,IF(ABS($L2580)/$K2580&lt;=スコアリング基準!$B$24,スコアリング基準!$C$24,IF(ABS($L2580)/$K2580&lt;=スコアリング基準!$B$25,スコアリング基準!$C$25,IF(ABS($L2580)/$K2580&lt;=スコアリング基準!$B$26,スコアリング基準!$C$26,0))))</f>
        <v/>
      </c>
      <c r="V2580" s="4">
        <f>IF($P2580="なし",スコアリング基準!$C$27,0)</f>
        <v/>
      </c>
      <c r="W2580" s="4">
        <f>IF($F2580="",0,IF(ISNUMBER($F2580),IF($F2580&lt;=スコアリング基準!$B$28,スコアリング基準!$C$28,スコアリング基準!$C$29),0))</f>
        <v/>
      </c>
      <c r="X2580" s="4">
        <f>IFERROR(VLOOKUP($B2580,スコアリング基準!$A$36:$B$46,2,FALSE),0)</f>
        <v/>
      </c>
      <c r="Y2580" s="4">
        <f>SUM($S2580:$X2580)</f>
        <v/>
      </c>
      <c r="Z2580" s="4">
        <f>IF(COUNT($M2580:$N2580)=0,"データ無",IF($Y2580&gt;=スコアリング基準!$B$30,"S",IF($Y2580&gt;=スコアリング基準!$B$31,"A",IF($Y2580&gt;=スコアリング基準!$B$32,"B","C"))))</f>
        <v/>
      </c>
      <c r="AA2580">
        <f>IFERROR(INDEX(実績DB!$I$3:$I$104,MATCH($B2580&amp;$C2580,実績DB!$J$3:$J$104,0)),"")</f>
        <v/>
      </c>
    </row>
    <row r="2581">
      <c r="A2581" t="n">
        <v>2579</v>
      </c>
      <c r="B2581" t="inlineStr">
        <is>
          <t>東京</t>
        </is>
      </c>
      <c r="C2581" t="inlineStr">
        <is>
          <t>稲城変電所</t>
        </is>
      </c>
      <c r="D2581" t="inlineStr">
        <is>
          <t>東京都</t>
        </is>
      </c>
      <c r="G2581" s="3" t="n">
        <v>35.64581</v>
      </c>
      <c r="H2581" s="3" t="n">
        <v>139.49741</v>
      </c>
      <c r="I2581" t="inlineStr">
        <is>
          <t>OSM実測(名称一致)</t>
        </is>
      </c>
      <c r="J2581" t="n">
        <v>57</v>
      </c>
      <c r="K2581" t="n">
        <v>59</v>
      </c>
      <c r="L2581" t="n">
        <v>-40</v>
      </c>
      <c r="M2581" t="n">
        <v>19</v>
      </c>
      <c r="N2581" t="n">
        <v>19</v>
      </c>
      <c r="O2581" t="inlineStr">
        <is>
          <t>不可 #3</t>
        </is>
      </c>
      <c r="P2581" t="inlineStr">
        <is>
          <t>なし</t>
        </is>
      </c>
      <c r="R2581" s="4">
        <f>IF(COUNT($M2581:$N2581)=0,"",IF(AND(IF($N2581&lt;&gt;"",$N2581,$M2581)&lt;=0,$O2581&lt;&gt;"可"),"警告",""))</f>
        <v/>
      </c>
      <c r="S2581" s="4">
        <f>IF(COUNT($M2581:$N2581)=0,0,IF(IF($N2581&lt;&gt;"",$N2581,$M2581)&gt;=スコアリング基準!$B$20,スコアリング基準!$C$20,IF(IF($N2581&lt;&gt;"",$N2581,$M2581)&gt;=スコアリング基準!$B$21,スコアリング基準!$C$21,IF(IF($N2581&lt;&gt;"",$N2581,$M2581)&gt;0,スコアリング基準!$C$22,0))))</f>
        <v/>
      </c>
      <c r="T2581" s="4">
        <f>IF($O2581="可",スコアリング基準!$C$23,0)</f>
        <v/>
      </c>
      <c r="U2581" s="4">
        <f>IF(OR(COUNT($K2581:$L2581)&lt;2,$K2581=0),0,IF(ABS($L2581)/$K2581&lt;=スコアリング基準!$B$24,スコアリング基準!$C$24,IF(ABS($L2581)/$K2581&lt;=スコアリング基準!$B$25,スコアリング基準!$C$25,IF(ABS($L2581)/$K2581&lt;=スコアリング基準!$B$26,スコアリング基準!$C$26,0))))</f>
        <v/>
      </c>
      <c r="V2581" s="4">
        <f>IF($P2581="なし",スコアリング基準!$C$27,0)</f>
        <v/>
      </c>
      <c r="W2581" s="4">
        <f>IF($F2581="",0,IF(ISNUMBER($F2581),IF($F2581&lt;=スコアリング基準!$B$28,スコアリング基準!$C$28,スコアリング基準!$C$29),0))</f>
        <v/>
      </c>
      <c r="X2581" s="4">
        <f>IFERROR(VLOOKUP($B2581,スコアリング基準!$A$36:$B$46,2,FALSE),0)</f>
        <v/>
      </c>
      <c r="Y2581" s="4">
        <f>SUM($S2581:$X2581)</f>
        <v/>
      </c>
      <c r="Z2581" s="4">
        <f>IF(COUNT($M2581:$N2581)=0,"データ無",IF($Y2581&gt;=スコアリング基準!$B$30,"S",IF($Y2581&gt;=スコアリング基準!$B$31,"A",IF($Y2581&gt;=スコアリング基準!$B$32,"B","C"))))</f>
        <v/>
      </c>
      <c r="AA2581">
        <f>IFERROR(INDEX(実績DB!$I$3:$I$104,MATCH($B2581&amp;$C2581,実績DB!$J$3:$J$104,0)),"")</f>
        <v/>
      </c>
    </row>
    <row r="2582">
      <c r="A2582" t="n">
        <v>2580</v>
      </c>
      <c r="B2582" t="inlineStr">
        <is>
          <t>東京</t>
        </is>
      </c>
      <c r="C2582" t="inlineStr">
        <is>
          <t>稲荷台局配変電所</t>
        </is>
      </c>
      <c r="D2582" t="inlineStr">
        <is>
          <t>東京都</t>
        </is>
      </c>
      <c r="G2582" s="3" t="n"/>
      <c r="H2582" s="3" t="n"/>
      <c r="I2582" t="inlineStr">
        <is>
          <t>未取得</t>
        </is>
      </c>
      <c r="J2582" t="n">
        <v>57</v>
      </c>
      <c r="K2582" t="n">
        <v>59</v>
      </c>
      <c r="L2582" t="n">
        <v>-39</v>
      </c>
      <c r="M2582" t="n">
        <v>20</v>
      </c>
      <c r="N2582" t="n">
        <v>0</v>
      </c>
      <c r="O2582" t="inlineStr">
        <is>
          <t>不可 #3</t>
        </is>
      </c>
      <c r="P2582" t="inlineStr">
        <is>
          <t>有り</t>
        </is>
      </c>
      <c r="R2582" s="4">
        <f>IF(COUNT($M2582:$N2582)=0,"",IF(AND(IF($N2582&lt;&gt;"",$N2582,$M2582)&lt;=0,$O2582&lt;&gt;"可"),"警告",""))</f>
        <v/>
      </c>
      <c r="S2582" s="4">
        <f>IF(COUNT($M2582:$N2582)=0,0,IF(IF($N2582&lt;&gt;"",$N2582,$M2582)&gt;=スコアリング基準!$B$20,スコアリング基準!$C$20,IF(IF($N2582&lt;&gt;"",$N2582,$M2582)&gt;=スコアリング基準!$B$21,スコアリング基準!$C$21,IF(IF($N2582&lt;&gt;"",$N2582,$M2582)&gt;0,スコアリング基準!$C$22,0))))</f>
        <v/>
      </c>
      <c r="T2582" s="4">
        <f>IF($O2582="可",スコアリング基準!$C$23,0)</f>
        <v/>
      </c>
      <c r="U2582" s="4">
        <f>IF(OR(COUNT($K2582:$L2582)&lt;2,$K2582=0),0,IF(ABS($L2582)/$K2582&lt;=スコアリング基準!$B$24,スコアリング基準!$C$24,IF(ABS($L2582)/$K2582&lt;=スコアリング基準!$B$25,スコアリング基準!$C$25,IF(ABS($L2582)/$K2582&lt;=スコアリング基準!$B$26,スコアリング基準!$C$26,0))))</f>
        <v/>
      </c>
      <c r="V2582" s="4">
        <f>IF($P2582="なし",スコアリング基準!$C$27,0)</f>
        <v/>
      </c>
      <c r="W2582" s="4">
        <f>IF($F2582="",0,IF(ISNUMBER($F2582),IF($F2582&lt;=スコアリング基準!$B$28,スコアリング基準!$C$28,スコアリング基準!$C$29),0))</f>
        <v/>
      </c>
      <c r="X2582" s="4">
        <f>IFERROR(VLOOKUP($B2582,スコアリング基準!$A$36:$B$46,2,FALSE),0)</f>
        <v/>
      </c>
      <c r="Y2582" s="4">
        <f>SUM($S2582:$X2582)</f>
        <v/>
      </c>
      <c r="Z2582" s="4">
        <f>IF(COUNT($M2582:$N2582)=0,"データ無",IF($Y2582&gt;=スコアリング基準!$B$30,"S",IF($Y2582&gt;=スコアリング基準!$B$31,"A",IF($Y2582&gt;=スコアリング基準!$B$32,"B","C"))))</f>
        <v/>
      </c>
      <c r="AA2582">
        <f>IFERROR(INDEX(実績DB!$I$3:$I$104,MATCH($B2582&amp;$C2582,実績DB!$J$3:$J$104,0)),"")</f>
        <v/>
      </c>
    </row>
    <row r="2583">
      <c r="A2583" t="n">
        <v>2581</v>
      </c>
      <c r="B2583" t="inlineStr">
        <is>
          <t>東京</t>
        </is>
      </c>
      <c r="C2583" t="inlineStr">
        <is>
          <t>稲荷町変電所</t>
        </is>
      </c>
      <c r="D2583" t="inlineStr">
        <is>
          <t>東京都</t>
        </is>
      </c>
      <c r="G2583" s="3" t="n"/>
      <c r="H2583" s="3" t="n"/>
      <c r="I2583" t="inlineStr">
        <is>
          <t>未取得</t>
        </is>
      </c>
      <c r="J2583" t="n">
        <v>57</v>
      </c>
      <c r="K2583" t="n">
        <v>59</v>
      </c>
      <c r="L2583" t="n">
        <v>-40</v>
      </c>
      <c r="M2583" t="n">
        <v>19</v>
      </c>
      <c r="N2583" t="n">
        <v>0</v>
      </c>
      <c r="O2583" t="inlineStr">
        <is>
          <t>不可 #3</t>
        </is>
      </c>
      <c r="P2583" t="inlineStr">
        <is>
          <t>有り</t>
        </is>
      </c>
      <c r="R2583" s="4">
        <f>IF(COUNT($M2583:$N2583)=0,"",IF(AND(IF($N2583&lt;&gt;"",$N2583,$M2583)&lt;=0,$O2583&lt;&gt;"可"),"警告",""))</f>
        <v/>
      </c>
      <c r="S2583" s="4">
        <f>IF(COUNT($M2583:$N2583)=0,0,IF(IF($N2583&lt;&gt;"",$N2583,$M2583)&gt;=スコアリング基準!$B$20,スコアリング基準!$C$20,IF(IF($N2583&lt;&gt;"",$N2583,$M2583)&gt;=スコアリング基準!$B$21,スコアリング基準!$C$21,IF(IF($N2583&lt;&gt;"",$N2583,$M2583)&gt;0,スコアリング基準!$C$22,0))))</f>
        <v/>
      </c>
      <c r="T2583" s="4">
        <f>IF($O2583="可",スコアリング基準!$C$23,0)</f>
        <v/>
      </c>
      <c r="U2583" s="4">
        <f>IF(OR(COUNT($K2583:$L2583)&lt;2,$K2583=0),0,IF(ABS($L2583)/$K2583&lt;=スコアリング基準!$B$24,スコアリング基準!$C$24,IF(ABS($L2583)/$K2583&lt;=スコアリング基準!$B$25,スコアリング基準!$C$25,IF(ABS($L2583)/$K2583&lt;=スコアリング基準!$B$26,スコアリング基準!$C$26,0))))</f>
        <v/>
      </c>
      <c r="V2583" s="4">
        <f>IF($P2583="なし",スコアリング基準!$C$27,0)</f>
        <v/>
      </c>
      <c r="W2583" s="4">
        <f>IF($F2583="",0,IF(ISNUMBER($F2583),IF($F2583&lt;=スコアリング基準!$B$28,スコアリング基準!$C$28,スコアリング基準!$C$29),0))</f>
        <v/>
      </c>
      <c r="X2583" s="4">
        <f>IFERROR(VLOOKUP($B2583,スコアリング基準!$A$36:$B$46,2,FALSE),0)</f>
        <v/>
      </c>
      <c r="Y2583" s="4">
        <f>SUM($S2583:$X2583)</f>
        <v/>
      </c>
      <c r="Z2583" s="4">
        <f>IF(COUNT($M2583:$N2583)=0,"データ無",IF($Y2583&gt;=スコアリング基準!$B$30,"S",IF($Y2583&gt;=スコアリング基準!$B$31,"A",IF($Y2583&gt;=スコアリング基準!$B$32,"B","C"))))</f>
        <v/>
      </c>
      <c r="AA2583">
        <f>IFERROR(INDEX(実績DB!$I$3:$I$104,MATCH($B2583&amp;$C2583,実績DB!$J$3:$J$104,0)),"")</f>
        <v/>
      </c>
    </row>
    <row r="2584">
      <c r="A2584" t="n">
        <v>2582</v>
      </c>
      <c r="B2584" t="inlineStr">
        <is>
          <t>東京</t>
        </is>
      </c>
      <c r="C2584" t="inlineStr">
        <is>
          <t>空港51号変電所</t>
        </is>
      </c>
      <c r="D2584" t="inlineStr">
        <is>
          <t>東京都</t>
        </is>
      </c>
      <c r="G2584" s="3" t="n"/>
      <c r="H2584" s="3" t="n"/>
      <c r="I2584" t="inlineStr">
        <is>
          <t>未取得</t>
        </is>
      </c>
      <c r="J2584" t="n">
        <v>5</v>
      </c>
      <c r="K2584" t="n">
        <v>5</v>
      </c>
      <c r="L2584" t="n">
        <v>0</v>
      </c>
      <c r="M2584" t="n">
        <v>5</v>
      </c>
      <c r="N2584" t="n">
        <v>0</v>
      </c>
      <c r="O2584" t="inlineStr">
        <is>
          <t>不可 #3</t>
        </is>
      </c>
      <c r="P2584" t="inlineStr">
        <is>
          <t>有り</t>
        </is>
      </c>
      <c r="R2584" s="4">
        <f>IF(COUNT($M2584:$N2584)=0,"",IF(AND(IF($N2584&lt;&gt;"",$N2584,$M2584)&lt;=0,$O2584&lt;&gt;"可"),"警告",""))</f>
        <v/>
      </c>
      <c r="S2584" s="4">
        <f>IF(COUNT($M2584:$N2584)=0,0,IF(IF($N2584&lt;&gt;"",$N2584,$M2584)&gt;=スコアリング基準!$B$20,スコアリング基準!$C$20,IF(IF($N2584&lt;&gt;"",$N2584,$M2584)&gt;=スコアリング基準!$B$21,スコアリング基準!$C$21,IF(IF($N2584&lt;&gt;"",$N2584,$M2584)&gt;0,スコアリング基準!$C$22,0))))</f>
        <v/>
      </c>
      <c r="T2584" s="4">
        <f>IF($O2584="可",スコアリング基準!$C$23,0)</f>
        <v/>
      </c>
      <c r="U2584" s="4">
        <f>IF(OR(COUNT($K2584:$L2584)&lt;2,$K2584=0),0,IF(ABS($L2584)/$K2584&lt;=スコアリング基準!$B$24,スコアリング基準!$C$24,IF(ABS($L2584)/$K2584&lt;=スコアリング基準!$B$25,スコアリング基準!$C$25,IF(ABS($L2584)/$K2584&lt;=スコアリング基準!$B$26,スコアリング基準!$C$26,0))))</f>
        <v/>
      </c>
      <c r="V2584" s="4">
        <f>IF($P2584="なし",スコアリング基準!$C$27,0)</f>
        <v/>
      </c>
      <c r="W2584" s="4">
        <f>IF($F2584="",0,IF(ISNUMBER($F2584),IF($F2584&lt;=スコアリング基準!$B$28,スコアリング基準!$C$28,スコアリング基準!$C$29),0))</f>
        <v/>
      </c>
      <c r="X2584" s="4">
        <f>IFERROR(VLOOKUP($B2584,スコアリング基準!$A$36:$B$46,2,FALSE),0)</f>
        <v/>
      </c>
      <c r="Y2584" s="4">
        <f>SUM($S2584:$X2584)</f>
        <v/>
      </c>
      <c r="Z2584" s="4">
        <f>IF(COUNT($M2584:$N2584)=0,"データ無",IF($Y2584&gt;=スコアリング基準!$B$30,"S",IF($Y2584&gt;=スコアリング基準!$B$31,"A",IF($Y2584&gt;=スコアリング基準!$B$32,"B","C"))))</f>
        <v/>
      </c>
      <c r="AA2584">
        <f>IFERROR(INDEX(実績DB!$I$3:$I$104,MATCH($B2584&amp;$C2584,実績DB!$J$3:$J$104,0)),"")</f>
        <v/>
      </c>
    </row>
    <row r="2585">
      <c r="A2585" t="n">
        <v>2583</v>
      </c>
      <c r="B2585" t="inlineStr">
        <is>
          <t>東京</t>
        </is>
      </c>
      <c r="C2585" t="inlineStr">
        <is>
          <t>竜王変電所</t>
        </is>
      </c>
      <c r="D2585" t="inlineStr">
        <is>
          <t>山梨県</t>
        </is>
      </c>
      <c r="G2585" s="3" t="n">
        <v>35.662805</v>
      </c>
      <c r="H2585" s="3" t="n">
        <v>138.518458</v>
      </c>
      <c r="I2585" t="inlineStr">
        <is>
          <t>Google Places(名称一致)</t>
        </is>
      </c>
      <c r="J2585" t="n">
        <v>19</v>
      </c>
      <c r="K2585" t="n">
        <v>19</v>
      </c>
      <c r="L2585" t="n">
        <v>-11</v>
      </c>
      <c r="M2585" t="n">
        <v>8</v>
      </c>
      <c r="N2585" t="n">
        <v>8</v>
      </c>
      <c r="O2585" t="inlineStr">
        <is>
          <t>不可 #3</t>
        </is>
      </c>
      <c r="P2585" t="inlineStr">
        <is>
          <t>なし</t>
        </is>
      </c>
      <c r="R2585" s="4">
        <f>IF(COUNT($M2585:$N2585)=0,"",IF(AND(IF($N2585&lt;&gt;"",$N2585,$M2585)&lt;=0,$O2585&lt;&gt;"可"),"警告",""))</f>
        <v/>
      </c>
      <c r="S2585" s="4">
        <f>IF(COUNT($M2585:$N2585)=0,0,IF(IF($N2585&lt;&gt;"",$N2585,$M2585)&gt;=スコアリング基準!$B$20,スコアリング基準!$C$20,IF(IF($N2585&lt;&gt;"",$N2585,$M2585)&gt;=スコアリング基準!$B$21,スコアリング基準!$C$21,IF(IF($N2585&lt;&gt;"",$N2585,$M2585)&gt;0,スコアリング基準!$C$22,0))))</f>
        <v/>
      </c>
      <c r="T2585" s="4">
        <f>IF($O2585="可",スコアリング基準!$C$23,0)</f>
        <v/>
      </c>
      <c r="U2585" s="4">
        <f>IF(OR(COUNT($K2585:$L2585)&lt;2,$K2585=0),0,IF(ABS($L2585)/$K2585&lt;=スコアリング基準!$B$24,スコアリング基準!$C$24,IF(ABS($L2585)/$K2585&lt;=スコアリング基準!$B$25,スコアリング基準!$C$25,IF(ABS($L2585)/$K2585&lt;=スコアリング基準!$B$26,スコアリング基準!$C$26,0))))</f>
        <v/>
      </c>
      <c r="V2585" s="4">
        <f>IF($P2585="なし",スコアリング基準!$C$27,0)</f>
        <v/>
      </c>
      <c r="W2585" s="4">
        <f>IF($F2585="",0,IF(ISNUMBER($F2585),IF($F2585&lt;=スコアリング基準!$B$28,スコアリング基準!$C$28,スコアリング基準!$C$29),0))</f>
        <v/>
      </c>
      <c r="X2585" s="4">
        <f>IFERROR(VLOOKUP($B2585,スコアリング基準!$A$36:$B$46,2,FALSE),0)</f>
        <v/>
      </c>
      <c r="Y2585" s="4">
        <f>SUM($S2585:$X2585)</f>
        <v/>
      </c>
      <c r="Z2585" s="4">
        <f>IF(COUNT($M2585:$N2585)=0,"データ無",IF($Y2585&gt;=スコアリング基準!$B$30,"S",IF($Y2585&gt;=スコアリング基準!$B$31,"A",IF($Y2585&gt;=スコアリング基準!$B$32,"B","C"))))</f>
        <v/>
      </c>
      <c r="AA2585">
        <f>IFERROR(INDEX(実績DB!$I$3:$I$104,MATCH($B2585&amp;$C2585,実績DB!$J$3:$J$104,0)),"")</f>
        <v/>
      </c>
    </row>
    <row r="2586">
      <c r="A2586" t="n">
        <v>2584</v>
      </c>
      <c r="B2586" t="inlineStr">
        <is>
          <t>東京</t>
        </is>
      </c>
      <c r="C2586" t="inlineStr">
        <is>
          <t>竪堀変電所</t>
        </is>
      </c>
      <c r="D2586" t="inlineStr">
        <is>
          <t>静岡県</t>
        </is>
      </c>
      <c r="G2586" s="3" t="n">
        <v>35.1626</v>
      </c>
      <c r="H2586" s="3" t="n">
        <v>138.664944</v>
      </c>
      <c r="I2586" t="inlineStr">
        <is>
          <t>Google Places(名称一致)</t>
        </is>
      </c>
      <c r="J2586" t="n">
        <v>47</v>
      </c>
      <c r="K2586" t="n">
        <v>49</v>
      </c>
      <c r="L2586" t="n">
        <v>-35</v>
      </c>
      <c r="M2586" t="n">
        <v>14</v>
      </c>
      <c r="N2586" t="n">
        <v>14</v>
      </c>
      <c r="O2586" t="inlineStr">
        <is>
          <t>不可 #3</t>
        </is>
      </c>
      <c r="P2586" t="inlineStr">
        <is>
          <t>なし</t>
        </is>
      </c>
      <c r="R2586" s="4">
        <f>IF(COUNT($M2586:$N2586)=0,"",IF(AND(IF($N2586&lt;&gt;"",$N2586,$M2586)&lt;=0,$O2586&lt;&gt;"可"),"警告",""))</f>
        <v/>
      </c>
      <c r="S2586" s="4">
        <f>IF(COUNT($M2586:$N2586)=0,0,IF(IF($N2586&lt;&gt;"",$N2586,$M2586)&gt;=スコアリング基準!$B$20,スコアリング基準!$C$20,IF(IF($N2586&lt;&gt;"",$N2586,$M2586)&gt;=スコアリング基準!$B$21,スコアリング基準!$C$21,IF(IF($N2586&lt;&gt;"",$N2586,$M2586)&gt;0,スコアリング基準!$C$22,0))))</f>
        <v/>
      </c>
      <c r="T2586" s="4">
        <f>IF($O2586="可",スコアリング基準!$C$23,0)</f>
        <v/>
      </c>
      <c r="U2586" s="4">
        <f>IF(OR(COUNT($K2586:$L2586)&lt;2,$K2586=0),0,IF(ABS($L2586)/$K2586&lt;=スコアリング基準!$B$24,スコアリング基準!$C$24,IF(ABS($L2586)/$K2586&lt;=スコアリング基準!$B$25,スコアリング基準!$C$25,IF(ABS($L2586)/$K2586&lt;=スコアリング基準!$B$26,スコアリング基準!$C$26,0))))</f>
        <v/>
      </c>
      <c r="V2586" s="4">
        <f>IF($P2586="なし",スコアリング基準!$C$27,0)</f>
        <v/>
      </c>
      <c r="W2586" s="4">
        <f>IF($F2586="",0,IF(ISNUMBER($F2586),IF($F2586&lt;=スコアリング基準!$B$28,スコアリング基準!$C$28,スコアリング基準!$C$29),0))</f>
        <v/>
      </c>
      <c r="X2586" s="4">
        <f>IFERROR(VLOOKUP($B2586,スコアリング基準!$A$36:$B$46,2,FALSE),0)</f>
        <v/>
      </c>
      <c r="Y2586" s="4">
        <f>SUM($S2586:$X2586)</f>
        <v/>
      </c>
      <c r="Z2586" s="4">
        <f>IF(COUNT($M2586:$N2586)=0,"データ無",IF($Y2586&gt;=スコアリング基準!$B$30,"S",IF($Y2586&gt;=スコアリング基準!$B$31,"A",IF($Y2586&gt;=スコアリング基準!$B$32,"B","C"))))</f>
        <v/>
      </c>
      <c r="AA2586">
        <f>IFERROR(INDEX(実績DB!$I$3:$I$104,MATCH($B2586&amp;$C2586,実績DB!$J$3:$J$104,0)),"")</f>
        <v/>
      </c>
    </row>
    <row r="2587">
      <c r="A2587" t="n">
        <v>2585</v>
      </c>
      <c r="B2587" t="inlineStr">
        <is>
          <t>東京</t>
        </is>
      </c>
      <c r="C2587" t="inlineStr">
        <is>
          <t>竪川変電所</t>
        </is>
      </c>
      <c r="D2587" t="inlineStr">
        <is>
          <t>東京都</t>
        </is>
      </c>
      <c r="G2587" s="3" t="n">
        <v>35.695946</v>
      </c>
      <c r="H2587" s="3" t="n">
        <v>139.83848</v>
      </c>
      <c r="I2587" t="inlineStr">
        <is>
          <t>Google Places(名称一致)</t>
        </is>
      </c>
      <c r="J2587" t="n">
        <v>47</v>
      </c>
      <c r="K2587" t="n">
        <v>49</v>
      </c>
      <c r="L2587" t="n">
        <v>-35</v>
      </c>
      <c r="M2587" t="n">
        <v>14</v>
      </c>
      <c r="N2587" t="n">
        <v>0</v>
      </c>
      <c r="O2587" t="inlineStr">
        <is>
          <t>不可 #3</t>
        </is>
      </c>
      <c r="P2587" t="inlineStr">
        <is>
          <t>有り</t>
        </is>
      </c>
      <c r="R2587" s="4">
        <f>IF(COUNT($M2587:$N2587)=0,"",IF(AND(IF($N2587&lt;&gt;"",$N2587,$M2587)&lt;=0,$O2587&lt;&gt;"可"),"警告",""))</f>
        <v/>
      </c>
      <c r="S2587" s="4">
        <f>IF(COUNT($M2587:$N2587)=0,0,IF(IF($N2587&lt;&gt;"",$N2587,$M2587)&gt;=スコアリング基準!$B$20,スコアリング基準!$C$20,IF(IF($N2587&lt;&gt;"",$N2587,$M2587)&gt;=スコアリング基準!$B$21,スコアリング基準!$C$21,IF(IF($N2587&lt;&gt;"",$N2587,$M2587)&gt;0,スコアリング基準!$C$22,0))))</f>
        <v/>
      </c>
      <c r="T2587" s="4">
        <f>IF($O2587="可",スコアリング基準!$C$23,0)</f>
        <v/>
      </c>
      <c r="U2587" s="4">
        <f>IF(OR(COUNT($K2587:$L2587)&lt;2,$K2587=0),0,IF(ABS($L2587)/$K2587&lt;=スコアリング基準!$B$24,スコアリング基準!$C$24,IF(ABS($L2587)/$K2587&lt;=スコアリング基準!$B$25,スコアリング基準!$C$25,IF(ABS($L2587)/$K2587&lt;=スコアリング基準!$B$26,スコアリング基準!$C$26,0))))</f>
        <v/>
      </c>
      <c r="V2587" s="4">
        <f>IF($P2587="なし",スコアリング基準!$C$27,0)</f>
        <v/>
      </c>
      <c r="W2587" s="4">
        <f>IF($F2587="",0,IF(ISNUMBER($F2587),IF($F2587&lt;=スコアリング基準!$B$28,スコアリング基準!$C$28,スコアリング基準!$C$29),0))</f>
        <v/>
      </c>
      <c r="X2587" s="4">
        <f>IFERROR(VLOOKUP($B2587,スコアリング基準!$A$36:$B$46,2,FALSE),0)</f>
        <v/>
      </c>
      <c r="Y2587" s="4">
        <f>SUM($S2587:$X2587)</f>
        <v/>
      </c>
      <c r="Z2587" s="4">
        <f>IF(COUNT($M2587:$N2587)=0,"データ無",IF($Y2587&gt;=スコアリング基準!$B$30,"S",IF($Y2587&gt;=スコアリング基準!$B$31,"A",IF($Y2587&gt;=スコアリング基準!$B$32,"B","C"))))</f>
        <v/>
      </c>
      <c r="AA2587">
        <f>IFERROR(INDEX(実績DB!$I$3:$I$104,MATCH($B2587&amp;$C2587,実績DB!$J$3:$J$104,0)),"")</f>
        <v/>
      </c>
    </row>
    <row r="2588">
      <c r="A2588" t="n">
        <v>2586</v>
      </c>
      <c r="B2588" t="inlineStr">
        <is>
          <t>東京</t>
        </is>
      </c>
      <c r="C2588" t="inlineStr">
        <is>
          <t>竹松変電所</t>
        </is>
      </c>
      <c r="D2588" t="inlineStr">
        <is>
          <t>神奈川県</t>
        </is>
      </c>
      <c r="G2588" s="3" t="n">
        <v>35.324302</v>
      </c>
      <c r="H2588" s="3" t="n">
        <v>139.112488</v>
      </c>
      <c r="I2588" t="inlineStr">
        <is>
          <t>Google Places(名称一致)</t>
        </is>
      </c>
      <c r="J2588" t="n">
        <v>19</v>
      </c>
      <c r="K2588" t="n">
        <v>19</v>
      </c>
      <c r="L2588" t="n">
        <v>0</v>
      </c>
      <c r="M2588" t="n">
        <v>19</v>
      </c>
      <c r="N2588" t="n">
        <v>19</v>
      </c>
      <c r="O2588" t="inlineStr">
        <is>
          <t>不可 #3</t>
        </is>
      </c>
      <c r="P2588" t="inlineStr">
        <is>
          <t>なし</t>
        </is>
      </c>
      <c r="R2588" s="4">
        <f>IF(COUNT($M2588:$N2588)=0,"",IF(AND(IF($N2588&lt;&gt;"",$N2588,$M2588)&lt;=0,$O2588&lt;&gt;"可"),"警告",""))</f>
        <v/>
      </c>
      <c r="S2588" s="4">
        <f>IF(COUNT($M2588:$N2588)=0,0,IF(IF($N2588&lt;&gt;"",$N2588,$M2588)&gt;=スコアリング基準!$B$20,スコアリング基準!$C$20,IF(IF($N2588&lt;&gt;"",$N2588,$M2588)&gt;=スコアリング基準!$B$21,スコアリング基準!$C$21,IF(IF($N2588&lt;&gt;"",$N2588,$M2588)&gt;0,スコアリング基準!$C$22,0))))</f>
        <v/>
      </c>
      <c r="T2588" s="4">
        <f>IF($O2588="可",スコアリング基準!$C$23,0)</f>
        <v/>
      </c>
      <c r="U2588" s="4">
        <f>IF(OR(COUNT($K2588:$L2588)&lt;2,$K2588=0),0,IF(ABS($L2588)/$K2588&lt;=スコアリング基準!$B$24,スコアリング基準!$C$24,IF(ABS($L2588)/$K2588&lt;=スコアリング基準!$B$25,スコアリング基準!$C$25,IF(ABS($L2588)/$K2588&lt;=スコアリング基準!$B$26,スコアリング基準!$C$26,0))))</f>
        <v/>
      </c>
      <c r="V2588" s="4">
        <f>IF($P2588="なし",スコアリング基準!$C$27,0)</f>
        <v/>
      </c>
      <c r="W2588" s="4">
        <f>IF($F2588="",0,IF(ISNUMBER($F2588),IF($F2588&lt;=スコアリング基準!$B$28,スコアリング基準!$C$28,スコアリング基準!$C$29),0))</f>
        <v/>
      </c>
      <c r="X2588" s="4">
        <f>IFERROR(VLOOKUP($B2588,スコアリング基準!$A$36:$B$46,2,FALSE),0)</f>
        <v/>
      </c>
      <c r="Y2588" s="4">
        <f>SUM($S2588:$X2588)</f>
        <v/>
      </c>
      <c r="Z2588" s="4">
        <f>IF(COUNT($M2588:$N2588)=0,"データ無",IF($Y2588&gt;=スコアリング基準!$B$30,"S",IF($Y2588&gt;=スコアリング基準!$B$31,"A",IF($Y2588&gt;=スコアリング基準!$B$32,"B","C"))))</f>
        <v/>
      </c>
      <c r="AA2588">
        <f>IFERROR(INDEX(実績DB!$I$3:$I$104,MATCH($B2588&amp;$C2588,実績DB!$J$3:$J$104,0)),"")</f>
        <v/>
      </c>
    </row>
    <row r="2589">
      <c r="A2589" t="n">
        <v>2587</v>
      </c>
      <c r="B2589" t="inlineStr">
        <is>
          <t>東京</t>
        </is>
      </c>
      <c r="C2589" t="inlineStr">
        <is>
          <t>竹町変電所</t>
        </is>
      </c>
      <c r="D2589" t="inlineStr">
        <is>
          <t>東京都</t>
        </is>
      </c>
      <c r="G2589" s="3" t="n">
        <v>35.701602</v>
      </c>
      <c r="H2589" s="3" t="n">
        <v>139.780554</v>
      </c>
      <c r="I2589" t="inlineStr">
        <is>
          <t>Google Places(名称一致)</t>
        </is>
      </c>
      <c r="J2589" t="n">
        <v>57</v>
      </c>
      <c r="K2589" t="n">
        <v>59</v>
      </c>
      <c r="L2589" t="n">
        <v>-40</v>
      </c>
      <c r="M2589" t="n">
        <v>19</v>
      </c>
      <c r="N2589" t="n">
        <v>0</v>
      </c>
      <c r="O2589" t="inlineStr">
        <is>
          <t>不可 #3</t>
        </is>
      </c>
      <c r="P2589" t="inlineStr">
        <is>
          <t>有り</t>
        </is>
      </c>
      <c r="R2589" s="4">
        <f>IF(COUNT($M2589:$N2589)=0,"",IF(AND(IF($N2589&lt;&gt;"",$N2589,$M2589)&lt;=0,$O2589&lt;&gt;"可"),"警告",""))</f>
        <v/>
      </c>
      <c r="S2589" s="4">
        <f>IF(COUNT($M2589:$N2589)=0,0,IF(IF($N2589&lt;&gt;"",$N2589,$M2589)&gt;=スコアリング基準!$B$20,スコアリング基準!$C$20,IF(IF($N2589&lt;&gt;"",$N2589,$M2589)&gt;=スコアリング基準!$B$21,スコアリング基準!$C$21,IF(IF($N2589&lt;&gt;"",$N2589,$M2589)&gt;0,スコアリング基準!$C$22,0))))</f>
        <v/>
      </c>
      <c r="T2589" s="4">
        <f>IF($O2589="可",スコアリング基準!$C$23,0)</f>
        <v/>
      </c>
      <c r="U2589" s="4">
        <f>IF(OR(COUNT($K2589:$L2589)&lt;2,$K2589=0),0,IF(ABS($L2589)/$K2589&lt;=スコアリング基準!$B$24,スコアリング基準!$C$24,IF(ABS($L2589)/$K2589&lt;=スコアリング基準!$B$25,スコアリング基準!$C$25,IF(ABS($L2589)/$K2589&lt;=スコアリング基準!$B$26,スコアリング基準!$C$26,0))))</f>
        <v/>
      </c>
      <c r="V2589" s="4">
        <f>IF($P2589="なし",スコアリング基準!$C$27,0)</f>
        <v/>
      </c>
      <c r="W2589" s="4">
        <f>IF($F2589="",0,IF(ISNUMBER($F2589),IF($F2589&lt;=スコアリング基準!$B$28,スコアリング基準!$C$28,スコアリング基準!$C$29),0))</f>
        <v/>
      </c>
      <c r="X2589" s="4">
        <f>IFERROR(VLOOKUP($B2589,スコアリング基準!$A$36:$B$46,2,FALSE),0)</f>
        <v/>
      </c>
      <c r="Y2589" s="4">
        <f>SUM($S2589:$X2589)</f>
        <v/>
      </c>
      <c r="Z2589" s="4">
        <f>IF(COUNT($M2589:$N2589)=0,"データ無",IF($Y2589&gt;=スコアリング基準!$B$30,"S",IF($Y2589&gt;=スコアリング基準!$B$31,"A",IF($Y2589&gt;=スコアリング基準!$B$32,"B","C"))))</f>
        <v/>
      </c>
      <c r="AA2589">
        <f>IFERROR(INDEX(実績DB!$I$3:$I$104,MATCH($B2589&amp;$C2589,実績DB!$J$3:$J$104,0)),"")</f>
        <v/>
      </c>
    </row>
    <row r="2590">
      <c r="A2590" t="n">
        <v>2588</v>
      </c>
      <c r="B2590" t="inlineStr">
        <is>
          <t>東京</t>
        </is>
      </c>
      <c r="C2590" t="inlineStr">
        <is>
          <t>竹間沢変電所</t>
        </is>
      </c>
      <c r="D2590" t="inlineStr">
        <is>
          <t>埼玉県</t>
        </is>
      </c>
      <c r="G2590" s="3" t="n">
        <v>35.829457</v>
      </c>
      <c r="H2590" s="3" t="n">
        <v>139.547396</v>
      </c>
      <c r="I2590" t="inlineStr">
        <is>
          <t>Google Places(名称一致)</t>
        </is>
      </c>
      <c r="J2590" t="n">
        <v>57</v>
      </c>
      <c r="K2590" t="n">
        <v>59</v>
      </c>
      <c r="L2590" t="n">
        <v>-42</v>
      </c>
      <c r="M2590" t="n">
        <v>17</v>
      </c>
      <c r="N2590" t="n">
        <v>17</v>
      </c>
      <c r="O2590" t="inlineStr">
        <is>
          <t>不可 #3</t>
        </is>
      </c>
      <c r="P2590" t="inlineStr">
        <is>
          <t>なし</t>
        </is>
      </c>
      <c r="R2590" s="4">
        <f>IF(COUNT($M2590:$N2590)=0,"",IF(AND(IF($N2590&lt;&gt;"",$N2590,$M2590)&lt;=0,$O2590&lt;&gt;"可"),"警告",""))</f>
        <v/>
      </c>
      <c r="S2590" s="4">
        <f>IF(COUNT($M2590:$N2590)=0,0,IF(IF($N2590&lt;&gt;"",$N2590,$M2590)&gt;=スコアリング基準!$B$20,スコアリング基準!$C$20,IF(IF($N2590&lt;&gt;"",$N2590,$M2590)&gt;=スコアリング基準!$B$21,スコアリング基準!$C$21,IF(IF($N2590&lt;&gt;"",$N2590,$M2590)&gt;0,スコアリング基準!$C$22,0))))</f>
        <v/>
      </c>
      <c r="T2590" s="4">
        <f>IF($O2590="可",スコアリング基準!$C$23,0)</f>
        <v/>
      </c>
      <c r="U2590" s="4">
        <f>IF(OR(COUNT($K2590:$L2590)&lt;2,$K2590=0),0,IF(ABS($L2590)/$K2590&lt;=スコアリング基準!$B$24,スコアリング基準!$C$24,IF(ABS($L2590)/$K2590&lt;=スコアリング基準!$B$25,スコアリング基準!$C$25,IF(ABS($L2590)/$K2590&lt;=スコアリング基準!$B$26,スコアリング基準!$C$26,0))))</f>
        <v/>
      </c>
      <c r="V2590" s="4">
        <f>IF($P2590="なし",スコアリング基準!$C$27,0)</f>
        <v/>
      </c>
      <c r="W2590" s="4">
        <f>IF($F2590="",0,IF(ISNUMBER($F2590),IF($F2590&lt;=スコアリング基準!$B$28,スコアリング基準!$C$28,スコアリング基準!$C$29),0))</f>
        <v/>
      </c>
      <c r="X2590" s="4">
        <f>IFERROR(VLOOKUP($B2590,スコアリング基準!$A$36:$B$46,2,FALSE),0)</f>
        <v/>
      </c>
      <c r="Y2590" s="4">
        <f>SUM($S2590:$X2590)</f>
        <v/>
      </c>
      <c r="Z2590" s="4">
        <f>IF(COUNT($M2590:$N2590)=0,"データ無",IF($Y2590&gt;=スコアリング基準!$B$30,"S",IF($Y2590&gt;=スコアリング基準!$B$31,"A",IF($Y2590&gt;=スコアリング基準!$B$32,"B","C"))))</f>
        <v/>
      </c>
      <c r="AA2590">
        <f>IFERROR(INDEX(実績DB!$I$3:$I$104,MATCH($B2590&amp;$C2590,実績DB!$J$3:$J$104,0)),"")</f>
        <v/>
      </c>
    </row>
    <row r="2591">
      <c r="A2591" t="n">
        <v>2589</v>
      </c>
      <c r="B2591" t="inlineStr">
        <is>
          <t>東京</t>
        </is>
      </c>
      <c r="C2591" t="inlineStr">
        <is>
          <t>笛吹変電所</t>
        </is>
      </c>
      <c r="D2591" t="inlineStr">
        <is>
          <t>山梨県</t>
        </is>
      </c>
      <c r="G2591" s="3" t="n">
        <v>35.755703</v>
      </c>
      <c r="H2591" s="3" t="n">
        <v>138.727738</v>
      </c>
      <c r="I2591" t="inlineStr">
        <is>
          <t>Google Places(名称一致)</t>
        </is>
      </c>
      <c r="J2591" t="n">
        <v>19</v>
      </c>
      <c r="K2591" t="n">
        <v>19</v>
      </c>
      <c r="L2591" t="n">
        <v>-19</v>
      </c>
      <c r="M2591" t="n">
        <v>0</v>
      </c>
      <c r="N2591" t="n">
        <v>0</v>
      </c>
      <c r="O2591" t="inlineStr">
        <is>
          <t>不可 #3</t>
        </is>
      </c>
      <c r="P2591" t="inlineStr">
        <is>
          <t>有り</t>
        </is>
      </c>
      <c r="R2591" s="4">
        <f>IF(COUNT($M2591:$N2591)=0,"",IF(AND(IF($N2591&lt;&gt;"",$N2591,$M2591)&lt;=0,$O2591&lt;&gt;"可"),"警告",""))</f>
        <v/>
      </c>
      <c r="S2591" s="4">
        <f>IF(COUNT($M2591:$N2591)=0,0,IF(IF($N2591&lt;&gt;"",$N2591,$M2591)&gt;=スコアリング基準!$B$20,スコアリング基準!$C$20,IF(IF($N2591&lt;&gt;"",$N2591,$M2591)&gt;=スコアリング基準!$B$21,スコアリング基準!$C$21,IF(IF($N2591&lt;&gt;"",$N2591,$M2591)&gt;0,スコアリング基準!$C$22,0))))</f>
        <v/>
      </c>
      <c r="T2591" s="4">
        <f>IF($O2591="可",スコアリング基準!$C$23,0)</f>
        <v/>
      </c>
      <c r="U2591" s="4">
        <f>IF(OR(COUNT($K2591:$L2591)&lt;2,$K2591=0),0,IF(ABS($L2591)/$K2591&lt;=スコアリング基準!$B$24,スコアリング基準!$C$24,IF(ABS($L2591)/$K2591&lt;=スコアリング基準!$B$25,スコアリング基準!$C$25,IF(ABS($L2591)/$K2591&lt;=スコアリング基準!$B$26,スコアリング基準!$C$26,0))))</f>
        <v/>
      </c>
      <c r="V2591" s="4">
        <f>IF($P2591="なし",スコアリング基準!$C$27,0)</f>
        <v/>
      </c>
      <c r="W2591" s="4">
        <f>IF($F2591="",0,IF(ISNUMBER($F2591),IF($F2591&lt;=スコアリング基準!$B$28,スコアリング基準!$C$28,スコアリング基準!$C$29),0))</f>
        <v/>
      </c>
      <c r="X2591" s="4">
        <f>IFERROR(VLOOKUP($B2591,スコアリング基準!$A$36:$B$46,2,FALSE),0)</f>
        <v/>
      </c>
      <c r="Y2591" s="4">
        <f>SUM($S2591:$X2591)</f>
        <v/>
      </c>
      <c r="Z2591" s="4">
        <f>IF(COUNT($M2591:$N2591)=0,"データ無",IF($Y2591&gt;=スコアリング基準!$B$30,"S",IF($Y2591&gt;=スコアリング基準!$B$31,"A",IF($Y2591&gt;=スコアリング基準!$B$32,"B","C"))))</f>
        <v/>
      </c>
      <c r="AA2591">
        <f>IFERROR(INDEX(実績DB!$I$3:$I$104,MATCH($B2591&amp;$C2591,実績DB!$J$3:$J$104,0)),"")</f>
        <v/>
      </c>
    </row>
    <row r="2592">
      <c r="A2592" t="n">
        <v>2590</v>
      </c>
      <c r="B2592" t="inlineStr">
        <is>
          <t>東京</t>
        </is>
      </c>
      <c r="C2592" t="inlineStr">
        <is>
          <t>笹塚変電所</t>
        </is>
      </c>
      <c r="D2592" t="inlineStr">
        <is>
          <t>東京都</t>
        </is>
      </c>
      <c r="G2592" s="3" t="n">
        <v>35.675924</v>
      </c>
      <c r="H2592" s="3" t="n">
        <v>139.670619</v>
      </c>
      <c r="I2592" t="inlineStr">
        <is>
          <t>Google Places(名称一致)</t>
        </is>
      </c>
      <c r="J2592" t="n">
        <v>57</v>
      </c>
      <c r="K2592" t="n">
        <v>59</v>
      </c>
      <c r="L2592" t="n">
        <v>-40</v>
      </c>
      <c r="M2592" t="n">
        <v>19</v>
      </c>
      <c r="N2592" t="n">
        <v>19</v>
      </c>
      <c r="O2592" t="inlineStr">
        <is>
          <t>不可 #3</t>
        </is>
      </c>
      <c r="P2592" t="inlineStr">
        <is>
          <t>なし</t>
        </is>
      </c>
      <c r="R2592" s="4">
        <f>IF(COUNT($M2592:$N2592)=0,"",IF(AND(IF($N2592&lt;&gt;"",$N2592,$M2592)&lt;=0,$O2592&lt;&gt;"可"),"警告",""))</f>
        <v/>
      </c>
      <c r="S2592" s="4">
        <f>IF(COUNT($M2592:$N2592)=0,0,IF(IF($N2592&lt;&gt;"",$N2592,$M2592)&gt;=スコアリング基準!$B$20,スコアリング基準!$C$20,IF(IF($N2592&lt;&gt;"",$N2592,$M2592)&gt;=スコアリング基準!$B$21,スコアリング基準!$C$21,IF(IF($N2592&lt;&gt;"",$N2592,$M2592)&gt;0,スコアリング基準!$C$22,0))))</f>
        <v/>
      </c>
      <c r="T2592" s="4">
        <f>IF($O2592="可",スコアリング基準!$C$23,0)</f>
        <v/>
      </c>
      <c r="U2592" s="4">
        <f>IF(OR(COUNT($K2592:$L2592)&lt;2,$K2592=0),0,IF(ABS($L2592)/$K2592&lt;=スコアリング基準!$B$24,スコアリング基準!$C$24,IF(ABS($L2592)/$K2592&lt;=スコアリング基準!$B$25,スコアリング基準!$C$25,IF(ABS($L2592)/$K2592&lt;=スコアリング基準!$B$26,スコアリング基準!$C$26,0))))</f>
        <v/>
      </c>
      <c r="V2592" s="4">
        <f>IF($P2592="なし",スコアリング基準!$C$27,0)</f>
        <v/>
      </c>
      <c r="W2592" s="4">
        <f>IF($F2592="",0,IF(ISNUMBER($F2592),IF($F2592&lt;=スコアリング基準!$B$28,スコアリング基準!$C$28,スコアリング基準!$C$29),0))</f>
        <v/>
      </c>
      <c r="X2592" s="4">
        <f>IFERROR(VLOOKUP($B2592,スコアリング基準!$A$36:$B$46,2,FALSE),0)</f>
        <v/>
      </c>
      <c r="Y2592" s="4">
        <f>SUM($S2592:$X2592)</f>
        <v/>
      </c>
      <c r="Z2592" s="4">
        <f>IF(COUNT($M2592:$N2592)=0,"データ無",IF($Y2592&gt;=スコアリング基準!$B$30,"S",IF($Y2592&gt;=スコアリング基準!$B$31,"A",IF($Y2592&gt;=スコアリング基準!$B$32,"B","C"))))</f>
        <v/>
      </c>
      <c r="AA2592">
        <f>IFERROR(INDEX(実績DB!$I$3:$I$104,MATCH($B2592&amp;$C2592,実績DB!$J$3:$J$104,0)),"")</f>
        <v/>
      </c>
    </row>
    <row r="2593">
      <c r="A2593" t="n">
        <v>2591</v>
      </c>
      <c r="B2593" t="inlineStr">
        <is>
          <t>東京</t>
        </is>
      </c>
      <c r="C2593" t="inlineStr">
        <is>
          <t>笹目北町変電所</t>
        </is>
      </c>
      <c r="D2593" t="inlineStr">
        <is>
          <t>埼玉県</t>
        </is>
      </c>
      <c r="G2593" s="3" t="n"/>
      <c r="H2593" s="3" t="n"/>
      <c r="I2593" t="inlineStr">
        <is>
          <t>未取得</t>
        </is>
      </c>
      <c r="J2593" t="n">
        <v>38</v>
      </c>
      <c r="K2593" t="n">
        <v>39</v>
      </c>
      <c r="L2593" t="n">
        <v>-20</v>
      </c>
      <c r="M2593" t="n">
        <v>19</v>
      </c>
      <c r="N2593" t="n">
        <v>19</v>
      </c>
      <c r="O2593" t="inlineStr">
        <is>
          <t>不可 #3</t>
        </is>
      </c>
      <c r="P2593" t="inlineStr">
        <is>
          <t>なし</t>
        </is>
      </c>
      <c r="R2593" s="4">
        <f>IF(COUNT($M2593:$N2593)=0,"",IF(AND(IF($N2593&lt;&gt;"",$N2593,$M2593)&lt;=0,$O2593&lt;&gt;"可"),"警告",""))</f>
        <v/>
      </c>
      <c r="S2593" s="4">
        <f>IF(COUNT($M2593:$N2593)=0,0,IF(IF($N2593&lt;&gt;"",$N2593,$M2593)&gt;=スコアリング基準!$B$20,スコアリング基準!$C$20,IF(IF($N2593&lt;&gt;"",$N2593,$M2593)&gt;=スコアリング基準!$B$21,スコアリング基準!$C$21,IF(IF($N2593&lt;&gt;"",$N2593,$M2593)&gt;0,スコアリング基準!$C$22,0))))</f>
        <v/>
      </c>
      <c r="T2593" s="4">
        <f>IF($O2593="可",スコアリング基準!$C$23,0)</f>
        <v/>
      </c>
      <c r="U2593" s="4">
        <f>IF(OR(COUNT($K2593:$L2593)&lt;2,$K2593=0),0,IF(ABS($L2593)/$K2593&lt;=スコアリング基準!$B$24,スコアリング基準!$C$24,IF(ABS($L2593)/$K2593&lt;=スコアリング基準!$B$25,スコアリング基準!$C$25,IF(ABS($L2593)/$K2593&lt;=スコアリング基準!$B$26,スコアリング基準!$C$26,0))))</f>
        <v/>
      </c>
      <c r="V2593" s="4">
        <f>IF($P2593="なし",スコアリング基準!$C$27,0)</f>
        <v/>
      </c>
      <c r="W2593" s="4">
        <f>IF($F2593="",0,IF(ISNUMBER($F2593),IF($F2593&lt;=スコアリング基準!$B$28,スコアリング基準!$C$28,スコアリング基準!$C$29),0))</f>
        <v/>
      </c>
      <c r="X2593" s="4">
        <f>IFERROR(VLOOKUP($B2593,スコアリング基準!$A$36:$B$46,2,FALSE),0)</f>
        <v/>
      </c>
      <c r="Y2593" s="4">
        <f>SUM($S2593:$X2593)</f>
        <v/>
      </c>
      <c r="Z2593" s="4">
        <f>IF(COUNT($M2593:$N2593)=0,"データ無",IF($Y2593&gt;=スコアリング基準!$B$30,"S",IF($Y2593&gt;=スコアリング基準!$B$31,"A",IF($Y2593&gt;=スコアリング基準!$B$32,"B","C"))))</f>
        <v/>
      </c>
      <c r="AA2593">
        <f>IFERROR(INDEX(実績DB!$I$3:$I$104,MATCH($B2593&amp;$C2593,実績DB!$J$3:$J$104,0)),"")</f>
        <v/>
      </c>
    </row>
    <row r="2594">
      <c r="A2594" t="n">
        <v>2592</v>
      </c>
      <c r="B2594" t="inlineStr">
        <is>
          <t>東京</t>
        </is>
      </c>
      <c r="C2594" t="inlineStr">
        <is>
          <t>等々力変電所</t>
        </is>
      </c>
      <c r="D2594" t="inlineStr">
        <is>
          <t>東京都</t>
        </is>
      </c>
      <c r="G2594" s="3" t="n">
        <v>35.615682</v>
      </c>
      <c r="H2594" s="3" t="n">
        <v>139.649422</v>
      </c>
      <c r="I2594" t="inlineStr">
        <is>
          <t>Google Places(名称一致)</t>
        </is>
      </c>
      <c r="J2594" t="n">
        <v>52</v>
      </c>
      <c r="K2594" t="n">
        <v>54</v>
      </c>
      <c r="L2594" t="n">
        <v>-40</v>
      </c>
      <c r="M2594" t="n">
        <v>14</v>
      </c>
      <c r="N2594" t="n">
        <v>0</v>
      </c>
      <c r="O2594" t="inlineStr">
        <is>
          <t>不可 #3</t>
        </is>
      </c>
      <c r="P2594" t="inlineStr">
        <is>
          <t>有り</t>
        </is>
      </c>
      <c r="R2594" s="4">
        <f>IF(COUNT($M2594:$N2594)=0,"",IF(AND(IF($N2594&lt;&gt;"",$N2594,$M2594)&lt;=0,$O2594&lt;&gt;"可"),"警告",""))</f>
        <v/>
      </c>
      <c r="S2594" s="4">
        <f>IF(COUNT($M2594:$N2594)=0,0,IF(IF($N2594&lt;&gt;"",$N2594,$M2594)&gt;=スコアリング基準!$B$20,スコアリング基準!$C$20,IF(IF($N2594&lt;&gt;"",$N2594,$M2594)&gt;=スコアリング基準!$B$21,スコアリング基準!$C$21,IF(IF($N2594&lt;&gt;"",$N2594,$M2594)&gt;0,スコアリング基準!$C$22,0))))</f>
        <v/>
      </c>
      <c r="T2594" s="4">
        <f>IF($O2594="可",スコアリング基準!$C$23,0)</f>
        <v/>
      </c>
      <c r="U2594" s="4">
        <f>IF(OR(COUNT($K2594:$L2594)&lt;2,$K2594=0),0,IF(ABS($L2594)/$K2594&lt;=スコアリング基準!$B$24,スコアリング基準!$C$24,IF(ABS($L2594)/$K2594&lt;=スコアリング基準!$B$25,スコアリング基準!$C$25,IF(ABS($L2594)/$K2594&lt;=スコアリング基準!$B$26,スコアリング基準!$C$26,0))))</f>
        <v/>
      </c>
      <c r="V2594" s="4">
        <f>IF($P2594="なし",スコアリング基準!$C$27,0)</f>
        <v/>
      </c>
      <c r="W2594" s="4">
        <f>IF($F2594="",0,IF(ISNUMBER($F2594),IF($F2594&lt;=スコアリング基準!$B$28,スコアリング基準!$C$28,スコアリング基準!$C$29),0))</f>
        <v/>
      </c>
      <c r="X2594" s="4">
        <f>IFERROR(VLOOKUP($B2594,スコアリング基準!$A$36:$B$46,2,FALSE),0)</f>
        <v/>
      </c>
      <c r="Y2594" s="4">
        <f>SUM($S2594:$X2594)</f>
        <v/>
      </c>
      <c r="Z2594" s="4">
        <f>IF(COUNT($M2594:$N2594)=0,"データ無",IF($Y2594&gt;=スコアリング基準!$B$30,"S",IF($Y2594&gt;=スコアリング基準!$B$31,"A",IF($Y2594&gt;=スコアリング基準!$B$32,"B","C"))))</f>
        <v/>
      </c>
      <c r="AA2594">
        <f>IFERROR(INDEX(実績DB!$I$3:$I$104,MATCH($B2594&amp;$C2594,実績DB!$J$3:$J$104,0)),"")</f>
        <v/>
      </c>
    </row>
    <row r="2595">
      <c r="A2595" t="n">
        <v>2593</v>
      </c>
      <c r="B2595" t="inlineStr">
        <is>
          <t>東京</t>
        </is>
      </c>
      <c r="C2595" t="inlineStr">
        <is>
          <t>筑波変電所</t>
        </is>
      </c>
      <c r="D2595" t="inlineStr">
        <is>
          <t>茨城県</t>
        </is>
      </c>
      <c r="G2595" s="3" t="n">
        <v>36.224443</v>
      </c>
      <c r="H2595" s="3" t="n">
        <v>140.064397</v>
      </c>
      <c r="I2595" t="inlineStr">
        <is>
          <t>Google Places(名称一致)</t>
        </is>
      </c>
      <c r="J2595" t="n">
        <v>57</v>
      </c>
      <c r="K2595" t="n">
        <v>59</v>
      </c>
      <c r="L2595" t="n">
        <v>-52</v>
      </c>
      <c r="M2595" t="n">
        <v>7</v>
      </c>
      <c r="N2595" t="n">
        <v>0</v>
      </c>
      <c r="O2595" t="inlineStr">
        <is>
          <t>不可 #3</t>
        </is>
      </c>
      <c r="P2595" t="inlineStr">
        <is>
          <t>有り</t>
        </is>
      </c>
      <c r="R2595" s="4">
        <f>IF(COUNT($M2595:$N2595)=0,"",IF(AND(IF($N2595&lt;&gt;"",$N2595,$M2595)&lt;=0,$O2595&lt;&gt;"可"),"警告",""))</f>
        <v/>
      </c>
      <c r="S2595" s="4">
        <f>IF(COUNT($M2595:$N2595)=0,0,IF(IF($N2595&lt;&gt;"",$N2595,$M2595)&gt;=スコアリング基準!$B$20,スコアリング基準!$C$20,IF(IF($N2595&lt;&gt;"",$N2595,$M2595)&gt;=スコアリング基準!$B$21,スコアリング基準!$C$21,IF(IF($N2595&lt;&gt;"",$N2595,$M2595)&gt;0,スコアリング基準!$C$22,0))))</f>
        <v/>
      </c>
      <c r="T2595" s="4">
        <f>IF($O2595="可",スコアリング基準!$C$23,0)</f>
        <v/>
      </c>
      <c r="U2595" s="4">
        <f>IF(OR(COUNT($K2595:$L2595)&lt;2,$K2595=0),0,IF(ABS($L2595)/$K2595&lt;=スコアリング基準!$B$24,スコアリング基準!$C$24,IF(ABS($L2595)/$K2595&lt;=スコアリング基準!$B$25,スコアリング基準!$C$25,IF(ABS($L2595)/$K2595&lt;=スコアリング基準!$B$26,スコアリング基準!$C$26,0))))</f>
        <v/>
      </c>
      <c r="V2595" s="4">
        <f>IF($P2595="なし",スコアリング基準!$C$27,0)</f>
        <v/>
      </c>
      <c r="W2595" s="4">
        <f>IF($F2595="",0,IF(ISNUMBER($F2595),IF($F2595&lt;=スコアリング基準!$B$28,スコアリング基準!$C$28,スコアリング基準!$C$29),0))</f>
        <v/>
      </c>
      <c r="X2595" s="4">
        <f>IFERROR(VLOOKUP($B2595,スコアリング基準!$A$36:$B$46,2,FALSE),0)</f>
        <v/>
      </c>
      <c r="Y2595" s="4">
        <f>SUM($S2595:$X2595)</f>
        <v/>
      </c>
      <c r="Z2595" s="4">
        <f>IF(COUNT($M2595:$N2595)=0,"データ無",IF($Y2595&gt;=スコアリング基準!$B$30,"S",IF($Y2595&gt;=スコアリング基準!$B$31,"A",IF($Y2595&gt;=スコアリング基準!$B$32,"B","C"))))</f>
        <v/>
      </c>
      <c r="AA2595">
        <f>IFERROR(INDEX(実績DB!$I$3:$I$104,MATCH($B2595&amp;$C2595,実績DB!$J$3:$J$104,0)),"")</f>
        <v/>
      </c>
    </row>
    <row r="2596">
      <c r="A2596" t="n">
        <v>2594</v>
      </c>
      <c r="B2596" t="inlineStr">
        <is>
          <t>東京</t>
        </is>
      </c>
      <c r="C2596" t="inlineStr">
        <is>
          <t>箕田変電所</t>
        </is>
      </c>
      <c r="D2596" t="inlineStr">
        <is>
          <t>埼玉県</t>
        </is>
      </c>
      <c r="G2596" s="3" t="n">
        <v>36.072532</v>
      </c>
      <c r="H2596" s="3" t="n">
        <v>139.50753</v>
      </c>
      <c r="I2596" t="inlineStr">
        <is>
          <t>Google Places(名称一致)</t>
        </is>
      </c>
      <c r="J2596" t="n">
        <v>38</v>
      </c>
      <c r="K2596" t="n">
        <v>39</v>
      </c>
      <c r="L2596" t="n">
        <v>-27</v>
      </c>
      <c r="M2596" t="n">
        <v>12</v>
      </c>
      <c r="N2596" t="n">
        <v>0</v>
      </c>
      <c r="O2596" t="inlineStr">
        <is>
          <t>不可 #3</t>
        </is>
      </c>
      <c r="P2596" t="inlineStr">
        <is>
          <t>有り</t>
        </is>
      </c>
      <c r="R2596" s="4">
        <f>IF(COUNT($M2596:$N2596)=0,"",IF(AND(IF($N2596&lt;&gt;"",$N2596,$M2596)&lt;=0,$O2596&lt;&gt;"可"),"警告",""))</f>
        <v/>
      </c>
      <c r="S2596" s="4">
        <f>IF(COUNT($M2596:$N2596)=0,0,IF(IF($N2596&lt;&gt;"",$N2596,$M2596)&gt;=スコアリング基準!$B$20,スコアリング基準!$C$20,IF(IF($N2596&lt;&gt;"",$N2596,$M2596)&gt;=スコアリング基準!$B$21,スコアリング基準!$C$21,IF(IF($N2596&lt;&gt;"",$N2596,$M2596)&gt;0,スコアリング基準!$C$22,0))))</f>
        <v/>
      </c>
      <c r="T2596" s="4">
        <f>IF($O2596="可",スコアリング基準!$C$23,0)</f>
        <v/>
      </c>
      <c r="U2596" s="4">
        <f>IF(OR(COUNT($K2596:$L2596)&lt;2,$K2596=0),0,IF(ABS($L2596)/$K2596&lt;=スコアリング基準!$B$24,スコアリング基準!$C$24,IF(ABS($L2596)/$K2596&lt;=スコアリング基準!$B$25,スコアリング基準!$C$25,IF(ABS($L2596)/$K2596&lt;=スコアリング基準!$B$26,スコアリング基準!$C$26,0))))</f>
        <v/>
      </c>
      <c r="V2596" s="4">
        <f>IF($P2596="なし",スコアリング基準!$C$27,0)</f>
        <v/>
      </c>
      <c r="W2596" s="4">
        <f>IF($F2596="",0,IF(ISNUMBER($F2596),IF($F2596&lt;=スコアリング基準!$B$28,スコアリング基準!$C$28,スコアリング基準!$C$29),0))</f>
        <v/>
      </c>
      <c r="X2596" s="4">
        <f>IFERROR(VLOOKUP($B2596,スコアリング基準!$A$36:$B$46,2,FALSE),0)</f>
        <v/>
      </c>
      <c r="Y2596" s="4">
        <f>SUM($S2596:$X2596)</f>
        <v/>
      </c>
      <c r="Z2596" s="4">
        <f>IF(COUNT($M2596:$N2596)=0,"データ無",IF($Y2596&gt;=スコアリング基準!$B$30,"S",IF($Y2596&gt;=スコアリング基準!$B$31,"A",IF($Y2596&gt;=スコアリング基準!$B$32,"B","C"))))</f>
        <v/>
      </c>
      <c r="AA2596">
        <f>IFERROR(INDEX(実績DB!$I$3:$I$104,MATCH($B2596&amp;$C2596,実績DB!$J$3:$J$104,0)),"")</f>
        <v/>
      </c>
    </row>
    <row r="2597">
      <c r="A2597" t="n">
        <v>2595</v>
      </c>
      <c r="B2597" t="inlineStr">
        <is>
          <t>東京</t>
        </is>
      </c>
      <c r="C2597" t="inlineStr">
        <is>
          <t>箭弓変電所</t>
        </is>
      </c>
      <c r="D2597" t="inlineStr">
        <is>
          <t>埼玉県</t>
        </is>
      </c>
      <c r="G2597" s="3" t="n">
        <v>36.033845</v>
      </c>
      <c r="H2597" s="3" t="n">
        <v>139.404193</v>
      </c>
      <c r="I2597" t="inlineStr">
        <is>
          <t>Google Places(名称一致)</t>
        </is>
      </c>
      <c r="J2597" t="n">
        <v>57</v>
      </c>
      <c r="K2597" t="n">
        <v>59</v>
      </c>
      <c r="L2597" t="n">
        <v>-45</v>
      </c>
      <c r="M2597" t="n">
        <v>14</v>
      </c>
      <c r="N2597" t="n">
        <v>0</v>
      </c>
      <c r="O2597" t="inlineStr">
        <is>
          <t>不可 #3</t>
        </is>
      </c>
      <c r="P2597" t="inlineStr">
        <is>
          <t>有り</t>
        </is>
      </c>
      <c r="R2597" s="4">
        <f>IF(COUNT($M2597:$N2597)=0,"",IF(AND(IF($N2597&lt;&gt;"",$N2597,$M2597)&lt;=0,$O2597&lt;&gt;"可"),"警告",""))</f>
        <v/>
      </c>
      <c r="S2597" s="4">
        <f>IF(COUNT($M2597:$N2597)=0,0,IF(IF($N2597&lt;&gt;"",$N2597,$M2597)&gt;=スコアリング基準!$B$20,スコアリング基準!$C$20,IF(IF($N2597&lt;&gt;"",$N2597,$M2597)&gt;=スコアリング基準!$B$21,スコアリング基準!$C$21,IF(IF($N2597&lt;&gt;"",$N2597,$M2597)&gt;0,スコアリング基準!$C$22,0))))</f>
        <v/>
      </c>
      <c r="T2597" s="4">
        <f>IF($O2597="可",スコアリング基準!$C$23,0)</f>
        <v/>
      </c>
      <c r="U2597" s="4">
        <f>IF(OR(COUNT($K2597:$L2597)&lt;2,$K2597=0),0,IF(ABS($L2597)/$K2597&lt;=スコアリング基準!$B$24,スコアリング基準!$C$24,IF(ABS($L2597)/$K2597&lt;=スコアリング基準!$B$25,スコアリング基準!$C$25,IF(ABS($L2597)/$K2597&lt;=スコアリング基準!$B$26,スコアリング基準!$C$26,0))))</f>
        <v/>
      </c>
      <c r="V2597" s="4">
        <f>IF($P2597="なし",スコアリング基準!$C$27,0)</f>
        <v/>
      </c>
      <c r="W2597" s="4">
        <f>IF($F2597="",0,IF(ISNUMBER($F2597),IF($F2597&lt;=スコアリング基準!$B$28,スコアリング基準!$C$28,スコアリング基準!$C$29),0))</f>
        <v/>
      </c>
      <c r="X2597" s="4">
        <f>IFERROR(VLOOKUP($B2597,スコアリング基準!$A$36:$B$46,2,FALSE),0)</f>
        <v/>
      </c>
      <c r="Y2597" s="4">
        <f>SUM($S2597:$X2597)</f>
        <v/>
      </c>
      <c r="Z2597" s="4">
        <f>IF(COUNT($M2597:$N2597)=0,"データ無",IF($Y2597&gt;=スコアリング基準!$B$30,"S",IF($Y2597&gt;=スコアリング基準!$B$31,"A",IF($Y2597&gt;=スコアリング基準!$B$32,"B","C"))))</f>
        <v/>
      </c>
      <c r="AA2597">
        <f>IFERROR(INDEX(実績DB!$I$3:$I$104,MATCH($B2597&amp;$C2597,実績DB!$J$3:$J$104,0)),"")</f>
        <v/>
      </c>
    </row>
    <row r="2598">
      <c r="A2598" t="n">
        <v>2596</v>
      </c>
      <c r="B2598" t="inlineStr">
        <is>
          <t>東京</t>
        </is>
      </c>
      <c r="C2598" t="inlineStr">
        <is>
          <t>築地変電所</t>
        </is>
      </c>
      <c r="D2598" t="inlineStr">
        <is>
          <t>東京都</t>
        </is>
      </c>
      <c r="G2598" s="3" t="n">
        <v>35.66856</v>
      </c>
      <c r="H2598" s="3" t="n">
        <v>139.773577</v>
      </c>
      <c r="I2598" t="inlineStr">
        <is>
          <t>Google Places(名称一致)</t>
        </is>
      </c>
      <c r="J2598" t="n">
        <v>28</v>
      </c>
      <c r="K2598" t="n">
        <v>29</v>
      </c>
      <c r="L2598" t="n">
        <v>-20</v>
      </c>
      <c r="M2598" t="n">
        <v>9</v>
      </c>
      <c r="N2598" t="n">
        <v>0</v>
      </c>
      <c r="O2598" t="inlineStr">
        <is>
          <t>不可 #3</t>
        </is>
      </c>
      <c r="P2598" t="inlineStr">
        <is>
          <t>有り</t>
        </is>
      </c>
      <c r="R2598" s="4">
        <f>IF(COUNT($M2598:$N2598)=0,"",IF(AND(IF($N2598&lt;&gt;"",$N2598,$M2598)&lt;=0,$O2598&lt;&gt;"可"),"警告",""))</f>
        <v/>
      </c>
      <c r="S2598" s="4">
        <f>IF(COUNT($M2598:$N2598)=0,0,IF(IF($N2598&lt;&gt;"",$N2598,$M2598)&gt;=スコアリング基準!$B$20,スコアリング基準!$C$20,IF(IF($N2598&lt;&gt;"",$N2598,$M2598)&gt;=スコアリング基準!$B$21,スコアリング基準!$C$21,IF(IF($N2598&lt;&gt;"",$N2598,$M2598)&gt;0,スコアリング基準!$C$22,0))))</f>
        <v/>
      </c>
      <c r="T2598" s="4">
        <f>IF($O2598="可",スコアリング基準!$C$23,0)</f>
        <v/>
      </c>
      <c r="U2598" s="4">
        <f>IF(OR(COUNT($K2598:$L2598)&lt;2,$K2598=0),0,IF(ABS($L2598)/$K2598&lt;=スコアリング基準!$B$24,スコアリング基準!$C$24,IF(ABS($L2598)/$K2598&lt;=スコアリング基準!$B$25,スコアリング基準!$C$25,IF(ABS($L2598)/$K2598&lt;=スコアリング基準!$B$26,スコアリング基準!$C$26,0))))</f>
        <v/>
      </c>
      <c r="V2598" s="4">
        <f>IF($P2598="なし",スコアリング基準!$C$27,0)</f>
        <v/>
      </c>
      <c r="W2598" s="4">
        <f>IF($F2598="",0,IF(ISNUMBER($F2598),IF($F2598&lt;=スコアリング基準!$B$28,スコアリング基準!$C$28,スコアリング基準!$C$29),0))</f>
        <v/>
      </c>
      <c r="X2598" s="4">
        <f>IFERROR(VLOOKUP($B2598,スコアリング基準!$A$36:$B$46,2,FALSE),0)</f>
        <v/>
      </c>
      <c r="Y2598" s="4">
        <f>SUM($S2598:$X2598)</f>
        <v/>
      </c>
      <c r="Z2598" s="4">
        <f>IF(COUNT($M2598:$N2598)=0,"データ無",IF($Y2598&gt;=スコアリング基準!$B$30,"S",IF($Y2598&gt;=スコアリング基準!$B$31,"A",IF($Y2598&gt;=スコアリング基準!$B$32,"B","C"))))</f>
        <v/>
      </c>
      <c r="AA2598">
        <f>IFERROR(INDEX(実績DB!$I$3:$I$104,MATCH($B2598&amp;$C2598,実績DB!$J$3:$J$104,0)),"")</f>
        <v/>
      </c>
    </row>
    <row r="2599">
      <c r="A2599" t="n">
        <v>2597</v>
      </c>
      <c r="B2599" t="inlineStr">
        <is>
          <t>東京</t>
        </is>
      </c>
      <c r="C2599" t="inlineStr">
        <is>
          <t>糀谷変電所</t>
        </is>
      </c>
      <c r="D2599" t="inlineStr">
        <is>
          <t>東京都</t>
        </is>
      </c>
      <c r="G2599" s="3" t="n">
        <v>35.557242</v>
      </c>
      <c r="H2599" s="3" t="n">
        <v>139.74</v>
      </c>
      <c r="I2599" t="inlineStr">
        <is>
          <t>OSM実測(名称一致)</t>
        </is>
      </c>
      <c r="J2599" t="n">
        <v>57</v>
      </c>
      <c r="K2599" t="n">
        <v>59</v>
      </c>
      <c r="L2599" t="n">
        <v>-40</v>
      </c>
      <c r="M2599" t="n">
        <v>19</v>
      </c>
      <c r="N2599" t="n">
        <v>0</v>
      </c>
      <c r="O2599" t="inlineStr">
        <is>
          <t>不可 #3</t>
        </is>
      </c>
      <c r="P2599" t="inlineStr">
        <is>
          <t>有り</t>
        </is>
      </c>
      <c r="R2599" s="4">
        <f>IF(COUNT($M2599:$N2599)=0,"",IF(AND(IF($N2599&lt;&gt;"",$N2599,$M2599)&lt;=0,$O2599&lt;&gt;"可"),"警告",""))</f>
        <v/>
      </c>
      <c r="S2599" s="4">
        <f>IF(COUNT($M2599:$N2599)=0,0,IF(IF($N2599&lt;&gt;"",$N2599,$M2599)&gt;=スコアリング基準!$B$20,スコアリング基準!$C$20,IF(IF($N2599&lt;&gt;"",$N2599,$M2599)&gt;=スコアリング基準!$B$21,スコアリング基準!$C$21,IF(IF($N2599&lt;&gt;"",$N2599,$M2599)&gt;0,スコアリング基準!$C$22,0))))</f>
        <v/>
      </c>
      <c r="T2599" s="4">
        <f>IF($O2599="可",スコアリング基準!$C$23,0)</f>
        <v/>
      </c>
      <c r="U2599" s="4">
        <f>IF(OR(COUNT($K2599:$L2599)&lt;2,$K2599=0),0,IF(ABS($L2599)/$K2599&lt;=スコアリング基準!$B$24,スコアリング基準!$C$24,IF(ABS($L2599)/$K2599&lt;=スコアリング基準!$B$25,スコアリング基準!$C$25,IF(ABS($L2599)/$K2599&lt;=スコアリング基準!$B$26,スコアリング基準!$C$26,0))))</f>
        <v/>
      </c>
      <c r="V2599" s="4">
        <f>IF($P2599="なし",スコアリング基準!$C$27,0)</f>
        <v/>
      </c>
      <c r="W2599" s="4">
        <f>IF($F2599="",0,IF(ISNUMBER($F2599),IF($F2599&lt;=スコアリング基準!$B$28,スコアリング基準!$C$28,スコアリング基準!$C$29),0))</f>
        <v/>
      </c>
      <c r="X2599" s="4">
        <f>IFERROR(VLOOKUP($B2599,スコアリング基準!$A$36:$B$46,2,FALSE),0)</f>
        <v/>
      </c>
      <c r="Y2599" s="4">
        <f>SUM($S2599:$X2599)</f>
        <v/>
      </c>
      <c r="Z2599" s="4">
        <f>IF(COUNT($M2599:$N2599)=0,"データ無",IF($Y2599&gt;=スコアリング基準!$B$30,"S",IF($Y2599&gt;=スコアリング基準!$B$31,"A",IF($Y2599&gt;=スコアリング基準!$B$32,"B","C"))))</f>
        <v/>
      </c>
      <c r="AA2599">
        <f>IFERROR(INDEX(実績DB!$I$3:$I$104,MATCH($B2599&amp;$C2599,実績DB!$J$3:$J$104,0)),"")</f>
        <v/>
      </c>
    </row>
    <row r="2600">
      <c r="A2600" t="n">
        <v>2598</v>
      </c>
      <c r="B2600" t="inlineStr">
        <is>
          <t>東京</t>
        </is>
      </c>
      <c r="C2600" t="inlineStr">
        <is>
          <t>紅葉台変電所</t>
        </is>
      </c>
      <c r="D2600" t="inlineStr">
        <is>
          <t>山梨県</t>
        </is>
      </c>
      <c r="G2600" s="3" t="n"/>
      <c r="H2600" s="3" t="n"/>
      <c r="I2600" t="inlineStr">
        <is>
          <t>未取得</t>
        </is>
      </c>
      <c r="J2600" t="n">
        <v>9</v>
      </c>
      <c r="K2600" t="n">
        <v>9</v>
      </c>
      <c r="L2600" t="n">
        <v>-1</v>
      </c>
      <c r="M2600" t="n">
        <v>8</v>
      </c>
      <c r="N2600" t="n">
        <v>8</v>
      </c>
      <c r="O2600" t="inlineStr">
        <is>
          <t>不可 #3</t>
        </is>
      </c>
      <c r="P2600" t="inlineStr">
        <is>
          <t>なし</t>
        </is>
      </c>
      <c r="R2600" s="4">
        <f>IF(COUNT($M2600:$N2600)=0,"",IF(AND(IF($N2600&lt;&gt;"",$N2600,$M2600)&lt;=0,$O2600&lt;&gt;"可"),"警告",""))</f>
        <v/>
      </c>
      <c r="S2600" s="4">
        <f>IF(COUNT($M2600:$N2600)=0,0,IF(IF($N2600&lt;&gt;"",$N2600,$M2600)&gt;=スコアリング基準!$B$20,スコアリング基準!$C$20,IF(IF($N2600&lt;&gt;"",$N2600,$M2600)&gt;=スコアリング基準!$B$21,スコアリング基準!$C$21,IF(IF($N2600&lt;&gt;"",$N2600,$M2600)&gt;0,スコアリング基準!$C$22,0))))</f>
        <v/>
      </c>
      <c r="T2600" s="4">
        <f>IF($O2600="可",スコアリング基準!$C$23,0)</f>
        <v/>
      </c>
      <c r="U2600" s="4">
        <f>IF(OR(COUNT($K2600:$L2600)&lt;2,$K2600=0),0,IF(ABS($L2600)/$K2600&lt;=スコアリング基準!$B$24,スコアリング基準!$C$24,IF(ABS($L2600)/$K2600&lt;=スコアリング基準!$B$25,スコアリング基準!$C$25,IF(ABS($L2600)/$K2600&lt;=スコアリング基準!$B$26,スコアリング基準!$C$26,0))))</f>
        <v/>
      </c>
      <c r="V2600" s="4">
        <f>IF($P2600="なし",スコアリング基準!$C$27,0)</f>
        <v/>
      </c>
      <c r="W2600" s="4">
        <f>IF($F2600="",0,IF(ISNUMBER($F2600),IF($F2600&lt;=スコアリング基準!$B$28,スコアリング基準!$C$28,スコアリング基準!$C$29),0))</f>
        <v/>
      </c>
      <c r="X2600" s="4">
        <f>IFERROR(VLOOKUP($B2600,スコアリング基準!$A$36:$B$46,2,FALSE),0)</f>
        <v/>
      </c>
      <c r="Y2600" s="4">
        <f>SUM($S2600:$X2600)</f>
        <v/>
      </c>
      <c r="Z2600" s="4">
        <f>IF(COUNT($M2600:$N2600)=0,"データ無",IF($Y2600&gt;=スコアリング基準!$B$30,"S",IF($Y2600&gt;=スコアリング基準!$B$31,"A",IF($Y2600&gt;=スコアリング基準!$B$32,"B","C"))))</f>
        <v/>
      </c>
      <c r="AA2600">
        <f>IFERROR(INDEX(実績DB!$I$3:$I$104,MATCH($B2600&amp;$C2600,実績DB!$J$3:$J$104,0)),"")</f>
        <v/>
      </c>
    </row>
    <row r="2601">
      <c r="A2601" t="n">
        <v>2599</v>
      </c>
      <c r="B2601" t="inlineStr">
        <is>
          <t>東京</t>
        </is>
      </c>
      <c r="C2601" t="inlineStr">
        <is>
          <t>網代変電所</t>
        </is>
      </c>
      <c r="D2601" t="inlineStr">
        <is>
          <t>静岡県</t>
        </is>
      </c>
      <c r="G2601" s="3" t="n">
        <v>35.04754</v>
      </c>
      <c r="H2601" s="3" t="n">
        <v>139.072892</v>
      </c>
      <c r="I2601" t="inlineStr">
        <is>
          <t>Google Places(名称一致)</t>
        </is>
      </c>
      <c r="J2601" t="n">
        <v>28</v>
      </c>
      <c r="K2601" t="n">
        <v>29</v>
      </c>
      <c r="L2601" t="n">
        <v>-20</v>
      </c>
      <c r="M2601" t="n">
        <v>9</v>
      </c>
      <c r="N2601" t="n">
        <v>0</v>
      </c>
      <c r="O2601" t="inlineStr">
        <is>
          <t>不可 #3</t>
        </is>
      </c>
      <c r="P2601" t="inlineStr">
        <is>
          <t>有り</t>
        </is>
      </c>
      <c r="R2601" s="4">
        <f>IF(COUNT($M2601:$N2601)=0,"",IF(AND(IF($N2601&lt;&gt;"",$N2601,$M2601)&lt;=0,$O2601&lt;&gt;"可"),"警告",""))</f>
        <v/>
      </c>
      <c r="S2601" s="4">
        <f>IF(COUNT($M2601:$N2601)=0,0,IF(IF($N2601&lt;&gt;"",$N2601,$M2601)&gt;=スコアリング基準!$B$20,スコアリング基準!$C$20,IF(IF($N2601&lt;&gt;"",$N2601,$M2601)&gt;=スコアリング基準!$B$21,スコアリング基準!$C$21,IF(IF($N2601&lt;&gt;"",$N2601,$M2601)&gt;0,スコアリング基準!$C$22,0))))</f>
        <v/>
      </c>
      <c r="T2601" s="4">
        <f>IF($O2601="可",スコアリング基準!$C$23,0)</f>
        <v/>
      </c>
      <c r="U2601" s="4">
        <f>IF(OR(COUNT($K2601:$L2601)&lt;2,$K2601=0),0,IF(ABS($L2601)/$K2601&lt;=スコアリング基準!$B$24,スコアリング基準!$C$24,IF(ABS($L2601)/$K2601&lt;=スコアリング基準!$B$25,スコアリング基準!$C$25,IF(ABS($L2601)/$K2601&lt;=スコアリング基準!$B$26,スコアリング基準!$C$26,0))))</f>
        <v/>
      </c>
      <c r="V2601" s="4">
        <f>IF($P2601="なし",スコアリング基準!$C$27,0)</f>
        <v/>
      </c>
      <c r="W2601" s="4">
        <f>IF($F2601="",0,IF(ISNUMBER($F2601),IF($F2601&lt;=スコアリング基準!$B$28,スコアリング基準!$C$28,スコアリング基準!$C$29),0))</f>
        <v/>
      </c>
      <c r="X2601" s="4">
        <f>IFERROR(VLOOKUP($B2601,スコアリング基準!$A$36:$B$46,2,FALSE),0)</f>
        <v/>
      </c>
      <c r="Y2601" s="4">
        <f>SUM($S2601:$X2601)</f>
        <v/>
      </c>
      <c r="Z2601" s="4">
        <f>IF(COUNT($M2601:$N2601)=0,"データ無",IF($Y2601&gt;=スコアリング基準!$B$30,"S",IF($Y2601&gt;=スコアリング基準!$B$31,"A",IF($Y2601&gt;=スコアリング基準!$B$32,"B","C"))))</f>
        <v/>
      </c>
      <c r="AA2601">
        <f>IFERROR(INDEX(実績DB!$I$3:$I$104,MATCH($B2601&amp;$C2601,実績DB!$J$3:$J$104,0)),"")</f>
        <v/>
      </c>
    </row>
    <row r="2602">
      <c r="A2602" t="n">
        <v>2600</v>
      </c>
      <c r="B2602" t="inlineStr">
        <is>
          <t>東京</t>
        </is>
      </c>
      <c r="C2602" t="inlineStr">
        <is>
          <t>網戸変電所</t>
        </is>
      </c>
      <c r="D2602" t="inlineStr">
        <is>
          <t>千葉県</t>
        </is>
      </c>
      <c r="G2602" s="3" t="n">
        <v>35.722505</v>
      </c>
      <c r="H2602" s="3" t="n">
        <v>140.677336</v>
      </c>
      <c r="I2602" t="inlineStr">
        <is>
          <t>Google Places(名称一致)</t>
        </is>
      </c>
      <c r="J2602" t="n">
        <v>42</v>
      </c>
      <c r="K2602" t="n">
        <v>44</v>
      </c>
      <c r="L2602" t="n">
        <v>-44</v>
      </c>
      <c r="M2602" t="n">
        <v>0</v>
      </c>
      <c r="N2602" t="n">
        <v>0</v>
      </c>
      <c r="O2602" t="inlineStr">
        <is>
          <t>不可 #3</t>
        </is>
      </c>
      <c r="P2602" t="inlineStr">
        <is>
          <t>有り</t>
        </is>
      </c>
      <c r="R2602" s="4">
        <f>IF(COUNT($M2602:$N2602)=0,"",IF(AND(IF($N2602&lt;&gt;"",$N2602,$M2602)&lt;=0,$O2602&lt;&gt;"可"),"警告",""))</f>
        <v/>
      </c>
      <c r="S2602" s="4">
        <f>IF(COUNT($M2602:$N2602)=0,0,IF(IF($N2602&lt;&gt;"",$N2602,$M2602)&gt;=スコアリング基準!$B$20,スコアリング基準!$C$20,IF(IF($N2602&lt;&gt;"",$N2602,$M2602)&gt;=スコアリング基準!$B$21,スコアリング基準!$C$21,IF(IF($N2602&lt;&gt;"",$N2602,$M2602)&gt;0,スコアリング基準!$C$22,0))))</f>
        <v/>
      </c>
      <c r="T2602" s="4">
        <f>IF($O2602="可",スコアリング基準!$C$23,0)</f>
        <v/>
      </c>
      <c r="U2602" s="4">
        <f>IF(OR(COUNT($K2602:$L2602)&lt;2,$K2602=0),0,IF(ABS($L2602)/$K2602&lt;=スコアリング基準!$B$24,スコアリング基準!$C$24,IF(ABS($L2602)/$K2602&lt;=スコアリング基準!$B$25,スコアリング基準!$C$25,IF(ABS($L2602)/$K2602&lt;=スコアリング基準!$B$26,スコアリング基準!$C$26,0))))</f>
        <v/>
      </c>
      <c r="V2602" s="4">
        <f>IF($P2602="なし",スコアリング基準!$C$27,0)</f>
        <v/>
      </c>
      <c r="W2602" s="4">
        <f>IF($F2602="",0,IF(ISNUMBER($F2602),IF($F2602&lt;=スコアリング基準!$B$28,スコアリング基準!$C$28,スコアリング基準!$C$29),0))</f>
        <v/>
      </c>
      <c r="X2602" s="4">
        <f>IFERROR(VLOOKUP($B2602,スコアリング基準!$A$36:$B$46,2,FALSE),0)</f>
        <v/>
      </c>
      <c r="Y2602" s="4">
        <f>SUM($S2602:$X2602)</f>
        <v/>
      </c>
      <c r="Z2602" s="4">
        <f>IF(COUNT($M2602:$N2602)=0,"データ無",IF($Y2602&gt;=スコアリング基準!$B$30,"S",IF($Y2602&gt;=スコアリング基準!$B$31,"A",IF($Y2602&gt;=スコアリング基準!$B$32,"B","C"))))</f>
        <v/>
      </c>
      <c r="AA2602">
        <f>IFERROR(INDEX(実績DB!$I$3:$I$104,MATCH($B2602&amp;$C2602,実績DB!$J$3:$J$104,0)),"")</f>
        <v/>
      </c>
    </row>
    <row r="2603">
      <c r="A2603" t="n">
        <v>2601</v>
      </c>
      <c r="B2603" t="inlineStr">
        <is>
          <t>東京</t>
        </is>
      </c>
      <c r="C2603" t="inlineStr">
        <is>
          <t>綾瀬台変電所</t>
        </is>
      </c>
      <c r="D2603" t="inlineStr">
        <is>
          <t>神奈川県</t>
        </is>
      </c>
      <c r="G2603" s="3" t="n">
        <v>35.44035</v>
      </c>
      <c r="H2603" s="3" t="n">
        <v>139.42622</v>
      </c>
      <c r="I2603" t="inlineStr">
        <is>
          <t>OSM実測(名称一致)</t>
        </is>
      </c>
      <c r="J2603" t="n">
        <v>57</v>
      </c>
      <c r="K2603" t="n">
        <v>59</v>
      </c>
      <c r="L2603" t="n">
        <v>-40</v>
      </c>
      <c r="M2603" t="n">
        <v>19</v>
      </c>
      <c r="N2603" t="n">
        <v>0</v>
      </c>
      <c r="O2603" t="inlineStr">
        <is>
          <t>不可 #3</t>
        </is>
      </c>
      <c r="P2603" t="inlineStr">
        <is>
          <t>有り</t>
        </is>
      </c>
      <c r="R2603" s="4">
        <f>IF(COUNT($M2603:$N2603)=0,"",IF(AND(IF($N2603&lt;&gt;"",$N2603,$M2603)&lt;=0,$O2603&lt;&gt;"可"),"警告",""))</f>
        <v/>
      </c>
      <c r="S2603" s="4">
        <f>IF(COUNT($M2603:$N2603)=0,0,IF(IF($N2603&lt;&gt;"",$N2603,$M2603)&gt;=スコアリング基準!$B$20,スコアリング基準!$C$20,IF(IF($N2603&lt;&gt;"",$N2603,$M2603)&gt;=スコアリング基準!$B$21,スコアリング基準!$C$21,IF(IF($N2603&lt;&gt;"",$N2603,$M2603)&gt;0,スコアリング基準!$C$22,0))))</f>
        <v/>
      </c>
      <c r="T2603" s="4">
        <f>IF($O2603="可",スコアリング基準!$C$23,0)</f>
        <v/>
      </c>
      <c r="U2603" s="4">
        <f>IF(OR(COUNT($K2603:$L2603)&lt;2,$K2603=0),0,IF(ABS($L2603)/$K2603&lt;=スコアリング基準!$B$24,スコアリング基準!$C$24,IF(ABS($L2603)/$K2603&lt;=スコアリング基準!$B$25,スコアリング基準!$C$25,IF(ABS($L2603)/$K2603&lt;=スコアリング基準!$B$26,スコアリング基準!$C$26,0))))</f>
        <v/>
      </c>
      <c r="V2603" s="4">
        <f>IF($P2603="なし",スコアリング基準!$C$27,0)</f>
        <v/>
      </c>
      <c r="W2603" s="4">
        <f>IF($F2603="",0,IF(ISNUMBER($F2603),IF($F2603&lt;=スコアリング基準!$B$28,スコアリング基準!$C$28,スコアリング基準!$C$29),0))</f>
        <v/>
      </c>
      <c r="X2603" s="4">
        <f>IFERROR(VLOOKUP($B2603,スコアリング基準!$A$36:$B$46,2,FALSE),0)</f>
        <v/>
      </c>
      <c r="Y2603" s="4">
        <f>SUM($S2603:$X2603)</f>
        <v/>
      </c>
      <c r="Z2603" s="4">
        <f>IF(COUNT($M2603:$N2603)=0,"データ無",IF($Y2603&gt;=スコアリング基準!$B$30,"S",IF($Y2603&gt;=スコアリング基準!$B$31,"A",IF($Y2603&gt;=スコアリング基準!$B$32,"B","C"))))</f>
        <v/>
      </c>
      <c r="AA2603">
        <f>IFERROR(INDEX(実績DB!$I$3:$I$104,MATCH($B2603&amp;$C2603,実績DB!$J$3:$J$104,0)),"")</f>
        <v/>
      </c>
    </row>
    <row r="2604">
      <c r="A2604" t="n">
        <v>2602</v>
      </c>
      <c r="B2604" t="inlineStr">
        <is>
          <t>東京</t>
        </is>
      </c>
      <c r="C2604" t="inlineStr">
        <is>
          <t>緑町変電所</t>
        </is>
      </c>
      <c r="D2604" t="inlineStr">
        <is>
          <t>東京都</t>
        </is>
      </c>
      <c r="G2604" s="3" t="n">
        <v>35.708764</v>
      </c>
      <c r="H2604" s="3" t="n">
        <v>139.411713</v>
      </c>
      <c r="I2604" t="inlineStr">
        <is>
          <t>Google Places(名称一致)</t>
        </is>
      </c>
      <c r="J2604" t="n">
        <v>57</v>
      </c>
      <c r="K2604" t="n">
        <v>59</v>
      </c>
      <c r="L2604" t="n">
        <v>-30</v>
      </c>
      <c r="M2604" t="n">
        <v>29</v>
      </c>
      <c r="N2604" t="n">
        <v>29</v>
      </c>
      <c r="O2604" t="inlineStr">
        <is>
          <t>不可 #3</t>
        </is>
      </c>
      <c r="P2604" t="inlineStr">
        <is>
          <t>なし</t>
        </is>
      </c>
      <c r="R2604" s="4">
        <f>IF(COUNT($M2604:$N2604)=0,"",IF(AND(IF($N2604&lt;&gt;"",$N2604,$M2604)&lt;=0,$O2604&lt;&gt;"可"),"警告",""))</f>
        <v/>
      </c>
      <c r="S2604" s="4">
        <f>IF(COUNT($M2604:$N2604)=0,0,IF(IF($N2604&lt;&gt;"",$N2604,$M2604)&gt;=スコアリング基準!$B$20,スコアリング基準!$C$20,IF(IF($N2604&lt;&gt;"",$N2604,$M2604)&gt;=スコアリング基準!$B$21,スコアリング基準!$C$21,IF(IF($N2604&lt;&gt;"",$N2604,$M2604)&gt;0,スコアリング基準!$C$22,0))))</f>
        <v/>
      </c>
      <c r="T2604" s="4">
        <f>IF($O2604="可",スコアリング基準!$C$23,0)</f>
        <v/>
      </c>
      <c r="U2604" s="4">
        <f>IF(OR(COUNT($K2604:$L2604)&lt;2,$K2604=0),0,IF(ABS($L2604)/$K2604&lt;=スコアリング基準!$B$24,スコアリング基準!$C$24,IF(ABS($L2604)/$K2604&lt;=スコアリング基準!$B$25,スコアリング基準!$C$25,IF(ABS($L2604)/$K2604&lt;=スコアリング基準!$B$26,スコアリング基準!$C$26,0))))</f>
        <v/>
      </c>
      <c r="V2604" s="4">
        <f>IF($P2604="なし",スコアリング基準!$C$27,0)</f>
        <v/>
      </c>
      <c r="W2604" s="4">
        <f>IF($F2604="",0,IF(ISNUMBER($F2604),IF($F2604&lt;=スコアリング基準!$B$28,スコアリング基準!$C$28,スコアリング基準!$C$29),0))</f>
        <v/>
      </c>
      <c r="X2604" s="4">
        <f>IFERROR(VLOOKUP($B2604,スコアリング基準!$A$36:$B$46,2,FALSE),0)</f>
        <v/>
      </c>
      <c r="Y2604" s="4">
        <f>SUM($S2604:$X2604)</f>
        <v/>
      </c>
      <c r="Z2604" s="4">
        <f>IF(COUNT($M2604:$N2604)=0,"データ無",IF($Y2604&gt;=スコアリング基準!$B$30,"S",IF($Y2604&gt;=スコアリング基準!$B$31,"A",IF($Y2604&gt;=スコアリング基準!$B$32,"B","C"))))</f>
        <v/>
      </c>
      <c r="AA2604">
        <f>IFERROR(INDEX(実績DB!$I$3:$I$104,MATCH($B2604&amp;$C2604,実績DB!$J$3:$J$104,0)),"")</f>
        <v/>
      </c>
    </row>
    <row r="2605">
      <c r="A2605" t="n">
        <v>2603</v>
      </c>
      <c r="B2605" t="inlineStr">
        <is>
          <t>東京</t>
        </is>
      </c>
      <c r="C2605" t="inlineStr">
        <is>
          <t>能見台変電所</t>
        </is>
      </c>
      <c r="D2605" t="inlineStr">
        <is>
          <t>神奈川県</t>
        </is>
      </c>
      <c r="G2605" s="3" t="n">
        <v>35.356202</v>
      </c>
      <c r="H2605" s="3" t="n">
        <v>139.624356</v>
      </c>
      <c r="I2605" t="inlineStr">
        <is>
          <t>Google Places(名称一致)</t>
        </is>
      </c>
      <c r="J2605" t="n">
        <v>19</v>
      </c>
      <c r="K2605" t="n">
        <v>19</v>
      </c>
      <c r="L2605" t="n">
        <v>0</v>
      </c>
      <c r="M2605" t="n">
        <v>19</v>
      </c>
      <c r="N2605" t="n">
        <v>0</v>
      </c>
      <c r="O2605" t="inlineStr">
        <is>
          <t>不可 #3</t>
        </is>
      </c>
      <c r="P2605" t="inlineStr">
        <is>
          <t>有り</t>
        </is>
      </c>
      <c r="R2605" s="4">
        <f>IF(COUNT($M2605:$N2605)=0,"",IF(AND(IF($N2605&lt;&gt;"",$N2605,$M2605)&lt;=0,$O2605&lt;&gt;"可"),"警告",""))</f>
        <v/>
      </c>
      <c r="S2605" s="4">
        <f>IF(COUNT($M2605:$N2605)=0,0,IF(IF($N2605&lt;&gt;"",$N2605,$M2605)&gt;=スコアリング基準!$B$20,スコアリング基準!$C$20,IF(IF($N2605&lt;&gt;"",$N2605,$M2605)&gt;=スコアリング基準!$B$21,スコアリング基準!$C$21,IF(IF($N2605&lt;&gt;"",$N2605,$M2605)&gt;0,スコアリング基準!$C$22,0))))</f>
        <v/>
      </c>
      <c r="T2605" s="4">
        <f>IF($O2605="可",スコアリング基準!$C$23,0)</f>
        <v/>
      </c>
      <c r="U2605" s="4">
        <f>IF(OR(COUNT($K2605:$L2605)&lt;2,$K2605=0),0,IF(ABS($L2605)/$K2605&lt;=スコアリング基準!$B$24,スコアリング基準!$C$24,IF(ABS($L2605)/$K2605&lt;=スコアリング基準!$B$25,スコアリング基準!$C$25,IF(ABS($L2605)/$K2605&lt;=スコアリング基準!$B$26,スコアリング基準!$C$26,0))))</f>
        <v/>
      </c>
      <c r="V2605" s="4">
        <f>IF($P2605="なし",スコアリング基準!$C$27,0)</f>
        <v/>
      </c>
      <c r="W2605" s="4">
        <f>IF($F2605="",0,IF(ISNUMBER($F2605),IF($F2605&lt;=スコアリング基準!$B$28,スコアリング基準!$C$28,スコアリング基準!$C$29),0))</f>
        <v/>
      </c>
      <c r="X2605" s="4">
        <f>IFERROR(VLOOKUP($B2605,スコアリング基準!$A$36:$B$46,2,FALSE),0)</f>
        <v/>
      </c>
      <c r="Y2605" s="4">
        <f>SUM($S2605:$X2605)</f>
        <v/>
      </c>
      <c r="Z2605" s="4">
        <f>IF(COUNT($M2605:$N2605)=0,"データ無",IF($Y2605&gt;=スコアリング基準!$B$30,"S",IF($Y2605&gt;=スコアリング基準!$B$31,"A",IF($Y2605&gt;=スコアリング基準!$B$32,"B","C"))))</f>
        <v/>
      </c>
      <c r="AA2605">
        <f>IFERROR(INDEX(実績DB!$I$3:$I$104,MATCH($B2605&amp;$C2605,実績DB!$J$3:$J$104,0)),"")</f>
        <v/>
      </c>
    </row>
    <row r="2606">
      <c r="A2606" t="n">
        <v>2604</v>
      </c>
      <c r="B2606" t="inlineStr">
        <is>
          <t>東京</t>
        </is>
      </c>
      <c r="C2606" t="inlineStr">
        <is>
          <t>脇田変電所</t>
        </is>
      </c>
      <c r="D2606" t="inlineStr">
        <is>
          <t>埼玉県</t>
        </is>
      </c>
      <c r="G2606" s="3" t="n">
        <v>35.904172</v>
      </c>
      <c r="H2606" s="3" t="n">
        <v>139.475587</v>
      </c>
      <c r="I2606" t="inlineStr">
        <is>
          <t>Google Places(名称一致)</t>
        </is>
      </c>
      <c r="J2606" t="n">
        <v>52</v>
      </c>
      <c r="K2606" t="n">
        <v>54</v>
      </c>
      <c r="L2606" t="n">
        <v>-40</v>
      </c>
      <c r="M2606" t="n">
        <v>14</v>
      </c>
      <c r="N2606" t="n">
        <v>14</v>
      </c>
      <c r="O2606" t="inlineStr">
        <is>
          <t>不可 #3</t>
        </is>
      </c>
      <c r="P2606" t="inlineStr">
        <is>
          <t>なし</t>
        </is>
      </c>
      <c r="R2606" s="4">
        <f>IF(COUNT($M2606:$N2606)=0,"",IF(AND(IF($N2606&lt;&gt;"",$N2606,$M2606)&lt;=0,$O2606&lt;&gt;"可"),"警告",""))</f>
        <v/>
      </c>
      <c r="S2606" s="4">
        <f>IF(COUNT($M2606:$N2606)=0,0,IF(IF($N2606&lt;&gt;"",$N2606,$M2606)&gt;=スコアリング基準!$B$20,スコアリング基準!$C$20,IF(IF($N2606&lt;&gt;"",$N2606,$M2606)&gt;=スコアリング基準!$B$21,スコアリング基準!$C$21,IF(IF($N2606&lt;&gt;"",$N2606,$M2606)&gt;0,スコアリング基準!$C$22,0))))</f>
        <v/>
      </c>
      <c r="T2606" s="4">
        <f>IF($O2606="可",スコアリング基準!$C$23,0)</f>
        <v/>
      </c>
      <c r="U2606" s="4">
        <f>IF(OR(COUNT($K2606:$L2606)&lt;2,$K2606=0),0,IF(ABS($L2606)/$K2606&lt;=スコアリング基準!$B$24,スコアリング基準!$C$24,IF(ABS($L2606)/$K2606&lt;=スコアリング基準!$B$25,スコアリング基準!$C$25,IF(ABS($L2606)/$K2606&lt;=スコアリング基準!$B$26,スコアリング基準!$C$26,0))))</f>
        <v/>
      </c>
      <c r="V2606" s="4">
        <f>IF($P2606="なし",スコアリング基準!$C$27,0)</f>
        <v/>
      </c>
      <c r="W2606" s="4">
        <f>IF($F2606="",0,IF(ISNUMBER($F2606),IF($F2606&lt;=スコアリング基準!$B$28,スコアリング基準!$C$28,スコアリング基準!$C$29),0))</f>
        <v/>
      </c>
      <c r="X2606" s="4">
        <f>IFERROR(VLOOKUP($B2606,スコアリング基準!$A$36:$B$46,2,FALSE),0)</f>
        <v/>
      </c>
      <c r="Y2606" s="4">
        <f>SUM($S2606:$X2606)</f>
        <v/>
      </c>
      <c r="Z2606" s="4">
        <f>IF(COUNT($M2606:$N2606)=0,"データ無",IF($Y2606&gt;=スコアリング基準!$B$30,"S",IF($Y2606&gt;=スコアリング基準!$B$31,"A",IF($Y2606&gt;=スコアリング基準!$B$32,"B","C"))))</f>
        <v/>
      </c>
      <c r="AA2606">
        <f>IFERROR(INDEX(実績DB!$I$3:$I$104,MATCH($B2606&amp;$C2606,実績DB!$J$3:$J$104,0)),"")</f>
        <v/>
      </c>
    </row>
    <row r="2607">
      <c r="A2607" t="n">
        <v>2605</v>
      </c>
      <c r="B2607" t="inlineStr">
        <is>
          <t>東京</t>
        </is>
      </c>
      <c r="C2607" t="inlineStr">
        <is>
          <t>自由ヶ丘変電所</t>
        </is>
      </c>
      <c r="D2607" t="inlineStr">
        <is>
          <t>東京都</t>
        </is>
      </c>
      <c r="G2607" s="3" t="n">
        <v>35.610767</v>
      </c>
      <c r="H2607" s="3" t="n">
        <v>139.666823</v>
      </c>
      <c r="I2607" t="inlineStr">
        <is>
          <t>Google Places(名称一致)</t>
        </is>
      </c>
      <c r="J2607" t="n">
        <v>38</v>
      </c>
      <c r="K2607" t="n">
        <v>39</v>
      </c>
      <c r="L2607" t="n">
        <v>-20</v>
      </c>
      <c r="M2607" t="n">
        <v>19</v>
      </c>
      <c r="N2607" t="n">
        <v>0</v>
      </c>
      <c r="O2607" t="inlineStr">
        <is>
          <t>不可 #3</t>
        </is>
      </c>
      <c r="P2607" t="inlineStr">
        <is>
          <t>有り</t>
        </is>
      </c>
      <c r="R2607" s="4">
        <f>IF(COUNT($M2607:$N2607)=0,"",IF(AND(IF($N2607&lt;&gt;"",$N2607,$M2607)&lt;=0,$O2607&lt;&gt;"可"),"警告",""))</f>
        <v/>
      </c>
      <c r="S2607" s="4">
        <f>IF(COUNT($M2607:$N2607)=0,0,IF(IF($N2607&lt;&gt;"",$N2607,$M2607)&gt;=スコアリング基準!$B$20,スコアリング基準!$C$20,IF(IF($N2607&lt;&gt;"",$N2607,$M2607)&gt;=スコアリング基準!$B$21,スコアリング基準!$C$21,IF(IF($N2607&lt;&gt;"",$N2607,$M2607)&gt;0,スコアリング基準!$C$22,0))))</f>
        <v/>
      </c>
      <c r="T2607" s="4">
        <f>IF($O2607="可",スコアリング基準!$C$23,0)</f>
        <v/>
      </c>
      <c r="U2607" s="4">
        <f>IF(OR(COUNT($K2607:$L2607)&lt;2,$K2607=0),0,IF(ABS($L2607)/$K2607&lt;=スコアリング基準!$B$24,スコアリング基準!$C$24,IF(ABS($L2607)/$K2607&lt;=スコアリング基準!$B$25,スコアリング基準!$C$25,IF(ABS($L2607)/$K2607&lt;=スコアリング基準!$B$26,スコアリング基準!$C$26,0))))</f>
        <v/>
      </c>
      <c r="V2607" s="4">
        <f>IF($P2607="なし",スコアリング基準!$C$27,0)</f>
        <v/>
      </c>
      <c r="W2607" s="4">
        <f>IF($F2607="",0,IF(ISNUMBER($F2607),IF($F2607&lt;=スコアリング基準!$B$28,スコアリング基準!$C$28,スコアリング基準!$C$29),0))</f>
        <v/>
      </c>
      <c r="X2607" s="4">
        <f>IFERROR(VLOOKUP($B2607,スコアリング基準!$A$36:$B$46,2,FALSE),0)</f>
        <v/>
      </c>
      <c r="Y2607" s="4">
        <f>SUM($S2607:$X2607)</f>
        <v/>
      </c>
      <c r="Z2607" s="4">
        <f>IF(COUNT($M2607:$N2607)=0,"データ無",IF($Y2607&gt;=スコアリング基準!$B$30,"S",IF($Y2607&gt;=スコアリング基準!$B$31,"A",IF($Y2607&gt;=スコアリング基準!$B$32,"B","C"))))</f>
        <v/>
      </c>
      <c r="AA2607">
        <f>IFERROR(INDEX(実績DB!$I$3:$I$104,MATCH($B2607&amp;$C2607,実績DB!$J$3:$J$104,0)),"")</f>
        <v/>
      </c>
    </row>
    <row r="2608">
      <c r="A2608" t="n">
        <v>2606</v>
      </c>
      <c r="B2608" t="inlineStr">
        <is>
          <t>東京</t>
        </is>
      </c>
      <c r="C2608" t="inlineStr">
        <is>
          <t>芝山変電所</t>
        </is>
      </c>
      <c r="D2608" t="inlineStr">
        <is>
          <t>千葉県</t>
        </is>
      </c>
      <c r="G2608" s="3" t="n">
        <v>35.702669</v>
      </c>
      <c r="H2608" s="3" t="n">
        <v>140.426663</v>
      </c>
      <c r="I2608" t="inlineStr">
        <is>
          <t>Google Places(名称一致)</t>
        </is>
      </c>
      <c r="J2608" t="n">
        <v>57</v>
      </c>
      <c r="K2608" t="n">
        <v>59</v>
      </c>
      <c r="L2608" t="n">
        <v>-59</v>
      </c>
      <c r="M2608" t="n">
        <v>0</v>
      </c>
      <c r="N2608" t="n">
        <v>0</v>
      </c>
      <c r="O2608" t="inlineStr">
        <is>
          <t>不可 #3</t>
        </is>
      </c>
      <c r="P2608" t="inlineStr">
        <is>
          <t>有り</t>
        </is>
      </c>
      <c r="R2608" s="4">
        <f>IF(COUNT($M2608:$N2608)=0,"",IF(AND(IF($N2608&lt;&gt;"",$N2608,$M2608)&lt;=0,$O2608&lt;&gt;"可"),"警告",""))</f>
        <v/>
      </c>
      <c r="S2608" s="4">
        <f>IF(COUNT($M2608:$N2608)=0,0,IF(IF($N2608&lt;&gt;"",$N2608,$M2608)&gt;=スコアリング基準!$B$20,スコアリング基準!$C$20,IF(IF($N2608&lt;&gt;"",$N2608,$M2608)&gt;=スコアリング基準!$B$21,スコアリング基準!$C$21,IF(IF($N2608&lt;&gt;"",$N2608,$M2608)&gt;0,スコアリング基準!$C$22,0))))</f>
        <v/>
      </c>
      <c r="T2608" s="4">
        <f>IF($O2608="可",スコアリング基準!$C$23,0)</f>
        <v/>
      </c>
      <c r="U2608" s="4">
        <f>IF(OR(COUNT($K2608:$L2608)&lt;2,$K2608=0),0,IF(ABS($L2608)/$K2608&lt;=スコアリング基準!$B$24,スコアリング基準!$C$24,IF(ABS($L2608)/$K2608&lt;=スコアリング基準!$B$25,スコアリング基準!$C$25,IF(ABS($L2608)/$K2608&lt;=スコアリング基準!$B$26,スコアリング基準!$C$26,0))))</f>
        <v/>
      </c>
      <c r="V2608" s="4">
        <f>IF($P2608="なし",スコアリング基準!$C$27,0)</f>
        <v/>
      </c>
      <c r="W2608" s="4">
        <f>IF($F2608="",0,IF(ISNUMBER($F2608),IF($F2608&lt;=スコアリング基準!$B$28,スコアリング基準!$C$28,スコアリング基準!$C$29),0))</f>
        <v/>
      </c>
      <c r="X2608" s="4">
        <f>IFERROR(VLOOKUP($B2608,スコアリング基準!$A$36:$B$46,2,FALSE),0)</f>
        <v/>
      </c>
      <c r="Y2608" s="4">
        <f>SUM($S2608:$X2608)</f>
        <v/>
      </c>
      <c r="Z2608" s="4">
        <f>IF(COUNT($M2608:$N2608)=0,"データ無",IF($Y2608&gt;=スコアリング基準!$B$30,"S",IF($Y2608&gt;=スコアリング基準!$B$31,"A",IF($Y2608&gt;=スコアリング基準!$B$32,"B","C"))))</f>
        <v/>
      </c>
      <c r="AA2608">
        <f>IFERROR(INDEX(実績DB!$I$3:$I$104,MATCH($B2608&amp;$C2608,実績DB!$J$3:$J$104,0)),"")</f>
        <v/>
      </c>
    </row>
    <row r="2609">
      <c r="A2609" t="n">
        <v>2607</v>
      </c>
      <c r="B2609" t="inlineStr">
        <is>
          <t>東京</t>
        </is>
      </c>
      <c r="C2609" t="inlineStr">
        <is>
          <t>芝浦変電所</t>
        </is>
      </c>
      <c r="D2609" t="inlineStr">
        <is>
          <t>東京都</t>
        </is>
      </c>
      <c r="G2609" s="3" t="n"/>
      <c r="H2609" s="3" t="n"/>
      <c r="I2609" t="inlineStr">
        <is>
          <t>未取得</t>
        </is>
      </c>
      <c r="J2609" t="n">
        <v>38</v>
      </c>
      <c r="K2609" t="n">
        <v>39</v>
      </c>
      <c r="L2609" t="n">
        <v>-20</v>
      </c>
      <c r="M2609" t="n">
        <v>19</v>
      </c>
      <c r="N2609" t="n">
        <v>0</v>
      </c>
      <c r="O2609" t="inlineStr">
        <is>
          <t>不可 #3</t>
        </is>
      </c>
      <c r="P2609" t="inlineStr">
        <is>
          <t>有り</t>
        </is>
      </c>
      <c r="R2609" s="4">
        <f>IF(COUNT($M2609:$N2609)=0,"",IF(AND(IF($N2609&lt;&gt;"",$N2609,$M2609)&lt;=0,$O2609&lt;&gt;"可"),"警告",""))</f>
        <v/>
      </c>
      <c r="S2609" s="4">
        <f>IF(COUNT($M2609:$N2609)=0,0,IF(IF($N2609&lt;&gt;"",$N2609,$M2609)&gt;=スコアリング基準!$B$20,スコアリング基準!$C$20,IF(IF($N2609&lt;&gt;"",$N2609,$M2609)&gt;=スコアリング基準!$B$21,スコアリング基準!$C$21,IF(IF($N2609&lt;&gt;"",$N2609,$M2609)&gt;0,スコアリング基準!$C$22,0))))</f>
        <v/>
      </c>
      <c r="T2609" s="4">
        <f>IF($O2609="可",スコアリング基準!$C$23,0)</f>
        <v/>
      </c>
      <c r="U2609" s="4">
        <f>IF(OR(COUNT($K2609:$L2609)&lt;2,$K2609=0),0,IF(ABS($L2609)/$K2609&lt;=スコアリング基準!$B$24,スコアリング基準!$C$24,IF(ABS($L2609)/$K2609&lt;=スコアリング基準!$B$25,スコアリング基準!$C$25,IF(ABS($L2609)/$K2609&lt;=スコアリング基準!$B$26,スコアリング基準!$C$26,0))))</f>
        <v/>
      </c>
      <c r="V2609" s="4">
        <f>IF($P2609="なし",スコアリング基準!$C$27,0)</f>
        <v/>
      </c>
      <c r="W2609" s="4">
        <f>IF($F2609="",0,IF(ISNUMBER($F2609),IF($F2609&lt;=スコアリング基準!$B$28,スコアリング基準!$C$28,スコアリング基準!$C$29),0))</f>
        <v/>
      </c>
      <c r="X2609" s="4">
        <f>IFERROR(VLOOKUP($B2609,スコアリング基準!$A$36:$B$46,2,FALSE),0)</f>
        <v/>
      </c>
      <c r="Y2609" s="4">
        <f>SUM($S2609:$X2609)</f>
        <v/>
      </c>
      <c r="Z2609" s="4">
        <f>IF(COUNT($M2609:$N2609)=0,"データ無",IF($Y2609&gt;=スコアリング基準!$B$30,"S",IF($Y2609&gt;=スコアリング基準!$B$31,"A",IF($Y2609&gt;=スコアリング基準!$B$32,"B","C"))))</f>
        <v/>
      </c>
      <c r="AA2609">
        <f>IFERROR(INDEX(実績DB!$I$3:$I$104,MATCH($B2609&amp;$C2609,実績DB!$J$3:$J$104,0)),"")</f>
        <v/>
      </c>
    </row>
    <row r="2610">
      <c r="A2610" t="n">
        <v>2608</v>
      </c>
      <c r="B2610" t="inlineStr">
        <is>
          <t>東京</t>
        </is>
      </c>
      <c r="C2610" t="inlineStr">
        <is>
          <t>芦安変電所</t>
        </is>
      </c>
      <c r="D2610" t="inlineStr">
        <is>
          <t>山梨県</t>
        </is>
      </c>
      <c r="G2610" s="3" t="n"/>
      <c r="H2610" s="3" t="n"/>
      <c r="I2610" t="inlineStr">
        <is>
          <t>未取得</t>
        </is>
      </c>
      <c r="J2610" t="n">
        <v>1</v>
      </c>
      <c r="K2610" t="n">
        <v>1</v>
      </c>
      <c r="L2610" t="n">
        <v>-1</v>
      </c>
      <c r="M2610" t="n">
        <v>0</v>
      </c>
      <c r="N2610" t="n">
        <v>0</v>
      </c>
      <c r="O2610" t="inlineStr">
        <is>
          <t>不可 #3</t>
        </is>
      </c>
      <c r="P2610" t="inlineStr">
        <is>
          <t>有り</t>
        </is>
      </c>
      <c r="R2610" s="4">
        <f>IF(COUNT($M2610:$N2610)=0,"",IF(AND(IF($N2610&lt;&gt;"",$N2610,$M2610)&lt;=0,$O2610&lt;&gt;"可"),"警告",""))</f>
        <v/>
      </c>
      <c r="S2610" s="4">
        <f>IF(COUNT($M2610:$N2610)=0,0,IF(IF($N2610&lt;&gt;"",$N2610,$M2610)&gt;=スコアリング基準!$B$20,スコアリング基準!$C$20,IF(IF($N2610&lt;&gt;"",$N2610,$M2610)&gt;=スコアリング基準!$B$21,スコアリング基準!$C$21,IF(IF($N2610&lt;&gt;"",$N2610,$M2610)&gt;0,スコアリング基準!$C$22,0))))</f>
        <v/>
      </c>
      <c r="T2610" s="4">
        <f>IF($O2610="可",スコアリング基準!$C$23,0)</f>
        <v/>
      </c>
      <c r="U2610" s="4">
        <f>IF(OR(COUNT($K2610:$L2610)&lt;2,$K2610=0),0,IF(ABS($L2610)/$K2610&lt;=スコアリング基準!$B$24,スコアリング基準!$C$24,IF(ABS($L2610)/$K2610&lt;=スコアリング基準!$B$25,スコアリング基準!$C$25,IF(ABS($L2610)/$K2610&lt;=スコアリング基準!$B$26,スコアリング基準!$C$26,0))))</f>
        <v/>
      </c>
      <c r="V2610" s="4">
        <f>IF($P2610="なし",スコアリング基準!$C$27,0)</f>
        <v/>
      </c>
      <c r="W2610" s="4">
        <f>IF($F2610="",0,IF(ISNUMBER($F2610),IF($F2610&lt;=スコアリング基準!$B$28,スコアリング基準!$C$28,スコアリング基準!$C$29),0))</f>
        <v/>
      </c>
      <c r="X2610" s="4">
        <f>IFERROR(VLOOKUP($B2610,スコアリング基準!$A$36:$B$46,2,FALSE),0)</f>
        <v/>
      </c>
      <c r="Y2610" s="4">
        <f>SUM($S2610:$X2610)</f>
        <v/>
      </c>
      <c r="Z2610" s="4">
        <f>IF(COUNT($M2610:$N2610)=0,"データ無",IF($Y2610&gt;=スコアリング基準!$B$30,"S",IF($Y2610&gt;=スコアリング基準!$B$31,"A",IF($Y2610&gt;=スコアリング基準!$B$32,"B","C"))))</f>
        <v/>
      </c>
      <c r="AA2610">
        <f>IFERROR(INDEX(実績DB!$I$3:$I$104,MATCH($B2610&amp;$C2610,実績DB!$J$3:$J$104,0)),"")</f>
        <v/>
      </c>
    </row>
    <row r="2611">
      <c r="A2611" t="n">
        <v>2609</v>
      </c>
      <c r="B2611" t="inlineStr">
        <is>
          <t>東京</t>
        </is>
      </c>
      <c r="C2611" t="inlineStr">
        <is>
          <t>花園変電所</t>
        </is>
      </c>
      <c r="D2611" t="inlineStr">
        <is>
          <t>東京都</t>
        </is>
      </c>
      <c r="G2611" s="3" t="n"/>
      <c r="H2611" s="3" t="n"/>
      <c r="I2611" t="inlineStr">
        <is>
          <t>未取得</t>
        </is>
      </c>
      <c r="J2611" t="n">
        <v>57</v>
      </c>
      <c r="K2611" t="n">
        <v>59</v>
      </c>
      <c r="L2611" t="n">
        <v>-40</v>
      </c>
      <c r="M2611" t="n">
        <v>19</v>
      </c>
      <c r="N2611" t="n">
        <v>0</v>
      </c>
      <c r="O2611" t="inlineStr">
        <is>
          <t>不可 #3</t>
        </is>
      </c>
      <c r="P2611" t="inlineStr">
        <is>
          <t>有り</t>
        </is>
      </c>
      <c r="R2611" s="4">
        <f>IF(COUNT($M2611:$N2611)=0,"",IF(AND(IF($N2611&lt;&gt;"",$N2611,$M2611)&lt;=0,$O2611&lt;&gt;"可"),"警告",""))</f>
        <v/>
      </c>
      <c r="S2611" s="4">
        <f>IF(COUNT($M2611:$N2611)=0,0,IF(IF($N2611&lt;&gt;"",$N2611,$M2611)&gt;=スコアリング基準!$B$20,スコアリング基準!$C$20,IF(IF($N2611&lt;&gt;"",$N2611,$M2611)&gt;=スコアリング基準!$B$21,スコアリング基準!$C$21,IF(IF($N2611&lt;&gt;"",$N2611,$M2611)&gt;0,スコアリング基準!$C$22,0))))</f>
        <v/>
      </c>
      <c r="T2611" s="4">
        <f>IF($O2611="可",スコアリング基準!$C$23,0)</f>
        <v/>
      </c>
      <c r="U2611" s="4">
        <f>IF(OR(COUNT($K2611:$L2611)&lt;2,$K2611=0),0,IF(ABS($L2611)/$K2611&lt;=スコアリング基準!$B$24,スコアリング基準!$C$24,IF(ABS($L2611)/$K2611&lt;=スコアリング基準!$B$25,スコアリング基準!$C$25,IF(ABS($L2611)/$K2611&lt;=スコアリング基準!$B$26,スコアリング基準!$C$26,0))))</f>
        <v/>
      </c>
      <c r="V2611" s="4">
        <f>IF($P2611="なし",スコアリング基準!$C$27,0)</f>
        <v/>
      </c>
      <c r="W2611" s="4">
        <f>IF($F2611="",0,IF(ISNUMBER($F2611),IF($F2611&lt;=スコアリング基準!$B$28,スコアリング基準!$C$28,スコアリング基準!$C$29),0))</f>
        <v/>
      </c>
      <c r="X2611" s="4">
        <f>IFERROR(VLOOKUP($B2611,スコアリング基準!$A$36:$B$46,2,FALSE),0)</f>
        <v/>
      </c>
      <c r="Y2611" s="4">
        <f>SUM($S2611:$X2611)</f>
        <v/>
      </c>
      <c r="Z2611" s="4">
        <f>IF(COUNT($M2611:$N2611)=0,"データ無",IF($Y2611&gt;=スコアリング基準!$B$30,"S",IF($Y2611&gt;=スコアリング基準!$B$31,"A",IF($Y2611&gt;=スコアリング基準!$B$32,"B","C"))))</f>
        <v/>
      </c>
      <c r="AA2611">
        <f>IFERROR(INDEX(実績DB!$I$3:$I$104,MATCH($B2611&amp;$C2611,実績DB!$J$3:$J$104,0)),"")</f>
        <v/>
      </c>
    </row>
    <row r="2612">
      <c r="A2612" t="n">
        <v>2610</v>
      </c>
      <c r="B2612" t="inlineStr">
        <is>
          <t>東京</t>
        </is>
      </c>
      <c r="C2612" t="inlineStr">
        <is>
          <t>芳町変電所</t>
        </is>
      </c>
      <c r="D2612" t="inlineStr">
        <is>
          <t>東京都</t>
        </is>
      </c>
      <c r="G2612" s="3" t="n">
        <v>35.685782</v>
      </c>
      <c r="H2612" s="3" t="n">
        <v>139.77988</v>
      </c>
      <c r="I2612" t="inlineStr">
        <is>
          <t>OSM実測(名称一致)</t>
        </is>
      </c>
      <c r="J2612" t="n">
        <v>57</v>
      </c>
      <c r="K2612" t="n">
        <v>59</v>
      </c>
      <c r="L2612" t="n">
        <v>-40</v>
      </c>
      <c r="M2612" t="n">
        <v>19</v>
      </c>
      <c r="N2612" t="n">
        <v>0</v>
      </c>
      <c r="O2612" t="inlineStr">
        <is>
          <t>不可 #3</t>
        </is>
      </c>
      <c r="P2612" t="inlineStr">
        <is>
          <t>有り</t>
        </is>
      </c>
      <c r="R2612" s="4">
        <f>IF(COUNT($M2612:$N2612)=0,"",IF(AND(IF($N2612&lt;&gt;"",$N2612,$M2612)&lt;=0,$O2612&lt;&gt;"可"),"警告",""))</f>
        <v/>
      </c>
      <c r="S2612" s="4">
        <f>IF(COUNT($M2612:$N2612)=0,0,IF(IF($N2612&lt;&gt;"",$N2612,$M2612)&gt;=スコアリング基準!$B$20,スコアリング基準!$C$20,IF(IF($N2612&lt;&gt;"",$N2612,$M2612)&gt;=スコアリング基準!$B$21,スコアリング基準!$C$21,IF(IF($N2612&lt;&gt;"",$N2612,$M2612)&gt;0,スコアリング基準!$C$22,0))))</f>
        <v/>
      </c>
      <c r="T2612" s="4">
        <f>IF($O2612="可",スコアリング基準!$C$23,0)</f>
        <v/>
      </c>
      <c r="U2612" s="4">
        <f>IF(OR(COUNT($K2612:$L2612)&lt;2,$K2612=0),0,IF(ABS($L2612)/$K2612&lt;=スコアリング基準!$B$24,スコアリング基準!$C$24,IF(ABS($L2612)/$K2612&lt;=スコアリング基準!$B$25,スコアリング基準!$C$25,IF(ABS($L2612)/$K2612&lt;=スコアリング基準!$B$26,スコアリング基準!$C$26,0))))</f>
        <v/>
      </c>
      <c r="V2612" s="4">
        <f>IF($P2612="なし",スコアリング基準!$C$27,0)</f>
        <v/>
      </c>
      <c r="W2612" s="4">
        <f>IF($F2612="",0,IF(ISNUMBER($F2612),IF($F2612&lt;=スコアリング基準!$B$28,スコアリング基準!$C$28,スコアリング基準!$C$29),0))</f>
        <v/>
      </c>
      <c r="X2612" s="4">
        <f>IFERROR(VLOOKUP($B2612,スコアリング基準!$A$36:$B$46,2,FALSE),0)</f>
        <v/>
      </c>
      <c r="Y2612" s="4">
        <f>SUM($S2612:$X2612)</f>
        <v/>
      </c>
      <c r="Z2612" s="4">
        <f>IF(COUNT($M2612:$N2612)=0,"データ無",IF($Y2612&gt;=スコアリング基準!$B$30,"S",IF($Y2612&gt;=スコアリング基準!$B$31,"A",IF($Y2612&gt;=スコアリング基準!$B$32,"B","C"))))</f>
        <v/>
      </c>
      <c r="AA2612">
        <f>IFERROR(INDEX(実績DB!$I$3:$I$104,MATCH($B2612&amp;$C2612,実績DB!$J$3:$J$104,0)),"")</f>
        <v/>
      </c>
    </row>
    <row r="2613">
      <c r="A2613" t="n">
        <v>2611</v>
      </c>
      <c r="B2613" t="inlineStr">
        <is>
          <t>東京</t>
        </is>
      </c>
      <c r="C2613" t="inlineStr">
        <is>
          <t>若宮変電所</t>
        </is>
      </c>
      <c r="D2613" t="inlineStr">
        <is>
          <t>神奈川県</t>
        </is>
      </c>
      <c r="G2613" s="3" t="n">
        <v>35.31047</v>
      </c>
      <c r="H2613" s="3" t="n">
        <v>139.54729</v>
      </c>
      <c r="I2613" t="inlineStr">
        <is>
          <t>OSM実測(名称一致)</t>
        </is>
      </c>
      <c r="J2613" t="n">
        <v>52</v>
      </c>
      <c r="K2613" t="n">
        <v>54</v>
      </c>
      <c r="L2613" t="n">
        <v>-40</v>
      </c>
      <c r="M2613" t="n">
        <v>14</v>
      </c>
      <c r="N2613" t="n">
        <v>0</v>
      </c>
      <c r="O2613" t="inlineStr">
        <is>
          <t>不可 #3</t>
        </is>
      </c>
      <c r="P2613" t="inlineStr">
        <is>
          <t>有り</t>
        </is>
      </c>
      <c r="R2613" s="4">
        <f>IF(COUNT($M2613:$N2613)=0,"",IF(AND(IF($N2613&lt;&gt;"",$N2613,$M2613)&lt;=0,$O2613&lt;&gt;"可"),"警告",""))</f>
        <v/>
      </c>
      <c r="S2613" s="4">
        <f>IF(COUNT($M2613:$N2613)=0,0,IF(IF($N2613&lt;&gt;"",$N2613,$M2613)&gt;=スコアリング基準!$B$20,スコアリング基準!$C$20,IF(IF($N2613&lt;&gt;"",$N2613,$M2613)&gt;=スコアリング基準!$B$21,スコアリング基準!$C$21,IF(IF($N2613&lt;&gt;"",$N2613,$M2613)&gt;0,スコアリング基準!$C$22,0))))</f>
        <v/>
      </c>
      <c r="T2613" s="4">
        <f>IF($O2613="可",スコアリング基準!$C$23,0)</f>
        <v/>
      </c>
      <c r="U2613" s="4">
        <f>IF(OR(COUNT($K2613:$L2613)&lt;2,$K2613=0),0,IF(ABS($L2613)/$K2613&lt;=スコアリング基準!$B$24,スコアリング基準!$C$24,IF(ABS($L2613)/$K2613&lt;=スコアリング基準!$B$25,スコアリング基準!$C$25,IF(ABS($L2613)/$K2613&lt;=スコアリング基準!$B$26,スコアリング基準!$C$26,0))))</f>
        <v/>
      </c>
      <c r="V2613" s="4">
        <f>IF($P2613="なし",スコアリング基準!$C$27,0)</f>
        <v/>
      </c>
      <c r="W2613" s="4">
        <f>IF($F2613="",0,IF(ISNUMBER($F2613),IF($F2613&lt;=スコアリング基準!$B$28,スコアリング基準!$C$28,スコアリング基準!$C$29),0))</f>
        <v/>
      </c>
      <c r="X2613" s="4">
        <f>IFERROR(VLOOKUP($B2613,スコアリング基準!$A$36:$B$46,2,FALSE),0)</f>
        <v/>
      </c>
      <c r="Y2613" s="4">
        <f>SUM($S2613:$X2613)</f>
        <v/>
      </c>
      <c r="Z2613" s="4">
        <f>IF(COUNT($M2613:$N2613)=0,"データ無",IF($Y2613&gt;=スコアリング基準!$B$30,"S",IF($Y2613&gt;=スコアリング基準!$B$31,"A",IF($Y2613&gt;=スコアリング基準!$B$32,"B","C"))))</f>
        <v/>
      </c>
      <c r="AA2613">
        <f>IFERROR(INDEX(実績DB!$I$3:$I$104,MATCH($B2613&amp;$C2613,実績DB!$J$3:$J$104,0)),"")</f>
        <v/>
      </c>
    </row>
    <row r="2614">
      <c r="A2614" t="n">
        <v>2612</v>
      </c>
      <c r="B2614" t="inlineStr">
        <is>
          <t>東京</t>
        </is>
      </c>
      <c r="C2614" t="inlineStr">
        <is>
          <t>若松台変電所</t>
        </is>
      </c>
      <c r="D2614" t="inlineStr">
        <is>
          <t>千葉県</t>
        </is>
      </c>
      <c r="G2614" s="3" t="n">
        <v>35.644956</v>
      </c>
      <c r="H2614" s="3" t="n">
        <v>140.166668</v>
      </c>
      <c r="I2614" t="inlineStr">
        <is>
          <t>Google Places(名称一致)</t>
        </is>
      </c>
      <c r="J2614" t="n">
        <v>57</v>
      </c>
      <c r="K2614" t="n">
        <v>59</v>
      </c>
      <c r="L2614" t="n">
        <v>-41</v>
      </c>
      <c r="M2614" t="n">
        <v>18</v>
      </c>
      <c r="N2614" t="n">
        <v>0</v>
      </c>
      <c r="O2614" t="inlineStr">
        <is>
          <t>不可 #3</t>
        </is>
      </c>
      <c r="P2614" t="inlineStr">
        <is>
          <t>有り</t>
        </is>
      </c>
      <c r="R2614" s="4">
        <f>IF(COUNT($M2614:$N2614)=0,"",IF(AND(IF($N2614&lt;&gt;"",$N2614,$M2614)&lt;=0,$O2614&lt;&gt;"可"),"警告",""))</f>
        <v/>
      </c>
      <c r="S2614" s="4">
        <f>IF(COUNT($M2614:$N2614)=0,0,IF(IF($N2614&lt;&gt;"",$N2614,$M2614)&gt;=スコアリング基準!$B$20,スコアリング基準!$C$20,IF(IF($N2614&lt;&gt;"",$N2614,$M2614)&gt;=スコアリング基準!$B$21,スコアリング基準!$C$21,IF(IF($N2614&lt;&gt;"",$N2614,$M2614)&gt;0,スコアリング基準!$C$22,0))))</f>
        <v/>
      </c>
      <c r="T2614" s="4">
        <f>IF($O2614="可",スコアリング基準!$C$23,0)</f>
        <v/>
      </c>
      <c r="U2614" s="4">
        <f>IF(OR(COUNT($K2614:$L2614)&lt;2,$K2614=0),0,IF(ABS($L2614)/$K2614&lt;=スコアリング基準!$B$24,スコアリング基準!$C$24,IF(ABS($L2614)/$K2614&lt;=スコアリング基準!$B$25,スコアリング基準!$C$25,IF(ABS($L2614)/$K2614&lt;=スコアリング基準!$B$26,スコアリング基準!$C$26,0))))</f>
        <v/>
      </c>
      <c r="V2614" s="4">
        <f>IF($P2614="なし",スコアリング基準!$C$27,0)</f>
        <v/>
      </c>
      <c r="W2614" s="4">
        <f>IF($F2614="",0,IF(ISNUMBER($F2614),IF($F2614&lt;=スコアリング基準!$B$28,スコアリング基準!$C$28,スコアリング基準!$C$29),0))</f>
        <v/>
      </c>
      <c r="X2614" s="4">
        <f>IFERROR(VLOOKUP($B2614,スコアリング基準!$A$36:$B$46,2,FALSE),0)</f>
        <v/>
      </c>
      <c r="Y2614" s="4">
        <f>SUM($S2614:$X2614)</f>
        <v/>
      </c>
      <c r="Z2614" s="4">
        <f>IF(COUNT($M2614:$N2614)=0,"データ無",IF($Y2614&gt;=スコアリング基準!$B$30,"S",IF($Y2614&gt;=スコアリング基準!$B$31,"A",IF($Y2614&gt;=スコアリング基準!$B$32,"B","C"))))</f>
        <v/>
      </c>
      <c r="AA2614">
        <f>IFERROR(INDEX(実績DB!$I$3:$I$104,MATCH($B2614&amp;$C2614,実績DB!$J$3:$J$104,0)),"")</f>
        <v/>
      </c>
    </row>
    <row r="2615">
      <c r="A2615" t="n">
        <v>2613</v>
      </c>
      <c r="B2615" t="inlineStr">
        <is>
          <t>東京</t>
        </is>
      </c>
      <c r="C2615" t="inlineStr">
        <is>
          <t>若松町変電所</t>
        </is>
      </c>
      <c r="D2615" t="inlineStr">
        <is>
          <t>神奈川県</t>
        </is>
      </c>
      <c r="G2615" s="3" t="n">
        <v>35.280339</v>
      </c>
      <c r="H2615" s="3" t="n">
        <v>139.672443</v>
      </c>
      <c r="I2615" t="inlineStr">
        <is>
          <t>Google Places(名称一致)</t>
        </is>
      </c>
      <c r="J2615" t="n">
        <v>57</v>
      </c>
      <c r="K2615" t="n">
        <v>59</v>
      </c>
      <c r="L2615" t="n">
        <v>-40</v>
      </c>
      <c r="M2615" t="n">
        <v>19</v>
      </c>
      <c r="N2615" t="n">
        <v>0</v>
      </c>
      <c r="O2615" t="inlineStr">
        <is>
          <t>不可 #3</t>
        </is>
      </c>
      <c r="P2615" t="inlineStr">
        <is>
          <t>有り</t>
        </is>
      </c>
      <c r="R2615" s="4">
        <f>IF(COUNT($M2615:$N2615)=0,"",IF(AND(IF($N2615&lt;&gt;"",$N2615,$M2615)&lt;=0,$O2615&lt;&gt;"可"),"警告",""))</f>
        <v/>
      </c>
      <c r="S2615" s="4">
        <f>IF(COUNT($M2615:$N2615)=0,0,IF(IF($N2615&lt;&gt;"",$N2615,$M2615)&gt;=スコアリング基準!$B$20,スコアリング基準!$C$20,IF(IF($N2615&lt;&gt;"",$N2615,$M2615)&gt;=スコアリング基準!$B$21,スコアリング基準!$C$21,IF(IF($N2615&lt;&gt;"",$N2615,$M2615)&gt;0,スコアリング基準!$C$22,0))))</f>
        <v/>
      </c>
      <c r="T2615" s="4">
        <f>IF($O2615="可",スコアリング基準!$C$23,0)</f>
        <v/>
      </c>
      <c r="U2615" s="4">
        <f>IF(OR(COUNT($K2615:$L2615)&lt;2,$K2615=0),0,IF(ABS($L2615)/$K2615&lt;=スコアリング基準!$B$24,スコアリング基準!$C$24,IF(ABS($L2615)/$K2615&lt;=スコアリング基準!$B$25,スコアリング基準!$C$25,IF(ABS($L2615)/$K2615&lt;=スコアリング基準!$B$26,スコアリング基準!$C$26,0))))</f>
        <v/>
      </c>
      <c r="V2615" s="4">
        <f>IF($P2615="なし",スコアリング基準!$C$27,0)</f>
        <v/>
      </c>
      <c r="W2615" s="4">
        <f>IF($F2615="",0,IF(ISNUMBER($F2615),IF($F2615&lt;=スコアリング基準!$B$28,スコアリング基準!$C$28,スコアリング基準!$C$29),0))</f>
        <v/>
      </c>
      <c r="X2615" s="4">
        <f>IFERROR(VLOOKUP($B2615,スコアリング基準!$A$36:$B$46,2,FALSE),0)</f>
        <v/>
      </c>
      <c r="Y2615" s="4">
        <f>SUM($S2615:$X2615)</f>
        <v/>
      </c>
      <c r="Z2615" s="4">
        <f>IF(COUNT($M2615:$N2615)=0,"データ無",IF($Y2615&gt;=スコアリング基準!$B$30,"S",IF($Y2615&gt;=スコアリング基準!$B$31,"A",IF($Y2615&gt;=スコアリング基準!$B$32,"B","C"))))</f>
        <v/>
      </c>
      <c r="AA2615">
        <f>IFERROR(INDEX(実績DB!$I$3:$I$104,MATCH($B2615&amp;$C2615,実績DB!$J$3:$J$104,0)),"")</f>
        <v/>
      </c>
    </row>
    <row r="2616">
      <c r="A2616" t="n">
        <v>2614</v>
      </c>
      <c r="B2616" t="inlineStr">
        <is>
          <t>東京</t>
        </is>
      </c>
      <c r="C2616" t="inlineStr">
        <is>
          <t>若葉町変電所</t>
        </is>
      </c>
      <c r="D2616" t="inlineStr">
        <is>
          <t>東京都</t>
        </is>
      </c>
      <c r="G2616" s="3" t="n">
        <v>35.656138</v>
      </c>
      <c r="H2616" s="3" t="n">
        <v>139.586685</v>
      </c>
      <c r="I2616" t="inlineStr">
        <is>
          <t>Google Places(名称一致)</t>
        </is>
      </c>
      <c r="J2616" t="n">
        <v>38</v>
      </c>
      <c r="K2616" t="n">
        <v>39</v>
      </c>
      <c r="L2616" t="n">
        <v>-20</v>
      </c>
      <c r="M2616" t="n">
        <v>19</v>
      </c>
      <c r="N2616" t="n">
        <v>19</v>
      </c>
      <c r="O2616" t="inlineStr">
        <is>
          <t>不可 #3</t>
        </is>
      </c>
      <c r="P2616" t="inlineStr">
        <is>
          <t>なし</t>
        </is>
      </c>
      <c r="R2616" s="4">
        <f>IF(COUNT($M2616:$N2616)=0,"",IF(AND(IF($N2616&lt;&gt;"",$N2616,$M2616)&lt;=0,$O2616&lt;&gt;"可"),"警告",""))</f>
        <v/>
      </c>
      <c r="S2616" s="4">
        <f>IF(COUNT($M2616:$N2616)=0,0,IF(IF($N2616&lt;&gt;"",$N2616,$M2616)&gt;=スコアリング基準!$B$20,スコアリング基準!$C$20,IF(IF($N2616&lt;&gt;"",$N2616,$M2616)&gt;=スコアリング基準!$B$21,スコアリング基準!$C$21,IF(IF($N2616&lt;&gt;"",$N2616,$M2616)&gt;0,スコアリング基準!$C$22,0))))</f>
        <v/>
      </c>
      <c r="T2616" s="4">
        <f>IF($O2616="可",スコアリング基準!$C$23,0)</f>
        <v/>
      </c>
      <c r="U2616" s="4">
        <f>IF(OR(COUNT($K2616:$L2616)&lt;2,$K2616=0),0,IF(ABS($L2616)/$K2616&lt;=スコアリング基準!$B$24,スコアリング基準!$C$24,IF(ABS($L2616)/$K2616&lt;=スコアリング基準!$B$25,スコアリング基準!$C$25,IF(ABS($L2616)/$K2616&lt;=スコアリング基準!$B$26,スコアリング基準!$C$26,0))))</f>
        <v/>
      </c>
      <c r="V2616" s="4">
        <f>IF($P2616="なし",スコアリング基準!$C$27,0)</f>
        <v/>
      </c>
      <c r="W2616" s="4">
        <f>IF($F2616="",0,IF(ISNUMBER($F2616),IF($F2616&lt;=スコアリング基準!$B$28,スコアリング基準!$C$28,スコアリング基準!$C$29),0))</f>
        <v/>
      </c>
      <c r="X2616" s="4">
        <f>IFERROR(VLOOKUP($B2616,スコアリング基準!$A$36:$B$46,2,FALSE),0)</f>
        <v/>
      </c>
      <c r="Y2616" s="4">
        <f>SUM($S2616:$X2616)</f>
        <v/>
      </c>
      <c r="Z2616" s="4">
        <f>IF(COUNT($M2616:$N2616)=0,"データ無",IF($Y2616&gt;=スコアリング基準!$B$30,"S",IF($Y2616&gt;=スコアリング基準!$B$31,"A",IF($Y2616&gt;=スコアリング基準!$B$32,"B","C"))))</f>
        <v/>
      </c>
      <c r="AA2616">
        <f>IFERROR(INDEX(実績DB!$I$3:$I$104,MATCH($B2616&amp;$C2616,実績DB!$J$3:$J$104,0)),"")</f>
        <v/>
      </c>
    </row>
    <row r="2617">
      <c r="A2617" t="n">
        <v>2615</v>
      </c>
      <c r="B2617" t="inlineStr">
        <is>
          <t>東京</t>
        </is>
      </c>
      <c r="C2617" t="inlineStr">
        <is>
          <t>茅場町変電所</t>
        </is>
      </c>
      <c r="D2617" t="inlineStr">
        <is>
          <t>東京都</t>
        </is>
      </c>
      <c r="G2617" s="3" t="n">
        <v>35.678993</v>
      </c>
      <c r="H2617" s="3" t="n">
        <v>139.780765</v>
      </c>
      <c r="I2617" t="inlineStr">
        <is>
          <t>OSM実測(名称一致)</t>
        </is>
      </c>
      <c r="J2617" t="n">
        <v>57</v>
      </c>
      <c r="K2617" t="n">
        <v>59</v>
      </c>
      <c r="L2617" t="n">
        <v>-40</v>
      </c>
      <c r="M2617" t="n">
        <v>19</v>
      </c>
      <c r="N2617" t="n">
        <v>0</v>
      </c>
      <c r="O2617" t="inlineStr">
        <is>
          <t>不可 #3</t>
        </is>
      </c>
      <c r="P2617" t="inlineStr">
        <is>
          <t>有り</t>
        </is>
      </c>
      <c r="R2617" s="4">
        <f>IF(COUNT($M2617:$N2617)=0,"",IF(AND(IF($N2617&lt;&gt;"",$N2617,$M2617)&lt;=0,$O2617&lt;&gt;"可"),"警告",""))</f>
        <v/>
      </c>
      <c r="S2617" s="4">
        <f>IF(COUNT($M2617:$N2617)=0,0,IF(IF($N2617&lt;&gt;"",$N2617,$M2617)&gt;=スコアリング基準!$B$20,スコアリング基準!$C$20,IF(IF($N2617&lt;&gt;"",$N2617,$M2617)&gt;=スコアリング基準!$B$21,スコアリング基準!$C$21,IF(IF($N2617&lt;&gt;"",$N2617,$M2617)&gt;0,スコアリング基準!$C$22,0))))</f>
        <v/>
      </c>
      <c r="T2617" s="4">
        <f>IF($O2617="可",スコアリング基準!$C$23,0)</f>
        <v/>
      </c>
      <c r="U2617" s="4">
        <f>IF(OR(COUNT($K2617:$L2617)&lt;2,$K2617=0),0,IF(ABS($L2617)/$K2617&lt;=スコアリング基準!$B$24,スコアリング基準!$C$24,IF(ABS($L2617)/$K2617&lt;=スコアリング基準!$B$25,スコアリング基準!$C$25,IF(ABS($L2617)/$K2617&lt;=スコアリング基準!$B$26,スコアリング基準!$C$26,0))))</f>
        <v/>
      </c>
      <c r="V2617" s="4">
        <f>IF($P2617="なし",スコアリング基準!$C$27,0)</f>
        <v/>
      </c>
      <c r="W2617" s="4">
        <f>IF($F2617="",0,IF(ISNUMBER($F2617),IF($F2617&lt;=スコアリング基準!$B$28,スコアリング基準!$C$28,スコアリング基準!$C$29),0))</f>
        <v/>
      </c>
      <c r="X2617" s="4">
        <f>IFERROR(VLOOKUP($B2617,スコアリング基準!$A$36:$B$46,2,FALSE),0)</f>
        <v/>
      </c>
      <c r="Y2617" s="4">
        <f>SUM($S2617:$X2617)</f>
        <v/>
      </c>
      <c r="Z2617" s="4">
        <f>IF(COUNT($M2617:$N2617)=0,"データ無",IF($Y2617&gt;=スコアリング基準!$B$30,"S",IF($Y2617&gt;=スコアリング基準!$B$31,"A",IF($Y2617&gt;=スコアリング基準!$B$32,"B","C"))))</f>
        <v/>
      </c>
      <c r="AA2617">
        <f>IFERROR(INDEX(実績DB!$I$3:$I$104,MATCH($B2617&amp;$C2617,実績DB!$J$3:$J$104,0)),"")</f>
        <v/>
      </c>
    </row>
    <row r="2618">
      <c r="A2618" t="n">
        <v>2616</v>
      </c>
      <c r="B2618" t="inlineStr">
        <is>
          <t>東京</t>
        </is>
      </c>
      <c r="C2618" t="inlineStr">
        <is>
          <t>荏原変電所</t>
        </is>
      </c>
      <c r="D2618" t="inlineStr">
        <is>
          <t>東京都</t>
        </is>
      </c>
      <c r="G2618" s="3" t="n">
        <v>35.606541</v>
      </c>
      <c r="H2618" s="3" t="n">
        <v>139.71883</v>
      </c>
      <c r="I2618" t="inlineStr">
        <is>
          <t>Google Places(名称一致)</t>
        </is>
      </c>
      <c r="J2618" t="n">
        <v>28</v>
      </c>
      <c r="K2618" t="n">
        <v>29</v>
      </c>
      <c r="L2618" t="n">
        <v>-15</v>
      </c>
      <c r="M2618" t="n">
        <v>14</v>
      </c>
      <c r="N2618" t="n">
        <v>0</v>
      </c>
      <c r="O2618" t="inlineStr">
        <is>
          <t>不可 #3</t>
        </is>
      </c>
      <c r="P2618" t="inlineStr">
        <is>
          <t>有り</t>
        </is>
      </c>
      <c r="R2618" s="4">
        <f>IF(COUNT($M2618:$N2618)=0,"",IF(AND(IF($N2618&lt;&gt;"",$N2618,$M2618)&lt;=0,$O2618&lt;&gt;"可"),"警告",""))</f>
        <v/>
      </c>
      <c r="S2618" s="4">
        <f>IF(COUNT($M2618:$N2618)=0,0,IF(IF($N2618&lt;&gt;"",$N2618,$M2618)&gt;=スコアリング基準!$B$20,スコアリング基準!$C$20,IF(IF($N2618&lt;&gt;"",$N2618,$M2618)&gt;=スコアリング基準!$B$21,スコアリング基準!$C$21,IF(IF($N2618&lt;&gt;"",$N2618,$M2618)&gt;0,スコアリング基準!$C$22,0))))</f>
        <v/>
      </c>
      <c r="T2618" s="4">
        <f>IF($O2618="可",スコアリング基準!$C$23,0)</f>
        <v/>
      </c>
      <c r="U2618" s="4">
        <f>IF(OR(COUNT($K2618:$L2618)&lt;2,$K2618=0),0,IF(ABS($L2618)/$K2618&lt;=スコアリング基準!$B$24,スコアリング基準!$C$24,IF(ABS($L2618)/$K2618&lt;=スコアリング基準!$B$25,スコアリング基準!$C$25,IF(ABS($L2618)/$K2618&lt;=スコアリング基準!$B$26,スコアリング基準!$C$26,0))))</f>
        <v/>
      </c>
      <c r="V2618" s="4">
        <f>IF($P2618="なし",スコアリング基準!$C$27,0)</f>
        <v/>
      </c>
      <c r="W2618" s="4">
        <f>IF($F2618="",0,IF(ISNUMBER($F2618),IF($F2618&lt;=スコアリング基準!$B$28,スコアリング基準!$C$28,スコアリング基準!$C$29),0))</f>
        <v/>
      </c>
      <c r="X2618" s="4">
        <f>IFERROR(VLOOKUP($B2618,スコアリング基準!$A$36:$B$46,2,FALSE),0)</f>
        <v/>
      </c>
      <c r="Y2618" s="4">
        <f>SUM($S2618:$X2618)</f>
        <v/>
      </c>
      <c r="Z2618" s="4">
        <f>IF(COUNT($M2618:$N2618)=0,"データ無",IF($Y2618&gt;=スコアリング基準!$B$30,"S",IF($Y2618&gt;=スコアリング基準!$B$31,"A",IF($Y2618&gt;=スコアリング基準!$B$32,"B","C"))))</f>
        <v/>
      </c>
      <c r="AA2618">
        <f>IFERROR(INDEX(実績DB!$I$3:$I$104,MATCH($B2618&amp;$C2618,実績DB!$J$3:$J$104,0)),"")</f>
        <v/>
      </c>
    </row>
    <row r="2619">
      <c r="A2619" t="n">
        <v>2617</v>
      </c>
      <c r="B2619" t="inlineStr">
        <is>
          <t>東京</t>
        </is>
      </c>
      <c r="C2619" t="inlineStr">
        <is>
          <t>荒木町変電所</t>
        </is>
      </c>
      <c r="D2619" t="inlineStr">
        <is>
          <t>東京都</t>
        </is>
      </c>
      <c r="G2619" s="3" t="n">
        <v>35.690636</v>
      </c>
      <c r="H2619" s="3" t="n">
        <v>139.724406</v>
      </c>
      <c r="I2619" t="inlineStr">
        <is>
          <t>OSM実測(名称一致)</t>
        </is>
      </c>
      <c r="J2619" t="n">
        <v>57</v>
      </c>
      <c r="K2619" t="n">
        <v>59</v>
      </c>
      <c r="L2619" t="n">
        <v>-40</v>
      </c>
      <c r="M2619" t="n">
        <v>19</v>
      </c>
      <c r="N2619" t="n">
        <v>19</v>
      </c>
      <c r="O2619" t="inlineStr">
        <is>
          <t>不可 #3</t>
        </is>
      </c>
      <c r="P2619" t="inlineStr">
        <is>
          <t>なし</t>
        </is>
      </c>
      <c r="R2619" s="4">
        <f>IF(COUNT($M2619:$N2619)=0,"",IF(AND(IF($N2619&lt;&gt;"",$N2619,$M2619)&lt;=0,$O2619&lt;&gt;"可"),"警告",""))</f>
        <v/>
      </c>
      <c r="S2619" s="4">
        <f>IF(COUNT($M2619:$N2619)=0,0,IF(IF($N2619&lt;&gt;"",$N2619,$M2619)&gt;=スコアリング基準!$B$20,スコアリング基準!$C$20,IF(IF($N2619&lt;&gt;"",$N2619,$M2619)&gt;=スコアリング基準!$B$21,スコアリング基準!$C$21,IF(IF($N2619&lt;&gt;"",$N2619,$M2619)&gt;0,スコアリング基準!$C$22,0))))</f>
        <v/>
      </c>
      <c r="T2619" s="4">
        <f>IF($O2619="可",スコアリング基準!$C$23,0)</f>
        <v/>
      </c>
      <c r="U2619" s="4">
        <f>IF(OR(COUNT($K2619:$L2619)&lt;2,$K2619=0),0,IF(ABS($L2619)/$K2619&lt;=スコアリング基準!$B$24,スコアリング基準!$C$24,IF(ABS($L2619)/$K2619&lt;=スコアリング基準!$B$25,スコアリング基準!$C$25,IF(ABS($L2619)/$K2619&lt;=スコアリング基準!$B$26,スコアリング基準!$C$26,0))))</f>
        <v/>
      </c>
      <c r="V2619" s="4">
        <f>IF($P2619="なし",スコアリング基準!$C$27,0)</f>
        <v/>
      </c>
      <c r="W2619" s="4">
        <f>IF($F2619="",0,IF(ISNUMBER($F2619),IF($F2619&lt;=スコアリング基準!$B$28,スコアリング基準!$C$28,スコアリング基準!$C$29),0))</f>
        <v/>
      </c>
      <c r="X2619" s="4">
        <f>IFERROR(VLOOKUP($B2619,スコアリング基準!$A$36:$B$46,2,FALSE),0)</f>
        <v/>
      </c>
      <c r="Y2619" s="4">
        <f>SUM($S2619:$X2619)</f>
        <v/>
      </c>
      <c r="Z2619" s="4">
        <f>IF(COUNT($M2619:$N2619)=0,"データ無",IF($Y2619&gt;=スコアリング基準!$B$30,"S",IF($Y2619&gt;=スコアリング基準!$B$31,"A",IF($Y2619&gt;=スコアリング基準!$B$32,"B","C"))))</f>
        <v/>
      </c>
      <c r="AA2619">
        <f>IFERROR(INDEX(実績DB!$I$3:$I$104,MATCH($B2619&amp;$C2619,実績DB!$J$3:$J$104,0)),"")</f>
        <v/>
      </c>
    </row>
    <row r="2620">
      <c r="A2620" t="n">
        <v>2618</v>
      </c>
      <c r="B2620" t="inlineStr">
        <is>
          <t>東京</t>
        </is>
      </c>
      <c r="C2620" t="inlineStr">
        <is>
          <t>荒砥変電所</t>
        </is>
      </c>
      <c r="D2620" t="inlineStr">
        <is>
          <t>群馬県</t>
        </is>
      </c>
      <c r="G2620" s="3" t="n">
        <v>36.39266</v>
      </c>
      <c r="H2620" s="3" t="n">
        <v>139.194569</v>
      </c>
      <c r="I2620" t="inlineStr">
        <is>
          <t>Google Places(名称一致)</t>
        </is>
      </c>
      <c r="J2620" t="n">
        <v>57</v>
      </c>
      <c r="K2620" t="n">
        <v>59</v>
      </c>
      <c r="L2620" t="n">
        <v>-59</v>
      </c>
      <c r="M2620" t="n">
        <v>0</v>
      </c>
      <c r="N2620" t="n">
        <v>0</v>
      </c>
      <c r="O2620" t="inlineStr">
        <is>
          <t>不可 #3</t>
        </is>
      </c>
      <c r="P2620" t="inlineStr">
        <is>
          <t>有り</t>
        </is>
      </c>
      <c r="R2620" s="4">
        <f>IF(COUNT($M2620:$N2620)=0,"",IF(AND(IF($N2620&lt;&gt;"",$N2620,$M2620)&lt;=0,$O2620&lt;&gt;"可"),"警告",""))</f>
        <v/>
      </c>
      <c r="S2620" s="4">
        <f>IF(COUNT($M2620:$N2620)=0,0,IF(IF($N2620&lt;&gt;"",$N2620,$M2620)&gt;=スコアリング基準!$B$20,スコアリング基準!$C$20,IF(IF($N2620&lt;&gt;"",$N2620,$M2620)&gt;=スコアリング基準!$B$21,スコアリング基準!$C$21,IF(IF($N2620&lt;&gt;"",$N2620,$M2620)&gt;0,スコアリング基準!$C$22,0))))</f>
        <v/>
      </c>
      <c r="T2620" s="4">
        <f>IF($O2620="可",スコアリング基準!$C$23,0)</f>
        <v/>
      </c>
      <c r="U2620" s="4">
        <f>IF(OR(COUNT($K2620:$L2620)&lt;2,$K2620=0),0,IF(ABS($L2620)/$K2620&lt;=スコアリング基準!$B$24,スコアリング基準!$C$24,IF(ABS($L2620)/$K2620&lt;=スコアリング基準!$B$25,スコアリング基準!$C$25,IF(ABS($L2620)/$K2620&lt;=スコアリング基準!$B$26,スコアリング基準!$C$26,0))))</f>
        <v/>
      </c>
      <c r="V2620" s="4">
        <f>IF($P2620="なし",スコアリング基準!$C$27,0)</f>
        <v/>
      </c>
      <c r="W2620" s="4">
        <f>IF($F2620="",0,IF(ISNUMBER($F2620),IF($F2620&lt;=スコアリング基準!$B$28,スコアリング基準!$C$28,スコアリング基準!$C$29),0))</f>
        <v/>
      </c>
      <c r="X2620" s="4">
        <f>IFERROR(VLOOKUP($B2620,スコアリング基準!$A$36:$B$46,2,FALSE),0)</f>
        <v/>
      </c>
      <c r="Y2620" s="4">
        <f>SUM($S2620:$X2620)</f>
        <v/>
      </c>
      <c r="Z2620" s="4">
        <f>IF(COUNT($M2620:$N2620)=0,"データ無",IF($Y2620&gt;=スコアリング基準!$B$30,"S",IF($Y2620&gt;=スコアリング基準!$B$31,"A",IF($Y2620&gt;=スコアリング基準!$B$32,"B","C"))))</f>
        <v/>
      </c>
      <c r="AA2620">
        <f>IFERROR(INDEX(実績DB!$I$3:$I$104,MATCH($B2620&amp;$C2620,実績DB!$J$3:$J$104,0)),"")</f>
        <v/>
      </c>
    </row>
    <row r="2621">
      <c r="A2621" t="n">
        <v>2619</v>
      </c>
      <c r="B2621" t="inlineStr">
        <is>
          <t>東京</t>
        </is>
      </c>
      <c r="C2621" t="inlineStr">
        <is>
          <t>荻窪変電所</t>
        </is>
      </c>
      <c r="D2621" t="inlineStr">
        <is>
          <t>東京都</t>
        </is>
      </c>
      <c r="G2621" s="3" t="n">
        <v>35.705175</v>
      </c>
      <c r="H2621" s="3" t="n">
        <v>139.610353</v>
      </c>
      <c r="I2621" t="inlineStr">
        <is>
          <t>Google Places(名称一致)</t>
        </is>
      </c>
      <c r="J2621" t="n">
        <v>57</v>
      </c>
      <c r="K2621" t="n">
        <v>59</v>
      </c>
      <c r="L2621" t="n">
        <v>-40</v>
      </c>
      <c r="M2621" t="n">
        <v>19</v>
      </c>
      <c r="N2621" t="n">
        <v>19</v>
      </c>
      <c r="O2621" t="inlineStr">
        <is>
          <t>不可 #3</t>
        </is>
      </c>
      <c r="P2621" t="inlineStr">
        <is>
          <t>なし</t>
        </is>
      </c>
      <c r="R2621" s="4">
        <f>IF(COUNT($M2621:$N2621)=0,"",IF(AND(IF($N2621&lt;&gt;"",$N2621,$M2621)&lt;=0,$O2621&lt;&gt;"可"),"警告",""))</f>
        <v/>
      </c>
      <c r="S2621" s="4">
        <f>IF(COUNT($M2621:$N2621)=0,0,IF(IF($N2621&lt;&gt;"",$N2621,$M2621)&gt;=スコアリング基準!$B$20,スコアリング基準!$C$20,IF(IF($N2621&lt;&gt;"",$N2621,$M2621)&gt;=スコアリング基準!$B$21,スコアリング基準!$C$21,IF(IF($N2621&lt;&gt;"",$N2621,$M2621)&gt;0,スコアリング基準!$C$22,0))))</f>
        <v/>
      </c>
      <c r="T2621" s="4">
        <f>IF($O2621="可",スコアリング基準!$C$23,0)</f>
        <v/>
      </c>
      <c r="U2621" s="4">
        <f>IF(OR(COUNT($K2621:$L2621)&lt;2,$K2621=0),0,IF(ABS($L2621)/$K2621&lt;=スコアリング基準!$B$24,スコアリング基準!$C$24,IF(ABS($L2621)/$K2621&lt;=スコアリング基準!$B$25,スコアリング基準!$C$25,IF(ABS($L2621)/$K2621&lt;=スコアリング基準!$B$26,スコアリング基準!$C$26,0))))</f>
        <v/>
      </c>
      <c r="V2621" s="4">
        <f>IF($P2621="なし",スコアリング基準!$C$27,0)</f>
        <v/>
      </c>
      <c r="W2621" s="4">
        <f>IF($F2621="",0,IF(ISNUMBER($F2621),IF($F2621&lt;=スコアリング基準!$B$28,スコアリング基準!$C$28,スコアリング基準!$C$29),0))</f>
        <v/>
      </c>
      <c r="X2621" s="4">
        <f>IFERROR(VLOOKUP($B2621,スコアリング基準!$A$36:$B$46,2,FALSE),0)</f>
        <v/>
      </c>
      <c r="Y2621" s="4">
        <f>SUM($S2621:$X2621)</f>
        <v/>
      </c>
      <c r="Z2621" s="4">
        <f>IF(COUNT($M2621:$N2621)=0,"データ無",IF($Y2621&gt;=スコアリング基準!$B$30,"S",IF($Y2621&gt;=スコアリング基準!$B$31,"A",IF($Y2621&gt;=スコアリング基準!$B$32,"B","C"))))</f>
        <v/>
      </c>
      <c r="AA2621">
        <f>IFERROR(INDEX(実績DB!$I$3:$I$104,MATCH($B2621&amp;$C2621,実績DB!$J$3:$J$104,0)),"")</f>
        <v/>
      </c>
    </row>
    <row r="2622">
      <c r="A2622" t="n">
        <v>2620</v>
      </c>
      <c r="B2622" t="inlineStr">
        <is>
          <t>東京</t>
        </is>
      </c>
      <c r="C2622" t="inlineStr">
        <is>
          <t>菅沼変電所</t>
        </is>
      </c>
      <c r="D2622" t="inlineStr">
        <is>
          <t>静岡県</t>
        </is>
      </c>
      <c r="G2622" s="3" t="n">
        <v>35.355974</v>
      </c>
      <c r="H2622" s="3" t="n">
        <v>138.982878</v>
      </c>
      <c r="I2622" t="inlineStr">
        <is>
          <t>Google Places(名称一致)</t>
        </is>
      </c>
      <c r="J2622" t="n">
        <v>19</v>
      </c>
      <c r="K2622" t="n">
        <v>19</v>
      </c>
      <c r="L2622" t="n">
        <v>-11</v>
      </c>
      <c r="M2622" t="n">
        <v>8</v>
      </c>
      <c r="N2622" t="n">
        <v>2</v>
      </c>
      <c r="O2622" t="inlineStr">
        <is>
          <t>不可 #3</t>
        </is>
      </c>
      <c r="P2622" t="inlineStr">
        <is>
          <t>なし</t>
        </is>
      </c>
      <c r="R2622" s="4">
        <f>IF(COUNT($M2622:$N2622)=0,"",IF(AND(IF($N2622&lt;&gt;"",$N2622,$M2622)&lt;=0,$O2622&lt;&gt;"可"),"警告",""))</f>
        <v/>
      </c>
      <c r="S2622" s="4">
        <f>IF(COUNT($M2622:$N2622)=0,0,IF(IF($N2622&lt;&gt;"",$N2622,$M2622)&gt;=スコアリング基準!$B$20,スコアリング基準!$C$20,IF(IF($N2622&lt;&gt;"",$N2622,$M2622)&gt;=スコアリング基準!$B$21,スコアリング基準!$C$21,IF(IF($N2622&lt;&gt;"",$N2622,$M2622)&gt;0,スコアリング基準!$C$22,0))))</f>
        <v/>
      </c>
      <c r="T2622" s="4">
        <f>IF($O2622="可",スコアリング基準!$C$23,0)</f>
        <v/>
      </c>
      <c r="U2622" s="4">
        <f>IF(OR(COUNT($K2622:$L2622)&lt;2,$K2622=0),0,IF(ABS($L2622)/$K2622&lt;=スコアリング基準!$B$24,スコアリング基準!$C$24,IF(ABS($L2622)/$K2622&lt;=スコアリング基準!$B$25,スコアリング基準!$C$25,IF(ABS($L2622)/$K2622&lt;=スコアリング基準!$B$26,スコアリング基準!$C$26,0))))</f>
        <v/>
      </c>
      <c r="V2622" s="4">
        <f>IF($P2622="なし",スコアリング基準!$C$27,0)</f>
        <v/>
      </c>
      <c r="W2622" s="4">
        <f>IF($F2622="",0,IF(ISNUMBER($F2622),IF($F2622&lt;=スコアリング基準!$B$28,スコアリング基準!$C$28,スコアリング基準!$C$29),0))</f>
        <v/>
      </c>
      <c r="X2622" s="4">
        <f>IFERROR(VLOOKUP($B2622,スコアリング基準!$A$36:$B$46,2,FALSE),0)</f>
        <v/>
      </c>
      <c r="Y2622" s="4">
        <f>SUM($S2622:$X2622)</f>
        <v/>
      </c>
      <c r="Z2622" s="4">
        <f>IF(COUNT($M2622:$N2622)=0,"データ無",IF($Y2622&gt;=スコアリング基準!$B$30,"S",IF($Y2622&gt;=スコアリング基準!$B$31,"A",IF($Y2622&gt;=スコアリング基準!$B$32,"B","C"))))</f>
        <v/>
      </c>
      <c r="AA2622">
        <f>IFERROR(INDEX(実績DB!$I$3:$I$104,MATCH($B2622&amp;$C2622,実績DB!$J$3:$J$104,0)),"")</f>
        <v/>
      </c>
    </row>
    <row r="2623">
      <c r="A2623" t="n">
        <v>2621</v>
      </c>
      <c r="B2623" t="inlineStr">
        <is>
          <t>東京</t>
        </is>
      </c>
      <c r="C2623" t="inlineStr">
        <is>
          <t>菅野変電所</t>
        </is>
      </c>
      <c r="D2623" t="inlineStr">
        <is>
          <t>千葉県</t>
        </is>
      </c>
      <c r="G2623" s="3" t="n">
        <v>35.734755</v>
      </c>
      <c r="H2623" s="3" t="n">
        <v>139.92674</v>
      </c>
      <c r="I2623" t="inlineStr">
        <is>
          <t>Google Places(名称一致)</t>
        </is>
      </c>
      <c r="J2623" t="n">
        <v>57</v>
      </c>
      <c r="K2623" t="n">
        <v>59</v>
      </c>
      <c r="L2623" t="n">
        <v>-40</v>
      </c>
      <c r="M2623" t="n">
        <v>19</v>
      </c>
      <c r="N2623" t="n">
        <v>0</v>
      </c>
      <c r="O2623" t="inlineStr">
        <is>
          <t>不可 #3</t>
        </is>
      </c>
      <c r="P2623" t="inlineStr">
        <is>
          <t>有り</t>
        </is>
      </c>
      <c r="R2623" s="4">
        <f>IF(COUNT($M2623:$N2623)=0,"",IF(AND(IF($N2623&lt;&gt;"",$N2623,$M2623)&lt;=0,$O2623&lt;&gt;"可"),"警告",""))</f>
        <v/>
      </c>
      <c r="S2623" s="4">
        <f>IF(COUNT($M2623:$N2623)=0,0,IF(IF($N2623&lt;&gt;"",$N2623,$M2623)&gt;=スコアリング基準!$B$20,スコアリング基準!$C$20,IF(IF($N2623&lt;&gt;"",$N2623,$M2623)&gt;=スコアリング基準!$B$21,スコアリング基準!$C$21,IF(IF($N2623&lt;&gt;"",$N2623,$M2623)&gt;0,スコアリング基準!$C$22,0))))</f>
        <v/>
      </c>
      <c r="T2623" s="4">
        <f>IF($O2623="可",スコアリング基準!$C$23,0)</f>
        <v/>
      </c>
      <c r="U2623" s="4">
        <f>IF(OR(COUNT($K2623:$L2623)&lt;2,$K2623=0),0,IF(ABS($L2623)/$K2623&lt;=スコアリング基準!$B$24,スコアリング基準!$C$24,IF(ABS($L2623)/$K2623&lt;=スコアリング基準!$B$25,スコアリング基準!$C$25,IF(ABS($L2623)/$K2623&lt;=スコアリング基準!$B$26,スコアリング基準!$C$26,0))))</f>
        <v/>
      </c>
      <c r="V2623" s="4">
        <f>IF($P2623="なし",スコアリング基準!$C$27,0)</f>
        <v/>
      </c>
      <c r="W2623" s="4">
        <f>IF($F2623="",0,IF(ISNUMBER($F2623),IF($F2623&lt;=スコアリング基準!$B$28,スコアリング基準!$C$28,スコアリング基準!$C$29),0))</f>
        <v/>
      </c>
      <c r="X2623" s="4">
        <f>IFERROR(VLOOKUP($B2623,スコアリング基準!$A$36:$B$46,2,FALSE),0)</f>
        <v/>
      </c>
      <c r="Y2623" s="4">
        <f>SUM($S2623:$X2623)</f>
        <v/>
      </c>
      <c r="Z2623" s="4">
        <f>IF(COUNT($M2623:$N2623)=0,"データ無",IF($Y2623&gt;=スコアリング基準!$B$30,"S",IF($Y2623&gt;=スコアリング基準!$B$31,"A",IF($Y2623&gt;=スコアリング基準!$B$32,"B","C"))))</f>
        <v/>
      </c>
      <c r="AA2623">
        <f>IFERROR(INDEX(実績DB!$I$3:$I$104,MATCH($B2623&amp;$C2623,実績DB!$J$3:$J$104,0)),"")</f>
        <v/>
      </c>
    </row>
    <row r="2624">
      <c r="A2624" t="n">
        <v>2622</v>
      </c>
      <c r="B2624" t="inlineStr">
        <is>
          <t>東京</t>
        </is>
      </c>
      <c r="C2624" t="inlineStr">
        <is>
          <t>菊川変電所</t>
        </is>
      </c>
      <c r="D2624" t="inlineStr">
        <is>
          <t>東京都</t>
        </is>
      </c>
      <c r="G2624" s="3" t="n">
        <v>35.689166</v>
      </c>
      <c r="H2624" s="3" t="n">
        <v>139.803595</v>
      </c>
      <c r="I2624" t="inlineStr">
        <is>
          <t>Google Places(名称一致)</t>
        </is>
      </c>
      <c r="J2624" t="n">
        <v>57</v>
      </c>
      <c r="K2624" t="n">
        <v>59</v>
      </c>
      <c r="L2624" t="n">
        <v>-40</v>
      </c>
      <c r="M2624" t="n">
        <v>19</v>
      </c>
      <c r="N2624" t="n">
        <v>0</v>
      </c>
      <c r="O2624" t="inlineStr">
        <is>
          <t>不可 #3</t>
        </is>
      </c>
      <c r="P2624" t="inlineStr">
        <is>
          <t>有り</t>
        </is>
      </c>
      <c r="R2624" s="4">
        <f>IF(COUNT($M2624:$N2624)=0,"",IF(AND(IF($N2624&lt;&gt;"",$N2624,$M2624)&lt;=0,$O2624&lt;&gt;"可"),"警告",""))</f>
        <v/>
      </c>
      <c r="S2624" s="4">
        <f>IF(COUNT($M2624:$N2624)=0,0,IF(IF($N2624&lt;&gt;"",$N2624,$M2624)&gt;=スコアリング基準!$B$20,スコアリング基準!$C$20,IF(IF($N2624&lt;&gt;"",$N2624,$M2624)&gt;=スコアリング基準!$B$21,スコアリング基準!$C$21,IF(IF($N2624&lt;&gt;"",$N2624,$M2624)&gt;0,スコアリング基準!$C$22,0))))</f>
        <v/>
      </c>
      <c r="T2624" s="4">
        <f>IF($O2624="可",スコアリング基準!$C$23,0)</f>
        <v/>
      </c>
      <c r="U2624" s="4">
        <f>IF(OR(COUNT($K2624:$L2624)&lt;2,$K2624=0),0,IF(ABS($L2624)/$K2624&lt;=スコアリング基準!$B$24,スコアリング基準!$C$24,IF(ABS($L2624)/$K2624&lt;=スコアリング基準!$B$25,スコアリング基準!$C$25,IF(ABS($L2624)/$K2624&lt;=スコアリング基準!$B$26,スコアリング基準!$C$26,0))))</f>
        <v/>
      </c>
      <c r="V2624" s="4">
        <f>IF($P2624="なし",スコアリング基準!$C$27,0)</f>
        <v/>
      </c>
      <c r="W2624" s="4">
        <f>IF($F2624="",0,IF(ISNUMBER($F2624),IF($F2624&lt;=スコアリング基準!$B$28,スコアリング基準!$C$28,スコアリング基準!$C$29),0))</f>
        <v/>
      </c>
      <c r="X2624" s="4">
        <f>IFERROR(VLOOKUP($B2624,スコアリング基準!$A$36:$B$46,2,FALSE),0)</f>
        <v/>
      </c>
      <c r="Y2624" s="4">
        <f>SUM($S2624:$X2624)</f>
        <v/>
      </c>
      <c r="Z2624" s="4">
        <f>IF(COUNT($M2624:$N2624)=0,"データ無",IF($Y2624&gt;=スコアリング基準!$B$30,"S",IF($Y2624&gt;=スコアリング基準!$B$31,"A",IF($Y2624&gt;=スコアリング基準!$B$32,"B","C"))))</f>
        <v/>
      </c>
      <c r="AA2624">
        <f>IFERROR(INDEX(実績DB!$I$3:$I$104,MATCH($B2624&amp;$C2624,実績DB!$J$3:$J$104,0)),"")</f>
        <v/>
      </c>
    </row>
    <row r="2625">
      <c r="A2625" t="n">
        <v>2623</v>
      </c>
      <c r="B2625" t="inlineStr">
        <is>
          <t>東京</t>
        </is>
      </c>
      <c r="C2625" t="inlineStr">
        <is>
          <t>葵町変電所</t>
        </is>
      </c>
      <c r="D2625" t="inlineStr">
        <is>
          <t>東京都</t>
        </is>
      </c>
      <c r="G2625" s="3" t="n"/>
      <c r="H2625" s="3" t="n"/>
      <c r="I2625" t="inlineStr">
        <is>
          <t>未取得</t>
        </is>
      </c>
      <c r="J2625" t="n">
        <v>57</v>
      </c>
      <c r="K2625" t="n">
        <v>59</v>
      </c>
      <c r="L2625" t="n">
        <v>-40</v>
      </c>
      <c r="M2625" t="n">
        <v>19</v>
      </c>
      <c r="N2625" t="n">
        <v>0</v>
      </c>
      <c r="O2625" t="inlineStr">
        <is>
          <t>不可 #3</t>
        </is>
      </c>
      <c r="P2625" t="inlineStr">
        <is>
          <t>有り</t>
        </is>
      </c>
      <c r="R2625" s="4">
        <f>IF(COUNT($M2625:$N2625)=0,"",IF(AND(IF($N2625&lt;&gt;"",$N2625,$M2625)&lt;=0,$O2625&lt;&gt;"可"),"警告",""))</f>
        <v/>
      </c>
      <c r="S2625" s="4">
        <f>IF(COUNT($M2625:$N2625)=0,0,IF(IF($N2625&lt;&gt;"",$N2625,$M2625)&gt;=スコアリング基準!$B$20,スコアリング基準!$C$20,IF(IF($N2625&lt;&gt;"",$N2625,$M2625)&gt;=スコアリング基準!$B$21,スコアリング基準!$C$21,IF(IF($N2625&lt;&gt;"",$N2625,$M2625)&gt;0,スコアリング基準!$C$22,0))))</f>
        <v/>
      </c>
      <c r="T2625" s="4">
        <f>IF($O2625="可",スコアリング基準!$C$23,0)</f>
        <v/>
      </c>
      <c r="U2625" s="4">
        <f>IF(OR(COUNT($K2625:$L2625)&lt;2,$K2625=0),0,IF(ABS($L2625)/$K2625&lt;=スコアリング基準!$B$24,スコアリング基準!$C$24,IF(ABS($L2625)/$K2625&lt;=スコアリング基準!$B$25,スコアリング基準!$C$25,IF(ABS($L2625)/$K2625&lt;=スコアリング基準!$B$26,スコアリング基準!$C$26,0))))</f>
        <v/>
      </c>
      <c r="V2625" s="4">
        <f>IF($P2625="なし",スコアリング基準!$C$27,0)</f>
        <v/>
      </c>
      <c r="W2625" s="4">
        <f>IF($F2625="",0,IF(ISNUMBER($F2625),IF($F2625&lt;=スコアリング基準!$B$28,スコアリング基準!$C$28,スコアリング基準!$C$29),0))</f>
        <v/>
      </c>
      <c r="X2625" s="4">
        <f>IFERROR(VLOOKUP($B2625,スコアリング基準!$A$36:$B$46,2,FALSE),0)</f>
        <v/>
      </c>
      <c r="Y2625" s="4">
        <f>SUM($S2625:$X2625)</f>
        <v/>
      </c>
      <c r="Z2625" s="4">
        <f>IF(COUNT($M2625:$N2625)=0,"データ無",IF($Y2625&gt;=スコアリング基準!$B$30,"S",IF($Y2625&gt;=スコアリング基準!$B$31,"A",IF($Y2625&gt;=スコアリング基準!$B$32,"B","C"))))</f>
        <v/>
      </c>
      <c r="AA2625">
        <f>IFERROR(INDEX(実績DB!$I$3:$I$104,MATCH($B2625&amp;$C2625,実績DB!$J$3:$J$104,0)),"")</f>
        <v/>
      </c>
    </row>
    <row r="2626">
      <c r="A2626" t="n">
        <v>2624</v>
      </c>
      <c r="B2626" t="inlineStr">
        <is>
          <t>東京</t>
        </is>
      </c>
      <c r="C2626" t="inlineStr">
        <is>
          <t>蒲田変電所</t>
        </is>
      </c>
      <c r="D2626" t="inlineStr">
        <is>
          <t>東京都</t>
        </is>
      </c>
      <c r="G2626" s="3" t="n">
        <v>35.57125</v>
      </c>
      <c r="H2626" s="3" t="n">
        <v>139.72004</v>
      </c>
      <c r="I2626" t="inlineStr">
        <is>
          <t>OSM実測(名称一致)</t>
        </is>
      </c>
      <c r="J2626" t="n">
        <v>19</v>
      </c>
      <c r="K2626" t="n">
        <v>19</v>
      </c>
      <c r="L2626" t="n">
        <v>-10</v>
      </c>
      <c r="M2626" t="n">
        <v>9</v>
      </c>
      <c r="N2626" t="n">
        <v>0</v>
      </c>
      <c r="O2626" t="inlineStr">
        <is>
          <t>不可 #3</t>
        </is>
      </c>
      <c r="P2626" t="inlineStr">
        <is>
          <t>有り</t>
        </is>
      </c>
      <c r="R2626" s="4">
        <f>IF(COUNT($M2626:$N2626)=0,"",IF(AND(IF($N2626&lt;&gt;"",$N2626,$M2626)&lt;=0,$O2626&lt;&gt;"可"),"警告",""))</f>
        <v/>
      </c>
      <c r="S2626" s="4">
        <f>IF(COUNT($M2626:$N2626)=0,0,IF(IF($N2626&lt;&gt;"",$N2626,$M2626)&gt;=スコアリング基準!$B$20,スコアリング基準!$C$20,IF(IF($N2626&lt;&gt;"",$N2626,$M2626)&gt;=スコアリング基準!$B$21,スコアリング基準!$C$21,IF(IF($N2626&lt;&gt;"",$N2626,$M2626)&gt;0,スコアリング基準!$C$22,0))))</f>
        <v/>
      </c>
      <c r="T2626" s="4">
        <f>IF($O2626="可",スコアリング基準!$C$23,0)</f>
        <v/>
      </c>
      <c r="U2626" s="4">
        <f>IF(OR(COUNT($K2626:$L2626)&lt;2,$K2626=0),0,IF(ABS($L2626)/$K2626&lt;=スコアリング基準!$B$24,スコアリング基準!$C$24,IF(ABS($L2626)/$K2626&lt;=スコアリング基準!$B$25,スコアリング基準!$C$25,IF(ABS($L2626)/$K2626&lt;=スコアリング基準!$B$26,スコアリング基準!$C$26,0))))</f>
        <v/>
      </c>
      <c r="V2626" s="4">
        <f>IF($P2626="なし",スコアリング基準!$C$27,0)</f>
        <v/>
      </c>
      <c r="W2626" s="4">
        <f>IF($F2626="",0,IF(ISNUMBER($F2626),IF($F2626&lt;=スコアリング基準!$B$28,スコアリング基準!$C$28,スコアリング基準!$C$29),0))</f>
        <v/>
      </c>
      <c r="X2626" s="4">
        <f>IFERROR(VLOOKUP($B2626,スコアリング基準!$A$36:$B$46,2,FALSE),0)</f>
        <v/>
      </c>
      <c r="Y2626" s="4">
        <f>SUM($S2626:$X2626)</f>
        <v/>
      </c>
      <c r="Z2626" s="4">
        <f>IF(COUNT($M2626:$N2626)=0,"データ無",IF($Y2626&gt;=スコアリング基準!$B$30,"S",IF($Y2626&gt;=スコアリング基準!$B$31,"A",IF($Y2626&gt;=スコアリング基準!$B$32,"B","C"))))</f>
        <v/>
      </c>
      <c r="AA2626">
        <f>IFERROR(INDEX(実績DB!$I$3:$I$104,MATCH($B2626&amp;$C2626,実績DB!$J$3:$J$104,0)),"")</f>
        <v/>
      </c>
    </row>
    <row r="2627">
      <c r="A2627" t="n">
        <v>2625</v>
      </c>
      <c r="B2627" t="inlineStr">
        <is>
          <t>東京</t>
        </is>
      </c>
      <c r="C2627" t="inlineStr">
        <is>
          <t>蓮根変電所</t>
        </is>
      </c>
      <c r="D2627" t="inlineStr">
        <is>
          <t>東京都</t>
        </is>
      </c>
      <c r="G2627" s="3" t="n">
        <v>35.788572</v>
      </c>
      <c r="H2627" s="3" t="n">
        <v>139.680742</v>
      </c>
      <c r="I2627" t="inlineStr">
        <is>
          <t>OSM実測(名称一致)</t>
        </is>
      </c>
      <c r="J2627" t="n">
        <v>57</v>
      </c>
      <c r="K2627" t="n">
        <v>59</v>
      </c>
      <c r="L2627" t="n">
        <v>-40</v>
      </c>
      <c r="M2627" t="n">
        <v>19</v>
      </c>
      <c r="N2627" t="n">
        <v>0</v>
      </c>
      <c r="O2627" t="inlineStr">
        <is>
          <t>不可 #3</t>
        </is>
      </c>
      <c r="P2627" t="inlineStr">
        <is>
          <t>有り</t>
        </is>
      </c>
      <c r="R2627" s="4">
        <f>IF(COUNT($M2627:$N2627)=0,"",IF(AND(IF($N2627&lt;&gt;"",$N2627,$M2627)&lt;=0,$O2627&lt;&gt;"可"),"警告",""))</f>
        <v/>
      </c>
      <c r="S2627" s="4">
        <f>IF(COUNT($M2627:$N2627)=0,0,IF(IF($N2627&lt;&gt;"",$N2627,$M2627)&gt;=スコアリング基準!$B$20,スコアリング基準!$C$20,IF(IF($N2627&lt;&gt;"",$N2627,$M2627)&gt;=スコアリング基準!$B$21,スコアリング基準!$C$21,IF(IF($N2627&lt;&gt;"",$N2627,$M2627)&gt;0,スコアリング基準!$C$22,0))))</f>
        <v/>
      </c>
      <c r="T2627" s="4">
        <f>IF($O2627="可",スコアリング基準!$C$23,0)</f>
        <v/>
      </c>
      <c r="U2627" s="4">
        <f>IF(OR(COUNT($K2627:$L2627)&lt;2,$K2627=0),0,IF(ABS($L2627)/$K2627&lt;=スコアリング基準!$B$24,スコアリング基準!$C$24,IF(ABS($L2627)/$K2627&lt;=スコアリング基準!$B$25,スコアリング基準!$C$25,IF(ABS($L2627)/$K2627&lt;=スコアリング基準!$B$26,スコアリング基準!$C$26,0))))</f>
        <v/>
      </c>
      <c r="V2627" s="4">
        <f>IF($P2627="なし",スコアリング基準!$C$27,0)</f>
        <v/>
      </c>
      <c r="W2627" s="4">
        <f>IF($F2627="",0,IF(ISNUMBER($F2627),IF($F2627&lt;=スコアリング基準!$B$28,スコアリング基準!$C$28,スコアリング基準!$C$29),0))</f>
        <v/>
      </c>
      <c r="X2627" s="4">
        <f>IFERROR(VLOOKUP($B2627,スコアリング基準!$A$36:$B$46,2,FALSE),0)</f>
        <v/>
      </c>
      <c r="Y2627" s="4">
        <f>SUM($S2627:$X2627)</f>
        <v/>
      </c>
      <c r="Z2627" s="4">
        <f>IF(COUNT($M2627:$N2627)=0,"データ無",IF($Y2627&gt;=スコアリング基準!$B$30,"S",IF($Y2627&gt;=スコアリング基準!$B$31,"A",IF($Y2627&gt;=スコアリング基準!$B$32,"B","C"))))</f>
        <v/>
      </c>
      <c r="AA2627">
        <f>IFERROR(INDEX(実績DB!$I$3:$I$104,MATCH($B2627&amp;$C2627,実績DB!$J$3:$J$104,0)),"")</f>
        <v/>
      </c>
    </row>
    <row r="2628">
      <c r="A2628" t="n">
        <v>2626</v>
      </c>
      <c r="B2628" t="inlineStr">
        <is>
          <t>東京</t>
        </is>
      </c>
      <c r="C2628" t="inlineStr">
        <is>
          <t>蓮沼変電所</t>
        </is>
      </c>
      <c r="D2628" t="inlineStr">
        <is>
          <t>東京都</t>
        </is>
      </c>
      <c r="G2628" s="3" t="n">
        <v>35.566295</v>
      </c>
      <c r="H2628" s="3" t="n">
        <v>139.700613</v>
      </c>
      <c r="I2628" t="inlineStr">
        <is>
          <t>Google Places(名称一致)</t>
        </is>
      </c>
      <c r="J2628" t="n">
        <v>47</v>
      </c>
      <c r="K2628" t="n">
        <v>49</v>
      </c>
      <c r="L2628" t="n">
        <v>-40</v>
      </c>
      <c r="M2628" t="n">
        <v>9</v>
      </c>
      <c r="N2628" t="n">
        <v>0</v>
      </c>
      <c r="O2628" t="inlineStr">
        <is>
          <t>不可 #3</t>
        </is>
      </c>
      <c r="P2628" t="inlineStr">
        <is>
          <t>有り</t>
        </is>
      </c>
      <c r="R2628" s="4">
        <f>IF(COUNT($M2628:$N2628)=0,"",IF(AND(IF($N2628&lt;&gt;"",$N2628,$M2628)&lt;=0,$O2628&lt;&gt;"可"),"警告",""))</f>
        <v/>
      </c>
      <c r="S2628" s="4">
        <f>IF(COUNT($M2628:$N2628)=0,0,IF(IF($N2628&lt;&gt;"",$N2628,$M2628)&gt;=スコアリング基準!$B$20,スコアリング基準!$C$20,IF(IF($N2628&lt;&gt;"",$N2628,$M2628)&gt;=スコアリング基準!$B$21,スコアリング基準!$C$21,IF(IF($N2628&lt;&gt;"",$N2628,$M2628)&gt;0,スコアリング基準!$C$22,0))))</f>
        <v/>
      </c>
      <c r="T2628" s="4">
        <f>IF($O2628="可",スコアリング基準!$C$23,0)</f>
        <v/>
      </c>
      <c r="U2628" s="4">
        <f>IF(OR(COUNT($K2628:$L2628)&lt;2,$K2628=0),0,IF(ABS($L2628)/$K2628&lt;=スコアリング基準!$B$24,スコアリング基準!$C$24,IF(ABS($L2628)/$K2628&lt;=スコアリング基準!$B$25,スコアリング基準!$C$25,IF(ABS($L2628)/$K2628&lt;=スコアリング基準!$B$26,スコアリング基準!$C$26,0))))</f>
        <v/>
      </c>
      <c r="V2628" s="4">
        <f>IF($P2628="なし",スコアリング基準!$C$27,0)</f>
        <v/>
      </c>
      <c r="W2628" s="4">
        <f>IF($F2628="",0,IF(ISNUMBER($F2628),IF($F2628&lt;=スコアリング基準!$B$28,スコアリング基準!$C$28,スコアリング基準!$C$29),0))</f>
        <v/>
      </c>
      <c r="X2628" s="4">
        <f>IFERROR(VLOOKUP($B2628,スコアリング基準!$A$36:$B$46,2,FALSE),0)</f>
        <v/>
      </c>
      <c r="Y2628" s="4">
        <f>SUM($S2628:$X2628)</f>
        <v/>
      </c>
      <c r="Z2628" s="4">
        <f>IF(COUNT($M2628:$N2628)=0,"データ無",IF($Y2628&gt;=スコアリング基準!$B$30,"S",IF($Y2628&gt;=スコアリング基準!$B$31,"A",IF($Y2628&gt;=スコアリング基準!$B$32,"B","C"))))</f>
        <v/>
      </c>
      <c r="AA2628">
        <f>IFERROR(INDEX(実績DB!$I$3:$I$104,MATCH($B2628&amp;$C2628,実績DB!$J$3:$J$104,0)),"")</f>
        <v/>
      </c>
    </row>
    <row r="2629">
      <c r="A2629" t="n">
        <v>2627</v>
      </c>
      <c r="B2629" t="inlineStr">
        <is>
          <t>東京</t>
        </is>
      </c>
      <c r="C2629" t="inlineStr">
        <is>
          <t>蔵前変電所</t>
        </is>
      </c>
      <c r="D2629" t="inlineStr">
        <is>
          <t>東京都</t>
        </is>
      </c>
      <c r="G2629" s="3" t="n">
        <v>35.70276</v>
      </c>
      <c r="H2629" s="3" t="n">
        <v>139.793088</v>
      </c>
      <c r="I2629" t="inlineStr">
        <is>
          <t>Google Places(名称一致)</t>
        </is>
      </c>
      <c r="J2629" t="n">
        <v>57</v>
      </c>
      <c r="K2629" t="n">
        <v>59</v>
      </c>
      <c r="L2629" t="n">
        <v>-40</v>
      </c>
      <c r="M2629" t="n">
        <v>19</v>
      </c>
      <c r="N2629" t="n">
        <v>0</v>
      </c>
      <c r="O2629" t="inlineStr">
        <is>
          <t>不可 #3</t>
        </is>
      </c>
      <c r="P2629" t="inlineStr">
        <is>
          <t>有り</t>
        </is>
      </c>
      <c r="R2629" s="4">
        <f>IF(COUNT($M2629:$N2629)=0,"",IF(AND(IF($N2629&lt;&gt;"",$N2629,$M2629)&lt;=0,$O2629&lt;&gt;"可"),"警告",""))</f>
        <v/>
      </c>
      <c r="S2629" s="4">
        <f>IF(COUNT($M2629:$N2629)=0,0,IF(IF($N2629&lt;&gt;"",$N2629,$M2629)&gt;=スコアリング基準!$B$20,スコアリング基準!$C$20,IF(IF($N2629&lt;&gt;"",$N2629,$M2629)&gt;=スコアリング基準!$B$21,スコアリング基準!$C$21,IF(IF($N2629&lt;&gt;"",$N2629,$M2629)&gt;0,スコアリング基準!$C$22,0))))</f>
        <v/>
      </c>
      <c r="T2629" s="4">
        <f>IF($O2629="可",スコアリング基準!$C$23,0)</f>
        <v/>
      </c>
      <c r="U2629" s="4">
        <f>IF(OR(COUNT($K2629:$L2629)&lt;2,$K2629=0),0,IF(ABS($L2629)/$K2629&lt;=スコアリング基準!$B$24,スコアリング基準!$C$24,IF(ABS($L2629)/$K2629&lt;=スコアリング基準!$B$25,スコアリング基準!$C$25,IF(ABS($L2629)/$K2629&lt;=スコアリング基準!$B$26,スコアリング基準!$C$26,0))))</f>
        <v/>
      </c>
      <c r="V2629" s="4">
        <f>IF($P2629="なし",スコアリング基準!$C$27,0)</f>
        <v/>
      </c>
      <c r="W2629" s="4">
        <f>IF($F2629="",0,IF(ISNUMBER($F2629),IF($F2629&lt;=スコアリング基準!$B$28,スコアリング基準!$C$28,スコアリング基準!$C$29),0))</f>
        <v/>
      </c>
      <c r="X2629" s="4">
        <f>IFERROR(VLOOKUP($B2629,スコアリング基準!$A$36:$B$46,2,FALSE),0)</f>
        <v/>
      </c>
      <c r="Y2629" s="4">
        <f>SUM($S2629:$X2629)</f>
        <v/>
      </c>
      <c r="Z2629" s="4">
        <f>IF(COUNT($M2629:$N2629)=0,"データ無",IF($Y2629&gt;=スコアリング基準!$B$30,"S",IF($Y2629&gt;=スコアリング基準!$B$31,"A",IF($Y2629&gt;=スコアリング基準!$B$32,"B","C"))))</f>
        <v/>
      </c>
      <c r="AA2629">
        <f>IFERROR(INDEX(実績DB!$I$3:$I$104,MATCH($B2629&amp;$C2629,実績DB!$J$3:$J$104,0)),"")</f>
        <v/>
      </c>
    </row>
    <row r="2630">
      <c r="A2630" t="n">
        <v>2628</v>
      </c>
      <c r="B2630" t="inlineStr">
        <is>
          <t>東京</t>
        </is>
      </c>
      <c r="C2630" t="inlineStr">
        <is>
          <t>藤野変電所</t>
        </is>
      </c>
      <c r="D2630" t="inlineStr">
        <is>
          <t>神奈川県</t>
        </is>
      </c>
      <c r="G2630" s="3" t="n">
        <v>35.612747</v>
      </c>
      <c r="H2630" s="3" t="n">
        <v>139.163607</v>
      </c>
      <c r="I2630" t="inlineStr">
        <is>
          <t>Google Places(名称一致)</t>
        </is>
      </c>
      <c r="J2630" t="n">
        <v>28</v>
      </c>
      <c r="K2630" t="n">
        <v>29</v>
      </c>
      <c r="L2630" t="n">
        <v>-20</v>
      </c>
      <c r="M2630" t="n">
        <v>9</v>
      </c>
      <c r="N2630" t="n">
        <v>0</v>
      </c>
      <c r="O2630" t="inlineStr">
        <is>
          <t>不可 #3</t>
        </is>
      </c>
      <c r="P2630" t="inlineStr">
        <is>
          <t>有り</t>
        </is>
      </c>
      <c r="R2630" s="4">
        <f>IF(COUNT($M2630:$N2630)=0,"",IF(AND(IF($N2630&lt;&gt;"",$N2630,$M2630)&lt;=0,$O2630&lt;&gt;"可"),"警告",""))</f>
        <v/>
      </c>
      <c r="S2630" s="4">
        <f>IF(COUNT($M2630:$N2630)=0,0,IF(IF($N2630&lt;&gt;"",$N2630,$M2630)&gt;=スコアリング基準!$B$20,スコアリング基準!$C$20,IF(IF($N2630&lt;&gt;"",$N2630,$M2630)&gt;=スコアリング基準!$B$21,スコアリング基準!$C$21,IF(IF($N2630&lt;&gt;"",$N2630,$M2630)&gt;0,スコアリング基準!$C$22,0))))</f>
        <v/>
      </c>
      <c r="T2630" s="4">
        <f>IF($O2630="可",スコアリング基準!$C$23,0)</f>
        <v/>
      </c>
      <c r="U2630" s="4">
        <f>IF(OR(COUNT($K2630:$L2630)&lt;2,$K2630=0),0,IF(ABS($L2630)/$K2630&lt;=スコアリング基準!$B$24,スコアリング基準!$C$24,IF(ABS($L2630)/$K2630&lt;=スコアリング基準!$B$25,スコアリング基準!$C$25,IF(ABS($L2630)/$K2630&lt;=スコアリング基準!$B$26,スコアリング基準!$C$26,0))))</f>
        <v/>
      </c>
      <c r="V2630" s="4">
        <f>IF($P2630="なし",スコアリング基準!$C$27,0)</f>
        <v/>
      </c>
      <c r="W2630" s="4">
        <f>IF($F2630="",0,IF(ISNUMBER($F2630),IF($F2630&lt;=スコアリング基準!$B$28,スコアリング基準!$C$28,スコアリング基準!$C$29),0))</f>
        <v/>
      </c>
      <c r="X2630" s="4">
        <f>IFERROR(VLOOKUP($B2630,スコアリング基準!$A$36:$B$46,2,FALSE),0)</f>
        <v/>
      </c>
      <c r="Y2630" s="4">
        <f>SUM($S2630:$X2630)</f>
        <v/>
      </c>
      <c r="Z2630" s="4">
        <f>IF(COUNT($M2630:$N2630)=0,"データ無",IF($Y2630&gt;=スコアリング基準!$B$30,"S",IF($Y2630&gt;=スコアリング基準!$B$31,"A",IF($Y2630&gt;=スコアリング基準!$B$32,"B","C"))))</f>
        <v/>
      </c>
      <c r="AA2630">
        <f>IFERROR(INDEX(実績DB!$I$3:$I$104,MATCH($B2630&amp;$C2630,実績DB!$J$3:$J$104,0)),"")</f>
        <v/>
      </c>
    </row>
    <row r="2631">
      <c r="A2631" t="n">
        <v>2629</v>
      </c>
      <c r="B2631" t="inlineStr">
        <is>
          <t>東京</t>
        </is>
      </c>
      <c r="C2631" t="inlineStr">
        <is>
          <t>蠣浜変電所</t>
        </is>
      </c>
      <c r="D2631" t="inlineStr">
        <is>
          <t>東京都</t>
        </is>
      </c>
      <c r="G2631" s="3" t="n"/>
      <c r="H2631" s="3" t="n"/>
      <c r="I2631" t="inlineStr">
        <is>
          <t>未取得</t>
        </is>
      </c>
      <c r="J2631" t="n">
        <v>57</v>
      </c>
      <c r="K2631" t="n">
        <v>59</v>
      </c>
      <c r="L2631" t="n">
        <v>-40</v>
      </c>
      <c r="M2631" t="n">
        <v>19</v>
      </c>
      <c r="N2631" t="n">
        <v>0</v>
      </c>
      <c r="O2631" t="inlineStr">
        <is>
          <t>不可 #3</t>
        </is>
      </c>
      <c r="P2631" t="inlineStr">
        <is>
          <t>有り</t>
        </is>
      </c>
      <c r="R2631" s="4">
        <f>IF(COUNT($M2631:$N2631)=0,"",IF(AND(IF($N2631&lt;&gt;"",$N2631,$M2631)&lt;=0,$O2631&lt;&gt;"可"),"警告",""))</f>
        <v/>
      </c>
      <c r="S2631" s="4">
        <f>IF(COUNT($M2631:$N2631)=0,0,IF(IF($N2631&lt;&gt;"",$N2631,$M2631)&gt;=スコアリング基準!$B$20,スコアリング基準!$C$20,IF(IF($N2631&lt;&gt;"",$N2631,$M2631)&gt;=スコアリング基準!$B$21,スコアリング基準!$C$21,IF(IF($N2631&lt;&gt;"",$N2631,$M2631)&gt;0,スコアリング基準!$C$22,0))))</f>
        <v/>
      </c>
      <c r="T2631" s="4">
        <f>IF($O2631="可",スコアリング基準!$C$23,0)</f>
        <v/>
      </c>
      <c r="U2631" s="4">
        <f>IF(OR(COUNT($K2631:$L2631)&lt;2,$K2631=0),0,IF(ABS($L2631)/$K2631&lt;=スコアリング基準!$B$24,スコアリング基準!$C$24,IF(ABS($L2631)/$K2631&lt;=スコアリング基準!$B$25,スコアリング基準!$C$25,IF(ABS($L2631)/$K2631&lt;=スコアリング基準!$B$26,スコアリング基準!$C$26,0))))</f>
        <v/>
      </c>
      <c r="V2631" s="4">
        <f>IF($P2631="なし",スコアリング基準!$C$27,0)</f>
        <v/>
      </c>
      <c r="W2631" s="4">
        <f>IF($F2631="",0,IF(ISNUMBER($F2631),IF($F2631&lt;=スコアリング基準!$B$28,スコアリング基準!$C$28,スコアリング基準!$C$29),0))</f>
        <v/>
      </c>
      <c r="X2631" s="4">
        <f>IFERROR(VLOOKUP($B2631,スコアリング基準!$A$36:$B$46,2,FALSE),0)</f>
        <v/>
      </c>
      <c r="Y2631" s="4">
        <f>SUM($S2631:$X2631)</f>
        <v/>
      </c>
      <c r="Z2631" s="4">
        <f>IF(COUNT($M2631:$N2631)=0,"データ無",IF($Y2631&gt;=スコアリング基準!$B$30,"S",IF($Y2631&gt;=スコアリング基準!$B$31,"A",IF($Y2631&gt;=スコアリング基準!$B$32,"B","C"))))</f>
        <v/>
      </c>
      <c r="AA2631">
        <f>IFERROR(INDEX(実績DB!$I$3:$I$104,MATCH($B2631&amp;$C2631,実績DB!$J$3:$J$104,0)),"")</f>
        <v/>
      </c>
    </row>
    <row r="2632">
      <c r="A2632" t="n">
        <v>2630</v>
      </c>
      <c r="B2632" t="inlineStr">
        <is>
          <t>東京</t>
        </is>
      </c>
      <c r="C2632" t="inlineStr">
        <is>
          <t>行田変電所</t>
        </is>
      </c>
      <c r="D2632" t="inlineStr">
        <is>
          <t>埼玉県</t>
        </is>
      </c>
      <c r="G2632" s="3" t="n">
        <v>36.137373</v>
      </c>
      <c r="H2632" s="3" t="n">
        <v>139.452736</v>
      </c>
      <c r="I2632" t="inlineStr">
        <is>
          <t>Google Places(名称一致)</t>
        </is>
      </c>
      <c r="J2632" t="n">
        <v>57</v>
      </c>
      <c r="K2632" t="n">
        <v>59</v>
      </c>
      <c r="L2632" t="n">
        <v>-47</v>
      </c>
      <c r="M2632" t="n">
        <v>12</v>
      </c>
      <c r="N2632" t="n">
        <v>12</v>
      </c>
      <c r="O2632" t="inlineStr">
        <is>
          <t>不可 #3</t>
        </is>
      </c>
      <c r="P2632" t="inlineStr">
        <is>
          <t>なし</t>
        </is>
      </c>
      <c r="R2632" s="4">
        <f>IF(COUNT($M2632:$N2632)=0,"",IF(AND(IF($N2632&lt;&gt;"",$N2632,$M2632)&lt;=0,$O2632&lt;&gt;"可"),"警告",""))</f>
        <v/>
      </c>
      <c r="S2632" s="4">
        <f>IF(COUNT($M2632:$N2632)=0,0,IF(IF($N2632&lt;&gt;"",$N2632,$M2632)&gt;=スコアリング基準!$B$20,スコアリング基準!$C$20,IF(IF($N2632&lt;&gt;"",$N2632,$M2632)&gt;=スコアリング基準!$B$21,スコアリング基準!$C$21,IF(IF($N2632&lt;&gt;"",$N2632,$M2632)&gt;0,スコアリング基準!$C$22,0))))</f>
        <v/>
      </c>
      <c r="T2632" s="4">
        <f>IF($O2632="可",スコアリング基準!$C$23,0)</f>
        <v/>
      </c>
      <c r="U2632" s="4">
        <f>IF(OR(COUNT($K2632:$L2632)&lt;2,$K2632=0),0,IF(ABS($L2632)/$K2632&lt;=スコアリング基準!$B$24,スコアリング基準!$C$24,IF(ABS($L2632)/$K2632&lt;=スコアリング基準!$B$25,スコアリング基準!$C$25,IF(ABS($L2632)/$K2632&lt;=スコアリング基準!$B$26,スコアリング基準!$C$26,0))))</f>
        <v/>
      </c>
      <c r="V2632" s="4">
        <f>IF($P2632="なし",スコアリング基準!$C$27,0)</f>
        <v/>
      </c>
      <c r="W2632" s="4">
        <f>IF($F2632="",0,IF(ISNUMBER($F2632),IF($F2632&lt;=スコアリング基準!$B$28,スコアリング基準!$C$28,スコアリング基準!$C$29),0))</f>
        <v/>
      </c>
      <c r="X2632" s="4">
        <f>IFERROR(VLOOKUP($B2632,スコアリング基準!$A$36:$B$46,2,FALSE),0)</f>
        <v/>
      </c>
      <c r="Y2632" s="4">
        <f>SUM($S2632:$X2632)</f>
        <v/>
      </c>
      <c r="Z2632" s="4">
        <f>IF(COUNT($M2632:$N2632)=0,"データ無",IF($Y2632&gt;=スコアリング基準!$B$30,"S",IF($Y2632&gt;=スコアリング基準!$B$31,"A",IF($Y2632&gt;=スコアリング基準!$B$32,"B","C"))))</f>
        <v/>
      </c>
      <c r="AA2632">
        <f>IFERROR(INDEX(実績DB!$I$3:$I$104,MATCH($B2632&amp;$C2632,実績DB!$J$3:$J$104,0)),"")</f>
        <v/>
      </c>
    </row>
    <row r="2633">
      <c r="A2633" t="n">
        <v>2631</v>
      </c>
      <c r="B2633" t="inlineStr">
        <is>
          <t>東京</t>
        </is>
      </c>
      <c r="C2633" t="inlineStr">
        <is>
          <t>袋町変電所</t>
        </is>
      </c>
      <c r="D2633" t="inlineStr">
        <is>
          <t>東京都</t>
        </is>
      </c>
      <c r="G2633" s="3" t="n">
        <v>35.781382</v>
      </c>
      <c r="H2633" s="3" t="n">
        <v>139.70562</v>
      </c>
      <c r="I2633" t="inlineStr">
        <is>
          <t>OSM実測(名称一致)</t>
        </is>
      </c>
      <c r="J2633" t="n">
        <v>19</v>
      </c>
      <c r="K2633" t="n">
        <v>19</v>
      </c>
      <c r="L2633" t="n">
        <v>-10</v>
      </c>
      <c r="M2633" t="n">
        <v>9</v>
      </c>
      <c r="N2633" t="n">
        <v>9</v>
      </c>
      <c r="O2633" t="inlineStr">
        <is>
          <t>不可 #3</t>
        </is>
      </c>
      <c r="P2633" t="inlineStr">
        <is>
          <t>なし</t>
        </is>
      </c>
      <c r="R2633" s="4">
        <f>IF(COUNT($M2633:$N2633)=0,"",IF(AND(IF($N2633&lt;&gt;"",$N2633,$M2633)&lt;=0,$O2633&lt;&gt;"可"),"警告",""))</f>
        <v/>
      </c>
      <c r="S2633" s="4">
        <f>IF(COUNT($M2633:$N2633)=0,0,IF(IF($N2633&lt;&gt;"",$N2633,$M2633)&gt;=スコアリング基準!$B$20,スコアリング基準!$C$20,IF(IF($N2633&lt;&gt;"",$N2633,$M2633)&gt;=スコアリング基準!$B$21,スコアリング基準!$C$21,IF(IF($N2633&lt;&gt;"",$N2633,$M2633)&gt;0,スコアリング基準!$C$22,0))))</f>
        <v/>
      </c>
      <c r="T2633" s="4">
        <f>IF($O2633="可",スコアリング基準!$C$23,0)</f>
        <v/>
      </c>
      <c r="U2633" s="4">
        <f>IF(OR(COUNT($K2633:$L2633)&lt;2,$K2633=0),0,IF(ABS($L2633)/$K2633&lt;=スコアリング基準!$B$24,スコアリング基準!$C$24,IF(ABS($L2633)/$K2633&lt;=スコアリング基準!$B$25,スコアリング基準!$C$25,IF(ABS($L2633)/$K2633&lt;=スコアリング基準!$B$26,スコアリング基準!$C$26,0))))</f>
        <v/>
      </c>
      <c r="V2633" s="4">
        <f>IF($P2633="なし",スコアリング基準!$C$27,0)</f>
        <v/>
      </c>
      <c r="W2633" s="4">
        <f>IF($F2633="",0,IF(ISNUMBER($F2633),IF($F2633&lt;=スコアリング基準!$B$28,スコアリング基準!$C$28,スコアリング基準!$C$29),0))</f>
        <v/>
      </c>
      <c r="X2633" s="4">
        <f>IFERROR(VLOOKUP($B2633,スコアリング基準!$A$36:$B$46,2,FALSE),0)</f>
        <v/>
      </c>
      <c r="Y2633" s="4">
        <f>SUM($S2633:$X2633)</f>
        <v/>
      </c>
      <c r="Z2633" s="4">
        <f>IF(COUNT($M2633:$N2633)=0,"データ無",IF($Y2633&gt;=スコアリング基準!$B$30,"S",IF($Y2633&gt;=スコアリング基準!$B$31,"A",IF($Y2633&gt;=スコアリング基準!$B$32,"B","C"))))</f>
        <v/>
      </c>
      <c r="AA2633">
        <f>IFERROR(INDEX(実績DB!$I$3:$I$104,MATCH($B2633&amp;$C2633,実績DB!$J$3:$J$104,0)),"")</f>
        <v/>
      </c>
    </row>
    <row r="2634">
      <c r="A2634" t="n">
        <v>2632</v>
      </c>
      <c r="B2634" t="inlineStr">
        <is>
          <t>東京</t>
        </is>
      </c>
      <c r="C2634" t="inlineStr">
        <is>
          <t>西久保変電所</t>
        </is>
      </c>
      <c r="D2634" t="inlineStr">
        <is>
          <t>東京都</t>
        </is>
      </c>
      <c r="G2634" s="3" t="n">
        <v>35.706773</v>
      </c>
      <c r="H2634" s="3" t="n">
        <v>139.560339</v>
      </c>
      <c r="I2634" t="inlineStr">
        <is>
          <t>Google Places(名称一致)</t>
        </is>
      </c>
      <c r="J2634" t="n">
        <v>47</v>
      </c>
      <c r="K2634" t="n">
        <v>49</v>
      </c>
      <c r="L2634" t="n">
        <v>-35</v>
      </c>
      <c r="M2634" t="n">
        <v>14</v>
      </c>
      <c r="N2634" t="n">
        <v>14</v>
      </c>
      <c r="O2634" t="inlineStr">
        <is>
          <t>不可 #3</t>
        </is>
      </c>
      <c r="P2634" t="inlineStr">
        <is>
          <t>なし</t>
        </is>
      </c>
      <c r="R2634" s="4">
        <f>IF(COUNT($M2634:$N2634)=0,"",IF(AND(IF($N2634&lt;&gt;"",$N2634,$M2634)&lt;=0,$O2634&lt;&gt;"可"),"警告",""))</f>
        <v/>
      </c>
      <c r="S2634" s="4">
        <f>IF(COUNT($M2634:$N2634)=0,0,IF(IF($N2634&lt;&gt;"",$N2634,$M2634)&gt;=スコアリング基準!$B$20,スコアリング基準!$C$20,IF(IF($N2634&lt;&gt;"",$N2634,$M2634)&gt;=スコアリング基準!$B$21,スコアリング基準!$C$21,IF(IF($N2634&lt;&gt;"",$N2634,$M2634)&gt;0,スコアリング基準!$C$22,0))))</f>
        <v/>
      </c>
      <c r="T2634" s="4">
        <f>IF($O2634="可",スコアリング基準!$C$23,0)</f>
        <v/>
      </c>
      <c r="U2634" s="4">
        <f>IF(OR(COUNT($K2634:$L2634)&lt;2,$K2634=0),0,IF(ABS($L2634)/$K2634&lt;=スコアリング基準!$B$24,スコアリング基準!$C$24,IF(ABS($L2634)/$K2634&lt;=スコアリング基準!$B$25,スコアリング基準!$C$25,IF(ABS($L2634)/$K2634&lt;=スコアリング基準!$B$26,スコアリング基準!$C$26,0))))</f>
        <v/>
      </c>
      <c r="V2634" s="4">
        <f>IF($P2634="なし",スコアリング基準!$C$27,0)</f>
        <v/>
      </c>
      <c r="W2634" s="4">
        <f>IF($F2634="",0,IF(ISNUMBER($F2634),IF($F2634&lt;=スコアリング基準!$B$28,スコアリング基準!$C$28,スコアリング基準!$C$29),0))</f>
        <v/>
      </c>
      <c r="X2634" s="4">
        <f>IFERROR(VLOOKUP($B2634,スコアリング基準!$A$36:$B$46,2,FALSE),0)</f>
        <v/>
      </c>
      <c r="Y2634" s="4">
        <f>SUM($S2634:$X2634)</f>
        <v/>
      </c>
      <c r="Z2634" s="4">
        <f>IF(COUNT($M2634:$N2634)=0,"データ無",IF($Y2634&gt;=スコアリング基準!$B$30,"S",IF($Y2634&gt;=スコアリング基準!$B$31,"A",IF($Y2634&gt;=スコアリング基準!$B$32,"B","C"))))</f>
        <v/>
      </c>
      <c r="AA2634">
        <f>IFERROR(INDEX(実績DB!$I$3:$I$104,MATCH($B2634&amp;$C2634,実績DB!$J$3:$J$104,0)),"")</f>
        <v/>
      </c>
    </row>
    <row r="2635">
      <c r="A2635" t="n">
        <v>2633</v>
      </c>
      <c r="B2635" t="inlineStr">
        <is>
          <t>東京</t>
        </is>
      </c>
      <c r="C2635" t="inlineStr">
        <is>
          <t>西五反田変電所</t>
        </is>
      </c>
      <c r="D2635" t="inlineStr">
        <is>
          <t>東京都</t>
        </is>
      </c>
      <c r="G2635" s="3" t="n">
        <v>35.625621</v>
      </c>
      <c r="H2635" s="3" t="n">
        <v>139.71675</v>
      </c>
      <c r="I2635" t="inlineStr">
        <is>
          <t>OSM実測(名称一致)</t>
        </is>
      </c>
      <c r="J2635" t="n">
        <v>28</v>
      </c>
      <c r="K2635" t="n">
        <v>29</v>
      </c>
      <c r="L2635" t="n">
        <v>-15</v>
      </c>
      <c r="M2635" t="n">
        <v>14</v>
      </c>
      <c r="N2635" t="n">
        <v>0</v>
      </c>
      <c r="O2635" t="inlineStr">
        <is>
          <t>不可 #3</t>
        </is>
      </c>
      <c r="P2635" t="inlineStr">
        <is>
          <t>有り</t>
        </is>
      </c>
      <c r="R2635" s="4">
        <f>IF(COUNT($M2635:$N2635)=0,"",IF(AND(IF($N2635&lt;&gt;"",$N2635,$M2635)&lt;=0,$O2635&lt;&gt;"可"),"警告",""))</f>
        <v/>
      </c>
      <c r="S2635" s="4">
        <f>IF(COUNT($M2635:$N2635)=0,0,IF(IF($N2635&lt;&gt;"",$N2635,$M2635)&gt;=スコアリング基準!$B$20,スコアリング基準!$C$20,IF(IF($N2635&lt;&gt;"",$N2635,$M2635)&gt;=スコアリング基準!$B$21,スコアリング基準!$C$21,IF(IF($N2635&lt;&gt;"",$N2635,$M2635)&gt;0,スコアリング基準!$C$22,0))))</f>
        <v/>
      </c>
      <c r="T2635" s="4">
        <f>IF($O2635="可",スコアリング基準!$C$23,0)</f>
        <v/>
      </c>
      <c r="U2635" s="4">
        <f>IF(OR(COUNT($K2635:$L2635)&lt;2,$K2635=0),0,IF(ABS($L2635)/$K2635&lt;=スコアリング基準!$B$24,スコアリング基準!$C$24,IF(ABS($L2635)/$K2635&lt;=スコアリング基準!$B$25,スコアリング基準!$C$25,IF(ABS($L2635)/$K2635&lt;=スコアリング基準!$B$26,スコアリング基準!$C$26,0))))</f>
        <v/>
      </c>
      <c r="V2635" s="4">
        <f>IF($P2635="なし",スコアリング基準!$C$27,0)</f>
        <v/>
      </c>
      <c r="W2635" s="4">
        <f>IF($F2635="",0,IF(ISNUMBER($F2635),IF($F2635&lt;=スコアリング基準!$B$28,スコアリング基準!$C$28,スコアリング基準!$C$29),0))</f>
        <v/>
      </c>
      <c r="X2635" s="4">
        <f>IFERROR(VLOOKUP($B2635,スコアリング基準!$A$36:$B$46,2,FALSE),0)</f>
        <v/>
      </c>
      <c r="Y2635" s="4">
        <f>SUM($S2635:$X2635)</f>
        <v/>
      </c>
      <c r="Z2635" s="4">
        <f>IF(COUNT($M2635:$N2635)=0,"データ無",IF($Y2635&gt;=スコアリング基準!$B$30,"S",IF($Y2635&gt;=スコアリング基準!$B$31,"A",IF($Y2635&gt;=スコアリング基準!$B$32,"B","C"))))</f>
        <v/>
      </c>
      <c r="AA2635">
        <f>IFERROR(INDEX(実績DB!$I$3:$I$104,MATCH($B2635&amp;$C2635,実績DB!$J$3:$J$104,0)),"")</f>
        <v/>
      </c>
    </row>
    <row r="2636">
      <c r="A2636" t="n">
        <v>2634</v>
      </c>
      <c r="B2636" t="inlineStr">
        <is>
          <t>東京</t>
        </is>
      </c>
      <c r="C2636" t="inlineStr">
        <is>
          <t>西八丁堀変電所</t>
        </is>
      </c>
      <c r="D2636" t="inlineStr">
        <is>
          <t>東京都</t>
        </is>
      </c>
      <c r="G2636" s="3" t="n"/>
      <c r="H2636" s="3" t="n"/>
      <c r="I2636" t="inlineStr">
        <is>
          <t>未取得</t>
        </is>
      </c>
      <c r="J2636" t="n">
        <v>57</v>
      </c>
      <c r="K2636" t="n">
        <v>59</v>
      </c>
      <c r="L2636" t="n">
        <v>-40</v>
      </c>
      <c r="M2636" t="n">
        <v>19</v>
      </c>
      <c r="N2636" t="n">
        <v>0</v>
      </c>
      <c r="O2636" t="inlineStr">
        <is>
          <t>不可 #3</t>
        </is>
      </c>
      <c r="P2636" t="inlineStr">
        <is>
          <t>有り</t>
        </is>
      </c>
      <c r="R2636" s="4">
        <f>IF(COUNT($M2636:$N2636)=0,"",IF(AND(IF($N2636&lt;&gt;"",$N2636,$M2636)&lt;=0,$O2636&lt;&gt;"可"),"警告",""))</f>
        <v/>
      </c>
      <c r="S2636" s="4">
        <f>IF(COUNT($M2636:$N2636)=0,0,IF(IF($N2636&lt;&gt;"",$N2636,$M2636)&gt;=スコアリング基準!$B$20,スコアリング基準!$C$20,IF(IF($N2636&lt;&gt;"",$N2636,$M2636)&gt;=スコアリング基準!$B$21,スコアリング基準!$C$21,IF(IF($N2636&lt;&gt;"",$N2636,$M2636)&gt;0,スコアリング基準!$C$22,0))))</f>
        <v/>
      </c>
      <c r="T2636" s="4">
        <f>IF($O2636="可",スコアリング基準!$C$23,0)</f>
        <v/>
      </c>
      <c r="U2636" s="4">
        <f>IF(OR(COUNT($K2636:$L2636)&lt;2,$K2636=0),0,IF(ABS($L2636)/$K2636&lt;=スコアリング基準!$B$24,スコアリング基準!$C$24,IF(ABS($L2636)/$K2636&lt;=スコアリング基準!$B$25,スコアリング基準!$C$25,IF(ABS($L2636)/$K2636&lt;=スコアリング基準!$B$26,スコアリング基準!$C$26,0))))</f>
        <v/>
      </c>
      <c r="V2636" s="4">
        <f>IF($P2636="なし",スコアリング基準!$C$27,0)</f>
        <v/>
      </c>
      <c r="W2636" s="4">
        <f>IF($F2636="",0,IF(ISNUMBER($F2636),IF($F2636&lt;=スコアリング基準!$B$28,スコアリング基準!$C$28,スコアリング基準!$C$29),0))</f>
        <v/>
      </c>
      <c r="X2636" s="4">
        <f>IFERROR(VLOOKUP($B2636,スコアリング基準!$A$36:$B$46,2,FALSE),0)</f>
        <v/>
      </c>
      <c r="Y2636" s="4">
        <f>SUM($S2636:$X2636)</f>
        <v/>
      </c>
      <c r="Z2636" s="4">
        <f>IF(COUNT($M2636:$N2636)=0,"データ無",IF($Y2636&gt;=スコアリング基準!$B$30,"S",IF($Y2636&gt;=スコアリング基準!$B$31,"A",IF($Y2636&gt;=スコアリング基準!$B$32,"B","C"))))</f>
        <v/>
      </c>
      <c r="AA2636">
        <f>IFERROR(INDEX(実績DB!$I$3:$I$104,MATCH($B2636&amp;$C2636,実績DB!$J$3:$J$104,0)),"")</f>
        <v/>
      </c>
    </row>
    <row r="2637">
      <c r="A2637" t="n">
        <v>2635</v>
      </c>
      <c r="B2637" t="inlineStr">
        <is>
          <t>東京</t>
        </is>
      </c>
      <c r="C2637" t="inlineStr">
        <is>
          <t>西北原変電所</t>
        </is>
      </c>
      <c r="D2637" t="inlineStr">
        <is>
          <t>東京都</t>
        </is>
      </c>
      <c r="G2637" s="3" t="n">
        <v>35.734536</v>
      </c>
      <c r="H2637" s="3" t="n">
        <v>139.542703</v>
      </c>
      <c r="I2637" t="inlineStr">
        <is>
          <t>Google Places(名称一致)</t>
        </is>
      </c>
      <c r="J2637" t="n">
        <v>57</v>
      </c>
      <c r="K2637" t="n">
        <v>59</v>
      </c>
      <c r="L2637" t="n">
        <v>-40</v>
      </c>
      <c r="M2637" t="n">
        <v>19</v>
      </c>
      <c r="N2637" t="n">
        <v>19</v>
      </c>
      <c r="O2637" t="inlineStr">
        <is>
          <t>不可 #3</t>
        </is>
      </c>
      <c r="P2637" t="inlineStr">
        <is>
          <t>なし</t>
        </is>
      </c>
      <c r="R2637" s="4">
        <f>IF(COUNT($M2637:$N2637)=0,"",IF(AND(IF($N2637&lt;&gt;"",$N2637,$M2637)&lt;=0,$O2637&lt;&gt;"可"),"警告",""))</f>
        <v/>
      </c>
      <c r="S2637" s="4">
        <f>IF(COUNT($M2637:$N2637)=0,0,IF(IF($N2637&lt;&gt;"",$N2637,$M2637)&gt;=スコアリング基準!$B$20,スコアリング基準!$C$20,IF(IF($N2637&lt;&gt;"",$N2637,$M2637)&gt;=スコアリング基準!$B$21,スコアリング基準!$C$21,IF(IF($N2637&lt;&gt;"",$N2637,$M2637)&gt;0,スコアリング基準!$C$22,0))))</f>
        <v/>
      </c>
      <c r="T2637" s="4">
        <f>IF($O2637="可",スコアリング基準!$C$23,0)</f>
        <v/>
      </c>
      <c r="U2637" s="4">
        <f>IF(OR(COUNT($K2637:$L2637)&lt;2,$K2637=0),0,IF(ABS($L2637)/$K2637&lt;=スコアリング基準!$B$24,スコアリング基準!$C$24,IF(ABS($L2637)/$K2637&lt;=スコアリング基準!$B$25,スコアリング基準!$C$25,IF(ABS($L2637)/$K2637&lt;=スコアリング基準!$B$26,スコアリング基準!$C$26,0))))</f>
        <v/>
      </c>
      <c r="V2637" s="4">
        <f>IF($P2637="なし",スコアリング基準!$C$27,0)</f>
        <v/>
      </c>
      <c r="W2637" s="4">
        <f>IF($F2637="",0,IF(ISNUMBER($F2637),IF($F2637&lt;=スコアリング基準!$B$28,スコアリング基準!$C$28,スコアリング基準!$C$29),0))</f>
        <v/>
      </c>
      <c r="X2637" s="4">
        <f>IFERROR(VLOOKUP($B2637,スコアリング基準!$A$36:$B$46,2,FALSE),0)</f>
        <v/>
      </c>
      <c r="Y2637" s="4">
        <f>SUM($S2637:$X2637)</f>
        <v/>
      </c>
      <c r="Z2637" s="4">
        <f>IF(COUNT($M2637:$N2637)=0,"データ無",IF($Y2637&gt;=スコアリング基準!$B$30,"S",IF($Y2637&gt;=スコアリング基準!$B$31,"A",IF($Y2637&gt;=スコアリング基準!$B$32,"B","C"))))</f>
        <v/>
      </c>
      <c r="AA2637">
        <f>IFERROR(INDEX(実績DB!$I$3:$I$104,MATCH($B2637&amp;$C2637,実績DB!$J$3:$J$104,0)),"")</f>
        <v/>
      </c>
    </row>
    <row r="2638">
      <c r="A2638" t="n">
        <v>2636</v>
      </c>
      <c r="B2638" t="inlineStr">
        <is>
          <t>東京</t>
        </is>
      </c>
      <c r="C2638" t="inlineStr">
        <is>
          <t>西台変電所</t>
        </is>
      </c>
      <c r="D2638" t="inlineStr">
        <is>
          <t>東京都</t>
        </is>
      </c>
      <c r="G2638" s="3" t="n">
        <v>35.766689</v>
      </c>
      <c r="H2638" s="3" t="n">
        <v>139.670914</v>
      </c>
      <c r="I2638" t="inlineStr">
        <is>
          <t>Google Places(名称一致)</t>
        </is>
      </c>
      <c r="J2638" t="n">
        <v>52</v>
      </c>
      <c r="K2638" t="n">
        <v>54</v>
      </c>
      <c r="L2638" t="n">
        <v>-40</v>
      </c>
      <c r="M2638" t="n">
        <v>14</v>
      </c>
      <c r="N2638" t="n">
        <v>0</v>
      </c>
      <c r="O2638" t="inlineStr">
        <is>
          <t>不可 #3</t>
        </is>
      </c>
      <c r="P2638" t="inlineStr">
        <is>
          <t>有り</t>
        </is>
      </c>
      <c r="R2638" s="4">
        <f>IF(COUNT($M2638:$N2638)=0,"",IF(AND(IF($N2638&lt;&gt;"",$N2638,$M2638)&lt;=0,$O2638&lt;&gt;"可"),"警告",""))</f>
        <v/>
      </c>
      <c r="S2638" s="4">
        <f>IF(COUNT($M2638:$N2638)=0,0,IF(IF($N2638&lt;&gt;"",$N2638,$M2638)&gt;=スコアリング基準!$B$20,スコアリング基準!$C$20,IF(IF($N2638&lt;&gt;"",$N2638,$M2638)&gt;=スコアリング基準!$B$21,スコアリング基準!$C$21,IF(IF($N2638&lt;&gt;"",$N2638,$M2638)&gt;0,スコアリング基準!$C$22,0))))</f>
        <v/>
      </c>
      <c r="T2638" s="4">
        <f>IF($O2638="可",スコアリング基準!$C$23,0)</f>
        <v/>
      </c>
      <c r="U2638" s="4">
        <f>IF(OR(COUNT($K2638:$L2638)&lt;2,$K2638=0),0,IF(ABS($L2638)/$K2638&lt;=スコアリング基準!$B$24,スコアリング基準!$C$24,IF(ABS($L2638)/$K2638&lt;=スコアリング基準!$B$25,スコアリング基準!$C$25,IF(ABS($L2638)/$K2638&lt;=スコアリング基準!$B$26,スコアリング基準!$C$26,0))))</f>
        <v/>
      </c>
      <c r="V2638" s="4">
        <f>IF($P2638="なし",スコアリング基準!$C$27,0)</f>
        <v/>
      </c>
      <c r="W2638" s="4">
        <f>IF($F2638="",0,IF(ISNUMBER($F2638),IF($F2638&lt;=スコアリング基準!$B$28,スコアリング基準!$C$28,スコアリング基準!$C$29),0))</f>
        <v/>
      </c>
      <c r="X2638" s="4">
        <f>IFERROR(VLOOKUP($B2638,スコアリング基準!$A$36:$B$46,2,FALSE),0)</f>
        <v/>
      </c>
      <c r="Y2638" s="4">
        <f>SUM($S2638:$X2638)</f>
        <v/>
      </c>
      <c r="Z2638" s="4">
        <f>IF(COUNT($M2638:$N2638)=0,"データ無",IF($Y2638&gt;=スコアリング基準!$B$30,"S",IF($Y2638&gt;=スコアリング基準!$B$31,"A",IF($Y2638&gt;=スコアリング基準!$B$32,"B","C"))))</f>
        <v/>
      </c>
      <c r="AA2638">
        <f>IFERROR(INDEX(実績DB!$I$3:$I$104,MATCH($B2638&amp;$C2638,実績DB!$J$3:$J$104,0)),"")</f>
        <v/>
      </c>
    </row>
    <row r="2639">
      <c r="A2639" t="n">
        <v>2637</v>
      </c>
      <c r="B2639" t="inlineStr">
        <is>
          <t>東京</t>
        </is>
      </c>
      <c r="C2639" t="inlineStr">
        <is>
          <t>西堀変電所</t>
        </is>
      </c>
      <c r="D2639" t="inlineStr">
        <is>
          <t>埼玉県</t>
        </is>
      </c>
      <c r="G2639" s="3" t="n">
        <v>35.872182</v>
      </c>
      <c r="H2639" s="3" t="n">
        <v>139.625574</v>
      </c>
      <c r="I2639" t="inlineStr">
        <is>
          <t>Google Places(名称一致)</t>
        </is>
      </c>
      <c r="J2639" t="n">
        <v>47</v>
      </c>
      <c r="K2639" t="n">
        <v>49</v>
      </c>
      <c r="L2639" t="n">
        <v>-35</v>
      </c>
      <c r="M2639" t="n">
        <v>14</v>
      </c>
      <c r="N2639" t="n">
        <v>14</v>
      </c>
      <c r="O2639" t="inlineStr">
        <is>
          <t>不可 #3</t>
        </is>
      </c>
      <c r="P2639" t="inlineStr">
        <is>
          <t>なし</t>
        </is>
      </c>
      <c r="R2639" s="4">
        <f>IF(COUNT($M2639:$N2639)=0,"",IF(AND(IF($N2639&lt;&gt;"",$N2639,$M2639)&lt;=0,$O2639&lt;&gt;"可"),"警告",""))</f>
        <v/>
      </c>
      <c r="S2639" s="4">
        <f>IF(COUNT($M2639:$N2639)=0,0,IF(IF($N2639&lt;&gt;"",$N2639,$M2639)&gt;=スコアリング基準!$B$20,スコアリング基準!$C$20,IF(IF($N2639&lt;&gt;"",$N2639,$M2639)&gt;=スコアリング基準!$B$21,スコアリング基準!$C$21,IF(IF($N2639&lt;&gt;"",$N2639,$M2639)&gt;0,スコアリング基準!$C$22,0))))</f>
        <v/>
      </c>
      <c r="T2639" s="4">
        <f>IF($O2639="可",スコアリング基準!$C$23,0)</f>
        <v/>
      </c>
      <c r="U2639" s="4">
        <f>IF(OR(COUNT($K2639:$L2639)&lt;2,$K2639=0),0,IF(ABS($L2639)/$K2639&lt;=スコアリング基準!$B$24,スコアリング基準!$C$24,IF(ABS($L2639)/$K2639&lt;=スコアリング基準!$B$25,スコアリング基準!$C$25,IF(ABS($L2639)/$K2639&lt;=スコアリング基準!$B$26,スコアリング基準!$C$26,0))))</f>
        <v/>
      </c>
      <c r="V2639" s="4">
        <f>IF($P2639="なし",スコアリング基準!$C$27,0)</f>
        <v/>
      </c>
      <c r="W2639" s="4">
        <f>IF($F2639="",0,IF(ISNUMBER($F2639),IF($F2639&lt;=スコアリング基準!$B$28,スコアリング基準!$C$28,スコアリング基準!$C$29),0))</f>
        <v/>
      </c>
      <c r="X2639" s="4">
        <f>IFERROR(VLOOKUP($B2639,スコアリング基準!$A$36:$B$46,2,FALSE),0)</f>
        <v/>
      </c>
      <c r="Y2639" s="4">
        <f>SUM($S2639:$X2639)</f>
        <v/>
      </c>
      <c r="Z2639" s="4">
        <f>IF(COUNT($M2639:$N2639)=0,"データ無",IF($Y2639&gt;=スコアリング基準!$B$30,"S",IF($Y2639&gt;=スコアリング基準!$B$31,"A",IF($Y2639&gt;=スコアリング基準!$B$32,"B","C"))))</f>
        <v/>
      </c>
      <c r="AA2639">
        <f>IFERROR(INDEX(実績DB!$I$3:$I$104,MATCH($B2639&amp;$C2639,実績DB!$J$3:$J$104,0)),"")</f>
        <v/>
      </c>
    </row>
    <row r="2640">
      <c r="A2640" t="n">
        <v>2638</v>
      </c>
      <c r="B2640" t="inlineStr">
        <is>
          <t>東京</t>
        </is>
      </c>
      <c r="C2640" t="inlineStr">
        <is>
          <t>西新井変電所</t>
        </is>
      </c>
      <c r="D2640" t="inlineStr">
        <is>
          <t>東京都</t>
        </is>
      </c>
      <c r="G2640" s="3" t="n">
        <v>35.771253</v>
      </c>
      <c r="H2640" s="3" t="n">
        <v>139.78281</v>
      </c>
      <c r="I2640" t="inlineStr">
        <is>
          <t>Google Places(名称一致)</t>
        </is>
      </c>
      <c r="J2640" t="n">
        <v>47</v>
      </c>
      <c r="K2640" t="n">
        <v>49</v>
      </c>
      <c r="L2640" t="n">
        <v>-35</v>
      </c>
      <c r="M2640" t="n">
        <v>14</v>
      </c>
      <c r="N2640" t="n">
        <v>0</v>
      </c>
      <c r="O2640" t="inlineStr">
        <is>
          <t>不可 #3</t>
        </is>
      </c>
      <c r="P2640" t="inlineStr">
        <is>
          <t>有り</t>
        </is>
      </c>
      <c r="R2640" s="4">
        <f>IF(COUNT($M2640:$N2640)=0,"",IF(AND(IF($N2640&lt;&gt;"",$N2640,$M2640)&lt;=0,$O2640&lt;&gt;"可"),"警告",""))</f>
        <v/>
      </c>
      <c r="S2640" s="4">
        <f>IF(COUNT($M2640:$N2640)=0,0,IF(IF($N2640&lt;&gt;"",$N2640,$M2640)&gt;=スコアリング基準!$B$20,スコアリング基準!$C$20,IF(IF($N2640&lt;&gt;"",$N2640,$M2640)&gt;=スコアリング基準!$B$21,スコアリング基準!$C$21,IF(IF($N2640&lt;&gt;"",$N2640,$M2640)&gt;0,スコアリング基準!$C$22,0))))</f>
        <v/>
      </c>
      <c r="T2640" s="4">
        <f>IF($O2640="可",スコアリング基準!$C$23,0)</f>
        <v/>
      </c>
      <c r="U2640" s="4">
        <f>IF(OR(COUNT($K2640:$L2640)&lt;2,$K2640=0),0,IF(ABS($L2640)/$K2640&lt;=スコアリング基準!$B$24,スコアリング基準!$C$24,IF(ABS($L2640)/$K2640&lt;=スコアリング基準!$B$25,スコアリング基準!$C$25,IF(ABS($L2640)/$K2640&lt;=スコアリング基準!$B$26,スコアリング基準!$C$26,0))))</f>
        <v/>
      </c>
      <c r="V2640" s="4">
        <f>IF($P2640="なし",スコアリング基準!$C$27,0)</f>
        <v/>
      </c>
      <c r="W2640" s="4">
        <f>IF($F2640="",0,IF(ISNUMBER($F2640),IF($F2640&lt;=スコアリング基準!$B$28,スコアリング基準!$C$28,スコアリング基準!$C$29),0))</f>
        <v/>
      </c>
      <c r="X2640" s="4">
        <f>IFERROR(VLOOKUP($B2640,スコアリング基準!$A$36:$B$46,2,FALSE),0)</f>
        <v/>
      </c>
      <c r="Y2640" s="4">
        <f>SUM($S2640:$X2640)</f>
        <v/>
      </c>
      <c r="Z2640" s="4">
        <f>IF(COUNT($M2640:$N2640)=0,"データ無",IF($Y2640&gt;=スコアリング基準!$B$30,"S",IF($Y2640&gt;=スコアリング基準!$B$31,"A",IF($Y2640&gt;=スコアリング基準!$B$32,"B","C"))))</f>
        <v/>
      </c>
      <c r="AA2640">
        <f>IFERROR(INDEX(実績DB!$I$3:$I$104,MATCH($B2640&amp;$C2640,実績DB!$J$3:$J$104,0)),"")</f>
        <v/>
      </c>
    </row>
    <row r="2641">
      <c r="A2641" t="n">
        <v>2639</v>
      </c>
      <c r="B2641" t="inlineStr">
        <is>
          <t>東京</t>
        </is>
      </c>
      <c r="C2641" t="inlineStr">
        <is>
          <t>西松戸変電所</t>
        </is>
      </c>
      <c r="D2641" t="inlineStr">
        <is>
          <t>千葉県</t>
        </is>
      </c>
      <c r="G2641" s="3" t="n">
        <v>35.782773</v>
      </c>
      <c r="H2641" s="3" t="n">
        <v>139.898514</v>
      </c>
      <c r="I2641" t="inlineStr">
        <is>
          <t>Google Places(名称一致)</t>
        </is>
      </c>
      <c r="J2641" t="n">
        <v>57</v>
      </c>
      <c r="K2641" t="n">
        <v>59</v>
      </c>
      <c r="L2641" t="n">
        <v>-40</v>
      </c>
      <c r="M2641" t="n">
        <v>19</v>
      </c>
      <c r="N2641" t="n">
        <v>0</v>
      </c>
      <c r="O2641" t="inlineStr">
        <is>
          <t>不可 #3</t>
        </is>
      </c>
      <c r="P2641" t="inlineStr">
        <is>
          <t>有り</t>
        </is>
      </c>
      <c r="R2641" s="4">
        <f>IF(COUNT($M2641:$N2641)=0,"",IF(AND(IF($N2641&lt;&gt;"",$N2641,$M2641)&lt;=0,$O2641&lt;&gt;"可"),"警告",""))</f>
        <v/>
      </c>
      <c r="S2641" s="4">
        <f>IF(COUNT($M2641:$N2641)=0,0,IF(IF($N2641&lt;&gt;"",$N2641,$M2641)&gt;=スコアリング基準!$B$20,スコアリング基準!$C$20,IF(IF($N2641&lt;&gt;"",$N2641,$M2641)&gt;=スコアリング基準!$B$21,スコアリング基準!$C$21,IF(IF($N2641&lt;&gt;"",$N2641,$M2641)&gt;0,スコアリング基準!$C$22,0))))</f>
        <v/>
      </c>
      <c r="T2641" s="4">
        <f>IF($O2641="可",スコアリング基準!$C$23,0)</f>
        <v/>
      </c>
      <c r="U2641" s="4">
        <f>IF(OR(COUNT($K2641:$L2641)&lt;2,$K2641=0),0,IF(ABS($L2641)/$K2641&lt;=スコアリング基準!$B$24,スコアリング基準!$C$24,IF(ABS($L2641)/$K2641&lt;=スコアリング基準!$B$25,スコアリング基準!$C$25,IF(ABS($L2641)/$K2641&lt;=スコアリング基準!$B$26,スコアリング基準!$C$26,0))))</f>
        <v/>
      </c>
      <c r="V2641" s="4">
        <f>IF($P2641="なし",スコアリング基準!$C$27,0)</f>
        <v/>
      </c>
      <c r="W2641" s="4">
        <f>IF($F2641="",0,IF(ISNUMBER($F2641),IF($F2641&lt;=スコアリング基準!$B$28,スコアリング基準!$C$28,スコアリング基準!$C$29),0))</f>
        <v/>
      </c>
      <c r="X2641" s="4">
        <f>IFERROR(VLOOKUP($B2641,スコアリング基準!$A$36:$B$46,2,FALSE),0)</f>
        <v/>
      </c>
      <c r="Y2641" s="4">
        <f>SUM($S2641:$X2641)</f>
        <v/>
      </c>
      <c r="Z2641" s="4">
        <f>IF(COUNT($M2641:$N2641)=0,"データ無",IF($Y2641&gt;=スコアリング基準!$B$30,"S",IF($Y2641&gt;=スコアリング基準!$B$31,"A",IF($Y2641&gt;=スコアリング基準!$B$32,"B","C"))))</f>
        <v/>
      </c>
      <c r="AA2641">
        <f>IFERROR(INDEX(実績DB!$I$3:$I$104,MATCH($B2641&amp;$C2641,実績DB!$J$3:$J$104,0)),"")</f>
        <v/>
      </c>
    </row>
    <row r="2642">
      <c r="A2642" t="n">
        <v>2640</v>
      </c>
      <c r="B2642" t="inlineStr">
        <is>
          <t>東京</t>
        </is>
      </c>
      <c r="C2642" t="inlineStr">
        <is>
          <t>西板橋変電所</t>
        </is>
      </c>
      <c r="D2642" t="inlineStr">
        <is>
          <t>東京都</t>
        </is>
      </c>
      <c r="G2642" s="3" t="n">
        <v>35.750246</v>
      </c>
      <c r="H2642" s="3" t="n">
        <v>139.692035</v>
      </c>
      <c r="I2642" t="inlineStr">
        <is>
          <t>Google Places(名称一致)</t>
        </is>
      </c>
      <c r="J2642" t="n">
        <v>57</v>
      </c>
      <c r="K2642" t="n">
        <v>59</v>
      </c>
      <c r="L2642" t="n">
        <v>-40</v>
      </c>
      <c r="M2642" t="n">
        <v>19</v>
      </c>
      <c r="N2642" t="n">
        <v>0</v>
      </c>
      <c r="O2642" t="inlineStr">
        <is>
          <t>不可 #3</t>
        </is>
      </c>
      <c r="P2642" t="inlineStr">
        <is>
          <t>有り</t>
        </is>
      </c>
      <c r="R2642" s="4">
        <f>IF(COUNT($M2642:$N2642)=0,"",IF(AND(IF($N2642&lt;&gt;"",$N2642,$M2642)&lt;=0,$O2642&lt;&gt;"可"),"警告",""))</f>
        <v/>
      </c>
      <c r="S2642" s="4">
        <f>IF(COUNT($M2642:$N2642)=0,0,IF(IF($N2642&lt;&gt;"",$N2642,$M2642)&gt;=スコアリング基準!$B$20,スコアリング基準!$C$20,IF(IF($N2642&lt;&gt;"",$N2642,$M2642)&gt;=スコアリング基準!$B$21,スコアリング基準!$C$21,IF(IF($N2642&lt;&gt;"",$N2642,$M2642)&gt;0,スコアリング基準!$C$22,0))))</f>
        <v/>
      </c>
      <c r="T2642" s="4">
        <f>IF($O2642="可",スコアリング基準!$C$23,0)</f>
        <v/>
      </c>
      <c r="U2642" s="4">
        <f>IF(OR(COUNT($K2642:$L2642)&lt;2,$K2642=0),0,IF(ABS($L2642)/$K2642&lt;=スコアリング基準!$B$24,スコアリング基準!$C$24,IF(ABS($L2642)/$K2642&lt;=スコアリング基準!$B$25,スコアリング基準!$C$25,IF(ABS($L2642)/$K2642&lt;=スコアリング基準!$B$26,スコアリング基準!$C$26,0))))</f>
        <v/>
      </c>
      <c r="V2642" s="4">
        <f>IF($P2642="なし",スコアリング基準!$C$27,0)</f>
        <v/>
      </c>
      <c r="W2642" s="4">
        <f>IF($F2642="",0,IF(ISNUMBER($F2642),IF($F2642&lt;=スコアリング基準!$B$28,スコアリング基準!$C$28,スコアリング基準!$C$29),0))</f>
        <v/>
      </c>
      <c r="X2642" s="4">
        <f>IFERROR(VLOOKUP($B2642,スコアリング基準!$A$36:$B$46,2,FALSE),0)</f>
        <v/>
      </c>
      <c r="Y2642" s="4">
        <f>SUM($S2642:$X2642)</f>
        <v/>
      </c>
      <c r="Z2642" s="4">
        <f>IF(COUNT($M2642:$N2642)=0,"データ無",IF($Y2642&gt;=スコアリング基準!$B$30,"S",IF($Y2642&gt;=スコアリング基準!$B$31,"A",IF($Y2642&gt;=スコアリング基準!$B$32,"B","C"))))</f>
        <v/>
      </c>
      <c r="AA2642">
        <f>IFERROR(INDEX(実績DB!$I$3:$I$104,MATCH($B2642&amp;$C2642,実績DB!$J$3:$J$104,0)),"")</f>
        <v/>
      </c>
    </row>
    <row r="2643">
      <c r="A2643" t="n">
        <v>2641</v>
      </c>
      <c r="B2643" t="inlineStr">
        <is>
          <t>東京</t>
        </is>
      </c>
      <c r="C2643" t="inlineStr">
        <is>
          <t>西芝浦変電所</t>
        </is>
      </c>
      <c r="D2643" t="inlineStr">
        <is>
          <t>東京都</t>
        </is>
      </c>
      <c r="G2643" s="3" t="n">
        <v>35.638558</v>
      </c>
      <c r="H2643" s="3" t="n">
        <v>139.744797</v>
      </c>
      <c r="I2643" t="inlineStr">
        <is>
          <t>Google Places(名称一致)</t>
        </is>
      </c>
      <c r="J2643" t="n">
        <v>57</v>
      </c>
      <c r="K2643" t="n">
        <v>59</v>
      </c>
      <c r="L2643" t="n">
        <v>-40</v>
      </c>
      <c r="M2643" t="n">
        <v>19</v>
      </c>
      <c r="N2643" t="n">
        <v>0</v>
      </c>
      <c r="O2643" t="inlineStr">
        <is>
          <t>不可 #3</t>
        </is>
      </c>
      <c r="P2643" t="inlineStr">
        <is>
          <t>有り</t>
        </is>
      </c>
      <c r="R2643" s="4">
        <f>IF(COUNT($M2643:$N2643)=0,"",IF(AND(IF($N2643&lt;&gt;"",$N2643,$M2643)&lt;=0,$O2643&lt;&gt;"可"),"警告",""))</f>
        <v/>
      </c>
      <c r="S2643" s="4">
        <f>IF(COUNT($M2643:$N2643)=0,0,IF(IF($N2643&lt;&gt;"",$N2643,$M2643)&gt;=スコアリング基準!$B$20,スコアリング基準!$C$20,IF(IF($N2643&lt;&gt;"",$N2643,$M2643)&gt;=スコアリング基準!$B$21,スコアリング基準!$C$21,IF(IF($N2643&lt;&gt;"",$N2643,$M2643)&gt;0,スコアリング基準!$C$22,0))))</f>
        <v/>
      </c>
      <c r="T2643" s="4">
        <f>IF($O2643="可",スコアリング基準!$C$23,0)</f>
        <v/>
      </c>
      <c r="U2643" s="4">
        <f>IF(OR(COUNT($K2643:$L2643)&lt;2,$K2643=0),0,IF(ABS($L2643)/$K2643&lt;=スコアリング基準!$B$24,スコアリング基準!$C$24,IF(ABS($L2643)/$K2643&lt;=スコアリング基準!$B$25,スコアリング基準!$C$25,IF(ABS($L2643)/$K2643&lt;=スコアリング基準!$B$26,スコアリング基準!$C$26,0))))</f>
        <v/>
      </c>
      <c r="V2643" s="4">
        <f>IF($P2643="なし",スコアリング基準!$C$27,0)</f>
        <v/>
      </c>
      <c r="W2643" s="4">
        <f>IF($F2643="",0,IF(ISNUMBER($F2643),IF($F2643&lt;=スコアリング基準!$B$28,スコアリング基準!$C$28,スコアリング基準!$C$29),0))</f>
        <v/>
      </c>
      <c r="X2643" s="4">
        <f>IFERROR(VLOOKUP($B2643,スコアリング基準!$A$36:$B$46,2,FALSE),0)</f>
        <v/>
      </c>
      <c r="Y2643" s="4">
        <f>SUM($S2643:$X2643)</f>
        <v/>
      </c>
      <c r="Z2643" s="4">
        <f>IF(COUNT($M2643:$N2643)=0,"データ無",IF($Y2643&gt;=スコアリング基準!$B$30,"S",IF($Y2643&gt;=スコアリング基準!$B$31,"A",IF($Y2643&gt;=スコアリング基準!$B$32,"B","C"))))</f>
        <v/>
      </c>
      <c r="AA2643">
        <f>IFERROR(INDEX(実績DB!$I$3:$I$104,MATCH($B2643&amp;$C2643,実績DB!$J$3:$J$104,0)),"")</f>
        <v/>
      </c>
    </row>
    <row r="2644">
      <c r="A2644" t="n">
        <v>2642</v>
      </c>
      <c r="B2644" t="inlineStr">
        <is>
          <t>東京</t>
        </is>
      </c>
      <c r="C2644" t="inlineStr">
        <is>
          <t>西茅場変電所</t>
        </is>
      </c>
      <c r="D2644" t="inlineStr">
        <is>
          <t>東京都</t>
        </is>
      </c>
      <c r="G2644" s="3" t="n"/>
      <c r="H2644" s="3" t="n"/>
      <c r="I2644" t="inlineStr">
        <is>
          <t>未取得</t>
        </is>
      </c>
      <c r="J2644" t="n">
        <v>57</v>
      </c>
      <c r="K2644" t="n">
        <v>59</v>
      </c>
      <c r="L2644" t="n">
        <v>-40</v>
      </c>
      <c r="M2644" t="n">
        <v>19</v>
      </c>
      <c r="N2644" t="n">
        <v>0</v>
      </c>
      <c r="O2644" t="inlineStr">
        <is>
          <t>不可 #3</t>
        </is>
      </c>
      <c r="P2644" t="inlineStr">
        <is>
          <t>有り</t>
        </is>
      </c>
      <c r="R2644" s="4">
        <f>IF(COUNT($M2644:$N2644)=0,"",IF(AND(IF($N2644&lt;&gt;"",$N2644,$M2644)&lt;=0,$O2644&lt;&gt;"可"),"警告",""))</f>
        <v/>
      </c>
      <c r="S2644" s="4">
        <f>IF(COUNT($M2644:$N2644)=0,0,IF(IF($N2644&lt;&gt;"",$N2644,$M2644)&gt;=スコアリング基準!$B$20,スコアリング基準!$C$20,IF(IF($N2644&lt;&gt;"",$N2644,$M2644)&gt;=スコアリング基準!$B$21,スコアリング基準!$C$21,IF(IF($N2644&lt;&gt;"",$N2644,$M2644)&gt;0,スコアリング基準!$C$22,0))))</f>
        <v/>
      </c>
      <c r="T2644" s="4">
        <f>IF($O2644="可",スコアリング基準!$C$23,0)</f>
        <v/>
      </c>
      <c r="U2644" s="4">
        <f>IF(OR(COUNT($K2644:$L2644)&lt;2,$K2644=0),0,IF(ABS($L2644)/$K2644&lt;=スコアリング基準!$B$24,スコアリング基準!$C$24,IF(ABS($L2644)/$K2644&lt;=スコアリング基準!$B$25,スコアリング基準!$C$25,IF(ABS($L2644)/$K2644&lt;=スコアリング基準!$B$26,スコアリング基準!$C$26,0))))</f>
        <v/>
      </c>
      <c r="V2644" s="4">
        <f>IF($P2644="なし",スコアリング基準!$C$27,0)</f>
        <v/>
      </c>
      <c r="W2644" s="4">
        <f>IF($F2644="",0,IF(ISNUMBER($F2644),IF($F2644&lt;=スコアリング基準!$B$28,スコアリング基準!$C$28,スコアリング基準!$C$29),0))</f>
        <v/>
      </c>
      <c r="X2644" s="4">
        <f>IFERROR(VLOOKUP($B2644,スコアリング基準!$A$36:$B$46,2,FALSE),0)</f>
        <v/>
      </c>
      <c r="Y2644" s="4">
        <f>SUM($S2644:$X2644)</f>
        <v/>
      </c>
      <c r="Z2644" s="4">
        <f>IF(COUNT($M2644:$N2644)=0,"データ無",IF($Y2644&gt;=スコアリング基準!$B$30,"S",IF($Y2644&gt;=スコアリング基準!$B$31,"A",IF($Y2644&gt;=スコアリング基準!$B$32,"B","C"))))</f>
        <v/>
      </c>
      <c r="AA2644">
        <f>IFERROR(INDEX(実績DB!$I$3:$I$104,MATCH($B2644&amp;$C2644,実績DB!$J$3:$J$104,0)),"")</f>
        <v/>
      </c>
    </row>
    <row r="2645">
      <c r="A2645" t="n">
        <v>2643</v>
      </c>
      <c r="B2645" t="inlineStr">
        <is>
          <t>東京</t>
        </is>
      </c>
      <c r="C2645" t="inlineStr">
        <is>
          <t>西落合変電所</t>
        </is>
      </c>
      <c r="D2645" t="inlineStr">
        <is>
          <t>東京都</t>
        </is>
      </c>
      <c r="G2645" s="3" t="n">
        <v>35.723011</v>
      </c>
      <c r="H2645" s="3" t="n">
        <v>139.683232</v>
      </c>
      <c r="I2645" t="inlineStr">
        <is>
          <t>Google Places(名称一致)</t>
        </is>
      </c>
      <c r="J2645" t="n">
        <v>57</v>
      </c>
      <c r="K2645" t="n">
        <v>59</v>
      </c>
      <c r="L2645" t="n">
        <v>-30</v>
      </c>
      <c r="M2645" t="n">
        <v>29</v>
      </c>
      <c r="N2645" t="n">
        <v>29</v>
      </c>
      <c r="O2645" t="inlineStr">
        <is>
          <t>不可 #3</t>
        </is>
      </c>
      <c r="P2645" t="inlineStr">
        <is>
          <t>なし</t>
        </is>
      </c>
      <c r="R2645" s="4">
        <f>IF(COUNT($M2645:$N2645)=0,"",IF(AND(IF($N2645&lt;&gt;"",$N2645,$M2645)&lt;=0,$O2645&lt;&gt;"可"),"警告",""))</f>
        <v/>
      </c>
      <c r="S2645" s="4">
        <f>IF(COUNT($M2645:$N2645)=0,0,IF(IF($N2645&lt;&gt;"",$N2645,$M2645)&gt;=スコアリング基準!$B$20,スコアリング基準!$C$20,IF(IF($N2645&lt;&gt;"",$N2645,$M2645)&gt;=スコアリング基準!$B$21,スコアリング基準!$C$21,IF(IF($N2645&lt;&gt;"",$N2645,$M2645)&gt;0,スコアリング基準!$C$22,0))))</f>
        <v/>
      </c>
      <c r="T2645" s="4">
        <f>IF($O2645="可",スコアリング基準!$C$23,0)</f>
        <v/>
      </c>
      <c r="U2645" s="4">
        <f>IF(OR(COUNT($K2645:$L2645)&lt;2,$K2645=0),0,IF(ABS($L2645)/$K2645&lt;=スコアリング基準!$B$24,スコアリング基準!$C$24,IF(ABS($L2645)/$K2645&lt;=スコアリング基準!$B$25,スコアリング基準!$C$25,IF(ABS($L2645)/$K2645&lt;=スコアリング基準!$B$26,スコアリング基準!$C$26,0))))</f>
        <v/>
      </c>
      <c r="V2645" s="4">
        <f>IF($P2645="なし",スコアリング基準!$C$27,0)</f>
        <v/>
      </c>
      <c r="W2645" s="4">
        <f>IF($F2645="",0,IF(ISNUMBER($F2645),IF($F2645&lt;=スコアリング基準!$B$28,スコアリング基準!$C$28,スコアリング基準!$C$29),0))</f>
        <v/>
      </c>
      <c r="X2645" s="4">
        <f>IFERROR(VLOOKUP($B2645,スコアリング基準!$A$36:$B$46,2,FALSE),0)</f>
        <v/>
      </c>
      <c r="Y2645" s="4">
        <f>SUM($S2645:$X2645)</f>
        <v/>
      </c>
      <c r="Z2645" s="4">
        <f>IF(COUNT($M2645:$N2645)=0,"データ無",IF($Y2645&gt;=スコアリング基準!$B$30,"S",IF($Y2645&gt;=スコアリング基準!$B$31,"A",IF($Y2645&gt;=スコアリング基準!$B$32,"B","C"))))</f>
        <v/>
      </c>
      <c r="AA2645">
        <f>IFERROR(INDEX(実績DB!$I$3:$I$104,MATCH($B2645&amp;$C2645,実績DB!$J$3:$J$104,0)),"")</f>
        <v/>
      </c>
    </row>
    <row r="2646">
      <c r="A2646" t="n">
        <v>2644</v>
      </c>
      <c r="B2646" t="inlineStr">
        <is>
          <t>東京</t>
        </is>
      </c>
      <c r="C2646" t="inlineStr">
        <is>
          <t>西蒲田変電所</t>
        </is>
      </c>
      <c r="D2646" t="inlineStr">
        <is>
          <t>東京都</t>
        </is>
      </c>
      <c r="G2646" s="3" t="n">
        <v>35.561548</v>
      </c>
      <c r="H2646" s="3" t="n">
        <v>139.714637</v>
      </c>
      <c r="I2646" t="inlineStr">
        <is>
          <t>Google Places(名称一致)</t>
        </is>
      </c>
      <c r="J2646" t="n">
        <v>42</v>
      </c>
      <c r="K2646" t="n">
        <v>44</v>
      </c>
      <c r="L2646" t="n">
        <v>-30</v>
      </c>
      <c r="M2646" t="n">
        <v>14</v>
      </c>
      <c r="N2646" t="n">
        <v>0</v>
      </c>
      <c r="O2646" t="inlineStr">
        <is>
          <t>不可 #3</t>
        </is>
      </c>
      <c r="P2646" t="inlineStr">
        <is>
          <t>有り</t>
        </is>
      </c>
      <c r="R2646" s="4">
        <f>IF(COUNT($M2646:$N2646)=0,"",IF(AND(IF($N2646&lt;&gt;"",$N2646,$M2646)&lt;=0,$O2646&lt;&gt;"可"),"警告",""))</f>
        <v/>
      </c>
      <c r="S2646" s="4">
        <f>IF(COUNT($M2646:$N2646)=0,0,IF(IF($N2646&lt;&gt;"",$N2646,$M2646)&gt;=スコアリング基準!$B$20,スコアリング基準!$C$20,IF(IF($N2646&lt;&gt;"",$N2646,$M2646)&gt;=スコアリング基準!$B$21,スコアリング基準!$C$21,IF(IF($N2646&lt;&gt;"",$N2646,$M2646)&gt;0,スコアリング基準!$C$22,0))))</f>
        <v/>
      </c>
      <c r="T2646" s="4">
        <f>IF($O2646="可",スコアリング基準!$C$23,0)</f>
        <v/>
      </c>
      <c r="U2646" s="4">
        <f>IF(OR(COUNT($K2646:$L2646)&lt;2,$K2646=0),0,IF(ABS($L2646)/$K2646&lt;=スコアリング基準!$B$24,スコアリング基準!$C$24,IF(ABS($L2646)/$K2646&lt;=スコアリング基準!$B$25,スコアリング基準!$C$25,IF(ABS($L2646)/$K2646&lt;=スコアリング基準!$B$26,スコアリング基準!$C$26,0))))</f>
        <v/>
      </c>
      <c r="V2646" s="4">
        <f>IF($P2646="なし",スコアリング基準!$C$27,0)</f>
        <v/>
      </c>
      <c r="W2646" s="4">
        <f>IF($F2646="",0,IF(ISNUMBER($F2646),IF($F2646&lt;=スコアリング基準!$B$28,スコアリング基準!$C$28,スコアリング基準!$C$29),0))</f>
        <v/>
      </c>
      <c r="X2646" s="4">
        <f>IFERROR(VLOOKUP($B2646,スコアリング基準!$A$36:$B$46,2,FALSE),0)</f>
        <v/>
      </c>
      <c r="Y2646" s="4">
        <f>SUM($S2646:$X2646)</f>
        <v/>
      </c>
      <c r="Z2646" s="4">
        <f>IF(COUNT($M2646:$N2646)=0,"データ無",IF($Y2646&gt;=スコアリング基準!$B$30,"S",IF($Y2646&gt;=スコアリング基準!$B$31,"A",IF($Y2646&gt;=スコアリング基準!$B$32,"B","C"))))</f>
        <v/>
      </c>
      <c r="AA2646">
        <f>IFERROR(INDEX(実績DB!$I$3:$I$104,MATCH($B2646&amp;$C2646,実績DB!$J$3:$J$104,0)),"")</f>
        <v/>
      </c>
    </row>
    <row r="2647">
      <c r="A2647" t="n">
        <v>2645</v>
      </c>
      <c r="B2647" t="inlineStr">
        <is>
          <t>東京</t>
        </is>
      </c>
      <c r="C2647" t="inlineStr">
        <is>
          <t>西赤羽変電所</t>
        </is>
      </c>
      <c r="D2647" t="inlineStr">
        <is>
          <t>東京都</t>
        </is>
      </c>
      <c r="G2647" s="3" t="n"/>
      <c r="H2647" s="3" t="n"/>
      <c r="I2647" t="inlineStr">
        <is>
          <t>未取得</t>
        </is>
      </c>
      <c r="J2647" t="n">
        <v>57</v>
      </c>
      <c r="K2647" t="n">
        <v>59</v>
      </c>
      <c r="L2647" t="n">
        <v>-40</v>
      </c>
      <c r="M2647" t="n">
        <v>19</v>
      </c>
      <c r="N2647" t="n">
        <v>0</v>
      </c>
      <c r="O2647" t="inlineStr">
        <is>
          <t>不可 #3</t>
        </is>
      </c>
      <c r="P2647" t="inlineStr">
        <is>
          <t>有り</t>
        </is>
      </c>
      <c r="R2647" s="4">
        <f>IF(COUNT($M2647:$N2647)=0,"",IF(AND(IF($N2647&lt;&gt;"",$N2647,$M2647)&lt;=0,$O2647&lt;&gt;"可"),"警告",""))</f>
        <v/>
      </c>
      <c r="S2647" s="4">
        <f>IF(COUNT($M2647:$N2647)=0,0,IF(IF($N2647&lt;&gt;"",$N2647,$M2647)&gt;=スコアリング基準!$B$20,スコアリング基準!$C$20,IF(IF($N2647&lt;&gt;"",$N2647,$M2647)&gt;=スコアリング基準!$B$21,スコアリング基準!$C$21,IF(IF($N2647&lt;&gt;"",$N2647,$M2647)&gt;0,スコアリング基準!$C$22,0))))</f>
        <v/>
      </c>
      <c r="T2647" s="4">
        <f>IF($O2647="可",スコアリング基準!$C$23,0)</f>
        <v/>
      </c>
      <c r="U2647" s="4">
        <f>IF(OR(COUNT($K2647:$L2647)&lt;2,$K2647=0),0,IF(ABS($L2647)/$K2647&lt;=スコアリング基準!$B$24,スコアリング基準!$C$24,IF(ABS($L2647)/$K2647&lt;=スコアリング基準!$B$25,スコアリング基準!$C$25,IF(ABS($L2647)/$K2647&lt;=スコアリング基準!$B$26,スコアリング基準!$C$26,0))))</f>
        <v/>
      </c>
      <c r="V2647" s="4">
        <f>IF($P2647="なし",スコアリング基準!$C$27,0)</f>
        <v/>
      </c>
      <c r="W2647" s="4">
        <f>IF($F2647="",0,IF(ISNUMBER($F2647),IF($F2647&lt;=スコアリング基準!$B$28,スコアリング基準!$C$28,スコアリング基準!$C$29),0))</f>
        <v/>
      </c>
      <c r="X2647" s="4">
        <f>IFERROR(VLOOKUP($B2647,スコアリング基準!$A$36:$B$46,2,FALSE),0)</f>
        <v/>
      </c>
      <c r="Y2647" s="4">
        <f>SUM($S2647:$X2647)</f>
        <v/>
      </c>
      <c r="Z2647" s="4">
        <f>IF(COUNT($M2647:$N2647)=0,"データ無",IF($Y2647&gt;=スコアリング基準!$B$30,"S",IF($Y2647&gt;=スコアリング基準!$B$31,"A",IF($Y2647&gt;=スコアリング基準!$B$32,"B","C"))))</f>
        <v/>
      </c>
      <c r="AA2647">
        <f>IFERROR(INDEX(実績DB!$I$3:$I$104,MATCH($B2647&amp;$C2647,実績DB!$J$3:$J$104,0)),"")</f>
        <v/>
      </c>
    </row>
    <row r="2648">
      <c r="A2648" t="n">
        <v>2646</v>
      </c>
      <c r="B2648" t="inlineStr">
        <is>
          <t>東京</t>
        </is>
      </c>
      <c r="C2648" t="inlineStr">
        <is>
          <t>西銀座変電所</t>
        </is>
      </c>
      <c r="D2648" t="inlineStr">
        <is>
          <t>東京都</t>
        </is>
      </c>
      <c r="G2648" s="3" t="n"/>
      <c r="H2648" s="3" t="n"/>
      <c r="I2648" t="inlineStr">
        <is>
          <t>未取得</t>
        </is>
      </c>
      <c r="J2648" t="n">
        <v>57</v>
      </c>
      <c r="K2648" t="n">
        <v>59</v>
      </c>
      <c r="L2648" t="n">
        <v>-40</v>
      </c>
      <c r="M2648" t="n">
        <v>19</v>
      </c>
      <c r="N2648" t="n">
        <v>0</v>
      </c>
      <c r="O2648" t="inlineStr">
        <is>
          <t>不可 #3</t>
        </is>
      </c>
      <c r="P2648" t="inlineStr">
        <is>
          <t>有り</t>
        </is>
      </c>
      <c r="R2648" s="4">
        <f>IF(COUNT($M2648:$N2648)=0,"",IF(AND(IF($N2648&lt;&gt;"",$N2648,$M2648)&lt;=0,$O2648&lt;&gt;"可"),"警告",""))</f>
        <v/>
      </c>
      <c r="S2648" s="4">
        <f>IF(COUNT($M2648:$N2648)=0,0,IF(IF($N2648&lt;&gt;"",$N2648,$M2648)&gt;=スコアリング基準!$B$20,スコアリング基準!$C$20,IF(IF($N2648&lt;&gt;"",$N2648,$M2648)&gt;=スコアリング基準!$B$21,スコアリング基準!$C$21,IF(IF($N2648&lt;&gt;"",$N2648,$M2648)&gt;0,スコアリング基準!$C$22,0))))</f>
        <v/>
      </c>
      <c r="T2648" s="4">
        <f>IF($O2648="可",スコアリング基準!$C$23,0)</f>
        <v/>
      </c>
      <c r="U2648" s="4">
        <f>IF(OR(COUNT($K2648:$L2648)&lt;2,$K2648=0),0,IF(ABS($L2648)/$K2648&lt;=スコアリング基準!$B$24,スコアリング基準!$C$24,IF(ABS($L2648)/$K2648&lt;=スコアリング基準!$B$25,スコアリング基準!$C$25,IF(ABS($L2648)/$K2648&lt;=スコアリング基準!$B$26,スコアリング基準!$C$26,0))))</f>
        <v/>
      </c>
      <c r="V2648" s="4">
        <f>IF($P2648="なし",スコアリング基準!$C$27,0)</f>
        <v/>
      </c>
      <c r="W2648" s="4">
        <f>IF($F2648="",0,IF(ISNUMBER($F2648),IF($F2648&lt;=スコアリング基準!$B$28,スコアリング基準!$C$28,スコアリング基準!$C$29),0))</f>
        <v/>
      </c>
      <c r="X2648" s="4">
        <f>IFERROR(VLOOKUP($B2648,スコアリング基準!$A$36:$B$46,2,FALSE),0)</f>
        <v/>
      </c>
      <c r="Y2648" s="4">
        <f>SUM($S2648:$X2648)</f>
        <v/>
      </c>
      <c r="Z2648" s="4">
        <f>IF(COUNT($M2648:$N2648)=0,"データ無",IF($Y2648&gt;=スコアリング基準!$B$30,"S",IF($Y2648&gt;=スコアリング基準!$B$31,"A",IF($Y2648&gt;=スコアリング基準!$B$32,"B","C"))))</f>
        <v/>
      </c>
      <c r="AA2648">
        <f>IFERROR(INDEX(実績DB!$I$3:$I$104,MATCH($B2648&amp;$C2648,実績DB!$J$3:$J$104,0)),"")</f>
        <v/>
      </c>
    </row>
    <row r="2649">
      <c r="A2649" t="n">
        <v>2647</v>
      </c>
      <c r="B2649" t="inlineStr">
        <is>
          <t>東京</t>
        </is>
      </c>
      <c r="C2649" t="inlineStr">
        <is>
          <t>西鶴間変電所</t>
        </is>
      </c>
      <c r="D2649" t="inlineStr">
        <is>
          <t>神奈川県</t>
        </is>
      </c>
      <c r="G2649" s="3" t="n">
        <v>35.487479</v>
      </c>
      <c r="H2649" s="3" t="n">
        <v>139.449001</v>
      </c>
      <c r="I2649" t="inlineStr">
        <is>
          <t>Google Places(名称一致)</t>
        </is>
      </c>
      <c r="J2649" t="n">
        <v>57</v>
      </c>
      <c r="K2649" t="n">
        <v>59</v>
      </c>
      <c r="L2649" t="n">
        <v>-30</v>
      </c>
      <c r="M2649" t="n">
        <v>29</v>
      </c>
      <c r="N2649" t="n">
        <v>0</v>
      </c>
      <c r="O2649" t="inlineStr">
        <is>
          <t>不可 #3</t>
        </is>
      </c>
      <c r="P2649" t="inlineStr">
        <is>
          <t>有り</t>
        </is>
      </c>
      <c r="R2649" s="4">
        <f>IF(COUNT($M2649:$N2649)=0,"",IF(AND(IF($N2649&lt;&gt;"",$N2649,$M2649)&lt;=0,$O2649&lt;&gt;"可"),"警告",""))</f>
        <v/>
      </c>
      <c r="S2649" s="4">
        <f>IF(COUNT($M2649:$N2649)=0,0,IF(IF($N2649&lt;&gt;"",$N2649,$M2649)&gt;=スコアリング基準!$B$20,スコアリング基準!$C$20,IF(IF($N2649&lt;&gt;"",$N2649,$M2649)&gt;=スコアリング基準!$B$21,スコアリング基準!$C$21,IF(IF($N2649&lt;&gt;"",$N2649,$M2649)&gt;0,スコアリング基準!$C$22,0))))</f>
        <v/>
      </c>
      <c r="T2649" s="4">
        <f>IF($O2649="可",スコアリング基準!$C$23,0)</f>
        <v/>
      </c>
      <c r="U2649" s="4">
        <f>IF(OR(COUNT($K2649:$L2649)&lt;2,$K2649=0),0,IF(ABS($L2649)/$K2649&lt;=スコアリング基準!$B$24,スコアリング基準!$C$24,IF(ABS($L2649)/$K2649&lt;=スコアリング基準!$B$25,スコアリング基準!$C$25,IF(ABS($L2649)/$K2649&lt;=スコアリング基準!$B$26,スコアリング基準!$C$26,0))))</f>
        <v/>
      </c>
      <c r="V2649" s="4">
        <f>IF($P2649="なし",スコアリング基準!$C$27,0)</f>
        <v/>
      </c>
      <c r="W2649" s="4">
        <f>IF($F2649="",0,IF(ISNUMBER($F2649),IF($F2649&lt;=スコアリング基準!$B$28,スコアリング基準!$C$28,スコアリング基準!$C$29),0))</f>
        <v/>
      </c>
      <c r="X2649" s="4">
        <f>IFERROR(VLOOKUP($B2649,スコアリング基準!$A$36:$B$46,2,FALSE),0)</f>
        <v/>
      </c>
      <c r="Y2649" s="4">
        <f>SUM($S2649:$X2649)</f>
        <v/>
      </c>
      <c r="Z2649" s="4">
        <f>IF(COUNT($M2649:$N2649)=0,"データ無",IF($Y2649&gt;=スコアリング基準!$B$30,"S",IF($Y2649&gt;=スコアリング基準!$B$31,"A",IF($Y2649&gt;=スコアリング基準!$B$32,"B","C"))))</f>
        <v/>
      </c>
      <c r="AA2649">
        <f>IFERROR(INDEX(実績DB!$I$3:$I$104,MATCH($B2649&amp;$C2649,実績DB!$J$3:$J$104,0)),"")</f>
        <v/>
      </c>
    </row>
    <row r="2650">
      <c r="A2650" t="n">
        <v>2648</v>
      </c>
      <c r="B2650" t="inlineStr">
        <is>
          <t>東京</t>
        </is>
      </c>
      <c r="C2650" t="inlineStr">
        <is>
          <t>要町変電所</t>
        </is>
      </c>
      <c r="D2650" t="inlineStr">
        <is>
          <t>東京都</t>
        </is>
      </c>
      <c r="G2650" s="3" t="n"/>
      <c r="H2650" s="3" t="n"/>
      <c r="I2650" t="inlineStr">
        <is>
          <t>未取得</t>
        </is>
      </c>
      <c r="J2650" t="n">
        <v>57</v>
      </c>
      <c r="K2650" t="n">
        <v>59</v>
      </c>
      <c r="L2650" t="n">
        <v>-40</v>
      </c>
      <c r="M2650" t="n">
        <v>19</v>
      </c>
      <c r="N2650" t="n">
        <v>0</v>
      </c>
      <c r="O2650" t="inlineStr">
        <is>
          <t>不可 #3</t>
        </is>
      </c>
      <c r="P2650" t="inlineStr">
        <is>
          <t>有り</t>
        </is>
      </c>
      <c r="R2650" s="4">
        <f>IF(COUNT($M2650:$N2650)=0,"",IF(AND(IF($N2650&lt;&gt;"",$N2650,$M2650)&lt;=0,$O2650&lt;&gt;"可"),"警告",""))</f>
        <v/>
      </c>
      <c r="S2650" s="4">
        <f>IF(COUNT($M2650:$N2650)=0,0,IF(IF($N2650&lt;&gt;"",$N2650,$M2650)&gt;=スコアリング基準!$B$20,スコアリング基準!$C$20,IF(IF($N2650&lt;&gt;"",$N2650,$M2650)&gt;=スコアリング基準!$B$21,スコアリング基準!$C$21,IF(IF($N2650&lt;&gt;"",$N2650,$M2650)&gt;0,スコアリング基準!$C$22,0))))</f>
        <v/>
      </c>
      <c r="T2650" s="4">
        <f>IF($O2650="可",スコアリング基準!$C$23,0)</f>
        <v/>
      </c>
      <c r="U2650" s="4">
        <f>IF(OR(COUNT($K2650:$L2650)&lt;2,$K2650=0),0,IF(ABS($L2650)/$K2650&lt;=スコアリング基準!$B$24,スコアリング基準!$C$24,IF(ABS($L2650)/$K2650&lt;=スコアリング基準!$B$25,スコアリング基準!$C$25,IF(ABS($L2650)/$K2650&lt;=スコアリング基準!$B$26,スコアリング基準!$C$26,0))))</f>
        <v/>
      </c>
      <c r="V2650" s="4">
        <f>IF($P2650="なし",スコアリング基準!$C$27,0)</f>
        <v/>
      </c>
      <c r="W2650" s="4">
        <f>IF($F2650="",0,IF(ISNUMBER($F2650),IF($F2650&lt;=スコアリング基準!$B$28,スコアリング基準!$C$28,スコアリング基準!$C$29),0))</f>
        <v/>
      </c>
      <c r="X2650" s="4">
        <f>IFERROR(VLOOKUP($B2650,スコアリング基準!$A$36:$B$46,2,FALSE),0)</f>
        <v/>
      </c>
      <c r="Y2650" s="4">
        <f>SUM($S2650:$X2650)</f>
        <v/>
      </c>
      <c r="Z2650" s="4">
        <f>IF(COUNT($M2650:$N2650)=0,"データ無",IF($Y2650&gt;=スコアリング基準!$B$30,"S",IF($Y2650&gt;=スコアリング基準!$B$31,"A",IF($Y2650&gt;=スコアリング基準!$B$32,"B","C"))))</f>
        <v/>
      </c>
      <c r="AA2650">
        <f>IFERROR(INDEX(実績DB!$I$3:$I$104,MATCH($B2650&amp;$C2650,実績DB!$J$3:$J$104,0)),"")</f>
        <v/>
      </c>
    </row>
    <row r="2651">
      <c r="A2651" t="n">
        <v>2649</v>
      </c>
      <c r="B2651" t="inlineStr">
        <is>
          <t>東京</t>
        </is>
      </c>
      <c r="C2651" t="inlineStr">
        <is>
          <t>調布ヶ丘変電所</t>
        </is>
      </c>
      <c r="D2651" t="inlineStr">
        <is>
          <t>東京都</t>
        </is>
      </c>
      <c r="G2651" s="3" t="n">
        <v>35.653249</v>
      </c>
      <c r="H2651" s="3" t="n">
        <v>139.545355</v>
      </c>
      <c r="I2651" t="inlineStr">
        <is>
          <t>Google Places(名称一致)</t>
        </is>
      </c>
      <c r="J2651" t="n">
        <v>57</v>
      </c>
      <c r="K2651" t="n">
        <v>59</v>
      </c>
      <c r="L2651" t="n">
        <v>-40</v>
      </c>
      <c r="M2651" t="n">
        <v>19</v>
      </c>
      <c r="N2651" t="n">
        <v>19</v>
      </c>
      <c r="O2651" t="inlineStr">
        <is>
          <t>不可 #3</t>
        </is>
      </c>
      <c r="P2651" t="inlineStr">
        <is>
          <t>なし</t>
        </is>
      </c>
      <c r="R2651" s="4">
        <f>IF(COUNT($M2651:$N2651)=0,"",IF(AND(IF($N2651&lt;&gt;"",$N2651,$M2651)&lt;=0,$O2651&lt;&gt;"可"),"警告",""))</f>
        <v/>
      </c>
      <c r="S2651" s="4">
        <f>IF(COUNT($M2651:$N2651)=0,0,IF(IF($N2651&lt;&gt;"",$N2651,$M2651)&gt;=スコアリング基準!$B$20,スコアリング基準!$C$20,IF(IF($N2651&lt;&gt;"",$N2651,$M2651)&gt;=スコアリング基準!$B$21,スコアリング基準!$C$21,IF(IF($N2651&lt;&gt;"",$N2651,$M2651)&gt;0,スコアリング基準!$C$22,0))))</f>
        <v/>
      </c>
      <c r="T2651" s="4">
        <f>IF($O2651="可",スコアリング基準!$C$23,0)</f>
        <v/>
      </c>
      <c r="U2651" s="4">
        <f>IF(OR(COUNT($K2651:$L2651)&lt;2,$K2651=0),0,IF(ABS($L2651)/$K2651&lt;=スコアリング基準!$B$24,スコアリング基準!$C$24,IF(ABS($L2651)/$K2651&lt;=スコアリング基準!$B$25,スコアリング基準!$C$25,IF(ABS($L2651)/$K2651&lt;=スコアリング基準!$B$26,スコアリング基準!$C$26,0))))</f>
        <v/>
      </c>
      <c r="V2651" s="4">
        <f>IF($P2651="なし",スコアリング基準!$C$27,0)</f>
        <v/>
      </c>
      <c r="W2651" s="4">
        <f>IF($F2651="",0,IF(ISNUMBER($F2651),IF($F2651&lt;=スコアリング基準!$B$28,スコアリング基準!$C$28,スコアリング基準!$C$29),0))</f>
        <v/>
      </c>
      <c r="X2651" s="4">
        <f>IFERROR(VLOOKUP($B2651,スコアリング基準!$A$36:$B$46,2,FALSE),0)</f>
        <v/>
      </c>
      <c r="Y2651" s="4">
        <f>SUM($S2651:$X2651)</f>
        <v/>
      </c>
      <c r="Z2651" s="4">
        <f>IF(COUNT($M2651:$N2651)=0,"データ無",IF($Y2651&gt;=スコアリング基準!$B$30,"S",IF($Y2651&gt;=スコアリング基準!$B$31,"A",IF($Y2651&gt;=スコアリング基準!$B$32,"B","C"))))</f>
        <v/>
      </c>
      <c r="AA2651">
        <f>IFERROR(INDEX(実績DB!$I$3:$I$104,MATCH($B2651&amp;$C2651,実績DB!$J$3:$J$104,0)),"")</f>
        <v/>
      </c>
    </row>
    <row r="2652">
      <c r="A2652" t="n">
        <v>2650</v>
      </c>
      <c r="B2652" t="inlineStr">
        <is>
          <t>東京</t>
        </is>
      </c>
      <c r="C2652" t="inlineStr">
        <is>
          <t>諏訪木変電所</t>
        </is>
      </c>
      <c r="D2652" t="inlineStr">
        <is>
          <t>東京都</t>
        </is>
      </c>
      <c r="G2652" s="3" t="n">
        <v>35.786583</v>
      </c>
      <c r="H2652" s="3" t="n">
        <v>139.78112</v>
      </c>
      <c r="I2652" t="inlineStr">
        <is>
          <t>Google Places(名称一致)</t>
        </is>
      </c>
      <c r="J2652" t="n">
        <v>38</v>
      </c>
      <c r="K2652" t="n">
        <v>39</v>
      </c>
      <c r="L2652" t="n">
        <v>-20</v>
      </c>
      <c r="M2652" t="n">
        <v>19</v>
      </c>
      <c r="N2652" t="n">
        <v>0</v>
      </c>
      <c r="O2652" t="inlineStr">
        <is>
          <t>不可 #3</t>
        </is>
      </c>
      <c r="P2652" t="inlineStr">
        <is>
          <t>有り</t>
        </is>
      </c>
      <c r="R2652" s="4">
        <f>IF(COUNT($M2652:$N2652)=0,"",IF(AND(IF($N2652&lt;&gt;"",$N2652,$M2652)&lt;=0,$O2652&lt;&gt;"可"),"警告",""))</f>
        <v/>
      </c>
      <c r="S2652" s="4">
        <f>IF(COUNT($M2652:$N2652)=0,0,IF(IF($N2652&lt;&gt;"",$N2652,$M2652)&gt;=スコアリング基準!$B$20,スコアリング基準!$C$20,IF(IF($N2652&lt;&gt;"",$N2652,$M2652)&gt;=スコアリング基準!$B$21,スコアリング基準!$C$21,IF(IF($N2652&lt;&gt;"",$N2652,$M2652)&gt;0,スコアリング基準!$C$22,0))))</f>
        <v/>
      </c>
      <c r="T2652" s="4">
        <f>IF($O2652="可",スコアリング基準!$C$23,0)</f>
        <v/>
      </c>
      <c r="U2652" s="4">
        <f>IF(OR(COUNT($K2652:$L2652)&lt;2,$K2652=0),0,IF(ABS($L2652)/$K2652&lt;=スコアリング基準!$B$24,スコアリング基準!$C$24,IF(ABS($L2652)/$K2652&lt;=スコアリング基準!$B$25,スコアリング基準!$C$25,IF(ABS($L2652)/$K2652&lt;=スコアリング基準!$B$26,スコアリング基準!$C$26,0))))</f>
        <v/>
      </c>
      <c r="V2652" s="4">
        <f>IF($P2652="なし",スコアリング基準!$C$27,0)</f>
        <v/>
      </c>
      <c r="W2652" s="4">
        <f>IF($F2652="",0,IF(ISNUMBER($F2652),IF($F2652&lt;=スコアリング基準!$B$28,スコアリング基準!$C$28,スコアリング基準!$C$29),0))</f>
        <v/>
      </c>
      <c r="X2652" s="4">
        <f>IFERROR(VLOOKUP($B2652,スコアリング基準!$A$36:$B$46,2,FALSE),0)</f>
        <v/>
      </c>
      <c r="Y2652" s="4">
        <f>SUM($S2652:$X2652)</f>
        <v/>
      </c>
      <c r="Z2652" s="4">
        <f>IF(COUNT($M2652:$N2652)=0,"データ無",IF($Y2652&gt;=スコアリング基準!$B$30,"S",IF($Y2652&gt;=スコアリング基準!$B$31,"A",IF($Y2652&gt;=スコアリング基準!$B$32,"B","C"))))</f>
        <v/>
      </c>
      <c r="AA2652">
        <f>IFERROR(INDEX(実績DB!$I$3:$I$104,MATCH($B2652&amp;$C2652,実績DB!$J$3:$J$104,0)),"")</f>
        <v/>
      </c>
    </row>
    <row r="2653">
      <c r="A2653" t="n">
        <v>2651</v>
      </c>
      <c r="B2653" t="inlineStr">
        <is>
          <t>東京</t>
        </is>
      </c>
      <c r="C2653" t="inlineStr">
        <is>
          <t>谷保変電所</t>
        </is>
      </c>
      <c r="D2653" t="inlineStr">
        <is>
          <t>東京都</t>
        </is>
      </c>
      <c r="G2653" s="3" t="n">
        <v>35.675411</v>
      </c>
      <c r="H2653" s="3" t="n">
        <v>139.43651</v>
      </c>
      <c r="I2653" t="inlineStr">
        <is>
          <t>Google Places(名称一致)</t>
        </is>
      </c>
      <c r="J2653" t="n">
        <v>19</v>
      </c>
      <c r="K2653" t="n">
        <v>19</v>
      </c>
      <c r="L2653" t="n">
        <v>0</v>
      </c>
      <c r="M2653" t="n">
        <v>19</v>
      </c>
      <c r="N2653" t="n">
        <v>19</v>
      </c>
      <c r="O2653" t="inlineStr">
        <is>
          <t>不可 #3</t>
        </is>
      </c>
      <c r="P2653" t="inlineStr">
        <is>
          <t>なし</t>
        </is>
      </c>
      <c r="R2653" s="4">
        <f>IF(COUNT($M2653:$N2653)=0,"",IF(AND(IF($N2653&lt;&gt;"",$N2653,$M2653)&lt;=0,$O2653&lt;&gt;"可"),"警告",""))</f>
        <v/>
      </c>
      <c r="S2653" s="4">
        <f>IF(COUNT($M2653:$N2653)=0,0,IF(IF($N2653&lt;&gt;"",$N2653,$M2653)&gt;=スコアリング基準!$B$20,スコアリング基準!$C$20,IF(IF($N2653&lt;&gt;"",$N2653,$M2653)&gt;=スコアリング基準!$B$21,スコアリング基準!$C$21,IF(IF($N2653&lt;&gt;"",$N2653,$M2653)&gt;0,スコアリング基準!$C$22,0))))</f>
        <v/>
      </c>
      <c r="T2653" s="4">
        <f>IF($O2653="可",スコアリング基準!$C$23,0)</f>
        <v/>
      </c>
      <c r="U2653" s="4">
        <f>IF(OR(COUNT($K2653:$L2653)&lt;2,$K2653=0),0,IF(ABS($L2653)/$K2653&lt;=スコアリング基準!$B$24,スコアリング基準!$C$24,IF(ABS($L2653)/$K2653&lt;=スコアリング基準!$B$25,スコアリング基準!$C$25,IF(ABS($L2653)/$K2653&lt;=スコアリング基準!$B$26,スコアリング基準!$C$26,0))))</f>
        <v/>
      </c>
      <c r="V2653" s="4">
        <f>IF($P2653="なし",スコアリング基準!$C$27,0)</f>
        <v/>
      </c>
      <c r="W2653" s="4">
        <f>IF($F2653="",0,IF(ISNUMBER($F2653),IF($F2653&lt;=スコアリング基準!$B$28,スコアリング基準!$C$28,スコアリング基準!$C$29),0))</f>
        <v/>
      </c>
      <c r="X2653" s="4">
        <f>IFERROR(VLOOKUP($B2653,スコアリング基準!$A$36:$B$46,2,FALSE),0)</f>
        <v/>
      </c>
      <c r="Y2653" s="4">
        <f>SUM($S2653:$X2653)</f>
        <v/>
      </c>
      <c r="Z2653" s="4">
        <f>IF(COUNT($M2653:$N2653)=0,"データ無",IF($Y2653&gt;=スコアリング基準!$B$30,"S",IF($Y2653&gt;=スコアリング基準!$B$31,"A",IF($Y2653&gt;=スコアリング基準!$B$32,"B","C"))))</f>
        <v/>
      </c>
      <c r="AA2653">
        <f>IFERROR(INDEX(実績DB!$I$3:$I$104,MATCH($B2653&amp;$C2653,実績DB!$J$3:$J$104,0)),"")</f>
        <v/>
      </c>
    </row>
    <row r="2654">
      <c r="A2654" t="n">
        <v>2652</v>
      </c>
      <c r="B2654" t="inlineStr">
        <is>
          <t>東京</t>
        </is>
      </c>
      <c r="C2654" t="inlineStr">
        <is>
          <t>豊富変電所</t>
        </is>
      </c>
      <c r="D2654" t="inlineStr">
        <is>
          <t>山梨県</t>
        </is>
      </c>
      <c r="G2654" s="3" t="n">
        <v>35.587066</v>
      </c>
      <c r="H2654" s="3" t="n">
        <v>138.548456</v>
      </c>
      <c r="I2654" t="inlineStr">
        <is>
          <t>Google Places(名称一致)</t>
        </is>
      </c>
      <c r="J2654" t="n">
        <v>19</v>
      </c>
      <c r="K2654" t="n">
        <v>19</v>
      </c>
      <c r="L2654" t="n">
        <v>-19</v>
      </c>
      <c r="M2654" t="n">
        <v>0</v>
      </c>
      <c r="N2654" t="n">
        <v>0</v>
      </c>
      <c r="O2654" t="inlineStr">
        <is>
          <t>不可 #3</t>
        </is>
      </c>
      <c r="P2654" t="inlineStr">
        <is>
          <t>有り</t>
        </is>
      </c>
      <c r="R2654" s="4">
        <f>IF(COUNT($M2654:$N2654)=0,"",IF(AND(IF($N2654&lt;&gt;"",$N2654,$M2654)&lt;=0,$O2654&lt;&gt;"可"),"警告",""))</f>
        <v/>
      </c>
      <c r="S2654" s="4">
        <f>IF(COUNT($M2654:$N2654)=0,0,IF(IF($N2654&lt;&gt;"",$N2654,$M2654)&gt;=スコアリング基準!$B$20,スコアリング基準!$C$20,IF(IF($N2654&lt;&gt;"",$N2654,$M2654)&gt;=スコアリング基準!$B$21,スコアリング基準!$C$21,IF(IF($N2654&lt;&gt;"",$N2654,$M2654)&gt;0,スコアリング基準!$C$22,0))))</f>
        <v/>
      </c>
      <c r="T2654" s="4">
        <f>IF($O2654="可",スコアリング基準!$C$23,0)</f>
        <v/>
      </c>
      <c r="U2654" s="4">
        <f>IF(OR(COUNT($K2654:$L2654)&lt;2,$K2654=0),0,IF(ABS($L2654)/$K2654&lt;=スコアリング基準!$B$24,スコアリング基準!$C$24,IF(ABS($L2654)/$K2654&lt;=スコアリング基準!$B$25,スコアリング基準!$C$25,IF(ABS($L2654)/$K2654&lt;=スコアリング基準!$B$26,スコアリング基準!$C$26,0))))</f>
        <v/>
      </c>
      <c r="V2654" s="4">
        <f>IF($P2654="なし",スコアリング基準!$C$27,0)</f>
        <v/>
      </c>
      <c r="W2654" s="4">
        <f>IF($F2654="",0,IF(ISNUMBER($F2654),IF($F2654&lt;=スコアリング基準!$B$28,スコアリング基準!$C$28,スコアリング基準!$C$29),0))</f>
        <v/>
      </c>
      <c r="X2654" s="4">
        <f>IFERROR(VLOOKUP($B2654,スコアリング基準!$A$36:$B$46,2,FALSE),0)</f>
        <v/>
      </c>
      <c r="Y2654" s="4">
        <f>SUM($S2654:$X2654)</f>
        <v/>
      </c>
      <c r="Z2654" s="4">
        <f>IF(COUNT($M2654:$N2654)=0,"データ無",IF($Y2654&gt;=スコアリング基準!$B$30,"S",IF($Y2654&gt;=スコアリング基準!$B$31,"A",IF($Y2654&gt;=スコアリング基準!$B$32,"B","C"))))</f>
        <v/>
      </c>
      <c r="AA2654">
        <f>IFERROR(INDEX(実績DB!$I$3:$I$104,MATCH($B2654&amp;$C2654,実績DB!$J$3:$J$104,0)),"")</f>
        <v/>
      </c>
    </row>
    <row r="2655">
      <c r="A2655" t="n">
        <v>2653</v>
      </c>
      <c r="B2655" t="inlineStr">
        <is>
          <t>東京</t>
        </is>
      </c>
      <c r="C2655" t="inlineStr">
        <is>
          <t>豊島町変電所</t>
        </is>
      </c>
      <c r="D2655" t="inlineStr">
        <is>
          <t>東京都</t>
        </is>
      </c>
      <c r="G2655" s="3" t="n">
        <v>35.695831</v>
      </c>
      <c r="H2655" s="3" t="n">
        <v>139.779186</v>
      </c>
      <c r="I2655" t="inlineStr">
        <is>
          <t>Google Places(名称一致)</t>
        </is>
      </c>
      <c r="J2655" t="n">
        <v>57</v>
      </c>
      <c r="K2655" t="n">
        <v>59</v>
      </c>
      <c r="L2655" t="n">
        <v>-40</v>
      </c>
      <c r="M2655" t="n">
        <v>19</v>
      </c>
      <c r="N2655" t="n">
        <v>0</v>
      </c>
      <c r="O2655" t="inlineStr">
        <is>
          <t>不可 #3</t>
        </is>
      </c>
      <c r="P2655" t="inlineStr">
        <is>
          <t>有り</t>
        </is>
      </c>
      <c r="R2655" s="4">
        <f>IF(COUNT($M2655:$N2655)=0,"",IF(AND(IF($N2655&lt;&gt;"",$N2655,$M2655)&lt;=0,$O2655&lt;&gt;"可"),"警告",""))</f>
        <v/>
      </c>
      <c r="S2655" s="4">
        <f>IF(COUNT($M2655:$N2655)=0,0,IF(IF($N2655&lt;&gt;"",$N2655,$M2655)&gt;=スコアリング基準!$B$20,スコアリング基準!$C$20,IF(IF($N2655&lt;&gt;"",$N2655,$M2655)&gt;=スコアリング基準!$B$21,スコアリング基準!$C$21,IF(IF($N2655&lt;&gt;"",$N2655,$M2655)&gt;0,スコアリング基準!$C$22,0))))</f>
        <v/>
      </c>
      <c r="T2655" s="4">
        <f>IF($O2655="可",スコアリング基準!$C$23,0)</f>
        <v/>
      </c>
      <c r="U2655" s="4">
        <f>IF(OR(COUNT($K2655:$L2655)&lt;2,$K2655=0),0,IF(ABS($L2655)/$K2655&lt;=スコアリング基準!$B$24,スコアリング基準!$C$24,IF(ABS($L2655)/$K2655&lt;=スコアリング基準!$B$25,スコアリング基準!$C$25,IF(ABS($L2655)/$K2655&lt;=スコアリング基準!$B$26,スコアリング基準!$C$26,0))))</f>
        <v/>
      </c>
      <c r="V2655" s="4">
        <f>IF($P2655="なし",スコアリング基準!$C$27,0)</f>
        <v/>
      </c>
      <c r="W2655" s="4">
        <f>IF($F2655="",0,IF(ISNUMBER($F2655),IF($F2655&lt;=スコアリング基準!$B$28,スコアリング基準!$C$28,スコアリング基準!$C$29),0))</f>
        <v/>
      </c>
      <c r="X2655" s="4">
        <f>IFERROR(VLOOKUP($B2655,スコアリング基準!$A$36:$B$46,2,FALSE),0)</f>
        <v/>
      </c>
      <c r="Y2655" s="4">
        <f>SUM($S2655:$X2655)</f>
        <v/>
      </c>
      <c r="Z2655" s="4">
        <f>IF(COUNT($M2655:$N2655)=0,"データ無",IF($Y2655&gt;=スコアリング基準!$B$30,"S",IF($Y2655&gt;=スコアリング基準!$B$31,"A",IF($Y2655&gt;=スコアリング基準!$B$32,"B","C"))))</f>
        <v/>
      </c>
      <c r="AA2655">
        <f>IFERROR(INDEX(実績DB!$I$3:$I$104,MATCH($B2655&amp;$C2655,実績DB!$J$3:$J$104,0)),"")</f>
        <v/>
      </c>
    </row>
    <row r="2656">
      <c r="A2656" t="n">
        <v>2654</v>
      </c>
      <c r="B2656" t="inlineStr">
        <is>
          <t>東京</t>
        </is>
      </c>
      <c r="C2656" t="inlineStr">
        <is>
          <t>豊洲1号変電所</t>
        </is>
      </c>
      <c r="D2656" t="inlineStr">
        <is>
          <t>東京都</t>
        </is>
      </c>
      <c r="G2656" s="3" t="n"/>
      <c r="H2656" s="3" t="n"/>
      <c r="I2656" t="inlineStr">
        <is>
          <t>未取得</t>
        </is>
      </c>
      <c r="J2656" t="n">
        <v>9</v>
      </c>
      <c r="K2656" t="n">
        <v>9</v>
      </c>
      <c r="L2656" t="n">
        <v>1</v>
      </c>
      <c r="M2656" t="n">
        <v>10</v>
      </c>
      <c r="N2656" t="n">
        <v>0</v>
      </c>
      <c r="O2656" t="inlineStr">
        <is>
          <t>不可 #3</t>
        </is>
      </c>
      <c r="P2656" t="inlineStr">
        <is>
          <t>有り</t>
        </is>
      </c>
      <c r="R2656" s="4">
        <f>IF(COUNT($M2656:$N2656)=0,"",IF(AND(IF($N2656&lt;&gt;"",$N2656,$M2656)&lt;=0,$O2656&lt;&gt;"可"),"警告",""))</f>
        <v/>
      </c>
      <c r="S2656" s="4">
        <f>IF(COUNT($M2656:$N2656)=0,0,IF(IF($N2656&lt;&gt;"",$N2656,$M2656)&gt;=スコアリング基準!$B$20,スコアリング基準!$C$20,IF(IF($N2656&lt;&gt;"",$N2656,$M2656)&gt;=スコアリング基準!$B$21,スコアリング基準!$C$21,IF(IF($N2656&lt;&gt;"",$N2656,$M2656)&gt;0,スコアリング基準!$C$22,0))))</f>
        <v/>
      </c>
      <c r="T2656" s="4">
        <f>IF($O2656="可",スコアリング基準!$C$23,0)</f>
        <v/>
      </c>
      <c r="U2656" s="4">
        <f>IF(OR(COUNT($K2656:$L2656)&lt;2,$K2656=0),0,IF(ABS($L2656)/$K2656&lt;=スコアリング基準!$B$24,スコアリング基準!$C$24,IF(ABS($L2656)/$K2656&lt;=スコアリング基準!$B$25,スコアリング基準!$C$25,IF(ABS($L2656)/$K2656&lt;=スコアリング基準!$B$26,スコアリング基準!$C$26,0))))</f>
        <v/>
      </c>
      <c r="V2656" s="4">
        <f>IF($P2656="なし",スコアリング基準!$C$27,0)</f>
        <v/>
      </c>
      <c r="W2656" s="4">
        <f>IF($F2656="",0,IF(ISNUMBER($F2656),IF($F2656&lt;=スコアリング基準!$B$28,スコアリング基準!$C$28,スコアリング基準!$C$29),0))</f>
        <v/>
      </c>
      <c r="X2656" s="4">
        <f>IFERROR(VLOOKUP($B2656,スコアリング基準!$A$36:$B$46,2,FALSE),0)</f>
        <v/>
      </c>
      <c r="Y2656" s="4">
        <f>SUM($S2656:$X2656)</f>
        <v/>
      </c>
      <c r="Z2656" s="4">
        <f>IF(COUNT($M2656:$N2656)=0,"データ無",IF($Y2656&gt;=スコアリング基準!$B$30,"S",IF($Y2656&gt;=スコアリング基準!$B$31,"A",IF($Y2656&gt;=スコアリング基準!$B$32,"B","C"))))</f>
        <v/>
      </c>
      <c r="AA2656">
        <f>IFERROR(INDEX(実績DB!$I$3:$I$104,MATCH($B2656&amp;$C2656,実績DB!$J$3:$J$104,0)),"")</f>
        <v/>
      </c>
    </row>
    <row r="2657">
      <c r="A2657" t="n">
        <v>2655</v>
      </c>
      <c r="B2657" t="inlineStr">
        <is>
          <t>東京</t>
        </is>
      </c>
      <c r="C2657" t="inlineStr">
        <is>
          <t>豊玉変電所</t>
        </is>
      </c>
      <c r="D2657" t="inlineStr">
        <is>
          <t>東京都</t>
        </is>
      </c>
      <c r="G2657" s="3" t="n">
        <v>35.728499</v>
      </c>
      <c r="H2657" s="3" t="n">
        <v>139.662573</v>
      </c>
      <c r="I2657" t="inlineStr">
        <is>
          <t>Google Places(名称一致)</t>
        </is>
      </c>
      <c r="J2657" t="n">
        <v>57</v>
      </c>
      <c r="K2657" t="n">
        <v>59</v>
      </c>
      <c r="L2657" t="n">
        <v>-40</v>
      </c>
      <c r="M2657" t="n">
        <v>19</v>
      </c>
      <c r="N2657" t="n">
        <v>19</v>
      </c>
      <c r="O2657" t="inlineStr">
        <is>
          <t>不可 #3</t>
        </is>
      </c>
      <c r="P2657" t="inlineStr">
        <is>
          <t>なし</t>
        </is>
      </c>
      <c r="R2657" s="4">
        <f>IF(COUNT($M2657:$N2657)=0,"",IF(AND(IF($N2657&lt;&gt;"",$N2657,$M2657)&lt;=0,$O2657&lt;&gt;"可"),"警告",""))</f>
        <v/>
      </c>
      <c r="S2657" s="4">
        <f>IF(COUNT($M2657:$N2657)=0,0,IF(IF($N2657&lt;&gt;"",$N2657,$M2657)&gt;=スコアリング基準!$B$20,スコアリング基準!$C$20,IF(IF($N2657&lt;&gt;"",$N2657,$M2657)&gt;=スコアリング基準!$B$21,スコアリング基準!$C$21,IF(IF($N2657&lt;&gt;"",$N2657,$M2657)&gt;0,スコアリング基準!$C$22,0))))</f>
        <v/>
      </c>
      <c r="T2657" s="4">
        <f>IF($O2657="可",スコアリング基準!$C$23,0)</f>
        <v/>
      </c>
      <c r="U2657" s="4">
        <f>IF(OR(COUNT($K2657:$L2657)&lt;2,$K2657=0),0,IF(ABS($L2657)/$K2657&lt;=スコアリング基準!$B$24,スコアリング基準!$C$24,IF(ABS($L2657)/$K2657&lt;=スコアリング基準!$B$25,スコアリング基準!$C$25,IF(ABS($L2657)/$K2657&lt;=スコアリング基準!$B$26,スコアリング基準!$C$26,0))))</f>
        <v/>
      </c>
      <c r="V2657" s="4">
        <f>IF($P2657="なし",スコアリング基準!$C$27,0)</f>
        <v/>
      </c>
      <c r="W2657" s="4">
        <f>IF($F2657="",0,IF(ISNUMBER($F2657),IF($F2657&lt;=スコアリング基準!$B$28,スコアリング基準!$C$28,スコアリング基準!$C$29),0))</f>
        <v/>
      </c>
      <c r="X2657" s="4">
        <f>IFERROR(VLOOKUP($B2657,スコアリング基準!$A$36:$B$46,2,FALSE),0)</f>
        <v/>
      </c>
      <c r="Y2657" s="4">
        <f>SUM($S2657:$X2657)</f>
        <v/>
      </c>
      <c r="Z2657" s="4">
        <f>IF(COUNT($M2657:$N2657)=0,"データ無",IF($Y2657&gt;=スコアリング基準!$B$30,"S",IF($Y2657&gt;=スコアリング基準!$B$31,"A",IF($Y2657&gt;=スコアリング基準!$B$32,"B","C"))))</f>
        <v/>
      </c>
      <c r="AA2657">
        <f>IFERROR(INDEX(実績DB!$I$3:$I$104,MATCH($B2657&amp;$C2657,実績DB!$J$3:$J$104,0)),"")</f>
        <v/>
      </c>
    </row>
    <row r="2658">
      <c r="A2658" t="n">
        <v>2656</v>
      </c>
      <c r="B2658" t="inlineStr">
        <is>
          <t>東京</t>
        </is>
      </c>
      <c r="C2658" t="inlineStr">
        <is>
          <t>貝山変電所</t>
        </is>
      </c>
      <c r="D2658" t="inlineStr">
        <is>
          <t>神奈川県</t>
        </is>
      </c>
      <c r="G2658" s="3" t="n">
        <v>35.313468</v>
      </c>
      <c r="H2658" s="3" t="n">
        <v>139.64081</v>
      </c>
      <c r="I2658" t="inlineStr">
        <is>
          <t>Google Places(名称一致)</t>
        </is>
      </c>
      <c r="J2658" t="n">
        <v>57</v>
      </c>
      <c r="K2658" t="n">
        <v>59</v>
      </c>
      <c r="L2658" t="n">
        <v>-40</v>
      </c>
      <c r="M2658" t="n">
        <v>19</v>
      </c>
      <c r="N2658" t="n">
        <v>0</v>
      </c>
      <c r="O2658" t="inlineStr">
        <is>
          <t>不可 #3</t>
        </is>
      </c>
      <c r="P2658" t="inlineStr">
        <is>
          <t>有り</t>
        </is>
      </c>
      <c r="R2658" s="4">
        <f>IF(COUNT($M2658:$N2658)=0,"",IF(AND(IF($N2658&lt;&gt;"",$N2658,$M2658)&lt;=0,$O2658&lt;&gt;"可"),"警告",""))</f>
        <v/>
      </c>
      <c r="S2658" s="4">
        <f>IF(COUNT($M2658:$N2658)=0,0,IF(IF($N2658&lt;&gt;"",$N2658,$M2658)&gt;=スコアリング基準!$B$20,スコアリング基準!$C$20,IF(IF($N2658&lt;&gt;"",$N2658,$M2658)&gt;=スコアリング基準!$B$21,スコアリング基準!$C$21,IF(IF($N2658&lt;&gt;"",$N2658,$M2658)&gt;0,スコアリング基準!$C$22,0))))</f>
        <v/>
      </c>
      <c r="T2658" s="4">
        <f>IF($O2658="可",スコアリング基準!$C$23,0)</f>
        <v/>
      </c>
      <c r="U2658" s="4">
        <f>IF(OR(COUNT($K2658:$L2658)&lt;2,$K2658=0),0,IF(ABS($L2658)/$K2658&lt;=スコアリング基準!$B$24,スコアリング基準!$C$24,IF(ABS($L2658)/$K2658&lt;=スコアリング基準!$B$25,スコアリング基準!$C$25,IF(ABS($L2658)/$K2658&lt;=スコアリング基準!$B$26,スコアリング基準!$C$26,0))))</f>
        <v/>
      </c>
      <c r="V2658" s="4">
        <f>IF($P2658="なし",スコアリング基準!$C$27,0)</f>
        <v/>
      </c>
      <c r="W2658" s="4">
        <f>IF($F2658="",0,IF(ISNUMBER($F2658),IF($F2658&lt;=スコアリング基準!$B$28,スコアリング基準!$C$28,スコアリング基準!$C$29),0))</f>
        <v/>
      </c>
      <c r="X2658" s="4">
        <f>IFERROR(VLOOKUP($B2658,スコアリング基準!$A$36:$B$46,2,FALSE),0)</f>
        <v/>
      </c>
      <c r="Y2658" s="4">
        <f>SUM($S2658:$X2658)</f>
        <v/>
      </c>
      <c r="Z2658" s="4">
        <f>IF(COUNT($M2658:$N2658)=0,"データ無",IF($Y2658&gt;=スコアリング基準!$B$30,"S",IF($Y2658&gt;=スコアリング基準!$B$31,"A",IF($Y2658&gt;=スコアリング基準!$B$32,"B","C"))))</f>
        <v/>
      </c>
      <c r="AA2658">
        <f>IFERROR(INDEX(実績DB!$I$3:$I$104,MATCH($B2658&amp;$C2658,実績DB!$J$3:$J$104,0)),"")</f>
        <v/>
      </c>
    </row>
    <row r="2659">
      <c r="A2659" t="n">
        <v>2657</v>
      </c>
      <c r="B2659" t="inlineStr">
        <is>
          <t>東京</t>
        </is>
      </c>
      <c r="C2659" t="inlineStr">
        <is>
          <t>貫井変電所</t>
        </is>
      </c>
      <c r="D2659" t="inlineStr">
        <is>
          <t>東京都</t>
        </is>
      </c>
      <c r="G2659" s="3" t="n">
        <v>35.702988</v>
      </c>
      <c r="H2659" s="3" t="n">
        <v>139.488293</v>
      </c>
      <c r="I2659" t="inlineStr">
        <is>
          <t>Google Places(名称一致)</t>
        </is>
      </c>
      <c r="J2659" t="n">
        <v>57</v>
      </c>
      <c r="K2659" t="n">
        <v>59</v>
      </c>
      <c r="L2659" t="n">
        <v>-40</v>
      </c>
      <c r="M2659" t="n">
        <v>19</v>
      </c>
      <c r="N2659" t="n">
        <v>0</v>
      </c>
      <c r="O2659" t="inlineStr">
        <is>
          <t>不可 #3</t>
        </is>
      </c>
      <c r="P2659" t="inlineStr">
        <is>
          <t>有り</t>
        </is>
      </c>
      <c r="R2659" s="4">
        <f>IF(COUNT($M2659:$N2659)=0,"",IF(AND(IF($N2659&lt;&gt;"",$N2659,$M2659)&lt;=0,$O2659&lt;&gt;"可"),"警告",""))</f>
        <v/>
      </c>
      <c r="S2659" s="4">
        <f>IF(COUNT($M2659:$N2659)=0,0,IF(IF($N2659&lt;&gt;"",$N2659,$M2659)&gt;=スコアリング基準!$B$20,スコアリング基準!$C$20,IF(IF($N2659&lt;&gt;"",$N2659,$M2659)&gt;=スコアリング基準!$B$21,スコアリング基準!$C$21,IF(IF($N2659&lt;&gt;"",$N2659,$M2659)&gt;0,スコアリング基準!$C$22,0))))</f>
        <v/>
      </c>
      <c r="T2659" s="4">
        <f>IF($O2659="可",スコアリング基準!$C$23,0)</f>
        <v/>
      </c>
      <c r="U2659" s="4">
        <f>IF(OR(COUNT($K2659:$L2659)&lt;2,$K2659=0),0,IF(ABS($L2659)/$K2659&lt;=スコアリング基準!$B$24,スコアリング基準!$C$24,IF(ABS($L2659)/$K2659&lt;=スコアリング基準!$B$25,スコアリング基準!$C$25,IF(ABS($L2659)/$K2659&lt;=スコアリング基準!$B$26,スコアリング基準!$C$26,0))))</f>
        <v/>
      </c>
      <c r="V2659" s="4">
        <f>IF($P2659="なし",スコアリング基準!$C$27,0)</f>
        <v/>
      </c>
      <c r="W2659" s="4">
        <f>IF($F2659="",0,IF(ISNUMBER($F2659),IF($F2659&lt;=スコアリング基準!$B$28,スコアリング基準!$C$28,スコアリング基準!$C$29),0))</f>
        <v/>
      </c>
      <c r="X2659" s="4">
        <f>IFERROR(VLOOKUP($B2659,スコアリング基準!$A$36:$B$46,2,FALSE),0)</f>
        <v/>
      </c>
      <c r="Y2659" s="4">
        <f>SUM($S2659:$X2659)</f>
        <v/>
      </c>
      <c r="Z2659" s="4">
        <f>IF(COUNT($M2659:$N2659)=0,"データ無",IF($Y2659&gt;=スコアリング基準!$B$30,"S",IF($Y2659&gt;=スコアリング基準!$B$31,"A",IF($Y2659&gt;=スコアリング基準!$B$32,"B","C"))))</f>
        <v/>
      </c>
      <c r="AA2659">
        <f>IFERROR(INDEX(実績DB!$I$3:$I$104,MATCH($B2659&amp;$C2659,実績DB!$J$3:$J$104,0)),"")</f>
        <v/>
      </c>
    </row>
    <row r="2660">
      <c r="A2660" t="n">
        <v>2658</v>
      </c>
      <c r="B2660" t="inlineStr">
        <is>
          <t>東京</t>
        </is>
      </c>
      <c r="C2660" t="inlineStr">
        <is>
          <t>赤坂変電所</t>
        </is>
      </c>
      <c r="D2660" t="inlineStr">
        <is>
          <t>東京都</t>
        </is>
      </c>
      <c r="G2660" s="3" t="n"/>
      <c r="H2660" s="3" t="n"/>
      <c r="I2660" t="inlineStr">
        <is>
          <t>未取得</t>
        </is>
      </c>
      <c r="J2660" t="n">
        <v>57</v>
      </c>
      <c r="K2660" t="n">
        <v>59</v>
      </c>
      <c r="L2660" t="n">
        <v>-40</v>
      </c>
      <c r="M2660" t="n">
        <v>19</v>
      </c>
      <c r="N2660" t="n">
        <v>0</v>
      </c>
      <c r="O2660" t="inlineStr">
        <is>
          <t>不可 #3</t>
        </is>
      </c>
      <c r="P2660" t="inlineStr">
        <is>
          <t>有り</t>
        </is>
      </c>
      <c r="R2660" s="4">
        <f>IF(COUNT($M2660:$N2660)=0,"",IF(AND(IF($N2660&lt;&gt;"",$N2660,$M2660)&lt;=0,$O2660&lt;&gt;"可"),"警告",""))</f>
        <v/>
      </c>
      <c r="S2660" s="4">
        <f>IF(COUNT($M2660:$N2660)=0,0,IF(IF($N2660&lt;&gt;"",$N2660,$M2660)&gt;=スコアリング基準!$B$20,スコアリング基準!$C$20,IF(IF($N2660&lt;&gt;"",$N2660,$M2660)&gt;=スコアリング基準!$B$21,スコアリング基準!$C$21,IF(IF($N2660&lt;&gt;"",$N2660,$M2660)&gt;0,スコアリング基準!$C$22,0))))</f>
        <v/>
      </c>
      <c r="T2660" s="4">
        <f>IF($O2660="可",スコアリング基準!$C$23,0)</f>
        <v/>
      </c>
      <c r="U2660" s="4">
        <f>IF(OR(COUNT($K2660:$L2660)&lt;2,$K2660=0),0,IF(ABS($L2660)/$K2660&lt;=スコアリング基準!$B$24,スコアリング基準!$C$24,IF(ABS($L2660)/$K2660&lt;=スコアリング基準!$B$25,スコアリング基準!$C$25,IF(ABS($L2660)/$K2660&lt;=スコアリング基準!$B$26,スコアリング基準!$C$26,0))))</f>
        <v/>
      </c>
      <c r="V2660" s="4">
        <f>IF($P2660="なし",スコアリング基準!$C$27,0)</f>
        <v/>
      </c>
      <c r="W2660" s="4">
        <f>IF($F2660="",0,IF(ISNUMBER($F2660),IF($F2660&lt;=スコアリング基準!$B$28,スコアリング基準!$C$28,スコアリング基準!$C$29),0))</f>
        <v/>
      </c>
      <c r="X2660" s="4">
        <f>IFERROR(VLOOKUP($B2660,スコアリング基準!$A$36:$B$46,2,FALSE),0)</f>
        <v/>
      </c>
      <c r="Y2660" s="4">
        <f>SUM($S2660:$X2660)</f>
        <v/>
      </c>
      <c r="Z2660" s="4">
        <f>IF(COUNT($M2660:$N2660)=0,"データ無",IF($Y2660&gt;=スコアリング基準!$B$30,"S",IF($Y2660&gt;=スコアリング基準!$B$31,"A",IF($Y2660&gt;=スコアリング基準!$B$32,"B","C"))))</f>
        <v/>
      </c>
      <c r="AA2660">
        <f>IFERROR(INDEX(実績DB!$I$3:$I$104,MATCH($B2660&amp;$C2660,実績DB!$J$3:$J$104,0)),"")</f>
        <v/>
      </c>
    </row>
    <row r="2661">
      <c r="A2661" t="n">
        <v>2659</v>
      </c>
      <c r="B2661" t="inlineStr">
        <is>
          <t>東京</t>
        </is>
      </c>
      <c r="C2661" t="inlineStr">
        <is>
          <t>足柄変電所</t>
        </is>
      </c>
      <c r="D2661" t="inlineStr">
        <is>
          <t>神奈川県</t>
        </is>
      </c>
      <c r="G2661" s="3" t="n">
        <v>35.264199</v>
      </c>
      <c r="H2661" s="3" t="n">
        <v>139.164186</v>
      </c>
      <c r="I2661" t="inlineStr">
        <is>
          <t>Google Places(名称一致)</t>
        </is>
      </c>
      <c r="J2661" t="n">
        <v>19</v>
      </c>
      <c r="K2661" t="n">
        <v>19</v>
      </c>
      <c r="L2661" t="n">
        <v>-10</v>
      </c>
      <c r="M2661" t="n">
        <v>9</v>
      </c>
      <c r="N2661" t="n">
        <v>9</v>
      </c>
      <c r="O2661" t="inlineStr">
        <is>
          <t>不可 #3</t>
        </is>
      </c>
      <c r="P2661" t="inlineStr">
        <is>
          <t>なし</t>
        </is>
      </c>
      <c r="R2661" s="4">
        <f>IF(COUNT($M2661:$N2661)=0,"",IF(AND(IF($N2661&lt;&gt;"",$N2661,$M2661)&lt;=0,$O2661&lt;&gt;"可"),"警告",""))</f>
        <v/>
      </c>
      <c r="S2661" s="4">
        <f>IF(COUNT($M2661:$N2661)=0,0,IF(IF($N2661&lt;&gt;"",$N2661,$M2661)&gt;=スコアリング基準!$B$20,スコアリング基準!$C$20,IF(IF($N2661&lt;&gt;"",$N2661,$M2661)&gt;=スコアリング基準!$B$21,スコアリング基準!$C$21,IF(IF($N2661&lt;&gt;"",$N2661,$M2661)&gt;0,スコアリング基準!$C$22,0))))</f>
        <v/>
      </c>
      <c r="T2661" s="4">
        <f>IF($O2661="可",スコアリング基準!$C$23,0)</f>
        <v/>
      </c>
      <c r="U2661" s="4">
        <f>IF(OR(COUNT($K2661:$L2661)&lt;2,$K2661=0),0,IF(ABS($L2661)/$K2661&lt;=スコアリング基準!$B$24,スコアリング基準!$C$24,IF(ABS($L2661)/$K2661&lt;=スコアリング基準!$B$25,スコアリング基準!$C$25,IF(ABS($L2661)/$K2661&lt;=スコアリング基準!$B$26,スコアリング基準!$C$26,0))))</f>
        <v/>
      </c>
      <c r="V2661" s="4">
        <f>IF($P2661="なし",スコアリング基準!$C$27,0)</f>
        <v/>
      </c>
      <c r="W2661" s="4">
        <f>IF($F2661="",0,IF(ISNUMBER($F2661),IF($F2661&lt;=スコアリング基準!$B$28,スコアリング基準!$C$28,スコアリング基準!$C$29),0))</f>
        <v/>
      </c>
      <c r="X2661" s="4">
        <f>IFERROR(VLOOKUP($B2661,スコアリング基準!$A$36:$B$46,2,FALSE),0)</f>
        <v/>
      </c>
      <c r="Y2661" s="4">
        <f>SUM($S2661:$X2661)</f>
        <v/>
      </c>
      <c r="Z2661" s="4">
        <f>IF(COUNT($M2661:$N2661)=0,"データ無",IF($Y2661&gt;=スコアリング基準!$B$30,"S",IF($Y2661&gt;=スコアリング基準!$B$31,"A",IF($Y2661&gt;=スコアリング基準!$B$32,"B","C"))))</f>
        <v/>
      </c>
      <c r="AA2661">
        <f>IFERROR(INDEX(実績DB!$I$3:$I$104,MATCH($B2661&amp;$C2661,実績DB!$J$3:$J$104,0)),"")</f>
        <v/>
      </c>
    </row>
    <row r="2662">
      <c r="A2662" t="n">
        <v>2660</v>
      </c>
      <c r="B2662" t="inlineStr">
        <is>
          <t>東京</t>
        </is>
      </c>
      <c r="C2662" t="inlineStr">
        <is>
          <t>追分変電所</t>
        </is>
      </c>
      <c r="D2662" t="inlineStr">
        <is>
          <t>東京都</t>
        </is>
      </c>
      <c r="G2662" s="3" t="n">
        <v>35.689952</v>
      </c>
      <c r="H2662" s="3" t="n">
        <v>139.702542</v>
      </c>
      <c r="I2662" t="inlineStr">
        <is>
          <t>Google Places(名称一致)</t>
        </is>
      </c>
      <c r="J2662" t="n">
        <v>57</v>
      </c>
      <c r="K2662" t="n">
        <v>59</v>
      </c>
      <c r="L2662" t="n">
        <v>-40</v>
      </c>
      <c r="M2662" t="n">
        <v>19</v>
      </c>
      <c r="N2662" t="n">
        <v>0</v>
      </c>
      <c r="O2662" t="inlineStr">
        <is>
          <t>不可 #3</t>
        </is>
      </c>
      <c r="P2662" t="inlineStr">
        <is>
          <t>有り</t>
        </is>
      </c>
      <c r="R2662" s="4">
        <f>IF(COUNT($M2662:$N2662)=0,"",IF(AND(IF($N2662&lt;&gt;"",$N2662,$M2662)&lt;=0,$O2662&lt;&gt;"可"),"警告",""))</f>
        <v/>
      </c>
      <c r="S2662" s="4">
        <f>IF(COUNT($M2662:$N2662)=0,0,IF(IF($N2662&lt;&gt;"",$N2662,$M2662)&gt;=スコアリング基準!$B$20,スコアリング基準!$C$20,IF(IF($N2662&lt;&gt;"",$N2662,$M2662)&gt;=スコアリング基準!$B$21,スコアリング基準!$C$21,IF(IF($N2662&lt;&gt;"",$N2662,$M2662)&gt;0,スコアリング基準!$C$22,0))))</f>
        <v/>
      </c>
      <c r="T2662" s="4">
        <f>IF($O2662="可",スコアリング基準!$C$23,0)</f>
        <v/>
      </c>
      <c r="U2662" s="4">
        <f>IF(OR(COUNT($K2662:$L2662)&lt;2,$K2662=0),0,IF(ABS($L2662)/$K2662&lt;=スコアリング基準!$B$24,スコアリング基準!$C$24,IF(ABS($L2662)/$K2662&lt;=スコアリング基準!$B$25,スコアリング基準!$C$25,IF(ABS($L2662)/$K2662&lt;=スコアリング基準!$B$26,スコアリング基準!$C$26,0))))</f>
        <v/>
      </c>
      <c r="V2662" s="4">
        <f>IF($P2662="なし",スコアリング基準!$C$27,0)</f>
        <v/>
      </c>
      <c r="W2662" s="4">
        <f>IF($F2662="",0,IF(ISNUMBER($F2662),IF($F2662&lt;=スコアリング基準!$B$28,スコアリング基準!$C$28,スコアリング基準!$C$29),0))</f>
        <v/>
      </c>
      <c r="X2662" s="4">
        <f>IFERROR(VLOOKUP($B2662,スコアリング基準!$A$36:$B$46,2,FALSE),0)</f>
        <v/>
      </c>
      <c r="Y2662" s="4">
        <f>SUM($S2662:$X2662)</f>
        <v/>
      </c>
      <c r="Z2662" s="4">
        <f>IF(COUNT($M2662:$N2662)=0,"データ無",IF($Y2662&gt;=スコアリング基準!$B$30,"S",IF($Y2662&gt;=スコアリング基準!$B$31,"A",IF($Y2662&gt;=スコアリング基準!$B$32,"B","C"))))</f>
        <v/>
      </c>
      <c r="AA2662">
        <f>IFERROR(INDEX(実績DB!$I$3:$I$104,MATCH($B2662&amp;$C2662,実績DB!$J$3:$J$104,0)),"")</f>
        <v/>
      </c>
    </row>
    <row r="2663">
      <c r="A2663" t="n">
        <v>2661</v>
      </c>
      <c r="B2663" t="inlineStr">
        <is>
          <t>東京</t>
        </is>
      </c>
      <c r="C2663" t="inlineStr">
        <is>
          <t>通町東変電所</t>
        </is>
      </c>
      <c r="D2663" t="inlineStr">
        <is>
          <t>東京都</t>
        </is>
      </c>
      <c r="G2663" s="3" t="n"/>
      <c r="H2663" s="3" t="n"/>
      <c r="I2663" t="inlineStr">
        <is>
          <t>未取得</t>
        </is>
      </c>
      <c r="J2663" t="n">
        <v>57</v>
      </c>
      <c r="K2663" t="n">
        <v>59</v>
      </c>
      <c r="L2663" t="n">
        <v>-40</v>
      </c>
      <c r="M2663" t="n">
        <v>19</v>
      </c>
      <c r="N2663" t="n">
        <v>0</v>
      </c>
      <c r="O2663" t="inlineStr">
        <is>
          <t>不可 #3</t>
        </is>
      </c>
      <c r="P2663" t="inlineStr">
        <is>
          <t>有り</t>
        </is>
      </c>
      <c r="R2663" s="4">
        <f>IF(COUNT($M2663:$N2663)=0,"",IF(AND(IF($N2663&lt;&gt;"",$N2663,$M2663)&lt;=0,$O2663&lt;&gt;"可"),"警告",""))</f>
        <v/>
      </c>
      <c r="S2663" s="4">
        <f>IF(COUNT($M2663:$N2663)=0,0,IF(IF($N2663&lt;&gt;"",$N2663,$M2663)&gt;=スコアリング基準!$B$20,スコアリング基準!$C$20,IF(IF($N2663&lt;&gt;"",$N2663,$M2663)&gt;=スコアリング基準!$B$21,スコアリング基準!$C$21,IF(IF($N2663&lt;&gt;"",$N2663,$M2663)&gt;0,スコアリング基準!$C$22,0))))</f>
        <v/>
      </c>
      <c r="T2663" s="4">
        <f>IF($O2663="可",スコアリング基準!$C$23,0)</f>
        <v/>
      </c>
      <c r="U2663" s="4">
        <f>IF(OR(COUNT($K2663:$L2663)&lt;2,$K2663=0),0,IF(ABS($L2663)/$K2663&lt;=スコアリング基準!$B$24,スコアリング基準!$C$24,IF(ABS($L2663)/$K2663&lt;=スコアリング基準!$B$25,スコアリング基準!$C$25,IF(ABS($L2663)/$K2663&lt;=スコアリング基準!$B$26,スコアリング基準!$C$26,0))))</f>
        <v/>
      </c>
      <c r="V2663" s="4">
        <f>IF($P2663="なし",スコアリング基準!$C$27,0)</f>
        <v/>
      </c>
      <c r="W2663" s="4">
        <f>IF($F2663="",0,IF(ISNUMBER($F2663),IF($F2663&lt;=スコアリング基準!$B$28,スコアリング基準!$C$28,スコアリング基準!$C$29),0))</f>
        <v/>
      </c>
      <c r="X2663" s="4">
        <f>IFERROR(VLOOKUP($B2663,スコアリング基準!$A$36:$B$46,2,FALSE),0)</f>
        <v/>
      </c>
      <c r="Y2663" s="4">
        <f>SUM($S2663:$X2663)</f>
        <v/>
      </c>
      <c r="Z2663" s="4">
        <f>IF(COUNT($M2663:$N2663)=0,"データ無",IF($Y2663&gt;=スコアリング基準!$B$30,"S",IF($Y2663&gt;=スコアリング基準!$B$31,"A",IF($Y2663&gt;=スコアリング基準!$B$32,"B","C"))))</f>
        <v/>
      </c>
      <c r="AA2663">
        <f>IFERROR(INDEX(実績DB!$I$3:$I$104,MATCH($B2663&amp;$C2663,実績DB!$J$3:$J$104,0)),"")</f>
        <v/>
      </c>
    </row>
    <row r="2664">
      <c r="A2664" t="n">
        <v>2662</v>
      </c>
      <c r="B2664" t="inlineStr">
        <is>
          <t>東京</t>
        </is>
      </c>
      <c r="C2664" t="inlineStr">
        <is>
          <t>道塚変電所</t>
        </is>
      </c>
      <c r="D2664" t="inlineStr">
        <is>
          <t>東京都</t>
        </is>
      </c>
      <c r="G2664" s="3" t="n">
        <v>35.555533</v>
      </c>
      <c r="H2664" s="3" t="n">
        <v>139.707757</v>
      </c>
      <c r="I2664" t="inlineStr">
        <is>
          <t>OSM実測(名称一致)</t>
        </is>
      </c>
      <c r="J2664" t="n">
        <v>38</v>
      </c>
      <c r="K2664" t="n">
        <v>39</v>
      </c>
      <c r="L2664" t="n">
        <v>-20</v>
      </c>
      <c r="M2664" t="n">
        <v>19</v>
      </c>
      <c r="N2664" t="n">
        <v>0</v>
      </c>
      <c r="O2664" t="inlineStr">
        <is>
          <t>不可 #3</t>
        </is>
      </c>
      <c r="P2664" t="inlineStr">
        <is>
          <t>有り</t>
        </is>
      </c>
      <c r="R2664" s="4">
        <f>IF(COUNT($M2664:$N2664)=0,"",IF(AND(IF($N2664&lt;&gt;"",$N2664,$M2664)&lt;=0,$O2664&lt;&gt;"可"),"警告",""))</f>
        <v/>
      </c>
      <c r="S2664" s="4">
        <f>IF(COUNT($M2664:$N2664)=0,0,IF(IF($N2664&lt;&gt;"",$N2664,$M2664)&gt;=スコアリング基準!$B$20,スコアリング基準!$C$20,IF(IF($N2664&lt;&gt;"",$N2664,$M2664)&gt;=スコアリング基準!$B$21,スコアリング基準!$C$21,IF(IF($N2664&lt;&gt;"",$N2664,$M2664)&gt;0,スコアリング基準!$C$22,0))))</f>
        <v/>
      </c>
      <c r="T2664" s="4">
        <f>IF($O2664="可",スコアリング基準!$C$23,0)</f>
        <v/>
      </c>
      <c r="U2664" s="4">
        <f>IF(OR(COUNT($K2664:$L2664)&lt;2,$K2664=0),0,IF(ABS($L2664)/$K2664&lt;=スコアリング基準!$B$24,スコアリング基準!$C$24,IF(ABS($L2664)/$K2664&lt;=スコアリング基準!$B$25,スコアリング基準!$C$25,IF(ABS($L2664)/$K2664&lt;=スコアリング基準!$B$26,スコアリング基準!$C$26,0))))</f>
        <v/>
      </c>
      <c r="V2664" s="4">
        <f>IF($P2664="なし",スコアリング基準!$C$27,0)</f>
        <v/>
      </c>
      <c r="W2664" s="4">
        <f>IF($F2664="",0,IF(ISNUMBER($F2664),IF($F2664&lt;=スコアリング基準!$B$28,スコアリング基準!$C$28,スコアリング基準!$C$29),0))</f>
        <v/>
      </c>
      <c r="X2664" s="4">
        <f>IFERROR(VLOOKUP($B2664,スコアリング基準!$A$36:$B$46,2,FALSE),0)</f>
        <v/>
      </c>
      <c r="Y2664" s="4">
        <f>SUM($S2664:$X2664)</f>
        <v/>
      </c>
      <c r="Z2664" s="4">
        <f>IF(COUNT($M2664:$N2664)=0,"データ無",IF($Y2664&gt;=スコアリング基準!$B$30,"S",IF($Y2664&gt;=スコアリング基準!$B$31,"A",IF($Y2664&gt;=スコアリング基準!$B$32,"B","C"))))</f>
        <v/>
      </c>
      <c r="AA2664">
        <f>IFERROR(INDEX(実績DB!$I$3:$I$104,MATCH($B2664&amp;$C2664,実績DB!$J$3:$J$104,0)),"")</f>
        <v/>
      </c>
    </row>
    <row r="2665">
      <c r="A2665" t="n">
        <v>2663</v>
      </c>
      <c r="B2665" t="inlineStr">
        <is>
          <t>東京</t>
        </is>
      </c>
      <c r="C2665" t="inlineStr">
        <is>
          <t>野火止変電所</t>
        </is>
      </c>
      <c r="D2665" t="inlineStr">
        <is>
          <t>埼玉県</t>
        </is>
      </c>
      <c r="G2665" s="3" t="n">
        <v>35.796589</v>
      </c>
      <c r="H2665" s="3" t="n">
        <v>139.559827</v>
      </c>
      <c r="I2665" t="inlineStr">
        <is>
          <t>Google Places(名称一致)</t>
        </is>
      </c>
      <c r="J2665" t="n">
        <v>52</v>
      </c>
      <c r="K2665" t="n">
        <v>54</v>
      </c>
      <c r="L2665" t="n">
        <v>-40</v>
      </c>
      <c r="M2665" t="n">
        <v>14</v>
      </c>
      <c r="N2665" t="n">
        <v>14</v>
      </c>
      <c r="O2665" t="inlineStr">
        <is>
          <t>不可 #3</t>
        </is>
      </c>
      <c r="P2665" t="inlineStr">
        <is>
          <t>なし</t>
        </is>
      </c>
      <c r="R2665" s="4">
        <f>IF(COUNT($M2665:$N2665)=0,"",IF(AND(IF($N2665&lt;&gt;"",$N2665,$M2665)&lt;=0,$O2665&lt;&gt;"可"),"警告",""))</f>
        <v/>
      </c>
      <c r="S2665" s="4">
        <f>IF(COUNT($M2665:$N2665)=0,0,IF(IF($N2665&lt;&gt;"",$N2665,$M2665)&gt;=スコアリング基準!$B$20,スコアリング基準!$C$20,IF(IF($N2665&lt;&gt;"",$N2665,$M2665)&gt;=スコアリング基準!$B$21,スコアリング基準!$C$21,IF(IF($N2665&lt;&gt;"",$N2665,$M2665)&gt;0,スコアリング基準!$C$22,0))))</f>
        <v/>
      </c>
      <c r="T2665" s="4">
        <f>IF($O2665="可",スコアリング基準!$C$23,0)</f>
        <v/>
      </c>
      <c r="U2665" s="4">
        <f>IF(OR(COUNT($K2665:$L2665)&lt;2,$K2665=0),0,IF(ABS($L2665)/$K2665&lt;=スコアリング基準!$B$24,スコアリング基準!$C$24,IF(ABS($L2665)/$K2665&lt;=スコアリング基準!$B$25,スコアリング基準!$C$25,IF(ABS($L2665)/$K2665&lt;=スコアリング基準!$B$26,スコアリング基準!$C$26,0))))</f>
        <v/>
      </c>
      <c r="V2665" s="4">
        <f>IF($P2665="なし",スコアリング基準!$C$27,0)</f>
        <v/>
      </c>
      <c r="W2665" s="4">
        <f>IF($F2665="",0,IF(ISNUMBER($F2665),IF($F2665&lt;=スコアリング基準!$B$28,スコアリング基準!$C$28,スコアリング基準!$C$29),0))</f>
        <v/>
      </c>
      <c r="X2665" s="4">
        <f>IFERROR(VLOOKUP($B2665,スコアリング基準!$A$36:$B$46,2,FALSE),0)</f>
        <v/>
      </c>
      <c r="Y2665" s="4">
        <f>SUM($S2665:$X2665)</f>
        <v/>
      </c>
      <c r="Z2665" s="4">
        <f>IF(COUNT($M2665:$N2665)=0,"データ無",IF($Y2665&gt;=スコアリング基準!$B$30,"S",IF($Y2665&gt;=スコアリング基準!$B$31,"A",IF($Y2665&gt;=スコアリング基準!$B$32,"B","C"))))</f>
        <v/>
      </c>
      <c r="AA2665">
        <f>IFERROR(INDEX(実績DB!$I$3:$I$104,MATCH($B2665&amp;$C2665,実績DB!$J$3:$J$104,0)),"")</f>
        <v/>
      </c>
    </row>
    <row r="2666">
      <c r="A2666" t="n">
        <v>2664</v>
      </c>
      <c r="B2666" t="inlineStr">
        <is>
          <t>東京</t>
        </is>
      </c>
      <c r="C2666" t="inlineStr">
        <is>
          <t>金ヶ作変電所</t>
        </is>
      </c>
      <c r="D2666" t="inlineStr">
        <is>
          <t>千葉県</t>
        </is>
      </c>
      <c r="G2666" s="3" t="n">
        <v>35.798684</v>
      </c>
      <c r="H2666" s="3" t="n">
        <v>139.965479</v>
      </c>
      <c r="I2666" t="inlineStr">
        <is>
          <t>Google Places(名称一致)</t>
        </is>
      </c>
      <c r="J2666" t="n">
        <v>47</v>
      </c>
      <c r="K2666" t="n">
        <v>49</v>
      </c>
      <c r="L2666" t="n">
        <v>-35</v>
      </c>
      <c r="M2666" t="n">
        <v>14</v>
      </c>
      <c r="N2666" t="n">
        <v>0</v>
      </c>
      <c r="O2666" t="inlineStr">
        <is>
          <t>不可 #3</t>
        </is>
      </c>
      <c r="P2666" t="inlineStr">
        <is>
          <t>有り</t>
        </is>
      </c>
      <c r="R2666" s="4">
        <f>IF(COUNT($M2666:$N2666)=0,"",IF(AND(IF($N2666&lt;&gt;"",$N2666,$M2666)&lt;=0,$O2666&lt;&gt;"可"),"警告",""))</f>
        <v/>
      </c>
      <c r="S2666" s="4">
        <f>IF(COUNT($M2666:$N2666)=0,0,IF(IF($N2666&lt;&gt;"",$N2666,$M2666)&gt;=スコアリング基準!$B$20,スコアリング基準!$C$20,IF(IF($N2666&lt;&gt;"",$N2666,$M2666)&gt;=スコアリング基準!$B$21,スコアリング基準!$C$21,IF(IF($N2666&lt;&gt;"",$N2666,$M2666)&gt;0,スコアリング基準!$C$22,0))))</f>
        <v/>
      </c>
      <c r="T2666" s="4">
        <f>IF($O2666="可",スコアリング基準!$C$23,0)</f>
        <v/>
      </c>
      <c r="U2666" s="4">
        <f>IF(OR(COUNT($K2666:$L2666)&lt;2,$K2666=0),0,IF(ABS($L2666)/$K2666&lt;=スコアリング基準!$B$24,スコアリング基準!$C$24,IF(ABS($L2666)/$K2666&lt;=スコアリング基準!$B$25,スコアリング基準!$C$25,IF(ABS($L2666)/$K2666&lt;=スコアリング基準!$B$26,スコアリング基準!$C$26,0))))</f>
        <v/>
      </c>
      <c r="V2666" s="4">
        <f>IF($P2666="なし",スコアリング基準!$C$27,0)</f>
        <v/>
      </c>
      <c r="W2666" s="4">
        <f>IF($F2666="",0,IF(ISNUMBER($F2666),IF($F2666&lt;=スコアリング基準!$B$28,スコアリング基準!$C$28,スコアリング基準!$C$29),0))</f>
        <v/>
      </c>
      <c r="X2666" s="4">
        <f>IFERROR(VLOOKUP($B2666,スコアリング基準!$A$36:$B$46,2,FALSE),0)</f>
        <v/>
      </c>
      <c r="Y2666" s="4">
        <f>SUM($S2666:$X2666)</f>
        <v/>
      </c>
      <c r="Z2666" s="4">
        <f>IF(COUNT($M2666:$N2666)=0,"データ無",IF($Y2666&gt;=スコアリング基準!$B$30,"S",IF($Y2666&gt;=スコアリング基準!$B$31,"A",IF($Y2666&gt;=スコアリング基準!$B$32,"B","C"))))</f>
        <v/>
      </c>
      <c r="AA2666">
        <f>IFERROR(INDEX(実績DB!$I$3:$I$104,MATCH($B2666&amp;$C2666,実績DB!$J$3:$J$104,0)),"")</f>
        <v/>
      </c>
    </row>
    <row r="2667">
      <c r="A2667" t="n">
        <v>2665</v>
      </c>
      <c r="B2667" t="inlineStr">
        <is>
          <t>東京</t>
        </is>
      </c>
      <c r="C2667" t="inlineStr">
        <is>
          <t>金子変電所</t>
        </is>
      </c>
      <c r="D2667" t="inlineStr">
        <is>
          <t>神奈川県</t>
        </is>
      </c>
      <c r="G2667" s="3" t="n">
        <v>35.342314</v>
      </c>
      <c r="H2667" s="3" t="n">
        <v>139.151876</v>
      </c>
      <c r="I2667" t="inlineStr">
        <is>
          <t>Google Places(名称一致)</t>
        </is>
      </c>
      <c r="J2667" t="n">
        <v>57</v>
      </c>
      <c r="K2667" t="n">
        <v>59</v>
      </c>
      <c r="L2667" t="n">
        <v>-40</v>
      </c>
      <c r="M2667" t="n">
        <v>19</v>
      </c>
      <c r="N2667" t="n">
        <v>19</v>
      </c>
      <c r="O2667" t="inlineStr">
        <is>
          <t>不可 #3</t>
        </is>
      </c>
      <c r="P2667" t="inlineStr">
        <is>
          <t>なし</t>
        </is>
      </c>
      <c r="R2667" s="4">
        <f>IF(COUNT($M2667:$N2667)=0,"",IF(AND(IF($N2667&lt;&gt;"",$N2667,$M2667)&lt;=0,$O2667&lt;&gt;"可"),"警告",""))</f>
        <v/>
      </c>
      <c r="S2667" s="4">
        <f>IF(COUNT($M2667:$N2667)=0,0,IF(IF($N2667&lt;&gt;"",$N2667,$M2667)&gt;=スコアリング基準!$B$20,スコアリング基準!$C$20,IF(IF($N2667&lt;&gt;"",$N2667,$M2667)&gt;=スコアリング基準!$B$21,スコアリング基準!$C$21,IF(IF($N2667&lt;&gt;"",$N2667,$M2667)&gt;0,スコアリング基準!$C$22,0))))</f>
        <v/>
      </c>
      <c r="T2667" s="4">
        <f>IF($O2667="可",スコアリング基準!$C$23,0)</f>
        <v/>
      </c>
      <c r="U2667" s="4">
        <f>IF(OR(COUNT($K2667:$L2667)&lt;2,$K2667=0),0,IF(ABS($L2667)/$K2667&lt;=スコアリング基準!$B$24,スコアリング基準!$C$24,IF(ABS($L2667)/$K2667&lt;=スコアリング基準!$B$25,スコアリング基準!$C$25,IF(ABS($L2667)/$K2667&lt;=スコアリング基準!$B$26,スコアリング基準!$C$26,0))))</f>
        <v/>
      </c>
      <c r="V2667" s="4">
        <f>IF($P2667="なし",スコアリング基準!$C$27,0)</f>
        <v/>
      </c>
      <c r="W2667" s="4">
        <f>IF($F2667="",0,IF(ISNUMBER($F2667),IF($F2667&lt;=スコアリング基準!$B$28,スコアリング基準!$C$28,スコアリング基準!$C$29),0))</f>
        <v/>
      </c>
      <c r="X2667" s="4">
        <f>IFERROR(VLOOKUP($B2667,スコアリング基準!$A$36:$B$46,2,FALSE),0)</f>
        <v/>
      </c>
      <c r="Y2667" s="4">
        <f>SUM($S2667:$X2667)</f>
        <v/>
      </c>
      <c r="Z2667" s="4">
        <f>IF(COUNT($M2667:$N2667)=0,"データ無",IF($Y2667&gt;=スコアリング基準!$B$30,"S",IF($Y2667&gt;=スコアリング基準!$B$31,"A",IF($Y2667&gt;=スコアリング基準!$B$32,"B","C"))))</f>
        <v/>
      </c>
      <c r="AA2667">
        <f>IFERROR(INDEX(実績DB!$I$3:$I$104,MATCH($B2667&amp;$C2667,実績DB!$J$3:$J$104,0)),"")</f>
        <v/>
      </c>
    </row>
    <row r="2668">
      <c r="A2668" t="n">
        <v>2666</v>
      </c>
      <c r="B2668" t="inlineStr">
        <is>
          <t>東京</t>
        </is>
      </c>
      <c r="C2668" t="inlineStr">
        <is>
          <t>金山変電所</t>
        </is>
      </c>
      <c r="D2668" t="inlineStr">
        <is>
          <t>群馬県</t>
        </is>
      </c>
      <c r="G2668" s="3" t="n"/>
      <c r="H2668" s="3" t="n"/>
      <c r="I2668" t="inlineStr">
        <is>
          <t>未取得</t>
        </is>
      </c>
      <c r="J2668" t="n">
        <v>38</v>
      </c>
      <c r="K2668" t="n">
        <v>39</v>
      </c>
      <c r="L2668" t="n">
        <v>-39</v>
      </c>
      <c r="M2668" t="n">
        <v>0</v>
      </c>
      <c r="N2668" t="n">
        <v>0</v>
      </c>
      <c r="O2668" t="inlineStr">
        <is>
          <t>不可 #3</t>
        </is>
      </c>
      <c r="P2668" t="inlineStr">
        <is>
          <t>有り</t>
        </is>
      </c>
      <c r="R2668" s="4">
        <f>IF(COUNT($M2668:$N2668)=0,"",IF(AND(IF($N2668&lt;&gt;"",$N2668,$M2668)&lt;=0,$O2668&lt;&gt;"可"),"警告",""))</f>
        <v/>
      </c>
      <c r="S2668" s="4">
        <f>IF(COUNT($M2668:$N2668)=0,0,IF(IF($N2668&lt;&gt;"",$N2668,$M2668)&gt;=スコアリング基準!$B$20,スコアリング基準!$C$20,IF(IF($N2668&lt;&gt;"",$N2668,$M2668)&gt;=スコアリング基準!$B$21,スコアリング基準!$C$21,IF(IF($N2668&lt;&gt;"",$N2668,$M2668)&gt;0,スコアリング基準!$C$22,0))))</f>
        <v/>
      </c>
      <c r="T2668" s="4">
        <f>IF($O2668="可",スコアリング基準!$C$23,0)</f>
        <v/>
      </c>
      <c r="U2668" s="4">
        <f>IF(OR(COUNT($K2668:$L2668)&lt;2,$K2668=0),0,IF(ABS($L2668)/$K2668&lt;=スコアリング基準!$B$24,スコアリング基準!$C$24,IF(ABS($L2668)/$K2668&lt;=スコアリング基準!$B$25,スコアリング基準!$C$25,IF(ABS($L2668)/$K2668&lt;=スコアリング基準!$B$26,スコアリング基準!$C$26,0))))</f>
        <v/>
      </c>
      <c r="V2668" s="4">
        <f>IF($P2668="なし",スコアリング基準!$C$27,0)</f>
        <v/>
      </c>
      <c r="W2668" s="4">
        <f>IF($F2668="",0,IF(ISNUMBER($F2668),IF($F2668&lt;=スコアリング基準!$B$28,スコアリング基準!$C$28,スコアリング基準!$C$29),0))</f>
        <v/>
      </c>
      <c r="X2668" s="4">
        <f>IFERROR(VLOOKUP($B2668,スコアリング基準!$A$36:$B$46,2,FALSE),0)</f>
        <v/>
      </c>
      <c r="Y2668" s="4">
        <f>SUM($S2668:$X2668)</f>
        <v/>
      </c>
      <c r="Z2668" s="4">
        <f>IF(COUNT($M2668:$N2668)=0,"データ無",IF($Y2668&gt;=スコアリング基準!$B$30,"S",IF($Y2668&gt;=スコアリング基準!$B$31,"A",IF($Y2668&gt;=スコアリング基準!$B$32,"B","C"))))</f>
        <v/>
      </c>
      <c r="AA2668">
        <f>IFERROR(INDEX(実績DB!$I$3:$I$104,MATCH($B2668&amp;$C2668,実績DB!$J$3:$J$104,0)),"")</f>
        <v/>
      </c>
    </row>
    <row r="2669">
      <c r="A2669" t="n">
        <v>2667</v>
      </c>
      <c r="B2669" t="inlineStr">
        <is>
          <t>東京</t>
        </is>
      </c>
      <c r="C2669" t="inlineStr">
        <is>
          <t>金王坂変電所</t>
        </is>
      </c>
      <c r="D2669" t="inlineStr">
        <is>
          <t>東京都</t>
        </is>
      </c>
      <c r="G2669" s="3" t="n"/>
      <c r="H2669" s="3" t="n"/>
      <c r="I2669" t="inlineStr">
        <is>
          <t>未取得</t>
        </is>
      </c>
      <c r="J2669" t="n">
        <v>57</v>
      </c>
      <c r="K2669" t="n">
        <v>59</v>
      </c>
      <c r="L2669" t="n">
        <v>-40</v>
      </c>
      <c r="M2669" t="n">
        <v>19</v>
      </c>
      <c r="N2669" t="n">
        <v>0</v>
      </c>
      <c r="O2669" t="inlineStr">
        <is>
          <t>不可 #3</t>
        </is>
      </c>
      <c r="P2669" t="inlineStr">
        <is>
          <t>有り</t>
        </is>
      </c>
      <c r="R2669" s="4">
        <f>IF(COUNT($M2669:$N2669)=0,"",IF(AND(IF($N2669&lt;&gt;"",$N2669,$M2669)&lt;=0,$O2669&lt;&gt;"可"),"警告",""))</f>
        <v/>
      </c>
      <c r="S2669" s="4">
        <f>IF(COUNT($M2669:$N2669)=0,0,IF(IF($N2669&lt;&gt;"",$N2669,$M2669)&gt;=スコアリング基準!$B$20,スコアリング基準!$C$20,IF(IF($N2669&lt;&gt;"",$N2669,$M2669)&gt;=スコアリング基準!$B$21,スコアリング基準!$C$21,IF(IF($N2669&lt;&gt;"",$N2669,$M2669)&gt;0,スコアリング基準!$C$22,0))))</f>
        <v/>
      </c>
      <c r="T2669" s="4">
        <f>IF($O2669="可",スコアリング基準!$C$23,0)</f>
        <v/>
      </c>
      <c r="U2669" s="4">
        <f>IF(OR(COUNT($K2669:$L2669)&lt;2,$K2669=0),0,IF(ABS($L2669)/$K2669&lt;=スコアリング基準!$B$24,スコアリング基準!$C$24,IF(ABS($L2669)/$K2669&lt;=スコアリング基準!$B$25,スコアリング基準!$C$25,IF(ABS($L2669)/$K2669&lt;=スコアリング基準!$B$26,スコアリング基準!$C$26,0))))</f>
        <v/>
      </c>
      <c r="V2669" s="4">
        <f>IF($P2669="なし",スコアリング基準!$C$27,0)</f>
        <v/>
      </c>
      <c r="W2669" s="4">
        <f>IF($F2669="",0,IF(ISNUMBER($F2669),IF($F2669&lt;=スコアリング基準!$B$28,スコアリング基準!$C$28,スコアリング基準!$C$29),0))</f>
        <v/>
      </c>
      <c r="X2669" s="4">
        <f>IFERROR(VLOOKUP($B2669,スコアリング基準!$A$36:$B$46,2,FALSE),0)</f>
        <v/>
      </c>
      <c r="Y2669" s="4">
        <f>SUM($S2669:$X2669)</f>
        <v/>
      </c>
      <c r="Z2669" s="4">
        <f>IF(COUNT($M2669:$N2669)=0,"データ無",IF($Y2669&gt;=スコアリング基準!$B$30,"S",IF($Y2669&gt;=スコアリング基準!$B$31,"A",IF($Y2669&gt;=スコアリング基準!$B$32,"B","C"))))</f>
        <v/>
      </c>
      <c r="AA2669">
        <f>IFERROR(INDEX(実績DB!$I$3:$I$104,MATCH($B2669&amp;$C2669,実績DB!$J$3:$J$104,0)),"")</f>
        <v/>
      </c>
    </row>
    <row r="2670">
      <c r="A2670" t="n">
        <v>2668</v>
      </c>
      <c r="B2670" t="inlineStr">
        <is>
          <t>東京</t>
        </is>
      </c>
      <c r="C2670" t="inlineStr">
        <is>
          <t>金町変電所</t>
        </is>
      </c>
      <c r="D2670" t="inlineStr">
        <is>
          <t>東京都</t>
        </is>
      </c>
      <c r="G2670" s="3" t="n">
        <v>35.763941</v>
      </c>
      <c r="H2670" s="3" t="n">
        <v>139.869453</v>
      </c>
      <c r="I2670" t="inlineStr">
        <is>
          <t>Google Places(名称一致)</t>
        </is>
      </c>
      <c r="J2670" t="n">
        <v>38</v>
      </c>
      <c r="K2670" t="n">
        <v>39</v>
      </c>
      <c r="L2670" t="n">
        <v>-20</v>
      </c>
      <c r="M2670" t="n">
        <v>19</v>
      </c>
      <c r="N2670" t="n">
        <v>0</v>
      </c>
      <c r="O2670" t="inlineStr">
        <is>
          <t>不可 #3</t>
        </is>
      </c>
      <c r="P2670" t="inlineStr">
        <is>
          <t>有り</t>
        </is>
      </c>
      <c r="R2670" s="4">
        <f>IF(COUNT($M2670:$N2670)=0,"",IF(AND(IF($N2670&lt;&gt;"",$N2670,$M2670)&lt;=0,$O2670&lt;&gt;"可"),"警告",""))</f>
        <v/>
      </c>
      <c r="S2670" s="4">
        <f>IF(COUNT($M2670:$N2670)=0,0,IF(IF($N2670&lt;&gt;"",$N2670,$M2670)&gt;=スコアリング基準!$B$20,スコアリング基準!$C$20,IF(IF($N2670&lt;&gt;"",$N2670,$M2670)&gt;=スコアリング基準!$B$21,スコアリング基準!$C$21,IF(IF($N2670&lt;&gt;"",$N2670,$M2670)&gt;0,スコアリング基準!$C$22,0))))</f>
        <v/>
      </c>
      <c r="T2670" s="4">
        <f>IF($O2670="可",スコアリング基準!$C$23,0)</f>
        <v/>
      </c>
      <c r="U2670" s="4">
        <f>IF(OR(COUNT($K2670:$L2670)&lt;2,$K2670=0),0,IF(ABS($L2670)/$K2670&lt;=スコアリング基準!$B$24,スコアリング基準!$C$24,IF(ABS($L2670)/$K2670&lt;=スコアリング基準!$B$25,スコアリング基準!$C$25,IF(ABS($L2670)/$K2670&lt;=スコアリング基準!$B$26,スコアリング基準!$C$26,0))))</f>
        <v/>
      </c>
      <c r="V2670" s="4">
        <f>IF($P2670="なし",スコアリング基準!$C$27,0)</f>
        <v/>
      </c>
      <c r="W2670" s="4">
        <f>IF($F2670="",0,IF(ISNUMBER($F2670),IF($F2670&lt;=スコアリング基準!$B$28,スコアリング基準!$C$28,スコアリング基準!$C$29),0))</f>
        <v/>
      </c>
      <c r="X2670" s="4">
        <f>IFERROR(VLOOKUP($B2670,スコアリング基準!$A$36:$B$46,2,FALSE),0)</f>
        <v/>
      </c>
      <c r="Y2670" s="4">
        <f>SUM($S2670:$X2670)</f>
        <v/>
      </c>
      <c r="Z2670" s="4">
        <f>IF(COUNT($M2670:$N2670)=0,"データ無",IF($Y2670&gt;=スコアリング基準!$B$30,"S",IF($Y2670&gt;=スコアリング基準!$B$31,"A",IF($Y2670&gt;=スコアリング基準!$B$32,"B","C"))))</f>
        <v/>
      </c>
      <c r="AA2670">
        <f>IFERROR(INDEX(実績DB!$I$3:$I$104,MATCH($B2670&amp;$C2670,実績DB!$J$3:$J$104,0)),"")</f>
        <v/>
      </c>
    </row>
    <row r="2671">
      <c r="A2671" t="n">
        <v>2669</v>
      </c>
      <c r="B2671" t="inlineStr">
        <is>
          <t>東京</t>
        </is>
      </c>
      <c r="C2671" t="inlineStr">
        <is>
          <t>鈴木町変電所</t>
        </is>
      </c>
      <c r="D2671" t="inlineStr">
        <is>
          <t>東京都</t>
        </is>
      </c>
      <c r="G2671" s="3" t="n">
        <v>35.726138</v>
      </c>
      <c r="H2671" s="3" t="n">
        <v>139.493512</v>
      </c>
      <c r="I2671" t="inlineStr">
        <is>
          <t>Google Places(名称一致)</t>
        </is>
      </c>
      <c r="J2671" t="n">
        <v>57</v>
      </c>
      <c r="K2671" t="n">
        <v>59</v>
      </c>
      <c r="L2671" t="n">
        <v>-40</v>
      </c>
      <c r="M2671" t="n">
        <v>19</v>
      </c>
      <c r="N2671" t="n">
        <v>0</v>
      </c>
      <c r="O2671" t="inlineStr">
        <is>
          <t>不可 #3</t>
        </is>
      </c>
      <c r="P2671" t="inlineStr">
        <is>
          <t>有り</t>
        </is>
      </c>
      <c r="R2671" s="4">
        <f>IF(COUNT($M2671:$N2671)=0,"",IF(AND(IF($N2671&lt;&gt;"",$N2671,$M2671)&lt;=0,$O2671&lt;&gt;"可"),"警告",""))</f>
        <v/>
      </c>
      <c r="S2671" s="4">
        <f>IF(COUNT($M2671:$N2671)=0,0,IF(IF($N2671&lt;&gt;"",$N2671,$M2671)&gt;=スコアリング基準!$B$20,スコアリング基準!$C$20,IF(IF($N2671&lt;&gt;"",$N2671,$M2671)&gt;=スコアリング基準!$B$21,スコアリング基準!$C$21,IF(IF($N2671&lt;&gt;"",$N2671,$M2671)&gt;0,スコアリング基準!$C$22,0))))</f>
        <v/>
      </c>
      <c r="T2671" s="4">
        <f>IF($O2671="可",スコアリング基準!$C$23,0)</f>
        <v/>
      </c>
      <c r="U2671" s="4">
        <f>IF(OR(COUNT($K2671:$L2671)&lt;2,$K2671=0),0,IF(ABS($L2671)/$K2671&lt;=スコアリング基準!$B$24,スコアリング基準!$C$24,IF(ABS($L2671)/$K2671&lt;=スコアリング基準!$B$25,スコアリング基準!$C$25,IF(ABS($L2671)/$K2671&lt;=スコアリング基準!$B$26,スコアリング基準!$C$26,0))))</f>
        <v/>
      </c>
      <c r="V2671" s="4">
        <f>IF($P2671="なし",スコアリング基準!$C$27,0)</f>
        <v/>
      </c>
      <c r="W2671" s="4">
        <f>IF($F2671="",0,IF(ISNUMBER($F2671),IF($F2671&lt;=スコアリング基準!$B$28,スコアリング基準!$C$28,スコアリング基準!$C$29),0))</f>
        <v/>
      </c>
      <c r="X2671" s="4">
        <f>IFERROR(VLOOKUP($B2671,スコアリング基準!$A$36:$B$46,2,FALSE),0)</f>
        <v/>
      </c>
      <c r="Y2671" s="4">
        <f>SUM($S2671:$X2671)</f>
        <v/>
      </c>
      <c r="Z2671" s="4">
        <f>IF(COUNT($M2671:$N2671)=0,"データ無",IF($Y2671&gt;=スコアリング基準!$B$30,"S",IF($Y2671&gt;=スコアリング基準!$B$31,"A",IF($Y2671&gt;=スコアリング基準!$B$32,"B","C"))))</f>
        <v/>
      </c>
      <c r="AA2671">
        <f>IFERROR(INDEX(実績DB!$I$3:$I$104,MATCH($B2671&amp;$C2671,実績DB!$J$3:$J$104,0)),"")</f>
        <v/>
      </c>
    </row>
    <row r="2672">
      <c r="A2672" t="n">
        <v>2670</v>
      </c>
      <c r="B2672" t="inlineStr">
        <is>
          <t>東京</t>
        </is>
      </c>
      <c r="C2672" t="inlineStr">
        <is>
          <t>錦町変電所</t>
        </is>
      </c>
      <c r="D2672" t="inlineStr">
        <is>
          <t>東京都</t>
        </is>
      </c>
      <c r="G2672" s="3" t="n">
        <v>35.692309</v>
      </c>
      <c r="H2672" s="3" t="n">
        <v>139.759978</v>
      </c>
      <c r="I2672" t="inlineStr">
        <is>
          <t>OSM実測(名称一致)</t>
        </is>
      </c>
      <c r="J2672" t="n">
        <v>57</v>
      </c>
      <c r="K2672" t="n">
        <v>59</v>
      </c>
      <c r="L2672" t="n">
        <v>-40</v>
      </c>
      <c r="M2672" t="n">
        <v>19</v>
      </c>
      <c r="N2672" t="n">
        <v>0</v>
      </c>
      <c r="O2672" t="inlineStr">
        <is>
          <t>不可 #3</t>
        </is>
      </c>
      <c r="P2672" t="inlineStr">
        <is>
          <t>有り</t>
        </is>
      </c>
      <c r="R2672" s="4">
        <f>IF(COUNT($M2672:$N2672)=0,"",IF(AND(IF($N2672&lt;&gt;"",$N2672,$M2672)&lt;=0,$O2672&lt;&gt;"可"),"警告",""))</f>
        <v/>
      </c>
      <c r="S2672" s="4">
        <f>IF(COUNT($M2672:$N2672)=0,0,IF(IF($N2672&lt;&gt;"",$N2672,$M2672)&gt;=スコアリング基準!$B$20,スコアリング基準!$C$20,IF(IF($N2672&lt;&gt;"",$N2672,$M2672)&gt;=スコアリング基準!$B$21,スコアリング基準!$C$21,IF(IF($N2672&lt;&gt;"",$N2672,$M2672)&gt;0,スコアリング基準!$C$22,0))))</f>
        <v/>
      </c>
      <c r="T2672" s="4">
        <f>IF($O2672="可",スコアリング基準!$C$23,0)</f>
        <v/>
      </c>
      <c r="U2672" s="4">
        <f>IF(OR(COUNT($K2672:$L2672)&lt;2,$K2672=0),0,IF(ABS($L2672)/$K2672&lt;=スコアリング基準!$B$24,スコアリング基準!$C$24,IF(ABS($L2672)/$K2672&lt;=スコアリング基準!$B$25,スコアリング基準!$C$25,IF(ABS($L2672)/$K2672&lt;=スコアリング基準!$B$26,スコアリング基準!$C$26,0))))</f>
        <v/>
      </c>
      <c r="V2672" s="4">
        <f>IF($P2672="なし",スコアリング基準!$C$27,0)</f>
        <v/>
      </c>
      <c r="W2672" s="4">
        <f>IF($F2672="",0,IF(ISNUMBER($F2672),IF($F2672&lt;=スコアリング基準!$B$28,スコアリング基準!$C$28,スコアリング基準!$C$29),0))</f>
        <v/>
      </c>
      <c r="X2672" s="4">
        <f>IFERROR(VLOOKUP($B2672,スコアリング基準!$A$36:$B$46,2,FALSE),0)</f>
        <v/>
      </c>
      <c r="Y2672" s="4">
        <f>SUM($S2672:$X2672)</f>
        <v/>
      </c>
      <c r="Z2672" s="4">
        <f>IF(COUNT($M2672:$N2672)=0,"データ無",IF($Y2672&gt;=スコアリング基準!$B$30,"S",IF($Y2672&gt;=スコアリング基準!$B$31,"A",IF($Y2672&gt;=スコアリング基準!$B$32,"B","C"))))</f>
        <v/>
      </c>
      <c r="AA2672">
        <f>IFERROR(INDEX(実績DB!$I$3:$I$104,MATCH($B2672&amp;$C2672,実績DB!$J$3:$J$104,0)),"")</f>
        <v/>
      </c>
    </row>
    <row r="2673">
      <c r="A2673" t="n">
        <v>2671</v>
      </c>
      <c r="B2673" t="inlineStr">
        <is>
          <t>東京</t>
        </is>
      </c>
      <c r="C2673" t="inlineStr">
        <is>
          <t>錦糸町変電所</t>
        </is>
      </c>
      <c r="D2673" t="inlineStr">
        <is>
          <t>東京都</t>
        </is>
      </c>
      <c r="G2673" s="3" t="n">
        <v>35.696123</v>
      </c>
      <c r="H2673" s="3" t="n">
        <v>139.815961</v>
      </c>
      <c r="I2673" t="inlineStr">
        <is>
          <t>OSM実測(名称一致)</t>
        </is>
      </c>
      <c r="J2673" t="n">
        <v>57</v>
      </c>
      <c r="K2673" t="n">
        <v>59</v>
      </c>
      <c r="L2673" t="n">
        <v>-40</v>
      </c>
      <c r="M2673" t="n">
        <v>19</v>
      </c>
      <c r="N2673" t="n">
        <v>0</v>
      </c>
      <c r="O2673" t="inlineStr">
        <is>
          <t>不可 #3</t>
        </is>
      </c>
      <c r="P2673" t="inlineStr">
        <is>
          <t>有り</t>
        </is>
      </c>
      <c r="R2673" s="4">
        <f>IF(COUNT($M2673:$N2673)=0,"",IF(AND(IF($N2673&lt;&gt;"",$N2673,$M2673)&lt;=0,$O2673&lt;&gt;"可"),"警告",""))</f>
        <v/>
      </c>
      <c r="S2673" s="4">
        <f>IF(COUNT($M2673:$N2673)=0,0,IF(IF($N2673&lt;&gt;"",$N2673,$M2673)&gt;=スコアリング基準!$B$20,スコアリング基準!$C$20,IF(IF($N2673&lt;&gt;"",$N2673,$M2673)&gt;=スコアリング基準!$B$21,スコアリング基準!$C$21,IF(IF($N2673&lt;&gt;"",$N2673,$M2673)&gt;0,スコアリング基準!$C$22,0))))</f>
        <v/>
      </c>
      <c r="T2673" s="4">
        <f>IF($O2673="可",スコアリング基準!$C$23,0)</f>
        <v/>
      </c>
      <c r="U2673" s="4">
        <f>IF(OR(COUNT($K2673:$L2673)&lt;2,$K2673=0),0,IF(ABS($L2673)/$K2673&lt;=スコアリング基準!$B$24,スコアリング基準!$C$24,IF(ABS($L2673)/$K2673&lt;=スコアリング基準!$B$25,スコアリング基準!$C$25,IF(ABS($L2673)/$K2673&lt;=スコアリング基準!$B$26,スコアリング基準!$C$26,0))))</f>
        <v/>
      </c>
      <c r="V2673" s="4">
        <f>IF($P2673="なし",スコアリング基準!$C$27,0)</f>
        <v/>
      </c>
      <c r="W2673" s="4">
        <f>IF($F2673="",0,IF(ISNUMBER($F2673),IF($F2673&lt;=スコアリング基準!$B$28,スコアリング基準!$C$28,スコアリング基準!$C$29),0))</f>
        <v/>
      </c>
      <c r="X2673" s="4">
        <f>IFERROR(VLOOKUP($B2673,スコアリング基準!$A$36:$B$46,2,FALSE),0)</f>
        <v/>
      </c>
      <c r="Y2673" s="4">
        <f>SUM($S2673:$X2673)</f>
        <v/>
      </c>
      <c r="Z2673" s="4">
        <f>IF(COUNT($M2673:$N2673)=0,"データ無",IF($Y2673&gt;=スコアリング基準!$B$30,"S",IF($Y2673&gt;=スコアリング基準!$B$31,"A",IF($Y2673&gt;=スコアリング基準!$B$32,"B","C"))))</f>
        <v/>
      </c>
      <c r="AA2673">
        <f>IFERROR(INDEX(実績DB!$I$3:$I$104,MATCH($B2673&amp;$C2673,実績DB!$J$3:$J$104,0)),"")</f>
        <v/>
      </c>
    </row>
    <row r="2674">
      <c r="A2674" t="n">
        <v>2672</v>
      </c>
      <c r="B2674" t="inlineStr">
        <is>
          <t>東京</t>
        </is>
      </c>
      <c r="C2674" t="inlineStr">
        <is>
          <t>鍛冶橋変電所</t>
        </is>
      </c>
      <c r="D2674" t="inlineStr">
        <is>
          <t>東京都</t>
        </is>
      </c>
      <c r="G2674" s="3" t="n">
        <v>35.676554</v>
      </c>
      <c r="H2674" s="3" t="n">
        <v>139.7675</v>
      </c>
      <c r="I2674" t="inlineStr">
        <is>
          <t>Google Places(名称一致)</t>
        </is>
      </c>
      <c r="J2674" t="n">
        <v>57</v>
      </c>
      <c r="K2674" t="n">
        <v>59</v>
      </c>
      <c r="L2674" t="n">
        <v>-40</v>
      </c>
      <c r="M2674" t="n">
        <v>19</v>
      </c>
      <c r="N2674" t="n">
        <v>0</v>
      </c>
      <c r="O2674" t="inlineStr">
        <is>
          <t>不可 #3</t>
        </is>
      </c>
      <c r="P2674" t="inlineStr">
        <is>
          <t>有り</t>
        </is>
      </c>
      <c r="R2674" s="4">
        <f>IF(COUNT($M2674:$N2674)=0,"",IF(AND(IF($N2674&lt;&gt;"",$N2674,$M2674)&lt;=0,$O2674&lt;&gt;"可"),"警告",""))</f>
        <v/>
      </c>
      <c r="S2674" s="4">
        <f>IF(COUNT($M2674:$N2674)=0,0,IF(IF($N2674&lt;&gt;"",$N2674,$M2674)&gt;=スコアリング基準!$B$20,スコアリング基準!$C$20,IF(IF($N2674&lt;&gt;"",$N2674,$M2674)&gt;=スコアリング基準!$B$21,スコアリング基準!$C$21,IF(IF($N2674&lt;&gt;"",$N2674,$M2674)&gt;0,スコアリング基準!$C$22,0))))</f>
        <v/>
      </c>
      <c r="T2674" s="4">
        <f>IF($O2674="可",スコアリング基準!$C$23,0)</f>
        <v/>
      </c>
      <c r="U2674" s="4">
        <f>IF(OR(COUNT($K2674:$L2674)&lt;2,$K2674=0),0,IF(ABS($L2674)/$K2674&lt;=スコアリング基準!$B$24,スコアリング基準!$C$24,IF(ABS($L2674)/$K2674&lt;=スコアリング基準!$B$25,スコアリング基準!$C$25,IF(ABS($L2674)/$K2674&lt;=スコアリング基準!$B$26,スコアリング基準!$C$26,0))))</f>
        <v/>
      </c>
      <c r="V2674" s="4">
        <f>IF($P2674="なし",スコアリング基準!$C$27,0)</f>
        <v/>
      </c>
      <c r="W2674" s="4">
        <f>IF($F2674="",0,IF(ISNUMBER($F2674),IF($F2674&lt;=スコアリング基準!$B$28,スコアリング基準!$C$28,スコアリング基準!$C$29),0))</f>
        <v/>
      </c>
      <c r="X2674" s="4">
        <f>IFERROR(VLOOKUP($B2674,スコアリング基準!$A$36:$B$46,2,FALSE),0)</f>
        <v/>
      </c>
      <c r="Y2674" s="4">
        <f>SUM($S2674:$X2674)</f>
        <v/>
      </c>
      <c r="Z2674" s="4">
        <f>IF(COUNT($M2674:$N2674)=0,"データ無",IF($Y2674&gt;=スコアリング基準!$B$30,"S",IF($Y2674&gt;=スコアリング基準!$B$31,"A",IF($Y2674&gt;=スコアリング基準!$B$32,"B","C"))))</f>
        <v/>
      </c>
      <c r="AA2674">
        <f>IFERROR(INDEX(実績DB!$I$3:$I$104,MATCH($B2674&amp;$C2674,実績DB!$J$3:$J$104,0)),"")</f>
        <v/>
      </c>
    </row>
    <row r="2675">
      <c r="A2675" t="n">
        <v>2673</v>
      </c>
      <c r="B2675" t="inlineStr">
        <is>
          <t>東京</t>
        </is>
      </c>
      <c r="C2675" t="inlineStr">
        <is>
          <t>鎌取変電所</t>
        </is>
      </c>
      <c r="D2675" t="inlineStr">
        <is>
          <t>千葉県</t>
        </is>
      </c>
      <c r="G2675" s="3" t="n">
        <v>35.556735</v>
      </c>
      <c r="H2675" s="3" t="n">
        <v>140.175425</v>
      </c>
      <c r="I2675" t="inlineStr">
        <is>
          <t>Google Places(名称一致)</t>
        </is>
      </c>
      <c r="J2675" t="n">
        <v>57</v>
      </c>
      <c r="K2675" t="n">
        <v>59</v>
      </c>
      <c r="L2675" t="n">
        <v>-51</v>
      </c>
      <c r="M2675" t="n">
        <v>8</v>
      </c>
      <c r="N2675" t="n">
        <v>0</v>
      </c>
      <c r="O2675" t="inlineStr">
        <is>
          <t>不可 #3</t>
        </is>
      </c>
      <c r="P2675" t="inlineStr">
        <is>
          <t>有り</t>
        </is>
      </c>
      <c r="R2675" s="4">
        <f>IF(COUNT($M2675:$N2675)=0,"",IF(AND(IF($N2675&lt;&gt;"",$N2675,$M2675)&lt;=0,$O2675&lt;&gt;"可"),"警告",""))</f>
        <v/>
      </c>
      <c r="S2675" s="4">
        <f>IF(COUNT($M2675:$N2675)=0,0,IF(IF($N2675&lt;&gt;"",$N2675,$M2675)&gt;=スコアリング基準!$B$20,スコアリング基準!$C$20,IF(IF($N2675&lt;&gt;"",$N2675,$M2675)&gt;=スコアリング基準!$B$21,スコアリング基準!$C$21,IF(IF($N2675&lt;&gt;"",$N2675,$M2675)&gt;0,スコアリング基準!$C$22,0))))</f>
        <v/>
      </c>
      <c r="T2675" s="4">
        <f>IF($O2675="可",スコアリング基準!$C$23,0)</f>
        <v/>
      </c>
      <c r="U2675" s="4">
        <f>IF(OR(COUNT($K2675:$L2675)&lt;2,$K2675=0),0,IF(ABS($L2675)/$K2675&lt;=スコアリング基準!$B$24,スコアリング基準!$C$24,IF(ABS($L2675)/$K2675&lt;=スコアリング基準!$B$25,スコアリング基準!$C$25,IF(ABS($L2675)/$K2675&lt;=スコアリング基準!$B$26,スコアリング基準!$C$26,0))))</f>
        <v/>
      </c>
      <c r="V2675" s="4">
        <f>IF($P2675="なし",スコアリング基準!$C$27,0)</f>
        <v/>
      </c>
      <c r="W2675" s="4">
        <f>IF($F2675="",0,IF(ISNUMBER($F2675),IF($F2675&lt;=スコアリング基準!$B$28,スコアリング基準!$C$28,スコアリング基準!$C$29),0))</f>
        <v/>
      </c>
      <c r="X2675" s="4">
        <f>IFERROR(VLOOKUP($B2675,スコアリング基準!$A$36:$B$46,2,FALSE),0)</f>
        <v/>
      </c>
      <c r="Y2675" s="4">
        <f>SUM($S2675:$X2675)</f>
        <v/>
      </c>
      <c r="Z2675" s="4">
        <f>IF(COUNT($M2675:$N2675)=0,"データ無",IF($Y2675&gt;=スコアリング基準!$B$30,"S",IF($Y2675&gt;=スコアリング基準!$B$31,"A",IF($Y2675&gt;=スコアリング基準!$B$32,"B","C"))))</f>
        <v/>
      </c>
      <c r="AA2675">
        <f>IFERROR(INDEX(実績DB!$I$3:$I$104,MATCH($B2675&amp;$C2675,実績DB!$J$3:$J$104,0)),"")</f>
        <v/>
      </c>
    </row>
    <row r="2676">
      <c r="A2676" t="n">
        <v>2674</v>
      </c>
      <c r="B2676" t="inlineStr">
        <is>
          <t>東京</t>
        </is>
      </c>
      <c r="C2676" t="inlineStr">
        <is>
          <t>鐘ヶ渕変電所</t>
        </is>
      </c>
      <c r="D2676" t="inlineStr">
        <is>
          <t>山梨県</t>
        </is>
      </c>
      <c r="G2676" s="3" t="n"/>
      <c r="H2676" s="3" t="n"/>
      <c r="I2676" t="inlineStr">
        <is>
          <t>未取得</t>
        </is>
      </c>
      <c r="J2676" t="n">
        <v>19</v>
      </c>
      <c r="K2676" t="n">
        <v>19</v>
      </c>
      <c r="L2676" t="n">
        <v>-3</v>
      </c>
      <c r="M2676" t="n">
        <v>16</v>
      </c>
      <c r="N2676" t="n">
        <v>16</v>
      </c>
      <c r="O2676" t="inlineStr">
        <is>
          <t>不可 #3</t>
        </is>
      </c>
      <c r="P2676" t="inlineStr">
        <is>
          <t>なし</t>
        </is>
      </c>
      <c r="R2676" s="4">
        <f>IF(COUNT($M2676:$N2676)=0,"",IF(AND(IF($N2676&lt;&gt;"",$N2676,$M2676)&lt;=0,$O2676&lt;&gt;"可"),"警告",""))</f>
        <v/>
      </c>
      <c r="S2676" s="4">
        <f>IF(COUNT($M2676:$N2676)=0,0,IF(IF($N2676&lt;&gt;"",$N2676,$M2676)&gt;=スコアリング基準!$B$20,スコアリング基準!$C$20,IF(IF($N2676&lt;&gt;"",$N2676,$M2676)&gt;=スコアリング基準!$B$21,スコアリング基準!$C$21,IF(IF($N2676&lt;&gt;"",$N2676,$M2676)&gt;0,スコアリング基準!$C$22,0))))</f>
        <v/>
      </c>
      <c r="T2676" s="4">
        <f>IF($O2676="可",スコアリング基準!$C$23,0)</f>
        <v/>
      </c>
      <c r="U2676" s="4">
        <f>IF(OR(COUNT($K2676:$L2676)&lt;2,$K2676=0),0,IF(ABS($L2676)/$K2676&lt;=スコアリング基準!$B$24,スコアリング基準!$C$24,IF(ABS($L2676)/$K2676&lt;=スコアリング基準!$B$25,スコアリング基準!$C$25,IF(ABS($L2676)/$K2676&lt;=スコアリング基準!$B$26,スコアリング基準!$C$26,0))))</f>
        <v/>
      </c>
      <c r="V2676" s="4">
        <f>IF($P2676="なし",スコアリング基準!$C$27,0)</f>
        <v/>
      </c>
      <c r="W2676" s="4">
        <f>IF($F2676="",0,IF(ISNUMBER($F2676),IF($F2676&lt;=スコアリング基準!$B$28,スコアリング基準!$C$28,スコアリング基準!$C$29),0))</f>
        <v/>
      </c>
      <c r="X2676" s="4">
        <f>IFERROR(VLOOKUP($B2676,スコアリング基準!$A$36:$B$46,2,FALSE),0)</f>
        <v/>
      </c>
      <c r="Y2676" s="4">
        <f>SUM($S2676:$X2676)</f>
        <v/>
      </c>
      <c r="Z2676" s="4">
        <f>IF(COUNT($M2676:$N2676)=0,"データ無",IF($Y2676&gt;=スコアリング基準!$B$30,"S",IF($Y2676&gt;=スコアリング基準!$B$31,"A",IF($Y2676&gt;=スコアリング基準!$B$32,"B","C"))))</f>
        <v/>
      </c>
      <c r="AA2676">
        <f>IFERROR(INDEX(実績DB!$I$3:$I$104,MATCH($B2676&amp;$C2676,実績DB!$J$3:$J$104,0)),"")</f>
        <v/>
      </c>
    </row>
    <row r="2677">
      <c r="A2677" t="n">
        <v>2675</v>
      </c>
      <c r="B2677" t="inlineStr">
        <is>
          <t>東京</t>
        </is>
      </c>
      <c r="C2677" t="inlineStr">
        <is>
          <t>長坂変電所</t>
        </is>
      </c>
      <c r="D2677" t="inlineStr">
        <is>
          <t>山梨県</t>
        </is>
      </c>
      <c r="G2677" s="3" t="n">
        <v>35.83594</v>
      </c>
      <c r="H2677" s="3" t="n">
        <v>138.36979</v>
      </c>
      <c r="I2677" t="inlineStr">
        <is>
          <t>OSM実測(名称一致)</t>
        </is>
      </c>
      <c r="J2677" t="n">
        <v>38</v>
      </c>
      <c r="K2677" t="n">
        <v>39</v>
      </c>
      <c r="L2677" t="n">
        <v>-37</v>
      </c>
      <c r="M2677" t="n">
        <v>2</v>
      </c>
      <c r="N2677" t="n">
        <v>0</v>
      </c>
      <c r="O2677" t="inlineStr">
        <is>
          <t>不可 #3</t>
        </is>
      </c>
      <c r="P2677" t="inlineStr">
        <is>
          <t>有り</t>
        </is>
      </c>
      <c r="R2677" s="4">
        <f>IF(COUNT($M2677:$N2677)=0,"",IF(AND(IF($N2677&lt;&gt;"",$N2677,$M2677)&lt;=0,$O2677&lt;&gt;"可"),"警告",""))</f>
        <v/>
      </c>
      <c r="S2677" s="4">
        <f>IF(COUNT($M2677:$N2677)=0,0,IF(IF($N2677&lt;&gt;"",$N2677,$M2677)&gt;=スコアリング基準!$B$20,スコアリング基準!$C$20,IF(IF($N2677&lt;&gt;"",$N2677,$M2677)&gt;=スコアリング基準!$B$21,スコアリング基準!$C$21,IF(IF($N2677&lt;&gt;"",$N2677,$M2677)&gt;0,スコアリング基準!$C$22,0))))</f>
        <v/>
      </c>
      <c r="T2677" s="4">
        <f>IF($O2677="可",スコアリング基準!$C$23,0)</f>
        <v/>
      </c>
      <c r="U2677" s="4">
        <f>IF(OR(COUNT($K2677:$L2677)&lt;2,$K2677=0),0,IF(ABS($L2677)/$K2677&lt;=スコアリング基準!$B$24,スコアリング基準!$C$24,IF(ABS($L2677)/$K2677&lt;=スコアリング基準!$B$25,スコアリング基準!$C$25,IF(ABS($L2677)/$K2677&lt;=スコアリング基準!$B$26,スコアリング基準!$C$26,0))))</f>
        <v/>
      </c>
      <c r="V2677" s="4">
        <f>IF($P2677="なし",スコアリング基準!$C$27,0)</f>
        <v/>
      </c>
      <c r="W2677" s="4">
        <f>IF($F2677="",0,IF(ISNUMBER($F2677),IF($F2677&lt;=スコアリング基準!$B$28,スコアリング基準!$C$28,スコアリング基準!$C$29),0))</f>
        <v/>
      </c>
      <c r="X2677" s="4">
        <f>IFERROR(VLOOKUP($B2677,スコアリング基準!$A$36:$B$46,2,FALSE),0)</f>
        <v/>
      </c>
      <c r="Y2677" s="4">
        <f>SUM($S2677:$X2677)</f>
        <v/>
      </c>
      <c r="Z2677" s="4">
        <f>IF(COUNT($M2677:$N2677)=0,"データ無",IF($Y2677&gt;=スコアリング基準!$B$30,"S",IF($Y2677&gt;=スコアリング基準!$B$31,"A",IF($Y2677&gt;=スコアリング基準!$B$32,"B","C"))))</f>
        <v/>
      </c>
      <c r="AA2677">
        <f>IFERROR(INDEX(実績DB!$I$3:$I$104,MATCH($B2677&amp;$C2677,実績DB!$J$3:$J$104,0)),"")</f>
        <v/>
      </c>
    </row>
    <row r="2678">
      <c r="A2678" t="n">
        <v>2676</v>
      </c>
      <c r="B2678" t="inlineStr">
        <is>
          <t>東京</t>
        </is>
      </c>
      <c r="C2678" t="inlineStr">
        <is>
          <t>長岡変電所</t>
        </is>
      </c>
      <c r="D2678" t="inlineStr">
        <is>
          <t>静岡県</t>
        </is>
      </c>
      <c r="G2678" s="3" t="n">
        <v>35.030761</v>
      </c>
      <c r="H2678" s="3" t="n">
        <v>138.942917</v>
      </c>
      <c r="I2678" t="inlineStr">
        <is>
          <t>Google Places(名称一致)</t>
        </is>
      </c>
      <c r="J2678" t="n">
        <v>47</v>
      </c>
      <c r="K2678" t="n">
        <v>49</v>
      </c>
      <c r="L2678" t="n">
        <v>-40</v>
      </c>
      <c r="M2678" t="n">
        <v>9</v>
      </c>
      <c r="N2678" t="n">
        <v>0</v>
      </c>
      <c r="O2678" t="inlineStr">
        <is>
          <t>不可 #3</t>
        </is>
      </c>
      <c r="P2678" t="inlineStr">
        <is>
          <t>有り</t>
        </is>
      </c>
      <c r="R2678" s="4">
        <f>IF(COUNT($M2678:$N2678)=0,"",IF(AND(IF($N2678&lt;&gt;"",$N2678,$M2678)&lt;=0,$O2678&lt;&gt;"可"),"警告",""))</f>
        <v/>
      </c>
      <c r="S2678" s="4">
        <f>IF(COUNT($M2678:$N2678)=0,0,IF(IF($N2678&lt;&gt;"",$N2678,$M2678)&gt;=スコアリング基準!$B$20,スコアリング基準!$C$20,IF(IF($N2678&lt;&gt;"",$N2678,$M2678)&gt;=スコアリング基準!$B$21,スコアリング基準!$C$21,IF(IF($N2678&lt;&gt;"",$N2678,$M2678)&gt;0,スコアリング基準!$C$22,0))))</f>
        <v/>
      </c>
      <c r="T2678" s="4">
        <f>IF($O2678="可",スコアリング基準!$C$23,0)</f>
        <v/>
      </c>
      <c r="U2678" s="4">
        <f>IF(OR(COUNT($K2678:$L2678)&lt;2,$K2678=0),0,IF(ABS($L2678)/$K2678&lt;=スコアリング基準!$B$24,スコアリング基準!$C$24,IF(ABS($L2678)/$K2678&lt;=スコアリング基準!$B$25,スコアリング基準!$C$25,IF(ABS($L2678)/$K2678&lt;=スコアリング基準!$B$26,スコアリング基準!$C$26,0))))</f>
        <v/>
      </c>
      <c r="V2678" s="4">
        <f>IF($P2678="なし",スコアリング基準!$C$27,0)</f>
        <v/>
      </c>
      <c r="W2678" s="4">
        <f>IF($F2678="",0,IF(ISNUMBER($F2678),IF($F2678&lt;=スコアリング基準!$B$28,スコアリング基準!$C$28,スコアリング基準!$C$29),0))</f>
        <v/>
      </c>
      <c r="X2678" s="4">
        <f>IFERROR(VLOOKUP($B2678,スコアリング基準!$A$36:$B$46,2,FALSE),0)</f>
        <v/>
      </c>
      <c r="Y2678" s="4">
        <f>SUM($S2678:$X2678)</f>
        <v/>
      </c>
      <c r="Z2678" s="4">
        <f>IF(COUNT($M2678:$N2678)=0,"データ無",IF($Y2678&gt;=スコアリング基準!$B$30,"S",IF($Y2678&gt;=スコアリング基準!$B$31,"A",IF($Y2678&gt;=スコアリング基準!$B$32,"B","C"))))</f>
        <v/>
      </c>
      <c r="AA2678">
        <f>IFERROR(INDEX(実績DB!$I$3:$I$104,MATCH($B2678&amp;$C2678,実績DB!$J$3:$J$104,0)),"")</f>
        <v/>
      </c>
    </row>
    <row r="2679">
      <c r="A2679" t="n">
        <v>2677</v>
      </c>
      <c r="B2679" t="inlineStr">
        <is>
          <t>東京</t>
        </is>
      </c>
      <c r="C2679" t="inlineStr">
        <is>
          <t>長峰変電所</t>
        </is>
      </c>
      <c r="D2679" t="inlineStr">
        <is>
          <t>東京都</t>
        </is>
      </c>
      <c r="G2679" s="3" t="n">
        <v>35.63155</v>
      </c>
      <c r="H2679" s="3" t="n">
        <v>139.47877</v>
      </c>
      <c r="I2679" t="inlineStr">
        <is>
          <t>OSM実測(名称一致)</t>
        </is>
      </c>
      <c r="J2679" t="n">
        <v>38</v>
      </c>
      <c r="K2679" t="n">
        <v>39</v>
      </c>
      <c r="L2679" t="n">
        <v>-20</v>
      </c>
      <c r="M2679" t="n">
        <v>19</v>
      </c>
      <c r="N2679" t="n">
        <v>19</v>
      </c>
      <c r="O2679" t="inlineStr">
        <is>
          <t>不可 #3</t>
        </is>
      </c>
      <c r="P2679" t="inlineStr">
        <is>
          <t>なし</t>
        </is>
      </c>
      <c r="R2679" s="4">
        <f>IF(COUNT($M2679:$N2679)=0,"",IF(AND(IF($N2679&lt;&gt;"",$N2679,$M2679)&lt;=0,$O2679&lt;&gt;"可"),"警告",""))</f>
        <v/>
      </c>
      <c r="S2679" s="4">
        <f>IF(COUNT($M2679:$N2679)=0,0,IF(IF($N2679&lt;&gt;"",$N2679,$M2679)&gt;=スコアリング基準!$B$20,スコアリング基準!$C$20,IF(IF($N2679&lt;&gt;"",$N2679,$M2679)&gt;=スコアリング基準!$B$21,スコアリング基準!$C$21,IF(IF($N2679&lt;&gt;"",$N2679,$M2679)&gt;0,スコアリング基準!$C$22,0))))</f>
        <v/>
      </c>
      <c r="T2679" s="4">
        <f>IF($O2679="可",スコアリング基準!$C$23,0)</f>
        <v/>
      </c>
      <c r="U2679" s="4">
        <f>IF(OR(COUNT($K2679:$L2679)&lt;2,$K2679=0),0,IF(ABS($L2679)/$K2679&lt;=スコアリング基準!$B$24,スコアリング基準!$C$24,IF(ABS($L2679)/$K2679&lt;=スコアリング基準!$B$25,スコアリング基準!$C$25,IF(ABS($L2679)/$K2679&lt;=スコアリング基準!$B$26,スコアリング基準!$C$26,0))))</f>
        <v/>
      </c>
      <c r="V2679" s="4">
        <f>IF($P2679="なし",スコアリング基準!$C$27,0)</f>
        <v/>
      </c>
      <c r="W2679" s="4">
        <f>IF($F2679="",0,IF(ISNUMBER($F2679),IF($F2679&lt;=スコアリング基準!$B$28,スコアリング基準!$C$28,スコアリング基準!$C$29),0))</f>
        <v/>
      </c>
      <c r="X2679" s="4">
        <f>IFERROR(VLOOKUP($B2679,スコアリング基準!$A$36:$B$46,2,FALSE),0)</f>
        <v/>
      </c>
      <c r="Y2679" s="4">
        <f>SUM($S2679:$X2679)</f>
        <v/>
      </c>
      <c r="Z2679" s="4">
        <f>IF(COUNT($M2679:$N2679)=0,"データ無",IF($Y2679&gt;=スコアリング基準!$B$30,"S",IF($Y2679&gt;=スコアリング基準!$B$31,"A",IF($Y2679&gt;=スコアリング基準!$B$32,"B","C"))))</f>
        <v/>
      </c>
      <c r="AA2679">
        <f>IFERROR(INDEX(実績DB!$I$3:$I$104,MATCH($B2679&amp;$C2679,実績DB!$J$3:$J$104,0)),"")</f>
        <v/>
      </c>
    </row>
    <row r="2680">
      <c r="A2680" t="n">
        <v>2678</v>
      </c>
      <c r="B2680" t="inlineStr">
        <is>
          <t>東京</t>
        </is>
      </c>
      <c r="C2680" t="inlineStr">
        <is>
          <t>長後変電所</t>
        </is>
      </c>
      <c r="D2680" t="inlineStr">
        <is>
          <t>神奈川県</t>
        </is>
      </c>
      <c r="G2680" s="3" t="n">
        <v>35.411688</v>
      </c>
      <c r="H2680" s="3" t="n">
        <v>139.46909</v>
      </c>
      <c r="I2680" t="inlineStr">
        <is>
          <t>Google Places(名称一致)</t>
        </is>
      </c>
      <c r="J2680" t="n">
        <v>57</v>
      </c>
      <c r="K2680" t="n">
        <v>59</v>
      </c>
      <c r="L2680" t="n">
        <v>-40</v>
      </c>
      <c r="M2680" t="n">
        <v>19</v>
      </c>
      <c r="N2680" t="n">
        <v>0</v>
      </c>
      <c r="O2680" t="inlineStr">
        <is>
          <t>不可 #3</t>
        </is>
      </c>
      <c r="P2680" t="inlineStr">
        <is>
          <t>有り</t>
        </is>
      </c>
      <c r="R2680" s="4">
        <f>IF(COUNT($M2680:$N2680)=0,"",IF(AND(IF($N2680&lt;&gt;"",$N2680,$M2680)&lt;=0,$O2680&lt;&gt;"可"),"警告",""))</f>
        <v/>
      </c>
      <c r="S2680" s="4">
        <f>IF(COUNT($M2680:$N2680)=0,0,IF(IF($N2680&lt;&gt;"",$N2680,$M2680)&gt;=スコアリング基準!$B$20,スコアリング基準!$C$20,IF(IF($N2680&lt;&gt;"",$N2680,$M2680)&gt;=スコアリング基準!$B$21,スコアリング基準!$C$21,IF(IF($N2680&lt;&gt;"",$N2680,$M2680)&gt;0,スコアリング基準!$C$22,0))))</f>
        <v/>
      </c>
      <c r="T2680" s="4">
        <f>IF($O2680="可",スコアリング基準!$C$23,0)</f>
        <v/>
      </c>
      <c r="U2680" s="4">
        <f>IF(OR(COUNT($K2680:$L2680)&lt;2,$K2680=0),0,IF(ABS($L2680)/$K2680&lt;=スコアリング基準!$B$24,スコアリング基準!$C$24,IF(ABS($L2680)/$K2680&lt;=スコアリング基準!$B$25,スコアリング基準!$C$25,IF(ABS($L2680)/$K2680&lt;=スコアリング基準!$B$26,スコアリング基準!$C$26,0))))</f>
        <v/>
      </c>
      <c r="V2680" s="4">
        <f>IF($P2680="なし",スコアリング基準!$C$27,0)</f>
        <v/>
      </c>
      <c r="W2680" s="4">
        <f>IF($F2680="",0,IF(ISNUMBER($F2680),IF($F2680&lt;=スコアリング基準!$B$28,スコアリング基準!$C$28,スコアリング基準!$C$29),0))</f>
        <v/>
      </c>
      <c r="X2680" s="4">
        <f>IFERROR(VLOOKUP($B2680,スコアリング基準!$A$36:$B$46,2,FALSE),0)</f>
        <v/>
      </c>
      <c r="Y2680" s="4">
        <f>SUM($S2680:$X2680)</f>
        <v/>
      </c>
      <c r="Z2680" s="4">
        <f>IF(COUNT($M2680:$N2680)=0,"データ無",IF($Y2680&gt;=スコアリング基準!$B$30,"S",IF($Y2680&gt;=スコアリング基準!$B$31,"A",IF($Y2680&gt;=スコアリング基準!$B$32,"B","C"))))</f>
        <v/>
      </c>
      <c r="AA2680">
        <f>IFERROR(INDEX(実績DB!$I$3:$I$104,MATCH($B2680&amp;$C2680,実績DB!$J$3:$J$104,0)),"")</f>
        <v/>
      </c>
    </row>
    <row r="2681">
      <c r="A2681" t="n">
        <v>2679</v>
      </c>
      <c r="B2681" t="inlineStr">
        <is>
          <t>東京</t>
        </is>
      </c>
      <c r="C2681" t="inlineStr">
        <is>
          <t>長者町変電所</t>
        </is>
      </c>
      <c r="D2681" t="inlineStr">
        <is>
          <t>神奈川県</t>
        </is>
      </c>
      <c r="G2681" s="3" t="n">
        <v>35.436968</v>
      </c>
      <c r="H2681" s="3" t="n">
        <v>139.633859</v>
      </c>
      <c r="I2681" t="inlineStr">
        <is>
          <t>Google Places(名称一致)</t>
        </is>
      </c>
      <c r="J2681" t="n">
        <v>52</v>
      </c>
      <c r="K2681" t="n">
        <v>54</v>
      </c>
      <c r="L2681" t="n">
        <v>-40</v>
      </c>
      <c r="M2681" t="n">
        <v>14</v>
      </c>
      <c r="N2681" t="n">
        <v>0</v>
      </c>
      <c r="O2681" t="inlineStr">
        <is>
          <t>不可 #3</t>
        </is>
      </c>
      <c r="P2681" t="inlineStr">
        <is>
          <t>有り</t>
        </is>
      </c>
      <c r="R2681" s="4">
        <f>IF(COUNT($M2681:$N2681)=0,"",IF(AND(IF($N2681&lt;&gt;"",$N2681,$M2681)&lt;=0,$O2681&lt;&gt;"可"),"警告",""))</f>
        <v/>
      </c>
      <c r="S2681" s="4">
        <f>IF(COUNT($M2681:$N2681)=0,0,IF(IF($N2681&lt;&gt;"",$N2681,$M2681)&gt;=スコアリング基準!$B$20,スコアリング基準!$C$20,IF(IF($N2681&lt;&gt;"",$N2681,$M2681)&gt;=スコアリング基準!$B$21,スコアリング基準!$C$21,IF(IF($N2681&lt;&gt;"",$N2681,$M2681)&gt;0,スコアリング基準!$C$22,0))))</f>
        <v/>
      </c>
      <c r="T2681" s="4">
        <f>IF($O2681="可",スコアリング基準!$C$23,0)</f>
        <v/>
      </c>
      <c r="U2681" s="4">
        <f>IF(OR(COUNT($K2681:$L2681)&lt;2,$K2681=0),0,IF(ABS($L2681)/$K2681&lt;=スコアリング基準!$B$24,スコアリング基準!$C$24,IF(ABS($L2681)/$K2681&lt;=スコアリング基準!$B$25,スコアリング基準!$C$25,IF(ABS($L2681)/$K2681&lt;=スコアリング基準!$B$26,スコアリング基準!$C$26,0))))</f>
        <v/>
      </c>
      <c r="V2681" s="4">
        <f>IF($P2681="なし",スコアリング基準!$C$27,0)</f>
        <v/>
      </c>
      <c r="W2681" s="4">
        <f>IF($F2681="",0,IF(ISNUMBER($F2681),IF($F2681&lt;=スコアリング基準!$B$28,スコアリング基準!$C$28,スコアリング基準!$C$29),0))</f>
        <v/>
      </c>
      <c r="X2681" s="4">
        <f>IFERROR(VLOOKUP($B2681,スコアリング基準!$A$36:$B$46,2,FALSE),0)</f>
        <v/>
      </c>
      <c r="Y2681" s="4">
        <f>SUM($S2681:$X2681)</f>
        <v/>
      </c>
      <c r="Z2681" s="4">
        <f>IF(COUNT($M2681:$N2681)=0,"データ無",IF($Y2681&gt;=スコアリング基準!$B$30,"S",IF($Y2681&gt;=スコアリング基準!$B$31,"A",IF($Y2681&gt;=スコアリング基準!$B$32,"B","C"))))</f>
        <v/>
      </c>
      <c r="AA2681">
        <f>IFERROR(INDEX(実績DB!$I$3:$I$104,MATCH($B2681&amp;$C2681,実績DB!$J$3:$J$104,0)),"")</f>
        <v/>
      </c>
    </row>
    <row r="2682">
      <c r="A2682" t="n">
        <v>2680</v>
      </c>
      <c r="B2682" t="inlineStr">
        <is>
          <t>東京</t>
        </is>
      </c>
      <c r="C2682" t="inlineStr">
        <is>
          <t>長谷変電所</t>
        </is>
      </c>
      <c r="D2682" t="inlineStr">
        <is>
          <t>神奈川県</t>
        </is>
      </c>
      <c r="G2682" s="3" t="n">
        <v>35.4286</v>
      </c>
      <c r="H2682" s="3" t="n">
        <v>139.34472</v>
      </c>
      <c r="I2682" t="inlineStr">
        <is>
          <t>OSM実測(名称一致)</t>
        </is>
      </c>
      <c r="J2682" t="n">
        <v>57</v>
      </c>
      <c r="K2682" t="n">
        <v>59</v>
      </c>
      <c r="L2682" t="n">
        <v>-40</v>
      </c>
      <c r="M2682" t="n">
        <v>19</v>
      </c>
      <c r="N2682" t="n">
        <v>19</v>
      </c>
      <c r="O2682" t="inlineStr">
        <is>
          <t>不可 #3</t>
        </is>
      </c>
      <c r="P2682" t="inlineStr">
        <is>
          <t>なし</t>
        </is>
      </c>
      <c r="R2682" s="4">
        <f>IF(COUNT($M2682:$N2682)=0,"",IF(AND(IF($N2682&lt;&gt;"",$N2682,$M2682)&lt;=0,$O2682&lt;&gt;"可"),"警告",""))</f>
        <v/>
      </c>
      <c r="S2682" s="4">
        <f>IF(COUNT($M2682:$N2682)=0,0,IF(IF($N2682&lt;&gt;"",$N2682,$M2682)&gt;=スコアリング基準!$B$20,スコアリング基準!$C$20,IF(IF($N2682&lt;&gt;"",$N2682,$M2682)&gt;=スコアリング基準!$B$21,スコアリング基準!$C$21,IF(IF($N2682&lt;&gt;"",$N2682,$M2682)&gt;0,スコアリング基準!$C$22,0))))</f>
        <v/>
      </c>
      <c r="T2682" s="4">
        <f>IF($O2682="可",スコアリング基準!$C$23,0)</f>
        <v/>
      </c>
      <c r="U2682" s="4">
        <f>IF(OR(COUNT($K2682:$L2682)&lt;2,$K2682=0),0,IF(ABS($L2682)/$K2682&lt;=スコアリング基準!$B$24,スコアリング基準!$C$24,IF(ABS($L2682)/$K2682&lt;=スコアリング基準!$B$25,スコアリング基準!$C$25,IF(ABS($L2682)/$K2682&lt;=スコアリング基準!$B$26,スコアリング基準!$C$26,0))))</f>
        <v/>
      </c>
      <c r="V2682" s="4">
        <f>IF($P2682="なし",スコアリング基準!$C$27,0)</f>
        <v/>
      </c>
      <c r="W2682" s="4">
        <f>IF($F2682="",0,IF(ISNUMBER($F2682),IF($F2682&lt;=スコアリング基準!$B$28,スコアリング基準!$C$28,スコアリング基準!$C$29),0))</f>
        <v/>
      </c>
      <c r="X2682" s="4">
        <f>IFERROR(VLOOKUP($B2682,スコアリング基準!$A$36:$B$46,2,FALSE),0)</f>
        <v/>
      </c>
      <c r="Y2682" s="4">
        <f>SUM($S2682:$X2682)</f>
        <v/>
      </c>
      <c r="Z2682" s="4">
        <f>IF(COUNT($M2682:$N2682)=0,"データ無",IF($Y2682&gt;=スコアリング基準!$B$30,"S",IF($Y2682&gt;=スコアリング基準!$B$31,"A",IF($Y2682&gt;=スコアリング基準!$B$32,"B","C"))))</f>
        <v/>
      </c>
      <c r="AA2682">
        <f>IFERROR(INDEX(実績DB!$I$3:$I$104,MATCH($B2682&amp;$C2682,実績DB!$J$3:$J$104,0)),"")</f>
        <v/>
      </c>
    </row>
    <row r="2683">
      <c r="A2683" t="n">
        <v>2681</v>
      </c>
      <c r="B2683" t="inlineStr">
        <is>
          <t>東京</t>
        </is>
      </c>
      <c r="C2683" t="inlineStr">
        <is>
          <t>長野原変電所</t>
        </is>
      </c>
      <c r="D2683" t="inlineStr">
        <is>
          <t>群馬県</t>
        </is>
      </c>
      <c r="G2683" s="3" t="n"/>
      <c r="H2683" s="3" t="n"/>
      <c r="I2683" t="inlineStr">
        <is>
          <t>未取得</t>
        </is>
      </c>
      <c r="J2683" t="n">
        <v>19</v>
      </c>
      <c r="K2683" t="n">
        <v>19</v>
      </c>
      <c r="L2683" t="n">
        <v>-19</v>
      </c>
      <c r="M2683" t="n">
        <v>0</v>
      </c>
      <c r="N2683" t="n">
        <v>0</v>
      </c>
      <c r="O2683" t="inlineStr">
        <is>
          <t>不可 #3</t>
        </is>
      </c>
      <c r="P2683" t="inlineStr">
        <is>
          <t>有り</t>
        </is>
      </c>
      <c r="R2683" s="4">
        <f>IF(COUNT($M2683:$N2683)=0,"",IF(AND(IF($N2683&lt;&gt;"",$N2683,$M2683)&lt;=0,$O2683&lt;&gt;"可"),"警告",""))</f>
        <v/>
      </c>
      <c r="S2683" s="4">
        <f>IF(COUNT($M2683:$N2683)=0,0,IF(IF($N2683&lt;&gt;"",$N2683,$M2683)&gt;=スコアリング基準!$B$20,スコアリング基準!$C$20,IF(IF($N2683&lt;&gt;"",$N2683,$M2683)&gt;=スコアリング基準!$B$21,スコアリング基準!$C$21,IF(IF($N2683&lt;&gt;"",$N2683,$M2683)&gt;0,スコアリング基準!$C$22,0))))</f>
        <v/>
      </c>
      <c r="T2683" s="4">
        <f>IF($O2683="可",スコアリング基準!$C$23,0)</f>
        <v/>
      </c>
      <c r="U2683" s="4">
        <f>IF(OR(COUNT($K2683:$L2683)&lt;2,$K2683=0),0,IF(ABS($L2683)/$K2683&lt;=スコアリング基準!$B$24,スコアリング基準!$C$24,IF(ABS($L2683)/$K2683&lt;=スコアリング基準!$B$25,スコアリング基準!$C$25,IF(ABS($L2683)/$K2683&lt;=スコアリング基準!$B$26,スコアリング基準!$C$26,0))))</f>
        <v/>
      </c>
      <c r="V2683" s="4">
        <f>IF($P2683="なし",スコアリング基準!$C$27,0)</f>
        <v/>
      </c>
      <c r="W2683" s="4">
        <f>IF($F2683="",0,IF(ISNUMBER($F2683),IF($F2683&lt;=スコアリング基準!$B$28,スコアリング基準!$C$28,スコアリング基準!$C$29),0))</f>
        <v/>
      </c>
      <c r="X2683" s="4">
        <f>IFERROR(VLOOKUP($B2683,スコアリング基準!$A$36:$B$46,2,FALSE),0)</f>
        <v/>
      </c>
      <c r="Y2683" s="4">
        <f>SUM($S2683:$X2683)</f>
        <v/>
      </c>
      <c r="Z2683" s="4">
        <f>IF(COUNT($M2683:$N2683)=0,"データ無",IF($Y2683&gt;=スコアリング基準!$B$30,"S",IF($Y2683&gt;=スコアリング基準!$B$31,"A",IF($Y2683&gt;=スコアリング基準!$B$32,"B","C"))))</f>
        <v/>
      </c>
      <c r="AA2683">
        <f>IFERROR(INDEX(実績DB!$I$3:$I$104,MATCH($B2683&amp;$C2683,実績DB!$J$3:$J$104,0)),"")</f>
        <v/>
      </c>
    </row>
    <row r="2684">
      <c r="A2684" t="n">
        <v>2682</v>
      </c>
      <c r="B2684" t="inlineStr">
        <is>
          <t>東京</t>
        </is>
      </c>
      <c r="C2684" t="inlineStr">
        <is>
          <t>間門変電所</t>
        </is>
      </c>
      <c r="D2684" t="inlineStr">
        <is>
          <t>静岡県</t>
        </is>
      </c>
      <c r="G2684" s="3" t="n">
        <v>35.107693</v>
      </c>
      <c r="H2684" s="3" t="n">
        <v>138.8405</v>
      </c>
      <c r="I2684" t="inlineStr">
        <is>
          <t>Google Places(名称一致)</t>
        </is>
      </c>
      <c r="J2684" t="n">
        <v>57</v>
      </c>
      <c r="K2684" t="n">
        <v>59</v>
      </c>
      <c r="L2684" t="n">
        <v>-40</v>
      </c>
      <c r="M2684" t="n">
        <v>19</v>
      </c>
      <c r="N2684" t="n">
        <v>19</v>
      </c>
      <c r="O2684" t="inlineStr">
        <is>
          <t>不可 #3</t>
        </is>
      </c>
      <c r="P2684" t="inlineStr">
        <is>
          <t>なし</t>
        </is>
      </c>
      <c r="R2684" s="4">
        <f>IF(COUNT($M2684:$N2684)=0,"",IF(AND(IF($N2684&lt;&gt;"",$N2684,$M2684)&lt;=0,$O2684&lt;&gt;"可"),"警告",""))</f>
        <v/>
      </c>
      <c r="S2684" s="4">
        <f>IF(COUNT($M2684:$N2684)=0,0,IF(IF($N2684&lt;&gt;"",$N2684,$M2684)&gt;=スコアリング基準!$B$20,スコアリング基準!$C$20,IF(IF($N2684&lt;&gt;"",$N2684,$M2684)&gt;=スコアリング基準!$B$21,スコアリング基準!$C$21,IF(IF($N2684&lt;&gt;"",$N2684,$M2684)&gt;0,スコアリング基準!$C$22,0))))</f>
        <v/>
      </c>
      <c r="T2684" s="4">
        <f>IF($O2684="可",スコアリング基準!$C$23,0)</f>
        <v/>
      </c>
      <c r="U2684" s="4">
        <f>IF(OR(COUNT($K2684:$L2684)&lt;2,$K2684=0),0,IF(ABS($L2684)/$K2684&lt;=スコアリング基準!$B$24,スコアリング基準!$C$24,IF(ABS($L2684)/$K2684&lt;=スコアリング基準!$B$25,スコアリング基準!$C$25,IF(ABS($L2684)/$K2684&lt;=スコアリング基準!$B$26,スコアリング基準!$C$26,0))))</f>
        <v/>
      </c>
      <c r="V2684" s="4">
        <f>IF($P2684="なし",スコアリング基準!$C$27,0)</f>
        <v/>
      </c>
      <c r="W2684" s="4">
        <f>IF($F2684="",0,IF(ISNUMBER($F2684),IF($F2684&lt;=スコアリング基準!$B$28,スコアリング基準!$C$28,スコアリング基準!$C$29),0))</f>
        <v/>
      </c>
      <c r="X2684" s="4">
        <f>IFERROR(VLOOKUP($B2684,スコアリング基準!$A$36:$B$46,2,FALSE),0)</f>
        <v/>
      </c>
      <c r="Y2684" s="4">
        <f>SUM($S2684:$X2684)</f>
        <v/>
      </c>
      <c r="Z2684" s="4">
        <f>IF(COUNT($M2684:$N2684)=0,"データ無",IF($Y2684&gt;=スコアリング基準!$B$30,"S",IF($Y2684&gt;=スコアリング基準!$B$31,"A",IF($Y2684&gt;=スコアリング基準!$B$32,"B","C"))))</f>
        <v/>
      </c>
      <c r="AA2684">
        <f>IFERROR(INDEX(実績DB!$I$3:$I$104,MATCH($B2684&amp;$C2684,実績DB!$J$3:$J$104,0)),"")</f>
        <v/>
      </c>
    </row>
    <row r="2685">
      <c r="A2685" t="n">
        <v>2683</v>
      </c>
      <c r="B2685" t="inlineStr">
        <is>
          <t>東京</t>
        </is>
      </c>
      <c r="C2685" t="inlineStr">
        <is>
          <t>関町変電所</t>
        </is>
      </c>
      <c r="D2685" t="inlineStr">
        <is>
          <t>東京都</t>
        </is>
      </c>
      <c r="G2685" s="3" t="n">
        <v>35.72351</v>
      </c>
      <c r="H2685" s="3" t="n">
        <v>139.58241</v>
      </c>
      <c r="I2685" t="inlineStr">
        <is>
          <t>OSM実測(名称一致)</t>
        </is>
      </c>
      <c r="J2685" t="n">
        <v>38</v>
      </c>
      <c r="K2685" t="n">
        <v>39</v>
      </c>
      <c r="L2685" t="n">
        <v>-20</v>
      </c>
      <c r="M2685" t="n">
        <v>19</v>
      </c>
      <c r="N2685" t="n">
        <v>19</v>
      </c>
      <c r="O2685" t="inlineStr">
        <is>
          <t>不可 #3</t>
        </is>
      </c>
      <c r="P2685" t="inlineStr">
        <is>
          <t>なし</t>
        </is>
      </c>
      <c r="R2685" s="4">
        <f>IF(COUNT($M2685:$N2685)=0,"",IF(AND(IF($N2685&lt;&gt;"",$N2685,$M2685)&lt;=0,$O2685&lt;&gt;"可"),"警告",""))</f>
        <v/>
      </c>
      <c r="S2685" s="4">
        <f>IF(COUNT($M2685:$N2685)=0,0,IF(IF($N2685&lt;&gt;"",$N2685,$M2685)&gt;=スコアリング基準!$B$20,スコアリング基準!$C$20,IF(IF($N2685&lt;&gt;"",$N2685,$M2685)&gt;=スコアリング基準!$B$21,スコアリング基準!$C$21,IF(IF($N2685&lt;&gt;"",$N2685,$M2685)&gt;0,スコアリング基準!$C$22,0))))</f>
        <v/>
      </c>
      <c r="T2685" s="4">
        <f>IF($O2685="可",スコアリング基準!$C$23,0)</f>
        <v/>
      </c>
      <c r="U2685" s="4">
        <f>IF(OR(COUNT($K2685:$L2685)&lt;2,$K2685=0),0,IF(ABS($L2685)/$K2685&lt;=スコアリング基準!$B$24,スコアリング基準!$C$24,IF(ABS($L2685)/$K2685&lt;=スコアリング基準!$B$25,スコアリング基準!$C$25,IF(ABS($L2685)/$K2685&lt;=スコアリング基準!$B$26,スコアリング基準!$C$26,0))))</f>
        <v/>
      </c>
      <c r="V2685" s="4">
        <f>IF($P2685="なし",スコアリング基準!$C$27,0)</f>
        <v/>
      </c>
      <c r="W2685" s="4">
        <f>IF($F2685="",0,IF(ISNUMBER($F2685),IF($F2685&lt;=スコアリング基準!$B$28,スコアリング基準!$C$28,スコアリング基準!$C$29),0))</f>
        <v/>
      </c>
      <c r="X2685" s="4">
        <f>IFERROR(VLOOKUP($B2685,スコアリング基準!$A$36:$B$46,2,FALSE),0)</f>
        <v/>
      </c>
      <c r="Y2685" s="4">
        <f>SUM($S2685:$X2685)</f>
        <v/>
      </c>
      <c r="Z2685" s="4">
        <f>IF(COUNT($M2685:$N2685)=0,"データ無",IF($Y2685&gt;=スコアリング基準!$B$30,"S",IF($Y2685&gt;=スコアリング基準!$B$31,"A",IF($Y2685&gt;=スコアリング基準!$B$32,"B","C"))))</f>
        <v/>
      </c>
      <c r="AA2685">
        <f>IFERROR(INDEX(実績DB!$I$3:$I$104,MATCH($B2685&amp;$C2685,実績DB!$J$3:$J$104,0)),"")</f>
        <v/>
      </c>
    </row>
    <row r="2686">
      <c r="A2686" t="n">
        <v>2684</v>
      </c>
      <c r="B2686" t="inlineStr">
        <is>
          <t>東京</t>
        </is>
      </c>
      <c r="C2686" t="inlineStr">
        <is>
          <t>阿佐谷変電所</t>
        </is>
      </c>
      <c r="D2686" t="inlineStr">
        <is>
          <t>東京都</t>
        </is>
      </c>
      <c r="G2686" s="3" t="n"/>
      <c r="H2686" s="3" t="n"/>
      <c r="I2686" t="inlineStr">
        <is>
          <t>未取得</t>
        </is>
      </c>
      <c r="J2686" t="n">
        <v>47</v>
      </c>
      <c r="K2686" t="n">
        <v>49</v>
      </c>
      <c r="L2686" t="n">
        <v>-35</v>
      </c>
      <c r="M2686" t="n">
        <v>14</v>
      </c>
      <c r="N2686" t="n">
        <v>14</v>
      </c>
      <c r="O2686" t="inlineStr">
        <is>
          <t>不可 #3</t>
        </is>
      </c>
      <c r="P2686" t="inlineStr">
        <is>
          <t>なし</t>
        </is>
      </c>
      <c r="R2686" s="4">
        <f>IF(COUNT($M2686:$N2686)=0,"",IF(AND(IF($N2686&lt;&gt;"",$N2686,$M2686)&lt;=0,$O2686&lt;&gt;"可"),"警告",""))</f>
        <v/>
      </c>
      <c r="S2686" s="4">
        <f>IF(COUNT($M2686:$N2686)=0,0,IF(IF($N2686&lt;&gt;"",$N2686,$M2686)&gt;=スコアリング基準!$B$20,スコアリング基準!$C$20,IF(IF($N2686&lt;&gt;"",$N2686,$M2686)&gt;=スコアリング基準!$B$21,スコアリング基準!$C$21,IF(IF($N2686&lt;&gt;"",$N2686,$M2686)&gt;0,スコアリング基準!$C$22,0))))</f>
        <v/>
      </c>
      <c r="T2686" s="4">
        <f>IF($O2686="可",スコアリング基準!$C$23,0)</f>
        <v/>
      </c>
      <c r="U2686" s="4">
        <f>IF(OR(COUNT($K2686:$L2686)&lt;2,$K2686=0),0,IF(ABS($L2686)/$K2686&lt;=スコアリング基準!$B$24,スコアリング基準!$C$24,IF(ABS($L2686)/$K2686&lt;=スコアリング基準!$B$25,スコアリング基準!$C$25,IF(ABS($L2686)/$K2686&lt;=スコアリング基準!$B$26,スコアリング基準!$C$26,0))))</f>
        <v/>
      </c>
      <c r="V2686" s="4">
        <f>IF($P2686="なし",スコアリング基準!$C$27,0)</f>
        <v/>
      </c>
      <c r="W2686" s="4">
        <f>IF($F2686="",0,IF(ISNUMBER($F2686),IF($F2686&lt;=スコアリング基準!$B$28,スコアリング基準!$C$28,スコアリング基準!$C$29),0))</f>
        <v/>
      </c>
      <c r="X2686" s="4">
        <f>IFERROR(VLOOKUP($B2686,スコアリング基準!$A$36:$B$46,2,FALSE),0)</f>
        <v/>
      </c>
      <c r="Y2686" s="4">
        <f>SUM($S2686:$X2686)</f>
        <v/>
      </c>
      <c r="Z2686" s="4">
        <f>IF(COUNT($M2686:$N2686)=0,"データ無",IF($Y2686&gt;=スコアリング基準!$B$30,"S",IF($Y2686&gt;=スコアリング基準!$B$31,"A",IF($Y2686&gt;=スコアリング基準!$B$32,"B","C"))))</f>
        <v/>
      </c>
      <c r="AA2686">
        <f>IFERROR(INDEX(実績DB!$I$3:$I$104,MATCH($B2686&amp;$C2686,実績DB!$J$3:$J$104,0)),"")</f>
        <v/>
      </c>
    </row>
    <row r="2687">
      <c r="A2687" t="n">
        <v>2685</v>
      </c>
      <c r="B2687" t="inlineStr">
        <is>
          <t>東京</t>
        </is>
      </c>
      <c r="C2687" t="inlineStr">
        <is>
          <t>霞ヶ関変電所</t>
        </is>
      </c>
      <c r="D2687" t="inlineStr">
        <is>
          <t>東京都</t>
        </is>
      </c>
      <c r="G2687" s="3" t="n"/>
      <c r="H2687" s="3" t="n"/>
      <c r="I2687" t="inlineStr">
        <is>
          <t>未取得</t>
        </is>
      </c>
      <c r="J2687" t="n">
        <v>28</v>
      </c>
      <c r="K2687" t="n">
        <v>29</v>
      </c>
      <c r="L2687" t="n">
        <v>-20</v>
      </c>
      <c r="M2687" t="n">
        <v>9</v>
      </c>
      <c r="N2687" t="n">
        <v>0</v>
      </c>
      <c r="O2687" t="inlineStr">
        <is>
          <t>不可 #3</t>
        </is>
      </c>
      <c r="P2687" t="inlineStr">
        <is>
          <t>有り</t>
        </is>
      </c>
      <c r="R2687" s="4">
        <f>IF(COUNT($M2687:$N2687)=0,"",IF(AND(IF($N2687&lt;&gt;"",$N2687,$M2687)&lt;=0,$O2687&lt;&gt;"可"),"警告",""))</f>
        <v/>
      </c>
      <c r="S2687" s="4">
        <f>IF(COUNT($M2687:$N2687)=0,0,IF(IF($N2687&lt;&gt;"",$N2687,$M2687)&gt;=スコアリング基準!$B$20,スコアリング基準!$C$20,IF(IF($N2687&lt;&gt;"",$N2687,$M2687)&gt;=スコアリング基準!$B$21,スコアリング基準!$C$21,IF(IF($N2687&lt;&gt;"",$N2687,$M2687)&gt;0,スコアリング基準!$C$22,0))))</f>
        <v/>
      </c>
      <c r="T2687" s="4">
        <f>IF($O2687="可",スコアリング基準!$C$23,0)</f>
        <v/>
      </c>
      <c r="U2687" s="4">
        <f>IF(OR(COUNT($K2687:$L2687)&lt;2,$K2687=0),0,IF(ABS($L2687)/$K2687&lt;=スコアリング基準!$B$24,スコアリング基準!$C$24,IF(ABS($L2687)/$K2687&lt;=スコアリング基準!$B$25,スコアリング基準!$C$25,IF(ABS($L2687)/$K2687&lt;=スコアリング基準!$B$26,スコアリング基準!$C$26,0))))</f>
        <v/>
      </c>
      <c r="V2687" s="4">
        <f>IF($P2687="なし",スコアリング基準!$C$27,0)</f>
        <v/>
      </c>
      <c r="W2687" s="4">
        <f>IF($F2687="",0,IF(ISNUMBER($F2687),IF($F2687&lt;=スコアリング基準!$B$28,スコアリング基準!$C$28,スコアリング基準!$C$29),0))</f>
        <v/>
      </c>
      <c r="X2687" s="4">
        <f>IFERROR(VLOOKUP($B2687,スコアリング基準!$A$36:$B$46,2,FALSE),0)</f>
        <v/>
      </c>
      <c r="Y2687" s="4">
        <f>SUM($S2687:$X2687)</f>
        <v/>
      </c>
      <c r="Z2687" s="4">
        <f>IF(COUNT($M2687:$N2687)=0,"データ無",IF($Y2687&gt;=スコアリング基準!$B$30,"S",IF($Y2687&gt;=スコアリング基準!$B$31,"A",IF($Y2687&gt;=スコアリング基準!$B$32,"B","C"))))</f>
        <v/>
      </c>
      <c r="AA2687">
        <f>IFERROR(INDEX(実績DB!$I$3:$I$104,MATCH($B2687&amp;$C2687,実績DB!$J$3:$J$104,0)),"")</f>
        <v/>
      </c>
    </row>
    <row r="2688">
      <c r="A2688" t="n">
        <v>2686</v>
      </c>
      <c r="B2688" t="inlineStr">
        <is>
          <t>東京</t>
        </is>
      </c>
      <c r="C2688" t="inlineStr">
        <is>
          <t>青山変電所</t>
        </is>
      </c>
      <c r="D2688" t="inlineStr">
        <is>
          <t>東京都</t>
        </is>
      </c>
      <c r="G2688" s="3" t="n"/>
      <c r="H2688" s="3" t="n"/>
      <c r="I2688" t="inlineStr">
        <is>
          <t>未取得</t>
        </is>
      </c>
      <c r="J2688" t="n">
        <v>57</v>
      </c>
      <c r="K2688" t="n">
        <v>59</v>
      </c>
      <c r="L2688" t="n">
        <v>-40</v>
      </c>
      <c r="M2688" t="n">
        <v>19</v>
      </c>
      <c r="N2688" t="n">
        <v>0</v>
      </c>
      <c r="O2688" t="inlineStr">
        <is>
          <t>不可 #3</t>
        </is>
      </c>
      <c r="P2688" t="inlineStr">
        <is>
          <t>有り</t>
        </is>
      </c>
      <c r="R2688" s="4">
        <f>IF(COUNT($M2688:$N2688)=0,"",IF(AND(IF($N2688&lt;&gt;"",$N2688,$M2688)&lt;=0,$O2688&lt;&gt;"可"),"警告",""))</f>
        <v/>
      </c>
      <c r="S2688" s="4">
        <f>IF(COUNT($M2688:$N2688)=0,0,IF(IF($N2688&lt;&gt;"",$N2688,$M2688)&gt;=スコアリング基準!$B$20,スコアリング基準!$C$20,IF(IF($N2688&lt;&gt;"",$N2688,$M2688)&gt;=スコアリング基準!$B$21,スコアリング基準!$C$21,IF(IF($N2688&lt;&gt;"",$N2688,$M2688)&gt;0,スコアリング基準!$C$22,0))))</f>
        <v/>
      </c>
      <c r="T2688" s="4">
        <f>IF($O2688="可",スコアリング基準!$C$23,0)</f>
        <v/>
      </c>
      <c r="U2688" s="4">
        <f>IF(OR(COUNT($K2688:$L2688)&lt;2,$K2688=0),0,IF(ABS($L2688)/$K2688&lt;=スコアリング基準!$B$24,スコアリング基準!$C$24,IF(ABS($L2688)/$K2688&lt;=スコアリング基準!$B$25,スコアリング基準!$C$25,IF(ABS($L2688)/$K2688&lt;=スコアリング基準!$B$26,スコアリング基準!$C$26,0))))</f>
        <v/>
      </c>
      <c r="V2688" s="4">
        <f>IF($P2688="なし",スコアリング基準!$C$27,0)</f>
        <v/>
      </c>
      <c r="W2688" s="4">
        <f>IF($F2688="",0,IF(ISNUMBER($F2688),IF($F2688&lt;=スコアリング基準!$B$28,スコアリング基準!$C$28,スコアリング基準!$C$29),0))</f>
        <v/>
      </c>
      <c r="X2688" s="4">
        <f>IFERROR(VLOOKUP($B2688,スコアリング基準!$A$36:$B$46,2,FALSE),0)</f>
        <v/>
      </c>
      <c r="Y2688" s="4">
        <f>SUM($S2688:$X2688)</f>
        <v/>
      </c>
      <c r="Z2688" s="4">
        <f>IF(COUNT($M2688:$N2688)=0,"データ無",IF($Y2688&gt;=スコアリング基準!$B$30,"S",IF($Y2688&gt;=スコアリング基準!$B$31,"A",IF($Y2688&gt;=スコアリング基準!$B$32,"B","C"))))</f>
        <v/>
      </c>
      <c r="AA2688">
        <f>IFERROR(INDEX(実績DB!$I$3:$I$104,MATCH($B2688&amp;$C2688,実績DB!$J$3:$J$104,0)),"")</f>
        <v/>
      </c>
    </row>
    <row r="2689">
      <c r="A2689" t="n">
        <v>2687</v>
      </c>
      <c r="B2689" t="inlineStr">
        <is>
          <t>東京</t>
        </is>
      </c>
      <c r="C2689" t="inlineStr">
        <is>
          <t>青戸変電所</t>
        </is>
      </c>
      <c r="D2689" t="inlineStr">
        <is>
          <t>東京都</t>
        </is>
      </c>
      <c r="G2689" s="3" t="n">
        <v>35.745589</v>
      </c>
      <c r="H2689" s="3" t="n">
        <v>139.849427</v>
      </c>
      <c r="I2689" t="inlineStr">
        <is>
          <t>OSM実測(名称一致)</t>
        </is>
      </c>
      <c r="J2689" t="n">
        <v>47</v>
      </c>
      <c r="K2689" t="n">
        <v>49</v>
      </c>
      <c r="L2689" t="n">
        <v>-35</v>
      </c>
      <c r="M2689" t="n">
        <v>14</v>
      </c>
      <c r="N2689" t="n">
        <v>0</v>
      </c>
      <c r="O2689" t="inlineStr">
        <is>
          <t>不可 #3</t>
        </is>
      </c>
      <c r="P2689" t="inlineStr">
        <is>
          <t>有り</t>
        </is>
      </c>
      <c r="R2689" s="4">
        <f>IF(COUNT($M2689:$N2689)=0,"",IF(AND(IF($N2689&lt;&gt;"",$N2689,$M2689)&lt;=0,$O2689&lt;&gt;"可"),"警告",""))</f>
        <v/>
      </c>
      <c r="S2689" s="4">
        <f>IF(COUNT($M2689:$N2689)=0,0,IF(IF($N2689&lt;&gt;"",$N2689,$M2689)&gt;=スコアリング基準!$B$20,スコアリング基準!$C$20,IF(IF($N2689&lt;&gt;"",$N2689,$M2689)&gt;=スコアリング基準!$B$21,スコアリング基準!$C$21,IF(IF($N2689&lt;&gt;"",$N2689,$M2689)&gt;0,スコアリング基準!$C$22,0))))</f>
        <v/>
      </c>
      <c r="T2689" s="4">
        <f>IF($O2689="可",スコアリング基準!$C$23,0)</f>
        <v/>
      </c>
      <c r="U2689" s="4">
        <f>IF(OR(COUNT($K2689:$L2689)&lt;2,$K2689=0),0,IF(ABS($L2689)/$K2689&lt;=スコアリング基準!$B$24,スコアリング基準!$C$24,IF(ABS($L2689)/$K2689&lt;=スコアリング基準!$B$25,スコアリング基準!$C$25,IF(ABS($L2689)/$K2689&lt;=スコアリング基準!$B$26,スコアリング基準!$C$26,0))))</f>
        <v/>
      </c>
      <c r="V2689" s="4">
        <f>IF($P2689="なし",スコアリング基準!$C$27,0)</f>
        <v/>
      </c>
      <c r="W2689" s="4">
        <f>IF($F2689="",0,IF(ISNUMBER($F2689),IF($F2689&lt;=スコアリング基準!$B$28,スコアリング基準!$C$28,スコアリング基準!$C$29),0))</f>
        <v/>
      </c>
      <c r="X2689" s="4">
        <f>IFERROR(VLOOKUP($B2689,スコアリング基準!$A$36:$B$46,2,FALSE),0)</f>
        <v/>
      </c>
      <c r="Y2689" s="4">
        <f>SUM($S2689:$X2689)</f>
        <v/>
      </c>
      <c r="Z2689" s="4">
        <f>IF(COUNT($M2689:$N2689)=0,"データ無",IF($Y2689&gt;=スコアリング基準!$B$30,"S",IF($Y2689&gt;=スコアリング基準!$B$31,"A",IF($Y2689&gt;=スコアリング基準!$B$32,"B","C"))))</f>
        <v/>
      </c>
      <c r="AA2689">
        <f>IFERROR(INDEX(実績DB!$I$3:$I$104,MATCH($B2689&amp;$C2689,実績DB!$J$3:$J$104,0)),"")</f>
        <v/>
      </c>
    </row>
    <row r="2690">
      <c r="A2690" t="n">
        <v>2688</v>
      </c>
      <c r="B2690" t="inlineStr">
        <is>
          <t>東京</t>
        </is>
      </c>
      <c r="C2690" t="inlineStr">
        <is>
          <t>青木町変電所</t>
        </is>
      </c>
      <c r="D2690" t="inlineStr">
        <is>
          <t>神奈川県</t>
        </is>
      </c>
      <c r="G2690" s="3" t="n">
        <v>35.471585</v>
      </c>
      <c r="H2690" s="3" t="n">
        <v>139.627899</v>
      </c>
      <c r="I2690" t="inlineStr">
        <is>
          <t>Google Places(名称一致)</t>
        </is>
      </c>
      <c r="J2690" t="n">
        <v>38</v>
      </c>
      <c r="K2690" t="n">
        <v>39</v>
      </c>
      <c r="L2690" t="n">
        <v>-20</v>
      </c>
      <c r="M2690" t="n">
        <v>19</v>
      </c>
      <c r="N2690" t="n">
        <v>0</v>
      </c>
      <c r="O2690" t="inlineStr">
        <is>
          <t>不可 #3</t>
        </is>
      </c>
      <c r="P2690" t="inlineStr">
        <is>
          <t>有り</t>
        </is>
      </c>
      <c r="R2690" s="4">
        <f>IF(COUNT($M2690:$N2690)=0,"",IF(AND(IF($N2690&lt;&gt;"",$N2690,$M2690)&lt;=0,$O2690&lt;&gt;"可"),"警告",""))</f>
        <v/>
      </c>
      <c r="S2690" s="4">
        <f>IF(COUNT($M2690:$N2690)=0,0,IF(IF($N2690&lt;&gt;"",$N2690,$M2690)&gt;=スコアリング基準!$B$20,スコアリング基準!$C$20,IF(IF($N2690&lt;&gt;"",$N2690,$M2690)&gt;=スコアリング基準!$B$21,スコアリング基準!$C$21,IF(IF($N2690&lt;&gt;"",$N2690,$M2690)&gt;0,スコアリング基準!$C$22,0))))</f>
        <v/>
      </c>
      <c r="T2690" s="4">
        <f>IF($O2690="可",スコアリング基準!$C$23,0)</f>
        <v/>
      </c>
      <c r="U2690" s="4">
        <f>IF(OR(COUNT($K2690:$L2690)&lt;2,$K2690=0),0,IF(ABS($L2690)/$K2690&lt;=スコアリング基準!$B$24,スコアリング基準!$C$24,IF(ABS($L2690)/$K2690&lt;=スコアリング基準!$B$25,スコアリング基準!$C$25,IF(ABS($L2690)/$K2690&lt;=スコアリング基準!$B$26,スコアリング基準!$C$26,0))))</f>
        <v/>
      </c>
      <c r="V2690" s="4">
        <f>IF($P2690="なし",スコアリング基準!$C$27,0)</f>
        <v/>
      </c>
      <c r="W2690" s="4">
        <f>IF($F2690="",0,IF(ISNUMBER($F2690),IF($F2690&lt;=スコアリング基準!$B$28,スコアリング基準!$C$28,スコアリング基準!$C$29),0))</f>
        <v/>
      </c>
      <c r="X2690" s="4">
        <f>IFERROR(VLOOKUP($B2690,スコアリング基準!$A$36:$B$46,2,FALSE),0)</f>
        <v/>
      </c>
      <c r="Y2690" s="4">
        <f>SUM($S2690:$X2690)</f>
        <v/>
      </c>
      <c r="Z2690" s="4">
        <f>IF(COUNT($M2690:$N2690)=0,"データ無",IF($Y2690&gt;=スコアリング基準!$B$30,"S",IF($Y2690&gt;=スコアリング基準!$B$31,"A",IF($Y2690&gt;=スコアリング基準!$B$32,"B","C"))))</f>
        <v/>
      </c>
      <c r="AA2690">
        <f>IFERROR(INDEX(実績DB!$I$3:$I$104,MATCH($B2690&amp;$C2690,実績DB!$J$3:$J$104,0)),"")</f>
        <v/>
      </c>
    </row>
    <row r="2691">
      <c r="A2691" t="n">
        <v>2689</v>
      </c>
      <c r="B2691" t="inlineStr">
        <is>
          <t>東京</t>
        </is>
      </c>
      <c r="C2691" t="inlineStr">
        <is>
          <t>青梅橋変電所</t>
        </is>
      </c>
      <c r="D2691" t="inlineStr">
        <is>
          <t>東京都</t>
        </is>
      </c>
      <c r="G2691" s="3" t="n">
        <v>35.735507</v>
      </c>
      <c r="H2691" s="3" t="n">
        <v>139.440563</v>
      </c>
      <c r="I2691" t="inlineStr">
        <is>
          <t>Google Places(名称一致)</t>
        </is>
      </c>
      <c r="J2691" t="n">
        <v>47</v>
      </c>
      <c r="K2691" t="n">
        <v>49</v>
      </c>
      <c r="L2691" t="n">
        <v>-40</v>
      </c>
      <c r="M2691" t="n">
        <v>9</v>
      </c>
      <c r="N2691" t="n">
        <v>0</v>
      </c>
      <c r="O2691" t="inlineStr">
        <is>
          <t>不可 #3</t>
        </is>
      </c>
      <c r="P2691" t="inlineStr">
        <is>
          <t>有り</t>
        </is>
      </c>
      <c r="R2691" s="4">
        <f>IF(COUNT($M2691:$N2691)=0,"",IF(AND(IF($N2691&lt;&gt;"",$N2691,$M2691)&lt;=0,$O2691&lt;&gt;"可"),"警告",""))</f>
        <v/>
      </c>
      <c r="S2691" s="4">
        <f>IF(COUNT($M2691:$N2691)=0,0,IF(IF($N2691&lt;&gt;"",$N2691,$M2691)&gt;=スコアリング基準!$B$20,スコアリング基準!$C$20,IF(IF($N2691&lt;&gt;"",$N2691,$M2691)&gt;=スコアリング基準!$B$21,スコアリング基準!$C$21,IF(IF($N2691&lt;&gt;"",$N2691,$M2691)&gt;0,スコアリング基準!$C$22,0))))</f>
        <v/>
      </c>
      <c r="T2691" s="4">
        <f>IF($O2691="可",スコアリング基準!$C$23,0)</f>
        <v/>
      </c>
      <c r="U2691" s="4">
        <f>IF(OR(COUNT($K2691:$L2691)&lt;2,$K2691=0),0,IF(ABS($L2691)/$K2691&lt;=スコアリング基準!$B$24,スコアリング基準!$C$24,IF(ABS($L2691)/$K2691&lt;=スコアリング基準!$B$25,スコアリング基準!$C$25,IF(ABS($L2691)/$K2691&lt;=スコアリング基準!$B$26,スコアリング基準!$C$26,0))))</f>
        <v/>
      </c>
      <c r="V2691" s="4">
        <f>IF($P2691="なし",スコアリング基準!$C$27,0)</f>
        <v/>
      </c>
      <c r="W2691" s="4">
        <f>IF($F2691="",0,IF(ISNUMBER($F2691),IF($F2691&lt;=スコアリング基準!$B$28,スコアリング基準!$C$28,スコアリング基準!$C$29),0))</f>
        <v/>
      </c>
      <c r="X2691" s="4">
        <f>IFERROR(VLOOKUP($B2691,スコアリング基準!$A$36:$B$46,2,FALSE),0)</f>
        <v/>
      </c>
      <c r="Y2691" s="4">
        <f>SUM($S2691:$X2691)</f>
        <v/>
      </c>
      <c r="Z2691" s="4">
        <f>IF(COUNT($M2691:$N2691)=0,"データ無",IF($Y2691&gt;=スコアリング基準!$B$30,"S",IF($Y2691&gt;=スコアリング基準!$B$31,"A",IF($Y2691&gt;=スコアリング基準!$B$32,"B","C"))))</f>
        <v/>
      </c>
      <c r="AA2691">
        <f>IFERROR(INDEX(実績DB!$I$3:$I$104,MATCH($B2691&amp;$C2691,実績DB!$J$3:$J$104,0)),"")</f>
        <v/>
      </c>
    </row>
    <row r="2692">
      <c r="A2692" t="n">
        <v>2690</v>
      </c>
      <c r="B2692" t="inlineStr">
        <is>
          <t>東京</t>
        </is>
      </c>
      <c r="C2692" t="inlineStr">
        <is>
          <t>青葉町変電所</t>
        </is>
      </c>
      <c r="D2692" t="inlineStr">
        <is>
          <t>東京都</t>
        </is>
      </c>
      <c r="G2692" s="3" t="n"/>
      <c r="H2692" s="3" t="n"/>
      <c r="I2692" t="inlineStr">
        <is>
          <t>未取得</t>
        </is>
      </c>
      <c r="J2692" t="n">
        <v>42</v>
      </c>
      <c r="K2692" t="n">
        <v>44</v>
      </c>
      <c r="L2692" t="n">
        <v>-30</v>
      </c>
      <c r="M2692" t="n">
        <v>14</v>
      </c>
      <c r="N2692" t="n">
        <v>0</v>
      </c>
      <c r="O2692" t="inlineStr">
        <is>
          <t>不可 #3</t>
        </is>
      </c>
      <c r="P2692" t="inlineStr">
        <is>
          <t>有り</t>
        </is>
      </c>
      <c r="R2692" s="4">
        <f>IF(COUNT($M2692:$N2692)=0,"",IF(AND(IF($N2692&lt;&gt;"",$N2692,$M2692)&lt;=0,$O2692&lt;&gt;"可"),"警告",""))</f>
        <v/>
      </c>
      <c r="S2692" s="4">
        <f>IF(COUNT($M2692:$N2692)=0,0,IF(IF($N2692&lt;&gt;"",$N2692,$M2692)&gt;=スコアリング基準!$B$20,スコアリング基準!$C$20,IF(IF($N2692&lt;&gt;"",$N2692,$M2692)&gt;=スコアリング基準!$B$21,スコアリング基準!$C$21,IF(IF($N2692&lt;&gt;"",$N2692,$M2692)&gt;0,スコアリング基準!$C$22,0))))</f>
        <v/>
      </c>
      <c r="T2692" s="4">
        <f>IF($O2692="可",スコアリング基準!$C$23,0)</f>
        <v/>
      </c>
      <c r="U2692" s="4">
        <f>IF(OR(COUNT($K2692:$L2692)&lt;2,$K2692=0),0,IF(ABS($L2692)/$K2692&lt;=スコアリング基準!$B$24,スコアリング基準!$C$24,IF(ABS($L2692)/$K2692&lt;=スコアリング基準!$B$25,スコアリング基準!$C$25,IF(ABS($L2692)/$K2692&lt;=スコアリング基準!$B$26,スコアリング基準!$C$26,0))))</f>
        <v/>
      </c>
      <c r="V2692" s="4">
        <f>IF($P2692="なし",スコアリング基準!$C$27,0)</f>
        <v/>
      </c>
      <c r="W2692" s="4">
        <f>IF($F2692="",0,IF(ISNUMBER($F2692),IF($F2692&lt;=スコアリング基準!$B$28,スコアリング基準!$C$28,スコアリング基準!$C$29),0))</f>
        <v/>
      </c>
      <c r="X2692" s="4">
        <f>IFERROR(VLOOKUP($B2692,スコアリング基準!$A$36:$B$46,2,FALSE),0)</f>
        <v/>
      </c>
      <c r="Y2692" s="4">
        <f>SUM($S2692:$X2692)</f>
        <v/>
      </c>
      <c r="Z2692" s="4">
        <f>IF(COUNT($M2692:$N2692)=0,"データ無",IF($Y2692&gt;=スコアリング基準!$B$30,"S",IF($Y2692&gt;=スコアリング基準!$B$31,"A",IF($Y2692&gt;=スコアリング基準!$B$32,"B","C"))))</f>
        <v/>
      </c>
      <c r="AA2692">
        <f>IFERROR(INDEX(実績DB!$I$3:$I$104,MATCH($B2692&amp;$C2692,実績DB!$J$3:$J$104,0)),"")</f>
        <v/>
      </c>
    </row>
    <row r="2693">
      <c r="A2693" t="n">
        <v>2691</v>
      </c>
      <c r="B2693" t="inlineStr">
        <is>
          <t>東京</t>
        </is>
      </c>
      <c r="C2693" t="inlineStr">
        <is>
          <t>韮山変電所</t>
        </is>
      </c>
      <c r="D2693" t="inlineStr">
        <is>
          <t>静岡県</t>
        </is>
      </c>
      <c r="G2693" s="3" t="n">
        <v>35.06218</v>
      </c>
      <c r="H2693" s="3" t="n">
        <v>138.94824</v>
      </c>
      <c r="I2693" t="inlineStr">
        <is>
          <t>OSM実測(名称一致)</t>
        </is>
      </c>
      <c r="J2693" t="n">
        <v>19</v>
      </c>
      <c r="K2693" t="n">
        <v>19</v>
      </c>
      <c r="L2693" t="n">
        <v>0</v>
      </c>
      <c r="M2693" t="n">
        <v>19</v>
      </c>
      <c r="N2693" t="n">
        <v>0</v>
      </c>
      <c r="O2693" t="inlineStr">
        <is>
          <t>不可 #3</t>
        </is>
      </c>
      <c r="P2693" t="inlineStr">
        <is>
          <t>有り</t>
        </is>
      </c>
      <c r="R2693" s="4">
        <f>IF(COUNT($M2693:$N2693)=0,"",IF(AND(IF($N2693&lt;&gt;"",$N2693,$M2693)&lt;=0,$O2693&lt;&gt;"可"),"警告",""))</f>
        <v/>
      </c>
      <c r="S2693" s="4">
        <f>IF(COUNT($M2693:$N2693)=0,0,IF(IF($N2693&lt;&gt;"",$N2693,$M2693)&gt;=スコアリング基準!$B$20,スコアリング基準!$C$20,IF(IF($N2693&lt;&gt;"",$N2693,$M2693)&gt;=スコアリング基準!$B$21,スコアリング基準!$C$21,IF(IF($N2693&lt;&gt;"",$N2693,$M2693)&gt;0,スコアリング基準!$C$22,0))))</f>
        <v/>
      </c>
      <c r="T2693" s="4">
        <f>IF($O2693="可",スコアリング基準!$C$23,0)</f>
        <v/>
      </c>
      <c r="U2693" s="4">
        <f>IF(OR(COUNT($K2693:$L2693)&lt;2,$K2693=0),0,IF(ABS($L2693)/$K2693&lt;=スコアリング基準!$B$24,スコアリング基準!$C$24,IF(ABS($L2693)/$K2693&lt;=スコアリング基準!$B$25,スコアリング基準!$C$25,IF(ABS($L2693)/$K2693&lt;=スコアリング基準!$B$26,スコアリング基準!$C$26,0))))</f>
        <v/>
      </c>
      <c r="V2693" s="4">
        <f>IF($P2693="なし",スコアリング基準!$C$27,0)</f>
        <v/>
      </c>
      <c r="W2693" s="4">
        <f>IF($F2693="",0,IF(ISNUMBER($F2693),IF($F2693&lt;=スコアリング基準!$B$28,スコアリング基準!$C$28,スコアリング基準!$C$29),0))</f>
        <v/>
      </c>
      <c r="X2693" s="4">
        <f>IFERROR(VLOOKUP($B2693,スコアリング基準!$A$36:$B$46,2,FALSE),0)</f>
        <v/>
      </c>
      <c r="Y2693" s="4">
        <f>SUM($S2693:$X2693)</f>
        <v/>
      </c>
      <c r="Z2693" s="4">
        <f>IF(COUNT($M2693:$N2693)=0,"データ無",IF($Y2693&gt;=スコアリング基準!$B$30,"S",IF($Y2693&gt;=スコアリング基準!$B$31,"A",IF($Y2693&gt;=スコアリング基準!$B$32,"B","C"))))</f>
        <v/>
      </c>
      <c r="AA2693">
        <f>IFERROR(INDEX(実績DB!$I$3:$I$104,MATCH($B2693&amp;$C2693,実績DB!$J$3:$J$104,0)),"")</f>
        <v/>
      </c>
    </row>
    <row r="2694">
      <c r="A2694" t="n">
        <v>2692</v>
      </c>
      <c r="B2694" t="inlineStr">
        <is>
          <t>東京</t>
        </is>
      </c>
      <c r="C2694" t="inlineStr">
        <is>
          <t>韮崎変電所</t>
        </is>
      </c>
      <c r="D2694" t="inlineStr">
        <is>
          <t>山梨県</t>
        </is>
      </c>
      <c r="G2694" s="3" t="n">
        <v>35.715634</v>
      </c>
      <c r="H2694" s="3" t="n">
        <v>138.449115</v>
      </c>
      <c r="I2694" t="inlineStr">
        <is>
          <t>Google Places(名称一致)</t>
        </is>
      </c>
      <c r="J2694" t="n">
        <v>47</v>
      </c>
      <c r="K2694" t="n">
        <v>49</v>
      </c>
      <c r="L2694" t="n">
        <v>-48</v>
      </c>
      <c r="M2694" t="n">
        <v>1</v>
      </c>
      <c r="N2694" t="n">
        <v>1</v>
      </c>
      <c r="O2694" t="inlineStr">
        <is>
          <t>不可 #3</t>
        </is>
      </c>
      <c r="P2694" t="inlineStr">
        <is>
          <t>なし</t>
        </is>
      </c>
      <c r="R2694" s="4">
        <f>IF(COUNT($M2694:$N2694)=0,"",IF(AND(IF($N2694&lt;&gt;"",$N2694,$M2694)&lt;=0,$O2694&lt;&gt;"可"),"警告",""))</f>
        <v/>
      </c>
      <c r="S2694" s="4">
        <f>IF(COUNT($M2694:$N2694)=0,0,IF(IF($N2694&lt;&gt;"",$N2694,$M2694)&gt;=スコアリング基準!$B$20,スコアリング基準!$C$20,IF(IF($N2694&lt;&gt;"",$N2694,$M2694)&gt;=スコアリング基準!$B$21,スコアリング基準!$C$21,IF(IF($N2694&lt;&gt;"",$N2694,$M2694)&gt;0,スコアリング基準!$C$22,0))))</f>
        <v/>
      </c>
      <c r="T2694" s="4">
        <f>IF($O2694="可",スコアリング基準!$C$23,0)</f>
        <v/>
      </c>
      <c r="U2694" s="4">
        <f>IF(OR(COUNT($K2694:$L2694)&lt;2,$K2694=0),0,IF(ABS($L2694)/$K2694&lt;=スコアリング基準!$B$24,スコアリング基準!$C$24,IF(ABS($L2694)/$K2694&lt;=スコアリング基準!$B$25,スコアリング基準!$C$25,IF(ABS($L2694)/$K2694&lt;=スコアリング基準!$B$26,スコアリング基準!$C$26,0))))</f>
        <v/>
      </c>
      <c r="V2694" s="4">
        <f>IF($P2694="なし",スコアリング基準!$C$27,0)</f>
        <v/>
      </c>
      <c r="W2694" s="4">
        <f>IF($F2694="",0,IF(ISNUMBER($F2694),IF($F2694&lt;=スコアリング基準!$B$28,スコアリング基準!$C$28,スコアリング基準!$C$29),0))</f>
        <v/>
      </c>
      <c r="X2694" s="4">
        <f>IFERROR(VLOOKUP($B2694,スコアリング基準!$A$36:$B$46,2,FALSE),0)</f>
        <v/>
      </c>
      <c r="Y2694" s="4">
        <f>SUM($S2694:$X2694)</f>
        <v/>
      </c>
      <c r="Z2694" s="4">
        <f>IF(COUNT($M2694:$N2694)=0,"データ無",IF($Y2694&gt;=スコアリング基準!$B$30,"S",IF($Y2694&gt;=スコアリング基準!$B$31,"A",IF($Y2694&gt;=スコアリング基準!$B$32,"B","C"))))</f>
        <v/>
      </c>
      <c r="AA2694">
        <f>IFERROR(INDEX(実績DB!$I$3:$I$104,MATCH($B2694&amp;$C2694,実績DB!$J$3:$J$104,0)),"")</f>
        <v/>
      </c>
    </row>
    <row r="2695">
      <c r="A2695" t="n">
        <v>2693</v>
      </c>
      <c r="B2695" t="inlineStr">
        <is>
          <t>東京</t>
        </is>
      </c>
      <c r="C2695" t="inlineStr">
        <is>
          <t>音羽変電所</t>
        </is>
      </c>
      <c r="D2695" t="inlineStr">
        <is>
          <t>東京都</t>
        </is>
      </c>
      <c r="G2695" s="3" t="n">
        <v>35.716084</v>
      </c>
      <c r="H2695" s="3" t="n">
        <v>139.728343</v>
      </c>
      <c r="I2695" t="inlineStr">
        <is>
          <t>OSM実測(名称一致)</t>
        </is>
      </c>
      <c r="J2695" t="n">
        <v>57</v>
      </c>
      <c r="K2695" t="n">
        <v>59</v>
      </c>
      <c r="L2695" t="n">
        <v>-40</v>
      </c>
      <c r="M2695" t="n">
        <v>19</v>
      </c>
      <c r="N2695" t="n">
        <v>0</v>
      </c>
      <c r="O2695" t="inlineStr">
        <is>
          <t>不可 #3</t>
        </is>
      </c>
      <c r="P2695" t="inlineStr">
        <is>
          <t>有り</t>
        </is>
      </c>
      <c r="R2695" s="4">
        <f>IF(COUNT($M2695:$N2695)=0,"",IF(AND(IF($N2695&lt;&gt;"",$N2695,$M2695)&lt;=0,$O2695&lt;&gt;"可"),"警告",""))</f>
        <v/>
      </c>
      <c r="S2695" s="4">
        <f>IF(COUNT($M2695:$N2695)=0,0,IF(IF($N2695&lt;&gt;"",$N2695,$M2695)&gt;=スコアリング基準!$B$20,スコアリング基準!$C$20,IF(IF($N2695&lt;&gt;"",$N2695,$M2695)&gt;=スコアリング基準!$B$21,スコアリング基準!$C$21,IF(IF($N2695&lt;&gt;"",$N2695,$M2695)&gt;0,スコアリング基準!$C$22,0))))</f>
        <v/>
      </c>
      <c r="T2695" s="4">
        <f>IF($O2695="可",スコアリング基準!$C$23,0)</f>
        <v/>
      </c>
      <c r="U2695" s="4">
        <f>IF(OR(COUNT($K2695:$L2695)&lt;2,$K2695=0),0,IF(ABS($L2695)/$K2695&lt;=スコアリング基準!$B$24,スコアリング基準!$C$24,IF(ABS($L2695)/$K2695&lt;=スコアリング基準!$B$25,スコアリング基準!$C$25,IF(ABS($L2695)/$K2695&lt;=スコアリング基準!$B$26,スコアリング基準!$C$26,0))))</f>
        <v/>
      </c>
      <c r="V2695" s="4">
        <f>IF($P2695="なし",スコアリング基準!$C$27,0)</f>
        <v/>
      </c>
      <c r="W2695" s="4">
        <f>IF($F2695="",0,IF(ISNUMBER($F2695),IF($F2695&lt;=スコアリング基準!$B$28,スコアリング基準!$C$28,スコアリング基準!$C$29),0))</f>
        <v/>
      </c>
      <c r="X2695" s="4">
        <f>IFERROR(VLOOKUP($B2695,スコアリング基準!$A$36:$B$46,2,FALSE),0)</f>
        <v/>
      </c>
      <c r="Y2695" s="4">
        <f>SUM($S2695:$X2695)</f>
        <v/>
      </c>
      <c r="Z2695" s="4">
        <f>IF(COUNT($M2695:$N2695)=0,"データ無",IF($Y2695&gt;=スコアリング基準!$B$30,"S",IF($Y2695&gt;=スコアリング基準!$B$31,"A",IF($Y2695&gt;=スコアリング基準!$B$32,"B","C"))))</f>
        <v/>
      </c>
      <c r="AA2695">
        <f>IFERROR(INDEX(実績DB!$I$3:$I$104,MATCH($B2695&amp;$C2695,実績DB!$J$3:$J$104,0)),"")</f>
        <v/>
      </c>
    </row>
    <row r="2696">
      <c r="A2696" t="n">
        <v>2694</v>
      </c>
      <c r="B2696" t="inlineStr">
        <is>
          <t>東京</t>
        </is>
      </c>
      <c r="C2696" t="inlineStr">
        <is>
          <t>須津変電所</t>
        </is>
      </c>
      <c r="D2696" t="inlineStr">
        <is>
          <t>静岡県</t>
        </is>
      </c>
      <c r="G2696" s="3" t="n">
        <v>35.154639</v>
      </c>
      <c r="H2696" s="3" t="n">
        <v>138.741805</v>
      </c>
      <c r="I2696" t="inlineStr">
        <is>
          <t>Google Places(名称一致)</t>
        </is>
      </c>
      <c r="J2696" t="n">
        <v>52</v>
      </c>
      <c r="K2696" t="n">
        <v>54</v>
      </c>
      <c r="L2696" t="n">
        <v>-45</v>
      </c>
      <c r="M2696" t="n">
        <v>9</v>
      </c>
      <c r="N2696" t="n">
        <v>9</v>
      </c>
      <c r="O2696" t="inlineStr">
        <is>
          <t>不可 #3</t>
        </is>
      </c>
      <c r="P2696" t="inlineStr">
        <is>
          <t>なし</t>
        </is>
      </c>
      <c r="R2696" s="4">
        <f>IF(COUNT($M2696:$N2696)=0,"",IF(AND(IF($N2696&lt;&gt;"",$N2696,$M2696)&lt;=0,$O2696&lt;&gt;"可"),"警告",""))</f>
        <v/>
      </c>
      <c r="S2696" s="4">
        <f>IF(COUNT($M2696:$N2696)=0,0,IF(IF($N2696&lt;&gt;"",$N2696,$M2696)&gt;=スコアリング基準!$B$20,スコアリング基準!$C$20,IF(IF($N2696&lt;&gt;"",$N2696,$M2696)&gt;=スコアリング基準!$B$21,スコアリング基準!$C$21,IF(IF($N2696&lt;&gt;"",$N2696,$M2696)&gt;0,スコアリング基準!$C$22,0))))</f>
        <v/>
      </c>
      <c r="T2696" s="4">
        <f>IF($O2696="可",スコアリング基準!$C$23,0)</f>
        <v/>
      </c>
      <c r="U2696" s="4">
        <f>IF(OR(COUNT($K2696:$L2696)&lt;2,$K2696=0),0,IF(ABS($L2696)/$K2696&lt;=スコアリング基準!$B$24,スコアリング基準!$C$24,IF(ABS($L2696)/$K2696&lt;=スコアリング基準!$B$25,スコアリング基準!$C$25,IF(ABS($L2696)/$K2696&lt;=スコアリング基準!$B$26,スコアリング基準!$C$26,0))))</f>
        <v/>
      </c>
      <c r="V2696" s="4">
        <f>IF($P2696="なし",スコアリング基準!$C$27,0)</f>
        <v/>
      </c>
      <c r="W2696" s="4">
        <f>IF($F2696="",0,IF(ISNUMBER($F2696),IF($F2696&lt;=スコアリング基準!$B$28,スコアリング基準!$C$28,スコアリング基準!$C$29),0))</f>
        <v/>
      </c>
      <c r="X2696" s="4">
        <f>IFERROR(VLOOKUP($B2696,スコアリング基準!$A$36:$B$46,2,FALSE),0)</f>
        <v/>
      </c>
      <c r="Y2696" s="4">
        <f>SUM($S2696:$X2696)</f>
        <v/>
      </c>
      <c r="Z2696" s="4">
        <f>IF(COUNT($M2696:$N2696)=0,"データ無",IF($Y2696&gt;=スコアリング基準!$B$30,"S",IF($Y2696&gt;=スコアリング基準!$B$31,"A",IF($Y2696&gt;=スコアリング基準!$B$32,"B","C"))))</f>
        <v/>
      </c>
      <c r="AA2696">
        <f>IFERROR(INDEX(実績DB!$I$3:$I$104,MATCH($B2696&amp;$C2696,実績DB!$J$3:$J$104,0)),"")</f>
        <v/>
      </c>
    </row>
    <row r="2697">
      <c r="A2697" t="n">
        <v>2695</v>
      </c>
      <c r="B2697" t="inlineStr">
        <is>
          <t>東京</t>
        </is>
      </c>
      <c r="C2697" t="inlineStr">
        <is>
          <t>須田町変電所</t>
        </is>
      </c>
      <c r="D2697" t="inlineStr">
        <is>
          <t>東京都</t>
        </is>
      </c>
      <c r="G2697" s="3" t="n">
        <v>35.696997</v>
      </c>
      <c r="H2697" s="3" t="n">
        <v>139.769163</v>
      </c>
      <c r="I2697" t="inlineStr">
        <is>
          <t>Google Places(名称一致)</t>
        </is>
      </c>
      <c r="J2697" t="n">
        <v>57</v>
      </c>
      <c r="K2697" t="n">
        <v>59</v>
      </c>
      <c r="L2697" t="n">
        <v>-40</v>
      </c>
      <c r="M2697" t="n">
        <v>19</v>
      </c>
      <c r="N2697" t="n">
        <v>0</v>
      </c>
      <c r="O2697" t="inlineStr">
        <is>
          <t>不可 #3</t>
        </is>
      </c>
      <c r="P2697" t="inlineStr">
        <is>
          <t>有り</t>
        </is>
      </c>
      <c r="R2697" s="4">
        <f>IF(COUNT($M2697:$N2697)=0,"",IF(AND(IF($N2697&lt;&gt;"",$N2697,$M2697)&lt;=0,$O2697&lt;&gt;"可"),"警告",""))</f>
        <v/>
      </c>
      <c r="S2697" s="4">
        <f>IF(COUNT($M2697:$N2697)=0,0,IF(IF($N2697&lt;&gt;"",$N2697,$M2697)&gt;=スコアリング基準!$B$20,スコアリング基準!$C$20,IF(IF($N2697&lt;&gt;"",$N2697,$M2697)&gt;=スコアリング基準!$B$21,スコアリング基準!$C$21,IF(IF($N2697&lt;&gt;"",$N2697,$M2697)&gt;0,スコアリング基準!$C$22,0))))</f>
        <v/>
      </c>
      <c r="T2697" s="4">
        <f>IF($O2697="可",スコアリング基準!$C$23,0)</f>
        <v/>
      </c>
      <c r="U2697" s="4">
        <f>IF(OR(COUNT($K2697:$L2697)&lt;2,$K2697=0),0,IF(ABS($L2697)/$K2697&lt;=スコアリング基準!$B$24,スコアリング基準!$C$24,IF(ABS($L2697)/$K2697&lt;=スコアリング基準!$B$25,スコアリング基準!$C$25,IF(ABS($L2697)/$K2697&lt;=スコアリング基準!$B$26,スコアリング基準!$C$26,0))))</f>
        <v/>
      </c>
      <c r="V2697" s="4">
        <f>IF($P2697="なし",スコアリング基準!$C$27,0)</f>
        <v/>
      </c>
      <c r="W2697" s="4">
        <f>IF($F2697="",0,IF(ISNUMBER($F2697),IF($F2697&lt;=スコアリング基準!$B$28,スコアリング基準!$C$28,スコアリング基準!$C$29),0))</f>
        <v/>
      </c>
      <c r="X2697" s="4">
        <f>IFERROR(VLOOKUP($B2697,スコアリング基準!$A$36:$B$46,2,FALSE),0)</f>
        <v/>
      </c>
      <c r="Y2697" s="4">
        <f>SUM($S2697:$X2697)</f>
        <v/>
      </c>
      <c r="Z2697" s="4">
        <f>IF(COUNT($M2697:$N2697)=0,"データ無",IF($Y2697&gt;=スコアリング基準!$B$30,"S",IF($Y2697&gt;=スコアリング基準!$B$31,"A",IF($Y2697&gt;=スコアリング基準!$B$32,"B","C"))))</f>
        <v/>
      </c>
      <c r="AA2697">
        <f>IFERROR(INDEX(実績DB!$I$3:$I$104,MATCH($B2697&amp;$C2697,実績DB!$J$3:$J$104,0)),"")</f>
        <v/>
      </c>
    </row>
    <row r="2698">
      <c r="A2698" t="n">
        <v>2696</v>
      </c>
      <c r="B2698" t="inlineStr">
        <is>
          <t>東京</t>
        </is>
      </c>
      <c r="C2698" t="inlineStr">
        <is>
          <t>須田貝変電所</t>
        </is>
      </c>
      <c r="D2698" t="inlineStr">
        <is>
          <t>群馬県</t>
        </is>
      </c>
      <c r="G2698" s="3" t="n"/>
      <c r="H2698" s="3" t="n"/>
      <c r="I2698" t="inlineStr">
        <is>
          <t>未取得</t>
        </is>
      </c>
      <c r="J2698" t="n">
        <v>9</v>
      </c>
      <c r="K2698" t="n">
        <v>9</v>
      </c>
      <c r="L2698" t="n">
        <v>-4</v>
      </c>
      <c r="M2698" t="n">
        <v>5</v>
      </c>
      <c r="N2698" t="n">
        <v>0</v>
      </c>
      <c r="O2698" t="inlineStr">
        <is>
          <t>不可 #3</t>
        </is>
      </c>
      <c r="P2698" t="inlineStr">
        <is>
          <t>有り</t>
        </is>
      </c>
      <c r="R2698" s="4">
        <f>IF(COUNT($M2698:$N2698)=0,"",IF(AND(IF($N2698&lt;&gt;"",$N2698,$M2698)&lt;=0,$O2698&lt;&gt;"可"),"警告",""))</f>
        <v/>
      </c>
      <c r="S2698" s="4">
        <f>IF(COUNT($M2698:$N2698)=0,0,IF(IF($N2698&lt;&gt;"",$N2698,$M2698)&gt;=スコアリング基準!$B$20,スコアリング基準!$C$20,IF(IF($N2698&lt;&gt;"",$N2698,$M2698)&gt;=スコアリング基準!$B$21,スコアリング基準!$C$21,IF(IF($N2698&lt;&gt;"",$N2698,$M2698)&gt;0,スコアリング基準!$C$22,0))))</f>
        <v/>
      </c>
      <c r="T2698" s="4">
        <f>IF($O2698="可",スコアリング基準!$C$23,0)</f>
        <v/>
      </c>
      <c r="U2698" s="4">
        <f>IF(OR(COUNT($K2698:$L2698)&lt;2,$K2698=0),0,IF(ABS($L2698)/$K2698&lt;=スコアリング基準!$B$24,スコアリング基準!$C$24,IF(ABS($L2698)/$K2698&lt;=スコアリング基準!$B$25,スコアリング基準!$C$25,IF(ABS($L2698)/$K2698&lt;=スコアリング基準!$B$26,スコアリング基準!$C$26,0))))</f>
        <v/>
      </c>
      <c r="V2698" s="4">
        <f>IF($P2698="なし",スコアリング基準!$C$27,0)</f>
        <v/>
      </c>
      <c r="W2698" s="4">
        <f>IF($F2698="",0,IF(ISNUMBER($F2698),IF($F2698&lt;=スコアリング基準!$B$28,スコアリング基準!$C$28,スコアリング基準!$C$29),0))</f>
        <v/>
      </c>
      <c r="X2698" s="4">
        <f>IFERROR(VLOOKUP($B2698,スコアリング基準!$A$36:$B$46,2,FALSE),0)</f>
        <v/>
      </c>
      <c r="Y2698" s="4">
        <f>SUM($S2698:$X2698)</f>
        <v/>
      </c>
      <c r="Z2698" s="4">
        <f>IF(COUNT($M2698:$N2698)=0,"データ無",IF($Y2698&gt;=スコアリング基準!$B$30,"S",IF($Y2698&gt;=スコアリング基準!$B$31,"A",IF($Y2698&gt;=スコアリング基準!$B$32,"B","C"))))</f>
        <v/>
      </c>
      <c r="AA2698">
        <f>IFERROR(INDEX(実績DB!$I$3:$I$104,MATCH($B2698&amp;$C2698,実績DB!$J$3:$J$104,0)),"")</f>
        <v/>
      </c>
    </row>
    <row r="2699">
      <c r="A2699" t="n">
        <v>2697</v>
      </c>
      <c r="B2699" t="inlineStr">
        <is>
          <t>東京</t>
        </is>
      </c>
      <c r="C2699" t="inlineStr">
        <is>
          <t>須走変電所</t>
        </is>
      </c>
      <c r="D2699" t="inlineStr">
        <is>
          <t>静岡県</t>
        </is>
      </c>
      <c r="G2699" s="3" t="n">
        <v>35.35533</v>
      </c>
      <c r="H2699" s="3" t="n">
        <v>138.880036</v>
      </c>
      <c r="I2699" t="inlineStr">
        <is>
          <t>Google Places(名称一致)</t>
        </is>
      </c>
      <c r="J2699" t="n">
        <v>38</v>
      </c>
      <c r="K2699" t="n">
        <v>39</v>
      </c>
      <c r="L2699" t="n">
        <v>-21</v>
      </c>
      <c r="M2699" t="n">
        <v>18</v>
      </c>
      <c r="N2699" t="n">
        <v>18</v>
      </c>
      <c r="O2699" t="inlineStr">
        <is>
          <t>不可 #3</t>
        </is>
      </c>
      <c r="P2699" t="inlineStr">
        <is>
          <t>なし</t>
        </is>
      </c>
      <c r="R2699" s="4">
        <f>IF(COUNT($M2699:$N2699)=0,"",IF(AND(IF($N2699&lt;&gt;"",$N2699,$M2699)&lt;=0,$O2699&lt;&gt;"可"),"警告",""))</f>
        <v/>
      </c>
      <c r="S2699" s="4">
        <f>IF(COUNT($M2699:$N2699)=0,0,IF(IF($N2699&lt;&gt;"",$N2699,$M2699)&gt;=スコアリング基準!$B$20,スコアリング基準!$C$20,IF(IF($N2699&lt;&gt;"",$N2699,$M2699)&gt;=スコアリング基準!$B$21,スコアリング基準!$C$21,IF(IF($N2699&lt;&gt;"",$N2699,$M2699)&gt;0,スコアリング基準!$C$22,0))))</f>
        <v/>
      </c>
      <c r="T2699" s="4">
        <f>IF($O2699="可",スコアリング基準!$C$23,0)</f>
        <v/>
      </c>
      <c r="U2699" s="4">
        <f>IF(OR(COUNT($K2699:$L2699)&lt;2,$K2699=0),0,IF(ABS($L2699)/$K2699&lt;=スコアリング基準!$B$24,スコアリング基準!$C$24,IF(ABS($L2699)/$K2699&lt;=スコアリング基準!$B$25,スコアリング基準!$C$25,IF(ABS($L2699)/$K2699&lt;=スコアリング基準!$B$26,スコアリング基準!$C$26,0))))</f>
        <v/>
      </c>
      <c r="V2699" s="4">
        <f>IF($P2699="なし",スコアリング基準!$C$27,0)</f>
        <v/>
      </c>
      <c r="W2699" s="4">
        <f>IF($F2699="",0,IF(ISNUMBER($F2699),IF($F2699&lt;=スコアリング基準!$B$28,スコアリング基準!$C$28,スコアリング基準!$C$29),0))</f>
        <v/>
      </c>
      <c r="X2699" s="4">
        <f>IFERROR(VLOOKUP($B2699,スコアリング基準!$A$36:$B$46,2,FALSE),0)</f>
        <v/>
      </c>
      <c r="Y2699" s="4">
        <f>SUM($S2699:$X2699)</f>
        <v/>
      </c>
      <c r="Z2699" s="4">
        <f>IF(COUNT($M2699:$N2699)=0,"データ無",IF($Y2699&gt;=スコアリング基準!$B$30,"S",IF($Y2699&gt;=スコアリング基準!$B$31,"A",IF($Y2699&gt;=スコアリング基準!$B$32,"B","C"))))</f>
        <v/>
      </c>
      <c r="AA2699">
        <f>IFERROR(INDEX(実績DB!$I$3:$I$104,MATCH($B2699&amp;$C2699,実績DB!$J$3:$J$104,0)),"")</f>
        <v/>
      </c>
    </row>
    <row r="2700">
      <c r="A2700" t="n">
        <v>2698</v>
      </c>
      <c r="B2700" t="inlineStr">
        <is>
          <t>東京</t>
        </is>
      </c>
      <c r="C2700" t="inlineStr">
        <is>
          <t>領家変電所</t>
        </is>
      </c>
      <c r="D2700" t="inlineStr">
        <is>
          <t>埼玉県</t>
        </is>
      </c>
      <c r="G2700" s="3" t="n">
        <v>35.797655</v>
      </c>
      <c r="H2700" s="3" t="n">
        <v>139.747919</v>
      </c>
      <c r="I2700" t="inlineStr">
        <is>
          <t>Google Places(名称一致)</t>
        </is>
      </c>
      <c r="J2700" t="n">
        <v>57</v>
      </c>
      <c r="K2700" t="n">
        <v>59</v>
      </c>
      <c r="L2700" t="n">
        <v>-40</v>
      </c>
      <c r="M2700" t="n">
        <v>19</v>
      </c>
      <c r="N2700" t="n">
        <v>0</v>
      </c>
      <c r="O2700" t="inlineStr">
        <is>
          <t>不可 #3</t>
        </is>
      </c>
      <c r="P2700" t="inlineStr">
        <is>
          <t>有り</t>
        </is>
      </c>
      <c r="R2700" s="4">
        <f>IF(COUNT($M2700:$N2700)=0,"",IF(AND(IF($N2700&lt;&gt;"",$N2700,$M2700)&lt;=0,$O2700&lt;&gt;"可"),"警告",""))</f>
        <v/>
      </c>
      <c r="S2700" s="4">
        <f>IF(COUNT($M2700:$N2700)=0,0,IF(IF($N2700&lt;&gt;"",$N2700,$M2700)&gt;=スコアリング基準!$B$20,スコアリング基準!$C$20,IF(IF($N2700&lt;&gt;"",$N2700,$M2700)&gt;=スコアリング基準!$B$21,スコアリング基準!$C$21,IF(IF($N2700&lt;&gt;"",$N2700,$M2700)&gt;0,スコアリング基準!$C$22,0))))</f>
        <v/>
      </c>
      <c r="T2700" s="4">
        <f>IF($O2700="可",スコアリング基準!$C$23,0)</f>
        <v/>
      </c>
      <c r="U2700" s="4">
        <f>IF(OR(COUNT($K2700:$L2700)&lt;2,$K2700=0),0,IF(ABS($L2700)/$K2700&lt;=スコアリング基準!$B$24,スコアリング基準!$C$24,IF(ABS($L2700)/$K2700&lt;=スコアリング基準!$B$25,スコアリング基準!$C$25,IF(ABS($L2700)/$K2700&lt;=スコアリング基準!$B$26,スコアリング基準!$C$26,0))))</f>
        <v/>
      </c>
      <c r="V2700" s="4">
        <f>IF($P2700="なし",スコアリング基準!$C$27,0)</f>
        <v/>
      </c>
      <c r="W2700" s="4">
        <f>IF($F2700="",0,IF(ISNUMBER($F2700),IF($F2700&lt;=スコアリング基準!$B$28,スコアリング基準!$C$28,スコアリング基準!$C$29),0))</f>
        <v/>
      </c>
      <c r="X2700" s="4">
        <f>IFERROR(VLOOKUP($B2700,スコアリング基準!$A$36:$B$46,2,FALSE),0)</f>
        <v/>
      </c>
      <c r="Y2700" s="4">
        <f>SUM($S2700:$X2700)</f>
        <v/>
      </c>
      <c r="Z2700" s="4">
        <f>IF(COUNT($M2700:$N2700)=0,"データ無",IF($Y2700&gt;=スコアリング基準!$B$30,"S",IF($Y2700&gt;=スコアリング基準!$B$31,"A",IF($Y2700&gt;=スコアリング基準!$B$32,"B","C"))))</f>
        <v/>
      </c>
      <c r="AA2700">
        <f>IFERROR(INDEX(実績DB!$I$3:$I$104,MATCH($B2700&amp;$C2700,実績DB!$J$3:$J$104,0)),"")</f>
        <v/>
      </c>
    </row>
    <row r="2701">
      <c r="A2701" t="n">
        <v>2699</v>
      </c>
      <c r="B2701" t="inlineStr">
        <is>
          <t>東京</t>
        </is>
      </c>
      <c r="C2701" t="inlineStr">
        <is>
          <t>飛田給変電所</t>
        </is>
      </c>
      <c r="D2701" t="inlineStr">
        <is>
          <t>東京都</t>
        </is>
      </c>
      <c r="G2701" s="3" t="n">
        <v>35.65741</v>
      </c>
      <c r="H2701" s="3" t="n">
        <v>139.5265</v>
      </c>
      <c r="I2701" t="inlineStr">
        <is>
          <t>OSM実測(名称一致)</t>
        </is>
      </c>
      <c r="J2701" t="n">
        <v>47</v>
      </c>
      <c r="K2701" t="n">
        <v>49</v>
      </c>
      <c r="L2701" t="n">
        <v>-35</v>
      </c>
      <c r="M2701" t="n">
        <v>14</v>
      </c>
      <c r="N2701" t="n">
        <v>14</v>
      </c>
      <c r="O2701" t="inlineStr">
        <is>
          <t>不可 #3</t>
        </is>
      </c>
      <c r="P2701" t="inlineStr">
        <is>
          <t>なし</t>
        </is>
      </c>
      <c r="R2701" s="4">
        <f>IF(COUNT($M2701:$N2701)=0,"",IF(AND(IF($N2701&lt;&gt;"",$N2701,$M2701)&lt;=0,$O2701&lt;&gt;"可"),"警告",""))</f>
        <v/>
      </c>
      <c r="S2701" s="4">
        <f>IF(COUNT($M2701:$N2701)=0,0,IF(IF($N2701&lt;&gt;"",$N2701,$M2701)&gt;=スコアリング基準!$B$20,スコアリング基準!$C$20,IF(IF($N2701&lt;&gt;"",$N2701,$M2701)&gt;=スコアリング基準!$B$21,スコアリング基準!$C$21,IF(IF($N2701&lt;&gt;"",$N2701,$M2701)&gt;0,スコアリング基準!$C$22,0))))</f>
        <v/>
      </c>
      <c r="T2701" s="4">
        <f>IF($O2701="可",スコアリング基準!$C$23,0)</f>
        <v/>
      </c>
      <c r="U2701" s="4">
        <f>IF(OR(COUNT($K2701:$L2701)&lt;2,$K2701=0),0,IF(ABS($L2701)/$K2701&lt;=スコアリング基準!$B$24,スコアリング基準!$C$24,IF(ABS($L2701)/$K2701&lt;=スコアリング基準!$B$25,スコアリング基準!$C$25,IF(ABS($L2701)/$K2701&lt;=スコアリング基準!$B$26,スコアリング基準!$C$26,0))))</f>
        <v/>
      </c>
      <c r="V2701" s="4">
        <f>IF($P2701="なし",スコアリング基準!$C$27,0)</f>
        <v/>
      </c>
      <c r="W2701" s="4">
        <f>IF($F2701="",0,IF(ISNUMBER($F2701),IF($F2701&lt;=スコアリング基準!$B$28,スコアリング基準!$C$28,スコアリング基準!$C$29),0))</f>
        <v/>
      </c>
      <c r="X2701" s="4">
        <f>IFERROR(VLOOKUP($B2701,スコアリング基準!$A$36:$B$46,2,FALSE),0)</f>
        <v/>
      </c>
      <c r="Y2701" s="4">
        <f>SUM($S2701:$X2701)</f>
        <v/>
      </c>
      <c r="Z2701" s="4">
        <f>IF(COUNT($M2701:$N2701)=0,"データ無",IF($Y2701&gt;=スコアリング基準!$B$30,"S",IF($Y2701&gt;=スコアリング基準!$B$31,"A",IF($Y2701&gt;=スコアリング基準!$B$32,"B","C"))))</f>
        <v/>
      </c>
      <c r="AA2701">
        <f>IFERROR(INDEX(実績DB!$I$3:$I$104,MATCH($B2701&amp;$C2701,実績DB!$J$3:$J$104,0)),"")</f>
        <v/>
      </c>
    </row>
    <row r="2702">
      <c r="A2702" t="n">
        <v>2700</v>
      </c>
      <c r="B2702" t="inlineStr">
        <is>
          <t>東京</t>
        </is>
      </c>
      <c r="C2702" t="inlineStr">
        <is>
          <t>飯倉変電所</t>
        </is>
      </c>
      <c r="D2702" t="inlineStr">
        <is>
          <t>東京都</t>
        </is>
      </c>
      <c r="G2702" s="3" t="n"/>
      <c r="H2702" s="3" t="n"/>
      <c r="I2702" t="inlineStr">
        <is>
          <t>未取得</t>
        </is>
      </c>
      <c r="J2702" t="n">
        <v>57</v>
      </c>
      <c r="K2702" t="n">
        <v>59</v>
      </c>
      <c r="L2702" t="n">
        <v>-40</v>
      </c>
      <c r="M2702" t="n">
        <v>19</v>
      </c>
      <c r="N2702" t="n">
        <v>0</v>
      </c>
      <c r="O2702" t="inlineStr">
        <is>
          <t>不可 #3</t>
        </is>
      </c>
      <c r="P2702" t="inlineStr">
        <is>
          <t>有り</t>
        </is>
      </c>
      <c r="R2702" s="4">
        <f>IF(COUNT($M2702:$N2702)=0,"",IF(AND(IF($N2702&lt;&gt;"",$N2702,$M2702)&lt;=0,$O2702&lt;&gt;"可"),"警告",""))</f>
        <v/>
      </c>
      <c r="S2702" s="4">
        <f>IF(COUNT($M2702:$N2702)=0,0,IF(IF($N2702&lt;&gt;"",$N2702,$M2702)&gt;=スコアリング基準!$B$20,スコアリング基準!$C$20,IF(IF($N2702&lt;&gt;"",$N2702,$M2702)&gt;=スコアリング基準!$B$21,スコアリング基準!$C$21,IF(IF($N2702&lt;&gt;"",$N2702,$M2702)&gt;0,スコアリング基準!$C$22,0))))</f>
        <v/>
      </c>
      <c r="T2702" s="4">
        <f>IF($O2702="可",スコアリング基準!$C$23,0)</f>
        <v/>
      </c>
      <c r="U2702" s="4">
        <f>IF(OR(COUNT($K2702:$L2702)&lt;2,$K2702=0),0,IF(ABS($L2702)/$K2702&lt;=スコアリング基準!$B$24,スコアリング基準!$C$24,IF(ABS($L2702)/$K2702&lt;=スコアリング基準!$B$25,スコアリング基準!$C$25,IF(ABS($L2702)/$K2702&lt;=スコアリング基準!$B$26,スコアリング基準!$C$26,0))))</f>
        <v/>
      </c>
      <c r="V2702" s="4">
        <f>IF($P2702="なし",スコアリング基準!$C$27,0)</f>
        <v/>
      </c>
      <c r="W2702" s="4">
        <f>IF($F2702="",0,IF(ISNUMBER($F2702),IF($F2702&lt;=スコアリング基準!$B$28,スコアリング基準!$C$28,スコアリング基準!$C$29),0))</f>
        <v/>
      </c>
      <c r="X2702" s="4">
        <f>IFERROR(VLOOKUP($B2702,スコアリング基準!$A$36:$B$46,2,FALSE),0)</f>
        <v/>
      </c>
      <c r="Y2702" s="4">
        <f>SUM($S2702:$X2702)</f>
        <v/>
      </c>
      <c r="Z2702" s="4">
        <f>IF(COUNT($M2702:$N2702)=0,"データ無",IF($Y2702&gt;=スコアリング基準!$B$30,"S",IF($Y2702&gt;=スコアリング基準!$B$31,"A",IF($Y2702&gt;=スコアリング基準!$B$32,"B","C"))))</f>
        <v/>
      </c>
      <c r="AA2702">
        <f>IFERROR(INDEX(実績DB!$I$3:$I$104,MATCH($B2702&amp;$C2702,実績DB!$J$3:$J$104,0)),"")</f>
        <v/>
      </c>
    </row>
    <row r="2703">
      <c r="A2703" t="n">
        <v>2701</v>
      </c>
      <c r="B2703" t="inlineStr">
        <is>
          <t>東京</t>
        </is>
      </c>
      <c r="C2703" t="inlineStr">
        <is>
          <t>飯富変電所</t>
        </is>
      </c>
      <c r="D2703" t="inlineStr">
        <is>
          <t>山梨県</t>
        </is>
      </c>
      <c r="G2703" s="3" t="n">
        <v>35.431886</v>
      </c>
      <c r="H2703" s="3" t="n">
        <v>138.43983</v>
      </c>
      <c r="I2703" t="inlineStr">
        <is>
          <t>Google Places(名称一致)</t>
        </is>
      </c>
      <c r="J2703" t="n">
        <v>38</v>
      </c>
      <c r="K2703" t="n">
        <v>39</v>
      </c>
      <c r="L2703" t="n">
        <v>-32</v>
      </c>
      <c r="M2703" t="n">
        <v>7</v>
      </c>
      <c r="N2703" t="n">
        <v>7</v>
      </c>
      <c r="O2703" t="inlineStr">
        <is>
          <t>不可 #3</t>
        </is>
      </c>
      <c r="P2703" t="inlineStr">
        <is>
          <t>なし</t>
        </is>
      </c>
      <c r="R2703" s="4">
        <f>IF(COUNT($M2703:$N2703)=0,"",IF(AND(IF($N2703&lt;&gt;"",$N2703,$M2703)&lt;=0,$O2703&lt;&gt;"可"),"警告",""))</f>
        <v/>
      </c>
      <c r="S2703" s="4">
        <f>IF(COUNT($M2703:$N2703)=0,0,IF(IF($N2703&lt;&gt;"",$N2703,$M2703)&gt;=スコアリング基準!$B$20,スコアリング基準!$C$20,IF(IF($N2703&lt;&gt;"",$N2703,$M2703)&gt;=スコアリング基準!$B$21,スコアリング基準!$C$21,IF(IF($N2703&lt;&gt;"",$N2703,$M2703)&gt;0,スコアリング基準!$C$22,0))))</f>
        <v/>
      </c>
      <c r="T2703" s="4">
        <f>IF($O2703="可",スコアリング基準!$C$23,0)</f>
        <v/>
      </c>
      <c r="U2703" s="4">
        <f>IF(OR(COUNT($K2703:$L2703)&lt;2,$K2703=0),0,IF(ABS($L2703)/$K2703&lt;=スコアリング基準!$B$24,スコアリング基準!$C$24,IF(ABS($L2703)/$K2703&lt;=スコアリング基準!$B$25,スコアリング基準!$C$25,IF(ABS($L2703)/$K2703&lt;=スコアリング基準!$B$26,スコアリング基準!$C$26,0))))</f>
        <v/>
      </c>
      <c r="V2703" s="4">
        <f>IF($P2703="なし",スコアリング基準!$C$27,0)</f>
        <v/>
      </c>
      <c r="W2703" s="4">
        <f>IF($F2703="",0,IF(ISNUMBER($F2703),IF($F2703&lt;=スコアリング基準!$B$28,スコアリング基準!$C$28,スコアリング基準!$C$29),0))</f>
        <v/>
      </c>
      <c r="X2703" s="4">
        <f>IFERROR(VLOOKUP($B2703,スコアリング基準!$A$36:$B$46,2,FALSE),0)</f>
        <v/>
      </c>
      <c r="Y2703" s="4">
        <f>SUM($S2703:$X2703)</f>
        <v/>
      </c>
      <c r="Z2703" s="4">
        <f>IF(COUNT($M2703:$N2703)=0,"データ無",IF($Y2703&gt;=スコアリング基準!$B$30,"S",IF($Y2703&gt;=スコアリング基準!$B$31,"A",IF($Y2703&gt;=スコアリング基準!$B$32,"B","C"))))</f>
        <v/>
      </c>
      <c r="AA2703">
        <f>IFERROR(INDEX(実績DB!$I$3:$I$104,MATCH($B2703&amp;$C2703,実績DB!$J$3:$J$104,0)),"")</f>
        <v/>
      </c>
    </row>
    <row r="2704">
      <c r="A2704" t="n">
        <v>2702</v>
      </c>
      <c r="B2704" t="inlineStr">
        <is>
          <t>東京</t>
        </is>
      </c>
      <c r="C2704" t="inlineStr">
        <is>
          <t>飯田橋変電所</t>
        </is>
      </c>
      <c r="D2704" t="inlineStr">
        <is>
          <t>東京都</t>
        </is>
      </c>
      <c r="G2704" s="3" t="n"/>
      <c r="H2704" s="3" t="n"/>
      <c r="I2704" t="inlineStr">
        <is>
          <t>未取得</t>
        </is>
      </c>
      <c r="J2704" t="n">
        <v>57</v>
      </c>
      <c r="K2704" t="n">
        <v>59</v>
      </c>
      <c r="L2704" t="n">
        <v>-40</v>
      </c>
      <c r="M2704" t="n">
        <v>19</v>
      </c>
      <c r="N2704" t="n">
        <v>0</v>
      </c>
      <c r="O2704" t="inlineStr">
        <is>
          <t>不可 #3</t>
        </is>
      </c>
      <c r="P2704" t="inlineStr">
        <is>
          <t>有り</t>
        </is>
      </c>
      <c r="R2704" s="4">
        <f>IF(COUNT($M2704:$N2704)=0,"",IF(AND(IF($N2704&lt;&gt;"",$N2704,$M2704)&lt;=0,$O2704&lt;&gt;"可"),"警告",""))</f>
        <v/>
      </c>
      <c r="S2704" s="4">
        <f>IF(COUNT($M2704:$N2704)=0,0,IF(IF($N2704&lt;&gt;"",$N2704,$M2704)&gt;=スコアリング基準!$B$20,スコアリング基準!$C$20,IF(IF($N2704&lt;&gt;"",$N2704,$M2704)&gt;=スコアリング基準!$B$21,スコアリング基準!$C$21,IF(IF($N2704&lt;&gt;"",$N2704,$M2704)&gt;0,スコアリング基準!$C$22,0))))</f>
        <v/>
      </c>
      <c r="T2704" s="4">
        <f>IF($O2704="可",スコアリング基準!$C$23,0)</f>
        <v/>
      </c>
      <c r="U2704" s="4">
        <f>IF(OR(COUNT($K2704:$L2704)&lt;2,$K2704=0),0,IF(ABS($L2704)/$K2704&lt;=スコアリング基準!$B$24,スコアリング基準!$C$24,IF(ABS($L2704)/$K2704&lt;=スコアリング基準!$B$25,スコアリング基準!$C$25,IF(ABS($L2704)/$K2704&lt;=スコアリング基準!$B$26,スコアリング基準!$C$26,0))))</f>
        <v/>
      </c>
      <c r="V2704" s="4">
        <f>IF($P2704="なし",スコアリング基準!$C$27,0)</f>
        <v/>
      </c>
      <c r="W2704" s="4">
        <f>IF($F2704="",0,IF(ISNUMBER($F2704),IF($F2704&lt;=スコアリング基準!$B$28,スコアリング基準!$C$28,スコアリング基準!$C$29),0))</f>
        <v/>
      </c>
      <c r="X2704" s="4">
        <f>IFERROR(VLOOKUP($B2704,スコアリング基準!$A$36:$B$46,2,FALSE),0)</f>
        <v/>
      </c>
      <c r="Y2704" s="4">
        <f>SUM($S2704:$X2704)</f>
        <v/>
      </c>
      <c r="Z2704" s="4">
        <f>IF(COUNT($M2704:$N2704)=0,"データ無",IF($Y2704&gt;=スコアリング基準!$B$30,"S",IF($Y2704&gt;=スコアリング基準!$B$31,"A",IF($Y2704&gt;=スコアリング基準!$B$32,"B","C"))))</f>
        <v/>
      </c>
      <c r="AA2704">
        <f>IFERROR(INDEX(実績DB!$I$3:$I$104,MATCH($B2704&amp;$C2704,実績DB!$J$3:$J$104,0)),"")</f>
        <v/>
      </c>
    </row>
    <row r="2705">
      <c r="A2705" t="n">
        <v>2703</v>
      </c>
      <c r="B2705" t="inlineStr">
        <is>
          <t>東京</t>
        </is>
      </c>
      <c r="C2705" t="inlineStr">
        <is>
          <t>館山主変電所</t>
        </is>
      </c>
      <c r="D2705" t="inlineStr">
        <is>
          <t>千葉県</t>
        </is>
      </c>
      <c r="G2705" s="3" t="n"/>
      <c r="H2705" s="3" t="n"/>
      <c r="I2705" t="inlineStr">
        <is>
          <t>未取得</t>
        </is>
      </c>
      <c r="J2705" t="n">
        <v>38</v>
      </c>
      <c r="K2705" t="n">
        <v>19</v>
      </c>
      <c r="L2705" t="n">
        <v>-19</v>
      </c>
      <c r="M2705" t="n">
        <v>0</v>
      </c>
      <c r="N2705" t="n">
        <v>0</v>
      </c>
      <c r="O2705" t="inlineStr">
        <is>
          <t>不可 #3</t>
        </is>
      </c>
      <c r="P2705" t="inlineStr">
        <is>
          <t>有り</t>
        </is>
      </c>
      <c r="R2705" s="4">
        <f>IF(COUNT($M2705:$N2705)=0,"",IF(AND(IF($N2705&lt;&gt;"",$N2705,$M2705)&lt;=0,$O2705&lt;&gt;"可"),"警告",""))</f>
        <v/>
      </c>
      <c r="S2705" s="4">
        <f>IF(COUNT($M2705:$N2705)=0,0,IF(IF($N2705&lt;&gt;"",$N2705,$M2705)&gt;=スコアリング基準!$B$20,スコアリング基準!$C$20,IF(IF($N2705&lt;&gt;"",$N2705,$M2705)&gt;=スコアリング基準!$B$21,スコアリング基準!$C$21,IF(IF($N2705&lt;&gt;"",$N2705,$M2705)&gt;0,スコアリング基準!$C$22,0))))</f>
        <v/>
      </c>
      <c r="T2705" s="4">
        <f>IF($O2705="可",スコアリング基準!$C$23,0)</f>
        <v/>
      </c>
      <c r="U2705" s="4">
        <f>IF(OR(COUNT($K2705:$L2705)&lt;2,$K2705=0),0,IF(ABS($L2705)/$K2705&lt;=スコアリング基準!$B$24,スコアリング基準!$C$24,IF(ABS($L2705)/$K2705&lt;=スコアリング基準!$B$25,スコアリング基準!$C$25,IF(ABS($L2705)/$K2705&lt;=スコアリング基準!$B$26,スコアリング基準!$C$26,0))))</f>
        <v/>
      </c>
      <c r="V2705" s="4">
        <f>IF($P2705="なし",スコアリング基準!$C$27,0)</f>
        <v/>
      </c>
      <c r="W2705" s="4">
        <f>IF($F2705="",0,IF(ISNUMBER($F2705),IF($F2705&lt;=スコアリング基準!$B$28,スコアリング基準!$C$28,スコアリング基準!$C$29),0))</f>
        <v/>
      </c>
      <c r="X2705" s="4">
        <f>IFERROR(VLOOKUP($B2705,スコアリング基準!$A$36:$B$46,2,FALSE),0)</f>
        <v/>
      </c>
      <c r="Y2705" s="4">
        <f>SUM($S2705:$X2705)</f>
        <v/>
      </c>
      <c r="Z2705" s="4">
        <f>IF(COUNT($M2705:$N2705)=0,"データ無",IF($Y2705&gt;=スコアリング基準!$B$30,"S",IF($Y2705&gt;=スコアリング基準!$B$31,"A",IF($Y2705&gt;=スコアリング基準!$B$32,"B","C"))))</f>
        <v/>
      </c>
      <c r="AA2705">
        <f>IFERROR(INDEX(実績DB!$I$3:$I$104,MATCH($B2705&amp;$C2705,実績DB!$J$3:$J$104,0)),"")</f>
        <v/>
      </c>
    </row>
    <row r="2706">
      <c r="A2706" t="n">
        <v>2704</v>
      </c>
      <c r="B2706" t="inlineStr">
        <is>
          <t>東京</t>
        </is>
      </c>
      <c r="C2706" t="inlineStr">
        <is>
          <t>香貫変電所</t>
        </is>
      </c>
      <c r="D2706" t="inlineStr">
        <is>
          <t>静岡県</t>
        </is>
      </c>
      <c r="G2706" s="3" t="n">
        <v>35.088206</v>
      </c>
      <c r="H2706" s="3" t="n">
        <v>138.866368</v>
      </c>
      <c r="I2706" t="inlineStr">
        <is>
          <t>Google Places(名称一致)</t>
        </is>
      </c>
      <c r="J2706" t="n">
        <v>57</v>
      </c>
      <c r="K2706" t="n">
        <v>59</v>
      </c>
      <c r="L2706" t="n">
        <v>-40</v>
      </c>
      <c r="M2706" t="n">
        <v>19</v>
      </c>
      <c r="N2706" t="n">
        <v>19</v>
      </c>
      <c r="O2706" t="inlineStr">
        <is>
          <t>不可 #3</t>
        </is>
      </c>
      <c r="P2706" t="inlineStr">
        <is>
          <t>なし</t>
        </is>
      </c>
      <c r="R2706" s="4">
        <f>IF(COUNT($M2706:$N2706)=0,"",IF(AND(IF($N2706&lt;&gt;"",$N2706,$M2706)&lt;=0,$O2706&lt;&gt;"可"),"警告",""))</f>
        <v/>
      </c>
      <c r="S2706" s="4">
        <f>IF(COUNT($M2706:$N2706)=0,0,IF(IF($N2706&lt;&gt;"",$N2706,$M2706)&gt;=スコアリング基準!$B$20,スコアリング基準!$C$20,IF(IF($N2706&lt;&gt;"",$N2706,$M2706)&gt;=スコアリング基準!$B$21,スコアリング基準!$C$21,IF(IF($N2706&lt;&gt;"",$N2706,$M2706)&gt;0,スコアリング基準!$C$22,0))))</f>
        <v/>
      </c>
      <c r="T2706" s="4">
        <f>IF($O2706="可",スコアリング基準!$C$23,0)</f>
        <v/>
      </c>
      <c r="U2706" s="4">
        <f>IF(OR(COUNT($K2706:$L2706)&lt;2,$K2706=0),0,IF(ABS($L2706)/$K2706&lt;=スコアリング基準!$B$24,スコアリング基準!$C$24,IF(ABS($L2706)/$K2706&lt;=スコアリング基準!$B$25,スコアリング基準!$C$25,IF(ABS($L2706)/$K2706&lt;=スコアリング基準!$B$26,スコアリング基準!$C$26,0))))</f>
        <v/>
      </c>
      <c r="V2706" s="4">
        <f>IF($P2706="なし",スコアリング基準!$C$27,0)</f>
        <v/>
      </c>
      <c r="W2706" s="4">
        <f>IF($F2706="",0,IF(ISNUMBER($F2706),IF($F2706&lt;=スコアリング基準!$B$28,スコアリング基準!$C$28,スコアリング基準!$C$29),0))</f>
        <v/>
      </c>
      <c r="X2706" s="4">
        <f>IFERROR(VLOOKUP($B2706,スコアリング基準!$A$36:$B$46,2,FALSE),0)</f>
        <v/>
      </c>
      <c r="Y2706" s="4">
        <f>SUM($S2706:$X2706)</f>
        <v/>
      </c>
      <c r="Z2706" s="4">
        <f>IF(COUNT($M2706:$N2706)=0,"データ無",IF($Y2706&gt;=スコアリング基準!$B$30,"S",IF($Y2706&gt;=スコアリング基準!$B$31,"A",IF($Y2706&gt;=スコアリング基準!$B$32,"B","C"))))</f>
        <v/>
      </c>
      <c r="AA2706">
        <f>IFERROR(INDEX(実績DB!$I$3:$I$104,MATCH($B2706&amp;$C2706,実績DB!$J$3:$J$104,0)),"")</f>
        <v/>
      </c>
    </row>
    <row r="2707">
      <c r="A2707" t="n">
        <v>2705</v>
      </c>
      <c r="B2707" t="inlineStr">
        <is>
          <t>東京</t>
        </is>
      </c>
      <c r="C2707" t="inlineStr">
        <is>
          <t>馬込変電所</t>
        </is>
      </c>
      <c r="D2707" t="inlineStr">
        <is>
          <t>東京都</t>
        </is>
      </c>
      <c r="G2707" s="3" t="n">
        <v>35.591941</v>
      </c>
      <c r="H2707" s="3" t="n">
        <v>139.708589</v>
      </c>
      <c r="I2707" t="inlineStr">
        <is>
          <t>Google Places(名称一致)</t>
        </is>
      </c>
      <c r="J2707" t="n">
        <v>57</v>
      </c>
      <c r="K2707" t="n">
        <v>59</v>
      </c>
      <c r="L2707" t="n">
        <v>-40</v>
      </c>
      <c r="M2707" t="n">
        <v>19</v>
      </c>
      <c r="N2707" t="n">
        <v>0</v>
      </c>
      <c r="O2707" t="inlineStr">
        <is>
          <t>不可 #3</t>
        </is>
      </c>
      <c r="P2707" t="inlineStr">
        <is>
          <t>有り</t>
        </is>
      </c>
      <c r="R2707" s="4">
        <f>IF(COUNT($M2707:$N2707)=0,"",IF(AND(IF($N2707&lt;&gt;"",$N2707,$M2707)&lt;=0,$O2707&lt;&gt;"可"),"警告",""))</f>
        <v/>
      </c>
      <c r="S2707" s="4">
        <f>IF(COUNT($M2707:$N2707)=0,0,IF(IF($N2707&lt;&gt;"",$N2707,$M2707)&gt;=スコアリング基準!$B$20,スコアリング基準!$C$20,IF(IF($N2707&lt;&gt;"",$N2707,$M2707)&gt;=スコアリング基準!$B$21,スコアリング基準!$C$21,IF(IF($N2707&lt;&gt;"",$N2707,$M2707)&gt;0,スコアリング基準!$C$22,0))))</f>
        <v/>
      </c>
      <c r="T2707" s="4">
        <f>IF($O2707="可",スコアリング基準!$C$23,0)</f>
        <v/>
      </c>
      <c r="U2707" s="4">
        <f>IF(OR(COUNT($K2707:$L2707)&lt;2,$K2707=0),0,IF(ABS($L2707)/$K2707&lt;=スコアリング基準!$B$24,スコアリング基準!$C$24,IF(ABS($L2707)/$K2707&lt;=スコアリング基準!$B$25,スコアリング基準!$C$25,IF(ABS($L2707)/$K2707&lt;=スコアリング基準!$B$26,スコアリング基準!$C$26,0))))</f>
        <v/>
      </c>
      <c r="V2707" s="4">
        <f>IF($P2707="なし",スコアリング基準!$C$27,0)</f>
        <v/>
      </c>
      <c r="W2707" s="4">
        <f>IF($F2707="",0,IF(ISNUMBER($F2707),IF($F2707&lt;=スコアリング基準!$B$28,スコアリング基準!$C$28,スコアリング基準!$C$29),0))</f>
        <v/>
      </c>
      <c r="X2707" s="4">
        <f>IFERROR(VLOOKUP($B2707,スコアリング基準!$A$36:$B$46,2,FALSE),0)</f>
        <v/>
      </c>
      <c r="Y2707" s="4">
        <f>SUM($S2707:$X2707)</f>
        <v/>
      </c>
      <c r="Z2707" s="4">
        <f>IF(COUNT($M2707:$N2707)=0,"データ無",IF($Y2707&gt;=スコアリング基準!$B$30,"S",IF($Y2707&gt;=スコアリング基準!$B$31,"A",IF($Y2707&gt;=スコアリング基準!$B$32,"B","C"))))</f>
        <v/>
      </c>
      <c r="AA2707">
        <f>IFERROR(INDEX(実績DB!$I$3:$I$104,MATCH($B2707&amp;$C2707,実績DB!$J$3:$J$104,0)),"")</f>
        <v/>
      </c>
    </row>
    <row r="2708">
      <c r="A2708" t="n">
        <v>2706</v>
      </c>
      <c r="B2708" t="inlineStr">
        <is>
          <t>東京</t>
        </is>
      </c>
      <c r="C2708" t="inlineStr">
        <is>
          <t>駿河台変電所</t>
        </is>
      </c>
      <c r="D2708" t="inlineStr">
        <is>
          <t>東京都</t>
        </is>
      </c>
      <c r="G2708" s="3" t="n">
        <v>35.697407</v>
      </c>
      <c r="H2708" s="3" t="n">
        <v>139.764395</v>
      </c>
      <c r="I2708" t="inlineStr">
        <is>
          <t>Google Places(名称一致)</t>
        </is>
      </c>
      <c r="J2708" t="n">
        <v>57</v>
      </c>
      <c r="K2708" t="n">
        <v>59</v>
      </c>
      <c r="L2708" t="n">
        <v>-40</v>
      </c>
      <c r="M2708" t="n">
        <v>19</v>
      </c>
      <c r="N2708" t="n">
        <v>0</v>
      </c>
      <c r="O2708" t="inlineStr">
        <is>
          <t>不可 #3</t>
        </is>
      </c>
      <c r="P2708" t="inlineStr">
        <is>
          <t>有り</t>
        </is>
      </c>
      <c r="R2708" s="4">
        <f>IF(COUNT($M2708:$N2708)=0,"",IF(AND(IF($N2708&lt;&gt;"",$N2708,$M2708)&lt;=0,$O2708&lt;&gt;"可"),"警告",""))</f>
        <v/>
      </c>
      <c r="S2708" s="4">
        <f>IF(COUNT($M2708:$N2708)=0,0,IF(IF($N2708&lt;&gt;"",$N2708,$M2708)&gt;=スコアリング基準!$B$20,スコアリング基準!$C$20,IF(IF($N2708&lt;&gt;"",$N2708,$M2708)&gt;=スコアリング基準!$B$21,スコアリング基準!$C$21,IF(IF($N2708&lt;&gt;"",$N2708,$M2708)&gt;0,スコアリング基準!$C$22,0))))</f>
        <v/>
      </c>
      <c r="T2708" s="4">
        <f>IF($O2708="可",スコアリング基準!$C$23,0)</f>
        <v/>
      </c>
      <c r="U2708" s="4">
        <f>IF(OR(COUNT($K2708:$L2708)&lt;2,$K2708=0),0,IF(ABS($L2708)/$K2708&lt;=スコアリング基準!$B$24,スコアリング基準!$C$24,IF(ABS($L2708)/$K2708&lt;=スコアリング基準!$B$25,スコアリング基準!$C$25,IF(ABS($L2708)/$K2708&lt;=スコアリング基準!$B$26,スコアリング基準!$C$26,0))))</f>
        <v/>
      </c>
      <c r="V2708" s="4">
        <f>IF($P2708="なし",スコアリング基準!$C$27,0)</f>
        <v/>
      </c>
      <c r="W2708" s="4">
        <f>IF($F2708="",0,IF(ISNUMBER($F2708),IF($F2708&lt;=スコアリング基準!$B$28,スコアリング基準!$C$28,スコアリング基準!$C$29),0))</f>
        <v/>
      </c>
      <c r="X2708" s="4">
        <f>IFERROR(VLOOKUP($B2708,スコアリング基準!$A$36:$B$46,2,FALSE),0)</f>
        <v/>
      </c>
      <c r="Y2708" s="4">
        <f>SUM($S2708:$X2708)</f>
        <v/>
      </c>
      <c r="Z2708" s="4">
        <f>IF(COUNT($M2708:$N2708)=0,"データ無",IF($Y2708&gt;=スコアリング基準!$B$30,"S",IF($Y2708&gt;=スコアリング基準!$B$31,"A",IF($Y2708&gt;=スコアリング基準!$B$32,"B","C"))))</f>
        <v/>
      </c>
      <c r="AA2708">
        <f>IFERROR(INDEX(実績DB!$I$3:$I$104,MATCH($B2708&amp;$C2708,実績DB!$J$3:$J$104,0)),"")</f>
        <v/>
      </c>
    </row>
    <row r="2709">
      <c r="A2709" t="n">
        <v>2707</v>
      </c>
      <c r="B2709" t="inlineStr">
        <is>
          <t>東京</t>
        </is>
      </c>
      <c r="C2709" t="inlineStr">
        <is>
          <t>高島変電所</t>
        </is>
      </c>
      <c r="D2709" t="inlineStr">
        <is>
          <t>静岡県</t>
        </is>
      </c>
      <c r="G2709" s="3" t="n">
        <v>35.116424</v>
      </c>
      <c r="H2709" s="3" t="n">
        <v>138.8607</v>
      </c>
      <c r="I2709" t="inlineStr">
        <is>
          <t>Google Places(名称一致)</t>
        </is>
      </c>
      <c r="J2709" t="n">
        <v>38</v>
      </c>
      <c r="K2709" t="n">
        <v>39</v>
      </c>
      <c r="L2709" t="n">
        <v>-30</v>
      </c>
      <c r="M2709" t="n">
        <v>9</v>
      </c>
      <c r="N2709" t="n">
        <v>9</v>
      </c>
      <c r="O2709" t="inlineStr">
        <is>
          <t>不可 #3</t>
        </is>
      </c>
      <c r="P2709" t="inlineStr">
        <is>
          <t>なし</t>
        </is>
      </c>
      <c r="R2709" s="4">
        <f>IF(COUNT($M2709:$N2709)=0,"",IF(AND(IF($N2709&lt;&gt;"",$N2709,$M2709)&lt;=0,$O2709&lt;&gt;"可"),"警告",""))</f>
        <v/>
      </c>
      <c r="S2709" s="4">
        <f>IF(COUNT($M2709:$N2709)=0,0,IF(IF($N2709&lt;&gt;"",$N2709,$M2709)&gt;=スコアリング基準!$B$20,スコアリング基準!$C$20,IF(IF($N2709&lt;&gt;"",$N2709,$M2709)&gt;=スコアリング基準!$B$21,スコアリング基準!$C$21,IF(IF($N2709&lt;&gt;"",$N2709,$M2709)&gt;0,スコアリング基準!$C$22,0))))</f>
        <v/>
      </c>
      <c r="T2709" s="4">
        <f>IF($O2709="可",スコアリング基準!$C$23,0)</f>
        <v/>
      </c>
      <c r="U2709" s="4">
        <f>IF(OR(COUNT($K2709:$L2709)&lt;2,$K2709=0),0,IF(ABS($L2709)/$K2709&lt;=スコアリング基準!$B$24,スコアリング基準!$C$24,IF(ABS($L2709)/$K2709&lt;=スコアリング基準!$B$25,スコアリング基準!$C$25,IF(ABS($L2709)/$K2709&lt;=スコアリング基準!$B$26,スコアリング基準!$C$26,0))))</f>
        <v/>
      </c>
      <c r="V2709" s="4">
        <f>IF($P2709="なし",スコアリング基準!$C$27,0)</f>
        <v/>
      </c>
      <c r="W2709" s="4">
        <f>IF($F2709="",0,IF(ISNUMBER($F2709),IF($F2709&lt;=スコアリング基準!$B$28,スコアリング基準!$C$28,スコアリング基準!$C$29),0))</f>
        <v/>
      </c>
      <c r="X2709" s="4">
        <f>IFERROR(VLOOKUP($B2709,スコアリング基準!$A$36:$B$46,2,FALSE),0)</f>
        <v/>
      </c>
      <c r="Y2709" s="4">
        <f>SUM($S2709:$X2709)</f>
        <v/>
      </c>
      <c r="Z2709" s="4">
        <f>IF(COUNT($M2709:$N2709)=0,"データ無",IF($Y2709&gt;=スコアリング基準!$B$30,"S",IF($Y2709&gt;=スコアリング基準!$B$31,"A",IF($Y2709&gt;=スコアリング基準!$B$32,"B","C"))))</f>
        <v/>
      </c>
      <c r="AA2709">
        <f>IFERROR(INDEX(実績DB!$I$3:$I$104,MATCH($B2709&amp;$C2709,実績DB!$J$3:$J$104,0)),"")</f>
        <v/>
      </c>
    </row>
    <row r="2710">
      <c r="A2710" t="n">
        <v>2708</v>
      </c>
      <c r="B2710" t="inlineStr">
        <is>
          <t>東京</t>
        </is>
      </c>
      <c r="C2710" t="inlineStr">
        <is>
          <t>高幡不動変電所</t>
        </is>
      </c>
      <c r="D2710" t="inlineStr">
        <is>
          <t>東京都</t>
        </is>
      </c>
      <c r="G2710" s="3" t="n">
        <v>35.6628</v>
      </c>
      <c r="H2710" s="3" t="n">
        <v>139.41641</v>
      </c>
      <c r="I2710" t="inlineStr">
        <is>
          <t>OSM実測(名称一致)</t>
        </is>
      </c>
      <c r="J2710" t="n">
        <v>38</v>
      </c>
      <c r="K2710" t="n">
        <v>39</v>
      </c>
      <c r="L2710" t="n">
        <v>-20</v>
      </c>
      <c r="M2710" t="n">
        <v>19</v>
      </c>
      <c r="N2710" t="n">
        <v>19</v>
      </c>
      <c r="O2710" t="inlineStr">
        <is>
          <t>不可 #3</t>
        </is>
      </c>
      <c r="P2710" t="inlineStr">
        <is>
          <t>なし</t>
        </is>
      </c>
      <c r="R2710" s="4">
        <f>IF(COUNT($M2710:$N2710)=0,"",IF(AND(IF($N2710&lt;&gt;"",$N2710,$M2710)&lt;=0,$O2710&lt;&gt;"可"),"警告",""))</f>
        <v/>
      </c>
      <c r="S2710" s="4">
        <f>IF(COUNT($M2710:$N2710)=0,0,IF(IF($N2710&lt;&gt;"",$N2710,$M2710)&gt;=スコアリング基準!$B$20,スコアリング基準!$C$20,IF(IF($N2710&lt;&gt;"",$N2710,$M2710)&gt;=スコアリング基準!$B$21,スコアリング基準!$C$21,IF(IF($N2710&lt;&gt;"",$N2710,$M2710)&gt;0,スコアリング基準!$C$22,0))))</f>
        <v/>
      </c>
      <c r="T2710" s="4">
        <f>IF($O2710="可",スコアリング基準!$C$23,0)</f>
        <v/>
      </c>
      <c r="U2710" s="4">
        <f>IF(OR(COUNT($K2710:$L2710)&lt;2,$K2710=0),0,IF(ABS($L2710)/$K2710&lt;=スコアリング基準!$B$24,スコアリング基準!$C$24,IF(ABS($L2710)/$K2710&lt;=スコアリング基準!$B$25,スコアリング基準!$C$25,IF(ABS($L2710)/$K2710&lt;=スコアリング基準!$B$26,スコアリング基準!$C$26,0))))</f>
        <v/>
      </c>
      <c r="V2710" s="4">
        <f>IF($P2710="なし",スコアリング基準!$C$27,0)</f>
        <v/>
      </c>
      <c r="W2710" s="4">
        <f>IF($F2710="",0,IF(ISNUMBER($F2710),IF($F2710&lt;=スコアリング基準!$B$28,スコアリング基準!$C$28,スコアリング基準!$C$29),0))</f>
        <v/>
      </c>
      <c r="X2710" s="4">
        <f>IFERROR(VLOOKUP($B2710,スコアリング基準!$A$36:$B$46,2,FALSE),0)</f>
        <v/>
      </c>
      <c r="Y2710" s="4">
        <f>SUM($S2710:$X2710)</f>
        <v/>
      </c>
      <c r="Z2710" s="4">
        <f>IF(COUNT($M2710:$N2710)=0,"データ無",IF($Y2710&gt;=スコアリング基準!$B$30,"S",IF($Y2710&gt;=スコアリング基準!$B$31,"A",IF($Y2710&gt;=スコアリング基準!$B$32,"B","C"))))</f>
        <v/>
      </c>
      <c r="AA2710">
        <f>IFERROR(INDEX(実績DB!$I$3:$I$104,MATCH($B2710&amp;$C2710,実績DB!$J$3:$J$104,0)),"")</f>
        <v/>
      </c>
    </row>
    <row r="2711">
      <c r="A2711" t="n">
        <v>2709</v>
      </c>
      <c r="B2711" t="inlineStr">
        <is>
          <t>東京</t>
        </is>
      </c>
      <c r="C2711" t="inlineStr">
        <is>
          <t>高松変電所</t>
        </is>
      </c>
      <c r="D2711" t="inlineStr">
        <is>
          <t>東京都</t>
        </is>
      </c>
      <c r="G2711" s="3" t="n">
        <v>35.69955</v>
      </c>
      <c r="H2711" s="3" t="n">
        <v>139.415175</v>
      </c>
      <c r="I2711" t="inlineStr">
        <is>
          <t>Google Places(名称一致)</t>
        </is>
      </c>
      <c r="J2711" t="n">
        <v>47</v>
      </c>
      <c r="K2711" t="n">
        <v>49</v>
      </c>
      <c r="L2711" t="n">
        <v>-35</v>
      </c>
      <c r="M2711" t="n">
        <v>14</v>
      </c>
      <c r="N2711" t="n">
        <v>14</v>
      </c>
      <c r="O2711" t="inlineStr">
        <is>
          <t>不可 #3</t>
        </is>
      </c>
      <c r="P2711" t="inlineStr">
        <is>
          <t>なし</t>
        </is>
      </c>
      <c r="R2711" s="4">
        <f>IF(COUNT($M2711:$N2711)=0,"",IF(AND(IF($N2711&lt;&gt;"",$N2711,$M2711)&lt;=0,$O2711&lt;&gt;"可"),"警告",""))</f>
        <v/>
      </c>
      <c r="S2711" s="4">
        <f>IF(COUNT($M2711:$N2711)=0,0,IF(IF($N2711&lt;&gt;"",$N2711,$M2711)&gt;=スコアリング基準!$B$20,スコアリング基準!$C$20,IF(IF($N2711&lt;&gt;"",$N2711,$M2711)&gt;=スコアリング基準!$B$21,スコアリング基準!$C$21,IF(IF($N2711&lt;&gt;"",$N2711,$M2711)&gt;0,スコアリング基準!$C$22,0))))</f>
        <v/>
      </c>
      <c r="T2711" s="4">
        <f>IF($O2711="可",スコアリング基準!$C$23,0)</f>
        <v/>
      </c>
      <c r="U2711" s="4">
        <f>IF(OR(COUNT($K2711:$L2711)&lt;2,$K2711=0),0,IF(ABS($L2711)/$K2711&lt;=スコアリング基準!$B$24,スコアリング基準!$C$24,IF(ABS($L2711)/$K2711&lt;=スコアリング基準!$B$25,スコアリング基準!$C$25,IF(ABS($L2711)/$K2711&lt;=スコアリング基準!$B$26,スコアリング基準!$C$26,0))))</f>
        <v/>
      </c>
      <c r="V2711" s="4">
        <f>IF($P2711="なし",スコアリング基準!$C$27,0)</f>
        <v/>
      </c>
      <c r="W2711" s="4">
        <f>IF($F2711="",0,IF(ISNUMBER($F2711),IF($F2711&lt;=スコアリング基準!$B$28,スコアリング基準!$C$28,スコアリング基準!$C$29),0))</f>
        <v/>
      </c>
      <c r="X2711" s="4">
        <f>IFERROR(VLOOKUP($B2711,スコアリング基準!$A$36:$B$46,2,FALSE),0)</f>
        <v/>
      </c>
      <c r="Y2711" s="4">
        <f>SUM($S2711:$X2711)</f>
        <v/>
      </c>
      <c r="Z2711" s="4">
        <f>IF(COUNT($M2711:$N2711)=0,"データ無",IF($Y2711&gt;=スコアリング基準!$B$30,"S",IF($Y2711&gt;=スコアリング基準!$B$31,"A",IF($Y2711&gt;=スコアリング基準!$B$32,"B","C"))))</f>
        <v/>
      </c>
      <c r="AA2711">
        <f>IFERROR(INDEX(実績DB!$I$3:$I$104,MATCH($B2711&amp;$C2711,実績DB!$J$3:$J$104,0)),"")</f>
        <v/>
      </c>
    </row>
    <row r="2712">
      <c r="A2712" t="n">
        <v>2710</v>
      </c>
      <c r="B2712" t="inlineStr">
        <is>
          <t>東京</t>
        </is>
      </c>
      <c r="C2712" t="inlineStr">
        <is>
          <t>高田変電所</t>
        </is>
      </c>
      <c r="D2712" t="inlineStr">
        <is>
          <t>神奈川県</t>
        </is>
      </c>
      <c r="G2712" s="3" t="n">
        <v>35.548818</v>
      </c>
      <c r="H2712" s="3" t="n">
        <v>139.619843</v>
      </c>
      <c r="I2712" t="inlineStr">
        <is>
          <t>Google Places(名称一致)</t>
        </is>
      </c>
      <c r="J2712" t="n">
        <v>57</v>
      </c>
      <c r="K2712" t="n">
        <v>59</v>
      </c>
      <c r="L2712" t="n">
        <v>-40</v>
      </c>
      <c r="M2712" t="n">
        <v>19</v>
      </c>
      <c r="N2712" t="n">
        <v>0</v>
      </c>
      <c r="O2712" t="inlineStr">
        <is>
          <t>不可 #3</t>
        </is>
      </c>
      <c r="P2712" t="inlineStr">
        <is>
          <t>有り</t>
        </is>
      </c>
      <c r="R2712" s="4">
        <f>IF(COUNT($M2712:$N2712)=0,"",IF(AND(IF($N2712&lt;&gt;"",$N2712,$M2712)&lt;=0,$O2712&lt;&gt;"可"),"警告",""))</f>
        <v/>
      </c>
      <c r="S2712" s="4">
        <f>IF(COUNT($M2712:$N2712)=0,0,IF(IF($N2712&lt;&gt;"",$N2712,$M2712)&gt;=スコアリング基準!$B$20,スコアリング基準!$C$20,IF(IF($N2712&lt;&gt;"",$N2712,$M2712)&gt;=スコアリング基準!$B$21,スコアリング基準!$C$21,IF(IF($N2712&lt;&gt;"",$N2712,$M2712)&gt;0,スコアリング基準!$C$22,0))))</f>
        <v/>
      </c>
      <c r="T2712" s="4">
        <f>IF($O2712="可",スコアリング基準!$C$23,0)</f>
        <v/>
      </c>
      <c r="U2712" s="4">
        <f>IF(OR(COUNT($K2712:$L2712)&lt;2,$K2712=0),0,IF(ABS($L2712)/$K2712&lt;=スコアリング基準!$B$24,スコアリング基準!$C$24,IF(ABS($L2712)/$K2712&lt;=スコアリング基準!$B$25,スコアリング基準!$C$25,IF(ABS($L2712)/$K2712&lt;=スコアリング基準!$B$26,スコアリング基準!$C$26,0))))</f>
        <v/>
      </c>
      <c r="V2712" s="4">
        <f>IF($P2712="なし",スコアリング基準!$C$27,0)</f>
        <v/>
      </c>
      <c r="W2712" s="4">
        <f>IF($F2712="",0,IF(ISNUMBER($F2712),IF($F2712&lt;=スコアリング基準!$B$28,スコアリング基準!$C$28,スコアリング基準!$C$29),0))</f>
        <v/>
      </c>
      <c r="X2712" s="4">
        <f>IFERROR(VLOOKUP($B2712,スコアリング基準!$A$36:$B$46,2,FALSE),0)</f>
        <v/>
      </c>
      <c r="Y2712" s="4">
        <f>SUM($S2712:$X2712)</f>
        <v/>
      </c>
      <c r="Z2712" s="4">
        <f>IF(COUNT($M2712:$N2712)=0,"データ無",IF($Y2712&gt;=スコアリング基準!$B$30,"S",IF($Y2712&gt;=スコアリング基準!$B$31,"A",IF($Y2712&gt;=スコアリング基準!$B$32,"B","C"))))</f>
        <v/>
      </c>
      <c r="AA2712">
        <f>IFERROR(INDEX(実績DB!$I$3:$I$104,MATCH($B2712&amp;$C2712,実績DB!$J$3:$J$104,0)),"")</f>
        <v/>
      </c>
    </row>
    <row r="2713">
      <c r="A2713" t="n">
        <v>2711</v>
      </c>
      <c r="B2713" t="inlineStr">
        <is>
          <t>東京</t>
        </is>
      </c>
      <c r="C2713" t="inlineStr">
        <is>
          <t>高砂変電所</t>
        </is>
      </c>
      <c r="D2713" t="inlineStr">
        <is>
          <t>東京都</t>
        </is>
      </c>
      <c r="G2713" s="3" t="n">
        <v>35.756394</v>
      </c>
      <c r="H2713" s="3" t="n">
        <v>139.862553</v>
      </c>
      <c r="I2713" t="inlineStr">
        <is>
          <t>OSM実測(名称一致)</t>
        </is>
      </c>
      <c r="J2713" t="n">
        <v>38</v>
      </c>
      <c r="K2713" t="n">
        <v>39</v>
      </c>
      <c r="L2713" t="n">
        <v>-20</v>
      </c>
      <c r="M2713" t="n">
        <v>19</v>
      </c>
      <c r="N2713" t="n">
        <v>0</v>
      </c>
      <c r="O2713" t="inlineStr">
        <is>
          <t>不可 #3</t>
        </is>
      </c>
      <c r="P2713" t="inlineStr">
        <is>
          <t>有り</t>
        </is>
      </c>
      <c r="R2713" s="4">
        <f>IF(COUNT($M2713:$N2713)=0,"",IF(AND(IF($N2713&lt;&gt;"",$N2713,$M2713)&lt;=0,$O2713&lt;&gt;"可"),"警告",""))</f>
        <v/>
      </c>
      <c r="S2713" s="4">
        <f>IF(COUNT($M2713:$N2713)=0,0,IF(IF($N2713&lt;&gt;"",$N2713,$M2713)&gt;=スコアリング基準!$B$20,スコアリング基準!$C$20,IF(IF($N2713&lt;&gt;"",$N2713,$M2713)&gt;=スコアリング基準!$B$21,スコアリング基準!$C$21,IF(IF($N2713&lt;&gt;"",$N2713,$M2713)&gt;0,スコアリング基準!$C$22,0))))</f>
        <v/>
      </c>
      <c r="T2713" s="4">
        <f>IF($O2713="可",スコアリング基準!$C$23,0)</f>
        <v/>
      </c>
      <c r="U2713" s="4">
        <f>IF(OR(COUNT($K2713:$L2713)&lt;2,$K2713=0),0,IF(ABS($L2713)/$K2713&lt;=スコアリング基準!$B$24,スコアリング基準!$C$24,IF(ABS($L2713)/$K2713&lt;=スコアリング基準!$B$25,スコアリング基準!$C$25,IF(ABS($L2713)/$K2713&lt;=スコアリング基準!$B$26,スコアリング基準!$C$26,0))))</f>
        <v/>
      </c>
      <c r="V2713" s="4">
        <f>IF($P2713="なし",スコアリング基準!$C$27,0)</f>
        <v/>
      </c>
      <c r="W2713" s="4">
        <f>IF($F2713="",0,IF(ISNUMBER($F2713),IF($F2713&lt;=スコアリング基準!$B$28,スコアリング基準!$C$28,スコアリング基準!$C$29),0))</f>
        <v/>
      </c>
      <c r="X2713" s="4">
        <f>IFERROR(VLOOKUP($B2713,スコアリング基準!$A$36:$B$46,2,FALSE),0)</f>
        <v/>
      </c>
      <c r="Y2713" s="4">
        <f>SUM($S2713:$X2713)</f>
        <v/>
      </c>
      <c r="Z2713" s="4">
        <f>IF(COUNT($M2713:$N2713)=0,"データ無",IF($Y2713&gt;=スコアリング基準!$B$30,"S",IF($Y2713&gt;=スコアリング基準!$B$31,"A",IF($Y2713&gt;=スコアリング基準!$B$32,"B","C"))))</f>
        <v/>
      </c>
      <c r="AA2713">
        <f>IFERROR(INDEX(実績DB!$I$3:$I$104,MATCH($B2713&amp;$C2713,実績DB!$J$3:$J$104,0)),"")</f>
        <v/>
      </c>
    </row>
    <row r="2714">
      <c r="A2714" t="n">
        <v>2712</v>
      </c>
      <c r="B2714" t="inlineStr">
        <is>
          <t>東京</t>
        </is>
      </c>
      <c r="C2714" t="inlineStr">
        <is>
          <t>鮫洲変電所</t>
        </is>
      </c>
      <c r="D2714" t="inlineStr">
        <is>
          <t>東京都</t>
        </is>
      </c>
      <c r="G2714" s="3" t="n">
        <v>35.60666</v>
      </c>
      <c r="H2714" s="3" t="n">
        <v>139.746162</v>
      </c>
      <c r="I2714" t="inlineStr">
        <is>
          <t>OSM実測(名称一致)</t>
        </is>
      </c>
      <c r="J2714" t="n">
        <v>57</v>
      </c>
      <c r="K2714" t="n">
        <v>59</v>
      </c>
      <c r="L2714" t="n">
        <v>-40</v>
      </c>
      <c r="M2714" t="n">
        <v>19</v>
      </c>
      <c r="N2714" t="n">
        <v>0</v>
      </c>
      <c r="O2714" t="inlineStr">
        <is>
          <t>不可 #3</t>
        </is>
      </c>
      <c r="P2714" t="inlineStr">
        <is>
          <t>有り</t>
        </is>
      </c>
      <c r="R2714" s="4">
        <f>IF(COUNT($M2714:$N2714)=0,"",IF(AND(IF($N2714&lt;&gt;"",$N2714,$M2714)&lt;=0,$O2714&lt;&gt;"可"),"警告",""))</f>
        <v/>
      </c>
      <c r="S2714" s="4">
        <f>IF(COUNT($M2714:$N2714)=0,0,IF(IF($N2714&lt;&gt;"",$N2714,$M2714)&gt;=スコアリング基準!$B$20,スコアリング基準!$C$20,IF(IF($N2714&lt;&gt;"",$N2714,$M2714)&gt;=スコアリング基準!$B$21,スコアリング基準!$C$21,IF(IF($N2714&lt;&gt;"",$N2714,$M2714)&gt;0,スコアリング基準!$C$22,0))))</f>
        <v/>
      </c>
      <c r="T2714" s="4">
        <f>IF($O2714="可",スコアリング基準!$C$23,0)</f>
        <v/>
      </c>
      <c r="U2714" s="4">
        <f>IF(OR(COUNT($K2714:$L2714)&lt;2,$K2714=0),0,IF(ABS($L2714)/$K2714&lt;=スコアリング基準!$B$24,スコアリング基準!$C$24,IF(ABS($L2714)/$K2714&lt;=スコアリング基準!$B$25,スコアリング基準!$C$25,IF(ABS($L2714)/$K2714&lt;=スコアリング基準!$B$26,スコアリング基準!$C$26,0))))</f>
        <v/>
      </c>
      <c r="V2714" s="4">
        <f>IF($P2714="なし",スコアリング基準!$C$27,0)</f>
        <v/>
      </c>
      <c r="W2714" s="4">
        <f>IF($F2714="",0,IF(ISNUMBER($F2714),IF($F2714&lt;=スコアリング基準!$B$28,スコアリング基準!$C$28,スコアリング基準!$C$29),0))</f>
        <v/>
      </c>
      <c r="X2714" s="4">
        <f>IFERROR(VLOOKUP($B2714,スコアリング基準!$A$36:$B$46,2,FALSE),0)</f>
        <v/>
      </c>
      <c r="Y2714" s="4">
        <f>SUM($S2714:$X2714)</f>
        <v/>
      </c>
      <c r="Z2714" s="4">
        <f>IF(COUNT($M2714:$N2714)=0,"データ無",IF($Y2714&gt;=スコアリング基準!$B$30,"S",IF($Y2714&gt;=スコアリング基準!$B$31,"A",IF($Y2714&gt;=スコアリング基準!$B$32,"B","C"))))</f>
        <v/>
      </c>
      <c r="AA2714">
        <f>IFERROR(INDEX(実績DB!$I$3:$I$104,MATCH($B2714&amp;$C2714,実績DB!$J$3:$J$104,0)),"")</f>
        <v/>
      </c>
    </row>
    <row r="2715">
      <c r="A2715" t="n">
        <v>2713</v>
      </c>
      <c r="B2715" t="inlineStr">
        <is>
          <t>東京</t>
        </is>
      </c>
      <c r="C2715" t="inlineStr">
        <is>
          <t>鳥取町変電所</t>
        </is>
      </c>
      <c r="D2715" t="inlineStr">
        <is>
          <t>群馬県</t>
        </is>
      </c>
      <c r="G2715" s="3" t="n">
        <v>36.419408</v>
      </c>
      <c r="H2715" s="3" t="n">
        <v>139.104006</v>
      </c>
      <c r="I2715" t="inlineStr">
        <is>
          <t>Google Places(名称一致)</t>
        </is>
      </c>
      <c r="J2715" t="n">
        <v>57</v>
      </c>
      <c r="K2715" t="n">
        <v>59</v>
      </c>
      <c r="L2715" t="n">
        <v>-59</v>
      </c>
      <c r="M2715" t="n">
        <v>0</v>
      </c>
      <c r="N2715" t="n">
        <v>0</v>
      </c>
      <c r="O2715" t="inlineStr">
        <is>
          <t>不可 #3</t>
        </is>
      </c>
      <c r="P2715" t="inlineStr">
        <is>
          <t>有り</t>
        </is>
      </c>
      <c r="R2715" s="4">
        <f>IF(COUNT($M2715:$N2715)=0,"",IF(AND(IF($N2715&lt;&gt;"",$N2715,$M2715)&lt;=0,$O2715&lt;&gt;"可"),"警告",""))</f>
        <v/>
      </c>
      <c r="S2715" s="4">
        <f>IF(COUNT($M2715:$N2715)=0,0,IF(IF($N2715&lt;&gt;"",$N2715,$M2715)&gt;=スコアリング基準!$B$20,スコアリング基準!$C$20,IF(IF($N2715&lt;&gt;"",$N2715,$M2715)&gt;=スコアリング基準!$B$21,スコアリング基準!$C$21,IF(IF($N2715&lt;&gt;"",$N2715,$M2715)&gt;0,スコアリング基準!$C$22,0))))</f>
        <v/>
      </c>
      <c r="T2715" s="4">
        <f>IF($O2715="可",スコアリング基準!$C$23,0)</f>
        <v/>
      </c>
      <c r="U2715" s="4">
        <f>IF(OR(COUNT($K2715:$L2715)&lt;2,$K2715=0),0,IF(ABS($L2715)/$K2715&lt;=スコアリング基準!$B$24,スコアリング基準!$C$24,IF(ABS($L2715)/$K2715&lt;=スコアリング基準!$B$25,スコアリング基準!$C$25,IF(ABS($L2715)/$K2715&lt;=スコアリング基準!$B$26,スコアリング基準!$C$26,0))))</f>
        <v/>
      </c>
      <c r="V2715" s="4">
        <f>IF($P2715="なし",スコアリング基準!$C$27,0)</f>
        <v/>
      </c>
      <c r="W2715" s="4">
        <f>IF($F2715="",0,IF(ISNUMBER($F2715),IF($F2715&lt;=スコアリング基準!$B$28,スコアリング基準!$C$28,スコアリング基準!$C$29),0))</f>
        <v/>
      </c>
      <c r="X2715" s="4">
        <f>IFERROR(VLOOKUP($B2715,スコアリング基準!$A$36:$B$46,2,FALSE),0)</f>
        <v/>
      </c>
      <c r="Y2715" s="4">
        <f>SUM($S2715:$X2715)</f>
        <v/>
      </c>
      <c r="Z2715" s="4">
        <f>IF(COUNT($M2715:$N2715)=0,"データ無",IF($Y2715&gt;=スコアリング基準!$B$30,"S",IF($Y2715&gt;=スコアリング基準!$B$31,"A",IF($Y2715&gt;=スコアリング基準!$B$32,"B","C"))))</f>
        <v/>
      </c>
      <c r="AA2715">
        <f>IFERROR(INDEX(実績DB!$I$3:$I$104,MATCH($B2715&amp;$C2715,実績DB!$J$3:$J$104,0)),"")</f>
        <v/>
      </c>
    </row>
    <row r="2716">
      <c r="A2716" t="n">
        <v>2714</v>
      </c>
      <c r="B2716" t="inlineStr">
        <is>
          <t>東京</t>
        </is>
      </c>
      <c r="C2716" t="inlineStr">
        <is>
          <t>鳩山変電所</t>
        </is>
      </c>
      <c r="D2716" t="inlineStr">
        <is>
          <t>埼玉県</t>
        </is>
      </c>
      <c r="G2716" s="3" t="n">
        <v>35.979233</v>
      </c>
      <c r="H2716" s="3" t="n">
        <v>139.364739</v>
      </c>
      <c r="I2716" t="inlineStr">
        <is>
          <t>Google Places(名称一致)</t>
        </is>
      </c>
      <c r="J2716" t="n">
        <v>38</v>
      </c>
      <c r="K2716" t="n">
        <v>39</v>
      </c>
      <c r="L2716" t="n">
        <v>-39</v>
      </c>
      <c r="M2716" t="n">
        <v>0</v>
      </c>
      <c r="N2716" t="n">
        <v>0</v>
      </c>
      <c r="O2716" t="inlineStr">
        <is>
          <t>不可 #3</t>
        </is>
      </c>
      <c r="P2716" t="inlineStr">
        <is>
          <t>有り</t>
        </is>
      </c>
      <c r="R2716" s="4">
        <f>IF(COUNT($M2716:$N2716)=0,"",IF(AND(IF($N2716&lt;&gt;"",$N2716,$M2716)&lt;=0,$O2716&lt;&gt;"可"),"警告",""))</f>
        <v/>
      </c>
      <c r="S2716" s="4">
        <f>IF(COUNT($M2716:$N2716)=0,0,IF(IF($N2716&lt;&gt;"",$N2716,$M2716)&gt;=スコアリング基準!$B$20,スコアリング基準!$C$20,IF(IF($N2716&lt;&gt;"",$N2716,$M2716)&gt;=スコアリング基準!$B$21,スコアリング基準!$C$21,IF(IF($N2716&lt;&gt;"",$N2716,$M2716)&gt;0,スコアリング基準!$C$22,0))))</f>
        <v/>
      </c>
      <c r="T2716" s="4">
        <f>IF($O2716="可",スコアリング基準!$C$23,0)</f>
        <v/>
      </c>
      <c r="U2716" s="4">
        <f>IF(OR(COUNT($K2716:$L2716)&lt;2,$K2716=0),0,IF(ABS($L2716)/$K2716&lt;=スコアリング基準!$B$24,スコアリング基準!$C$24,IF(ABS($L2716)/$K2716&lt;=スコアリング基準!$B$25,スコアリング基準!$C$25,IF(ABS($L2716)/$K2716&lt;=スコアリング基準!$B$26,スコアリング基準!$C$26,0))))</f>
        <v/>
      </c>
      <c r="V2716" s="4">
        <f>IF($P2716="なし",スコアリング基準!$C$27,0)</f>
        <v/>
      </c>
      <c r="W2716" s="4">
        <f>IF($F2716="",0,IF(ISNUMBER($F2716),IF($F2716&lt;=スコアリング基準!$B$28,スコアリング基準!$C$28,スコアリング基準!$C$29),0))</f>
        <v/>
      </c>
      <c r="X2716" s="4">
        <f>IFERROR(VLOOKUP($B2716,スコアリング基準!$A$36:$B$46,2,FALSE),0)</f>
        <v/>
      </c>
      <c r="Y2716" s="4">
        <f>SUM($S2716:$X2716)</f>
        <v/>
      </c>
      <c r="Z2716" s="4">
        <f>IF(COUNT($M2716:$N2716)=0,"データ無",IF($Y2716&gt;=スコアリング基準!$B$30,"S",IF($Y2716&gt;=スコアリング基準!$B$31,"A",IF($Y2716&gt;=スコアリング基準!$B$32,"B","C"))))</f>
        <v/>
      </c>
      <c r="AA2716">
        <f>IFERROR(INDEX(実績DB!$I$3:$I$104,MATCH($B2716&amp;$C2716,実績DB!$J$3:$J$104,0)),"")</f>
        <v/>
      </c>
    </row>
    <row r="2717">
      <c r="A2717" t="n">
        <v>2715</v>
      </c>
      <c r="B2717" t="inlineStr">
        <is>
          <t>東京</t>
        </is>
      </c>
      <c r="C2717" t="inlineStr">
        <is>
          <t>鵠沼変電所</t>
        </is>
      </c>
      <c r="D2717" t="inlineStr">
        <is>
          <t>神奈川県</t>
        </is>
      </c>
      <c r="G2717" s="3" t="n"/>
      <c r="H2717" s="3" t="n"/>
      <c r="I2717" t="inlineStr">
        <is>
          <t>未取得</t>
        </is>
      </c>
      <c r="J2717" t="n">
        <v>57</v>
      </c>
      <c r="K2717" t="n">
        <v>59</v>
      </c>
      <c r="L2717" t="n">
        <v>-40</v>
      </c>
      <c r="M2717" t="n">
        <v>19</v>
      </c>
      <c r="N2717" t="n">
        <v>19</v>
      </c>
      <c r="O2717" t="inlineStr">
        <is>
          <t>不可 #3</t>
        </is>
      </c>
      <c r="P2717" t="inlineStr">
        <is>
          <t>なし</t>
        </is>
      </c>
      <c r="R2717" s="4">
        <f>IF(COUNT($M2717:$N2717)=0,"",IF(AND(IF($N2717&lt;&gt;"",$N2717,$M2717)&lt;=0,$O2717&lt;&gt;"可"),"警告",""))</f>
        <v/>
      </c>
      <c r="S2717" s="4">
        <f>IF(COUNT($M2717:$N2717)=0,0,IF(IF($N2717&lt;&gt;"",$N2717,$M2717)&gt;=スコアリング基準!$B$20,スコアリング基準!$C$20,IF(IF($N2717&lt;&gt;"",$N2717,$M2717)&gt;=スコアリング基準!$B$21,スコアリング基準!$C$21,IF(IF($N2717&lt;&gt;"",$N2717,$M2717)&gt;0,スコアリング基準!$C$22,0))))</f>
        <v/>
      </c>
      <c r="T2717" s="4">
        <f>IF($O2717="可",スコアリング基準!$C$23,0)</f>
        <v/>
      </c>
      <c r="U2717" s="4">
        <f>IF(OR(COUNT($K2717:$L2717)&lt;2,$K2717=0),0,IF(ABS($L2717)/$K2717&lt;=スコアリング基準!$B$24,スコアリング基準!$C$24,IF(ABS($L2717)/$K2717&lt;=スコアリング基準!$B$25,スコアリング基準!$C$25,IF(ABS($L2717)/$K2717&lt;=スコアリング基準!$B$26,スコアリング基準!$C$26,0))))</f>
        <v/>
      </c>
      <c r="V2717" s="4">
        <f>IF($P2717="なし",スコアリング基準!$C$27,0)</f>
        <v/>
      </c>
      <c r="W2717" s="4">
        <f>IF($F2717="",0,IF(ISNUMBER($F2717),IF($F2717&lt;=スコアリング基準!$B$28,スコアリング基準!$C$28,スコアリング基準!$C$29),0))</f>
        <v/>
      </c>
      <c r="X2717" s="4">
        <f>IFERROR(VLOOKUP($B2717,スコアリング基準!$A$36:$B$46,2,FALSE),0)</f>
        <v/>
      </c>
      <c r="Y2717" s="4">
        <f>SUM($S2717:$X2717)</f>
        <v/>
      </c>
      <c r="Z2717" s="4">
        <f>IF(COUNT($M2717:$N2717)=0,"データ無",IF($Y2717&gt;=スコアリング基準!$B$30,"S",IF($Y2717&gt;=スコアリング基準!$B$31,"A",IF($Y2717&gt;=スコアリング基準!$B$32,"B","C"))))</f>
        <v/>
      </c>
      <c r="AA2717">
        <f>IFERROR(INDEX(実績DB!$I$3:$I$104,MATCH($B2717&amp;$C2717,実績DB!$J$3:$J$104,0)),"")</f>
        <v/>
      </c>
    </row>
    <row r="2718">
      <c r="A2718" t="n">
        <v>2716</v>
      </c>
      <c r="B2718" t="inlineStr">
        <is>
          <t>東京</t>
        </is>
      </c>
      <c r="C2718" t="inlineStr">
        <is>
          <t>鶴巻町変電所</t>
        </is>
      </c>
      <c r="D2718" t="inlineStr">
        <is>
          <t>東京都</t>
        </is>
      </c>
      <c r="G2718" s="3" t="n">
        <v>35.706921</v>
      </c>
      <c r="H2718" s="3" t="n">
        <v>139.726484</v>
      </c>
      <c r="I2718" t="inlineStr">
        <is>
          <t>OSM実測(名称一致)</t>
        </is>
      </c>
      <c r="J2718" t="n">
        <v>57</v>
      </c>
      <c r="K2718" t="n">
        <v>59</v>
      </c>
      <c r="L2718" t="n">
        <v>-40</v>
      </c>
      <c r="M2718" t="n">
        <v>19</v>
      </c>
      <c r="N2718" t="n">
        <v>0</v>
      </c>
      <c r="O2718" t="inlineStr">
        <is>
          <t>不可 #3</t>
        </is>
      </c>
      <c r="P2718" t="inlineStr">
        <is>
          <t>有り</t>
        </is>
      </c>
      <c r="R2718" s="4">
        <f>IF(COUNT($M2718:$N2718)=0,"",IF(AND(IF($N2718&lt;&gt;"",$N2718,$M2718)&lt;=0,$O2718&lt;&gt;"可"),"警告",""))</f>
        <v/>
      </c>
      <c r="S2718" s="4">
        <f>IF(COUNT($M2718:$N2718)=0,0,IF(IF($N2718&lt;&gt;"",$N2718,$M2718)&gt;=スコアリング基準!$B$20,スコアリング基準!$C$20,IF(IF($N2718&lt;&gt;"",$N2718,$M2718)&gt;=スコアリング基準!$B$21,スコアリング基準!$C$21,IF(IF($N2718&lt;&gt;"",$N2718,$M2718)&gt;0,スコアリング基準!$C$22,0))))</f>
        <v/>
      </c>
      <c r="T2718" s="4">
        <f>IF($O2718="可",スコアリング基準!$C$23,0)</f>
        <v/>
      </c>
      <c r="U2718" s="4">
        <f>IF(OR(COUNT($K2718:$L2718)&lt;2,$K2718=0),0,IF(ABS($L2718)/$K2718&lt;=スコアリング基準!$B$24,スコアリング基準!$C$24,IF(ABS($L2718)/$K2718&lt;=スコアリング基準!$B$25,スコアリング基準!$C$25,IF(ABS($L2718)/$K2718&lt;=スコアリング基準!$B$26,スコアリング基準!$C$26,0))))</f>
        <v/>
      </c>
      <c r="V2718" s="4">
        <f>IF($P2718="なし",スコアリング基準!$C$27,0)</f>
        <v/>
      </c>
      <c r="W2718" s="4">
        <f>IF($F2718="",0,IF(ISNUMBER($F2718),IF($F2718&lt;=スコアリング基準!$B$28,スコアリング基準!$C$28,スコアリング基準!$C$29),0))</f>
        <v/>
      </c>
      <c r="X2718" s="4">
        <f>IFERROR(VLOOKUP($B2718,スコアリング基準!$A$36:$B$46,2,FALSE),0)</f>
        <v/>
      </c>
      <c r="Y2718" s="4">
        <f>SUM($S2718:$X2718)</f>
        <v/>
      </c>
      <c r="Z2718" s="4">
        <f>IF(COUNT($M2718:$N2718)=0,"データ無",IF($Y2718&gt;=スコアリング基準!$B$30,"S",IF($Y2718&gt;=スコアリング基準!$B$31,"A",IF($Y2718&gt;=スコアリング基準!$B$32,"B","C"))))</f>
        <v/>
      </c>
      <c r="AA2718">
        <f>IFERROR(INDEX(実績DB!$I$3:$I$104,MATCH($B2718&amp;$C2718,実績DB!$J$3:$J$104,0)),"")</f>
        <v/>
      </c>
    </row>
    <row r="2719">
      <c r="A2719" t="n">
        <v>2717</v>
      </c>
      <c r="B2719" t="inlineStr">
        <is>
          <t>東京</t>
        </is>
      </c>
      <c r="C2719" t="inlineStr">
        <is>
          <t>鶴見変電所</t>
        </is>
      </c>
      <c r="D2719" t="inlineStr">
        <is>
          <t>神奈川県</t>
        </is>
      </c>
      <c r="G2719" s="3" t="n"/>
      <c r="H2719" s="3" t="n"/>
      <c r="I2719" t="inlineStr">
        <is>
          <t>未取得</t>
        </is>
      </c>
      <c r="J2719" t="n">
        <v>38</v>
      </c>
      <c r="K2719" t="n">
        <v>39</v>
      </c>
      <c r="L2719" t="n">
        <v>-20</v>
      </c>
      <c r="M2719" t="n">
        <v>19</v>
      </c>
      <c r="N2719" t="n">
        <v>0</v>
      </c>
      <c r="O2719" t="inlineStr">
        <is>
          <t>不可 #3</t>
        </is>
      </c>
      <c r="P2719" t="inlineStr">
        <is>
          <t>有り</t>
        </is>
      </c>
      <c r="R2719" s="4">
        <f>IF(COUNT($M2719:$N2719)=0,"",IF(AND(IF($N2719&lt;&gt;"",$N2719,$M2719)&lt;=0,$O2719&lt;&gt;"可"),"警告",""))</f>
        <v/>
      </c>
      <c r="S2719" s="4">
        <f>IF(COUNT($M2719:$N2719)=0,0,IF(IF($N2719&lt;&gt;"",$N2719,$M2719)&gt;=スコアリング基準!$B$20,スコアリング基準!$C$20,IF(IF($N2719&lt;&gt;"",$N2719,$M2719)&gt;=スコアリング基準!$B$21,スコアリング基準!$C$21,IF(IF($N2719&lt;&gt;"",$N2719,$M2719)&gt;0,スコアリング基準!$C$22,0))))</f>
        <v/>
      </c>
      <c r="T2719" s="4">
        <f>IF($O2719="可",スコアリング基準!$C$23,0)</f>
        <v/>
      </c>
      <c r="U2719" s="4">
        <f>IF(OR(COUNT($K2719:$L2719)&lt;2,$K2719=0),0,IF(ABS($L2719)/$K2719&lt;=スコアリング基準!$B$24,スコアリング基準!$C$24,IF(ABS($L2719)/$K2719&lt;=スコアリング基準!$B$25,スコアリング基準!$C$25,IF(ABS($L2719)/$K2719&lt;=スコアリング基準!$B$26,スコアリング基準!$C$26,0))))</f>
        <v/>
      </c>
      <c r="V2719" s="4">
        <f>IF($P2719="なし",スコアリング基準!$C$27,0)</f>
        <v/>
      </c>
      <c r="W2719" s="4">
        <f>IF($F2719="",0,IF(ISNUMBER($F2719),IF($F2719&lt;=スコアリング基準!$B$28,スコアリング基準!$C$28,スコアリング基準!$C$29),0))</f>
        <v/>
      </c>
      <c r="X2719" s="4">
        <f>IFERROR(VLOOKUP($B2719,スコアリング基準!$A$36:$B$46,2,FALSE),0)</f>
        <v/>
      </c>
      <c r="Y2719" s="4">
        <f>SUM($S2719:$X2719)</f>
        <v/>
      </c>
      <c r="Z2719" s="4">
        <f>IF(COUNT($M2719:$N2719)=0,"データ無",IF($Y2719&gt;=スコアリング基準!$B$30,"S",IF($Y2719&gt;=スコアリング基準!$B$31,"A",IF($Y2719&gt;=スコアリング基準!$B$32,"B","C"))))</f>
        <v/>
      </c>
      <c r="AA2719">
        <f>IFERROR(INDEX(実績DB!$I$3:$I$104,MATCH($B2719&amp;$C2719,実績DB!$J$3:$J$104,0)),"")</f>
        <v/>
      </c>
    </row>
    <row r="2720">
      <c r="A2720" t="n">
        <v>2718</v>
      </c>
      <c r="B2720" t="inlineStr">
        <is>
          <t>東京</t>
        </is>
      </c>
      <c r="C2720" t="inlineStr">
        <is>
          <t>鷹番変電所</t>
        </is>
      </c>
      <c r="D2720" t="inlineStr">
        <is>
          <t>東京都</t>
        </is>
      </c>
      <c r="G2720" s="3" t="n">
        <v>35.630533</v>
      </c>
      <c r="H2720" s="3" t="n">
        <v>139.683957</v>
      </c>
      <c r="I2720" t="inlineStr">
        <is>
          <t>Google Places(名称一致)</t>
        </is>
      </c>
      <c r="J2720" t="n">
        <v>57</v>
      </c>
      <c r="K2720" t="n">
        <v>59</v>
      </c>
      <c r="L2720" t="n">
        <v>-40</v>
      </c>
      <c r="M2720" t="n">
        <v>19</v>
      </c>
      <c r="N2720" t="n">
        <v>0</v>
      </c>
      <c r="O2720" t="inlineStr">
        <is>
          <t>不可 #3</t>
        </is>
      </c>
      <c r="P2720" t="inlineStr">
        <is>
          <t>有り</t>
        </is>
      </c>
      <c r="R2720" s="4">
        <f>IF(COUNT($M2720:$N2720)=0,"",IF(AND(IF($N2720&lt;&gt;"",$N2720,$M2720)&lt;=0,$O2720&lt;&gt;"可"),"警告",""))</f>
        <v/>
      </c>
      <c r="S2720" s="4">
        <f>IF(COUNT($M2720:$N2720)=0,0,IF(IF($N2720&lt;&gt;"",$N2720,$M2720)&gt;=スコアリング基準!$B$20,スコアリング基準!$C$20,IF(IF($N2720&lt;&gt;"",$N2720,$M2720)&gt;=スコアリング基準!$B$21,スコアリング基準!$C$21,IF(IF($N2720&lt;&gt;"",$N2720,$M2720)&gt;0,スコアリング基準!$C$22,0))))</f>
        <v/>
      </c>
      <c r="T2720" s="4">
        <f>IF($O2720="可",スコアリング基準!$C$23,0)</f>
        <v/>
      </c>
      <c r="U2720" s="4">
        <f>IF(OR(COUNT($K2720:$L2720)&lt;2,$K2720=0),0,IF(ABS($L2720)/$K2720&lt;=スコアリング基準!$B$24,スコアリング基準!$C$24,IF(ABS($L2720)/$K2720&lt;=スコアリング基準!$B$25,スコアリング基準!$C$25,IF(ABS($L2720)/$K2720&lt;=スコアリング基準!$B$26,スコアリング基準!$C$26,0))))</f>
        <v/>
      </c>
      <c r="V2720" s="4">
        <f>IF($P2720="なし",スコアリング基準!$C$27,0)</f>
        <v/>
      </c>
      <c r="W2720" s="4">
        <f>IF($F2720="",0,IF(ISNUMBER($F2720),IF($F2720&lt;=スコアリング基準!$B$28,スコアリング基準!$C$28,スコアリング基準!$C$29),0))</f>
        <v/>
      </c>
      <c r="X2720" s="4">
        <f>IFERROR(VLOOKUP($B2720,スコアリング基準!$A$36:$B$46,2,FALSE),0)</f>
        <v/>
      </c>
      <c r="Y2720" s="4">
        <f>SUM($S2720:$X2720)</f>
        <v/>
      </c>
      <c r="Z2720" s="4">
        <f>IF(COUNT($M2720:$N2720)=0,"データ無",IF($Y2720&gt;=スコアリング基準!$B$30,"S",IF($Y2720&gt;=スコアリング基準!$B$31,"A",IF($Y2720&gt;=スコアリング基準!$B$32,"B","C"))))</f>
        <v/>
      </c>
      <c r="AA2720">
        <f>IFERROR(INDEX(実績DB!$I$3:$I$104,MATCH($B2720&amp;$C2720,実績DB!$J$3:$J$104,0)),"")</f>
        <v/>
      </c>
    </row>
    <row r="2721">
      <c r="A2721" t="n">
        <v>2719</v>
      </c>
      <c r="B2721" t="inlineStr">
        <is>
          <t>東京</t>
        </is>
      </c>
      <c r="C2721" t="inlineStr">
        <is>
          <t>鷺高変電所</t>
        </is>
      </c>
      <c r="D2721" t="inlineStr">
        <is>
          <t>埼玉県</t>
        </is>
      </c>
      <c r="G2721" s="3" t="n">
        <v>35.90744</v>
      </c>
      <c r="H2721" s="3" t="n">
        <v>139.785217</v>
      </c>
      <c r="I2721" t="inlineStr">
        <is>
          <t>Google Places(名称一致)</t>
        </is>
      </c>
      <c r="J2721" t="n">
        <v>38</v>
      </c>
      <c r="K2721" t="n">
        <v>39</v>
      </c>
      <c r="L2721" t="n">
        <v>-20</v>
      </c>
      <c r="M2721" t="n">
        <v>19</v>
      </c>
      <c r="N2721" t="n">
        <v>0</v>
      </c>
      <c r="O2721" t="inlineStr">
        <is>
          <t>不可 #3</t>
        </is>
      </c>
      <c r="P2721" t="inlineStr">
        <is>
          <t>有り</t>
        </is>
      </c>
      <c r="R2721" s="4">
        <f>IF(COUNT($M2721:$N2721)=0,"",IF(AND(IF($N2721&lt;&gt;"",$N2721,$M2721)&lt;=0,$O2721&lt;&gt;"可"),"警告",""))</f>
        <v/>
      </c>
      <c r="S2721" s="4">
        <f>IF(COUNT($M2721:$N2721)=0,0,IF(IF($N2721&lt;&gt;"",$N2721,$M2721)&gt;=スコアリング基準!$B$20,スコアリング基準!$C$20,IF(IF($N2721&lt;&gt;"",$N2721,$M2721)&gt;=スコアリング基準!$B$21,スコアリング基準!$C$21,IF(IF($N2721&lt;&gt;"",$N2721,$M2721)&gt;0,スコアリング基準!$C$22,0))))</f>
        <v/>
      </c>
      <c r="T2721" s="4">
        <f>IF($O2721="可",スコアリング基準!$C$23,0)</f>
        <v/>
      </c>
      <c r="U2721" s="4">
        <f>IF(OR(COUNT($K2721:$L2721)&lt;2,$K2721=0),0,IF(ABS($L2721)/$K2721&lt;=スコアリング基準!$B$24,スコアリング基準!$C$24,IF(ABS($L2721)/$K2721&lt;=スコアリング基準!$B$25,スコアリング基準!$C$25,IF(ABS($L2721)/$K2721&lt;=スコアリング基準!$B$26,スコアリング基準!$C$26,0))))</f>
        <v/>
      </c>
      <c r="V2721" s="4">
        <f>IF($P2721="なし",スコアリング基準!$C$27,0)</f>
        <v/>
      </c>
      <c r="W2721" s="4">
        <f>IF($F2721="",0,IF(ISNUMBER($F2721),IF($F2721&lt;=スコアリング基準!$B$28,スコアリング基準!$C$28,スコアリング基準!$C$29),0))</f>
        <v/>
      </c>
      <c r="X2721" s="4">
        <f>IFERROR(VLOOKUP($B2721,スコアリング基準!$A$36:$B$46,2,FALSE),0)</f>
        <v/>
      </c>
      <c r="Y2721" s="4">
        <f>SUM($S2721:$X2721)</f>
        <v/>
      </c>
      <c r="Z2721" s="4">
        <f>IF(COUNT($M2721:$N2721)=0,"データ無",IF($Y2721&gt;=スコアリング基準!$B$30,"S",IF($Y2721&gt;=スコアリング基準!$B$31,"A",IF($Y2721&gt;=スコアリング基準!$B$32,"B","C"))))</f>
        <v/>
      </c>
      <c r="AA2721">
        <f>IFERROR(INDEX(実績DB!$I$3:$I$104,MATCH($B2721&amp;$C2721,実績DB!$J$3:$J$104,0)),"")</f>
        <v/>
      </c>
    </row>
    <row r="2722">
      <c r="A2722" t="n">
        <v>2720</v>
      </c>
      <c r="B2722" t="inlineStr">
        <is>
          <t>東京</t>
        </is>
      </c>
      <c r="C2722" t="inlineStr">
        <is>
          <t>鹿沢変電所</t>
        </is>
      </c>
      <c r="D2722" t="inlineStr">
        <is>
          <t>群馬県</t>
        </is>
      </c>
      <c r="G2722" s="3" t="n"/>
      <c r="H2722" s="3" t="n"/>
      <c r="I2722" t="inlineStr">
        <is>
          <t>未取得</t>
        </is>
      </c>
      <c r="J2722" t="n">
        <v>9</v>
      </c>
      <c r="K2722" t="n">
        <v>9</v>
      </c>
      <c r="L2722" t="n">
        <v>-9</v>
      </c>
      <c r="M2722" t="n">
        <v>0</v>
      </c>
      <c r="N2722" t="n">
        <v>0</v>
      </c>
      <c r="O2722" t="inlineStr">
        <is>
          <t>不可 #3</t>
        </is>
      </c>
      <c r="P2722" t="inlineStr">
        <is>
          <t>有り</t>
        </is>
      </c>
      <c r="R2722" s="4">
        <f>IF(COUNT($M2722:$N2722)=0,"",IF(AND(IF($N2722&lt;&gt;"",$N2722,$M2722)&lt;=0,$O2722&lt;&gt;"可"),"警告",""))</f>
        <v/>
      </c>
      <c r="S2722" s="4">
        <f>IF(COUNT($M2722:$N2722)=0,0,IF(IF($N2722&lt;&gt;"",$N2722,$M2722)&gt;=スコアリング基準!$B$20,スコアリング基準!$C$20,IF(IF($N2722&lt;&gt;"",$N2722,$M2722)&gt;=スコアリング基準!$B$21,スコアリング基準!$C$21,IF(IF($N2722&lt;&gt;"",$N2722,$M2722)&gt;0,スコアリング基準!$C$22,0))))</f>
        <v/>
      </c>
      <c r="T2722" s="4">
        <f>IF($O2722="可",スコアリング基準!$C$23,0)</f>
        <v/>
      </c>
      <c r="U2722" s="4">
        <f>IF(OR(COUNT($K2722:$L2722)&lt;2,$K2722=0),0,IF(ABS($L2722)/$K2722&lt;=スコアリング基準!$B$24,スコアリング基準!$C$24,IF(ABS($L2722)/$K2722&lt;=スコアリング基準!$B$25,スコアリング基準!$C$25,IF(ABS($L2722)/$K2722&lt;=スコアリング基準!$B$26,スコアリング基準!$C$26,0))))</f>
        <v/>
      </c>
      <c r="V2722" s="4">
        <f>IF($P2722="なし",スコアリング基準!$C$27,0)</f>
        <v/>
      </c>
      <c r="W2722" s="4">
        <f>IF($F2722="",0,IF(ISNUMBER($F2722),IF($F2722&lt;=スコアリング基準!$B$28,スコアリング基準!$C$28,スコアリング基準!$C$29),0))</f>
        <v/>
      </c>
      <c r="X2722" s="4">
        <f>IFERROR(VLOOKUP($B2722,スコアリング基準!$A$36:$B$46,2,FALSE),0)</f>
        <v/>
      </c>
      <c r="Y2722" s="4">
        <f>SUM($S2722:$X2722)</f>
        <v/>
      </c>
      <c r="Z2722" s="4">
        <f>IF(COUNT($M2722:$N2722)=0,"データ無",IF($Y2722&gt;=スコアリング基準!$B$30,"S",IF($Y2722&gt;=スコアリング基準!$B$31,"A",IF($Y2722&gt;=スコアリング基準!$B$32,"B","C"))))</f>
        <v/>
      </c>
      <c r="AA2722">
        <f>IFERROR(INDEX(実績DB!$I$3:$I$104,MATCH($B2722&amp;$C2722,実績DB!$J$3:$J$104,0)),"")</f>
        <v/>
      </c>
    </row>
    <row r="2723">
      <c r="A2723" t="n">
        <v>2721</v>
      </c>
      <c r="B2723" t="inlineStr">
        <is>
          <t>東京</t>
        </is>
      </c>
      <c r="C2723" t="inlineStr">
        <is>
          <t>鹿渡変電所</t>
        </is>
      </c>
      <c r="D2723" t="inlineStr">
        <is>
          <t>千葉県</t>
        </is>
      </c>
      <c r="G2723" s="3" t="n">
        <v>35.668907</v>
      </c>
      <c r="H2723" s="3" t="n">
        <v>140.165847</v>
      </c>
      <c r="I2723" t="inlineStr">
        <is>
          <t>Google Places(名称一致)</t>
        </is>
      </c>
      <c r="J2723" t="n">
        <v>38</v>
      </c>
      <c r="K2723" t="n">
        <v>39</v>
      </c>
      <c r="L2723" t="n">
        <v>-20</v>
      </c>
      <c r="M2723" t="n">
        <v>19</v>
      </c>
      <c r="N2723" t="n">
        <v>0</v>
      </c>
      <c r="O2723" t="inlineStr">
        <is>
          <t>不可 #3</t>
        </is>
      </c>
      <c r="P2723" t="inlineStr">
        <is>
          <t>有り</t>
        </is>
      </c>
      <c r="R2723" s="4">
        <f>IF(COUNT($M2723:$N2723)=0,"",IF(AND(IF($N2723&lt;&gt;"",$N2723,$M2723)&lt;=0,$O2723&lt;&gt;"可"),"警告",""))</f>
        <v/>
      </c>
      <c r="S2723" s="4">
        <f>IF(COUNT($M2723:$N2723)=0,0,IF(IF($N2723&lt;&gt;"",$N2723,$M2723)&gt;=スコアリング基準!$B$20,スコアリング基準!$C$20,IF(IF($N2723&lt;&gt;"",$N2723,$M2723)&gt;=スコアリング基準!$B$21,スコアリング基準!$C$21,IF(IF($N2723&lt;&gt;"",$N2723,$M2723)&gt;0,スコアリング基準!$C$22,0))))</f>
        <v/>
      </c>
      <c r="T2723" s="4">
        <f>IF($O2723="可",スコアリング基準!$C$23,0)</f>
        <v/>
      </c>
      <c r="U2723" s="4">
        <f>IF(OR(COUNT($K2723:$L2723)&lt;2,$K2723=0),0,IF(ABS($L2723)/$K2723&lt;=スコアリング基準!$B$24,スコアリング基準!$C$24,IF(ABS($L2723)/$K2723&lt;=スコアリング基準!$B$25,スコアリング基準!$C$25,IF(ABS($L2723)/$K2723&lt;=スコアリング基準!$B$26,スコアリング基準!$C$26,0))))</f>
        <v/>
      </c>
      <c r="V2723" s="4">
        <f>IF($P2723="なし",スコアリング基準!$C$27,0)</f>
        <v/>
      </c>
      <c r="W2723" s="4">
        <f>IF($F2723="",0,IF(ISNUMBER($F2723),IF($F2723&lt;=スコアリング基準!$B$28,スコアリング基準!$C$28,スコアリング基準!$C$29),0))</f>
        <v/>
      </c>
      <c r="X2723" s="4">
        <f>IFERROR(VLOOKUP($B2723,スコアリング基準!$A$36:$B$46,2,FALSE),0)</f>
        <v/>
      </c>
      <c r="Y2723" s="4">
        <f>SUM($S2723:$X2723)</f>
        <v/>
      </c>
      <c r="Z2723" s="4">
        <f>IF(COUNT($M2723:$N2723)=0,"データ無",IF($Y2723&gt;=スコアリング基準!$B$30,"S",IF($Y2723&gt;=スコアリング基準!$B$31,"A",IF($Y2723&gt;=スコアリング基準!$B$32,"B","C"))))</f>
        <v/>
      </c>
      <c r="AA2723">
        <f>IFERROR(INDEX(実績DB!$I$3:$I$104,MATCH($B2723&amp;$C2723,実績DB!$J$3:$J$104,0)),"")</f>
        <v/>
      </c>
    </row>
    <row r="2724">
      <c r="A2724" t="n">
        <v>2722</v>
      </c>
      <c r="B2724" t="inlineStr">
        <is>
          <t>東京</t>
        </is>
      </c>
      <c r="C2724" t="inlineStr">
        <is>
          <t>鹿野沢変電所</t>
        </is>
      </c>
      <c r="D2724" t="inlineStr">
        <is>
          <t>群馬県</t>
        </is>
      </c>
      <c r="G2724" s="3" t="n">
        <v>36.782025</v>
      </c>
      <c r="H2724" s="3" t="n">
        <v>138.977743</v>
      </c>
      <c r="I2724" t="inlineStr">
        <is>
          <t>Google Places(名称一致)</t>
        </is>
      </c>
      <c r="J2724" t="n">
        <v>28</v>
      </c>
      <c r="K2724" t="n">
        <v>29</v>
      </c>
      <c r="L2724" t="n">
        <v>-23</v>
      </c>
      <c r="M2724" t="n">
        <v>6</v>
      </c>
      <c r="N2724" t="n">
        <v>0</v>
      </c>
      <c r="O2724" t="inlineStr">
        <is>
          <t>不可 #3</t>
        </is>
      </c>
      <c r="P2724" t="inlineStr">
        <is>
          <t>有り</t>
        </is>
      </c>
      <c r="R2724" s="4">
        <f>IF(COUNT($M2724:$N2724)=0,"",IF(AND(IF($N2724&lt;&gt;"",$N2724,$M2724)&lt;=0,$O2724&lt;&gt;"可"),"警告",""))</f>
        <v/>
      </c>
      <c r="S2724" s="4">
        <f>IF(COUNT($M2724:$N2724)=0,0,IF(IF($N2724&lt;&gt;"",$N2724,$M2724)&gt;=スコアリング基準!$B$20,スコアリング基準!$C$20,IF(IF($N2724&lt;&gt;"",$N2724,$M2724)&gt;=スコアリング基準!$B$21,スコアリング基準!$C$21,IF(IF($N2724&lt;&gt;"",$N2724,$M2724)&gt;0,スコアリング基準!$C$22,0))))</f>
        <v/>
      </c>
      <c r="T2724" s="4">
        <f>IF($O2724="可",スコアリング基準!$C$23,0)</f>
        <v/>
      </c>
      <c r="U2724" s="4">
        <f>IF(OR(COUNT($K2724:$L2724)&lt;2,$K2724=0),0,IF(ABS($L2724)/$K2724&lt;=スコアリング基準!$B$24,スコアリング基準!$C$24,IF(ABS($L2724)/$K2724&lt;=スコアリング基準!$B$25,スコアリング基準!$C$25,IF(ABS($L2724)/$K2724&lt;=スコアリング基準!$B$26,スコアリング基準!$C$26,0))))</f>
        <v/>
      </c>
      <c r="V2724" s="4">
        <f>IF($P2724="なし",スコアリング基準!$C$27,0)</f>
        <v/>
      </c>
      <c r="W2724" s="4">
        <f>IF($F2724="",0,IF(ISNUMBER($F2724),IF($F2724&lt;=スコアリング基準!$B$28,スコアリング基準!$C$28,スコアリング基準!$C$29),0))</f>
        <v/>
      </c>
      <c r="X2724" s="4">
        <f>IFERROR(VLOOKUP($B2724,スコアリング基準!$A$36:$B$46,2,FALSE),0)</f>
        <v/>
      </c>
      <c r="Y2724" s="4">
        <f>SUM($S2724:$X2724)</f>
        <v/>
      </c>
      <c r="Z2724" s="4">
        <f>IF(COUNT($M2724:$N2724)=0,"データ無",IF($Y2724&gt;=スコアリング基準!$B$30,"S",IF($Y2724&gt;=スコアリング基準!$B$31,"A",IF($Y2724&gt;=スコアリング基準!$B$32,"B","C"))))</f>
        <v/>
      </c>
      <c r="AA2724">
        <f>IFERROR(INDEX(実績DB!$I$3:$I$104,MATCH($B2724&amp;$C2724,実績DB!$J$3:$J$104,0)),"")</f>
        <v/>
      </c>
    </row>
    <row r="2725">
      <c r="A2725" t="n">
        <v>2723</v>
      </c>
      <c r="B2725" t="inlineStr">
        <is>
          <t>東京</t>
        </is>
      </c>
      <c r="C2725" t="inlineStr">
        <is>
          <t>鹿骨変電所</t>
        </is>
      </c>
      <c r="D2725" t="inlineStr">
        <is>
          <t>東京都</t>
        </is>
      </c>
      <c r="G2725" s="3" t="n">
        <v>35.704294</v>
      </c>
      <c r="H2725" s="3" t="n">
        <v>139.896135</v>
      </c>
      <c r="I2725" t="inlineStr">
        <is>
          <t>Google Places(名称一致)</t>
        </is>
      </c>
      <c r="J2725" t="n">
        <v>38</v>
      </c>
      <c r="K2725" t="n">
        <v>39</v>
      </c>
      <c r="L2725" t="n">
        <v>-20</v>
      </c>
      <c r="M2725" t="n">
        <v>19</v>
      </c>
      <c r="N2725" t="n">
        <v>0</v>
      </c>
      <c r="O2725" t="inlineStr">
        <is>
          <t>不可 #3</t>
        </is>
      </c>
      <c r="P2725" t="inlineStr">
        <is>
          <t>有り</t>
        </is>
      </c>
      <c r="R2725" s="4">
        <f>IF(COUNT($M2725:$N2725)=0,"",IF(AND(IF($N2725&lt;&gt;"",$N2725,$M2725)&lt;=0,$O2725&lt;&gt;"可"),"警告",""))</f>
        <v/>
      </c>
      <c r="S2725" s="4">
        <f>IF(COUNT($M2725:$N2725)=0,0,IF(IF($N2725&lt;&gt;"",$N2725,$M2725)&gt;=スコアリング基準!$B$20,スコアリング基準!$C$20,IF(IF($N2725&lt;&gt;"",$N2725,$M2725)&gt;=スコアリング基準!$B$21,スコアリング基準!$C$21,IF(IF($N2725&lt;&gt;"",$N2725,$M2725)&gt;0,スコアリング基準!$C$22,0))))</f>
        <v/>
      </c>
      <c r="T2725" s="4">
        <f>IF($O2725="可",スコアリング基準!$C$23,0)</f>
        <v/>
      </c>
      <c r="U2725" s="4">
        <f>IF(OR(COUNT($K2725:$L2725)&lt;2,$K2725=0),0,IF(ABS($L2725)/$K2725&lt;=スコアリング基準!$B$24,スコアリング基準!$C$24,IF(ABS($L2725)/$K2725&lt;=スコアリング基準!$B$25,スコアリング基準!$C$25,IF(ABS($L2725)/$K2725&lt;=スコアリング基準!$B$26,スコアリング基準!$C$26,0))))</f>
        <v/>
      </c>
      <c r="V2725" s="4">
        <f>IF($P2725="なし",スコアリング基準!$C$27,0)</f>
        <v/>
      </c>
      <c r="W2725" s="4">
        <f>IF($F2725="",0,IF(ISNUMBER($F2725),IF($F2725&lt;=スコアリング基準!$B$28,スコアリング基準!$C$28,スコアリング基準!$C$29),0))</f>
        <v/>
      </c>
      <c r="X2725" s="4">
        <f>IFERROR(VLOOKUP($B2725,スコアリング基準!$A$36:$B$46,2,FALSE),0)</f>
        <v/>
      </c>
      <c r="Y2725" s="4">
        <f>SUM($S2725:$X2725)</f>
        <v/>
      </c>
      <c r="Z2725" s="4">
        <f>IF(COUNT($M2725:$N2725)=0,"データ無",IF($Y2725&gt;=スコアリング基準!$B$30,"S",IF($Y2725&gt;=スコアリング基準!$B$31,"A",IF($Y2725&gt;=スコアリング基準!$B$32,"B","C"))))</f>
        <v/>
      </c>
      <c r="AA2725">
        <f>IFERROR(INDEX(実績DB!$I$3:$I$104,MATCH($B2725&amp;$C2725,実績DB!$J$3:$J$104,0)),"")</f>
        <v/>
      </c>
    </row>
    <row r="2726">
      <c r="A2726" t="n">
        <v>2724</v>
      </c>
      <c r="B2726" t="inlineStr">
        <is>
          <t>東京</t>
        </is>
      </c>
      <c r="C2726" t="inlineStr">
        <is>
          <t>麹町変電所</t>
        </is>
      </c>
      <c r="D2726" t="inlineStr">
        <is>
          <t>東京都</t>
        </is>
      </c>
      <c r="G2726" s="3" t="n">
        <v>35.68376</v>
      </c>
      <c r="H2726" s="3" t="n">
        <v>139.743595</v>
      </c>
      <c r="I2726" t="inlineStr">
        <is>
          <t>Google Places(名称一致)</t>
        </is>
      </c>
      <c r="J2726" t="n">
        <v>47</v>
      </c>
      <c r="K2726" t="n">
        <v>49</v>
      </c>
      <c r="L2726" t="n">
        <v>-40</v>
      </c>
      <c r="M2726" t="n">
        <v>9</v>
      </c>
      <c r="N2726" t="n">
        <v>0</v>
      </c>
      <c r="O2726" t="inlineStr">
        <is>
          <t>不可 #3</t>
        </is>
      </c>
      <c r="P2726" t="inlineStr">
        <is>
          <t>有り</t>
        </is>
      </c>
      <c r="R2726" s="4">
        <f>IF(COUNT($M2726:$N2726)=0,"",IF(AND(IF($N2726&lt;&gt;"",$N2726,$M2726)&lt;=0,$O2726&lt;&gt;"可"),"警告",""))</f>
        <v/>
      </c>
      <c r="S2726" s="4">
        <f>IF(COUNT($M2726:$N2726)=0,0,IF(IF($N2726&lt;&gt;"",$N2726,$M2726)&gt;=スコアリング基準!$B$20,スコアリング基準!$C$20,IF(IF($N2726&lt;&gt;"",$N2726,$M2726)&gt;=スコアリング基準!$B$21,スコアリング基準!$C$21,IF(IF($N2726&lt;&gt;"",$N2726,$M2726)&gt;0,スコアリング基準!$C$22,0))))</f>
        <v/>
      </c>
      <c r="T2726" s="4">
        <f>IF($O2726="可",スコアリング基準!$C$23,0)</f>
        <v/>
      </c>
      <c r="U2726" s="4">
        <f>IF(OR(COUNT($K2726:$L2726)&lt;2,$K2726=0),0,IF(ABS($L2726)/$K2726&lt;=スコアリング基準!$B$24,スコアリング基準!$C$24,IF(ABS($L2726)/$K2726&lt;=スコアリング基準!$B$25,スコアリング基準!$C$25,IF(ABS($L2726)/$K2726&lt;=スコアリング基準!$B$26,スコアリング基準!$C$26,0))))</f>
        <v/>
      </c>
      <c r="V2726" s="4">
        <f>IF($P2726="なし",スコアリング基準!$C$27,0)</f>
        <v/>
      </c>
      <c r="W2726" s="4">
        <f>IF($F2726="",0,IF(ISNUMBER($F2726),IF($F2726&lt;=スコアリング基準!$B$28,スコアリング基準!$C$28,スコアリング基準!$C$29),0))</f>
        <v/>
      </c>
      <c r="X2726" s="4">
        <f>IFERROR(VLOOKUP($B2726,スコアリング基準!$A$36:$B$46,2,FALSE),0)</f>
        <v/>
      </c>
      <c r="Y2726" s="4">
        <f>SUM($S2726:$X2726)</f>
        <v/>
      </c>
      <c r="Z2726" s="4">
        <f>IF(COUNT($M2726:$N2726)=0,"データ無",IF($Y2726&gt;=スコアリング基準!$B$30,"S",IF($Y2726&gt;=スコアリング基準!$B$31,"A",IF($Y2726&gt;=スコアリング基準!$B$32,"B","C"))))</f>
        <v/>
      </c>
      <c r="AA2726">
        <f>IFERROR(INDEX(実績DB!$I$3:$I$104,MATCH($B2726&amp;$C2726,実績DB!$J$3:$J$104,0)),"")</f>
        <v/>
      </c>
    </row>
    <row r="2727">
      <c r="A2727" t="n">
        <v>2725</v>
      </c>
      <c r="B2727" t="inlineStr">
        <is>
          <t>東京</t>
        </is>
      </c>
      <c r="C2727" t="inlineStr">
        <is>
          <t>麻布変電所</t>
        </is>
      </c>
      <c r="D2727" t="inlineStr">
        <is>
          <t>東京都</t>
        </is>
      </c>
      <c r="G2727" s="3" t="n"/>
      <c r="H2727" s="3" t="n"/>
      <c r="I2727" t="inlineStr">
        <is>
          <t>未取得</t>
        </is>
      </c>
      <c r="J2727" t="n">
        <v>85</v>
      </c>
      <c r="K2727" t="n">
        <v>89</v>
      </c>
      <c r="L2727" t="n">
        <v>-60</v>
      </c>
      <c r="M2727" t="n">
        <v>29</v>
      </c>
      <c r="N2727" t="n">
        <v>0</v>
      </c>
      <c r="O2727" t="inlineStr">
        <is>
          <t>不可 #3</t>
        </is>
      </c>
      <c r="P2727" t="inlineStr">
        <is>
          <t>有り</t>
        </is>
      </c>
      <c r="R2727" s="4">
        <f>IF(COUNT($M2727:$N2727)=0,"",IF(AND(IF($N2727&lt;&gt;"",$N2727,$M2727)&lt;=0,$O2727&lt;&gt;"可"),"警告",""))</f>
        <v/>
      </c>
      <c r="S2727" s="4">
        <f>IF(COUNT($M2727:$N2727)=0,0,IF(IF($N2727&lt;&gt;"",$N2727,$M2727)&gt;=スコアリング基準!$B$20,スコアリング基準!$C$20,IF(IF($N2727&lt;&gt;"",$N2727,$M2727)&gt;=スコアリング基準!$B$21,スコアリング基準!$C$21,IF(IF($N2727&lt;&gt;"",$N2727,$M2727)&gt;0,スコアリング基準!$C$22,0))))</f>
        <v/>
      </c>
      <c r="T2727" s="4">
        <f>IF($O2727="可",スコアリング基準!$C$23,0)</f>
        <v/>
      </c>
      <c r="U2727" s="4">
        <f>IF(OR(COUNT($K2727:$L2727)&lt;2,$K2727=0),0,IF(ABS($L2727)/$K2727&lt;=スコアリング基準!$B$24,スコアリング基準!$C$24,IF(ABS($L2727)/$K2727&lt;=スコアリング基準!$B$25,スコアリング基準!$C$25,IF(ABS($L2727)/$K2727&lt;=スコアリング基準!$B$26,スコアリング基準!$C$26,0))))</f>
        <v/>
      </c>
      <c r="V2727" s="4">
        <f>IF($P2727="なし",スコアリング基準!$C$27,0)</f>
        <v/>
      </c>
      <c r="W2727" s="4">
        <f>IF($F2727="",0,IF(ISNUMBER($F2727),IF($F2727&lt;=スコアリング基準!$B$28,スコアリング基準!$C$28,スコアリング基準!$C$29),0))</f>
        <v/>
      </c>
      <c r="X2727" s="4">
        <f>IFERROR(VLOOKUP($B2727,スコアリング基準!$A$36:$B$46,2,FALSE),0)</f>
        <v/>
      </c>
      <c r="Y2727" s="4">
        <f>SUM($S2727:$X2727)</f>
        <v/>
      </c>
      <c r="Z2727" s="4">
        <f>IF(COUNT($M2727:$N2727)=0,"データ無",IF($Y2727&gt;=スコアリング基準!$B$30,"S",IF($Y2727&gt;=スコアリング基準!$B$31,"A",IF($Y2727&gt;=スコアリング基準!$B$32,"B","C"))))</f>
        <v/>
      </c>
      <c r="AA2727">
        <f>IFERROR(INDEX(実績DB!$I$3:$I$104,MATCH($B2727&amp;$C2727,実績DB!$J$3:$J$104,0)),"")</f>
        <v/>
      </c>
    </row>
    <row r="2728">
      <c r="A2728" t="n">
        <v>2726</v>
      </c>
      <c r="B2728" t="inlineStr">
        <is>
          <t>東京</t>
        </is>
      </c>
      <c r="C2728" t="inlineStr">
        <is>
          <t>黒川変電所</t>
        </is>
      </c>
      <c r="D2728" t="inlineStr">
        <is>
          <t>神奈川県</t>
        </is>
      </c>
      <c r="G2728" s="3" t="n">
        <v>35.61197</v>
      </c>
      <c r="H2728" s="3" t="n">
        <v>139.4694</v>
      </c>
      <c r="I2728" t="inlineStr">
        <is>
          <t>OSM実測(名称一致)</t>
        </is>
      </c>
      <c r="J2728" t="n">
        <v>57</v>
      </c>
      <c r="K2728" t="n">
        <v>59</v>
      </c>
      <c r="L2728" t="n">
        <v>-40</v>
      </c>
      <c r="M2728" t="n">
        <v>19</v>
      </c>
      <c r="N2728" t="n">
        <v>0</v>
      </c>
      <c r="O2728" t="inlineStr">
        <is>
          <t>不可 #3</t>
        </is>
      </c>
      <c r="P2728" t="inlineStr">
        <is>
          <t>有り</t>
        </is>
      </c>
      <c r="R2728" s="4">
        <f>IF(COUNT($M2728:$N2728)=0,"",IF(AND(IF($N2728&lt;&gt;"",$N2728,$M2728)&lt;=0,$O2728&lt;&gt;"可"),"警告",""))</f>
        <v/>
      </c>
      <c r="S2728" s="4">
        <f>IF(COUNT($M2728:$N2728)=0,0,IF(IF($N2728&lt;&gt;"",$N2728,$M2728)&gt;=スコアリング基準!$B$20,スコアリング基準!$C$20,IF(IF($N2728&lt;&gt;"",$N2728,$M2728)&gt;=スコアリング基準!$B$21,スコアリング基準!$C$21,IF(IF($N2728&lt;&gt;"",$N2728,$M2728)&gt;0,スコアリング基準!$C$22,0))))</f>
        <v/>
      </c>
      <c r="T2728" s="4">
        <f>IF($O2728="可",スコアリング基準!$C$23,0)</f>
        <v/>
      </c>
      <c r="U2728" s="4">
        <f>IF(OR(COUNT($K2728:$L2728)&lt;2,$K2728=0),0,IF(ABS($L2728)/$K2728&lt;=スコアリング基準!$B$24,スコアリング基準!$C$24,IF(ABS($L2728)/$K2728&lt;=スコアリング基準!$B$25,スコアリング基準!$C$25,IF(ABS($L2728)/$K2728&lt;=スコアリング基準!$B$26,スコアリング基準!$C$26,0))))</f>
        <v/>
      </c>
      <c r="V2728" s="4">
        <f>IF($P2728="なし",スコアリング基準!$C$27,0)</f>
        <v/>
      </c>
      <c r="W2728" s="4">
        <f>IF($F2728="",0,IF(ISNUMBER($F2728),IF($F2728&lt;=スコアリング基準!$B$28,スコアリング基準!$C$28,スコアリング基準!$C$29),0))</f>
        <v/>
      </c>
      <c r="X2728" s="4">
        <f>IFERROR(VLOOKUP($B2728,スコアリング基準!$A$36:$B$46,2,FALSE),0)</f>
        <v/>
      </c>
      <c r="Y2728" s="4">
        <f>SUM($S2728:$X2728)</f>
        <v/>
      </c>
      <c r="Z2728" s="4">
        <f>IF(COUNT($M2728:$N2728)=0,"データ無",IF($Y2728&gt;=スコアリング基準!$B$30,"S",IF($Y2728&gt;=スコアリング基準!$B$31,"A",IF($Y2728&gt;=スコアリング基準!$B$32,"B","C"))))</f>
        <v/>
      </c>
      <c r="AA2728">
        <f>IFERROR(INDEX(実績DB!$I$3:$I$104,MATCH($B2728&amp;$C2728,実績DB!$J$3:$J$104,0)),"")</f>
        <v/>
      </c>
    </row>
    <row r="2729">
      <c r="A2729" t="n">
        <v>2727</v>
      </c>
      <c r="B2729" t="inlineStr">
        <is>
          <t>東京</t>
        </is>
      </c>
      <c r="C2729" t="inlineStr">
        <is>
          <t>黒砂変電所</t>
        </is>
      </c>
      <c r="D2729" t="inlineStr">
        <is>
          <t>千葉県</t>
        </is>
      </c>
      <c r="G2729" s="3" t="n">
        <v>35.62953</v>
      </c>
      <c r="H2729" s="3" t="n">
        <v>140.0937</v>
      </c>
      <c r="I2729" t="inlineStr">
        <is>
          <t>OSM実測(名称一致)</t>
        </is>
      </c>
      <c r="J2729" t="n">
        <v>57</v>
      </c>
      <c r="K2729" t="n">
        <v>59</v>
      </c>
      <c r="L2729" t="n">
        <v>-40</v>
      </c>
      <c r="M2729" t="n">
        <v>19</v>
      </c>
      <c r="N2729" t="n">
        <v>0</v>
      </c>
      <c r="O2729" t="inlineStr">
        <is>
          <t>不可 #3</t>
        </is>
      </c>
      <c r="P2729" t="inlineStr">
        <is>
          <t>有り</t>
        </is>
      </c>
      <c r="R2729" s="4">
        <f>IF(COUNT($M2729:$N2729)=0,"",IF(AND(IF($N2729&lt;&gt;"",$N2729,$M2729)&lt;=0,$O2729&lt;&gt;"可"),"警告",""))</f>
        <v/>
      </c>
      <c r="S2729" s="4">
        <f>IF(COUNT($M2729:$N2729)=0,0,IF(IF($N2729&lt;&gt;"",$N2729,$M2729)&gt;=スコアリング基準!$B$20,スコアリング基準!$C$20,IF(IF($N2729&lt;&gt;"",$N2729,$M2729)&gt;=スコアリング基準!$B$21,スコアリング基準!$C$21,IF(IF($N2729&lt;&gt;"",$N2729,$M2729)&gt;0,スコアリング基準!$C$22,0))))</f>
        <v/>
      </c>
      <c r="T2729" s="4">
        <f>IF($O2729="可",スコアリング基準!$C$23,0)</f>
        <v/>
      </c>
      <c r="U2729" s="4">
        <f>IF(OR(COUNT($K2729:$L2729)&lt;2,$K2729=0),0,IF(ABS($L2729)/$K2729&lt;=スコアリング基準!$B$24,スコアリング基準!$C$24,IF(ABS($L2729)/$K2729&lt;=スコアリング基準!$B$25,スコアリング基準!$C$25,IF(ABS($L2729)/$K2729&lt;=スコアリング基準!$B$26,スコアリング基準!$C$26,0))))</f>
        <v/>
      </c>
      <c r="V2729" s="4">
        <f>IF($P2729="なし",スコアリング基準!$C$27,0)</f>
        <v/>
      </c>
      <c r="W2729" s="4">
        <f>IF($F2729="",0,IF(ISNUMBER($F2729),IF($F2729&lt;=スコアリング基準!$B$28,スコアリング基準!$C$28,スコアリング基準!$C$29),0))</f>
        <v/>
      </c>
      <c r="X2729" s="4">
        <f>IFERROR(VLOOKUP($B2729,スコアリング基準!$A$36:$B$46,2,FALSE),0)</f>
        <v/>
      </c>
      <c r="Y2729" s="4">
        <f>SUM($S2729:$X2729)</f>
        <v/>
      </c>
      <c r="Z2729" s="4">
        <f>IF(COUNT($M2729:$N2729)=0,"データ無",IF($Y2729&gt;=スコアリング基準!$B$30,"S",IF($Y2729&gt;=スコアリング基準!$B$31,"A",IF($Y2729&gt;=スコアリング基準!$B$32,"B","C"))))</f>
        <v/>
      </c>
      <c r="AA2729">
        <f>IFERROR(INDEX(実績DB!$I$3:$I$104,MATCH($B2729&amp;$C2729,実績DB!$J$3:$J$104,0)),"")</f>
        <v/>
      </c>
    </row>
    <row r="2730">
      <c r="A2730" t="n">
        <v>2728</v>
      </c>
      <c r="B2730" t="inlineStr">
        <is>
          <t>東京</t>
        </is>
      </c>
      <c r="C2730" t="inlineStr">
        <is>
          <t>黒谷変電所</t>
        </is>
      </c>
      <c r="D2730" t="inlineStr">
        <is>
          <t>埼玉県</t>
        </is>
      </c>
      <c r="G2730" s="3" t="n">
        <v>35.921195</v>
      </c>
      <c r="H2730" s="3" t="n">
        <v>139.723896</v>
      </c>
      <c r="I2730" t="inlineStr">
        <is>
          <t>Google Places(名称一致)</t>
        </is>
      </c>
      <c r="J2730" t="n">
        <v>57</v>
      </c>
      <c r="K2730" t="n">
        <v>59</v>
      </c>
      <c r="L2730" t="n">
        <v>-40</v>
      </c>
      <c r="M2730" t="n">
        <v>19</v>
      </c>
      <c r="N2730" t="n">
        <v>0</v>
      </c>
      <c r="O2730" t="inlineStr">
        <is>
          <t>不可 #3</t>
        </is>
      </c>
      <c r="P2730" t="inlineStr">
        <is>
          <t>有り</t>
        </is>
      </c>
      <c r="R2730" s="4">
        <f>IF(COUNT($M2730:$N2730)=0,"",IF(AND(IF($N2730&lt;&gt;"",$N2730,$M2730)&lt;=0,$O2730&lt;&gt;"可"),"警告",""))</f>
        <v/>
      </c>
      <c r="S2730" s="4">
        <f>IF(COUNT($M2730:$N2730)=0,0,IF(IF($N2730&lt;&gt;"",$N2730,$M2730)&gt;=スコアリング基準!$B$20,スコアリング基準!$C$20,IF(IF($N2730&lt;&gt;"",$N2730,$M2730)&gt;=スコアリング基準!$B$21,スコアリング基準!$C$21,IF(IF($N2730&lt;&gt;"",$N2730,$M2730)&gt;0,スコアリング基準!$C$22,0))))</f>
        <v/>
      </c>
      <c r="T2730" s="4">
        <f>IF($O2730="可",スコアリング基準!$C$23,0)</f>
        <v/>
      </c>
      <c r="U2730" s="4">
        <f>IF(OR(COUNT($K2730:$L2730)&lt;2,$K2730=0),0,IF(ABS($L2730)/$K2730&lt;=スコアリング基準!$B$24,スコアリング基準!$C$24,IF(ABS($L2730)/$K2730&lt;=スコアリング基準!$B$25,スコアリング基準!$C$25,IF(ABS($L2730)/$K2730&lt;=スコアリング基準!$B$26,スコアリング基準!$C$26,0))))</f>
        <v/>
      </c>
      <c r="V2730" s="4">
        <f>IF($P2730="なし",スコアリング基準!$C$27,0)</f>
        <v/>
      </c>
      <c r="W2730" s="4">
        <f>IF($F2730="",0,IF(ISNUMBER($F2730),IF($F2730&lt;=スコアリング基準!$B$28,スコアリング基準!$C$28,スコアリング基準!$C$29),0))</f>
        <v/>
      </c>
      <c r="X2730" s="4">
        <f>IFERROR(VLOOKUP($B2730,スコアリング基準!$A$36:$B$46,2,FALSE),0)</f>
        <v/>
      </c>
      <c r="Y2730" s="4">
        <f>SUM($S2730:$X2730)</f>
        <v/>
      </c>
      <c r="Z2730" s="4">
        <f>IF(COUNT($M2730:$N2730)=0,"データ無",IF($Y2730&gt;=スコアリング基準!$B$30,"S",IF($Y2730&gt;=スコアリング基準!$B$31,"A",IF($Y2730&gt;=スコアリング基準!$B$32,"B","C"))))</f>
        <v/>
      </c>
      <c r="AA2730">
        <f>IFERROR(INDEX(実績DB!$I$3:$I$104,MATCH($B2730&amp;$C2730,実績DB!$J$3:$J$104,0)),"")</f>
        <v/>
      </c>
    </row>
    <row r="2731">
      <c r="A2731" t="n">
        <v>2729</v>
      </c>
      <c r="B2731" t="inlineStr">
        <is>
          <t>中部</t>
        </is>
      </c>
      <c r="C2731" t="inlineStr">
        <is>
          <t>500 kV switching station</t>
        </is>
      </c>
      <c r="D2731" t="inlineStr">
        <is>
          <t>静岡県</t>
        </is>
      </c>
      <c r="E2731" t="n">
        <v>500</v>
      </c>
      <c r="G2731" s="3" t="n">
        <v>34.62355</v>
      </c>
      <c r="H2731" s="3" t="n">
        <v>138.146732</v>
      </c>
      <c r="I2731" t="inlineStr">
        <is>
          <t>OSM実測</t>
        </is>
      </c>
      <c r="R2731" s="4">
        <f>IF(COUNT($M2731:$N2731)=0,"",IF(AND(IF($N2731&lt;&gt;"",$N2731,$M2731)&lt;=0,$O2731&lt;&gt;"可"),"警告",""))</f>
        <v/>
      </c>
      <c r="S2731" s="4">
        <f>IF(COUNT($M2731:$N2731)=0,0,IF(IF($N2731&lt;&gt;"",$N2731,$M2731)&gt;=スコアリング基準!$B$20,スコアリング基準!$C$20,IF(IF($N2731&lt;&gt;"",$N2731,$M2731)&gt;=スコアリング基準!$B$21,スコアリング基準!$C$21,IF(IF($N2731&lt;&gt;"",$N2731,$M2731)&gt;0,スコアリング基準!$C$22,0))))</f>
        <v/>
      </c>
      <c r="T2731" s="4">
        <f>IF($O2731="可",スコアリング基準!$C$23,0)</f>
        <v/>
      </c>
      <c r="U2731" s="4">
        <f>IF(OR(COUNT($K2731:$L2731)&lt;2,$K2731=0),0,IF(ABS($L2731)/$K2731&lt;=スコアリング基準!$B$24,スコアリング基準!$C$24,IF(ABS($L2731)/$K2731&lt;=スコアリング基準!$B$25,スコアリング基準!$C$25,IF(ABS($L2731)/$K2731&lt;=スコアリング基準!$B$26,スコアリング基準!$C$26,0))))</f>
        <v/>
      </c>
      <c r="V2731" s="4">
        <f>IF($P2731="なし",スコアリング基準!$C$27,0)</f>
        <v/>
      </c>
      <c r="W2731" s="4">
        <f>IF($F2731="",0,IF(ISNUMBER($F2731),IF($F2731&lt;=スコアリング基準!$B$28,スコアリング基準!$C$28,スコアリング基準!$C$29),0))</f>
        <v/>
      </c>
      <c r="X2731" s="4">
        <f>IFERROR(VLOOKUP($B2731,スコアリング基準!$A$36:$B$46,2,FALSE),0)</f>
        <v/>
      </c>
      <c r="Y2731" s="4">
        <f>SUM($S2731:$X2731)</f>
        <v/>
      </c>
      <c r="Z2731" s="4">
        <f>IF(COUNT($M2731:$N2731)=0,"データ無",IF($Y2731&gt;=スコアリング基準!$B$30,"S",IF($Y2731&gt;=スコアリング基準!$B$31,"A",IF($Y2731&gt;=スコアリング基準!$B$32,"B","C"))))</f>
        <v/>
      </c>
      <c r="AA2731">
        <f>IFERROR(INDEX(実績DB!$I$3:$I$104,MATCH($B2731&amp;$C2731,実績DB!$J$3:$J$104,0)),"")</f>
        <v/>
      </c>
    </row>
    <row r="2732">
      <c r="A2732" t="n">
        <v>2730</v>
      </c>
      <c r="B2732" t="inlineStr">
        <is>
          <t>中部</t>
        </is>
      </c>
      <c r="C2732" t="inlineStr">
        <is>
          <t>三重開閉所</t>
        </is>
      </c>
      <c r="D2732" t="inlineStr">
        <is>
          <t>岐阜県</t>
        </is>
      </c>
      <c r="E2732" t="n">
        <v>500</v>
      </c>
      <c r="G2732" s="3" t="n">
        <v>35.203359</v>
      </c>
      <c r="H2732" s="3" t="n">
        <v>136.451088</v>
      </c>
      <c r="I2732" t="inlineStr">
        <is>
          <t>OSM実測</t>
        </is>
      </c>
      <c r="R2732" s="4">
        <f>IF(COUNT($M2732:$N2732)=0,"",IF(AND(IF($N2732&lt;&gt;"",$N2732,$M2732)&lt;=0,$O2732&lt;&gt;"可"),"警告",""))</f>
        <v/>
      </c>
      <c r="S2732" s="4">
        <f>IF(COUNT($M2732:$N2732)=0,0,IF(IF($N2732&lt;&gt;"",$N2732,$M2732)&gt;=スコアリング基準!$B$20,スコアリング基準!$C$20,IF(IF($N2732&lt;&gt;"",$N2732,$M2732)&gt;=スコアリング基準!$B$21,スコアリング基準!$C$21,IF(IF($N2732&lt;&gt;"",$N2732,$M2732)&gt;0,スコアリング基準!$C$22,0))))</f>
        <v/>
      </c>
      <c r="T2732" s="4">
        <f>IF($O2732="可",スコアリング基準!$C$23,0)</f>
        <v/>
      </c>
      <c r="U2732" s="4">
        <f>IF(OR(COUNT($K2732:$L2732)&lt;2,$K2732=0),0,IF(ABS($L2732)/$K2732&lt;=スコアリング基準!$B$24,スコアリング基準!$C$24,IF(ABS($L2732)/$K2732&lt;=スコアリング基準!$B$25,スコアリング基準!$C$25,IF(ABS($L2732)/$K2732&lt;=スコアリング基準!$B$26,スコアリング基準!$C$26,0))))</f>
        <v/>
      </c>
      <c r="V2732" s="4">
        <f>IF($P2732="なし",スコアリング基準!$C$27,0)</f>
        <v/>
      </c>
      <c r="W2732" s="4">
        <f>IF($F2732="",0,IF(ISNUMBER($F2732),IF($F2732&lt;=スコアリング基準!$B$28,スコアリング基準!$C$28,スコアリング基準!$C$29),0))</f>
        <v/>
      </c>
      <c r="X2732" s="4">
        <f>IFERROR(VLOOKUP($B2732,スコアリング基準!$A$36:$B$46,2,FALSE),0)</f>
        <v/>
      </c>
      <c r="Y2732" s="4">
        <f>SUM($S2732:$X2732)</f>
        <v/>
      </c>
      <c r="Z2732" s="4">
        <f>IF(COUNT($M2732:$N2732)=0,"データ無",IF($Y2732&gt;=スコアリング基準!$B$30,"S",IF($Y2732&gt;=スコアリング基準!$B$31,"A",IF($Y2732&gt;=スコアリング基準!$B$32,"B","C"))))</f>
        <v/>
      </c>
      <c r="AA2732">
        <f>IFERROR(INDEX(実績DB!$I$3:$I$104,MATCH($B2732&amp;$C2732,実績DB!$J$3:$J$104,0)),"")</f>
        <v/>
      </c>
    </row>
    <row r="2733">
      <c r="A2733" t="n">
        <v>2731</v>
      </c>
      <c r="B2733" t="inlineStr">
        <is>
          <t>中部</t>
        </is>
      </c>
      <c r="C2733" t="inlineStr">
        <is>
          <t>中部電力(株)豊根開閉所</t>
        </is>
      </c>
      <c r="D2733" t="inlineStr">
        <is>
          <t>愛知県</t>
        </is>
      </c>
      <c r="E2733" t="n">
        <v>500</v>
      </c>
      <c r="G2733" s="3" t="n">
        <v>35.162269</v>
      </c>
      <c r="H2733" s="3" t="n">
        <v>137.729099</v>
      </c>
      <c r="I2733" t="inlineStr">
        <is>
          <t>OSM実測</t>
        </is>
      </c>
      <c r="R2733" s="4">
        <f>IF(COUNT($M2733:$N2733)=0,"",IF(AND(IF($N2733&lt;&gt;"",$N2733,$M2733)&lt;=0,$O2733&lt;&gt;"可"),"警告",""))</f>
        <v/>
      </c>
      <c r="S2733" s="4">
        <f>IF(COUNT($M2733:$N2733)=0,0,IF(IF($N2733&lt;&gt;"",$N2733,$M2733)&gt;=スコアリング基準!$B$20,スコアリング基準!$C$20,IF(IF($N2733&lt;&gt;"",$N2733,$M2733)&gt;=スコアリング基準!$B$21,スコアリング基準!$C$21,IF(IF($N2733&lt;&gt;"",$N2733,$M2733)&gt;0,スコアリング基準!$C$22,0))))</f>
        <v/>
      </c>
      <c r="T2733" s="4">
        <f>IF($O2733="可",スコアリング基準!$C$23,0)</f>
        <v/>
      </c>
      <c r="U2733" s="4">
        <f>IF(OR(COUNT($K2733:$L2733)&lt;2,$K2733=0),0,IF(ABS($L2733)/$K2733&lt;=スコアリング基準!$B$24,スコアリング基準!$C$24,IF(ABS($L2733)/$K2733&lt;=スコアリング基準!$B$25,スコアリング基準!$C$25,IF(ABS($L2733)/$K2733&lt;=スコアリング基準!$B$26,スコアリング基準!$C$26,0))))</f>
        <v/>
      </c>
      <c r="V2733" s="4">
        <f>IF($P2733="なし",スコアリング基準!$C$27,0)</f>
        <v/>
      </c>
      <c r="W2733" s="4">
        <f>IF($F2733="",0,IF(ISNUMBER($F2733),IF($F2733&lt;=スコアリング基準!$B$28,スコアリング基準!$C$28,スコアリング基準!$C$29),0))</f>
        <v/>
      </c>
      <c r="X2733" s="4">
        <f>IFERROR(VLOOKUP($B2733,スコアリング基準!$A$36:$B$46,2,FALSE),0)</f>
        <v/>
      </c>
      <c r="Y2733" s="4">
        <f>SUM($S2733:$X2733)</f>
        <v/>
      </c>
      <c r="Z2733" s="4">
        <f>IF(COUNT($M2733:$N2733)=0,"データ無",IF($Y2733&gt;=スコアリング基準!$B$30,"S",IF($Y2733&gt;=スコアリング基準!$B$31,"A",IF($Y2733&gt;=スコアリング基準!$B$32,"B","C"))))</f>
        <v/>
      </c>
      <c r="AA2733">
        <f>IFERROR(INDEX(実績DB!$I$3:$I$104,MATCH($B2733&amp;$C2733,実績DB!$J$3:$J$104,0)),"")</f>
        <v/>
      </c>
    </row>
    <row r="2734">
      <c r="A2734" t="n">
        <v>2732</v>
      </c>
      <c r="B2734" t="inlineStr">
        <is>
          <t>中部</t>
        </is>
      </c>
      <c r="C2734" t="inlineStr">
        <is>
          <t>信濃変電所</t>
        </is>
      </c>
      <c r="D2734" t="inlineStr">
        <is>
          <t>長野県</t>
        </is>
      </c>
      <c r="E2734" t="n">
        <v>500</v>
      </c>
      <c r="G2734" s="3" t="n">
        <v>36.064041</v>
      </c>
      <c r="H2734" s="3" t="n">
        <v>137.987253</v>
      </c>
      <c r="I2734" t="inlineStr">
        <is>
          <t>OSM実測</t>
        </is>
      </c>
      <c r="J2734" t="n">
        <v>2850</v>
      </c>
      <c r="K2734" t="n">
        <v>2150</v>
      </c>
      <c r="L2734" t="n">
        <v>-2709</v>
      </c>
      <c r="O2734" t="inlineStr">
        <is>
          <t>不可</t>
        </is>
      </c>
      <c r="P2734" t="inlineStr">
        <is>
          <t>有り</t>
        </is>
      </c>
      <c r="R2734" s="4">
        <f>IF(COUNT($M2734:$N2734)=0,"",IF(AND(IF($N2734&lt;&gt;"",$N2734,$M2734)&lt;=0,$O2734&lt;&gt;"可"),"警告",""))</f>
        <v/>
      </c>
      <c r="S2734" s="4">
        <f>IF(COUNT($M2734:$N2734)=0,0,IF(IF($N2734&lt;&gt;"",$N2734,$M2734)&gt;=スコアリング基準!$B$20,スコアリング基準!$C$20,IF(IF($N2734&lt;&gt;"",$N2734,$M2734)&gt;=スコアリング基準!$B$21,スコアリング基準!$C$21,IF(IF($N2734&lt;&gt;"",$N2734,$M2734)&gt;0,スコアリング基準!$C$22,0))))</f>
        <v/>
      </c>
      <c r="T2734" s="4">
        <f>IF($O2734="可",スコアリング基準!$C$23,0)</f>
        <v/>
      </c>
      <c r="U2734" s="4">
        <f>IF(OR(COUNT($K2734:$L2734)&lt;2,$K2734=0),0,IF(ABS($L2734)/$K2734&lt;=スコアリング基準!$B$24,スコアリング基準!$C$24,IF(ABS($L2734)/$K2734&lt;=スコアリング基準!$B$25,スコアリング基準!$C$25,IF(ABS($L2734)/$K2734&lt;=スコアリング基準!$B$26,スコアリング基準!$C$26,0))))</f>
        <v/>
      </c>
      <c r="V2734" s="4">
        <f>IF($P2734="なし",スコアリング基準!$C$27,0)</f>
        <v/>
      </c>
      <c r="W2734" s="4">
        <f>IF($F2734="",0,IF(ISNUMBER($F2734),IF($F2734&lt;=スコアリング基準!$B$28,スコアリング基準!$C$28,スコアリング基準!$C$29),0))</f>
        <v/>
      </c>
      <c r="X2734" s="4">
        <f>IFERROR(VLOOKUP($B2734,スコアリング基準!$A$36:$B$46,2,FALSE),0)</f>
        <v/>
      </c>
      <c r="Y2734" s="4">
        <f>SUM($S2734:$X2734)</f>
        <v/>
      </c>
      <c r="Z2734" s="4">
        <f>IF(COUNT($M2734:$N2734)=0,"データ無",IF($Y2734&gt;=スコアリング基準!$B$30,"S",IF($Y2734&gt;=スコアリング基準!$B$31,"A",IF($Y2734&gt;=スコアリング基準!$B$32,"B","C"))))</f>
        <v/>
      </c>
      <c r="AA2734">
        <f>IFERROR(INDEX(実績DB!$I$3:$I$104,MATCH($B2734&amp;$C2734,実績DB!$J$3:$J$104,0)),"")</f>
        <v/>
      </c>
    </row>
    <row r="2735">
      <c r="A2735" t="n">
        <v>2733</v>
      </c>
      <c r="B2735" t="inlineStr">
        <is>
          <t>中部</t>
        </is>
      </c>
      <c r="C2735" t="inlineStr">
        <is>
          <t>北部変電所</t>
        </is>
      </c>
      <c r="D2735" t="inlineStr">
        <is>
          <t>岐阜県</t>
        </is>
      </c>
      <c r="E2735" t="n">
        <v>500</v>
      </c>
      <c r="G2735" s="3" t="n">
        <v>35.527259</v>
      </c>
      <c r="H2735" s="3" t="n">
        <v>136.93737</v>
      </c>
      <c r="I2735" t="inlineStr">
        <is>
          <t>OSM実測</t>
        </is>
      </c>
      <c r="J2735" t="n">
        <v>2850</v>
      </c>
      <c r="K2735" t="n">
        <v>2565</v>
      </c>
      <c r="L2735" t="n">
        <v>-1475</v>
      </c>
      <c r="O2735" t="inlineStr">
        <is>
          <t>可</t>
        </is>
      </c>
      <c r="P2735" t="inlineStr">
        <is>
          <t>有り</t>
        </is>
      </c>
      <c r="R2735" s="4">
        <f>IF(COUNT($M2735:$N2735)=0,"",IF(AND(IF($N2735&lt;&gt;"",$N2735,$M2735)&lt;=0,$O2735&lt;&gt;"可"),"警告",""))</f>
        <v/>
      </c>
      <c r="S2735" s="4">
        <f>IF(COUNT($M2735:$N2735)=0,0,IF(IF($N2735&lt;&gt;"",$N2735,$M2735)&gt;=スコアリング基準!$B$20,スコアリング基準!$C$20,IF(IF($N2735&lt;&gt;"",$N2735,$M2735)&gt;=スコアリング基準!$B$21,スコアリング基準!$C$21,IF(IF($N2735&lt;&gt;"",$N2735,$M2735)&gt;0,スコアリング基準!$C$22,0))))</f>
        <v/>
      </c>
      <c r="T2735" s="4">
        <f>IF($O2735="可",スコアリング基準!$C$23,0)</f>
        <v/>
      </c>
      <c r="U2735" s="4">
        <f>IF(OR(COUNT($K2735:$L2735)&lt;2,$K2735=0),0,IF(ABS($L2735)/$K2735&lt;=スコアリング基準!$B$24,スコアリング基準!$C$24,IF(ABS($L2735)/$K2735&lt;=スコアリング基準!$B$25,スコアリング基準!$C$25,IF(ABS($L2735)/$K2735&lt;=スコアリング基準!$B$26,スコアリング基準!$C$26,0))))</f>
        <v/>
      </c>
      <c r="V2735" s="4">
        <f>IF($P2735="なし",スコアリング基準!$C$27,0)</f>
        <v/>
      </c>
      <c r="W2735" s="4">
        <f>IF($F2735="",0,IF(ISNUMBER($F2735),IF($F2735&lt;=スコアリング基準!$B$28,スコアリング基準!$C$28,スコアリング基準!$C$29),0))</f>
        <v/>
      </c>
      <c r="X2735" s="4">
        <f>IFERROR(VLOOKUP($B2735,スコアリング基準!$A$36:$B$46,2,FALSE),0)</f>
        <v/>
      </c>
      <c r="Y2735" s="4">
        <f>SUM($S2735:$X2735)</f>
        <v/>
      </c>
      <c r="Z2735" s="4">
        <f>IF(COUNT($M2735:$N2735)=0,"データ無",IF($Y2735&gt;=スコアリング基準!$B$30,"S",IF($Y2735&gt;=スコアリング基準!$B$31,"A",IF($Y2735&gt;=スコアリング基準!$B$32,"B","C"))))</f>
        <v/>
      </c>
      <c r="AA2735">
        <f>IFERROR(INDEX(実績DB!$I$3:$I$104,MATCH($B2735&amp;$C2735,実績DB!$J$3:$J$104,0)),"")</f>
        <v/>
      </c>
    </row>
    <row r="2736">
      <c r="A2736" t="n">
        <v>2734</v>
      </c>
      <c r="B2736" t="inlineStr">
        <is>
          <t>中部</t>
        </is>
      </c>
      <c r="C2736" t="inlineStr">
        <is>
          <t>南信変電所</t>
        </is>
      </c>
      <c r="D2736" t="inlineStr">
        <is>
          <t>長野県</t>
        </is>
      </c>
      <c r="E2736" t="n">
        <v>500</v>
      </c>
      <c r="G2736" s="3" t="n">
        <v>35.709999</v>
      </c>
      <c r="H2736" s="3" t="n">
        <v>137.997005</v>
      </c>
      <c r="I2736" t="inlineStr">
        <is>
          <t>OSM実測</t>
        </is>
      </c>
      <c r="J2736" t="n">
        <v>760</v>
      </c>
      <c r="K2736" t="n">
        <v>570</v>
      </c>
      <c r="L2736" t="n">
        <v>-497</v>
      </c>
      <c r="O2736" t="inlineStr">
        <is>
          <t>可</t>
        </is>
      </c>
      <c r="P2736" t="inlineStr">
        <is>
          <t>有り</t>
        </is>
      </c>
      <c r="R2736" s="4">
        <f>IF(COUNT($M2736:$N2736)=0,"",IF(AND(IF($N2736&lt;&gt;"",$N2736,$M2736)&lt;=0,$O2736&lt;&gt;"可"),"警告",""))</f>
        <v/>
      </c>
      <c r="S2736" s="4">
        <f>IF(COUNT($M2736:$N2736)=0,0,IF(IF($N2736&lt;&gt;"",$N2736,$M2736)&gt;=スコアリング基準!$B$20,スコアリング基準!$C$20,IF(IF($N2736&lt;&gt;"",$N2736,$M2736)&gt;=スコアリング基準!$B$21,スコアリング基準!$C$21,IF(IF($N2736&lt;&gt;"",$N2736,$M2736)&gt;0,スコアリング基準!$C$22,0))))</f>
        <v/>
      </c>
      <c r="T2736" s="4">
        <f>IF($O2736="可",スコアリング基準!$C$23,0)</f>
        <v/>
      </c>
      <c r="U2736" s="4">
        <f>IF(OR(COUNT($K2736:$L2736)&lt;2,$K2736=0),0,IF(ABS($L2736)/$K2736&lt;=スコアリング基準!$B$24,スコアリング基準!$C$24,IF(ABS($L2736)/$K2736&lt;=スコアリング基準!$B$25,スコアリング基準!$C$25,IF(ABS($L2736)/$K2736&lt;=スコアリング基準!$B$26,スコアリング基準!$C$26,0))))</f>
        <v/>
      </c>
      <c r="V2736" s="4">
        <f>IF($P2736="なし",スコアリング基準!$C$27,0)</f>
        <v/>
      </c>
      <c r="W2736" s="4">
        <f>IF($F2736="",0,IF(ISNUMBER($F2736),IF($F2736&lt;=スコアリング基準!$B$28,スコアリング基準!$C$28,スコアリング基準!$C$29),0))</f>
        <v/>
      </c>
      <c r="X2736" s="4">
        <f>IFERROR(VLOOKUP($B2736,スコアリング基準!$A$36:$B$46,2,FALSE),0)</f>
        <v/>
      </c>
      <c r="Y2736" s="4">
        <f>SUM($S2736:$X2736)</f>
        <v/>
      </c>
      <c r="Z2736" s="4">
        <f>IF(COUNT($M2736:$N2736)=0,"データ無",IF($Y2736&gt;=スコアリング基準!$B$30,"S",IF($Y2736&gt;=スコアリング基準!$B$31,"A",IF($Y2736&gt;=スコアリング基準!$B$32,"B","C"))))</f>
        <v/>
      </c>
      <c r="AA2736">
        <f>IFERROR(INDEX(実績DB!$I$3:$I$104,MATCH($B2736&amp;$C2736,実績DB!$J$3:$J$104,0)),"")</f>
        <v/>
      </c>
    </row>
    <row r="2737">
      <c r="A2737" t="n">
        <v>2735</v>
      </c>
      <c r="B2737" t="inlineStr">
        <is>
          <t>中部</t>
        </is>
      </c>
      <c r="C2737" t="inlineStr">
        <is>
          <t>南福光連系所</t>
        </is>
      </c>
      <c r="D2737" t="inlineStr">
        <is>
          <t>富山県</t>
        </is>
      </c>
      <c r="E2737" t="n">
        <v>500</v>
      </c>
      <c r="G2737" s="3" t="n">
        <v>36.499167</v>
      </c>
      <c r="H2737" s="3" t="n">
        <v>136.825899</v>
      </c>
      <c r="I2737" t="inlineStr">
        <is>
          <t>OSM実測</t>
        </is>
      </c>
      <c r="R2737" s="4">
        <f>IF(COUNT($M2737:$N2737)=0,"",IF(AND(IF($N2737&lt;&gt;"",$N2737,$M2737)&lt;=0,$O2737&lt;&gt;"可"),"警告",""))</f>
        <v/>
      </c>
      <c r="S2737" s="4">
        <f>IF(COUNT($M2737:$N2737)=0,0,IF(IF($N2737&lt;&gt;"",$N2737,$M2737)&gt;=スコアリング基準!$B$20,スコアリング基準!$C$20,IF(IF($N2737&lt;&gt;"",$N2737,$M2737)&gt;=スコアリング基準!$B$21,スコアリング基準!$C$21,IF(IF($N2737&lt;&gt;"",$N2737,$M2737)&gt;0,スコアリング基準!$C$22,0))))</f>
        <v/>
      </c>
      <c r="T2737" s="4">
        <f>IF($O2737="可",スコアリング基準!$C$23,0)</f>
        <v/>
      </c>
      <c r="U2737" s="4">
        <f>IF(OR(COUNT($K2737:$L2737)&lt;2,$K2737=0),0,IF(ABS($L2737)/$K2737&lt;=スコアリング基準!$B$24,スコアリング基準!$C$24,IF(ABS($L2737)/$K2737&lt;=スコアリング基準!$B$25,スコアリング基準!$C$25,IF(ABS($L2737)/$K2737&lt;=スコアリング基準!$B$26,スコアリング基準!$C$26,0))))</f>
        <v/>
      </c>
      <c r="V2737" s="4">
        <f>IF($P2737="なし",スコアリング基準!$C$27,0)</f>
        <v/>
      </c>
      <c r="W2737" s="4">
        <f>IF($F2737="",0,IF(ISNUMBER($F2737),IF($F2737&lt;=スコアリング基準!$B$28,スコアリング基準!$C$28,スコアリング基準!$C$29),0))</f>
        <v/>
      </c>
      <c r="X2737" s="4">
        <f>IFERROR(VLOOKUP($B2737,スコアリング基準!$A$36:$B$46,2,FALSE),0)</f>
        <v/>
      </c>
      <c r="Y2737" s="4">
        <f>SUM($S2737:$X2737)</f>
        <v/>
      </c>
      <c r="Z2737" s="4">
        <f>IF(COUNT($M2737:$N2737)=0,"データ無",IF($Y2737&gt;=スコアリング基準!$B$30,"S",IF($Y2737&gt;=スコアリング基準!$B$31,"A",IF($Y2737&gt;=スコアリング基準!$B$32,"B","C"))))</f>
        <v/>
      </c>
      <c r="AA2737">
        <f>IFERROR(INDEX(実績DB!$I$3:$I$104,MATCH($B2737&amp;$C2737,実績DB!$J$3:$J$104,0)),"")</f>
        <v/>
      </c>
    </row>
    <row r="2738">
      <c r="A2738" t="n">
        <v>2736</v>
      </c>
      <c r="B2738" t="inlineStr">
        <is>
          <t>中部</t>
        </is>
      </c>
      <c r="C2738" t="inlineStr">
        <is>
          <t>愛知変電所</t>
        </is>
      </c>
      <c r="D2738" t="inlineStr">
        <is>
          <t>岐阜県</t>
        </is>
      </c>
      <c r="E2738" t="n">
        <v>500</v>
      </c>
      <c r="G2738" s="3" t="n">
        <v>35.210393</v>
      </c>
      <c r="H2738" s="3" t="n">
        <v>137.298042</v>
      </c>
      <c r="I2738" t="inlineStr">
        <is>
          <t>OSM実測</t>
        </is>
      </c>
      <c r="J2738" t="n">
        <v>2850</v>
      </c>
      <c r="K2738" t="n">
        <v>2565</v>
      </c>
      <c r="L2738" t="n">
        <v>-2200</v>
      </c>
      <c r="O2738" t="inlineStr">
        <is>
          <t>可</t>
        </is>
      </c>
      <c r="P2738" t="inlineStr">
        <is>
          <t>有り</t>
        </is>
      </c>
      <c r="R2738" s="4">
        <f>IF(COUNT($M2738:$N2738)=0,"",IF(AND(IF($N2738&lt;&gt;"",$N2738,$M2738)&lt;=0,$O2738&lt;&gt;"可"),"警告",""))</f>
        <v/>
      </c>
      <c r="S2738" s="4">
        <f>IF(COUNT($M2738:$N2738)=0,0,IF(IF($N2738&lt;&gt;"",$N2738,$M2738)&gt;=スコアリング基準!$B$20,スコアリング基準!$C$20,IF(IF($N2738&lt;&gt;"",$N2738,$M2738)&gt;=スコアリング基準!$B$21,スコアリング基準!$C$21,IF(IF($N2738&lt;&gt;"",$N2738,$M2738)&gt;0,スコアリング基準!$C$22,0))))</f>
        <v/>
      </c>
      <c r="T2738" s="4">
        <f>IF($O2738="可",スコアリング基準!$C$23,0)</f>
        <v/>
      </c>
      <c r="U2738" s="4">
        <f>IF(OR(COUNT($K2738:$L2738)&lt;2,$K2738=0),0,IF(ABS($L2738)/$K2738&lt;=スコアリング基準!$B$24,スコアリング基準!$C$24,IF(ABS($L2738)/$K2738&lt;=スコアリング基準!$B$25,スコアリング基準!$C$25,IF(ABS($L2738)/$K2738&lt;=スコアリング基準!$B$26,スコアリング基準!$C$26,0))))</f>
        <v/>
      </c>
      <c r="V2738" s="4">
        <f>IF($P2738="なし",スコアリング基準!$C$27,0)</f>
        <v/>
      </c>
      <c r="W2738" s="4">
        <f>IF($F2738="",0,IF(ISNUMBER($F2738),IF($F2738&lt;=スコアリング基準!$B$28,スコアリング基準!$C$28,スコアリング基準!$C$29),0))</f>
        <v/>
      </c>
      <c r="X2738" s="4">
        <f>IFERROR(VLOOKUP($B2738,スコアリング基準!$A$36:$B$46,2,FALSE),0)</f>
        <v/>
      </c>
      <c r="Y2738" s="4">
        <f>SUM($S2738:$X2738)</f>
        <v/>
      </c>
      <c r="Z2738" s="4">
        <f>IF(COUNT($M2738:$N2738)=0,"データ無",IF($Y2738&gt;=スコアリング基準!$B$30,"S",IF($Y2738&gt;=スコアリング基準!$B$31,"A",IF($Y2738&gt;=スコアリング基準!$B$32,"B","C"))))</f>
        <v/>
      </c>
      <c r="AA2738">
        <f>IFERROR(INDEX(実績DB!$I$3:$I$104,MATCH($B2738&amp;$C2738,実績DB!$J$3:$J$104,0)),"")</f>
        <v/>
      </c>
    </row>
    <row r="2739">
      <c r="A2739" t="n">
        <v>2737</v>
      </c>
      <c r="B2739" t="inlineStr">
        <is>
          <t>中部</t>
        </is>
      </c>
      <c r="C2739" t="inlineStr">
        <is>
          <t>新三河変電所</t>
        </is>
      </c>
      <c r="D2739" t="inlineStr">
        <is>
          <t>愛知県</t>
        </is>
      </c>
      <c r="E2739" t="n">
        <v>500</v>
      </c>
      <c r="G2739" s="3" t="n">
        <v>34.890927</v>
      </c>
      <c r="H2739" s="3" t="n">
        <v>137.452276</v>
      </c>
      <c r="I2739" t="inlineStr">
        <is>
          <t>OSM実測</t>
        </is>
      </c>
      <c r="J2739" t="n">
        <v>2850</v>
      </c>
      <c r="K2739" t="n">
        <v>2137</v>
      </c>
      <c r="L2739" t="n">
        <v>-3116</v>
      </c>
      <c r="O2739" t="inlineStr">
        <is>
          <t>可</t>
        </is>
      </c>
      <c r="P2739" t="inlineStr">
        <is>
          <t>有り</t>
        </is>
      </c>
      <c r="R2739" s="4">
        <f>IF(COUNT($M2739:$N2739)=0,"",IF(AND(IF($N2739&lt;&gt;"",$N2739,$M2739)&lt;=0,$O2739&lt;&gt;"可"),"警告",""))</f>
        <v/>
      </c>
      <c r="S2739" s="4">
        <f>IF(COUNT($M2739:$N2739)=0,0,IF(IF($N2739&lt;&gt;"",$N2739,$M2739)&gt;=スコアリング基準!$B$20,スコアリング基準!$C$20,IF(IF($N2739&lt;&gt;"",$N2739,$M2739)&gt;=スコアリング基準!$B$21,スコアリング基準!$C$21,IF(IF($N2739&lt;&gt;"",$N2739,$M2739)&gt;0,スコアリング基準!$C$22,0))))</f>
        <v/>
      </c>
      <c r="T2739" s="4">
        <f>IF($O2739="可",スコアリング基準!$C$23,0)</f>
        <v/>
      </c>
      <c r="U2739" s="4">
        <f>IF(OR(COUNT($K2739:$L2739)&lt;2,$K2739=0),0,IF(ABS($L2739)/$K2739&lt;=スコアリング基準!$B$24,スコアリング基準!$C$24,IF(ABS($L2739)/$K2739&lt;=スコアリング基準!$B$25,スコアリング基準!$C$25,IF(ABS($L2739)/$K2739&lt;=スコアリング基準!$B$26,スコアリング基準!$C$26,0))))</f>
        <v/>
      </c>
      <c r="V2739" s="4">
        <f>IF($P2739="なし",スコアリング基準!$C$27,0)</f>
        <v/>
      </c>
      <c r="W2739" s="4">
        <f>IF($F2739="",0,IF(ISNUMBER($F2739),IF($F2739&lt;=スコアリング基準!$B$28,スコアリング基準!$C$28,スコアリング基準!$C$29),0))</f>
        <v/>
      </c>
      <c r="X2739" s="4">
        <f>IFERROR(VLOOKUP($B2739,スコアリング基準!$A$36:$B$46,2,FALSE),0)</f>
        <v/>
      </c>
      <c r="Y2739" s="4">
        <f>SUM($S2739:$X2739)</f>
        <v/>
      </c>
      <c r="Z2739" s="4">
        <f>IF(COUNT($M2739:$N2739)=0,"データ無",IF($Y2739&gt;=スコアリング基準!$B$30,"S",IF($Y2739&gt;=スコアリング基準!$B$31,"A",IF($Y2739&gt;=スコアリング基準!$B$32,"B","C"))))</f>
        <v/>
      </c>
      <c r="AA2739">
        <f>IFERROR(INDEX(実績DB!$I$3:$I$104,MATCH($B2739&amp;$C2739,実績DB!$J$3:$J$104,0)),"")</f>
        <v/>
      </c>
    </row>
    <row r="2740">
      <c r="A2740" t="n">
        <v>2738</v>
      </c>
      <c r="B2740" t="inlineStr">
        <is>
          <t>中部</t>
        </is>
      </c>
      <c r="C2740" t="inlineStr">
        <is>
          <t>東部変電所</t>
        </is>
      </c>
      <c r="D2740" t="inlineStr">
        <is>
          <t>愛知県</t>
        </is>
      </c>
      <c r="E2740" t="n">
        <v>500</v>
      </c>
      <c r="G2740" s="3" t="n">
        <v>35.10608</v>
      </c>
      <c r="H2740" s="3" t="n">
        <v>137.262233</v>
      </c>
      <c r="I2740" t="inlineStr">
        <is>
          <t>OSM実測</t>
        </is>
      </c>
      <c r="J2740" t="n">
        <v>4066</v>
      </c>
      <c r="K2740" t="n">
        <v>4066</v>
      </c>
      <c r="L2740" t="n">
        <v>-4992</v>
      </c>
      <c r="O2740" t="inlineStr">
        <is>
          <t>可</t>
        </is>
      </c>
      <c r="P2740" t="inlineStr">
        <is>
          <t>有り</t>
        </is>
      </c>
      <c r="R2740" s="4">
        <f>IF(COUNT($M2740:$N2740)=0,"",IF(AND(IF($N2740&lt;&gt;"",$N2740,$M2740)&lt;=0,$O2740&lt;&gt;"可"),"警告",""))</f>
        <v/>
      </c>
      <c r="S2740" s="4">
        <f>IF(COUNT($M2740:$N2740)=0,0,IF(IF($N2740&lt;&gt;"",$N2740,$M2740)&gt;=スコアリング基準!$B$20,スコアリング基準!$C$20,IF(IF($N2740&lt;&gt;"",$N2740,$M2740)&gt;=スコアリング基準!$B$21,スコアリング基準!$C$21,IF(IF($N2740&lt;&gt;"",$N2740,$M2740)&gt;0,スコアリング基準!$C$22,0))))</f>
        <v/>
      </c>
      <c r="T2740" s="4">
        <f>IF($O2740="可",スコアリング基準!$C$23,0)</f>
        <v/>
      </c>
      <c r="U2740" s="4">
        <f>IF(OR(COUNT($K2740:$L2740)&lt;2,$K2740=0),0,IF(ABS($L2740)/$K2740&lt;=スコアリング基準!$B$24,スコアリング基準!$C$24,IF(ABS($L2740)/$K2740&lt;=スコアリング基準!$B$25,スコアリング基準!$C$25,IF(ABS($L2740)/$K2740&lt;=スコアリング基準!$B$26,スコアリング基準!$C$26,0))))</f>
        <v/>
      </c>
      <c r="V2740" s="4">
        <f>IF($P2740="なし",スコアリング基準!$C$27,0)</f>
        <v/>
      </c>
      <c r="W2740" s="4">
        <f>IF($F2740="",0,IF(ISNUMBER($F2740),IF($F2740&lt;=スコアリング基準!$B$28,スコアリング基準!$C$28,スコアリング基準!$C$29),0))</f>
        <v/>
      </c>
      <c r="X2740" s="4">
        <f>IFERROR(VLOOKUP($B2740,スコアリング基準!$A$36:$B$46,2,FALSE),0)</f>
        <v/>
      </c>
      <c r="Y2740" s="4">
        <f>SUM($S2740:$X2740)</f>
        <v/>
      </c>
      <c r="Z2740" s="4">
        <f>IF(COUNT($M2740:$N2740)=0,"データ無",IF($Y2740&gt;=スコアリング基準!$B$30,"S",IF($Y2740&gt;=スコアリング基準!$B$31,"A",IF($Y2740&gt;=スコアリング基準!$B$32,"B","C"))))</f>
        <v/>
      </c>
      <c r="AA2740">
        <f>IFERROR(INDEX(実績DB!$I$3:$I$104,MATCH($B2740&amp;$C2740,実績DB!$J$3:$J$104,0)),"")</f>
        <v/>
      </c>
    </row>
    <row r="2741">
      <c r="A2741" t="n">
        <v>2739</v>
      </c>
      <c r="B2741" t="inlineStr">
        <is>
          <t>中部</t>
        </is>
      </c>
      <c r="C2741" t="inlineStr">
        <is>
          <t>西部変電所</t>
        </is>
      </c>
      <c r="D2741" t="inlineStr">
        <is>
          <t>岐阜県</t>
        </is>
      </c>
      <c r="E2741" t="n">
        <v>500</v>
      </c>
      <c r="G2741" s="3" t="n">
        <v>35.193158</v>
      </c>
      <c r="H2741" s="3" t="n">
        <v>136.51448</v>
      </c>
      <c r="I2741" t="inlineStr">
        <is>
          <t>OSM実測</t>
        </is>
      </c>
      <c r="J2741" t="n">
        <v>2850</v>
      </c>
      <c r="K2741" t="n">
        <v>2850</v>
      </c>
      <c r="L2741" t="n">
        <v>-4593</v>
      </c>
      <c r="O2741" t="inlineStr">
        <is>
          <t>可</t>
        </is>
      </c>
      <c r="P2741" t="inlineStr">
        <is>
          <t>有り</t>
        </is>
      </c>
      <c r="R2741" s="4">
        <f>IF(COUNT($M2741:$N2741)=0,"",IF(AND(IF($N2741&lt;&gt;"",$N2741,$M2741)&lt;=0,$O2741&lt;&gt;"可"),"警告",""))</f>
        <v/>
      </c>
      <c r="S2741" s="4">
        <f>IF(COUNT($M2741:$N2741)=0,0,IF(IF($N2741&lt;&gt;"",$N2741,$M2741)&gt;=スコアリング基準!$B$20,スコアリング基準!$C$20,IF(IF($N2741&lt;&gt;"",$N2741,$M2741)&gt;=スコアリング基準!$B$21,スコアリング基準!$C$21,IF(IF($N2741&lt;&gt;"",$N2741,$M2741)&gt;0,スコアリング基準!$C$22,0))))</f>
        <v/>
      </c>
      <c r="T2741" s="4">
        <f>IF($O2741="可",スコアリング基準!$C$23,0)</f>
        <v/>
      </c>
      <c r="U2741" s="4">
        <f>IF(OR(COUNT($K2741:$L2741)&lt;2,$K2741=0),0,IF(ABS($L2741)/$K2741&lt;=スコアリング基準!$B$24,スコアリング基準!$C$24,IF(ABS($L2741)/$K2741&lt;=スコアリング基準!$B$25,スコアリング基準!$C$25,IF(ABS($L2741)/$K2741&lt;=スコアリング基準!$B$26,スコアリング基準!$C$26,0))))</f>
        <v/>
      </c>
      <c r="V2741" s="4">
        <f>IF($P2741="なし",スコアリング基準!$C$27,0)</f>
        <v/>
      </c>
      <c r="W2741" s="4">
        <f>IF($F2741="",0,IF(ISNUMBER($F2741),IF($F2741&lt;=スコアリング基準!$B$28,スコアリング基準!$C$28,スコアリング基準!$C$29),0))</f>
        <v/>
      </c>
      <c r="X2741" s="4">
        <f>IFERROR(VLOOKUP($B2741,スコアリング基準!$A$36:$B$46,2,FALSE),0)</f>
        <v/>
      </c>
      <c r="Y2741" s="4">
        <f>SUM($S2741:$X2741)</f>
        <v/>
      </c>
      <c r="Z2741" s="4">
        <f>IF(COUNT($M2741:$N2741)=0,"データ無",IF($Y2741&gt;=スコアリング基準!$B$30,"S",IF($Y2741&gt;=スコアリング基準!$B$31,"A",IF($Y2741&gt;=スコアリング基準!$B$32,"B","C"))))</f>
        <v/>
      </c>
      <c r="AA2741">
        <f>IFERROR(INDEX(実績DB!$I$3:$I$104,MATCH($B2741&amp;$C2741,実績DB!$J$3:$J$104,0)),"")</f>
        <v/>
      </c>
    </row>
    <row r="2742">
      <c r="A2742" t="n">
        <v>2740</v>
      </c>
      <c r="B2742" t="inlineStr">
        <is>
          <t>中部</t>
        </is>
      </c>
      <c r="C2742" t="inlineStr">
        <is>
          <t>静岡変電所</t>
        </is>
      </c>
      <c r="D2742" t="inlineStr">
        <is>
          <t>静岡県</t>
        </is>
      </c>
      <c r="E2742" t="n">
        <v>500</v>
      </c>
      <c r="G2742" s="3" t="n">
        <v>34.863542</v>
      </c>
      <c r="H2742" s="3" t="n">
        <v>138.04898</v>
      </c>
      <c r="I2742" t="inlineStr">
        <is>
          <t>OSM実測</t>
        </is>
      </c>
      <c r="J2742" t="n">
        <v>1900</v>
      </c>
      <c r="K2742" t="n">
        <v>1425</v>
      </c>
      <c r="L2742" t="n">
        <v>-1099</v>
      </c>
      <c r="O2742" t="inlineStr">
        <is>
          <t>可</t>
        </is>
      </c>
      <c r="P2742" t="inlineStr">
        <is>
          <t>有り</t>
        </is>
      </c>
      <c r="R2742" s="4">
        <f>IF(COUNT($M2742:$N2742)=0,"",IF(AND(IF($N2742&lt;&gt;"",$N2742,$M2742)&lt;=0,$O2742&lt;&gt;"可"),"警告",""))</f>
        <v/>
      </c>
      <c r="S2742" s="4">
        <f>IF(COUNT($M2742:$N2742)=0,0,IF(IF($N2742&lt;&gt;"",$N2742,$M2742)&gt;=スコアリング基準!$B$20,スコアリング基準!$C$20,IF(IF($N2742&lt;&gt;"",$N2742,$M2742)&gt;=スコアリング基準!$B$21,スコアリング基準!$C$21,IF(IF($N2742&lt;&gt;"",$N2742,$M2742)&gt;0,スコアリング基準!$C$22,0))))</f>
        <v/>
      </c>
      <c r="T2742" s="4">
        <f>IF($O2742="可",スコアリング基準!$C$23,0)</f>
        <v/>
      </c>
      <c r="U2742" s="4">
        <f>IF(OR(COUNT($K2742:$L2742)&lt;2,$K2742=0),0,IF(ABS($L2742)/$K2742&lt;=スコアリング基準!$B$24,スコアリング基準!$C$24,IF(ABS($L2742)/$K2742&lt;=スコアリング基準!$B$25,スコアリング基準!$C$25,IF(ABS($L2742)/$K2742&lt;=スコアリング基準!$B$26,スコアリング基準!$C$26,0))))</f>
        <v/>
      </c>
      <c r="V2742" s="4">
        <f>IF($P2742="なし",スコアリング基準!$C$27,0)</f>
        <v/>
      </c>
      <c r="W2742" s="4">
        <f>IF($F2742="",0,IF(ISNUMBER($F2742),IF($F2742&lt;=スコアリング基準!$B$28,スコアリング基準!$C$28,スコアリング基準!$C$29),0))</f>
        <v/>
      </c>
      <c r="X2742" s="4">
        <f>IFERROR(VLOOKUP($B2742,スコアリング基準!$A$36:$B$46,2,FALSE),0)</f>
        <v/>
      </c>
      <c r="Y2742" s="4">
        <f>SUM($S2742:$X2742)</f>
        <v/>
      </c>
      <c r="Z2742" s="4">
        <f>IF(COUNT($M2742:$N2742)=0,"データ無",IF($Y2742&gt;=スコアリング基準!$B$30,"S",IF($Y2742&gt;=スコアリング基準!$B$31,"A",IF($Y2742&gt;=スコアリング基準!$B$32,"B","C"))))</f>
        <v/>
      </c>
      <c r="AA2742">
        <f>IFERROR(INDEX(実績DB!$I$3:$I$104,MATCH($B2742&amp;$C2742,実績DB!$J$3:$J$104,0)),"")</f>
        <v/>
      </c>
    </row>
    <row r="2743">
      <c r="A2743" t="n">
        <v>2741</v>
      </c>
      <c r="B2743" t="inlineStr">
        <is>
          <t>中部</t>
        </is>
      </c>
      <c r="C2743" t="inlineStr">
        <is>
          <t>飛騨変換所</t>
        </is>
      </c>
      <c r="D2743" t="inlineStr">
        <is>
          <t>岐阜県</t>
        </is>
      </c>
      <c r="E2743" t="n">
        <v>500</v>
      </c>
      <c r="G2743" s="3" t="n">
        <v>36.070189</v>
      </c>
      <c r="H2743" s="3" t="n">
        <v>137.059715</v>
      </c>
      <c r="I2743" t="inlineStr">
        <is>
          <t>OSM実測</t>
        </is>
      </c>
      <c r="R2743" s="4">
        <f>IF(COUNT($M2743:$N2743)=0,"",IF(AND(IF($N2743&lt;&gt;"",$N2743,$M2743)&lt;=0,$O2743&lt;&gt;"可"),"警告",""))</f>
        <v/>
      </c>
      <c r="S2743" s="4">
        <f>IF(COUNT($M2743:$N2743)=0,0,IF(IF($N2743&lt;&gt;"",$N2743,$M2743)&gt;=スコアリング基準!$B$20,スコアリング基準!$C$20,IF(IF($N2743&lt;&gt;"",$N2743,$M2743)&gt;=スコアリング基準!$B$21,スコアリング基準!$C$21,IF(IF($N2743&lt;&gt;"",$N2743,$M2743)&gt;0,スコアリング基準!$C$22,0))))</f>
        <v/>
      </c>
      <c r="T2743" s="4">
        <f>IF($O2743="可",スコアリング基準!$C$23,0)</f>
        <v/>
      </c>
      <c r="U2743" s="4">
        <f>IF(OR(COUNT($K2743:$L2743)&lt;2,$K2743=0),0,IF(ABS($L2743)/$K2743&lt;=スコアリング基準!$B$24,スコアリング基準!$C$24,IF(ABS($L2743)/$K2743&lt;=スコアリング基準!$B$25,スコアリング基準!$C$25,IF(ABS($L2743)/$K2743&lt;=スコアリング基準!$B$26,スコアリング基準!$C$26,0))))</f>
        <v/>
      </c>
      <c r="V2743" s="4">
        <f>IF($P2743="なし",スコアリング基準!$C$27,0)</f>
        <v/>
      </c>
      <c r="W2743" s="4">
        <f>IF($F2743="",0,IF(ISNUMBER($F2743),IF($F2743&lt;=スコアリング基準!$B$28,スコアリング基準!$C$28,スコアリング基準!$C$29),0))</f>
        <v/>
      </c>
      <c r="X2743" s="4">
        <f>IFERROR(VLOOKUP($B2743,スコアリング基準!$A$36:$B$46,2,FALSE),0)</f>
        <v/>
      </c>
      <c r="Y2743" s="4">
        <f>SUM($S2743:$X2743)</f>
        <v/>
      </c>
      <c r="Z2743" s="4">
        <f>IF(COUNT($M2743:$N2743)=0,"データ無",IF($Y2743&gt;=スコアリング基準!$B$30,"S",IF($Y2743&gt;=スコアリング基準!$B$31,"A",IF($Y2743&gt;=スコアリング基準!$B$32,"B","C"))))</f>
        <v/>
      </c>
      <c r="AA2743">
        <f>IFERROR(INDEX(実績DB!$I$3:$I$104,MATCH($B2743&amp;$C2743,実績DB!$J$3:$J$104,0)),"")</f>
        <v/>
      </c>
    </row>
    <row r="2744">
      <c r="A2744" t="n">
        <v>2742</v>
      </c>
      <c r="B2744" t="inlineStr">
        <is>
          <t>中部</t>
        </is>
      </c>
      <c r="C2744" t="inlineStr">
        <is>
          <t>三河変電所</t>
        </is>
      </c>
      <c r="D2744" t="inlineStr">
        <is>
          <t>愛知県</t>
        </is>
      </c>
      <c r="E2744" t="n">
        <v>275</v>
      </c>
      <c r="G2744" s="3" t="n">
        <v>34.844173</v>
      </c>
      <c r="H2744" s="3" t="n">
        <v>137.47039</v>
      </c>
      <c r="I2744" t="inlineStr">
        <is>
          <t>OSM実測</t>
        </is>
      </c>
      <c r="J2744" t="n">
        <v>855</v>
      </c>
      <c r="K2744" t="n">
        <v>769</v>
      </c>
      <c r="L2744" t="n">
        <v>-348</v>
      </c>
      <c r="O2744" t="inlineStr">
        <is>
          <t>可</t>
        </is>
      </c>
      <c r="P2744" t="inlineStr">
        <is>
          <t>有り</t>
        </is>
      </c>
      <c r="R2744" s="4">
        <f>IF(COUNT($M2744:$N2744)=0,"",IF(AND(IF($N2744&lt;&gt;"",$N2744,$M2744)&lt;=0,$O2744&lt;&gt;"可"),"警告",""))</f>
        <v/>
      </c>
      <c r="S2744" s="4">
        <f>IF(COUNT($M2744:$N2744)=0,0,IF(IF($N2744&lt;&gt;"",$N2744,$M2744)&gt;=スコアリング基準!$B$20,スコアリング基準!$C$20,IF(IF($N2744&lt;&gt;"",$N2744,$M2744)&gt;=スコアリング基準!$B$21,スコアリング基準!$C$21,IF(IF($N2744&lt;&gt;"",$N2744,$M2744)&gt;0,スコアリング基準!$C$22,0))))</f>
        <v/>
      </c>
      <c r="T2744" s="4">
        <f>IF($O2744="可",スコアリング基準!$C$23,0)</f>
        <v/>
      </c>
      <c r="U2744" s="4">
        <f>IF(OR(COUNT($K2744:$L2744)&lt;2,$K2744=0),0,IF(ABS($L2744)/$K2744&lt;=スコアリング基準!$B$24,スコアリング基準!$C$24,IF(ABS($L2744)/$K2744&lt;=スコアリング基準!$B$25,スコアリング基準!$C$25,IF(ABS($L2744)/$K2744&lt;=スコアリング基準!$B$26,スコアリング基準!$C$26,0))))</f>
        <v/>
      </c>
      <c r="V2744" s="4">
        <f>IF($P2744="なし",スコアリング基準!$C$27,0)</f>
        <v/>
      </c>
      <c r="W2744" s="4">
        <f>IF($F2744="",0,IF(ISNUMBER($F2744),IF($F2744&lt;=スコアリング基準!$B$28,スコアリング基準!$C$28,スコアリング基準!$C$29),0))</f>
        <v/>
      </c>
      <c r="X2744" s="4">
        <f>IFERROR(VLOOKUP($B2744,スコアリング基準!$A$36:$B$46,2,FALSE),0)</f>
        <v/>
      </c>
      <c r="Y2744" s="4">
        <f>SUM($S2744:$X2744)</f>
        <v/>
      </c>
      <c r="Z2744" s="4">
        <f>IF(COUNT($M2744:$N2744)=0,"データ無",IF($Y2744&gt;=スコアリング基準!$B$30,"S",IF($Y2744&gt;=スコアリング基準!$B$31,"A",IF($Y2744&gt;=スコアリング基準!$B$32,"B","C"))))</f>
        <v/>
      </c>
      <c r="AA2744">
        <f>IFERROR(INDEX(実績DB!$I$3:$I$104,MATCH($B2744&amp;$C2744,実績DB!$J$3:$J$104,0)),"")</f>
        <v/>
      </c>
    </row>
    <row r="2745">
      <c r="A2745" t="n">
        <v>2743</v>
      </c>
      <c r="B2745" t="inlineStr">
        <is>
          <t>中部</t>
        </is>
      </c>
      <c r="C2745" t="inlineStr">
        <is>
          <t>中部電力湖西変電所</t>
        </is>
      </c>
      <c r="D2745" t="inlineStr">
        <is>
          <t>静岡県</t>
        </is>
      </c>
      <c r="E2745" t="n">
        <v>275</v>
      </c>
      <c r="G2745" s="3" t="n">
        <v>34.711039</v>
      </c>
      <c r="H2745" s="3" t="n">
        <v>137.50789</v>
      </c>
      <c r="I2745" t="inlineStr">
        <is>
          <t>OSM実測</t>
        </is>
      </c>
      <c r="J2745" t="n">
        <v>570</v>
      </c>
      <c r="K2745" t="n">
        <v>513</v>
      </c>
      <c r="L2745" t="n">
        <v>-325</v>
      </c>
      <c r="O2745" t="inlineStr">
        <is>
          <t>可</t>
        </is>
      </c>
      <c r="P2745" t="inlineStr">
        <is>
          <t>有り</t>
        </is>
      </c>
      <c r="R2745" s="4">
        <f>IF(COUNT($M2745:$N2745)=0,"",IF(AND(IF($N2745&lt;&gt;"",$N2745,$M2745)&lt;=0,$O2745&lt;&gt;"可"),"警告",""))</f>
        <v/>
      </c>
      <c r="S2745" s="4">
        <f>IF(COUNT($M2745:$N2745)=0,0,IF(IF($N2745&lt;&gt;"",$N2745,$M2745)&gt;=スコアリング基準!$B$20,スコアリング基準!$C$20,IF(IF($N2745&lt;&gt;"",$N2745,$M2745)&gt;=スコアリング基準!$B$21,スコアリング基準!$C$21,IF(IF($N2745&lt;&gt;"",$N2745,$M2745)&gt;0,スコアリング基準!$C$22,0))))</f>
        <v/>
      </c>
      <c r="T2745" s="4">
        <f>IF($O2745="可",スコアリング基準!$C$23,0)</f>
        <v/>
      </c>
      <c r="U2745" s="4">
        <f>IF(OR(COUNT($K2745:$L2745)&lt;2,$K2745=0),0,IF(ABS($L2745)/$K2745&lt;=スコアリング基準!$B$24,スコアリング基準!$C$24,IF(ABS($L2745)/$K2745&lt;=スコアリング基準!$B$25,スコアリング基準!$C$25,IF(ABS($L2745)/$K2745&lt;=スコアリング基準!$B$26,スコアリング基準!$C$26,0))))</f>
        <v/>
      </c>
      <c r="V2745" s="4">
        <f>IF($P2745="なし",スコアリング基準!$C$27,0)</f>
        <v/>
      </c>
      <c r="W2745" s="4">
        <f>IF($F2745="",0,IF(ISNUMBER($F2745),IF($F2745&lt;=スコアリング基準!$B$28,スコアリング基準!$C$28,スコアリング基準!$C$29),0))</f>
        <v/>
      </c>
      <c r="X2745" s="4">
        <f>IFERROR(VLOOKUP($B2745,スコアリング基準!$A$36:$B$46,2,FALSE),0)</f>
        <v/>
      </c>
      <c r="Y2745" s="4">
        <f>SUM($S2745:$X2745)</f>
        <v/>
      </c>
      <c r="Z2745" s="4">
        <f>IF(COUNT($M2745:$N2745)=0,"データ無",IF($Y2745&gt;=スコアリング基準!$B$30,"S",IF($Y2745&gt;=スコアリング基準!$B$31,"A",IF($Y2745&gt;=スコアリング基準!$B$32,"B","C"))))</f>
        <v/>
      </c>
      <c r="AA2745">
        <f>IFERROR(INDEX(実績DB!$I$3:$I$104,MATCH($B2745&amp;$C2745,実績DB!$J$3:$J$104,0)),"")</f>
        <v/>
      </c>
    </row>
    <row r="2746">
      <c r="A2746" t="n">
        <v>2744</v>
      </c>
      <c r="B2746" t="inlineStr">
        <is>
          <t>中部</t>
        </is>
      </c>
      <c r="C2746" t="inlineStr">
        <is>
          <t>伊勢開閉所</t>
        </is>
      </c>
      <c r="D2746" t="inlineStr">
        <is>
          <t>三重県</t>
        </is>
      </c>
      <c r="E2746" t="n">
        <v>275</v>
      </c>
      <c r="G2746" s="3" t="n">
        <v>34.44586</v>
      </c>
      <c r="H2746" s="3" t="n">
        <v>136.370006</v>
      </c>
      <c r="I2746" t="inlineStr">
        <is>
          <t>OSM実測</t>
        </is>
      </c>
      <c r="R2746" s="4">
        <f>IF(COUNT($M2746:$N2746)=0,"",IF(AND(IF($N2746&lt;&gt;"",$N2746,$M2746)&lt;=0,$O2746&lt;&gt;"可"),"警告",""))</f>
        <v/>
      </c>
      <c r="S2746" s="4">
        <f>IF(COUNT($M2746:$N2746)=0,0,IF(IF($N2746&lt;&gt;"",$N2746,$M2746)&gt;=スコアリング基準!$B$20,スコアリング基準!$C$20,IF(IF($N2746&lt;&gt;"",$N2746,$M2746)&gt;=スコアリング基準!$B$21,スコアリング基準!$C$21,IF(IF($N2746&lt;&gt;"",$N2746,$M2746)&gt;0,スコアリング基準!$C$22,0))))</f>
        <v/>
      </c>
      <c r="T2746" s="4">
        <f>IF($O2746="可",スコアリング基準!$C$23,0)</f>
        <v/>
      </c>
      <c r="U2746" s="4">
        <f>IF(OR(COUNT($K2746:$L2746)&lt;2,$K2746=0),0,IF(ABS($L2746)/$K2746&lt;=スコアリング基準!$B$24,スコアリング基準!$C$24,IF(ABS($L2746)/$K2746&lt;=スコアリング基準!$B$25,スコアリング基準!$C$25,IF(ABS($L2746)/$K2746&lt;=スコアリング基準!$B$26,スコアリング基準!$C$26,0))))</f>
        <v/>
      </c>
      <c r="V2746" s="4">
        <f>IF($P2746="なし",スコアリング基準!$C$27,0)</f>
        <v/>
      </c>
      <c r="W2746" s="4">
        <f>IF($F2746="",0,IF(ISNUMBER($F2746),IF($F2746&lt;=スコアリング基準!$B$28,スコアリング基準!$C$28,スコアリング基準!$C$29),0))</f>
        <v/>
      </c>
      <c r="X2746" s="4">
        <f>IFERROR(VLOOKUP($B2746,スコアリング基準!$A$36:$B$46,2,FALSE),0)</f>
        <v/>
      </c>
      <c r="Y2746" s="4">
        <f>SUM($S2746:$X2746)</f>
        <v/>
      </c>
      <c r="Z2746" s="4">
        <f>IF(COUNT($M2746:$N2746)=0,"データ無",IF($Y2746&gt;=スコアリング基準!$B$30,"S",IF($Y2746&gt;=スコアリング基準!$B$31,"A",IF($Y2746&gt;=スコアリング基準!$B$32,"B","C"))))</f>
        <v/>
      </c>
      <c r="AA2746">
        <f>IFERROR(INDEX(実績DB!$I$3:$I$104,MATCH($B2746&amp;$C2746,実績DB!$J$3:$J$104,0)),"")</f>
        <v/>
      </c>
    </row>
    <row r="2747">
      <c r="A2747" t="n">
        <v>2745</v>
      </c>
      <c r="B2747" t="inlineStr">
        <is>
          <t>中部</t>
        </is>
      </c>
      <c r="C2747" t="inlineStr">
        <is>
          <t>佐久変電所</t>
        </is>
      </c>
      <c r="D2747" t="inlineStr">
        <is>
          <t>長野県</t>
        </is>
      </c>
      <c r="E2747" t="n">
        <v>275</v>
      </c>
      <c r="G2747" s="3" t="n">
        <v>36.277505</v>
      </c>
      <c r="H2747" s="3" t="n">
        <v>138.370878</v>
      </c>
      <c r="I2747" t="inlineStr">
        <is>
          <t>OSM実測</t>
        </is>
      </c>
      <c r="J2747" t="n">
        <v>475</v>
      </c>
      <c r="K2747" t="n">
        <v>356</v>
      </c>
      <c r="L2747" t="n">
        <v>-317</v>
      </c>
      <c r="O2747" t="inlineStr">
        <is>
          <t>可</t>
        </is>
      </c>
      <c r="P2747" t="inlineStr">
        <is>
          <t>有り</t>
        </is>
      </c>
      <c r="R2747" s="4">
        <f>IF(COUNT($M2747:$N2747)=0,"",IF(AND(IF($N2747&lt;&gt;"",$N2747,$M2747)&lt;=0,$O2747&lt;&gt;"可"),"警告",""))</f>
        <v/>
      </c>
      <c r="S2747" s="4">
        <f>IF(COUNT($M2747:$N2747)=0,0,IF(IF($N2747&lt;&gt;"",$N2747,$M2747)&gt;=スコアリング基準!$B$20,スコアリング基準!$C$20,IF(IF($N2747&lt;&gt;"",$N2747,$M2747)&gt;=スコアリング基準!$B$21,スコアリング基準!$C$21,IF(IF($N2747&lt;&gt;"",$N2747,$M2747)&gt;0,スコアリング基準!$C$22,0))))</f>
        <v/>
      </c>
      <c r="T2747" s="4">
        <f>IF($O2747="可",スコアリング基準!$C$23,0)</f>
        <v/>
      </c>
      <c r="U2747" s="4">
        <f>IF(OR(COUNT($K2747:$L2747)&lt;2,$K2747=0),0,IF(ABS($L2747)/$K2747&lt;=スコアリング基準!$B$24,スコアリング基準!$C$24,IF(ABS($L2747)/$K2747&lt;=スコアリング基準!$B$25,スコアリング基準!$C$25,IF(ABS($L2747)/$K2747&lt;=スコアリング基準!$B$26,スコアリング基準!$C$26,0))))</f>
        <v/>
      </c>
      <c r="V2747" s="4">
        <f>IF($P2747="なし",スコアリング基準!$C$27,0)</f>
        <v/>
      </c>
      <c r="W2747" s="4">
        <f>IF($F2747="",0,IF(ISNUMBER($F2747),IF($F2747&lt;=スコアリング基準!$B$28,スコアリング基準!$C$28,スコアリング基準!$C$29),0))</f>
        <v/>
      </c>
      <c r="X2747" s="4">
        <f>IFERROR(VLOOKUP($B2747,スコアリング基準!$A$36:$B$46,2,FALSE),0)</f>
        <v/>
      </c>
      <c r="Y2747" s="4">
        <f>SUM($S2747:$X2747)</f>
        <v/>
      </c>
      <c r="Z2747" s="4">
        <f>IF(COUNT($M2747:$N2747)=0,"データ無",IF($Y2747&gt;=スコアリング基準!$B$30,"S",IF($Y2747&gt;=スコアリング基準!$B$31,"A",IF($Y2747&gt;=スコアリング基準!$B$32,"B","C"))))</f>
        <v/>
      </c>
      <c r="AA2747">
        <f>IFERROR(INDEX(実績DB!$I$3:$I$104,MATCH($B2747&amp;$C2747,実績DB!$J$3:$J$104,0)),"")</f>
        <v/>
      </c>
    </row>
    <row r="2748">
      <c r="A2748" t="n">
        <v>2746</v>
      </c>
      <c r="B2748" t="inlineStr">
        <is>
          <t>中部</t>
        </is>
      </c>
      <c r="C2748" t="inlineStr">
        <is>
          <t>北松本変電所</t>
        </is>
      </c>
      <c r="D2748" t="inlineStr">
        <is>
          <t>長野県</t>
        </is>
      </c>
      <c r="E2748" t="n">
        <v>275</v>
      </c>
      <c r="G2748" s="3" t="n">
        <v>36.340789</v>
      </c>
      <c r="H2748" s="3" t="n">
        <v>138.003415</v>
      </c>
      <c r="I2748" t="inlineStr">
        <is>
          <t>OSM実測</t>
        </is>
      </c>
      <c r="J2748" t="n">
        <v>475</v>
      </c>
      <c r="K2748" t="n">
        <v>356</v>
      </c>
      <c r="L2748" t="n">
        <v>-244</v>
      </c>
      <c r="O2748" t="inlineStr">
        <is>
          <t>可</t>
        </is>
      </c>
      <c r="P2748" t="inlineStr">
        <is>
          <t>有り</t>
        </is>
      </c>
      <c r="R2748" s="4">
        <f>IF(COUNT($M2748:$N2748)=0,"",IF(AND(IF($N2748&lt;&gt;"",$N2748,$M2748)&lt;=0,$O2748&lt;&gt;"可"),"警告",""))</f>
        <v/>
      </c>
      <c r="S2748" s="4">
        <f>IF(COUNT($M2748:$N2748)=0,0,IF(IF($N2748&lt;&gt;"",$N2748,$M2748)&gt;=スコアリング基準!$B$20,スコアリング基準!$C$20,IF(IF($N2748&lt;&gt;"",$N2748,$M2748)&gt;=スコアリング基準!$B$21,スコアリング基準!$C$21,IF(IF($N2748&lt;&gt;"",$N2748,$M2748)&gt;0,スコアリング基準!$C$22,0))))</f>
        <v/>
      </c>
      <c r="T2748" s="4">
        <f>IF($O2748="可",スコアリング基準!$C$23,0)</f>
        <v/>
      </c>
      <c r="U2748" s="4">
        <f>IF(OR(COUNT($K2748:$L2748)&lt;2,$K2748=0),0,IF(ABS($L2748)/$K2748&lt;=スコアリング基準!$B$24,スコアリング基準!$C$24,IF(ABS($L2748)/$K2748&lt;=スコアリング基準!$B$25,スコアリング基準!$C$25,IF(ABS($L2748)/$K2748&lt;=スコアリング基準!$B$26,スコアリング基準!$C$26,0))))</f>
        <v/>
      </c>
      <c r="V2748" s="4">
        <f>IF($P2748="なし",スコアリング基準!$C$27,0)</f>
        <v/>
      </c>
      <c r="W2748" s="4">
        <f>IF($F2748="",0,IF(ISNUMBER($F2748),IF($F2748&lt;=スコアリング基準!$B$28,スコアリング基準!$C$28,スコアリング基準!$C$29),0))</f>
        <v/>
      </c>
      <c r="X2748" s="4">
        <f>IFERROR(VLOOKUP($B2748,スコアリング基準!$A$36:$B$46,2,FALSE),0)</f>
        <v/>
      </c>
      <c r="Y2748" s="4">
        <f>SUM($S2748:$X2748)</f>
        <v/>
      </c>
      <c r="Z2748" s="4">
        <f>IF(COUNT($M2748:$N2748)=0,"データ無",IF($Y2748&gt;=スコアリング基準!$B$30,"S",IF($Y2748&gt;=スコアリング基準!$B$31,"A",IF($Y2748&gt;=スコアリング基準!$B$32,"B","C"))))</f>
        <v/>
      </c>
      <c r="AA2748">
        <f>IFERROR(INDEX(実績DB!$I$3:$I$104,MATCH($B2748&amp;$C2748,実績DB!$J$3:$J$104,0)),"")</f>
        <v/>
      </c>
    </row>
    <row r="2749">
      <c r="A2749" t="n">
        <v>2747</v>
      </c>
      <c r="B2749" t="inlineStr">
        <is>
          <t>中部</t>
        </is>
      </c>
      <c r="C2749" t="inlineStr">
        <is>
          <t>南勢変電所</t>
        </is>
      </c>
      <c r="D2749" t="inlineStr">
        <is>
          <t>三重県</t>
        </is>
      </c>
      <c r="E2749" t="n">
        <v>275</v>
      </c>
      <c r="G2749" s="3" t="n">
        <v>34.545755</v>
      </c>
      <c r="H2749" s="3" t="n">
        <v>136.538499</v>
      </c>
      <c r="I2749" t="inlineStr">
        <is>
          <t>OSM実測</t>
        </is>
      </c>
      <c r="J2749" t="n">
        <v>936</v>
      </c>
      <c r="K2749" t="n">
        <v>843</v>
      </c>
      <c r="L2749" t="n">
        <v>-854</v>
      </c>
      <c r="O2749" t="inlineStr">
        <is>
          <t>可</t>
        </is>
      </c>
      <c r="P2749" t="inlineStr">
        <is>
          <t>有り</t>
        </is>
      </c>
      <c r="R2749" s="4">
        <f>IF(COUNT($M2749:$N2749)=0,"",IF(AND(IF($N2749&lt;&gt;"",$N2749,$M2749)&lt;=0,$O2749&lt;&gt;"可"),"警告",""))</f>
        <v/>
      </c>
      <c r="S2749" s="4">
        <f>IF(COUNT($M2749:$N2749)=0,0,IF(IF($N2749&lt;&gt;"",$N2749,$M2749)&gt;=スコアリング基準!$B$20,スコアリング基準!$C$20,IF(IF($N2749&lt;&gt;"",$N2749,$M2749)&gt;=スコアリング基準!$B$21,スコアリング基準!$C$21,IF(IF($N2749&lt;&gt;"",$N2749,$M2749)&gt;0,スコアリング基準!$C$22,0))))</f>
        <v/>
      </c>
      <c r="T2749" s="4">
        <f>IF($O2749="可",スコアリング基準!$C$23,0)</f>
        <v/>
      </c>
      <c r="U2749" s="4">
        <f>IF(OR(COUNT($K2749:$L2749)&lt;2,$K2749=0),0,IF(ABS($L2749)/$K2749&lt;=スコアリング基準!$B$24,スコアリング基準!$C$24,IF(ABS($L2749)/$K2749&lt;=スコアリング基準!$B$25,スコアリング基準!$C$25,IF(ABS($L2749)/$K2749&lt;=スコアリング基準!$B$26,スコアリング基準!$C$26,0))))</f>
        <v/>
      </c>
      <c r="V2749" s="4">
        <f>IF($P2749="なし",スコアリング基準!$C$27,0)</f>
        <v/>
      </c>
      <c r="W2749" s="4">
        <f>IF($F2749="",0,IF(ISNUMBER($F2749),IF($F2749&lt;=スコアリング基準!$B$28,スコアリング基準!$C$28,スコアリング基準!$C$29),0))</f>
        <v/>
      </c>
      <c r="X2749" s="4">
        <f>IFERROR(VLOOKUP($B2749,スコアリング基準!$A$36:$B$46,2,FALSE),0)</f>
        <v/>
      </c>
      <c r="Y2749" s="4">
        <f>SUM($S2749:$X2749)</f>
        <v/>
      </c>
      <c r="Z2749" s="4">
        <f>IF(COUNT($M2749:$N2749)=0,"データ無",IF($Y2749&gt;=スコアリング基準!$B$30,"S",IF($Y2749&gt;=スコアリング基準!$B$31,"A",IF($Y2749&gt;=スコアリング基準!$B$32,"B","C"))))</f>
        <v/>
      </c>
      <c r="AA2749">
        <f>IFERROR(INDEX(実績DB!$I$3:$I$104,MATCH($B2749&amp;$C2749,実績DB!$J$3:$J$104,0)),"")</f>
        <v/>
      </c>
    </row>
    <row r="2750">
      <c r="A2750" t="n">
        <v>2748</v>
      </c>
      <c r="B2750" t="inlineStr">
        <is>
          <t>中部</t>
        </is>
      </c>
      <c r="C2750" t="inlineStr">
        <is>
          <t>川根変電所</t>
        </is>
      </c>
      <c r="D2750" t="inlineStr">
        <is>
          <t>静岡県</t>
        </is>
      </c>
      <c r="E2750" t="n">
        <v>275</v>
      </c>
      <c r="G2750" s="3" t="n">
        <v>35.092396</v>
      </c>
      <c r="H2750" s="3" t="n">
        <v>138.109951</v>
      </c>
      <c r="I2750" t="inlineStr">
        <is>
          <t>OSM実測</t>
        </is>
      </c>
      <c r="J2750" t="n">
        <v>570</v>
      </c>
      <c r="K2750" t="n">
        <v>427</v>
      </c>
      <c r="L2750" t="n">
        <v>-567</v>
      </c>
      <c r="O2750" t="inlineStr">
        <is>
          <t>可</t>
        </is>
      </c>
      <c r="P2750" t="inlineStr">
        <is>
          <t>有り</t>
        </is>
      </c>
      <c r="R2750" s="4">
        <f>IF(COUNT($M2750:$N2750)=0,"",IF(AND(IF($N2750&lt;&gt;"",$N2750,$M2750)&lt;=0,$O2750&lt;&gt;"可"),"警告",""))</f>
        <v/>
      </c>
      <c r="S2750" s="4">
        <f>IF(COUNT($M2750:$N2750)=0,0,IF(IF($N2750&lt;&gt;"",$N2750,$M2750)&gt;=スコアリング基準!$B$20,スコアリング基準!$C$20,IF(IF($N2750&lt;&gt;"",$N2750,$M2750)&gt;=スコアリング基準!$B$21,スコアリング基準!$C$21,IF(IF($N2750&lt;&gt;"",$N2750,$M2750)&gt;0,スコアリング基準!$C$22,0))))</f>
        <v/>
      </c>
      <c r="T2750" s="4">
        <f>IF($O2750="可",スコアリング基準!$C$23,0)</f>
        <v/>
      </c>
      <c r="U2750" s="4">
        <f>IF(OR(COUNT($K2750:$L2750)&lt;2,$K2750=0),0,IF(ABS($L2750)/$K2750&lt;=スコアリング基準!$B$24,スコアリング基準!$C$24,IF(ABS($L2750)/$K2750&lt;=スコアリング基準!$B$25,スコアリング基準!$C$25,IF(ABS($L2750)/$K2750&lt;=スコアリング基準!$B$26,スコアリング基準!$C$26,0))))</f>
        <v/>
      </c>
      <c r="V2750" s="4">
        <f>IF($P2750="なし",スコアリング基準!$C$27,0)</f>
        <v/>
      </c>
      <c r="W2750" s="4">
        <f>IF($F2750="",0,IF(ISNUMBER($F2750),IF($F2750&lt;=スコアリング基準!$B$28,スコアリング基準!$C$28,スコアリング基準!$C$29),0))</f>
        <v/>
      </c>
      <c r="X2750" s="4">
        <f>IFERROR(VLOOKUP($B2750,スコアリング基準!$A$36:$B$46,2,FALSE),0)</f>
        <v/>
      </c>
      <c r="Y2750" s="4">
        <f>SUM($S2750:$X2750)</f>
        <v/>
      </c>
      <c r="Z2750" s="4">
        <f>IF(COUNT($M2750:$N2750)=0,"データ無",IF($Y2750&gt;=スコアリング基準!$B$30,"S",IF($Y2750&gt;=スコアリング基準!$B$31,"A",IF($Y2750&gt;=スコアリング基準!$B$32,"B","C"))))</f>
        <v/>
      </c>
      <c r="AA2750">
        <f>IFERROR(INDEX(実績DB!$I$3:$I$104,MATCH($B2750&amp;$C2750,実績DB!$J$3:$J$104,0)),"")</f>
        <v/>
      </c>
    </row>
    <row r="2751">
      <c r="A2751" t="n">
        <v>2749</v>
      </c>
      <c r="B2751" t="inlineStr">
        <is>
          <t>中部</t>
        </is>
      </c>
      <c r="C2751" t="inlineStr">
        <is>
          <t>幸田変電所</t>
        </is>
      </c>
      <c r="D2751" t="inlineStr">
        <is>
          <t>愛知県</t>
        </is>
      </c>
      <c r="E2751" t="n">
        <v>275</v>
      </c>
      <c r="G2751" s="3" t="n">
        <v>34.870554</v>
      </c>
      <c r="H2751" s="3" t="n">
        <v>137.187441</v>
      </c>
      <c r="I2751" t="inlineStr">
        <is>
          <t>OSM実測</t>
        </is>
      </c>
      <c r="J2751" t="n">
        <v>712</v>
      </c>
      <c r="K2751" t="n">
        <v>641</v>
      </c>
      <c r="L2751" t="n">
        <v>-110</v>
      </c>
      <c r="O2751" t="inlineStr">
        <is>
          <t>可</t>
        </is>
      </c>
      <c r="P2751" t="inlineStr">
        <is>
          <t>有り</t>
        </is>
      </c>
      <c r="R2751" s="4">
        <f>IF(COUNT($M2751:$N2751)=0,"",IF(AND(IF($N2751&lt;&gt;"",$N2751,$M2751)&lt;=0,$O2751&lt;&gt;"可"),"警告",""))</f>
        <v/>
      </c>
      <c r="S2751" s="4">
        <f>IF(COUNT($M2751:$N2751)=0,0,IF(IF($N2751&lt;&gt;"",$N2751,$M2751)&gt;=スコアリング基準!$B$20,スコアリング基準!$C$20,IF(IF($N2751&lt;&gt;"",$N2751,$M2751)&gt;=スコアリング基準!$B$21,スコアリング基準!$C$21,IF(IF($N2751&lt;&gt;"",$N2751,$M2751)&gt;0,スコアリング基準!$C$22,0))))</f>
        <v/>
      </c>
      <c r="T2751" s="4">
        <f>IF($O2751="可",スコアリング基準!$C$23,0)</f>
        <v/>
      </c>
      <c r="U2751" s="4">
        <f>IF(OR(COUNT($K2751:$L2751)&lt;2,$K2751=0),0,IF(ABS($L2751)/$K2751&lt;=スコアリング基準!$B$24,スコアリング基準!$C$24,IF(ABS($L2751)/$K2751&lt;=スコアリング基準!$B$25,スコアリング基準!$C$25,IF(ABS($L2751)/$K2751&lt;=スコアリング基準!$B$26,スコアリング基準!$C$26,0))))</f>
        <v/>
      </c>
      <c r="V2751" s="4">
        <f>IF($P2751="なし",スコアリング基準!$C$27,0)</f>
        <v/>
      </c>
      <c r="W2751" s="4">
        <f>IF($F2751="",0,IF(ISNUMBER($F2751),IF($F2751&lt;=スコアリング基準!$B$28,スコアリング基準!$C$28,スコアリング基準!$C$29),0))</f>
        <v/>
      </c>
      <c r="X2751" s="4">
        <f>IFERROR(VLOOKUP($B2751,スコアリング基準!$A$36:$B$46,2,FALSE),0)</f>
        <v/>
      </c>
      <c r="Y2751" s="4">
        <f>SUM($S2751:$X2751)</f>
        <v/>
      </c>
      <c r="Z2751" s="4">
        <f>IF(COUNT($M2751:$N2751)=0,"データ無",IF($Y2751&gt;=スコアリング基準!$B$30,"S",IF($Y2751&gt;=スコアリング基準!$B$31,"A",IF($Y2751&gt;=スコアリング基準!$B$32,"B","C"))))</f>
        <v/>
      </c>
      <c r="AA2751">
        <f>IFERROR(INDEX(実績DB!$I$3:$I$104,MATCH($B2751&amp;$C2751,実績DB!$J$3:$J$104,0)),"")</f>
        <v/>
      </c>
    </row>
    <row r="2752">
      <c r="A2752" t="n">
        <v>2750</v>
      </c>
      <c r="B2752" t="inlineStr">
        <is>
          <t>中部</t>
        </is>
      </c>
      <c r="C2752" t="inlineStr">
        <is>
          <t>新北信変電所</t>
        </is>
      </c>
      <c r="D2752" t="inlineStr">
        <is>
          <t>長野県</t>
        </is>
      </c>
      <c r="E2752" t="n">
        <v>275</v>
      </c>
      <c r="G2752" s="3" t="n">
        <v>36.740957</v>
      </c>
      <c r="H2752" s="3" t="n">
        <v>138.294394</v>
      </c>
      <c r="I2752" t="inlineStr">
        <is>
          <t>OSM実測</t>
        </is>
      </c>
      <c r="J2752" t="n">
        <v>855</v>
      </c>
      <c r="K2752" t="n">
        <v>769</v>
      </c>
      <c r="L2752" t="n">
        <v>-182</v>
      </c>
      <c r="O2752" t="inlineStr">
        <is>
          <t>可</t>
        </is>
      </c>
      <c r="P2752" t="inlineStr">
        <is>
          <t>有り</t>
        </is>
      </c>
      <c r="R2752" s="4">
        <f>IF(COUNT($M2752:$N2752)=0,"",IF(AND(IF($N2752&lt;&gt;"",$N2752,$M2752)&lt;=0,$O2752&lt;&gt;"可"),"警告",""))</f>
        <v/>
      </c>
      <c r="S2752" s="4">
        <f>IF(COUNT($M2752:$N2752)=0,0,IF(IF($N2752&lt;&gt;"",$N2752,$M2752)&gt;=スコアリング基準!$B$20,スコアリング基準!$C$20,IF(IF($N2752&lt;&gt;"",$N2752,$M2752)&gt;=スコアリング基準!$B$21,スコアリング基準!$C$21,IF(IF($N2752&lt;&gt;"",$N2752,$M2752)&gt;0,スコアリング基準!$C$22,0))))</f>
        <v/>
      </c>
      <c r="T2752" s="4">
        <f>IF($O2752="可",スコアリング基準!$C$23,0)</f>
        <v/>
      </c>
      <c r="U2752" s="4">
        <f>IF(OR(COUNT($K2752:$L2752)&lt;2,$K2752=0),0,IF(ABS($L2752)/$K2752&lt;=スコアリング基準!$B$24,スコアリング基準!$C$24,IF(ABS($L2752)/$K2752&lt;=スコアリング基準!$B$25,スコアリング基準!$C$25,IF(ABS($L2752)/$K2752&lt;=スコアリング基準!$B$26,スコアリング基準!$C$26,0))))</f>
        <v/>
      </c>
      <c r="V2752" s="4">
        <f>IF($P2752="なし",スコアリング基準!$C$27,0)</f>
        <v/>
      </c>
      <c r="W2752" s="4">
        <f>IF($F2752="",0,IF(ISNUMBER($F2752),IF($F2752&lt;=スコアリング基準!$B$28,スコアリング基準!$C$28,スコアリング基準!$C$29),0))</f>
        <v/>
      </c>
      <c r="X2752" s="4">
        <f>IFERROR(VLOOKUP($B2752,スコアリング基準!$A$36:$B$46,2,FALSE),0)</f>
        <v/>
      </c>
      <c r="Y2752" s="4">
        <f>SUM($S2752:$X2752)</f>
        <v/>
      </c>
      <c r="Z2752" s="4">
        <f>IF(COUNT($M2752:$N2752)=0,"データ無",IF($Y2752&gt;=スコアリング基準!$B$30,"S",IF($Y2752&gt;=スコアリング基準!$B$31,"A",IF($Y2752&gt;=スコアリング基準!$B$32,"B","C"))))</f>
        <v/>
      </c>
      <c r="AA2752">
        <f>IFERROR(INDEX(実績DB!$I$3:$I$104,MATCH($B2752&amp;$C2752,実績DB!$J$3:$J$104,0)),"")</f>
        <v/>
      </c>
    </row>
    <row r="2753">
      <c r="A2753" t="n">
        <v>2751</v>
      </c>
      <c r="B2753" t="inlineStr">
        <is>
          <t>中部</t>
        </is>
      </c>
      <c r="C2753" t="inlineStr">
        <is>
          <t>新鈴鹿変電所</t>
        </is>
      </c>
      <c r="D2753" t="inlineStr">
        <is>
          <t>三重県</t>
        </is>
      </c>
      <c r="E2753" t="n">
        <v>275</v>
      </c>
      <c r="G2753" s="3" t="n">
        <v>34.839747</v>
      </c>
      <c r="H2753" s="3" t="n">
        <v>136.437113</v>
      </c>
      <c r="I2753" t="inlineStr">
        <is>
          <t>OSM実測</t>
        </is>
      </c>
      <c r="J2753" t="n">
        <v>708</v>
      </c>
      <c r="K2753" t="n">
        <v>640</v>
      </c>
      <c r="L2753" t="n">
        <v>-452</v>
      </c>
      <c r="O2753" t="inlineStr">
        <is>
          <t>可</t>
        </is>
      </c>
      <c r="P2753" t="inlineStr">
        <is>
          <t>有り</t>
        </is>
      </c>
      <c r="R2753" s="4">
        <f>IF(COUNT($M2753:$N2753)=0,"",IF(AND(IF($N2753&lt;&gt;"",$N2753,$M2753)&lt;=0,$O2753&lt;&gt;"可"),"警告",""))</f>
        <v/>
      </c>
      <c r="S2753" s="4">
        <f>IF(COUNT($M2753:$N2753)=0,0,IF(IF($N2753&lt;&gt;"",$N2753,$M2753)&gt;=スコアリング基準!$B$20,スコアリング基準!$C$20,IF(IF($N2753&lt;&gt;"",$N2753,$M2753)&gt;=スコアリング基準!$B$21,スコアリング基準!$C$21,IF(IF($N2753&lt;&gt;"",$N2753,$M2753)&gt;0,スコアリング基準!$C$22,0))))</f>
        <v/>
      </c>
      <c r="T2753" s="4">
        <f>IF($O2753="可",スコアリング基準!$C$23,0)</f>
        <v/>
      </c>
      <c r="U2753" s="4">
        <f>IF(OR(COUNT($K2753:$L2753)&lt;2,$K2753=0),0,IF(ABS($L2753)/$K2753&lt;=スコアリング基準!$B$24,スコアリング基準!$C$24,IF(ABS($L2753)/$K2753&lt;=スコアリング基準!$B$25,スコアリング基準!$C$25,IF(ABS($L2753)/$K2753&lt;=スコアリング基準!$B$26,スコアリング基準!$C$26,0))))</f>
        <v/>
      </c>
      <c r="V2753" s="4">
        <f>IF($P2753="なし",スコアリング基準!$C$27,0)</f>
        <v/>
      </c>
      <c r="W2753" s="4">
        <f>IF($F2753="",0,IF(ISNUMBER($F2753),IF($F2753&lt;=スコアリング基準!$B$28,スコアリング基準!$C$28,スコアリング基準!$C$29),0))</f>
        <v/>
      </c>
      <c r="X2753" s="4">
        <f>IFERROR(VLOOKUP($B2753,スコアリング基準!$A$36:$B$46,2,FALSE),0)</f>
        <v/>
      </c>
      <c r="Y2753" s="4">
        <f>SUM($S2753:$X2753)</f>
        <v/>
      </c>
      <c r="Z2753" s="4">
        <f>IF(COUNT($M2753:$N2753)=0,"データ無",IF($Y2753&gt;=スコアリング基準!$B$30,"S",IF($Y2753&gt;=スコアリング基準!$B$31,"A",IF($Y2753&gt;=スコアリング基準!$B$32,"B","C"))))</f>
        <v/>
      </c>
      <c r="AA2753">
        <f>IFERROR(INDEX(実績DB!$I$3:$I$104,MATCH($B2753&amp;$C2753,実績DB!$J$3:$J$104,0)),"")</f>
        <v/>
      </c>
    </row>
    <row r="2754">
      <c r="A2754" t="n">
        <v>2752</v>
      </c>
      <c r="B2754" t="inlineStr">
        <is>
          <t>中部</t>
        </is>
      </c>
      <c r="C2754" t="inlineStr">
        <is>
          <t>東信変電所</t>
        </is>
      </c>
      <c r="D2754" t="inlineStr">
        <is>
          <t>長野県</t>
        </is>
      </c>
      <c r="E2754" t="n">
        <v>275</v>
      </c>
      <c r="G2754" s="3" t="n">
        <v>36.425284</v>
      </c>
      <c r="H2754" s="3" t="n">
        <v>138.319779</v>
      </c>
      <c r="I2754" t="inlineStr">
        <is>
          <t>OSM実測</t>
        </is>
      </c>
      <c r="J2754" t="n">
        <v>712</v>
      </c>
      <c r="K2754" t="n">
        <v>641</v>
      </c>
      <c r="L2754" t="n">
        <v>-451</v>
      </c>
      <c r="O2754" t="inlineStr">
        <is>
          <t>可</t>
        </is>
      </c>
      <c r="P2754" t="inlineStr">
        <is>
          <t>有り</t>
        </is>
      </c>
      <c r="R2754" s="4">
        <f>IF(COUNT($M2754:$N2754)=0,"",IF(AND(IF($N2754&lt;&gt;"",$N2754,$M2754)&lt;=0,$O2754&lt;&gt;"可"),"警告",""))</f>
        <v/>
      </c>
      <c r="S2754" s="4">
        <f>IF(COUNT($M2754:$N2754)=0,0,IF(IF($N2754&lt;&gt;"",$N2754,$M2754)&gt;=スコアリング基準!$B$20,スコアリング基準!$C$20,IF(IF($N2754&lt;&gt;"",$N2754,$M2754)&gt;=スコアリング基準!$B$21,スコアリング基準!$C$21,IF(IF($N2754&lt;&gt;"",$N2754,$M2754)&gt;0,スコアリング基準!$C$22,0))))</f>
        <v/>
      </c>
      <c r="T2754" s="4">
        <f>IF($O2754="可",スコアリング基準!$C$23,0)</f>
        <v/>
      </c>
      <c r="U2754" s="4">
        <f>IF(OR(COUNT($K2754:$L2754)&lt;2,$K2754=0),0,IF(ABS($L2754)/$K2754&lt;=スコアリング基準!$B$24,スコアリング基準!$C$24,IF(ABS($L2754)/$K2754&lt;=スコアリング基準!$B$25,スコアリング基準!$C$25,IF(ABS($L2754)/$K2754&lt;=スコアリング基準!$B$26,スコアリング基準!$C$26,0))))</f>
        <v/>
      </c>
      <c r="V2754" s="4">
        <f>IF($P2754="なし",スコアリング基準!$C$27,0)</f>
        <v/>
      </c>
      <c r="W2754" s="4">
        <f>IF($F2754="",0,IF(ISNUMBER($F2754),IF($F2754&lt;=スコアリング基準!$B$28,スコアリング基準!$C$28,スコアリング基準!$C$29),0))</f>
        <v/>
      </c>
      <c r="X2754" s="4">
        <f>IFERROR(VLOOKUP($B2754,スコアリング基準!$A$36:$B$46,2,FALSE),0)</f>
        <v/>
      </c>
      <c r="Y2754" s="4">
        <f>SUM($S2754:$X2754)</f>
        <v/>
      </c>
      <c r="Z2754" s="4">
        <f>IF(COUNT($M2754:$N2754)=0,"データ無",IF($Y2754&gt;=スコアリング基準!$B$30,"S",IF($Y2754&gt;=スコアリング基準!$B$31,"A",IF($Y2754&gt;=スコアリング基準!$B$32,"B","C"))))</f>
        <v/>
      </c>
      <c r="AA2754">
        <f>IFERROR(INDEX(実績DB!$I$3:$I$104,MATCH($B2754&amp;$C2754,実績DB!$J$3:$J$104,0)),"")</f>
        <v/>
      </c>
    </row>
    <row r="2755">
      <c r="A2755" t="n">
        <v>2753</v>
      </c>
      <c r="B2755" t="inlineStr">
        <is>
          <t>中部</t>
        </is>
      </c>
      <c r="C2755" t="inlineStr">
        <is>
          <t>東名古屋変電所</t>
        </is>
      </c>
      <c r="D2755" t="inlineStr">
        <is>
          <t>愛知県</t>
        </is>
      </c>
      <c r="E2755" t="n">
        <v>275</v>
      </c>
      <c r="G2755" s="3" t="n">
        <v>35.040858</v>
      </c>
      <c r="H2755" s="3" t="n">
        <v>136.990844</v>
      </c>
      <c r="I2755" t="inlineStr">
        <is>
          <t>OSM実測</t>
        </is>
      </c>
      <c r="J2755" t="n">
        <v>1465</v>
      </c>
      <c r="K2755" t="n">
        <v>1318</v>
      </c>
      <c r="L2755" t="n">
        <v>-862</v>
      </c>
      <c r="O2755" t="inlineStr">
        <is>
          <t>可</t>
        </is>
      </c>
      <c r="P2755" t="inlineStr">
        <is>
          <t>有り</t>
        </is>
      </c>
      <c r="R2755" s="4">
        <f>IF(COUNT($M2755:$N2755)=0,"",IF(AND(IF($N2755&lt;&gt;"",$N2755,$M2755)&lt;=0,$O2755&lt;&gt;"可"),"警告",""))</f>
        <v/>
      </c>
      <c r="S2755" s="4">
        <f>IF(COUNT($M2755:$N2755)=0,0,IF(IF($N2755&lt;&gt;"",$N2755,$M2755)&gt;=スコアリング基準!$B$20,スコアリング基準!$C$20,IF(IF($N2755&lt;&gt;"",$N2755,$M2755)&gt;=スコアリング基準!$B$21,スコアリング基準!$C$21,IF(IF($N2755&lt;&gt;"",$N2755,$M2755)&gt;0,スコアリング基準!$C$22,0))))</f>
        <v/>
      </c>
      <c r="T2755" s="4">
        <f>IF($O2755="可",スコアリング基準!$C$23,0)</f>
        <v/>
      </c>
      <c r="U2755" s="4">
        <f>IF(OR(COUNT($K2755:$L2755)&lt;2,$K2755=0),0,IF(ABS($L2755)/$K2755&lt;=スコアリング基準!$B$24,スコアリング基準!$C$24,IF(ABS($L2755)/$K2755&lt;=スコアリング基準!$B$25,スコアリング基準!$C$25,IF(ABS($L2755)/$K2755&lt;=スコアリング基準!$B$26,スコアリング基準!$C$26,0))))</f>
        <v/>
      </c>
      <c r="V2755" s="4">
        <f>IF($P2755="なし",スコアリング基準!$C$27,0)</f>
        <v/>
      </c>
      <c r="W2755" s="4">
        <f>IF($F2755="",0,IF(ISNUMBER($F2755),IF($F2755&lt;=スコアリング基準!$B$28,スコアリング基準!$C$28,スコアリング基準!$C$29),0))</f>
        <v/>
      </c>
      <c r="X2755" s="4">
        <f>IFERROR(VLOOKUP($B2755,スコアリング基準!$A$36:$B$46,2,FALSE),0)</f>
        <v/>
      </c>
      <c r="Y2755" s="4">
        <f>SUM($S2755:$X2755)</f>
        <v/>
      </c>
      <c r="Z2755" s="4">
        <f>IF(COUNT($M2755:$N2755)=0,"データ無",IF($Y2755&gt;=スコアリング基準!$B$30,"S",IF($Y2755&gt;=スコアリング基準!$B$31,"A",IF($Y2755&gt;=スコアリング基準!$B$32,"B","C"))))</f>
        <v/>
      </c>
      <c r="AA2755">
        <f>IFERROR(INDEX(実績DB!$I$3:$I$104,MATCH($B2755&amp;$C2755,実績DB!$J$3:$J$104,0)),"")</f>
        <v/>
      </c>
    </row>
    <row r="2756">
      <c r="A2756" t="n">
        <v>2754</v>
      </c>
      <c r="B2756" t="inlineStr">
        <is>
          <t>中部</t>
        </is>
      </c>
      <c r="C2756" t="inlineStr">
        <is>
          <t>東清水変電所</t>
        </is>
      </c>
      <c r="D2756" t="inlineStr">
        <is>
          <t>静岡県</t>
        </is>
      </c>
      <c r="E2756" t="n">
        <v>275</v>
      </c>
      <c r="G2756" s="3" t="n">
        <v>35.057793</v>
      </c>
      <c r="H2756" s="3" t="n">
        <v>138.500123</v>
      </c>
      <c r="I2756" t="inlineStr">
        <is>
          <t>OSM実測</t>
        </is>
      </c>
      <c r="J2756" t="n">
        <v>475</v>
      </c>
      <c r="K2756" t="n">
        <v>356</v>
      </c>
      <c r="L2756" t="n">
        <v>-102</v>
      </c>
      <c r="O2756" t="inlineStr">
        <is>
          <t>可</t>
        </is>
      </c>
      <c r="P2756" t="inlineStr">
        <is>
          <t>有り</t>
        </is>
      </c>
      <c r="R2756" s="4">
        <f>IF(COUNT($M2756:$N2756)=0,"",IF(AND(IF($N2756&lt;&gt;"",$N2756,$M2756)&lt;=0,$O2756&lt;&gt;"可"),"警告",""))</f>
        <v/>
      </c>
      <c r="S2756" s="4">
        <f>IF(COUNT($M2756:$N2756)=0,0,IF(IF($N2756&lt;&gt;"",$N2756,$M2756)&gt;=スコアリング基準!$B$20,スコアリング基準!$C$20,IF(IF($N2756&lt;&gt;"",$N2756,$M2756)&gt;=スコアリング基準!$B$21,スコアリング基準!$C$21,IF(IF($N2756&lt;&gt;"",$N2756,$M2756)&gt;0,スコアリング基準!$C$22,0))))</f>
        <v/>
      </c>
      <c r="T2756" s="4">
        <f>IF($O2756="可",スコアリング基準!$C$23,0)</f>
        <v/>
      </c>
      <c r="U2756" s="4">
        <f>IF(OR(COUNT($K2756:$L2756)&lt;2,$K2756=0),0,IF(ABS($L2756)/$K2756&lt;=スコアリング基準!$B$24,スコアリング基準!$C$24,IF(ABS($L2756)/$K2756&lt;=スコアリング基準!$B$25,スコアリング基準!$C$25,IF(ABS($L2756)/$K2756&lt;=スコアリング基準!$B$26,スコアリング基準!$C$26,0))))</f>
        <v/>
      </c>
      <c r="V2756" s="4">
        <f>IF($P2756="なし",スコアリング基準!$C$27,0)</f>
        <v/>
      </c>
      <c r="W2756" s="4">
        <f>IF($F2756="",0,IF(ISNUMBER($F2756),IF($F2756&lt;=スコアリング基準!$B$28,スコアリング基準!$C$28,スコアリング基準!$C$29),0))</f>
        <v/>
      </c>
      <c r="X2756" s="4">
        <f>IFERROR(VLOOKUP($B2756,スコアリング基準!$A$36:$B$46,2,FALSE),0)</f>
        <v/>
      </c>
      <c r="Y2756" s="4">
        <f>SUM($S2756:$X2756)</f>
        <v/>
      </c>
      <c r="Z2756" s="4">
        <f>IF(COUNT($M2756:$N2756)=0,"データ無",IF($Y2756&gt;=スコアリング基準!$B$30,"S",IF($Y2756&gt;=スコアリング基準!$B$31,"A",IF($Y2756&gt;=スコアリング基準!$B$32,"B","C"))))</f>
        <v/>
      </c>
      <c r="AA2756">
        <f>IFERROR(INDEX(実績DB!$I$3:$I$104,MATCH($B2756&amp;$C2756,実績DB!$J$3:$J$104,0)),"")</f>
        <v/>
      </c>
    </row>
    <row r="2757">
      <c r="A2757" t="n">
        <v>2755</v>
      </c>
      <c r="B2757" t="inlineStr">
        <is>
          <t>中部</t>
        </is>
      </c>
      <c r="C2757" t="inlineStr">
        <is>
          <t>東豊田変電所</t>
        </is>
      </c>
      <c r="D2757" t="inlineStr">
        <is>
          <t>愛知県</t>
        </is>
      </c>
      <c r="E2757" t="n">
        <v>275</v>
      </c>
      <c r="G2757" s="3" t="n">
        <v>35.040584</v>
      </c>
      <c r="H2757" s="3" t="n">
        <v>137.218635</v>
      </c>
      <c r="I2757" t="inlineStr">
        <is>
          <t>OSM実測</t>
        </is>
      </c>
      <c r="J2757" t="n">
        <v>712</v>
      </c>
      <c r="K2757" t="n">
        <v>641</v>
      </c>
      <c r="L2757" t="n">
        <v>-158</v>
      </c>
      <c r="O2757" t="inlineStr">
        <is>
          <t>可</t>
        </is>
      </c>
      <c r="P2757" t="inlineStr">
        <is>
          <t>有り</t>
        </is>
      </c>
      <c r="R2757" s="4">
        <f>IF(COUNT($M2757:$N2757)=0,"",IF(AND(IF($N2757&lt;&gt;"",$N2757,$M2757)&lt;=0,$O2757&lt;&gt;"可"),"警告",""))</f>
        <v/>
      </c>
      <c r="S2757" s="4">
        <f>IF(COUNT($M2757:$N2757)=0,0,IF(IF($N2757&lt;&gt;"",$N2757,$M2757)&gt;=スコアリング基準!$B$20,スコアリング基準!$C$20,IF(IF($N2757&lt;&gt;"",$N2757,$M2757)&gt;=スコアリング基準!$B$21,スコアリング基準!$C$21,IF(IF($N2757&lt;&gt;"",$N2757,$M2757)&gt;0,スコアリング基準!$C$22,0))))</f>
        <v/>
      </c>
      <c r="T2757" s="4">
        <f>IF($O2757="可",スコアリング基準!$C$23,0)</f>
        <v/>
      </c>
      <c r="U2757" s="4">
        <f>IF(OR(COUNT($K2757:$L2757)&lt;2,$K2757=0),0,IF(ABS($L2757)/$K2757&lt;=スコアリング基準!$B$24,スコアリング基準!$C$24,IF(ABS($L2757)/$K2757&lt;=スコアリング基準!$B$25,スコアリング基準!$C$25,IF(ABS($L2757)/$K2757&lt;=スコアリング基準!$B$26,スコアリング基準!$C$26,0))))</f>
        <v/>
      </c>
      <c r="V2757" s="4">
        <f>IF($P2757="なし",スコアリング基準!$C$27,0)</f>
        <v/>
      </c>
      <c r="W2757" s="4">
        <f>IF($F2757="",0,IF(ISNUMBER($F2757),IF($F2757&lt;=スコアリング基準!$B$28,スコアリング基準!$C$28,スコアリング基準!$C$29),0))</f>
        <v/>
      </c>
      <c r="X2757" s="4">
        <f>IFERROR(VLOOKUP($B2757,スコアリング基準!$A$36:$B$46,2,FALSE),0)</f>
        <v/>
      </c>
      <c r="Y2757" s="4">
        <f>SUM($S2757:$X2757)</f>
        <v/>
      </c>
      <c r="Z2757" s="4">
        <f>IF(COUNT($M2757:$N2757)=0,"データ無",IF($Y2757&gt;=スコアリング基準!$B$30,"S",IF($Y2757&gt;=スコアリング基準!$B$31,"A",IF($Y2757&gt;=スコアリング基準!$B$32,"B","C"))))</f>
        <v/>
      </c>
      <c r="AA2757">
        <f>IFERROR(INDEX(実績DB!$I$3:$I$104,MATCH($B2757&amp;$C2757,実績DB!$J$3:$J$104,0)),"")</f>
        <v/>
      </c>
    </row>
    <row r="2758">
      <c r="A2758" t="n">
        <v>2756</v>
      </c>
      <c r="B2758" t="inlineStr">
        <is>
          <t>中部</t>
        </is>
      </c>
      <c r="C2758" t="inlineStr">
        <is>
          <t>瀬戸変電所</t>
        </is>
      </c>
      <c r="D2758" t="inlineStr">
        <is>
          <t>愛知県</t>
        </is>
      </c>
      <c r="E2758" t="n">
        <v>275</v>
      </c>
      <c r="G2758" s="3" t="n">
        <v>35.202139</v>
      </c>
      <c r="H2758" s="3" t="n">
        <v>137.136044</v>
      </c>
      <c r="I2758" t="inlineStr">
        <is>
          <t>OSM実測</t>
        </is>
      </c>
      <c r="J2758" t="n">
        <v>475</v>
      </c>
      <c r="K2758" t="n">
        <v>356</v>
      </c>
      <c r="L2758" t="n">
        <v>-123</v>
      </c>
      <c r="O2758" t="inlineStr">
        <is>
          <t>可</t>
        </is>
      </c>
      <c r="P2758" t="inlineStr">
        <is>
          <t>有り</t>
        </is>
      </c>
      <c r="R2758" s="4">
        <f>IF(COUNT($M2758:$N2758)=0,"",IF(AND(IF($N2758&lt;&gt;"",$N2758,$M2758)&lt;=0,$O2758&lt;&gt;"可"),"警告",""))</f>
        <v/>
      </c>
      <c r="S2758" s="4">
        <f>IF(COUNT($M2758:$N2758)=0,0,IF(IF($N2758&lt;&gt;"",$N2758,$M2758)&gt;=スコアリング基準!$B$20,スコアリング基準!$C$20,IF(IF($N2758&lt;&gt;"",$N2758,$M2758)&gt;=スコアリング基準!$B$21,スコアリング基準!$C$21,IF(IF($N2758&lt;&gt;"",$N2758,$M2758)&gt;0,スコアリング基準!$C$22,0))))</f>
        <v/>
      </c>
      <c r="T2758" s="4">
        <f>IF($O2758="可",スコアリング基準!$C$23,0)</f>
        <v/>
      </c>
      <c r="U2758" s="4">
        <f>IF(OR(COUNT($K2758:$L2758)&lt;2,$K2758=0),0,IF(ABS($L2758)/$K2758&lt;=スコアリング基準!$B$24,スコアリング基準!$C$24,IF(ABS($L2758)/$K2758&lt;=スコアリング基準!$B$25,スコアリング基準!$C$25,IF(ABS($L2758)/$K2758&lt;=スコアリング基準!$B$26,スコアリング基準!$C$26,0))))</f>
        <v/>
      </c>
      <c r="V2758" s="4">
        <f>IF($P2758="なし",スコアリング基準!$C$27,0)</f>
        <v/>
      </c>
      <c r="W2758" s="4">
        <f>IF($F2758="",0,IF(ISNUMBER($F2758),IF($F2758&lt;=スコアリング基準!$B$28,スコアリング基準!$C$28,スコアリング基準!$C$29),0))</f>
        <v/>
      </c>
      <c r="X2758" s="4">
        <f>IFERROR(VLOOKUP($B2758,スコアリング基準!$A$36:$B$46,2,FALSE),0)</f>
        <v/>
      </c>
      <c r="Y2758" s="4">
        <f>SUM($S2758:$X2758)</f>
        <v/>
      </c>
      <c r="Z2758" s="4">
        <f>IF(COUNT($M2758:$N2758)=0,"データ無",IF($Y2758&gt;=スコアリング基準!$B$30,"S",IF($Y2758&gt;=スコアリング基準!$B$31,"A",IF($Y2758&gt;=スコアリング基準!$B$32,"B","C"))))</f>
        <v/>
      </c>
      <c r="AA2758">
        <f>IFERROR(INDEX(実績DB!$I$3:$I$104,MATCH($B2758&amp;$C2758,実績DB!$J$3:$J$104,0)),"")</f>
        <v/>
      </c>
    </row>
    <row r="2759">
      <c r="A2759" t="n">
        <v>2757</v>
      </c>
      <c r="B2759" t="inlineStr">
        <is>
          <t>中部</t>
        </is>
      </c>
      <c r="C2759" t="inlineStr">
        <is>
          <t>田原</t>
        </is>
      </c>
      <c r="D2759" t="inlineStr">
        <is>
          <t>愛知県</t>
        </is>
      </c>
      <c r="E2759" t="n">
        <v>275</v>
      </c>
      <c r="G2759" s="3" t="n">
        <v>34.658462</v>
      </c>
      <c r="H2759" s="3" t="n">
        <v>137.30731</v>
      </c>
      <c r="I2759" t="inlineStr">
        <is>
          <t>OSM実測</t>
        </is>
      </c>
      <c r="J2759" t="n">
        <v>855</v>
      </c>
      <c r="K2759" t="n">
        <v>570</v>
      </c>
      <c r="L2759" t="n">
        <v>-312</v>
      </c>
      <c r="O2759" t="inlineStr">
        <is>
          <t>可</t>
        </is>
      </c>
      <c r="P2759" t="inlineStr">
        <is>
          <t>有り</t>
        </is>
      </c>
      <c r="R2759" s="4">
        <f>IF(COUNT($M2759:$N2759)=0,"",IF(AND(IF($N2759&lt;&gt;"",$N2759,$M2759)&lt;=0,$O2759&lt;&gt;"可"),"警告",""))</f>
        <v/>
      </c>
      <c r="S2759" s="4">
        <f>IF(COUNT($M2759:$N2759)=0,0,IF(IF($N2759&lt;&gt;"",$N2759,$M2759)&gt;=スコアリング基準!$B$20,スコアリング基準!$C$20,IF(IF($N2759&lt;&gt;"",$N2759,$M2759)&gt;=スコアリング基準!$B$21,スコアリング基準!$C$21,IF(IF($N2759&lt;&gt;"",$N2759,$M2759)&gt;0,スコアリング基準!$C$22,0))))</f>
        <v/>
      </c>
      <c r="T2759" s="4">
        <f>IF($O2759="可",スコアリング基準!$C$23,0)</f>
        <v/>
      </c>
      <c r="U2759" s="4">
        <f>IF(OR(COUNT($K2759:$L2759)&lt;2,$K2759=0),0,IF(ABS($L2759)/$K2759&lt;=スコアリング基準!$B$24,スコアリング基準!$C$24,IF(ABS($L2759)/$K2759&lt;=スコアリング基準!$B$25,スコアリング基準!$C$25,IF(ABS($L2759)/$K2759&lt;=スコアリング基準!$B$26,スコアリング基準!$C$26,0))))</f>
        <v/>
      </c>
      <c r="V2759" s="4">
        <f>IF($P2759="なし",スコアリング基準!$C$27,0)</f>
        <v/>
      </c>
      <c r="W2759" s="4">
        <f>IF($F2759="",0,IF(ISNUMBER($F2759),IF($F2759&lt;=スコアリング基準!$B$28,スコアリング基準!$C$28,スコアリング基準!$C$29),0))</f>
        <v/>
      </c>
      <c r="X2759" s="4">
        <f>IFERROR(VLOOKUP($B2759,スコアリング基準!$A$36:$B$46,2,FALSE),0)</f>
        <v/>
      </c>
      <c r="Y2759" s="4">
        <f>SUM($S2759:$X2759)</f>
        <v/>
      </c>
      <c r="Z2759" s="4">
        <f>IF(COUNT($M2759:$N2759)=0,"データ無",IF($Y2759&gt;=スコアリング基準!$B$30,"S",IF($Y2759&gt;=スコアリング基準!$B$31,"A",IF($Y2759&gt;=スコアリング基準!$B$32,"B","C"))))</f>
        <v/>
      </c>
      <c r="AA2759">
        <f>IFERROR(INDEX(実績DB!$I$3:$I$104,MATCH($B2759&amp;$C2759,実績DB!$J$3:$J$104,0)),"")</f>
        <v/>
      </c>
    </row>
    <row r="2760">
      <c r="A2760" t="n">
        <v>2758</v>
      </c>
      <c r="B2760" t="inlineStr">
        <is>
          <t>中部</t>
        </is>
      </c>
      <c r="C2760" t="inlineStr">
        <is>
          <t>西名古屋変電所</t>
        </is>
      </c>
      <c r="D2760" t="inlineStr">
        <is>
          <t>三重県</t>
        </is>
      </c>
      <c r="E2760" t="n">
        <v>275</v>
      </c>
      <c r="G2760" s="3" t="n">
        <v>35.083755</v>
      </c>
      <c r="H2760" s="3" t="n">
        <v>136.615105</v>
      </c>
      <c r="I2760" t="inlineStr">
        <is>
          <t>OSM実測</t>
        </is>
      </c>
      <c r="J2760" t="n">
        <v>1690</v>
      </c>
      <c r="K2760" t="n">
        <v>1275</v>
      </c>
      <c r="L2760" t="n">
        <v>-1496</v>
      </c>
      <c r="O2760" t="inlineStr">
        <is>
          <t>可</t>
        </is>
      </c>
      <c r="P2760" t="inlineStr">
        <is>
          <t>有り</t>
        </is>
      </c>
      <c r="R2760" s="4">
        <f>IF(COUNT($M2760:$N2760)=0,"",IF(AND(IF($N2760&lt;&gt;"",$N2760,$M2760)&lt;=0,$O2760&lt;&gt;"可"),"警告",""))</f>
        <v/>
      </c>
      <c r="S2760" s="4">
        <f>IF(COUNT($M2760:$N2760)=0,0,IF(IF($N2760&lt;&gt;"",$N2760,$M2760)&gt;=スコアリング基準!$B$20,スコアリング基準!$C$20,IF(IF($N2760&lt;&gt;"",$N2760,$M2760)&gt;=スコアリング基準!$B$21,スコアリング基準!$C$21,IF(IF($N2760&lt;&gt;"",$N2760,$M2760)&gt;0,スコアリング基準!$C$22,0))))</f>
        <v/>
      </c>
      <c r="T2760" s="4">
        <f>IF($O2760="可",スコアリング基準!$C$23,0)</f>
        <v/>
      </c>
      <c r="U2760" s="4">
        <f>IF(OR(COUNT($K2760:$L2760)&lt;2,$K2760=0),0,IF(ABS($L2760)/$K2760&lt;=スコアリング基準!$B$24,スコアリング基準!$C$24,IF(ABS($L2760)/$K2760&lt;=スコアリング基準!$B$25,スコアリング基準!$C$25,IF(ABS($L2760)/$K2760&lt;=スコアリング基準!$B$26,スコアリング基準!$C$26,0))))</f>
        <v/>
      </c>
      <c r="V2760" s="4">
        <f>IF($P2760="なし",スコアリング基準!$C$27,0)</f>
        <v/>
      </c>
      <c r="W2760" s="4">
        <f>IF($F2760="",0,IF(ISNUMBER($F2760),IF($F2760&lt;=スコアリング基準!$B$28,スコアリング基準!$C$28,スコアリング基準!$C$29),0))</f>
        <v/>
      </c>
      <c r="X2760" s="4">
        <f>IFERROR(VLOOKUP($B2760,スコアリング基準!$A$36:$B$46,2,FALSE),0)</f>
        <v/>
      </c>
      <c r="Y2760" s="4">
        <f>SUM($S2760:$X2760)</f>
        <v/>
      </c>
      <c r="Z2760" s="4">
        <f>IF(COUNT($M2760:$N2760)=0,"データ無",IF($Y2760&gt;=スコアリング基準!$B$30,"S",IF($Y2760&gt;=スコアリング基準!$B$31,"A",IF($Y2760&gt;=スコアリング基準!$B$32,"B","C"))))</f>
        <v/>
      </c>
      <c r="AA2760">
        <f>IFERROR(INDEX(実績DB!$I$3:$I$104,MATCH($B2760&amp;$C2760,実績DB!$J$3:$J$104,0)),"")</f>
        <v/>
      </c>
    </row>
    <row r="2761">
      <c r="A2761" t="n">
        <v>2759</v>
      </c>
      <c r="B2761" t="inlineStr">
        <is>
          <t>中部</t>
        </is>
      </c>
      <c r="C2761" t="inlineStr">
        <is>
          <t>西尾張</t>
        </is>
      </c>
      <c r="D2761" t="inlineStr">
        <is>
          <t>愛知県</t>
        </is>
      </c>
      <c r="E2761" t="n">
        <v>275</v>
      </c>
      <c r="G2761" s="3" t="n">
        <v>35.138205</v>
      </c>
      <c r="H2761" s="3" t="n">
        <v>136.696747</v>
      </c>
      <c r="I2761" t="inlineStr">
        <is>
          <t>OSM実測</t>
        </is>
      </c>
      <c r="J2761" t="n">
        <v>1779</v>
      </c>
      <c r="K2761" t="n">
        <v>1779</v>
      </c>
      <c r="L2761" t="n">
        <v>-1173</v>
      </c>
      <c r="O2761" t="inlineStr">
        <is>
          <t>可</t>
        </is>
      </c>
      <c r="P2761" t="inlineStr">
        <is>
          <t>有り</t>
        </is>
      </c>
      <c r="R2761" s="4">
        <f>IF(COUNT($M2761:$N2761)=0,"",IF(AND(IF($N2761&lt;&gt;"",$N2761,$M2761)&lt;=0,$O2761&lt;&gt;"可"),"警告",""))</f>
        <v/>
      </c>
      <c r="S2761" s="4">
        <f>IF(COUNT($M2761:$N2761)=0,0,IF(IF($N2761&lt;&gt;"",$N2761,$M2761)&gt;=スコアリング基準!$B$20,スコアリング基準!$C$20,IF(IF($N2761&lt;&gt;"",$N2761,$M2761)&gt;=スコアリング基準!$B$21,スコアリング基準!$C$21,IF(IF($N2761&lt;&gt;"",$N2761,$M2761)&gt;0,スコアリング基準!$C$22,0))))</f>
        <v/>
      </c>
      <c r="T2761" s="4">
        <f>IF($O2761="可",スコアリング基準!$C$23,0)</f>
        <v/>
      </c>
      <c r="U2761" s="4">
        <f>IF(OR(COUNT($K2761:$L2761)&lt;2,$K2761=0),0,IF(ABS($L2761)/$K2761&lt;=スコアリング基準!$B$24,スコアリング基準!$C$24,IF(ABS($L2761)/$K2761&lt;=スコアリング基準!$B$25,スコアリング基準!$C$25,IF(ABS($L2761)/$K2761&lt;=スコアリング基準!$B$26,スコアリング基準!$C$26,0))))</f>
        <v/>
      </c>
      <c r="V2761" s="4">
        <f>IF($P2761="なし",スコアリング基準!$C$27,0)</f>
        <v/>
      </c>
      <c r="W2761" s="4">
        <f>IF($F2761="",0,IF(ISNUMBER($F2761),IF($F2761&lt;=スコアリング基準!$B$28,スコアリング基準!$C$28,スコアリング基準!$C$29),0))</f>
        <v/>
      </c>
      <c r="X2761" s="4">
        <f>IFERROR(VLOOKUP($B2761,スコアリング基準!$A$36:$B$46,2,FALSE),0)</f>
        <v/>
      </c>
      <c r="Y2761" s="4">
        <f>SUM($S2761:$X2761)</f>
        <v/>
      </c>
      <c r="Z2761" s="4">
        <f>IF(COUNT($M2761:$N2761)=0,"データ無",IF($Y2761&gt;=スコアリング基準!$B$30,"S",IF($Y2761&gt;=スコアリング基準!$B$31,"A",IF($Y2761&gt;=スコアリング基準!$B$32,"B","C"))))</f>
        <v/>
      </c>
      <c r="AA2761">
        <f>IFERROR(INDEX(実績DB!$I$3:$I$104,MATCH($B2761&amp;$C2761,実績DB!$J$3:$J$104,0)),"")</f>
        <v/>
      </c>
    </row>
    <row r="2762">
      <c r="A2762" t="n">
        <v>2760</v>
      </c>
      <c r="B2762" t="inlineStr">
        <is>
          <t>中部</t>
        </is>
      </c>
      <c r="C2762" t="inlineStr">
        <is>
          <t>西濃変電所</t>
        </is>
      </c>
      <c r="D2762" t="inlineStr">
        <is>
          <t>岐阜県</t>
        </is>
      </c>
      <c r="E2762" t="n">
        <v>275</v>
      </c>
      <c r="G2762" s="3" t="n">
        <v>35.426959</v>
      </c>
      <c r="H2762" s="3" t="n">
        <v>136.64527</v>
      </c>
      <c r="I2762" t="inlineStr">
        <is>
          <t>OSM実測</t>
        </is>
      </c>
      <c r="J2762" t="n">
        <v>1282</v>
      </c>
      <c r="K2762" t="n">
        <v>1154</v>
      </c>
      <c r="L2762" t="n">
        <v>-917</v>
      </c>
      <c r="O2762" t="inlineStr">
        <is>
          <t>可</t>
        </is>
      </c>
      <c r="P2762" t="inlineStr">
        <is>
          <t>有り</t>
        </is>
      </c>
      <c r="R2762" s="4">
        <f>IF(COUNT($M2762:$N2762)=0,"",IF(AND(IF($N2762&lt;&gt;"",$N2762,$M2762)&lt;=0,$O2762&lt;&gt;"可"),"警告",""))</f>
        <v/>
      </c>
      <c r="S2762" s="4">
        <f>IF(COUNT($M2762:$N2762)=0,0,IF(IF($N2762&lt;&gt;"",$N2762,$M2762)&gt;=スコアリング基準!$B$20,スコアリング基準!$C$20,IF(IF($N2762&lt;&gt;"",$N2762,$M2762)&gt;=スコアリング基準!$B$21,スコアリング基準!$C$21,IF(IF($N2762&lt;&gt;"",$N2762,$M2762)&gt;0,スコアリング基準!$C$22,0))))</f>
        <v/>
      </c>
      <c r="T2762" s="4">
        <f>IF($O2762="可",スコアリング基準!$C$23,0)</f>
        <v/>
      </c>
      <c r="U2762" s="4">
        <f>IF(OR(COUNT($K2762:$L2762)&lt;2,$K2762=0),0,IF(ABS($L2762)/$K2762&lt;=スコアリング基準!$B$24,スコアリング基準!$C$24,IF(ABS($L2762)/$K2762&lt;=スコアリング基準!$B$25,スコアリング基準!$C$25,IF(ABS($L2762)/$K2762&lt;=スコアリング基準!$B$26,スコアリング基準!$C$26,0))))</f>
        <v/>
      </c>
      <c r="V2762" s="4">
        <f>IF($P2762="なし",スコアリング基準!$C$27,0)</f>
        <v/>
      </c>
      <c r="W2762" s="4">
        <f>IF($F2762="",0,IF(ISNUMBER($F2762),IF($F2762&lt;=スコアリング基準!$B$28,スコアリング基準!$C$28,スコアリング基準!$C$29),0))</f>
        <v/>
      </c>
      <c r="X2762" s="4">
        <f>IFERROR(VLOOKUP($B2762,スコアリング基準!$A$36:$B$46,2,FALSE),0)</f>
        <v/>
      </c>
      <c r="Y2762" s="4">
        <f>SUM($S2762:$X2762)</f>
        <v/>
      </c>
      <c r="Z2762" s="4">
        <f>IF(COUNT($M2762:$N2762)=0,"データ無",IF($Y2762&gt;=スコアリング基準!$B$30,"S",IF($Y2762&gt;=スコアリング基準!$B$31,"A",IF($Y2762&gt;=スコアリング基準!$B$32,"B","C"))))</f>
        <v/>
      </c>
      <c r="AA2762">
        <f>IFERROR(INDEX(実績DB!$I$3:$I$104,MATCH($B2762&amp;$C2762,実績DB!$J$3:$J$104,0)),"")</f>
        <v/>
      </c>
    </row>
    <row r="2763">
      <c r="A2763" t="n">
        <v>2761</v>
      </c>
      <c r="B2763" t="inlineStr">
        <is>
          <t>中部</t>
        </is>
      </c>
      <c r="C2763" t="inlineStr">
        <is>
          <t>関開閉所</t>
        </is>
      </c>
      <c r="D2763" t="inlineStr">
        <is>
          <t>岐阜県</t>
        </is>
      </c>
      <c r="E2763" t="n">
        <v>275</v>
      </c>
      <c r="G2763" s="3" t="n">
        <v>35.504387</v>
      </c>
      <c r="H2763" s="3" t="n">
        <v>136.869728</v>
      </c>
      <c r="I2763" t="inlineStr">
        <is>
          <t>OSM実測</t>
        </is>
      </c>
      <c r="J2763" t="n">
        <v>0</v>
      </c>
      <c r="K2763" t="n">
        <v>49</v>
      </c>
      <c r="L2763" t="n">
        <v>-6</v>
      </c>
      <c r="M2763" t="n">
        <v>39</v>
      </c>
      <c r="O2763" t="inlineStr">
        <is>
          <t>不可 #3</t>
        </is>
      </c>
      <c r="P2763" t="inlineStr">
        <is>
          <t>有り</t>
        </is>
      </c>
      <c r="R2763" s="4">
        <f>IF(COUNT($M2763:$N2763)=0,"",IF(AND(IF($N2763&lt;&gt;"",$N2763,$M2763)&lt;=0,$O2763&lt;&gt;"可"),"警告",""))</f>
        <v/>
      </c>
      <c r="S2763" s="4">
        <f>IF(COUNT($M2763:$N2763)=0,0,IF(IF($N2763&lt;&gt;"",$N2763,$M2763)&gt;=スコアリング基準!$B$20,スコアリング基準!$C$20,IF(IF($N2763&lt;&gt;"",$N2763,$M2763)&gt;=スコアリング基準!$B$21,スコアリング基準!$C$21,IF(IF($N2763&lt;&gt;"",$N2763,$M2763)&gt;0,スコアリング基準!$C$22,0))))</f>
        <v/>
      </c>
      <c r="T2763" s="4">
        <f>IF($O2763="可",スコアリング基準!$C$23,0)</f>
        <v/>
      </c>
      <c r="U2763" s="4">
        <f>IF(OR(COUNT($K2763:$L2763)&lt;2,$K2763=0),0,IF(ABS($L2763)/$K2763&lt;=スコアリング基準!$B$24,スコアリング基準!$C$24,IF(ABS($L2763)/$K2763&lt;=スコアリング基準!$B$25,スコアリング基準!$C$25,IF(ABS($L2763)/$K2763&lt;=スコアリング基準!$B$26,スコアリング基準!$C$26,0))))</f>
        <v/>
      </c>
      <c r="V2763" s="4">
        <f>IF($P2763="なし",スコアリング基準!$C$27,0)</f>
        <v/>
      </c>
      <c r="W2763" s="4">
        <f>IF($F2763="",0,IF(ISNUMBER($F2763),IF($F2763&lt;=スコアリング基準!$B$28,スコアリング基準!$C$28,スコアリング基準!$C$29),0))</f>
        <v/>
      </c>
      <c r="X2763" s="4">
        <f>IFERROR(VLOOKUP($B2763,スコアリング基準!$A$36:$B$46,2,FALSE),0)</f>
        <v/>
      </c>
      <c r="Y2763" s="4">
        <f>SUM($S2763:$X2763)</f>
        <v/>
      </c>
      <c r="Z2763" s="4">
        <f>IF(COUNT($M2763:$N2763)=0,"データ無",IF($Y2763&gt;=スコアリング基準!$B$30,"S",IF($Y2763&gt;=スコアリング基準!$B$31,"A",IF($Y2763&gt;=スコアリング基準!$B$32,"B","C"))))</f>
        <v/>
      </c>
      <c r="AA2763">
        <f>IFERROR(INDEX(実績DB!$I$3:$I$104,MATCH($B2763&amp;$C2763,実績DB!$J$3:$J$104,0)),"")</f>
        <v/>
      </c>
    </row>
    <row r="2764">
      <c r="A2764" t="n">
        <v>2762</v>
      </c>
      <c r="B2764" t="inlineStr">
        <is>
          <t>中部</t>
        </is>
      </c>
      <c r="C2764" t="inlineStr">
        <is>
          <t>電源名古屋</t>
        </is>
      </c>
      <c r="D2764" t="inlineStr">
        <is>
          <t>愛知県</t>
        </is>
      </c>
      <c r="E2764" t="n">
        <v>275</v>
      </c>
      <c r="G2764" s="3" t="n">
        <v>35.264684</v>
      </c>
      <c r="H2764" s="3" t="n">
        <v>136.994276</v>
      </c>
      <c r="I2764" t="inlineStr">
        <is>
          <t>OSM実測</t>
        </is>
      </c>
      <c r="J2764" t="n">
        <v>475</v>
      </c>
      <c r="K2764" t="n">
        <v>332</v>
      </c>
      <c r="L2764" t="n">
        <v>-13</v>
      </c>
      <c r="O2764" t="inlineStr">
        <is>
          <t>可</t>
        </is>
      </c>
      <c r="P2764" t="inlineStr">
        <is>
          <t>有り</t>
        </is>
      </c>
      <c r="R2764" s="4">
        <f>IF(COUNT($M2764:$N2764)=0,"",IF(AND(IF($N2764&lt;&gt;"",$N2764,$M2764)&lt;=0,$O2764&lt;&gt;"可"),"警告",""))</f>
        <v/>
      </c>
      <c r="S2764" s="4">
        <f>IF(COUNT($M2764:$N2764)=0,0,IF(IF($N2764&lt;&gt;"",$N2764,$M2764)&gt;=スコアリング基準!$B$20,スコアリング基準!$C$20,IF(IF($N2764&lt;&gt;"",$N2764,$M2764)&gt;=スコアリング基準!$B$21,スコアリング基準!$C$21,IF(IF($N2764&lt;&gt;"",$N2764,$M2764)&gt;0,スコアリング基準!$C$22,0))))</f>
        <v/>
      </c>
      <c r="T2764" s="4">
        <f>IF($O2764="可",スコアリング基準!$C$23,0)</f>
        <v/>
      </c>
      <c r="U2764" s="4">
        <f>IF(OR(COUNT($K2764:$L2764)&lt;2,$K2764=0),0,IF(ABS($L2764)/$K2764&lt;=スコアリング基準!$B$24,スコアリング基準!$C$24,IF(ABS($L2764)/$K2764&lt;=スコアリング基準!$B$25,スコアリング基準!$C$25,IF(ABS($L2764)/$K2764&lt;=スコアリング基準!$B$26,スコアリング基準!$C$26,0))))</f>
        <v/>
      </c>
      <c r="V2764" s="4">
        <f>IF($P2764="なし",スコアリング基準!$C$27,0)</f>
        <v/>
      </c>
      <c r="W2764" s="4">
        <f>IF($F2764="",0,IF(ISNUMBER($F2764),IF($F2764&lt;=スコアリング基準!$B$28,スコアリング基準!$C$28,スコアリング基準!$C$29),0))</f>
        <v/>
      </c>
      <c r="X2764" s="4">
        <f>IFERROR(VLOOKUP($B2764,スコアリング基準!$A$36:$B$46,2,FALSE),0)</f>
        <v/>
      </c>
      <c r="Y2764" s="4">
        <f>SUM($S2764:$X2764)</f>
        <v/>
      </c>
      <c r="Z2764" s="4">
        <f>IF(COUNT($M2764:$N2764)=0,"データ無",IF($Y2764&gt;=スコアリング基準!$B$30,"S",IF($Y2764&gt;=スコアリング基準!$B$31,"A",IF($Y2764&gt;=スコアリング基準!$B$32,"B","C"))))</f>
        <v/>
      </c>
      <c r="AA2764">
        <f>IFERROR(INDEX(実績DB!$I$3:$I$104,MATCH($B2764&amp;$C2764,実績DB!$J$3:$J$104,0)),"")</f>
        <v/>
      </c>
    </row>
    <row r="2765">
      <c r="A2765" t="n">
        <v>2763</v>
      </c>
      <c r="B2765" t="inlineStr">
        <is>
          <t>中部</t>
        </is>
      </c>
      <c r="C2765" t="inlineStr">
        <is>
          <t>額田開閉所</t>
        </is>
      </c>
      <c r="D2765" t="inlineStr">
        <is>
          <t>愛知県</t>
        </is>
      </c>
      <c r="E2765" t="n">
        <v>275</v>
      </c>
      <c r="G2765" s="3" t="n">
        <v>34.963213</v>
      </c>
      <c r="H2765" s="3" t="n">
        <v>137.277809</v>
      </c>
      <c r="I2765" t="inlineStr">
        <is>
          <t>OSM実測</t>
        </is>
      </c>
      <c r="R2765" s="4">
        <f>IF(COUNT($M2765:$N2765)=0,"",IF(AND(IF($N2765&lt;&gt;"",$N2765,$M2765)&lt;=0,$O2765&lt;&gt;"可"),"警告",""))</f>
        <v/>
      </c>
      <c r="S2765" s="4">
        <f>IF(COUNT($M2765:$N2765)=0,0,IF(IF($N2765&lt;&gt;"",$N2765,$M2765)&gt;=スコアリング基準!$B$20,スコアリング基準!$C$20,IF(IF($N2765&lt;&gt;"",$N2765,$M2765)&gt;=スコアリング基準!$B$21,スコアリング基準!$C$21,IF(IF($N2765&lt;&gt;"",$N2765,$M2765)&gt;0,スコアリング基準!$C$22,0))))</f>
        <v/>
      </c>
      <c r="T2765" s="4">
        <f>IF($O2765="可",スコアリング基準!$C$23,0)</f>
        <v/>
      </c>
      <c r="U2765" s="4">
        <f>IF(OR(COUNT($K2765:$L2765)&lt;2,$K2765=0),0,IF(ABS($L2765)/$K2765&lt;=スコアリング基準!$B$24,スコアリング基準!$C$24,IF(ABS($L2765)/$K2765&lt;=スコアリング基準!$B$25,スコアリング基準!$C$25,IF(ABS($L2765)/$K2765&lt;=スコアリング基準!$B$26,スコアリング基準!$C$26,0))))</f>
        <v/>
      </c>
      <c r="V2765" s="4">
        <f>IF($P2765="なし",スコアリング基準!$C$27,0)</f>
        <v/>
      </c>
      <c r="W2765" s="4">
        <f>IF($F2765="",0,IF(ISNUMBER($F2765),IF($F2765&lt;=スコアリング基準!$B$28,スコアリング基準!$C$28,スコアリング基準!$C$29),0))</f>
        <v/>
      </c>
      <c r="X2765" s="4">
        <f>IFERROR(VLOOKUP($B2765,スコアリング基準!$A$36:$B$46,2,FALSE),0)</f>
        <v/>
      </c>
      <c r="Y2765" s="4">
        <f>SUM($S2765:$X2765)</f>
        <v/>
      </c>
      <c r="Z2765" s="4">
        <f>IF(COUNT($M2765:$N2765)=0,"データ無",IF($Y2765&gt;=スコアリング基準!$B$30,"S",IF($Y2765&gt;=スコアリング基準!$B$31,"A",IF($Y2765&gt;=スコアリング基準!$B$32,"B","C"))))</f>
        <v/>
      </c>
      <c r="AA2765">
        <f>IFERROR(INDEX(実績DB!$I$3:$I$104,MATCH($B2765&amp;$C2765,実績DB!$J$3:$J$104,0)),"")</f>
        <v/>
      </c>
    </row>
    <row r="2766">
      <c r="A2766" t="n">
        <v>2764</v>
      </c>
      <c r="B2766" t="inlineStr">
        <is>
          <t>中部</t>
        </is>
      </c>
      <c r="C2766" t="inlineStr">
        <is>
          <t>駿河変電所</t>
        </is>
      </c>
      <c r="D2766" t="inlineStr">
        <is>
          <t>静岡県</t>
        </is>
      </c>
      <c r="E2766" t="n">
        <v>275</v>
      </c>
      <c r="G2766" s="3" t="n">
        <v>35.063572</v>
      </c>
      <c r="H2766" s="3" t="n">
        <v>138.361279</v>
      </c>
      <c r="I2766" t="inlineStr">
        <is>
          <t>OSM実測</t>
        </is>
      </c>
      <c r="J2766" t="n">
        <v>475</v>
      </c>
      <c r="K2766" t="n">
        <v>356</v>
      </c>
      <c r="L2766" t="n">
        <v>-65</v>
      </c>
      <c r="O2766" t="inlineStr">
        <is>
          <t>可</t>
        </is>
      </c>
      <c r="P2766" t="inlineStr">
        <is>
          <t>有り</t>
        </is>
      </c>
      <c r="R2766" s="4">
        <f>IF(COUNT($M2766:$N2766)=0,"",IF(AND(IF($N2766&lt;&gt;"",$N2766,$M2766)&lt;=0,$O2766&lt;&gt;"可"),"警告",""))</f>
        <v/>
      </c>
      <c r="S2766" s="4">
        <f>IF(COUNT($M2766:$N2766)=0,0,IF(IF($N2766&lt;&gt;"",$N2766,$M2766)&gt;=スコアリング基準!$B$20,スコアリング基準!$C$20,IF(IF($N2766&lt;&gt;"",$N2766,$M2766)&gt;=スコアリング基準!$B$21,スコアリング基準!$C$21,IF(IF($N2766&lt;&gt;"",$N2766,$M2766)&gt;0,スコアリング基準!$C$22,0))))</f>
        <v/>
      </c>
      <c r="T2766" s="4">
        <f>IF($O2766="可",スコアリング基準!$C$23,0)</f>
        <v/>
      </c>
      <c r="U2766" s="4">
        <f>IF(OR(COUNT($K2766:$L2766)&lt;2,$K2766=0),0,IF(ABS($L2766)/$K2766&lt;=スコアリング基準!$B$24,スコアリング基準!$C$24,IF(ABS($L2766)/$K2766&lt;=スコアリング基準!$B$25,スコアリング基準!$C$25,IF(ABS($L2766)/$K2766&lt;=スコアリング基準!$B$26,スコアリング基準!$C$26,0))))</f>
        <v/>
      </c>
      <c r="V2766" s="4">
        <f>IF($P2766="なし",スコアリング基準!$C$27,0)</f>
        <v/>
      </c>
      <c r="W2766" s="4">
        <f>IF($F2766="",0,IF(ISNUMBER($F2766),IF($F2766&lt;=スコアリング基準!$B$28,スコアリング基準!$C$28,スコアリング基準!$C$29),0))</f>
        <v/>
      </c>
      <c r="X2766" s="4">
        <f>IFERROR(VLOOKUP($B2766,スコアリング基準!$A$36:$B$46,2,FALSE),0)</f>
        <v/>
      </c>
      <c r="Y2766" s="4">
        <f>SUM($S2766:$X2766)</f>
        <v/>
      </c>
      <c r="Z2766" s="4">
        <f>IF(COUNT($M2766:$N2766)=0,"データ無",IF($Y2766&gt;=スコアリング基準!$B$30,"S",IF($Y2766&gt;=スコアリング基準!$B$31,"A",IF($Y2766&gt;=スコアリング基準!$B$32,"B","C"))))</f>
        <v/>
      </c>
      <c r="AA2766">
        <f>IFERROR(INDEX(実績DB!$I$3:$I$104,MATCH($B2766&amp;$C2766,実績DB!$J$3:$J$104,0)),"")</f>
        <v/>
      </c>
    </row>
    <row r="2767">
      <c r="A2767" t="n">
        <v>2765</v>
      </c>
      <c r="B2767" t="inlineStr">
        <is>
          <t>中部</t>
        </is>
      </c>
      <c r="C2767" t="inlineStr">
        <is>
          <t>駿遠変電所</t>
        </is>
      </c>
      <c r="D2767" t="inlineStr">
        <is>
          <t>静岡県</t>
        </is>
      </c>
      <c r="E2767" t="n">
        <v>275</v>
      </c>
      <c r="G2767" s="3" t="n">
        <v>34.810998</v>
      </c>
      <c r="H2767" s="3" t="n">
        <v>138.063964</v>
      </c>
      <c r="I2767" t="inlineStr">
        <is>
          <t>OSM実測</t>
        </is>
      </c>
      <c r="J2767" t="n">
        <v>2850</v>
      </c>
      <c r="K2767" t="n">
        <v>2565</v>
      </c>
      <c r="L2767" t="n">
        <v>-1691</v>
      </c>
      <c r="O2767" t="inlineStr">
        <is>
          <t>可</t>
        </is>
      </c>
      <c r="P2767" t="inlineStr">
        <is>
          <t>有り</t>
        </is>
      </c>
      <c r="R2767" s="4">
        <f>IF(COUNT($M2767:$N2767)=0,"",IF(AND(IF($N2767&lt;&gt;"",$N2767,$M2767)&lt;=0,$O2767&lt;&gt;"可"),"警告",""))</f>
        <v/>
      </c>
      <c r="S2767" s="4">
        <f>IF(COUNT($M2767:$N2767)=0,0,IF(IF($N2767&lt;&gt;"",$N2767,$M2767)&gt;=スコアリング基準!$B$20,スコアリング基準!$C$20,IF(IF($N2767&lt;&gt;"",$N2767,$M2767)&gt;=スコアリング基準!$B$21,スコアリング基準!$C$21,IF(IF($N2767&lt;&gt;"",$N2767,$M2767)&gt;0,スコアリング基準!$C$22,0))))</f>
        <v/>
      </c>
      <c r="T2767" s="4">
        <f>IF($O2767="可",スコアリング基準!$C$23,0)</f>
        <v/>
      </c>
      <c r="U2767" s="4">
        <f>IF(OR(COUNT($K2767:$L2767)&lt;2,$K2767=0),0,IF(ABS($L2767)/$K2767&lt;=スコアリング基準!$B$24,スコアリング基準!$C$24,IF(ABS($L2767)/$K2767&lt;=スコアリング基準!$B$25,スコアリング基準!$C$25,IF(ABS($L2767)/$K2767&lt;=スコアリング基準!$B$26,スコアリング基準!$C$26,0))))</f>
        <v/>
      </c>
      <c r="V2767" s="4">
        <f>IF($P2767="なし",スコアリング基準!$C$27,0)</f>
        <v/>
      </c>
      <c r="W2767" s="4">
        <f>IF($F2767="",0,IF(ISNUMBER($F2767),IF($F2767&lt;=スコアリング基準!$B$28,スコアリング基準!$C$28,スコアリング基準!$C$29),0))</f>
        <v/>
      </c>
      <c r="X2767" s="4">
        <f>IFERROR(VLOOKUP($B2767,スコアリング基準!$A$36:$B$46,2,FALSE),0)</f>
        <v/>
      </c>
      <c r="Y2767" s="4">
        <f>SUM($S2767:$X2767)</f>
        <v/>
      </c>
      <c r="Z2767" s="4">
        <f>IF(COUNT($M2767:$N2767)=0,"データ無",IF($Y2767&gt;=スコアリング基準!$B$30,"S",IF($Y2767&gt;=スコアリング基準!$B$31,"A",IF($Y2767&gt;=スコアリング基準!$B$32,"B","C"))))</f>
        <v/>
      </c>
      <c r="AA2767">
        <f>IFERROR(INDEX(実績DB!$I$3:$I$104,MATCH($B2767&amp;$C2767,実績DB!$J$3:$J$104,0)),"")</f>
        <v/>
      </c>
    </row>
    <row r="2768">
      <c r="A2768" t="n">
        <v>2766</v>
      </c>
      <c r="B2768" t="inlineStr">
        <is>
          <t>中部</t>
        </is>
      </c>
      <c r="C2768" t="inlineStr">
        <is>
          <t>七宝変電所</t>
        </is>
      </c>
      <c r="D2768" t="inlineStr">
        <is>
          <t>愛知県</t>
        </is>
      </c>
      <c r="E2768" t="n">
        <v>154</v>
      </c>
      <c r="G2768" s="3" t="n">
        <v>35.160944</v>
      </c>
      <c r="H2768" s="3" t="n">
        <v>136.784096</v>
      </c>
      <c r="I2768" t="inlineStr">
        <is>
          <t>OSM実測</t>
        </is>
      </c>
      <c r="J2768" t="n">
        <v>380</v>
      </c>
      <c r="K2768" t="n">
        <v>285</v>
      </c>
      <c r="L2768" t="n">
        <v>-25</v>
      </c>
      <c r="O2768" t="inlineStr">
        <is>
          <t>可</t>
        </is>
      </c>
      <c r="P2768" t="inlineStr">
        <is>
          <t>有り</t>
        </is>
      </c>
      <c r="R2768" s="4">
        <f>IF(COUNT($M2768:$N2768)=0,"",IF(AND(IF($N2768&lt;&gt;"",$N2768,$M2768)&lt;=0,$O2768&lt;&gt;"可"),"警告",""))</f>
        <v/>
      </c>
      <c r="S2768" s="4">
        <f>IF(COUNT($M2768:$N2768)=0,0,IF(IF($N2768&lt;&gt;"",$N2768,$M2768)&gt;=スコアリング基準!$B$20,スコアリング基準!$C$20,IF(IF($N2768&lt;&gt;"",$N2768,$M2768)&gt;=スコアリング基準!$B$21,スコアリング基準!$C$21,IF(IF($N2768&lt;&gt;"",$N2768,$M2768)&gt;0,スコアリング基準!$C$22,0))))</f>
        <v/>
      </c>
      <c r="T2768" s="4">
        <f>IF($O2768="可",スコアリング基準!$C$23,0)</f>
        <v/>
      </c>
      <c r="U2768" s="4">
        <f>IF(OR(COUNT($K2768:$L2768)&lt;2,$K2768=0),0,IF(ABS($L2768)/$K2768&lt;=スコアリング基準!$B$24,スコアリング基準!$C$24,IF(ABS($L2768)/$K2768&lt;=スコアリング基準!$B$25,スコアリング基準!$C$25,IF(ABS($L2768)/$K2768&lt;=スコアリング基準!$B$26,スコアリング基準!$C$26,0))))</f>
        <v/>
      </c>
      <c r="V2768" s="4">
        <f>IF($P2768="なし",スコアリング基準!$C$27,0)</f>
        <v/>
      </c>
      <c r="W2768" s="4">
        <f>IF($F2768="",0,IF(ISNUMBER($F2768),IF($F2768&lt;=スコアリング基準!$B$28,スコアリング基準!$C$28,スコアリング基準!$C$29),0))</f>
        <v/>
      </c>
      <c r="X2768" s="4">
        <f>IFERROR(VLOOKUP($B2768,スコアリング基準!$A$36:$B$46,2,FALSE),0)</f>
        <v/>
      </c>
      <c r="Y2768" s="4">
        <f>SUM($S2768:$X2768)</f>
        <v/>
      </c>
      <c r="Z2768" s="4">
        <f>IF(COUNT($M2768:$N2768)=0,"データ無",IF($Y2768&gt;=スコアリング基準!$B$30,"S",IF($Y2768&gt;=スコアリング基準!$B$31,"A",IF($Y2768&gt;=スコアリング基準!$B$32,"B","C"))))</f>
        <v/>
      </c>
      <c r="AA2768">
        <f>IFERROR(INDEX(実績DB!$I$3:$I$104,MATCH($B2768&amp;$C2768,実績DB!$J$3:$J$104,0)),"")</f>
        <v/>
      </c>
    </row>
    <row r="2769">
      <c r="A2769" t="n">
        <v>2767</v>
      </c>
      <c r="B2769" t="inlineStr">
        <is>
          <t>中部</t>
        </is>
      </c>
      <c r="C2769" t="inlineStr">
        <is>
          <t>中信変電所</t>
        </is>
      </c>
      <c r="D2769" t="inlineStr">
        <is>
          <t>長野県</t>
        </is>
      </c>
      <c r="E2769" t="n">
        <v>154</v>
      </c>
      <c r="G2769" s="3" t="n">
        <v>36.126308</v>
      </c>
      <c r="H2769" s="3" t="n">
        <v>137.933978</v>
      </c>
      <c r="I2769" t="inlineStr">
        <is>
          <t>OSM実測</t>
        </is>
      </c>
      <c r="J2769" t="n">
        <v>712</v>
      </c>
      <c r="K2769" t="n">
        <v>641</v>
      </c>
      <c r="L2769" t="n">
        <v>-246</v>
      </c>
      <c r="O2769" t="inlineStr">
        <is>
          <t>可</t>
        </is>
      </c>
      <c r="P2769" t="inlineStr">
        <is>
          <t>有り</t>
        </is>
      </c>
      <c r="R2769" s="4">
        <f>IF(COUNT($M2769:$N2769)=0,"",IF(AND(IF($N2769&lt;&gt;"",$N2769,$M2769)&lt;=0,$O2769&lt;&gt;"可"),"警告",""))</f>
        <v/>
      </c>
      <c r="S2769" s="4">
        <f>IF(COUNT($M2769:$N2769)=0,0,IF(IF($N2769&lt;&gt;"",$N2769,$M2769)&gt;=スコアリング基準!$B$20,スコアリング基準!$C$20,IF(IF($N2769&lt;&gt;"",$N2769,$M2769)&gt;=スコアリング基準!$B$21,スコアリング基準!$C$21,IF(IF($N2769&lt;&gt;"",$N2769,$M2769)&gt;0,スコアリング基準!$C$22,0))))</f>
        <v/>
      </c>
      <c r="T2769" s="4">
        <f>IF($O2769="可",スコアリング基準!$C$23,0)</f>
        <v/>
      </c>
      <c r="U2769" s="4">
        <f>IF(OR(COUNT($K2769:$L2769)&lt;2,$K2769=0),0,IF(ABS($L2769)/$K2769&lt;=スコアリング基準!$B$24,スコアリング基準!$C$24,IF(ABS($L2769)/$K2769&lt;=スコアリング基準!$B$25,スコアリング基準!$C$25,IF(ABS($L2769)/$K2769&lt;=スコアリング基準!$B$26,スコアリング基準!$C$26,0))))</f>
        <v/>
      </c>
      <c r="V2769" s="4">
        <f>IF($P2769="なし",スコアリング基準!$C$27,0)</f>
        <v/>
      </c>
      <c r="W2769" s="4">
        <f>IF($F2769="",0,IF(ISNUMBER($F2769),IF($F2769&lt;=スコアリング基準!$B$28,スコアリング基準!$C$28,スコアリング基準!$C$29),0))</f>
        <v/>
      </c>
      <c r="X2769" s="4">
        <f>IFERROR(VLOOKUP($B2769,スコアリング基準!$A$36:$B$46,2,FALSE),0)</f>
        <v/>
      </c>
      <c r="Y2769" s="4">
        <f>SUM($S2769:$X2769)</f>
        <v/>
      </c>
      <c r="Z2769" s="4">
        <f>IF(COUNT($M2769:$N2769)=0,"データ無",IF($Y2769&gt;=スコアリング基準!$B$30,"S",IF($Y2769&gt;=スコアリング基準!$B$31,"A",IF($Y2769&gt;=スコアリング基準!$B$32,"B","C"))))</f>
        <v/>
      </c>
      <c r="AA2769">
        <f>IFERROR(INDEX(実績DB!$I$3:$I$104,MATCH($B2769&amp;$C2769,実績DB!$J$3:$J$104,0)),"")</f>
        <v/>
      </c>
    </row>
    <row r="2770">
      <c r="A2770" t="n">
        <v>2768</v>
      </c>
      <c r="B2770" t="inlineStr">
        <is>
          <t>中部</t>
        </is>
      </c>
      <c r="C2770" t="inlineStr">
        <is>
          <t>中部電力パワーグリッド 日進変電所</t>
        </is>
      </c>
      <c r="D2770" t="inlineStr">
        <is>
          <t>愛知県</t>
        </is>
      </c>
      <c r="E2770" t="n">
        <v>154</v>
      </c>
      <c r="G2770" s="3" t="n">
        <v>35.130525</v>
      </c>
      <c r="H2770" s="3" t="n">
        <v>137.009303</v>
      </c>
      <c r="I2770" t="inlineStr">
        <is>
          <t>OSM実測</t>
        </is>
      </c>
      <c r="J2770" t="n">
        <v>570</v>
      </c>
      <c r="K2770" t="n">
        <v>513</v>
      </c>
      <c r="L2770" t="n">
        <v>32</v>
      </c>
      <c r="O2770" t="inlineStr">
        <is>
          <t>可</t>
        </is>
      </c>
      <c r="P2770" t="inlineStr">
        <is>
          <t>有り</t>
        </is>
      </c>
      <c r="R2770" s="4">
        <f>IF(COUNT($M2770:$N2770)=0,"",IF(AND(IF($N2770&lt;&gt;"",$N2770,$M2770)&lt;=0,$O2770&lt;&gt;"可"),"警告",""))</f>
        <v/>
      </c>
      <c r="S2770" s="4">
        <f>IF(COUNT($M2770:$N2770)=0,0,IF(IF($N2770&lt;&gt;"",$N2770,$M2770)&gt;=スコアリング基準!$B$20,スコアリング基準!$C$20,IF(IF($N2770&lt;&gt;"",$N2770,$M2770)&gt;=スコアリング基準!$B$21,スコアリング基準!$C$21,IF(IF($N2770&lt;&gt;"",$N2770,$M2770)&gt;0,スコアリング基準!$C$22,0))))</f>
        <v/>
      </c>
      <c r="T2770" s="4">
        <f>IF($O2770="可",スコアリング基準!$C$23,0)</f>
        <v/>
      </c>
      <c r="U2770" s="4">
        <f>IF(OR(COUNT($K2770:$L2770)&lt;2,$K2770=0),0,IF(ABS($L2770)/$K2770&lt;=スコアリング基準!$B$24,スコアリング基準!$C$24,IF(ABS($L2770)/$K2770&lt;=スコアリング基準!$B$25,スコアリング基準!$C$25,IF(ABS($L2770)/$K2770&lt;=スコアリング基準!$B$26,スコアリング基準!$C$26,0))))</f>
        <v/>
      </c>
      <c r="V2770" s="4">
        <f>IF($P2770="なし",スコアリング基準!$C$27,0)</f>
        <v/>
      </c>
      <c r="W2770" s="4">
        <f>IF($F2770="",0,IF(ISNUMBER($F2770),IF($F2770&lt;=スコアリング基準!$B$28,スコアリング基準!$C$28,スコアリング基準!$C$29),0))</f>
        <v/>
      </c>
      <c r="X2770" s="4">
        <f>IFERROR(VLOOKUP($B2770,スコアリング基準!$A$36:$B$46,2,FALSE),0)</f>
        <v/>
      </c>
      <c r="Y2770" s="4">
        <f>SUM($S2770:$X2770)</f>
        <v/>
      </c>
      <c r="Z2770" s="4">
        <f>IF(COUNT($M2770:$N2770)=0,"データ無",IF($Y2770&gt;=スコアリング基準!$B$30,"S",IF($Y2770&gt;=スコアリング基準!$B$31,"A",IF($Y2770&gt;=スコアリング基準!$B$32,"B","C"))))</f>
        <v/>
      </c>
      <c r="AA2770">
        <f>IFERROR(INDEX(実績DB!$I$3:$I$104,MATCH($B2770&amp;$C2770,実績DB!$J$3:$J$104,0)),"")</f>
        <v/>
      </c>
    </row>
    <row r="2771">
      <c r="A2771" t="n">
        <v>2769</v>
      </c>
      <c r="B2771" t="inlineStr">
        <is>
          <t>中部</t>
        </is>
      </c>
      <c r="C2771" t="inlineStr">
        <is>
          <t>中電猪高変電所</t>
        </is>
      </c>
      <c r="D2771" t="inlineStr">
        <is>
          <t>愛知県</t>
        </is>
      </c>
      <c r="E2771" t="n">
        <v>154</v>
      </c>
      <c r="G2771" s="3" t="n">
        <v>35.187675</v>
      </c>
      <c r="H2771" s="3" t="n">
        <v>137.005141</v>
      </c>
      <c r="I2771" t="inlineStr">
        <is>
          <t>OSM実測</t>
        </is>
      </c>
      <c r="J2771" t="n">
        <v>49</v>
      </c>
      <c r="K2771" t="n">
        <v>49</v>
      </c>
      <c r="O2771" t="inlineStr">
        <is>
          <t>不可 #3</t>
        </is>
      </c>
      <c r="P2771" t="inlineStr">
        <is>
          <t>有り</t>
        </is>
      </c>
      <c r="R2771" s="4">
        <f>IF(COUNT($M2771:$N2771)=0,"",IF(AND(IF($N2771&lt;&gt;"",$N2771,$M2771)&lt;=0,$O2771&lt;&gt;"可"),"警告",""))</f>
        <v/>
      </c>
      <c r="S2771" s="4">
        <f>IF(COUNT($M2771:$N2771)=0,0,IF(IF($N2771&lt;&gt;"",$N2771,$M2771)&gt;=スコアリング基準!$B$20,スコアリング基準!$C$20,IF(IF($N2771&lt;&gt;"",$N2771,$M2771)&gt;=スコアリング基準!$B$21,スコアリング基準!$C$21,IF(IF($N2771&lt;&gt;"",$N2771,$M2771)&gt;0,スコアリング基準!$C$22,0))))</f>
        <v/>
      </c>
      <c r="T2771" s="4">
        <f>IF($O2771="可",スコアリング基準!$C$23,0)</f>
        <v/>
      </c>
      <c r="U2771" s="4">
        <f>IF(OR(COUNT($K2771:$L2771)&lt;2,$K2771=0),0,IF(ABS($L2771)/$K2771&lt;=スコアリング基準!$B$24,スコアリング基準!$C$24,IF(ABS($L2771)/$K2771&lt;=スコアリング基準!$B$25,スコアリング基準!$C$25,IF(ABS($L2771)/$K2771&lt;=スコアリング基準!$B$26,スコアリング基準!$C$26,0))))</f>
        <v/>
      </c>
      <c r="V2771" s="4">
        <f>IF($P2771="なし",スコアリング基準!$C$27,0)</f>
        <v/>
      </c>
      <c r="W2771" s="4">
        <f>IF($F2771="",0,IF(ISNUMBER($F2771),IF($F2771&lt;=スコアリング基準!$B$28,スコアリング基準!$C$28,スコアリング基準!$C$29),0))</f>
        <v/>
      </c>
      <c r="X2771" s="4">
        <f>IFERROR(VLOOKUP($B2771,スコアリング基準!$A$36:$B$46,2,FALSE),0)</f>
        <v/>
      </c>
      <c r="Y2771" s="4">
        <f>SUM($S2771:$X2771)</f>
        <v/>
      </c>
      <c r="Z2771" s="4">
        <f>IF(COUNT($M2771:$N2771)=0,"データ無",IF($Y2771&gt;=スコアリング基準!$B$30,"S",IF($Y2771&gt;=スコアリング基準!$B$31,"A",IF($Y2771&gt;=スコアリング基準!$B$32,"B","C"))))</f>
        <v/>
      </c>
      <c r="AA2771">
        <f>IFERROR(INDEX(実績DB!$I$3:$I$104,MATCH($B2771&amp;$C2771,実績DB!$J$3:$J$104,0)),"")</f>
        <v/>
      </c>
    </row>
    <row r="2772">
      <c r="A2772" t="n">
        <v>2770</v>
      </c>
      <c r="B2772" t="inlineStr">
        <is>
          <t>中部</t>
        </is>
      </c>
      <c r="C2772" t="inlineStr">
        <is>
          <t>依佐美変電所</t>
        </is>
      </c>
      <c r="D2772" t="inlineStr">
        <is>
          <t>愛知県</t>
        </is>
      </c>
      <c r="E2772" t="n">
        <v>154</v>
      </c>
      <c r="G2772" s="3" t="n">
        <v>34.973632</v>
      </c>
      <c r="H2772" s="3" t="n">
        <v>137.042692</v>
      </c>
      <c r="I2772" t="inlineStr">
        <is>
          <t>OSM実測</t>
        </is>
      </c>
      <c r="J2772" t="n">
        <v>74</v>
      </c>
      <c r="K2772" t="n">
        <v>42</v>
      </c>
      <c r="L2772" t="n">
        <v>32</v>
      </c>
      <c r="M2772" t="n">
        <v>74</v>
      </c>
      <c r="O2772" t="inlineStr">
        <is>
          <t>不可 #3</t>
        </is>
      </c>
      <c r="P2772" t="inlineStr">
        <is>
          <t>有り</t>
        </is>
      </c>
      <c r="R2772" s="4">
        <f>IF(COUNT($M2772:$N2772)=0,"",IF(AND(IF($N2772&lt;&gt;"",$N2772,$M2772)&lt;=0,$O2772&lt;&gt;"可"),"警告",""))</f>
        <v/>
      </c>
      <c r="S2772" s="4">
        <f>IF(COUNT($M2772:$N2772)=0,0,IF(IF($N2772&lt;&gt;"",$N2772,$M2772)&gt;=スコアリング基準!$B$20,スコアリング基準!$C$20,IF(IF($N2772&lt;&gt;"",$N2772,$M2772)&gt;=スコアリング基準!$B$21,スコアリング基準!$C$21,IF(IF($N2772&lt;&gt;"",$N2772,$M2772)&gt;0,スコアリング基準!$C$22,0))))</f>
        <v/>
      </c>
      <c r="T2772" s="4">
        <f>IF($O2772="可",スコアリング基準!$C$23,0)</f>
        <v/>
      </c>
      <c r="U2772" s="4">
        <f>IF(OR(COUNT($K2772:$L2772)&lt;2,$K2772=0),0,IF(ABS($L2772)/$K2772&lt;=スコアリング基準!$B$24,スコアリング基準!$C$24,IF(ABS($L2772)/$K2772&lt;=スコアリング基準!$B$25,スコアリング基準!$C$25,IF(ABS($L2772)/$K2772&lt;=スコアリング基準!$B$26,スコアリング基準!$C$26,0))))</f>
        <v/>
      </c>
      <c r="V2772" s="4">
        <f>IF($P2772="なし",スコアリング基準!$C$27,0)</f>
        <v/>
      </c>
      <c r="W2772" s="4">
        <f>IF($F2772="",0,IF(ISNUMBER($F2772),IF($F2772&lt;=スコアリング基準!$B$28,スコアリング基準!$C$28,スコアリング基準!$C$29),0))</f>
        <v/>
      </c>
      <c r="X2772" s="4">
        <f>IFERROR(VLOOKUP($B2772,スコアリング基準!$A$36:$B$46,2,FALSE),0)</f>
        <v/>
      </c>
      <c r="Y2772" s="4">
        <f>SUM($S2772:$X2772)</f>
        <v/>
      </c>
      <c r="Z2772" s="4">
        <f>IF(COUNT($M2772:$N2772)=0,"データ無",IF($Y2772&gt;=スコアリング基準!$B$30,"S",IF($Y2772&gt;=スコアリング基準!$B$31,"A",IF($Y2772&gt;=スコアリング基準!$B$32,"B","C"))))</f>
        <v/>
      </c>
      <c r="AA2772">
        <f>IFERROR(INDEX(実績DB!$I$3:$I$104,MATCH($B2772&amp;$C2772,実績DB!$J$3:$J$104,0)),"")</f>
        <v/>
      </c>
    </row>
    <row r="2773">
      <c r="A2773" t="n">
        <v>2771</v>
      </c>
      <c r="B2773" t="inlineStr">
        <is>
          <t>中部</t>
        </is>
      </c>
      <c r="C2773" t="inlineStr">
        <is>
          <t>加納変電所</t>
        </is>
      </c>
      <c r="D2773" t="inlineStr">
        <is>
          <t>岐阜県</t>
        </is>
      </c>
      <c r="E2773" t="n">
        <v>154</v>
      </c>
      <c r="G2773" s="3" t="n">
        <v>35.407072</v>
      </c>
      <c r="H2773" s="3" t="n">
        <v>136.736159</v>
      </c>
      <c r="I2773" t="inlineStr">
        <is>
          <t>OSM実測</t>
        </is>
      </c>
      <c r="J2773" t="n">
        <v>380</v>
      </c>
      <c r="K2773" t="n">
        <v>285</v>
      </c>
      <c r="L2773" t="n">
        <v>-8</v>
      </c>
      <c r="O2773" t="inlineStr">
        <is>
          <t>可</t>
        </is>
      </c>
      <c r="P2773" t="inlineStr">
        <is>
          <t>有り</t>
        </is>
      </c>
      <c r="R2773" s="4">
        <f>IF(COUNT($M2773:$N2773)=0,"",IF(AND(IF($N2773&lt;&gt;"",$N2773,$M2773)&lt;=0,$O2773&lt;&gt;"可"),"警告",""))</f>
        <v/>
      </c>
      <c r="S2773" s="4">
        <f>IF(COUNT($M2773:$N2773)=0,0,IF(IF($N2773&lt;&gt;"",$N2773,$M2773)&gt;=スコアリング基準!$B$20,スコアリング基準!$C$20,IF(IF($N2773&lt;&gt;"",$N2773,$M2773)&gt;=スコアリング基準!$B$21,スコアリング基準!$C$21,IF(IF($N2773&lt;&gt;"",$N2773,$M2773)&gt;0,スコアリング基準!$C$22,0))))</f>
        <v/>
      </c>
      <c r="T2773" s="4">
        <f>IF($O2773="可",スコアリング基準!$C$23,0)</f>
        <v/>
      </c>
      <c r="U2773" s="4">
        <f>IF(OR(COUNT($K2773:$L2773)&lt;2,$K2773=0),0,IF(ABS($L2773)/$K2773&lt;=スコアリング基準!$B$24,スコアリング基準!$C$24,IF(ABS($L2773)/$K2773&lt;=スコアリング基準!$B$25,スコアリング基準!$C$25,IF(ABS($L2773)/$K2773&lt;=スコアリング基準!$B$26,スコアリング基準!$C$26,0))))</f>
        <v/>
      </c>
      <c r="V2773" s="4">
        <f>IF($P2773="なし",スコアリング基準!$C$27,0)</f>
        <v/>
      </c>
      <c r="W2773" s="4">
        <f>IF($F2773="",0,IF(ISNUMBER($F2773),IF($F2773&lt;=スコアリング基準!$B$28,スコアリング基準!$C$28,スコアリング基準!$C$29),0))</f>
        <v/>
      </c>
      <c r="X2773" s="4">
        <f>IFERROR(VLOOKUP($B2773,スコアリング基準!$A$36:$B$46,2,FALSE),0)</f>
        <v/>
      </c>
      <c r="Y2773" s="4">
        <f>SUM($S2773:$X2773)</f>
        <v/>
      </c>
      <c r="Z2773" s="4">
        <f>IF(COUNT($M2773:$N2773)=0,"データ無",IF($Y2773&gt;=スコアリング基準!$B$30,"S",IF($Y2773&gt;=スコアリング基準!$B$31,"A",IF($Y2773&gt;=スコアリング基準!$B$32,"B","C"))))</f>
        <v/>
      </c>
      <c r="AA2773">
        <f>IFERROR(INDEX(実績DB!$I$3:$I$104,MATCH($B2773&amp;$C2773,実績DB!$J$3:$J$104,0)),"")</f>
        <v/>
      </c>
    </row>
    <row r="2774">
      <c r="A2774" t="n">
        <v>2772</v>
      </c>
      <c r="B2774" t="inlineStr">
        <is>
          <t>中部</t>
        </is>
      </c>
      <c r="C2774" t="inlineStr">
        <is>
          <t>北一宮変電所</t>
        </is>
      </c>
      <c r="D2774" t="inlineStr">
        <is>
          <t>愛知県</t>
        </is>
      </c>
      <c r="E2774" t="n">
        <v>154</v>
      </c>
      <c r="G2774" s="3" t="n">
        <v>35.32774</v>
      </c>
      <c r="H2774" s="3" t="n">
        <v>136.820866</v>
      </c>
      <c r="I2774" t="inlineStr">
        <is>
          <t>OSM実測</t>
        </is>
      </c>
      <c r="J2774" t="n">
        <v>570</v>
      </c>
      <c r="K2774" t="n">
        <v>513</v>
      </c>
      <c r="L2774" t="n">
        <v>-80</v>
      </c>
      <c r="O2774" t="inlineStr">
        <is>
          <t>可</t>
        </is>
      </c>
      <c r="P2774" t="inlineStr">
        <is>
          <t>有り</t>
        </is>
      </c>
      <c r="R2774" s="4">
        <f>IF(COUNT($M2774:$N2774)=0,"",IF(AND(IF($N2774&lt;&gt;"",$N2774,$M2774)&lt;=0,$O2774&lt;&gt;"可"),"警告",""))</f>
        <v/>
      </c>
      <c r="S2774" s="4">
        <f>IF(COUNT($M2774:$N2774)=0,0,IF(IF($N2774&lt;&gt;"",$N2774,$M2774)&gt;=スコアリング基準!$B$20,スコアリング基準!$C$20,IF(IF($N2774&lt;&gt;"",$N2774,$M2774)&gt;=スコアリング基準!$B$21,スコアリング基準!$C$21,IF(IF($N2774&lt;&gt;"",$N2774,$M2774)&gt;0,スコアリング基準!$C$22,0))))</f>
        <v/>
      </c>
      <c r="T2774" s="4">
        <f>IF($O2774="可",スコアリング基準!$C$23,0)</f>
        <v/>
      </c>
      <c r="U2774" s="4">
        <f>IF(OR(COUNT($K2774:$L2774)&lt;2,$K2774=0),0,IF(ABS($L2774)/$K2774&lt;=スコアリング基準!$B$24,スコアリング基準!$C$24,IF(ABS($L2774)/$K2774&lt;=スコアリング基準!$B$25,スコアリング基準!$C$25,IF(ABS($L2774)/$K2774&lt;=スコアリング基準!$B$26,スコアリング基準!$C$26,0))))</f>
        <v/>
      </c>
      <c r="V2774" s="4">
        <f>IF($P2774="なし",スコアリング基準!$C$27,0)</f>
        <v/>
      </c>
      <c r="W2774" s="4">
        <f>IF($F2774="",0,IF(ISNUMBER($F2774),IF($F2774&lt;=スコアリング基準!$B$28,スコアリング基準!$C$28,スコアリング基準!$C$29),0))</f>
        <v/>
      </c>
      <c r="X2774" s="4">
        <f>IFERROR(VLOOKUP($B2774,スコアリング基準!$A$36:$B$46,2,FALSE),0)</f>
        <v/>
      </c>
      <c r="Y2774" s="4">
        <f>SUM($S2774:$X2774)</f>
        <v/>
      </c>
      <c r="Z2774" s="4">
        <f>IF(COUNT($M2774:$N2774)=0,"データ無",IF($Y2774&gt;=スコアリング基準!$B$30,"S",IF($Y2774&gt;=スコアリング基準!$B$31,"A",IF($Y2774&gt;=スコアリング基準!$B$32,"B","C"))))</f>
        <v/>
      </c>
      <c r="AA2774">
        <f>IFERROR(INDEX(実績DB!$I$3:$I$104,MATCH($B2774&amp;$C2774,実績DB!$J$3:$J$104,0)),"")</f>
        <v/>
      </c>
    </row>
    <row r="2775">
      <c r="A2775" t="n">
        <v>2773</v>
      </c>
      <c r="B2775" t="inlineStr">
        <is>
          <t>中部</t>
        </is>
      </c>
      <c r="C2775" t="inlineStr">
        <is>
          <t>北刈谷変電所</t>
        </is>
      </c>
      <c r="D2775" t="inlineStr">
        <is>
          <t>愛知県</t>
        </is>
      </c>
      <c r="E2775" t="n">
        <v>154</v>
      </c>
      <c r="G2775" s="3" t="n">
        <v>35.01931</v>
      </c>
      <c r="H2775" s="3" t="n">
        <v>137.016972</v>
      </c>
      <c r="I2775" t="inlineStr">
        <is>
          <t>OSM実測</t>
        </is>
      </c>
      <c r="J2775" t="n">
        <v>475</v>
      </c>
      <c r="K2775" t="n">
        <v>428</v>
      </c>
      <c r="L2775" t="n">
        <v>-17</v>
      </c>
      <c r="O2775" t="inlineStr">
        <is>
          <t>可</t>
        </is>
      </c>
      <c r="P2775" t="inlineStr">
        <is>
          <t>有り</t>
        </is>
      </c>
      <c r="R2775" s="4">
        <f>IF(COUNT($M2775:$N2775)=0,"",IF(AND(IF($N2775&lt;&gt;"",$N2775,$M2775)&lt;=0,$O2775&lt;&gt;"可"),"警告",""))</f>
        <v/>
      </c>
      <c r="S2775" s="4">
        <f>IF(COUNT($M2775:$N2775)=0,0,IF(IF($N2775&lt;&gt;"",$N2775,$M2775)&gt;=スコアリング基準!$B$20,スコアリング基準!$C$20,IF(IF($N2775&lt;&gt;"",$N2775,$M2775)&gt;=スコアリング基準!$B$21,スコアリング基準!$C$21,IF(IF($N2775&lt;&gt;"",$N2775,$M2775)&gt;0,スコアリング基準!$C$22,0))))</f>
        <v/>
      </c>
      <c r="T2775" s="4">
        <f>IF($O2775="可",スコアリング基準!$C$23,0)</f>
        <v/>
      </c>
      <c r="U2775" s="4">
        <f>IF(OR(COUNT($K2775:$L2775)&lt;2,$K2775=0),0,IF(ABS($L2775)/$K2775&lt;=スコアリング基準!$B$24,スコアリング基準!$C$24,IF(ABS($L2775)/$K2775&lt;=スコアリング基準!$B$25,スコアリング基準!$C$25,IF(ABS($L2775)/$K2775&lt;=スコアリング基準!$B$26,スコアリング基準!$C$26,0))))</f>
        <v/>
      </c>
      <c r="V2775" s="4">
        <f>IF($P2775="なし",スコアリング基準!$C$27,0)</f>
        <v/>
      </c>
      <c r="W2775" s="4">
        <f>IF($F2775="",0,IF(ISNUMBER($F2775),IF($F2775&lt;=スコアリング基準!$B$28,スコアリング基準!$C$28,スコアリング基準!$C$29),0))</f>
        <v/>
      </c>
      <c r="X2775" s="4">
        <f>IFERROR(VLOOKUP($B2775,スコアリング基準!$A$36:$B$46,2,FALSE),0)</f>
        <v/>
      </c>
      <c r="Y2775" s="4">
        <f>SUM($S2775:$X2775)</f>
        <v/>
      </c>
      <c r="Z2775" s="4">
        <f>IF(COUNT($M2775:$N2775)=0,"データ無",IF($Y2775&gt;=スコアリング基準!$B$30,"S",IF($Y2775&gt;=スコアリング基準!$B$31,"A",IF($Y2775&gt;=スコアリング基準!$B$32,"B","C"))))</f>
        <v/>
      </c>
      <c r="AA2775">
        <f>IFERROR(INDEX(実績DB!$I$3:$I$104,MATCH($B2775&amp;$C2775,実績DB!$J$3:$J$104,0)),"")</f>
        <v/>
      </c>
    </row>
    <row r="2776">
      <c r="A2776" t="n">
        <v>2774</v>
      </c>
      <c r="B2776" t="inlineStr">
        <is>
          <t>中部</t>
        </is>
      </c>
      <c r="C2776" t="inlineStr">
        <is>
          <t>北勢変電所</t>
        </is>
      </c>
      <c r="D2776" t="inlineStr">
        <is>
          <t>三重県</t>
        </is>
      </c>
      <c r="E2776" t="n">
        <v>154</v>
      </c>
      <c r="G2776" s="3" t="n">
        <v>34.944688</v>
      </c>
      <c r="H2776" s="3" t="n">
        <v>136.594296</v>
      </c>
      <c r="I2776" t="inlineStr">
        <is>
          <t>OSM実測</t>
        </is>
      </c>
      <c r="J2776" t="n">
        <v>567</v>
      </c>
      <c r="K2776" t="n">
        <v>510</v>
      </c>
      <c r="L2776" t="n">
        <v>-430</v>
      </c>
      <c r="O2776" t="inlineStr">
        <is>
          <t>可</t>
        </is>
      </c>
      <c r="P2776" t="inlineStr">
        <is>
          <t>有り</t>
        </is>
      </c>
      <c r="R2776" s="4">
        <f>IF(COUNT($M2776:$N2776)=0,"",IF(AND(IF($N2776&lt;&gt;"",$N2776,$M2776)&lt;=0,$O2776&lt;&gt;"可"),"警告",""))</f>
        <v/>
      </c>
      <c r="S2776" s="4">
        <f>IF(COUNT($M2776:$N2776)=0,0,IF(IF($N2776&lt;&gt;"",$N2776,$M2776)&gt;=スコアリング基準!$B$20,スコアリング基準!$C$20,IF(IF($N2776&lt;&gt;"",$N2776,$M2776)&gt;=スコアリング基準!$B$21,スコアリング基準!$C$21,IF(IF($N2776&lt;&gt;"",$N2776,$M2776)&gt;0,スコアリング基準!$C$22,0))))</f>
        <v/>
      </c>
      <c r="T2776" s="4">
        <f>IF($O2776="可",スコアリング基準!$C$23,0)</f>
        <v/>
      </c>
      <c r="U2776" s="4">
        <f>IF(OR(COUNT($K2776:$L2776)&lt;2,$K2776=0),0,IF(ABS($L2776)/$K2776&lt;=スコアリング基準!$B$24,スコアリング基準!$C$24,IF(ABS($L2776)/$K2776&lt;=スコアリング基準!$B$25,スコアリング基準!$C$25,IF(ABS($L2776)/$K2776&lt;=スコアリング基準!$B$26,スコアリング基準!$C$26,0))))</f>
        <v/>
      </c>
      <c r="V2776" s="4">
        <f>IF($P2776="なし",スコアリング基準!$C$27,0)</f>
        <v/>
      </c>
      <c r="W2776" s="4">
        <f>IF($F2776="",0,IF(ISNUMBER($F2776),IF($F2776&lt;=スコアリング基準!$B$28,スコアリング基準!$C$28,スコアリング基準!$C$29),0))</f>
        <v/>
      </c>
      <c r="X2776" s="4">
        <f>IFERROR(VLOOKUP($B2776,スコアリング基準!$A$36:$B$46,2,FALSE),0)</f>
        <v/>
      </c>
      <c r="Y2776" s="4">
        <f>SUM($S2776:$X2776)</f>
        <v/>
      </c>
      <c r="Z2776" s="4">
        <f>IF(COUNT($M2776:$N2776)=0,"データ無",IF($Y2776&gt;=スコアリング基準!$B$30,"S",IF($Y2776&gt;=スコアリング基準!$B$31,"A",IF($Y2776&gt;=スコアリング基準!$B$32,"B","C"))))</f>
        <v/>
      </c>
      <c r="AA2776">
        <f>IFERROR(INDEX(実績DB!$I$3:$I$104,MATCH($B2776&amp;$C2776,実績DB!$J$3:$J$104,0)),"")</f>
        <v/>
      </c>
    </row>
    <row r="2777">
      <c r="A2777" t="n">
        <v>2775</v>
      </c>
      <c r="B2777" t="inlineStr">
        <is>
          <t>中部</t>
        </is>
      </c>
      <c r="C2777" t="inlineStr">
        <is>
          <t>北岐阜変電所</t>
        </is>
      </c>
      <c r="D2777" t="inlineStr">
        <is>
          <t>岐阜県</t>
        </is>
      </c>
      <c r="E2777" t="n">
        <v>154</v>
      </c>
      <c r="G2777" s="3" t="n">
        <v>35.491423</v>
      </c>
      <c r="H2777" s="3" t="n">
        <v>136.802089</v>
      </c>
      <c r="I2777" t="inlineStr">
        <is>
          <t>OSM実測</t>
        </is>
      </c>
      <c r="J2777" t="n">
        <v>380</v>
      </c>
      <c r="K2777" t="n">
        <v>285</v>
      </c>
      <c r="L2777" t="n">
        <v>-147</v>
      </c>
      <c r="O2777" t="inlineStr">
        <is>
          <t>可</t>
        </is>
      </c>
      <c r="P2777" t="inlineStr">
        <is>
          <t>有り</t>
        </is>
      </c>
      <c r="R2777" s="4">
        <f>IF(COUNT($M2777:$N2777)=0,"",IF(AND(IF($N2777&lt;&gt;"",$N2777,$M2777)&lt;=0,$O2777&lt;&gt;"可"),"警告",""))</f>
        <v/>
      </c>
      <c r="S2777" s="4">
        <f>IF(COUNT($M2777:$N2777)=0,0,IF(IF($N2777&lt;&gt;"",$N2777,$M2777)&gt;=スコアリング基準!$B$20,スコアリング基準!$C$20,IF(IF($N2777&lt;&gt;"",$N2777,$M2777)&gt;=スコアリング基準!$B$21,スコアリング基準!$C$21,IF(IF($N2777&lt;&gt;"",$N2777,$M2777)&gt;0,スコアリング基準!$C$22,0))))</f>
        <v/>
      </c>
      <c r="T2777" s="4">
        <f>IF($O2777="可",スコアリング基準!$C$23,0)</f>
        <v/>
      </c>
      <c r="U2777" s="4">
        <f>IF(OR(COUNT($K2777:$L2777)&lt;2,$K2777=0),0,IF(ABS($L2777)/$K2777&lt;=スコアリング基準!$B$24,スコアリング基準!$C$24,IF(ABS($L2777)/$K2777&lt;=スコアリング基準!$B$25,スコアリング基準!$C$25,IF(ABS($L2777)/$K2777&lt;=スコアリング基準!$B$26,スコアリング基準!$C$26,0))))</f>
        <v/>
      </c>
      <c r="V2777" s="4">
        <f>IF($P2777="なし",スコアリング基準!$C$27,0)</f>
        <v/>
      </c>
      <c r="W2777" s="4">
        <f>IF($F2777="",0,IF(ISNUMBER($F2777),IF($F2777&lt;=スコアリング基準!$B$28,スコアリング基準!$C$28,スコアリング基準!$C$29),0))</f>
        <v/>
      </c>
      <c r="X2777" s="4">
        <f>IFERROR(VLOOKUP($B2777,スコアリング基準!$A$36:$B$46,2,FALSE),0)</f>
        <v/>
      </c>
      <c r="Y2777" s="4">
        <f>SUM($S2777:$X2777)</f>
        <v/>
      </c>
      <c r="Z2777" s="4">
        <f>IF(COUNT($M2777:$N2777)=0,"データ無",IF($Y2777&gt;=スコアリング基準!$B$30,"S",IF($Y2777&gt;=スコアリング基準!$B$31,"A",IF($Y2777&gt;=スコアリング基準!$B$32,"B","C"))))</f>
        <v/>
      </c>
      <c r="AA2777">
        <f>IFERROR(INDEX(実績DB!$I$3:$I$104,MATCH($B2777&amp;$C2777,実績DB!$J$3:$J$104,0)),"")</f>
        <v/>
      </c>
    </row>
    <row r="2778">
      <c r="A2778" t="n">
        <v>2776</v>
      </c>
      <c r="B2778" t="inlineStr">
        <is>
          <t>中部</t>
        </is>
      </c>
      <c r="C2778" t="inlineStr">
        <is>
          <t>南大垣変電所</t>
        </is>
      </c>
      <c r="D2778" t="inlineStr">
        <is>
          <t>岐阜県</t>
        </is>
      </c>
      <c r="E2778" t="n">
        <v>154</v>
      </c>
      <c r="G2778" s="3" t="n">
        <v>35.340567</v>
      </c>
      <c r="H2778" s="3" t="n">
        <v>136.608578</v>
      </c>
      <c r="I2778" t="inlineStr">
        <is>
          <t>OSM実測</t>
        </is>
      </c>
      <c r="J2778" t="n">
        <v>380</v>
      </c>
      <c r="K2778" t="n">
        <v>285</v>
      </c>
      <c r="L2778" t="n">
        <v>-115</v>
      </c>
      <c r="O2778" t="inlineStr">
        <is>
          <t>可</t>
        </is>
      </c>
      <c r="P2778" t="inlineStr">
        <is>
          <t>有り</t>
        </is>
      </c>
      <c r="R2778" s="4">
        <f>IF(COUNT($M2778:$N2778)=0,"",IF(AND(IF($N2778&lt;&gt;"",$N2778,$M2778)&lt;=0,$O2778&lt;&gt;"可"),"警告",""))</f>
        <v/>
      </c>
      <c r="S2778" s="4">
        <f>IF(COUNT($M2778:$N2778)=0,0,IF(IF($N2778&lt;&gt;"",$N2778,$M2778)&gt;=スコアリング基準!$B$20,スコアリング基準!$C$20,IF(IF($N2778&lt;&gt;"",$N2778,$M2778)&gt;=スコアリング基準!$B$21,スコアリング基準!$C$21,IF(IF($N2778&lt;&gt;"",$N2778,$M2778)&gt;0,スコアリング基準!$C$22,0))))</f>
        <v/>
      </c>
      <c r="T2778" s="4">
        <f>IF($O2778="可",スコアリング基準!$C$23,0)</f>
        <v/>
      </c>
      <c r="U2778" s="4">
        <f>IF(OR(COUNT($K2778:$L2778)&lt;2,$K2778=0),0,IF(ABS($L2778)/$K2778&lt;=スコアリング基準!$B$24,スコアリング基準!$C$24,IF(ABS($L2778)/$K2778&lt;=スコアリング基準!$B$25,スコアリング基準!$C$25,IF(ABS($L2778)/$K2778&lt;=スコアリング基準!$B$26,スコアリング基準!$C$26,0))))</f>
        <v/>
      </c>
      <c r="V2778" s="4">
        <f>IF($P2778="なし",スコアリング基準!$C$27,0)</f>
        <v/>
      </c>
      <c r="W2778" s="4">
        <f>IF($F2778="",0,IF(ISNUMBER($F2778),IF($F2778&lt;=スコアリング基準!$B$28,スコアリング基準!$C$28,スコアリング基準!$C$29),0))</f>
        <v/>
      </c>
      <c r="X2778" s="4">
        <f>IFERROR(VLOOKUP($B2778,スコアリング基準!$A$36:$B$46,2,FALSE),0)</f>
        <v/>
      </c>
      <c r="Y2778" s="4">
        <f>SUM($S2778:$X2778)</f>
        <v/>
      </c>
      <c r="Z2778" s="4">
        <f>IF(COUNT($M2778:$N2778)=0,"データ無",IF($Y2778&gt;=スコアリング基準!$B$30,"S",IF($Y2778&gt;=スコアリング基準!$B$31,"A",IF($Y2778&gt;=スコアリング基準!$B$32,"B","C"))))</f>
        <v/>
      </c>
      <c r="AA2778">
        <f>IFERROR(INDEX(実績DB!$I$3:$I$104,MATCH($B2778&amp;$C2778,実績DB!$J$3:$J$104,0)),"")</f>
        <v/>
      </c>
    </row>
    <row r="2779">
      <c r="A2779" t="n">
        <v>2777</v>
      </c>
      <c r="B2779" t="inlineStr">
        <is>
          <t>中部</t>
        </is>
      </c>
      <c r="C2779" t="inlineStr">
        <is>
          <t>南豊田変電所</t>
        </is>
      </c>
      <c r="D2779" t="inlineStr">
        <is>
          <t>愛知県</t>
        </is>
      </c>
      <c r="E2779" t="n">
        <v>154</v>
      </c>
      <c r="G2779" s="3" t="n">
        <v>35.045484</v>
      </c>
      <c r="H2779" s="3" t="n">
        <v>137.131747</v>
      </c>
      <c r="I2779" t="inlineStr">
        <is>
          <t>OSM実測</t>
        </is>
      </c>
      <c r="J2779" t="n">
        <v>0</v>
      </c>
      <c r="K2779" t="n">
        <v>19</v>
      </c>
      <c r="L2779" t="n">
        <v>-3</v>
      </c>
      <c r="M2779" t="n">
        <v>16</v>
      </c>
      <c r="O2779" t="inlineStr">
        <is>
          <t>不可 #3</t>
        </is>
      </c>
      <c r="P2779" t="inlineStr">
        <is>
          <t>有り</t>
        </is>
      </c>
      <c r="R2779" s="4">
        <f>IF(COUNT($M2779:$N2779)=0,"",IF(AND(IF($N2779&lt;&gt;"",$N2779,$M2779)&lt;=0,$O2779&lt;&gt;"可"),"警告",""))</f>
        <v/>
      </c>
      <c r="S2779" s="4">
        <f>IF(COUNT($M2779:$N2779)=0,0,IF(IF($N2779&lt;&gt;"",$N2779,$M2779)&gt;=スコアリング基準!$B$20,スコアリング基準!$C$20,IF(IF($N2779&lt;&gt;"",$N2779,$M2779)&gt;=スコアリング基準!$B$21,スコアリング基準!$C$21,IF(IF($N2779&lt;&gt;"",$N2779,$M2779)&gt;0,スコアリング基準!$C$22,0))))</f>
        <v/>
      </c>
      <c r="T2779" s="4">
        <f>IF($O2779="可",スコアリング基準!$C$23,0)</f>
        <v/>
      </c>
      <c r="U2779" s="4">
        <f>IF(OR(COUNT($K2779:$L2779)&lt;2,$K2779=0),0,IF(ABS($L2779)/$K2779&lt;=スコアリング基準!$B$24,スコアリング基準!$C$24,IF(ABS($L2779)/$K2779&lt;=スコアリング基準!$B$25,スコアリング基準!$C$25,IF(ABS($L2779)/$K2779&lt;=スコアリング基準!$B$26,スコアリング基準!$C$26,0))))</f>
        <v/>
      </c>
      <c r="V2779" s="4">
        <f>IF($P2779="なし",スコアリング基準!$C$27,0)</f>
        <v/>
      </c>
      <c r="W2779" s="4">
        <f>IF($F2779="",0,IF(ISNUMBER($F2779),IF($F2779&lt;=スコアリング基準!$B$28,スコアリング基準!$C$28,スコアリング基準!$C$29),0))</f>
        <v/>
      </c>
      <c r="X2779" s="4">
        <f>IFERROR(VLOOKUP($B2779,スコアリング基準!$A$36:$B$46,2,FALSE),0)</f>
        <v/>
      </c>
      <c r="Y2779" s="4">
        <f>SUM($S2779:$X2779)</f>
        <v/>
      </c>
      <c r="Z2779" s="4">
        <f>IF(COUNT($M2779:$N2779)=0,"データ無",IF($Y2779&gt;=スコアリング基準!$B$30,"S",IF($Y2779&gt;=スコアリング基準!$B$31,"A",IF($Y2779&gt;=スコアリング基準!$B$32,"B","C"))))</f>
        <v/>
      </c>
      <c r="AA2779">
        <f>IFERROR(INDEX(実績DB!$I$3:$I$104,MATCH($B2779&amp;$C2779,実績DB!$J$3:$J$104,0)),"")</f>
        <v/>
      </c>
    </row>
    <row r="2780">
      <c r="A2780" t="n">
        <v>2778</v>
      </c>
      <c r="B2780" t="inlineStr">
        <is>
          <t>中部</t>
        </is>
      </c>
      <c r="C2780" t="inlineStr">
        <is>
          <t>名北変電所</t>
        </is>
      </c>
      <c r="D2780" t="inlineStr">
        <is>
          <t>愛知県</t>
        </is>
      </c>
      <c r="E2780" t="n">
        <v>154</v>
      </c>
      <c r="G2780" s="3" t="n">
        <v>35.214843</v>
      </c>
      <c r="H2780" s="3" t="n">
        <v>136.942951</v>
      </c>
      <c r="I2780" t="inlineStr">
        <is>
          <t>OSM実測</t>
        </is>
      </c>
      <c r="J2780" t="n">
        <v>570</v>
      </c>
      <c r="K2780" t="n">
        <v>513</v>
      </c>
      <c r="L2780" t="n">
        <v>-3</v>
      </c>
      <c r="O2780" t="inlineStr">
        <is>
          <t>可</t>
        </is>
      </c>
      <c r="P2780" t="inlineStr">
        <is>
          <t>有り</t>
        </is>
      </c>
      <c r="R2780" s="4">
        <f>IF(COUNT($M2780:$N2780)=0,"",IF(AND(IF($N2780&lt;&gt;"",$N2780,$M2780)&lt;=0,$O2780&lt;&gt;"可"),"警告",""))</f>
        <v/>
      </c>
      <c r="S2780" s="4">
        <f>IF(COUNT($M2780:$N2780)=0,0,IF(IF($N2780&lt;&gt;"",$N2780,$M2780)&gt;=スコアリング基準!$B$20,スコアリング基準!$C$20,IF(IF($N2780&lt;&gt;"",$N2780,$M2780)&gt;=スコアリング基準!$B$21,スコアリング基準!$C$21,IF(IF($N2780&lt;&gt;"",$N2780,$M2780)&gt;0,スコアリング基準!$C$22,0))))</f>
        <v/>
      </c>
      <c r="T2780" s="4">
        <f>IF($O2780="可",スコアリング基準!$C$23,0)</f>
        <v/>
      </c>
      <c r="U2780" s="4">
        <f>IF(OR(COUNT($K2780:$L2780)&lt;2,$K2780=0),0,IF(ABS($L2780)/$K2780&lt;=スコアリング基準!$B$24,スコアリング基準!$C$24,IF(ABS($L2780)/$K2780&lt;=スコアリング基準!$B$25,スコアリング基準!$C$25,IF(ABS($L2780)/$K2780&lt;=スコアリング基準!$B$26,スコアリング基準!$C$26,0))))</f>
        <v/>
      </c>
      <c r="V2780" s="4">
        <f>IF($P2780="なし",スコアリング基準!$C$27,0)</f>
        <v/>
      </c>
      <c r="W2780" s="4">
        <f>IF($F2780="",0,IF(ISNUMBER($F2780),IF($F2780&lt;=スコアリング基準!$B$28,スコアリング基準!$C$28,スコアリング基準!$C$29),0))</f>
        <v/>
      </c>
      <c r="X2780" s="4">
        <f>IFERROR(VLOOKUP($B2780,スコアリング基準!$A$36:$B$46,2,FALSE),0)</f>
        <v/>
      </c>
      <c r="Y2780" s="4">
        <f>SUM($S2780:$X2780)</f>
        <v/>
      </c>
      <c r="Z2780" s="4">
        <f>IF(COUNT($M2780:$N2780)=0,"データ無",IF($Y2780&gt;=スコアリング基準!$B$30,"S",IF($Y2780&gt;=スコアリング基準!$B$31,"A",IF($Y2780&gt;=スコアリング基準!$B$32,"B","C"))))</f>
        <v/>
      </c>
      <c r="AA2780">
        <f>IFERROR(INDEX(実績DB!$I$3:$I$104,MATCH($B2780&amp;$C2780,実績DB!$J$3:$J$104,0)),"")</f>
        <v/>
      </c>
    </row>
    <row r="2781">
      <c r="A2781" t="n">
        <v>2779</v>
      </c>
      <c r="B2781" t="inlineStr">
        <is>
          <t>中部</t>
        </is>
      </c>
      <c r="C2781" t="inlineStr">
        <is>
          <t>名南変電所</t>
        </is>
      </c>
      <c r="D2781" t="inlineStr">
        <is>
          <t>愛知県</t>
        </is>
      </c>
      <c r="E2781" t="n">
        <v>154</v>
      </c>
      <c r="G2781" s="3" t="n">
        <v>35.099906</v>
      </c>
      <c r="H2781" s="3" t="n">
        <v>136.810232</v>
      </c>
      <c r="I2781" t="inlineStr">
        <is>
          <t>OSM実測</t>
        </is>
      </c>
      <c r="J2781" t="n">
        <v>3</v>
      </c>
      <c r="K2781" t="n">
        <v>74</v>
      </c>
      <c r="L2781" t="n">
        <v>0</v>
      </c>
      <c r="M2781" t="n">
        <v>74</v>
      </c>
      <c r="O2781" t="inlineStr">
        <is>
          <t>不可 #3</t>
        </is>
      </c>
      <c r="P2781" t="inlineStr">
        <is>
          <t>有り</t>
        </is>
      </c>
      <c r="R2781" s="4">
        <f>IF(COUNT($M2781:$N2781)=0,"",IF(AND(IF($N2781&lt;&gt;"",$N2781,$M2781)&lt;=0,$O2781&lt;&gt;"可"),"警告",""))</f>
        <v/>
      </c>
      <c r="S2781" s="4">
        <f>IF(COUNT($M2781:$N2781)=0,0,IF(IF($N2781&lt;&gt;"",$N2781,$M2781)&gt;=スコアリング基準!$B$20,スコアリング基準!$C$20,IF(IF($N2781&lt;&gt;"",$N2781,$M2781)&gt;=スコアリング基準!$B$21,スコアリング基準!$C$21,IF(IF($N2781&lt;&gt;"",$N2781,$M2781)&gt;0,スコアリング基準!$C$22,0))))</f>
        <v/>
      </c>
      <c r="T2781" s="4">
        <f>IF($O2781="可",スコアリング基準!$C$23,0)</f>
        <v/>
      </c>
      <c r="U2781" s="4">
        <f>IF(OR(COUNT($K2781:$L2781)&lt;2,$K2781=0),0,IF(ABS($L2781)/$K2781&lt;=スコアリング基準!$B$24,スコアリング基準!$C$24,IF(ABS($L2781)/$K2781&lt;=スコアリング基準!$B$25,スコアリング基準!$C$25,IF(ABS($L2781)/$K2781&lt;=スコアリング基準!$B$26,スコアリング基準!$C$26,0))))</f>
        <v/>
      </c>
      <c r="V2781" s="4">
        <f>IF($P2781="なし",スコアリング基準!$C$27,0)</f>
        <v/>
      </c>
      <c r="W2781" s="4">
        <f>IF($F2781="",0,IF(ISNUMBER($F2781),IF($F2781&lt;=スコアリング基準!$B$28,スコアリング基準!$C$28,スコアリング基準!$C$29),0))</f>
        <v/>
      </c>
      <c r="X2781" s="4">
        <f>IFERROR(VLOOKUP($B2781,スコアリング基準!$A$36:$B$46,2,FALSE),0)</f>
        <v/>
      </c>
      <c r="Y2781" s="4">
        <f>SUM($S2781:$X2781)</f>
        <v/>
      </c>
      <c r="Z2781" s="4">
        <f>IF(COUNT($M2781:$N2781)=0,"データ無",IF($Y2781&gt;=スコアリング基準!$B$30,"S",IF($Y2781&gt;=スコアリング基準!$B$31,"A",IF($Y2781&gt;=スコアリング基準!$B$32,"B","C"))))</f>
        <v/>
      </c>
      <c r="AA2781">
        <f>IFERROR(INDEX(実績DB!$I$3:$I$104,MATCH($B2781&amp;$C2781,実績DB!$J$3:$J$104,0)),"")</f>
        <v/>
      </c>
    </row>
    <row r="2782">
      <c r="A2782" t="n">
        <v>2780</v>
      </c>
      <c r="B2782" t="inlineStr">
        <is>
          <t>中部</t>
        </is>
      </c>
      <c r="C2782" t="inlineStr">
        <is>
          <t>大垣変電所</t>
        </is>
      </c>
      <c r="D2782" t="inlineStr">
        <is>
          <t>岐阜県</t>
        </is>
      </c>
      <c r="E2782" t="n">
        <v>154</v>
      </c>
      <c r="G2782" s="3" t="n">
        <v>35.384564</v>
      </c>
      <c r="H2782" s="3" t="n">
        <v>136.611175</v>
      </c>
      <c r="I2782" t="inlineStr">
        <is>
          <t>OSM実測</t>
        </is>
      </c>
      <c r="J2782" t="n">
        <v>427</v>
      </c>
      <c r="K2782" t="n">
        <v>384</v>
      </c>
      <c r="L2782" t="n">
        <v>-198</v>
      </c>
      <c r="O2782" t="inlineStr">
        <is>
          <t>可</t>
        </is>
      </c>
      <c r="P2782" t="inlineStr">
        <is>
          <t>有り</t>
        </is>
      </c>
      <c r="R2782" s="4">
        <f>IF(COUNT($M2782:$N2782)=0,"",IF(AND(IF($N2782&lt;&gt;"",$N2782,$M2782)&lt;=0,$O2782&lt;&gt;"可"),"警告",""))</f>
        <v/>
      </c>
      <c r="S2782" s="4">
        <f>IF(COUNT($M2782:$N2782)=0,0,IF(IF($N2782&lt;&gt;"",$N2782,$M2782)&gt;=スコアリング基準!$B$20,スコアリング基準!$C$20,IF(IF($N2782&lt;&gt;"",$N2782,$M2782)&gt;=スコアリング基準!$B$21,スコアリング基準!$C$21,IF(IF($N2782&lt;&gt;"",$N2782,$M2782)&gt;0,スコアリング基準!$C$22,0))))</f>
        <v/>
      </c>
      <c r="T2782" s="4">
        <f>IF($O2782="可",スコアリング基準!$C$23,0)</f>
        <v/>
      </c>
      <c r="U2782" s="4">
        <f>IF(OR(COUNT($K2782:$L2782)&lt;2,$K2782=0),0,IF(ABS($L2782)/$K2782&lt;=スコアリング基準!$B$24,スコアリング基準!$C$24,IF(ABS($L2782)/$K2782&lt;=スコアリング基準!$B$25,スコアリング基準!$C$25,IF(ABS($L2782)/$K2782&lt;=スコアリング基準!$B$26,スコアリング基準!$C$26,0))))</f>
        <v/>
      </c>
      <c r="V2782" s="4">
        <f>IF($P2782="なし",スコアリング基準!$C$27,0)</f>
        <v/>
      </c>
      <c r="W2782" s="4">
        <f>IF($F2782="",0,IF(ISNUMBER($F2782),IF($F2782&lt;=スコアリング基準!$B$28,スコアリング基準!$C$28,スコアリング基準!$C$29),0))</f>
        <v/>
      </c>
      <c r="X2782" s="4">
        <f>IFERROR(VLOOKUP($B2782,スコアリング基準!$A$36:$B$46,2,FALSE),0)</f>
        <v/>
      </c>
      <c r="Y2782" s="4">
        <f>SUM($S2782:$X2782)</f>
        <v/>
      </c>
      <c r="Z2782" s="4">
        <f>IF(COUNT($M2782:$N2782)=0,"データ無",IF($Y2782&gt;=スコアリング基準!$B$30,"S",IF($Y2782&gt;=スコアリング基準!$B$31,"A",IF($Y2782&gt;=スコアリング基準!$B$32,"B","C"))))</f>
        <v/>
      </c>
      <c r="AA2782">
        <f>IFERROR(INDEX(実績DB!$I$3:$I$104,MATCH($B2782&amp;$C2782,実績DB!$J$3:$J$104,0)),"")</f>
        <v/>
      </c>
    </row>
    <row r="2783">
      <c r="A2783" t="n">
        <v>2781</v>
      </c>
      <c r="B2783" t="inlineStr">
        <is>
          <t>中部</t>
        </is>
      </c>
      <c r="C2783" t="inlineStr">
        <is>
          <t>大高変電所</t>
        </is>
      </c>
      <c r="D2783" t="inlineStr">
        <is>
          <t>愛知県</t>
        </is>
      </c>
      <c r="E2783" t="n">
        <v>154</v>
      </c>
      <c r="G2783" s="3" t="n">
        <v>35.055391</v>
      </c>
      <c r="H2783" s="3" t="n">
        <v>136.952305</v>
      </c>
      <c r="I2783" t="inlineStr">
        <is>
          <t>OSM実測</t>
        </is>
      </c>
      <c r="J2783" t="n">
        <v>570</v>
      </c>
      <c r="K2783" t="n">
        <v>513</v>
      </c>
      <c r="L2783" t="n">
        <v>35</v>
      </c>
      <c r="O2783" t="inlineStr">
        <is>
          <t>可</t>
        </is>
      </c>
      <c r="P2783" t="inlineStr">
        <is>
          <t>有り</t>
        </is>
      </c>
      <c r="R2783" s="4">
        <f>IF(COUNT($M2783:$N2783)=0,"",IF(AND(IF($N2783&lt;&gt;"",$N2783,$M2783)&lt;=0,$O2783&lt;&gt;"可"),"警告",""))</f>
        <v/>
      </c>
      <c r="S2783" s="4">
        <f>IF(COUNT($M2783:$N2783)=0,0,IF(IF($N2783&lt;&gt;"",$N2783,$M2783)&gt;=スコアリング基準!$B$20,スコアリング基準!$C$20,IF(IF($N2783&lt;&gt;"",$N2783,$M2783)&gt;=スコアリング基準!$B$21,スコアリング基準!$C$21,IF(IF($N2783&lt;&gt;"",$N2783,$M2783)&gt;0,スコアリング基準!$C$22,0))))</f>
        <v/>
      </c>
      <c r="T2783" s="4">
        <f>IF($O2783="可",スコアリング基準!$C$23,0)</f>
        <v/>
      </c>
      <c r="U2783" s="4">
        <f>IF(OR(COUNT($K2783:$L2783)&lt;2,$K2783=0),0,IF(ABS($L2783)/$K2783&lt;=スコアリング基準!$B$24,スコアリング基準!$C$24,IF(ABS($L2783)/$K2783&lt;=スコアリング基準!$B$25,スコアリング基準!$C$25,IF(ABS($L2783)/$K2783&lt;=スコアリング基準!$B$26,スコアリング基準!$C$26,0))))</f>
        <v/>
      </c>
      <c r="V2783" s="4">
        <f>IF($P2783="なし",スコアリング基準!$C$27,0)</f>
        <v/>
      </c>
      <c r="W2783" s="4">
        <f>IF($F2783="",0,IF(ISNUMBER($F2783),IF($F2783&lt;=スコアリング基準!$B$28,スコアリング基準!$C$28,スコアリング基準!$C$29),0))</f>
        <v/>
      </c>
      <c r="X2783" s="4">
        <f>IFERROR(VLOOKUP($B2783,スコアリング基準!$A$36:$B$46,2,FALSE),0)</f>
        <v/>
      </c>
      <c r="Y2783" s="4">
        <f>SUM($S2783:$X2783)</f>
        <v/>
      </c>
      <c r="Z2783" s="4">
        <f>IF(COUNT($M2783:$N2783)=0,"データ無",IF($Y2783&gt;=スコアリング基準!$B$30,"S",IF($Y2783&gt;=スコアリング基準!$B$31,"A",IF($Y2783&gt;=スコアリング基準!$B$32,"B","C"))))</f>
        <v/>
      </c>
      <c r="AA2783">
        <f>IFERROR(INDEX(実績DB!$I$3:$I$104,MATCH($B2783&amp;$C2783,実績DB!$J$3:$J$104,0)),"")</f>
        <v/>
      </c>
    </row>
    <row r="2784">
      <c r="A2784" t="n">
        <v>2782</v>
      </c>
      <c r="B2784" t="inlineStr">
        <is>
          <t>中部</t>
        </is>
      </c>
      <c r="C2784" t="inlineStr">
        <is>
          <t>宮田変電所</t>
        </is>
      </c>
      <c r="D2784" t="inlineStr">
        <is>
          <t>長野県</t>
        </is>
      </c>
      <c r="E2784" t="n">
        <v>154</v>
      </c>
      <c r="G2784" s="3" t="n">
        <v>35.774266</v>
      </c>
      <c r="H2784" s="3" t="n">
        <v>137.956427</v>
      </c>
      <c r="I2784" t="inlineStr">
        <is>
          <t>OSM実測</t>
        </is>
      </c>
      <c r="J2784" t="n">
        <v>-6</v>
      </c>
      <c r="K2784" t="n">
        <v>28</v>
      </c>
      <c r="L2784" t="n">
        <v>-9</v>
      </c>
      <c r="M2784" t="n">
        <v>19</v>
      </c>
      <c r="O2784" t="inlineStr">
        <is>
          <t>不可 #3</t>
        </is>
      </c>
      <c r="P2784" t="inlineStr">
        <is>
          <t>有り</t>
        </is>
      </c>
      <c r="R2784" s="4">
        <f>IF(COUNT($M2784:$N2784)=0,"",IF(AND(IF($N2784&lt;&gt;"",$N2784,$M2784)&lt;=0,$O2784&lt;&gt;"可"),"警告",""))</f>
        <v/>
      </c>
      <c r="S2784" s="4">
        <f>IF(COUNT($M2784:$N2784)=0,0,IF(IF($N2784&lt;&gt;"",$N2784,$M2784)&gt;=スコアリング基準!$B$20,スコアリング基準!$C$20,IF(IF($N2784&lt;&gt;"",$N2784,$M2784)&gt;=スコアリング基準!$B$21,スコアリング基準!$C$21,IF(IF($N2784&lt;&gt;"",$N2784,$M2784)&gt;0,スコアリング基準!$C$22,0))))</f>
        <v/>
      </c>
      <c r="T2784" s="4">
        <f>IF($O2784="可",スコアリング基準!$C$23,0)</f>
        <v/>
      </c>
      <c r="U2784" s="4">
        <f>IF(OR(COUNT($K2784:$L2784)&lt;2,$K2784=0),0,IF(ABS($L2784)/$K2784&lt;=スコアリング基準!$B$24,スコアリング基準!$C$24,IF(ABS($L2784)/$K2784&lt;=スコアリング基準!$B$25,スコアリング基準!$C$25,IF(ABS($L2784)/$K2784&lt;=スコアリング基準!$B$26,スコアリング基準!$C$26,0))))</f>
        <v/>
      </c>
      <c r="V2784" s="4">
        <f>IF($P2784="なし",スコアリング基準!$C$27,0)</f>
        <v/>
      </c>
      <c r="W2784" s="4">
        <f>IF($F2784="",0,IF(ISNUMBER($F2784),IF($F2784&lt;=スコアリング基準!$B$28,スコアリング基準!$C$28,スコアリング基準!$C$29),0))</f>
        <v/>
      </c>
      <c r="X2784" s="4">
        <f>IFERROR(VLOOKUP($B2784,スコアリング基準!$A$36:$B$46,2,FALSE),0)</f>
        <v/>
      </c>
      <c r="Y2784" s="4">
        <f>SUM($S2784:$X2784)</f>
        <v/>
      </c>
      <c r="Z2784" s="4">
        <f>IF(COUNT($M2784:$N2784)=0,"データ無",IF($Y2784&gt;=スコアリング基準!$B$30,"S",IF($Y2784&gt;=スコアリング基準!$B$31,"A",IF($Y2784&gt;=スコアリング基準!$B$32,"B","C"))))</f>
        <v/>
      </c>
      <c r="AA2784">
        <f>IFERROR(INDEX(実績DB!$I$3:$I$104,MATCH($B2784&amp;$C2784,実績DB!$J$3:$J$104,0)),"")</f>
        <v/>
      </c>
    </row>
    <row r="2785">
      <c r="A2785" t="n">
        <v>2783</v>
      </c>
      <c r="B2785" t="inlineStr">
        <is>
          <t>中部</t>
        </is>
      </c>
      <c r="C2785" t="inlineStr">
        <is>
          <t>寛政変電所</t>
        </is>
      </c>
      <c r="D2785" t="inlineStr">
        <is>
          <t>愛知県</t>
        </is>
      </c>
      <c r="E2785" t="n">
        <v>154</v>
      </c>
      <c r="G2785" s="3" t="n">
        <v>35.100256</v>
      </c>
      <c r="H2785" s="3" t="n">
        <v>136.858608</v>
      </c>
      <c r="I2785" t="inlineStr">
        <is>
          <t>OSM実測</t>
        </is>
      </c>
      <c r="J2785" t="n">
        <v>570</v>
      </c>
      <c r="K2785" t="n">
        <v>513</v>
      </c>
      <c r="L2785" t="n">
        <v>21</v>
      </c>
      <c r="O2785" t="inlineStr">
        <is>
          <t>可</t>
        </is>
      </c>
      <c r="P2785" t="inlineStr">
        <is>
          <t>有り</t>
        </is>
      </c>
      <c r="R2785" s="4">
        <f>IF(COUNT($M2785:$N2785)=0,"",IF(AND(IF($N2785&lt;&gt;"",$N2785,$M2785)&lt;=0,$O2785&lt;&gt;"可"),"警告",""))</f>
        <v/>
      </c>
      <c r="S2785" s="4">
        <f>IF(COUNT($M2785:$N2785)=0,0,IF(IF($N2785&lt;&gt;"",$N2785,$M2785)&gt;=スコアリング基準!$B$20,スコアリング基準!$C$20,IF(IF($N2785&lt;&gt;"",$N2785,$M2785)&gt;=スコアリング基準!$B$21,スコアリング基準!$C$21,IF(IF($N2785&lt;&gt;"",$N2785,$M2785)&gt;0,スコアリング基準!$C$22,0))))</f>
        <v/>
      </c>
      <c r="T2785" s="4">
        <f>IF($O2785="可",スコアリング基準!$C$23,0)</f>
        <v/>
      </c>
      <c r="U2785" s="4">
        <f>IF(OR(COUNT($K2785:$L2785)&lt;2,$K2785=0),0,IF(ABS($L2785)/$K2785&lt;=スコアリング基準!$B$24,スコアリング基準!$C$24,IF(ABS($L2785)/$K2785&lt;=スコアリング基準!$B$25,スコアリング基準!$C$25,IF(ABS($L2785)/$K2785&lt;=スコアリング基準!$B$26,スコアリング基準!$C$26,0))))</f>
        <v/>
      </c>
      <c r="V2785" s="4">
        <f>IF($P2785="なし",スコアリング基準!$C$27,0)</f>
        <v/>
      </c>
      <c r="W2785" s="4">
        <f>IF($F2785="",0,IF(ISNUMBER($F2785),IF($F2785&lt;=スコアリング基準!$B$28,スコアリング基準!$C$28,スコアリング基準!$C$29),0))</f>
        <v/>
      </c>
      <c r="X2785" s="4">
        <f>IFERROR(VLOOKUP($B2785,スコアリング基準!$A$36:$B$46,2,FALSE),0)</f>
        <v/>
      </c>
      <c r="Y2785" s="4">
        <f>SUM($S2785:$X2785)</f>
        <v/>
      </c>
      <c r="Z2785" s="4">
        <f>IF(COUNT($M2785:$N2785)=0,"データ無",IF($Y2785&gt;=スコアリング基準!$B$30,"S",IF($Y2785&gt;=スコアリング基準!$B$31,"A",IF($Y2785&gt;=スコアリング基準!$B$32,"B","C"))))</f>
        <v/>
      </c>
      <c r="AA2785">
        <f>IFERROR(INDEX(実績DB!$I$3:$I$104,MATCH($B2785&amp;$C2785,実績DB!$J$3:$J$104,0)),"")</f>
        <v/>
      </c>
    </row>
    <row r="2786">
      <c r="A2786" t="n">
        <v>2784</v>
      </c>
      <c r="B2786" t="inlineStr">
        <is>
          <t>中部</t>
        </is>
      </c>
      <c r="C2786" t="inlineStr">
        <is>
          <t>岡崎変電所</t>
        </is>
      </c>
      <c r="D2786" t="inlineStr">
        <is>
          <t>愛知県</t>
        </is>
      </c>
      <c r="E2786" t="n">
        <v>154</v>
      </c>
      <c r="G2786" s="3" t="n">
        <v>34.967469</v>
      </c>
      <c r="H2786" s="3" t="n">
        <v>137.122725</v>
      </c>
      <c r="I2786" t="inlineStr">
        <is>
          <t>OSM実測</t>
        </is>
      </c>
      <c r="J2786" t="n">
        <v>570</v>
      </c>
      <c r="K2786" t="n">
        <v>513</v>
      </c>
      <c r="L2786" t="n">
        <v>11</v>
      </c>
      <c r="O2786" t="inlineStr">
        <is>
          <t>可</t>
        </is>
      </c>
      <c r="P2786" t="inlineStr">
        <is>
          <t>有り</t>
        </is>
      </c>
      <c r="R2786" s="4">
        <f>IF(COUNT($M2786:$N2786)=0,"",IF(AND(IF($N2786&lt;&gt;"",$N2786,$M2786)&lt;=0,$O2786&lt;&gt;"可"),"警告",""))</f>
        <v/>
      </c>
      <c r="S2786" s="4">
        <f>IF(COUNT($M2786:$N2786)=0,0,IF(IF($N2786&lt;&gt;"",$N2786,$M2786)&gt;=スコアリング基準!$B$20,スコアリング基準!$C$20,IF(IF($N2786&lt;&gt;"",$N2786,$M2786)&gt;=スコアリング基準!$B$21,スコアリング基準!$C$21,IF(IF($N2786&lt;&gt;"",$N2786,$M2786)&gt;0,スコアリング基準!$C$22,0))))</f>
        <v/>
      </c>
      <c r="T2786" s="4">
        <f>IF($O2786="可",スコアリング基準!$C$23,0)</f>
        <v/>
      </c>
      <c r="U2786" s="4">
        <f>IF(OR(COUNT($K2786:$L2786)&lt;2,$K2786=0),0,IF(ABS($L2786)/$K2786&lt;=スコアリング基準!$B$24,スコアリング基準!$C$24,IF(ABS($L2786)/$K2786&lt;=スコアリング基準!$B$25,スコアリング基準!$C$25,IF(ABS($L2786)/$K2786&lt;=スコアリング基準!$B$26,スコアリング基準!$C$26,0))))</f>
        <v/>
      </c>
      <c r="V2786" s="4">
        <f>IF($P2786="なし",スコアリング基準!$C$27,0)</f>
        <v/>
      </c>
      <c r="W2786" s="4">
        <f>IF($F2786="",0,IF(ISNUMBER($F2786),IF($F2786&lt;=スコアリング基準!$B$28,スコアリング基準!$C$28,スコアリング基準!$C$29),0))</f>
        <v/>
      </c>
      <c r="X2786" s="4">
        <f>IFERROR(VLOOKUP($B2786,スコアリング基準!$A$36:$B$46,2,FALSE),0)</f>
        <v/>
      </c>
      <c r="Y2786" s="4">
        <f>SUM($S2786:$X2786)</f>
        <v/>
      </c>
      <c r="Z2786" s="4">
        <f>IF(COUNT($M2786:$N2786)=0,"データ無",IF($Y2786&gt;=スコアリング基準!$B$30,"S",IF($Y2786&gt;=スコアリング基準!$B$31,"A",IF($Y2786&gt;=スコアリング基準!$B$32,"B","C"))))</f>
        <v/>
      </c>
      <c r="AA2786">
        <f>IFERROR(INDEX(実績DB!$I$3:$I$104,MATCH($B2786&amp;$C2786,実績DB!$J$3:$J$104,0)),"")</f>
        <v/>
      </c>
    </row>
    <row r="2787">
      <c r="A2787" t="n">
        <v>2785</v>
      </c>
      <c r="B2787" t="inlineStr">
        <is>
          <t>中部</t>
        </is>
      </c>
      <c r="C2787" t="inlineStr">
        <is>
          <t>岩倉変電所</t>
        </is>
      </c>
      <c r="D2787" t="inlineStr">
        <is>
          <t>愛知県</t>
        </is>
      </c>
      <c r="E2787" t="n">
        <v>154</v>
      </c>
      <c r="G2787" s="3" t="n">
        <v>35.261549</v>
      </c>
      <c r="H2787" s="3" t="n">
        <v>136.871704</v>
      </c>
      <c r="I2787" t="inlineStr">
        <is>
          <t>OSM実測</t>
        </is>
      </c>
      <c r="J2787" t="n">
        <v>570</v>
      </c>
      <c r="K2787" t="n">
        <v>513</v>
      </c>
      <c r="L2787" t="n">
        <v>-9</v>
      </c>
      <c r="O2787" t="inlineStr">
        <is>
          <t>可</t>
        </is>
      </c>
      <c r="P2787" t="inlineStr">
        <is>
          <t>有り</t>
        </is>
      </c>
      <c r="R2787" s="4">
        <f>IF(COUNT($M2787:$N2787)=0,"",IF(AND(IF($N2787&lt;&gt;"",$N2787,$M2787)&lt;=0,$O2787&lt;&gt;"可"),"警告",""))</f>
        <v/>
      </c>
      <c r="S2787" s="4">
        <f>IF(COUNT($M2787:$N2787)=0,0,IF(IF($N2787&lt;&gt;"",$N2787,$M2787)&gt;=スコアリング基準!$B$20,スコアリング基準!$C$20,IF(IF($N2787&lt;&gt;"",$N2787,$M2787)&gt;=スコアリング基準!$B$21,スコアリング基準!$C$21,IF(IF($N2787&lt;&gt;"",$N2787,$M2787)&gt;0,スコアリング基準!$C$22,0))))</f>
        <v/>
      </c>
      <c r="T2787" s="4">
        <f>IF($O2787="可",スコアリング基準!$C$23,0)</f>
        <v/>
      </c>
      <c r="U2787" s="4">
        <f>IF(OR(COUNT($K2787:$L2787)&lt;2,$K2787=0),0,IF(ABS($L2787)/$K2787&lt;=スコアリング基準!$B$24,スコアリング基準!$C$24,IF(ABS($L2787)/$K2787&lt;=スコアリング基準!$B$25,スコアリング基準!$C$25,IF(ABS($L2787)/$K2787&lt;=スコアリング基準!$B$26,スコアリング基準!$C$26,0))))</f>
        <v/>
      </c>
      <c r="V2787" s="4">
        <f>IF($P2787="なし",スコアリング基準!$C$27,0)</f>
        <v/>
      </c>
      <c r="W2787" s="4">
        <f>IF($F2787="",0,IF(ISNUMBER($F2787),IF($F2787&lt;=スコアリング基準!$B$28,スコアリング基準!$C$28,スコアリング基準!$C$29),0))</f>
        <v/>
      </c>
      <c r="X2787" s="4">
        <f>IFERROR(VLOOKUP($B2787,スコアリング基準!$A$36:$B$46,2,FALSE),0)</f>
        <v/>
      </c>
      <c r="Y2787" s="4">
        <f>SUM($S2787:$X2787)</f>
        <v/>
      </c>
      <c r="Z2787" s="4">
        <f>IF(COUNT($M2787:$N2787)=0,"データ無",IF($Y2787&gt;=スコアリング基準!$B$30,"S",IF($Y2787&gt;=スコアリング基準!$B$31,"A",IF($Y2787&gt;=スコアリング基準!$B$32,"B","C"))))</f>
        <v/>
      </c>
      <c r="AA2787">
        <f>IFERROR(INDEX(実績DB!$I$3:$I$104,MATCH($B2787&amp;$C2787,実績DB!$J$3:$J$104,0)),"")</f>
        <v/>
      </c>
    </row>
    <row r="2788">
      <c r="A2788" t="n">
        <v>2786</v>
      </c>
      <c r="B2788" t="inlineStr">
        <is>
          <t>中部</t>
        </is>
      </c>
      <c r="C2788" t="inlineStr">
        <is>
          <t>岩塚変電所</t>
        </is>
      </c>
      <c r="D2788" t="inlineStr">
        <is>
          <t>愛知県</t>
        </is>
      </c>
      <c r="E2788" t="n">
        <v>154</v>
      </c>
      <c r="G2788" s="3" t="n">
        <v>35.161127</v>
      </c>
      <c r="H2788" s="3" t="n">
        <v>136.839122</v>
      </c>
      <c r="I2788" t="inlineStr">
        <is>
          <t>OSM実測</t>
        </is>
      </c>
      <c r="J2788" t="n">
        <v>380</v>
      </c>
      <c r="K2788" t="n">
        <v>285</v>
      </c>
      <c r="L2788" t="n">
        <v>8</v>
      </c>
      <c r="O2788" t="inlineStr">
        <is>
          <t>可</t>
        </is>
      </c>
      <c r="P2788" t="inlineStr">
        <is>
          <t>有り</t>
        </is>
      </c>
      <c r="R2788" s="4">
        <f>IF(COUNT($M2788:$N2788)=0,"",IF(AND(IF($N2788&lt;&gt;"",$N2788,$M2788)&lt;=0,$O2788&lt;&gt;"可"),"警告",""))</f>
        <v/>
      </c>
      <c r="S2788" s="4">
        <f>IF(COUNT($M2788:$N2788)=0,0,IF(IF($N2788&lt;&gt;"",$N2788,$M2788)&gt;=スコアリング基準!$B$20,スコアリング基準!$C$20,IF(IF($N2788&lt;&gt;"",$N2788,$M2788)&gt;=スコアリング基準!$B$21,スコアリング基準!$C$21,IF(IF($N2788&lt;&gt;"",$N2788,$M2788)&gt;0,スコアリング基準!$C$22,0))))</f>
        <v/>
      </c>
      <c r="T2788" s="4">
        <f>IF($O2788="可",スコアリング基準!$C$23,0)</f>
        <v/>
      </c>
      <c r="U2788" s="4">
        <f>IF(OR(COUNT($K2788:$L2788)&lt;2,$K2788=0),0,IF(ABS($L2788)/$K2788&lt;=スコアリング基準!$B$24,スコアリング基準!$C$24,IF(ABS($L2788)/$K2788&lt;=スコアリング基準!$B$25,スコアリング基準!$C$25,IF(ABS($L2788)/$K2788&lt;=スコアリング基準!$B$26,スコアリング基準!$C$26,0))))</f>
        <v/>
      </c>
      <c r="V2788" s="4">
        <f>IF($P2788="なし",スコアリング基準!$C$27,0)</f>
        <v/>
      </c>
      <c r="W2788" s="4">
        <f>IF($F2788="",0,IF(ISNUMBER($F2788),IF($F2788&lt;=スコアリング基準!$B$28,スコアリング基準!$C$28,スコアリング基準!$C$29),0))</f>
        <v/>
      </c>
      <c r="X2788" s="4">
        <f>IFERROR(VLOOKUP($B2788,スコアリング基準!$A$36:$B$46,2,FALSE),0)</f>
        <v/>
      </c>
      <c r="Y2788" s="4">
        <f>SUM($S2788:$X2788)</f>
        <v/>
      </c>
      <c r="Z2788" s="4">
        <f>IF(COUNT($M2788:$N2788)=0,"データ無",IF($Y2788&gt;=スコアリング基準!$B$30,"S",IF($Y2788&gt;=スコアリング基準!$B$31,"A",IF($Y2788&gt;=スコアリング基準!$B$32,"B","C"))))</f>
        <v/>
      </c>
      <c r="AA2788">
        <f>IFERROR(INDEX(実績DB!$I$3:$I$104,MATCH($B2788&amp;$C2788,実績DB!$J$3:$J$104,0)),"")</f>
        <v/>
      </c>
    </row>
    <row r="2789">
      <c r="A2789" t="n">
        <v>2787</v>
      </c>
      <c r="B2789" t="inlineStr">
        <is>
          <t>中部</t>
        </is>
      </c>
      <c r="C2789" t="inlineStr">
        <is>
          <t>平岡変電所</t>
        </is>
      </c>
      <c r="D2789" t="inlineStr">
        <is>
          <t>長野県</t>
        </is>
      </c>
      <c r="E2789" t="n">
        <v>154</v>
      </c>
      <c r="G2789" s="3" t="n">
        <v>35.275938</v>
      </c>
      <c r="H2789" s="3" t="n">
        <v>137.846339</v>
      </c>
      <c r="I2789" t="inlineStr">
        <is>
          <t>OSM実測</t>
        </is>
      </c>
      <c r="R2789" s="4">
        <f>IF(COUNT($M2789:$N2789)=0,"",IF(AND(IF($N2789&lt;&gt;"",$N2789,$M2789)&lt;=0,$O2789&lt;&gt;"可"),"警告",""))</f>
        <v/>
      </c>
      <c r="S2789" s="4">
        <f>IF(COUNT($M2789:$N2789)=0,0,IF(IF($N2789&lt;&gt;"",$N2789,$M2789)&gt;=スコアリング基準!$B$20,スコアリング基準!$C$20,IF(IF($N2789&lt;&gt;"",$N2789,$M2789)&gt;=スコアリング基準!$B$21,スコアリング基準!$C$21,IF(IF($N2789&lt;&gt;"",$N2789,$M2789)&gt;0,スコアリング基準!$C$22,0))))</f>
        <v/>
      </c>
      <c r="T2789" s="4">
        <f>IF($O2789="可",スコアリング基準!$C$23,0)</f>
        <v/>
      </c>
      <c r="U2789" s="4">
        <f>IF(OR(COUNT($K2789:$L2789)&lt;2,$K2789=0),0,IF(ABS($L2789)/$K2789&lt;=スコアリング基準!$B$24,スコアリング基準!$C$24,IF(ABS($L2789)/$K2789&lt;=スコアリング基準!$B$25,スコアリング基準!$C$25,IF(ABS($L2789)/$K2789&lt;=スコアリング基準!$B$26,スコアリング基準!$C$26,0))))</f>
        <v/>
      </c>
      <c r="V2789" s="4">
        <f>IF($P2789="なし",スコアリング基準!$C$27,0)</f>
        <v/>
      </c>
      <c r="W2789" s="4">
        <f>IF($F2789="",0,IF(ISNUMBER($F2789),IF($F2789&lt;=スコアリング基準!$B$28,スコアリング基準!$C$28,スコアリング基準!$C$29),0))</f>
        <v/>
      </c>
      <c r="X2789" s="4">
        <f>IFERROR(VLOOKUP($B2789,スコアリング基準!$A$36:$B$46,2,FALSE),0)</f>
        <v/>
      </c>
      <c r="Y2789" s="4">
        <f>SUM($S2789:$X2789)</f>
        <v/>
      </c>
      <c r="Z2789" s="4">
        <f>IF(COUNT($M2789:$N2789)=0,"データ無",IF($Y2789&gt;=スコアリング基準!$B$30,"S",IF($Y2789&gt;=スコアリング基準!$B$31,"A",IF($Y2789&gt;=スコアリング基準!$B$32,"B","C"))))</f>
        <v/>
      </c>
      <c r="AA2789">
        <f>IFERROR(INDEX(実績DB!$I$3:$I$104,MATCH($B2789&amp;$C2789,実績DB!$J$3:$J$104,0)),"")</f>
        <v/>
      </c>
    </row>
    <row r="2790">
      <c r="A2790" t="n">
        <v>2788</v>
      </c>
      <c r="B2790" t="inlineStr">
        <is>
          <t>中部</t>
        </is>
      </c>
      <c r="C2790" t="inlineStr">
        <is>
          <t>昭和町変電所</t>
        </is>
      </c>
      <c r="D2790" t="inlineStr">
        <is>
          <t>愛知県</t>
        </is>
      </c>
      <c r="E2790" t="n">
        <v>154</v>
      </c>
      <c r="G2790" s="3" t="n">
        <v>35.083134</v>
      </c>
      <c r="H2790" s="3" t="n">
        <v>136.900628</v>
      </c>
      <c r="I2790" t="inlineStr">
        <is>
          <t>OSM実測</t>
        </is>
      </c>
      <c r="J2790" t="n">
        <v>285</v>
      </c>
      <c r="K2790" t="n">
        <v>213</v>
      </c>
      <c r="L2790" t="n">
        <v>12</v>
      </c>
      <c r="O2790" t="inlineStr">
        <is>
          <t>可</t>
        </is>
      </c>
      <c r="P2790" t="inlineStr">
        <is>
          <t>有り</t>
        </is>
      </c>
      <c r="R2790" s="4">
        <f>IF(COUNT($M2790:$N2790)=0,"",IF(AND(IF($N2790&lt;&gt;"",$N2790,$M2790)&lt;=0,$O2790&lt;&gt;"可"),"警告",""))</f>
        <v/>
      </c>
      <c r="S2790" s="4">
        <f>IF(COUNT($M2790:$N2790)=0,0,IF(IF($N2790&lt;&gt;"",$N2790,$M2790)&gt;=スコアリング基準!$B$20,スコアリング基準!$C$20,IF(IF($N2790&lt;&gt;"",$N2790,$M2790)&gt;=スコアリング基準!$B$21,スコアリング基準!$C$21,IF(IF($N2790&lt;&gt;"",$N2790,$M2790)&gt;0,スコアリング基準!$C$22,0))))</f>
        <v/>
      </c>
      <c r="T2790" s="4">
        <f>IF($O2790="可",スコアリング基準!$C$23,0)</f>
        <v/>
      </c>
      <c r="U2790" s="4">
        <f>IF(OR(COUNT($K2790:$L2790)&lt;2,$K2790=0),0,IF(ABS($L2790)/$K2790&lt;=スコアリング基準!$B$24,スコアリング基準!$C$24,IF(ABS($L2790)/$K2790&lt;=スコアリング基準!$B$25,スコアリング基準!$C$25,IF(ABS($L2790)/$K2790&lt;=スコアリング基準!$B$26,スコアリング基準!$C$26,0))))</f>
        <v/>
      </c>
      <c r="V2790" s="4">
        <f>IF($P2790="なし",スコアリング基準!$C$27,0)</f>
        <v/>
      </c>
      <c r="W2790" s="4">
        <f>IF($F2790="",0,IF(ISNUMBER($F2790),IF($F2790&lt;=スコアリング基準!$B$28,スコアリング基準!$C$28,スコアリング基準!$C$29),0))</f>
        <v/>
      </c>
      <c r="X2790" s="4">
        <f>IFERROR(VLOOKUP($B2790,スコアリング基準!$A$36:$B$46,2,FALSE),0)</f>
        <v/>
      </c>
      <c r="Y2790" s="4">
        <f>SUM($S2790:$X2790)</f>
        <v/>
      </c>
      <c r="Z2790" s="4">
        <f>IF(COUNT($M2790:$N2790)=0,"データ無",IF($Y2790&gt;=スコアリング基準!$B$30,"S",IF($Y2790&gt;=スコアリング基準!$B$31,"A",IF($Y2790&gt;=スコアリング基準!$B$32,"B","C"))))</f>
        <v/>
      </c>
      <c r="AA2790">
        <f>IFERROR(INDEX(実績DB!$I$3:$I$104,MATCH($B2790&amp;$C2790,実績DB!$J$3:$J$104,0)),"")</f>
        <v/>
      </c>
    </row>
    <row r="2791">
      <c r="A2791" t="n">
        <v>2789</v>
      </c>
      <c r="B2791" t="inlineStr">
        <is>
          <t>中部</t>
        </is>
      </c>
      <c r="C2791" t="inlineStr">
        <is>
          <t>松島変電所</t>
        </is>
      </c>
      <c r="D2791" t="inlineStr">
        <is>
          <t>長野県</t>
        </is>
      </c>
      <c r="E2791" t="n">
        <v>154</v>
      </c>
      <c r="G2791" s="3" t="n">
        <v>35.922287</v>
      </c>
      <c r="H2791" s="3" t="n">
        <v>137.974174</v>
      </c>
      <c r="I2791" t="inlineStr">
        <is>
          <t>OSM実測</t>
        </is>
      </c>
      <c r="J2791" t="n">
        <v>142</v>
      </c>
      <c r="K2791" t="n">
        <v>128</v>
      </c>
      <c r="L2791" t="n">
        <v>-20</v>
      </c>
      <c r="O2791" t="inlineStr">
        <is>
          <t>可</t>
        </is>
      </c>
      <c r="P2791" t="inlineStr">
        <is>
          <t>有り</t>
        </is>
      </c>
      <c r="R2791" s="4">
        <f>IF(COUNT($M2791:$N2791)=0,"",IF(AND(IF($N2791&lt;&gt;"",$N2791,$M2791)&lt;=0,$O2791&lt;&gt;"可"),"警告",""))</f>
        <v/>
      </c>
      <c r="S2791" s="4">
        <f>IF(COUNT($M2791:$N2791)=0,0,IF(IF($N2791&lt;&gt;"",$N2791,$M2791)&gt;=スコアリング基準!$B$20,スコアリング基準!$C$20,IF(IF($N2791&lt;&gt;"",$N2791,$M2791)&gt;=スコアリング基準!$B$21,スコアリング基準!$C$21,IF(IF($N2791&lt;&gt;"",$N2791,$M2791)&gt;0,スコアリング基準!$C$22,0))))</f>
        <v/>
      </c>
      <c r="T2791" s="4">
        <f>IF($O2791="可",スコアリング基準!$C$23,0)</f>
        <v/>
      </c>
      <c r="U2791" s="4">
        <f>IF(OR(COUNT($K2791:$L2791)&lt;2,$K2791=0),0,IF(ABS($L2791)/$K2791&lt;=スコアリング基準!$B$24,スコアリング基準!$C$24,IF(ABS($L2791)/$K2791&lt;=スコアリング基準!$B$25,スコアリング基準!$C$25,IF(ABS($L2791)/$K2791&lt;=スコアリング基準!$B$26,スコアリング基準!$C$26,0))))</f>
        <v/>
      </c>
      <c r="V2791" s="4">
        <f>IF($P2791="なし",スコアリング基準!$C$27,0)</f>
        <v/>
      </c>
      <c r="W2791" s="4">
        <f>IF($F2791="",0,IF(ISNUMBER($F2791),IF($F2791&lt;=スコアリング基準!$B$28,スコアリング基準!$C$28,スコアリング基準!$C$29),0))</f>
        <v/>
      </c>
      <c r="X2791" s="4">
        <f>IFERROR(VLOOKUP($B2791,スコアリング基準!$A$36:$B$46,2,FALSE),0)</f>
        <v/>
      </c>
      <c r="Y2791" s="4">
        <f>SUM($S2791:$X2791)</f>
        <v/>
      </c>
      <c r="Z2791" s="4">
        <f>IF(COUNT($M2791:$N2791)=0,"データ無",IF($Y2791&gt;=スコアリング基準!$B$30,"S",IF($Y2791&gt;=スコアリング基準!$B$31,"A",IF($Y2791&gt;=スコアリング基準!$B$32,"B","C"))))</f>
        <v/>
      </c>
      <c r="AA2791">
        <f>IFERROR(INDEX(実績DB!$I$3:$I$104,MATCH($B2791&amp;$C2791,実績DB!$J$3:$J$104,0)),"")</f>
        <v/>
      </c>
    </row>
    <row r="2792">
      <c r="A2792" t="n">
        <v>2790</v>
      </c>
      <c r="B2792" t="inlineStr">
        <is>
          <t>中部</t>
        </is>
      </c>
      <c r="C2792" t="inlineStr">
        <is>
          <t>水主町変電所</t>
        </is>
      </c>
      <c r="D2792" t="inlineStr">
        <is>
          <t>愛知県</t>
        </is>
      </c>
      <c r="E2792" t="n">
        <v>154</v>
      </c>
      <c r="G2792" s="3" t="n">
        <v>35.160415</v>
      </c>
      <c r="H2792" s="3" t="n">
        <v>136.892122</v>
      </c>
      <c r="I2792" t="inlineStr">
        <is>
          <t>OSM実測</t>
        </is>
      </c>
      <c r="J2792" t="n">
        <v>285</v>
      </c>
      <c r="K2792" t="n">
        <v>256</v>
      </c>
      <c r="L2792" t="n">
        <v>40</v>
      </c>
      <c r="O2792" t="inlineStr">
        <is>
          <t>可</t>
        </is>
      </c>
      <c r="P2792" t="inlineStr">
        <is>
          <t>有り</t>
        </is>
      </c>
      <c r="R2792" s="4">
        <f>IF(COUNT($M2792:$N2792)=0,"",IF(AND(IF($N2792&lt;&gt;"",$N2792,$M2792)&lt;=0,$O2792&lt;&gt;"可"),"警告",""))</f>
        <v/>
      </c>
      <c r="S2792" s="4">
        <f>IF(COUNT($M2792:$N2792)=0,0,IF(IF($N2792&lt;&gt;"",$N2792,$M2792)&gt;=スコアリング基準!$B$20,スコアリング基準!$C$20,IF(IF($N2792&lt;&gt;"",$N2792,$M2792)&gt;=スコアリング基準!$B$21,スコアリング基準!$C$21,IF(IF($N2792&lt;&gt;"",$N2792,$M2792)&gt;0,スコアリング基準!$C$22,0))))</f>
        <v/>
      </c>
      <c r="T2792" s="4">
        <f>IF($O2792="可",スコアリング基準!$C$23,0)</f>
        <v/>
      </c>
      <c r="U2792" s="4">
        <f>IF(OR(COUNT($K2792:$L2792)&lt;2,$K2792=0),0,IF(ABS($L2792)/$K2792&lt;=スコアリング基準!$B$24,スコアリング基準!$C$24,IF(ABS($L2792)/$K2792&lt;=スコアリング基準!$B$25,スコアリング基準!$C$25,IF(ABS($L2792)/$K2792&lt;=スコアリング基準!$B$26,スコアリング基準!$C$26,0))))</f>
        <v/>
      </c>
      <c r="V2792" s="4">
        <f>IF($P2792="なし",スコアリング基準!$C$27,0)</f>
        <v/>
      </c>
      <c r="W2792" s="4">
        <f>IF($F2792="",0,IF(ISNUMBER($F2792),IF($F2792&lt;=スコアリング基準!$B$28,スコアリング基準!$C$28,スコアリング基準!$C$29),0))</f>
        <v/>
      </c>
      <c r="X2792" s="4">
        <f>IFERROR(VLOOKUP($B2792,スコアリング基準!$A$36:$B$46,2,FALSE),0)</f>
        <v/>
      </c>
      <c r="Y2792" s="4">
        <f>SUM($S2792:$X2792)</f>
        <v/>
      </c>
      <c r="Z2792" s="4">
        <f>IF(COUNT($M2792:$N2792)=0,"データ無",IF($Y2792&gt;=スコアリング基準!$B$30,"S",IF($Y2792&gt;=スコアリング基準!$B$31,"A",IF($Y2792&gt;=スコアリング基準!$B$32,"B","C"))))</f>
        <v/>
      </c>
      <c r="AA2792">
        <f>IFERROR(INDEX(実績DB!$I$3:$I$104,MATCH($B2792&amp;$C2792,実績DB!$J$3:$J$104,0)),"")</f>
        <v/>
      </c>
    </row>
    <row r="2793">
      <c r="A2793" t="n">
        <v>2791</v>
      </c>
      <c r="B2793" t="inlineStr">
        <is>
          <t>中部</t>
        </is>
      </c>
      <c r="C2793" t="inlineStr">
        <is>
          <t>浜松変電所</t>
        </is>
      </c>
      <c r="D2793" t="inlineStr">
        <is>
          <t>静岡県</t>
        </is>
      </c>
      <c r="E2793" t="n">
        <v>154</v>
      </c>
      <c r="G2793" s="3" t="n">
        <v>34.738841</v>
      </c>
      <c r="H2793" s="3" t="n">
        <v>137.734914</v>
      </c>
      <c r="I2793" t="inlineStr">
        <is>
          <t>OSM実測</t>
        </is>
      </c>
      <c r="J2793" t="n">
        <v>560</v>
      </c>
      <c r="K2793" t="n">
        <v>504</v>
      </c>
      <c r="L2793" t="n">
        <v>-220</v>
      </c>
      <c r="O2793" t="inlineStr">
        <is>
          <t>可</t>
        </is>
      </c>
      <c r="P2793" t="inlineStr">
        <is>
          <t>有り</t>
        </is>
      </c>
      <c r="R2793" s="4">
        <f>IF(COUNT($M2793:$N2793)=0,"",IF(AND(IF($N2793&lt;&gt;"",$N2793,$M2793)&lt;=0,$O2793&lt;&gt;"可"),"警告",""))</f>
        <v/>
      </c>
      <c r="S2793" s="4">
        <f>IF(COUNT($M2793:$N2793)=0,0,IF(IF($N2793&lt;&gt;"",$N2793,$M2793)&gt;=スコアリング基準!$B$20,スコアリング基準!$C$20,IF(IF($N2793&lt;&gt;"",$N2793,$M2793)&gt;=スコアリング基準!$B$21,スコアリング基準!$C$21,IF(IF($N2793&lt;&gt;"",$N2793,$M2793)&gt;0,スコアリング基準!$C$22,0))))</f>
        <v/>
      </c>
      <c r="T2793" s="4">
        <f>IF($O2793="可",スコアリング基準!$C$23,0)</f>
        <v/>
      </c>
      <c r="U2793" s="4">
        <f>IF(OR(COUNT($K2793:$L2793)&lt;2,$K2793=0),0,IF(ABS($L2793)/$K2793&lt;=スコアリング基準!$B$24,スコアリング基準!$C$24,IF(ABS($L2793)/$K2793&lt;=スコアリング基準!$B$25,スコアリング基準!$C$25,IF(ABS($L2793)/$K2793&lt;=スコアリング基準!$B$26,スコアリング基準!$C$26,0))))</f>
        <v/>
      </c>
      <c r="V2793" s="4">
        <f>IF($P2793="なし",スコアリング基準!$C$27,0)</f>
        <v/>
      </c>
      <c r="W2793" s="4">
        <f>IF($F2793="",0,IF(ISNUMBER($F2793),IF($F2793&lt;=スコアリング基準!$B$28,スコアリング基準!$C$28,スコアリング基準!$C$29),0))</f>
        <v/>
      </c>
      <c r="X2793" s="4">
        <f>IFERROR(VLOOKUP($B2793,スコアリング基準!$A$36:$B$46,2,FALSE),0)</f>
        <v/>
      </c>
      <c r="Y2793" s="4">
        <f>SUM($S2793:$X2793)</f>
        <v/>
      </c>
      <c r="Z2793" s="4">
        <f>IF(COUNT($M2793:$N2793)=0,"データ無",IF($Y2793&gt;=スコアリング基準!$B$30,"S",IF($Y2793&gt;=スコアリング基準!$B$31,"A",IF($Y2793&gt;=スコアリング基準!$B$32,"B","C"))))</f>
        <v/>
      </c>
      <c r="AA2793">
        <f>IFERROR(INDEX(実績DB!$I$3:$I$104,MATCH($B2793&amp;$C2793,実績DB!$J$3:$J$104,0)),"")</f>
        <v/>
      </c>
    </row>
    <row r="2794">
      <c r="A2794" t="n">
        <v>2792</v>
      </c>
      <c r="B2794" t="inlineStr">
        <is>
          <t>中部</t>
        </is>
      </c>
      <c r="C2794" t="inlineStr">
        <is>
          <t>清水変電所</t>
        </is>
      </c>
      <c r="D2794" t="inlineStr">
        <is>
          <t>静岡県</t>
        </is>
      </c>
      <c r="E2794" t="n">
        <v>154</v>
      </c>
      <c r="G2794" s="3" t="n">
        <v>35.016663</v>
      </c>
      <c r="H2794" s="3" t="n">
        <v>138.454653</v>
      </c>
      <c r="I2794" t="inlineStr">
        <is>
          <t>OSM実測</t>
        </is>
      </c>
      <c r="J2794" t="n">
        <v>522</v>
      </c>
      <c r="K2794" t="n">
        <v>470</v>
      </c>
      <c r="L2794" t="n">
        <v>7</v>
      </c>
      <c r="O2794" t="inlineStr">
        <is>
          <t>可</t>
        </is>
      </c>
      <c r="P2794" t="inlineStr">
        <is>
          <t>有り</t>
        </is>
      </c>
      <c r="R2794" s="4">
        <f>IF(COUNT($M2794:$N2794)=0,"",IF(AND(IF($N2794&lt;&gt;"",$N2794,$M2794)&lt;=0,$O2794&lt;&gt;"可"),"警告",""))</f>
        <v/>
      </c>
      <c r="S2794" s="4">
        <f>IF(COUNT($M2794:$N2794)=0,0,IF(IF($N2794&lt;&gt;"",$N2794,$M2794)&gt;=スコアリング基準!$B$20,スコアリング基準!$C$20,IF(IF($N2794&lt;&gt;"",$N2794,$M2794)&gt;=スコアリング基準!$B$21,スコアリング基準!$C$21,IF(IF($N2794&lt;&gt;"",$N2794,$M2794)&gt;0,スコアリング基準!$C$22,0))))</f>
        <v/>
      </c>
      <c r="T2794" s="4">
        <f>IF($O2794="可",スコアリング基準!$C$23,0)</f>
        <v/>
      </c>
      <c r="U2794" s="4">
        <f>IF(OR(COUNT($K2794:$L2794)&lt;2,$K2794=0),0,IF(ABS($L2794)/$K2794&lt;=スコアリング基準!$B$24,スコアリング基準!$C$24,IF(ABS($L2794)/$K2794&lt;=スコアリング基準!$B$25,スコアリング基準!$C$25,IF(ABS($L2794)/$K2794&lt;=スコアリング基準!$B$26,スコアリング基準!$C$26,0))))</f>
        <v/>
      </c>
      <c r="V2794" s="4">
        <f>IF($P2794="なし",スコアリング基準!$C$27,0)</f>
        <v/>
      </c>
      <c r="W2794" s="4">
        <f>IF($F2794="",0,IF(ISNUMBER($F2794),IF($F2794&lt;=スコアリング基準!$B$28,スコアリング基準!$C$28,スコアリング基準!$C$29),0))</f>
        <v/>
      </c>
      <c r="X2794" s="4">
        <f>IFERROR(VLOOKUP($B2794,スコアリング基準!$A$36:$B$46,2,FALSE),0)</f>
        <v/>
      </c>
      <c r="Y2794" s="4">
        <f>SUM($S2794:$X2794)</f>
        <v/>
      </c>
      <c r="Z2794" s="4">
        <f>IF(COUNT($M2794:$N2794)=0,"データ無",IF($Y2794&gt;=スコアリング基準!$B$30,"S",IF($Y2794&gt;=スコアリング基準!$B$31,"A",IF($Y2794&gt;=スコアリング基準!$B$32,"B","C"))))</f>
        <v/>
      </c>
      <c r="AA2794">
        <f>IFERROR(INDEX(実績DB!$I$3:$I$104,MATCH($B2794&amp;$C2794,実績DB!$J$3:$J$104,0)),"")</f>
        <v/>
      </c>
    </row>
    <row r="2795">
      <c r="A2795" t="n">
        <v>2793</v>
      </c>
      <c r="B2795" t="inlineStr">
        <is>
          <t>中部</t>
        </is>
      </c>
      <c r="C2795" t="inlineStr">
        <is>
          <t>瑞浪変電所</t>
        </is>
      </c>
      <c r="D2795" t="inlineStr">
        <is>
          <t>岐阜県</t>
        </is>
      </c>
      <c r="E2795" t="n">
        <v>154</v>
      </c>
      <c r="G2795" s="3" t="n">
        <v>35.379935</v>
      </c>
      <c r="H2795" s="3" t="n">
        <v>137.231425</v>
      </c>
      <c r="I2795" t="inlineStr">
        <is>
          <t>OSM実測</t>
        </is>
      </c>
      <c r="J2795" t="n">
        <v>570</v>
      </c>
      <c r="K2795" t="n">
        <v>513</v>
      </c>
      <c r="L2795" t="n">
        <v>-747</v>
      </c>
      <c r="O2795" t="inlineStr">
        <is>
          <t>可</t>
        </is>
      </c>
      <c r="P2795" t="inlineStr">
        <is>
          <t>有り</t>
        </is>
      </c>
      <c r="R2795" s="4">
        <f>IF(COUNT($M2795:$N2795)=0,"",IF(AND(IF($N2795&lt;&gt;"",$N2795,$M2795)&lt;=0,$O2795&lt;&gt;"可"),"警告",""))</f>
        <v/>
      </c>
      <c r="S2795" s="4">
        <f>IF(COUNT($M2795:$N2795)=0,0,IF(IF($N2795&lt;&gt;"",$N2795,$M2795)&gt;=スコアリング基準!$B$20,スコアリング基準!$C$20,IF(IF($N2795&lt;&gt;"",$N2795,$M2795)&gt;=スコアリング基準!$B$21,スコアリング基準!$C$21,IF(IF($N2795&lt;&gt;"",$N2795,$M2795)&gt;0,スコアリング基準!$C$22,0))))</f>
        <v/>
      </c>
      <c r="T2795" s="4">
        <f>IF($O2795="可",スコアリング基準!$C$23,0)</f>
        <v/>
      </c>
      <c r="U2795" s="4">
        <f>IF(OR(COUNT($K2795:$L2795)&lt;2,$K2795=0),0,IF(ABS($L2795)/$K2795&lt;=スコアリング基準!$B$24,スコアリング基準!$C$24,IF(ABS($L2795)/$K2795&lt;=スコアリング基準!$B$25,スコアリング基準!$C$25,IF(ABS($L2795)/$K2795&lt;=スコアリング基準!$B$26,スコアリング基準!$C$26,0))))</f>
        <v/>
      </c>
      <c r="V2795" s="4">
        <f>IF($P2795="なし",スコアリング基準!$C$27,0)</f>
        <v/>
      </c>
      <c r="W2795" s="4">
        <f>IF($F2795="",0,IF(ISNUMBER($F2795),IF($F2795&lt;=スコアリング基準!$B$28,スコアリング基準!$C$28,スコアリング基準!$C$29),0))</f>
        <v/>
      </c>
      <c r="X2795" s="4">
        <f>IFERROR(VLOOKUP($B2795,スコアリング基準!$A$36:$B$46,2,FALSE),0)</f>
        <v/>
      </c>
      <c r="Y2795" s="4">
        <f>SUM($S2795:$X2795)</f>
        <v/>
      </c>
      <c r="Z2795" s="4">
        <f>IF(COUNT($M2795:$N2795)=0,"データ無",IF($Y2795&gt;=スコアリング基準!$B$30,"S",IF($Y2795&gt;=スコアリング基準!$B$31,"A",IF($Y2795&gt;=スコアリング基準!$B$32,"B","C"))))</f>
        <v/>
      </c>
      <c r="AA2795">
        <f>IFERROR(INDEX(実績DB!$I$3:$I$104,MATCH($B2795&amp;$C2795,実績DB!$J$3:$J$104,0)),"")</f>
        <v/>
      </c>
    </row>
    <row r="2796">
      <c r="A2796" t="n">
        <v>2794</v>
      </c>
      <c r="B2796" t="inlineStr">
        <is>
          <t>中部</t>
        </is>
      </c>
      <c r="C2796" t="inlineStr">
        <is>
          <t>白昭変電所</t>
        </is>
      </c>
      <c r="D2796" t="inlineStr">
        <is>
          <t>静岡県</t>
        </is>
      </c>
      <c r="E2796" t="n">
        <v>154</v>
      </c>
      <c r="G2796" s="3" t="n">
        <v>34.816999</v>
      </c>
      <c r="H2796" s="3" t="n">
        <v>137.729351</v>
      </c>
      <c r="I2796" t="inlineStr">
        <is>
          <t>OSM実測</t>
        </is>
      </c>
      <c r="J2796" t="n">
        <v>49</v>
      </c>
      <c r="K2796" t="n">
        <v>49</v>
      </c>
      <c r="L2796" t="n">
        <v>-19</v>
      </c>
      <c r="M2796" t="n">
        <v>30</v>
      </c>
      <c r="O2796" t="inlineStr">
        <is>
          <t>不可 #3</t>
        </is>
      </c>
      <c r="P2796" t="inlineStr">
        <is>
          <t>有り</t>
        </is>
      </c>
      <c r="R2796" s="4">
        <f>IF(COUNT($M2796:$N2796)=0,"",IF(AND(IF($N2796&lt;&gt;"",$N2796,$M2796)&lt;=0,$O2796&lt;&gt;"可"),"警告",""))</f>
        <v/>
      </c>
      <c r="S2796" s="4">
        <f>IF(COUNT($M2796:$N2796)=0,0,IF(IF($N2796&lt;&gt;"",$N2796,$M2796)&gt;=スコアリング基準!$B$20,スコアリング基準!$C$20,IF(IF($N2796&lt;&gt;"",$N2796,$M2796)&gt;=スコアリング基準!$B$21,スコアリング基準!$C$21,IF(IF($N2796&lt;&gt;"",$N2796,$M2796)&gt;0,スコアリング基準!$C$22,0))))</f>
        <v/>
      </c>
      <c r="T2796" s="4">
        <f>IF($O2796="可",スコアリング基準!$C$23,0)</f>
        <v/>
      </c>
      <c r="U2796" s="4">
        <f>IF(OR(COUNT($K2796:$L2796)&lt;2,$K2796=0),0,IF(ABS($L2796)/$K2796&lt;=スコアリング基準!$B$24,スコアリング基準!$C$24,IF(ABS($L2796)/$K2796&lt;=スコアリング基準!$B$25,スコアリング基準!$C$25,IF(ABS($L2796)/$K2796&lt;=スコアリング基準!$B$26,スコアリング基準!$C$26,0))))</f>
        <v/>
      </c>
      <c r="V2796" s="4">
        <f>IF($P2796="なし",スコアリング基準!$C$27,0)</f>
        <v/>
      </c>
      <c r="W2796" s="4">
        <f>IF($F2796="",0,IF(ISNUMBER($F2796),IF($F2796&lt;=スコアリング基準!$B$28,スコアリング基準!$C$28,スコアリング基準!$C$29),0))</f>
        <v/>
      </c>
      <c r="X2796" s="4">
        <f>IFERROR(VLOOKUP($B2796,スコアリング基準!$A$36:$B$46,2,FALSE),0)</f>
        <v/>
      </c>
      <c r="Y2796" s="4">
        <f>SUM($S2796:$X2796)</f>
        <v/>
      </c>
      <c r="Z2796" s="4">
        <f>IF(COUNT($M2796:$N2796)=0,"データ無",IF($Y2796&gt;=スコアリング基準!$B$30,"S",IF($Y2796&gt;=スコアリング基準!$B$31,"A",IF($Y2796&gt;=スコアリング基準!$B$32,"B","C"))))</f>
        <v/>
      </c>
      <c r="AA2796">
        <f>IFERROR(INDEX(実績DB!$I$3:$I$104,MATCH($B2796&amp;$C2796,実績DB!$J$3:$J$104,0)),"")</f>
        <v/>
      </c>
    </row>
    <row r="2797">
      <c r="A2797" t="n">
        <v>2795</v>
      </c>
      <c r="B2797" t="inlineStr">
        <is>
          <t>中部</t>
        </is>
      </c>
      <c r="C2797" t="inlineStr">
        <is>
          <t>磐田変電所</t>
        </is>
      </c>
      <c r="D2797" t="inlineStr">
        <is>
          <t>静岡県</t>
        </is>
      </c>
      <c r="E2797" t="n">
        <v>154</v>
      </c>
      <c r="G2797" s="3" t="n">
        <v>34.773699</v>
      </c>
      <c r="H2797" s="3" t="n">
        <v>137.8529</v>
      </c>
      <c r="I2797" t="inlineStr">
        <is>
          <t>OSM実測</t>
        </is>
      </c>
      <c r="J2797" t="n">
        <v>570</v>
      </c>
      <c r="K2797" t="n">
        <v>513</v>
      </c>
      <c r="L2797" t="n">
        <v>-90</v>
      </c>
      <c r="O2797" t="inlineStr">
        <is>
          <t>可</t>
        </is>
      </c>
      <c r="P2797" t="inlineStr">
        <is>
          <t>有り</t>
        </is>
      </c>
      <c r="R2797" s="4">
        <f>IF(COUNT($M2797:$N2797)=0,"",IF(AND(IF($N2797&lt;&gt;"",$N2797,$M2797)&lt;=0,$O2797&lt;&gt;"可"),"警告",""))</f>
        <v/>
      </c>
      <c r="S2797" s="4">
        <f>IF(COUNT($M2797:$N2797)=0,0,IF(IF($N2797&lt;&gt;"",$N2797,$M2797)&gt;=スコアリング基準!$B$20,スコアリング基準!$C$20,IF(IF($N2797&lt;&gt;"",$N2797,$M2797)&gt;=スコアリング基準!$B$21,スコアリング基準!$C$21,IF(IF($N2797&lt;&gt;"",$N2797,$M2797)&gt;0,スコアリング基準!$C$22,0))))</f>
        <v/>
      </c>
      <c r="T2797" s="4">
        <f>IF($O2797="可",スコアリング基準!$C$23,0)</f>
        <v/>
      </c>
      <c r="U2797" s="4">
        <f>IF(OR(COUNT($K2797:$L2797)&lt;2,$K2797=0),0,IF(ABS($L2797)/$K2797&lt;=スコアリング基準!$B$24,スコアリング基準!$C$24,IF(ABS($L2797)/$K2797&lt;=スコアリング基準!$B$25,スコアリング基準!$C$25,IF(ABS($L2797)/$K2797&lt;=スコアリング基準!$B$26,スコアリング基準!$C$26,0))))</f>
        <v/>
      </c>
      <c r="V2797" s="4">
        <f>IF($P2797="なし",スコアリング基準!$C$27,0)</f>
        <v/>
      </c>
      <c r="W2797" s="4">
        <f>IF($F2797="",0,IF(ISNUMBER($F2797),IF($F2797&lt;=スコアリング基準!$B$28,スコアリング基準!$C$28,スコアリング基準!$C$29),0))</f>
        <v/>
      </c>
      <c r="X2797" s="4">
        <f>IFERROR(VLOOKUP($B2797,スコアリング基準!$A$36:$B$46,2,FALSE),0)</f>
        <v/>
      </c>
      <c r="Y2797" s="4">
        <f>SUM($S2797:$X2797)</f>
        <v/>
      </c>
      <c r="Z2797" s="4">
        <f>IF(COUNT($M2797:$N2797)=0,"データ無",IF($Y2797&gt;=スコアリング基準!$B$30,"S",IF($Y2797&gt;=スコアリング基準!$B$31,"A",IF($Y2797&gt;=スコアリング基準!$B$32,"B","C"))))</f>
        <v/>
      </c>
      <c r="AA2797">
        <f>IFERROR(INDEX(実績DB!$I$3:$I$104,MATCH($B2797&amp;$C2797,実績DB!$J$3:$J$104,0)),"")</f>
        <v/>
      </c>
    </row>
    <row r="2798">
      <c r="A2798" t="n">
        <v>2796</v>
      </c>
      <c r="B2798" t="inlineStr">
        <is>
          <t>中部</t>
        </is>
      </c>
      <c r="C2798" t="inlineStr">
        <is>
          <t>稲沢変電所</t>
        </is>
      </c>
      <c r="D2798" t="inlineStr">
        <is>
          <t>愛知県</t>
        </is>
      </c>
      <c r="E2798" t="n">
        <v>154</v>
      </c>
      <c r="G2798" s="3" t="n">
        <v>35.223956</v>
      </c>
      <c r="H2798" s="3" t="n">
        <v>136.793358</v>
      </c>
      <c r="I2798" t="inlineStr">
        <is>
          <t>OSM実測</t>
        </is>
      </c>
      <c r="J2798" t="n">
        <v>380</v>
      </c>
      <c r="K2798" t="n">
        <v>285</v>
      </c>
      <c r="L2798" t="n">
        <v>-121</v>
      </c>
      <c r="O2798" t="inlineStr">
        <is>
          <t>可</t>
        </is>
      </c>
      <c r="P2798" t="inlineStr">
        <is>
          <t>有り</t>
        </is>
      </c>
      <c r="R2798" s="4">
        <f>IF(COUNT($M2798:$N2798)=0,"",IF(AND(IF($N2798&lt;&gt;"",$N2798,$M2798)&lt;=0,$O2798&lt;&gt;"可"),"警告",""))</f>
        <v/>
      </c>
      <c r="S2798" s="4">
        <f>IF(COUNT($M2798:$N2798)=0,0,IF(IF($N2798&lt;&gt;"",$N2798,$M2798)&gt;=スコアリング基準!$B$20,スコアリング基準!$C$20,IF(IF($N2798&lt;&gt;"",$N2798,$M2798)&gt;=スコアリング基準!$B$21,スコアリング基準!$C$21,IF(IF($N2798&lt;&gt;"",$N2798,$M2798)&gt;0,スコアリング基準!$C$22,0))))</f>
        <v/>
      </c>
      <c r="T2798" s="4">
        <f>IF($O2798="可",スコアリング基準!$C$23,0)</f>
        <v/>
      </c>
      <c r="U2798" s="4">
        <f>IF(OR(COUNT($K2798:$L2798)&lt;2,$K2798=0),0,IF(ABS($L2798)/$K2798&lt;=スコアリング基準!$B$24,スコアリング基準!$C$24,IF(ABS($L2798)/$K2798&lt;=スコアリング基準!$B$25,スコアリング基準!$C$25,IF(ABS($L2798)/$K2798&lt;=スコアリング基準!$B$26,スコアリング基準!$C$26,0))))</f>
        <v/>
      </c>
      <c r="V2798" s="4">
        <f>IF($P2798="なし",スコアリング基準!$C$27,0)</f>
        <v/>
      </c>
      <c r="W2798" s="4">
        <f>IF($F2798="",0,IF(ISNUMBER($F2798),IF($F2798&lt;=スコアリング基準!$B$28,スコアリング基準!$C$28,スコアリング基準!$C$29),0))</f>
        <v/>
      </c>
      <c r="X2798" s="4">
        <f>IFERROR(VLOOKUP($B2798,スコアリング基準!$A$36:$B$46,2,FALSE),0)</f>
        <v/>
      </c>
      <c r="Y2798" s="4">
        <f>SUM($S2798:$X2798)</f>
        <v/>
      </c>
      <c r="Z2798" s="4">
        <f>IF(COUNT($M2798:$N2798)=0,"データ無",IF($Y2798&gt;=スコアリング基準!$B$30,"S",IF($Y2798&gt;=スコアリング基準!$B$31,"A",IF($Y2798&gt;=スコアリング基準!$B$32,"B","C"))))</f>
        <v/>
      </c>
      <c r="AA2798">
        <f>IFERROR(INDEX(実績DB!$I$3:$I$104,MATCH($B2798&amp;$C2798,実績DB!$J$3:$J$104,0)),"")</f>
        <v/>
      </c>
    </row>
    <row r="2799">
      <c r="A2799" t="n">
        <v>2797</v>
      </c>
      <c r="B2799" t="inlineStr">
        <is>
          <t>中部</t>
        </is>
      </c>
      <c r="C2799" t="inlineStr">
        <is>
          <t>築港変電所</t>
        </is>
      </c>
      <c r="D2799" t="inlineStr">
        <is>
          <t>愛知県</t>
        </is>
      </c>
      <c r="E2799" t="n">
        <v>154</v>
      </c>
      <c r="G2799" s="3" t="n">
        <v>35.104849</v>
      </c>
      <c r="H2799" s="3" t="n">
        <v>136.881549</v>
      </c>
      <c r="I2799" t="inlineStr">
        <is>
          <t>OSM実測</t>
        </is>
      </c>
      <c r="J2799" t="n">
        <v>4</v>
      </c>
      <c r="K2799" t="n">
        <v>49</v>
      </c>
      <c r="L2799" t="n">
        <v>0</v>
      </c>
      <c r="M2799" t="n">
        <v>49</v>
      </c>
      <c r="O2799" t="inlineStr">
        <is>
          <t>不可 #3</t>
        </is>
      </c>
      <c r="P2799" t="inlineStr">
        <is>
          <t>有り</t>
        </is>
      </c>
      <c r="R2799" s="4">
        <f>IF(COUNT($M2799:$N2799)=0,"",IF(AND(IF($N2799&lt;&gt;"",$N2799,$M2799)&lt;=0,$O2799&lt;&gt;"可"),"警告",""))</f>
        <v/>
      </c>
      <c r="S2799" s="4">
        <f>IF(COUNT($M2799:$N2799)=0,0,IF(IF($N2799&lt;&gt;"",$N2799,$M2799)&gt;=スコアリング基準!$B$20,スコアリング基準!$C$20,IF(IF($N2799&lt;&gt;"",$N2799,$M2799)&gt;=スコアリング基準!$B$21,スコアリング基準!$C$21,IF(IF($N2799&lt;&gt;"",$N2799,$M2799)&gt;0,スコアリング基準!$C$22,0))))</f>
        <v/>
      </c>
      <c r="T2799" s="4">
        <f>IF($O2799="可",スコアリング基準!$C$23,0)</f>
        <v/>
      </c>
      <c r="U2799" s="4">
        <f>IF(OR(COUNT($K2799:$L2799)&lt;2,$K2799=0),0,IF(ABS($L2799)/$K2799&lt;=スコアリング基準!$B$24,スコアリング基準!$C$24,IF(ABS($L2799)/$K2799&lt;=スコアリング基準!$B$25,スコアリング基準!$C$25,IF(ABS($L2799)/$K2799&lt;=スコアリング基準!$B$26,スコアリング基準!$C$26,0))))</f>
        <v/>
      </c>
      <c r="V2799" s="4">
        <f>IF($P2799="なし",スコアリング基準!$C$27,0)</f>
        <v/>
      </c>
      <c r="W2799" s="4">
        <f>IF($F2799="",0,IF(ISNUMBER($F2799),IF($F2799&lt;=スコアリング基準!$B$28,スコアリング基準!$C$28,スコアリング基準!$C$29),0))</f>
        <v/>
      </c>
      <c r="X2799" s="4">
        <f>IFERROR(VLOOKUP($B2799,スコアリング基準!$A$36:$B$46,2,FALSE),0)</f>
        <v/>
      </c>
      <c r="Y2799" s="4">
        <f>SUM($S2799:$X2799)</f>
        <v/>
      </c>
      <c r="Z2799" s="4">
        <f>IF(COUNT($M2799:$N2799)=0,"データ無",IF($Y2799&gt;=スコアリング基準!$B$30,"S",IF($Y2799&gt;=スコアリング基準!$B$31,"A",IF($Y2799&gt;=スコアリング基準!$B$32,"B","C"))))</f>
        <v/>
      </c>
      <c r="AA2799">
        <f>IFERROR(INDEX(実績DB!$I$3:$I$104,MATCH($B2799&amp;$C2799,実績DB!$J$3:$J$104,0)),"")</f>
        <v/>
      </c>
    </row>
    <row r="2800">
      <c r="A2800" t="n">
        <v>2798</v>
      </c>
      <c r="B2800" t="inlineStr">
        <is>
          <t>中部</t>
        </is>
      </c>
      <c r="C2800" t="inlineStr">
        <is>
          <t>落合川</t>
        </is>
      </c>
      <c r="D2800" t="inlineStr">
        <is>
          <t>岐阜県</t>
        </is>
      </c>
      <c r="E2800" t="n">
        <v>154</v>
      </c>
      <c r="G2800" s="3" t="n">
        <v>35.520056</v>
      </c>
      <c r="H2800" s="3" t="n">
        <v>137.521053</v>
      </c>
      <c r="I2800" t="inlineStr">
        <is>
          <t>OSM実測</t>
        </is>
      </c>
      <c r="R2800" s="4">
        <f>IF(COUNT($M2800:$N2800)=0,"",IF(AND(IF($N2800&lt;&gt;"",$N2800,$M2800)&lt;=0,$O2800&lt;&gt;"可"),"警告",""))</f>
        <v/>
      </c>
      <c r="S2800" s="4">
        <f>IF(COUNT($M2800:$N2800)=0,0,IF(IF($N2800&lt;&gt;"",$N2800,$M2800)&gt;=スコアリング基準!$B$20,スコアリング基準!$C$20,IF(IF($N2800&lt;&gt;"",$N2800,$M2800)&gt;=スコアリング基準!$B$21,スコアリング基準!$C$21,IF(IF($N2800&lt;&gt;"",$N2800,$M2800)&gt;0,スコアリング基準!$C$22,0))))</f>
        <v/>
      </c>
      <c r="T2800" s="4">
        <f>IF($O2800="可",スコアリング基準!$C$23,0)</f>
        <v/>
      </c>
      <c r="U2800" s="4">
        <f>IF(OR(COUNT($K2800:$L2800)&lt;2,$K2800=0),0,IF(ABS($L2800)/$K2800&lt;=スコアリング基準!$B$24,スコアリング基準!$C$24,IF(ABS($L2800)/$K2800&lt;=スコアリング基準!$B$25,スコアリング基準!$C$25,IF(ABS($L2800)/$K2800&lt;=スコアリング基準!$B$26,スコアリング基準!$C$26,0))))</f>
        <v/>
      </c>
      <c r="V2800" s="4">
        <f>IF($P2800="なし",スコアリング基準!$C$27,0)</f>
        <v/>
      </c>
      <c r="W2800" s="4">
        <f>IF($F2800="",0,IF(ISNUMBER($F2800),IF($F2800&lt;=スコアリング基準!$B$28,スコアリング基準!$C$28,スコアリング基準!$C$29),0))</f>
        <v/>
      </c>
      <c r="X2800" s="4">
        <f>IFERROR(VLOOKUP($B2800,スコアリング基準!$A$36:$B$46,2,FALSE),0)</f>
        <v/>
      </c>
      <c r="Y2800" s="4">
        <f>SUM($S2800:$X2800)</f>
        <v/>
      </c>
      <c r="Z2800" s="4">
        <f>IF(COUNT($M2800:$N2800)=0,"データ無",IF($Y2800&gt;=スコアリング基準!$B$30,"S",IF($Y2800&gt;=スコアリング基準!$B$31,"A",IF($Y2800&gt;=スコアリング基準!$B$32,"B","C"))))</f>
        <v/>
      </c>
      <c r="AA2800">
        <f>IFERROR(INDEX(実績DB!$I$3:$I$104,MATCH($B2800&amp;$C2800,実績DB!$J$3:$J$104,0)),"")</f>
        <v/>
      </c>
    </row>
    <row r="2801">
      <c r="A2801" t="n">
        <v>2799</v>
      </c>
      <c r="B2801" t="inlineStr">
        <is>
          <t>中部</t>
        </is>
      </c>
      <c r="C2801" t="inlineStr">
        <is>
          <t>読書水力発電所</t>
        </is>
      </c>
      <c r="D2801" t="inlineStr">
        <is>
          <t>岐阜県</t>
        </is>
      </c>
      <c r="E2801" t="n">
        <v>154</v>
      </c>
      <c r="G2801" s="3" t="n">
        <v>35.587648</v>
      </c>
      <c r="H2801" s="3" t="n">
        <v>137.592508</v>
      </c>
      <c r="I2801" t="inlineStr">
        <is>
          <t>OSM実測</t>
        </is>
      </c>
      <c r="R2801" s="4">
        <f>IF(COUNT($M2801:$N2801)=0,"",IF(AND(IF($N2801&lt;&gt;"",$N2801,$M2801)&lt;=0,$O2801&lt;&gt;"可"),"警告",""))</f>
        <v/>
      </c>
      <c r="S2801" s="4">
        <f>IF(COUNT($M2801:$N2801)=0,0,IF(IF($N2801&lt;&gt;"",$N2801,$M2801)&gt;=スコアリング基準!$B$20,スコアリング基準!$C$20,IF(IF($N2801&lt;&gt;"",$N2801,$M2801)&gt;=スコアリング基準!$B$21,スコアリング基準!$C$21,IF(IF($N2801&lt;&gt;"",$N2801,$M2801)&gt;0,スコアリング基準!$C$22,0))))</f>
        <v/>
      </c>
      <c r="T2801" s="4">
        <f>IF($O2801="可",スコアリング基準!$C$23,0)</f>
        <v/>
      </c>
      <c r="U2801" s="4">
        <f>IF(OR(COUNT($K2801:$L2801)&lt;2,$K2801=0),0,IF(ABS($L2801)/$K2801&lt;=スコアリング基準!$B$24,スコアリング基準!$C$24,IF(ABS($L2801)/$K2801&lt;=スコアリング基準!$B$25,スコアリング基準!$C$25,IF(ABS($L2801)/$K2801&lt;=スコアリング基準!$B$26,スコアリング基準!$C$26,0))))</f>
        <v/>
      </c>
      <c r="V2801" s="4">
        <f>IF($P2801="なし",スコアリング基準!$C$27,0)</f>
        <v/>
      </c>
      <c r="W2801" s="4">
        <f>IF($F2801="",0,IF(ISNUMBER($F2801),IF($F2801&lt;=スコアリング基準!$B$28,スコアリング基準!$C$28,スコアリング基準!$C$29),0))</f>
        <v/>
      </c>
      <c r="X2801" s="4">
        <f>IFERROR(VLOOKUP($B2801,スコアリング基準!$A$36:$B$46,2,FALSE),0)</f>
        <v/>
      </c>
      <c r="Y2801" s="4">
        <f>SUM($S2801:$X2801)</f>
        <v/>
      </c>
      <c r="Z2801" s="4">
        <f>IF(COUNT($M2801:$N2801)=0,"データ無",IF($Y2801&gt;=スコアリング基準!$B$30,"S",IF($Y2801&gt;=スコアリング基準!$B$31,"A",IF($Y2801&gt;=スコアリング基準!$B$32,"B","C"))))</f>
        <v/>
      </c>
      <c r="AA2801">
        <f>IFERROR(INDEX(実績DB!$I$3:$I$104,MATCH($B2801&amp;$C2801,実績DB!$J$3:$J$104,0)),"")</f>
        <v/>
      </c>
    </row>
    <row r="2802">
      <c r="A2802" t="n">
        <v>2800</v>
      </c>
      <c r="B2802" t="inlineStr">
        <is>
          <t>中部</t>
        </is>
      </c>
      <c r="C2802" t="inlineStr">
        <is>
          <t>駒ヶ根変電所</t>
        </is>
      </c>
      <c r="D2802" t="inlineStr">
        <is>
          <t>長野県</t>
        </is>
      </c>
      <c r="E2802" t="n">
        <v>154</v>
      </c>
      <c r="G2802" s="3" t="n">
        <v>35.70572</v>
      </c>
      <c r="H2802" s="3" t="n">
        <v>137.948892</v>
      </c>
      <c r="I2802" t="inlineStr">
        <is>
          <t>OSM実測</t>
        </is>
      </c>
      <c r="J2802" t="n">
        <v>190</v>
      </c>
      <c r="K2802" t="n">
        <v>95</v>
      </c>
      <c r="L2802" t="n">
        <v>-166</v>
      </c>
      <c r="O2802" t="inlineStr">
        <is>
          <t>可</t>
        </is>
      </c>
      <c r="P2802" t="inlineStr">
        <is>
          <t>有り</t>
        </is>
      </c>
      <c r="R2802" s="4">
        <f>IF(COUNT($M2802:$N2802)=0,"",IF(AND(IF($N2802&lt;&gt;"",$N2802,$M2802)&lt;=0,$O2802&lt;&gt;"可"),"警告",""))</f>
        <v/>
      </c>
      <c r="S2802" s="4">
        <f>IF(COUNT($M2802:$N2802)=0,0,IF(IF($N2802&lt;&gt;"",$N2802,$M2802)&gt;=スコアリング基準!$B$20,スコアリング基準!$C$20,IF(IF($N2802&lt;&gt;"",$N2802,$M2802)&gt;=スコアリング基準!$B$21,スコアリング基準!$C$21,IF(IF($N2802&lt;&gt;"",$N2802,$M2802)&gt;0,スコアリング基準!$C$22,0))))</f>
        <v/>
      </c>
      <c r="T2802" s="4">
        <f>IF($O2802="可",スコアリング基準!$C$23,0)</f>
        <v/>
      </c>
      <c r="U2802" s="4">
        <f>IF(OR(COUNT($K2802:$L2802)&lt;2,$K2802=0),0,IF(ABS($L2802)/$K2802&lt;=スコアリング基準!$B$24,スコアリング基準!$C$24,IF(ABS($L2802)/$K2802&lt;=スコアリング基準!$B$25,スコアリング基準!$C$25,IF(ABS($L2802)/$K2802&lt;=スコアリング基準!$B$26,スコアリング基準!$C$26,0))))</f>
        <v/>
      </c>
      <c r="V2802" s="4">
        <f>IF($P2802="なし",スコアリング基準!$C$27,0)</f>
        <v/>
      </c>
      <c r="W2802" s="4">
        <f>IF($F2802="",0,IF(ISNUMBER($F2802),IF($F2802&lt;=スコアリング基準!$B$28,スコアリング基準!$C$28,スコアリング基準!$C$29),0))</f>
        <v/>
      </c>
      <c r="X2802" s="4">
        <f>IFERROR(VLOOKUP($B2802,スコアリング基準!$A$36:$B$46,2,FALSE),0)</f>
        <v/>
      </c>
      <c r="Y2802" s="4">
        <f>SUM($S2802:$X2802)</f>
        <v/>
      </c>
      <c r="Z2802" s="4">
        <f>IF(COUNT($M2802:$N2802)=0,"データ無",IF($Y2802&gt;=スコアリング基準!$B$30,"S",IF($Y2802&gt;=スコアリング基準!$B$31,"A",IF($Y2802&gt;=スコアリング基準!$B$32,"B","C"))))</f>
        <v/>
      </c>
      <c r="AA2802">
        <f>IFERROR(INDEX(実績DB!$I$3:$I$104,MATCH($B2802&amp;$C2802,実績DB!$J$3:$J$104,0)),"")</f>
        <v/>
      </c>
    </row>
    <row r="2803">
      <c r="A2803" t="n">
        <v>2801</v>
      </c>
      <c r="B2803" t="inlineStr">
        <is>
          <t>中部</t>
        </is>
      </c>
      <c r="C2803" t="inlineStr">
        <is>
          <t>上末変電所</t>
        </is>
      </c>
      <c r="D2803" t="inlineStr">
        <is>
          <t>愛知県</t>
        </is>
      </c>
      <c r="E2803" t="n">
        <v>77</v>
      </c>
      <c r="G2803" s="3" t="n">
        <v>35.289797</v>
      </c>
      <c r="H2803" s="3" t="n">
        <v>136.968888</v>
      </c>
      <c r="I2803" t="inlineStr">
        <is>
          <t>OSM実測</t>
        </is>
      </c>
      <c r="J2803" t="n">
        <v>7</v>
      </c>
      <c r="K2803" t="n">
        <v>66</v>
      </c>
      <c r="L2803" t="n">
        <v>-7</v>
      </c>
      <c r="M2803" t="n">
        <v>58</v>
      </c>
      <c r="O2803" t="inlineStr">
        <is>
          <t>不可 #3</t>
        </is>
      </c>
      <c r="P2803" t="inlineStr">
        <is>
          <t>有り</t>
        </is>
      </c>
      <c r="R2803" s="4">
        <f>IF(COUNT($M2803:$N2803)=0,"",IF(AND(IF($N2803&lt;&gt;"",$N2803,$M2803)&lt;=0,$O2803&lt;&gt;"可"),"警告",""))</f>
        <v/>
      </c>
      <c r="S2803" s="4">
        <f>IF(COUNT($M2803:$N2803)=0,0,IF(IF($N2803&lt;&gt;"",$N2803,$M2803)&gt;=スコアリング基準!$B$20,スコアリング基準!$C$20,IF(IF($N2803&lt;&gt;"",$N2803,$M2803)&gt;=スコアリング基準!$B$21,スコアリング基準!$C$21,IF(IF($N2803&lt;&gt;"",$N2803,$M2803)&gt;0,スコアリング基準!$C$22,0))))</f>
        <v/>
      </c>
      <c r="T2803" s="4">
        <f>IF($O2803="可",スコアリング基準!$C$23,0)</f>
        <v/>
      </c>
      <c r="U2803" s="4">
        <f>IF(OR(COUNT($K2803:$L2803)&lt;2,$K2803=0),0,IF(ABS($L2803)/$K2803&lt;=スコアリング基準!$B$24,スコアリング基準!$C$24,IF(ABS($L2803)/$K2803&lt;=スコアリング基準!$B$25,スコアリング基準!$C$25,IF(ABS($L2803)/$K2803&lt;=スコアリング基準!$B$26,スコアリング基準!$C$26,0))))</f>
        <v/>
      </c>
      <c r="V2803" s="4">
        <f>IF($P2803="なし",スコアリング基準!$C$27,0)</f>
        <v/>
      </c>
      <c r="W2803" s="4">
        <f>IF($F2803="",0,IF(ISNUMBER($F2803),IF($F2803&lt;=スコアリング基準!$B$28,スコアリング基準!$C$28,スコアリング基準!$C$29),0))</f>
        <v/>
      </c>
      <c r="X2803" s="4">
        <f>IFERROR(VLOOKUP($B2803,スコアリング基準!$A$36:$B$46,2,FALSE),0)</f>
        <v/>
      </c>
      <c r="Y2803" s="4">
        <f>SUM($S2803:$X2803)</f>
        <v/>
      </c>
      <c r="Z2803" s="4">
        <f>IF(COUNT($M2803:$N2803)=0,"データ無",IF($Y2803&gt;=スコアリング基準!$B$30,"S",IF($Y2803&gt;=スコアリング基準!$B$31,"A",IF($Y2803&gt;=スコアリング基準!$B$32,"B","C"))))</f>
        <v/>
      </c>
      <c r="AA2803">
        <f>IFERROR(INDEX(実績DB!$I$3:$I$104,MATCH($B2803&amp;$C2803,実績DB!$J$3:$J$104,0)),"")</f>
        <v/>
      </c>
    </row>
    <row r="2804">
      <c r="A2804" t="n">
        <v>2802</v>
      </c>
      <c r="B2804" t="inlineStr">
        <is>
          <t>中部</t>
        </is>
      </c>
      <c r="C2804" t="inlineStr">
        <is>
          <t>中川変電所</t>
        </is>
      </c>
      <c r="D2804" t="inlineStr">
        <is>
          <t>愛知県</t>
        </is>
      </c>
      <c r="E2804" t="n">
        <v>77</v>
      </c>
      <c r="G2804" s="3" t="n">
        <v>35.124309</v>
      </c>
      <c r="H2804" s="3" t="n">
        <v>136.867411</v>
      </c>
      <c r="I2804" t="inlineStr">
        <is>
          <t>OSM実測</t>
        </is>
      </c>
      <c r="J2804" t="n">
        <v>142</v>
      </c>
      <c r="K2804" t="n">
        <v>128</v>
      </c>
      <c r="L2804" t="n">
        <v>10</v>
      </c>
      <c r="O2804" t="inlineStr">
        <is>
          <t>可</t>
        </is>
      </c>
      <c r="P2804" t="inlineStr">
        <is>
          <t>有り</t>
        </is>
      </c>
      <c r="R2804" s="4">
        <f>IF(COUNT($M2804:$N2804)=0,"",IF(AND(IF($N2804&lt;&gt;"",$N2804,$M2804)&lt;=0,$O2804&lt;&gt;"可"),"警告",""))</f>
        <v/>
      </c>
      <c r="S2804" s="4">
        <f>IF(COUNT($M2804:$N2804)=0,0,IF(IF($N2804&lt;&gt;"",$N2804,$M2804)&gt;=スコアリング基準!$B$20,スコアリング基準!$C$20,IF(IF($N2804&lt;&gt;"",$N2804,$M2804)&gt;=スコアリング基準!$B$21,スコアリング基準!$C$21,IF(IF($N2804&lt;&gt;"",$N2804,$M2804)&gt;0,スコアリング基準!$C$22,0))))</f>
        <v/>
      </c>
      <c r="T2804" s="4">
        <f>IF($O2804="可",スコアリング基準!$C$23,0)</f>
        <v/>
      </c>
      <c r="U2804" s="4">
        <f>IF(OR(COUNT($K2804:$L2804)&lt;2,$K2804=0),0,IF(ABS($L2804)/$K2804&lt;=スコアリング基準!$B$24,スコアリング基準!$C$24,IF(ABS($L2804)/$K2804&lt;=スコアリング基準!$B$25,スコアリング基準!$C$25,IF(ABS($L2804)/$K2804&lt;=スコアリング基準!$B$26,スコアリング基準!$C$26,0))))</f>
        <v/>
      </c>
      <c r="V2804" s="4">
        <f>IF($P2804="なし",スコアリング基準!$C$27,0)</f>
        <v/>
      </c>
      <c r="W2804" s="4">
        <f>IF($F2804="",0,IF(ISNUMBER($F2804),IF($F2804&lt;=スコアリング基準!$B$28,スコアリング基準!$C$28,スコアリング基準!$C$29),0))</f>
        <v/>
      </c>
      <c r="X2804" s="4">
        <f>IFERROR(VLOOKUP($B2804,スコアリング基準!$A$36:$B$46,2,FALSE),0)</f>
        <v/>
      </c>
      <c r="Y2804" s="4">
        <f>SUM($S2804:$X2804)</f>
        <v/>
      </c>
      <c r="Z2804" s="4">
        <f>IF(COUNT($M2804:$N2804)=0,"データ無",IF($Y2804&gt;=スコアリング基準!$B$30,"S",IF($Y2804&gt;=スコアリング基準!$B$31,"A",IF($Y2804&gt;=スコアリング基準!$B$32,"B","C"))))</f>
        <v/>
      </c>
      <c r="AA2804">
        <f>IFERROR(INDEX(実績DB!$I$3:$I$104,MATCH($B2804&amp;$C2804,実績DB!$J$3:$J$104,0)),"")</f>
        <v/>
      </c>
    </row>
    <row r="2805">
      <c r="A2805" t="n">
        <v>2803</v>
      </c>
      <c r="B2805" t="inlineStr">
        <is>
          <t>中部</t>
        </is>
      </c>
      <c r="C2805" t="inlineStr">
        <is>
          <t>中部電力パワーグリッド 川中島変電所</t>
        </is>
      </c>
      <c r="D2805" t="inlineStr">
        <is>
          <t>長野県</t>
        </is>
      </c>
      <c r="E2805" t="n">
        <v>77</v>
      </c>
      <c r="G2805" s="3" t="n">
        <v>36.595982</v>
      </c>
      <c r="H2805" s="3" t="n">
        <v>138.176943</v>
      </c>
      <c r="I2805" t="inlineStr">
        <is>
          <t>OSM実測</t>
        </is>
      </c>
      <c r="J2805" t="n">
        <v>-4</v>
      </c>
      <c r="K2805" t="n">
        <v>28</v>
      </c>
      <c r="L2805" t="n">
        <v>-5</v>
      </c>
      <c r="M2805" t="n">
        <v>23</v>
      </c>
      <c r="O2805" t="inlineStr">
        <is>
          <t>不可 #3</t>
        </is>
      </c>
      <c r="P2805" t="inlineStr">
        <is>
          <t>有り</t>
        </is>
      </c>
      <c r="R2805" s="4">
        <f>IF(COUNT($M2805:$N2805)=0,"",IF(AND(IF($N2805&lt;&gt;"",$N2805,$M2805)&lt;=0,$O2805&lt;&gt;"可"),"警告",""))</f>
        <v/>
      </c>
      <c r="S2805" s="4">
        <f>IF(COUNT($M2805:$N2805)=0,0,IF(IF($N2805&lt;&gt;"",$N2805,$M2805)&gt;=スコアリング基準!$B$20,スコアリング基準!$C$20,IF(IF($N2805&lt;&gt;"",$N2805,$M2805)&gt;=スコアリング基準!$B$21,スコアリング基準!$C$21,IF(IF($N2805&lt;&gt;"",$N2805,$M2805)&gt;0,スコアリング基準!$C$22,0))))</f>
        <v/>
      </c>
      <c r="T2805" s="4">
        <f>IF($O2805="可",スコアリング基準!$C$23,0)</f>
        <v/>
      </c>
      <c r="U2805" s="4">
        <f>IF(OR(COUNT($K2805:$L2805)&lt;2,$K2805=0),0,IF(ABS($L2805)/$K2805&lt;=スコアリング基準!$B$24,スコアリング基準!$C$24,IF(ABS($L2805)/$K2805&lt;=スコアリング基準!$B$25,スコアリング基準!$C$25,IF(ABS($L2805)/$K2805&lt;=スコアリング基準!$B$26,スコアリング基準!$C$26,0))))</f>
        <v/>
      </c>
      <c r="V2805" s="4">
        <f>IF($P2805="なし",スコアリング基準!$C$27,0)</f>
        <v/>
      </c>
      <c r="W2805" s="4">
        <f>IF($F2805="",0,IF(ISNUMBER($F2805),IF($F2805&lt;=スコアリング基準!$B$28,スコアリング基準!$C$28,スコアリング基準!$C$29),0))</f>
        <v/>
      </c>
      <c r="X2805" s="4">
        <f>IFERROR(VLOOKUP($B2805,スコアリング基準!$A$36:$B$46,2,FALSE),0)</f>
        <v/>
      </c>
      <c r="Y2805" s="4">
        <f>SUM($S2805:$X2805)</f>
        <v/>
      </c>
      <c r="Z2805" s="4">
        <f>IF(COUNT($M2805:$N2805)=0,"データ無",IF($Y2805&gt;=スコアリング基準!$B$30,"S",IF($Y2805&gt;=スコアリング基準!$B$31,"A",IF($Y2805&gt;=スコアリング基準!$B$32,"B","C"))))</f>
        <v/>
      </c>
      <c r="AA2805">
        <f>IFERROR(INDEX(実績DB!$I$3:$I$104,MATCH($B2805&amp;$C2805,実績DB!$J$3:$J$104,0)),"")</f>
        <v/>
      </c>
    </row>
    <row r="2806">
      <c r="A2806" t="n">
        <v>2804</v>
      </c>
      <c r="B2806" t="inlineStr">
        <is>
          <t>中部</t>
        </is>
      </c>
      <c r="C2806" t="inlineStr">
        <is>
          <t>中部電力パワーグリッド 母呂後変電所</t>
        </is>
      </c>
      <c r="D2806" t="inlineStr">
        <is>
          <t>愛知県</t>
        </is>
      </c>
      <c r="E2806" t="n">
        <v>77</v>
      </c>
      <c r="G2806" s="3" t="n">
        <v>35.072282</v>
      </c>
      <c r="H2806" s="3" t="n">
        <v>136.952044</v>
      </c>
      <c r="I2806" t="inlineStr">
        <is>
          <t>OSM実測</t>
        </is>
      </c>
      <c r="J2806" t="n">
        <v>5</v>
      </c>
      <c r="K2806" t="n">
        <v>74</v>
      </c>
      <c r="L2806" t="n">
        <v>0</v>
      </c>
      <c r="M2806" t="n">
        <v>74</v>
      </c>
      <c r="O2806" t="inlineStr">
        <is>
          <t>不可 #3</t>
        </is>
      </c>
      <c r="P2806" t="inlineStr">
        <is>
          <t>有り</t>
        </is>
      </c>
      <c r="R2806" s="4">
        <f>IF(COUNT($M2806:$N2806)=0,"",IF(AND(IF($N2806&lt;&gt;"",$N2806,$M2806)&lt;=0,$O2806&lt;&gt;"可"),"警告",""))</f>
        <v/>
      </c>
      <c r="S2806" s="4">
        <f>IF(COUNT($M2806:$N2806)=0,0,IF(IF($N2806&lt;&gt;"",$N2806,$M2806)&gt;=スコアリング基準!$B$20,スコアリング基準!$C$20,IF(IF($N2806&lt;&gt;"",$N2806,$M2806)&gt;=スコアリング基準!$B$21,スコアリング基準!$C$21,IF(IF($N2806&lt;&gt;"",$N2806,$M2806)&gt;0,スコアリング基準!$C$22,0))))</f>
        <v/>
      </c>
      <c r="T2806" s="4">
        <f>IF($O2806="可",スコアリング基準!$C$23,0)</f>
        <v/>
      </c>
      <c r="U2806" s="4">
        <f>IF(OR(COUNT($K2806:$L2806)&lt;2,$K2806=0),0,IF(ABS($L2806)/$K2806&lt;=スコアリング基準!$B$24,スコアリング基準!$C$24,IF(ABS($L2806)/$K2806&lt;=スコアリング基準!$B$25,スコアリング基準!$C$25,IF(ABS($L2806)/$K2806&lt;=スコアリング基準!$B$26,スコアリング基準!$C$26,0))))</f>
        <v/>
      </c>
      <c r="V2806" s="4">
        <f>IF($P2806="なし",スコアリング基準!$C$27,0)</f>
        <v/>
      </c>
      <c r="W2806" s="4">
        <f>IF($F2806="",0,IF(ISNUMBER($F2806),IF($F2806&lt;=スコアリング基準!$B$28,スコアリング基準!$C$28,スコアリング基準!$C$29),0))</f>
        <v/>
      </c>
      <c r="X2806" s="4">
        <f>IFERROR(VLOOKUP($B2806,スコアリング基準!$A$36:$B$46,2,FALSE),0)</f>
        <v/>
      </c>
      <c r="Y2806" s="4">
        <f>SUM($S2806:$X2806)</f>
        <v/>
      </c>
      <c r="Z2806" s="4">
        <f>IF(COUNT($M2806:$N2806)=0,"データ無",IF($Y2806&gt;=スコアリング基準!$B$30,"S",IF($Y2806&gt;=スコアリング基準!$B$31,"A",IF($Y2806&gt;=スコアリング基準!$B$32,"B","C"))))</f>
        <v/>
      </c>
      <c r="AA2806">
        <f>IFERROR(INDEX(実績DB!$I$3:$I$104,MATCH($B2806&amp;$C2806,実績DB!$J$3:$J$104,0)),"")</f>
        <v/>
      </c>
    </row>
    <row r="2807">
      <c r="A2807" t="n">
        <v>2805</v>
      </c>
      <c r="B2807" t="inlineStr">
        <is>
          <t>中部</t>
        </is>
      </c>
      <c r="C2807" t="inlineStr">
        <is>
          <t>中部電力パワーグリッド 鳴海変電所</t>
        </is>
      </c>
      <c r="D2807" t="inlineStr">
        <is>
          <t>愛知県</t>
        </is>
      </c>
      <c r="E2807" t="n">
        <v>77</v>
      </c>
      <c r="G2807" s="3" t="n">
        <v>35.08809</v>
      </c>
      <c r="H2807" s="3" t="n">
        <v>136.942078</v>
      </c>
      <c r="I2807" t="inlineStr">
        <is>
          <t>OSM実測</t>
        </is>
      </c>
      <c r="J2807" t="n">
        <v>4</v>
      </c>
      <c r="K2807" t="n">
        <v>49</v>
      </c>
      <c r="L2807" t="n">
        <v>0</v>
      </c>
      <c r="M2807" t="n">
        <v>49</v>
      </c>
      <c r="O2807" t="inlineStr">
        <is>
          <t>不可 #3</t>
        </is>
      </c>
      <c r="P2807" t="inlineStr">
        <is>
          <t>有り</t>
        </is>
      </c>
      <c r="R2807" s="4">
        <f>IF(COUNT($M2807:$N2807)=0,"",IF(AND(IF($N2807&lt;&gt;"",$N2807,$M2807)&lt;=0,$O2807&lt;&gt;"可"),"警告",""))</f>
        <v/>
      </c>
      <c r="S2807" s="4">
        <f>IF(COUNT($M2807:$N2807)=0,0,IF(IF($N2807&lt;&gt;"",$N2807,$M2807)&gt;=スコアリング基準!$B$20,スコアリング基準!$C$20,IF(IF($N2807&lt;&gt;"",$N2807,$M2807)&gt;=スコアリング基準!$B$21,スコアリング基準!$C$21,IF(IF($N2807&lt;&gt;"",$N2807,$M2807)&gt;0,スコアリング基準!$C$22,0))))</f>
        <v/>
      </c>
      <c r="T2807" s="4">
        <f>IF($O2807="可",スコアリング基準!$C$23,0)</f>
        <v/>
      </c>
      <c r="U2807" s="4">
        <f>IF(OR(COUNT($K2807:$L2807)&lt;2,$K2807=0),0,IF(ABS($L2807)/$K2807&lt;=スコアリング基準!$B$24,スコアリング基準!$C$24,IF(ABS($L2807)/$K2807&lt;=スコアリング基準!$B$25,スコアリング基準!$C$25,IF(ABS($L2807)/$K2807&lt;=スコアリング基準!$B$26,スコアリング基準!$C$26,0))))</f>
        <v/>
      </c>
      <c r="V2807" s="4">
        <f>IF($P2807="なし",スコアリング基準!$C$27,0)</f>
        <v/>
      </c>
      <c r="W2807" s="4">
        <f>IF($F2807="",0,IF(ISNUMBER($F2807),IF($F2807&lt;=スコアリング基準!$B$28,スコアリング基準!$C$28,スコアリング基準!$C$29),0))</f>
        <v/>
      </c>
      <c r="X2807" s="4">
        <f>IFERROR(VLOOKUP($B2807,スコアリング基準!$A$36:$B$46,2,FALSE),0)</f>
        <v/>
      </c>
      <c r="Y2807" s="4">
        <f>SUM($S2807:$X2807)</f>
        <v/>
      </c>
      <c r="Z2807" s="4">
        <f>IF(COUNT($M2807:$N2807)=0,"データ無",IF($Y2807&gt;=スコアリング基準!$B$30,"S",IF($Y2807&gt;=スコアリング基準!$B$31,"A",IF($Y2807&gt;=スコアリング基準!$B$32,"B","C"))))</f>
        <v/>
      </c>
      <c r="AA2807">
        <f>IFERROR(INDEX(実績DB!$I$3:$I$104,MATCH($B2807&amp;$C2807,実績DB!$J$3:$J$104,0)),"")</f>
        <v/>
      </c>
    </row>
    <row r="2808">
      <c r="A2808" t="n">
        <v>2806</v>
      </c>
      <c r="B2808" t="inlineStr">
        <is>
          <t>中部</t>
        </is>
      </c>
      <c r="C2808" t="inlineStr">
        <is>
          <t>中部電力パワーグリッド株式会社 浜松電力センター</t>
        </is>
      </c>
      <c r="D2808" t="inlineStr">
        <is>
          <t>静岡県</t>
        </is>
      </c>
      <c r="E2808" t="n">
        <v>77</v>
      </c>
      <c r="G2808" s="3" t="n">
        <v>34.726219</v>
      </c>
      <c r="H2808" s="3" t="n">
        <v>137.768133</v>
      </c>
      <c r="I2808" t="inlineStr">
        <is>
          <t>OSM実測</t>
        </is>
      </c>
      <c r="R2808" s="4">
        <f>IF(COUNT($M2808:$N2808)=0,"",IF(AND(IF($N2808&lt;&gt;"",$N2808,$M2808)&lt;=0,$O2808&lt;&gt;"可"),"警告",""))</f>
        <v/>
      </c>
      <c r="S2808" s="4">
        <f>IF(COUNT($M2808:$N2808)=0,0,IF(IF($N2808&lt;&gt;"",$N2808,$M2808)&gt;=スコアリング基準!$B$20,スコアリング基準!$C$20,IF(IF($N2808&lt;&gt;"",$N2808,$M2808)&gt;=スコアリング基準!$B$21,スコアリング基準!$C$21,IF(IF($N2808&lt;&gt;"",$N2808,$M2808)&gt;0,スコアリング基準!$C$22,0))))</f>
        <v/>
      </c>
      <c r="T2808" s="4">
        <f>IF($O2808="可",スコアリング基準!$C$23,0)</f>
        <v/>
      </c>
      <c r="U2808" s="4">
        <f>IF(OR(COUNT($K2808:$L2808)&lt;2,$K2808=0),0,IF(ABS($L2808)/$K2808&lt;=スコアリング基準!$B$24,スコアリング基準!$C$24,IF(ABS($L2808)/$K2808&lt;=スコアリング基準!$B$25,スコアリング基準!$C$25,IF(ABS($L2808)/$K2808&lt;=スコアリング基準!$B$26,スコアリング基準!$C$26,0))))</f>
        <v/>
      </c>
      <c r="V2808" s="4">
        <f>IF($P2808="なし",スコアリング基準!$C$27,0)</f>
        <v/>
      </c>
      <c r="W2808" s="4">
        <f>IF($F2808="",0,IF(ISNUMBER($F2808),IF($F2808&lt;=スコアリング基準!$B$28,スコアリング基準!$C$28,スコアリング基準!$C$29),0))</f>
        <v/>
      </c>
      <c r="X2808" s="4">
        <f>IFERROR(VLOOKUP($B2808,スコアリング基準!$A$36:$B$46,2,FALSE),0)</f>
        <v/>
      </c>
      <c r="Y2808" s="4">
        <f>SUM($S2808:$X2808)</f>
        <v/>
      </c>
      <c r="Z2808" s="4">
        <f>IF(COUNT($M2808:$N2808)=0,"データ無",IF($Y2808&gt;=スコアリング基準!$B$30,"S",IF($Y2808&gt;=スコアリング基準!$B$31,"A",IF($Y2808&gt;=スコアリング基準!$B$32,"B","C"))))</f>
        <v/>
      </c>
      <c r="AA2808">
        <f>IFERROR(INDEX(実績DB!$I$3:$I$104,MATCH($B2808&amp;$C2808,実績DB!$J$3:$J$104,0)),"")</f>
        <v/>
      </c>
    </row>
    <row r="2809">
      <c r="A2809" t="n">
        <v>2807</v>
      </c>
      <c r="B2809" t="inlineStr">
        <is>
          <t>中部</t>
        </is>
      </c>
      <c r="C2809" t="inlineStr">
        <is>
          <t>中部電力芳川変電所</t>
        </is>
      </c>
      <c r="D2809" t="inlineStr">
        <is>
          <t>静岡県</t>
        </is>
      </c>
      <c r="E2809" t="n">
        <v>77</v>
      </c>
      <c r="G2809" s="3" t="n">
        <v>34.675087</v>
      </c>
      <c r="H2809" s="3" t="n">
        <v>137.774132</v>
      </c>
      <c r="I2809" t="inlineStr">
        <is>
          <t>OSM実測</t>
        </is>
      </c>
      <c r="J2809" t="n">
        <v>49</v>
      </c>
      <c r="K2809" t="n">
        <v>49</v>
      </c>
      <c r="L2809" t="n">
        <v>-21</v>
      </c>
      <c r="M2809" t="n">
        <v>28</v>
      </c>
      <c r="O2809" t="inlineStr">
        <is>
          <t>不可 #3</t>
        </is>
      </c>
      <c r="P2809" t="inlineStr">
        <is>
          <t>有り</t>
        </is>
      </c>
      <c r="R2809" s="4">
        <f>IF(COUNT($M2809:$N2809)=0,"",IF(AND(IF($N2809&lt;&gt;"",$N2809,$M2809)&lt;=0,$O2809&lt;&gt;"可"),"警告",""))</f>
        <v/>
      </c>
      <c r="S2809" s="4">
        <f>IF(COUNT($M2809:$N2809)=0,0,IF(IF($N2809&lt;&gt;"",$N2809,$M2809)&gt;=スコアリング基準!$B$20,スコアリング基準!$C$20,IF(IF($N2809&lt;&gt;"",$N2809,$M2809)&gt;=スコアリング基準!$B$21,スコアリング基準!$C$21,IF(IF($N2809&lt;&gt;"",$N2809,$M2809)&gt;0,スコアリング基準!$C$22,0))))</f>
        <v/>
      </c>
      <c r="T2809" s="4">
        <f>IF($O2809="可",スコアリング基準!$C$23,0)</f>
        <v/>
      </c>
      <c r="U2809" s="4">
        <f>IF(OR(COUNT($K2809:$L2809)&lt;2,$K2809=0),0,IF(ABS($L2809)/$K2809&lt;=スコアリング基準!$B$24,スコアリング基準!$C$24,IF(ABS($L2809)/$K2809&lt;=スコアリング基準!$B$25,スコアリング基準!$C$25,IF(ABS($L2809)/$K2809&lt;=スコアリング基準!$B$26,スコアリング基準!$C$26,0))))</f>
        <v/>
      </c>
      <c r="V2809" s="4">
        <f>IF($P2809="なし",スコアリング基準!$C$27,0)</f>
        <v/>
      </c>
      <c r="W2809" s="4">
        <f>IF($F2809="",0,IF(ISNUMBER($F2809),IF($F2809&lt;=スコアリング基準!$B$28,スコアリング基準!$C$28,スコアリング基準!$C$29),0))</f>
        <v/>
      </c>
      <c r="X2809" s="4">
        <f>IFERROR(VLOOKUP($B2809,スコアリング基準!$A$36:$B$46,2,FALSE),0)</f>
        <v/>
      </c>
      <c r="Y2809" s="4">
        <f>SUM($S2809:$X2809)</f>
        <v/>
      </c>
      <c r="Z2809" s="4">
        <f>IF(COUNT($M2809:$N2809)=0,"データ無",IF($Y2809&gt;=スコアリング基準!$B$30,"S",IF($Y2809&gt;=スコアリング基準!$B$31,"A",IF($Y2809&gt;=スコアリング基準!$B$32,"B","C"))))</f>
        <v/>
      </c>
      <c r="AA2809">
        <f>IFERROR(INDEX(実績DB!$I$3:$I$104,MATCH($B2809&amp;$C2809,実績DB!$J$3:$J$104,0)),"")</f>
        <v/>
      </c>
    </row>
    <row r="2810">
      <c r="A2810" t="n">
        <v>2808</v>
      </c>
      <c r="B2810" t="inlineStr">
        <is>
          <t>中部</t>
        </is>
      </c>
      <c r="C2810" t="inlineStr">
        <is>
          <t>丹陽変電所</t>
        </is>
      </c>
      <c r="D2810" t="inlineStr">
        <is>
          <t>愛知県</t>
        </is>
      </c>
      <c r="E2810" t="n">
        <v>77</v>
      </c>
      <c r="G2810" s="3" t="n">
        <v>35.272903</v>
      </c>
      <c r="H2810" s="3" t="n">
        <v>136.834091</v>
      </c>
      <c r="I2810" t="inlineStr">
        <is>
          <t>OSM実測</t>
        </is>
      </c>
      <c r="J2810" t="n">
        <v>2</v>
      </c>
      <c r="K2810" t="n">
        <v>49</v>
      </c>
      <c r="L2810" t="n">
        <v>0</v>
      </c>
      <c r="M2810" t="n">
        <v>49</v>
      </c>
      <c r="O2810" t="inlineStr">
        <is>
          <t>不可 #3</t>
        </is>
      </c>
      <c r="P2810" t="inlineStr">
        <is>
          <t>有り</t>
        </is>
      </c>
      <c r="R2810" s="4">
        <f>IF(COUNT($M2810:$N2810)=0,"",IF(AND(IF($N2810&lt;&gt;"",$N2810,$M2810)&lt;=0,$O2810&lt;&gt;"可"),"警告",""))</f>
        <v/>
      </c>
      <c r="S2810" s="4">
        <f>IF(COUNT($M2810:$N2810)=0,0,IF(IF($N2810&lt;&gt;"",$N2810,$M2810)&gt;=スコアリング基準!$B$20,スコアリング基準!$C$20,IF(IF($N2810&lt;&gt;"",$N2810,$M2810)&gt;=スコアリング基準!$B$21,スコアリング基準!$C$21,IF(IF($N2810&lt;&gt;"",$N2810,$M2810)&gt;0,スコアリング基準!$C$22,0))))</f>
        <v/>
      </c>
      <c r="T2810" s="4">
        <f>IF($O2810="可",スコアリング基準!$C$23,0)</f>
        <v/>
      </c>
      <c r="U2810" s="4">
        <f>IF(OR(COUNT($K2810:$L2810)&lt;2,$K2810=0),0,IF(ABS($L2810)/$K2810&lt;=スコアリング基準!$B$24,スコアリング基準!$C$24,IF(ABS($L2810)/$K2810&lt;=スコアリング基準!$B$25,スコアリング基準!$C$25,IF(ABS($L2810)/$K2810&lt;=スコアリング基準!$B$26,スコアリング基準!$C$26,0))))</f>
        <v/>
      </c>
      <c r="V2810" s="4">
        <f>IF($P2810="なし",スコアリング基準!$C$27,0)</f>
        <v/>
      </c>
      <c r="W2810" s="4">
        <f>IF($F2810="",0,IF(ISNUMBER($F2810),IF($F2810&lt;=スコアリング基準!$B$28,スコアリング基準!$C$28,スコアリング基準!$C$29),0))</f>
        <v/>
      </c>
      <c r="X2810" s="4">
        <f>IFERROR(VLOOKUP($B2810,スコアリング基準!$A$36:$B$46,2,FALSE),0)</f>
        <v/>
      </c>
      <c r="Y2810" s="4">
        <f>SUM($S2810:$X2810)</f>
        <v/>
      </c>
      <c r="Z2810" s="4">
        <f>IF(COUNT($M2810:$N2810)=0,"データ無",IF($Y2810&gt;=スコアリング基準!$B$30,"S",IF($Y2810&gt;=スコアリング基準!$B$31,"A",IF($Y2810&gt;=スコアリング基準!$B$32,"B","C"))))</f>
        <v/>
      </c>
      <c r="AA2810">
        <f>IFERROR(INDEX(実績DB!$I$3:$I$104,MATCH($B2810&amp;$C2810,実績DB!$J$3:$J$104,0)),"")</f>
        <v/>
      </c>
    </row>
    <row r="2811">
      <c r="A2811" t="n">
        <v>2809</v>
      </c>
      <c r="B2811" t="inlineStr">
        <is>
          <t>中部</t>
        </is>
      </c>
      <c r="C2811" t="inlineStr">
        <is>
          <t>坂城変電所</t>
        </is>
      </c>
      <c r="D2811" t="inlineStr">
        <is>
          <t>長野県</t>
        </is>
      </c>
      <c r="E2811" t="n">
        <v>77</v>
      </c>
      <c r="G2811" s="3" t="n">
        <v>36.467001</v>
      </c>
      <c r="H2811" s="3" t="n">
        <v>138.185781</v>
      </c>
      <c r="I2811" t="inlineStr">
        <is>
          <t>OSM実測</t>
        </is>
      </c>
      <c r="J2811" t="n">
        <v>-2</v>
      </c>
      <c r="K2811" t="n">
        <v>19</v>
      </c>
      <c r="L2811" t="n">
        <v>-5</v>
      </c>
      <c r="M2811" t="n">
        <v>14</v>
      </c>
      <c r="O2811" t="inlineStr">
        <is>
          <t>不可 #3</t>
        </is>
      </c>
      <c r="P2811" t="inlineStr">
        <is>
          <t>有り</t>
        </is>
      </c>
      <c r="R2811" s="4">
        <f>IF(COUNT($M2811:$N2811)=0,"",IF(AND(IF($N2811&lt;&gt;"",$N2811,$M2811)&lt;=0,$O2811&lt;&gt;"可"),"警告",""))</f>
        <v/>
      </c>
      <c r="S2811" s="4">
        <f>IF(COUNT($M2811:$N2811)=0,0,IF(IF($N2811&lt;&gt;"",$N2811,$M2811)&gt;=スコアリング基準!$B$20,スコアリング基準!$C$20,IF(IF($N2811&lt;&gt;"",$N2811,$M2811)&gt;=スコアリング基準!$B$21,スコアリング基準!$C$21,IF(IF($N2811&lt;&gt;"",$N2811,$M2811)&gt;0,スコアリング基準!$C$22,0))))</f>
        <v/>
      </c>
      <c r="T2811" s="4">
        <f>IF($O2811="可",スコアリング基準!$C$23,0)</f>
        <v/>
      </c>
      <c r="U2811" s="4">
        <f>IF(OR(COUNT($K2811:$L2811)&lt;2,$K2811=0),0,IF(ABS($L2811)/$K2811&lt;=スコアリング基準!$B$24,スコアリング基準!$C$24,IF(ABS($L2811)/$K2811&lt;=スコアリング基準!$B$25,スコアリング基準!$C$25,IF(ABS($L2811)/$K2811&lt;=スコアリング基準!$B$26,スコアリング基準!$C$26,0))))</f>
        <v/>
      </c>
      <c r="V2811" s="4">
        <f>IF($P2811="なし",スコアリング基準!$C$27,0)</f>
        <v/>
      </c>
      <c r="W2811" s="4">
        <f>IF($F2811="",0,IF(ISNUMBER($F2811),IF($F2811&lt;=スコアリング基準!$B$28,スコアリング基準!$C$28,スコアリング基準!$C$29),0))</f>
        <v/>
      </c>
      <c r="X2811" s="4">
        <f>IFERROR(VLOOKUP($B2811,スコアリング基準!$A$36:$B$46,2,FALSE),0)</f>
        <v/>
      </c>
      <c r="Y2811" s="4">
        <f>SUM($S2811:$X2811)</f>
        <v/>
      </c>
      <c r="Z2811" s="4">
        <f>IF(COUNT($M2811:$N2811)=0,"データ無",IF($Y2811&gt;=スコアリング基準!$B$30,"S",IF($Y2811&gt;=スコアリング基準!$B$31,"A",IF($Y2811&gt;=スコアリング基準!$B$32,"B","C"))))</f>
        <v/>
      </c>
      <c r="AA2811">
        <f>IFERROR(INDEX(実績DB!$I$3:$I$104,MATCH($B2811&amp;$C2811,実績DB!$J$3:$J$104,0)),"")</f>
        <v/>
      </c>
    </row>
    <row r="2812">
      <c r="A2812" t="n">
        <v>2810</v>
      </c>
      <c r="B2812" t="inlineStr">
        <is>
          <t>中部</t>
        </is>
      </c>
      <c r="C2812" t="inlineStr">
        <is>
          <t>坂本変電所</t>
        </is>
      </c>
      <c r="D2812" t="inlineStr">
        <is>
          <t>岐阜県</t>
        </is>
      </c>
      <c r="E2812" t="n">
        <v>77</v>
      </c>
      <c r="G2812" s="3" t="n">
        <v>35.471534</v>
      </c>
      <c r="H2812" s="3" t="n">
        <v>137.471424</v>
      </c>
      <c r="I2812" t="inlineStr">
        <is>
          <t>OSM実測</t>
        </is>
      </c>
      <c r="J2812" t="n">
        <v>0</v>
      </c>
      <c r="K2812" t="n">
        <v>28</v>
      </c>
      <c r="L2812" t="n">
        <v>-1</v>
      </c>
      <c r="M2812" t="n">
        <v>26</v>
      </c>
      <c r="O2812" t="inlineStr">
        <is>
          <t>不可 #3</t>
        </is>
      </c>
      <c r="P2812" t="inlineStr">
        <is>
          <t>有り</t>
        </is>
      </c>
      <c r="R2812" s="4">
        <f>IF(COUNT($M2812:$N2812)=0,"",IF(AND(IF($N2812&lt;&gt;"",$N2812,$M2812)&lt;=0,$O2812&lt;&gt;"可"),"警告",""))</f>
        <v/>
      </c>
      <c r="S2812" s="4">
        <f>IF(COUNT($M2812:$N2812)=0,0,IF(IF($N2812&lt;&gt;"",$N2812,$M2812)&gt;=スコアリング基準!$B$20,スコアリング基準!$C$20,IF(IF($N2812&lt;&gt;"",$N2812,$M2812)&gt;=スコアリング基準!$B$21,スコアリング基準!$C$21,IF(IF($N2812&lt;&gt;"",$N2812,$M2812)&gt;0,スコアリング基準!$C$22,0))))</f>
        <v/>
      </c>
      <c r="T2812" s="4">
        <f>IF($O2812="可",スコアリング基準!$C$23,0)</f>
        <v/>
      </c>
      <c r="U2812" s="4">
        <f>IF(OR(COUNT($K2812:$L2812)&lt;2,$K2812=0),0,IF(ABS($L2812)/$K2812&lt;=スコアリング基準!$B$24,スコアリング基準!$C$24,IF(ABS($L2812)/$K2812&lt;=スコアリング基準!$B$25,スコアリング基準!$C$25,IF(ABS($L2812)/$K2812&lt;=スコアリング基準!$B$26,スコアリング基準!$C$26,0))))</f>
        <v/>
      </c>
      <c r="V2812" s="4">
        <f>IF($P2812="なし",スコアリング基準!$C$27,0)</f>
        <v/>
      </c>
      <c r="W2812" s="4">
        <f>IF($F2812="",0,IF(ISNUMBER($F2812),IF($F2812&lt;=スコアリング基準!$B$28,スコアリング基準!$C$28,スコアリング基準!$C$29),0))</f>
        <v/>
      </c>
      <c r="X2812" s="4">
        <f>IFERROR(VLOOKUP($B2812,スコアリング基準!$A$36:$B$46,2,FALSE),0)</f>
        <v/>
      </c>
      <c r="Y2812" s="4">
        <f>SUM($S2812:$X2812)</f>
        <v/>
      </c>
      <c r="Z2812" s="4">
        <f>IF(COUNT($M2812:$N2812)=0,"データ無",IF($Y2812&gt;=スコアリング基準!$B$30,"S",IF($Y2812&gt;=スコアリング基準!$B$31,"A",IF($Y2812&gt;=スコアリング基準!$B$32,"B","C"))))</f>
        <v/>
      </c>
      <c r="AA2812">
        <f>IFERROR(INDEX(実績DB!$I$3:$I$104,MATCH($B2812&amp;$C2812,実績DB!$J$3:$J$104,0)),"")</f>
        <v/>
      </c>
    </row>
    <row r="2813">
      <c r="A2813" t="n">
        <v>2811</v>
      </c>
      <c r="B2813" t="inlineStr">
        <is>
          <t>中部</t>
        </is>
      </c>
      <c r="C2813" t="inlineStr">
        <is>
          <t>大井変電所</t>
        </is>
      </c>
      <c r="D2813" t="inlineStr">
        <is>
          <t>岐阜県</t>
        </is>
      </c>
      <c r="E2813" t="n">
        <v>77</v>
      </c>
      <c r="G2813" s="3" t="n">
        <v>35.463491</v>
      </c>
      <c r="H2813" s="3" t="n">
        <v>137.400952</v>
      </c>
      <c r="I2813" t="inlineStr">
        <is>
          <t>OSM実測</t>
        </is>
      </c>
      <c r="J2813" t="n">
        <v>-11</v>
      </c>
      <c r="K2813" t="n">
        <v>28</v>
      </c>
      <c r="L2813" t="n">
        <v>-17</v>
      </c>
      <c r="M2813" t="n">
        <v>11</v>
      </c>
      <c r="O2813" t="inlineStr">
        <is>
          <t>不可 #3</t>
        </is>
      </c>
      <c r="P2813" t="inlineStr">
        <is>
          <t>有り</t>
        </is>
      </c>
      <c r="R2813" s="4">
        <f>IF(COUNT($M2813:$N2813)=0,"",IF(AND(IF($N2813&lt;&gt;"",$N2813,$M2813)&lt;=0,$O2813&lt;&gt;"可"),"警告",""))</f>
        <v/>
      </c>
      <c r="S2813" s="4">
        <f>IF(COUNT($M2813:$N2813)=0,0,IF(IF($N2813&lt;&gt;"",$N2813,$M2813)&gt;=スコアリング基準!$B$20,スコアリング基準!$C$20,IF(IF($N2813&lt;&gt;"",$N2813,$M2813)&gt;=スコアリング基準!$B$21,スコアリング基準!$C$21,IF(IF($N2813&lt;&gt;"",$N2813,$M2813)&gt;0,スコアリング基準!$C$22,0))))</f>
        <v/>
      </c>
      <c r="T2813" s="4">
        <f>IF($O2813="可",スコアリング基準!$C$23,0)</f>
        <v/>
      </c>
      <c r="U2813" s="4">
        <f>IF(OR(COUNT($K2813:$L2813)&lt;2,$K2813=0),0,IF(ABS($L2813)/$K2813&lt;=スコアリング基準!$B$24,スコアリング基準!$C$24,IF(ABS($L2813)/$K2813&lt;=スコアリング基準!$B$25,スコアリング基準!$C$25,IF(ABS($L2813)/$K2813&lt;=スコアリング基準!$B$26,スコアリング基準!$C$26,0))))</f>
        <v/>
      </c>
      <c r="V2813" s="4">
        <f>IF($P2813="なし",スコアリング基準!$C$27,0)</f>
        <v/>
      </c>
      <c r="W2813" s="4">
        <f>IF($F2813="",0,IF(ISNUMBER($F2813),IF($F2813&lt;=スコアリング基準!$B$28,スコアリング基準!$C$28,スコアリング基準!$C$29),0))</f>
        <v/>
      </c>
      <c r="X2813" s="4">
        <f>IFERROR(VLOOKUP($B2813,スコアリング基準!$A$36:$B$46,2,FALSE),0)</f>
        <v/>
      </c>
      <c r="Y2813" s="4">
        <f>SUM($S2813:$X2813)</f>
        <v/>
      </c>
      <c r="Z2813" s="4">
        <f>IF(COUNT($M2813:$N2813)=0,"データ無",IF($Y2813&gt;=スコアリング基準!$B$30,"S",IF($Y2813&gt;=スコアリング基準!$B$31,"A",IF($Y2813&gt;=スコアリング基準!$B$32,"B","C"))))</f>
        <v/>
      </c>
      <c r="AA2813">
        <f>IFERROR(INDEX(実績DB!$I$3:$I$104,MATCH($B2813&amp;$C2813,実績DB!$J$3:$J$104,0)),"")</f>
        <v/>
      </c>
    </row>
    <row r="2814">
      <c r="A2814" t="n">
        <v>2812</v>
      </c>
      <c r="B2814" t="inlineStr">
        <is>
          <t>中部</t>
        </is>
      </c>
      <c r="C2814" t="inlineStr">
        <is>
          <t>大口町変電所</t>
        </is>
      </c>
      <c r="D2814" t="inlineStr">
        <is>
          <t>愛知県</t>
        </is>
      </c>
      <c r="E2814" t="n">
        <v>77</v>
      </c>
      <c r="G2814" s="3" t="n">
        <v>35.33387</v>
      </c>
      <c r="H2814" s="3" t="n">
        <v>136.906631</v>
      </c>
      <c r="I2814" t="inlineStr">
        <is>
          <t>OSM実測</t>
        </is>
      </c>
      <c r="J2814" t="n">
        <v>49</v>
      </c>
      <c r="K2814" t="n">
        <v>49</v>
      </c>
      <c r="L2814" t="n">
        <v>-3</v>
      </c>
      <c r="M2814" t="n">
        <v>46</v>
      </c>
      <c r="O2814" t="inlineStr">
        <is>
          <t>不可 #3</t>
        </is>
      </c>
      <c r="P2814" t="inlineStr">
        <is>
          <t>有り</t>
        </is>
      </c>
      <c r="R2814" s="4">
        <f>IF(COUNT($M2814:$N2814)=0,"",IF(AND(IF($N2814&lt;&gt;"",$N2814,$M2814)&lt;=0,$O2814&lt;&gt;"可"),"警告",""))</f>
        <v/>
      </c>
      <c r="S2814" s="4">
        <f>IF(COUNT($M2814:$N2814)=0,0,IF(IF($N2814&lt;&gt;"",$N2814,$M2814)&gt;=スコアリング基準!$B$20,スコアリング基準!$C$20,IF(IF($N2814&lt;&gt;"",$N2814,$M2814)&gt;=スコアリング基準!$B$21,スコアリング基準!$C$21,IF(IF($N2814&lt;&gt;"",$N2814,$M2814)&gt;0,スコアリング基準!$C$22,0))))</f>
        <v/>
      </c>
      <c r="T2814" s="4">
        <f>IF($O2814="可",スコアリング基準!$C$23,0)</f>
        <v/>
      </c>
      <c r="U2814" s="4">
        <f>IF(OR(COUNT($K2814:$L2814)&lt;2,$K2814=0),0,IF(ABS($L2814)/$K2814&lt;=スコアリング基準!$B$24,スコアリング基準!$C$24,IF(ABS($L2814)/$K2814&lt;=スコアリング基準!$B$25,スコアリング基準!$C$25,IF(ABS($L2814)/$K2814&lt;=スコアリング基準!$B$26,スコアリング基準!$C$26,0))))</f>
        <v/>
      </c>
      <c r="V2814" s="4">
        <f>IF($P2814="なし",スコアリング基準!$C$27,0)</f>
        <v/>
      </c>
      <c r="W2814" s="4">
        <f>IF($F2814="",0,IF(ISNUMBER($F2814),IF($F2814&lt;=スコアリング基準!$B$28,スコアリング基準!$C$28,スコアリング基準!$C$29),0))</f>
        <v/>
      </c>
      <c r="X2814" s="4">
        <f>IFERROR(VLOOKUP($B2814,スコアリング基準!$A$36:$B$46,2,FALSE),0)</f>
        <v/>
      </c>
      <c r="Y2814" s="4">
        <f>SUM($S2814:$X2814)</f>
        <v/>
      </c>
      <c r="Z2814" s="4">
        <f>IF(COUNT($M2814:$N2814)=0,"データ無",IF($Y2814&gt;=スコアリング基準!$B$30,"S",IF($Y2814&gt;=スコアリング基準!$B$31,"A",IF($Y2814&gt;=スコアリング基準!$B$32,"B","C"))))</f>
        <v/>
      </c>
      <c r="AA2814">
        <f>IFERROR(INDEX(実績DB!$I$3:$I$104,MATCH($B2814&amp;$C2814,実績DB!$J$3:$J$104,0)),"")</f>
        <v/>
      </c>
    </row>
    <row r="2815">
      <c r="A2815" t="n">
        <v>2813</v>
      </c>
      <c r="B2815" t="inlineStr">
        <is>
          <t>中部</t>
        </is>
      </c>
      <c r="C2815" t="inlineStr">
        <is>
          <t>大屋変電所</t>
        </is>
      </c>
      <c r="D2815" t="inlineStr">
        <is>
          <t>長野県</t>
        </is>
      </c>
      <c r="E2815" t="n">
        <v>77</v>
      </c>
      <c r="G2815" s="3" t="n">
        <v>36.37106</v>
      </c>
      <c r="H2815" s="3" t="n">
        <v>138.298687</v>
      </c>
      <c r="I2815" t="inlineStr">
        <is>
          <t>OSM実測</t>
        </is>
      </c>
      <c r="J2815" t="n">
        <v>57</v>
      </c>
      <c r="K2815" t="n">
        <v>28</v>
      </c>
      <c r="L2815" t="n">
        <v>0</v>
      </c>
      <c r="O2815" t="inlineStr">
        <is>
          <t>可</t>
        </is>
      </c>
      <c r="P2815" t="inlineStr">
        <is>
          <t>有り</t>
        </is>
      </c>
      <c r="R2815" s="4">
        <f>IF(COUNT($M2815:$N2815)=0,"",IF(AND(IF($N2815&lt;&gt;"",$N2815,$M2815)&lt;=0,$O2815&lt;&gt;"可"),"警告",""))</f>
        <v/>
      </c>
      <c r="S2815" s="4">
        <f>IF(COUNT($M2815:$N2815)=0,0,IF(IF($N2815&lt;&gt;"",$N2815,$M2815)&gt;=スコアリング基準!$B$20,スコアリング基準!$C$20,IF(IF($N2815&lt;&gt;"",$N2815,$M2815)&gt;=スコアリング基準!$B$21,スコアリング基準!$C$21,IF(IF($N2815&lt;&gt;"",$N2815,$M2815)&gt;0,スコアリング基準!$C$22,0))))</f>
        <v/>
      </c>
      <c r="T2815" s="4">
        <f>IF($O2815="可",スコアリング基準!$C$23,0)</f>
        <v/>
      </c>
      <c r="U2815" s="4">
        <f>IF(OR(COUNT($K2815:$L2815)&lt;2,$K2815=0),0,IF(ABS($L2815)/$K2815&lt;=スコアリング基準!$B$24,スコアリング基準!$C$24,IF(ABS($L2815)/$K2815&lt;=スコアリング基準!$B$25,スコアリング基準!$C$25,IF(ABS($L2815)/$K2815&lt;=スコアリング基準!$B$26,スコアリング基準!$C$26,0))))</f>
        <v/>
      </c>
      <c r="V2815" s="4">
        <f>IF($P2815="なし",スコアリング基準!$C$27,0)</f>
        <v/>
      </c>
      <c r="W2815" s="4">
        <f>IF($F2815="",0,IF(ISNUMBER($F2815),IF($F2815&lt;=スコアリング基準!$B$28,スコアリング基準!$C$28,スコアリング基準!$C$29),0))</f>
        <v/>
      </c>
      <c r="X2815" s="4">
        <f>IFERROR(VLOOKUP($B2815,スコアリング基準!$A$36:$B$46,2,FALSE),0)</f>
        <v/>
      </c>
      <c r="Y2815" s="4">
        <f>SUM($S2815:$X2815)</f>
        <v/>
      </c>
      <c r="Z2815" s="4">
        <f>IF(COUNT($M2815:$N2815)=0,"データ無",IF($Y2815&gt;=スコアリング基準!$B$30,"S",IF($Y2815&gt;=スコアリング基準!$B$31,"A",IF($Y2815&gt;=スコアリング基準!$B$32,"B","C"))))</f>
        <v/>
      </c>
      <c r="AA2815">
        <f>IFERROR(INDEX(実績DB!$I$3:$I$104,MATCH($B2815&amp;$C2815,実績DB!$J$3:$J$104,0)),"")</f>
        <v/>
      </c>
    </row>
    <row r="2816">
      <c r="A2816" t="n">
        <v>2814</v>
      </c>
      <c r="B2816" t="inlineStr">
        <is>
          <t>中部</t>
        </is>
      </c>
      <c r="C2816" t="inlineStr">
        <is>
          <t>大府変電所</t>
        </is>
      </c>
      <c r="D2816" t="inlineStr">
        <is>
          <t>愛知県</t>
        </is>
      </c>
      <c r="E2816" t="n">
        <v>77</v>
      </c>
      <c r="G2816" s="3" t="n">
        <v>35.010627</v>
      </c>
      <c r="H2816" s="3" t="n">
        <v>136.953776</v>
      </c>
      <c r="I2816" t="inlineStr">
        <is>
          <t>OSM実測</t>
        </is>
      </c>
      <c r="J2816" t="n">
        <v>57</v>
      </c>
      <c r="K2816" t="n">
        <v>28</v>
      </c>
      <c r="L2816" t="n">
        <v>0</v>
      </c>
      <c r="O2816" t="inlineStr">
        <is>
          <t>可</t>
        </is>
      </c>
      <c r="P2816" t="inlineStr">
        <is>
          <t>有り</t>
        </is>
      </c>
      <c r="R2816" s="4">
        <f>IF(COUNT($M2816:$N2816)=0,"",IF(AND(IF($N2816&lt;&gt;"",$N2816,$M2816)&lt;=0,$O2816&lt;&gt;"可"),"警告",""))</f>
        <v/>
      </c>
      <c r="S2816" s="4">
        <f>IF(COUNT($M2816:$N2816)=0,0,IF(IF($N2816&lt;&gt;"",$N2816,$M2816)&gt;=スコアリング基準!$B$20,スコアリング基準!$C$20,IF(IF($N2816&lt;&gt;"",$N2816,$M2816)&gt;=スコアリング基準!$B$21,スコアリング基準!$C$21,IF(IF($N2816&lt;&gt;"",$N2816,$M2816)&gt;0,スコアリング基準!$C$22,0))))</f>
        <v/>
      </c>
      <c r="T2816" s="4">
        <f>IF($O2816="可",スコアリング基準!$C$23,0)</f>
        <v/>
      </c>
      <c r="U2816" s="4">
        <f>IF(OR(COUNT($K2816:$L2816)&lt;2,$K2816=0),0,IF(ABS($L2816)/$K2816&lt;=スコアリング基準!$B$24,スコアリング基準!$C$24,IF(ABS($L2816)/$K2816&lt;=スコアリング基準!$B$25,スコアリング基準!$C$25,IF(ABS($L2816)/$K2816&lt;=スコアリング基準!$B$26,スコアリング基準!$C$26,0))))</f>
        <v/>
      </c>
      <c r="V2816" s="4">
        <f>IF($P2816="なし",スコアリング基準!$C$27,0)</f>
        <v/>
      </c>
      <c r="W2816" s="4">
        <f>IF($F2816="",0,IF(ISNUMBER($F2816),IF($F2816&lt;=スコアリング基準!$B$28,スコアリング基準!$C$28,スコアリング基準!$C$29),0))</f>
        <v/>
      </c>
      <c r="X2816" s="4">
        <f>IFERROR(VLOOKUP($B2816,スコアリング基準!$A$36:$B$46,2,FALSE),0)</f>
        <v/>
      </c>
      <c r="Y2816" s="4">
        <f>SUM($S2816:$X2816)</f>
        <v/>
      </c>
      <c r="Z2816" s="4">
        <f>IF(COUNT($M2816:$N2816)=0,"データ無",IF($Y2816&gt;=スコアリング基準!$B$30,"S",IF($Y2816&gt;=スコアリング基準!$B$31,"A",IF($Y2816&gt;=スコアリング基準!$B$32,"B","C"))))</f>
        <v/>
      </c>
      <c r="AA2816">
        <f>IFERROR(INDEX(実績DB!$I$3:$I$104,MATCH($B2816&amp;$C2816,実績DB!$J$3:$J$104,0)),"")</f>
        <v/>
      </c>
    </row>
    <row r="2817">
      <c r="A2817" t="n">
        <v>2815</v>
      </c>
      <c r="B2817" t="inlineStr">
        <is>
          <t>中部</t>
        </is>
      </c>
      <c r="C2817" t="inlineStr">
        <is>
          <t>太田変電所</t>
        </is>
      </c>
      <c r="D2817" t="inlineStr">
        <is>
          <t>岐阜県</t>
        </is>
      </c>
      <c r="E2817" t="n">
        <v>77</v>
      </c>
      <c r="G2817" s="3" t="n">
        <v>35.443192</v>
      </c>
      <c r="H2817" s="3" t="n">
        <v>137.025508</v>
      </c>
      <c r="I2817" t="inlineStr">
        <is>
          <t>OSM実測</t>
        </is>
      </c>
      <c r="J2817" t="n">
        <v>0</v>
      </c>
      <c r="K2817" t="n">
        <v>49</v>
      </c>
      <c r="L2817" t="n">
        <v>-4</v>
      </c>
      <c r="M2817" t="n">
        <v>44</v>
      </c>
      <c r="O2817" t="inlineStr">
        <is>
          <t>不可 #3</t>
        </is>
      </c>
      <c r="P2817" t="inlineStr">
        <is>
          <t>有り</t>
        </is>
      </c>
      <c r="R2817" s="4">
        <f>IF(COUNT($M2817:$N2817)=0,"",IF(AND(IF($N2817&lt;&gt;"",$N2817,$M2817)&lt;=0,$O2817&lt;&gt;"可"),"警告",""))</f>
        <v/>
      </c>
      <c r="S2817" s="4">
        <f>IF(COUNT($M2817:$N2817)=0,0,IF(IF($N2817&lt;&gt;"",$N2817,$M2817)&gt;=スコアリング基準!$B$20,スコアリング基準!$C$20,IF(IF($N2817&lt;&gt;"",$N2817,$M2817)&gt;=スコアリング基準!$B$21,スコアリング基準!$C$21,IF(IF($N2817&lt;&gt;"",$N2817,$M2817)&gt;0,スコアリング基準!$C$22,0))))</f>
        <v/>
      </c>
      <c r="T2817" s="4">
        <f>IF($O2817="可",スコアリング基準!$C$23,0)</f>
        <v/>
      </c>
      <c r="U2817" s="4">
        <f>IF(OR(COUNT($K2817:$L2817)&lt;2,$K2817=0),0,IF(ABS($L2817)/$K2817&lt;=スコアリング基準!$B$24,スコアリング基準!$C$24,IF(ABS($L2817)/$K2817&lt;=スコアリング基準!$B$25,スコアリング基準!$C$25,IF(ABS($L2817)/$K2817&lt;=スコアリング基準!$B$26,スコアリング基準!$C$26,0))))</f>
        <v/>
      </c>
      <c r="V2817" s="4">
        <f>IF($P2817="なし",スコアリング基準!$C$27,0)</f>
        <v/>
      </c>
      <c r="W2817" s="4">
        <f>IF($F2817="",0,IF(ISNUMBER($F2817),IF($F2817&lt;=スコアリング基準!$B$28,スコアリング基準!$C$28,スコアリング基準!$C$29),0))</f>
        <v/>
      </c>
      <c r="X2817" s="4">
        <f>IFERROR(VLOOKUP($B2817,スコアリング基準!$A$36:$B$46,2,FALSE),0)</f>
        <v/>
      </c>
      <c r="Y2817" s="4">
        <f>SUM($S2817:$X2817)</f>
        <v/>
      </c>
      <c r="Z2817" s="4">
        <f>IF(COUNT($M2817:$N2817)=0,"データ無",IF($Y2817&gt;=スコアリング基準!$B$30,"S",IF($Y2817&gt;=スコアリング基準!$B$31,"A",IF($Y2817&gt;=スコアリング基準!$B$32,"B","C"))))</f>
        <v/>
      </c>
      <c r="AA2817">
        <f>IFERROR(INDEX(実績DB!$I$3:$I$104,MATCH($B2817&amp;$C2817,実績DB!$J$3:$J$104,0)),"")</f>
        <v/>
      </c>
    </row>
    <row r="2818">
      <c r="A2818" t="n">
        <v>2816</v>
      </c>
      <c r="B2818" t="inlineStr">
        <is>
          <t>中部</t>
        </is>
      </c>
      <c r="C2818" t="inlineStr">
        <is>
          <t>富田変電所</t>
        </is>
      </c>
      <c r="D2818" t="inlineStr">
        <is>
          <t>三重県</t>
        </is>
      </c>
      <c r="E2818" t="n">
        <v>77</v>
      </c>
      <c r="G2818" s="3" t="n">
        <v>35.010889</v>
      </c>
      <c r="H2818" s="3" t="n">
        <v>136.645874</v>
      </c>
      <c r="I2818" t="inlineStr">
        <is>
          <t>OSM実測</t>
        </is>
      </c>
      <c r="J2818" t="n">
        <v>49</v>
      </c>
      <c r="K2818" t="n">
        <v>49</v>
      </c>
      <c r="L2818" t="n">
        <v>-8</v>
      </c>
      <c r="M2818" t="n">
        <v>41</v>
      </c>
      <c r="O2818" t="inlineStr">
        <is>
          <t>不可 #3</t>
        </is>
      </c>
      <c r="P2818" t="inlineStr">
        <is>
          <t>有り</t>
        </is>
      </c>
      <c r="R2818" s="4">
        <f>IF(COUNT($M2818:$N2818)=0,"",IF(AND(IF($N2818&lt;&gt;"",$N2818,$M2818)&lt;=0,$O2818&lt;&gt;"可"),"警告",""))</f>
        <v/>
      </c>
      <c r="S2818" s="4">
        <f>IF(COUNT($M2818:$N2818)=0,0,IF(IF($N2818&lt;&gt;"",$N2818,$M2818)&gt;=スコアリング基準!$B$20,スコアリング基準!$C$20,IF(IF($N2818&lt;&gt;"",$N2818,$M2818)&gt;=スコアリング基準!$B$21,スコアリング基準!$C$21,IF(IF($N2818&lt;&gt;"",$N2818,$M2818)&gt;0,スコアリング基準!$C$22,0))))</f>
        <v/>
      </c>
      <c r="T2818" s="4">
        <f>IF($O2818="可",スコアリング基準!$C$23,0)</f>
        <v/>
      </c>
      <c r="U2818" s="4">
        <f>IF(OR(COUNT($K2818:$L2818)&lt;2,$K2818=0),0,IF(ABS($L2818)/$K2818&lt;=スコアリング基準!$B$24,スコアリング基準!$C$24,IF(ABS($L2818)/$K2818&lt;=スコアリング基準!$B$25,スコアリング基準!$C$25,IF(ABS($L2818)/$K2818&lt;=スコアリング基準!$B$26,スコアリング基準!$C$26,0))))</f>
        <v/>
      </c>
      <c r="V2818" s="4">
        <f>IF($P2818="なし",スコアリング基準!$C$27,0)</f>
        <v/>
      </c>
      <c r="W2818" s="4">
        <f>IF($F2818="",0,IF(ISNUMBER($F2818),IF($F2818&lt;=スコアリング基準!$B$28,スコアリング基準!$C$28,スコアリング基準!$C$29),0))</f>
        <v/>
      </c>
      <c r="X2818" s="4">
        <f>IFERROR(VLOOKUP($B2818,スコアリング基準!$A$36:$B$46,2,FALSE),0)</f>
        <v/>
      </c>
      <c r="Y2818" s="4">
        <f>SUM($S2818:$X2818)</f>
        <v/>
      </c>
      <c r="Z2818" s="4">
        <f>IF(COUNT($M2818:$N2818)=0,"データ無",IF($Y2818&gt;=スコアリング基準!$B$30,"S",IF($Y2818&gt;=スコアリング基準!$B$31,"A",IF($Y2818&gt;=スコアリング基準!$B$32,"B","C"))))</f>
        <v/>
      </c>
      <c r="AA2818">
        <f>IFERROR(INDEX(実績DB!$I$3:$I$104,MATCH($B2818&amp;$C2818,実績DB!$J$3:$J$104,0)),"")</f>
        <v/>
      </c>
    </row>
    <row r="2819">
      <c r="A2819" t="n">
        <v>2817</v>
      </c>
      <c r="B2819" t="inlineStr">
        <is>
          <t>中部</t>
        </is>
      </c>
      <c r="C2819" t="inlineStr">
        <is>
          <t>小牧変電所</t>
        </is>
      </c>
      <c r="D2819" t="inlineStr">
        <is>
          <t>愛知県</t>
        </is>
      </c>
      <c r="E2819" t="n">
        <v>77</v>
      </c>
      <c r="G2819" s="3" t="n">
        <v>35.296674</v>
      </c>
      <c r="H2819" s="3" t="n">
        <v>136.919347</v>
      </c>
      <c r="I2819" t="inlineStr">
        <is>
          <t>OSM実測</t>
        </is>
      </c>
      <c r="J2819" t="n">
        <v>95</v>
      </c>
      <c r="K2819" t="n">
        <v>71</v>
      </c>
      <c r="L2819" t="n">
        <v>2</v>
      </c>
      <c r="O2819" t="inlineStr">
        <is>
          <t>可</t>
        </is>
      </c>
      <c r="P2819" t="inlineStr">
        <is>
          <t>有り</t>
        </is>
      </c>
      <c r="R2819" s="4">
        <f>IF(COUNT($M2819:$N2819)=0,"",IF(AND(IF($N2819&lt;&gt;"",$N2819,$M2819)&lt;=0,$O2819&lt;&gt;"可"),"警告",""))</f>
        <v/>
      </c>
      <c r="S2819" s="4">
        <f>IF(COUNT($M2819:$N2819)=0,0,IF(IF($N2819&lt;&gt;"",$N2819,$M2819)&gt;=スコアリング基準!$B$20,スコアリング基準!$C$20,IF(IF($N2819&lt;&gt;"",$N2819,$M2819)&gt;=スコアリング基準!$B$21,スコアリング基準!$C$21,IF(IF($N2819&lt;&gt;"",$N2819,$M2819)&gt;0,スコアリング基準!$C$22,0))))</f>
        <v/>
      </c>
      <c r="T2819" s="4">
        <f>IF($O2819="可",スコアリング基準!$C$23,0)</f>
        <v/>
      </c>
      <c r="U2819" s="4">
        <f>IF(OR(COUNT($K2819:$L2819)&lt;2,$K2819=0),0,IF(ABS($L2819)/$K2819&lt;=スコアリング基準!$B$24,スコアリング基準!$C$24,IF(ABS($L2819)/$K2819&lt;=スコアリング基準!$B$25,スコアリング基準!$C$25,IF(ABS($L2819)/$K2819&lt;=スコアリング基準!$B$26,スコアリング基準!$C$26,0))))</f>
        <v/>
      </c>
      <c r="V2819" s="4">
        <f>IF($P2819="なし",スコアリング基準!$C$27,0)</f>
        <v/>
      </c>
      <c r="W2819" s="4">
        <f>IF($F2819="",0,IF(ISNUMBER($F2819),IF($F2819&lt;=スコアリング基準!$B$28,スコアリング基準!$C$28,スコアリング基準!$C$29),0))</f>
        <v/>
      </c>
      <c r="X2819" s="4">
        <f>IFERROR(VLOOKUP($B2819,スコアリング基準!$A$36:$B$46,2,FALSE),0)</f>
        <v/>
      </c>
      <c r="Y2819" s="4">
        <f>SUM($S2819:$X2819)</f>
        <v/>
      </c>
      <c r="Z2819" s="4">
        <f>IF(COUNT($M2819:$N2819)=0,"データ無",IF($Y2819&gt;=スコアリング基準!$B$30,"S",IF($Y2819&gt;=スコアリング基準!$B$31,"A",IF($Y2819&gt;=スコアリング基準!$B$32,"B","C"))))</f>
        <v/>
      </c>
      <c r="AA2819">
        <f>IFERROR(INDEX(実績DB!$I$3:$I$104,MATCH($B2819&amp;$C2819,実績DB!$J$3:$J$104,0)),"")</f>
        <v/>
      </c>
    </row>
    <row r="2820">
      <c r="A2820" t="n">
        <v>2818</v>
      </c>
      <c r="B2820" t="inlineStr">
        <is>
          <t>中部</t>
        </is>
      </c>
      <c r="C2820" t="inlineStr">
        <is>
          <t>島田電力所</t>
        </is>
      </c>
      <c r="D2820" t="inlineStr">
        <is>
          <t>静岡県</t>
        </is>
      </c>
      <c r="E2820" t="n">
        <v>77</v>
      </c>
      <c r="G2820" s="3" t="n">
        <v>34.838217</v>
      </c>
      <c r="H2820" s="3" t="n">
        <v>138.171989</v>
      </c>
      <c r="I2820" t="inlineStr">
        <is>
          <t>OSM実測</t>
        </is>
      </c>
      <c r="J2820" t="n">
        <v>74</v>
      </c>
      <c r="K2820" t="n">
        <v>74</v>
      </c>
      <c r="L2820" t="n">
        <v>-5</v>
      </c>
      <c r="M2820" t="n">
        <v>69</v>
      </c>
      <c r="O2820" t="inlineStr">
        <is>
          <t>不可 #3</t>
        </is>
      </c>
      <c r="P2820" t="inlineStr">
        <is>
          <t>有り</t>
        </is>
      </c>
      <c r="R2820" s="4">
        <f>IF(COUNT($M2820:$N2820)=0,"",IF(AND(IF($N2820&lt;&gt;"",$N2820,$M2820)&lt;=0,$O2820&lt;&gt;"可"),"警告",""))</f>
        <v/>
      </c>
      <c r="S2820" s="4">
        <f>IF(COUNT($M2820:$N2820)=0,0,IF(IF($N2820&lt;&gt;"",$N2820,$M2820)&gt;=スコアリング基準!$B$20,スコアリング基準!$C$20,IF(IF($N2820&lt;&gt;"",$N2820,$M2820)&gt;=スコアリング基準!$B$21,スコアリング基準!$C$21,IF(IF($N2820&lt;&gt;"",$N2820,$M2820)&gt;0,スコアリング基準!$C$22,0))))</f>
        <v/>
      </c>
      <c r="T2820" s="4">
        <f>IF($O2820="可",スコアリング基準!$C$23,0)</f>
        <v/>
      </c>
      <c r="U2820" s="4">
        <f>IF(OR(COUNT($K2820:$L2820)&lt;2,$K2820=0),0,IF(ABS($L2820)/$K2820&lt;=スコアリング基準!$B$24,スコアリング基準!$C$24,IF(ABS($L2820)/$K2820&lt;=スコアリング基準!$B$25,スコアリング基準!$C$25,IF(ABS($L2820)/$K2820&lt;=スコアリング基準!$B$26,スコアリング基準!$C$26,0))))</f>
        <v/>
      </c>
      <c r="V2820" s="4">
        <f>IF($P2820="なし",スコアリング基準!$C$27,0)</f>
        <v/>
      </c>
      <c r="W2820" s="4">
        <f>IF($F2820="",0,IF(ISNUMBER($F2820),IF($F2820&lt;=スコアリング基準!$B$28,スコアリング基準!$C$28,スコアリング基準!$C$29),0))</f>
        <v/>
      </c>
      <c r="X2820" s="4">
        <f>IFERROR(VLOOKUP($B2820,スコアリング基準!$A$36:$B$46,2,FALSE),0)</f>
        <v/>
      </c>
      <c r="Y2820" s="4">
        <f>SUM($S2820:$X2820)</f>
        <v/>
      </c>
      <c r="Z2820" s="4">
        <f>IF(COUNT($M2820:$N2820)=0,"データ無",IF($Y2820&gt;=スコアリング基準!$B$30,"S",IF($Y2820&gt;=スコアリング基準!$B$31,"A",IF($Y2820&gt;=スコアリング基準!$B$32,"B","C"))))</f>
        <v/>
      </c>
      <c r="AA2820">
        <f>IFERROR(INDEX(実績DB!$I$3:$I$104,MATCH($B2820&amp;$C2820,実績DB!$J$3:$J$104,0)),"")</f>
        <v/>
      </c>
    </row>
    <row r="2821">
      <c r="A2821" t="n">
        <v>2819</v>
      </c>
      <c r="B2821" t="inlineStr">
        <is>
          <t>中部</t>
        </is>
      </c>
      <c r="C2821" t="inlineStr">
        <is>
          <t>広畑変電所</t>
        </is>
      </c>
      <c r="D2821" t="inlineStr">
        <is>
          <t>愛知県</t>
        </is>
      </c>
      <c r="E2821" t="n">
        <v>77</v>
      </c>
      <c r="G2821" s="3" t="n">
        <v>35.302352</v>
      </c>
      <c r="H2821" s="3" t="n">
        <v>136.812644</v>
      </c>
      <c r="I2821" t="inlineStr">
        <is>
          <t>OSM実測</t>
        </is>
      </c>
      <c r="J2821" t="n">
        <v>3</v>
      </c>
      <c r="K2821" t="n">
        <v>49</v>
      </c>
      <c r="L2821" t="n">
        <v>0</v>
      </c>
      <c r="M2821" t="n">
        <v>49</v>
      </c>
      <c r="O2821" t="inlineStr">
        <is>
          <t>不可 #3</t>
        </is>
      </c>
      <c r="P2821" t="inlineStr">
        <is>
          <t>有り</t>
        </is>
      </c>
      <c r="R2821" s="4">
        <f>IF(COUNT($M2821:$N2821)=0,"",IF(AND(IF($N2821&lt;&gt;"",$N2821,$M2821)&lt;=0,$O2821&lt;&gt;"可"),"警告",""))</f>
        <v/>
      </c>
      <c r="S2821" s="4">
        <f>IF(COUNT($M2821:$N2821)=0,0,IF(IF($N2821&lt;&gt;"",$N2821,$M2821)&gt;=スコアリング基準!$B$20,スコアリング基準!$C$20,IF(IF($N2821&lt;&gt;"",$N2821,$M2821)&gt;=スコアリング基準!$B$21,スコアリング基準!$C$21,IF(IF($N2821&lt;&gt;"",$N2821,$M2821)&gt;0,スコアリング基準!$C$22,0))))</f>
        <v/>
      </c>
      <c r="T2821" s="4">
        <f>IF($O2821="可",スコアリング基準!$C$23,0)</f>
        <v/>
      </c>
      <c r="U2821" s="4">
        <f>IF(OR(COUNT($K2821:$L2821)&lt;2,$K2821=0),0,IF(ABS($L2821)/$K2821&lt;=スコアリング基準!$B$24,スコアリング基準!$C$24,IF(ABS($L2821)/$K2821&lt;=スコアリング基準!$B$25,スコアリング基準!$C$25,IF(ABS($L2821)/$K2821&lt;=スコアリング基準!$B$26,スコアリング基準!$C$26,0))))</f>
        <v/>
      </c>
      <c r="V2821" s="4">
        <f>IF($P2821="なし",スコアリング基準!$C$27,0)</f>
        <v/>
      </c>
      <c r="W2821" s="4">
        <f>IF($F2821="",0,IF(ISNUMBER($F2821),IF($F2821&lt;=スコアリング基準!$B$28,スコアリング基準!$C$28,スコアリング基準!$C$29),0))</f>
        <v/>
      </c>
      <c r="X2821" s="4">
        <f>IFERROR(VLOOKUP($B2821,スコアリング基準!$A$36:$B$46,2,FALSE),0)</f>
        <v/>
      </c>
      <c r="Y2821" s="4">
        <f>SUM($S2821:$X2821)</f>
        <v/>
      </c>
      <c r="Z2821" s="4">
        <f>IF(COUNT($M2821:$N2821)=0,"データ無",IF($Y2821&gt;=スコアリング基準!$B$30,"S",IF($Y2821&gt;=スコアリング基準!$B$31,"A",IF($Y2821&gt;=スコアリング基準!$B$32,"B","C"))))</f>
        <v/>
      </c>
      <c r="AA2821">
        <f>IFERROR(INDEX(実績DB!$I$3:$I$104,MATCH($B2821&amp;$C2821,実績DB!$J$3:$J$104,0)),"")</f>
        <v/>
      </c>
    </row>
    <row r="2822">
      <c r="A2822" t="n">
        <v>2820</v>
      </c>
      <c r="B2822" t="inlineStr">
        <is>
          <t>中部</t>
        </is>
      </c>
      <c r="C2822" t="inlineStr">
        <is>
          <t>有松変電所</t>
        </is>
      </c>
      <c r="D2822" t="inlineStr">
        <is>
          <t>愛知県</t>
        </is>
      </c>
      <c r="E2822" t="n">
        <v>77</v>
      </c>
      <c r="G2822" s="3" t="n">
        <v>35.067557</v>
      </c>
      <c r="H2822" s="3" t="n">
        <v>136.984703</v>
      </c>
      <c r="I2822" t="inlineStr">
        <is>
          <t>OSM実測</t>
        </is>
      </c>
      <c r="J2822" t="n">
        <v>4</v>
      </c>
      <c r="K2822" t="n">
        <v>49</v>
      </c>
      <c r="L2822" t="n">
        <v>0</v>
      </c>
      <c r="M2822" t="n">
        <v>49</v>
      </c>
      <c r="O2822" t="inlineStr">
        <is>
          <t>不可 #3</t>
        </is>
      </c>
      <c r="P2822" t="inlineStr">
        <is>
          <t>有り</t>
        </is>
      </c>
      <c r="R2822" s="4">
        <f>IF(COUNT($M2822:$N2822)=0,"",IF(AND(IF($N2822&lt;&gt;"",$N2822,$M2822)&lt;=0,$O2822&lt;&gt;"可"),"警告",""))</f>
        <v/>
      </c>
      <c r="S2822" s="4">
        <f>IF(COUNT($M2822:$N2822)=0,0,IF(IF($N2822&lt;&gt;"",$N2822,$M2822)&gt;=スコアリング基準!$B$20,スコアリング基準!$C$20,IF(IF($N2822&lt;&gt;"",$N2822,$M2822)&gt;=スコアリング基準!$B$21,スコアリング基準!$C$21,IF(IF($N2822&lt;&gt;"",$N2822,$M2822)&gt;0,スコアリング基準!$C$22,0))))</f>
        <v/>
      </c>
      <c r="T2822" s="4">
        <f>IF($O2822="可",スコアリング基準!$C$23,0)</f>
        <v/>
      </c>
      <c r="U2822" s="4">
        <f>IF(OR(COUNT($K2822:$L2822)&lt;2,$K2822=0),0,IF(ABS($L2822)/$K2822&lt;=スコアリング基準!$B$24,スコアリング基準!$C$24,IF(ABS($L2822)/$K2822&lt;=スコアリング基準!$B$25,スコアリング基準!$C$25,IF(ABS($L2822)/$K2822&lt;=スコアリング基準!$B$26,スコアリング基準!$C$26,0))))</f>
        <v/>
      </c>
      <c r="V2822" s="4">
        <f>IF($P2822="なし",スコアリング基準!$C$27,0)</f>
        <v/>
      </c>
      <c r="W2822" s="4">
        <f>IF($F2822="",0,IF(ISNUMBER($F2822),IF($F2822&lt;=スコアリング基準!$B$28,スコアリング基準!$C$28,スコアリング基準!$C$29),0))</f>
        <v/>
      </c>
      <c r="X2822" s="4">
        <f>IFERROR(VLOOKUP($B2822,スコアリング基準!$A$36:$B$46,2,FALSE),0)</f>
        <v/>
      </c>
      <c r="Y2822" s="4">
        <f>SUM($S2822:$X2822)</f>
        <v/>
      </c>
      <c r="Z2822" s="4">
        <f>IF(COUNT($M2822:$N2822)=0,"データ無",IF($Y2822&gt;=スコアリング基準!$B$30,"S",IF($Y2822&gt;=スコアリング基準!$B$31,"A",IF($Y2822&gt;=スコアリング基準!$B$32,"B","C"))))</f>
        <v/>
      </c>
      <c r="AA2822">
        <f>IFERROR(INDEX(実績DB!$I$3:$I$104,MATCH($B2822&amp;$C2822,実績DB!$J$3:$J$104,0)),"")</f>
        <v/>
      </c>
    </row>
    <row r="2823">
      <c r="A2823" t="n">
        <v>2821</v>
      </c>
      <c r="B2823" t="inlineStr">
        <is>
          <t>中部</t>
        </is>
      </c>
      <c r="C2823" t="inlineStr">
        <is>
          <t>東京電力海瀬発電所</t>
        </is>
      </c>
      <c r="D2823" t="inlineStr">
        <is>
          <t>長野県</t>
        </is>
      </c>
      <c r="E2823" t="n">
        <v>77</v>
      </c>
      <c r="G2823" s="3" t="n">
        <v>36.157067</v>
      </c>
      <c r="H2823" s="3" t="n">
        <v>138.48455</v>
      </c>
      <c r="I2823" t="inlineStr">
        <is>
          <t>OSM実測</t>
        </is>
      </c>
      <c r="R2823" s="4">
        <f>IF(COUNT($M2823:$N2823)=0,"",IF(AND(IF($N2823&lt;&gt;"",$N2823,$M2823)&lt;=0,$O2823&lt;&gt;"可"),"警告",""))</f>
        <v/>
      </c>
      <c r="S2823" s="4">
        <f>IF(COUNT($M2823:$N2823)=0,0,IF(IF($N2823&lt;&gt;"",$N2823,$M2823)&gt;=スコアリング基準!$B$20,スコアリング基準!$C$20,IF(IF($N2823&lt;&gt;"",$N2823,$M2823)&gt;=スコアリング基準!$B$21,スコアリング基準!$C$21,IF(IF($N2823&lt;&gt;"",$N2823,$M2823)&gt;0,スコアリング基準!$C$22,0))))</f>
        <v/>
      </c>
      <c r="T2823" s="4">
        <f>IF($O2823="可",スコアリング基準!$C$23,0)</f>
        <v/>
      </c>
      <c r="U2823" s="4">
        <f>IF(OR(COUNT($K2823:$L2823)&lt;2,$K2823=0),0,IF(ABS($L2823)/$K2823&lt;=スコアリング基準!$B$24,スコアリング基準!$C$24,IF(ABS($L2823)/$K2823&lt;=スコアリング基準!$B$25,スコアリング基準!$C$25,IF(ABS($L2823)/$K2823&lt;=スコアリング基準!$B$26,スコアリング基準!$C$26,0))))</f>
        <v/>
      </c>
      <c r="V2823" s="4">
        <f>IF($P2823="なし",スコアリング基準!$C$27,0)</f>
        <v/>
      </c>
      <c r="W2823" s="4">
        <f>IF($F2823="",0,IF(ISNUMBER($F2823),IF($F2823&lt;=スコアリング基準!$B$28,スコアリング基準!$C$28,スコアリング基準!$C$29),0))</f>
        <v/>
      </c>
      <c r="X2823" s="4">
        <f>IFERROR(VLOOKUP($B2823,スコアリング基準!$A$36:$B$46,2,FALSE),0)</f>
        <v/>
      </c>
      <c r="Y2823" s="4">
        <f>SUM($S2823:$X2823)</f>
        <v/>
      </c>
      <c r="Z2823" s="4">
        <f>IF(COUNT($M2823:$N2823)=0,"データ無",IF($Y2823&gt;=スコアリング基準!$B$30,"S",IF($Y2823&gt;=スコアリング基準!$B$31,"A",IF($Y2823&gt;=スコアリング基準!$B$32,"B","C"))))</f>
        <v/>
      </c>
      <c r="AA2823">
        <f>IFERROR(INDEX(実績DB!$I$3:$I$104,MATCH($B2823&amp;$C2823,実績DB!$J$3:$J$104,0)),"")</f>
        <v/>
      </c>
    </row>
    <row r="2824">
      <c r="A2824" t="n">
        <v>2822</v>
      </c>
      <c r="B2824" t="inlineStr">
        <is>
          <t>中部</t>
        </is>
      </c>
      <c r="C2824" t="inlineStr">
        <is>
          <t>東長野変電所</t>
        </is>
      </c>
      <c r="D2824" t="inlineStr">
        <is>
          <t>長野県</t>
        </is>
      </c>
      <c r="E2824" t="n">
        <v>77</v>
      </c>
      <c r="G2824" s="3" t="n">
        <v>36.655258</v>
      </c>
      <c r="H2824" s="3" t="n">
        <v>138.216295</v>
      </c>
      <c r="I2824" t="inlineStr">
        <is>
          <t>OSM実測</t>
        </is>
      </c>
      <c r="J2824" t="n">
        <v>2</v>
      </c>
      <c r="K2824" t="n">
        <v>49</v>
      </c>
      <c r="L2824" t="n">
        <v>0</v>
      </c>
      <c r="M2824" t="n">
        <v>49</v>
      </c>
      <c r="O2824" t="inlineStr">
        <is>
          <t>不可 #3</t>
        </is>
      </c>
      <c r="P2824" t="inlineStr">
        <is>
          <t>有り</t>
        </is>
      </c>
      <c r="R2824" s="4">
        <f>IF(COUNT($M2824:$N2824)=0,"",IF(AND(IF($N2824&lt;&gt;"",$N2824,$M2824)&lt;=0,$O2824&lt;&gt;"可"),"警告",""))</f>
        <v/>
      </c>
      <c r="S2824" s="4">
        <f>IF(COUNT($M2824:$N2824)=0,0,IF(IF($N2824&lt;&gt;"",$N2824,$M2824)&gt;=スコアリング基準!$B$20,スコアリング基準!$C$20,IF(IF($N2824&lt;&gt;"",$N2824,$M2824)&gt;=スコアリング基準!$B$21,スコアリング基準!$C$21,IF(IF($N2824&lt;&gt;"",$N2824,$M2824)&gt;0,スコアリング基準!$C$22,0))))</f>
        <v/>
      </c>
      <c r="T2824" s="4">
        <f>IF($O2824="可",スコアリング基準!$C$23,0)</f>
        <v/>
      </c>
      <c r="U2824" s="4">
        <f>IF(OR(COUNT($K2824:$L2824)&lt;2,$K2824=0),0,IF(ABS($L2824)/$K2824&lt;=スコアリング基準!$B$24,スコアリング基準!$C$24,IF(ABS($L2824)/$K2824&lt;=スコアリング基準!$B$25,スコアリング基準!$C$25,IF(ABS($L2824)/$K2824&lt;=スコアリング基準!$B$26,スコアリング基準!$C$26,0))))</f>
        <v/>
      </c>
      <c r="V2824" s="4">
        <f>IF($P2824="なし",スコアリング基準!$C$27,0)</f>
        <v/>
      </c>
      <c r="W2824" s="4">
        <f>IF($F2824="",0,IF(ISNUMBER($F2824),IF($F2824&lt;=スコアリング基準!$B$28,スコアリング基準!$C$28,スコアリング基準!$C$29),0))</f>
        <v/>
      </c>
      <c r="X2824" s="4">
        <f>IFERROR(VLOOKUP($B2824,スコアリング基準!$A$36:$B$46,2,FALSE),0)</f>
        <v/>
      </c>
      <c r="Y2824" s="4">
        <f>SUM($S2824:$X2824)</f>
        <v/>
      </c>
      <c r="Z2824" s="4">
        <f>IF(COUNT($M2824:$N2824)=0,"データ無",IF($Y2824&gt;=スコアリング基準!$B$30,"S",IF($Y2824&gt;=スコアリング基準!$B$31,"A",IF($Y2824&gt;=スコアリング基準!$B$32,"B","C"))))</f>
        <v/>
      </c>
      <c r="AA2824">
        <f>IFERROR(INDEX(実績DB!$I$3:$I$104,MATCH($B2824&amp;$C2824,実績DB!$J$3:$J$104,0)),"")</f>
        <v/>
      </c>
    </row>
    <row r="2825">
      <c r="A2825" t="n">
        <v>2823</v>
      </c>
      <c r="B2825" t="inlineStr">
        <is>
          <t>中部</t>
        </is>
      </c>
      <c r="C2825" t="inlineStr">
        <is>
          <t>枇杷島変電所</t>
        </is>
      </c>
      <c r="D2825" t="inlineStr">
        <is>
          <t>愛知県</t>
        </is>
      </c>
      <c r="E2825" t="n">
        <v>77</v>
      </c>
      <c r="G2825" s="3" t="n">
        <v>35.209964</v>
      </c>
      <c r="H2825" s="3" t="n">
        <v>136.87492</v>
      </c>
      <c r="I2825" t="inlineStr">
        <is>
          <t>OSM実測</t>
        </is>
      </c>
      <c r="J2825" t="n">
        <v>95</v>
      </c>
      <c r="K2825" t="n">
        <v>47</v>
      </c>
      <c r="L2825" t="n">
        <v>3</v>
      </c>
      <c r="O2825" t="inlineStr">
        <is>
          <t>可</t>
        </is>
      </c>
      <c r="P2825" t="inlineStr">
        <is>
          <t>有り</t>
        </is>
      </c>
      <c r="R2825" s="4">
        <f>IF(COUNT($M2825:$N2825)=0,"",IF(AND(IF($N2825&lt;&gt;"",$N2825,$M2825)&lt;=0,$O2825&lt;&gt;"可"),"警告",""))</f>
        <v/>
      </c>
      <c r="S2825" s="4">
        <f>IF(COUNT($M2825:$N2825)=0,0,IF(IF($N2825&lt;&gt;"",$N2825,$M2825)&gt;=スコアリング基準!$B$20,スコアリング基準!$C$20,IF(IF($N2825&lt;&gt;"",$N2825,$M2825)&gt;=スコアリング基準!$B$21,スコアリング基準!$C$21,IF(IF($N2825&lt;&gt;"",$N2825,$M2825)&gt;0,スコアリング基準!$C$22,0))))</f>
        <v/>
      </c>
      <c r="T2825" s="4">
        <f>IF($O2825="可",スコアリング基準!$C$23,0)</f>
        <v/>
      </c>
      <c r="U2825" s="4">
        <f>IF(OR(COUNT($K2825:$L2825)&lt;2,$K2825=0),0,IF(ABS($L2825)/$K2825&lt;=スコアリング基準!$B$24,スコアリング基準!$C$24,IF(ABS($L2825)/$K2825&lt;=スコアリング基準!$B$25,スコアリング基準!$C$25,IF(ABS($L2825)/$K2825&lt;=スコアリング基準!$B$26,スコアリング基準!$C$26,0))))</f>
        <v/>
      </c>
      <c r="V2825" s="4">
        <f>IF($P2825="なし",スコアリング基準!$C$27,0)</f>
        <v/>
      </c>
      <c r="W2825" s="4">
        <f>IF($F2825="",0,IF(ISNUMBER($F2825),IF($F2825&lt;=スコアリング基準!$B$28,スコアリング基準!$C$28,スコアリング基準!$C$29),0))</f>
        <v/>
      </c>
      <c r="X2825" s="4">
        <f>IFERROR(VLOOKUP($B2825,スコアリング基準!$A$36:$B$46,2,FALSE),0)</f>
        <v/>
      </c>
      <c r="Y2825" s="4">
        <f>SUM($S2825:$X2825)</f>
        <v/>
      </c>
      <c r="Z2825" s="4">
        <f>IF(COUNT($M2825:$N2825)=0,"データ無",IF($Y2825&gt;=スコアリング基準!$B$30,"S",IF($Y2825&gt;=スコアリング基準!$B$31,"A",IF($Y2825&gt;=スコアリング基準!$B$32,"B","C"))))</f>
        <v/>
      </c>
      <c r="AA2825">
        <f>IFERROR(INDEX(実績DB!$I$3:$I$104,MATCH($B2825&amp;$C2825,実績DB!$J$3:$J$104,0)),"")</f>
        <v/>
      </c>
    </row>
    <row r="2826">
      <c r="A2826" t="n">
        <v>2824</v>
      </c>
      <c r="B2826" t="inlineStr">
        <is>
          <t>中部</t>
        </is>
      </c>
      <c r="C2826" t="inlineStr">
        <is>
          <t>森本変電所</t>
        </is>
      </c>
      <c r="D2826" t="inlineStr">
        <is>
          <t>愛知県</t>
        </is>
      </c>
      <c r="E2826" t="n">
        <v>77</v>
      </c>
      <c r="G2826" s="3" t="n">
        <v>35.289183</v>
      </c>
      <c r="H2826" s="3" t="n">
        <v>136.817096</v>
      </c>
      <c r="I2826" t="inlineStr">
        <is>
          <t>OSM実測</t>
        </is>
      </c>
      <c r="J2826" t="n">
        <v>2</v>
      </c>
      <c r="K2826" t="n">
        <v>49</v>
      </c>
      <c r="L2826" t="n">
        <v>0</v>
      </c>
      <c r="M2826" t="n">
        <v>49</v>
      </c>
      <c r="O2826" t="inlineStr">
        <is>
          <t>不可 #3</t>
        </is>
      </c>
      <c r="P2826" t="inlineStr">
        <is>
          <t>有り</t>
        </is>
      </c>
      <c r="R2826" s="4">
        <f>IF(COUNT($M2826:$N2826)=0,"",IF(AND(IF($N2826&lt;&gt;"",$N2826,$M2826)&lt;=0,$O2826&lt;&gt;"可"),"警告",""))</f>
        <v/>
      </c>
      <c r="S2826" s="4">
        <f>IF(COUNT($M2826:$N2826)=0,0,IF(IF($N2826&lt;&gt;"",$N2826,$M2826)&gt;=スコアリング基準!$B$20,スコアリング基準!$C$20,IF(IF($N2826&lt;&gt;"",$N2826,$M2826)&gt;=スコアリング基準!$B$21,スコアリング基準!$C$21,IF(IF($N2826&lt;&gt;"",$N2826,$M2826)&gt;0,スコアリング基準!$C$22,0))))</f>
        <v/>
      </c>
      <c r="T2826" s="4">
        <f>IF($O2826="可",スコアリング基準!$C$23,0)</f>
        <v/>
      </c>
      <c r="U2826" s="4">
        <f>IF(OR(COUNT($K2826:$L2826)&lt;2,$K2826=0),0,IF(ABS($L2826)/$K2826&lt;=スコアリング基準!$B$24,スコアリング基準!$C$24,IF(ABS($L2826)/$K2826&lt;=スコアリング基準!$B$25,スコアリング基準!$C$25,IF(ABS($L2826)/$K2826&lt;=スコアリング基準!$B$26,スコアリング基準!$C$26,0))))</f>
        <v/>
      </c>
      <c r="V2826" s="4">
        <f>IF($P2826="なし",スコアリング基準!$C$27,0)</f>
        <v/>
      </c>
      <c r="W2826" s="4">
        <f>IF($F2826="",0,IF(ISNUMBER($F2826),IF($F2826&lt;=スコアリング基準!$B$28,スコアリング基準!$C$28,スコアリング基準!$C$29),0))</f>
        <v/>
      </c>
      <c r="X2826" s="4">
        <f>IFERROR(VLOOKUP($B2826,スコアリング基準!$A$36:$B$46,2,FALSE),0)</f>
        <v/>
      </c>
      <c r="Y2826" s="4">
        <f>SUM($S2826:$X2826)</f>
        <v/>
      </c>
      <c r="Z2826" s="4">
        <f>IF(COUNT($M2826:$N2826)=0,"データ無",IF($Y2826&gt;=スコアリング基準!$B$30,"S",IF($Y2826&gt;=スコアリング基準!$B$31,"A",IF($Y2826&gt;=スコアリング基準!$B$32,"B","C"))))</f>
        <v/>
      </c>
      <c r="AA2826">
        <f>IFERROR(INDEX(実績DB!$I$3:$I$104,MATCH($B2826&amp;$C2826,実績DB!$J$3:$J$104,0)),"")</f>
        <v/>
      </c>
    </row>
    <row r="2827">
      <c r="A2827" t="n">
        <v>2825</v>
      </c>
      <c r="B2827" t="inlineStr">
        <is>
          <t>中部</t>
        </is>
      </c>
      <c r="C2827" t="inlineStr">
        <is>
          <t>楠町変電所</t>
        </is>
      </c>
      <c r="D2827" t="inlineStr">
        <is>
          <t>愛知県</t>
        </is>
      </c>
      <c r="E2827" t="n">
        <v>77</v>
      </c>
      <c r="G2827" s="3" t="n">
        <v>35.227727</v>
      </c>
      <c r="H2827" s="3" t="n">
        <v>136.909375</v>
      </c>
      <c r="I2827" t="inlineStr">
        <is>
          <t>OSM実測</t>
        </is>
      </c>
      <c r="J2827" t="n">
        <v>4</v>
      </c>
      <c r="K2827" t="n">
        <v>49</v>
      </c>
      <c r="L2827" t="n">
        <v>-5</v>
      </c>
      <c r="M2827" t="n">
        <v>44</v>
      </c>
      <c r="O2827" t="inlineStr">
        <is>
          <t>不可 #3</t>
        </is>
      </c>
      <c r="P2827" t="inlineStr">
        <is>
          <t>有り</t>
        </is>
      </c>
      <c r="R2827" s="4">
        <f>IF(COUNT($M2827:$N2827)=0,"",IF(AND(IF($N2827&lt;&gt;"",$N2827,$M2827)&lt;=0,$O2827&lt;&gt;"可"),"警告",""))</f>
        <v/>
      </c>
      <c r="S2827" s="4">
        <f>IF(COUNT($M2827:$N2827)=0,0,IF(IF($N2827&lt;&gt;"",$N2827,$M2827)&gt;=スコアリング基準!$B$20,スコアリング基準!$C$20,IF(IF($N2827&lt;&gt;"",$N2827,$M2827)&gt;=スコアリング基準!$B$21,スコアリング基準!$C$21,IF(IF($N2827&lt;&gt;"",$N2827,$M2827)&gt;0,スコアリング基準!$C$22,0))))</f>
        <v/>
      </c>
      <c r="T2827" s="4">
        <f>IF($O2827="可",スコアリング基準!$C$23,0)</f>
        <v/>
      </c>
      <c r="U2827" s="4">
        <f>IF(OR(COUNT($K2827:$L2827)&lt;2,$K2827=0),0,IF(ABS($L2827)/$K2827&lt;=スコアリング基準!$B$24,スコアリング基準!$C$24,IF(ABS($L2827)/$K2827&lt;=スコアリング基準!$B$25,スコアリング基準!$C$25,IF(ABS($L2827)/$K2827&lt;=スコアリング基準!$B$26,スコアリング基準!$C$26,0))))</f>
        <v/>
      </c>
      <c r="V2827" s="4">
        <f>IF($P2827="なし",スコアリング基準!$C$27,0)</f>
        <v/>
      </c>
      <c r="W2827" s="4">
        <f>IF($F2827="",0,IF(ISNUMBER($F2827),IF($F2827&lt;=スコアリング基準!$B$28,スコアリング基準!$C$28,スコアリング基準!$C$29),0))</f>
        <v/>
      </c>
      <c r="X2827" s="4">
        <f>IFERROR(VLOOKUP($B2827,スコアリング基準!$A$36:$B$46,2,FALSE),0)</f>
        <v/>
      </c>
      <c r="Y2827" s="4">
        <f>SUM($S2827:$X2827)</f>
        <v/>
      </c>
      <c r="Z2827" s="4">
        <f>IF(COUNT($M2827:$N2827)=0,"データ無",IF($Y2827&gt;=スコアリング基準!$B$30,"S",IF($Y2827&gt;=スコアリング基準!$B$31,"A",IF($Y2827&gt;=スコアリング基準!$B$32,"B","C"))))</f>
        <v/>
      </c>
      <c r="AA2827">
        <f>IFERROR(INDEX(実績DB!$I$3:$I$104,MATCH($B2827&amp;$C2827,実績DB!$J$3:$J$104,0)),"")</f>
        <v/>
      </c>
    </row>
    <row r="2828">
      <c r="A2828" t="n">
        <v>2826</v>
      </c>
      <c r="B2828" t="inlineStr">
        <is>
          <t>中部</t>
        </is>
      </c>
      <c r="C2828" t="inlineStr">
        <is>
          <t>横落変電所</t>
        </is>
      </c>
      <c r="D2828" t="inlineStr">
        <is>
          <t>愛知県</t>
        </is>
      </c>
      <c r="E2828" t="n">
        <v>77</v>
      </c>
      <c r="G2828" s="3" t="n">
        <v>34.8635</v>
      </c>
      <c r="H2828" s="3" t="n">
        <v>137.173003</v>
      </c>
      <c r="I2828" t="inlineStr">
        <is>
          <t>OSM実測</t>
        </is>
      </c>
      <c r="J2828" t="n">
        <v>0</v>
      </c>
      <c r="K2828" t="n">
        <v>28</v>
      </c>
      <c r="L2828" t="n">
        <v>-2</v>
      </c>
      <c r="M2828" t="n">
        <v>26</v>
      </c>
      <c r="O2828" t="inlineStr">
        <is>
          <t>不可 #3</t>
        </is>
      </c>
      <c r="P2828" t="inlineStr">
        <is>
          <t>有り</t>
        </is>
      </c>
      <c r="R2828" s="4">
        <f>IF(COUNT($M2828:$N2828)=0,"",IF(AND(IF($N2828&lt;&gt;"",$N2828,$M2828)&lt;=0,$O2828&lt;&gt;"可"),"警告",""))</f>
        <v/>
      </c>
      <c r="S2828" s="4">
        <f>IF(COUNT($M2828:$N2828)=0,0,IF(IF($N2828&lt;&gt;"",$N2828,$M2828)&gt;=スコアリング基準!$B$20,スコアリング基準!$C$20,IF(IF($N2828&lt;&gt;"",$N2828,$M2828)&gt;=スコアリング基準!$B$21,スコアリング基準!$C$21,IF(IF($N2828&lt;&gt;"",$N2828,$M2828)&gt;0,スコアリング基準!$C$22,0))))</f>
        <v/>
      </c>
      <c r="T2828" s="4">
        <f>IF($O2828="可",スコアリング基準!$C$23,0)</f>
        <v/>
      </c>
      <c r="U2828" s="4">
        <f>IF(OR(COUNT($K2828:$L2828)&lt;2,$K2828=0),0,IF(ABS($L2828)/$K2828&lt;=スコアリング基準!$B$24,スコアリング基準!$C$24,IF(ABS($L2828)/$K2828&lt;=スコアリング基準!$B$25,スコアリング基準!$C$25,IF(ABS($L2828)/$K2828&lt;=スコアリング基準!$B$26,スコアリング基準!$C$26,0))))</f>
        <v/>
      </c>
      <c r="V2828" s="4">
        <f>IF($P2828="なし",スコアリング基準!$C$27,0)</f>
        <v/>
      </c>
      <c r="W2828" s="4">
        <f>IF($F2828="",0,IF(ISNUMBER($F2828),IF($F2828&lt;=スコアリング基準!$B$28,スコアリング基準!$C$28,スコアリング基準!$C$29),0))</f>
        <v/>
      </c>
      <c r="X2828" s="4">
        <f>IFERROR(VLOOKUP($B2828,スコアリング基準!$A$36:$B$46,2,FALSE),0)</f>
        <v/>
      </c>
      <c r="Y2828" s="4">
        <f>SUM($S2828:$X2828)</f>
        <v/>
      </c>
      <c r="Z2828" s="4">
        <f>IF(COUNT($M2828:$N2828)=0,"データ無",IF($Y2828&gt;=スコアリング基準!$B$30,"S",IF($Y2828&gt;=スコアリング基準!$B$31,"A",IF($Y2828&gt;=スコアリング基準!$B$32,"B","C"))))</f>
        <v/>
      </c>
      <c r="AA2828">
        <f>IFERROR(INDEX(実績DB!$I$3:$I$104,MATCH($B2828&amp;$C2828,実績DB!$J$3:$J$104,0)),"")</f>
        <v/>
      </c>
    </row>
    <row r="2829">
      <c r="A2829" t="n">
        <v>2827</v>
      </c>
      <c r="B2829" t="inlineStr">
        <is>
          <t>中部</t>
        </is>
      </c>
      <c r="C2829" t="inlineStr">
        <is>
          <t>河田</t>
        </is>
      </c>
      <c r="D2829" t="inlineStr">
        <is>
          <t>愛知県</t>
        </is>
      </c>
      <c r="E2829" t="n">
        <v>77</v>
      </c>
      <c r="G2829" s="3" t="n">
        <v>35.1838</v>
      </c>
      <c r="H2829" s="3" t="n">
        <v>136.709915</v>
      </c>
      <c r="I2829" t="inlineStr">
        <is>
          <t>OSM実測</t>
        </is>
      </c>
      <c r="J2829" t="n">
        <v>-7</v>
      </c>
      <c r="K2829" t="n">
        <v>49</v>
      </c>
      <c r="L2829" t="n">
        <v>-12</v>
      </c>
      <c r="M2829" t="n">
        <v>37</v>
      </c>
      <c r="O2829" t="inlineStr">
        <is>
          <t>不可 #3</t>
        </is>
      </c>
      <c r="P2829" t="inlineStr">
        <is>
          <t>有り</t>
        </is>
      </c>
      <c r="R2829" s="4">
        <f>IF(COUNT($M2829:$N2829)=0,"",IF(AND(IF($N2829&lt;&gt;"",$N2829,$M2829)&lt;=0,$O2829&lt;&gt;"可"),"警告",""))</f>
        <v/>
      </c>
      <c r="S2829" s="4">
        <f>IF(COUNT($M2829:$N2829)=0,0,IF(IF($N2829&lt;&gt;"",$N2829,$M2829)&gt;=スコアリング基準!$B$20,スコアリング基準!$C$20,IF(IF($N2829&lt;&gt;"",$N2829,$M2829)&gt;=スコアリング基準!$B$21,スコアリング基準!$C$21,IF(IF($N2829&lt;&gt;"",$N2829,$M2829)&gt;0,スコアリング基準!$C$22,0))))</f>
        <v/>
      </c>
      <c r="T2829" s="4">
        <f>IF($O2829="可",スコアリング基準!$C$23,0)</f>
        <v/>
      </c>
      <c r="U2829" s="4">
        <f>IF(OR(COUNT($K2829:$L2829)&lt;2,$K2829=0),0,IF(ABS($L2829)/$K2829&lt;=スコアリング基準!$B$24,スコアリング基準!$C$24,IF(ABS($L2829)/$K2829&lt;=スコアリング基準!$B$25,スコアリング基準!$C$25,IF(ABS($L2829)/$K2829&lt;=スコアリング基準!$B$26,スコアリング基準!$C$26,0))))</f>
        <v/>
      </c>
      <c r="V2829" s="4">
        <f>IF($P2829="なし",スコアリング基準!$C$27,0)</f>
        <v/>
      </c>
      <c r="W2829" s="4">
        <f>IF($F2829="",0,IF(ISNUMBER($F2829),IF($F2829&lt;=スコアリング基準!$B$28,スコアリング基準!$C$28,スコアリング基準!$C$29),0))</f>
        <v/>
      </c>
      <c r="X2829" s="4">
        <f>IFERROR(VLOOKUP($B2829,スコアリング基準!$A$36:$B$46,2,FALSE),0)</f>
        <v/>
      </c>
      <c r="Y2829" s="4">
        <f>SUM($S2829:$X2829)</f>
        <v/>
      </c>
      <c r="Z2829" s="4">
        <f>IF(COUNT($M2829:$N2829)=0,"データ無",IF($Y2829&gt;=スコアリング基準!$B$30,"S",IF($Y2829&gt;=スコアリング基準!$B$31,"A",IF($Y2829&gt;=スコアリング基準!$B$32,"B","C"))))</f>
        <v/>
      </c>
      <c r="AA2829">
        <f>IFERROR(INDEX(実績DB!$I$3:$I$104,MATCH($B2829&amp;$C2829,実績DB!$J$3:$J$104,0)),"")</f>
        <v/>
      </c>
    </row>
    <row r="2830">
      <c r="A2830" t="n">
        <v>2828</v>
      </c>
      <c r="B2830" t="inlineStr">
        <is>
          <t>中部</t>
        </is>
      </c>
      <c r="C2830" t="inlineStr">
        <is>
          <t>牛山変電所</t>
        </is>
      </c>
      <c r="D2830" t="inlineStr">
        <is>
          <t>愛知県</t>
        </is>
      </c>
      <c r="E2830" t="n">
        <v>77</v>
      </c>
      <c r="G2830" s="3" t="n">
        <v>35.270384</v>
      </c>
      <c r="H2830" s="3" t="n">
        <v>136.938322</v>
      </c>
      <c r="I2830" t="inlineStr">
        <is>
          <t>OSM実測</t>
        </is>
      </c>
      <c r="J2830" t="n">
        <v>3</v>
      </c>
      <c r="K2830" t="n">
        <v>49</v>
      </c>
      <c r="L2830" t="n">
        <v>-1</v>
      </c>
      <c r="M2830" t="n">
        <v>49</v>
      </c>
      <c r="O2830" t="inlineStr">
        <is>
          <t>不可 #3</t>
        </is>
      </c>
      <c r="P2830" t="inlineStr">
        <is>
          <t>有り</t>
        </is>
      </c>
      <c r="R2830" s="4">
        <f>IF(COUNT($M2830:$N2830)=0,"",IF(AND(IF($N2830&lt;&gt;"",$N2830,$M2830)&lt;=0,$O2830&lt;&gt;"可"),"警告",""))</f>
        <v/>
      </c>
      <c r="S2830" s="4">
        <f>IF(COUNT($M2830:$N2830)=0,0,IF(IF($N2830&lt;&gt;"",$N2830,$M2830)&gt;=スコアリング基準!$B$20,スコアリング基準!$C$20,IF(IF($N2830&lt;&gt;"",$N2830,$M2830)&gt;=スコアリング基準!$B$21,スコアリング基準!$C$21,IF(IF($N2830&lt;&gt;"",$N2830,$M2830)&gt;0,スコアリング基準!$C$22,0))))</f>
        <v/>
      </c>
      <c r="T2830" s="4">
        <f>IF($O2830="可",スコアリング基準!$C$23,0)</f>
        <v/>
      </c>
      <c r="U2830" s="4">
        <f>IF(OR(COUNT($K2830:$L2830)&lt;2,$K2830=0),0,IF(ABS($L2830)/$K2830&lt;=スコアリング基準!$B$24,スコアリング基準!$C$24,IF(ABS($L2830)/$K2830&lt;=スコアリング基準!$B$25,スコアリング基準!$C$25,IF(ABS($L2830)/$K2830&lt;=スコアリング基準!$B$26,スコアリング基準!$C$26,0))))</f>
        <v/>
      </c>
      <c r="V2830" s="4">
        <f>IF($P2830="なし",スコアリング基準!$C$27,0)</f>
        <v/>
      </c>
      <c r="W2830" s="4">
        <f>IF($F2830="",0,IF(ISNUMBER($F2830),IF($F2830&lt;=スコアリング基準!$B$28,スコアリング基準!$C$28,スコアリング基準!$C$29),0))</f>
        <v/>
      </c>
      <c r="X2830" s="4">
        <f>IFERROR(VLOOKUP($B2830,スコアリング基準!$A$36:$B$46,2,FALSE),0)</f>
        <v/>
      </c>
      <c r="Y2830" s="4">
        <f>SUM($S2830:$X2830)</f>
        <v/>
      </c>
      <c r="Z2830" s="4">
        <f>IF(COUNT($M2830:$N2830)=0,"データ無",IF($Y2830&gt;=スコアリング基準!$B$30,"S",IF($Y2830&gt;=スコアリング基準!$B$31,"A",IF($Y2830&gt;=スコアリング基準!$B$32,"B","C"))))</f>
        <v/>
      </c>
      <c r="AA2830">
        <f>IFERROR(INDEX(実績DB!$I$3:$I$104,MATCH($B2830&amp;$C2830,実績DB!$J$3:$J$104,0)),"")</f>
        <v/>
      </c>
    </row>
    <row r="2831">
      <c r="A2831" t="n">
        <v>2829</v>
      </c>
      <c r="B2831" t="inlineStr">
        <is>
          <t>中部</t>
        </is>
      </c>
      <c r="C2831" t="inlineStr">
        <is>
          <t>真桑変電所</t>
        </is>
      </c>
      <c r="D2831" t="inlineStr">
        <is>
          <t>岐阜県</t>
        </is>
      </c>
      <c r="E2831" t="n">
        <v>77</v>
      </c>
      <c r="G2831" s="3" t="n">
        <v>35.437396</v>
      </c>
      <c r="H2831" s="3" t="n">
        <v>136.658977</v>
      </c>
      <c r="I2831" t="inlineStr">
        <is>
          <t>OSM実測</t>
        </is>
      </c>
      <c r="J2831" t="n">
        <v>-1</v>
      </c>
      <c r="K2831" t="n">
        <v>28</v>
      </c>
      <c r="L2831" t="n">
        <v>-5</v>
      </c>
      <c r="M2831" t="n">
        <v>24</v>
      </c>
      <c r="O2831" t="inlineStr">
        <is>
          <t>不可 #3</t>
        </is>
      </c>
      <c r="P2831" t="inlineStr">
        <is>
          <t>有り</t>
        </is>
      </c>
      <c r="R2831" s="4">
        <f>IF(COUNT($M2831:$N2831)=0,"",IF(AND(IF($N2831&lt;&gt;"",$N2831,$M2831)&lt;=0,$O2831&lt;&gt;"可"),"警告",""))</f>
        <v/>
      </c>
      <c r="S2831" s="4">
        <f>IF(COUNT($M2831:$N2831)=0,0,IF(IF($N2831&lt;&gt;"",$N2831,$M2831)&gt;=スコアリング基準!$B$20,スコアリング基準!$C$20,IF(IF($N2831&lt;&gt;"",$N2831,$M2831)&gt;=スコアリング基準!$B$21,スコアリング基準!$C$21,IF(IF($N2831&lt;&gt;"",$N2831,$M2831)&gt;0,スコアリング基準!$C$22,0))))</f>
        <v/>
      </c>
      <c r="T2831" s="4">
        <f>IF($O2831="可",スコアリング基準!$C$23,0)</f>
        <v/>
      </c>
      <c r="U2831" s="4">
        <f>IF(OR(COUNT($K2831:$L2831)&lt;2,$K2831=0),0,IF(ABS($L2831)/$K2831&lt;=スコアリング基準!$B$24,スコアリング基準!$C$24,IF(ABS($L2831)/$K2831&lt;=スコアリング基準!$B$25,スコアリング基準!$C$25,IF(ABS($L2831)/$K2831&lt;=スコアリング基準!$B$26,スコアリング基準!$C$26,0))))</f>
        <v/>
      </c>
      <c r="V2831" s="4">
        <f>IF($P2831="なし",スコアリング基準!$C$27,0)</f>
        <v/>
      </c>
      <c r="W2831" s="4">
        <f>IF($F2831="",0,IF(ISNUMBER($F2831),IF($F2831&lt;=スコアリング基準!$B$28,スコアリング基準!$C$28,スコアリング基準!$C$29),0))</f>
        <v/>
      </c>
      <c r="X2831" s="4">
        <f>IFERROR(VLOOKUP($B2831,スコアリング基準!$A$36:$B$46,2,FALSE),0)</f>
        <v/>
      </c>
      <c r="Y2831" s="4">
        <f>SUM($S2831:$X2831)</f>
        <v/>
      </c>
      <c r="Z2831" s="4">
        <f>IF(COUNT($M2831:$N2831)=0,"データ無",IF($Y2831&gt;=スコアリング基準!$B$30,"S",IF($Y2831&gt;=スコアリング基準!$B$31,"A",IF($Y2831&gt;=スコアリング基準!$B$32,"B","C"))))</f>
        <v/>
      </c>
      <c r="AA2831">
        <f>IFERROR(INDEX(実績DB!$I$3:$I$104,MATCH($B2831&amp;$C2831,実績DB!$J$3:$J$104,0)),"")</f>
        <v/>
      </c>
    </row>
    <row r="2832">
      <c r="A2832" t="n">
        <v>2830</v>
      </c>
      <c r="B2832" t="inlineStr">
        <is>
          <t>中部</t>
        </is>
      </c>
      <c r="C2832" t="inlineStr">
        <is>
          <t>羽栗変電所</t>
        </is>
      </c>
      <c r="D2832" t="inlineStr">
        <is>
          <t>愛知県</t>
        </is>
      </c>
      <c r="E2832" t="n">
        <v>77</v>
      </c>
      <c r="G2832" s="3" t="n">
        <v>34.896125</v>
      </c>
      <c r="H2832" s="3" t="n">
        <v>137.238378</v>
      </c>
      <c r="I2832" t="inlineStr">
        <is>
          <t>OSM実測</t>
        </is>
      </c>
      <c r="J2832" t="n">
        <v>0</v>
      </c>
      <c r="K2832" t="n">
        <v>19</v>
      </c>
      <c r="L2832" t="n">
        <v>-2</v>
      </c>
      <c r="M2832" t="n">
        <v>17</v>
      </c>
      <c r="O2832" t="inlineStr">
        <is>
          <t>不可 #3</t>
        </is>
      </c>
      <c r="P2832" t="inlineStr">
        <is>
          <t>有り</t>
        </is>
      </c>
      <c r="R2832" s="4">
        <f>IF(COUNT($M2832:$N2832)=0,"",IF(AND(IF($N2832&lt;&gt;"",$N2832,$M2832)&lt;=0,$O2832&lt;&gt;"可"),"警告",""))</f>
        <v/>
      </c>
      <c r="S2832" s="4">
        <f>IF(COUNT($M2832:$N2832)=0,0,IF(IF($N2832&lt;&gt;"",$N2832,$M2832)&gt;=スコアリング基準!$B$20,スコアリング基準!$C$20,IF(IF($N2832&lt;&gt;"",$N2832,$M2832)&gt;=スコアリング基準!$B$21,スコアリング基準!$C$21,IF(IF($N2832&lt;&gt;"",$N2832,$M2832)&gt;0,スコアリング基準!$C$22,0))))</f>
        <v/>
      </c>
      <c r="T2832" s="4">
        <f>IF($O2832="可",スコアリング基準!$C$23,0)</f>
        <v/>
      </c>
      <c r="U2832" s="4">
        <f>IF(OR(COUNT($K2832:$L2832)&lt;2,$K2832=0),0,IF(ABS($L2832)/$K2832&lt;=スコアリング基準!$B$24,スコアリング基準!$C$24,IF(ABS($L2832)/$K2832&lt;=スコアリング基準!$B$25,スコアリング基準!$C$25,IF(ABS($L2832)/$K2832&lt;=スコアリング基準!$B$26,スコアリング基準!$C$26,0))))</f>
        <v/>
      </c>
      <c r="V2832" s="4">
        <f>IF($P2832="なし",スコアリング基準!$C$27,0)</f>
        <v/>
      </c>
      <c r="W2832" s="4">
        <f>IF($F2832="",0,IF(ISNUMBER($F2832),IF($F2832&lt;=スコアリング基準!$B$28,スコアリング基準!$C$28,スコアリング基準!$C$29),0))</f>
        <v/>
      </c>
      <c r="X2832" s="4">
        <f>IFERROR(VLOOKUP($B2832,スコアリング基準!$A$36:$B$46,2,FALSE),0)</f>
        <v/>
      </c>
      <c r="Y2832" s="4">
        <f>SUM($S2832:$X2832)</f>
        <v/>
      </c>
      <c r="Z2832" s="4">
        <f>IF(COUNT($M2832:$N2832)=0,"データ無",IF($Y2832&gt;=スコアリング基準!$B$30,"S",IF($Y2832&gt;=スコアリング基準!$B$31,"A",IF($Y2832&gt;=スコアリング基準!$B$32,"B","C"))))</f>
        <v/>
      </c>
      <c r="AA2832">
        <f>IFERROR(INDEX(実績DB!$I$3:$I$104,MATCH($B2832&amp;$C2832,実績DB!$J$3:$J$104,0)),"")</f>
        <v/>
      </c>
    </row>
    <row r="2833">
      <c r="A2833" t="n">
        <v>2831</v>
      </c>
      <c r="B2833" t="inlineStr">
        <is>
          <t>中部</t>
        </is>
      </c>
      <c r="C2833" t="inlineStr">
        <is>
          <t>羽黒変電所</t>
        </is>
      </c>
      <c r="D2833" t="inlineStr">
        <is>
          <t>岐阜県</t>
        </is>
      </c>
      <c r="E2833" t="n">
        <v>77</v>
      </c>
      <c r="G2833" s="3" t="n">
        <v>35.358143</v>
      </c>
      <c r="H2833" s="3" t="n">
        <v>136.961101</v>
      </c>
      <c r="I2833" t="inlineStr">
        <is>
          <t>OSM実測</t>
        </is>
      </c>
      <c r="J2833" t="n">
        <v>95</v>
      </c>
      <c r="K2833" t="n">
        <v>47</v>
      </c>
      <c r="L2833" t="n">
        <v>2</v>
      </c>
      <c r="O2833" t="inlineStr">
        <is>
          <t>可</t>
        </is>
      </c>
      <c r="P2833" t="inlineStr">
        <is>
          <t>有り</t>
        </is>
      </c>
      <c r="R2833" s="4">
        <f>IF(COUNT($M2833:$N2833)=0,"",IF(AND(IF($N2833&lt;&gt;"",$N2833,$M2833)&lt;=0,$O2833&lt;&gt;"可"),"警告",""))</f>
        <v/>
      </c>
      <c r="S2833" s="4">
        <f>IF(COUNT($M2833:$N2833)=0,0,IF(IF($N2833&lt;&gt;"",$N2833,$M2833)&gt;=スコアリング基準!$B$20,スコアリング基準!$C$20,IF(IF($N2833&lt;&gt;"",$N2833,$M2833)&gt;=スコアリング基準!$B$21,スコアリング基準!$C$21,IF(IF($N2833&lt;&gt;"",$N2833,$M2833)&gt;0,スコアリング基準!$C$22,0))))</f>
        <v/>
      </c>
      <c r="T2833" s="4">
        <f>IF($O2833="可",スコアリング基準!$C$23,0)</f>
        <v/>
      </c>
      <c r="U2833" s="4">
        <f>IF(OR(COUNT($K2833:$L2833)&lt;2,$K2833=0),0,IF(ABS($L2833)/$K2833&lt;=スコアリング基準!$B$24,スコアリング基準!$C$24,IF(ABS($L2833)/$K2833&lt;=スコアリング基準!$B$25,スコアリング基準!$C$25,IF(ABS($L2833)/$K2833&lt;=スコアリング基準!$B$26,スコアリング基準!$C$26,0))))</f>
        <v/>
      </c>
      <c r="V2833" s="4">
        <f>IF($P2833="なし",スコアリング基準!$C$27,0)</f>
        <v/>
      </c>
      <c r="W2833" s="4">
        <f>IF($F2833="",0,IF(ISNUMBER($F2833),IF($F2833&lt;=スコアリング基準!$B$28,スコアリング基準!$C$28,スコアリング基準!$C$29),0))</f>
        <v/>
      </c>
      <c r="X2833" s="4">
        <f>IFERROR(VLOOKUP($B2833,スコアリング基準!$A$36:$B$46,2,FALSE),0)</f>
        <v/>
      </c>
      <c r="Y2833" s="4">
        <f>SUM($S2833:$X2833)</f>
        <v/>
      </c>
      <c r="Z2833" s="4">
        <f>IF(COUNT($M2833:$N2833)=0,"データ無",IF($Y2833&gt;=スコアリング基準!$B$30,"S",IF($Y2833&gt;=スコアリング基準!$B$31,"A",IF($Y2833&gt;=スコアリング基準!$B$32,"B","C"))))</f>
        <v/>
      </c>
      <c r="AA2833">
        <f>IFERROR(INDEX(実績DB!$I$3:$I$104,MATCH($B2833&amp;$C2833,実績DB!$J$3:$J$104,0)),"")</f>
        <v/>
      </c>
    </row>
    <row r="2834">
      <c r="A2834" t="n">
        <v>2832</v>
      </c>
      <c r="B2834" t="inlineStr">
        <is>
          <t>中部</t>
        </is>
      </c>
      <c r="C2834" t="inlineStr">
        <is>
          <t>花沢変電所</t>
        </is>
      </c>
      <c r="D2834" t="inlineStr">
        <is>
          <t>愛知県</t>
        </is>
      </c>
      <c r="E2834" t="n">
        <v>77</v>
      </c>
      <c r="G2834" s="3" t="n">
        <v>35.033493</v>
      </c>
      <c r="H2834" s="3" t="n">
        <v>137.274736</v>
      </c>
      <c r="I2834" t="inlineStr">
        <is>
          <t>OSM実測</t>
        </is>
      </c>
      <c r="J2834" t="n">
        <v>-1</v>
      </c>
      <c r="K2834" t="n">
        <v>19</v>
      </c>
      <c r="L2834" t="n">
        <v>-4</v>
      </c>
      <c r="M2834" t="n">
        <v>15</v>
      </c>
      <c r="O2834" t="inlineStr">
        <is>
          <t>不可 #3</t>
        </is>
      </c>
      <c r="P2834" t="inlineStr">
        <is>
          <t>有り</t>
        </is>
      </c>
      <c r="R2834" s="4">
        <f>IF(COUNT($M2834:$N2834)=0,"",IF(AND(IF($N2834&lt;&gt;"",$N2834,$M2834)&lt;=0,$O2834&lt;&gt;"可"),"警告",""))</f>
        <v/>
      </c>
      <c r="S2834" s="4">
        <f>IF(COUNT($M2834:$N2834)=0,0,IF(IF($N2834&lt;&gt;"",$N2834,$M2834)&gt;=スコアリング基準!$B$20,スコアリング基準!$C$20,IF(IF($N2834&lt;&gt;"",$N2834,$M2834)&gt;=スコアリング基準!$B$21,スコアリング基準!$C$21,IF(IF($N2834&lt;&gt;"",$N2834,$M2834)&gt;0,スコアリング基準!$C$22,0))))</f>
        <v/>
      </c>
      <c r="T2834" s="4">
        <f>IF($O2834="可",スコアリング基準!$C$23,0)</f>
        <v/>
      </c>
      <c r="U2834" s="4">
        <f>IF(OR(COUNT($K2834:$L2834)&lt;2,$K2834=0),0,IF(ABS($L2834)/$K2834&lt;=スコアリング基準!$B$24,スコアリング基準!$C$24,IF(ABS($L2834)/$K2834&lt;=スコアリング基準!$B$25,スコアリング基準!$C$25,IF(ABS($L2834)/$K2834&lt;=スコアリング基準!$B$26,スコアリング基準!$C$26,0))))</f>
        <v/>
      </c>
      <c r="V2834" s="4">
        <f>IF($P2834="なし",スコアリング基準!$C$27,0)</f>
        <v/>
      </c>
      <c r="W2834" s="4">
        <f>IF($F2834="",0,IF(ISNUMBER($F2834),IF($F2834&lt;=スコアリング基準!$B$28,スコアリング基準!$C$28,スコアリング基準!$C$29),0))</f>
        <v/>
      </c>
      <c r="X2834" s="4">
        <f>IFERROR(VLOOKUP($B2834,スコアリング基準!$A$36:$B$46,2,FALSE),0)</f>
        <v/>
      </c>
      <c r="Y2834" s="4">
        <f>SUM($S2834:$X2834)</f>
        <v/>
      </c>
      <c r="Z2834" s="4">
        <f>IF(COUNT($M2834:$N2834)=0,"データ無",IF($Y2834&gt;=スコアリング基準!$B$30,"S",IF($Y2834&gt;=スコアリング基準!$B$31,"A",IF($Y2834&gt;=スコアリング基準!$B$32,"B","C"))))</f>
        <v/>
      </c>
      <c r="AA2834">
        <f>IFERROR(INDEX(実績DB!$I$3:$I$104,MATCH($B2834&amp;$C2834,実績DB!$J$3:$J$104,0)),"")</f>
        <v/>
      </c>
    </row>
    <row r="2835">
      <c r="A2835" t="n">
        <v>2833</v>
      </c>
      <c r="B2835" t="inlineStr">
        <is>
          <t>中部</t>
        </is>
      </c>
      <c r="C2835" t="inlineStr">
        <is>
          <t>苗木変電所</t>
        </is>
      </c>
      <c r="D2835" t="inlineStr">
        <is>
          <t>岐阜県</t>
        </is>
      </c>
      <c r="E2835" t="n">
        <v>77</v>
      </c>
      <c r="G2835" s="3" t="n">
        <v>35.518123</v>
      </c>
      <c r="H2835" s="3" t="n">
        <v>137.47504</v>
      </c>
      <c r="I2835" t="inlineStr">
        <is>
          <t>OSM実測</t>
        </is>
      </c>
      <c r="J2835" t="n">
        <v>-20</v>
      </c>
      <c r="K2835" t="n">
        <v>28</v>
      </c>
      <c r="L2835" t="n">
        <v>-26</v>
      </c>
      <c r="M2835" t="n">
        <v>1</v>
      </c>
      <c r="O2835" t="inlineStr">
        <is>
          <t>不可 #3</t>
        </is>
      </c>
      <c r="P2835" t="inlineStr">
        <is>
          <t>有り</t>
        </is>
      </c>
      <c r="R2835" s="4">
        <f>IF(COUNT($M2835:$N2835)=0,"",IF(AND(IF($N2835&lt;&gt;"",$N2835,$M2835)&lt;=0,$O2835&lt;&gt;"可"),"警告",""))</f>
        <v/>
      </c>
      <c r="S2835" s="4">
        <f>IF(COUNT($M2835:$N2835)=0,0,IF(IF($N2835&lt;&gt;"",$N2835,$M2835)&gt;=スコアリング基準!$B$20,スコアリング基準!$C$20,IF(IF($N2835&lt;&gt;"",$N2835,$M2835)&gt;=スコアリング基準!$B$21,スコアリング基準!$C$21,IF(IF($N2835&lt;&gt;"",$N2835,$M2835)&gt;0,スコアリング基準!$C$22,0))))</f>
        <v/>
      </c>
      <c r="T2835" s="4">
        <f>IF($O2835="可",スコアリング基準!$C$23,0)</f>
        <v/>
      </c>
      <c r="U2835" s="4">
        <f>IF(OR(COUNT($K2835:$L2835)&lt;2,$K2835=0),0,IF(ABS($L2835)/$K2835&lt;=スコアリング基準!$B$24,スコアリング基準!$C$24,IF(ABS($L2835)/$K2835&lt;=スコアリング基準!$B$25,スコアリング基準!$C$25,IF(ABS($L2835)/$K2835&lt;=スコアリング基準!$B$26,スコアリング基準!$C$26,0))))</f>
        <v/>
      </c>
      <c r="V2835" s="4">
        <f>IF($P2835="なし",スコアリング基準!$C$27,0)</f>
        <v/>
      </c>
      <c r="W2835" s="4">
        <f>IF($F2835="",0,IF(ISNUMBER($F2835),IF($F2835&lt;=スコアリング基準!$B$28,スコアリング基準!$C$28,スコアリング基準!$C$29),0))</f>
        <v/>
      </c>
      <c r="X2835" s="4">
        <f>IFERROR(VLOOKUP($B2835,スコアリング基準!$A$36:$B$46,2,FALSE),0)</f>
        <v/>
      </c>
      <c r="Y2835" s="4">
        <f>SUM($S2835:$X2835)</f>
        <v/>
      </c>
      <c r="Z2835" s="4">
        <f>IF(COUNT($M2835:$N2835)=0,"データ無",IF($Y2835&gt;=スコアリング基準!$B$30,"S",IF($Y2835&gt;=スコアリング基準!$B$31,"A",IF($Y2835&gt;=スコアリング基準!$B$32,"B","C"))))</f>
        <v/>
      </c>
      <c r="AA2835">
        <f>IFERROR(INDEX(実績DB!$I$3:$I$104,MATCH($B2835&amp;$C2835,実績DB!$J$3:$J$104,0)),"")</f>
        <v/>
      </c>
    </row>
    <row r="2836">
      <c r="A2836" t="n">
        <v>2834</v>
      </c>
      <c r="B2836" t="inlineStr">
        <is>
          <t>中部</t>
        </is>
      </c>
      <c r="C2836" t="inlineStr">
        <is>
          <t>西築港変電所</t>
        </is>
      </c>
      <c r="D2836" t="inlineStr">
        <is>
          <t>愛知県</t>
        </is>
      </c>
      <c r="E2836" t="n">
        <v>77</v>
      </c>
      <c r="G2836" s="3" t="n">
        <v>35.094643</v>
      </c>
      <c r="H2836" s="3" t="n">
        <v>136.874082</v>
      </c>
      <c r="I2836" t="inlineStr">
        <is>
          <t>OSM実測</t>
        </is>
      </c>
      <c r="J2836" t="n">
        <v>5</v>
      </c>
      <c r="K2836" t="n">
        <v>49</v>
      </c>
      <c r="L2836" t="n">
        <v>0</v>
      </c>
      <c r="M2836" t="n">
        <v>49</v>
      </c>
      <c r="O2836" t="inlineStr">
        <is>
          <t>不可 #3</t>
        </is>
      </c>
      <c r="P2836" t="inlineStr">
        <is>
          <t>有り</t>
        </is>
      </c>
      <c r="R2836" s="4">
        <f>IF(COUNT($M2836:$N2836)=0,"",IF(AND(IF($N2836&lt;&gt;"",$N2836,$M2836)&lt;=0,$O2836&lt;&gt;"可"),"警告",""))</f>
        <v/>
      </c>
      <c r="S2836" s="4">
        <f>IF(COUNT($M2836:$N2836)=0,0,IF(IF($N2836&lt;&gt;"",$N2836,$M2836)&gt;=スコアリング基準!$B$20,スコアリング基準!$C$20,IF(IF($N2836&lt;&gt;"",$N2836,$M2836)&gt;=スコアリング基準!$B$21,スコアリング基準!$C$21,IF(IF($N2836&lt;&gt;"",$N2836,$M2836)&gt;0,スコアリング基準!$C$22,0))))</f>
        <v/>
      </c>
      <c r="T2836" s="4">
        <f>IF($O2836="可",スコアリング基準!$C$23,0)</f>
        <v/>
      </c>
      <c r="U2836" s="4">
        <f>IF(OR(COUNT($K2836:$L2836)&lt;2,$K2836=0),0,IF(ABS($L2836)/$K2836&lt;=スコアリング基準!$B$24,スコアリング基準!$C$24,IF(ABS($L2836)/$K2836&lt;=スコアリング基準!$B$25,スコアリング基準!$C$25,IF(ABS($L2836)/$K2836&lt;=スコアリング基準!$B$26,スコアリング基準!$C$26,0))))</f>
        <v/>
      </c>
      <c r="V2836" s="4">
        <f>IF($P2836="なし",スコアリング基準!$C$27,0)</f>
        <v/>
      </c>
      <c r="W2836" s="4">
        <f>IF($F2836="",0,IF(ISNUMBER($F2836),IF($F2836&lt;=スコアリング基準!$B$28,スコアリング基準!$C$28,スコアリング基準!$C$29),0))</f>
        <v/>
      </c>
      <c r="X2836" s="4">
        <f>IFERROR(VLOOKUP($B2836,スコアリング基準!$A$36:$B$46,2,FALSE),0)</f>
        <v/>
      </c>
      <c r="Y2836" s="4">
        <f>SUM($S2836:$X2836)</f>
        <v/>
      </c>
      <c r="Z2836" s="4">
        <f>IF(COUNT($M2836:$N2836)=0,"データ無",IF($Y2836&gt;=スコアリング基準!$B$30,"S",IF($Y2836&gt;=スコアリング基準!$B$31,"A",IF($Y2836&gt;=スコアリング基準!$B$32,"B","C"))))</f>
        <v/>
      </c>
      <c r="AA2836">
        <f>IFERROR(INDEX(実績DB!$I$3:$I$104,MATCH($B2836&amp;$C2836,実績DB!$J$3:$J$104,0)),"")</f>
        <v/>
      </c>
    </row>
    <row r="2837">
      <c r="A2837" t="n">
        <v>2835</v>
      </c>
      <c r="B2837" t="inlineStr">
        <is>
          <t>中部</t>
        </is>
      </c>
      <c r="C2837" t="inlineStr">
        <is>
          <t>西豊浜変電所</t>
        </is>
      </c>
      <c r="D2837" t="inlineStr">
        <is>
          <t>三重県</t>
        </is>
      </c>
      <c r="E2837" t="n">
        <v>77</v>
      </c>
      <c r="G2837" s="3" t="n">
        <v>34.527616</v>
      </c>
      <c r="H2837" s="3" t="n">
        <v>136.677437</v>
      </c>
      <c r="I2837" t="inlineStr">
        <is>
          <t>OSM実測</t>
        </is>
      </c>
      <c r="J2837" t="n">
        <v>19</v>
      </c>
      <c r="K2837" t="n">
        <v>19</v>
      </c>
      <c r="L2837" t="n">
        <v>-17</v>
      </c>
      <c r="M2837" t="n">
        <v>2</v>
      </c>
      <c r="O2837" t="inlineStr">
        <is>
          <t>不可 #3</t>
        </is>
      </c>
      <c r="P2837" t="inlineStr">
        <is>
          <t>有り</t>
        </is>
      </c>
      <c r="R2837" s="4">
        <f>IF(COUNT($M2837:$N2837)=0,"",IF(AND(IF($N2837&lt;&gt;"",$N2837,$M2837)&lt;=0,$O2837&lt;&gt;"可"),"警告",""))</f>
        <v/>
      </c>
      <c r="S2837" s="4">
        <f>IF(COUNT($M2837:$N2837)=0,0,IF(IF($N2837&lt;&gt;"",$N2837,$M2837)&gt;=スコアリング基準!$B$20,スコアリング基準!$C$20,IF(IF($N2837&lt;&gt;"",$N2837,$M2837)&gt;=スコアリング基準!$B$21,スコアリング基準!$C$21,IF(IF($N2837&lt;&gt;"",$N2837,$M2837)&gt;0,スコアリング基準!$C$22,0))))</f>
        <v/>
      </c>
      <c r="T2837" s="4">
        <f>IF($O2837="可",スコアリング基準!$C$23,0)</f>
        <v/>
      </c>
      <c r="U2837" s="4">
        <f>IF(OR(COUNT($K2837:$L2837)&lt;2,$K2837=0),0,IF(ABS($L2837)/$K2837&lt;=スコアリング基準!$B$24,スコアリング基準!$C$24,IF(ABS($L2837)/$K2837&lt;=スコアリング基準!$B$25,スコアリング基準!$C$25,IF(ABS($L2837)/$K2837&lt;=スコアリング基準!$B$26,スコアリング基準!$C$26,0))))</f>
        <v/>
      </c>
      <c r="V2837" s="4">
        <f>IF($P2837="なし",スコアリング基準!$C$27,0)</f>
        <v/>
      </c>
      <c r="W2837" s="4">
        <f>IF($F2837="",0,IF(ISNUMBER($F2837),IF($F2837&lt;=スコアリング基準!$B$28,スコアリング基準!$C$28,スコアリング基準!$C$29),0))</f>
        <v/>
      </c>
      <c r="X2837" s="4">
        <f>IFERROR(VLOOKUP($B2837,スコアリング基準!$A$36:$B$46,2,FALSE),0)</f>
        <v/>
      </c>
      <c r="Y2837" s="4">
        <f>SUM($S2837:$X2837)</f>
        <v/>
      </c>
      <c r="Z2837" s="4">
        <f>IF(COUNT($M2837:$N2837)=0,"データ無",IF($Y2837&gt;=スコアリング基準!$B$30,"S",IF($Y2837&gt;=スコアリング基準!$B$31,"A",IF($Y2837&gt;=スコアリング基準!$B$32,"B","C"))))</f>
        <v/>
      </c>
      <c r="AA2837">
        <f>IFERROR(INDEX(実績DB!$I$3:$I$104,MATCH($B2837&amp;$C2837,実績DB!$J$3:$J$104,0)),"")</f>
        <v/>
      </c>
    </row>
    <row r="2838">
      <c r="A2838" t="n">
        <v>2836</v>
      </c>
      <c r="B2838" t="inlineStr">
        <is>
          <t>中部</t>
        </is>
      </c>
      <c r="C2838" t="inlineStr">
        <is>
          <t>豊川変電所</t>
        </is>
      </c>
      <c r="D2838" t="inlineStr">
        <is>
          <t>愛知県</t>
        </is>
      </c>
      <c r="E2838" t="n">
        <v>77</v>
      </c>
      <c r="G2838" s="3" t="n">
        <v>34.843986</v>
      </c>
      <c r="H2838" s="3" t="n">
        <v>137.371571</v>
      </c>
      <c r="I2838" t="inlineStr">
        <is>
          <t>OSM実測</t>
        </is>
      </c>
      <c r="J2838" t="n">
        <v>57</v>
      </c>
      <c r="K2838" t="n">
        <v>28</v>
      </c>
      <c r="L2838" t="n">
        <v>2</v>
      </c>
      <c r="O2838" t="inlineStr">
        <is>
          <t>可</t>
        </is>
      </c>
      <c r="P2838" t="inlineStr">
        <is>
          <t>有り</t>
        </is>
      </c>
      <c r="R2838" s="4">
        <f>IF(COUNT($M2838:$N2838)=0,"",IF(AND(IF($N2838&lt;&gt;"",$N2838,$M2838)&lt;=0,$O2838&lt;&gt;"可"),"警告",""))</f>
        <v/>
      </c>
      <c r="S2838" s="4">
        <f>IF(COUNT($M2838:$N2838)=0,0,IF(IF($N2838&lt;&gt;"",$N2838,$M2838)&gt;=スコアリング基準!$B$20,スコアリング基準!$C$20,IF(IF($N2838&lt;&gt;"",$N2838,$M2838)&gt;=スコアリング基準!$B$21,スコアリング基準!$C$21,IF(IF($N2838&lt;&gt;"",$N2838,$M2838)&gt;0,スコアリング基準!$C$22,0))))</f>
        <v/>
      </c>
      <c r="T2838" s="4">
        <f>IF($O2838="可",スコアリング基準!$C$23,0)</f>
        <v/>
      </c>
      <c r="U2838" s="4">
        <f>IF(OR(COUNT($K2838:$L2838)&lt;2,$K2838=0),0,IF(ABS($L2838)/$K2838&lt;=スコアリング基準!$B$24,スコアリング基準!$C$24,IF(ABS($L2838)/$K2838&lt;=スコアリング基準!$B$25,スコアリング基準!$C$25,IF(ABS($L2838)/$K2838&lt;=スコアリング基準!$B$26,スコアリング基準!$C$26,0))))</f>
        <v/>
      </c>
      <c r="V2838" s="4">
        <f>IF($P2838="なし",スコアリング基準!$C$27,0)</f>
        <v/>
      </c>
      <c r="W2838" s="4">
        <f>IF($F2838="",0,IF(ISNUMBER($F2838),IF($F2838&lt;=スコアリング基準!$B$28,スコアリング基準!$C$28,スコアリング基準!$C$29),0))</f>
        <v/>
      </c>
      <c r="X2838" s="4">
        <f>IFERROR(VLOOKUP($B2838,スコアリング基準!$A$36:$B$46,2,FALSE),0)</f>
        <v/>
      </c>
      <c r="Y2838" s="4">
        <f>SUM($S2838:$X2838)</f>
        <v/>
      </c>
      <c r="Z2838" s="4">
        <f>IF(COUNT($M2838:$N2838)=0,"データ無",IF($Y2838&gt;=スコアリング基準!$B$30,"S",IF($Y2838&gt;=スコアリング基準!$B$31,"A",IF($Y2838&gt;=スコアリング基準!$B$32,"B","C"))))</f>
        <v/>
      </c>
      <c r="AA2838">
        <f>IFERROR(INDEX(実績DB!$I$3:$I$104,MATCH($B2838&amp;$C2838,実績DB!$J$3:$J$104,0)),"")</f>
        <v/>
      </c>
    </row>
    <row r="2839">
      <c r="A2839" t="n">
        <v>2837</v>
      </c>
      <c r="B2839" t="inlineStr">
        <is>
          <t>中部</t>
        </is>
      </c>
      <c r="C2839" t="inlineStr">
        <is>
          <t>高蔵寺変電所</t>
        </is>
      </c>
      <c r="D2839" t="inlineStr">
        <is>
          <t>愛知県</t>
        </is>
      </c>
      <c r="E2839" t="n">
        <v>77</v>
      </c>
      <c r="G2839" s="3" t="n">
        <v>35.264438</v>
      </c>
      <c r="H2839" s="3" t="n">
        <v>137.036889</v>
      </c>
      <c r="I2839" t="inlineStr">
        <is>
          <t>OSM実測</t>
        </is>
      </c>
      <c r="J2839" t="n">
        <v>1</v>
      </c>
      <c r="K2839" t="n">
        <v>44</v>
      </c>
      <c r="L2839" t="n">
        <v>-5</v>
      </c>
      <c r="M2839" t="n">
        <v>40</v>
      </c>
      <c r="O2839" t="inlineStr">
        <is>
          <t>不可 #3</t>
        </is>
      </c>
      <c r="P2839" t="inlineStr">
        <is>
          <t>有り</t>
        </is>
      </c>
      <c r="R2839" s="4">
        <f>IF(COUNT($M2839:$N2839)=0,"",IF(AND(IF($N2839&lt;&gt;"",$N2839,$M2839)&lt;=0,$O2839&lt;&gt;"可"),"警告",""))</f>
        <v/>
      </c>
      <c r="S2839" s="4">
        <f>IF(COUNT($M2839:$N2839)=0,0,IF(IF($N2839&lt;&gt;"",$N2839,$M2839)&gt;=スコアリング基準!$B$20,スコアリング基準!$C$20,IF(IF($N2839&lt;&gt;"",$N2839,$M2839)&gt;=スコアリング基準!$B$21,スコアリング基準!$C$21,IF(IF($N2839&lt;&gt;"",$N2839,$M2839)&gt;0,スコアリング基準!$C$22,0))))</f>
        <v/>
      </c>
      <c r="T2839" s="4">
        <f>IF($O2839="可",スコアリング基準!$C$23,0)</f>
        <v/>
      </c>
      <c r="U2839" s="4">
        <f>IF(OR(COUNT($K2839:$L2839)&lt;2,$K2839=0),0,IF(ABS($L2839)/$K2839&lt;=スコアリング基準!$B$24,スコアリング基準!$C$24,IF(ABS($L2839)/$K2839&lt;=スコアリング基準!$B$25,スコアリング基準!$C$25,IF(ABS($L2839)/$K2839&lt;=スコアリング基準!$B$26,スコアリング基準!$C$26,0))))</f>
        <v/>
      </c>
      <c r="V2839" s="4">
        <f>IF($P2839="なし",スコアリング基準!$C$27,0)</f>
        <v/>
      </c>
      <c r="W2839" s="4">
        <f>IF($F2839="",0,IF(ISNUMBER($F2839),IF($F2839&lt;=スコアリング基準!$B$28,スコアリング基準!$C$28,スコアリング基準!$C$29),0))</f>
        <v/>
      </c>
      <c r="X2839" s="4">
        <f>IFERROR(VLOOKUP($B2839,スコアリング基準!$A$36:$B$46,2,FALSE),0)</f>
        <v/>
      </c>
      <c r="Y2839" s="4">
        <f>SUM($S2839:$X2839)</f>
        <v/>
      </c>
      <c r="Z2839" s="4">
        <f>IF(COUNT($M2839:$N2839)=0,"データ無",IF($Y2839&gt;=スコアリング基準!$B$30,"S",IF($Y2839&gt;=スコアリング基準!$B$31,"A",IF($Y2839&gt;=スコアリング基準!$B$32,"B","C"))))</f>
        <v/>
      </c>
      <c r="AA2839">
        <f>IFERROR(INDEX(実績DB!$I$3:$I$104,MATCH($B2839&amp;$C2839,実績DB!$J$3:$J$104,0)),"")</f>
        <v/>
      </c>
    </row>
    <row r="2840">
      <c r="A2840" t="n">
        <v>2838</v>
      </c>
      <c r="B2840" t="inlineStr">
        <is>
          <t>中部</t>
        </is>
      </c>
      <c r="C2840" t="inlineStr">
        <is>
          <t>鯉ヶ平変電所</t>
        </is>
      </c>
      <c r="D2840" t="inlineStr">
        <is>
          <t>岐阜県</t>
        </is>
      </c>
      <c r="E2840" t="n">
        <v>77</v>
      </c>
      <c r="G2840" s="3" t="n">
        <v>35.467069</v>
      </c>
      <c r="H2840" s="3" t="n">
        <v>137.44219</v>
      </c>
      <c r="I2840" t="inlineStr">
        <is>
          <t>OSM実測</t>
        </is>
      </c>
      <c r="J2840" t="n">
        <v>-12</v>
      </c>
      <c r="K2840" t="n">
        <v>19</v>
      </c>
      <c r="L2840" t="n">
        <v>-13</v>
      </c>
      <c r="M2840" t="n">
        <v>6</v>
      </c>
      <c r="O2840" t="inlineStr">
        <is>
          <t>不可 #3</t>
        </is>
      </c>
      <c r="P2840" t="inlineStr">
        <is>
          <t>有り</t>
        </is>
      </c>
      <c r="R2840" s="4">
        <f>IF(COUNT($M2840:$N2840)=0,"",IF(AND(IF($N2840&lt;&gt;"",$N2840,$M2840)&lt;=0,$O2840&lt;&gt;"可"),"警告",""))</f>
        <v/>
      </c>
      <c r="S2840" s="4">
        <f>IF(COUNT($M2840:$N2840)=0,0,IF(IF($N2840&lt;&gt;"",$N2840,$M2840)&gt;=スコアリング基準!$B$20,スコアリング基準!$C$20,IF(IF($N2840&lt;&gt;"",$N2840,$M2840)&gt;=スコアリング基準!$B$21,スコアリング基準!$C$21,IF(IF($N2840&lt;&gt;"",$N2840,$M2840)&gt;0,スコアリング基準!$C$22,0))))</f>
        <v/>
      </c>
      <c r="T2840" s="4">
        <f>IF($O2840="可",スコアリング基準!$C$23,0)</f>
        <v/>
      </c>
      <c r="U2840" s="4">
        <f>IF(OR(COUNT($K2840:$L2840)&lt;2,$K2840=0),0,IF(ABS($L2840)/$K2840&lt;=スコアリング基準!$B$24,スコアリング基準!$C$24,IF(ABS($L2840)/$K2840&lt;=スコアリング基準!$B$25,スコアリング基準!$C$25,IF(ABS($L2840)/$K2840&lt;=スコアリング基準!$B$26,スコアリング基準!$C$26,0))))</f>
        <v/>
      </c>
      <c r="V2840" s="4">
        <f>IF($P2840="なし",スコアリング基準!$C$27,0)</f>
        <v/>
      </c>
      <c r="W2840" s="4">
        <f>IF($F2840="",0,IF(ISNUMBER($F2840),IF($F2840&lt;=スコアリング基準!$B$28,スコアリング基準!$C$28,スコアリング基準!$C$29),0))</f>
        <v/>
      </c>
      <c r="X2840" s="4">
        <f>IFERROR(VLOOKUP($B2840,スコアリング基準!$A$36:$B$46,2,FALSE),0)</f>
        <v/>
      </c>
      <c r="Y2840" s="4">
        <f>SUM($S2840:$X2840)</f>
        <v/>
      </c>
      <c r="Z2840" s="4">
        <f>IF(COUNT($M2840:$N2840)=0,"データ無",IF($Y2840&gt;=スコアリング基準!$B$30,"S",IF($Y2840&gt;=スコアリング基準!$B$31,"A",IF($Y2840&gt;=スコアリング基準!$B$32,"B","C"))))</f>
        <v/>
      </c>
      <c r="AA2840">
        <f>IFERROR(INDEX(実績DB!$I$3:$I$104,MATCH($B2840&amp;$C2840,実績DB!$J$3:$J$104,0)),"")</f>
        <v/>
      </c>
    </row>
    <row r="2841">
      <c r="A2841" t="n">
        <v>2839</v>
      </c>
      <c r="B2841" t="inlineStr">
        <is>
          <t>中部</t>
        </is>
      </c>
      <c r="C2841" t="inlineStr">
        <is>
          <t>鷺の宮変電所</t>
        </is>
      </c>
      <c r="D2841" t="inlineStr">
        <is>
          <t>静岡県</t>
        </is>
      </c>
      <c r="E2841" t="n">
        <v>77</v>
      </c>
      <c r="G2841" s="3" t="n">
        <v>34.75051</v>
      </c>
      <c r="H2841" s="3" t="n">
        <v>137.763818</v>
      </c>
      <c r="I2841" t="inlineStr">
        <is>
          <t>OSM実測</t>
        </is>
      </c>
      <c r="J2841" t="n">
        <v>49</v>
      </c>
      <c r="K2841" t="n">
        <v>49</v>
      </c>
      <c r="L2841" t="n">
        <v>-5</v>
      </c>
      <c r="M2841" t="n">
        <v>44</v>
      </c>
      <c r="O2841" t="inlineStr">
        <is>
          <t>不可 #3</t>
        </is>
      </c>
      <c r="P2841" t="inlineStr">
        <is>
          <t>有り</t>
        </is>
      </c>
      <c r="R2841" s="4">
        <f>IF(COUNT($M2841:$N2841)=0,"",IF(AND(IF($N2841&lt;&gt;"",$N2841,$M2841)&lt;=0,$O2841&lt;&gt;"可"),"警告",""))</f>
        <v/>
      </c>
      <c r="S2841" s="4">
        <f>IF(COUNT($M2841:$N2841)=0,0,IF(IF($N2841&lt;&gt;"",$N2841,$M2841)&gt;=スコアリング基準!$B$20,スコアリング基準!$C$20,IF(IF($N2841&lt;&gt;"",$N2841,$M2841)&gt;=スコアリング基準!$B$21,スコアリング基準!$C$21,IF(IF($N2841&lt;&gt;"",$N2841,$M2841)&gt;0,スコアリング基準!$C$22,0))))</f>
        <v/>
      </c>
      <c r="T2841" s="4">
        <f>IF($O2841="可",スコアリング基準!$C$23,0)</f>
        <v/>
      </c>
      <c r="U2841" s="4">
        <f>IF(OR(COUNT($K2841:$L2841)&lt;2,$K2841=0),0,IF(ABS($L2841)/$K2841&lt;=スコアリング基準!$B$24,スコアリング基準!$C$24,IF(ABS($L2841)/$K2841&lt;=スコアリング基準!$B$25,スコアリング基準!$C$25,IF(ABS($L2841)/$K2841&lt;=スコアリング基準!$B$26,スコアリング基準!$C$26,0))))</f>
        <v/>
      </c>
      <c r="V2841" s="4">
        <f>IF($P2841="なし",スコアリング基準!$C$27,0)</f>
        <v/>
      </c>
      <c r="W2841" s="4">
        <f>IF($F2841="",0,IF(ISNUMBER($F2841),IF($F2841&lt;=スコアリング基準!$B$28,スコアリング基準!$C$28,スコアリング基準!$C$29),0))</f>
        <v/>
      </c>
      <c r="X2841" s="4">
        <f>IFERROR(VLOOKUP($B2841,スコアリング基準!$A$36:$B$46,2,FALSE),0)</f>
        <v/>
      </c>
      <c r="Y2841" s="4">
        <f>SUM($S2841:$X2841)</f>
        <v/>
      </c>
      <c r="Z2841" s="4">
        <f>IF(COUNT($M2841:$N2841)=0,"データ無",IF($Y2841&gt;=スコアリング基準!$B$30,"S",IF($Y2841&gt;=スコアリング基準!$B$31,"A",IF($Y2841&gt;=スコアリング基準!$B$32,"B","C"))))</f>
        <v/>
      </c>
      <c r="AA2841">
        <f>IFERROR(INDEX(実績DB!$I$3:$I$104,MATCH($B2841&amp;$C2841,実績DB!$J$3:$J$104,0)),"")</f>
        <v/>
      </c>
    </row>
    <row r="2842">
      <c r="A2842" t="n">
        <v>2840</v>
      </c>
      <c r="B2842" t="inlineStr">
        <is>
          <t>中部</t>
        </is>
      </c>
      <c r="C2842" t="inlineStr">
        <is>
          <t>三好変電所</t>
        </is>
      </c>
      <c r="D2842" t="inlineStr">
        <is>
          <t>愛知県</t>
        </is>
      </c>
      <c r="G2842" s="3" t="n">
        <v>35.073166</v>
      </c>
      <c r="H2842" s="3" t="n">
        <v>137.064501</v>
      </c>
      <c r="I2842" t="inlineStr">
        <is>
          <t>OSM実測</t>
        </is>
      </c>
      <c r="J2842" t="n">
        <v>712</v>
      </c>
      <c r="K2842" t="n">
        <v>641</v>
      </c>
      <c r="L2842" t="n">
        <v>-143</v>
      </c>
      <c r="O2842" t="inlineStr">
        <is>
          <t>可</t>
        </is>
      </c>
      <c r="P2842" t="inlineStr">
        <is>
          <t>有り</t>
        </is>
      </c>
      <c r="R2842" s="4">
        <f>IF(COUNT($M2842:$N2842)=0,"",IF(AND(IF($N2842&lt;&gt;"",$N2842,$M2842)&lt;=0,$O2842&lt;&gt;"可"),"警告",""))</f>
        <v/>
      </c>
      <c r="S2842" s="4">
        <f>IF(COUNT($M2842:$N2842)=0,0,IF(IF($N2842&lt;&gt;"",$N2842,$M2842)&gt;=スコアリング基準!$B$20,スコアリング基準!$C$20,IF(IF($N2842&lt;&gt;"",$N2842,$M2842)&gt;=スコアリング基準!$B$21,スコアリング基準!$C$21,IF(IF($N2842&lt;&gt;"",$N2842,$M2842)&gt;0,スコアリング基準!$C$22,0))))</f>
        <v/>
      </c>
      <c r="T2842" s="4">
        <f>IF($O2842="可",スコアリング基準!$C$23,0)</f>
        <v/>
      </c>
      <c r="U2842" s="4">
        <f>IF(OR(COUNT($K2842:$L2842)&lt;2,$K2842=0),0,IF(ABS($L2842)/$K2842&lt;=スコアリング基準!$B$24,スコアリング基準!$C$24,IF(ABS($L2842)/$K2842&lt;=スコアリング基準!$B$25,スコアリング基準!$C$25,IF(ABS($L2842)/$K2842&lt;=スコアリング基準!$B$26,スコアリング基準!$C$26,0))))</f>
        <v/>
      </c>
      <c r="V2842" s="4">
        <f>IF($P2842="なし",スコアリング基準!$C$27,0)</f>
        <v/>
      </c>
      <c r="W2842" s="4">
        <f>IF($F2842="",0,IF(ISNUMBER($F2842),IF($F2842&lt;=スコアリング基準!$B$28,スコアリング基準!$C$28,スコアリング基準!$C$29),0))</f>
        <v/>
      </c>
      <c r="X2842" s="4">
        <f>IFERROR(VLOOKUP($B2842,スコアリング基準!$A$36:$B$46,2,FALSE),0)</f>
        <v/>
      </c>
      <c r="Y2842" s="4">
        <f>SUM($S2842:$X2842)</f>
        <v/>
      </c>
      <c r="Z2842" s="4">
        <f>IF(COUNT($M2842:$N2842)=0,"データ無",IF($Y2842&gt;=スコアリング基準!$B$30,"S",IF($Y2842&gt;=スコアリング基準!$B$31,"A",IF($Y2842&gt;=スコアリング基準!$B$32,"B","C"))))</f>
        <v/>
      </c>
      <c r="AA2842">
        <f>IFERROR(INDEX(実績DB!$I$3:$I$104,MATCH($B2842&amp;$C2842,実績DB!$J$3:$J$104,0)),"")</f>
        <v/>
      </c>
    </row>
    <row r="2843">
      <c r="A2843" t="n">
        <v>2841</v>
      </c>
      <c r="B2843" t="inlineStr">
        <is>
          <t>中部</t>
        </is>
      </c>
      <c r="C2843" t="inlineStr">
        <is>
          <t>上小波田変電所</t>
        </is>
      </c>
      <c r="D2843" t="inlineStr">
        <is>
          <t>三重県</t>
        </is>
      </c>
      <c r="G2843" s="3" t="n">
        <v>34.645134</v>
      </c>
      <c r="H2843" s="3" t="n">
        <v>136.134194</v>
      </c>
      <c r="I2843" t="inlineStr">
        <is>
          <t>OSM実測</t>
        </is>
      </c>
      <c r="J2843" t="n">
        <v>49</v>
      </c>
      <c r="K2843" t="n">
        <v>49</v>
      </c>
      <c r="L2843" t="n">
        <v>-21</v>
      </c>
      <c r="M2843" t="n">
        <v>28</v>
      </c>
      <c r="O2843" t="inlineStr">
        <is>
          <t>不可 #3</t>
        </is>
      </c>
      <c r="P2843" t="inlineStr">
        <is>
          <t>有り</t>
        </is>
      </c>
      <c r="R2843" s="4">
        <f>IF(COUNT($M2843:$N2843)=0,"",IF(AND(IF($N2843&lt;&gt;"",$N2843,$M2843)&lt;=0,$O2843&lt;&gt;"可"),"警告",""))</f>
        <v/>
      </c>
      <c r="S2843" s="4">
        <f>IF(COUNT($M2843:$N2843)=0,0,IF(IF($N2843&lt;&gt;"",$N2843,$M2843)&gt;=スコアリング基準!$B$20,スコアリング基準!$C$20,IF(IF($N2843&lt;&gt;"",$N2843,$M2843)&gt;=スコアリング基準!$B$21,スコアリング基準!$C$21,IF(IF($N2843&lt;&gt;"",$N2843,$M2843)&gt;0,スコアリング基準!$C$22,0))))</f>
        <v/>
      </c>
      <c r="T2843" s="4">
        <f>IF($O2843="可",スコアリング基準!$C$23,0)</f>
        <v/>
      </c>
      <c r="U2843" s="4">
        <f>IF(OR(COUNT($K2843:$L2843)&lt;2,$K2843=0),0,IF(ABS($L2843)/$K2843&lt;=スコアリング基準!$B$24,スコアリング基準!$C$24,IF(ABS($L2843)/$K2843&lt;=スコアリング基準!$B$25,スコアリング基準!$C$25,IF(ABS($L2843)/$K2843&lt;=スコアリング基準!$B$26,スコアリング基準!$C$26,0))))</f>
        <v/>
      </c>
      <c r="V2843" s="4">
        <f>IF($P2843="なし",スコアリング基準!$C$27,0)</f>
        <v/>
      </c>
      <c r="W2843" s="4">
        <f>IF($F2843="",0,IF(ISNUMBER($F2843),IF($F2843&lt;=スコアリング基準!$B$28,スコアリング基準!$C$28,スコアリング基準!$C$29),0))</f>
        <v/>
      </c>
      <c r="X2843" s="4">
        <f>IFERROR(VLOOKUP($B2843,スコアリング基準!$A$36:$B$46,2,FALSE),0)</f>
        <v/>
      </c>
      <c r="Y2843" s="4">
        <f>SUM($S2843:$X2843)</f>
        <v/>
      </c>
      <c r="Z2843" s="4">
        <f>IF(COUNT($M2843:$N2843)=0,"データ無",IF($Y2843&gt;=スコアリング基準!$B$30,"S",IF($Y2843&gt;=スコアリング基準!$B$31,"A",IF($Y2843&gt;=スコアリング基準!$B$32,"B","C"))))</f>
        <v/>
      </c>
      <c r="AA2843">
        <f>IFERROR(INDEX(実績DB!$I$3:$I$104,MATCH($B2843&amp;$C2843,実績DB!$J$3:$J$104,0)),"")</f>
        <v/>
      </c>
    </row>
    <row r="2844">
      <c r="A2844" t="n">
        <v>2842</v>
      </c>
      <c r="B2844" t="inlineStr">
        <is>
          <t>中部</t>
        </is>
      </c>
      <c r="C2844" t="inlineStr">
        <is>
          <t>上山田変電所</t>
        </is>
      </c>
      <c r="D2844" t="inlineStr">
        <is>
          <t>長野県</t>
        </is>
      </c>
      <c r="G2844" s="3" t="n">
        <v>36.470019</v>
      </c>
      <c r="H2844" s="3" t="n">
        <v>138.154369</v>
      </c>
      <c r="I2844" t="inlineStr">
        <is>
          <t>OSM実測</t>
        </is>
      </c>
      <c r="J2844" t="n">
        <v>0</v>
      </c>
      <c r="K2844" t="n">
        <v>19</v>
      </c>
      <c r="L2844" t="n">
        <v>0</v>
      </c>
      <c r="M2844" t="n">
        <v>19</v>
      </c>
      <c r="O2844" t="inlineStr">
        <is>
          <t>不可 #3</t>
        </is>
      </c>
      <c r="P2844" t="inlineStr">
        <is>
          <t>有り</t>
        </is>
      </c>
      <c r="R2844" s="4">
        <f>IF(COUNT($M2844:$N2844)=0,"",IF(AND(IF($N2844&lt;&gt;"",$N2844,$M2844)&lt;=0,$O2844&lt;&gt;"可"),"警告",""))</f>
        <v/>
      </c>
      <c r="S2844" s="4">
        <f>IF(COUNT($M2844:$N2844)=0,0,IF(IF($N2844&lt;&gt;"",$N2844,$M2844)&gt;=スコアリング基準!$B$20,スコアリング基準!$C$20,IF(IF($N2844&lt;&gt;"",$N2844,$M2844)&gt;=スコアリング基準!$B$21,スコアリング基準!$C$21,IF(IF($N2844&lt;&gt;"",$N2844,$M2844)&gt;0,スコアリング基準!$C$22,0))))</f>
        <v/>
      </c>
      <c r="T2844" s="4">
        <f>IF($O2844="可",スコアリング基準!$C$23,0)</f>
        <v/>
      </c>
      <c r="U2844" s="4">
        <f>IF(OR(COUNT($K2844:$L2844)&lt;2,$K2844=0),0,IF(ABS($L2844)/$K2844&lt;=スコアリング基準!$B$24,スコアリング基準!$C$24,IF(ABS($L2844)/$K2844&lt;=スコアリング基準!$B$25,スコアリング基準!$C$25,IF(ABS($L2844)/$K2844&lt;=スコアリング基準!$B$26,スコアリング基準!$C$26,0))))</f>
        <v/>
      </c>
      <c r="V2844" s="4">
        <f>IF($P2844="なし",スコアリング基準!$C$27,0)</f>
        <v/>
      </c>
      <c r="W2844" s="4">
        <f>IF($F2844="",0,IF(ISNUMBER($F2844),IF($F2844&lt;=スコアリング基準!$B$28,スコアリング基準!$C$28,スコアリング基準!$C$29),0))</f>
        <v/>
      </c>
      <c r="X2844" s="4">
        <f>IFERROR(VLOOKUP($B2844,スコアリング基準!$A$36:$B$46,2,FALSE),0)</f>
        <v/>
      </c>
      <c r="Y2844" s="4">
        <f>SUM($S2844:$X2844)</f>
        <v/>
      </c>
      <c r="Z2844" s="4">
        <f>IF(COUNT($M2844:$N2844)=0,"データ無",IF($Y2844&gt;=スコアリング基準!$B$30,"S",IF($Y2844&gt;=スコアリング基準!$B$31,"A",IF($Y2844&gt;=スコアリング基準!$B$32,"B","C"))))</f>
        <v/>
      </c>
      <c r="AA2844">
        <f>IFERROR(INDEX(実績DB!$I$3:$I$104,MATCH($B2844&amp;$C2844,実績DB!$J$3:$J$104,0)),"")</f>
        <v/>
      </c>
    </row>
    <row r="2845">
      <c r="A2845" t="n">
        <v>2843</v>
      </c>
      <c r="B2845" t="inlineStr">
        <is>
          <t>中部</t>
        </is>
      </c>
      <c r="C2845" t="inlineStr">
        <is>
          <t>下諏訪変電所</t>
        </is>
      </c>
      <c r="D2845" t="inlineStr">
        <is>
          <t>長野県</t>
        </is>
      </c>
      <c r="G2845" s="3" t="n">
        <v>36.081726</v>
      </c>
      <c r="H2845" s="3" t="n">
        <v>138.087106</v>
      </c>
      <c r="I2845" t="inlineStr">
        <is>
          <t>OSM実測</t>
        </is>
      </c>
      <c r="J2845" t="n">
        <v>0</v>
      </c>
      <c r="K2845" t="n">
        <v>28</v>
      </c>
      <c r="L2845" t="n">
        <v>-2</v>
      </c>
      <c r="M2845" t="n">
        <v>26</v>
      </c>
      <c r="O2845" t="inlineStr">
        <is>
          <t>不可 #3</t>
        </is>
      </c>
      <c r="P2845" t="inlineStr">
        <is>
          <t>有り</t>
        </is>
      </c>
      <c r="R2845" s="4">
        <f>IF(COUNT($M2845:$N2845)=0,"",IF(AND(IF($N2845&lt;&gt;"",$N2845,$M2845)&lt;=0,$O2845&lt;&gt;"可"),"警告",""))</f>
        <v/>
      </c>
      <c r="S2845" s="4">
        <f>IF(COUNT($M2845:$N2845)=0,0,IF(IF($N2845&lt;&gt;"",$N2845,$M2845)&gt;=スコアリング基準!$B$20,スコアリング基準!$C$20,IF(IF($N2845&lt;&gt;"",$N2845,$M2845)&gt;=スコアリング基準!$B$21,スコアリング基準!$C$21,IF(IF($N2845&lt;&gt;"",$N2845,$M2845)&gt;0,スコアリング基準!$C$22,0))))</f>
        <v/>
      </c>
      <c r="T2845" s="4">
        <f>IF($O2845="可",スコアリング基準!$C$23,0)</f>
        <v/>
      </c>
      <c r="U2845" s="4">
        <f>IF(OR(COUNT($K2845:$L2845)&lt;2,$K2845=0),0,IF(ABS($L2845)/$K2845&lt;=スコアリング基準!$B$24,スコアリング基準!$C$24,IF(ABS($L2845)/$K2845&lt;=スコアリング基準!$B$25,スコアリング基準!$C$25,IF(ABS($L2845)/$K2845&lt;=スコアリング基準!$B$26,スコアリング基準!$C$26,0))))</f>
        <v/>
      </c>
      <c r="V2845" s="4">
        <f>IF($P2845="なし",スコアリング基準!$C$27,0)</f>
        <v/>
      </c>
      <c r="W2845" s="4">
        <f>IF($F2845="",0,IF(ISNUMBER($F2845),IF($F2845&lt;=スコアリング基準!$B$28,スコアリング基準!$C$28,スコアリング基準!$C$29),0))</f>
        <v/>
      </c>
      <c r="X2845" s="4">
        <f>IFERROR(VLOOKUP($B2845,スコアリング基準!$A$36:$B$46,2,FALSE),0)</f>
        <v/>
      </c>
      <c r="Y2845" s="4">
        <f>SUM($S2845:$X2845)</f>
        <v/>
      </c>
      <c r="Z2845" s="4">
        <f>IF(COUNT($M2845:$N2845)=0,"データ無",IF($Y2845&gt;=スコアリング基準!$B$30,"S",IF($Y2845&gt;=スコアリング基準!$B$31,"A",IF($Y2845&gt;=スコアリング基準!$B$32,"B","C"))))</f>
        <v/>
      </c>
      <c r="AA2845">
        <f>IFERROR(INDEX(実績DB!$I$3:$I$104,MATCH($B2845&amp;$C2845,実績DB!$J$3:$J$104,0)),"")</f>
        <v/>
      </c>
    </row>
    <row r="2846">
      <c r="A2846" t="n">
        <v>2844</v>
      </c>
      <c r="B2846" t="inlineStr">
        <is>
          <t>中部</t>
        </is>
      </c>
      <c r="C2846" t="inlineStr">
        <is>
          <t>下青野変電所</t>
        </is>
      </c>
      <c r="D2846" t="inlineStr">
        <is>
          <t>愛知県</t>
        </is>
      </c>
      <c r="G2846" s="3" t="n">
        <v>34.914786</v>
      </c>
      <c r="H2846" s="3" t="n">
        <v>137.131181</v>
      </c>
      <c r="I2846" t="inlineStr">
        <is>
          <t>OSM実測</t>
        </is>
      </c>
      <c r="J2846" t="n">
        <v>1</v>
      </c>
      <c r="K2846" t="n">
        <v>49</v>
      </c>
      <c r="L2846" t="n">
        <v>0</v>
      </c>
      <c r="M2846" t="n">
        <v>49</v>
      </c>
      <c r="O2846" t="inlineStr">
        <is>
          <t>不可 #3</t>
        </is>
      </c>
      <c r="P2846" t="inlineStr">
        <is>
          <t>有り</t>
        </is>
      </c>
      <c r="R2846" s="4">
        <f>IF(COUNT($M2846:$N2846)=0,"",IF(AND(IF($N2846&lt;&gt;"",$N2846,$M2846)&lt;=0,$O2846&lt;&gt;"可"),"警告",""))</f>
        <v/>
      </c>
      <c r="S2846" s="4">
        <f>IF(COUNT($M2846:$N2846)=0,0,IF(IF($N2846&lt;&gt;"",$N2846,$M2846)&gt;=スコアリング基準!$B$20,スコアリング基準!$C$20,IF(IF($N2846&lt;&gt;"",$N2846,$M2846)&gt;=スコアリング基準!$B$21,スコアリング基準!$C$21,IF(IF($N2846&lt;&gt;"",$N2846,$M2846)&gt;0,スコアリング基準!$C$22,0))))</f>
        <v/>
      </c>
      <c r="T2846" s="4">
        <f>IF($O2846="可",スコアリング基準!$C$23,0)</f>
        <v/>
      </c>
      <c r="U2846" s="4">
        <f>IF(OR(COUNT($K2846:$L2846)&lt;2,$K2846=0),0,IF(ABS($L2846)/$K2846&lt;=スコアリング基準!$B$24,スコアリング基準!$C$24,IF(ABS($L2846)/$K2846&lt;=スコアリング基準!$B$25,スコアリング基準!$C$25,IF(ABS($L2846)/$K2846&lt;=スコアリング基準!$B$26,スコアリング基準!$C$26,0))))</f>
        <v/>
      </c>
      <c r="V2846" s="4">
        <f>IF($P2846="なし",スコアリング基準!$C$27,0)</f>
        <v/>
      </c>
      <c r="W2846" s="4">
        <f>IF($F2846="",0,IF(ISNUMBER($F2846),IF($F2846&lt;=スコアリング基準!$B$28,スコアリング基準!$C$28,スコアリング基準!$C$29),0))</f>
        <v/>
      </c>
      <c r="X2846" s="4">
        <f>IFERROR(VLOOKUP($B2846,スコアリング基準!$A$36:$B$46,2,FALSE),0)</f>
        <v/>
      </c>
      <c r="Y2846" s="4">
        <f>SUM($S2846:$X2846)</f>
        <v/>
      </c>
      <c r="Z2846" s="4">
        <f>IF(COUNT($M2846:$N2846)=0,"データ無",IF($Y2846&gt;=スコアリング基準!$B$30,"S",IF($Y2846&gt;=スコアリング基準!$B$31,"A",IF($Y2846&gt;=スコアリング基準!$B$32,"B","C"))))</f>
        <v/>
      </c>
      <c r="AA2846">
        <f>IFERROR(INDEX(実績DB!$I$3:$I$104,MATCH($B2846&amp;$C2846,実績DB!$J$3:$J$104,0)),"")</f>
        <v/>
      </c>
    </row>
    <row r="2847">
      <c r="A2847" t="n">
        <v>2845</v>
      </c>
      <c r="B2847" t="inlineStr">
        <is>
          <t>中部</t>
        </is>
      </c>
      <c r="C2847" t="inlineStr">
        <is>
          <t>中原変電所</t>
        </is>
      </c>
      <c r="D2847" t="inlineStr">
        <is>
          <t>愛知県</t>
        </is>
      </c>
      <c r="G2847" s="3" t="n">
        <v>34.884801</v>
      </c>
      <c r="H2847" s="3" t="n">
        <v>137.072306</v>
      </c>
      <c r="I2847" t="inlineStr">
        <is>
          <t>OSM実測</t>
        </is>
      </c>
      <c r="J2847" t="n">
        <v>-1</v>
      </c>
      <c r="K2847" t="n">
        <v>49</v>
      </c>
      <c r="L2847" t="n">
        <v>-2</v>
      </c>
      <c r="M2847" t="n">
        <v>47</v>
      </c>
      <c r="O2847" t="inlineStr">
        <is>
          <t>不可 #3</t>
        </is>
      </c>
      <c r="P2847" t="inlineStr">
        <is>
          <t>有り</t>
        </is>
      </c>
      <c r="R2847" s="4">
        <f>IF(COUNT($M2847:$N2847)=0,"",IF(AND(IF($N2847&lt;&gt;"",$N2847,$M2847)&lt;=0,$O2847&lt;&gt;"可"),"警告",""))</f>
        <v/>
      </c>
      <c r="S2847" s="4">
        <f>IF(COUNT($M2847:$N2847)=0,0,IF(IF($N2847&lt;&gt;"",$N2847,$M2847)&gt;=スコアリング基準!$B$20,スコアリング基準!$C$20,IF(IF($N2847&lt;&gt;"",$N2847,$M2847)&gt;=スコアリング基準!$B$21,スコアリング基準!$C$21,IF(IF($N2847&lt;&gt;"",$N2847,$M2847)&gt;0,スコアリング基準!$C$22,0))))</f>
        <v/>
      </c>
      <c r="T2847" s="4">
        <f>IF($O2847="可",スコアリング基準!$C$23,0)</f>
        <v/>
      </c>
      <c r="U2847" s="4">
        <f>IF(OR(COUNT($K2847:$L2847)&lt;2,$K2847=0),0,IF(ABS($L2847)/$K2847&lt;=スコアリング基準!$B$24,スコアリング基準!$C$24,IF(ABS($L2847)/$K2847&lt;=スコアリング基準!$B$25,スコアリング基準!$C$25,IF(ABS($L2847)/$K2847&lt;=スコアリング基準!$B$26,スコアリング基準!$C$26,0))))</f>
        <v/>
      </c>
      <c r="V2847" s="4">
        <f>IF($P2847="なし",スコアリング基準!$C$27,0)</f>
        <v/>
      </c>
      <c r="W2847" s="4">
        <f>IF($F2847="",0,IF(ISNUMBER($F2847),IF($F2847&lt;=スコアリング基準!$B$28,スコアリング基準!$C$28,スコアリング基準!$C$29),0))</f>
        <v/>
      </c>
      <c r="X2847" s="4">
        <f>IFERROR(VLOOKUP($B2847,スコアリング基準!$A$36:$B$46,2,FALSE),0)</f>
        <v/>
      </c>
      <c r="Y2847" s="4">
        <f>SUM($S2847:$X2847)</f>
        <v/>
      </c>
      <c r="Z2847" s="4">
        <f>IF(COUNT($M2847:$N2847)=0,"データ無",IF($Y2847&gt;=スコアリング基準!$B$30,"S",IF($Y2847&gt;=スコアリング基準!$B$31,"A",IF($Y2847&gt;=スコアリング基準!$B$32,"B","C"))))</f>
        <v/>
      </c>
      <c r="AA2847">
        <f>IFERROR(INDEX(実績DB!$I$3:$I$104,MATCH($B2847&amp;$C2847,実績DB!$J$3:$J$104,0)),"")</f>
        <v/>
      </c>
    </row>
    <row r="2848">
      <c r="A2848" t="n">
        <v>2846</v>
      </c>
      <c r="B2848" t="inlineStr">
        <is>
          <t>中部</t>
        </is>
      </c>
      <c r="C2848" t="inlineStr">
        <is>
          <t>中沖変電所</t>
        </is>
      </c>
      <c r="D2848" t="inlineStr">
        <is>
          <t>岐阜県</t>
        </is>
      </c>
      <c r="G2848" s="3" t="n">
        <v>35.339563</v>
      </c>
      <c r="H2848" s="3" t="n">
        <v>136.928167</v>
      </c>
      <c r="I2848" t="inlineStr">
        <is>
          <t>OSM実測</t>
        </is>
      </c>
      <c r="R2848" s="4">
        <f>IF(COUNT($M2848:$N2848)=0,"",IF(AND(IF($N2848&lt;&gt;"",$N2848,$M2848)&lt;=0,$O2848&lt;&gt;"可"),"警告",""))</f>
        <v/>
      </c>
      <c r="S2848" s="4">
        <f>IF(COUNT($M2848:$N2848)=0,0,IF(IF($N2848&lt;&gt;"",$N2848,$M2848)&gt;=スコアリング基準!$B$20,スコアリング基準!$C$20,IF(IF($N2848&lt;&gt;"",$N2848,$M2848)&gt;=スコアリング基準!$B$21,スコアリング基準!$C$21,IF(IF($N2848&lt;&gt;"",$N2848,$M2848)&gt;0,スコアリング基準!$C$22,0))))</f>
        <v/>
      </c>
      <c r="T2848" s="4">
        <f>IF($O2848="可",スコアリング基準!$C$23,0)</f>
        <v/>
      </c>
      <c r="U2848" s="4">
        <f>IF(OR(COUNT($K2848:$L2848)&lt;2,$K2848=0),0,IF(ABS($L2848)/$K2848&lt;=スコアリング基準!$B$24,スコアリング基準!$C$24,IF(ABS($L2848)/$K2848&lt;=スコアリング基準!$B$25,スコアリング基準!$C$25,IF(ABS($L2848)/$K2848&lt;=スコアリング基準!$B$26,スコアリング基準!$C$26,0))))</f>
        <v/>
      </c>
      <c r="V2848" s="4">
        <f>IF($P2848="なし",スコアリング基準!$C$27,0)</f>
        <v/>
      </c>
      <c r="W2848" s="4">
        <f>IF($F2848="",0,IF(ISNUMBER($F2848),IF($F2848&lt;=スコアリング基準!$B$28,スコアリング基準!$C$28,スコアリング基準!$C$29),0))</f>
        <v/>
      </c>
      <c r="X2848" s="4">
        <f>IFERROR(VLOOKUP($B2848,スコアリング基準!$A$36:$B$46,2,FALSE),0)</f>
        <v/>
      </c>
      <c r="Y2848" s="4">
        <f>SUM($S2848:$X2848)</f>
        <v/>
      </c>
      <c r="Z2848" s="4">
        <f>IF(COUNT($M2848:$N2848)=0,"データ無",IF($Y2848&gt;=スコアリング基準!$B$30,"S",IF($Y2848&gt;=スコアリング基準!$B$31,"A",IF($Y2848&gt;=スコアリング基準!$B$32,"B","C"))))</f>
        <v/>
      </c>
      <c r="AA2848">
        <f>IFERROR(INDEX(実績DB!$I$3:$I$104,MATCH($B2848&amp;$C2848,実績DB!$J$3:$J$104,0)),"")</f>
        <v/>
      </c>
    </row>
    <row r="2849">
      <c r="A2849" t="n">
        <v>2847</v>
      </c>
      <c r="B2849" t="inlineStr">
        <is>
          <t>中部</t>
        </is>
      </c>
      <c r="C2849" t="inlineStr">
        <is>
          <t>中部電力 浄心変電所</t>
        </is>
      </c>
      <c r="D2849" t="inlineStr">
        <is>
          <t>愛知県</t>
        </is>
      </c>
      <c r="G2849" s="3" t="n">
        <v>35.194496</v>
      </c>
      <c r="H2849" s="3" t="n">
        <v>136.890197</v>
      </c>
      <c r="I2849" t="inlineStr">
        <is>
          <t>OSM実測</t>
        </is>
      </c>
      <c r="J2849" t="n">
        <v>6</v>
      </c>
      <c r="K2849" t="n">
        <v>37</v>
      </c>
      <c r="L2849" t="n">
        <v>0</v>
      </c>
      <c r="M2849" t="n">
        <v>37</v>
      </c>
      <c r="O2849" t="inlineStr">
        <is>
          <t>不可 #3</t>
        </is>
      </c>
      <c r="P2849" t="inlineStr">
        <is>
          <t>有り</t>
        </is>
      </c>
      <c r="R2849" s="4">
        <f>IF(COUNT($M2849:$N2849)=0,"",IF(AND(IF($N2849&lt;&gt;"",$N2849,$M2849)&lt;=0,$O2849&lt;&gt;"可"),"警告",""))</f>
        <v/>
      </c>
      <c r="S2849" s="4">
        <f>IF(COUNT($M2849:$N2849)=0,0,IF(IF($N2849&lt;&gt;"",$N2849,$M2849)&gt;=スコアリング基準!$B$20,スコアリング基準!$C$20,IF(IF($N2849&lt;&gt;"",$N2849,$M2849)&gt;=スコアリング基準!$B$21,スコアリング基準!$C$21,IF(IF($N2849&lt;&gt;"",$N2849,$M2849)&gt;0,スコアリング基準!$C$22,0))))</f>
        <v/>
      </c>
      <c r="T2849" s="4">
        <f>IF($O2849="可",スコアリング基準!$C$23,0)</f>
        <v/>
      </c>
      <c r="U2849" s="4">
        <f>IF(OR(COUNT($K2849:$L2849)&lt;2,$K2849=0),0,IF(ABS($L2849)/$K2849&lt;=スコアリング基準!$B$24,スコアリング基準!$C$24,IF(ABS($L2849)/$K2849&lt;=スコアリング基準!$B$25,スコアリング基準!$C$25,IF(ABS($L2849)/$K2849&lt;=スコアリング基準!$B$26,スコアリング基準!$C$26,0))))</f>
        <v/>
      </c>
      <c r="V2849" s="4">
        <f>IF($P2849="なし",スコアリング基準!$C$27,0)</f>
        <v/>
      </c>
      <c r="W2849" s="4">
        <f>IF($F2849="",0,IF(ISNUMBER($F2849),IF($F2849&lt;=スコアリング基準!$B$28,スコアリング基準!$C$28,スコアリング基準!$C$29),0))</f>
        <v/>
      </c>
      <c r="X2849" s="4">
        <f>IFERROR(VLOOKUP($B2849,スコアリング基準!$A$36:$B$46,2,FALSE),0)</f>
        <v/>
      </c>
      <c r="Y2849" s="4">
        <f>SUM($S2849:$X2849)</f>
        <v/>
      </c>
      <c r="Z2849" s="4">
        <f>IF(COUNT($M2849:$N2849)=0,"データ無",IF($Y2849&gt;=スコアリング基準!$B$30,"S",IF($Y2849&gt;=スコアリング基準!$B$31,"A",IF($Y2849&gt;=スコアリング基準!$B$32,"B","C"))))</f>
        <v/>
      </c>
      <c r="AA2849">
        <f>IFERROR(INDEX(実績DB!$I$3:$I$104,MATCH($B2849&amp;$C2849,実績DB!$J$3:$J$104,0)),"")</f>
        <v/>
      </c>
    </row>
    <row r="2850">
      <c r="A2850" t="n">
        <v>2848</v>
      </c>
      <c r="B2850" t="inlineStr">
        <is>
          <t>中部</t>
        </is>
      </c>
      <c r="C2850" t="inlineStr">
        <is>
          <t>中部電力 都筑変電所</t>
        </is>
      </c>
      <c r="D2850" t="inlineStr">
        <is>
          <t>静岡県</t>
        </is>
      </c>
      <c r="G2850" s="3" t="n">
        <v>34.789023</v>
      </c>
      <c r="H2850" s="3" t="n">
        <v>137.588107</v>
      </c>
      <c r="I2850" t="inlineStr">
        <is>
          <t>OSM実測</t>
        </is>
      </c>
      <c r="J2850" t="n">
        <v>19</v>
      </c>
      <c r="K2850" t="n">
        <v>19</v>
      </c>
      <c r="L2850" t="n">
        <v>-19</v>
      </c>
      <c r="M2850" t="n">
        <v>0</v>
      </c>
      <c r="O2850" t="inlineStr">
        <is>
          <t>不可 #3</t>
        </is>
      </c>
      <c r="P2850" t="inlineStr">
        <is>
          <t>有り</t>
        </is>
      </c>
      <c r="R2850" s="4">
        <f>IF(COUNT($M2850:$N2850)=0,"",IF(AND(IF($N2850&lt;&gt;"",$N2850,$M2850)&lt;=0,$O2850&lt;&gt;"可"),"警告",""))</f>
        <v/>
      </c>
      <c r="S2850" s="4">
        <f>IF(COUNT($M2850:$N2850)=0,0,IF(IF($N2850&lt;&gt;"",$N2850,$M2850)&gt;=スコアリング基準!$B$20,スコアリング基準!$C$20,IF(IF($N2850&lt;&gt;"",$N2850,$M2850)&gt;=スコアリング基準!$B$21,スコアリング基準!$C$21,IF(IF($N2850&lt;&gt;"",$N2850,$M2850)&gt;0,スコアリング基準!$C$22,0))))</f>
        <v/>
      </c>
      <c r="T2850" s="4">
        <f>IF($O2850="可",スコアリング基準!$C$23,0)</f>
        <v/>
      </c>
      <c r="U2850" s="4">
        <f>IF(OR(COUNT($K2850:$L2850)&lt;2,$K2850=0),0,IF(ABS($L2850)/$K2850&lt;=スコアリング基準!$B$24,スコアリング基準!$C$24,IF(ABS($L2850)/$K2850&lt;=スコアリング基準!$B$25,スコアリング基準!$C$25,IF(ABS($L2850)/$K2850&lt;=スコアリング基準!$B$26,スコアリング基準!$C$26,0))))</f>
        <v/>
      </c>
      <c r="V2850" s="4">
        <f>IF($P2850="なし",スコアリング基準!$C$27,0)</f>
        <v/>
      </c>
      <c r="W2850" s="4">
        <f>IF($F2850="",0,IF(ISNUMBER($F2850),IF($F2850&lt;=スコアリング基準!$B$28,スコアリング基準!$C$28,スコアリング基準!$C$29),0))</f>
        <v/>
      </c>
      <c r="X2850" s="4">
        <f>IFERROR(VLOOKUP($B2850,スコアリング基準!$A$36:$B$46,2,FALSE),0)</f>
        <v/>
      </c>
      <c r="Y2850" s="4">
        <f>SUM($S2850:$X2850)</f>
        <v/>
      </c>
      <c r="Z2850" s="4">
        <f>IF(COUNT($M2850:$N2850)=0,"データ無",IF($Y2850&gt;=スコアリング基準!$B$30,"S",IF($Y2850&gt;=スコアリング基準!$B$31,"A",IF($Y2850&gt;=スコアリング基準!$B$32,"B","C"))))</f>
        <v/>
      </c>
      <c r="AA2850">
        <f>IFERROR(INDEX(実績DB!$I$3:$I$104,MATCH($B2850&amp;$C2850,実績DB!$J$3:$J$104,0)),"")</f>
        <v/>
      </c>
    </row>
    <row r="2851">
      <c r="A2851" t="n">
        <v>2849</v>
      </c>
      <c r="B2851" t="inlineStr">
        <is>
          <t>中部</t>
        </is>
      </c>
      <c r="C2851" t="inlineStr">
        <is>
          <t>中部電力(株) 戸倉変電所</t>
        </is>
      </c>
      <c r="D2851" t="inlineStr">
        <is>
          <t>長野県</t>
        </is>
      </c>
      <c r="G2851" s="3" t="n">
        <v>36.498804</v>
      </c>
      <c r="H2851" s="3" t="n">
        <v>138.143687</v>
      </c>
      <c r="I2851" t="inlineStr">
        <is>
          <t>OSM実測</t>
        </is>
      </c>
      <c r="J2851" t="n">
        <v>-2</v>
      </c>
      <c r="K2851" t="n">
        <v>28</v>
      </c>
      <c r="L2851" t="n">
        <v>-7</v>
      </c>
      <c r="M2851" t="n">
        <v>21</v>
      </c>
      <c r="O2851" t="inlineStr">
        <is>
          <t>不可 #3</t>
        </is>
      </c>
      <c r="P2851" t="inlineStr">
        <is>
          <t>有り</t>
        </is>
      </c>
      <c r="R2851" s="4">
        <f>IF(COUNT($M2851:$N2851)=0,"",IF(AND(IF($N2851&lt;&gt;"",$N2851,$M2851)&lt;=0,$O2851&lt;&gt;"可"),"警告",""))</f>
        <v/>
      </c>
      <c r="S2851" s="4">
        <f>IF(COUNT($M2851:$N2851)=0,0,IF(IF($N2851&lt;&gt;"",$N2851,$M2851)&gt;=スコアリング基準!$B$20,スコアリング基準!$C$20,IF(IF($N2851&lt;&gt;"",$N2851,$M2851)&gt;=スコアリング基準!$B$21,スコアリング基準!$C$21,IF(IF($N2851&lt;&gt;"",$N2851,$M2851)&gt;0,スコアリング基準!$C$22,0))))</f>
        <v/>
      </c>
      <c r="T2851" s="4">
        <f>IF($O2851="可",スコアリング基準!$C$23,0)</f>
        <v/>
      </c>
      <c r="U2851" s="4">
        <f>IF(OR(COUNT($K2851:$L2851)&lt;2,$K2851=0),0,IF(ABS($L2851)/$K2851&lt;=スコアリング基準!$B$24,スコアリング基準!$C$24,IF(ABS($L2851)/$K2851&lt;=スコアリング基準!$B$25,スコアリング基準!$C$25,IF(ABS($L2851)/$K2851&lt;=スコアリング基準!$B$26,スコアリング基準!$C$26,0))))</f>
        <v/>
      </c>
      <c r="V2851" s="4">
        <f>IF($P2851="なし",スコアリング基準!$C$27,0)</f>
        <v/>
      </c>
      <c r="W2851" s="4">
        <f>IF($F2851="",0,IF(ISNUMBER($F2851),IF($F2851&lt;=スコアリング基準!$B$28,スコアリング基準!$C$28,スコアリング基準!$C$29),0))</f>
        <v/>
      </c>
      <c r="X2851" s="4">
        <f>IFERROR(VLOOKUP($B2851,スコアリング基準!$A$36:$B$46,2,FALSE),0)</f>
        <v/>
      </c>
      <c r="Y2851" s="4">
        <f>SUM($S2851:$X2851)</f>
        <v/>
      </c>
      <c r="Z2851" s="4">
        <f>IF(COUNT($M2851:$N2851)=0,"データ無",IF($Y2851&gt;=スコアリング基準!$B$30,"S",IF($Y2851&gt;=スコアリング基準!$B$31,"A",IF($Y2851&gt;=スコアリング基準!$B$32,"B","C"))))</f>
        <v/>
      </c>
      <c r="AA2851">
        <f>IFERROR(INDEX(実績DB!$I$3:$I$104,MATCH($B2851&amp;$C2851,実績DB!$J$3:$J$104,0)),"")</f>
        <v/>
      </c>
    </row>
    <row r="2852">
      <c r="A2852" t="n">
        <v>2850</v>
      </c>
      <c r="B2852" t="inlineStr">
        <is>
          <t>中部</t>
        </is>
      </c>
      <c r="C2852" t="inlineStr">
        <is>
          <t>中部電力パワーグリッド 菊川変電所</t>
        </is>
      </c>
      <c r="D2852" t="inlineStr">
        <is>
          <t>静岡県</t>
        </is>
      </c>
      <c r="G2852" s="3" t="n">
        <v>34.751193</v>
      </c>
      <c r="H2852" s="3" t="n">
        <v>138.094304</v>
      </c>
      <c r="I2852" t="inlineStr">
        <is>
          <t>OSM実測</t>
        </is>
      </c>
      <c r="J2852" t="n">
        <v>74</v>
      </c>
      <c r="K2852" t="n">
        <v>74</v>
      </c>
      <c r="L2852" t="n">
        <v>-26</v>
      </c>
      <c r="M2852" t="n">
        <v>48</v>
      </c>
      <c r="O2852" t="inlineStr">
        <is>
          <t>不可 #3</t>
        </is>
      </c>
      <c r="P2852" t="inlineStr">
        <is>
          <t>有り</t>
        </is>
      </c>
      <c r="R2852" s="4">
        <f>IF(COUNT($M2852:$N2852)=0,"",IF(AND(IF($N2852&lt;&gt;"",$N2852,$M2852)&lt;=0,$O2852&lt;&gt;"可"),"警告",""))</f>
        <v/>
      </c>
      <c r="S2852" s="4">
        <f>IF(COUNT($M2852:$N2852)=0,0,IF(IF($N2852&lt;&gt;"",$N2852,$M2852)&gt;=スコアリング基準!$B$20,スコアリング基準!$C$20,IF(IF($N2852&lt;&gt;"",$N2852,$M2852)&gt;=スコアリング基準!$B$21,スコアリング基準!$C$21,IF(IF($N2852&lt;&gt;"",$N2852,$M2852)&gt;0,スコアリング基準!$C$22,0))))</f>
        <v/>
      </c>
      <c r="T2852" s="4">
        <f>IF($O2852="可",スコアリング基準!$C$23,0)</f>
        <v/>
      </c>
      <c r="U2852" s="4">
        <f>IF(OR(COUNT($K2852:$L2852)&lt;2,$K2852=0),0,IF(ABS($L2852)/$K2852&lt;=スコアリング基準!$B$24,スコアリング基準!$C$24,IF(ABS($L2852)/$K2852&lt;=スコアリング基準!$B$25,スコアリング基準!$C$25,IF(ABS($L2852)/$K2852&lt;=スコアリング基準!$B$26,スコアリング基準!$C$26,0))))</f>
        <v/>
      </c>
      <c r="V2852" s="4">
        <f>IF($P2852="なし",スコアリング基準!$C$27,0)</f>
        <v/>
      </c>
      <c r="W2852" s="4">
        <f>IF($F2852="",0,IF(ISNUMBER($F2852),IF($F2852&lt;=スコアリング基準!$B$28,スコアリング基準!$C$28,スコアリング基準!$C$29),0))</f>
        <v/>
      </c>
      <c r="X2852" s="4">
        <f>IFERROR(VLOOKUP($B2852,スコアリング基準!$A$36:$B$46,2,FALSE),0)</f>
        <v/>
      </c>
      <c r="Y2852" s="4">
        <f>SUM($S2852:$X2852)</f>
        <v/>
      </c>
      <c r="Z2852" s="4">
        <f>IF(COUNT($M2852:$N2852)=0,"データ無",IF($Y2852&gt;=スコアリング基準!$B$30,"S",IF($Y2852&gt;=スコアリング基準!$B$31,"A",IF($Y2852&gt;=スコアリング基準!$B$32,"B","C"))))</f>
        <v/>
      </c>
      <c r="AA2852">
        <f>IFERROR(INDEX(実績DB!$I$3:$I$104,MATCH($B2852&amp;$C2852,実績DB!$J$3:$J$104,0)),"")</f>
        <v/>
      </c>
    </row>
    <row r="2853">
      <c r="A2853" t="n">
        <v>2851</v>
      </c>
      <c r="B2853" t="inlineStr">
        <is>
          <t>中部</t>
        </is>
      </c>
      <c r="C2853" t="inlineStr">
        <is>
          <t>中部電力パワーグリッド 鳴海変電所</t>
        </is>
      </c>
      <c r="D2853" t="inlineStr">
        <is>
          <t>愛知県</t>
        </is>
      </c>
      <c r="G2853" s="3" t="n">
        <v>35.099835</v>
      </c>
      <c r="H2853" s="3" t="n">
        <v>136.961294</v>
      </c>
      <c r="I2853" t="inlineStr">
        <is>
          <t>OSM実測</t>
        </is>
      </c>
      <c r="J2853" t="n">
        <v>4</v>
      </c>
      <c r="K2853" t="n">
        <v>49</v>
      </c>
      <c r="L2853" t="n">
        <v>0</v>
      </c>
      <c r="M2853" t="n">
        <v>49</v>
      </c>
      <c r="O2853" t="inlineStr">
        <is>
          <t>不可 #3</t>
        </is>
      </c>
      <c r="P2853" t="inlineStr">
        <is>
          <t>有り</t>
        </is>
      </c>
      <c r="R2853" s="4">
        <f>IF(COUNT($M2853:$N2853)=0,"",IF(AND(IF($N2853&lt;&gt;"",$N2853,$M2853)&lt;=0,$O2853&lt;&gt;"可"),"警告",""))</f>
        <v/>
      </c>
      <c r="S2853" s="4">
        <f>IF(COUNT($M2853:$N2853)=0,0,IF(IF($N2853&lt;&gt;"",$N2853,$M2853)&gt;=スコアリング基準!$B$20,スコアリング基準!$C$20,IF(IF($N2853&lt;&gt;"",$N2853,$M2853)&gt;=スコアリング基準!$B$21,スコアリング基準!$C$21,IF(IF($N2853&lt;&gt;"",$N2853,$M2853)&gt;0,スコアリング基準!$C$22,0))))</f>
        <v/>
      </c>
      <c r="T2853" s="4">
        <f>IF($O2853="可",スコアリング基準!$C$23,0)</f>
        <v/>
      </c>
      <c r="U2853" s="4">
        <f>IF(OR(COUNT($K2853:$L2853)&lt;2,$K2853=0),0,IF(ABS($L2853)/$K2853&lt;=スコアリング基準!$B$24,スコアリング基準!$C$24,IF(ABS($L2853)/$K2853&lt;=スコアリング基準!$B$25,スコアリング基準!$C$25,IF(ABS($L2853)/$K2853&lt;=スコアリング基準!$B$26,スコアリング基準!$C$26,0))))</f>
        <v/>
      </c>
      <c r="V2853" s="4">
        <f>IF($P2853="なし",スコアリング基準!$C$27,0)</f>
        <v/>
      </c>
      <c r="W2853" s="4">
        <f>IF($F2853="",0,IF(ISNUMBER($F2853),IF($F2853&lt;=スコアリング基準!$B$28,スコアリング基準!$C$28,スコアリング基準!$C$29),0))</f>
        <v/>
      </c>
      <c r="X2853" s="4">
        <f>IFERROR(VLOOKUP($B2853,スコアリング基準!$A$36:$B$46,2,FALSE),0)</f>
        <v/>
      </c>
      <c r="Y2853" s="4">
        <f>SUM($S2853:$X2853)</f>
        <v/>
      </c>
      <c r="Z2853" s="4">
        <f>IF(COUNT($M2853:$N2853)=0,"データ無",IF($Y2853&gt;=スコアリング基準!$B$30,"S",IF($Y2853&gt;=スコアリング基準!$B$31,"A",IF($Y2853&gt;=スコアリング基準!$B$32,"B","C"))))</f>
        <v/>
      </c>
      <c r="AA2853">
        <f>IFERROR(INDEX(実績DB!$I$3:$I$104,MATCH($B2853&amp;$C2853,実績DB!$J$3:$J$104,0)),"")</f>
        <v/>
      </c>
    </row>
    <row r="2854">
      <c r="A2854" t="n">
        <v>2852</v>
      </c>
      <c r="B2854" t="inlineStr">
        <is>
          <t>中部</t>
        </is>
      </c>
      <c r="C2854" t="inlineStr">
        <is>
          <t>中部電力パワーグリッド(株) 屋代変電所</t>
        </is>
      </c>
      <c r="D2854" t="inlineStr">
        <is>
          <t>長野県</t>
        </is>
      </c>
      <c r="G2854" s="3" t="n">
        <v>36.538153</v>
      </c>
      <c r="H2854" s="3" t="n">
        <v>138.11744</v>
      </c>
      <c r="I2854" t="inlineStr">
        <is>
          <t>OSM実測</t>
        </is>
      </c>
      <c r="J2854" t="n">
        <v>0</v>
      </c>
      <c r="K2854" t="n">
        <v>19</v>
      </c>
      <c r="L2854" t="n">
        <v>-2</v>
      </c>
      <c r="M2854" t="n">
        <v>17</v>
      </c>
      <c r="O2854" t="inlineStr">
        <is>
          <t>不可 #3</t>
        </is>
      </c>
      <c r="P2854" t="inlineStr">
        <is>
          <t>有り</t>
        </is>
      </c>
      <c r="R2854" s="4">
        <f>IF(COUNT($M2854:$N2854)=0,"",IF(AND(IF($N2854&lt;&gt;"",$N2854,$M2854)&lt;=0,$O2854&lt;&gt;"可"),"警告",""))</f>
        <v/>
      </c>
      <c r="S2854" s="4">
        <f>IF(COUNT($M2854:$N2854)=0,0,IF(IF($N2854&lt;&gt;"",$N2854,$M2854)&gt;=スコアリング基準!$B$20,スコアリング基準!$C$20,IF(IF($N2854&lt;&gt;"",$N2854,$M2854)&gt;=スコアリング基準!$B$21,スコアリング基準!$C$21,IF(IF($N2854&lt;&gt;"",$N2854,$M2854)&gt;0,スコアリング基準!$C$22,0))))</f>
        <v/>
      </c>
      <c r="T2854" s="4">
        <f>IF($O2854="可",スコアリング基準!$C$23,0)</f>
        <v/>
      </c>
      <c r="U2854" s="4">
        <f>IF(OR(COUNT($K2854:$L2854)&lt;2,$K2854=0),0,IF(ABS($L2854)/$K2854&lt;=スコアリング基準!$B$24,スコアリング基準!$C$24,IF(ABS($L2854)/$K2854&lt;=スコアリング基準!$B$25,スコアリング基準!$C$25,IF(ABS($L2854)/$K2854&lt;=スコアリング基準!$B$26,スコアリング基準!$C$26,0))))</f>
        <v/>
      </c>
      <c r="V2854" s="4">
        <f>IF($P2854="なし",スコアリング基準!$C$27,0)</f>
        <v/>
      </c>
      <c r="W2854" s="4">
        <f>IF($F2854="",0,IF(ISNUMBER($F2854),IF($F2854&lt;=スコアリング基準!$B$28,スコアリング基準!$C$28,スコアリング基準!$C$29),0))</f>
        <v/>
      </c>
      <c r="X2854" s="4">
        <f>IFERROR(VLOOKUP($B2854,スコアリング基準!$A$36:$B$46,2,FALSE),0)</f>
        <v/>
      </c>
      <c r="Y2854" s="4">
        <f>SUM($S2854:$X2854)</f>
        <v/>
      </c>
      <c r="Z2854" s="4">
        <f>IF(COUNT($M2854:$N2854)=0,"データ無",IF($Y2854&gt;=スコアリング基準!$B$30,"S",IF($Y2854&gt;=スコアリング基準!$B$31,"A",IF($Y2854&gt;=スコアリング基準!$B$32,"B","C"))))</f>
        <v/>
      </c>
      <c r="AA2854">
        <f>IFERROR(INDEX(実績DB!$I$3:$I$104,MATCH($B2854&amp;$C2854,実績DB!$J$3:$J$104,0)),"")</f>
        <v/>
      </c>
    </row>
    <row r="2855">
      <c r="A2855" t="n">
        <v>2853</v>
      </c>
      <c r="B2855" t="inlineStr">
        <is>
          <t>中部</t>
        </is>
      </c>
      <c r="C2855" t="inlineStr">
        <is>
          <t>中部電力パワーグリッド株式会社 神田町変電所</t>
        </is>
      </c>
      <c r="D2855" t="inlineStr">
        <is>
          <t>静岡県</t>
        </is>
      </c>
      <c r="G2855" s="3" t="n">
        <v>34.68748</v>
      </c>
      <c r="H2855" s="3" t="n">
        <v>137.71821</v>
      </c>
      <c r="I2855" t="inlineStr">
        <is>
          <t>OSM実測</t>
        </is>
      </c>
      <c r="J2855" t="n">
        <v>49</v>
      </c>
      <c r="K2855" t="n">
        <v>49</v>
      </c>
      <c r="L2855" t="n">
        <v>-8</v>
      </c>
      <c r="M2855" t="n">
        <v>41</v>
      </c>
      <c r="O2855" t="inlineStr">
        <is>
          <t>不可 #3</t>
        </is>
      </c>
      <c r="P2855" t="inlineStr">
        <is>
          <t>有り</t>
        </is>
      </c>
      <c r="R2855" s="4">
        <f>IF(COUNT($M2855:$N2855)=0,"",IF(AND(IF($N2855&lt;&gt;"",$N2855,$M2855)&lt;=0,$O2855&lt;&gt;"可"),"警告",""))</f>
        <v/>
      </c>
      <c r="S2855" s="4">
        <f>IF(COUNT($M2855:$N2855)=0,0,IF(IF($N2855&lt;&gt;"",$N2855,$M2855)&gt;=スコアリング基準!$B$20,スコアリング基準!$C$20,IF(IF($N2855&lt;&gt;"",$N2855,$M2855)&gt;=スコアリング基準!$B$21,スコアリング基準!$C$21,IF(IF($N2855&lt;&gt;"",$N2855,$M2855)&gt;0,スコアリング基準!$C$22,0))))</f>
        <v/>
      </c>
      <c r="T2855" s="4">
        <f>IF($O2855="可",スコアリング基準!$C$23,0)</f>
        <v/>
      </c>
      <c r="U2855" s="4">
        <f>IF(OR(COUNT($K2855:$L2855)&lt;2,$K2855=0),0,IF(ABS($L2855)/$K2855&lt;=スコアリング基準!$B$24,スコアリング基準!$C$24,IF(ABS($L2855)/$K2855&lt;=スコアリング基準!$B$25,スコアリング基準!$C$25,IF(ABS($L2855)/$K2855&lt;=スコアリング基準!$B$26,スコアリング基準!$C$26,0))))</f>
        <v/>
      </c>
      <c r="V2855" s="4">
        <f>IF($P2855="なし",スコアリング基準!$C$27,0)</f>
        <v/>
      </c>
      <c r="W2855" s="4">
        <f>IF($F2855="",0,IF(ISNUMBER($F2855),IF($F2855&lt;=スコアリング基準!$B$28,スコアリング基準!$C$28,スコアリング基準!$C$29),0))</f>
        <v/>
      </c>
      <c r="X2855" s="4">
        <f>IFERROR(VLOOKUP($B2855,スコアリング基準!$A$36:$B$46,2,FALSE),0)</f>
        <v/>
      </c>
      <c r="Y2855" s="4">
        <f>SUM($S2855:$X2855)</f>
        <v/>
      </c>
      <c r="Z2855" s="4">
        <f>IF(COUNT($M2855:$N2855)=0,"データ無",IF($Y2855&gt;=スコアリング基準!$B$30,"S",IF($Y2855&gt;=スコアリング基準!$B$31,"A",IF($Y2855&gt;=スコアリング基準!$B$32,"B","C"))))</f>
        <v/>
      </c>
      <c r="AA2855">
        <f>IFERROR(INDEX(実績DB!$I$3:$I$104,MATCH($B2855&amp;$C2855,実績DB!$J$3:$J$104,0)),"")</f>
        <v/>
      </c>
    </row>
    <row r="2856">
      <c r="A2856" t="n">
        <v>2854</v>
      </c>
      <c r="B2856" t="inlineStr">
        <is>
          <t>中部</t>
        </is>
      </c>
      <c r="C2856" t="inlineStr">
        <is>
          <t>中部電力パワーグリッド株式会社 舞阪変電所</t>
        </is>
      </c>
      <c r="D2856" t="inlineStr">
        <is>
          <t>静岡県</t>
        </is>
      </c>
      <c r="G2856" s="3" t="n">
        <v>34.686674</v>
      </c>
      <c r="H2856" s="3" t="n">
        <v>137.631558</v>
      </c>
      <c r="I2856" t="inlineStr">
        <is>
          <t>OSM実測</t>
        </is>
      </c>
      <c r="J2856" t="n">
        <v>28</v>
      </c>
      <c r="K2856" t="n">
        <v>28</v>
      </c>
      <c r="L2856" t="n">
        <v>-28</v>
      </c>
      <c r="M2856" t="n">
        <v>0</v>
      </c>
      <c r="O2856" t="inlineStr">
        <is>
          <t>不可 #3</t>
        </is>
      </c>
      <c r="P2856" t="inlineStr">
        <is>
          <t>有り</t>
        </is>
      </c>
      <c r="R2856" s="4">
        <f>IF(COUNT($M2856:$N2856)=0,"",IF(AND(IF($N2856&lt;&gt;"",$N2856,$M2856)&lt;=0,$O2856&lt;&gt;"可"),"警告",""))</f>
        <v/>
      </c>
      <c r="S2856" s="4">
        <f>IF(COUNT($M2856:$N2856)=0,0,IF(IF($N2856&lt;&gt;"",$N2856,$M2856)&gt;=スコアリング基準!$B$20,スコアリング基準!$C$20,IF(IF($N2856&lt;&gt;"",$N2856,$M2856)&gt;=スコアリング基準!$B$21,スコアリング基準!$C$21,IF(IF($N2856&lt;&gt;"",$N2856,$M2856)&gt;0,スコアリング基準!$C$22,0))))</f>
        <v/>
      </c>
      <c r="T2856" s="4">
        <f>IF($O2856="可",スコアリング基準!$C$23,0)</f>
        <v/>
      </c>
      <c r="U2856" s="4">
        <f>IF(OR(COUNT($K2856:$L2856)&lt;2,$K2856=0),0,IF(ABS($L2856)/$K2856&lt;=スコアリング基準!$B$24,スコアリング基準!$C$24,IF(ABS($L2856)/$K2856&lt;=スコアリング基準!$B$25,スコアリング基準!$C$25,IF(ABS($L2856)/$K2856&lt;=スコアリング基準!$B$26,スコアリング基準!$C$26,0))))</f>
        <v/>
      </c>
      <c r="V2856" s="4">
        <f>IF($P2856="なし",スコアリング基準!$C$27,0)</f>
        <v/>
      </c>
      <c r="W2856" s="4">
        <f>IF($F2856="",0,IF(ISNUMBER($F2856),IF($F2856&lt;=スコアリング基準!$B$28,スコアリング基準!$C$28,スコアリング基準!$C$29),0))</f>
        <v/>
      </c>
      <c r="X2856" s="4">
        <f>IFERROR(VLOOKUP($B2856,スコアリング基準!$A$36:$B$46,2,FALSE),0)</f>
        <v/>
      </c>
      <c r="Y2856" s="4">
        <f>SUM($S2856:$X2856)</f>
        <v/>
      </c>
      <c r="Z2856" s="4">
        <f>IF(COUNT($M2856:$N2856)=0,"データ無",IF($Y2856&gt;=スコアリング基準!$B$30,"S",IF($Y2856&gt;=スコアリング基準!$B$31,"A",IF($Y2856&gt;=スコアリング基準!$B$32,"B","C"))))</f>
        <v/>
      </c>
      <c r="AA2856">
        <f>IFERROR(INDEX(実績DB!$I$3:$I$104,MATCH($B2856&amp;$C2856,実績DB!$J$3:$J$104,0)),"")</f>
        <v/>
      </c>
    </row>
    <row r="2857">
      <c r="A2857" t="n">
        <v>2855</v>
      </c>
      <c r="B2857" t="inlineStr">
        <is>
          <t>中部</t>
        </is>
      </c>
      <c r="C2857" t="inlineStr">
        <is>
          <t>中部電力パワーグリッド株式会社 高塚変電所</t>
        </is>
      </c>
      <c r="D2857" t="inlineStr">
        <is>
          <t>静岡県</t>
        </is>
      </c>
      <c r="G2857" s="3" t="n">
        <v>34.692951</v>
      </c>
      <c r="H2857" s="3" t="n">
        <v>137.683998</v>
      </c>
      <c r="I2857" t="inlineStr">
        <is>
          <t>OSM実測</t>
        </is>
      </c>
      <c r="J2857" t="n">
        <v>57</v>
      </c>
      <c r="K2857" t="n">
        <v>28</v>
      </c>
      <c r="L2857" t="n">
        <v>-15</v>
      </c>
      <c r="O2857" t="inlineStr">
        <is>
          <t>可</t>
        </is>
      </c>
      <c r="P2857" t="inlineStr">
        <is>
          <t>有り</t>
        </is>
      </c>
      <c r="R2857" s="4">
        <f>IF(COUNT($M2857:$N2857)=0,"",IF(AND(IF($N2857&lt;&gt;"",$N2857,$M2857)&lt;=0,$O2857&lt;&gt;"可"),"警告",""))</f>
        <v/>
      </c>
      <c r="S2857" s="4">
        <f>IF(COUNT($M2857:$N2857)=0,0,IF(IF($N2857&lt;&gt;"",$N2857,$M2857)&gt;=スコアリング基準!$B$20,スコアリング基準!$C$20,IF(IF($N2857&lt;&gt;"",$N2857,$M2857)&gt;=スコアリング基準!$B$21,スコアリング基準!$C$21,IF(IF($N2857&lt;&gt;"",$N2857,$M2857)&gt;0,スコアリング基準!$C$22,0))))</f>
        <v/>
      </c>
      <c r="T2857" s="4">
        <f>IF($O2857="可",スコアリング基準!$C$23,0)</f>
        <v/>
      </c>
      <c r="U2857" s="4">
        <f>IF(OR(COUNT($K2857:$L2857)&lt;2,$K2857=0),0,IF(ABS($L2857)/$K2857&lt;=スコアリング基準!$B$24,スコアリング基準!$C$24,IF(ABS($L2857)/$K2857&lt;=スコアリング基準!$B$25,スコアリング基準!$C$25,IF(ABS($L2857)/$K2857&lt;=スコアリング基準!$B$26,スコアリング基準!$C$26,0))))</f>
        <v/>
      </c>
      <c r="V2857" s="4">
        <f>IF($P2857="なし",スコアリング基準!$C$27,0)</f>
        <v/>
      </c>
      <c r="W2857" s="4">
        <f>IF($F2857="",0,IF(ISNUMBER($F2857),IF($F2857&lt;=スコアリング基準!$B$28,スコアリング基準!$C$28,スコアリング基準!$C$29),0))</f>
        <v/>
      </c>
      <c r="X2857" s="4">
        <f>IFERROR(VLOOKUP($B2857,スコアリング基準!$A$36:$B$46,2,FALSE),0)</f>
        <v/>
      </c>
      <c r="Y2857" s="4">
        <f>SUM($S2857:$X2857)</f>
        <v/>
      </c>
      <c r="Z2857" s="4">
        <f>IF(COUNT($M2857:$N2857)=0,"データ無",IF($Y2857&gt;=スコアリング基準!$B$30,"S",IF($Y2857&gt;=スコアリング基準!$B$31,"A",IF($Y2857&gt;=スコアリング基準!$B$32,"B","C"))))</f>
        <v/>
      </c>
      <c r="AA2857">
        <f>IFERROR(INDEX(実績DB!$I$3:$I$104,MATCH($B2857&amp;$C2857,実績DB!$J$3:$J$104,0)),"")</f>
        <v/>
      </c>
    </row>
    <row r="2858">
      <c r="A2858" t="n">
        <v>2856</v>
      </c>
      <c r="B2858" t="inlineStr">
        <is>
          <t>中部</t>
        </is>
      </c>
      <c r="C2858" t="inlineStr">
        <is>
          <t>中部電力パワーグリッド（株）大須賀変電所</t>
        </is>
      </c>
      <c r="D2858" t="inlineStr">
        <is>
          <t>静岡県</t>
        </is>
      </c>
      <c r="G2858" s="3" t="n">
        <v>34.676355</v>
      </c>
      <c r="H2858" s="3" t="n">
        <v>138.002104</v>
      </c>
      <c r="I2858" t="inlineStr">
        <is>
          <t>OSM実測</t>
        </is>
      </c>
      <c r="J2858" t="n">
        <v>49</v>
      </c>
      <c r="K2858" t="n">
        <v>49</v>
      </c>
      <c r="L2858" t="n">
        <v>-48</v>
      </c>
      <c r="M2858" t="n">
        <v>1</v>
      </c>
      <c r="O2858" t="inlineStr">
        <is>
          <t>不可 #3</t>
        </is>
      </c>
      <c r="P2858" t="inlineStr">
        <is>
          <t>有り</t>
        </is>
      </c>
      <c r="R2858" s="4">
        <f>IF(COUNT($M2858:$N2858)=0,"",IF(AND(IF($N2858&lt;&gt;"",$N2858,$M2858)&lt;=0,$O2858&lt;&gt;"可"),"警告",""))</f>
        <v/>
      </c>
      <c r="S2858" s="4">
        <f>IF(COUNT($M2858:$N2858)=0,0,IF(IF($N2858&lt;&gt;"",$N2858,$M2858)&gt;=スコアリング基準!$B$20,スコアリング基準!$C$20,IF(IF($N2858&lt;&gt;"",$N2858,$M2858)&gt;=スコアリング基準!$B$21,スコアリング基準!$C$21,IF(IF($N2858&lt;&gt;"",$N2858,$M2858)&gt;0,スコアリング基準!$C$22,0))))</f>
        <v/>
      </c>
      <c r="T2858" s="4">
        <f>IF($O2858="可",スコアリング基準!$C$23,0)</f>
        <v/>
      </c>
      <c r="U2858" s="4">
        <f>IF(OR(COUNT($K2858:$L2858)&lt;2,$K2858=0),0,IF(ABS($L2858)/$K2858&lt;=スコアリング基準!$B$24,スコアリング基準!$C$24,IF(ABS($L2858)/$K2858&lt;=スコアリング基準!$B$25,スコアリング基準!$C$25,IF(ABS($L2858)/$K2858&lt;=スコアリング基準!$B$26,スコアリング基準!$C$26,0))))</f>
        <v/>
      </c>
      <c r="V2858" s="4">
        <f>IF($P2858="なし",スコアリング基準!$C$27,0)</f>
        <v/>
      </c>
      <c r="W2858" s="4">
        <f>IF($F2858="",0,IF(ISNUMBER($F2858),IF($F2858&lt;=スコアリング基準!$B$28,スコアリング基準!$C$28,スコアリング基準!$C$29),0))</f>
        <v/>
      </c>
      <c r="X2858" s="4">
        <f>IFERROR(VLOOKUP($B2858,スコアリング基準!$A$36:$B$46,2,FALSE),0)</f>
        <v/>
      </c>
      <c r="Y2858" s="4">
        <f>SUM($S2858:$X2858)</f>
        <v/>
      </c>
      <c r="Z2858" s="4">
        <f>IF(COUNT($M2858:$N2858)=0,"データ無",IF($Y2858&gt;=スコアリング基準!$B$30,"S",IF($Y2858&gt;=スコアリング基準!$B$31,"A",IF($Y2858&gt;=スコアリング基準!$B$32,"B","C"))))</f>
        <v/>
      </c>
      <c r="AA2858">
        <f>IFERROR(INDEX(実績DB!$I$3:$I$104,MATCH($B2858&amp;$C2858,実績DB!$J$3:$J$104,0)),"")</f>
        <v/>
      </c>
    </row>
    <row r="2859">
      <c r="A2859" t="n">
        <v>2857</v>
      </c>
      <c r="B2859" t="inlineStr">
        <is>
          <t>中部</t>
        </is>
      </c>
      <c r="C2859" t="inlineStr">
        <is>
          <t>中部電力南山変電所</t>
        </is>
      </c>
      <c r="D2859" t="inlineStr">
        <is>
          <t>静岡県</t>
        </is>
      </c>
      <c r="G2859" s="3" t="n">
        <v>34.680969</v>
      </c>
      <c r="H2859" s="3" t="n">
        <v>138.101741</v>
      </c>
      <c r="I2859" t="inlineStr">
        <is>
          <t>OSM実測</t>
        </is>
      </c>
      <c r="J2859" t="n">
        <v>19</v>
      </c>
      <c r="K2859" t="n">
        <v>19</v>
      </c>
      <c r="L2859" t="n">
        <v>-17</v>
      </c>
      <c r="M2859" t="n">
        <v>2</v>
      </c>
      <c r="O2859" t="inlineStr">
        <is>
          <t>不可 #3</t>
        </is>
      </c>
      <c r="P2859" t="inlineStr">
        <is>
          <t>有り</t>
        </is>
      </c>
      <c r="R2859" s="4">
        <f>IF(COUNT($M2859:$N2859)=0,"",IF(AND(IF($N2859&lt;&gt;"",$N2859,$M2859)&lt;=0,$O2859&lt;&gt;"可"),"警告",""))</f>
        <v/>
      </c>
      <c r="S2859" s="4">
        <f>IF(COUNT($M2859:$N2859)=0,0,IF(IF($N2859&lt;&gt;"",$N2859,$M2859)&gt;=スコアリング基準!$B$20,スコアリング基準!$C$20,IF(IF($N2859&lt;&gt;"",$N2859,$M2859)&gt;=スコアリング基準!$B$21,スコアリング基準!$C$21,IF(IF($N2859&lt;&gt;"",$N2859,$M2859)&gt;0,スコアリング基準!$C$22,0))))</f>
        <v/>
      </c>
      <c r="T2859" s="4">
        <f>IF($O2859="可",スコアリング基準!$C$23,0)</f>
        <v/>
      </c>
      <c r="U2859" s="4">
        <f>IF(OR(COUNT($K2859:$L2859)&lt;2,$K2859=0),0,IF(ABS($L2859)/$K2859&lt;=スコアリング基準!$B$24,スコアリング基準!$C$24,IF(ABS($L2859)/$K2859&lt;=スコアリング基準!$B$25,スコアリング基準!$C$25,IF(ABS($L2859)/$K2859&lt;=スコアリング基準!$B$26,スコアリング基準!$C$26,0))))</f>
        <v/>
      </c>
      <c r="V2859" s="4">
        <f>IF($P2859="なし",スコアリング基準!$C$27,0)</f>
        <v/>
      </c>
      <c r="W2859" s="4">
        <f>IF($F2859="",0,IF(ISNUMBER($F2859),IF($F2859&lt;=スコアリング基準!$B$28,スコアリング基準!$C$28,スコアリング基準!$C$29),0))</f>
        <v/>
      </c>
      <c r="X2859" s="4">
        <f>IFERROR(VLOOKUP($B2859,スコアリング基準!$A$36:$B$46,2,FALSE),0)</f>
        <v/>
      </c>
      <c r="Y2859" s="4">
        <f>SUM($S2859:$X2859)</f>
        <v/>
      </c>
      <c r="Z2859" s="4">
        <f>IF(COUNT($M2859:$N2859)=0,"データ無",IF($Y2859&gt;=スコアリング基準!$B$30,"S",IF($Y2859&gt;=スコアリング基準!$B$31,"A",IF($Y2859&gt;=スコアリング基準!$B$32,"B","C"))))</f>
        <v/>
      </c>
      <c r="AA2859">
        <f>IFERROR(INDEX(実績DB!$I$3:$I$104,MATCH($B2859&amp;$C2859,実績DB!$J$3:$J$104,0)),"")</f>
        <v/>
      </c>
    </row>
    <row r="2860">
      <c r="A2860" t="n">
        <v>2858</v>
      </c>
      <c r="B2860" t="inlineStr">
        <is>
          <t>中部</t>
        </is>
      </c>
      <c r="C2860" t="inlineStr">
        <is>
          <t>中部電力坊瀬変電所</t>
        </is>
      </c>
      <c r="D2860" t="inlineStr">
        <is>
          <t>静岡県</t>
        </is>
      </c>
      <c r="G2860" s="3" t="n">
        <v>34.694178</v>
      </c>
      <c r="H2860" s="3" t="n">
        <v>137.516096</v>
      </c>
      <c r="I2860" t="inlineStr">
        <is>
          <t>OSM実測</t>
        </is>
      </c>
      <c r="J2860" t="n">
        <v>19</v>
      </c>
      <c r="K2860" t="n">
        <v>19</v>
      </c>
      <c r="L2860" t="n">
        <v>-15</v>
      </c>
      <c r="M2860" t="n">
        <v>4</v>
      </c>
      <c r="O2860" t="inlineStr">
        <is>
          <t>不可 #3</t>
        </is>
      </c>
      <c r="P2860" t="inlineStr">
        <is>
          <t>有り</t>
        </is>
      </c>
      <c r="R2860" s="4">
        <f>IF(COUNT($M2860:$N2860)=0,"",IF(AND(IF($N2860&lt;&gt;"",$N2860,$M2860)&lt;=0,$O2860&lt;&gt;"可"),"警告",""))</f>
        <v/>
      </c>
      <c r="S2860" s="4">
        <f>IF(COUNT($M2860:$N2860)=0,0,IF(IF($N2860&lt;&gt;"",$N2860,$M2860)&gt;=スコアリング基準!$B$20,スコアリング基準!$C$20,IF(IF($N2860&lt;&gt;"",$N2860,$M2860)&gt;=スコアリング基準!$B$21,スコアリング基準!$C$21,IF(IF($N2860&lt;&gt;"",$N2860,$M2860)&gt;0,スコアリング基準!$C$22,0))))</f>
        <v/>
      </c>
      <c r="T2860" s="4">
        <f>IF($O2860="可",スコアリング基準!$C$23,0)</f>
        <v/>
      </c>
      <c r="U2860" s="4">
        <f>IF(OR(COUNT($K2860:$L2860)&lt;2,$K2860=0),0,IF(ABS($L2860)/$K2860&lt;=スコアリング基準!$B$24,スコアリング基準!$C$24,IF(ABS($L2860)/$K2860&lt;=スコアリング基準!$B$25,スコアリング基準!$C$25,IF(ABS($L2860)/$K2860&lt;=スコアリング基準!$B$26,スコアリング基準!$C$26,0))))</f>
        <v/>
      </c>
      <c r="V2860" s="4">
        <f>IF($P2860="なし",スコアリング基準!$C$27,0)</f>
        <v/>
      </c>
      <c r="W2860" s="4">
        <f>IF($F2860="",0,IF(ISNUMBER($F2860),IF($F2860&lt;=スコアリング基準!$B$28,スコアリング基準!$C$28,スコアリング基準!$C$29),0))</f>
        <v/>
      </c>
      <c r="X2860" s="4">
        <f>IFERROR(VLOOKUP($B2860,スコアリング基準!$A$36:$B$46,2,FALSE),0)</f>
        <v/>
      </c>
      <c r="Y2860" s="4">
        <f>SUM($S2860:$X2860)</f>
        <v/>
      </c>
      <c r="Z2860" s="4">
        <f>IF(COUNT($M2860:$N2860)=0,"データ無",IF($Y2860&gt;=スコアリング基準!$B$30,"S",IF($Y2860&gt;=スコアリング基準!$B$31,"A",IF($Y2860&gt;=スコアリング基準!$B$32,"B","C"))))</f>
        <v/>
      </c>
      <c r="AA2860">
        <f>IFERROR(INDEX(実績DB!$I$3:$I$104,MATCH($B2860&amp;$C2860,実績DB!$J$3:$J$104,0)),"")</f>
        <v/>
      </c>
    </row>
    <row r="2861">
      <c r="A2861" t="n">
        <v>2859</v>
      </c>
      <c r="B2861" t="inlineStr">
        <is>
          <t>中部</t>
        </is>
      </c>
      <c r="C2861" t="inlineStr">
        <is>
          <t>中部電力新居変電所</t>
        </is>
      </c>
      <c r="D2861" t="inlineStr">
        <is>
          <t>静岡県</t>
        </is>
      </c>
      <c r="G2861" s="3" t="n">
        <v>34.688409</v>
      </c>
      <c r="H2861" s="3" t="n">
        <v>137.562746</v>
      </c>
      <c r="I2861" t="inlineStr">
        <is>
          <t>OSM実測</t>
        </is>
      </c>
      <c r="J2861" t="n">
        <v>28</v>
      </c>
      <c r="K2861" t="n">
        <v>28</v>
      </c>
      <c r="L2861" t="n">
        <v>-18</v>
      </c>
      <c r="M2861" t="n">
        <v>10</v>
      </c>
      <c r="O2861" t="inlineStr">
        <is>
          <t>不可 #3</t>
        </is>
      </c>
      <c r="P2861" t="inlineStr">
        <is>
          <t>有り</t>
        </is>
      </c>
      <c r="R2861" s="4">
        <f>IF(COUNT($M2861:$N2861)=0,"",IF(AND(IF($N2861&lt;&gt;"",$N2861,$M2861)&lt;=0,$O2861&lt;&gt;"可"),"警告",""))</f>
        <v/>
      </c>
      <c r="S2861" s="4">
        <f>IF(COUNT($M2861:$N2861)=0,0,IF(IF($N2861&lt;&gt;"",$N2861,$M2861)&gt;=スコアリング基準!$B$20,スコアリング基準!$C$20,IF(IF($N2861&lt;&gt;"",$N2861,$M2861)&gt;=スコアリング基準!$B$21,スコアリング基準!$C$21,IF(IF($N2861&lt;&gt;"",$N2861,$M2861)&gt;0,スコアリング基準!$C$22,0))))</f>
        <v/>
      </c>
      <c r="T2861" s="4">
        <f>IF($O2861="可",スコアリング基準!$C$23,0)</f>
        <v/>
      </c>
      <c r="U2861" s="4">
        <f>IF(OR(COUNT($K2861:$L2861)&lt;2,$K2861=0),0,IF(ABS($L2861)/$K2861&lt;=スコアリング基準!$B$24,スコアリング基準!$C$24,IF(ABS($L2861)/$K2861&lt;=スコアリング基準!$B$25,スコアリング基準!$C$25,IF(ABS($L2861)/$K2861&lt;=スコアリング基準!$B$26,スコアリング基準!$C$26,0))))</f>
        <v/>
      </c>
      <c r="V2861" s="4">
        <f>IF($P2861="なし",スコアリング基準!$C$27,0)</f>
        <v/>
      </c>
      <c r="W2861" s="4">
        <f>IF($F2861="",0,IF(ISNUMBER($F2861),IF($F2861&lt;=スコアリング基準!$B$28,スコアリング基準!$C$28,スコアリング基準!$C$29),0))</f>
        <v/>
      </c>
      <c r="X2861" s="4">
        <f>IFERROR(VLOOKUP($B2861,スコアリング基準!$A$36:$B$46,2,FALSE),0)</f>
        <v/>
      </c>
      <c r="Y2861" s="4">
        <f>SUM($S2861:$X2861)</f>
        <v/>
      </c>
      <c r="Z2861" s="4">
        <f>IF(COUNT($M2861:$N2861)=0,"データ無",IF($Y2861&gt;=スコアリング基準!$B$30,"S",IF($Y2861&gt;=スコアリング基準!$B$31,"A",IF($Y2861&gt;=スコアリング基準!$B$32,"B","C"))))</f>
        <v/>
      </c>
      <c r="AA2861">
        <f>IFERROR(INDEX(実績DB!$I$3:$I$104,MATCH($B2861&amp;$C2861,実績DB!$J$3:$J$104,0)),"")</f>
        <v/>
      </c>
    </row>
    <row r="2862">
      <c r="A2862" t="n">
        <v>2860</v>
      </c>
      <c r="B2862" t="inlineStr">
        <is>
          <t>中部</t>
        </is>
      </c>
      <c r="C2862" t="inlineStr">
        <is>
          <t>中部電力東境変電所</t>
        </is>
      </c>
      <c r="D2862" t="inlineStr">
        <is>
          <t>愛知県</t>
        </is>
      </c>
      <c r="G2862" s="3" t="n">
        <v>35.036541</v>
      </c>
      <c r="H2862" s="3" t="n">
        <v>137.025776</v>
      </c>
      <c r="I2862" t="inlineStr">
        <is>
          <t>OSM実測</t>
        </is>
      </c>
      <c r="J2862" t="n">
        <v>4</v>
      </c>
      <c r="K2862" t="n">
        <v>74</v>
      </c>
      <c r="L2862" t="n">
        <v>-13</v>
      </c>
      <c r="M2862" t="n">
        <v>61</v>
      </c>
      <c r="O2862" t="inlineStr">
        <is>
          <t>不可 #3</t>
        </is>
      </c>
      <c r="P2862" t="inlineStr">
        <is>
          <t>有り</t>
        </is>
      </c>
      <c r="R2862" s="4">
        <f>IF(COUNT($M2862:$N2862)=0,"",IF(AND(IF($N2862&lt;&gt;"",$N2862,$M2862)&lt;=0,$O2862&lt;&gt;"可"),"警告",""))</f>
        <v/>
      </c>
      <c r="S2862" s="4">
        <f>IF(COUNT($M2862:$N2862)=0,0,IF(IF($N2862&lt;&gt;"",$N2862,$M2862)&gt;=スコアリング基準!$B$20,スコアリング基準!$C$20,IF(IF($N2862&lt;&gt;"",$N2862,$M2862)&gt;=スコアリング基準!$B$21,スコアリング基準!$C$21,IF(IF($N2862&lt;&gt;"",$N2862,$M2862)&gt;0,スコアリング基準!$C$22,0))))</f>
        <v/>
      </c>
      <c r="T2862" s="4">
        <f>IF($O2862="可",スコアリング基準!$C$23,0)</f>
        <v/>
      </c>
      <c r="U2862" s="4">
        <f>IF(OR(COUNT($K2862:$L2862)&lt;2,$K2862=0),0,IF(ABS($L2862)/$K2862&lt;=スコアリング基準!$B$24,スコアリング基準!$C$24,IF(ABS($L2862)/$K2862&lt;=スコアリング基準!$B$25,スコアリング基準!$C$25,IF(ABS($L2862)/$K2862&lt;=スコアリング基準!$B$26,スコアリング基準!$C$26,0))))</f>
        <v/>
      </c>
      <c r="V2862" s="4">
        <f>IF($P2862="なし",スコアリング基準!$C$27,0)</f>
        <v/>
      </c>
      <c r="W2862" s="4">
        <f>IF($F2862="",0,IF(ISNUMBER($F2862),IF($F2862&lt;=スコアリング基準!$B$28,スコアリング基準!$C$28,スコアリング基準!$C$29),0))</f>
        <v/>
      </c>
      <c r="X2862" s="4">
        <f>IFERROR(VLOOKUP($B2862,スコアリング基準!$A$36:$B$46,2,FALSE),0)</f>
        <v/>
      </c>
      <c r="Y2862" s="4">
        <f>SUM($S2862:$X2862)</f>
        <v/>
      </c>
      <c r="Z2862" s="4">
        <f>IF(COUNT($M2862:$N2862)=0,"データ無",IF($Y2862&gt;=スコアリング基準!$B$30,"S",IF($Y2862&gt;=スコアリング基準!$B$31,"A",IF($Y2862&gt;=スコアリング基準!$B$32,"B","C"))))</f>
        <v/>
      </c>
      <c r="AA2862">
        <f>IFERROR(INDEX(実績DB!$I$3:$I$104,MATCH($B2862&amp;$C2862,実績DB!$J$3:$J$104,0)),"")</f>
        <v/>
      </c>
    </row>
    <row r="2863">
      <c r="A2863" t="n">
        <v>2861</v>
      </c>
      <c r="B2863" t="inlineStr">
        <is>
          <t>中部</t>
        </is>
      </c>
      <c r="C2863" t="inlineStr">
        <is>
          <t>中部電力鷲津変電所</t>
        </is>
      </c>
      <c r="D2863" t="inlineStr">
        <is>
          <t>静岡県</t>
        </is>
      </c>
      <c r="G2863" s="3" t="n">
        <v>34.716559</v>
      </c>
      <c r="H2863" s="3" t="n">
        <v>137.534193</v>
      </c>
      <c r="I2863" t="inlineStr">
        <is>
          <t>OSM実測</t>
        </is>
      </c>
      <c r="J2863" t="n">
        <v>76</v>
      </c>
      <c r="K2863" t="n">
        <v>28</v>
      </c>
      <c r="L2863" t="n">
        <v>-8</v>
      </c>
      <c r="O2863" t="inlineStr">
        <is>
          <t>可</t>
        </is>
      </c>
      <c r="P2863" t="inlineStr">
        <is>
          <t>有り</t>
        </is>
      </c>
      <c r="R2863" s="4">
        <f>IF(COUNT($M2863:$N2863)=0,"",IF(AND(IF($N2863&lt;&gt;"",$N2863,$M2863)&lt;=0,$O2863&lt;&gt;"可"),"警告",""))</f>
        <v/>
      </c>
      <c r="S2863" s="4">
        <f>IF(COUNT($M2863:$N2863)=0,0,IF(IF($N2863&lt;&gt;"",$N2863,$M2863)&gt;=スコアリング基準!$B$20,スコアリング基準!$C$20,IF(IF($N2863&lt;&gt;"",$N2863,$M2863)&gt;=スコアリング基準!$B$21,スコアリング基準!$C$21,IF(IF($N2863&lt;&gt;"",$N2863,$M2863)&gt;0,スコアリング基準!$C$22,0))))</f>
        <v/>
      </c>
      <c r="T2863" s="4">
        <f>IF($O2863="可",スコアリング基準!$C$23,0)</f>
        <v/>
      </c>
      <c r="U2863" s="4">
        <f>IF(OR(COUNT($K2863:$L2863)&lt;2,$K2863=0),0,IF(ABS($L2863)/$K2863&lt;=スコアリング基準!$B$24,スコアリング基準!$C$24,IF(ABS($L2863)/$K2863&lt;=スコアリング基準!$B$25,スコアリング基準!$C$25,IF(ABS($L2863)/$K2863&lt;=スコアリング基準!$B$26,スコアリング基準!$C$26,0))))</f>
        <v/>
      </c>
      <c r="V2863" s="4">
        <f>IF($P2863="なし",スコアリング基準!$C$27,0)</f>
        <v/>
      </c>
      <c r="W2863" s="4">
        <f>IF($F2863="",0,IF(ISNUMBER($F2863),IF($F2863&lt;=スコアリング基準!$B$28,スコアリング基準!$C$28,スコアリング基準!$C$29),0))</f>
        <v/>
      </c>
      <c r="X2863" s="4">
        <f>IFERROR(VLOOKUP($B2863,スコアリング基準!$A$36:$B$46,2,FALSE),0)</f>
        <v/>
      </c>
      <c r="Y2863" s="4">
        <f>SUM($S2863:$X2863)</f>
        <v/>
      </c>
      <c r="Z2863" s="4">
        <f>IF(COUNT($M2863:$N2863)=0,"データ無",IF($Y2863&gt;=スコアリング基準!$B$30,"S",IF($Y2863&gt;=スコアリング基準!$B$31,"A",IF($Y2863&gt;=スコアリング基準!$B$32,"B","C"))))</f>
        <v/>
      </c>
      <c r="AA2863">
        <f>IFERROR(INDEX(実績DB!$I$3:$I$104,MATCH($B2863&amp;$C2863,実績DB!$J$3:$J$104,0)),"")</f>
        <v/>
      </c>
    </row>
    <row r="2864">
      <c r="A2864" t="n">
        <v>2862</v>
      </c>
      <c r="B2864" t="inlineStr">
        <is>
          <t>中部</t>
        </is>
      </c>
      <c r="C2864" t="inlineStr">
        <is>
          <t>久屋変電所</t>
        </is>
      </c>
      <c r="D2864" t="inlineStr">
        <is>
          <t>愛知県</t>
        </is>
      </c>
      <c r="G2864" s="3" t="n">
        <v>35.174562</v>
      </c>
      <c r="H2864" s="3" t="n">
        <v>136.911199</v>
      </c>
      <c r="I2864" t="inlineStr">
        <is>
          <t>OSM実測</t>
        </is>
      </c>
      <c r="J2864" t="n">
        <v>8</v>
      </c>
      <c r="K2864" t="n">
        <v>28</v>
      </c>
      <c r="L2864" t="n">
        <v>-19</v>
      </c>
      <c r="M2864" t="n">
        <v>28</v>
      </c>
      <c r="O2864" t="inlineStr">
        <is>
          <t>不可 #3</t>
        </is>
      </c>
      <c r="P2864" t="inlineStr">
        <is>
          <t>有り</t>
        </is>
      </c>
      <c r="R2864" s="4">
        <f>IF(COUNT($M2864:$N2864)=0,"",IF(AND(IF($N2864&lt;&gt;"",$N2864,$M2864)&lt;=0,$O2864&lt;&gt;"可"),"警告",""))</f>
        <v/>
      </c>
      <c r="S2864" s="4">
        <f>IF(COUNT($M2864:$N2864)=0,0,IF(IF($N2864&lt;&gt;"",$N2864,$M2864)&gt;=スコアリング基準!$B$20,スコアリング基準!$C$20,IF(IF($N2864&lt;&gt;"",$N2864,$M2864)&gt;=スコアリング基準!$B$21,スコアリング基準!$C$21,IF(IF($N2864&lt;&gt;"",$N2864,$M2864)&gt;0,スコアリング基準!$C$22,0))))</f>
        <v/>
      </c>
      <c r="T2864" s="4">
        <f>IF($O2864="可",スコアリング基準!$C$23,0)</f>
        <v/>
      </c>
      <c r="U2864" s="4">
        <f>IF(OR(COUNT($K2864:$L2864)&lt;2,$K2864=0),0,IF(ABS($L2864)/$K2864&lt;=スコアリング基準!$B$24,スコアリング基準!$C$24,IF(ABS($L2864)/$K2864&lt;=スコアリング基準!$B$25,スコアリング基準!$C$25,IF(ABS($L2864)/$K2864&lt;=スコアリング基準!$B$26,スコアリング基準!$C$26,0))))</f>
        <v/>
      </c>
      <c r="V2864" s="4">
        <f>IF($P2864="なし",スコアリング基準!$C$27,0)</f>
        <v/>
      </c>
      <c r="W2864" s="4">
        <f>IF($F2864="",0,IF(ISNUMBER($F2864),IF($F2864&lt;=スコアリング基準!$B$28,スコアリング基準!$C$28,スコアリング基準!$C$29),0))</f>
        <v/>
      </c>
      <c r="X2864" s="4">
        <f>IFERROR(VLOOKUP($B2864,スコアリング基準!$A$36:$B$46,2,FALSE),0)</f>
        <v/>
      </c>
      <c r="Y2864" s="4">
        <f>SUM($S2864:$X2864)</f>
        <v/>
      </c>
      <c r="Z2864" s="4">
        <f>IF(COUNT($M2864:$N2864)=0,"データ無",IF($Y2864&gt;=スコアリング基準!$B$30,"S",IF($Y2864&gt;=スコアリング基準!$B$31,"A",IF($Y2864&gt;=スコアリング基準!$B$32,"B","C"))))</f>
        <v/>
      </c>
      <c r="AA2864">
        <f>IFERROR(INDEX(実績DB!$I$3:$I$104,MATCH($B2864&amp;$C2864,実績DB!$J$3:$J$104,0)),"")</f>
        <v/>
      </c>
    </row>
    <row r="2865">
      <c r="A2865" t="n">
        <v>2863</v>
      </c>
      <c r="B2865" t="inlineStr">
        <is>
          <t>中部</t>
        </is>
      </c>
      <c r="C2865" t="inlineStr">
        <is>
          <t>六ッ美変電所</t>
        </is>
      </c>
      <c r="D2865" t="inlineStr">
        <is>
          <t>愛知県</t>
        </is>
      </c>
      <c r="G2865" s="3" t="n">
        <v>34.926005</v>
      </c>
      <c r="H2865" s="3" t="n">
        <v>137.147902</v>
      </c>
      <c r="I2865" t="inlineStr">
        <is>
          <t>OSM実測</t>
        </is>
      </c>
      <c r="J2865" t="n">
        <v>19</v>
      </c>
      <c r="K2865" t="n">
        <v>19</v>
      </c>
      <c r="O2865" t="inlineStr">
        <is>
          <t>不可 #3</t>
        </is>
      </c>
      <c r="P2865" t="inlineStr">
        <is>
          <t>有り</t>
        </is>
      </c>
      <c r="R2865" s="4">
        <f>IF(COUNT($M2865:$N2865)=0,"",IF(AND(IF($N2865&lt;&gt;"",$N2865,$M2865)&lt;=0,$O2865&lt;&gt;"可"),"警告",""))</f>
        <v/>
      </c>
      <c r="S2865" s="4">
        <f>IF(COUNT($M2865:$N2865)=0,0,IF(IF($N2865&lt;&gt;"",$N2865,$M2865)&gt;=スコアリング基準!$B$20,スコアリング基準!$C$20,IF(IF($N2865&lt;&gt;"",$N2865,$M2865)&gt;=スコアリング基準!$B$21,スコアリング基準!$C$21,IF(IF($N2865&lt;&gt;"",$N2865,$M2865)&gt;0,スコアリング基準!$C$22,0))))</f>
        <v/>
      </c>
      <c r="T2865" s="4">
        <f>IF($O2865="可",スコアリング基準!$C$23,0)</f>
        <v/>
      </c>
      <c r="U2865" s="4">
        <f>IF(OR(COUNT($K2865:$L2865)&lt;2,$K2865=0),0,IF(ABS($L2865)/$K2865&lt;=スコアリング基準!$B$24,スコアリング基準!$C$24,IF(ABS($L2865)/$K2865&lt;=スコアリング基準!$B$25,スコアリング基準!$C$25,IF(ABS($L2865)/$K2865&lt;=スコアリング基準!$B$26,スコアリング基準!$C$26,0))))</f>
        <v/>
      </c>
      <c r="V2865" s="4">
        <f>IF($P2865="なし",スコアリング基準!$C$27,0)</f>
        <v/>
      </c>
      <c r="W2865" s="4">
        <f>IF($F2865="",0,IF(ISNUMBER($F2865),IF($F2865&lt;=スコアリング基準!$B$28,スコアリング基準!$C$28,スコアリング基準!$C$29),0))</f>
        <v/>
      </c>
      <c r="X2865" s="4">
        <f>IFERROR(VLOOKUP($B2865,スコアリング基準!$A$36:$B$46,2,FALSE),0)</f>
        <v/>
      </c>
      <c r="Y2865" s="4">
        <f>SUM($S2865:$X2865)</f>
        <v/>
      </c>
      <c r="Z2865" s="4">
        <f>IF(COUNT($M2865:$N2865)=0,"データ無",IF($Y2865&gt;=スコアリング基準!$B$30,"S",IF($Y2865&gt;=スコアリング基準!$B$31,"A",IF($Y2865&gt;=スコアリング基準!$B$32,"B","C"))))</f>
        <v/>
      </c>
      <c r="AA2865">
        <f>IFERROR(INDEX(実績DB!$I$3:$I$104,MATCH($B2865&amp;$C2865,実績DB!$J$3:$J$104,0)),"")</f>
        <v/>
      </c>
    </row>
    <row r="2866">
      <c r="A2866" t="n">
        <v>2864</v>
      </c>
      <c r="B2866" t="inlineStr">
        <is>
          <t>中部</t>
        </is>
      </c>
      <c r="C2866" t="inlineStr">
        <is>
          <t>北町変電所</t>
        </is>
      </c>
      <c r="D2866" t="inlineStr">
        <is>
          <t>岐阜県</t>
        </is>
      </c>
      <c r="G2866" s="3" t="n">
        <v>35.450965</v>
      </c>
      <c r="H2866" s="3" t="n">
        <v>136.766648</v>
      </c>
      <c r="I2866" t="inlineStr">
        <is>
          <t>OSM実測</t>
        </is>
      </c>
      <c r="J2866" t="n">
        <v>2</v>
      </c>
      <c r="K2866" t="n">
        <v>49</v>
      </c>
      <c r="L2866" t="n">
        <v>0</v>
      </c>
      <c r="M2866" t="n">
        <v>49</v>
      </c>
      <c r="O2866" t="inlineStr">
        <is>
          <t>不可 #3</t>
        </is>
      </c>
      <c r="P2866" t="inlineStr">
        <is>
          <t>有り</t>
        </is>
      </c>
      <c r="R2866" s="4">
        <f>IF(COUNT($M2866:$N2866)=0,"",IF(AND(IF($N2866&lt;&gt;"",$N2866,$M2866)&lt;=0,$O2866&lt;&gt;"可"),"警告",""))</f>
        <v/>
      </c>
      <c r="S2866" s="4">
        <f>IF(COUNT($M2866:$N2866)=0,0,IF(IF($N2866&lt;&gt;"",$N2866,$M2866)&gt;=スコアリング基準!$B$20,スコアリング基準!$C$20,IF(IF($N2866&lt;&gt;"",$N2866,$M2866)&gt;=スコアリング基準!$B$21,スコアリング基準!$C$21,IF(IF($N2866&lt;&gt;"",$N2866,$M2866)&gt;0,スコアリング基準!$C$22,0))))</f>
        <v/>
      </c>
      <c r="T2866" s="4">
        <f>IF($O2866="可",スコアリング基準!$C$23,0)</f>
        <v/>
      </c>
      <c r="U2866" s="4">
        <f>IF(OR(COUNT($K2866:$L2866)&lt;2,$K2866=0),0,IF(ABS($L2866)/$K2866&lt;=スコアリング基準!$B$24,スコアリング基準!$C$24,IF(ABS($L2866)/$K2866&lt;=スコアリング基準!$B$25,スコアリング基準!$C$25,IF(ABS($L2866)/$K2866&lt;=スコアリング基準!$B$26,スコアリング基準!$C$26,0))))</f>
        <v/>
      </c>
      <c r="V2866" s="4">
        <f>IF($P2866="なし",スコアリング基準!$C$27,0)</f>
        <v/>
      </c>
      <c r="W2866" s="4">
        <f>IF($F2866="",0,IF(ISNUMBER($F2866),IF($F2866&lt;=スコアリング基準!$B$28,スコアリング基準!$C$28,スコアリング基準!$C$29),0))</f>
        <v/>
      </c>
      <c r="X2866" s="4">
        <f>IFERROR(VLOOKUP($B2866,スコアリング基準!$A$36:$B$46,2,FALSE),0)</f>
        <v/>
      </c>
      <c r="Y2866" s="4">
        <f>SUM($S2866:$X2866)</f>
        <v/>
      </c>
      <c r="Z2866" s="4">
        <f>IF(COUNT($M2866:$N2866)=0,"データ無",IF($Y2866&gt;=スコアリング基準!$B$30,"S",IF($Y2866&gt;=スコアリング基準!$B$31,"A",IF($Y2866&gt;=スコアリング基準!$B$32,"B","C"))))</f>
        <v/>
      </c>
      <c r="AA2866">
        <f>IFERROR(INDEX(実績DB!$I$3:$I$104,MATCH($B2866&amp;$C2866,実績DB!$J$3:$J$104,0)),"")</f>
        <v/>
      </c>
    </row>
    <row r="2867">
      <c r="A2867" t="n">
        <v>2865</v>
      </c>
      <c r="B2867" t="inlineStr">
        <is>
          <t>中部</t>
        </is>
      </c>
      <c r="C2867" t="inlineStr">
        <is>
          <t>南安城変電所</t>
        </is>
      </c>
      <c r="D2867" t="inlineStr">
        <is>
          <t>愛知県</t>
        </is>
      </c>
      <c r="G2867" s="3" t="n">
        <v>34.891436</v>
      </c>
      <c r="H2867" s="3" t="n">
        <v>137.036496</v>
      </c>
      <c r="I2867" t="inlineStr">
        <is>
          <t>OSM実測</t>
        </is>
      </c>
      <c r="J2867" t="n">
        <v>475</v>
      </c>
      <c r="K2867" t="n">
        <v>428</v>
      </c>
      <c r="L2867" t="n">
        <v>-24</v>
      </c>
      <c r="O2867" t="inlineStr">
        <is>
          <t>可</t>
        </is>
      </c>
      <c r="P2867" t="inlineStr">
        <is>
          <t>有り</t>
        </is>
      </c>
      <c r="R2867" s="4">
        <f>IF(COUNT($M2867:$N2867)=0,"",IF(AND(IF($N2867&lt;&gt;"",$N2867,$M2867)&lt;=0,$O2867&lt;&gt;"可"),"警告",""))</f>
        <v/>
      </c>
      <c r="S2867" s="4">
        <f>IF(COUNT($M2867:$N2867)=0,0,IF(IF($N2867&lt;&gt;"",$N2867,$M2867)&gt;=スコアリング基準!$B$20,スコアリング基準!$C$20,IF(IF($N2867&lt;&gt;"",$N2867,$M2867)&gt;=スコアリング基準!$B$21,スコアリング基準!$C$21,IF(IF($N2867&lt;&gt;"",$N2867,$M2867)&gt;0,スコアリング基準!$C$22,0))))</f>
        <v/>
      </c>
      <c r="T2867" s="4">
        <f>IF($O2867="可",スコアリング基準!$C$23,0)</f>
        <v/>
      </c>
      <c r="U2867" s="4">
        <f>IF(OR(COUNT($K2867:$L2867)&lt;2,$K2867=0),0,IF(ABS($L2867)/$K2867&lt;=スコアリング基準!$B$24,スコアリング基準!$C$24,IF(ABS($L2867)/$K2867&lt;=スコアリング基準!$B$25,スコアリング基準!$C$25,IF(ABS($L2867)/$K2867&lt;=スコアリング基準!$B$26,スコアリング基準!$C$26,0))))</f>
        <v/>
      </c>
      <c r="V2867" s="4">
        <f>IF($P2867="なし",スコアリング基準!$C$27,0)</f>
        <v/>
      </c>
      <c r="W2867" s="4">
        <f>IF($F2867="",0,IF(ISNUMBER($F2867),IF($F2867&lt;=スコアリング基準!$B$28,スコアリング基準!$C$28,スコアリング基準!$C$29),0))</f>
        <v/>
      </c>
      <c r="X2867" s="4">
        <f>IFERROR(VLOOKUP($B2867,スコアリング基準!$A$36:$B$46,2,FALSE),0)</f>
        <v/>
      </c>
      <c r="Y2867" s="4">
        <f>SUM($S2867:$X2867)</f>
        <v/>
      </c>
      <c r="Z2867" s="4">
        <f>IF(COUNT($M2867:$N2867)=0,"データ無",IF($Y2867&gt;=スコアリング基準!$B$30,"S",IF($Y2867&gt;=スコアリング基準!$B$31,"A",IF($Y2867&gt;=スコアリング基準!$B$32,"B","C"))))</f>
        <v/>
      </c>
      <c r="AA2867">
        <f>IFERROR(INDEX(実績DB!$I$3:$I$104,MATCH($B2867&amp;$C2867,実績DB!$J$3:$J$104,0)),"")</f>
        <v/>
      </c>
    </row>
    <row r="2868">
      <c r="A2868" t="n">
        <v>2866</v>
      </c>
      <c r="B2868" t="inlineStr">
        <is>
          <t>中部</t>
        </is>
      </c>
      <c r="C2868" t="inlineStr">
        <is>
          <t>南条変電所</t>
        </is>
      </c>
      <c r="D2868" t="inlineStr">
        <is>
          <t>長野県</t>
        </is>
      </c>
      <c r="G2868" s="3" t="n">
        <v>36.429878</v>
      </c>
      <c r="H2868" s="3" t="n">
        <v>138.195647</v>
      </c>
      <c r="I2868" t="inlineStr">
        <is>
          <t>OSM実測</t>
        </is>
      </c>
      <c r="J2868" t="n">
        <v>-1</v>
      </c>
      <c r="K2868" t="n">
        <v>19</v>
      </c>
      <c r="L2868" t="n">
        <v>-2</v>
      </c>
      <c r="M2868" t="n">
        <v>17</v>
      </c>
      <c r="O2868" t="inlineStr">
        <is>
          <t>不可 #3</t>
        </is>
      </c>
      <c r="P2868" t="inlineStr">
        <is>
          <t>有り</t>
        </is>
      </c>
      <c r="R2868" s="4">
        <f>IF(COUNT($M2868:$N2868)=0,"",IF(AND(IF($N2868&lt;&gt;"",$N2868,$M2868)&lt;=0,$O2868&lt;&gt;"可"),"警告",""))</f>
        <v/>
      </c>
      <c r="S2868" s="4">
        <f>IF(COUNT($M2868:$N2868)=0,0,IF(IF($N2868&lt;&gt;"",$N2868,$M2868)&gt;=スコアリング基準!$B$20,スコアリング基準!$C$20,IF(IF($N2868&lt;&gt;"",$N2868,$M2868)&gt;=スコアリング基準!$B$21,スコアリング基準!$C$21,IF(IF($N2868&lt;&gt;"",$N2868,$M2868)&gt;0,スコアリング基準!$C$22,0))))</f>
        <v/>
      </c>
      <c r="T2868" s="4">
        <f>IF($O2868="可",スコアリング基準!$C$23,0)</f>
        <v/>
      </c>
      <c r="U2868" s="4">
        <f>IF(OR(COUNT($K2868:$L2868)&lt;2,$K2868=0),0,IF(ABS($L2868)/$K2868&lt;=スコアリング基準!$B$24,スコアリング基準!$C$24,IF(ABS($L2868)/$K2868&lt;=スコアリング基準!$B$25,スコアリング基準!$C$25,IF(ABS($L2868)/$K2868&lt;=スコアリング基準!$B$26,スコアリング基準!$C$26,0))))</f>
        <v/>
      </c>
      <c r="V2868" s="4">
        <f>IF($P2868="なし",スコアリング基準!$C$27,0)</f>
        <v/>
      </c>
      <c r="W2868" s="4">
        <f>IF($F2868="",0,IF(ISNUMBER($F2868),IF($F2868&lt;=スコアリング基準!$B$28,スコアリング基準!$C$28,スコアリング基準!$C$29),0))</f>
        <v/>
      </c>
      <c r="X2868" s="4">
        <f>IFERROR(VLOOKUP($B2868,スコアリング基準!$A$36:$B$46,2,FALSE),0)</f>
        <v/>
      </c>
      <c r="Y2868" s="4">
        <f>SUM($S2868:$X2868)</f>
        <v/>
      </c>
      <c r="Z2868" s="4">
        <f>IF(COUNT($M2868:$N2868)=0,"データ無",IF($Y2868&gt;=スコアリング基準!$B$30,"S",IF($Y2868&gt;=スコアリング基準!$B$31,"A",IF($Y2868&gt;=スコアリング基準!$B$32,"B","C"))))</f>
        <v/>
      </c>
      <c r="AA2868">
        <f>IFERROR(INDEX(実績DB!$I$3:$I$104,MATCH($B2868&amp;$C2868,実績DB!$J$3:$J$104,0)),"")</f>
        <v/>
      </c>
    </row>
    <row r="2869">
      <c r="A2869" t="n">
        <v>2867</v>
      </c>
      <c r="B2869" t="inlineStr">
        <is>
          <t>中部</t>
        </is>
      </c>
      <c r="C2869" t="inlineStr">
        <is>
          <t>南武平町変電所</t>
        </is>
      </c>
      <c r="D2869" t="inlineStr">
        <is>
          <t>愛知県</t>
        </is>
      </c>
      <c r="G2869" s="3" t="n">
        <v>35.164856</v>
      </c>
      <c r="H2869" s="3" t="n">
        <v>136.910666</v>
      </c>
      <c r="I2869" t="inlineStr">
        <is>
          <t>OSM実測</t>
        </is>
      </c>
      <c r="J2869" t="n">
        <v>380</v>
      </c>
      <c r="K2869" t="n">
        <v>285</v>
      </c>
      <c r="L2869" t="n">
        <v>37</v>
      </c>
      <c r="O2869" t="inlineStr">
        <is>
          <t>可</t>
        </is>
      </c>
      <c r="P2869" t="inlineStr">
        <is>
          <t>有り</t>
        </is>
      </c>
      <c r="R2869" s="4">
        <f>IF(COUNT($M2869:$N2869)=0,"",IF(AND(IF($N2869&lt;&gt;"",$N2869,$M2869)&lt;=0,$O2869&lt;&gt;"可"),"警告",""))</f>
        <v/>
      </c>
      <c r="S2869" s="4">
        <f>IF(COUNT($M2869:$N2869)=0,0,IF(IF($N2869&lt;&gt;"",$N2869,$M2869)&gt;=スコアリング基準!$B$20,スコアリング基準!$C$20,IF(IF($N2869&lt;&gt;"",$N2869,$M2869)&gt;=スコアリング基準!$B$21,スコアリング基準!$C$21,IF(IF($N2869&lt;&gt;"",$N2869,$M2869)&gt;0,スコアリング基準!$C$22,0))))</f>
        <v/>
      </c>
      <c r="T2869" s="4">
        <f>IF($O2869="可",スコアリング基準!$C$23,0)</f>
        <v/>
      </c>
      <c r="U2869" s="4">
        <f>IF(OR(COUNT($K2869:$L2869)&lt;2,$K2869=0),0,IF(ABS($L2869)/$K2869&lt;=スコアリング基準!$B$24,スコアリング基準!$C$24,IF(ABS($L2869)/$K2869&lt;=スコアリング基準!$B$25,スコアリング基準!$C$25,IF(ABS($L2869)/$K2869&lt;=スコアリング基準!$B$26,スコアリング基準!$C$26,0))))</f>
        <v/>
      </c>
      <c r="V2869" s="4">
        <f>IF($P2869="なし",スコアリング基準!$C$27,0)</f>
        <v/>
      </c>
      <c r="W2869" s="4">
        <f>IF($F2869="",0,IF(ISNUMBER($F2869),IF($F2869&lt;=スコアリング基準!$B$28,スコアリング基準!$C$28,スコアリング基準!$C$29),0))</f>
        <v/>
      </c>
      <c r="X2869" s="4">
        <f>IFERROR(VLOOKUP($B2869,スコアリング基準!$A$36:$B$46,2,FALSE),0)</f>
        <v/>
      </c>
      <c r="Y2869" s="4">
        <f>SUM($S2869:$X2869)</f>
        <v/>
      </c>
      <c r="Z2869" s="4">
        <f>IF(COUNT($M2869:$N2869)=0,"データ無",IF($Y2869&gt;=スコアリング基準!$B$30,"S",IF($Y2869&gt;=スコアリング基準!$B$31,"A",IF($Y2869&gt;=スコアリング基準!$B$32,"B","C"))))</f>
        <v/>
      </c>
      <c r="AA2869">
        <f>IFERROR(INDEX(実績DB!$I$3:$I$104,MATCH($B2869&amp;$C2869,実績DB!$J$3:$J$104,0)),"")</f>
        <v/>
      </c>
    </row>
    <row r="2870">
      <c r="A2870" t="n">
        <v>2868</v>
      </c>
      <c r="B2870" t="inlineStr">
        <is>
          <t>中部</t>
        </is>
      </c>
      <c r="C2870" t="inlineStr">
        <is>
          <t>名古屋市営地下鉄 一社変電所</t>
        </is>
      </c>
      <c r="D2870" t="inlineStr">
        <is>
          <t>愛知県</t>
        </is>
      </c>
      <c r="G2870" s="3" t="n">
        <v>35.167741</v>
      </c>
      <c r="H2870" s="3" t="n">
        <v>136.996381</v>
      </c>
      <c r="I2870" t="inlineStr">
        <is>
          <t>OSM実測</t>
        </is>
      </c>
      <c r="R2870" s="4">
        <f>IF(COUNT($M2870:$N2870)=0,"",IF(AND(IF($N2870&lt;&gt;"",$N2870,$M2870)&lt;=0,$O2870&lt;&gt;"可"),"警告",""))</f>
        <v/>
      </c>
      <c r="S2870" s="4">
        <f>IF(COUNT($M2870:$N2870)=0,0,IF(IF($N2870&lt;&gt;"",$N2870,$M2870)&gt;=スコアリング基準!$B$20,スコアリング基準!$C$20,IF(IF($N2870&lt;&gt;"",$N2870,$M2870)&gt;=スコアリング基準!$B$21,スコアリング基準!$C$21,IF(IF($N2870&lt;&gt;"",$N2870,$M2870)&gt;0,スコアリング基準!$C$22,0))))</f>
        <v/>
      </c>
      <c r="T2870" s="4">
        <f>IF($O2870="可",スコアリング基準!$C$23,0)</f>
        <v/>
      </c>
      <c r="U2870" s="4">
        <f>IF(OR(COUNT($K2870:$L2870)&lt;2,$K2870=0),0,IF(ABS($L2870)/$K2870&lt;=スコアリング基準!$B$24,スコアリング基準!$C$24,IF(ABS($L2870)/$K2870&lt;=スコアリング基準!$B$25,スコアリング基準!$C$25,IF(ABS($L2870)/$K2870&lt;=スコアリング基準!$B$26,スコアリング基準!$C$26,0))))</f>
        <v/>
      </c>
      <c r="V2870" s="4">
        <f>IF($P2870="なし",スコアリング基準!$C$27,0)</f>
        <v/>
      </c>
      <c r="W2870" s="4">
        <f>IF($F2870="",0,IF(ISNUMBER($F2870),IF($F2870&lt;=スコアリング基準!$B$28,スコアリング基準!$C$28,スコアリング基準!$C$29),0))</f>
        <v/>
      </c>
      <c r="X2870" s="4">
        <f>IFERROR(VLOOKUP($B2870,スコアリング基準!$A$36:$B$46,2,FALSE),0)</f>
        <v/>
      </c>
      <c r="Y2870" s="4">
        <f>SUM($S2870:$X2870)</f>
        <v/>
      </c>
      <c r="Z2870" s="4">
        <f>IF(COUNT($M2870:$N2870)=0,"データ無",IF($Y2870&gt;=スコアリング基準!$B$30,"S",IF($Y2870&gt;=スコアリング基準!$B$31,"A",IF($Y2870&gt;=スコアリング基準!$B$32,"B","C"))))</f>
        <v/>
      </c>
      <c r="AA2870">
        <f>IFERROR(INDEX(実績DB!$I$3:$I$104,MATCH($B2870&amp;$C2870,実績DB!$J$3:$J$104,0)),"")</f>
        <v/>
      </c>
    </row>
    <row r="2871">
      <c r="A2871" t="n">
        <v>2869</v>
      </c>
      <c r="B2871" t="inlineStr">
        <is>
          <t>中部</t>
        </is>
      </c>
      <c r="C2871" t="inlineStr">
        <is>
          <t>名鉄岩倉変電所</t>
        </is>
      </c>
      <c r="D2871" t="inlineStr">
        <is>
          <t>岐阜県</t>
        </is>
      </c>
      <c r="G2871" s="3" t="n">
        <v>35.347066</v>
      </c>
      <c r="H2871" s="3" t="n">
        <v>136.989188</v>
      </c>
      <c r="I2871" t="inlineStr">
        <is>
          <t>OSM実測</t>
        </is>
      </c>
      <c r="R2871" s="4">
        <f>IF(COUNT($M2871:$N2871)=0,"",IF(AND(IF($N2871&lt;&gt;"",$N2871,$M2871)&lt;=0,$O2871&lt;&gt;"可"),"警告",""))</f>
        <v/>
      </c>
      <c r="S2871" s="4">
        <f>IF(COUNT($M2871:$N2871)=0,0,IF(IF($N2871&lt;&gt;"",$N2871,$M2871)&gt;=スコアリング基準!$B$20,スコアリング基準!$C$20,IF(IF($N2871&lt;&gt;"",$N2871,$M2871)&gt;=スコアリング基準!$B$21,スコアリング基準!$C$21,IF(IF($N2871&lt;&gt;"",$N2871,$M2871)&gt;0,スコアリング基準!$C$22,0))))</f>
        <v/>
      </c>
      <c r="T2871" s="4">
        <f>IF($O2871="可",スコアリング基準!$C$23,0)</f>
        <v/>
      </c>
      <c r="U2871" s="4">
        <f>IF(OR(COUNT($K2871:$L2871)&lt;2,$K2871=0),0,IF(ABS($L2871)/$K2871&lt;=スコアリング基準!$B$24,スコアリング基準!$C$24,IF(ABS($L2871)/$K2871&lt;=スコアリング基準!$B$25,スコアリング基準!$C$25,IF(ABS($L2871)/$K2871&lt;=スコアリング基準!$B$26,スコアリング基準!$C$26,0))))</f>
        <v/>
      </c>
      <c r="V2871" s="4">
        <f>IF($P2871="なし",スコアリング基準!$C$27,0)</f>
        <v/>
      </c>
      <c r="W2871" s="4">
        <f>IF($F2871="",0,IF(ISNUMBER($F2871),IF($F2871&lt;=スコアリング基準!$B$28,スコアリング基準!$C$28,スコアリング基準!$C$29),0))</f>
        <v/>
      </c>
      <c r="X2871" s="4">
        <f>IFERROR(VLOOKUP($B2871,スコアリング基準!$A$36:$B$46,2,FALSE),0)</f>
        <v/>
      </c>
      <c r="Y2871" s="4">
        <f>SUM($S2871:$X2871)</f>
        <v/>
      </c>
      <c r="Z2871" s="4">
        <f>IF(COUNT($M2871:$N2871)=0,"データ無",IF($Y2871&gt;=スコアリング基準!$B$30,"S",IF($Y2871&gt;=スコアリング基準!$B$31,"A",IF($Y2871&gt;=スコアリング基準!$B$32,"B","C"))))</f>
        <v/>
      </c>
      <c r="AA2871">
        <f>IFERROR(INDEX(実績DB!$I$3:$I$104,MATCH($B2871&amp;$C2871,実績DB!$J$3:$J$104,0)),"")</f>
        <v/>
      </c>
    </row>
    <row r="2872">
      <c r="A2872" t="n">
        <v>2870</v>
      </c>
      <c r="B2872" t="inlineStr">
        <is>
          <t>中部</t>
        </is>
      </c>
      <c r="C2872" t="inlineStr">
        <is>
          <t>国分変電所</t>
        </is>
      </c>
      <c r="D2872" t="inlineStr">
        <is>
          <t>長野県</t>
        </is>
      </c>
      <c r="G2872" s="3" t="n">
        <v>36.388055</v>
      </c>
      <c r="H2872" s="3" t="n">
        <v>138.278908</v>
      </c>
      <c r="I2872" t="inlineStr">
        <is>
          <t>OSM実測</t>
        </is>
      </c>
      <c r="J2872" t="n">
        <v>-1</v>
      </c>
      <c r="K2872" t="n">
        <v>49</v>
      </c>
      <c r="L2872" t="n">
        <v>-7</v>
      </c>
      <c r="M2872" t="n">
        <v>47</v>
      </c>
      <c r="O2872" t="inlineStr">
        <is>
          <t>不可 #3</t>
        </is>
      </c>
      <c r="P2872" t="inlineStr">
        <is>
          <t>有り</t>
        </is>
      </c>
      <c r="R2872" s="4">
        <f>IF(COUNT($M2872:$N2872)=0,"",IF(AND(IF($N2872&lt;&gt;"",$N2872,$M2872)&lt;=0,$O2872&lt;&gt;"可"),"警告",""))</f>
        <v/>
      </c>
      <c r="S2872" s="4">
        <f>IF(COUNT($M2872:$N2872)=0,0,IF(IF($N2872&lt;&gt;"",$N2872,$M2872)&gt;=スコアリング基準!$B$20,スコアリング基準!$C$20,IF(IF($N2872&lt;&gt;"",$N2872,$M2872)&gt;=スコアリング基準!$B$21,スコアリング基準!$C$21,IF(IF($N2872&lt;&gt;"",$N2872,$M2872)&gt;0,スコアリング基準!$C$22,0))))</f>
        <v/>
      </c>
      <c r="T2872" s="4">
        <f>IF($O2872="可",スコアリング基準!$C$23,0)</f>
        <v/>
      </c>
      <c r="U2872" s="4">
        <f>IF(OR(COUNT($K2872:$L2872)&lt;2,$K2872=0),0,IF(ABS($L2872)/$K2872&lt;=スコアリング基準!$B$24,スコアリング基準!$C$24,IF(ABS($L2872)/$K2872&lt;=スコアリング基準!$B$25,スコアリング基準!$C$25,IF(ABS($L2872)/$K2872&lt;=スコアリング基準!$B$26,スコアリング基準!$C$26,0))))</f>
        <v/>
      </c>
      <c r="V2872" s="4">
        <f>IF($P2872="なし",スコアリング基準!$C$27,0)</f>
        <v/>
      </c>
      <c r="W2872" s="4">
        <f>IF($F2872="",0,IF(ISNUMBER($F2872),IF($F2872&lt;=スコアリング基準!$B$28,スコアリング基準!$C$28,スコアリング基準!$C$29),0))</f>
        <v/>
      </c>
      <c r="X2872" s="4">
        <f>IFERROR(VLOOKUP($B2872,スコアリング基準!$A$36:$B$46,2,FALSE),0)</f>
        <v/>
      </c>
      <c r="Y2872" s="4">
        <f>SUM($S2872:$X2872)</f>
        <v/>
      </c>
      <c r="Z2872" s="4">
        <f>IF(COUNT($M2872:$N2872)=0,"データ無",IF($Y2872&gt;=スコアリング基準!$B$30,"S",IF($Y2872&gt;=スコアリング基準!$B$31,"A",IF($Y2872&gt;=スコアリング基準!$B$32,"B","C"))))</f>
        <v/>
      </c>
      <c r="AA2872">
        <f>IFERROR(INDEX(実績DB!$I$3:$I$104,MATCH($B2872&amp;$C2872,実績DB!$J$3:$J$104,0)),"")</f>
        <v/>
      </c>
    </row>
    <row r="2873">
      <c r="A2873" t="n">
        <v>2871</v>
      </c>
      <c r="B2873" t="inlineStr">
        <is>
          <t>中部</t>
        </is>
      </c>
      <c r="C2873" t="inlineStr">
        <is>
          <t>国府変電所</t>
        </is>
      </c>
      <c r="D2873" t="inlineStr">
        <is>
          <t>愛知県</t>
        </is>
      </c>
      <c r="G2873" s="3" t="n">
        <v>34.838988</v>
      </c>
      <c r="H2873" s="3" t="n">
        <v>137.327616</v>
      </c>
      <c r="I2873" t="inlineStr">
        <is>
          <t>OSM実測</t>
        </is>
      </c>
      <c r="J2873" t="n">
        <v>-3</v>
      </c>
      <c r="K2873" t="n">
        <v>49</v>
      </c>
      <c r="L2873" t="n">
        <v>-11</v>
      </c>
      <c r="M2873" t="n">
        <v>39</v>
      </c>
      <c r="O2873" t="inlineStr">
        <is>
          <t>不可 #3</t>
        </is>
      </c>
      <c r="P2873" t="inlineStr">
        <is>
          <t>有り</t>
        </is>
      </c>
      <c r="R2873" s="4">
        <f>IF(COUNT($M2873:$N2873)=0,"",IF(AND(IF($N2873&lt;&gt;"",$N2873,$M2873)&lt;=0,$O2873&lt;&gt;"可"),"警告",""))</f>
        <v/>
      </c>
      <c r="S2873" s="4">
        <f>IF(COUNT($M2873:$N2873)=0,0,IF(IF($N2873&lt;&gt;"",$N2873,$M2873)&gt;=スコアリング基準!$B$20,スコアリング基準!$C$20,IF(IF($N2873&lt;&gt;"",$N2873,$M2873)&gt;=スコアリング基準!$B$21,スコアリング基準!$C$21,IF(IF($N2873&lt;&gt;"",$N2873,$M2873)&gt;0,スコアリング基準!$C$22,0))))</f>
        <v/>
      </c>
      <c r="T2873" s="4">
        <f>IF($O2873="可",スコアリング基準!$C$23,0)</f>
        <v/>
      </c>
      <c r="U2873" s="4">
        <f>IF(OR(COUNT($K2873:$L2873)&lt;2,$K2873=0),0,IF(ABS($L2873)/$K2873&lt;=スコアリング基準!$B$24,スコアリング基準!$C$24,IF(ABS($L2873)/$K2873&lt;=スコアリング基準!$B$25,スコアリング基準!$C$25,IF(ABS($L2873)/$K2873&lt;=スコアリング基準!$B$26,スコアリング基準!$C$26,0))))</f>
        <v/>
      </c>
      <c r="V2873" s="4">
        <f>IF($P2873="なし",スコアリング基準!$C$27,0)</f>
        <v/>
      </c>
      <c r="W2873" s="4">
        <f>IF($F2873="",0,IF(ISNUMBER($F2873),IF($F2873&lt;=スコアリング基準!$B$28,スコアリング基準!$C$28,スコアリング基準!$C$29),0))</f>
        <v/>
      </c>
      <c r="X2873" s="4">
        <f>IFERROR(VLOOKUP($B2873,スコアリング基準!$A$36:$B$46,2,FALSE),0)</f>
        <v/>
      </c>
      <c r="Y2873" s="4">
        <f>SUM($S2873:$X2873)</f>
        <v/>
      </c>
      <c r="Z2873" s="4">
        <f>IF(COUNT($M2873:$N2873)=0,"データ無",IF($Y2873&gt;=スコアリング基準!$B$30,"S",IF($Y2873&gt;=スコアリング基準!$B$31,"A",IF($Y2873&gt;=スコアリング基準!$B$32,"B","C"))))</f>
        <v/>
      </c>
      <c r="AA2873">
        <f>IFERROR(INDEX(実績DB!$I$3:$I$104,MATCH($B2873&amp;$C2873,実績DB!$J$3:$J$104,0)),"")</f>
        <v/>
      </c>
    </row>
    <row r="2874">
      <c r="A2874" t="n">
        <v>2872</v>
      </c>
      <c r="B2874" t="inlineStr">
        <is>
          <t>中部</t>
        </is>
      </c>
      <c r="C2874" t="inlineStr">
        <is>
          <t>堤変電所</t>
        </is>
      </c>
      <c r="D2874" t="inlineStr">
        <is>
          <t>愛知県</t>
        </is>
      </c>
      <c r="G2874" s="3" t="n">
        <v>35.056838</v>
      </c>
      <c r="H2874" s="3" t="n">
        <v>137.077998</v>
      </c>
      <c r="I2874" t="inlineStr">
        <is>
          <t>OSM実測</t>
        </is>
      </c>
      <c r="J2874" t="n">
        <v>-2</v>
      </c>
      <c r="K2874" t="n">
        <v>19</v>
      </c>
      <c r="L2874" t="n">
        <v>-15</v>
      </c>
      <c r="M2874" t="n">
        <v>10</v>
      </c>
      <c r="O2874" t="inlineStr">
        <is>
          <t>不可 #3</t>
        </is>
      </c>
      <c r="P2874" t="inlineStr">
        <is>
          <t>有り</t>
        </is>
      </c>
      <c r="R2874" s="4">
        <f>IF(COUNT($M2874:$N2874)=0,"",IF(AND(IF($N2874&lt;&gt;"",$N2874,$M2874)&lt;=0,$O2874&lt;&gt;"可"),"警告",""))</f>
        <v/>
      </c>
      <c r="S2874" s="4">
        <f>IF(COUNT($M2874:$N2874)=0,0,IF(IF($N2874&lt;&gt;"",$N2874,$M2874)&gt;=スコアリング基準!$B$20,スコアリング基準!$C$20,IF(IF($N2874&lt;&gt;"",$N2874,$M2874)&gt;=スコアリング基準!$B$21,スコアリング基準!$C$21,IF(IF($N2874&lt;&gt;"",$N2874,$M2874)&gt;0,スコアリング基準!$C$22,0))))</f>
        <v/>
      </c>
      <c r="T2874" s="4">
        <f>IF($O2874="可",スコアリング基準!$C$23,0)</f>
        <v/>
      </c>
      <c r="U2874" s="4">
        <f>IF(OR(COUNT($K2874:$L2874)&lt;2,$K2874=0),0,IF(ABS($L2874)/$K2874&lt;=スコアリング基準!$B$24,スコアリング基準!$C$24,IF(ABS($L2874)/$K2874&lt;=スコアリング基準!$B$25,スコアリング基準!$C$25,IF(ABS($L2874)/$K2874&lt;=スコアリング基準!$B$26,スコアリング基準!$C$26,0))))</f>
        <v/>
      </c>
      <c r="V2874" s="4">
        <f>IF($P2874="なし",スコアリング基準!$C$27,0)</f>
        <v/>
      </c>
      <c r="W2874" s="4">
        <f>IF($F2874="",0,IF(ISNUMBER($F2874),IF($F2874&lt;=スコアリング基準!$B$28,スコアリング基準!$C$28,スコアリング基準!$C$29),0))</f>
        <v/>
      </c>
      <c r="X2874" s="4">
        <f>IFERROR(VLOOKUP($B2874,スコアリング基準!$A$36:$B$46,2,FALSE),0)</f>
        <v/>
      </c>
      <c r="Y2874" s="4">
        <f>SUM($S2874:$X2874)</f>
        <v/>
      </c>
      <c r="Z2874" s="4">
        <f>IF(COUNT($M2874:$N2874)=0,"データ無",IF($Y2874&gt;=スコアリング基準!$B$30,"S",IF($Y2874&gt;=スコアリング基準!$B$31,"A",IF($Y2874&gt;=スコアリング基準!$B$32,"B","C"))))</f>
        <v/>
      </c>
      <c r="AA2874">
        <f>IFERROR(INDEX(実績DB!$I$3:$I$104,MATCH($B2874&amp;$C2874,実績DB!$J$3:$J$104,0)),"")</f>
        <v/>
      </c>
    </row>
    <row r="2875">
      <c r="A2875" t="n">
        <v>2873</v>
      </c>
      <c r="B2875" t="inlineStr">
        <is>
          <t>中部</t>
        </is>
      </c>
      <c r="C2875" t="inlineStr">
        <is>
          <t>夏秋変電所</t>
        </is>
      </c>
      <c r="D2875" t="inlineStr">
        <is>
          <t>三重県</t>
        </is>
      </c>
      <c r="G2875" s="3" t="n">
        <v>34.647173</v>
      </c>
      <c r="H2875" s="3" t="n">
        <v>136.098222</v>
      </c>
      <c r="I2875" t="inlineStr">
        <is>
          <t>OSM実測</t>
        </is>
      </c>
      <c r="J2875" t="n">
        <v>19</v>
      </c>
      <c r="K2875" t="n">
        <v>19</v>
      </c>
      <c r="L2875" t="n">
        <v>-3</v>
      </c>
      <c r="M2875" t="n">
        <v>16</v>
      </c>
      <c r="O2875" t="inlineStr">
        <is>
          <t>不可 #3</t>
        </is>
      </c>
      <c r="P2875" t="inlineStr">
        <is>
          <t>有り</t>
        </is>
      </c>
      <c r="R2875" s="4">
        <f>IF(COUNT($M2875:$N2875)=0,"",IF(AND(IF($N2875&lt;&gt;"",$N2875,$M2875)&lt;=0,$O2875&lt;&gt;"可"),"警告",""))</f>
        <v/>
      </c>
      <c r="S2875" s="4">
        <f>IF(COUNT($M2875:$N2875)=0,0,IF(IF($N2875&lt;&gt;"",$N2875,$M2875)&gt;=スコアリング基準!$B$20,スコアリング基準!$C$20,IF(IF($N2875&lt;&gt;"",$N2875,$M2875)&gt;=スコアリング基準!$B$21,スコアリング基準!$C$21,IF(IF($N2875&lt;&gt;"",$N2875,$M2875)&gt;0,スコアリング基準!$C$22,0))))</f>
        <v/>
      </c>
      <c r="T2875" s="4">
        <f>IF($O2875="可",スコアリング基準!$C$23,0)</f>
        <v/>
      </c>
      <c r="U2875" s="4">
        <f>IF(OR(COUNT($K2875:$L2875)&lt;2,$K2875=0),0,IF(ABS($L2875)/$K2875&lt;=スコアリング基準!$B$24,スコアリング基準!$C$24,IF(ABS($L2875)/$K2875&lt;=スコアリング基準!$B$25,スコアリング基準!$C$25,IF(ABS($L2875)/$K2875&lt;=スコアリング基準!$B$26,スコアリング基準!$C$26,0))))</f>
        <v/>
      </c>
      <c r="V2875" s="4">
        <f>IF($P2875="なし",スコアリング基準!$C$27,0)</f>
        <v/>
      </c>
      <c r="W2875" s="4">
        <f>IF($F2875="",0,IF(ISNUMBER($F2875),IF($F2875&lt;=スコアリング基準!$B$28,スコアリング基準!$C$28,スコアリング基準!$C$29),0))</f>
        <v/>
      </c>
      <c r="X2875" s="4">
        <f>IFERROR(VLOOKUP($B2875,スコアリング基準!$A$36:$B$46,2,FALSE),0)</f>
        <v/>
      </c>
      <c r="Y2875" s="4">
        <f>SUM($S2875:$X2875)</f>
        <v/>
      </c>
      <c r="Z2875" s="4">
        <f>IF(COUNT($M2875:$N2875)=0,"データ無",IF($Y2875&gt;=スコアリング基準!$B$30,"S",IF($Y2875&gt;=スコアリング基準!$B$31,"A",IF($Y2875&gt;=スコアリング基準!$B$32,"B","C"))))</f>
        <v/>
      </c>
      <c r="AA2875">
        <f>IFERROR(INDEX(実績DB!$I$3:$I$104,MATCH($B2875&amp;$C2875,実績DB!$J$3:$J$104,0)),"")</f>
        <v/>
      </c>
    </row>
    <row r="2876">
      <c r="A2876" t="n">
        <v>2874</v>
      </c>
      <c r="B2876" t="inlineStr">
        <is>
          <t>中部</t>
        </is>
      </c>
      <c r="C2876" t="inlineStr">
        <is>
          <t>大塚変電所</t>
        </is>
      </c>
      <c r="D2876" t="inlineStr">
        <is>
          <t>愛知県</t>
        </is>
      </c>
      <c r="G2876" s="3" t="n">
        <v>34.814588</v>
      </c>
      <c r="H2876" s="3" t="n">
        <v>137.277549</v>
      </c>
      <c r="I2876" t="inlineStr">
        <is>
          <t>OSM実測</t>
        </is>
      </c>
      <c r="R2876" s="4">
        <f>IF(COUNT($M2876:$N2876)=0,"",IF(AND(IF($N2876&lt;&gt;"",$N2876,$M2876)&lt;=0,$O2876&lt;&gt;"可"),"警告",""))</f>
        <v/>
      </c>
      <c r="S2876" s="4">
        <f>IF(COUNT($M2876:$N2876)=0,0,IF(IF($N2876&lt;&gt;"",$N2876,$M2876)&gt;=スコアリング基準!$B$20,スコアリング基準!$C$20,IF(IF($N2876&lt;&gt;"",$N2876,$M2876)&gt;=スコアリング基準!$B$21,スコアリング基準!$C$21,IF(IF($N2876&lt;&gt;"",$N2876,$M2876)&gt;0,スコアリング基準!$C$22,0))))</f>
        <v/>
      </c>
      <c r="T2876" s="4">
        <f>IF($O2876="可",スコアリング基準!$C$23,0)</f>
        <v/>
      </c>
      <c r="U2876" s="4">
        <f>IF(OR(COUNT($K2876:$L2876)&lt;2,$K2876=0),0,IF(ABS($L2876)/$K2876&lt;=スコアリング基準!$B$24,スコアリング基準!$C$24,IF(ABS($L2876)/$K2876&lt;=スコアリング基準!$B$25,スコアリング基準!$C$25,IF(ABS($L2876)/$K2876&lt;=スコアリング基準!$B$26,スコアリング基準!$C$26,0))))</f>
        <v/>
      </c>
      <c r="V2876" s="4">
        <f>IF($P2876="なし",スコアリング基準!$C$27,0)</f>
        <v/>
      </c>
      <c r="W2876" s="4">
        <f>IF($F2876="",0,IF(ISNUMBER($F2876),IF($F2876&lt;=スコアリング基準!$B$28,スコアリング基準!$C$28,スコアリング基準!$C$29),0))</f>
        <v/>
      </c>
      <c r="X2876" s="4">
        <f>IFERROR(VLOOKUP($B2876,スコアリング基準!$A$36:$B$46,2,FALSE),0)</f>
        <v/>
      </c>
      <c r="Y2876" s="4">
        <f>SUM($S2876:$X2876)</f>
        <v/>
      </c>
      <c r="Z2876" s="4">
        <f>IF(COUNT($M2876:$N2876)=0,"データ無",IF($Y2876&gt;=スコアリング基準!$B$30,"S",IF($Y2876&gt;=スコアリング基準!$B$31,"A",IF($Y2876&gt;=スコアリング基準!$B$32,"B","C"))))</f>
        <v/>
      </c>
      <c r="AA2876">
        <f>IFERROR(INDEX(実績DB!$I$3:$I$104,MATCH($B2876&amp;$C2876,実績DB!$J$3:$J$104,0)),"")</f>
        <v/>
      </c>
    </row>
    <row r="2877">
      <c r="A2877" t="n">
        <v>2875</v>
      </c>
      <c r="B2877" t="inlineStr">
        <is>
          <t>中部</t>
        </is>
      </c>
      <c r="C2877" t="inlineStr">
        <is>
          <t>大東町変電所</t>
        </is>
      </c>
      <c r="D2877" t="inlineStr">
        <is>
          <t>静岡県</t>
        </is>
      </c>
      <c r="G2877" s="3" t="n">
        <v>34.668536</v>
      </c>
      <c r="H2877" s="3" t="n">
        <v>138.069985</v>
      </c>
      <c r="I2877" t="inlineStr">
        <is>
          <t>OSM実測</t>
        </is>
      </c>
      <c r="J2877" t="n">
        <v>49</v>
      </c>
      <c r="K2877" t="n">
        <v>49</v>
      </c>
      <c r="L2877" t="n">
        <v>-36</v>
      </c>
      <c r="M2877" t="n">
        <v>13</v>
      </c>
      <c r="O2877" t="inlineStr">
        <is>
          <t>不可 #3</t>
        </is>
      </c>
      <c r="P2877" t="inlineStr">
        <is>
          <t>有り</t>
        </is>
      </c>
      <c r="R2877" s="4">
        <f>IF(COUNT($M2877:$N2877)=0,"",IF(AND(IF($N2877&lt;&gt;"",$N2877,$M2877)&lt;=0,$O2877&lt;&gt;"可"),"警告",""))</f>
        <v/>
      </c>
      <c r="S2877" s="4">
        <f>IF(COUNT($M2877:$N2877)=0,0,IF(IF($N2877&lt;&gt;"",$N2877,$M2877)&gt;=スコアリング基準!$B$20,スコアリング基準!$C$20,IF(IF($N2877&lt;&gt;"",$N2877,$M2877)&gt;=スコアリング基準!$B$21,スコアリング基準!$C$21,IF(IF($N2877&lt;&gt;"",$N2877,$M2877)&gt;0,スコアリング基準!$C$22,0))))</f>
        <v/>
      </c>
      <c r="T2877" s="4">
        <f>IF($O2877="可",スコアリング基準!$C$23,0)</f>
        <v/>
      </c>
      <c r="U2877" s="4">
        <f>IF(OR(COUNT($K2877:$L2877)&lt;2,$K2877=0),0,IF(ABS($L2877)/$K2877&lt;=スコアリング基準!$B$24,スコアリング基準!$C$24,IF(ABS($L2877)/$K2877&lt;=スコアリング基準!$B$25,スコアリング基準!$C$25,IF(ABS($L2877)/$K2877&lt;=スコアリング基準!$B$26,スコアリング基準!$C$26,0))))</f>
        <v/>
      </c>
      <c r="V2877" s="4">
        <f>IF($P2877="なし",スコアリング基準!$C$27,0)</f>
        <v/>
      </c>
      <c r="W2877" s="4">
        <f>IF($F2877="",0,IF(ISNUMBER($F2877),IF($F2877&lt;=スコアリング基準!$B$28,スコアリング基準!$C$28,スコアリング基準!$C$29),0))</f>
        <v/>
      </c>
      <c r="X2877" s="4">
        <f>IFERROR(VLOOKUP($B2877,スコアリング基準!$A$36:$B$46,2,FALSE),0)</f>
        <v/>
      </c>
      <c r="Y2877" s="4">
        <f>SUM($S2877:$X2877)</f>
        <v/>
      </c>
      <c r="Z2877" s="4">
        <f>IF(COUNT($M2877:$N2877)=0,"データ無",IF($Y2877&gt;=スコアリング基準!$B$30,"S",IF($Y2877&gt;=スコアリング基準!$B$31,"A",IF($Y2877&gt;=スコアリング基準!$B$32,"B","C"))))</f>
        <v/>
      </c>
      <c r="AA2877">
        <f>IFERROR(INDEX(実績DB!$I$3:$I$104,MATCH($B2877&amp;$C2877,実績DB!$J$3:$J$104,0)),"")</f>
        <v/>
      </c>
    </row>
    <row r="2878">
      <c r="A2878" t="n">
        <v>2876</v>
      </c>
      <c r="B2878" t="inlineStr">
        <is>
          <t>中部</t>
        </is>
      </c>
      <c r="C2878" t="inlineStr">
        <is>
          <t>大脇変電所</t>
        </is>
      </c>
      <c r="D2878" t="inlineStr">
        <is>
          <t>愛知県</t>
        </is>
      </c>
      <c r="G2878" s="3" t="n">
        <v>35.043453</v>
      </c>
      <c r="H2878" s="3" t="n">
        <v>136.994049</v>
      </c>
      <c r="I2878" t="inlineStr">
        <is>
          <t>OSM実測</t>
        </is>
      </c>
      <c r="J2878" t="n">
        <v>0</v>
      </c>
      <c r="K2878" t="n">
        <v>74</v>
      </c>
      <c r="L2878" t="n">
        <v>-2</v>
      </c>
      <c r="M2878" t="n">
        <v>70</v>
      </c>
      <c r="O2878" t="inlineStr">
        <is>
          <t>不可 #3</t>
        </is>
      </c>
      <c r="P2878" t="inlineStr">
        <is>
          <t>有り</t>
        </is>
      </c>
      <c r="R2878" s="4">
        <f>IF(COUNT($M2878:$N2878)=0,"",IF(AND(IF($N2878&lt;&gt;"",$N2878,$M2878)&lt;=0,$O2878&lt;&gt;"可"),"警告",""))</f>
        <v/>
      </c>
      <c r="S2878" s="4">
        <f>IF(COUNT($M2878:$N2878)=0,0,IF(IF($N2878&lt;&gt;"",$N2878,$M2878)&gt;=スコアリング基準!$B$20,スコアリング基準!$C$20,IF(IF($N2878&lt;&gt;"",$N2878,$M2878)&gt;=スコアリング基準!$B$21,スコアリング基準!$C$21,IF(IF($N2878&lt;&gt;"",$N2878,$M2878)&gt;0,スコアリング基準!$C$22,0))))</f>
        <v/>
      </c>
      <c r="T2878" s="4">
        <f>IF($O2878="可",スコアリング基準!$C$23,0)</f>
        <v/>
      </c>
      <c r="U2878" s="4">
        <f>IF(OR(COUNT($K2878:$L2878)&lt;2,$K2878=0),0,IF(ABS($L2878)/$K2878&lt;=スコアリング基準!$B$24,スコアリング基準!$C$24,IF(ABS($L2878)/$K2878&lt;=スコアリング基準!$B$25,スコアリング基準!$C$25,IF(ABS($L2878)/$K2878&lt;=スコアリング基準!$B$26,スコアリング基準!$C$26,0))))</f>
        <v/>
      </c>
      <c r="V2878" s="4">
        <f>IF($P2878="なし",スコアリング基準!$C$27,0)</f>
        <v/>
      </c>
      <c r="W2878" s="4">
        <f>IF($F2878="",0,IF(ISNUMBER($F2878),IF($F2878&lt;=スコアリング基準!$B$28,スコアリング基準!$C$28,スコアリング基準!$C$29),0))</f>
        <v/>
      </c>
      <c r="X2878" s="4">
        <f>IFERROR(VLOOKUP($B2878,スコアリング基準!$A$36:$B$46,2,FALSE),0)</f>
        <v/>
      </c>
      <c r="Y2878" s="4">
        <f>SUM($S2878:$X2878)</f>
        <v/>
      </c>
      <c r="Z2878" s="4">
        <f>IF(COUNT($M2878:$N2878)=0,"データ無",IF($Y2878&gt;=スコアリング基準!$B$30,"S",IF($Y2878&gt;=スコアリング基準!$B$31,"A",IF($Y2878&gt;=スコアリング基準!$B$32,"B","C"))))</f>
        <v/>
      </c>
      <c r="AA2878">
        <f>IFERROR(INDEX(実績DB!$I$3:$I$104,MATCH($B2878&amp;$C2878,実績DB!$J$3:$J$104,0)),"")</f>
        <v/>
      </c>
    </row>
    <row r="2879">
      <c r="A2879" t="n">
        <v>2877</v>
      </c>
      <c r="B2879" t="inlineStr">
        <is>
          <t>中部</t>
        </is>
      </c>
      <c r="C2879" t="inlineStr">
        <is>
          <t>宮ノ上変電所</t>
        </is>
      </c>
      <c r="D2879" t="inlineStr">
        <is>
          <t>三重県</t>
        </is>
      </c>
      <c r="G2879" s="3" t="n">
        <v>34.079973</v>
      </c>
      <c r="H2879" s="3" t="n">
        <v>136.19356</v>
      </c>
      <c r="I2879" t="inlineStr">
        <is>
          <t>OSM実測</t>
        </is>
      </c>
      <c r="J2879" t="n">
        <v>19</v>
      </c>
      <c r="K2879" t="n">
        <v>19</v>
      </c>
      <c r="L2879" t="n">
        <v>0</v>
      </c>
      <c r="M2879" t="n">
        <v>19</v>
      </c>
      <c r="O2879" t="inlineStr">
        <is>
          <t>不可 #3</t>
        </is>
      </c>
      <c r="P2879" t="inlineStr">
        <is>
          <t>有り</t>
        </is>
      </c>
      <c r="R2879" s="4">
        <f>IF(COUNT($M2879:$N2879)=0,"",IF(AND(IF($N2879&lt;&gt;"",$N2879,$M2879)&lt;=0,$O2879&lt;&gt;"可"),"警告",""))</f>
        <v/>
      </c>
      <c r="S2879" s="4">
        <f>IF(COUNT($M2879:$N2879)=0,0,IF(IF($N2879&lt;&gt;"",$N2879,$M2879)&gt;=スコアリング基準!$B$20,スコアリング基準!$C$20,IF(IF($N2879&lt;&gt;"",$N2879,$M2879)&gt;=スコアリング基準!$B$21,スコアリング基準!$C$21,IF(IF($N2879&lt;&gt;"",$N2879,$M2879)&gt;0,スコアリング基準!$C$22,0))))</f>
        <v/>
      </c>
      <c r="T2879" s="4">
        <f>IF($O2879="可",スコアリング基準!$C$23,0)</f>
        <v/>
      </c>
      <c r="U2879" s="4">
        <f>IF(OR(COUNT($K2879:$L2879)&lt;2,$K2879=0),0,IF(ABS($L2879)/$K2879&lt;=スコアリング基準!$B$24,スコアリング基準!$C$24,IF(ABS($L2879)/$K2879&lt;=スコアリング基準!$B$25,スコアリング基準!$C$25,IF(ABS($L2879)/$K2879&lt;=スコアリング基準!$B$26,スコアリング基準!$C$26,0))))</f>
        <v/>
      </c>
      <c r="V2879" s="4">
        <f>IF($P2879="なし",スコアリング基準!$C$27,0)</f>
        <v/>
      </c>
      <c r="W2879" s="4">
        <f>IF($F2879="",0,IF(ISNUMBER($F2879),IF($F2879&lt;=スコアリング基準!$B$28,スコアリング基準!$C$28,スコアリング基準!$C$29),0))</f>
        <v/>
      </c>
      <c r="X2879" s="4">
        <f>IFERROR(VLOOKUP($B2879,スコアリング基準!$A$36:$B$46,2,FALSE),0)</f>
        <v/>
      </c>
      <c r="Y2879" s="4">
        <f>SUM($S2879:$X2879)</f>
        <v/>
      </c>
      <c r="Z2879" s="4">
        <f>IF(COUNT($M2879:$N2879)=0,"データ無",IF($Y2879&gt;=スコアリング基準!$B$30,"S",IF($Y2879&gt;=スコアリング基準!$B$31,"A",IF($Y2879&gt;=スコアリング基準!$B$32,"B","C"))))</f>
        <v/>
      </c>
      <c r="AA2879">
        <f>IFERROR(INDEX(実績DB!$I$3:$I$104,MATCH($B2879&amp;$C2879,実績DB!$J$3:$J$104,0)),"")</f>
        <v/>
      </c>
    </row>
    <row r="2880">
      <c r="A2880" t="n">
        <v>2878</v>
      </c>
      <c r="B2880" t="inlineStr">
        <is>
          <t>中部</t>
        </is>
      </c>
      <c r="C2880" t="inlineStr">
        <is>
          <t>小泉変電所</t>
        </is>
      </c>
      <c r="D2880" t="inlineStr">
        <is>
          <t>岐阜県</t>
        </is>
      </c>
      <c r="G2880" s="3" t="n">
        <v>35.346252</v>
      </c>
      <c r="H2880" s="3" t="n">
        <v>137.10523</v>
      </c>
      <c r="I2880" t="inlineStr">
        <is>
          <t>OSM実測</t>
        </is>
      </c>
      <c r="J2880" t="n">
        <v>-3</v>
      </c>
      <c r="K2880" t="n">
        <v>49</v>
      </c>
      <c r="L2880" t="n">
        <v>-5</v>
      </c>
      <c r="M2880" t="n">
        <v>45</v>
      </c>
      <c r="O2880" t="inlineStr">
        <is>
          <t>不可 #3</t>
        </is>
      </c>
      <c r="P2880" t="inlineStr">
        <is>
          <t>有り</t>
        </is>
      </c>
      <c r="R2880" s="4">
        <f>IF(COUNT($M2880:$N2880)=0,"",IF(AND(IF($N2880&lt;&gt;"",$N2880,$M2880)&lt;=0,$O2880&lt;&gt;"可"),"警告",""))</f>
        <v/>
      </c>
      <c r="S2880" s="4">
        <f>IF(COUNT($M2880:$N2880)=0,0,IF(IF($N2880&lt;&gt;"",$N2880,$M2880)&gt;=スコアリング基準!$B$20,スコアリング基準!$C$20,IF(IF($N2880&lt;&gt;"",$N2880,$M2880)&gt;=スコアリング基準!$B$21,スコアリング基準!$C$21,IF(IF($N2880&lt;&gt;"",$N2880,$M2880)&gt;0,スコアリング基準!$C$22,0))))</f>
        <v/>
      </c>
      <c r="T2880" s="4">
        <f>IF($O2880="可",スコアリング基準!$C$23,0)</f>
        <v/>
      </c>
      <c r="U2880" s="4">
        <f>IF(OR(COUNT($K2880:$L2880)&lt;2,$K2880=0),0,IF(ABS($L2880)/$K2880&lt;=スコアリング基準!$B$24,スコアリング基準!$C$24,IF(ABS($L2880)/$K2880&lt;=スコアリング基準!$B$25,スコアリング基準!$C$25,IF(ABS($L2880)/$K2880&lt;=スコアリング基準!$B$26,スコアリング基準!$C$26,0))))</f>
        <v/>
      </c>
      <c r="V2880" s="4">
        <f>IF($P2880="なし",スコアリング基準!$C$27,0)</f>
        <v/>
      </c>
      <c r="W2880" s="4">
        <f>IF($F2880="",0,IF(ISNUMBER($F2880),IF($F2880&lt;=スコアリング基準!$B$28,スコアリング基準!$C$28,スコアリング基準!$C$29),0))</f>
        <v/>
      </c>
      <c r="X2880" s="4">
        <f>IFERROR(VLOOKUP($B2880,スコアリング基準!$A$36:$B$46,2,FALSE),0)</f>
        <v/>
      </c>
      <c r="Y2880" s="4">
        <f>SUM($S2880:$X2880)</f>
        <v/>
      </c>
      <c r="Z2880" s="4">
        <f>IF(COUNT($M2880:$N2880)=0,"データ無",IF($Y2880&gt;=スコアリング基準!$B$30,"S",IF($Y2880&gt;=スコアリング基準!$B$31,"A",IF($Y2880&gt;=スコアリング基準!$B$32,"B","C"))))</f>
        <v/>
      </c>
      <c r="AA2880">
        <f>IFERROR(INDEX(実績DB!$I$3:$I$104,MATCH($B2880&amp;$C2880,実績DB!$J$3:$J$104,0)),"")</f>
        <v/>
      </c>
    </row>
    <row r="2881">
      <c r="A2881" t="n">
        <v>2879</v>
      </c>
      <c r="B2881" t="inlineStr">
        <is>
          <t>中部</t>
        </is>
      </c>
      <c r="C2881" t="inlineStr">
        <is>
          <t>岡谷変電所</t>
        </is>
      </c>
      <c r="D2881" t="inlineStr">
        <is>
          <t>長野県</t>
        </is>
      </c>
      <c r="G2881" s="3" t="n">
        <v>36.07821</v>
      </c>
      <c r="H2881" s="3" t="n">
        <v>138.044102</v>
      </c>
      <c r="I2881" t="inlineStr">
        <is>
          <t>OSM実測</t>
        </is>
      </c>
      <c r="J2881" t="n">
        <v>57</v>
      </c>
      <c r="K2881" t="n">
        <v>28</v>
      </c>
      <c r="L2881" t="n">
        <v>2</v>
      </c>
      <c r="O2881" t="inlineStr">
        <is>
          <t>可</t>
        </is>
      </c>
      <c r="P2881" t="inlineStr">
        <is>
          <t>有り</t>
        </is>
      </c>
      <c r="R2881" s="4">
        <f>IF(COUNT($M2881:$N2881)=0,"",IF(AND(IF($N2881&lt;&gt;"",$N2881,$M2881)&lt;=0,$O2881&lt;&gt;"可"),"警告",""))</f>
        <v/>
      </c>
      <c r="S2881" s="4">
        <f>IF(COUNT($M2881:$N2881)=0,0,IF(IF($N2881&lt;&gt;"",$N2881,$M2881)&gt;=スコアリング基準!$B$20,スコアリング基準!$C$20,IF(IF($N2881&lt;&gt;"",$N2881,$M2881)&gt;=スコアリング基準!$B$21,スコアリング基準!$C$21,IF(IF($N2881&lt;&gt;"",$N2881,$M2881)&gt;0,スコアリング基準!$C$22,0))))</f>
        <v/>
      </c>
      <c r="T2881" s="4">
        <f>IF($O2881="可",スコアリング基準!$C$23,0)</f>
        <v/>
      </c>
      <c r="U2881" s="4">
        <f>IF(OR(COUNT($K2881:$L2881)&lt;2,$K2881=0),0,IF(ABS($L2881)/$K2881&lt;=スコアリング基準!$B$24,スコアリング基準!$C$24,IF(ABS($L2881)/$K2881&lt;=スコアリング基準!$B$25,スコアリング基準!$C$25,IF(ABS($L2881)/$K2881&lt;=スコアリング基準!$B$26,スコアリング基準!$C$26,0))))</f>
        <v/>
      </c>
      <c r="V2881" s="4">
        <f>IF($P2881="なし",スコアリング基準!$C$27,0)</f>
        <v/>
      </c>
      <c r="W2881" s="4">
        <f>IF($F2881="",0,IF(ISNUMBER($F2881),IF($F2881&lt;=スコアリング基準!$B$28,スコアリング基準!$C$28,スコアリング基準!$C$29),0))</f>
        <v/>
      </c>
      <c r="X2881" s="4">
        <f>IFERROR(VLOOKUP($B2881,スコアリング基準!$A$36:$B$46,2,FALSE),0)</f>
        <v/>
      </c>
      <c r="Y2881" s="4">
        <f>SUM($S2881:$X2881)</f>
        <v/>
      </c>
      <c r="Z2881" s="4">
        <f>IF(COUNT($M2881:$N2881)=0,"データ無",IF($Y2881&gt;=スコアリング基準!$B$30,"S",IF($Y2881&gt;=スコアリング基準!$B$31,"A",IF($Y2881&gt;=スコアリング基準!$B$32,"B","C"))))</f>
        <v/>
      </c>
      <c r="AA2881">
        <f>IFERROR(INDEX(実績DB!$I$3:$I$104,MATCH($B2881&amp;$C2881,実績DB!$J$3:$J$104,0)),"")</f>
        <v/>
      </c>
    </row>
    <row r="2882">
      <c r="A2882" t="n">
        <v>2880</v>
      </c>
      <c r="B2882" t="inlineStr">
        <is>
          <t>中部</t>
        </is>
      </c>
      <c r="C2882" t="inlineStr">
        <is>
          <t>御望変電所</t>
        </is>
      </c>
      <c r="D2882" t="inlineStr">
        <is>
          <t>岐阜県</t>
        </is>
      </c>
      <c r="G2882" s="3" t="n">
        <v>35.477999</v>
      </c>
      <c r="H2882" s="3" t="n">
        <v>136.703704</v>
      </c>
      <c r="I2882" t="inlineStr">
        <is>
          <t>OSM実測</t>
        </is>
      </c>
      <c r="J2882" t="n">
        <v>-12</v>
      </c>
      <c r="K2882" t="n">
        <v>28</v>
      </c>
      <c r="L2882" t="n">
        <v>-22</v>
      </c>
      <c r="M2882" t="n">
        <v>8</v>
      </c>
      <c r="O2882" t="inlineStr">
        <is>
          <t>不可 #3</t>
        </is>
      </c>
      <c r="P2882" t="inlineStr">
        <is>
          <t>有り</t>
        </is>
      </c>
      <c r="R2882" s="4">
        <f>IF(COUNT($M2882:$N2882)=0,"",IF(AND(IF($N2882&lt;&gt;"",$N2882,$M2882)&lt;=0,$O2882&lt;&gt;"可"),"警告",""))</f>
        <v/>
      </c>
      <c r="S2882" s="4">
        <f>IF(COUNT($M2882:$N2882)=0,0,IF(IF($N2882&lt;&gt;"",$N2882,$M2882)&gt;=スコアリング基準!$B$20,スコアリング基準!$C$20,IF(IF($N2882&lt;&gt;"",$N2882,$M2882)&gt;=スコアリング基準!$B$21,スコアリング基準!$C$21,IF(IF($N2882&lt;&gt;"",$N2882,$M2882)&gt;0,スコアリング基準!$C$22,0))))</f>
        <v/>
      </c>
      <c r="T2882" s="4">
        <f>IF($O2882="可",スコアリング基準!$C$23,0)</f>
        <v/>
      </c>
      <c r="U2882" s="4">
        <f>IF(OR(COUNT($K2882:$L2882)&lt;2,$K2882=0),0,IF(ABS($L2882)/$K2882&lt;=スコアリング基準!$B$24,スコアリング基準!$C$24,IF(ABS($L2882)/$K2882&lt;=スコアリング基準!$B$25,スコアリング基準!$C$25,IF(ABS($L2882)/$K2882&lt;=スコアリング基準!$B$26,スコアリング基準!$C$26,0))))</f>
        <v/>
      </c>
      <c r="V2882" s="4">
        <f>IF($P2882="なし",スコアリング基準!$C$27,0)</f>
        <v/>
      </c>
      <c r="W2882" s="4">
        <f>IF($F2882="",0,IF(ISNUMBER($F2882),IF($F2882&lt;=スコアリング基準!$B$28,スコアリング基準!$C$28,スコアリング基準!$C$29),0))</f>
        <v/>
      </c>
      <c r="X2882" s="4">
        <f>IFERROR(VLOOKUP($B2882,スコアリング基準!$A$36:$B$46,2,FALSE),0)</f>
        <v/>
      </c>
      <c r="Y2882" s="4">
        <f>SUM($S2882:$X2882)</f>
        <v/>
      </c>
      <c r="Z2882" s="4">
        <f>IF(COUNT($M2882:$N2882)=0,"データ無",IF($Y2882&gt;=スコアリング基準!$B$30,"S",IF($Y2882&gt;=スコアリング基準!$B$31,"A",IF($Y2882&gt;=スコアリング基準!$B$32,"B","C"))))</f>
        <v/>
      </c>
      <c r="AA2882">
        <f>IFERROR(INDEX(実績DB!$I$3:$I$104,MATCH($B2882&amp;$C2882,実績DB!$J$3:$J$104,0)),"")</f>
        <v/>
      </c>
    </row>
    <row r="2883">
      <c r="A2883" t="n">
        <v>2881</v>
      </c>
      <c r="B2883" t="inlineStr">
        <is>
          <t>中部</t>
        </is>
      </c>
      <c r="C2883" t="inlineStr">
        <is>
          <t>打越変電所</t>
        </is>
      </c>
      <c r="D2883" t="inlineStr">
        <is>
          <t>愛知県</t>
        </is>
      </c>
      <c r="G2883" s="3" t="n">
        <v>35.079185</v>
      </c>
      <c r="H2883" s="3" t="n">
        <v>137.090335</v>
      </c>
      <c r="I2883" t="inlineStr">
        <is>
          <t>OSM実測</t>
        </is>
      </c>
      <c r="J2883" t="n">
        <v>1</v>
      </c>
      <c r="K2883" t="n">
        <v>49</v>
      </c>
      <c r="L2883" t="n">
        <v>-13</v>
      </c>
      <c r="M2883" t="n">
        <v>39</v>
      </c>
      <c r="O2883" t="inlineStr">
        <is>
          <t>不可 #3</t>
        </is>
      </c>
      <c r="P2883" t="inlineStr">
        <is>
          <t>有り</t>
        </is>
      </c>
      <c r="R2883" s="4">
        <f>IF(COUNT($M2883:$N2883)=0,"",IF(AND(IF($N2883&lt;&gt;"",$N2883,$M2883)&lt;=0,$O2883&lt;&gt;"可"),"警告",""))</f>
        <v/>
      </c>
      <c r="S2883" s="4">
        <f>IF(COUNT($M2883:$N2883)=0,0,IF(IF($N2883&lt;&gt;"",$N2883,$M2883)&gt;=スコアリング基準!$B$20,スコアリング基準!$C$20,IF(IF($N2883&lt;&gt;"",$N2883,$M2883)&gt;=スコアリング基準!$B$21,スコアリング基準!$C$21,IF(IF($N2883&lt;&gt;"",$N2883,$M2883)&gt;0,スコアリング基準!$C$22,0))))</f>
        <v/>
      </c>
      <c r="T2883" s="4">
        <f>IF($O2883="可",スコアリング基準!$C$23,0)</f>
        <v/>
      </c>
      <c r="U2883" s="4">
        <f>IF(OR(COUNT($K2883:$L2883)&lt;2,$K2883=0),0,IF(ABS($L2883)/$K2883&lt;=スコアリング基準!$B$24,スコアリング基準!$C$24,IF(ABS($L2883)/$K2883&lt;=スコアリング基準!$B$25,スコアリング基準!$C$25,IF(ABS($L2883)/$K2883&lt;=スコアリング基準!$B$26,スコアリング基準!$C$26,0))))</f>
        <v/>
      </c>
      <c r="V2883" s="4">
        <f>IF($P2883="なし",スコアリング基準!$C$27,0)</f>
        <v/>
      </c>
      <c r="W2883" s="4">
        <f>IF($F2883="",0,IF(ISNUMBER($F2883),IF($F2883&lt;=スコアリング基準!$B$28,スコアリング基準!$C$28,スコアリング基準!$C$29),0))</f>
        <v/>
      </c>
      <c r="X2883" s="4">
        <f>IFERROR(VLOOKUP($B2883,スコアリング基準!$A$36:$B$46,2,FALSE),0)</f>
        <v/>
      </c>
      <c r="Y2883" s="4">
        <f>SUM($S2883:$X2883)</f>
        <v/>
      </c>
      <c r="Z2883" s="4">
        <f>IF(COUNT($M2883:$N2883)=0,"データ無",IF($Y2883&gt;=スコアリング基準!$B$30,"S",IF($Y2883&gt;=スコアリング基準!$B$31,"A",IF($Y2883&gt;=スコアリング基準!$B$32,"B","C"))))</f>
        <v/>
      </c>
      <c r="AA2883">
        <f>IFERROR(INDEX(実績DB!$I$3:$I$104,MATCH($B2883&amp;$C2883,実績DB!$J$3:$J$104,0)),"")</f>
        <v/>
      </c>
    </row>
    <row r="2884">
      <c r="A2884" t="n">
        <v>2882</v>
      </c>
      <c r="B2884" t="inlineStr">
        <is>
          <t>中部</t>
        </is>
      </c>
      <c r="C2884" t="inlineStr">
        <is>
          <t>更埴八幡変電所</t>
        </is>
      </c>
      <c r="D2884" t="inlineStr">
        <is>
          <t>長野県</t>
        </is>
      </c>
      <c r="G2884" s="3" t="n">
        <v>36.511804</v>
      </c>
      <c r="H2884" s="3" t="n">
        <v>138.083882</v>
      </c>
      <c r="I2884" t="inlineStr">
        <is>
          <t>OSM実測</t>
        </is>
      </c>
      <c r="J2884" t="n">
        <v>-2</v>
      </c>
      <c r="K2884" t="n">
        <v>19</v>
      </c>
      <c r="L2884" t="n">
        <v>-10</v>
      </c>
      <c r="M2884" t="n">
        <v>9</v>
      </c>
      <c r="O2884" t="inlineStr">
        <is>
          <t>不可 #3</t>
        </is>
      </c>
      <c r="P2884" t="inlineStr">
        <is>
          <t>有り</t>
        </is>
      </c>
      <c r="R2884" s="4">
        <f>IF(COUNT($M2884:$N2884)=0,"",IF(AND(IF($N2884&lt;&gt;"",$N2884,$M2884)&lt;=0,$O2884&lt;&gt;"可"),"警告",""))</f>
        <v/>
      </c>
      <c r="S2884" s="4">
        <f>IF(COUNT($M2884:$N2884)=0,0,IF(IF($N2884&lt;&gt;"",$N2884,$M2884)&gt;=スコアリング基準!$B$20,スコアリング基準!$C$20,IF(IF($N2884&lt;&gt;"",$N2884,$M2884)&gt;=スコアリング基準!$B$21,スコアリング基準!$C$21,IF(IF($N2884&lt;&gt;"",$N2884,$M2884)&gt;0,スコアリング基準!$C$22,0))))</f>
        <v/>
      </c>
      <c r="T2884" s="4">
        <f>IF($O2884="可",スコアリング基準!$C$23,0)</f>
        <v/>
      </c>
      <c r="U2884" s="4">
        <f>IF(OR(COUNT($K2884:$L2884)&lt;2,$K2884=0),0,IF(ABS($L2884)/$K2884&lt;=スコアリング基準!$B$24,スコアリング基準!$C$24,IF(ABS($L2884)/$K2884&lt;=スコアリング基準!$B$25,スコアリング基準!$C$25,IF(ABS($L2884)/$K2884&lt;=スコアリング基準!$B$26,スコアリング基準!$C$26,0))))</f>
        <v/>
      </c>
      <c r="V2884" s="4">
        <f>IF($P2884="なし",スコアリング基準!$C$27,0)</f>
        <v/>
      </c>
      <c r="W2884" s="4">
        <f>IF($F2884="",0,IF(ISNUMBER($F2884),IF($F2884&lt;=スコアリング基準!$B$28,スコアリング基準!$C$28,スコアリング基準!$C$29),0))</f>
        <v/>
      </c>
      <c r="X2884" s="4">
        <f>IFERROR(VLOOKUP($B2884,スコアリング基準!$A$36:$B$46,2,FALSE),0)</f>
        <v/>
      </c>
      <c r="Y2884" s="4">
        <f>SUM($S2884:$X2884)</f>
        <v/>
      </c>
      <c r="Z2884" s="4">
        <f>IF(COUNT($M2884:$N2884)=0,"データ無",IF($Y2884&gt;=スコアリング基準!$B$30,"S",IF($Y2884&gt;=スコアリング基準!$B$31,"A",IF($Y2884&gt;=スコアリング基準!$B$32,"B","C"))))</f>
        <v/>
      </c>
      <c r="AA2884">
        <f>IFERROR(INDEX(実績DB!$I$3:$I$104,MATCH($B2884&amp;$C2884,実績DB!$J$3:$J$104,0)),"")</f>
        <v/>
      </c>
    </row>
    <row r="2885">
      <c r="A2885" t="n">
        <v>2883</v>
      </c>
      <c r="B2885" t="inlineStr">
        <is>
          <t>中部</t>
        </is>
      </c>
      <c r="C2885" t="inlineStr">
        <is>
          <t>松代変電所</t>
        </is>
      </c>
      <c r="D2885" t="inlineStr">
        <is>
          <t>長野県</t>
        </is>
      </c>
      <c r="G2885" s="3" t="n">
        <v>36.552589</v>
      </c>
      <c r="H2885" s="3" t="n">
        <v>138.19579</v>
      </c>
      <c r="I2885" t="inlineStr">
        <is>
          <t>OSM実測</t>
        </is>
      </c>
      <c r="J2885" t="n">
        <v>0</v>
      </c>
      <c r="K2885" t="n">
        <v>19</v>
      </c>
      <c r="L2885" t="n">
        <v>-3</v>
      </c>
      <c r="M2885" t="n">
        <v>18</v>
      </c>
      <c r="O2885" t="inlineStr">
        <is>
          <t>不可 #3</t>
        </is>
      </c>
      <c r="P2885" t="inlineStr">
        <is>
          <t>有り</t>
        </is>
      </c>
      <c r="R2885" s="4">
        <f>IF(COUNT($M2885:$N2885)=0,"",IF(AND(IF($N2885&lt;&gt;"",$N2885,$M2885)&lt;=0,$O2885&lt;&gt;"可"),"警告",""))</f>
        <v/>
      </c>
      <c r="S2885" s="4">
        <f>IF(COUNT($M2885:$N2885)=0,0,IF(IF($N2885&lt;&gt;"",$N2885,$M2885)&gt;=スコアリング基準!$B$20,スコアリング基準!$C$20,IF(IF($N2885&lt;&gt;"",$N2885,$M2885)&gt;=スコアリング基準!$B$21,スコアリング基準!$C$21,IF(IF($N2885&lt;&gt;"",$N2885,$M2885)&gt;0,スコアリング基準!$C$22,0))))</f>
        <v/>
      </c>
      <c r="T2885" s="4">
        <f>IF($O2885="可",スコアリング基準!$C$23,0)</f>
        <v/>
      </c>
      <c r="U2885" s="4">
        <f>IF(OR(COUNT($K2885:$L2885)&lt;2,$K2885=0),0,IF(ABS($L2885)/$K2885&lt;=スコアリング基準!$B$24,スコアリング基準!$C$24,IF(ABS($L2885)/$K2885&lt;=スコアリング基準!$B$25,スコアリング基準!$C$25,IF(ABS($L2885)/$K2885&lt;=スコアリング基準!$B$26,スコアリング基準!$C$26,0))))</f>
        <v/>
      </c>
      <c r="V2885" s="4">
        <f>IF($P2885="なし",スコアリング基準!$C$27,0)</f>
        <v/>
      </c>
      <c r="W2885" s="4">
        <f>IF($F2885="",0,IF(ISNUMBER($F2885),IF($F2885&lt;=スコアリング基準!$B$28,スコアリング基準!$C$28,スコアリング基準!$C$29),0))</f>
        <v/>
      </c>
      <c r="X2885" s="4">
        <f>IFERROR(VLOOKUP($B2885,スコアリング基準!$A$36:$B$46,2,FALSE),0)</f>
        <v/>
      </c>
      <c r="Y2885" s="4">
        <f>SUM($S2885:$X2885)</f>
        <v/>
      </c>
      <c r="Z2885" s="4">
        <f>IF(COUNT($M2885:$N2885)=0,"データ無",IF($Y2885&gt;=スコアリング基準!$B$30,"S",IF($Y2885&gt;=スコアリング基準!$B$31,"A",IF($Y2885&gt;=スコアリング基準!$B$32,"B","C"))))</f>
        <v/>
      </c>
      <c r="AA2885">
        <f>IFERROR(INDEX(実績DB!$I$3:$I$104,MATCH($B2885&amp;$C2885,実績DB!$J$3:$J$104,0)),"")</f>
        <v/>
      </c>
    </row>
    <row r="2886">
      <c r="A2886" t="n">
        <v>2884</v>
      </c>
      <c r="B2886" t="inlineStr">
        <is>
          <t>中部</t>
        </is>
      </c>
      <c r="C2886" t="inlineStr">
        <is>
          <t>武芸川変電所</t>
        </is>
      </c>
      <c r="D2886" t="inlineStr">
        <is>
          <t>岐阜県</t>
        </is>
      </c>
      <c r="G2886" s="3" t="n">
        <v>35.54312</v>
      </c>
      <c r="H2886" s="3" t="n">
        <v>136.833699</v>
      </c>
      <c r="I2886" t="inlineStr">
        <is>
          <t>OSM実測</t>
        </is>
      </c>
      <c r="J2886" t="n">
        <v>-3</v>
      </c>
      <c r="K2886" t="n">
        <v>19</v>
      </c>
      <c r="L2886" t="n">
        <v>-9</v>
      </c>
      <c r="M2886" t="n">
        <v>10</v>
      </c>
      <c r="O2886" t="inlineStr">
        <is>
          <t>不可 #3</t>
        </is>
      </c>
      <c r="P2886" t="inlineStr">
        <is>
          <t>有り</t>
        </is>
      </c>
      <c r="R2886" s="4">
        <f>IF(COUNT($M2886:$N2886)=0,"",IF(AND(IF($N2886&lt;&gt;"",$N2886,$M2886)&lt;=0,$O2886&lt;&gt;"可"),"警告",""))</f>
        <v/>
      </c>
      <c r="S2886" s="4">
        <f>IF(COUNT($M2886:$N2886)=0,0,IF(IF($N2886&lt;&gt;"",$N2886,$M2886)&gt;=スコアリング基準!$B$20,スコアリング基準!$C$20,IF(IF($N2886&lt;&gt;"",$N2886,$M2886)&gt;=スコアリング基準!$B$21,スコアリング基準!$C$21,IF(IF($N2886&lt;&gt;"",$N2886,$M2886)&gt;0,スコアリング基準!$C$22,0))))</f>
        <v/>
      </c>
      <c r="T2886" s="4">
        <f>IF($O2886="可",スコアリング基準!$C$23,0)</f>
        <v/>
      </c>
      <c r="U2886" s="4">
        <f>IF(OR(COUNT($K2886:$L2886)&lt;2,$K2886=0),0,IF(ABS($L2886)/$K2886&lt;=スコアリング基準!$B$24,スコアリング基準!$C$24,IF(ABS($L2886)/$K2886&lt;=スコアリング基準!$B$25,スコアリング基準!$C$25,IF(ABS($L2886)/$K2886&lt;=スコアリング基準!$B$26,スコアリング基準!$C$26,0))))</f>
        <v/>
      </c>
      <c r="V2886" s="4">
        <f>IF($P2886="なし",スコアリング基準!$C$27,0)</f>
        <v/>
      </c>
      <c r="W2886" s="4">
        <f>IF($F2886="",0,IF(ISNUMBER($F2886),IF($F2886&lt;=スコアリング基準!$B$28,スコアリング基準!$C$28,スコアリング基準!$C$29),0))</f>
        <v/>
      </c>
      <c r="X2886" s="4">
        <f>IFERROR(VLOOKUP($B2886,スコアリング基準!$A$36:$B$46,2,FALSE),0)</f>
        <v/>
      </c>
      <c r="Y2886" s="4">
        <f>SUM($S2886:$X2886)</f>
        <v/>
      </c>
      <c r="Z2886" s="4">
        <f>IF(COUNT($M2886:$N2886)=0,"データ無",IF($Y2886&gt;=スコアリング基準!$B$30,"S",IF($Y2886&gt;=スコアリング基準!$B$31,"A",IF($Y2886&gt;=スコアリング基準!$B$32,"B","C"))))</f>
        <v/>
      </c>
      <c r="AA2886">
        <f>IFERROR(INDEX(実績DB!$I$3:$I$104,MATCH($B2886&amp;$C2886,実績DB!$J$3:$J$104,0)),"")</f>
        <v/>
      </c>
    </row>
    <row r="2887">
      <c r="A2887" t="n">
        <v>2885</v>
      </c>
      <c r="B2887" t="inlineStr">
        <is>
          <t>中部</t>
        </is>
      </c>
      <c r="C2887" t="inlineStr">
        <is>
          <t>瀬古口変電所</t>
        </is>
      </c>
      <c r="D2887" t="inlineStr">
        <is>
          <t>三重県</t>
        </is>
      </c>
      <c r="G2887" s="3" t="n">
        <v>34.617163</v>
      </c>
      <c r="H2887" s="3" t="n">
        <v>136.085642</v>
      </c>
      <c r="I2887" t="inlineStr">
        <is>
          <t>OSM実測</t>
        </is>
      </c>
      <c r="J2887" t="n">
        <v>28</v>
      </c>
      <c r="K2887" t="n">
        <v>28</v>
      </c>
      <c r="L2887" t="n">
        <v>-9</v>
      </c>
      <c r="M2887" t="n">
        <v>19</v>
      </c>
      <c r="O2887" t="inlineStr">
        <is>
          <t>不可 #3</t>
        </is>
      </c>
      <c r="P2887" t="inlineStr">
        <is>
          <t>有り</t>
        </is>
      </c>
      <c r="R2887" s="4">
        <f>IF(COUNT($M2887:$N2887)=0,"",IF(AND(IF($N2887&lt;&gt;"",$N2887,$M2887)&lt;=0,$O2887&lt;&gt;"可"),"警告",""))</f>
        <v/>
      </c>
      <c r="S2887" s="4">
        <f>IF(COUNT($M2887:$N2887)=0,0,IF(IF($N2887&lt;&gt;"",$N2887,$M2887)&gt;=スコアリング基準!$B$20,スコアリング基準!$C$20,IF(IF($N2887&lt;&gt;"",$N2887,$M2887)&gt;=スコアリング基準!$B$21,スコアリング基準!$C$21,IF(IF($N2887&lt;&gt;"",$N2887,$M2887)&gt;0,スコアリング基準!$C$22,0))))</f>
        <v/>
      </c>
      <c r="T2887" s="4">
        <f>IF($O2887="可",スコアリング基準!$C$23,0)</f>
        <v/>
      </c>
      <c r="U2887" s="4">
        <f>IF(OR(COUNT($K2887:$L2887)&lt;2,$K2887=0),0,IF(ABS($L2887)/$K2887&lt;=スコアリング基準!$B$24,スコアリング基準!$C$24,IF(ABS($L2887)/$K2887&lt;=スコアリング基準!$B$25,スコアリング基準!$C$25,IF(ABS($L2887)/$K2887&lt;=スコアリング基準!$B$26,スコアリング基準!$C$26,0))))</f>
        <v/>
      </c>
      <c r="V2887" s="4">
        <f>IF($P2887="なし",スコアリング基準!$C$27,0)</f>
        <v/>
      </c>
      <c r="W2887" s="4">
        <f>IF($F2887="",0,IF(ISNUMBER($F2887),IF($F2887&lt;=スコアリング基準!$B$28,スコアリング基準!$C$28,スコアリング基準!$C$29),0))</f>
        <v/>
      </c>
      <c r="X2887" s="4">
        <f>IFERROR(VLOOKUP($B2887,スコアリング基準!$A$36:$B$46,2,FALSE),0)</f>
        <v/>
      </c>
      <c r="Y2887" s="4">
        <f>SUM($S2887:$X2887)</f>
        <v/>
      </c>
      <c r="Z2887" s="4">
        <f>IF(COUNT($M2887:$N2887)=0,"データ無",IF($Y2887&gt;=スコアリング基準!$B$30,"S",IF($Y2887&gt;=スコアリング基準!$B$31,"A",IF($Y2887&gt;=スコアリング基準!$B$32,"B","C"))))</f>
        <v/>
      </c>
      <c r="AA2887">
        <f>IFERROR(INDEX(実績DB!$I$3:$I$104,MATCH($B2887&amp;$C2887,実績DB!$J$3:$J$104,0)),"")</f>
        <v/>
      </c>
    </row>
    <row r="2888">
      <c r="A2888" t="n">
        <v>2886</v>
      </c>
      <c r="B2888" t="inlineStr">
        <is>
          <t>中部</t>
        </is>
      </c>
      <c r="C2888" t="inlineStr">
        <is>
          <t>犬山変電所</t>
        </is>
      </c>
      <c r="D2888" t="inlineStr">
        <is>
          <t>岐阜県</t>
        </is>
      </c>
      <c r="G2888" s="3" t="n">
        <v>35.32429</v>
      </c>
      <c r="H2888" s="3" t="n">
        <v>136.984207</v>
      </c>
      <c r="I2888" t="inlineStr">
        <is>
          <t>OSM実測</t>
        </is>
      </c>
      <c r="J2888" t="n">
        <v>1282</v>
      </c>
      <c r="K2888" t="n">
        <v>1154</v>
      </c>
      <c r="L2888" t="n">
        <v>-1394</v>
      </c>
      <c r="O2888" t="inlineStr">
        <is>
          <t>可</t>
        </is>
      </c>
      <c r="P2888" t="inlineStr">
        <is>
          <t>有り</t>
        </is>
      </c>
      <c r="R2888" s="4">
        <f>IF(COUNT($M2888:$N2888)=0,"",IF(AND(IF($N2888&lt;&gt;"",$N2888,$M2888)&lt;=0,$O2888&lt;&gt;"可"),"警告",""))</f>
        <v/>
      </c>
      <c r="S2888" s="4">
        <f>IF(COUNT($M2888:$N2888)=0,0,IF(IF($N2888&lt;&gt;"",$N2888,$M2888)&gt;=スコアリング基準!$B$20,スコアリング基準!$C$20,IF(IF($N2888&lt;&gt;"",$N2888,$M2888)&gt;=スコアリング基準!$B$21,スコアリング基準!$C$21,IF(IF($N2888&lt;&gt;"",$N2888,$M2888)&gt;0,スコアリング基準!$C$22,0))))</f>
        <v/>
      </c>
      <c r="T2888" s="4">
        <f>IF($O2888="可",スコアリング基準!$C$23,0)</f>
        <v/>
      </c>
      <c r="U2888" s="4">
        <f>IF(OR(COUNT($K2888:$L2888)&lt;2,$K2888=0),0,IF(ABS($L2888)/$K2888&lt;=スコアリング基準!$B$24,スコアリング基準!$C$24,IF(ABS($L2888)/$K2888&lt;=スコアリング基準!$B$25,スコアリング基準!$C$25,IF(ABS($L2888)/$K2888&lt;=スコアリング基準!$B$26,スコアリング基準!$C$26,0))))</f>
        <v/>
      </c>
      <c r="V2888" s="4">
        <f>IF($P2888="なし",スコアリング基準!$C$27,0)</f>
        <v/>
      </c>
      <c r="W2888" s="4">
        <f>IF($F2888="",0,IF(ISNUMBER($F2888),IF($F2888&lt;=スコアリング基準!$B$28,スコアリング基準!$C$28,スコアリング基準!$C$29),0))</f>
        <v/>
      </c>
      <c r="X2888" s="4">
        <f>IFERROR(VLOOKUP($B2888,スコアリング基準!$A$36:$B$46,2,FALSE),0)</f>
        <v/>
      </c>
      <c r="Y2888" s="4">
        <f>SUM($S2888:$X2888)</f>
        <v/>
      </c>
      <c r="Z2888" s="4">
        <f>IF(COUNT($M2888:$N2888)=0,"データ無",IF($Y2888&gt;=スコアリング基準!$B$30,"S",IF($Y2888&gt;=スコアリング基準!$B$31,"A",IF($Y2888&gt;=スコアリング基準!$B$32,"B","C"))))</f>
        <v/>
      </c>
      <c r="AA2888">
        <f>IFERROR(INDEX(実績DB!$I$3:$I$104,MATCH($B2888&amp;$C2888,実績DB!$J$3:$J$104,0)),"")</f>
        <v/>
      </c>
    </row>
    <row r="2889">
      <c r="A2889" t="n">
        <v>2887</v>
      </c>
      <c r="B2889" t="inlineStr">
        <is>
          <t>中部</t>
        </is>
      </c>
      <c r="C2889" t="inlineStr">
        <is>
          <t>真田変電所</t>
        </is>
      </c>
      <c r="D2889" t="inlineStr">
        <is>
          <t>長野県</t>
        </is>
      </c>
      <c r="G2889" s="3" t="n">
        <v>36.418422</v>
      </c>
      <c r="H2889" s="3" t="n">
        <v>138.300307</v>
      </c>
      <c r="I2889" t="inlineStr">
        <is>
          <t>OSM実測</t>
        </is>
      </c>
      <c r="J2889" t="n">
        <v>-7</v>
      </c>
      <c r="K2889" t="n">
        <v>19</v>
      </c>
      <c r="L2889" t="n">
        <v>-9</v>
      </c>
      <c r="M2889" t="n">
        <v>10</v>
      </c>
      <c r="O2889" t="inlineStr">
        <is>
          <t>不可 #3</t>
        </is>
      </c>
      <c r="P2889" t="inlineStr">
        <is>
          <t>有り</t>
        </is>
      </c>
      <c r="R2889" s="4">
        <f>IF(COUNT($M2889:$N2889)=0,"",IF(AND(IF($N2889&lt;&gt;"",$N2889,$M2889)&lt;=0,$O2889&lt;&gt;"可"),"警告",""))</f>
        <v/>
      </c>
      <c r="S2889" s="4">
        <f>IF(COUNT($M2889:$N2889)=0,0,IF(IF($N2889&lt;&gt;"",$N2889,$M2889)&gt;=スコアリング基準!$B$20,スコアリング基準!$C$20,IF(IF($N2889&lt;&gt;"",$N2889,$M2889)&gt;=スコアリング基準!$B$21,スコアリング基準!$C$21,IF(IF($N2889&lt;&gt;"",$N2889,$M2889)&gt;0,スコアリング基準!$C$22,0))))</f>
        <v/>
      </c>
      <c r="T2889" s="4">
        <f>IF($O2889="可",スコアリング基準!$C$23,0)</f>
        <v/>
      </c>
      <c r="U2889" s="4">
        <f>IF(OR(COUNT($K2889:$L2889)&lt;2,$K2889=0),0,IF(ABS($L2889)/$K2889&lt;=スコアリング基準!$B$24,スコアリング基準!$C$24,IF(ABS($L2889)/$K2889&lt;=スコアリング基準!$B$25,スコアリング基準!$C$25,IF(ABS($L2889)/$K2889&lt;=スコアリング基準!$B$26,スコアリング基準!$C$26,0))))</f>
        <v/>
      </c>
      <c r="V2889" s="4">
        <f>IF($P2889="なし",スコアリング基準!$C$27,0)</f>
        <v/>
      </c>
      <c r="W2889" s="4">
        <f>IF($F2889="",0,IF(ISNUMBER($F2889),IF($F2889&lt;=スコアリング基準!$B$28,スコアリング基準!$C$28,スコアリング基準!$C$29),0))</f>
        <v/>
      </c>
      <c r="X2889" s="4">
        <f>IFERROR(VLOOKUP($B2889,スコアリング基準!$A$36:$B$46,2,FALSE),0)</f>
        <v/>
      </c>
      <c r="Y2889" s="4">
        <f>SUM($S2889:$X2889)</f>
        <v/>
      </c>
      <c r="Z2889" s="4">
        <f>IF(COUNT($M2889:$N2889)=0,"データ無",IF($Y2889&gt;=スコアリング基準!$B$30,"S",IF($Y2889&gt;=スコアリング基準!$B$31,"A",IF($Y2889&gt;=スコアリング基準!$B$32,"B","C"))))</f>
        <v/>
      </c>
      <c r="AA2889">
        <f>IFERROR(INDEX(実績DB!$I$3:$I$104,MATCH($B2889&amp;$C2889,実績DB!$J$3:$J$104,0)),"")</f>
        <v/>
      </c>
    </row>
    <row r="2890">
      <c r="A2890" t="n">
        <v>2888</v>
      </c>
      <c r="B2890" t="inlineStr">
        <is>
          <t>中部</t>
        </is>
      </c>
      <c r="C2890" t="inlineStr">
        <is>
          <t>竜島変電所</t>
        </is>
      </c>
      <c r="D2890" t="inlineStr">
        <is>
          <t>長野県</t>
        </is>
      </c>
      <c r="G2890" s="3" t="n">
        <v>36.180996</v>
      </c>
      <c r="H2890" s="3" t="n">
        <v>137.792864</v>
      </c>
      <c r="I2890" t="inlineStr">
        <is>
          <t>OSM実測</t>
        </is>
      </c>
      <c r="R2890" s="4">
        <f>IF(COUNT($M2890:$N2890)=0,"",IF(AND(IF($N2890&lt;&gt;"",$N2890,$M2890)&lt;=0,$O2890&lt;&gt;"可"),"警告",""))</f>
        <v/>
      </c>
      <c r="S2890" s="4">
        <f>IF(COUNT($M2890:$N2890)=0,0,IF(IF($N2890&lt;&gt;"",$N2890,$M2890)&gt;=スコアリング基準!$B$20,スコアリング基準!$C$20,IF(IF($N2890&lt;&gt;"",$N2890,$M2890)&gt;=スコアリング基準!$B$21,スコアリング基準!$C$21,IF(IF($N2890&lt;&gt;"",$N2890,$M2890)&gt;0,スコアリング基準!$C$22,0))))</f>
        <v/>
      </c>
      <c r="T2890" s="4">
        <f>IF($O2890="可",スコアリング基準!$C$23,0)</f>
        <v/>
      </c>
      <c r="U2890" s="4">
        <f>IF(OR(COUNT($K2890:$L2890)&lt;2,$K2890=0),0,IF(ABS($L2890)/$K2890&lt;=スコアリング基準!$B$24,スコアリング基準!$C$24,IF(ABS($L2890)/$K2890&lt;=スコアリング基準!$B$25,スコアリング基準!$C$25,IF(ABS($L2890)/$K2890&lt;=スコアリング基準!$B$26,スコアリング基準!$C$26,0))))</f>
        <v/>
      </c>
      <c r="V2890" s="4">
        <f>IF($P2890="なし",スコアリング基準!$C$27,0)</f>
        <v/>
      </c>
      <c r="W2890" s="4">
        <f>IF($F2890="",0,IF(ISNUMBER($F2890),IF($F2890&lt;=スコアリング基準!$B$28,スコアリング基準!$C$28,スコアリング基準!$C$29),0))</f>
        <v/>
      </c>
      <c r="X2890" s="4">
        <f>IFERROR(VLOOKUP($B2890,スコアリング基準!$A$36:$B$46,2,FALSE),0)</f>
        <v/>
      </c>
      <c r="Y2890" s="4">
        <f>SUM($S2890:$X2890)</f>
        <v/>
      </c>
      <c r="Z2890" s="4">
        <f>IF(COUNT($M2890:$N2890)=0,"データ無",IF($Y2890&gt;=スコアリング基準!$B$30,"S",IF($Y2890&gt;=スコアリング基準!$B$31,"A",IF($Y2890&gt;=スコアリング基準!$B$32,"B","C"))))</f>
        <v/>
      </c>
      <c r="AA2890">
        <f>IFERROR(INDEX(実績DB!$I$3:$I$104,MATCH($B2890&amp;$C2890,実績DB!$J$3:$J$104,0)),"")</f>
        <v/>
      </c>
    </row>
    <row r="2891">
      <c r="A2891" t="n">
        <v>2889</v>
      </c>
      <c r="B2891" t="inlineStr">
        <is>
          <t>中部</t>
        </is>
      </c>
      <c r="C2891" t="inlineStr">
        <is>
          <t>緑が浜変電所</t>
        </is>
      </c>
      <c r="D2891" t="inlineStr">
        <is>
          <t>愛知県</t>
        </is>
      </c>
      <c r="G2891" s="3" t="n">
        <v>34.703109</v>
      </c>
      <c r="H2891" s="3" t="n">
        <v>137.268282</v>
      </c>
      <c r="I2891" t="inlineStr">
        <is>
          <t>OSM実測</t>
        </is>
      </c>
      <c r="J2891" t="n">
        <v>19</v>
      </c>
      <c r="K2891" t="n">
        <v>19</v>
      </c>
      <c r="O2891" t="inlineStr">
        <is>
          <t>不可 #3</t>
        </is>
      </c>
      <c r="P2891" t="inlineStr">
        <is>
          <t>有り</t>
        </is>
      </c>
      <c r="R2891" s="4">
        <f>IF(COUNT($M2891:$N2891)=0,"",IF(AND(IF($N2891&lt;&gt;"",$N2891,$M2891)&lt;=0,$O2891&lt;&gt;"可"),"警告",""))</f>
        <v/>
      </c>
      <c r="S2891" s="4">
        <f>IF(COUNT($M2891:$N2891)=0,0,IF(IF($N2891&lt;&gt;"",$N2891,$M2891)&gt;=スコアリング基準!$B$20,スコアリング基準!$C$20,IF(IF($N2891&lt;&gt;"",$N2891,$M2891)&gt;=スコアリング基準!$B$21,スコアリング基準!$C$21,IF(IF($N2891&lt;&gt;"",$N2891,$M2891)&gt;0,スコアリング基準!$C$22,0))))</f>
        <v/>
      </c>
      <c r="T2891" s="4">
        <f>IF($O2891="可",スコアリング基準!$C$23,0)</f>
        <v/>
      </c>
      <c r="U2891" s="4">
        <f>IF(OR(COUNT($K2891:$L2891)&lt;2,$K2891=0),0,IF(ABS($L2891)/$K2891&lt;=スコアリング基準!$B$24,スコアリング基準!$C$24,IF(ABS($L2891)/$K2891&lt;=スコアリング基準!$B$25,スコアリング基準!$C$25,IF(ABS($L2891)/$K2891&lt;=スコアリング基準!$B$26,スコアリング基準!$C$26,0))))</f>
        <v/>
      </c>
      <c r="V2891" s="4">
        <f>IF($P2891="なし",スコアリング基準!$C$27,0)</f>
        <v/>
      </c>
      <c r="W2891" s="4">
        <f>IF($F2891="",0,IF(ISNUMBER($F2891),IF($F2891&lt;=スコアリング基準!$B$28,スコアリング基準!$C$28,スコアリング基準!$C$29),0))</f>
        <v/>
      </c>
      <c r="X2891" s="4">
        <f>IFERROR(VLOOKUP($B2891,スコアリング基準!$A$36:$B$46,2,FALSE),0)</f>
        <v/>
      </c>
      <c r="Y2891" s="4">
        <f>SUM($S2891:$X2891)</f>
        <v/>
      </c>
      <c r="Z2891" s="4">
        <f>IF(COUNT($M2891:$N2891)=0,"データ無",IF($Y2891&gt;=スコアリング基準!$B$30,"S",IF($Y2891&gt;=スコアリング基準!$B$31,"A",IF($Y2891&gt;=スコアリング基準!$B$32,"B","C"))))</f>
        <v/>
      </c>
      <c r="AA2891">
        <f>IFERROR(INDEX(実績DB!$I$3:$I$104,MATCH($B2891&amp;$C2891,実績DB!$J$3:$J$104,0)),"")</f>
        <v/>
      </c>
    </row>
    <row r="2892">
      <c r="A2892" t="n">
        <v>2890</v>
      </c>
      <c r="B2892" t="inlineStr">
        <is>
          <t>中部</t>
        </is>
      </c>
      <c r="C2892" t="inlineStr">
        <is>
          <t>袋井変電所</t>
        </is>
      </c>
      <c r="D2892" t="inlineStr">
        <is>
          <t>静岡県</t>
        </is>
      </c>
      <c r="G2892" s="3" t="n">
        <v>34.744613</v>
      </c>
      <c r="H2892" s="3" t="n">
        <v>137.927786</v>
      </c>
      <c r="I2892" t="inlineStr">
        <is>
          <t>OSM実測</t>
        </is>
      </c>
      <c r="J2892" t="n">
        <v>19</v>
      </c>
      <c r="K2892" t="n">
        <v>19</v>
      </c>
      <c r="L2892" t="n">
        <v>-9</v>
      </c>
      <c r="M2892" t="n">
        <v>10</v>
      </c>
      <c r="O2892" t="inlineStr">
        <is>
          <t>不可 #3</t>
        </is>
      </c>
      <c r="P2892" t="inlineStr">
        <is>
          <t>有り</t>
        </is>
      </c>
      <c r="R2892" s="4">
        <f>IF(COUNT($M2892:$N2892)=0,"",IF(AND(IF($N2892&lt;&gt;"",$N2892,$M2892)&lt;=0,$O2892&lt;&gt;"可"),"警告",""))</f>
        <v/>
      </c>
      <c r="S2892" s="4">
        <f>IF(COUNT($M2892:$N2892)=0,0,IF(IF($N2892&lt;&gt;"",$N2892,$M2892)&gt;=スコアリング基準!$B$20,スコアリング基準!$C$20,IF(IF($N2892&lt;&gt;"",$N2892,$M2892)&gt;=スコアリング基準!$B$21,スコアリング基準!$C$21,IF(IF($N2892&lt;&gt;"",$N2892,$M2892)&gt;0,スコアリング基準!$C$22,0))))</f>
        <v/>
      </c>
      <c r="T2892" s="4">
        <f>IF($O2892="可",スコアリング基準!$C$23,0)</f>
        <v/>
      </c>
      <c r="U2892" s="4">
        <f>IF(OR(COUNT($K2892:$L2892)&lt;2,$K2892=0),0,IF(ABS($L2892)/$K2892&lt;=スコアリング基準!$B$24,スコアリング基準!$C$24,IF(ABS($L2892)/$K2892&lt;=スコアリング基準!$B$25,スコアリング基準!$C$25,IF(ABS($L2892)/$K2892&lt;=スコアリング基準!$B$26,スコアリング基準!$C$26,0))))</f>
        <v/>
      </c>
      <c r="V2892" s="4">
        <f>IF($P2892="なし",スコアリング基準!$C$27,0)</f>
        <v/>
      </c>
      <c r="W2892" s="4">
        <f>IF($F2892="",0,IF(ISNUMBER($F2892),IF($F2892&lt;=スコアリング基準!$B$28,スコアリング基準!$C$28,スコアリング基準!$C$29),0))</f>
        <v/>
      </c>
      <c r="X2892" s="4">
        <f>IFERROR(VLOOKUP($B2892,スコアリング基準!$A$36:$B$46,2,FALSE),0)</f>
        <v/>
      </c>
      <c r="Y2892" s="4">
        <f>SUM($S2892:$X2892)</f>
        <v/>
      </c>
      <c r="Z2892" s="4">
        <f>IF(COUNT($M2892:$N2892)=0,"データ無",IF($Y2892&gt;=スコアリング基準!$B$30,"S",IF($Y2892&gt;=スコアリング基準!$B$31,"A",IF($Y2892&gt;=スコアリング基準!$B$32,"B","C"))))</f>
        <v/>
      </c>
      <c r="AA2892">
        <f>IFERROR(INDEX(実績DB!$I$3:$I$104,MATCH($B2892&amp;$C2892,実績DB!$J$3:$J$104,0)),"")</f>
        <v/>
      </c>
    </row>
    <row r="2893">
      <c r="A2893" t="n">
        <v>2891</v>
      </c>
      <c r="B2893" t="inlineStr">
        <is>
          <t>中部</t>
        </is>
      </c>
      <c r="C2893" t="inlineStr">
        <is>
          <t>西尾変電所</t>
        </is>
      </c>
      <c r="D2893" t="inlineStr">
        <is>
          <t>愛知県</t>
        </is>
      </c>
      <c r="G2893" s="3" t="n">
        <v>34.870344</v>
      </c>
      <c r="H2893" s="3" t="n">
        <v>137.06016</v>
      </c>
      <c r="I2893" t="inlineStr">
        <is>
          <t>OSM実測</t>
        </is>
      </c>
      <c r="J2893" t="n">
        <v>57</v>
      </c>
      <c r="K2893" t="n">
        <v>42</v>
      </c>
      <c r="L2893" t="n">
        <v>1</v>
      </c>
      <c r="O2893" t="inlineStr">
        <is>
          <t>可</t>
        </is>
      </c>
      <c r="P2893" t="inlineStr">
        <is>
          <t>有り</t>
        </is>
      </c>
      <c r="R2893" s="4">
        <f>IF(COUNT($M2893:$N2893)=0,"",IF(AND(IF($N2893&lt;&gt;"",$N2893,$M2893)&lt;=0,$O2893&lt;&gt;"可"),"警告",""))</f>
        <v/>
      </c>
      <c r="S2893" s="4">
        <f>IF(COUNT($M2893:$N2893)=0,0,IF(IF($N2893&lt;&gt;"",$N2893,$M2893)&gt;=スコアリング基準!$B$20,スコアリング基準!$C$20,IF(IF($N2893&lt;&gt;"",$N2893,$M2893)&gt;=スコアリング基準!$B$21,スコアリング基準!$C$21,IF(IF($N2893&lt;&gt;"",$N2893,$M2893)&gt;0,スコアリング基準!$C$22,0))))</f>
        <v/>
      </c>
      <c r="T2893" s="4">
        <f>IF($O2893="可",スコアリング基準!$C$23,0)</f>
        <v/>
      </c>
      <c r="U2893" s="4">
        <f>IF(OR(COUNT($K2893:$L2893)&lt;2,$K2893=0),0,IF(ABS($L2893)/$K2893&lt;=スコアリング基準!$B$24,スコアリング基準!$C$24,IF(ABS($L2893)/$K2893&lt;=スコアリング基準!$B$25,スコアリング基準!$C$25,IF(ABS($L2893)/$K2893&lt;=スコアリング基準!$B$26,スコアリング基準!$C$26,0))))</f>
        <v/>
      </c>
      <c r="V2893" s="4">
        <f>IF($P2893="なし",スコアリング基準!$C$27,0)</f>
        <v/>
      </c>
      <c r="W2893" s="4">
        <f>IF($F2893="",0,IF(ISNUMBER($F2893),IF($F2893&lt;=スコアリング基準!$B$28,スコアリング基準!$C$28,スコアリング基準!$C$29),0))</f>
        <v/>
      </c>
      <c r="X2893" s="4">
        <f>IFERROR(VLOOKUP($B2893,スコアリング基準!$A$36:$B$46,2,FALSE),0)</f>
        <v/>
      </c>
      <c r="Y2893" s="4">
        <f>SUM($S2893:$X2893)</f>
        <v/>
      </c>
      <c r="Z2893" s="4">
        <f>IF(COUNT($M2893:$N2893)=0,"データ無",IF($Y2893&gt;=スコアリング基準!$B$30,"S",IF($Y2893&gt;=スコアリング基準!$B$31,"A",IF($Y2893&gt;=スコアリング基準!$B$32,"B","C"))))</f>
        <v/>
      </c>
      <c r="AA2893">
        <f>IFERROR(INDEX(実績DB!$I$3:$I$104,MATCH($B2893&amp;$C2893,実績DB!$J$3:$J$104,0)),"")</f>
        <v/>
      </c>
    </row>
    <row r="2894">
      <c r="A2894" t="n">
        <v>2892</v>
      </c>
      <c r="B2894" t="inlineStr">
        <is>
          <t>中部</t>
        </is>
      </c>
      <c r="C2894" t="inlineStr">
        <is>
          <t>諏訪変電所</t>
        </is>
      </c>
      <c r="D2894" t="inlineStr">
        <is>
          <t>長野県</t>
        </is>
      </c>
      <c r="G2894" s="3" t="n">
        <v>36.107294</v>
      </c>
      <c r="H2894" s="3" t="n">
        <v>138.098296</v>
      </c>
      <c r="I2894" t="inlineStr">
        <is>
          <t>OSM実測</t>
        </is>
      </c>
      <c r="J2894" t="n">
        <v>380</v>
      </c>
      <c r="K2894" t="n">
        <v>285</v>
      </c>
      <c r="L2894" t="n">
        <v>-169</v>
      </c>
      <c r="O2894" t="inlineStr">
        <is>
          <t>可</t>
        </is>
      </c>
      <c r="P2894" t="inlineStr">
        <is>
          <t>有り</t>
        </is>
      </c>
      <c r="R2894" s="4">
        <f>IF(COUNT($M2894:$N2894)=0,"",IF(AND(IF($N2894&lt;&gt;"",$N2894,$M2894)&lt;=0,$O2894&lt;&gt;"可"),"警告",""))</f>
        <v/>
      </c>
      <c r="S2894" s="4">
        <f>IF(COUNT($M2894:$N2894)=0,0,IF(IF($N2894&lt;&gt;"",$N2894,$M2894)&gt;=スコアリング基準!$B$20,スコアリング基準!$C$20,IF(IF($N2894&lt;&gt;"",$N2894,$M2894)&gt;=スコアリング基準!$B$21,スコアリング基準!$C$21,IF(IF($N2894&lt;&gt;"",$N2894,$M2894)&gt;0,スコアリング基準!$C$22,0))))</f>
        <v/>
      </c>
      <c r="T2894" s="4">
        <f>IF($O2894="可",スコアリング基準!$C$23,0)</f>
        <v/>
      </c>
      <c r="U2894" s="4">
        <f>IF(OR(COUNT($K2894:$L2894)&lt;2,$K2894=0),0,IF(ABS($L2894)/$K2894&lt;=スコアリング基準!$B$24,スコアリング基準!$C$24,IF(ABS($L2894)/$K2894&lt;=スコアリング基準!$B$25,スコアリング基準!$C$25,IF(ABS($L2894)/$K2894&lt;=スコアリング基準!$B$26,スコアリング基準!$C$26,0))))</f>
        <v/>
      </c>
      <c r="V2894" s="4">
        <f>IF($P2894="なし",スコアリング基準!$C$27,0)</f>
        <v/>
      </c>
      <c r="W2894" s="4">
        <f>IF($F2894="",0,IF(ISNUMBER($F2894),IF($F2894&lt;=スコアリング基準!$B$28,スコアリング基準!$C$28,スコアリング基準!$C$29),0))</f>
        <v/>
      </c>
      <c r="X2894" s="4">
        <f>IFERROR(VLOOKUP($B2894,スコアリング基準!$A$36:$B$46,2,FALSE),0)</f>
        <v/>
      </c>
      <c r="Y2894" s="4">
        <f>SUM($S2894:$X2894)</f>
        <v/>
      </c>
      <c r="Z2894" s="4">
        <f>IF(COUNT($M2894:$N2894)=0,"データ無",IF($Y2894&gt;=スコアリング基準!$B$30,"S",IF($Y2894&gt;=スコアリング基準!$B$31,"A",IF($Y2894&gt;=スコアリング基準!$B$32,"B","C"))))</f>
        <v/>
      </c>
      <c r="AA2894">
        <f>IFERROR(INDEX(実績DB!$I$3:$I$104,MATCH($B2894&amp;$C2894,実績DB!$J$3:$J$104,0)),"")</f>
        <v/>
      </c>
    </row>
    <row r="2895">
      <c r="A2895" t="n">
        <v>2893</v>
      </c>
      <c r="B2895" t="inlineStr">
        <is>
          <t>中部</t>
        </is>
      </c>
      <c r="C2895" t="inlineStr">
        <is>
          <t>豊川変電所</t>
        </is>
      </c>
      <c r="D2895" t="inlineStr">
        <is>
          <t>愛知県</t>
        </is>
      </c>
      <c r="G2895" s="3" t="n">
        <v>34.8293</v>
      </c>
      <c r="H2895" s="3" t="n">
        <v>137.404269</v>
      </c>
      <c r="I2895" t="inlineStr">
        <is>
          <t>OSM実測</t>
        </is>
      </c>
      <c r="J2895" t="n">
        <v>57</v>
      </c>
      <c r="K2895" t="n">
        <v>28</v>
      </c>
      <c r="L2895" t="n">
        <v>2</v>
      </c>
      <c r="O2895" t="inlineStr">
        <is>
          <t>可</t>
        </is>
      </c>
      <c r="P2895" t="inlineStr">
        <is>
          <t>有り</t>
        </is>
      </c>
      <c r="R2895" s="4">
        <f>IF(COUNT($M2895:$N2895)=0,"",IF(AND(IF($N2895&lt;&gt;"",$N2895,$M2895)&lt;=0,$O2895&lt;&gt;"可"),"警告",""))</f>
        <v/>
      </c>
      <c r="S2895" s="4">
        <f>IF(COUNT($M2895:$N2895)=0,0,IF(IF($N2895&lt;&gt;"",$N2895,$M2895)&gt;=スコアリング基準!$B$20,スコアリング基準!$C$20,IF(IF($N2895&lt;&gt;"",$N2895,$M2895)&gt;=スコアリング基準!$B$21,スコアリング基準!$C$21,IF(IF($N2895&lt;&gt;"",$N2895,$M2895)&gt;0,スコアリング基準!$C$22,0))))</f>
        <v/>
      </c>
      <c r="T2895" s="4">
        <f>IF($O2895="可",スコアリング基準!$C$23,0)</f>
        <v/>
      </c>
      <c r="U2895" s="4">
        <f>IF(OR(COUNT($K2895:$L2895)&lt;2,$K2895=0),0,IF(ABS($L2895)/$K2895&lt;=スコアリング基準!$B$24,スコアリング基準!$C$24,IF(ABS($L2895)/$K2895&lt;=スコアリング基準!$B$25,スコアリング基準!$C$25,IF(ABS($L2895)/$K2895&lt;=スコアリング基準!$B$26,スコアリング基準!$C$26,0))))</f>
        <v/>
      </c>
      <c r="V2895" s="4">
        <f>IF($P2895="なし",スコアリング基準!$C$27,0)</f>
        <v/>
      </c>
      <c r="W2895" s="4">
        <f>IF($F2895="",0,IF(ISNUMBER($F2895),IF($F2895&lt;=スコアリング基準!$B$28,スコアリング基準!$C$28,スコアリング基準!$C$29),0))</f>
        <v/>
      </c>
      <c r="X2895" s="4">
        <f>IFERROR(VLOOKUP($B2895,スコアリング基準!$A$36:$B$46,2,FALSE),0)</f>
        <v/>
      </c>
      <c r="Y2895" s="4">
        <f>SUM($S2895:$X2895)</f>
        <v/>
      </c>
      <c r="Z2895" s="4">
        <f>IF(COUNT($M2895:$N2895)=0,"データ無",IF($Y2895&gt;=スコアリング基準!$B$30,"S",IF($Y2895&gt;=スコアリング基準!$B$31,"A",IF($Y2895&gt;=スコアリング基準!$B$32,"B","C"))))</f>
        <v/>
      </c>
      <c r="AA2895">
        <f>IFERROR(INDEX(実績DB!$I$3:$I$104,MATCH($B2895&amp;$C2895,実績DB!$J$3:$J$104,0)),"")</f>
        <v/>
      </c>
    </row>
    <row r="2896">
      <c r="A2896" t="n">
        <v>2894</v>
      </c>
      <c r="B2896" t="inlineStr">
        <is>
          <t>中部</t>
        </is>
      </c>
      <c r="C2896" t="inlineStr">
        <is>
          <t>軽井沢変電所</t>
        </is>
      </c>
      <c r="D2896" t="inlineStr">
        <is>
          <t>長野県</t>
        </is>
      </c>
      <c r="G2896" s="3" t="n">
        <v>36.328331</v>
      </c>
      <c r="H2896" s="3" t="n">
        <v>138.637765</v>
      </c>
      <c r="I2896" t="inlineStr">
        <is>
          <t>OSM実測</t>
        </is>
      </c>
      <c r="J2896" t="n">
        <v>5</v>
      </c>
      <c r="K2896" t="n">
        <v>28</v>
      </c>
      <c r="L2896" t="n">
        <v>0</v>
      </c>
      <c r="M2896" t="n">
        <v>28</v>
      </c>
      <c r="O2896" t="inlineStr">
        <is>
          <t>不可 #3</t>
        </is>
      </c>
      <c r="P2896" t="inlineStr">
        <is>
          <t>有り</t>
        </is>
      </c>
      <c r="R2896" s="4">
        <f>IF(COUNT($M2896:$N2896)=0,"",IF(AND(IF($N2896&lt;&gt;"",$N2896,$M2896)&lt;=0,$O2896&lt;&gt;"可"),"警告",""))</f>
        <v/>
      </c>
      <c r="S2896" s="4">
        <f>IF(COUNT($M2896:$N2896)=0,0,IF(IF($N2896&lt;&gt;"",$N2896,$M2896)&gt;=スコアリング基準!$B$20,スコアリング基準!$C$20,IF(IF($N2896&lt;&gt;"",$N2896,$M2896)&gt;=スコアリング基準!$B$21,スコアリング基準!$C$21,IF(IF($N2896&lt;&gt;"",$N2896,$M2896)&gt;0,スコアリング基準!$C$22,0))))</f>
        <v/>
      </c>
      <c r="T2896" s="4">
        <f>IF($O2896="可",スコアリング基準!$C$23,0)</f>
        <v/>
      </c>
      <c r="U2896" s="4">
        <f>IF(OR(COUNT($K2896:$L2896)&lt;2,$K2896=0),0,IF(ABS($L2896)/$K2896&lt;=スコアリング基準!$B$24,スコアリング基準!$C$24,IF(ABS($L2896)/$K2896&lt;=スコアリング基準!$B$25,スコアリング基準!$C$25,IF(ABS($L2896)/$K2896&lt;=スコアリング基準!$B$26,スコアリング基準!$C$26,0))))</f>
        <v/>
      </c>
      <c r="V2896" s="4">
        <f>IF($P2896="なし",スコアリング基準!$C$27,0)</f>
        <v/>
      </c>
      <c r="W2896" s="4">
        <f>IF($F2896="",0,IF(ISNUMBER($F2896),IF($F2896&lt;=スコアリング基準!$B$28,スコアリング基準!$C$28,スコアリング基準!$C$29),0))</f>
        <v/>
      </c>
      <c r="X2896" s="4">
        <f>IFERROR(VLOOKUP($B2896,スコアリング基準!$A$36:$B$46,2,FALSE),0)</f>
        <v/>
      </c>
      <c r="Y2896" s="4">
        <f>SUM($S2896:$X2896)</f>
        <v/>
      </c>
      <c r="Z2896" s="4">
        <f>IF(COUNT($M2896:$N2896)=0,"データ無",IF($Y2896&gt;=スコアリング基準!$B$30,"S",IF($Y2896&gt;=スコアリング基準!$B$31,"A",IF($Y2896&gt;=スコアリング基準!$B$32,"B","C"))))</f>
        <v/>
      </c>
      <c r="AA2896">
        <f>IFERROR(INDEX(実績DB!$I$3:$I$104,MATCH($B2896&amp;$C2896,実績DB!$J$3:$J$104,0)),"")</f>
        <v/>
      </c>
    </row>
    <row r="2897">
      <c r="A2897" t="n">
        <v>2895</v>
      </c>
      <c r="B2897" t="inlineStr">
        <is>
          <t>中部</t>
        </is>
      </c>
      <c r="C2897" t="inlineStr">
        <is>
          <t>遠江変電所</t>
        </is>
      </c>
      <c r="D2897" t="inlineStr">
        <is>
          <t>静岡県</t>
        </is>
      </c>
      <c r="G2897" s="3" t="n">
        <v>34.805399</v>
      </c>
      <c r="H2897" s="3" t="n">
        <v>137.700854</v>
      </c>
      <c r="I2897" t="inlineStr">
        <is>
          <t>OSM実測</t>
        </is>
      </c>
      <c r="J2897" t="n">
        <v>1282</v>
      </c>
      <c r="K2897" t="n">
        <v>1154</v>
      </c>
      <c r="L2897" t="n">
        <v>-698</v>
      </c>
      <c r="O2897" t="inlineStr">
        <is>
          <t>可</t>
        </is>
      </c>
      <c r="P2897" t="inlineStr">
        <is>
          <t>有り</t>
        </is>
      </c>
      <c r="R2897" s="4">
        <f>IF(COUNT($M2897:$N2897)=0,"",IF(AND(IF($N2897&lt;&gt;"",$N2897,$M2897)&lt;=0,$O2897&lt;&gt;"可"),"警告",""))</f>
        <v/>
      </c>
      <c r="S2897" s="4">
        <f>IF(COUNT($M2897:$N2897)=0,0,IF(IF($N2897&lt;&gt;"",$N2897,$M2897)&gt;=スコアリング基準!$B$20,スコアリング基準!$C$20,IF(IF($N2897&lt;&gt;"",$N2897,$M2897)&gt;=スコアリング基準!$B$21,スコアリング基準!$C$21,IF(IF($N2897&lt;&gt;"",$N2897,$M2897)&gt;0,スコアリング基準!$C$22,0))))</f>
        <v/>
      </c>
      <c r="T2897" s="4">
        <f>IF($O2897="可",スコアリング基準!$C$23,0)</f>
        <v/>
      </c>
      <c r="U2897" s="4">
        <f>IF(OR(COUNT($K2897:$L2897)&lt;2,$K2897=0),0,IF(ABS($L2897)/$K2897&lt;=スコアリング基準!$B$24,スコアリング基準!$C$24,IF(ABS($L2897)/$K2897&lt;=スコアリング基準!$B$25,スコアリング基準!$C$25,IF(ABS($L2897)/$K2897&lt;=スコアリング基準!$B$26,スコアリング基準!$C$26,0))))</f>
        <v/>
      </c>
      <c r="V2897" s="4">
        <f>IF($P2897="なし",スコアリング基準!$C$27,0)</f>
        <v/>
      </c>
      <c r="W2897" s="4">
        <f>IF($F2897="",0,IF(ISNUMBER($F2897),IF($F2897&lt;=スコアリング基準!$B$28,スコアリング基準!$C$28,スコアリング基準!$C$29),0))</f>
        <v/>
      </c>
      <c r="X2897" s="4">
        <f>IFERROR(VLOOKUP($B2897,スコアリング基準!$A$36:$B$46,2,FALSE),0)</f>
        <v/>
      </c>
      <c r="Y2897" s="4">
        <f>SUM($S2897:$X2897)</f>
        <v/>
      </c>
      <c r="Z2897" s="4">
        <f>IF(COUNT($M2897:$N2897)=0,"データ無",IF($Y2897&gt;=スコアリング基準!$B$30,"S",IF($Y2897&gt;=スコアリング基準!$B$31,"A",IF($Y2897&gt;=スコアリング基準!$B$32,"B","C"))))</f>
        <v/>
      </c>
      <c r="AA2897">
        <f>IFERROR(INDEX(実績DB!$I$3:$I$104,MATCH($B2897&amp;$C2897,実績DB!$J$3:$J$104,0)),"")</f>
        <v/>
      </c>
    </row>
    <row r="2898">
      <c r="A2898" t="n">
        <v>2896</v>
      </c>
      <c r="B2898" t="inlineStr">
        <is>
          <t>中部</t>
        </is>
      </c>
      <c r="C2898" t="inlineStr">
        <is>
          <t>鈴鹿変電所</t>
        </is>
      </c>
      <c r="D2898" t="inlineStr">
        <is>
          <t>三重県</t>
        </is>
      </c>
      <c r="G2898" s="3" t="n">
        <v>34.858822</v>
      </c>
      <c r="H2898" s="3" t="n">
        <v>136.566381</v>
      </c>
      <c r="I2898" t="inlineStr">
        <is>
          <t>OSM実測</t>
        </is>
      </c>
      <c r="R2898" s="4">
        <f>IF(COUNT($M2898:$N2898)=0,"",IF(AND(IF($N2898&lt;&gt;"",$N2898,$M2898)&lt;=0,$O2898&lt;&gt;"可"),"警告",""))</f>
        <v/>
      </c>
      <c r="S2898" s="4">
        <f>IF(COUNT($M2898:$N2898)=0,0,IF(IF($N2898&lt;&gt;"",$N2898,$M2898)&gt;=スコアリング基準!$B$20,スコアリング基準!$C$20,IF(IF($N2898&lt;&gt;"",$N2898,$M2898)&gt;=スコアリング基準!$B$21,スコアリング基準!$C$21,IF(IF($N2898&lt;&gt;"",$N2898,$M2898)&gt;0,スコアリング基準!$C$22,0))))</f>
        <v/>
      </c>
      <c r="T2898" s="4">
        <f>IF($O2898="可",スコアリング基準!$C$23,0)</f>
        <v/>
      </c>
      <c r="U2898" s="4">
        <f>IF(OR(COUNT($K2898:$L2898)&lt;2,$K2898=0),0,IF(ABS($L2898)/$K2898&lt;=スコアリング基準!$B$24,スコアリング基準!$C$24,IF(ABS($L2898)/$K2898&lt;=スコアリング基準!$B$25,スコアリング基準!$C$25,IF(ABS($L2898)/$K2898&lt;=スコアリング基準!$B$26,スコアリング基準!$C$26,0))))</f>
        <v/>
      </c>
      <c r="V2898" s="4">
        <f>IF($P2898="なし",スコアリング基準!$C$27,0)</f>
        <v/>
      </c>
      <c r="W2898" s="4">
        <f>IF($F2898="",0,IF(ISNUMBER($F2898),IF($F2898&lt;=スコアリング基準!$B$28,スコアリング基準!$C$28,スコアリング基準!$C$29),0))</f>
        <v/>
      </c>
      <c r="X2898" s="4">
        <f>IFERROR(VLOOKUP($B2898,スコアリング基準!$A$36:$B$46,2,FALSE),0)</f>
        <v/>
      </c>
      <c r="Y2898" s="4">
        <f>SUM($S2898:$X2898)</f>
        <v/>
      </c>
      <c r="Z2898" s="4">
        <f>IF(COUNT($M2898:$N2898)=0,"データ無",IF($Y2898&gt;=スコアリング基準!$B$30,"S",IF($Y2898&gt;=スコアリング基準!$B$31,"A",IF($Y2898&gt;=スコアリング基準!$B$32,"B","C"))))</f>
        <v/>
      </c>
      <c r="AA2898">
        <f>IFERROR(INDEX(実績DB!$I$3:$I$104,MATCH($B2898&amp;$C2898,実績DB!$J$3:$J$104,0)),"")</f>
        <v/>
      </c>
    </row>
    <row r="2899">
      <c r="A2899" t="n">
        <v>2897</v>
      </c>
      <c r="B2899" t="inlineStr">
        <is>
          <t>中部</t>
        </is>
      </c>
      <c r="C2899" t="inlineStr">
        <is>
          <t>馬場変電所</t>
        </is>
      </c>
      <c r="D2899" t="inlineStr">
        <is>
          <t>愛知県</t>
        </is>
      </c>
      <c r="G2899" s="3" t="n">
        <v>34.819806</v>
      </c>
      <c r="H2899" s="3" t="n">
        <v>137.402727</v>
      </c>
      <c r="I2899" t="inlineStr">
        <is>
          <t>OSM実測</t>
        </is>
      </c>
      <c r="J2899" t="n">
        <v>0</v>
      </c>
      <c r="K2899" t="n">
        <v>49</v>
      </c>
      <c r="L2899" t="n">
        <v>-3</v>
      </c>
      <c r="M2899" t="n">
        <v>47</v>
      </c>
      <c r="O2899" t="inlineStr">
        <is>
          <t>不可 #3</t>
        </is>
      </c>
      <c r="P2899" t="inlineStr">
        <is>
          <t>有り</t>
        </is>
      </c>
      <c r="R2899" s="4">
        <f>IF(COUNT($M2899:$N2899)=0,"",IF(AND(IF($N2899&lt;&gt;"",$N2899,$M2899)&lt;=0,$O2899&lt;&gt;"可"),"警告",""))</f>
        <v/>
      </c>
      <c r="S2899" s="4">
        <f>IF(COUNT($M2899:$N2899)=0,0,IF(IF($N2899&lt;&gt;"",$N2899,$M2899)&gt;=スコアリング基準!$B$20,スコアリング基準!$C$20,IF(IF($N2899&lt;&gt;"",$N2899,$M2899)&gt;=スコアリング基準!$B$21,スコアリング基準!$C$21,IF(IF($N2899&lt;&gt;"",$N2899,$M2899)&gt;0,スコアリング基準!$C$22,0))))</f>
        <v/>
      </c>
      <c r="T2899" s="4">
        <f>IF($O2899="可",スコアリング基準!$C$23,0)</f>
        <v/>
      </c>
      <c r="U2899" s="4">
        <f>IF(OR(COUNT($K2899:$L2899)&lt;2,$K2899=0),0,IF(ABS($L2899)/$K2899&lt;=スコアリング基準!$B$24,スコアリング基準!$C$24,IF(ABS($L2899)/$K2899&lt;=スコアリング基準!$B$25,スコアリング基準!$C$25,IF(ABS($L2899)/$K2899&lt;=スコアリング基準!$B$26,スコアリング基準!$C$26,0))))</f>
        <v/>
      </c>
      <c r="V2899" s="4">
        <f>IF($P2899="なし",スコアリング基準!$C$27,0)</f>
        <v/>
      </c>
      <c r="W2899" s="4">
        <f>IF($F2899="",0,IF(ISNUMBER($F2899),IF($F2899&lt;=スコアリング基準!$B$28,スコアリング基準!$C$28,スコアリング基準!$C$29),0))</f>
        <v/>
      </c>
      <c r="X2899" s="4">
        <f>IFERROR(VLOOKUP($B2899,スコアリング基準!$A$36:$B$46,2,FALSE),0)</f>
        <v/>
      </c>
      <c r="Y2899" s="4">
        <f>SUM($S2899:$X2899)</f>
        <v/>
      </c>
      <c r="Z2899" s="4">
        <f>IF(COUNT($M2899:$N2899)=0,"データ無",IF($Y2899&gt;=スコアリング基準!$B$30,"S",IF($Y2899&gt;=スコアリング基準!$B$31,"A",IF($Y2899&gt;=スコアリング基準!$B$32,"B","C"))))</f>
        <v/>
      </c>
      <c r="AA2899">
        <f>IFERROR(INDEX(実績DB!$I$3:$I$104,MATCH($B2899&amp;$C2899,実績DB!$J$3:$J$104,0)),"")</f>
        <v/>
      </c>
    </row>
    <row r="2900">
      <c r="A2900" t="n">
        <v>2898</v>
      </c>
      <c r="B2900" t="inlineStr">
        <is>
          <t>中部</t>
        </is>
      </c>
      <c r="C2900" t="inlineStr">
        <is>
          <t>高口変電所</t>
        </is>
      </c>
      <c r="D2900" t="inlineStr">
        <is>
          <t>愛知県</t>
        </is>
      </c>
      <c r="G2900" s="3" t="n">
        <v>35.089514</v>
      </c>
      <c r="H2900" s="3" t="n">
        <v>137.129208</v>
      </c>
      <c r="I2900" t="inlineStr">
        <is>
          <t>OSM実測</t>
        </is>
      </c>
      <c r="R2900" s="4">
        <f>IF(COUNT($M2900:$N2900)=0,"",IF(AND(IF($N2900&lt;&gt;"",$N2900,$M2900)&lt;=0,$O2900&lt;&gt;"可"),"警告",""))</f>
        <v/>
      </c>
      <c r="S2900" s="4">
        <f>IF(COUNT($M2900:$N2900)=0,0,IF(IF($N2900&lt;&gt;"",$N2900,$M2900)&gt;=スコアリング基準!$B$20,スコアリング基準!$C$20,IF(IF($N2900&lt;&gt;"",$N2900,$M2900)&gt;=スコアリング基準!$B$21,スコアリング基準!$C$21,IF(IF($N2900&lt;&gt;"",$N2900,$M2900)&gt;0,スコアリング基準!$C$22,0))))</f>
        <v/>
      </c>
      <c r="T2900" s="4">
        <f>IF($O2900="可",スコアリング基準!$C$23,0)</f>
        <v/>
      </c>
      <c r="U2900" s="4">
        <f>IF(OR(COUNT($K2900:$L2900)&lt;2,$K2900=0),0,IF(ABS($L2900)/$K2900&lt;=スコアリング基準!$B$24,スコアリング基準!$C$24,IF(ABS($L2900)/$K2900&lt;=スコアリング基準!$B$25,スコアリング基準!$C$25,IF(ABS($L2900)/$K2900&lt;=スコアリング基準!$B$26,スコアリング基準!$C$26,0))))</f>
        <v/>
      </c>
      <c r="V2900" s="4">
        <f>IF($P2900="なし",スコアリング基準!$C$27,0)</f>
        <v/>
      </c>
      <c r="W2900" s="4">
        <f>IF($F2900="",0,IF(ISNUMBER($F2900),IF($F2900&lt;=スコアリング基準!$B$28,スコアリング基準!$C$28,スコアリング基準!$C$29),0))</f>
        <v/>
      </c>
      <c r="X2900" s="4">
        <f>IFERROR(VLOOKUP($B2900,スコアリング基準!$A$36:$B$46,2,FALSE),0)</f>
        <v/>
      </c>
      <c r="Y2900" s="4">
        <f>SUM($S2900:$X2900)</f>
        <v/>
      </c>
      <c r="Z2900" s="4">
        <f>IF(COUNT($M2900:$N2900)=0,"データ無",IF($Y2900&gt;=スコアリング基準!$B$30,"S",IF($Y2900&gt;=スコアリング基準!$B$31,"A",IF($Y2900&gt;=スコアリング基準!$B$32,"B","C"))))</f>
        <v/>
      </c>
      <c r="AA2900">
        <f>IFERROR(INDEX(実績DB!$I$3:$I$104,MATCH($B2900&amp;$C2900,実績DB!$J$3:$J$104,0)),"")</f>
        <v/>
      </c>
    </row>
    <row r="2901">
      <c r="A2901" t="n">
        <v>2899</v>
      </c>
      <c r="B2901" t="inlineStr">
        <is>
          <t>中部</t>
        </is>
      </c>
      <c r="C2901" t="inlineStr">
        <is>
          <t>東栄変電所</t>
        </is>
      </c>
      <c r="E2901" t="n">
        <v>500</v>
      </c>
      <c r="F2901" t="n">
        <v>275</v>
      </c>
      <c r="G2901" s="3" t="n">
        <v>35.071589</v>
      </c>
      <c r="H2901" s="3" t="n">
        <v>137.708331</v>
      </c>
      <c r="I2901" t="inlineStr">
        <is>
          <t>Google Places(名称一致)</t>
        </is>
      </c>
      <c r="J2901" t="n">
        <v>2850</v>
      </c>
      <c r="K2901" t="n">
        <v>2137</v>
      </c>
      <c r="L2901" t="n">
        <v>-1690</v>
      </c>
      <c r="O2901" t="inlineStr">
        <is>
          <t>可</t>
        </is>
      </c>
      <c r="P2901" t="inlineStr">
        <is>
          <t>有り</t>
        </is>
      </c>
      <c r="R2901" s="4">
        <f>IF(COUNT($M2901:$N2901)=0,"",IF(AND(IF($N2901&lt;&gt;"",$N2901,$M2901)&lt;=0,$O2901&lt;&gt;"可"),"警告",""))</f>
        <v/>
      </c>
      <c r="S2901" s="4">
        <f>IF(COUNT($M2901:$N2901)=0,0,IF(IF($N2901&lt;&gt;"",$N2901,$M2901)&gt;=スコアリング基準!$B$20,スコアリング基準!$C$20,IF(IF($N2901&lt;&gt;"",$N2901,$M2901)&gt;=スコアリング基準!$B$21,スコアリング基準!$C$21,IF(IF($N2901&lt;&gt;"",$N2901,$M2901)&gt;0,スコアリング基準!$C$22,0))))</f>
        <v/>
      </c>
      <c r="T2901" s="4">
        <f>IF($O2901="可",スコアリング基準!$C$23,0)</f>
        <v/>
      </c>
      <c r="U2901" s="4">
        <f>IF(OR(COUNT($K2901:$L2901)&lt;2,$K2901=0),0,IF(ABS($L2901)/$K2901&lt;=スコアリング基準!$B$24,スコアリング基準!$C$24,IF(ABS($L2901)/$K2901&lt;=スコアリング基準!$B$25,スコアリング基準!$C$25,IF(ABS($L2901)/$K2901&lt;=スコアリング基準!$B$26,スコアリング基準!$C$26,0))))</f>
        <v/>
      </c>
      <c r="V2901" s="4">
        <f>IF($P2901="なし",スコアリング基準!$C$27,0)</f>
        <v/>
      </c>
      <c r="W2901" s="4">
        <f>IF($F2901="",0,IF(ISNUMBER($F2901),IF($F2901&lt;=スコアリング基準!$B$28,スコアリング基準!$C$28,スコアリング基準!$C$29),0))</f>
        <v/>
      </c>
      <c r="X2901" s="4">
        <f>IFERROR(VLOOKUP($B2901,スコアリング基準!$A$36:$B$46,2,FALSE),0)</f>
        <v/>
      </c>
      <c r="Y2901" s="4">
        <f>SUM($S2901:$X2901)</f>
        <v/>
      </c>
      <c r="Z2901" s="4">
        <f>IF(COUNT($M2901:$N2901)=0,"データ無",IF($Y2901&gt;=スコアリング基準!$B$30,"S",IF($Y2901&gt;=スコアリング基準!$B$31,"A",IF($Y2901&gt;=スコアリング基準!$B$32,"B","C"))))</f>
        <v/>
      </c>
      <c r="AA2901">
        <f>IFERROR(INDEX(実績DB!$I$3:$I$104,MATCH($B2901&amp;$C2901,実績DB!$J$3:$J$104,0)),"")</f>
        <v/>
      </c>
    </row>
    <row r="2902">
      <c r="A2902" t="n">
        <v>2900</v>
      </c>
      <c r="B2902" t="inlineStr">
        <is>
          <t>中部</t>
        </is>
      </c>
      <c r="C2902" t="inlineStr">
        <is>
          <t>下広井変電所</t>
        </is>
      </c>
      <c r="D2902" t="inlineStr">
        <is>
          <t>愛知県</t>
        </is>
      </c>
      <c r="E2902" t="n">
        <v>275</v>
      </c>
      <c r="F2902" t="n">
        <v>33</v>
      </c>
      <c r="G2902" s="3" t="n"/>
      <c r="H2902" s="3" t="n"/>
      <c r="I2902" t="inlineStr">
        <is>
          <t>未取得</t>
        </is>
      </c>
      <c r="J2902" t="n">
        <v>285</v>
      </c>
      <c r="K2902" t="n">
        <v>213</v>
      </c>
      <c r="L2902" t="n">
        <v>27</v>
      </c>
      <c r="O2902" t="inlineStr">
        <is>
          <t>可</t>
        </is>
      </c>
      <c r="P2902" t="inlineStr">
        <is>
          <t>有り</t>
        </is>
      </c>
      <c r="R2902" s="4">
        <f>IF(COUNT($M2902:$N2902)=0,"",IF(AND(IF($N2902&lt;&gt;"",$N2902,$M2902)&lt;=0,$O2902&lt;&gt;"可"),"警告",""))</f>
        <v/>
      </c>
      <c r="S2902" s="4">
        <f>IF(COUNT($M2902:$N2902)=0,0,IF(IF($N2902&lt;&gt;"",$N2902,$M2902)&gt;=スコアリング基準!$B$20,スコアリング基準!$C$20,IF(IF($N2902&lt;&gt;"",$N2902,$M2902)&gt;=スコアリング基準!$B$21,スコアリング基準!$C$21,IF(IF($N2902&lt;&gt;"",$N2902,$M2902)&gt;0,スコアリング基準!$C$22,0))))</f>
        <v/>
      </c>
      <c r="T2902" s="4">
        <f>IF($O2902="可",スコアリング基準!$C$23,0)</f>
        <v/>
      </c>
      <c r="U2902" s="4">
        <f>IF(OR(COUNT($K2902:$L2902)&lt;2,$K2902=0),0,IF(ABS($L2902)/$K2902&lt;=スコアリング基準!$B$24,スコアリング基準!$C$24,IF(ABS($L2902)/$K2902&lt;=スコアリング基準!$B$25,スコアリング基準!$C$25,IF(ABS($L2902)/$K2902&lt;=スコアリング基準!$B$26,スコアリング基準!$C$26,0))))</f>
        <v/>
      </c>
      <c r="V2902" s="4">
        <f>IF($P2902="なし",スコアリング基準!$C$27,0)</f>
        <v/>
      </c>
      <c r="W2902" s="4">
        <f>IF($F2902="",0,IF(ISNUMBER($F2902),IF($F2902&lt;=スコアリング基準!$B$28,スコアリング基準!$C$28,スコアリング基準!$C$29),0))</f>
        <v/>
      </c>
      <c r="X2902" s="4">
        <f>IFERROR(VLOOKUP($B2902,スコアリング基準!$A$36:$B$46,2,FALSE),0)</f>
        <v/>
      </c>
      <c r="Y2902" s="4">
        <f>SUM($S2902:$X2902)</f>
        <v/>
      </c>
      <c r="Z2902" s="4">
        <f>IF(COUNT($M2902:$N2902)=0,"データ無",IF($Y2902&gt;=スコアリング基準!$B$30,"S",IF($Y2902&gt;=スコアリング基準!$B$31,"A",IF($Y2902&gt;=スコアリング基準!$B$32,"B","C"))))</f>
        <v/>
      </c>
      <c r="AA2902">
        <f>IFERROR(INDEX(実績DB!$I$3:$I$104,MATCH($B2902&amp;$C2902,実績DB!$J$3:$J$104,0)),"")</f>
        <v/>
      </c>
    </row>
    <row r="2903">
      <c r="A2903" t="n">
        <v>2901</v>
      </c>
      <c r="B2903" t="inlineStr">
        <is>
          <t>中部</t>
        </is>
      </c>
      <c r="C2903" t="inlineStr">
        <is>
          <t>中勢変電所</t>
        </is>
      </c>
      <c r="D2903" t="inlineStr">
        <is>
          <t>三重県</t>
        </is>
      </c>
      <c r="E2903" t="n">
        <v>275</v>
      </c>
      <c r="F2903" t="n">
        <v>77</v>
      </c>
      <c r="G2903" s="3" t="n">
        <v>34.716189</v>
      </c>
      <c r="H2903" s="3" t="n">
        <v>136.405846</v>
      </c>
      <c r="I2903" t="inlineStr">
        <is>
          <t>OSM実測(名称一致)</t>
        </is>
      </c>
      <c r="J2903" t="n">
        <v>712</v>
      </c>
      <c r="K2903" t="n">
        <v>618</v>
      </c>
      <c r="L2903" t="n">
        <v>-804</v>
      </c>
      <c r="O2903" t="inlineStr">
        <is>
          <t>可</t>
        </is>
      </c>
      <c r="P2903" t="inlineStr">
        <is>
          <t>有り</t>
        </is>
      </c>
      <c r="R2903" s="4">
        <f>IF(COUNT($M2903:$N2903)=0,"",IF(AND(IF($N2903&lt;&gt;"",$N2903,$M2903)&lt;=0,$O2903&lt;&gt;"可"),"警告",""))</f>
        <v/>
      </c>
      <c r="S2903" s="4">
        <f>IF(COUNT($M2903:$N2903)=0,0,IF(IF($N2903&lt;&gt;"",$N2903,$M2903)&gt;=スコアリング基準!$B$20,スコアリング基準!$C$20,IF(IF($N2903&lt;&gt;"",$N2903,$M2903)&gt;=スコアリング基準!$B$21,スコアリング基準!$C$21,IF(IF($N2903&lt;&gt;"",$N2903,$M2903)&gt;0,スコアリング基準!$C$22,0))))</f>
        <v/>
      </c>
      <c r="T2903" s="4">
        <f>IF($O2903="可",スコアリング基準!$C$23,0)</f>
        <v/>
      </c>
      <c r="U2903" s="4">
        <f>IF(OR(COUNT($K2903:$L2903)&lt;2,$K2903=0),0,IF(ABS($L2903)/$K2903&lt;=スコアリング基準!$B$24,スコアリング基準!$C$24,IF(ABS($L2903)/$K2903&lt;=スコアリング基準!$B$25,スコアリング基準!$C$25,IF(ABS($L2903)/$K2903&lt;=スコアリング基準!$B$26,スコアリング基準!$C$26,0))))</f>
        <v/>
      </c>
      <c r="V2903" s="4">
        <f>IF($P2903="なし",スコアリング基準!$C$27,0)</f>
        <v/>
      </c>
      <c r="W2903" s="4">
        <f>IF($F2903="",0,IF(ISNUMBER($F2903),IF($F2903&lt;=スコアリング基準!$B$28,スコアリング基準!$C$28,スコアリング基準!$C$29),0))</f>
        <v/>
      </c>
      <c r="X2903" s="4">
        <f>IFERROR(VLOOKUP($B2903,スコアリング基準!$A$36:$B$46,2,FALSE),0)</f>
        <v/>
      </c>
      <c r="Y2903" s="4">
        <f>SUM($S2903:$X2903)</f>
        <v/>
      </c>
      <c r="Z2903" s="4">
        <f>IF(COUNT($M2903:$N2903)=0,"データ無",IF($Y2903&gt;=スコアリング基準!$B$30,"S",IF($Y2903&gt;=スコアリング基準!$B$31,"A",IF($Y2903&gt;=スコアリング基準!$B$32,"B","C"))))</f>
        <v/>
      </c>
      <c r="AA2903">
        <f>IFERROR(INDEX(実績DB!$I$3:$I$104,MATCH($B2903&amp;$C2903,実績DB!$J$3:$J$104,0)),"")</f>
        <v/>
      </c>
    </row>
    <row r="2904">
      <c r="A2904" t="n">
        <v>2902</v>
      </c>
      <c r="B2904" t="inlineStr">
        <is>
          <t>中部</t>
        </is>
      </c>
      <c r="C2904" t="inlineStr">
        <is>
          <t>中濃変電所</t>
        </is>
      </c>
      <c r="D2904" t="inlineStr">
        <is>
          <t>岐阜県</t>
        </is>
      </c>
      <c r="E2904" t="n">
        <v>275</v>
      </c>
      <c r="F2904" t="n">
        <v>77</v>
      </c>
      <c r="G2904" s="3" t="n">
        <v>35.449028</v>
      </c>
      <c r="H2904" s="3" t="n">
        <v>136.938191</v>
      </c>
      <c r="I2904" t="inlineStr">
        <is>
          <t>Google Places(名称一致)</t>
        </is>
      </c>
      <c r="J2904" t="n">
        <v>712</v>
      </c>
      <c r="K2904" t="n">
        <v>641</v>
      </c>
      <c r="L2904" t="n">
        <v>-508</v>
      </c>
      <c r="O2904" t="inlineStr">
        <is>
          <t>可</t>
        </is>
      </c>
      <c r="P2904" t="inlineStr">
        <is>
          <t>有り</t>
        </is>
      </c>
      <c r="R2904" s="4">
        <f>IF(COUNT($M2904:$N2904)=0,"",IF(AND(IF($N2904&lt;&gt;"",$N2904,$M2904)&lt;=0,$O2904&lt;&gt;"可"),"警告",""))</f>
        <v/>
      </c>
      <c r="S2904" s="4">
        <f>IF(COUNT($M2904:$N2904)=0,0,IF(IF($N2904&lt;&gt;"",$N2904,$M2904)&gt;=スコアリング基準!$B$20,スコアリング基準!$C$20,IF(IF($N2904&lt;&gt;"",$N2904,$M2904)&gt;=スコアリング基準!$B$21,スコアリング基準!$C$21,IF(IF($N2904&lt;&gt;"",$N2904,$M2904)&gt;0,スコアリング基準!$C$22,0))))</f>
        <v/>
      </c>
      <c r="T2904" s="4">
        <f>IF($O2904="可",スコアリング基準!$C$23,0)</f>
        <v/>
      </c>
      <c r="U2904" s="4">
        <f>IF(OR(COUNT($K2904:$L2904)&lt;2,$K2904=0),0,IF(ABS($L2904)/$K2904&lt;=スコアリング基準!$B$24,スコアリング基準!$C$24,IF(ABS($L2904)/$K2904&lt;=スコアリング基準!$B$25,スコアリング基準!$C$25,IF(ABS($L2904)/$K2904&lt;=スコアリング基準!$B$26,スコアリング基準!$C$26,0))))</f>
        <v/>
      </c>
      <c r="V2904" s="4">
        <f>IF($P2904="なし",スコアリング基準!$C$27,0)</f>
        <v/>
      </c>
      <c r="W2904" s="4">
        <f>IF($F2904="",0,IF(ISNUMBER($F2904),IF($F2904&lt;=スコアリング基準!$B$28,スコアリング基準!$C$28,スコアリング基準!$C$29),0))</f>
        <v/>
      </c>
      <c r="X2904" s="4">
        <f>IFERROR(VLOOKUP($B2904,スコアリング基準!$A$36:$B$46,2,FALSE),0)</f>
        <v/>
      </c>
      <c r="Y2904" s="4">
        <f>SUM($S2904:$X2904)</f>
        <v/>
      </c>
      <c r="Z2904" s="4">
        <f>IF(COUNT($M2904:$N2904)=0,"データ無",IF($Y2904&gt;=スコアリング基準!$B$30,"S",IF($Y2904&gt;=スコアリング基準!$B$31,"A",IF($Y2904&gt;=スコアリング基準!$B$32,"B","C"))))</f>
        <v/>
      </c>
      <c r="AA2904">
        <f>IFERROR(INDEX(実績DB!$I$3:$I$104,MATCH($B2904&amp;$C2904,実績DB!$J$3:$J$104,0)),"")</f>
        <v/>
      </c>
    </row>
    <row r="2905">
      <c r="A2905" t="n">
        <v>2903</v>
      </c>
      <c r="B2905" t="inlineStr">
        <is>
          <t>中部</t>
        </is>
      </c>
      <c r="C2905" t="inlineStr">
        <is>
          <t>亀山変電所</t>
        </is>
      </c>
      <c r="D2905" t="inlineStr">
        <is>
          <t>三重県</t>
        </is>
      </c>
      <c r="E2905" t="n">
        <v>275</v>
      </c>
      <c r="F2905" t="n">
        <v>77</v>
      </c>
      <c r="G2905" s="3" t="n">
        <v>34.84952</v>
      </c>
      <c r="H2905" s="3" t="n">
        <v>136.44986</v>
      </c>
      <c r="I2905" t="inlineStr">
        <is>
          <t>OSM実測(名称一致)</t>
        </is>
      </c>
      <c r="J2905" t="n">
        <v>475</v>
      </c>
      <c r="K2905" t="n">
        <v>356</v>
      </c>
      <c r="L2905" t="n">
        <v>-61</v>
      </c>
      <c r="O2905" t="inlineStr">
        <is>
          <t>可</t>
        </is>
      </c>
      <c r="P2905" t="inlineStr">
        <is>
          <t>有り</t>
        </is>
      </c>
      <c r="R2905" s="4">
        <f>IF(COUNT($M2905:$N2905)=0,"",IF(AND(IF($N2905&lt;&gt;"",$N2905,$M2905)&lt;=0,$O2905&lt;&gt;"可"),"警告",""))</f>
        <v/>
      </c>
      <c r="S2905" s="4">
        <f>IF(COUNT($M2905:$N2905)=0,0,IF(IF($N2905&lt;&gt;"",$N2905,$M2905)&gt;=スコアリング基準!$B$20,スコアリング基準!$C$20,IF(IF($N2905&lt;&gt;"",$N2905,$M2905)&gt;=スコアリング基準!$B$21,スコアリング基準!$C$21,IF(IF($N2905&lt;&gt;"",$N2905,$M2905)&gt;0,スコアリング基準!$C$22,0))))</f>
        <v/>
      </c>
      <c r="T2905" s="4">
        <f>IF($O2905="可",スコアリング基準!$C$23,0)</f>
        <v/>
      </c>
      <c r="U2905" s="4">
        <f>IF(OR(COUNT($K2905:$L2905)&lt;2,$K2905=0),0,IF(ABS($L2905)/$K2905&lt;=スコアリング基準!$B$24,スコアリング基準!$C$24,IF(ABS($L2905)/$K2905&lt;=スコアリング基準!$B$25,スコアリング基準!$C$25,IF(ABS($L2905)/$K2905&lt;=スコアリング基準!$B$26,スコアリング基準!$C$26,0))))</f>
        <v/>
      </c>
      <c r="V2905" s="4">
        <f>IF($P2905="なし",スコアリング基準!$C$27,0)</f>
        <v/>
      </c>
      <c r="W2905" s="4">
        <f>IF($F2905="",0,IF(ISNUMBER($F2905),IF($F2905&lt;=スコアリング基準!$B$28,スコアリング基準!$C$28,スコアリング基準!$C$29),0))</f>
        <v/>
      </c>
      <c r="X2905" s="4">
        <f>IFERROR(VLOOKUP($B2905,スコアリング基準!$A$36:$B$46,2,FALSE),0)</f>
        <v/>
      </c>
      <c r="Y2905" s="4">
        <f>SUM($S2905:$X2905)</f>
        <v/>
      </c>
      <c r="Z2905" s="4">
        <f>IF(COUNT($M2905:$N2905)=0,"データ無",IF($Y2905&gt;=スコアリング基準!$B$30,"S",IF($Y2905&gt;=スコアリング基準!$B$31,"A",IF($Y2905&gt;=スコアリング基準!$B$32,"B","C"))))</f>
        <v/>
      </c>
      <c r="AA2905">
        <f>IFERROR(INDEX(実績DB!$I$3:$I$104,MATCH($B2905&amp;$C2905,実績DB!$J$3:$J$104,0)),"")</f>
        <v/>
      </c>
    </row>
    <row r="2906">
      <c r="A2906" t="n">
        <v>2904</v>
      </c>
      <c r="B2906" t="inlineStr">
        <is>
          <t>中部</t>
        </is>
      </c>
      <c r="C2906" t="inlineStr">
        <is>
          <t>北豊田変電所</t>
        </is>
      </c>
      <c r="D2906" t="inlineStr">
        <is>
          <t>愛知県</t>
        </is>
      </c>
      <c r="E2906" t="n">
        <v>275</v>
      </c>
      <c r="F2906" t="n">
        <v>154</v>
      </c>
      <c r="G2906" s="3" t="n">
        <v>35.14387</v>
      </c>
      <c r="H2906" s="3" t="n">
        <v>137.11721</v>
      </c>
      <c r="I2906" t="inlineStr">
        <is>
          <t>OSM実測(名称一致)</t>
        </is>
      </c>
      <c r="J2906" t="n">
        <v>855</v>
      </c>
      <c r="K2906" t="n">
        <v>641</v>
      </c>
      <c r="L2906" t="n">
        <v>-45</v>
      </c>
      <c r="O2906" t="inlineStr">
        <is>
          <t>可</t>
        </is>
      </c>
      <c r="P2906" t="inlineStr">
        <is>
          <t>有り</t>
        </is>
      </c>
      <c r="R2906" s="4">
        <f>IF(COUNT($M2906:$N2906)=0,"",IF(AND(IF($N2906&lt;&gt;"",$N2906,$M2906)&lt;=0,$O2906&lt;&gt;"可"),"警告",""))</f>
        <v/>
      </c>
      <c r="S2906" s="4">
        <f>IF(COUNT($M2906:$N2906)=0,0,IF(IF($N2906&lt;&gt;"",$N2906,$M2906)&gt;=スコアリング基準!$B$20,スコアリング基準!$C$20,IF(IF($N2906&lt;&gt;"",$N2906,$M2906)&gt;=スコアリング基準!$B$21,スコアリング基準!$C$21,IF(IF($N2906&lt;&gt;"",$N2906,$M2906)&gt;0,スコアリング基準!$C$22,0))))</f>
        <v/>
      </c>
      <c r="T2906" s="4">
        <f>IF($O2906="可",スコアリング基準!$C$23,0)</f>
        <v/>
      </c>
      <c r="U2906" s="4">
        <f>IF(OR(COUNT($K2906:$L2906)&lt;2,$K2906=0),0,IF(ABS($L2906)/$K2906&lt;=スコアリング基準!$B$24,スコアリング基準!$C$24,IF(ABS($L2906)/$K2906&lt;=スコアリング基準!$B$25,スコアリング基準!$C$25,IF(ABS($L2906)/$K2906&lt;=スコアリング基準!$B$26,スコアリング基準!$C$26,0))))</f>
        <v/>
      </c>
      <c r="V2906" s="4">
        <f>IF($P2906="なし",スコアリング基準!$C$27,0)</f>
        <v/>
      </c>
      <c r="W2906" s="4">
        <f>IF($F2906="",0,IF(ISNUMBER($F2906),IF($F2906&lt;=スコアリング基準!$B$28,スコアリング基準!$C$28,スコアリング基準!$C$29),0))</f>
        <v/>
      </c>
      <c r="X2906" s="4">
        <f>IFERROR(VLOOKUP($B2906,スコアリング基準!$A$36:$B$46,2,FALSE),0)</f>
        <v/>
      </c>
      <c r="Y2906" s="4">
        <f>SUM($S2906:$X2906)</f>
        <v/>
      </c>
      <c r="Z2906" s="4">
        <f>IF(COUNT($M2906:$N2906)=0,"データ無",IF($Y2906&gt;=スコアリング基準!$B$30,"S",IF($Y2906&gt;=スコアリング基準!$B$31,"A",IF($Y2906&gt;=スコアリング基準!$B$32,"B","C"))))</f>
        <v/>
      </c>
      <c r="AA2906">
        <f>IFERROR(INDEX(実績DB!$I$3:$I$104,MATCH($B2906&amp;$C2906,実績DB!$J$3:$J$104,0)),"")</f>
        <v/>
      </c>
    </row>
    <row r="2907">
      <c r="A2907" t="n">
        <v>2905</v>
      </c>
      <c r="B2907" t="inlineStr">
        <is>
          <t>中部</t>
        </is>
      </c>
      <c r="C2907" t="inlineStr">
        <is>
          <t>名城変電所</t>
        </is>
      </c>
      <c r="D2907" t="inlineStr">
        <is>
          <t>愛知県</t>
        </is>
      </c>
      <c r="E2907" t="n">
        <v>275</v>
      </c>
      <c r="F2907" t="n">
        <v>154</v>
      </c>
      <c r="G2907" s="3" t="n">
        <v>35.182678</v>
      </c>
      <c r="H2907" s="3" t="n">
        <v>136.89728</v>
      </c>
      <c r="I2907" t="inlineStr">
        <is>
          <t>Google Places(名称一致)</t>
        </is>
      </c>
      <c r="J2907" t="n">
        <v>855</v>
      </c>
      <c r="K2907" t="n">
        <v>641</v>
      </c>
      <c r="L2907" t="n">
        <v>39</v>
      </c>
      <c r="O2907" t="inlineStr">
        <is>
          <t>可</t>
        </is>
      </c>
      <c r="P2907" t="inlineStr">
        <is>
          <t>有り</t>
        </is>
      </c>
      <c r="R2907" s="4">
        <f>IF(COUNT($M2907:$N2907)=0,"",IF(AND(IF($N2907&lt;&gt;"",$N2907,$M2907)&lt;=0,$O2907&lt;&gt;"可"),"警告",""))</f>
        <v/>
      </c>
      <c r="S2907" s="4">
        <f>IF(COUNT($M2907:$N2907)=0,0,IF(IF($N2907&lt;&gt;"",$N2907,$M2907)&gt;=スコアリング基準!$B$20,スコアリング基準!$C$20,IF(IF($N2907&lt;&gt;"",$N2907,$M2907)&gt;=スコアリング基準!$B$21,スコアリング基準!$C$21,IF(IF($N2907&lt;&gt;"",$N2907,$M2907)&gt;0,スコアリング基準!$C$22,0))))</f>
        <v/>
      </c>
      <c r="T2907" s="4">
        <f>IF($O2907="可",スコアリング基準!$C$23,0)</f>
        <v/>
      </c>
      <c r="U2907" s="4">
        <f>IF(OR(COUNT($K2907:$L2907)&lt;2,$K2907=0),0,IF(ABS($L2907)/$K2907&lt;=スコアリング基準!$B$24,スコアリング基準!$C$24,IF(ABS($L2907)/$K2907&lt;=スコアリング基準!$B$25,スコアリング基準!$C$25,IF(ABS($L2907)/$K2907&lt;=スコアリング基準!$B$26,スコアリング基準!$C$26,0))))</f>
        <v/>
      </c>
      <c r="V2907" s="4">
        <f>IF($P2907="なし",スコアリング基準!$C$27,0)</f>
        <v/>
      </c>
      <c r="W2907" s="4">
        <f>IF($F2907="",0,IF(ISNUMBER($F2907),IF($F2907&lt;=スコアリング基準!$B$28,スコアリング基準!$C$28,スコアリング基準!$C$29),0))</f>
        <v/>
      </c>
      <c r="X2907" s="4">
        <f>IFERROR(VLOOKUP($B2907,スコアリング基準!$A$36:$B$46,2,FALSE),0)</f>
        <v/>
      </c>
      <c r="Y2907" s="4">
        <f>SUM($S2907:$X2907)</f>
        <v/>
      </c>
      <c r="Z2907" s="4">
        <f>IF(COUNT($M2907:$N2907)=0,"データ無",IF($Y2907&gt;=スコアリング基準!$B$30,"S",IF($Y2907&gt;=スコアリング基準!$B$31,"A",IF($Y2907&gt;=スコアリング基準!$B$32,"B","C"))))</f>
        <v/>
      </c>
      <c r="AA2907">
        <f>IFERROR(INDEX(実績DB!$I$3:$I$104,MATCH($B2907&amp;$C2907,実績DB!$J$3:$J$104,0)),"")</f>
        <v/>
      </c>
    </row>
    <row r="2908">
      <c r="A2908" t="n">
        <v>2906</v>
      </c>
      <c r="B2908" t="inlineStr">
        <is>
          <t>中部</t>
        </is>
      </c>
      <c r="C2908" t="inlineStr">
        <is>
          <t>安倍変電所</t>
        </is>
      </c>
      <c r="D2908" t="inlineStr">
        <is>
          <t>静岡県</t>
        </is>
      </c>
      <c r="E2908" t="n">
        <v>275</v>
      </c>
      <c r="F2908" t="n">
        <v>77</v>
      </c>
      <c r="G2908" s="3" t="n">
        <v>34.994099</v>
      </c>
      <c r="H2908" s="3" t="n">
        <v>138.286788</v>
      </c>
      <c r="I2908" t="inlineStr">
        <is>
          <t>Google Places(名称一致)</t>
        </is>
      </c>
      <c r="J2908" t="n">
        <v>712</v>
      </c>
      <c r="K2908" t="n">
        <v>641</v>
      </c>
      <c r="L2908" t="n">
        <v>-17</v>
      </c>
      <c r="O2908" t="inlineStr">
        <is>
          <t>可</t>
        </is>
      </c>
      <c r="P2908" t="inlineStr">
        <is>
          <t>有り</t>
        </is>
      </c>
      <c r="R2908" s="4">
        <f>IF(COUNT($M2908:$N2908)=0,"",IF(AND(IF($N2908&lt;&gt;"",$N2908,$M2908)&lt;=0,$O2908&lt;&gt;"可"),"警告",""))</f>
        <v/>
      </c>
      <c r="S2908" s="4">
        <f>IF(COUNT($M2908:$N2908)=0,0,IF(IF($N2908&lt;&gt;"",$N2908,$M2908)&gt;=スコアリング基準!$B$20,スコアリング基準!$C$20,IF(IF($N2908&lt;&gt;"",$N2908,$M2908)&gt;=スコアリング基準!$B$21,スコアリング基準!$C$21,IF(IF($N2908&lt;&gt;"",$N2908,$M2908)&gt;0,スコアリング基準!$C$22,0))))</f>
        <v/>
      </c>
      <c r="T2908" s="4">
        <f>IF($O2908="可",スコアリング基準!$C$23,0)</f>
        <v/>
      </c>
      <c r="U2908" s="4">
        <f>IF(OR(COUNT($K2908:$L2908)&lt;2,$K2908=0),0,IF(ABS($L2908)/$K2908&lt;=スコアリング基準!$B$24,スコアリング基準!$C$24,IF(ABS($L2908)/$K2908&lt;=スコアリング基準!$B$25,スコアリング基準!$C$25,IF(ABS($L2908)/$K2908&lt;=スコアリング基準!$B$26,スコアリング基準!$C$26,0))))</f>
        <v/>
      </c>
      <c r="V2908" s="4">
        <f>IF($P2908="なし",スコアリング基準!$C$27,0)</f>
        <v/>
      </c>
      <c r="W2908" s="4">
        <f>IF($F2908="",0,IF(ISNUMBER($F2908),IF($F2908&lt;=スコアリング基準!$B$28,スコアリング基準!$C$28,スコアリング基準!$C$29),0))</f>
        <v/>
      </c>
      <c r="X2908" s="4">
        <f>IFERROR(VLOOKUP($B2908,スコアリング基準!$A$36:$B$46,2,FALSE),0)</f>
        <v/>
      </c>
      <c r="Y2908" s="4">
        <f>SUM($S2908:$X2908)</f>
        <v/>
      </c>
      <c r="Z2908" s="4">
        <f>IF(COUNT($M2908:$N2908)=0,"データ無",IF($Y2908&gt;=スコアリング基準!$B$30,"S",IF($Y2908&gt;=スコアリング基準!$B$31,"A",IF($Y2908&gt;=スコアリング基準!$B$32,"B","C"))))</f>
        <v/>
      </c>
      <c r="AA2908">
        <f>IFERROR(INDEX(実績DB!$I$3:$I$104,MATCH($B2908&amp;$C2908,実績DB!$J$3:$J$104,0)),"")</f>
        <v/>
      </c>
    </row>
    <row r="2909">
      <c r="A2909" t="n">
        <v>2907</v>
      </c>
      <c r="B2909" t="inlineStr">
        <is>
          <t>中部</t>
        </is>
      </c>
      <c r="C2909" t="inlineStr">
        <is>
          <t>尾鷲変電所</t>
        </is>
      </c>
      <c r="D2909" t="inlineStr">
        <is>
          <t>三重県</t>
        </is>
      </c>
      <c r="E2909" t="n">
        <v>275</v>
      </c>
      <c r="F2909" t="n">
        <v>77</v>
      </c>
      <c r="G2909" s="3" t="n">
        <v>34.065202</v>
      </c>
      <c r="H2909" s="3" t="n">
        <v>136.204763</v>
      </c>
      <c r="I2909" t="inlineStr">
        <is>
          <t>Google Places(名称一致)</t>
        </is>
      </c>
      <c r="J2909" t="n">
        <v>91</v>
      </c>
      <c r="K2909" t="n">
        <v>47</v>
      </c>
      <c r="L2909" t="n">
        <v>-40</v>
      </c>
      <c r="O2909" t="inlineStr">
        <is>
          <t>可</t>
        </is>
      </c>
      <c r="P2909" t="inlineStr">
        <is>
          <t>有り</t>
        </is>
      </c>
      <c r="R2909" s="4">
        <f>IF(COUNT($M2909:$N2909)=0,"",IF(AND(IF($N2909&lt;&gt;"",$N2909,$M2909)&lt;=0,$O2909&lt;&gt;"可"),"警告",""))</f>
        <v/>
      </c>
      <c r="S2909" s="4">
        <f>IF(COUNT($M2909:$N2909)=0,0,IF(IF($N2909&lt;&gt;"",$N2909,$M2909)&gt;=スコアリング基準!$B$20,スコアリング基準!$C$20,IF(IF($N2909&lt;&gt;"",$N2909,$M2909)&gt;=スコアリング基準!$B$21,スコアリング基準!$C$21,IF(IF($N2909&lt;&gt;"",$N2909,$M2909)&gt;0,スコアリング基準!$C$22,0))))</f>
        <v/>
      </c>
      <c r="T2909" s="4">
        <f>IF($O2909="可",スコアリング基準!$C$23,0)</f>
        <v/>
      </c>
      <c r="U2909" s="4">
        <f>IF(OR(COUNT($K2909:$L2909)&lt;2,$K2909=0),0,IF(ABS($L2909)/$K2909&lt;=スコアリング基準!$B$24,スコアリング基準!$C$24,IF(ABS($L2909)/$K2909&lt;=スコアリング基準!$B$25,スコアリング基準!$C$25,IF(ABS($L2909)/$K2909&lt;=スコアリング基準!$B$26,スコアリング基準!$C$26,0))))</f>
        <v/>
      </c>
      <c r="V2909" s="4">
        <f>IF($P2909="なし",スコアリング基準!$C$27,0)</f>
        <v/>
      </c>
      <c r="W2909" s="4">
        <f>IF($F2909="",0,IF(ISNUMBER($F2909),IF($F2909&lt;=スコアリング基準!$B$28,スコアリング基準!$C$28,スコアリング基準!$C$29),0))</f>
        <v/>
      </c>
      <c r="X2909" s="4">
        <f>IFERROR(VLOOKUP($B2909,スコアリング基準!$A$36:$B$46,2,FALSE),0)</f>
        <v/>
      </c>
      <c r="Y2909" s="4">
        <f>SUM($S2909:$X2909)</f>
        <v/>
      </c>
      <c r="Z2909" s="4">
        <f>IF(COUNT($M2909:$N2909)=0,"データ無",IF($Y2909&gt;=スコアリング基準!$B$30,"S",IF($Y2909&gt;=スコアリング基準!$B$31,"A",IF($Y2909&gt;=スコアリング基準!$B$32,"B","C"))))</f>
        <v/>
      </c>
      <c r="AA2909">
        <f>IFERROR(INDEX(実績DB!$I$3:$I$104,MATCH($B2909&amp;$C2909,実績DB!$J$3:$J$104,0)),"")</f>
        <v/>
      </c>
    </row>
    <row r="2910">
      <c r="A2910" t="n">
        <v>2908</v>
      </c>
      <c r="B2910" t="inlineStr">
        <is>
          <t>中部</t>
        </is>
      </c>
      <c r="C2910" t="inlineStr">
        <is>
          <t>川越変電所</t>
        </is>
      </c>
      <c r="D2910" t="inlineStr">
        <is>
          <t>三重県</t>
        </is>
      </c>
      <c r="E2910" t="n">
        <v>275</v>
      </c>
      <c r="F2910" t="n">
        <v>77</v>
      </c>
      <c r="G2910" s="3" t="n"/>
      <c r="H2910" s="3" t="n"/>
      <c r="I2910" t="inlineStr">
        <is>
          <t>未取得</t>
        </is>
      </c>
      <c r="J2910" t="n">
        <v>474</v>
      </c>
      <c r="K2910" t="n">
        <v>355</v>
      </c>
      <c r="L2910" t="n">
        <v>-9</v>
      </c>
      <c r="O2910" t="inlineStr">
        <is>
          <t>可</t>
        </is>
      </c>
      <c r="P2910" t="inlineStr">
        <is>
          <t>有り</t>
        </is>
      </c>
      <c r="R2910" s="4">
        <f>IF(COUNT($M2910:$N2910)=0,"",IF(AND(IF($N2910&lt;&gt;"",$N2910,$M2910)&lt;=0,$O2910&lt;&gt;"可"),"警告",""))</f>
        <v/>
      </c>
      <c r="S2910" s="4">
        <f>IF(COUNT($M2910:$N2910)=0,0,IF(IF($N2910&lt;&gt;"",$N2910,$M2910)&gt;=スコアリング基準!$B$20,スコアリング基準!$C$20,IF(IF($N2910&lt;&gt;"",$N2910,$M2910)&gt;=スコアリング基準!$B$21,スコアリング基準!$C$21,IF(IF($N2910&lt;&gt;"",$N2910,$M2910)&gt;0,スコアリング基準!$C$22,0))))</f>
        <v/>
      </c>
      <c r="T2910" s="4">
        <f>IF($O2910="可",スコアリング基準!$C$23,0)</f>
        <v/>
      </c>
      <c r="U2910" s="4">
        <f>IF(OR(COUNT($K2910:$L2910)&lt;2,$K2910=0),0,IF(ABS($L2910)/$K2910&lt;=スコアリング基準!$B$24,スコアリング基準!$C$24,IF(ABS($L2910)/$K2910&lt;=スコアリング基準!$B$25,スコアリング基準!$C$25,IF(ABS($L2910)/$K2910&lt;=スコアリング基準!$B$26,スコアリング基準!$C$26,0))))</f>
        <v/>
      </c>
      <c r="V2910" s="4">
        <f>IF($P2910="なし",スコアリング基準!$C$27,0)</f>
        <v/>
      </c>
      <c r="W2910" s="4">
        <f>IF($F2910="",0,IF(ISNUMBER($F2910),IF($F2910&lt;=スコアリング基準!$B$28,スコアリング基準!$C$28,スコアリング基準!$C$29),0))</f>
        <v/>
      </c>
      <c r="X2910" s="4">
        <f>IFERROR(VLOOKUP($B2910,スコアリング基準!$A$36:$B$46,2,FALSE),0)</f>
        <v/>
      </c>
      <c r="Y2910" s="4">
        <f>SUM($S2910:$X2910)</f>
        <v/>
      </c>
      <c r="Z2910" s="4">
        <f>IF(COUNT($M2910:$N2910)=0,"データ無",IF($Y2910&gt;=スコアリング基準!$B$30,"S",IF($Y2910&gt;=スコアリング基準!$B$31,"A",IF($Y2910&gt;=スコアリング基準!$B$32,"B","C"))))</f>
        <v/>
      </c>
      <c r="AA2910">
        <f>IFERROR(INDEX(実績DB!$I$3:$I$104,MATCH($B2910&amp;$C2910,実績DB!$J$3:$J$104,0)),"")</f>
        <v/>
      </c>
    </row>
    <row r="2911">
      <c r="A2911" t="n">
        <v>2909</v>
      </c>
      <c r="B2911" t="inlineStr">
        <is>
          <t>中部</t>
        </is>
      </c>
      <c r="C2911" t="inlineStr">
        <is>
          <t>新佐倉変電所</t>
        </is>
      </c>
      <c r="D2911" t="inlineStr">
        <is>
          <t>静岡県</t>
        </is>
      </c>
      <c r="E2911" t="n">
        <v>275</v>
      </c>
      <c r="F2911" t="n">
        <v>77</v>
      </c>
      <c r="G2911" s="3" t="n">
        <v>34.626872</v>
      </c>
      <c r="H2911" s="3" t="n">
        <v>138.147336</v>
      </c>
      <c r="I2911" t="inlineStr">
        <is>
          <t>Google Places(名称一致)</t>
        </is>
      </c>
      <c r="J2911" t="n">
        <v>570</v>
      </c>
      <c r="K2911" t="n">
        <v>513</v>
      </c>
      <c r="L2911" t="n">
        <v>-585</v>
      </c>
      <c r="O2911" t="inlineStr">
        <is>
          <t>可</t>
        </is>
      </c>
      <c r="P2911" t="inlineStr">
        <is>
          <t>有り</t>
        </is>
      </c>
      <c r="R2911" s="4">
        <f>IF(COUNT($M2911:$N2911)=0,"",IF(AND(IF($N2911&lt;&gt;"",$N2911,$M2911)&lt;=0,$O2911&lt;&gt;"可"),"警告",""))</f>
        <v/>
      </c>
      <c r="S2911" s="4">
        <f>IF(COUNT($M2911:$N2911)=0,0,IF(IF($N2911&lt;&gt;"",$N2911,$M2911)&gt;=スコアリング基準!$B$20,スコアリング基準!$C$20,IF(IF($N2911&lt;&gt;"",$N2911,$M2911)&gt;=スコアリング基準!$B$21,スコアリング基準!$C$21,IF(IF($N2911&lt;&gt;"",$N2911,$M2911)&gt;0,スコアリング基準!$C$22,0))))</f>
        <v/>
      </c>
      <c r="T2911" s="4">
        <f>IF($O2911="可",スコアリング基準!$C$23,0)</f>
        <v/>
      </c>
      <c r="U2911" s="4">
        <f>IF(OR(COUNT($K2911:$L2911)&lt;2,$K2911=0),0,IF(ABS($L2911)/$K2911&lt;=スコアリング基準!$B$24,スコアリング基準!$C$24,IF(ABS($L2911)/$K2911&lt;=スコアリング基準!$B$25,スコアリング基準!$C$25,IF(ABS($L2911)/$K2911&lt;=スコアリング基準!$B$26,スコアリング基準!$C$26,0))))</f>
        <v/>
      </c>
      <c r="V2911" s="4">
        <f>IF($P2911="なし",スコアリング基準!$C$27,0)</f>
        <v/>
      </c>
      <c r="W2911" s="4">
        <f>IF($F2911="",0,IF(ISNUMBER($F2911),IF($F2911&lt;=スコアリング基準!$B$28,スコアリング基準!$C$28,スコアリング基準!$C$29),0))</f>
        <v/>
      </c>
      <c r="X2911" s="4">
        <f>IFERROR(VLOOKUP($B2911,スコアリング基準!$A$36:$B$46,2,FALSE),0)</f>
        <v/>
      </c>
      <c r="Y2911" s="4">
        <f>SUM($S2911:$X2911)</f>
        <v/>
      </c>
      <c r="Z2911" s="4">
        <f>IF(COUNT($M2911:$N2911)=0,"データ無",IF($Y2911&gt;=スコアリング基準!$B$30,"S",IF($Y2911&gt;=スコアリング基準!$B$31,"A",IF($Y2911&gt;=スコアリング基準!$B$32,"B","C"))))</f>
        <v/>
      </c>
      <c r="AA2911">
        <f>IFERROR(INDEX(実績DB!$I$3:$I$104,MATCH($B2911&amp;$C2911,実績DB!$J$3:$J$104,0)),"")</f>
        <v/>
      </c>
    </row>
    <row r="2912">
      <c r="A2912" t="n">
        <v>2910</v>
      </c>
      <c r="B2912" t="inlineStr">
        <is>
          <t>中部</t>
        </is>
      </c>
      <c r="C2912" t="inlineStr">
        <is>
          <t>東海変電所</t>
        </is>
      </c>
      <c r="D2912" t="inlineStr">
        <is>
          <t>愛知県</t>
        </is>
      </c>
      <c r="E2912" t="n">
        <v>275</v>
      </c>
      <c r="F2912" t="n">
        <v>154</v>
      </c>
      <c r="G2912" s="3" t="n">
        <v>35.049029</v>
      </c>
      <c r="H2912" s="3" t="n">
        <v>136.900754</v>
      </c>
      <c r="I2912" t="inlineStr">
        <is>
          <t>Google Places(名称一致)</t>
        </is>
      </c>
      <c r="J2912" t="n">
        <v>855</v>
      </c>
      <c r="K2912" t="n">
        <v>641</v>
      </c>
      <c r="L2912" t="n">
        <v>-6</v>
      </c>
      <c r="O2912" t="inlineStr">
        <is>
          <t>可</t>
        </is>
      </c>
      <c r="P2912" t="inlineStr">
        <is>
          <t>有り</t>
        </is>
      </c>
      <c r="R2912" s="4">
        <f>IF(COUNT($M2912:$N2912)=0,"",IF(AND(IF($N2912&lt;&gt;"",$N2912,$M2912)&lt;=0,$O2912&lt;&gt;"可"),"警告",""))</f>
        <v/>
      </c>
      <c r="S2912" s="4">
        <f>IF(COUNT($M2912:$N2912)=0,0,IF(IF($N2912&lt;&gt;"",$N2912,$M2912)&gt;=スコアリング基準!$B$20,スコアリング基準!$C$20,IF(IF($N2912&lt;&gt;"",$N2912,$M2912)&gt;=スコアリング基準!$B$21,スコアリング基準!$C$21,IF(IF($N2912&lt;&gt;"",$N2912,$M2912)&gt;0,スコアリング基準!$C$22,0))))</f>
        <v/>
      </c>
      <c r="T2912" s="4">
        <f>IF($O2912="可",スコアリング基準!$C$23,0)</f>
        <v/>
      </c>
      <c r="U2912" s="4">
        <f>IF(OR(COUNT($K2912:$L2912)&lt;2,$K2912=0),0,IF(ABS($L2912)/$K2912&lt;=スコアリング基準!$B$24,スコアリング基準!$C$24,IF(ABS($L2912)/$K2912&lt;=スコアリング基準!$B$25,スコアリング基準!$C$25,IF(ABS($L2912)/$K2912&lt;=スコアリング基準!$B$26,スコアリング基準!$C$26,0))))</f>
        <v/>
      </c>
      <c r="V2912" s="4">
        <f>IF($P2912="なし",スコアリング基準!$C$27,0)</f>
        <v/>
      </c>
      <c r="W2912" s="4">
        <f>IF($F2912="",0,IF(ISNUMBER($F2912),IF($F2912&lt;=スコアリング基準!$B$28,スコアリング基準!$C$28,スコアリング基準!$C$29),0))</f>
        <v/>
      </c>
      <c r="X2912" s="4">
        <f>IFERROR(VLOOKUP($B2912,スコアリング基準!$A$36:$B$46,2,FALSE),0)</f>
        <v/>
      </c>
      <c r="Y2912" s="4">
        <f>SUM($S2912:$X2912)</f>
        <v/>
      </c>
      <c r="Z2912" s="4">
        <f>IF(COUNT($M2912:$N2912)=0,"データ無",IF($Y2912&gt;=スコアリング基準!$B$30,"S",IF($Y2912&gt;=スコアリング基準!$B$31,"A",IF($Y2912&gt;=スコアリング基準!$B$32,"B","C"))))</f>
        <v/>
      </c>
      <c r="AA2912">
        <f>IFERROR(INDEX(実績DB!$I$3:$I$104,MATCH($B2912&amp;$C2912,実績DB!$J$3:$J$104,0)),"")</f>
        <v/>
      </c>
    </row>
    <row r="2913">
      <c r="A2913" t="n">
        <v>2911</v>
      </c>
      <c r="B2913" t="inlineStr">
        <is>
          <t>中部</t>
        </is>
      </c>
      <c r="C2913" t="inlineStr">
        <is>
          <t>松ケ枝変電所</t>
        </is>
      </c>
      <c r="D2913" t="inlineStr">
        <is>
          <t>愛知県</t>
        </is>
      </c>
      <c r="E2913" t="n">
        <v>275</v>
      </c>
      <c r="F2913" t="n">
        <v>154</v>
      </c>
      <c r="G2913" s="3" t="n"/>
      <c r="H2913" s="3" t="n"/>
      <c r="I2913" t="inlineStr">
        <is>
          <t>未取得</t>
        </is>
      </c>
      <c r="J2913" t="n">
        <v>855</v>
      </c>
      <c r="K2913" t="n">
        <v>641</v>
      </c>
      <c r="L2913" t="n">
        <v>50</v>
      </c>
      <c r="O2913" t="inlineStr">
        <is>
          <t>可</t>
        </is>
      </c>
      <c r="P2913" t="inlineStr">
        <is>
          <t>有り</t>
        </is>
      </c>
      <c r="R2913" s="4">
        <f>IF(COUNT($M2913:$N2913)=0,"",IF(AND(IF($N2913&lt;&gt;"",$N2913,$M2913)&lt;=0,$O2913&lt;&gt;"可"),"警告",""))</f>
        <v/>
      </c>
      <c r="S2913" s="4">
        <f>IF(COUNT($M2913:$N2913)=0,0,IF(IF($N2913&lt;&gt;"",$N2913,$M2913)&gt;=スコアリング基準!$B$20,スコアリング基準!$C$20,IF(IF($N2913&lt;&gt;"",$N2913,$M2913)&gt;=スコアリング基準!$B$21,スコアリング基準!$C$21,IF(IF($N2913&lt;&gt;"",$N2913,$M2913)&gt;0,スコアリング基準!$C$22,0))))</f>
        <v/>
      </c>
      <c r="T2913" s="4">
        <f>IF($O2913="可",スコアリング基準!$C$23,0)</f>
        <v/>
      </c>
      <c r="U2913" s="4">
        <f>IF(OR(COUNT($K2913:$L2913)&lt;2,$K2913=0),0,IF(ABS($L2913)/$K2913&lt;=スコアリング基準!$B$24,スコアリング基準!$C$24,IF(ABS($L2913)/$K2913&lt;=スコアリング基準!$B$25,スコアリング基準!$C$25,IF(ABS($L2913)/$K2913&lt;=スコアリング基準!$B$26,スコアリング基準!$C$26,0))))</f>
        <v/>
      </c>
      <c r="V2913" s="4">
        <f>IF($P2913="なし",スコアリング基準!$C$27,0)</f>
        <v/>
      </c>
      <c r="W2913" s="4">
        <f>IF($F2913="",0,IF(ISNUMBER($F2913),IF($F2913&lt;=スコアリング基準!$B$28,スコアリング基準!$C$28,スコアリング基準!$C$29),0))</f>
        <v/>
      </c>
      <c r="X2913" s="4">
        <f>IFERROR(VLOOKUP($B2913,スコアリング基準!$A$36:$B$46,2,FALSE),0)</f>
        <v/>
      </c>
      <c r="Y2913" s="4">
        <f>SUM($S2913:$X2913)</f>
        <v/>
      </c>
      <c r="Z2913" s="4">
        <f>IF(COUNT($M2913:$N2913)=0,"データ無",IF($Y2913&gt;=スコアリング基準!$B$30,"S",IF($Y2913&gt;=スコアリング基準!$B$31,"A",IF($Y2913&gt;=スコアリング基準!$B$32,"B","C"))))</f>
        <v/>
      </c>
      <c r="AA2913">
        <f>IFERROR(INDEX(実績DB!$I$3:$I$104,MATCH($B2913&amp;$C2913,実績DB!$J$3:$J$104,0)),"")</f>
        <v/>
      </c>
    </row>
    <row r="2914">
      <c r="A2914" t="n">
        <v>2912</v>
      </c>
      <c r="B2914" t="inlineStr">
        <is>
          <t>中部</t>
        </is>
      </c>
      <c r="C2914" t="inlineStr">
        <is>
          <t>牛島町変電所</t>
        </is>
      </c>
      <c r="D2914" t="inlineStr">
        <is>
          <t>愛知県</t>
        </is>
      </c>
      <c r="E2914" t="n">
        <v>275</v>
      </c>
      <c r="F2914" t="n">
        <v>77</v>
      </c>
      <c r="G2914" s="3" t="n"/>
      <c r="H2914" s="3" t="n"/>
      <c r="I2914" t="inlineStr">
        <is>
          <t>未取得</t>
        </is>
      </c>
      <c r="J2914" t="n">
        <v>570</v>
      </c>
      <c r="K2914" t="n">
        <v>427</v>
      </c>
      <c r="L2914" t="n">
        <v>53</v>
      </c>
      <c r="O2914" t="inlineStr">
        <is>
          <t>可</t>
        </is>
      </c>
      <c r="P2914" t="inlineStr">
        <is>
          <t>有り</t>
        </is>
      </c>
      <c r="R2914" s="4">
        <f>IF(COUNT($M2914:$N2914)=0,"",IF(AND(IF($N2914&lt;&gt;"",$N2914,$M2914)&lt;=0,$O2914&lt;&gt;"可"),"警告",""))</f>
        <v/>
      </c>
      <c r="S2914" s="4">
        <f>IF(COUNT($M2914:$N2914)=0,0,IF(IF($N2914&lt;&gt;"",$N2914,$M2914)&gt;=スコアリング基準!$B$20,スコアリング基準!$C$20,IF(IF($N2914&lt;&gt;"",$N2914,$M2914)&gt;=スコアリング基準!$B$21,スコアリング基準!$C$21,IF(IF($N2914&lt;&gt;"",$N2914,$M2914)&gt;0,スコアリング基準!$C$22,0))))</f>
        <v/>
      </c>
      <c r="T2914" s="4">
        <f>IF($O2914="可",スコアリング基準!$C$23,0)</f>
        <v/>
      </c>
      <c r="U2914" s="4">
        <f>IF(OR(COUNT($K2914:$L2914)&lt;2,$K2914=0),0,IF(ABS($L2914)/$K2914&lt;=スコアリング基準!$B$24,スコアリング基準!$C$24,IF(ABS($L2914)/$K2914&lt;=スコアリング基準!$B$25,スコアリング基準!$C$25,IF(ABS($L2914)/$K2914&lt;=スコアリング基準!$B$26,スコアリング基準!$C$26,0))))</f>
        <v/>
      </c>
      <c r="V2914" s="4">
        <f>IF($P2914="なし",スコアリング基準!$C$27,0)</f>
        <v/>
      </c>
      <c r="W2914" s="4">
        <f>IF($F2914="",0,IF(ISNUMBER($F2914),IF($F2914&lt;=スコアリング基準!$B$28,スコアリング基準!$C$28,スコアリング基準!$C$29),0))</f>
        <v/>
      </c>
      <c r="X2914" s="4">
        <f>IFERROR(VLOOKUP($B2914,スコアリング基準!$A$36:$B$46,2,FALSE),0)</f>
        <v/>
      </c>
      <c r="Y2914" s="4">
        <f>SUM($S2914:$X2914)</f>
        <v/>
      </c>
      <c r="Z2914" s="4">
        <f>IF(COUNT($M2914:$N2914)=0,"データ無",IF($Y2914&gt;=スコアリング基準!$B$30,"S",IF($Y2914&gt;=スコアリング基準!$B$31,"A",IF($Y2914&gt;=スコアリング基準!$B$32,"B","C"))))</f>
        <v/>
      </c>
      <c r="AA2914">
        <f>IFERROR(INDEX(実績DB!$I$3:$I$104,MATCH($B2914&amp;$C2914,実績DB!$J$3:$J$104,0)),"")</f>
        <v/>
      </c>
    </row>
    <row r="2915">
      <c r="A2915" t="n">
        <v>2913</v>
      </c>
      <c r="B2915" t="inlineStr">
        <is>
          <t>中部</t>
        </is>
      </c>
      <c r="C2915" t="inlineStr">
        <is>
          <t>知多火力変電所</t>
        </is>
      </c>
      <c r="D2915" t="inlineStr">
        <is>
          <t>愛知県</t>
        </is>
      </c>
      <c r="E2915" t="n">
        <v>275</v>
      </c>
      <c r="F2915" t="n">
        <v>154</v>
      </c>
      <c r="G2915" s="3" t="n">
        <v>34.987493</v>
      </c>
      <c r="H2915" s="3" t="n">
        <v>136.847518</v>
      </c>
      <c r="I2915" t="inlineStr">
        <is>
          <t>Google Places(名称一致)</t>
        </is>
      </c>
      <c r="J2915" t="n">
        <v>1560</v>
      </c>
      <c r="K2915" t="n">
        <v>1404</v>
      </c>
      <c r="L2915" t="n">
        <v>-2750</v>
      </c>
      <c r="O2915" t="inlineStr">
        <is>
          <t>可</t>
        </is>
      </c>
      <c r="P2915" t="inlineStr">
        <is>
          <t>有り</t>
        </is>
      </c>
      <c r="R2915" s="4">
        <f>IF(COUNT($M2915:$N2915)=0,"",IF(AND(IF($N2915&lt;&gt;"",$N2915,$M2915)&lt;=0,$O2915&lt;&gt;"可"),"警告",""))</f>
        <v/>
      </c>
      <c r="S2915" s="4">
        <f>IF(COUNT($M2915:$N2915)=0,0,IF(IF($N2915&lt;&gt;"",$N2915,$M2915)&gt;=スコアリング基準!$B$20,スコアリング基準!$C$20,IF(IF($N2915&lt;&gt;"",$N2915,$M2915)&gt;=スコアリング基準!$B$21,スコアリング基準!$C$21,IF(IF($N2915&lt;&gt;"",$N2915,$M2915)&gt;0,スコアリング基準!$C$22,0))))</f>
        <v/>
      </c>
      <c r="T2915" s="4">
        <f>IF($O2915="可",スコアリング基準!$C$23,0)</f>
        <v/>
      </c>
      <c r="U2915" s="4">
        <f>IF(OR(COUNT($K2915:$L2915)&lt;2,$K2915=0),0,IF(ABS($L2915)/$K2915&lt;=スコアリング基準!$B$24,スコアリング基準!$C$24,IF(ABS($L2915)/$K2915&lt;=スコアリング基準!$B$25,スコアリング基準!$C$25,IF(ABS($L2915)/$K2915&lt;=スコアリング基準!$B$26,スコアリング基準!$C$26,0))))</f>
        <v/>
      </c>
      <c r="V2915" s="4">
        <f>IF($P2915="なし",スコアリング基準!$C$27,0)</f>
        <v/>
      </c>
      <c r="W2915" s="4">
        <f>IF($F2915="",0,IF(ISNUMBER($F2915),IF($F2915&lt;=スコアリング基準!$B$28,スコアリング基準!$C$28,スコアリング基準!$C$29),0))</f>
        <v/>
      </c>
      <c r="X2915" s="4">
        <f>IFERROR(VLOOKUP($B2915,スコアリング基準!$A$36:$B$46,2,FALSE),0)</f>
        <v/>
      </c>
      <c r="Y2915" s="4">
        <f>SUM($S2915:$X2915)</f>
        <v/>
      </c>
      <c r="Z2915" s="4">
        <f>IF(COUNT($M2915:$N2915)=0,"データ無",IF($Y2915&gt;=スコアリング基準!$B$30,"S",IF($Y2915&gt;=スコアリング基準!$B$31,"A",IF($Y2915&gt;=スコアリング基準!$B$32,"B","C"))))</f>
        <v/>
      </c>
      <c r="AA2915">
        <f>IFERROR(INDEX(実績DB!$I$3:$I$104,MATCH($B2915&amp;$C2915,実績DB!$J$3:$J$104,0)),"")</f>
        <v/>
      </c>
    </row>
    <row r="2916">
      <c r="A2916" t="n">
        <v>2914</v>
      </c>
      <c r="B2916" t="inlineStr">
        <is>
          <t>中部</t>
        </is>
      </c>
      <c r="C2916" t="inlineStr">
        <is>
          <t>碧南変電所</t>
        </is>
      </c>
      <c r="D2916" t="inlineStr">
        <is>
          <t>愛知県</t>
        </is>
      </c>
      <c r="E2916" t="n">
        <v>275</v>
      </c>
      <c r="F2916" t="n">
        <v>154</v>
      </c>
      <c r="G2916" s="3" t="n">
        <v>34.842051</v>
      </c>
      <c r="H2916" s="3" t="n">
        <v>136.964511</v>
      </c>
      <c r="I2916" t="inlineStr">
        <is>
          <t>Google Places(名称一致)</t>
        </is>
      </c>
      <c r="J2916" t="n">
        <v>1146</v>
      </c>
      <c r="K2916" t="n">
        <v>1026</v>
      </c>
      <c r="L2916" t="n">
        <v>-59</v>
      </c>
      <c r="O2916" t="inlineStr">
        <is>
          <t>可</t>
        </is>
      </c>
      <c r="P2916" t="inlineStr">
        <is>
          <t>有り</t>
        </is>
      </c>
      <c r="R2916" s="4">
        <f>IF(COUNT($M2916:$N2916)=0,"",IF(AND(IF($N2916&lt;&gt;"",$N2916,$M2916)&lt;=0,$O2916&lt;&gt;"可"),"警告",""))</f>
        <v/>
      </c>
      <c r="S2916" s="4">
        <f>IF(COUNT($M2916:$N2916)=0,0,IF(IF($N2916&lt;&gt;"",$N2916,$M2916)&gt;=スコアリング基準!$B$20,スコアリング基準!$C$20,IF(IF($N2916&lt;&gt;"",$N2916,$M2916)&gt;=スコアリング基準!$B$21,スコアリング基準!$C$21,IF(IF($N2916&lt;&gt;"",$N2916,$M2916)&gt;0,スコアリング基準!$C$22,0))))</f>
        <v/>
      </c>
      <c r="T2916" s="4">
        <f>IF($O2916="可",スコアリング基準!$C$23,0)</f>
        <v/>
      </c>
      <c r="U2916" s="4">
        <f>IF(OR(COUNT($K2916:$L2916)&lt;2,$K2916=0),0,IF(ABS($L2916)/$K2916&lt;=スコアリング基準!$B$24,スコアリング基準!$C$24,IF(ABS($L2916)/$K2916&lt;=スコアリング基準!$B$25,スコアリング基準!$C$25,IF(ABS($L2916)/$K2916&lt;=スコアリング基準!$B$26,スコアリング基準!$C$26,0))))</f>
        <v/>
      </c>
      <c r="V2916" s="4">
        <f>IF($P2916="なし",スコアリング基準!$C$27,0)</f>
        <v/>
      </c>
      <c r="W2916" s="4">
        <f>IF($F2916="",0,IF(ISNUMBER($F2916),IF($F2916&lt;=スコアリング基準!$B$28,スコアリング基準!$C$28,スコアリング基準!$C$29),0))</f>
        <v/>
      </c>
      <c r="X2916" s="4">
        <f>IFERROR(VLOOKUP($B2916,スコアリング基準!$A$36:$B$46,2,FALSE),0)</f>
        <v/>
      </c>
      <c r="Y2916" s="4">
        <f>SUM($S2916:$X2916)</f>
        <v/>
      </c>
      <c r="Z2916" s="4">
        <f>IF(COUNT($M2916:$N2916)=0,"データ無",IF($Y2916&gt;=スコアリング基準!$B$30,"S",IF($Y2916&gt;=スコアリング基準!$B$31,"A",IF($Y2916&gt;=スコアリング基準!$B$32,"B","C"))))</f>
        <v/>
      </c>
      <c r="AA2916">
        <f>IFERROR(INDEX(実績DB!$I$3:$I$104,MATCH($B2916&amp;$C2916,実績DB!$J$3:$J$104,0)),"")</f>
        <v/>
      </c>
    </row>
    <row r="2917">
      <c r="A2917" t="n">
        <v>2915</v>
      </c>
      <c r="B2917" t="inlineStr">
        <is>
          <t>中部</t>
        </is>
      </c>
      <c r="C2917" t="inlineStr">
        <is>
          <t>金山変電所</t>
        </is>
      </c>
      <c r="D2917" t="inlineStr">
        <is>
          <t>愛知県</t>
        </is>
      </c>
      <c r="E2917" t="n">
        <v>275</v>
      </c>
      <c r="F2917" t="n">
        <v>33</v>
      </c>
      <c r="G2917" s="3" t="n">
        <v>35.143802</v>
      </c>
      <c r="H2917" s="3" t="n">
        <v>136.909318</v>
      </c>
      <c r="I2917" t="inlineStr">
        <is>
          <t>Google Places(名称一致)</t>
        </is>
      </c>
      <c r="J2917" t="n">
        <v>285</v>
      </c>
      <c r="K2917" t="n">
        <v>213</v>
      </c>
      <c r="L2917" t="n">
        <v>25</v>
      </c>
      <c r="O2917" t="inlineStr">
        <is>
          <t>可</t>
        </is>
      </c>
      <c r="P2917" t="inlineStr">
        <is>
          <t>有り</t>
        </is>
      </c>
      <c r="R2917" s="4">
        <f>IF(COUNT($M2917:$N2917)=0,"",IF(AND(IF($N2917&lt;&gt;"",$N2917,$M2917)&lt;=0,$O2917&lt;&gt;"可"),"警告",""))</f>
        <v/>
      </c>
      <c r="S2917" s="4">
        <f>IF(COUNT($M2917:$N2917)=0,0,IF(IF($N2917&lt;&gt;"",$N2917,$M2917)&gt;=スコアリング基準!$B$20,スコアリング基準!$C$20,IF(IF($N2917&lt;&gt;"",$N2917,$M2917)&gt;=スコアリング基準!$B$21,スコアリング基準!$C$21,IF(IF($N2917&lt;&gt;"",$N2917,$M2917)&gt;0,スコアリング基準!$C$22,0))))</f>
        <v/>
      </c>
      <c r="T2917" s="4">
        <f>IF($O2917="可",スコアリング基準!$C$23,0)</f>
        <v/>
      </c>
      <c r="U2917" s="4">
        <f>IF(OR(COUNT($K2917:$L2917)&lt;2,$K2917=0),0,IF(ABS($L2917)/$K2917&lt;=スコアリング基準!$B$24,スコアリング基準!$C$24,IF(ABS($L2917)/$K2917&lt;=スコアリング基準!$B$25,スコアリング基準!$C$25,IF(ABS($L2917)/$K2917&lt;=スコアリング基準!$B$26,スコアリング基準!$C$26,0))))</f>
        <v/>
      </c>
      <c r="V2917" s="4">
        <f>IF($P2917="なし",スコアリング基準!$C$27,0)</f>
        <v/>
      </c>
      <c r="W2917" s="4">
        <f>IF($F2917="",0,IF(ISNUMBER($F2917),IF($F2917&lt;=スコアリング基準!$B$28,スコアリング基準!$C$28,スコアリング基準!$C$29),0))</f>
        <v/>
      </c>
      <c r="X2917" s="4">
        <f>IFERROR(VLOOKUP($B2917,スコアリング基準!$A$36:$B$46,2,FALSE),0)</f>
        <v/>
      </c>
      <c r="Y2917" s="4">
        <f>SUM($S2917:$X2917)</f>
        <v/>
      </c>
      <c r="Z2917" s="4">
        <f>IF(COUNT($M2917:$N2917)=0,"データ無",IF($Y2917&gt;=スコアリング基準!$B$30,"S",IF($Y2917&gt;=スコアリング基準!$B$31,"A",IF($Y2917&gt;=スコアリング基準!$B$32,"B","C"))))</f>
        <v/>
      </c>
      <c r="AA2917">
        <f>IFERROR(INDEX(実績DB!$I$3:$I$104,MATCH($B2917&amp;$C2917,実績DB!$J$3:$J$104,0)),"")</f>
        <v/>
      </c>
    </row>
    <row r="2918">
      <c r="A2918" t="n">
        <v>2916</v>
      </c>
      <c r="B2918" t="inlineStr">
        <is>
          <t>中部</t>
        </is>
      </c>
      <c r="C2918" t="inlineStr">
        <is>
          <t>中沢変電所</t>
        </is>
      </c>
      <c r="D2918" t="inlineStr">
        <is>
          <t>静岡県</t>
        </is>
      </c>
      <c r="E2918" t="n">
        <v>154</v>
      </c>
      <c r="F2918" t="n">
        <v>6.6</v>
      </c>
      <c r="G2918" s="3" t="n">
        <v>35.113406</v>
      </c>
      <c r="H2918" s="3" t="n">
        <v>138.351669</v>
      </c>
      <c r="I2918" t="inlineStr">
        <is>
          <t>公表資料(手動)</t>
        </is>
      </c>
      <c r="J2918" t="n">
        <v>28</v>
      </c>
      <c r="K2918" t="n">
        <v>28</v>
      </c>
      <c r="L2918" t="n">
        <v>-5</v>
      </c>
      <c r="M2918" t="n">
        <v>23</v>
      </c>
      <c r="O2918" t="inlineStr">
        <is>
          <t>不可 #3</t>
        </is>
      </c>
      <c r="P2918" t="inlineStr">
        <is>
          <t>有り</t>
        </is>
      </c>
      <c r="R2918" s="4">
        <f>IF(COUNT($M2918:$N2918)=0,"",IF(AND(IF($N2918&lt;&gt;"",$N2918,$M2918)&lt;=0,$O2918&lt;&gt;"可"),"警告",""))</f>
        <v/>
      </c>
      <c r="S2918" s="4">
        <f>IF(COUNT($M2918:$N2918)=0,0,IF(IF($N2918&lt;&gt;"",$N2918,$M2918)&gt;=スコアリング基準!$B$20,スコアリング基準!$C$20,IF(IF($N2918&lt;&gt;"",$N2918,$M2918)&gt;=スコアリング基準!$B$21,スコアリング基準!$C$21,IF(IF($N2918&lt;&gt;"",$N2918,$M2918)&gt;0,スコアリング基準!$C$22,0))))</f>
        <v/>
      </c>
      <c r="T2918" s="4">
        <f>IF($O2918="可",スコアリング基準!$C$23,0)</f>
        <v/>
      </c>
      <c r="U2918" s="4">
        <f>IF(OR(COUNT($K2918:$L2918)&lt;2,$K2918=0),0,IF(ABS($L2918)/$K2918&lt;=スコアリング基準!$B$24,スコアリング基準!$C$24,IF(ABS($L2918)/$K2918&lt;=スコアリング基準!$B$25,スコアリング基準!$C$25,IF(ABS($L2918)/$K2918&lt;=スコアリング基準!$B$26,スコアリング基準!$C$26,0))))</f>
        <v/>
      </c>
      <c r="V2918" s="4">
        <f>IF($P2918="なし",スコアリング基準!$C$27,0)</f>
        <v/>
      </c>
      <c r="W2918" s="4">
        <f>IF($F2918="",0,IF(ISNUMBER($F2918),IF($F2918&lt;=スコアリング基準!$B$28,スコアリング基準!$C$28,スコアリング基準!$C$29),0))</f>
        <v/>
      </c>
      <c r="X2918" s="4">
        <f>IFERROR(VLOOKUP($B2918,スコアリング基準!$A$36:$B$46,2,FALSE),0)</f>
        <v/>
      </c>
      <c r="Y2918" s="4">
        <f>SUM($S2918:$X2918)</f>
        <v/>
      </c>
      <c r="Z2918" s="4">
        <f>IF(COUNT($M2918:$N2918)=0,"データ無",IF($Y2918&gt;=スコアリング基準!$B$30,"S",IF($Y2918&gt;=スコアリング基準!$B$31,"A",IF($Y2918&gt;=スコアリング基準!$B$32,"B","C"))))</f>
        <v/>
      </c>
      <c r="AA2918">
        <f>IFERROR(INDEX(実績DB!$I$3:$I$104,MATCH($B2918&amp;$C2918,実績DB!$J$3:$J$104,0)),"")</f>
        <v/>
      </c>
    </row>
    <row r="2919">
      <c r="A2919" t="n">
        <v>2917</v>
      </c>
      <c r="B2919" t="inlineStr">
        <is>
          <t>中部</t>
        </is>
      </c>
      <c r="C2919" t="inlineStr">
        <is>
          <t>久々野水力変電所</t>
        </is>
      </c>
      <c r="D2919" t="inlineStr">
        <is>
          <t>岐阜県</t>
        </is>
      </c>
      <c r="E2919" t="n">
        <v>154</v>
      </c>
      <c r="F2919" t="n">
        <v>77</v>
      </c>
      <c r="G2919" s="3" t="n"/>
      <c r="H2919" s="3" t="n"/>
      <c r="I2919" t="inlineStr">
        <is>
          <t>未取得</t>
        </is>
      </c>
      <c r="J2919" t="n">
        <v>285</v>
      </c>
      <c r="K2919" t="n">
        <v>213</v>
      </c>
      <c r="L2919" t="n">
        <v>-109</v>
      </c>
      <c r="O2919" t="inlineStr">
        <is>
          <t>可</t>
        </is>
      </c>
      <c r="P2919" t="inlineStr">
        <is>
          <t>有り</t>
        </is>
      </c>
      <c r="R2919" s="4">
        <f>IF(COUNT($M2919:$N2919)=0,"",IF(AND(IF($N2919&lt;&gt;"",$N2919,$M2919)&lt;=0,$O2919&lt;&gt;"可"),"警告",""))</f>
        <v/>
      </c>
      <c r="S2919" s="4">
        <f>IF(COUNT($M2919:$N2919)=0,0,IF(IF($N2919&lt;&gt;"",$N2919,$M2919)&gt;=スコアリング基準!$B$20,スコアリング基準!$C$20,IF(IF($N2919&lt;&gt;"",$N2919,$M2919)&gt;=スコアリング基準!$B$21,スコアリング基準!$C$21,IF(IF($N2919&lt;&gt;"",$N2919,$M2919)&gt;0,スコアリング基準!$C$22,0))))</f>
        <v/>
      </c>
      <c r="T2919" s="4">
        <f>IF($O2919="可",スコアリング基準!$C$23,0)</f>
        <v/>
      </c>
      <c r="U2919" s="4">
        <f>IF(OR(COUNT($K2919:$L2919)&lt;2,$K2919=0),0,IF(ABS($L2919)/$K2919&lt;=スコアリング基準!$B$24,スコアリング基準!$C$24,IF(ABS($L2919)/$K2919&lt;=スコアリング基準!$B$25,スコアリング基準!$C$25,IF(ABS($L2919)/$K2919&lt;=スコアリング基準!$B$26,スコアリング基準!$C$26,0))))</f>
        <v/>
      </c>
      <c r="V2919" s="4">
        <f>IF($P2919="なし",スコアリング基準!$C$27,0)</f>
        <v/>
      </c>
      <c r="W2919" s="4">
        <f>IF($F2919="",0,IF(ISNUMBER($F2919),IF($F2919&lt;=スコアリング基準!$B$28,スコアリング基準!$C$28,スコアリング基準!$C$29),0))</f>
        <v/>
      </c>
      <c r="X2919" s="4">
        <f>IFERROR(VLOOKUP($B2919,スコアリング基準!$A$36:$B$46,2,FALSE),0)</f>
        <v/>
      </c>
      <c r="Y2919" s="4">
        <f>SUM($S2919:$X2919)</f>
        <v/>
      </c>
      <c r="Z2919" s="4">
        <f>IF(COUNT($M2919:$N2919)=0,"データ無",IF($Y2919&gt;=スコアリング基準!$B$30,"S",IF($Y2919&gt;=スコアリング基準!$B$31,"A",IF($Y2919&gt;=スコアリング基準!$B$32,"B","C"))))</f>
        <v/>
      </c>
      <c r="AA2919">
        <f>IFERROR(INDEX(実績DB!$I$3:$I$104,MATCH($B2919&amp;$C2919,実績DB!$J$3:$J$104,0)),"")</f>
        <v/>
      </c>
    </row>
    <row r="2920">
      <c r="A2920" t="n">
        <v>2918</v>
      </c>
      <c r="B2920" t="inlineStr">
        <is>
          <t>中部</t>
        </is>
      </c>
      <c r="C2920" t="inlineStr">
        <is>
          <t>二軒小屋水力変電所</t>
        </is>
      </c>
      <c r="D2920" t="inlineStr">
        <is>
          <t>静岡県</t>
        </is>
      </c>
      <c r="E2920" t="n">
        <v>154</v>
      </c>
      <c r="F2920" t="n">
        <v>11</v>
      </c>
      <c r="G2920" s="3" t="n"/>
      <c r="H2920" s="3" t="n"/>
      <c r="I2920" t="inlineStr">
        <is>
          <t>未取得</t>
        </is>
      </c>
      <c r="J2920" t="n">
        <v>26</v>
      </c>
      <c r="K2920" t="n">
        <v>26</v>
      </c>
      <c r="L2920" t="n">
        <v>-26</v>
      </c>
      <c r="O2920" t="inlineStr">
        <is>
          <t>不可 #2</t>
        </is>
      </c>
      <c r="P2920" t="inlineStr">
        <is>
          <t>有り</t>
        </is>
      </c>
      <c r="R2920" s="4">
        <f>IF(COUNT($M2920:$N2920)=0,"",IF(AND(IF($N2920&lt;&gt;"",$N2920,$M2920)&lt;=0,$O2920&lt;&gt;"可"),"警告",""))</f>
        <v/>
      </c>
      <c r="S2920" s="4">
        <f>IF(COUNT($M2920:$N2920)=0,0,IF(IF($N2920&lt;&gt;"",$N2920,$M2920)&gt;=スコアリング基準!$B$20,スコアリング基準!$C$20,IF(IF($N2920&lt;&gt;"",$N2920,$M2920)&gt;=スコアリング基準!$B$21,スコアリング基準!$C$21,IF(IF($N2920&lt;&gt;"",$N2920,$M2920)&gt;0,スコアリング基準!$C$22,0))))</f>
        <v/>
      </c>
      <c r="T2920" s="4">
        <f>IF($O2920="可",スコアリング基準!$C$23,0)</f>
        <v/>
      </c>
      <c r="U2920" s="4">
        <f>IF(OR(COUNT($K2920:$L2920)&lt;2,$K2920=0),0,IF(ABS($L2920)/$K2920&lt;=スコアリング基準!$B$24,スコアリング基準!$C$24,IF(ABS($L2920)/$K2920&lt;=スコアリング基準!$B$25,スコアリング基準!$C$25,IF(ABS($L2920)/$K2920&lt;=スコアリング基準!$B$26,スコアリング基準!$C$26,0))))</f>
        <v/>
      </c>
      <c r="V2920" s="4">
        <f>IF($P2920="なし",スコアリング基準!$C$27,0)</f>
        <v/>
      </c>
      <c r="W2920" s="4">
        <f>IF($F2920="",0,IF(ISNUMBER($F2920),IF($F2920&lt;=スコアリング基準!$B$28,スコアリング基準!$C$28,スコアリング基準!$C$29),0))</f>
        <v/>
      </c>
      <c r="X2920" s="4">
        <f>IFERROR(VLOOKUP($B2920,スコアリング基準!$A$36:$B$46,2,FALSE),0)</f>
        <v/>
      </c>
      <c r="Y2920" s="4">
        <f>SUM($S2920:$X2920)</f>
        <v/>
      </c>
      <c r="Z2920" s="4">
        <f>IF(COUNT($M2920:$N2920)=0,"データ無",IF($Y2920&gt;=スコアリング基準!$B$30,"S",IF($Y2920&gt;=スコアリング基準!$B$31,"A",IF($Y2920&gt;=スコアリング基準!$B$32,"B","C"))))</f>
        <v/>
      </c>
      <c r="AA2920">
        <f>IFERROR(INDEX(実績DB!$I$3:$I$104,MATCH($B2920&amp;$C2920,実績DB!$J$3:$J$104,0)),"")</f>
        <v/>
      </c>
    </row>
    <row r="2921">
      <c r="A2921" t="n">
        <v>2919</v>
      </c>
      <c r="B2921" t="inlineStr">
        <is>
          <t>中部</t>
        </is>
      </c>
      <c r="C2921" t="inlineStr">
        <is>
          <t>井川水力変電所</t>
        </is>
      </c>
      <c r="D2921" t="inlineStr">
        <is>
          <t>静岡県</t>
        </is>
      </c>
      <c r="E2921" t="n">
        <v>154</v>
      </c>
      <c r="F2921" t="n">
        <v>11</v>
      </c>
      <c r="G2921" s="3" t="n"/>
      <c r="H2921" s="3" t="n"/>
      <c r="I2921" t="inlineStr">
        <is>
          <t>未取得</t>
        </is>
      </c>
      <c r="J2921" t="n">
        <v>64</v>
      </c>
      <c r="K2921" t="n">
        <v>64</v>
      </c>
      <c r="L2921" t="n">
        <v>-62</v>
      </c>
      <c r="O2921" t="inlineStr">
        <is>
          <t>不可 #2</t>
        </is>
      </c>
      <c r="P2921" t="inlineStr">
        <is>
          <t>有り</t>
        </is>
      </c>
      <c r="R2921" s="4">
        <f>IF(COUNT($M2921:$N2921)=0,"",IF(AND(IF($N2921&lt;&gt;"",$N2921,$M2921)&lt;=0,$O2921&lt;&gt;"可"),"警告",""))</f>
        <v/>
      </c>
      <c r="S2921" s="4">
        <f>IF(COUNT($M2921:$N2921)=0,0,IF(IF($N2921&lt;&gt;"",$N2921,$M2921)&gt;=スコアリング基準!$B$20,スコアリング基準!$C$20,IF(IF($N2921&lt;&gt;"",$N2921,$M2921)&gt;=スコアリング基準!$B$21,スコアリング基準!$C$21,IF(IF($N2921&lt;&gt;"",$N2921,$M2921)&gt;0,スコアリング基準!$C$22,0))))</f>
        <v/>
      </c>
      <c r="T2921" s="4">
        <f>IF($O2921="可",スコアリング基準!$C$23,0)</f>
        <v/>
      </c>
      <c r="U2921" s="4">
        <f>IF(OR(COUNT($K2921:$L2921)&lt;2,$K2921=0),0,IF(ABS($L2921)/$K2921&lt;=スコアリング基準!$B$24,スコアリング基準!$C$24,IF(ABS($L2921)/$K2921&lt;=スコアリング基準!$B$25,スコアリング基準!$C$25,IF(ABS($L2921)/$K2921&lt;=スコアリング基準!$B$26,スコアリング基準!$C$26,0))))</f>
        <v/>
      </c>
      <c r="V2921" s="4">
        <f>IF($P2921="なし",スコアリング基準!$C$27,0)</f>
        <v/>
      </c>
      <c r="W2921" s="4">
        <f>IF($F2921="",0,IF(ISNUMBER($F2921),IF($F2921&lt;=スコアリング基準!$B$28,スコアリング基準!$C$28,スコアリング基準!$C$29),0))</f>
        <v/>
      </c>
      <c r="X2921" s="4">
        <f>IFERROR(VLOOKUP($B2921,スコアリング基準!$A$36:$B$46,2,FALSE),0)</f>
        <v/>
      </c>
      <c r="Y2921" s="4">
        <f>SUM($S2921:$X2921)</f>
        <v/>
      </c>
      <c r="Z2921" s="4">
        <f>IF(COUNT($M2921:$N2921)=0,"データ無",IF($Y2921&gt;=スコアリング基準!$B$30,"S",IF($Y2921&gt;=スコアリング基準!$B$31,"A",IF($Y2921&gt;=スコアリング基準!$B$32,"B","C"))))</f>
        <v/>
      </c>
      <c r="AA2921">
        <f>IFERROR(INDEX(実績DB!$I$3:$I$104,MATCH($B2921&amp;$C2921,実績DB!$J$3:$J$104,0)),"")</f>
        <v/>
      </c>
    </row>
    <row r="2922">
      <c r="A2922" t="n">
        <v>2920</v>
      </c>
      <c r="B2922" t="inlineStr">
        <is>
          <t>中部</t>
        </is>
      </c>
      <c r="C2922" t="inlineStr">
        <is>
          <t>北信変電所</t>
        </is>
      </c>
      <c r="D2922" t="inlineStr">
        <is>
          <t>長野県</t>
        </is>
      </c>
      <c r="E2922" t="n">
        <v>154</v>
      </c>
      <c r="F2922" t="n">
        <v>77</v>
      </c>
      <c r="G2922" s="3" t="n">
        <v>36.559976</v>
      </c>
      <c r="H2922" s="3" t="n">
        <v>138.110656</v>
      </c>
      <c r="I2922" t="inlineStr">
        <is>
          <t>Google Places(名称一致)</t>
        </is>
      </c>
      <c r="J2922" t="n">
        <v>380</v>
      </c>
      <c r="K2922" t="n">
        <v>342</v>
      </c>
      <c r="L2922" t="n">
        <v>-73</v>
      </c>
      <c r="O2922" t="inlineStr">
        <is>
          <t>可</t>
        </is>
      </c>
      <c r="P2922" t="inlineStr">
        <is>
          <t>有り</t>
        </is>
      </c>
      <c r="R2922" s="4">
        <f>IF(COUNT($M2922:$N2922)=0,"",IF(AND(IF($N2922&lt;&gt;"",$N2922,$M2922)&lt;=0,$O2922&lt;&gt;"可"),"警告",""))</f>
        <v/>
      </c>
      <c r="S2922" s="4">
        <f>IF(COUNT($M2922:$N2922)=0,0,IF(IF($N2922&lt;&gt;"",$N2922,$M2922)&gt;=スコアリング基準!$B$20,スコアリング基準!$C$20,IF(IF($N2922&lt;&gt;"",$N2922,$M2922)&gt;=スコアリング基準!$B$21,スコアリング基準!$C$21,IF(IF($N2922&lt;&gt;"",$N2922,$M2922)&gt;0,スコアリング基準!$C$22,0))))</f>
        <v/>
      </c>
      <c r="T2922" s="4">
        <f>IF($O2922="可",スコアリング基準!$C$23,0)</f>
        <v/>
      </c>
      <c r="U2922" s="4">
        <f>IF(OR(COUNT($K2922:$L2922)&lt;2,$K2922=0),0,IF(ABS($L2922)/$K2922&lt;=スコアリング基準!$B$24,スコアリング基準!$C$24,IF(ABS($L2922)/$K2922&lt;=スコアリング基準!$B$25,スコアリング基準!$C$25,IF(ABS($L2922)/$K2922&lt;=スコアリング基準!$B$26,スコアリング基準!$C$26,0))))</f>
        <v/>
      </c>
      <c r="V2922" s="4">
        <f>IF($P2922="なし",スコアリング基準!$C$27,0)</f>
        <v/>
      </c>
      <c r="W2922" s="4">
        <f>IF($F2922="",0,IF(ISNUMBER($F2922),IF($F2922&lt;=スコアリング基準!$B$28,スコアリング基準!$C$28,スコアリング基準!$C$29),0))</f>
        <v/>
      </c>
      <c r="X2922" s="4">
        <f>IFERROR(VLOOKUP($B2922,スコアリング基準!$A$36:$B$46,2,FALSE),0)</f>
        <v/>
      </c>
      <c r="Y2922" s="4">
        <f>SUM($S2922:$X2922)</f>
        <v/>
      </c>
      <c r="Z2922" s="4">
        <f>IF(COUNT($M2922:$N2922)=0,"データ無",IF($Y2922&gt;=スコアリング基準!$B$30,"S",IF($Y2922&gt;=スコアリング基準!$B$31,"A",IF($Y2922&gt;=スコアリング基準!$B$32,"B","C"))))</f>
        <v/>
      </c>
      <c r="AA2922">
        <f>IFERROR(INDEX(実績DB!$I$3:$I$104,MATCH($B2922&amp;$C2922,実績DB!$J$3:$J$104,0)),"")</f>
        <v/>
      </c>
    </row>
    <row r="2923">
      <c r="A2923" t="n">
        <v>2921</v>
      </c>
      <c r="B2923" t="inlineStr">
        <is>
          <t>中部</t>
        </is>
      </c>
      <c r="C2923" t="inlineStr">
        <is>
          <t>北原変電所</t>
        </is>
      </c>
      <c r="D2923" t="inlineStr">
        <is>
          <t>長野県</t>
        </is>
      </c>
      <c r="E2923" t="n">
        <v>154</v>
      </c>
      <c r="F2923" t="n">
        <v>6.6</v>
      </c>
      <c r="G2923" s="3" t="n">
        <v>35.897742</v>
      </c>
      <c r="H2923" s="3" t="n">
        <v>137.954206</v>
      </c>
      <c r="I2923" t="inlineStr">
        <is>
          <t>公表資料(手動)</t>
        </is>
      </c>
      <c r="J2923" t="n">
        <v>-6</v>
      </c>
      <c r="K2923" t="n">
        <v>28</v>
      </c>
      <c r="L2923" t="n">
        <v>-13</v>
      </c>
      <c r="M2923" t="n">
        <v>17</v>
      </c>
      <c r="O2923" t="inlineStr">
        <is>
          <t>不可 #3</t>
        </is>
      </c>
      <c r="P2923" t="inlineStr">
        <is>
          <t>有り</t>
        </is>
      </c>
      <c r="R2923" s="4">
        <f>IF(COUNT($M2923:$N2923)=0,"",IF(AND(IF($N2923&lt;&gt;"",$N2923,$M2923)&lt;=0,$O2923&lt;&gt;"可"),"警告",""))</f>
        <v/>
      </c>
      <c r="S2923" s="4">
        <f>IF(COUNT($M2923:$N2923)=0,0,IF(IF($N2923&lt;&gt;"",$N2923,$M2923)&gt;=スコアリング基準!$B$20,スコアリング基準!$C$20,IF(IF($N2923&lt;&gt;"",$N2923,$M2923)&gt;=スコアリング基準!$B$21,スコアリング基準!$C$21,IF(IF($N2923&lt;&gt;"",$N2923,$M2923)&gt;0,スコアリング基準!$C$22,0))))</f>
        <v/>
      </c>
      <c r="T2923" s="4">
        <f>IF($O2923="可",スコアリング基準!$C$23,0)</f>
        <v/>
      </c>
      <c r="U2923" s="4">
        <f>IF(OR(COUNT($K2923:$L2923)&lt;2,$K2923=0),0,IF(ABS($L2923)/$K2923&lt;=スコアリング基準!$B$24,スコアリング基準!$C$24,IF(ABS($L2923)/$K2923&lt;=スコアリング基準!$B$25,スコアリング基準!$C$25,IF(ABS($L2923)/$K2923&lt;=スコアリング基準!$B$26,スコアリング基準!$C$26,0))))</f>
        <v/>
      </c>
      <c r="V2923" s="4">
        <f>IF($P2923="なし",スコアリング基準!$C$27,0)</f>
        <v/>
      </c>
      <c r="W2923" s="4">
        <f>IF($F2923="",0,IF(ISNUMBER($F2923),IF($F2923&lt;=スコアリング基準!$B$28,スコアリング基準!$C$28,スコアリング基準!$C$29),0))</f>
        <v/>
      </c>
      <c r="X2923" s="4">
        <f>IFERROR(VLOOKUP($B2923,スコアリング基準!$A$36:$B$46,2,FALSE),0)</f>
        <v/>
      </c>
      <c r="Y2923" s="4">
        <f>SUM($S2923:$X2923)</f>
        <v/>
      </c>
      <c r="Z2923" s="4">
        <f>IF(COUNT($M2923:$N2923)=0,"データ無",IF($Y2923&gt;=スコアリング基準!$B$30,"S",IF($Y2923&gt;=スコアリング基準!$B$31,"A",IF($Y2923&gt;=スコアリング基準!$B$32,"B","C"))))</f>
        <v/>
      </c>
      <c r="AA2923">
        <f>IFERROR(INDEX(実績DB!$I$3:$I$104,MATCH($B2923&amp;$C2923,実績DB!$J$3:$J$104,0)),"")</f>
        <v/>
      </c>
    </row>
    <row r="2924">
      <c r="A2924" t="n">
        <v>2922</v>
      </c>
      <c r="B2924" t="inlineStr">
        <is>
          <t>中部</t>
        </is>
      </c>
      <c r="C2924" t="inlineStr">
        <is>
          <t>北又渡水力変電所</t>
        </is>
      </c>
      <c r="D2924" t="inlineStr">
        <is>
          <t>長野県</t>
        </is>
      </c>
      <c r="E2924" t="n">
        <v>154</v>
      </c>
      <c r="F2924" t="n">
        <v>11</v>
      </c>
      <c r="G2924" s="3" t="n"/>
      <c r="H2924" s="3" t="n"/>
      <c r="I2924" t="inlineStr">
        <is>
          <t>未取得</t>
        </is>
      </c>
      <c r="J2924" t="n">
        <v>24</v>
      </c>
      <c r="K2924" t="n">
        <v>24</v>
      </c>
      <c r="L2924" t="n">
        <v>-25</v>
      </c>
      <c r="O2924" t="inlineStr">
        <is>
          <t>不可 #2</t>
        </is>
      </c>
      <c r="P2924" t="inlineStr">
        <is>
          <t>有り</t>
        </is>
      </c>
      <c r="R2924" s="4">
        <f>IF(COUNT($M2924:$N2924)=0,"",IF(AND(IF($N2924&lt;&gt;"",$N2924,$M2924)&lt;=0,$O2924&lt;&gt;"可"),"警告",""))</f>
        <v/>
      </c>
      <c r="S2924" s="4">
        <f>IF(COUNT($M2924:$N2924)=0,0,IF(IF($N2924&lt;&gt;"",$N2924,$M2924)&gt;=スコアリング基準!$B$20,スコアリング基準!$C$20,IF(IF($N2924&lt;&gt;"",$N2924,$M2924)&gt;=スコアリング基準!$B$21,スコアリング基準!$C$21,IF(IF($N2924&lt;&gt;"",$N2924,$M2924)&gt;0,スコアリング基準!$C$22,0))))</f>
        <v/>
      </c>
      <c r="T2924" s="4">
        <f>IF($O2924="可",スコアリング基準!$C$23,0)</f>
        <v/>
      </c>
      <c r="U2924" s="4">
        <f>IF(OR(COUNT($K2924:$L2924)&lt;2,$K2924=0),0,IF(ABS($L2924)/$K2924&lt;=スコアリング基準!$B$24,スコアリング基準!$C$24,IF(ABS($L2924)/$K2924&lt;=スコアリング基準!$B$25,スコアリング基準!$C$25,IF(ABS($L2924)/$K2924&lt;=スコアリング基準!$B$26,スコアリング基準!$C$26,0))))</f>
        <v/>
      </c>
      <c r="V2924" s="4">
        <f>IF($P2924="なし",スコアリング基準!$C$27,0)</f>
        <v/>
      </c>
      <c r="W2924" s="4">
        <f>IF($F2924="",0,IF(ISNUMBER($F2924),IF($F2924&lt;=スコアリング基準!$B$28,スコアリング基準!$C$28,スコアリング基準!$C$29),0))</f>
        <v/>
      </c>
      <c r="X2924" s="4">
        <f>IFERROR(VLOOKUP($B2924,スコアリング基準!$A$36:$B$46,2,FALSE),0)</f>
        <v/>
      </c>
      <c r="Y2924" s="4">
        <f>SUM($S2924:$X2924)</f>
        <v/>
      </c>
      <c r="Z2924" s="4">
        <f>IF(COUNT($M2924:$N2924)=0,"データ無",IF($Y2924&gt;=スコアリング基準!$B$30,"S",IF($Y2924&gt;=スコアリング基準!$B$31,"A",IF($Y2924&gt;=スコアリング基準!$B$32,"B","C"))))</f>
        <v/>
      </c>
      <c r="AA2924">
        <f>IFERROR(INDEX(実績DB!$I$3:$I$104,MATCH($B2924&amp;$C2924,実績DB!$J$3:$J$104,0)),"")</f>
        <v/>
      </c>
    </row>
    <row r="2925">
      <c r="A2925" t="n">
        <v>2923</v>
      </c>
      <c r="B2925" t="inlineStr">
        <is>
          <t>中部</t>
        </is>
      </c>
      <c r="C2925" t="inlineStr">
        <is>
          <t>北大出変電所</t>
        </is>
      </c>
      <c r="D2925" t="inlineStr">
        <is>
          <t>長野県</t>
        </is>
      </c>
      <c r="E2925" t="n">
        <v>154</v>
      </c>
      <c r="F2925" t="n">
        <v>6.6</v>
      </c>
      <c r="G2925" s="3" t="n">
        <v>35.946319</v>
      </c>
      <c r="H2925" s="3" t="n">
        <v>137.975284</v>
      </c>
      <c r="I2925" t="inlineStr">
        <is>
          <t>公表資料(手動)</t>
        </is>
      </c>
      <c r="J2925" t="n">
        <v>-4</v>
      </c>
      <c r="K2925" t="n">
        <v>49</v>
      </c>
      <c r="L2925" t="n">
        <v>-11</v>
      </c>
      <c r="M2925" t="n">
        <v>40</v>
      </c>
      <c r="O2925" t="inlineStr">
        <is>
          <t>不可 #3</t>
        </is>
      </c>
      <c r="P2925" t="inlineStr">
        <is>
          <t>有り</t>
        </is>
      </c>
      <c r="R2925" s="4">
        <f>IF(COUNT($M2925:$N2925)=0,"",IF(AND(IF($N2925&lt;&gt;"",$N2925,$M2925)&lt;=0,$O2925&lt;&gt;"可"),"警告",""))</f>
        <v/>
      </c>
      <c r="S2925" s="4">
        <f>IF(COUNT($M2925:$N2925)=0,0,IF(IF($N2925&lt;&gt;"",$N2925,$M2925)&gt;=スコアリング基準!$B$20,スコアリング基準!$C$20,IF(IF($N2925&lt;&gt;"",$N2925,$M2925)&gt;=スコアリング基準!$B$21,スコアリング基準!$C$21,IF(IF($N2925&lt;&gt;"",$N2925,$M2925)&gt;0,スコアリング基準!$C$22,0))))</f>
        <v/>
      </c>
      <c r="T2925" s="4">
        <f>IF($O2925="可",スコアリング基準!$C$23,0)</f>
        <v/>
      </c>
      <c r="U2925" s="4">
        <f>IF(OR(COUNT($K2925:$L2925)&lt;2,$K2925=0),0,IF(ABS($L2925)/$K2925&lt;=スコアリング基準!$B$24,スコアリング基準!$C$24,IF(ABS($L2925)/$K2925&lt;=スコアリング基準!$B$25,スコアリング基準!$C$25,IF(ABS($L2925)/$K2925&lt;=スコアリング基準!$B$26,スコアリング基準!$C$26,0))))</f>
        <v/>
      </c>
      <c r="V2925" s="4">
        <f>IF($P2925="なし",スコアリング基準!$C$27,0)</f>
        <v/>
      </c>
      <c r="W2925" s="4">
        <f>IF($F2925="",0,IF(ISNUMBER($F2925),IF($F2925&lt;=スコアリング基準!$B$28,スコアリング基準!$C$28,スコアリング基準!$C$29),0))</f>
        <v/>
      </c>
      <c r="X2925" s="4">
        <f>IFERROR(VLOOKUP($B2925,スコアリング基準!$A$36:$B$46,2,FALSE),0)</f>
        <v/>
      </c>
      <c r="Y2925" s="4">
        <f>SUM($S2925:$X2925)</f>
        <v/>
      </c>
      <c r="Z2925" s="4">
        <f>IF(COUNT($M2925:$N2925)=0,"データ無",IF($Y2925&gt;=スコアリング基準!$B$30,"S",IF($Y2925&gt;=スコアリング基準!$B$31,"A",IF($Y2925&gt;=スコアリング基準!$B$32,"B","C"))))</f>
        <v/>
      </c>
      <c r="AA2925">
        <f>IFERROR(INDEX(実績DB!$I$3:$I$104,MATCH($B2925&amp;$C2925,実績DB!$J$3:$J$104,0)),"")</f>
        <v/>
      </c>
    </row>
    <row r="2926">
      <c r="A2926" t="n">
        <v>2924</v>
      </c>
      <c r="B2926" t="inlineStr">
        <is>
          <t>中部</t>
        </is>
      </c>
      <c r="C2926" t="inlineStr">
        <is>
          <t>南島変電所</t>
        </is>
      </c>
      <c r="D2926" t="inlineStr">
        <is>
          <t>三重県</t>
        </is>
      </c>
      <c r="E2926" t="n">
        <v>154</v>
      </c>
      <c r="F2926" t="n">
        <v>6.6</v>
      </c>
      <c r="G2926" s="3" t="n">
        <v>34.28241</v>
      </c>
      <c r="H2926" s="3" t="n">
        <v>136.498271</v>
      </c>
      <c r="I2926" t="inlineStr">
        <is>
          <t>Google Places(名称一致)</t>
        </is>
      </c>
      <c r="J2926" t="n">
        <v>14</v>
      </c>
      <c r="K2926" t="n">
        <v>14</v>
      </c>
      <c r="L2926" t="n">
        <v>-11</v>
      </c>
      <c r="M2926" t="n">
        <v>3</v>
      </c>
      <c r="O2926" t="inlineStr">
        <is>
          <t>不可 #3</t>
        </is>
      </c>
      <c r="P2926" t="inlineStr">
        <is>
          <t>有り</t>
        </is>
      </c>
      <c r="R2926" s="4">
        <f>IF(COUNT($M2926:$N2926)=0,"",IF(AND(IF($N2926&lt;&gt;"",$N2926,$M2926)&lt;=0,$O2926&lt;&gt;"可"),"警告",""))</f>
        <v/>
      </c>
      <c r="S2926" s="4">
        <f>IF(COUNT($M2926:$N2926)=0,0,IF(IF($N2926&lt;&gt;"",$N2926,$M2926)&gt;=スコアリング基準!$B$20,スコアリング基準!$C$20,IF(IF($N2926&lt;&gt;"",$N2926,$M2926)&gt;=スコアリング基準!$B$21,スコアリング基準!$C$21,IF(IF($N2926&lt;&gt;"",$N2926,$M2926)&gt;0,スコアリング基準!$C$22,0))))</f>
        <v/>
      </c>
      <c r="T2926" s="4">
        <f>IF($O2926="可",スコアリング基準!$C$23,0)</f>
        <v/>
      </c>
      <c r="U2926" s="4">
        <f>IF(OR(COUNT($K2926:$L2926)&lt;2,$K2926=0),0,IF(ABS($L2926)/$K2926&lt;=スコアリング基準!$B$24,スコアリング基準!$C$24,IF(ABS($L2926)/$K2926&lt;=スコアリング基準!$B$25,スコアリング基準!$C$25,IF(ABS($L2926)/$K2926&lt;=スコアリング基準!$B$26,スコアリング基準!$C$26,0))))</f>
        <v/>
      </c>
      <c r="V2926" s="4">
        <f>IF($P2926="なし",スコアリング基準!$C$27,0)</f>
        <v/>
      </c>
      <c r="W2926" s="4">
        <f>IF($F2926="",0,IF(ISNUMBER($F2926),IF($F2926&lt;=スコアリング基準!$B$28,スコアリング基準!$C$28,スコアリング基準!$C$29),0))</f>
        <v/>
      </c>
      <c r="X2926" s="4">
        <f>IFERROR(VLOOKUP($B2926,スコアリング基準!$A$36:$B$46,2,FALSE),0)</f>
        <v/>
      </c>
      <c r="Y2926" s="4">
        <f>SUM($S2926:$X2926)</f>
        <v/>
      </c>
      <c r="Z2926" s="4">
        <f>IF(COUNT($M2926:$N2926)=0,"データ無",IF($Y2926&gt;=スコアリング基準!$B$30,"S",IF($Y2926&gt;=スコアリング基準!$B$31,"A",IF($Y2926&gt;=スコアリング基準!$B$32,"B","C"))))</f>
        <v/>
      </c>
      <c r="AA2926">
        <f>IFERROR(INDEX(実績DB!$I$3:$I$104,MATCH($B2926&amp;$C2926,実績DB!$J$3:$J$104,0)),"")</f>
        <v/>
      </c>
    </row>
    <row r="2927">
      <c r="A2927" t="n">
        <v>2925</v>
      </c>
      <c r="B2927" t="inlineStr">
        <is>
          <t>中部</t>
        </is>
      </c>
      <c r="C2927" t="inlineStr">
        <is>
          <t>南磐田変電所</t>
        </is>
      </c>
      <c r="D2927" t="inlineStr">
        <is>
          <t>静岡県</t>
        </is>
      </c>
      <c r="E2927" t="n">
        <v>154</v>
      </c>
      <c r="F2927" t="n">
        <v>77</v>
      </c>
      <c r="G2927" s="3" t="n">
        <v>34.71192</v>
      </c>
      <c r="H2927" s="3" t="n">
        <v>137.89831</v>
      </c>
      <c r="I2927" t="inlineStr">
        <is>
          <t>OSM実測(名称一致)</t>
        </is>
      </c>
      <c r="J2927" t="n">
        <v>570</v>
      </c>
      <c r="K2927" t="n">
        <v>513</v>
      </c>
      <c r="L2927" t="n">
        <v>-250</v>
      </c>
      <c r="O2927" t="inlineStr">
        <is>
          <t>可</t>
        </is>
      </c>
      <c r="P2927" t="inlineStr">
        <is>
          <t>有り</t>
        </is>
      </c>
      <c r="R2927" s="4">
        <f>IF(COUNT($M2927:$N2927)=0,"",IF(AND(IF($N2927&lt;&gt;"",$N2927,$M2927)&lt;=0,$O2927&lt;&gt;"可"),"警告",""))</f>
        <v/>
      </c>
      <c r="S2927" s="4">
        <f>IF(COUNT($M2927:$N2927)=0,0,IF(IF($N2927&lt;&gt;"",$N2927,$M2927)&gt;=スコアリング基準!$B$20,スコアリング基準!$C$20,IF(IF($N2927&lt;&gt;"",$N2927,$M2927)&gt;=スコアリング基準!$B$21,スコアリング基準!$C$21,IF(IF($N2927&lt;&gt;"",$N2927,$M2927)&gt;0,スコアリング基準!$C$22,0))))</f>
        <v/>
      </c>
      <c r="T2927" s="4">
        <f>IF($O2927="可",スコアリング基準!$C$23,0)</f>
        <v/>
      </c>
      <c r="U2927" s="4">
        <f>IF(OR(COUNT($K2927:$L2927)&lt;2,$K2927=0),0,IF(ABS($L2927)/$K2927&lt;=スコアリング基準!$B$24,スコアリング基準!$C$24,IF(ABS($L2927)/$K2927&lt;=スコアリング基準!$B$25,スコアリング基準!$C$25,IF(ABS($L2927)/$K2927&lt;=スコアリング基準!$B$26,スコアリング基準!$C$26,0))))</f>
        <v/>
      </c>
      <c r="V2927" s="4">
        <f>IF($P2927="なし",スコアリング基準!$C$27,0)</f>
        <v/>
      </c>
      <c r="W2927" s="4">
        <f>IF($F2927="",0,IF(ISNUMBER($F2927),IF($F2927&lt;=スコアリング基準!$B$28,スコアリング基準!$C$28,スコアリング基準!$C$29),0))</f>
        <v/>
      </c>
      <c r="X2927" s="4">
        <f>IFERROR(VLOOKUP($B2927,スコアリング基準!$A$36:$B$46,2,FALSE),0)</f>
        <v/>
      </c>
      <c r="Y2927" s="4">
        <f>SUM($S2927:$X2927)</f>
        <v/>
      </c>
      <c r="Z2927" s="4">
        <f>IF(COUNT($M2927:$N2927)=0,"データ無",IF($Y2927&gt;=スコアリング基準!$B$30,"S",IF($Y2927&gt;=スコアリング基準!$B$31,"A",IF($Y2927&gt;=スコアリング基準!$B$32,"B","C"))))</f>
        <v/>
      </c>
      <c r="AA2927">
        <f>IFERROR(INDEX(実績DB!$I$3:$I$104,MATCH($B2927&amp;$C2927,実績DB!$J$3:$J$104,0)),"")</f>
        <v/>
      </c>
    </row>
    <row r="2928">
      <c r="A2928" t="n">
        <v>2926</v>
      </c>
      <c r="B2928" t="inlineStr">
        <is>
          <t>中部</t>
        </is>
      </c>
      <c r="C2928" t="inlineStr">
        <is>
          <t>南箕輪変電所</t>
        </is>
      </c>
      <c r="D2928" t="inlineStr">
        <is>
          <t>長野県</t>
        </is>
      </c>
      <c r="E2928" t="n">
        <v>154</v>
      </c>
      <c r="F2928" t="n">
        <v>22</v>
      </c>
      <c r="G2928" s="3" t="n">
        <v>35.861046</v>
      </c>
      <c r="H2928" s="3" t="n">
        <v>137.970302</v>
      </c>
      <c r="I2928" t="inlineStr">
        <is>
          <t>Google Places(名称一致)</t>
        </is>
      </c>
      <c r="J2928" t="n">
        <v>95</v>
      </c>
      <c r="K2928" t="n">
        <v>71</v>
      </c>
      <c r="L2928" t="n">
        <v>4</v>
      </c>
      <c r="O2928" t="inlineStr">
        <is>
          <t>可</t>
        </is>
      </c>
      <c r="P2928" t="inlineStr">
        <is>
          <t>有り</t>
        </is>
      </c>
      <c r="R2928" s="4">
        <f>IF(COUNT($M2928:$N2928)=0,"",IF(AND(IF($N2928&lt;&gt;"",$N2928,$M2928)&lt;=0,$O2928&lt;&gt;"可"),"警告",""))</f>
        <v/>
      </c>
      <c r="S2928" s="4">
        <f>IF(COUNT($M2928:$N2928)=0,0,IF(IF($N2928&lt;&gt;"",$N2928,$M2928)&gt;=スコアリング基準!$B$20,スコアリング基準!$C$20,IF(IF($N2928&lt;&gt;"",$N2928,$M2928)&gt;=スコアリング基準!$B$21,スコアリング基準!$C$21,IF(IF($N2928&lt;&gt;"",$N2928,$M2928)&gt;0,スコアリング基準!$C$22,0))))</f>
        <v/>
      </c>
      <c r="T2928" s="4">
        <f>IF($O2928="可",スコアリング基準!$C$23,0)</f>
        <v/>
      </c>
      <c r="U2928" s="4">
        <f>IF(OR(COUNT($K2928:$L2928)&lt;2,$K2928=0),0,IF(ABS($L2928)/$K2928&lt;=スコアリング基準!$B$24,スコアリング基準!$C$24,IF(ABS($L2928)/$K2928&lt;=スコアリング基準!$B$25,スコアリング基準!$C$25,IF(ABS($L2928)/$K2928&lt;=スコアリング基準!$B$26,スコアリング基準!$C$26,0))))</f>
        <v/>
      </c>
      <c r="V2928" s="4">
        <f>IF($P2928="なし",スコアリング基準!$C$27,0)</f>
        <v/>
      </c>
      <c r="W2928" s="4">
        <f>IF($F2928="",0,IF(ISNUMBER($F2928),IF($F2928&lt;=スコアリング基準!$B$28,スコアリング基準!$C$28,スコアリング基準!$C$29),0))</f>
        <v/>
      </c>
      <c r="X2928" s="4">
        <f>IFERROR(VLOOKUP($B2928,スコアリング基準!$A$36:$B$46,2,FALSE),0)</f>
        <v/>
      </c>
      <c r="Y2928" s="4">
        <f>SUM($S2928:$X2928)</f>
        <v/>
      </c>
      <c r="Z2928" s="4">
        <f>IF(COUNT($M2928:$N2928)=0,"データ無",IF($Y2928&gt;=スコアリング基準!$B$30,"S",IF($Y2928&gt;=スコアリング基準!$B$31,"A",IF($Y2928&gt;=スコアリング基準!$B$32,"B","C"))))</f>
        <v/>
      </c>
      <c r="AA2928">
        <f>IFERROR(INDEX(実績DB!$I$3:$I$104,MATCH($B2928&amp;$C2928,実績DB!$J$3:$J$104,0)),"")</f>
        <v/>
      </c>
    </row>
    <row r="2929">
      <c r="A2929" t="n">
        <v>2927</v>
      </c>
      <c r="B2929" t="inlineStr">
        <is>
          <t>中部</t>
        </is>
      </c>
      <c r="C2929" t="inlineStr">
        <is>
          <t>四日市火力変電所</t>
        </is>
      </c>
      <c r="D2929" t="inlineStr">
        <is>
          <t>三重県</t>
        </is>
      </c>
      <c r="E2929" t="n">
        <v>154</v>
      </c>
      <c r="F2929" t="n">
        <v>77</v>
      </c>
      <c r="G2929" s="3" t="n">
        <v>34.975224</v>
      </c>
      <c r="H2929" s="3" t="n">
        <v>136.646605</v>
      </c>
      <c r="I2929" t="inlineStr">
        <is>
          <t>Google Places(名称一致)</t>
        </is>
      </c>
      <c r="J2929" t="n">
        <v>373</v>
      </c>
      <c r="K2929" t="n">
        <v>280</v>
      </c>
      <c r="L2929" t="n">
        <v>-30</v>
      </c>
      <c r="O2929" t="inlineStr">
        <is>
          <t>可</t>
        </is>
      </c>
      <c r="P2929" t="inlineStr">
        <is>
          <t>有り</t>
        </is>
      </c>
      <c r="R2929" s="4">
        <f>IF(COUNT($M2929:$N2929)=0,"",IF(AND(IF($N2929&lt;&gt;"",$N2929,$M2929)&lt;=0,$O2929&lt;&gt;"可"),"警告",""))</f>
        <v/>
      </c>
      <c r="S2929" s="4">
        <f>IF(COUNT($M2929:$N2929)=0,0,IF(IF($N2929&lt;&gt;"",$N2929,$M2929)&gt;=スコアリング基準!$B$20,スコアリング基準!$C$20,IF(IF($N2929&lt;&gt;"",$N2929,$M2929)&gt;=スコアリング基準!$B$21,スコアリング基準!$C$21,IF(IF($N2929&lt;&gt;"",$N2929,$M2929)&gt;0,スコアリング基準!$C$22,0))))</f>
        <v/>
      </c>
      <c r="T2929" s="4">
        <f>IF($O2929="可",スコアリング基準!$C$23,0)</f>
        <v/>
      </c>
      <c r="U2929" s="4">
        <f>IF(OR(COUNT($K2929:$L2929)&lt;2,$K2929=0),0,IF(ABS($L2929)/$K2929&lt;=スコアリング基準!$B$24,スコアリング基準!$C$24,IF(ABS($L2929)/$K2929&lt;=スコアリング基準!$B$25,スコアリング基準!$C$25,IF(ABS($L2929)/$K2929&lt;=スコアリング基準!$B$26,スコアリング基準!$C$26,0))))</f>
        <v/>
      </c>
      <c r="V2929" s="4">
        <f>IF($P2929="なし",スコアリング基準!$C$27,0)</f>
        <v/>
      </c>
      <c r="W2929" s="4">
        <f>IF($F2929="",0,IF(ISNUMBER($F2929),IF($F2929&lt;=スコアリング基準!$B$28,スコアリング基準!$C$28,スコアリング基準!$C$29),0))</f>
        <v/>
      </c>
      <c r="X2929" s="4">
        <f>IFERROR(VLOOKUP($B2929,スコアリング基準!$A$36:$B$46,2,FALSE),0)</f>
        <v/>
      </c>
      <c r="Y2929" s="4">
        <f>SUM($S2929:$X2929)</f>
        <v/>
      </c>
      <c r="Z2929" s="4">
        <f>IF(COUNT($M2929:$N2929)=0,"データ無",IF($Y2929&gt;=スコアリング基準!$B$30,"S",IF($Y2929&gt;=スコアリング基準!$B$31,"A",IF($Y2929&gt;=スコアリング基準!$B$32,"B","C"))))</f>
        <v/>
      </c>
      <c r="AA2929">
        <f>IFERROR(INDEX(実績DB!$I$3:$I$104,MATCH($B2929&amp;$C2929,実績DB!$J$3:$J$104,0)),"")</f>
        <v/>
      </c>
    </row>
    <row r="2930">
      <c r="A2930" t="n">
        <v>2928</v>
      </c>
      <c r="B2930" t="inlineStr">
        <is>
          <t>中部</t>
        </is>
      </c>
      <c r="C2930" t="inlineStr">
        <is>
          <t>夏山変電所</t>
        </is>
      </c>
      <c r="D2930" t="inlineStr">
        <is>
          <t>愛知県</t>
        </is>
      </c>
      <c r="E2930" t="n">
        <v>154</v>
      </c>
      <c r="F2930" t="n">
        <v>6.6</v>
      </c>
      <c r="G2930" s="3" t="n">
        <v>34.939707</v>
      </c>
      <c r="H2930" s="3" t="n">
        <v>137.311171</v>
      </c>
      <c r="I2930" t="inlineStr">
        <is>
          <t>Google Places(名称一致)</t>
        </is>
      </c>
      <c r="J2930" t="n">
        <v>-4</v>
      </c>
      <c r="K2930" t="n">
        <v>14</v>
      </c>
      <c r="L2930" t="n">
        <v>-9</v>
      </c>
      <c r="M2930" t="n">
        <v>1</v>
      </c>
      <c r="O2930" t="inlineStr">
        <is>
          <t>不可 #3</t>
        </is>
      </c>
      <c r="P2930" t="inlineStr">
        <is>
          <t>有り</t>
        </is>
      </c>
      <c r="R2930" s="4">
        <f>IF(COUNT($M2930:$N2930)=0,"",IF(AND(IF($N2930&lt;&gt;"",$N2930,$M2930)&lt;=0,$O2930&lt;&gt;"可"),"警告",""))</f>
        <v/>
      </c>
      <c r="S2930" s="4">
        <f>IF(COUNT($M2930:$N2930)=0,0,IF(IF($N2930&lt;&gt;"",$N2930,$M2930)&gt;=スコアリング基準!$B$20,スコアリング基準!$C$20,IF(IF($N2930&lt;&gt;"",$N2930,$M2930)&gt;=スコアリング基準!$B$21,スコアリング基準!$C$21,IF(IF($N2930&lt;&gt;"",$N2930,$M2930)&gt;0,スコアリング基準!$C$22,0))))</f>
        <v/>
      </c>
      <c r="T2930" s="4">
        <f>IF($O2930="可",スコアリング基準!$C$23,0)</f>
        <v/>
      </c>
      <c r="U2930" s="4">
        <f>IF(OR(COUNT($K2930:$L2930)&lt;2,$K2930=0),0,IF(ABS($L2930)/$K2930&lt;=スコアリング基準!$B$24,スコアリング基準!$C$24,IF(ABS($L2930)/$K2930&lt;=スコアリング基準!$B$25,スコアリング基準!$C$25,IF(ABS($L2930)/$K2930&lt;=スコアリング基準!$B$26,スコアリング基準!$C$26,0))))</f>
        <v/>
      </c>
      <c r="V2930" s="4">
        <f>IF($P2930="なし",スコアリング基準!$C$27,0)</f>
        <v/>
      </c>
      <c r="W2930" s="4">
        <f>IF($F2930="",0,IF(ISNUMBER($F2930),IF($F2930&lt;=スコアリング基準!$B$28,スコアリング基準!$C$28,スコアリング基準!$C$29),0))</f>
        <v/>
      </c>
      <c r="X2930" s="4">
        <f>IFERROR(VLOOKUP($B2930,スコアリング基準!$A$36:$B$46,2,FALSE),0)</f>
        <v/>
      </c>
      <c r="Y2930" s="4">
        <f>SUM($S2930:$X2930)</f>
        <v/>
      </c>
      <c r="Z2930" s="4">
        <f>IF(COUNT($M2930:$N2930)=0,"データ無",IF($Y2930&gt;=スコアリング基準!$B$30,"S",IF($Y2930&gt;=スコアリング基準!$B$31,"A",IF($Y2930&gt;=スコアリング基準!$B$32,"B","C"))))</f>
        <v/>
      </c>
      <c r="AA2930">
        <f>IFERROR(INDEX(実績DB!$I$3:$I$104,MATCH($B2930&amp;$C2930,実績DB!$J$3:$J$104,0)),"")</f>
        <v/>
      </c>
    </row>
    <row r="2931">
      <c r="A2931" t="n">
        <v>2929</v>
      </c>
      <c r="B2931" t="inlineStr">
        <is>
          <t>中部</t>
        </is>
      </c>
      <c r="C2931" t="inlineStr">
        <is>
          <t>大井川水力変電所</t>
        </is>
      </c>
      <c r="D2931" t="inlineStr">
        <is>
          <t>静岡県</t>
        </is>
      </c>
      <c r="E2931" t="n">
        <v>154</v>
      </c>
      <c r="F2931" t="n">
        <v>77</v>
      </c>
      <c r="G2931" s="3" t="n"/>
      <c r="H2931" s="3" t="n"/>
      <c r="I2931" t="inlineStr">
        <is>
          <t>未取得</t>
        </is>
      </c>
      <c r="J2931" t="n">
        <v>95</v>
      </c>
      <c r="K2931" t="n">
        <v>95</v>
      </c>
      <c r="L2931" t="n">
        <v>-45</v>
      </c>
      <c r="O2931" t="inlineStr">
        <is>
          <t>不可 #2</t>
        </is>
      </c>
      <c r="P2931" t="inlineStr">
        <is>
          <t>有り</t>
        </is>
      </c>
      <c r="R2931" s="4">
        <f>IF(COUNT($M2931:$N2931)=0,"",IF(AND(IF($N2931&lt;&gt;"",$N2931,$M2931)&lt;=0,$O2931&lt;&gt;"可"),"警告",""))</f>
        <v/>
      </c>
      <c r="S2931" s="4">
        <f>IF(COUNT($M2931:$N2931)=0,0,IF(IF($N2931&lt;&gt;"",$N2931,$M2931)&gt;=スコアリング基準!$B$20,スコアリング基準!$C$20,IF(IF($N2931&lt;&gt;"",$N2931,$M2931)&gt;=スコアリング基準!$B$21,スコアリング基準!$C$21,IF(IF($N2931&lt;&gt;"",$N2931,$M2931)&gt;0,スコアリング基準!$C$22,0))))</f>
        <v/>
      </c>
      <c r="T2931" s="4">
        <f>IF($O2931="可",スコアリング基準!$C$23,0)</f>
        <v/>
      </c>
      <c r="U2931" s="4">
        <f>IF(OR(COUNT($K2931:$L2931)&lt;2,$K2931=0),0,IF(ABS($L2931)/$K2931&lt;=スコアリング基準!$B$24,スコアリング基準!$C$24,IF(ABS($L2931)/$K2931&lt;=スコアリング基準!$B$25,スコアリング基準!$C$25,IF(ABS($L2931)/$K2931&lt;=スコアリング基準!$B$26,スコアリング基準!$C$26,0))))</f>
        <v/>
      </c>
      <c r="V2931" s="4">
        <f>IF($P2931="なし",スコアリング基準!$C$27,0)</f>
        <v/>
      </c>
      <c r="W2931" s="4">
        <f>IF($F2931="",0,IF(ISNUMBER($F2931),IF($F2931&lt;=スコアリング基準!$B$28,スコアリング基準!$C$28,スコアリング基準!$C$29),0))</f>
        <v/>
      </c>
      <c r="X2931" s="4">
        <f>IFERROR(VLOOKUP($B2931,スコアリング基準!$A$36:$B$46,2,FALSE),0)</f>
        <v/>
      </c>
      <c r="Y2931" s="4">
        <f>SUM($S2931:$X2931)</f>
        <v/>
      </c>
      <c r="Z2931" s="4">
        <f>IF(COUNT($M2931:$N2931)=0,"データ無",IF($Y2931&gt;=スコアリング基準!$B$30,"S",IF($Y2931&gt;=スコアリング基準!$B$31,"A",IF($Y2931&gt;=スコアリング基準!$B$32,"B","C"))))</f>
        <v/>
      </c>
      <c r="AA2931">
        <f>IFERROR(INDEX(実績DB!$I$3:$I$104,MATCH($B2931&amp;$C2931,実績DB!$J$3:$J$104,0)),"")</f>
        <v/>
      </c>
    </row>
    <row r="2932">
      <c r="A2932" t="n">
        <v>2930</v>
      </c>
      <c r="B2932" t="inlineStr">
        <is>
          <t>中部</t>
        </is>
      </c>
      <c r="C2932" t="inlineStr">
        <is>
          <t>大原変電所</t>
        </is>
      </c>
      <c r="D2932" t="inlineStr">
        <is>
          <t>長野県</t>
        </is>
      </c>
      <c r="E2932" t="n">
        <v>154</v>
      </c>
      <c r="F2932" t="n">
        <v>6.6</v>
      </c>
      <c r="G2932" s="3" t="n">
        <v>35.845279</v>
      </c>
      <c r="H2932" s="3" t="n">
        <v>137.976719</v>
      </c>
      <c r="I2932" t="inlineStr">
        <is>
          <t>公表資料(手動)</t>
        </is>
      </c>
      <c r="J2932" t="n">
        <v>0</v>
      </c>
      <c r="K2932" t="n">
        <v>28</v>
      </c>
      <c r="L2932" t="n">
        <v>-6</v>
      </c>
      <c r="M2932" t="n">
        <v>22</v>
      </c>
      <c r="O2932" t="inlineStr">
        <is>
          <t>不可 #3</t>
        </is>
      </c>
      <c r="P2932" t="inlineStr">
        <is>
          <t>有り</t>
        </is>
      </c>
      <c r="R2932" s="4">
        <f>IF(COUNT($M2932:$N2932)=0,"",IF(AND(IF($N2932&lt;&gt;"",$N2932,$M2932)&lt;=0,$O2932&lt;&gt;"可"),"警告",""))</f>
        <v/>
      </c>
      <c r="S2932" s="4">
        <f>IF(COUNT($M2932:$N2932)=0,0,IF(IF($N2932&lt;&gt;"",$N2932,$M2932)&gt;=スコアリング基準!$B$20,スコアリング基準!$C$20,IF(IF($N2932&lt;&gt;"",$N2932,$M2932)&gt;=スコアリング基準!$B$21,スコアリング基準!$C$21,IF(IF($N2932&lt;&gt;"",$N2932,$M2932)&gt;0,スコアリング基準!$C$22,0))))</f>
        <v/>
      </c>
      <c r="T2932" s="4">
        <f>IF($O2932="可",スコアリング基準!$C$23,0)</f>
        <v/>
      </c>
      <c r="U2932" s="4">
        <f>IF(OR(COUNT($K2932:$L2932)&lt;2,$K2932=0),0,IF(ABS($L2932)/$K2932&lt;=スコアリング基準!$B$24,スコアリング基準!$C$24,IF(ABS($L2932)/$K2932&lt;=スコアリング基準!$B$25,スコアリング基準!$C$25,IF(ABS($L2932)/$K2932&lt;=スコアリング基準!$B$26,スコアリング基準!$C$26,0))))</f>
        <v/>
      </c>
      <c r="V2932" s="4">
        <f>IF($P2932="なし",スコアリング基準!$C$27,0)</f>
        <v/>
      </c>
      <c r="W2932" s="4">
        <f>IF($F2932="",0,IF(ISNUMBER($F2932),IF($F2932&lt;=スコアリング基準!$B$28,スコアリング基準!$C$28,スコアリング基準!$C$29),0))</f>
        <v/>
      </c>
      <c r="X2932" s="4">
        <f>IFERROR(VLOOKUP($B2932,スコアリング基準!$A$36:$B$46,2,FALSE),0)</f>
        <v/>
      </c>
      <c r="Y2932" s="4">
        <f>SUM($S2932:$X2932)</f>
        <v/>
      </c>
      <c r="Z2932" s="4">
        <f>IF(COUNT($M2932:$N2932)=0,"データ無",IF($Y2932&gt;=スコアリング基準!$B$30,"S",IF($Y2932&gt;=スコアリング基準!$B$31,"A",IF($Y2932&gt;=スコアリング基準!$B$32,"B","C"))))</f>
        <v/>
      </c>
      <c r="AA2932">
        <f>IFERROR(INDEX(実績DB!$I$3:$I$104,MATCH($B2932&amp;$C2932,実績DB!$J$3:$J$104,0)),"")</f>
        <v/>
      </c>
    </row>
    <row r="2933">
      <c r="A2933" t="n">
        <v>2931</v>
      </c>
      <c r="B2933" t="inlineStr">
        <is>
          <t>中部</t>
        </is>
      </c>
      <c r="C2933" t="inlineStr">
        <is>
          <t>天花寺変電所</t>
        </is>
      </c>
      <c r="D2933" t="inlineStr">
        <is>
          <t>三重県</t>
        </is>
      </c>
      <c r="E2933" t="n">
        <v>154</v>
      </c>
      <c r="F2933" t="n">
        <v>6.6</v>
      </c>
      <c r="G2933" s="3" t="n">
        <v>34.637889</v>
      </c>
      <c r="H2933" s="3" t="n">
        <v>136.452164</v>
      </c>
      <c r="I2933" t="inlineStr">
        <is>
          <t>Google Places(名称一致)</t>
        </is>
      </c>
      <c r="J2933" t="n">
        <v>42</v>
      </c>
      <c r="K2933" t="n">
        <v>42</v>
      </c>
      <c r="L2933" t="n">
        <v>-29</v>
      </c>
      <c r="M2933" t="n">
        <v>13</v>
      </c>
      <c r="O2933" t="inlineStr">
        <is>
          <t>不可 #3</t>
        </is>
      </c>
      <c r="P2933" t="inlineStr">
        <is>
          <t>有り</t>
        </is>
      </c>
      <c r="R2933" s="4">
        <f>IF(COUNT($M2933:$N2933)=0,"",IF(AND(IF($N2933&lt;&gt;"",$N2933,$M2933)&lt;=0,$O2933&lt;&gt;"可"),"警告",""))</f>
        <v/>
      </c>
      <c r="S2933" s="4">
        <f>IF(COUNT($M2933:$N2933)=0,0,IF(IF($N2933&lt;&gt;"",$N2933,$M2933)&gt;=スコアリング基準!$B$20,スコアリング基準!$C$20,IF(IF($N2933&lt;&gt;"",$N2933,$M2933)&gt;=スコアリング基準!$B$21,スコアリング基準!$C$21,IF(IF($N2933&lt;&gt;"",$N2933,$M2933)&gt;0,スコアリング基準!$C$22,0))))</f>
        <v/>
      </c>
      <c r="T2933" s="4">
        <f>IF($O2933="可",スコアリング基準!$C$23,0)</f>
        <v/>
      </c>
      <c r="U2933" s="4">
        <f>IF(OR(COUNT($K2933:$L2933)&lt;2,$K2933=0),0,IF(ABS($L2933)/$K2933&lt;=スコアリング基準!$B$24,スコアリング基準!$C$24,IF(ABS($L2933)/$K2933&lt;=スコアリング基準!$B$25,スコアリング基準!$C$25,IF(ABS($L2933)/$K2933&lt;=スコアリング基準!$B$26,スコアリング基準!$C$26,0))))</f>
        <v/>
      </c>
      <c r="V2933" s="4">
        <f>IF($P2933="なし",スコアリング基準!$C$27,0)</f>
        <v/>
      </c>
      <c r="W2933" s="4">
        <f>IF($F2933="",0,IF(ISNUMBER($F2933),IF($F2933&lt;=スコアリング基準!$B$28,スコアリング基準!$C$28,スコアリング基準!$C$29),0))</f>
        <v/>
      </c>
      <c r="X2933" s="4">
        <f>IFERROR(VLOOKUP($B2933,スコアリング基準!$A$36:$B$46,2,FALSE),0)</f>
        <v/>
      </c>
      <c r="Y2933" s="4">
        <f>SUM($S2933:$X2933)</f>
        <v/>
      </c>
      <c r="Z2933" s="4">
        <f>IF(COUNT($M2933:$N2933)=0,"データ無",IF($Y2933&gt;=スコアリング基準!$B$30,"S",IF($Y2933&gt;=スコアリング基準!$B$31,"A",IF($Y2933&gt;=スコアリング基準!$B$32,"B","C"))))</f>
        <v/>
      </c>
      <c r="AA2933">
        <f>IFERROR(INDEX(実績DB!$I$3:$I$104,MATCH($B2933&amp;$C2933,実績DB!$J$3:$J$104,0)),"")</f>
        <v/>
      </c>
    </row>
    <row r="2934">
      <c r="A2934" t="n">
        <v>2932</v>
      </c>
      <c r="B2934" t="inlineStr">
        <is>
          <t>中部</t>
        </is>
      </c>
      <c r="C2934" t="inlineStr">
        <is>
          <t>奥泉水力変電所</t>
        </is>
      </c>
      <c r="D2934" t="inlineStr">
        <is>
          <t>静岡県</t>
        </is>
      </c>
      <c r="E2934" t="n">
        <v>154</v>
      </c>
      <c r="F2934" t="n">
        <v>11</v>
      </c>
      <c r="G2934" s="3" t="n"/>
      <c r="H2934" s="3" t="n"/>
      <c r="I2934" t="inlineStr">
        <is>
          <t>未取得</t>
        </is>
      </c>
      <c r="J2934" t="n">
        <v>96</v>
      </c>
      <c r="K2934" t="n">
        <v>96</v>
      </c>
      <c r="L2934" t="n">
        <v>-93</v>
      </c>
      <c r="O2934" t="inlineStr">
        <is>
          <t>不可 #2</t>
        </is>
      </c>
      <c r="P2934" t="inlineStr">
        <is>
          <t>有り</t>
        </is>
      </c>
      <c r="R2934" s="4">
        <f>IF(COUNT($M2934:$N2934)=0,"",IF(AND(IF($N2934&lt;&gt;"",$N2934,$M2934)&lt;=0,$O2934&lt;&gt;"可"),"警告",""))</f>
        <v/>
      </c>
      <c r="S2934" s="4">
        <f>IF(COUNT($M2934:$N2934)=0,0,IF(IF($N2934&lt;&gt;"",$N2934,$M2934)&gt;=スコアリング基準!$B$20,スコアリング基準!$C$20,IF(IF($N2934&lt;&gt;"",$N2934,$M2934)&gt;=スコアリング基準!$B$21,スコアリング基準!$C$21,IF(IF($N2934&lt;&gt;"",$N2934,$M2934)&gt;0,スコアリング基準!$C$22,0))))</f>
        <v/>
      </c>
      <c r="T2934" s="4">
        <f>IF($O2934="可",スコアリング基準!$C$23,0)</f>
        <v/>
      </c>
      <c r="U2934" s="4">
        <f>IF(OR(COUNT($K2934:$L2934)&lt;2,$K2934=0),0,IF(ABS($L2934)/$K2934&lt;=スコアリング基準!$B$24,スコアリング基準!$C$24,IF(ABS($L2934)/$K2934&lt;=スコアリング基準!$B$25,スコアリング基準!$C$25,IF(ABS($L2934)/$K2934&lt;=スコアリング基準!$B$26,スコアリング基準!$C$26,0))))</f>
        <v/>
      </c>
      <c r="V2934" s="4">
        <f>IF($P2934="なし",スコアリング基準!$C$27,0)</f>
        <v/>
      </c>
      <c r="W2934" s="4">
        <f>IF($F2934="",0,IF(ISNUMBER($F2934),IF($F2934&lt;=スコアリング基準!$B$28,スコアリング基準!$C$28,スコアリング基準!$C$29),0))</f>
        <v/>
      </c>
      <c r="X2934" s="4">
        <f>IFERROR(VLOOKUP($B2934,スコアリング基準!$A$36:$B$46,2,FALSE),0)</f>
        <v/>
      </c>
      <c r="Y2934" s="4">
        <f>SUM($S2934:$X2934)</f>
        <v/>
      </c>
      <c r="Z2934" s="4">
        <f>IF(COUNT($M2934:$N2934)=0,"データ無",IF($Y2934&gt;=スコアリング基準!$B$30,"S",IF($Y2934&gt;=スコアリング基準!$B$31,"A",IF($Y2934&gt;=スコアリング基準!$B$32,"B","C"))))</f>
        <v/>
      </c>
      <c r="AA2934">
        <f>IFERROR(INDEX(実績DB!$I$3:$I$104,MATCH($B2934&amp;$C2934,実績DB!$J$3:$J$104,0)),"")</f>
        <v/>
      </c>
    </row>
    <row r="2935">
      <c r="A2935" t="n">
        <v>2933</v>
      </c>
      <c r="B2935" t="inlineStr">
        <is>
          <t>中部</t>
        </is>
      </c>
      <c r="C2935" t="inlineStr">
        <is>
          <t>奥領家変電所</t>
        </is>
      </c>
      <c r="D2935" t="inlineStr">
        <is>
          <t>静岡県</t>
        </is>
      </c>
      <c r="E2935" t="n">
        <v>154</v>
      </c>
      <c r="F2935" t="n">
        <v>6.6</v>
      </c>
      <c r="G2935" s="3" t="n">
        <v>35.169502</v>
      </c>
      <c r="H2935" s="3" t="n">
        <v>137.871728</v>
      </c>
      <c r="I2935" t="inlineStr">
        <is>
          <t>公表資料(手動)</t>
        </is>
      </c>
      <c r="J2935" t="n">
        <v>19</v>
      </c>
      <c r="K2935" t="n">
        <v>19</v>
      </c>
      <c r="L2935" t="n">
        <v>-2</v>
      </c>
      <c r="M2935" t="n">
        <v>17</v>
      </c>
      <c r="O2935" t="inlineStr">
        <is>
          <t>不可 #3</t>
        </is>
      </c>
      <c r="P2935" t="inlineStr">
        <is>
          <t>有り</t>
        </is>
      </c>
      <c r="R2935" s="4">
        <f>IF(COUNT($M2935:$N2935)=0,"",IF(AND(IF($N2935&lt;&gt;"",$N2935,$M2935)&lt;=0,$O2935&lt;&gt;"可"),"警告",""))</f>
        <v/>
      </c>
      <c r="S2935" s="4">
        <f>IF(COUNT($M2935:$N2935)=0,0,IF(IF($N2935&lt;&gt;"",$N2935,$M2935)&gt;=スコアリング基準!$B$20,スコアリング基準!$C$20,IF(IF($N2935&lt;&gt;"",$N2935,$M2935)&gt;=スコアリング基準!$B$21,スコアリング基準!$C$21,IF(IF($N2935&lt;&gt;"",$N2935,$M2935)&gt;0,スコアリング基準!$C$22,0))))</f>
        <v/>
      </c>
      <c r="T2935" s="4">
        <f>IF($O2935="可",スコアリング基準!$C$23,0)</f>
        <v/>
      </c>
      <c r="U2935" s="4">
        <f>IF(OR(COUNT($K2935:$L2935)&lt;2,$K2935=0),0,IF(ABS($L2935)/$K2935&lt;=スコアリング基準!$B$24,スコアリング基準!$C$24,IF(ABS($L2935)/$K2935&lt;=スコアリング基準!$B$25,スコアリング基準!$C$25,IF(ABS($L2935)/$K2935&lt;=スコアリング基準!$B$26,スコアリング基準!$C$26,0))))</f>
        <v/>
      </c>
      <c r="V2935" s="4">
        <f>IF($P2935="なし",スコアリング基準!$C$27,0)</f>
        <v/>
      </c>
      <c r="W2935" s="4">
        <f>IF($F2935="",0,IF(ISNUMBER($F2935),IF($F2935&lt;=スコアリング基準!$B$28,スコアリング基準!$C$28,スコアリング基準!$C$29),0))</f>
        <v/>
      </c>
      <c r="X2935" s="4">
        <f>IFERROR(VLOOKUP($B2935,スコアリング基準!$A$36:$B$46,2,FALSE),0)</f>
        <v/>
      </c>
      <c r="Y2935" s="4">
        <f>SUM($S2935:$X2935)</f>
        <v/>
      </c>
      <c r="Z2935" s="4">
        <f>IF(COUNT($M2935:$N2935)=0,"データ無",IF($Y2935&gt;=スコアリング基準!$B$30,"S",IF($Y2935&gt;=スコアリング基準!$B$31,"A",IF($Y2935&gt;=スコアリング基準!$B$32,"B","C"))))</f>
        <v/>
      </c>
      <c r="AA2935">
        <f>IFERROR(INDEX(実績DB!$I$3:$I$104,MATCH($B2935&amp;$C2935,実績DB!$J$3:$J$104,0)),"")</f>
        <v/>
      </c>
    </row>
    <row r="2936">
      <c r="A2936" t="n">
        <v>2934</v>
      </c>
      <c r="B2936" t="inlineStr">
        <is>
          <t>中部</t>
        </is>
      </c>
      <c r="C2936" t="inlineStr">
        <is>
          <t>宮川第二発変電所</t>
        </is>
      </c>
      <c r="D2936" t="inlineStr">
        <is>
          <t>三重県</t>
        </is>
      </c>
      <c r="E2936" t="n">
        <v>154</v>
      </c>
      <c r="F2936" t="n">
        <v>77</v>
      </c>
      <c r="G2936" s="3" t="n"/>
      <c r="H2936" s="3" t="n"/>
      <c r="I2936" t="inlineStr">
        <is>
          <t>未取得</t>
        </is>
      </c>
      <c r="J2936" t="n">
        <v>81</v>
      </c>
      <c r="K2936" t="n">
        <v>81</v>
      </c>
      <c r="L2936" t="n">
        <v>-71</v>
      </c>
      <c r="O2936" t="inlineStr">
        <is>
          <t>不可 #2</t>
        </is>
      </c>
      <c r="P2936" t="inlineStr">
        <is>
          <t>有り</t>
        </is>
      </c>
      <c r="R2936" s="4">
        <f>IF(COUNT($M2936:$N2936)=0,"",IF(AND(IF($N2936&lt;&gt;"",$N2936,$M2936)&lt;=0,$O2936&lt;&gt;"可"),"警告",""))</f>
        <v/>
      </c>
      <c r="S2936" s="4">
        <f>IF(COUNT($M2936:$N2936)=0,0,IF(IF($N2936&lt;&gt;"",$N2936,$M2936)&gt;=スコアリング基準!$B$20,スコアリング基準!$C$20,IF(IF($N2936&lt;&gt;"",$N2936,$M2936)&gt;=スコアリング基準!$B$21,スコアリング基準!$C$21,IF(IF($N2936&lt;&gt;"",$N2936,$M2936)&gt;0,スコアリング基準!$C$22,0))))</f>
        <v/>
      </c>
      <c r="T2936" s="4">
        <f>IF($O2936="可",スコアリング基準!$C$23,0)</f>
        <v/>
      </c>
      <c r="U2936" s="4">
        <f>IF(OR(COUNT($K2936:$L2936)&lt;2,$K2936=0),0,IF(ABS($L2936)/$K2936&lt;=スコアリング基準!$B$24,スコアリング基準!$C$24,IF(ABS($L2936)/$K2936&lt;=スコアリング基準!$B$25,スコアリング基準!$C$25,IF(ABS($L2936)/$K2936&lt;=スコアリング基準!$B$26,スコアリング基準!$C$26,0))))</f>
        <v/>
      </c>
      <c r="V2936" s="4">
        <f>IF($P2936="なし",スコアリング基準!$C$27,0)</f>
        <v/>
      </c>
      <c r="W2936" s="4">
        <f>IF($F2936="",0,IF(ISNUMBER($F2936),IF($F2936&lt;=スコアリング基準!$B$28,スコアリング基準!$C$28,スコアリング基準!$C$29),0))</f>
        <v/>
      </c>
      <c r="X2936" s="4">
        <f>IFERROR(VLOOKUP($B2936,スコアリング基準!$A$36:$B$46,2,FALSE),0)</f>
        <v/>
      </c>
      <c r="Y2936" s="4">
        <f>SUM($S2936:$X2936)</f>
        <v/>
      </c>
      <c r="Z2936" s="4">
        <f>IF(COUNT($M2936:$N2936)=0,"データ無",IF($Y2936&gt;=スコアリング基準!$B$30,"S",IF($Y2936&gt;=スコアリング基準!$B$31,"A",IF($Y2936&gt;=スコアリング基準!$B$32,"B","C"))))</f>
        <v/>
      </c>
      <c r="AA2936">
        <f>IFERROR(INDEX(実績DB!$I$3:$I$104,MATCH($B2936&amp;$C2936,実績DB!$J$3:$J$104,0)),"")</f>
        <v/>
      </c>
    </row>
    <row r="2937">
      <c r="A2937" t="n">
        <v>2935</v>
      </c>
      <c r="B2937" t="inlineStr">
        <is>
          <t>中部</t>
        </is>
      </c>
      <c r="C2937" t="inlineStr">
        <is>
          <t>小坂水力変電所</t>
        </is>
      </c>
      <c r="D2937" t="inlineStr">
        <is>
          <t>岐阜県</t>
        </is>
      </c>
      <c r="E2937" t="n">
        <v>154</v>
      </c>
      <c r="F2937" t="n">
        <v>11</v>
      </c>
      <c r="G2937" s="3" t="n"/>
      <c r="H2937" s="3" t="n"/>
      <c r="I2937" t="inlineStr">
        <is>
          <t>未取得</t>
        </is>
      </c>
      <c r="J2937" t="n">
        <v>39</v>
      </c>
      <c r="K2937" t="n">
        <v>39</v>
      </c>
      <c r="L2937" t="n">
        <v>-38</v>
      </c>
      <c r="O2937" t="inlineStr">
        <is>
          <t>不可 #2</t>
        </is>
      </c>
      <c r="P2937" t="inlineStr">
        <is>
          <t>有り</t>
        </is>
      </c>
      <c r="R2937" s="4">
        <f>IF(COUNT($M2937:$N2937)=0,"",IF(AND(IF($N2937&lt;&gt;"",$N2937,$M2937)&lt;=0,$O2937&lt;&gt;"可"),"警告",""))</f>
        <v/>
      </c>
      <c r="S2937" s="4">
        <f>IF(COUNT($M2937:$N2937)=0,0,IF(IF($N2937&lt;&gt;"",$N2937,$M2937)&gt;=スコアリング基準!$B$20,スコアリング基準!$C$20,IF(IF($N2937&lt;&gt;"",$N2937,$M2937)&gt;=スコアリング基準!$B$21,スコアリング基準!$C$21,IF(IF($N2937&lt;&gt;"",$N2937,$M2937)&gt;0,スコアリング基準!$C$22,0))))</f>
        <v/>
      </c>
      <c r="T2937" s="4">
        <f>IF($O2937="可",スコアリング基準!$C$23,0)</f>
        <v/>
      </c>
      <c r="U2937" s="4">
        <f>IF(OR(COUNT($K2937:$L2937)&lt;2,$K2937=0),0,IF(ABS($L2937)/$K2937&lt;=スコアリング基準!$B$24,スコアリング基準!$C$24,IF(ABS($L2937)/$K2937&lt;=スコアリング基準!$B$25,スコアリング基準!$C$25,IF(ABS($L2937)/$K2937&lt;=スコアリング基準!$B$26,スコアリング基準!$C$26,0))))</f>
        <v/>
      </c>
      <c r="V2937" s="4">
        <f>IF($P2937="なし",スコアリング基準!$C$27,0)</f>
        <v/>
      </c>
      <c r="W2937" s="4">
        <f>IF($F2937="",0,IF(ISNUMBER($F2937),IF($F2937&lt;=スコアリング基準!$B$28,スコアリング基準!$C$28,スコアリング基準!$C$29),0))</f>
        <v/>
      </c>
      <c r="X2937" s="4">
        <f>IFERROR(VLOOKUP($B2937,スコアリング基準!$A$36:$B$46,2,FALSE),0)</f>
        <v/>
      </c>
      <c r="Y2937" s="4">
        <f>SUM($S2937:$X2937)</f>
        <v/>
      </c>
      <c r="Z2937" s="4">
        <f>IF(COUNT($M2937:$N2937)=0,"データ無",IF($Y2937&gt;=スコアリング基準!$B$30,"S",IF($Y2937&gt;=スコアリング基準!$B$31,"A",IF($Y2937&gt;=スコアリング基準!$B$32,"B","C"))))</f>
        <v/>
      </c>
      <c r="AA2937">
        <f>IFERROR(INDEX(実績DB!$I$3:$I$104,MATCH($B2937&amp;$C2937,実績DB!$J$3:$J$104,0)),"")</f>
        <v/>
      </c>
    </row>
    <row r="2938">
      <c r="A2938" t="n">
        <v>2936</v>
      </c>
      <c r="B2938" t="inlineStr">
        <is>
          <t>中部</t>
        </is>
      </c>
      <c r="C2938" t="inlineStr">
        <is>
          <t>川辺水力変電所</t>
        </is>
      </c>
      <c r="D2938" t="inlineStr">
        <is>
          <t>岐阜県</t>
        </is>
      </c>
      <c r="E2938" t="n">
        <v>154</v>
      </c>
      <c r="F2938" t="n">
        <v>77</v>
      </c>
      <c r="G2938" s="3" t="n"/>
      <c r="H2938" s="3" t="n"/>
      <c r="I2938" t="inlineStr">
        <is>
          <t>未取得</t>
        </is>
      </c>
      <c r="J2938" t="n">
        <v>285</v>
      </c>
      <c r="K2938" t="n">
        <v>256</v>
      </c>
      <c r="L2938" t="n">
        <v>-224</v>
      </c>
      <c r="O2938" t="inlineStr">
        <is>
          <t>可</t>
        </is>
      </c>
      <c r="P2938" t="inlineStr">
        <is>
          <t>有り</t>
        </is>
      </c>
      <c r="R2938" s="4">
        <f>IF(COUNT($M2938:$N2938)=0,"",IF(AND(IF($N2938&lt;&gt;"",$N2938,$M2938)&lt;=0,$O2938&lt;&gt;"可"),"警告",""))</f>
        <v/>
      </c>
      <c r="S2938" s="4">
        <f>IF(COUNT($M2938:$N2938)=0,0,IF(IF($N2938&lt;&gt;"",$N2938,$M2938)&gt;=スコアリング基準!$B$20,スコアリング基準!$C$20,IF(IF($N2938&lt;&gt;"",$N2938,$M2938)&gt;=スコアリング基準!$B$21,スコアリング基準!$C$21,IF(IF($N2938&lt;&gt;"",$N2938,$M2938)&gt;0,スコアリング基準!$C$22,0))))</f>
        <v/>
      </c>
      <c r="T2938" s="4">
        <f>IF($O2938="可",スコアリング基準!$C$23,0)</f>
        <v/>
      </c>
      <c r="U2938" s="4">
        <f>IF(OR(COUNT($K2938:$L2938)&lt;2,$K2938=0),0,IF(ABS($L2938)/$K2938&lt;=スコアリング基準!$B$24,スコアリング基準!$C$24,IF(ABS($L2938)/$K2938&lt;=スコアリング基準!$B$25,スコアリング基準!$C$25,IF(ABS($L2938)/$K2938&lt;=スコアリング基準!$B$26,スコアリング基準!$C$26,0))))</f>
        <v/>
      </c>
      <c r="V2938" s="4">
        <f>IF($P2938="なし",スコアリング基準!$C$27,0)</f>
        <v/>
      </c>
      <c r="W2938" s="4">
        <f>IF($F2938="",0,IF(ISNUMBER($F2938),IF($F2938&lt;=スコアリング基準!$B$28,スコアリング基準!$C$28,スコアリング基準!$C$29),0))</f>
        <v/>
      </c>
      <c r="X2938" s="4">
        <f>IFERROR(VLOOKUP($B2938,スコアリング基準!$A$36:$B$46,2,FALSE),0)</f>
        <v/>
      </c>
      <c r="Y2938" s="4">
        <f>SUM($S2938:$X2938)</f>
        <v/>
      </c>
      <c r="Z2938" s="4">
        <f>IF(COUNT($M2938:$N2938)=0,"データ無",IF($Y2938&gt;=スコアリング基準!$B$30,"S",IF($Y2938&gt;=スコアリング基準!$B$31,"A",IF($Y2938&gt;=スコアリング基準!$B$32,"B","C"))))</f>
        <v/>
      </c>
      <c r="AA2938">
        <f>IFERROR(INDEX(実績DB!$I$3:$I$104,MATCH($B2938&amp;$C2938,実績DB!$J$3:$J$104,0)),"")</f>
        <v/>
      </c>
    </row>
    <row r="2939">
      <c r="A2939" t="n">
        <v>2937</v>
      </c>
      <c r="B2939" t="inlineStr">
        <is>
          <t>中部</t>
        </is>
      </c>
      <c r="C2939" t="inlineStr">
        <is>
          <t>布池変電所</t>
        </is>
      </c>
      <c r="D2939" t="inlineStr">
        <is>
          <t>愛知県</t>
        </is>
      </c>
      <c r="E2939" t="n">
        <v>154</v>
      </c>
      <c r="F2939" t="n">
        <v>33</v>
      </c>
      <c r="G2939" s="3" t="n">
        <v>35.175557</v>
      </c>
      <c r="H2939" s="3" t="n">
        <v>136.924182</v>
      </c>
      <c r="I2939" t="inlineStr">
        <is>
          <t>Google Places(名称一致)</t>
        </is>
      </c>
      <c r="J2939" t="n">
        <v>285</v>
      </c>
      <c r="K2939" t="n">
        <v>213</v>
      </c>
      <c r="L2939" t="n">
        <v>42</v>
      </c>
      <c r="O2939" t="inlineStr">
        <is>
          <t>可</t>
        </is>
      </c>
      <c r="P2939" t="inlineStr">
        <is>
          <t>有り</t>
        </is>
      </c>
      <c r="R2939" s="4">
        <f>IF(COUNT($M2939:$N2939)=0,"",IF(AND(IF($N2939&lt;&gt;"",$N2939,$M2939)&lt;=0,$O2939&lt;&gt;"可"),"警告",""))</f>
        <v/>
      </c>
      <c r="S2939" s="4">
        <f>IF(COUNT($M2939:$N2939)=0,0,IF(IF($N2939&lt;&gt;"",$N2939,$M2939)&gt;=スコアリング基準!$B$20,スコアリング基準!$C$20,IF(IF($N2939&lt;&gt;"",$N2939,$M2939)&gt;=スコアリング基準!$B$21,スコアリング基準!$C$21,IF(IF($N2939&lt;&gt;"",$N2939,$M2939)&gt;0,スコアリング基準!$C$22,0))))</f>
        <v/>
      </c>
      <c r="T2939" s="4">
        <f>IF($O2939="可",スコアリング基準!$C$23,0)</f>
        <v/>
      </c>
      <c r="U2939" s="4">
        <f>IF(OR(COUNT($K2939:$L2939)&lt;2,$K2939=0),0,IF(ABS($L2939)/$K2939&lt;=スコアリング基準!$B$24,スコアリング基準!$C$24,IF(ABS($L2939)/$K2939&lt;=スコアリング基準!$B$25,スコアリング基準!$C$25,IF(ABS($L2939)/$K2939&lt;=スコアリング基準!$B$26,スコアリング基準!$C$26,0))))</f>
        <v/>
      </c>
      <c r="V2939" s="4">
        <f>IF($P2939="なし",スコアリング基準!$C$27,0)</f>
        <v/>
      </c>
      <c r="W2939" s="4">
        <f>IF($F2939="",0,IF(ISNUMBER($F2939),IF($F2939&lt;=スコアリング基準!$B$28,スコアリング基準!$C$28,スコアリング基準!$C$29),0))</f>
        <v/>
      </c>
      <c r="X2939" s="4">
        <f>IFERROR(VLOOKUP($B2939,スコアリング基準!$A$36:$B$46,2,FALSE),0)</f>
        <v/>
      </c>
      <c r="Y2939" s="4">
        <f>SUM($S2939:$X2939)</f>
        <v/>
      </c>
      <c r="Z2939" s="4">
        <f>IF(COUNT($M2939:$N2939)=0,"データ無",IF($Y2939&gt;=スコアリング基準!$B$30,"S",IF($Y2939&gt;=スコアリング基準!$B$31,"A",IF($Y2939&gt;=スコアリング基準!$B$32,"B","C"))))</f>
        <v/>
      </c>
      <c r="AA2939">
        <f>IFERROR(INDEX(実績DB!$I$3:$I$104,MATCH($B2939&amp;$C2939,実績DB!$J$3:$J$104,0)),"")</f>
        <v/>
      </c>
    </row>
    <row r="2940">
      <c r="A2940" t="n">
        <v>2938</v>
      </c>
      <c r="B2940" t="inlineStr">
        <is>
          <t>中部</t>
        </is>
      </c>
      <c r="C2940" t="inlineStr">
        <is>
          <t>平岡水力変電所</t>
        </is>
      </c>
      <c r="D2940" t="inlineStr">
        <is>
          <t>長野県</t>
        </is>
      </c>
      <c r="E2940" t="n">
        <v>154</v>
      </c>
      <c r="F2940" t="n">
        <v>11</v>
      </c>
      <c r="G2940" s="3" t="n"/>
      <c r="H2940" s="3" t="n"/>
      <c r="I2940" t="inlineStr">
        <is>
          <t>未取得</t>
        </is>
      </c>
      <c r="J2940" t="n">
        <v>27</v>
      </c>
      <c r="K2940" t="n">
        <v>27</v>
      </c>
      <c r="L2940" t="n">
        <v>0</v>
      </c>
      <c r="O2940" t="inlineStr">
        <is>
          <t>不可 #2</t>
        </is>
      </c>
      <c r="P2940" t="inlineStr">
        <is>
          <t>有り</t>
        </is>
      </c>
      <c r="R2940" s="4">
        <f>IF(COUNT($M2940:$N2940)=0,"",IF(AND(IF($N2940&lt;&gt;"",$N2940,$M2940)&lt;=0,$O2940&lt;&gt;"可"),"警告",""))</f>
        <v/>
      </c>
      <c r="S2940" s="4">
        <f>IF(COUNT($M2940:$N2940)=0,0,IF(IF($N2940&lt;&gt;"",$N2940,$M2940)&gt;=スコアリング基準!$B$20,スコアリング基準!$C$20,IF(IF($N2940&lt;&gt;"",$N2940,$M2940)&gt;=スコアリング基準!$B$21,スコアリング基準!$C$21,IF(IF($N2940&lt;&gt;"",$N2940,$M2940)&gt;0,スコアリング基準!$C$22,0))))</f>
        <v/>
      </c>
      <c r="T2940" s="4">
        <f>IF($O2940="可",スコアリング基準!$C$23,0)</f>
        <v/>
      </c>
      <c r="U2940" s="4">
        <f>IF(OR(COUNT($K2940:$L2940)&lt;2,$K2940=0),0,IF(ABS($L2940)/$K2940&lt;=スコアリング基準!$B$24,スコアリング基準!$C$24,IF(ABS($L2940)/$K2940&lt;=スコアリング基準!$B$25,スコアリング基準!$C$25,IF(ABS($L2940)/$K2940&lt;=スコアリング基準!$B$26,スコアリング基準!$C$26,0))))</f>
        <v/>
      </c>
      <c r="V2940" s="4">
        <f>IF($P2940="なし",スコアリング基準!$C$27,0)</f>
        <v/>
      </c>
      <c r="W2940" s="4">
        <f>IF($F2940="",0,IF(ISNUMBER($F2940),IF($F2940&lt;=スコアリング基準!$B$28,スコアリング基準!$C$28,スコアリング基準!$C$29),0))</f>
        <v/>
      </c>
      <c r="X2940" s="4">
        <f>IFERROR(VLOOKUP($B2940,スコアリング基準!$A$36:$B$46,2,FALSE),0)</f>
        <v/>
      </c>
      <c r="Y2940" s="4">
        <f>SUM($S2940:$X2940)</f>
        <v/>
      </c>
      <c r="Z2940" s="4">
        <f>IF(COUNT($M2940:$N2940)=0,"データ無",IF($Y2940&gt;=スコアリング基準!$B$30,"S",IF($Y2940&gt;=スコアリング基準!$B$31,"A",IF($Y2940&gt;=スコアリング基準!$B$32,"B","C"))))</f>
        <v/>
      </c>
      <c r="AA2940">
        <f>IFERROR(INDEX(実績DB!$I$3:$I$104,MATCH($B2940&amp;$C2940,実績DB!$J$3:$J$104,0)),"")</f>
        <v/>
      </c>
    </row>
    <row r="2941">
      <c r="A2941" t="n">
        <v>2939</v>
      </c>
      <c r="B2941" t="inlineStr">
        <is>
          <t>中部</t>
        </is>
      </c>
      <c r="C2941" t="inlineStr">
        <is>
          <t>志太変電所</t>
        </is>
      </c>
      <c r="D2941" t="inlineStr">
        <is>
          <t>静岡県</t>
        </is>
      </c>
      <c r="E2941" t="n">
        <v>154</v>
      </c>
      <c r="F2941" t="n">
        <v>77</v>
      </c>
      <c r="G2941" s="3" t="n">
        <v>34.817483</v>
      </c>
      <c r="H2941" s="3" t="n">
        <v>138.247018</v>
      </c>
      <c r="I2941" t="inlineStr">
        <is>
          <t>Google Places(名称一致)</t>
        </is>
      </c>
      <c r="J2941" t="n">
        <v>570</v>
      </c>
      <c r="K2941" t="n">
        <v>513</v>
      </c>
      <c r="L2941" t="n">
        <v>-175</v>
      </c>
      <c r="O2941" t="inlineStr">
        <is>
          <t>可</t>
        </is>
      </c>
      <c r="P2941" t="inlineStr">
        <is>
          <t>有り</t>
        </is>
      </c>
      <c r="R2941" s="4">
        <f>IF(COUNT($M2941:$N2941)=0,"",IF(AND(IF($N2941&lt;&gt;"",$N2941,$M2941)&lt;=0,$O2941&lt;&gt;"可"),"警告",""))</f>
        <v/>
      </c>
      <c r="S2941" s="4">
        <f>IF(COUNT($M2941:$N2941)=0,0,IF(IF($N2941&lt;&gt;"",$N2941,$M2941)&gt;=スコアリング基準!$B$20,スコアリング基準!$C$20,IF(IF($N2941&lt;&gt;"",$N2941,$M2941)&gt;=スコアリング基準!$B$21,スコアリング基準!$C$21,IF(IF($N2941&lt;&gt;"",$N2941,$M2941)&gt;0,スコアリング基準!$C$22,0))))</f>
        <v/>
      </c>
      <c r="T2941" s="4">
        <f>IF($O2941="可",スコアリング基準!$C$23,0)</f>
        <v/>
      </c>
      <c r="U2941" s="4">
        <f>IF(OR(COUNT($K2941:$L2941)&lt;2,$K2941=0),0,IF(ABS($L2941)/$K2941&lt;=スコアリング基準!$B$24,スコアリング基準!$C$24,IF(ABS($L2941)/$K2941&lt;=スコアリング基準!$B$25,スコアリング基準!$C$25,IF(ABS($L2941)/$K2941&lt;=スコアリング基準!$B$26,スコアリング基準!$C$26,0))))</f>
        <v/>
      </c>
      <c r="V2941" s="4">
        <f>IF($P2941="なし",スコアリング基準!$C$27,0)</f>
        <v/>
      </c>
      <c r="W2941" s="4">
        <f>IF($F2941="",0,IF(ISNUMBER($F2941),IF($F2941&lt;=スコアリング基準!$B$28,スコアリング基準!$C$28,スコアリング基準!$C$29),0))</f>
        <v/>
      </c>
      <c r="X2941" s="4">
        <f>IFERROR(VLOOKUP($B2941,スコアリング基準!$A$36:$B$46,2,FALSE),0)</f>
        <v/>
      </c>
      <c r="Y2941" s="4">
        <f>SUM($S2941:$X2941)</f>
        <v/>
      </c>
      <c r="Z2941" s="4">
        <f>IF(COUNT($M2941:$N2941)=0,"データ無",IF($Y2941&gt;=スコアリング基準!$B$30,"S",IF($Y2941&gt;=スコアリング基準!$B$31,"A",IF($Y2941&gt;=スコアリング基準!$B$32,"B","C"))))</f>
        <v/>
      </c>
      <c r="AA2941">
        <f>IFERROR(INDEX(実績DB!$I$3:$I$104,MATCH($B2941&amp;$C2941,実績DB!$J$3:$J$104,0)),"")</f>
        <v/>
      </c>
    </row>
    <row r="2942">
      <c r="A2942" t="n">
        <v>2940</v>
      </c>
      <c r="B2942" t="inlineStr">
        <is>
          <t>中部</t>
        </is>
      </c>
      <c r="C2942" t="inlineStr">
        <is>
          <t>春近変電所</t>
        </is>
      </c>
      <c r="D2942" t="inlineStr">
        <is>
          <t>長野県</t>
        </is>
      </c>
      <c r="E2942" t="n">
        <v>154</v>
      </c>
      <c r="F2942" t="n">
        <v>22</v>
      </c>
      <c r="G2942" s="3" t="n">
        <v>35.78043</v>
      </c>
      <c r="H2942" s="3" t="n">
        <v>137.964034</v>
      </c>
      <c r="I2942" t="inlineStr">
        <is>
          <t>Google Places(名称一致)</t>
        </is>
      </c>
      <c r="J2942" t="n">
        <v>57</v>
      </c>
      <c r="K2942" t="n">
        <v>42</v>
      </c>
      <c r="L2942" t="n">
        <v>-35</v>
      </c>
      <c r="O2942" t="inlineStr">
        <is>
          <t>可</t>
        </is>
      </c>
      <c r="P2942" t="inlineStr">
        <is>
          <t>有り</t>
        </is>
      </c>
      <c r="R2942" s="4">
        <f>IF(COUNT($M2942:$N2942)=0,"",IF(AND(IF($N2942&lt;&gt;"",$N2942,$M2942)&lt;=0,$O2942&lt;&gt;"可"),"警告",""))</f>
        <v/>
      </c>
      <c r="S2942" s="4">
        <f>IF(COUNT($M2942:$N2942)=0,0,IF(IF($N2942&lt;&gt;"",$N2942,$M2942)&gt;=スコアリング基準!$B$20,スコアリング基準!$C$20,IF(IF($N2942&lt;&gt;"",$N2942,$M2942)&gt;=スコアリング基準!$B$21,スコアリング基準!$C$21,IF(IF($N2942&lt;&gt;"",$N2942,$M2942)&gt;0,スコアリング基準!$C$22,0))))</f>
        <v/>
      </c>
      <c r="T2942" s="4">
        <f>IF($O2942="可",スコアリング基準!$C$23,0)</f>
        <v/>
      </c>
      <c r="U2942" s="4">
        <f>IF(OR(COUNT($K2942:$L2942)&lt;2,$K2942=0),0,IF(ABS($L2942)/$K2942&lt;=スコアリング基準!$B$24,スコアリング基準!$C$24,IF(ABS($L2942)/$K2942&lt;=スコアリング基準!$B$25,スコアリング基準!$C$25,IF(ABS($L2942)/$K2942&lt;=スコアリング基準!$B$26,スコアリング基準!$C$26,0))))</f>
        <v/>
      </c>
      <c r="V2942" s="4">
        <f>IF($P2942="なし",スコアリング基準!$C$27,0)</f>
        <v/>
      </c>
      <c r="W2942" s="4">
        <f>IF($F2942="",0,IF(ISNUMBER($F2942),IF($F2942&lt;=スコアリング基準!$B$28,スコアリング基準!$C$28,スコアリング基準!$C$29),0))</f>
        <v/>
      </c>
      <c r="X2942" s="4">
        <f>IFERROR(VLOOKUP($B2942,スコアリング基準!$A$36:$B$46,2,FALSE),0)</f>
        <v/>
      </c>
      <c r="Y2942" s="4">
        <f>SUM($S2942:$X2942)</f>
        <v/>
      </c>
      <c r="Z2942" s="4">
        <f>IF(COUNT($M2942:$N2942)=0,"データ無",IF($Y2942&gt;=スコアリング基準!$B$30,"S",IF($Y2942&gt;=スコアリング基準!$B$31,"A",IF($Y2942&gt;=スコアリング基準!$B$32,"B","C"))))</f>
        <v/>
      </c>
      <c r="AA2942">
        <f>IFERROR(INDEX(実績DB!$I$3:$I$104,MATCH($B2942&amp;$C2942,実績DB!$J$3:$J$104,0)),"")</f>
        <v/>
      </c>
    </row>
    <row r="2943">
      <c r="A2943" t="n">
        <v>2941</v>
      </c>
      <c r="B2943" t="inlineStr">
        <is>
          <t>中部</t>
        </is>
      </c>
      <c r="C2943" t="inlineStr">
        <is>
          <t>朝日水力変電所</t>
        </is>
      </c>
      <c r="D2943" t="inlineStr">
        <is>
          <t>岐阜県</t>
        </is>
      </c>
      <c r="E2943" t="n">
        <v>154</v>
      </c>
      <c r="F2943" t="n">
        <v>11</v>
      </c>
      <c r="G2943" s="3" t="n"/>
      <c r="H2943" s="3" t="n"/>
      <c r="I2943" t="inlineStr">
        <is>
          <t>未取得</t>
        </is>
      </c>
      <c r="J2943" t="n">
        <v>22</v>
      </c>
      <c r="K2943" t="n">
        <v>22</v>
      </c>
      <c r="L2943" t="n">
        <v>-26</v>
      </c>
      <c r="O2943" t="inlineStr">
        <is>
          <t>不可 #2</t>
        </is>
      </c>
      <c r="P2943" t="inlineStr">
        <is>
          <t>有り</t>
        </is>
      </c>
      <c r="R2943" s="4">
        <f>IF(COUNT($M2943:$N2943)=0,"",IF(AND(IF($N2943&lt;&gt;"",$N2943,$M2943)&lt;=0,$O2943&lt;&gt;"可"),"警告",""))</f>
        <v/>
      </c>
      <c r="S2943" s="4">
        <f>IF(COUNT($M2943:$N2943)=0,0,IF(IF($N2943&lt;&gt;"",$N2943,$M2943)&gt;=スコアリング基準!$B$20,スコアリング基準!$C$20,IF(IF($N2943&lt;&gt;"",$N2943,$M2943)&gt;=スコアリング基準!$B$21,スコアリング基準!$C$21,IF(IF($N2943&lt;&gt;"",$N2943,$M2943)&gt;0,スコアリング基準!$C$22,0))))</f>
        <v/>
      </c>
      <c r="T2943" s="4">
        <f>IF($O2943="可",スコアリング基準!$C$23,0)</f>
        <v/>
      </c>
      <c r="U2943" s="4">
        <f>IF(OR(COUNT($K2943:$L2943)&lt;2,$K2943=0),0,IF(ABS($L2943)/$K2943&lt;=スコアリング基準!$B$24,スコアリング基準!$C$24,IF(ABS($L2943)/$K2943&lt;=スコアリング基準!$B$25,スコアリング基準!$C$25,IF(ABS($L2943)/$K2943&lt;=スコアリング基準!$B$26,スコアリング基準!$C$26,0))))</f>
        <v/>
      </c>
      <c r="V2943" s="4">
        <f>IF($P2943="なし",スコアリング基準!$C$27,0)</f>
        <v/>
      </c>
      <c r="W2943" s="4">
        <f>IF($F2943="",0,IF(ISNUMBER($F2943),IF($F2943&lt;=スコアリング基準!$B$28,スコアリング基準!$C$28,スコアリング基準!$C$29),0))</f>
        <v/>
      </c>
      <c r="X2943" s="4">
        <f>IFERROR(VLOOKUP($B2943,スコアリング基準!$A$36:$B$46,2,FALSE),0)</f>
        <v/>
      </c>
      <c r="Y2943" s="4">
        <f>SUM($S2943:$X2943)</f>
        <v/>
      </c>
      <c r="Z2943" s="4">
        <f>IF(COUNT($M2943:$N2943)=0,"データ無",IF($Y2943&gt;=スコアリング基準!$B$30,"S",IF($Y2943&gt;=スコアリング基準!$B$31,"A",IF($Y2943&gt;=スコアリング基準!$B$32,"B","C"))))</f>
        <v/>
      </c>
      <c r="AA2943">
        <f>IFERROR(INDEX(実績DB!$I$3:$I$104,MATCH($B2943&amp;$C2943,実績DB!$J$3:$J$104,0)),"")</f>
        <v/>
      </c>
    </row>
    <row r="2944">
      <c r="A2944" t="n">
        <v>2942</v>
      </c>
      <c r="B2944" t="inlineStr">
        <is>
          <t>中部</t>
        </is>
      </c>
      <c r="C2944" t="inlineStr">
        <is>
          <t>東上田水力変電所</t>
        </is>
      </c>
      <c r="D2944" t="inlineStr">
        <is>
          <t>岐阜県</t>
        </is>
      </c>
      <c r="E2944" t="n">
        <v>154</v>
      </c>
      <c r="F2944" t="n">
        <v>33</v>
      </c>
      <c r="G2944" s="3" t="n"/>
      <c r="H2944" s="3" t="n"/>
      <c r="I2944" t="inlineStr">
        <is>
          <t>未取得</t>
        </is>
      </c>
      <c r="J2944" t="n">
        <v>95</v>
      </c>
      <c r="K2944" t="n">
        <v>47</v>
      </c>
      <c r="L2944" t="n">
        <v>-2</v>
      </c>
      <c r="O2944" t="inlineStr">
        <is>
          <t>不可 #2</t>
        </is>
      </c>
      <c r="P2944" t="inlineStr">
        <is>
          <t>有り</t>
        </is>
      </c>
      <c r="R2944" s="4">
        <f>IF(COUNT($M2944:$N2944)=0,"",IF(AND(IF($N2944&lt;&gt;"",$N2944,$M2944)&lt;=0,$O2944&lt;&gt;"可"),"警告",""))</f>
        <v/>
      </c>
      <c r="S2944" s="4">
        <f>IF(COUNT($M2944:$N2944)=0,0,IF(IF($N2944&lt;&gt;"",$N2944,$M2944)&gt;=スコアリング基準!$B$20,スコアリング基準!$C$20,IF(IF($N2944&lt;&gt;"",$N2944,$M2944)&gt;=スコアリング基準!$B$21,スコアリング基準!$C$21,IF(IF($N2944&lt;&gt;"",$N2944,$M2944)&gt;0,スコアリング基準!$C$22,0))))</f>
        <v/>
      </c>
      <c r="T2944" s="4">
        <f>IF($O2944="可",スコアリング基準!$C$23,0)</f>
        <v/>
      </c>
      <c r="U2944" s="4">
        <f>IF(OR(COUNT($K2944:$L2944)&lt;2,$K2944=0),0,IF(ABS($L2944)/$K2944&lt;=スコアリング基準!$B$24,スコアリング基準!$C$24,IF(ABS($L2944)/$K2944&lt;=スコアリング基準!$B$25,スコアリング基準!$C$25,IF(ABS($L2944)/$K2944&lt;=スコアリング基準!$B$26,スコアリング基準!$C$26,0))))</f>
        <v/>
      </c>
      <c r="V2944" s="4">
        <f>IF($P2944="なし",スコアリング基準!$C$27,0)</f>
        <v/>
      </c>
      <c r="W2944" s="4">
        <f>IF($F2944="",0,IF(ISNUMBER($F2944),IF($F2944&lt;=スコアリング基準!$B$28,スコアリング基準!$C$28,スコアリング基準!$C$29),0))</f>
        <v/>
      </c>
      <c r="X2944" s="4">
        <f>IFERROR(VLOOKUP($B2944,スコアリング基準!$A$36:$B$46,2,FALSE),0)</f>
        <v/>
      </c>
      <c r="Y2944" s="4">
        <f>SUM($S2944:$X2944)</f>
        <v/>
      </c>
      <c r="Z2944" s="4">
        <f>IF(COUNT($M2944:$N2944)=0,"データ無",IF($Y2944&gt;=スコアリング基準!$B$30,"S",IF($Y2944&gt;=スコアリング基準!$B$31,"A",IF($Y2944&gt;=スコアリング基準!$B$32,"B","C"))))</f>
        <v/>
      </c>
      <c r="AA2944">
        <f>IFERROR(INDEX(実績DB!$I$3:$I$104,MATCH($B2944&amp;$C2944,実績DB!$J$3:$J$104,0)),"")</f>
        <v/>
      </c>
    </row>
    <row r="2945">
      <c r="A2945" t="n">
        <v>2943</v>
      </c>
      <c r="B2945" t="inlineStr">
        <is>
          <t>中部</t>
        </is>
      </c>
      <c r="C2945" t="inlineStr">
        <is>
          <t>栃原変電所</t>
        </is>
      </c>
      <c r="D2945" t="inlineStr">
        <is>
          <t>三重県</t>
        </is>
      </c>
      <c r="E2945" t="n">
        <v>154</v>
      </c>
      <c r="F2945" t="n">
        <v>6.6</v>
      </c>
      <c r="G2945" s="3" t="n">
        <v>34.438893</v>
      </c>
      <c r="H2945" s="3" t="n">
        <v>136.501542</v>
      </c>
      <c r="I2945" t="inlineStr">
        <is>
          <t>Google Places(名称一致)</t>
        </is>
      </c>
      <c r="J2945" t="n">
        <v>28</v>
      </c>
      <c r="K2945" t="n">
        <v>28</v>
      </c>
      <c r="L2945" t="n">
        <v>-28</v>
      </c>
      <c r="M2945" t="n">
        <v>0</v>
      </c>
      <c r="O2945" t="inlineStr">
        <is>
          <t>不可 #3</t>
        </is>
      </c>
      <c r="P2945" t="inlineStr">
        <is>
          <t>有り</t>
        </is>
      </c>
      <c r="R2945" s="4">
        <f>IF(COUNT($M2945:$N2945)=0,"",IF(AND(IF($N2945&lt;&gt;"",$N2945,$M2945)&lt;=0,$O2945&lt;&gt;"可"),"警告",""))</f>
        <v/>
      </c>
      <c r="S2945" s="4">
        <f>IF(COUNT($M2945:$N2945)=0,0,IF(IF($N2945&lt;&gt;"",$N2945,$M2945)&gt;=スコアリング基準!$B$20,スコアリング基準!$C$20,IF(IF($N2945&lt;&gt;"",$N2945,$M2945)&gt;=スコアリング基準!$B$21,スコアリング基準!$C$21,IF(IF($N2945&lt;&gt;"",$N2945,$M2945)&gt;0,スコアリング基準!$C$22,0))))</f>
        <v/>
      </c>
      <c r="T2945" s="4">
        <f>IF($O2945="可",スコアリング基準!$C$23,0)</f>
        <v/>
      </c>
      <c r="U2945" s="4">
        <f>IF(OR(COUNT($K2945:$L2945)&lt;2,$K2945=0),0,IF(ABS($L2945)/$K2945&lt;=スコアリング基準!$B$24,スコアリング基準!$C$24,IF(ABS($L2945)/$K2945&lt;=スコアリング基準!$B$25,スコアリング基準!$C$25,IF(ABS($L2945)/$K2945&lt;=スコアリング基準!$B$26,スコアリング基準!$C$26,0))))</f>
        <v/>
      </c>
      <c r="V2945" s="4">
        <f>IF($P2945="なし",スコアリング基準!$C$27,0)</f>
        <v/>
      </c>
      <c r="W2945" s="4">
        <f>IF($F2945="",0,IF(ISNUMBER($F2945),IF($F2945&lt;=スコアリング基準!$B$28,スコアリング基準!$C$28,スコアリング基準!$C$29),0))</f>
        <v/>
      </c>
      <c r="X2945" s="4">
        <f>IFERROR(VLOOKUP($B2945,スコアリング基準!$A$36:$B$46,2,FALSE),0)</f>
        <v/>
      </c>
      <c r="Y2945" s="4">
        <f>SUM($S2945:$X2945)</f>
        <v/>
      </c>
      <c r="Z2945" s="4">
        <f>IF(COUNT($M2945:$N2945)=0,"データ無",IF($Y2945&gt;=スコアリング基準!$B$30,"S",IF($Y2945&gt;=スコアリング基準!$B$31,"A",IF($Y2945&gt;=スコアリング基準!$B$32,"B","C"))))</f>
        <v/>
      </c>
      <c r="AA2945">
        <f>IFERROR(INDEX(実績DB!$I$3:$I$104,MATCH($B2945&amp;$C2945,実績DB!$J$3:$J$104,0)),"")</f>
        <v/>
      </c>
    </row>
    <row r="2946">
      <c r="A2946" t="n">
        <v>2944</v>
      </c>
      <c r="B2946" t="inlineStr">
        <is>
          <t>中部</t>
        </is>
      </c>
      <c r="C2946" t="inlineStr">
        <is>
          <t>根方水力変電所</t>
        </is>
      </c>
      <c r="D2946" t="inlineStr">
        <is>
          <t>岐阜県</t>
        </is>
      </c>
      <c r="E2946" t="n">
        <v>154</v>
      </c>
      <c r="F2946" t="n">
        <v>33</v>
      </c>
      <c r="G2946" s="3" t="n"/>
      <c r="H2946" s="3" t="n"/>
      <c r="I2946" t="inlineStr">
        <is>
          <t>未取得</t>
        </is>
      </c>
      <c r="J2946" t="n">
        <v>29</v>
      </c>
      <c r="K2946" t="n">
        <v>29</v>
      </c>
      <c r="L2946" t="n">
        <v>-22</v>
      </c>
      <c r="O2946" t="inlineStr">
        <is>
          <t>不可 #2</t>
        </is>
      </c>
      <c r="P2946" t="inlineStr">
        <is>
          <t>有り</t>
        </is>
      </c>
      <c r="R2946" s="4">
        <f>IF(COUNT($M2946:$N2946)=0,"",IF(AND(IF($N2946&lt;&gt;"",$N2946,$M2946)&lt;=0,$O2946&lt;&gt;"可"),"警告",""))</f>
        <v/>
      </c>
      <c r="S2946" s="4">
        <f>IF(COUNT($M2946:$N2946)=0,0,IF(IF($N2946&lt;&gt;"",$N2946,$M2946)&gt;=スコアリング基準!$B$20,スコアリング基準!$C$20,IF(IF($N2946&lt;&gt;"",$N2946,$M2946)&gt;=スコアリング基準!$B$21,スコアリング基準!$C$21,IF(IF($N2946&lt;&gt;"",$N2946,$M2946)&gt;0,スコアリング基準!$C$22,0))))</f>
        <v/>
      </c>
      <c r="T2946" s="4">
        <f>IF($O2946="可",スコアリング基準!$C$23,0)</f>
        <v/>
      </c>
      <c r="U2946" s="4">
        <f>IF(OR(COUNT($K2946:$L2946)&lt;2,$K2946=0),0,IF(ABS($L2946)/$K2946&lt;=スコアリング基準!$B$24,スコアリング基準!$C$24,IF(ABS($L2946)/$K2946&lt;=スコアリング基準!$B$25,スコアリング基準!$C$25,IF(ABS($L2946)/$K2946&lt;=スコアリング基準!$B$26,スコアリング基準!$C$26,0))))</f>
        <v/>
      </c>
      <c r="V2946" s="4">
        <f>IF($P2946="なし",スコアリング基準!$C$27,0)</f>
        <v/>
      </c>
      <c r="W2946" s="4">
        <f>IF($F2946="",0,IF(ISNUMBER($F2946),IF($F2946&lt;=スコアリング基準!$B$28,スコアリング基準!$C$28,スコアリング基準!$C$29),0))</f>
        <v/>
      </c>
      <c r="X2946" s="4">
        <f>IFERROR(VLOOKUP($B2946,スコアリング基準!$A$36:$B$46,2,FALSE),0)</f>
        <v/>
      </c>
      <c r="Y2946" s="4">
        <f>SUM($S2946:$X2946)</f>
        <v/>
      </c>
      <c r="Z2946" s="4">
        <f>IF(COUNT($M2946:$N2946)=0,"データ無",IF($Y2946&gt;=スコアリング基準!$B$30,"S",IF($Y2946&gt;=スコアリング基準!$B$31,"A",IF($Y2946&gt;=スコアリング基準!$B$32,"B","C"))))</f>
        <v/>
      </c>
      <c r="AA2946">
        <f>IFERROR(INDEX(実績DB!$I$3:$I$104,MATCH($B2946&amp;$C2946,実績DB!$J$3:$J$104,0)),"")</f>
        <v/>
      </c>
    </row>
    <row r="2947">
      <c r="A2947" t="n">
        <v>2945</v>
      </c>
      <c r="B2947" t="inlineStr">
        <is>
          <t>中部</t>
        </is>
      </c>
      <c r="C2947" t="inlineStr">
        <is>
          <t>梅原変電所</t>
        </is>
      </c>
      <c r="D2947" t="inlineStr">
        <is>
          <t>岐阜県</t>
        </is>
      </c>
      <c r="E2947" t="n">
        <v>154</v>
      </c>
      <c r="F2947" t="n">
        <v>6.6</v>
      </c>
      <c r="G2947" s="3" t="n">
        <v>35.512216</v>
      </c>
      <c r="H2947" s="3" t="n">
        <v>136.742508</v>
      </c>
      <c r="I2947" t="inlineStr">
        <is>
          <t>公表資料(手動)</t>
        </is>
      </c>
      <c r="J2947" t="n">
        <v>-13</v>
      </c>
      <c r="K2947" t="n">
        <v>49</v>
      </c>
      <c r="L2947" t="n">
        <v>-19</v>
      </c>
      <c r="M2947" t="n">
        <v>30</v>
      </c>
      <c r="O2947" t="inlineStr">
        <is>
          <t>不可 #3</t>
        </is>
      </c>
      <c r="P2947" t="inlineStr">
        <is>
          <t>有り</t>
        </is>
      </c>
      <c r="R2947" s="4">
        <f>IF(COUNT($M2947:$N2947)=0,"",IF(AND(IF($N2947&lt;&gt;"",$N2947,$M2947)&lt;=0,$O2947&lt;&gt;"可"),"警告",""))</f>
        <v/>
      </c>
      <c r="S2947" s="4">
        <f>IF(COUNT($M2947:$N2947)=0,0,IF(IF($N2947&lt;&gt;"",$N2947,$M2947)&gt;=スコアリング基準!$B$20,スコアリング基準!$C$20,IF(IF($N2947&lt;&gt;"",$N2947,$M2947)&gt;=スコアリング基準!$B$21,スコアリング基準!$C$21,IF(IF($N2947&lt;&gt;"",$N2947,$M2947)&gt;0,スコアリング基準!$C$22,0))))</f>
        <v/>
      </c>
      <c r="T2947" s="4">
        <f>IF($O2947="可",スコアリング基準!$C$23,0)</f>
        <v/>
      </c>
      <c r="U2947" s="4">
        <f>IF(OR(COUNT($K2947:$L2947)&lt;2,$K2947=0),0,IF(ABS($L2947)/$K2947&lt;=スコアリング基準!$B$24,スコアリング基準!$C$24,IF(ABS($L2947)/$K2947&lt;=スコアリング基準!$B$25,スコアリング基準!$C$25,IF(ABS($L2947)/$K2947&lt;=スコアリング基準!$B$26,スコアリング基準!$C$26,0))))</f>
        <v/>
      </c>
      <c r="V2947" s="4">
        <f>IF($P2947="なし",スコアリング基準!$C$27,0)</f>
        <v/>
      </c>
      <c r="W2947" s="4">
        <f>IF($F2947="",0,IF(ISNUMBER($F2947),IF($F2947&lt;=スコアリング基準!$B$28,スコアリング基準!$C$28,スコアリング基準!$C$29),0))</f>
        <v/>
      </c>
      <c r="X2947" s="4">
        <f>IFERROR(VLOOKUP($B2947,スコアリング基準!$A$36:$B$46,2,FALSE),0)</f>
        <v/>
      </c>
      <c r="Y2947" s="4">
        <f>SUM($S2947:$X2947)</f>
        <v/>
      </c>
      <c r="Z2947" s="4">
        <f>IF(COUNT($M2947:$N2947)=0,"データ無",IF($Y2947&gt;=スコアリング基準!$B$30,"S",IF($Y2947&gt;=スコアリング基準!$B$31,"A",IF($Y2947&gt;=スコアリング基準!$B$32,"B","C"))))</f>
        <v/>
      </c>
      <c r="AA2947">
        <f>IFERROR(INDEX(実績DB!$I$3:$I$104,MATCH($B2947&amp;$C2947,実績DB!$J$3:$J$104,0)),"")</f>
        <v/>
      </c>
    </row>
    <row r="2948">
      <c r="A2948" t="n">
        <v>2946</v>
      </c>
      <c r="B2948" t="inlineStr">
        <is>
          <t>中部</t>
        </is>
      </c>
      <c r="C2948" t="inlineStr">
        <is>
          <t>植田変電所</t>
        </is>
      </c>
      <c r="D2948" t="inlineStr">
        <is>
          <t>愛知県</t>
        </is>
      </c>
      <c r="E2948" t="n">
        <v>154</v>
      </c>
      <c r="F2948" t="n">
        <v>77</v>
      </c>
      <c r="G2948" s="3" t="n">
        <v>34.71125</v>
      </c>
      <c r="H2948" s="3" t="n">
        <v>137.37517</v>
      </c>
      <c r="I2948" t="inlineStr">
        <is>
          <t>OSM実測(名称一致)</t>
        </is>
      </c>
      <c r="J2948" t="n">
        <v>522</v>
      </c>
      <c r="K2948" t="n">
        <v>470</v>
      </c>
      <c r="L2948" t="n">
        <v>-299</v>
      </c>
      <c r="O2948" t="inlineStr">
        <is>
          <t>可</t>
        </is>
      </c>
      <c r="P2948" t="inlineStr">
        <is>
          <t>有り</t>
        </is>
      </c>
      <c r="R2948" s="4">
        <f>IF(COUNT($M2948:$N2948)=0,"",IF(AND(IF($N2948&lt;&gt;"",$N2948,$M2948)&lt;=0,$O2948&lt;&gt;"可"),"警告",""))</f>
        <v/>
      </c>
      <c r="S2948" s="4">
        <f>IF(COUNT($M2948:$N2948)=0,0,IF(IF($N2948&lt;&gt;"",$N2948,$M2948)&gt;=スコアリング基準!$B$20,スコアリング基準!$C$20,IF(IF($N2948&lt;&gt;"",$N2948,$M2948)&gt;=スコアリング基準!$B$21,スコアリング基準!$C$21,IF(IF($N2948&lt;&gt;"",$N2948,$M2948)&gt;0,スコアリング基準!$C$22,0))))</f>
        <v/>
      </c>
      <c r="T2948" s="4">
        <f>IF($O2948="可",スコアリング基準!$C$23,0)</f>
        <v/>
      </c>
      <c r="U2948" s="4">
        <f>IF(OR(COUNT($K2948:$L2948)&lt;2,$K2948=0),0,IF(ABS($L2948)/$K2948&lt;=スコアリング基準!$B$24,スコアリング基準!$C$24,IF(ABS($L2948)/$K2948&lt;=スコアリング基準!$B$25,スコアリング基準!$C$25,IF(ABS($L2948)/$K2948&lt;=スコアリング基準!$B$26,スコアリング基準!$C$26,0))))</f>
        <v/>
      </c>
      <c r="V2948" s="4">
        <f>IF($P2948="なし",スコアリング基準!$C$27,0)</f>
        <v/>
      </c>
      <c r="W2948" s="4">
        <f>IF($F2948="",0,IF(ISNUMBER($F2948),IF($F2948&lt;=スコアリング基準!$B$28,スコアリング基準!$C$28,スコアリング基準!$C$29),0))</f>
        <v/>
      </c>
      <c r="X2948" s="4">
        <f>IFERROR(VLOOKUP($B2948,スコアリング基準!$A$36:$B$46,2,FALSE),0)</f>
        <v/>
      </c>
      <c r="Y2948" s="4">
        <f>SUM($S2948:$X2948)</f>
        <v/>
      </c>
      <c r="Z2948" s="4">
        <f>IF(COUNT($M2948:$N2948)=0,"データ無",IF($Y2948&gt;=スコアリング基準!$B$30,"S",IF($Y2948&gt;=スコアリング基準!$B$31,"A",IF($Y2948&gt;=スコアリング基準!$B$32,"B","C"))))</f>
        <v/>
      </c>
      <c r="AA2948">
        <f>IFERROR(INDEX(実績DB!$I$3:$I$104,MATCH($B2948&amp;$C2948,実績DB!$J$3:$J$104,0)),"")</f>
        <v/>
      </c>
    </row>
    <row r="2949">
      <c r="A2949" t="n">
        <v>2947</v>
      </c>
      <c r="B2949" t="inlineStr">
        <is>
          <t>中部</t>
        </is>
      </c>
      <c r="C2949" t="inlineStr">
        <is>
          <t>武豊火力変電所</t>
        </is>
      </c>
      <c r="D2949" t="inlineStr">
        <is>
          <t>愛知県</t>
        </is>
      </c>
      <c r="E2949" t="n">
        <v>154</v>
      </c>
      <c r="F2949" t="n">
        <v>77</v>
      </c>
      <c r="G2949" s="3" t="n"/>
      <c r="H2949" s="3" t="n"/>
      <c r="I2949" t="inlineStr">
        <is>
          <t>未取得</t>
        </is>
      </c>
      <c r="J2949" t="n">
        <v>380</v>
      </c>
      <c r="K2949" t="n">
        <v>296</v>
      </c>
      <c r="L2949" t="n">
        <v>-404</v>
      </c>
      <c r="O2949" t="inlineStr">
        <is>
          <t>可</t>
        </is>
      </c>
      <c r="P2949" t="inlineStr">
        <is>
          <t>有り</t>
        </is>
      </c>
      <c r="R2949" s="4">
        <f>IF(COUNT($M2949:$N2949)=0,"",IF(AND(IF($N2949&lt;&gt;"",$N2949,$M2949)&lt;=0,$O2949&lt;&gt;"可"),"警告",""))</f>
        <v/>
      </c>
      <c r="S2949" s="4">
        <f>IF(COUNT($M2949:$N2949)=0,0,IF(IF($N2949&lt;&gt;"",$N2949,$M2949)&gt;=スコアリング基準!$B$20,スコアリング基準!$C$20,IF(IF($N2949&lt;&gt;"",$N2949,$M2949)&gt;=スコアリング基準!$B$21,スコアリング基準!$C$21,IF(IF($N2949&lt;&gt;"",$N2949,$M2949)&gt;0,スコアリング基準!$C$22,0))))</f>
        <v/>
      </c>
      <c r="T2949" s="4">
        <f>IF($O2949="可",スコアリング基準!$C$23,0)</f>
        <v/>
      </c>
      <c r="U2949" s="4">
        <f>IF(OR(COUNT($K2949:$L2949)&lt;2,$K2949=0),0,IF(ABS($L2949)/$K2949&lt;=スコアリング基準!$B$24,スコアリング基準!$C$24,IF(ABS($L2949)/$K2949&lt;=スコアリング基準!$B$25,スコアリング基準!$C$25,IF(ABS($L2949)/$K2949&lt;=スコアリング基準!$B$26,スコアリング基準!$C$26,0))))</f>
        <v/>
      </c>
      <c r="V2949" s="4">
        <f>IF($P2949="なし",スコアリング基準!$C$27,0)</f>
        <v/>
      </c>
      <c r="W2949" s="4">
        <f>IF($F2949="",0,IF(ISNUMBER($F2949),IF($F2949&lt;=スコアリング基準!$B$28,スコアリング基準!$C$28,スコアリング基準!$C$29),0))</f>
        <v/>
      </c>
      <c r="X2949" s="4">
        <f>IFERROR(VLOOKUP($B2949,スコアリング基準!$A$36:$B$46,2,FALSE),0)</f>
        <v/>
      </c>
      <c r="Y2949" s="4">
        <f>SUM($S2949:$X2949)</f>
        <v/>
      </c>
      <c r="Z2949" s="4">
        <f>IF(COUNT($M2949:$N2949)=0,"データ無",IF($Y2949&gt;=スコアリング基準!$B$30,"S",IF($Y2949&gt;=スコアリング基準!$B$31,"A",IF($Y2949&gt;=スコアリング基準!$B$32,"B","C"))))</f>
        <v/>
      </c>
      <c r="AA2949">
        <f>IFERROR(INDEX(実績DB!$I$3:$I$104,MATCH($B2949&amp;$C2949,実績DB!$J$3:$J$104,0)),"")</f>
        <v/>
      </c>
    </row>
    <row r="2950">
      <c r="A2950" t="n">
        <v>2948</v>
      </c>
      <c r="B2950" t="inlineStr">
        <is>
          <t>中部</t>
        </is>
      </c>
      <c r="C2950" t="inlineStr">
        <is>
          <t>水内変電所</t>
        </is>
      </c>
      <c r="D2950" t="inlineStr">
        <is>
          <t>長野県</t>
        </is>
      </c>
      <c r="E2950" t="n">
        <v>154</v>
      </c>
      <c r="F2950" t="n">
        <v>6.6</v>
      </c>
      <c r="G2950" s="3" t="n">
        <v>36.589414</v>
      </c>
      <c r="H2950" s="3" t="n">
        <v>138.043521</v>
      </c>
      <c r="I2950" t="inlineStr">
        <is>
          <t>公表資料(手動)</t>
        </is>
      </c>
      <c r="J2950" t="n">
        <v>-8</v>
      </c>
      <c r="K2950" t="n">
        <v>38</v>
      </c>
      <c r="L2950" t="n">
        <v>-19</v>
      </c>
      <c r="M2950" t="n">
        <v>19</v>
      </c>
      <c r="O2950" t="inlineStr">
        <is>
          <t>不可 #3</t>
        </is>
      </c>
      <c r="P2950" t="inlineStr">
        <is>
          <t>有り</t>
        </is>
      </c>
      <c r="R2950" s="4">
        <f>IF(COUNT($M2950:$N2950)=0,"",IF(AND(IF($N2950&lt;&gt;"",$N2950,$M2950)&lt;=0,$O2950&lt;&gt;"可"),"警告",""))</f>
        <v/>
      </c>
      <c r="S2950" s="4">
        <f>IF(COUNT($M2950:$N2950)=0,0,IF(IF($N2950&lt;&gt;"",$N2950,$M2950)&gt;=スコアリング基準!$B$20,スコアリング基準!$C$20,IF(IF($N2950&lt;&gt;"",$N2950,$M2950)&gt;=スコアリング基準!$B$21,スコアリング基準!$C$21,IF(IF($N2950&lt;&gt;"",$N2950,$M2950)&gt;0,スコアリング基準!$C$22,0))))</f>
        <v/>
      </c>
      <c r="T2950" s="4">
        <f>IF($O2950="可",スコアリング基準!$C$23,0)</f>
        <v/>
      </c>
      <c r="U2950" s="4">
        <f>IF(OR(COUNT($K2950:$L2950)&lt;2,$K2950=0),0,IF(ABS($L2950)/$K2950&lt;=スコアリング基準!$B$24,スコアリング基準!$C$24,IF(ABS($L2950)/$K2950&lt;=スコアリング基準!$B$25,スコアリング基準!$C$25,IF(ABS($L2950)/$K2950&lt;=スコアリング基準!$B$26,スコアリング基準!$C$26,0))))</f>
        <v/>
      </c>
      <c r="V2950" s="4">
        <f>IF($P2950="なし",スコアリング基準!$C$27,0)</f>
        <v/>
      </c>
      <c r="W2950" s="4">
        <f>IF($F2950="",0,IF(ISNUMBER($F2950),IF($F2950&lt;=スコアリング基準!$B$28,スコアリング基準!$C$28,スコアリング基準!$C$29),0))</f>
        <v/>
      </c>
      <c r="X2950" s="4">
        <f>IFERROR(VLOOKUP($B2950,スコアリング基準!$A$36:$B$46,2,FALSE),0)</f>
        <v/>
      </c>
      <c r="Y2950" s="4">
        <f>SUM($S2950:$X2950)</f>
        <v/>
      </c>
      <c r="Z2950" s="4">
        <f>IF(COUNT($M2950:$N2950)=0,"データ無",IF($Y2950&gt;=スコアリング基準!$B$30,"S",IF($Y2950&gt;=スコアリング基準!$B$31,"A",IF($Y2950&gt;=スコアリング基準!$B$32,"B","C"))))</f>
        <v/>
      </c>
      <c r="AA2950">
        <f>IFERROR(INDEX(実績DB!$I$3:$I$104,MATCH($B2950&amp;$C2950,実績DB!$J$3:$J$104,0)),"")</f>
        <v/>
      </c>
    </row>
    <row r="2951">
      <c r="A2951" t="n">
        <v>2949</v>
      </c>
      <c r="B2951" t="inlineStr">
        <is>
          <t>中部</t>
        </is>
      </c>
      <c r="C2951" t="inlineStr">
        <is>
          <t>滝原変電所</t>
        </is>
      </c>
      <c r="D2951" t="inlineStr">
        <is>
          <t>三重県</t>
        </is>
      </c>
      <c r="E2951" t="n">
        <v>154</v>
      </c>
      <c r="F2951" t="n">
        <v>6.6</v>
      </c>
      <c r="G2951" s="3" t="n">
        <v>34.379096</v>
      </c>
      <c r="H2951" s="3" t="n">
        <v>136.418344</v>
      </c>
      <c r="I2951" t="inlineStr">
        <is>
          <t>Google Places(名称一致)</t>
        </is>
      </c>
      <c r="J2951" t="n">
        <v>28</v>
      </c>
      <c r="K2951" t="n">
        <v>28</v>
      </c>
      <c r="L2951" t="n">
        <v>-27</v>
      </c>
      <c r="M2951" t="n">
        <v>1</v>
      </c>
      <c r="O2951" t="inlineStr">
        <is>
          <t>不可 #3</t>
        </is>
      </c>
      <c r="P2951" t="inlineStr">
        <is>
          <t>有り</t>
        </is>
      </c>
      <c r="R2951" s="4">
        <f>IF(COUNT($M2951:$N2951)=0,"",IF(AND(IF($N2951&lt;&gt;"",$N2951,$M2951)&lt;=0,$O2951&lt;&gt;"可"),"警告",""))</f>
        <v/>
      </c>
      <c r="S2951" s="4">
        <f>IF(COUNT($M2951:$N2951)=0,0,IF(IF($N2951&lt;&gt;"",$N2951,$M2951)&gt;=スコアリング基準!$B$20,スコアリング基準!$C$20,IF(IF($N2951&lt;&gt;"",$N2951,$M2951)&gt;=スコアリング基準!$B$21,スコアリング基準!$C$21,IF(IF($N2951&lt;&gt;"",$N2951,$M2951)&gt;0,スコアリング基準!$C$22,0))))</f>
        <v/>
      </c>
      <c r="T2951" s="4">
        <f>IF($O2951="可",スコアリング基準!$C$23,0)</f>
        <v/>
      </c>
      <c r="U2951" s="4">
        <f>IF(OR(COUNT($K2951:$L2951)&lt;2,$K2951=0),0,IF(ABS($L2951)/$K2951&lt;=スコアリング基準!$B$24,スコアリング基準!$C$24,IF(ABS($L2951)/$K2951&lt;=スコアリング基準!$B$25,スコアリング基準!$C$25,IF(ABS($L2951)/$K2951&lt;=スコアリング基準!$B$26,スコアリング基準!$C$26,0))))</f>
        <v/>
      </c>
      <c r="V2951" s="4">
        <f>IF($P2951="なし",スコアリング基準!$C$27,0)</f>
        <v/>
      </c>
      <c r="W2951" s="4">
        <f>IF($F2951="",0,IF(ISNUMBER($F2951),IF($F2951&lt;=スコアリング基準!$B$28,スコアリング基準!$C$28,スコアリング基準!$C$29),0))</f>
        <v/>
      </c>
      <c r="X2951" s="4">
        <f>IFERROR(VLOOKUP($B2951,スコアリング基準!$A$36:$B$46,2,FALSE),0)</f>
        <v/>
      </c>
      <c r="Y2951" s="4">
        <f>SUM($S2951:$X2951)</f>
        <v/>
      </c>
      <c r="Z2951" s="4">
        <f>IF(COUNT($M2951:$N2951)=0,"データ無",IF($Y2951&gt;=スコアリング基準!$B$30,"S",IF($Y2951&gt;=スコアリング基準!$B$31,"A",IF($Y2951&gt;=スコアリング基準!$B$32,"B","C"))))</f>
        <v/>
      </c>
      <c r="AA2951">
        <f>IFERROR(INDEX(実績DB!$I$3:$I$104,MATCH($B2951&amp;$C2951,実績DB!$J$3:$J$104,0)),"")</f>
        <v/>
      </c>
    </row>
    <row r="2952">
      <c r="A2952" t="n">
        <v>2950</v>
      </c>
      <c r="B2952" t="inlineStr">
        <is>
          <t>中部</t>
        </is>
      </c>
      <c r="C2952" t="inlineStr">
        <is>
          <t>潮見変電所</t>
        </is>
      </c>
      <c r="D2952" t="inlineStr">
        <is>
          <t>愛知県</t>
        </is>
      </c>
      <c r="E2952" t="n">
        <v>154</v>
      </c>
      <c r="F2952" t="n">
        <v>6.6</v>
      </c>
      <c r="G2952" s="3" t="n">
        <v>35.064568</v>
      </c>
      <c r="H2952" s="3" t="n">
        <v>136.878061</v>
      </c>
      <c r="I2952" t="inlineStr">
        <is>
          <t>公表資料(手動)</t>
        </is>
      </c>
      <c r="J2952" t="n">
        <v>-1</v>
      </c>
      <c r="K2952" t="n">
        <v>28</v>
      </c>
      <c r="L2952" t="n">
        <v>-4</v>
      </c>
      <c r="M2952" t="n">
        <v>27</v>
      </c>
      <c r="O2952" t="inlineStr">
        <is>
          <t>不可 #3</t>
        </is>
      </c>
      <c r="P2952" t="inlineStr">
        <is>
          <t>有り</t>
        </is>
      </c>
      <c r="R2952" s="4">
        <f>IF(COUNT($M2952:$N2952)=0,"",IF(AND(IF($N2952&lt;&gt;"",$N2952,$M2952)&lt;=0,$O2952&lt;&gt;"可"),"警告",""))</f>
        <v/>
      </c>
      <c r="S2952" s="4">
        <f>IF(COUNT($M2952:$N2952)=0,0,IF(IF($N2952&lt;&gt;"",$N2952,$M2952)&gt;=スコアリング基準!$B$20,スコアリング基準!$C$20,IF(IF($N2952&lt;&gt;"",$N2952,$M2952)&gt;=スコアリング基準!$B$21,スコアリング基準!$C$21,IF(IF($N2952&lt;&gt;"",$N2952,$M2952)&gt;0,スコアリング基準!$C$22,0))))</f>
        <v/>
      </c>
      <c r="T2952" s="4">
        <f>IF($O2952="可",スコアリング基準!$C$23,0)</f>
        <v/>
      </c>
      <c r="U2952" s="4">
        <f>IF(OR(COUNT($K2952:$L2952)&lt;2,$K2952=0),0,IF(ABS($L2952)/$K2952&lt;=スコアリング基準!$B$24,スコアリング基準!$C$24,IF(ABS($L2952)/$K2952&lt;=スコアリング基準!$B$25,スコアリング基準!$C$25,IF(ABS($L2952)/$K2952&lt;=スコアリング基準!$B$26,スコアリング基準!$C$26,0))))</f>
        <v/>
      </c>
      <c r="V2952" s="4">
        <f>IF($P2952="なし",スコアリング基準!$C$27,0)</f>
        <v/>
      </c>
      <c r="W2952" s="4">
        <f>IF($F2952="",0,IF(ISNUMBER($F2952),IF($F2952&lt;=スコアリング基準!$B$28,スコアリング基準!$C$28,スコアリング基準!$C$29),0))</f>
        <v/>
      </c>
      <c r="X2952" s="4">
        <f>IFERROR(VLOOKUP($B2952,スコアリング基準!$A$36:$B$46,2,FALSE),0)</f>
        <v/>
      </c>
      <c r="Y2952" s="4">
        <f>SUM($S2952:$X2952)</f>
        <v/>
      </c>
      <c r="Z2952" s="4">
        <f>IF(COUNT($M2952:$N2952)=0,"データ無",IF($Y2952&gt;=スコアリング基準!$B$30,"S",IF($Y2952&gt;=スコアリング基準!$B$31,"A",IF($Y2952&gt;=スコアリング基準!$B$32,"B","C"))))</f>
        <v/>
      </c>
      <c r="AA2952">
        <f>IFERROR(INDEX(実績DB!$I$3:$I$104,MATCH($B2952&amp;$C2952,実績DB!$J$3:$J$104,0)),"")</f>
        <v/>
      </c>
    </row>
    <row r="2953">
      <c r="A2953" t="n">
        <v>2951</v>
      </c>
      <c r="B2953" t="inlineStr">
        <is>
          <t>中部</t>
        </is>
      </c>
      <c r="C2953" t="inlineStr">
        <is>
          <t>瀬戸水力変電所</t>
        </is>
      </c>
      <c r="D2953" t="inlineStr">
        <is>
          <t>岐阜県</t>
        </is>
      </c>
      <c r="E2953" t="n">
        <v>154</v>
      </c>
      <c r="F2953" t="n">
        <v>11</v>
      </c>
      <c r="G2953" s="3" t="n"/>
      <c r="H2953" s="3" t="n"/>
      <c r="I2953" t="inlineStr">
        <is>
          <t>未取得</t>
        </is>
      </c>
      <c r="J2953" t="n">
        <v>30</v>
      </c>
      <c r="K2953" t="n">
        <v>30</v>
      </c>
      <c r="L2953" t="n">
        <v>-30</v>
      </c>
      <c r="O2953" t="inlineStr">
        <is>
          <t>不可 #2</t>
        </is>
      </c>
      <c r="P2953" t="inlineStr">
        <is>
          <t>有り</t>
        </is>
      </c>
      <c r="R2953" s="4">
        <f>IF(COUNT($M2953:$N2953)=0,"",IF(AND(IF($N2953&lt;&gt;"",$N2953,$M2953)&lt;=0,$O2953&lt;&gt;"可"),"警告",""))</f>
        <v/>
      </c>
      <c r="S2953" s="4">
        <f>IF(COUNT($M2953:$N2953)=0,0,IF(IF($N2953&lt;&gt;"",$N2953,$M2953)&gt;=スコアリング基準!$B$20,スコアリング基準!$C$20,IF(IF($N2953&lt;&gt;"",$N2953,$M2953)&gt;=スコアリング基準!$B$21,スコアリング基準!$C$21,IF(IF($N2953&lt;&gt;"",$N2953,$M2953)&gt;0,スコアリング基準!$C$22,0))))</f>
        <v/>
      </c>
      <c r="T2953" s="4">
        <f>IF($O2953="可",スコアリング基準!$C$23,0)</f>
        <v/>
      </c>
      <c r="U2953" s="4">
        <f>IF(OR(COUNT($K2953:$L2953)&lt;2,$K2953=0),0,IF(ABS($L2953)/$K2953&lt;=スコアリング基準!$B$24,スコアリング基準!$C$24,IF(ABS($L2953)/$K2953&lt;=スコアリング基準!$B$25,スコアリング基準!$C$25,IF(ABS($L2953)/$K2953&lt;=スコアリング基準!$B$26,スコアリング基準!$C$26,0))))</f>
        <v/>
      </c>
      <c r="V2953" s="4">
        <f>IF($P2953="なし",スコアリング基準!$C$27,0)</f>
        <v/>
      </c>
      <c r="W2953" s="4">
        <f>IF($F2953="",0,IF(ISNUMBER($F2953),IF($F2953&lt;=スコアリング基準!$B$28,スコアリング基準!$C$28,スコアリング基準!$C$29),0))</f>
        <v/>
      </c>
      <c r="X2953" s="4">
        <f>IFERROR(VLOOKUP($B2953,スコアリング基準!$A$36:$B$46,2,FALSE),0)</f>
        <v/>
      </c>
      <c r="Y2953" s="4">
        <f>SUM($S2953:$X2953)</f>
        <v/>
      </c>
      <c r="Z2953" s="4">
        <f>IF(COUNT($M2953:$N2953)=0,"データ無",IF($Y2953&gt;=スコアリング基準!$B$30,"S",IF($Y2953&gt;=スコアリング基準!$B$31,"A",IF($Y2953&gt;=スコアリング基準!$B$32,"B","C"))))</f>
        <v/>
      </c>
      <c r="AA2953">
        <f>IFERROR(INDEX(実績DB!$I$3:$I$104,MATCH($B2953&amp;$C2953,実績DB!$J$3:$J$104,0)),"")</f>
        <v/>
      </c>
    </row>
    <row r="2954">
      <c r="A2954" t="n">
        <v>2952</v>
      </c>
      <c r="B2954" t="inlineStr">
        <is>
          <t>中部</t>
        </is>
      </c>
      <c r="C2954" t="inlineStr">
        <is>
          <t>玉川変電所</t>
        </is>
      </c>
      <c r="D2954" t="inlineStr">
        <is>
          <t>愛知県</t>
        </is>
      </c>
      <c r="E2954" t="n">
        <v>154</v>
      </c>
      <c r="F2954" t="n">
        <v>77</v>
      </c>
      <c r="G2954" s="3" t="n">
        <v>34.803207</v>
      </c>
      <c r="H2954" s="3" t="n">
        <v>137.442586</v>
      </c>
      <c r="I2954" t="inlineStr">
        <is>
          <t>Google Places(名称一致)</t>
        </is>
      </c>
      <c r="J2954" t="n">
        <v>380</v>
      </c>
      <c r="K2954" t="n">
        <v>285</v>
      </c>
      <c r="L2954" t="n">
        <v>-37</v>
      </c>
      <c r="O2954" t="inlineStr">
        <is>
          <t>可</t>
        </is>
      </c>
      <c r="P2954" t="inlineStr">
        <is>
          <t>有り</t>
        </is>
      </c>
      <c r="R2954" s="4">
        <f>IF(COUNT($M2954:$N2954)=0,"",IF(AND(IF($N2954&lt;&gt;"",$N2954,$M2954)&lt;=0,$O2954&lt;&gt;"可"),"警告",""))</f>
        <v/>
      </c>
      <c r="S2954" s="4">
        <f>IF(COUNT($M2954:$N2954)=0,0,IF(IF($N2954&lt;&gt;"",$N2954,$M2954)&gt;=スコアリング基準!$B$20,スコアリング基準!$C$20,IF(IF($N2954&lt;&gt;"",$N2954,$M2954)&gt;=スコアリング基準!$B$21,スコアリング基準!$C$21,IF(IF($N2954&lt;&gt;"",$N2954,$M2954)&gt;0,スコアリング基準!$C$22,0))))</f>
        <v/>
      </c>
      <c r="T2954" s="4">
        <f>IF($O2954="可",スコアリング基準!$C$23,0)</f>
        <v/>
      </c>
      <c r="U2954" s="4">
        <f>IF(OR(COUNT($K2954:$L2954)&lt;2,$K2954=0),0,IF(ABS($L2954)/$K2954&lt;=スコアリング基準!$B$24,スコアリング基準!$C$24,IF(ABS($L2954)/$K2954&lt;=スコアリング基準!$B$25,スコアリング基準!$C$25,IF(ABS($L2954)/$K2954&lt;=スコアリング基準!$B$26,スコアリング基準!$C$26,0))))</f>
        <v/>
      </c>
      <c r="V2954" s="4">
        <f>IF($P2954="なし",スコアリング基準!$C$27,0)</f>
        <v/>
      </c>
      <c r="W2954" s="4">
        <f>IF($F2954="",0,IF(ISNUMBER($F2954),IF($F2954&lt;=スコアリング基準!$B$28,スコアリング基準!$C$28,スコアリング基準!$C$29),0))</f>
        <v/>
      </c>
      <c r="X2954" s="4">
        <f>IFERROR(VLOOKUP($B2954,スコアリング基準!$A$36:$B$46,2,FALSE),0)</f>
        <v/>
      </c>
      <c r="Y2954" s="4">
        <f>SUM($S2954:$X2954)</f>
        <v/>
      </c>
      <c r="Z2954" s="4">
        <f>IF(COUNT($M2954:$N2954)=0,"データ無",IF($Y2954&gt;=スコアリング基準!$B$30,"S",IF($Y2954&gt;=スコアリング基準!$B$31,"A",IF($Y2954&gt;=スコアリング基準!$B$32,"B","C"))))</f>
        <v/>
      </c>
      <c r="AA2954">
        <f>IFERROR(INDEX(実績DB!$I$3:$I$104,MATCH($B2954&amp;$C2954,実績DB!$J$3:$J$104,0)),"")</f>
        <v/>
      </c>
    </row>
    <row r="2955">
      <c r="A2955" t="n">
        <v>2953</v>
      </c>
      <c r="B2955" t="inlineStr">
        <is>
          <t>中部</t>
        </is>
      </c>
      <c r="C2955" t="inlineStr">
        <is>
          <t>瑞穂変電所</t>
        </is>
      </c>
      <c r="D2955" t="inlineStr">
        <is>
          <t>愛知県</t>
        </is>
      </c>
      <c r="E2955" t="n">
        <v>154</v>
      </c>
      <c r="F2955" t="n">
        <v>77</v>
      </c>
      <c r="G2955" s="3" t="n">
        <v>35.12125</v>
      </c>
      <c r="H2955" s="3" t="n">
        <v>136.93942</v>
      </c>
      <c r="I2955" t="inlineStr">
        <is>
          <t>OSM実測(名称一致)</t>
        </is>
      </c>
      <c r="J2955" t="n">
        <v>380</v>
      </c>
      <c r="K2955" t="n">
        <v>285</v>
      </c>
      <c r="L2955" t="n">
        <v>32</v>
      </c>
      <c r="O2955" t="inlineStr">
        <is>
          <t>可</t>
        </is>
      </c>
      <c r="P2955" t="inlineStr">
        <is>
          <t>有り</t>
        </is>
      </c>
      <c r="R2955" s="4">
        <f>IF(COUNT($M2955:$N2955)=0,"",IF(AND(IF($N2955&lt;&gt;"",$N2955,$M2955)&lt;=0,$O2955&lt;&gt;"可"),"警告",""))</f>
        <v/>
      </c>
      <c r="S2955" s="4">
        <f>IF(COUNT($M2955:$N2955)=0,0,IF(IF($N2955&lt;&gt;"",$N2955,$M2955)&gt;=スコアリング基準!$B$20,スコアリング基準!$C$20,IF(IF($N2955&lt;&gt;"",$N2955,$M2955)&gt;=スコアリング基準!$B$21,スコアリング基準!$C$21,IF(IF($N2955&lt;&gt;"",$N2955,$M2955)&gt;0,スコアリング基準!$C$22,0))))</f>
        <v/>
      </c>
      <c r="T2955" s="4">
        <f>IF($O2955="可",スコアリング基準!$C$23,0)</f>
        <v/>
      </c>
      <c r="U2955" s="4">
        <f>IF(OR(COUNT($K2955:$L2955)&lt;2,$K2955=0),0,IF(ABS($L2955)/$K2955&lt;=スコアリング基準!$B$24,スコアリング基準!$C$24,IF(ABS($L2955)/$K2955&lt;=スコアリング基準!$B$25,スコアリング基準!$C$25,IF(ABS($L2955)/$K2955&lt;=スコアリング基準!$B$26,スコアリング基準!$C$26,0))))</f>
        <v/>
      </c>
      <c r="V2955" s="4">
        <f>IF($P2955="なし",スコアリング基準!$C$27,0)</f>
        <v/>
      </c>
      <c r="W2955" s="4">
        <f>IF($F2955="",0,IF(ISNUMBER($F2955),IF($F2955&lt;=スコアリング基準!$B$28,スコアリング基準!$C$28,スコアリング基準!$C$29),0))</f>
        <v/>
      </c>
      <c r="X2955" s="4">
        <f>IFERROR(VLOOKUP($B2955,スコアリング基準!$A$36:$B$46,2,FALSE),0)</f>
        <v/>
      </c>
      <c r="Y2955" s="4">
        <f>SUM($S2955:$X2955)</f>
        <v/>
      </c>
      <c r="Z2955" s="4">
        <f>IF(COUNT($M2955:$N2955)=0,"データ無",IF($Y2955&gt;=スコアリング基準!$B$30,"S",IF($Y2955&gt;=スコアリング基準!$B$31,"A",IF($Y2955&gt;=スコアリング基準!$B$32,"B","C"))))</f>
        <v/>
      </c>
      <c r="AA2955">
        <f>IFERROR(INDEX(実績DB!$I$3:$I$104,MATCH($B2955&amp;$C2955,実績DB!$J$3:$J$104,0)),"")</f>
        <v/>
      </c>
    </row>
    <row r="2956">
      <c r="A2956" t="n">
        <v>2954</v>
      </c>
      <c r="B2956" t="inlineStr">
        <is>
          <t>中部</t>
        </is>
      </c>
      <c r="C2956" t="inlineStr">
        <is>
          <t>畑薙第一水力変電所</t>
        </is>
      </c>
      <c r="D2956" t="inlineStr">
        <is>
          <t>静岡県</t>
        </is>
      </c>
      <c r="E2956" t="n">
        <v>154</v>
      </c>
      <c r="F2956" t="n">
        <v>11</v>
      </c>
      <c r="G2956" s="3" t="n"/>
      <c r="H2956" s="3" t="n"/>
      <c r="I2956" t="inlineStr">
        <is>
          <t>未取得</t>
        </is>
      </c>
      <c r="J2956" t="n">
        <v>95</v>
      </c>
      <c r="K2956" t="n">
        <v>95</v>
      </c>
      <c r="L2956" t="n">
        <v>-86</v>
      </c>
      <c r="O2956" t="inlineStr">
        <is>
          <t>不可 #2</t>
        </is>
      </c>
      <c r="P2956" t="inlineStr">
        <is>
          <t>有り</t>
        </is>
      </c>
      <c r="R2956" s="4">
        <f>IF(COUNT($M2956:$N2956)=0,"",IF(AND(IF($N2956&lt;&gt;"",$N2956,$M2956)&lt;=0,$O2956&lt;&gt;"可"),"警告",""))</f>
        <v/>
      </c>
      <c r="S2956" s="4">
        <f>IF(COUNT($M2956:$N2956)=0,0,IF(IF($N2956&lt;&gt;"",$N2956,$M2956)&gt;=スコアリング基準!$B$20,スコアリング基準!$C$20,IF(IF($N2956&lt;&gt;"",$N2956,$M2956)&gt;=スコアリング基準!$B$21,スコアリング基準!$C$21,IF(IF($N2956&lt;&gt;"",$N2956,$M2956)&gt;0,スコアリング基準!$C$22,0))))</f>
        <v/>
      </c>
      <c r="T2956" s="4">
        <f>IF($O2956="可",スコアリング基準!$C$23,0)</f>
        <v/>
      </c>
      <c r="U2956" s="4">
        <f>IF(OR(COUNT($K2956:$L2956)&lt;2,$K2956=0),0,IF(ABS($L2956)/$K2956&lt;=スコアリング基準!$B$24,スコアリング基準!$C$24,IF(ABS($L2956)/$K2956&lt;=スコアリング基準!$B$25,スコアリング基準!$C$25,IF(ABS($L2956)/$K2956&lt;=スコアリング基準!$B$26,スコアリング基準!$C$26,0))))</f>
        <v/>
      </c>
      <c r="V2956" s="4">
        <f>IF($P2956="なし",スコアリング基準!$C$27,0)</f>
        <v/>
      </c>
      <c r="W2956" s="4">
        <f>IF($F2956="",0,IF(ISNUMBER($F2956),IF($F2956&lt;=スコアリング基準!$B$28,スコアリング基準!$C$28,スコアリング基準!$C$29),0))</f>
        <v/>
      </c>
      <c r="X2956" s="4">
        <f>IFERROR(VLOOKUP($B2956,スコアリング基準!$A$36:$B$46,2,FALSE),0)</f>
        <v/>
      </c>
      <c r="Y2956" s="4">
        <f>SUM($S2956:$X2956)</f>
        <v/>
      </c>
      <c r="Z2956" s="4">
        <f>IF(COUNT($M2956:$N2956)=0,"データ無",IF($Y2956&gt;=スコアリング基準!$B$30,"S",IF($Y2956&gt;=スコアリング基準!$B$31,"A",IF($Y2956&gt;=スコアリング基準!$B$32,"B","C"))))</f>
        <v/>
      </c>
      <c r="AA2956">
        <f>IFERROR(INDEX(実績DB!$I$3:$I$104,MATCH($B2956&amp;$C2956,実績DB!$J$3:$J$104,0)),"")</f>
        <v/>
      </c>
    </row>
    <row r="2957">
      <c r="A2957" t="n">
        <v>2955</v>
      </c>
      <c r="B2957" t="inlineStr">
        <is>
          <t>中部</t>
        </is>
      </c>
      <c r="C2957" t="inlineStr">
        <is>
          <t>畑薙第二水力変電所</t>
        </is>
      </c>
      <c r="D2957" t="inlineStr">
        <is>
          <t>静岡県</t>
        </is>
      </c>
      <c r="E2957" t="n">
        <v>154</v>
      </c>
      <c r="F2957" t="n">
        <v>11</v>
      </c>
      <c r="G2957" s="3" t="n"/>
      <c r="H2957" s="3" t="n"/>
      <c r="I2957" t="inlineStr">
        <is>
          <t>未取得</t>
        </is>
      </c>
      <c r="J2957" t="n">
        <v>95</v>
      </c>
      <c r="K2957" t="n">
        <v>95</v>
      </c>
      <c r="L2957" t="n">
        <v>-86</v>
      </c>
      <c r="O2957" t="inlineStr">
        <is>
          <t>不可 #2</t>
        </is>
      </c>
      <c r="P2957" t="inlineStr">
        <is>
          <t>有り</t>
        </is>
      </c>
      <c r="R2957" s="4">
        <f>IF(COUNT($M2957:$N2957)=0,"",IF(AND(IF($N2957&lt;&gt;"",$N2957,$M2957)&lt;=0,$O2957&lt;&gt;"可"),"警告",""))</f>
        <v/>
      </c>
      <c r="S2957" s="4">
        <f>IF(COUNT($M2957:$N2957)=0,0,IF(IF($N2957&lt;&gt;"",$N2957,$M2957)&gt;=スコアリング基準!$B$20,スコアリング基準!$C$20,IF(IF($N2957&lt;&gt;"",$N2957,$M2957)&gt;=スコアリング基準!$B$21,スコアリング基準!$C$21,IF(IF($N2957&lt;&gt;"",$N2957,$M2957)&gt;0,スコアリング基準!$C$22,0))))</f>
        <v/>
      </c>
      <c r="T2957" s="4">
        <f>IF($O2957="可",スコアリング基準!$C$23,0)</f>
        <v/>
      </c>
      <c r="U2957" s="4">
        <f>IF(OR(COUNT($K2957:$L2957)&lt;2,$K2957=0),0,IF(ABS($L2957)/$K2957&lt;=スコアリング基準!$B$24,スコアリング基準!$C$24,IF(ABS($L2957)/$K2957&lt;=スコアリング基準!$B$25,スコアリング基準!$C$25,IF(ABS($L2957)/$K2957&lt;=スコアリング基準!$B$26,スコアリング基準!$C$26,0))))</f>
        <v/>
      </c>
      <c r="V2957" s="4">
        <f>IF($P2957="なし",スコアリング基準!$C$27,0)</f>
        <v/>
      </c>
      <c r="W2957" s="4">
        <f>IF($F2957="",0,IF(ISNUMBER($F2957),IF($F2957&lt;=スコアリング基準!$B$28,スコアリング基準!$C$28,スコアリング基準!$C$29),0))</f>
        <v/>
      </c>
      <c r="X2957" s="4">
        <f>IFERROR(VLOOKUP($B2957,スコアリング基準!$A$36:$B$46,2,FALSE),0)</f>
        <v/>
      </c>
      <c r="Y2957" s="4">
        <f>SUM($S2957:$X2957)</f>
        <v/>
      </c>
      <c r="Z2957" s="4">
        <f>IF(COUNT($M2957:$N2957)=0,"データ無",IF($Y2957&gt;=スコアリング基準!$B$30,"S",IF($Y2957&gt;=スコアリング基準!$B$31,"A",IF($Y2957&gt;=スコアリング基準!$B$32,"B","C"))))</f>
        <v/>
      </c>
      <c r="AA2957">
        <f>IFERROR(INDEX(実績DB!$I$3:$I$104,MATCH($B2957&amp;$C2957,実績DB!$J$3:$J$104,0)),"")</f>
        <v/>
      </c>
    </row>
    <row r="2958">
      <c r="A2958" t="n">
        <v>2956</v>
      </c>
      <c r="B2958" t="inlineStr">
        <is>
          <t>中部</t>
        </is>
      </c>
      <c r="C2958" t="inlineStr">
        <is>
          <t>知多変電所</t>
        </is>
      </c>
      <c r="D2958" t="inlineStr">
        <is>
          <t>愛知県</t>
        </is>
      </c>
      <c r="E2958" t="n">
        <v>154</v>
      </c>
      <c r="F2958" t="n">
        <v>77</v>
      </c>
      <c r="G2958" s="3" t="n">
        <v>34.906681</v>
      </c>
      <c r="H2958" s="3" t="n">
        <v>136.907653</v>
      </c>
      <c r="I2958" t="inlineStr">
        <is>
          <t>Google Places(名称一致)</t>
        </is>
      </c>
      <c r="J2958" t="n">
        <v>380</v>
      </c>
      <c r="K2958" t="n">
        <v>285</v>
      </c>
      <c r="L2958" t="n">
        <v>-178</v>
      </c>
      <c r="O2958" t="inlineStr">
        <is>
          <t>可</t>
        </is>
      </c>
      <c r="P2958" t="inlineStr">
        <is>
          <t>有り</t>
        </is>
      </c>
      <c r="R2958" s="4">
        <f>IF(COUNT($M2958:$N2958)=0,"",IF(AND(IF($N2958&lt;&gt;"",$N2958,$M2958)&lt;=0,$O2958&lt;&gt;"可"),"警告",""))</f>
        <v/>
      </c>
      <c r="S2958" s="4">
        <f>IF(COUNT($M2958:$N2958)=0,0,IF(IF($N2958&lt;&gt;"",$N2958,$M2958)&gt;=スコアリング基準!$B$20,スコアリング基準!$C$20,IF(IF($N2958&lt;&gt;"",$N2958,$M2958)&gt;=スコアリング基準!$B$21,スコアリング基準!$C$21,IF(IF($N2958&lt;&gt;"",$N2958,$M2958)&gt;0,スコアリング基準!$C$22,0))))</f>
        <v/>
      </c>
      <c r="T2958" s="4">
        <f>IF($O2958="可",スコアリング基準!$C$23,0)</f>
        <v/>
      </c>
      <c r="U2958" s="4">
        <f>IF(OR(COUNT($K2958:$L2958)&lt;2,$K2958=0),0,IF(ABS($L2958)/$K2958&lt;=スコアリング基準!$B$24,スコアリング基準!$C$24,IF(ABS($L2958)/$K2958&lt;=スコアリング基準!$B$25,スコアリング基準!$C$25,IF(ABS($L2958)/$K2958&lt;=スコアリング基準!$B$26,スコアリング基準!$C$26,0))))</f>
        <v/>
      </c>
      <c r="V2958" s="4">
        <f>IF($P2958="なし",スコアリング基準!$C$27,0)</f>
        <v/>
      </c>
      <c r="W2958" s="4">
        <f>IF($F2958="",0,IF(ISNUMBER($F2958),IF($F2958&lt;=スコアリング基準!$B$28,スコアリング基準!$C$28,スコアリング基準!$C$29),0))</f>
        <v/>
      </c>
      <c r="X2958" s="4">
        <f>IFERROR(VLOOKUP($B2958,スコアリング基準!$A$36:$B$46,2,FALSE),0)</f>
        <v/>
      </c>
      <c r="Y2958" s="4">
        <f>SUM($S2958:$X2958)</f>
        <v/>
      </c>
      <c r="Z2958" s="4">
        <f>IF(COUNT($M2958:$N2958)=0,"データ無",IF($Y2958&gt;=スコアリング基準!$B$30,"S",IF($Y2958&gt;=スコアリング基準!$B$31,"A",IF($Y2958&gt;=スコアリング基準!$B$32,"B","C"))))</f>
        <v/>
      </c>
      <c r="AA2958">
        <f>IFERROR(INDEX(実績DB!$I$3:$I$104,MATCH($B2958&amp;$C2958,実績DB!$J$3:$J$104,0)),"")</f>
        <v/>
      </c>
    </row>
    <row r="2959">
      <c r="A2959" t="n">
        <v>2957</v>
      </c>
      <c r="B2959" t="inlineStr">
        <is>
          <t>中部</t>
        </is>
      </c>
      <c r="C2959" t="inlineStr">
        <is>
          <t>秋葉変電所</t>
        </is>
      </c>
      <c r="D2959" t="inlineStr">
        <is>
          <t>静岡県</t>
        </is>
      </c>
      <c r="E2959" t="n">
        <v>154</v>
      </c>
      <c r="F2959" t="n">
        <v>6.6</v>
      </c>
      <c r="G2959" s="3" t="n">
        <v>34.931853</v>
      </c>
      <c r="H2959" s="3" t="n">
        <v>137.811815</v>
      </c>
      <c r="I2959" t="inlineStr">
        <is>
          <t>Google Places(名称一致)</t>
        </is>
      </c>
      <c r="J2959" t="n">
        <v>11</v>
      </c>
      <c r="K2959" t="n">
        <v>11</v>
      </c>
      <c r="L2959" t="n">
        <v>-11</v>
      </c>
      <c r="M2959" t="n">
        <v>0</v>
      </c>
      <c r="O2959" t="inlineStr">
        <is>
          <t>不可 #3</t>
        </is>
      </c>
      <c r="P2959" t="inlineStr">
        <is>
          <t>有り</t>
        </is>
      </c>
      <c r="R2959" s="4">
        <f>IF(COUNT($M2959:$N2959)=0,"",IF(AND(IF($N2959&lt;&gt;"",$N2959,$M2959)&lt;=0,$O2959&lt;&gt;"可"),"警告",""))</f>
        <v/>
      </c>
      <c r="S2959" s="4">
        <f>IF(COUNT($M2959:$N2959)=0,0,IF(IF($N2959&lt;&gt;"",$N2959,$M2959)&gt;=スコアリング基準!$B$20,スコアリング基準!$C$20,IF(IF($N2959&lt;&gt;"",$N2959,$M2959)&gt;=スコアリング基準!$B$21,スコアリング基準!$C$21,IF(IF($N2959&lt;&gt;"",$N2959,$M2959)&gt;0,スコアリング基準!$C$22,0))))</f>
        <v/>
      </c>
      <c r="T2959" s="4">
        <f>IF($O2959="可",スコアリング基準!$C$23,0)</f>
        <v/>
      </c>
      <c r="U2959" s="4">
        <f>IF(OR(COUNT($K2959:$L2959)&lt;2,$K2959=0),0,IF(ABS($L2959)/$K2959&lt;=スコアリング基準!$B$24,スコアリング基準!$C$24,IF(ABS($L2959)/$K2959&lt;=スコアリング基準!$B$25,スコアリング基準!$C$25,IF(ABS($L2959)/$K2959&lt;=スコアリング基準!$B$26,スコアリング基準!$C$26,0))))</f>
        <v/>
      </c>
      <c r="V2959" s="4">
        <f>IF($P2959="なし",スコアリング基準!$C$27,0)</f>
        <v/>
      </c>
      <c r="W2959" s="4">
        <f>IF($F2959="",0,IF(ISNUMBER($F2959),IF($F2959&lt;=スコアリング基準!$B$28,スコアリング基準!$C$28,スコアリング基準!$C$29),0))</f>
        <v/>
      </c>
      <c r="X2959" s="4">
        <f>IFERROR(VLOOKUP($B2959,スコアリング基準!$A$36:$B$46,2,FALSE),0)</f>
        <v/>
      </c>
      <c r="Y2959" s="4">
        <f>SUM($S2959:$X2959)</f>
        <v/>
      </c>
      <c r="Z2959" s="4">
        <f>IF(COUNT($M2959:$N2959)=0,"データ無",IF($Y2959&gt;=スコアリング基準!$B$30,"S",IF($Y2959&gt;=スコアリング基準!$B$31,"A",IF($Y2959&gt;=スコアリング基準!$B$32,"B","C"))))</f>
        <v/>
      </c>
      <c r="AA2959">
        <f>IFERROR(INDEX(実績DB!$I$3:$I$104,MATCH($B2959&amp;$C2959,実績DB!$J$3:$J$104,0)),"")</f>
        <v/>
      </c>
    </row>
    <row r="2960">
      <c r="A2960" t="n">
        <v>2958</v>
      </c>
      <c r="B2960" t="inlineStr">
        <is>
          <t>中部</t>
        </is>
      </c>
      <c r="C2960" t="inlineStr">
        <is>
          <t>紀勢変電所</t>
        </is>
      </c>
      <c r="D2960" t="inlineStr">
        <is>
          <t>三重県</t>
        </is>
      </c>
      <c r="E2960" t="n">
        <v>154</v>
      </c>
      <c r="F2960" t="n">
        <v>6.6</v>
      </c>
      <c r="G2960" s="3" t="n">
        <v>34.270659</v>
      </c>
      <c r="H2960" s="3" t="n">
        <v>136.401811</v>
      </c>
      <c r="I2960" t="inlineStr">
        <is>
          <t>Google Places(名称一致)</t>
        </is>
      </c>
      <c r="J2960" t="n">
        <v>9</v>
      </c>
      <c r="K2960" t="n">
        <v>9</v>
      </c>
      <c r="L2960" t="n">
        <v>-8</v>
      </c>
      <c r="M2960" t="n">
        <v>1</v>
      </c>
      <c r="O2960" t="inlineStr">
        <is>
          <t>不可 #3</t>
        </is>
      </c>
      <c r="P2960" t="inlineStr">
        <is>
          <t>有り</t>
        </is>
      </c>
      <c r="R2960" s="4">
        <f>IF(COUNT($M2960:$N2960)=0,"",IF(AND(IF($N2960&lt;&gt;"",$N2960,$M2960)&lt;=0,$O2960&lt;&gt;"可"),"警告",""))</f>
        <v/>
      </c>
      <c r="S2960" s="4">
        <f>IF(COUNT($M2960:$N2960)=0,0,IF(IF($N2960&lt;&gt;"",$N2960,$M2960)&gt;=スコアリング基準!$B$20,スコアリング基準!$C$20,IF(IF($N2960&lt;&gt;"",$N2960,$M2960)&gt;=スコアリング基準!$B$21,スコアリング基準!$C$21,IF(IF($N2960&lt;&gt;"",$N2960,$M2960)&gt;0,スコアリング基準!$C$22,0))))</f>
        <v/>
      </c>
      <c r="T2960" s="4">
        <f>IF($O2960="可",スコアリング基準!$C$23,0)</f>
        <v/>
      </c>
      <c r="U2960" s="4">
        <f>IF(OR(COUNT($K2960:$L2960)&lt;2,$K2960=0),0,IF(ABS($L2960)/$K2960&lt;=スコアリング基準!$B$24,スコアリング基準!$C$24,IF(ABS($L2960)/$K2960&lt;=スコアリング基準!$B$25,スコアリング基準!$C$25,IF(ABS($L2960)/$K2960&lt;=スコアリング基準!$B$26,スコアリング基準!$C$26,0))))</f>
        <v/>
      </c>
      <c r="V2960" s="4">
        <f>IF($P2960="なし",スコアリング基準!$C$27,0)</f>
        <v/>
      </c>
      <c r="W2960" s="4">
        <f>IF($F2960="",0,IF(ISNUMBER($F2960),IF($F2960&lt;=スコアリング基準!$B$28,スコアリング基準!$C$28,スコアリング基準!$C$29),0))</f>
        <v/>
      </c>
      <c r="X2960" s="4">
        <f>IFERROR(VLOOKUP($B2960,スコアリング基準!$A$36:$B$46,2,FALSE),0)</f>
        <v/>
      </c>
      <c r="Y2960" s="4">
        <f>SUM($S2960:$X2960)</f>
        <v/>
      </c>
      <c r="Z2960" s="4">
        <f>IF(COUNT($M2960:$N2960)=0,"データ無",IF($Y2960&gt;=スコアリング基準!$B$30,"S",IF($Y2960&gt;=スコアリング基準!$B$31,"A",IF($Y2960&gt;=スコアリング基準!$B$32,"B","C"))))</f>
        <v/>
      </c>
      <c r="AA2960">
        <f>IFERROR(INDEX(実績DB!$I$3:$I$104,MATCH($B2960&amp;$C2960,実績DB!$J$3:$J$104,0)),"")</f>
        <v/>
      </c>
    </row>
    <row r="2961">
      <c r="A2961" t="n">
        <v>2959</v>
      </c>
      <c r="B2961" t="inlineStr">
        <is>
          <t>中部</t>
        </is>
      </c>
      <c r="C2961" t="inlineStr">
        <is>
          <t>豊水力変電所</t>
        </is>
      </c>
      <c r="D2961" t="inlineStr">
        <is>
          <t>長野県</t>
        </is>
      </c>
      <c r="E2961" t="n">
        <v>154</v>
      </c>
      <c r="F2961" t="n">
        <v>6</v>
      </c>
      <c r="G2961" s="3" t="n"/>
      <c r="H2961" s="3" t="n"/>
      <c r="I2961" t="inlineStr">
        <is>
          <t>未取得</t>
        </is>
      </c>
      <c r="J2961" t="n">
        <v>17</v>
      </c>
      <c r="K2961" t="n">
        <v>17</v>
      </c>
      <c r="L2961" t="n">
        <v>-19</v>
      </c>
      <c r="O2961" t="inlineStr">
        <is>
          <t>不可 #3</t>
        </is>
      </c>
      <c r="P2961" t="inlineStr">
        <is>
          <t>有り</t>
        </is>
      </c>
      <c r="R2961" s="4">
        <f>IF(COUNT($M2961:$N2961)=0,"",IF(AND(IF($N2961&lt;&gt;"",$N2961,$M2961)&lt;=0,$O2961&lt;&gt;"可"),"警告",""))</f>
        <v/>
      </c>
      <c r="S2961" s="4">
        <f>IF(COUNT($M2961:$N2961)=0,0,IF(IF($N2961&lt;&gt;"",$N2961,$M2961)&gt;=スコアリング基準!$B$20,スコアリング基準!$C$20,IF(IF($N2961&lt;&gt;"",$N2961,$M2961)&gt;=スコアリング基準!$B$21,スコアリング基準!$C$21,IF(IF($N2961&lt;&gt;"",$N2961,$M2961)&gt;0,スコアリング基準!$C$22,0))))</f>
        <v/>
      </c>
      <c r="T2961" s="4">
        <f>IF($O2961="可",スコアリング基準!$C$23,0)</f>
        <v/>
      </c>
      <c r="U2961" s="4">
        <f>IF(OR(COUNT($K2961:$L2961)&lt;2,$K2961=0),0,IF(ABS($L2961)/$K2961&lt;=スコアリング基準!$B$24,スコアリング基準!$C$24,IF(ABS($L2961)/$K2961&lt;=スコアリング基準!$B$25,スコアリング基準!$C$25,IF(ABS($L2961)/$K2961&lt;=スコアリング基準!$B$26,スコアリング基準!$C$26,0))))</f>
        <v/>
      </c>
      <c r="V2961" s="4">
        <f>IF($P2961="なし",スコアリング基準!$C$27,0)</f>
        <v/>
      </c>
      <c r="W2961" s="4">
        <f>IF($F2961="",0,IF(ISNUMBER($F2961),IF($F2961&lt;=スコアリング基準!$B$28,スコアリング基準!$C$28,スコアリング基準!$C$29),0))</f>
        <v/>
      </c>
      <c r="X2961" s="4">
        <f>IFERROR(VLOOKUP($B2961,スコアリング基準!$A$36:$B$46,2,FALSE),0)</f>
        <v/>
      </c>
      <c r="Y2961" s="4">
        <f>SUM($S2961:$X2961)</f>
        <v/>
      </c>
      <c r="Z2961" s="4">
        <f>IF(COUNT($M2961:$N2961)=0,"データ無",IF($Y2961&gt;=スコアリング基準!$B$30,"S",IF($Y2961&gt;=スコアリング基準!$B$31,"A",IF($Y2961&gt;=スコアリング基準!$B$32,"B","C"))))</f>
        <v/>
      </c>
      <c r="AA2961">
        <f>IFERROR(INDEX(実績DB!$I$3:$I$104,MATCH($B2961&amp;$C2961,実績DB!$J$3:$J$104,0)),"")</f>
        <v/>
      </c>
    </row>
    <row r="2962">
      <c r="A2962" t="n">
        <v>2960</v>
      </c>
      <c r="B2962" t="inlineStr">
        <is>
          <t>中部</t>
        </is>
      </c>
      <c r="C2962" t="inlineStr">
        <is>
          <t>赤石水力変電所</t>
        </is>
      </c>
      <c r="D2962" t="inlineStr">
        <is>
          <t>静岡県</t>
        </is>
      </c>
      <c r="E2962" t="n">
        <v>154</v>
      </c>
      <c r="F2962" t="n">
        <v>11</v>
      </c>
      <c r="G2962" s="3" t="n"/>
      <c r="H2962" s="3" t="n"/>
      <c r="I2962" t="inlineStr">
        <is>
          <t>未取得</t>
        </is>
      </c>
      <c r="J2962" t="n">
        <v>39</v>
      </c>
      <c r="K2962" t="n">
        <v>39</v>
      </c>
      <c r="L2962" t="n">
        <v>-40</v>
      </c>
      <c r="O2962" t="inlineStr">
        <is>
          <t>不可 #2</t>
        </is>
      </c>
      <c r="P2962" t="inlineStr">
        <is>
          <t>有り</t>
        </is>
      </c>
      <c r="R2962" s="4">
        <f>IF(COUNT($M2962:$N2962)=0,"",IF(AND(IF($N2962&lt;&gt;"",$N2962,$M2962)&lt;=0,$O2962&lt;&gt;"可"),"警告",""))</f>
        <v/>
      </c>
      <c r="S2962" s="4">
        <f>IF(COUNT($M2962:$N2962)=0,0,IF(IF($N2962&lt;&gt;"",$N2962,$M2962)&gt;=スコアリング基準!$B$20,スコアリング基準!$C$20,IF(IF($N2962&lt;&gt;"",$N2962,$M2962)&gt;=スコアリング基準!$B$21,スコアリング基準!$C$21,IF(IF($N2962&lt;&gt;"",$N2962,$M2962)&gt;0,スコアリング基準!$C$22,0))))</f>
        <v/>
      </c>
      <c r="T2962" s="4">
        <f>IF($O2962="可",スコアリング基準!$C$23,0)</f>
        <v/>
      </c>
      <c r="U2962" s="4">
        <f>IF(OR(COUNT($K2962:$L2962)&lt;2,$K2962=0),0,IF(ABS($L2962)/$K2962&lt;=スコアリング基準!$B$24,スコアリング基準!$C$24,IF(ABS($L2962)/$K2962&lt;=スコアリング基準!$B$25,スコアリング基準!$C$25,IF(ABS($L2962)/$K2962&lt;=スコアリング基準!$B$26,スコアリング基準!$C$26,0))))</f>
        <v/>
      </c>
      <c r="V2962" s="4">
        <f>IF($P2962="なし",スコアリング基準!$C$27,0)</f>
        <v/>
      </c>
      <c r="W2962" s="4">
        <f>IF($F2962="",0,IF(ISNUMBER($F2962),IF($F2962&lt;=スコアリング基準!$B$28,スコアリング基準!$C$28,スコアリング基準!$C$29),0))</f>
        <v/>
      </c>
      <c r="X2962" s="4">
        <f>IFERROR(VLOOKUP($B2962,スコアリング基準!$A$36:$B$46,2,FALSE),0)</f>
        <v/>
      </c>
      <c r="Y2962" s="4">
        <f>SUM($S2962:$X2962)</f>
        <v/>
      </c>
      <c r="Z2962" s="4">
        <f>IF(COUNT($M2962:$N2962)=0,"データ無",IF($Y2962&gt;=スコアリング基準!$B$30,"S",IF($Y2962&gt;=スコアリング基準!$B$31,"A",IF($Y2962&gt;=スコアリング基準!$B$32,"B","C"))))</f>
        <v/>
      </c>
      <c r="AA2962">
        <f>IFERROR(INDEX(実績DB!$I$3:$I$104,MATCH($B2962&amp;$C2962,実績DB!$J$3:$J$104,0)),"")</f>
        <v/>
      </c>
    </row>
    <row r="2963">
      <c r="A2963" t="n">
        <v>2961</v>
      </c>
      <c r="B2963" t="inlineStr">
        <is>
          <t>中部</t>
        </is>
      </c>
      <c r="C2963" t="inlineStr">
        <is>
          <t>赤石沢水力変電所</t>
        </is>
      </c>
      <c r="D2963" t="inlineStr">
        <is>
          <t>静岡県</t>
        </is>
      </c>
      <c r="E2963" t="n">
        <v>154</v>
      </c>
      <c r="F2963" t="n">
        <v>6</v>
      </c>
      <c r="G2963" s="3" t="n"/>
      <c r="H2963" s="3" t="n"/>
      <c r="I2963" t="inlineStr">
        <is>
          <t>未取得</t>
        </is>
      </c>
      <c r="J2963" t="n">
        <v>19</v>
      </c>
      <c r="K2963" t="n">
        <v>19</v>
      </c>
      <c r="L2963" t="n">
        <v>-19</v>
      </c>
      <c r="O2963" t="inlineStr">
        <is>
          <t>不可 #3</t>
        </is>
      </c>
      <c r="P2963" t="inlineStr">
        <is>
          <t>有り</t>
        </is>
      </c>
      <c r="R2963" s="4">
        <f>IF(COUNT($M2963:$N2963)=0,"",IF(AND(IF($N2963&lt;&gt;"",$N2963,$M2963)&lt;=0,$O2963&lt;&gt;"可"),"警告",""))</f>
        <v/>
      </c>
      <c r="S2963" s="4">
        <f>IF(COUNT($M2963:$N2963)=0,0,IF(IF($N2963&lt;&gt;"",$N2963,$M2963)&gt;=スコアリング基準!$B$20,スコアリング基準!$C$20,IF(IF($N2963&lt;&gt;"",$N2963,$M2963)&gt;=スコアリング基準!$B$21,スコアリング基準!$C$21,IF(IF($N2963&lt;&gt;"",$N2963,$M2963)&gt;0,スコアリング基準!$C$22,0))))</f>
        <v/>
      </c>
      <c r="T2963" s="4">
        <f>IF($O2963="可",スコアリング基準!$C$23,0)</f>
        <v/>
      </c>
      <c r="U2963" s="4">
        <f>IF(OR(COUNT($K2963:$L2963)&lt;2,$K2963=0),0,IF(ABS($L2963)/$K2963&lt;=スコアリング基準!$B$24,スコアリング基準!$C$24,IF(ABS($L2963)/$K2963&lt;=スコアリング基準!$B$25,スコアリング基準!$C$25,IF(ABS($L2963)/$K2963&lt;=スコアリング基準!$B$26,スコアリング基準!$C$26,0))))</f>
        <v/>
      </c>
      <c r="V2963" s="4">
        <f>IF($P2963="なし",スコアリング基準!$C$27,0)</f>
        <v/>
      </c>
      <c r="W2963" s="4">
        <f>IF($F2963="",0,IF(ISNUMBER($F2963),IF($F2963&lt;=スコアリング基準!$B$28,スコアリング基準!$C$28,スコアリング基準!$C$29),0))</f>
        <v/>
      </c>
      <c r="X2963" s="4">
        <f>IFERROR(VLOOKUP($B2963,スコアリング基準!$A$36:$B$46,2,FALSE),0)</f>
        <v/>
      </c>
      <c r="Y2963" s="4">
        <f>SUM($S2963:$X2963)</f>
        <v/>
      </c>
      <c r="Z2963" s="4">
        <f>IF(COUNT($M2963:$N2963)=0,"データ無",IF($Y2963&gt;=スコアリング基準!$B$30,"S",IF($Y2963&gt;=スコアリング基準!$B$31,"A",IF($Y2963&gt;=スコアリング基準!$B$32,"B","C"))))</f>
        <v/>
      </c>
      <c r="AA2963">
        <f>IFERROR(INDEX(実績DB!$I$3:$I$104,MATCH($B2963&amp;$C2963,実績DB!$J$3:$J$104,0)),"")</f>
        <v/>
      </c>
    </row>
    <row r="2964">
      <c r="A2964" t="n">
        <v>2962</v>
      </c>
      <c r="B2964" t="inlineStr">
        <is>
          <t>中部</t>
        </is>
      </c>
      <c r="C2964" t="inlineStr">
        <is>
          <t>霞沢変電所</t>
        </is>
      </c>
      <c r="D2964" t="inlineStr">
        <is>
          <t>長野県</t>
        </is>
      </c>
      <c r="E2964" t="n">
        <v>154</v>
      </c>
      <c r="F2964" t="n">
        <v>6.6</v>
      </c>
      <c r="G2964" s="3" t="n">
        <v>36.170991</v>
      </c>
      <c r="H2964" s="3" t="n">
        <v>137.646877</v>
      </c>
      <c r="I2964" t="inlineStr">
        <is>
          <t>公表資料(手動)</t>
        </is>
      </c>
      <c r="J2964" t="n">
        <v>0</v>
      </c>
      <c r="K2964" t="n">
        <v>5</v>
      </c>
      <c r="L2964" t="n">
        <v>1</v>
      </c>
      <c r="M2964" t="n">
        <v>5</v>
      </c>
      <c r="O2964" t="inlineStr">
        <is>
          <t>不可 #3</t>
        </is>
      </c>
      <c r="P2964" t="inlineStr">
        <is>
          <t>なし</t>
        </is>
      </c>
      <c r="R2964" s="4">
        <f>IF(COUNT($M2964:$N2964)=0,"",IF(AND(IF($N2964&lt;&gt;"",$N2964,$M2964)&lt;=0,$O2964&lt;&gt;"可"),"警告",""))</f>
        <v/>
      </c>
      <c r="S2964" s="4">
        <f>IF(COUNT($M2964:$N2964)=0,0,IF(IF($N2964&lt;&gt;"",$N2964,$M2964)&gt;=スコアリング基準!$B$20,スコアリング基準!$C$20,IF(IF($N2964&lt;&gt;"",$N2964,$M2964)&gt;=スコアリング基準!$B$21,スコアリング基準!$C$21,IF(IF($N2964&lt;&gt;"",$N2964,$M2964)&gt;0,スコアリング基準!$C$22,0))))</f>
        <v/>
      </c>
      <c r="T2964" s="4">
        <f>IF($O2964="可",スコアリング基準!$C$23,0)</f>
        <v/>
      </c>
      <c r="U2964" s="4">
        <f>IF(OR(COUNT($K2964:$L2964)&lt;2,$K2964=0),0,IF(ABS($L2964)/$K2964&lt;=スコアリング基準!$B$24,スコアリング基準!$C$24,IF(ABS($L2964)/$K2964&lt;=スコアリング基準!$B$25,スコアリング基準!$C$25,IF(ABS($L2964)/$K2964&lt;=スコアリング基準!$B$26,スコアリング基準!$C$26,0))))</f>
        <v/>
      </c>
      <c r="V2964" s="4">
        <f>IF($P2964="なし",スコアリング基準!$C$27,0)</f>
        <v/>
      </c>
      <c r="W2964" s="4">
        <f>IF($F2964="",0,IF(ISNUMBER($F2964),IF($F2964&lt;=スコアリング基準!$B$28,スコアリング基準!$C$28,スコアリング基準!$C$29),0))</f>
        <v/>
      </c>
      <c r="X2964" s="4">
        <f>IFERROR(VLOOKUP($B2964,スコアリング基準!$A$36:$B$46,2,FALSE),0)</f>
        <v/>
      </c>
      <c r="Y2964" s="4">
        <f>SUM($S2964:$X2964)</f>
        <v/>
      </c>
      <c r="Z2964" s="4">
        <f>IF(COUNT($M2964:$N2964)=0,"データ無",IF($Y2964&gt;=スコアリング基準!$B$30,"S",IF($Y2964&gt;=スコアリング基準!$B$31,"A",IF($Y2964&gt;=スコアリング基準!$B$32,"B","C"))))</f>
        <v/>
      </c>
      <c r="AA2964">
        <f>IFERROR(INDEX(実績DB!$I$3:$I$104,MATCH($B2964&amp;$C2964,実績DB!$J$3:$J$104,0)),"")</f>
        <v/>
      </c>
    </row>
    <row r="2965">
      <c r="A2965" t="n">
        <v>2963</v>
      </c>
      <c r="B2965" t="inlineStr">
        <is>
          <t>中部</t>
        </is>
      </c>
      <c r="C2965" t="inlineStr">
        <is>
          <t>飛島変電所</t>
        </is>
      </c>
      <c r="D2965" t="inlineStr">
        <is>
          <t>愛知県</t>
        </is>
      </c>
      <c r="E2965" t="n">
        <v>154</v>
      </c>
      <c r="F2965" t="n">
        <v>77</v>
      </c>
      <c r="G2965" s="3" t="n">
        <v>35.034049</v>
      </c>
      <c r="H2965" s="3" t="n">
        <v>136.828261</v>
      </c>
      <c r="I2965" t="inlineStr">
        <is>
          <t>Google Places(名称一致)</t>
        </is>
      </c>
      <c r="J2965" t="n">
        <v>380</v>
      </c>
      <c r="K2965" t="n">
        <v>285</v>
      </c>
      <c r="L2965" t="n">
        <v>-46</v>
      </c>
      <c r="O2965" t="inlineStr">
        <is>
          <t>可</t>
        </is>
      </c>
      <c r="P2965" t="inlineStr">
        <is>
          <t>有り</t>
        </is>
      </c>
      <c r="R2965" s="4">
        <f>IF(COUNT($M2965:$N2965)=0,"",IF(AND(IF($N2965&lt;&gt;"",$N2965,$M2965)&lt;=0,$O2965&lt;&gt;"可"),"警告",""))</f>
        <v/>
      </c>
      <c r="S2965" s="4">
        <f>IF(COUNT($M2965:$N2965)=0,0,IF(IF($N2965&lt;&gt;"",$N2965,$M2965)&gt;=スコアリング基準!$B$20,スコアリング基準!$C$20,IF(IF($N2965&lt;&gt;"",$N2965,$M2965)&gt;=スコアリング基準!$B$21,スコアリング基準!$C$21,IF(IF($N2965&lt;&gt;"",$N2965,$M2965)&gt;0,スコアリング基準!$C$22,0))))</f>
        <v/>
      </c>
      <c r="T2965" s="4">
        <f>IF($O2965="可",スコアリング基準!$C$23,0)</f>
        <v/>
      </c>
      <c r="U2965" s="4">
        <f>IF(OR(COUNT($K2965:$L2965)&lt;2,$K2965=0),0,IF(ABS($L2965)/$K2965&lt;=スコアリング基準!$B$24,スコアリング基準!$C$24,IF(ABS($L2965)/$K2965&lt;=スコアリング基準!$B$25,スコアリング基準!$C$25,IF(ABS($L2965)/$K2965&lt;=スコアリング基準!$B$26,スコアリング基準!$C$26,0))))</f>
        <v/>
      </c>
      <c r="V2965" s="4">
        <f>IF($P2965="なし",スコアリング基準!$C$27,0)</f>
        <v/>
      </c>
      <c r="W2965" s="4">
        <f>IF($F2965="",0,IF(ISNUMBER($F2965),IF($F2965&lt;=スコアリング基準!$B$28,スコアリング基準!$C$28,スコアリング基準!$C$29),0))</f>
        <v/>
      </c>
      <c r="X2965" s="4">
        <f>IFERROR(VLOOKUP($B2965,スコアリング基準!$A$36:$B$46,2,FALSE),0)</f>
        <v/>
      </c>
      <c r="Y2965" s="4">
        <f>SUM($S2965:$X2965)</f>
        <v/>
      </c>
      <c r="Z2965" s="4">
        <f>IF(COUNT($M2965:$N2965)=0,"データ無",IF($Y2965&gt;=スコアリング基準!$B$30,"S",IF($Y2965&gt;=スコアリング基準!$B$31,"A",IF($Y2965&gt;=スコアリング基準!$B$32,"B","C"))))</f>
        <v/>
      </c>
      <c r="AA2965">
        <f>IFERROR(INDEX(実績DB!$I$3:$I$104,MATCH($B2965&amp;$C2965,実績DB!$J$3:$J$104,0)),"")</f>
        <v/>
      </c>
    </row>
    <row r="2966">
      <c r="A2966" t="n">
        <v>2964</v>
      </c>
      <c r="B2966" t="inlineStr">
        <is>
          <t>中部</t>
        </is>
      </c>
      <c r="C2966" t="inlineStr">
        <is>
          <t>飯島水力変電所</t>
        </is>
      </c>
      <c r="D2966" t="inlineStr">
        <is>
          <t>長野県</t>
        </is>
      </c>
      <c r="E2966" t="n">
        <v>154</v>
      </c>
      <c r="F2966" t="n">
        <v>11</v>
      </c>
      <c r="G2966" s="3" t="n"/>
      <c r="H2966" s="3" t="n"/>
      <c r="I2966" t="inlineStr">
        <is>
          <t>未取得</t>
        </is>
      </c>
      <c r="J2966" t="n">
        <v>14</v>
      </c>
      <c r="K2966" t="n">
        <v>14</v>
      </c>
      <c r="L2966" t="n">
        <v>-14</v>
      </c>
      <c r="O2966" t="inlineStr">
        <is>
          <t>不可 #2</t>
        </is>
      </c>
      <c r="P2966" t="inlineStr">
        <is>
          <t>有り</t>
        </is>
      </c>
      <c r="R2966" s="4">
        <f>IF(COUNT($M2966:$N2966)=0,"",IF(AND(IF($N2966&lt;&gt;"",$N2966,$M2966)&lt;=0,$O2966&lt;&gt;"可"),"警告",""))</f>
        <v/>
      </c>
      <c r="S2966" s="4">
        <f>IF(COUNT($M2966:$N2966)=0,0,IF(IF($N2966&lt;&gt;"",$N2966,$M2966)&gt;=スコアリング基準!$B$20,スコアリング基準!$C$20,IF(IF($N2966&lt;&gt;"",$N2966,$M2966)&gt;=スコアリング基準!$B$21,スコアリング基準!$C$21,IF(IF($N2966&lt;&gt;"",$N2966,$M2966)&gt;0,スコアリング基準!$C$22,0))))</f>
        <v/>
      </c>
      <c r="T2966" s="4">
        <f>IF($O2966="可",スコアリング基準!$C$23,0)</f>
        <v/>
      </c>
      <c r="U2966" s="4">
        <f>IF(OR(COUNT($K2966:$L2966)&lt;2,$K2966=0),0,IF(ABS($L2966)/$K2966&lt;=スコアリング基準!$B$24,スコアリング基準!$C$24,IF(ABS($L2966)/$K2966&lt;=スコアリング基準!$B$25,スコアリング基準!$C$25,IF(ABS($L2966)/$K2966&lt;=スコアリング基準!$B$26,スコアリング基準!$C$26,0))))</f>
        <v/>
      </c>
      <c r="V2966" s="4">
        <f>IF($P2966="なし",スコアリング基準!$C$27,0)</f>
        <v/>
      </c>
      <c r="W2966" s="4">
        <f>IF($F2966="",0,IF(ISNUMBER($F2966),IF($F2966&lt;=スコアリング基準!$B$28,スコアリング基準!$C$28,スコアリング基準!$C$29),0))</f>
        <v/>
      </c>
      <c r="X2966" s="4">
        <f>IFERROR(VLOOKUP($B2966,スコアリング基準!$A$36:$B$46,2,FALSE),0)</f>
        <v/>
      </c>
      <c r="Y2966" s="4">
        <f>SUM($S2966:$X2966)</f>
        <v/>
      </c>
      <c r="Z2966" s="4">
        <f>IF(COUNT($M2966:$N2966)=0,"データ無",IF($Y2966&gt;=スコアリング基準!$B$30,"S",IF($Y2966&gt;=スコアリング基準!$B$31,"A",IF($Y2966&gt;=スコアリング基準!$B$32,"B","C"))))</f>
        <v/>
      </c>
      <c r="AA2966">
        <f>IFERROR(INDEX(実績DB!$I$3:$I$104,MATCH($B2966&amp;$C2966,実績DB!$J$3:$J$104,0)),"")</f>
        <v/>
      </c>
    </row>
    <row r="2967">
      <c r="A2967" t="n">
        <v>2965</v>
      </c>
      <c r="B2967" t="inlineStr">
        <is>
          <t>中部</t>
        </is>
      </c>
      <c r="C2967" t="inlineStr">
        <is>
          <t>飯田変電所</t>
        </is>
      </c>
      <c r="D2967" t="inlineStr">
        <is>
          <t>長野県</t>
        </is>
      </c>
      <c r="E2967" t="n">
        <v>154</v>
      </c>
      <c r="F2967" t="n">
        <v>77</v>
      </c>
      <c r="G2967" s="3" t="n">
        <v>35.5278</v>
      </c>
      <c r="H2967" s="3" t="n">
        <v>137.865205</v>
      </c>
      <c r="I2967" t="inlineStr">
        <is>
          <t>Google Places(名称一致)</t>
        </is>
      </c>
      <c r="J2967" t="n">
        <v>285</v>
      </c>
      <c r="K2967" t="n">
        <v>256</v>
      </c>
      <c r="L2967" t="n">
        <v>-103</v>
      </c>
      <c r="O2967" t="inlineStr">
        <is>
          <t>可</t>
        </is>
      </c>
      <c r="P2967" t="inlineStr">
        <is>
          <t>有り</t>
        </is>
      </c>
      <c r="R2967" s="4">
        <f>IF(COUNT($M2967:$N2967)=0,"",IF(AND(IF($N2967&lt;&gt;"",$N2967,$M2967)&lt;=0,$O2967&lt;&gt;"可"),"警告",""))</f>
        <v/>
      </c>
      <c r="S2967" s="4">
        <f>IF(COUNT($M2967:$N2967)=0,0,IF(IF($N2967&lt;&gt;"",$N2967,$M2967)&gt;=スコアリング基準!$B$20,スコアリング基準!$C$20,IF(IF($N2967&lt;&gt;"",$N2967,$M2967)&gt;=スコアリング基準!$B$21,スコアリング基準!$C$21,IF(IF($N2967&lt;&gt;"",$N2967,$M2967)&gt;0,スコアリング基準!$C$22,0))))</f>
        <v/>
      </c>
      <c r="T2967" s="4">
        <f>IF($O2967="可",スコアリング基準!$C$23,0)</f>
        <v/>
      </c>
      <c r="U2967" s="4">
        <f>IF(OR(COUNT($K2967:$L2967)&lt;2,$K2967=0),0,IF(ABS($L2967)/$K2967&lt;=スコアリング基準!$B$24,スコアリング基準!$C$24,IF(ABS($L2967)/$K2967&lt;=スコアリング基準!$B$25,スコアリング基準!$C$25,IF(ABS($L2967)/$K2967&lt;=スコアリング基準!$B$26,スコアリング基準!$C$26,0))))</f>
        <v/>
      </c>
      <c r="V2967" s="4">
        <f>IF($P2967="なし",スコアリング基準!$C$27,0)</f>
        <v/>
      </c>
      <c r="W2967" s="4">
        <f>IF($F2967="",0,IF(ISNUMBER($F2967),IF($F2967&lt;=スコアリング基準!$B$28,スコアリング基準!$C$28,スコアリング基準!$C$29),0))</f>
        <v/>
      </c>
      <c r="X2967" s="4">
        <f>IFERROR(VLOOKUP($B2967,スコアリング基準!$A$36:$B$46,2,FALSE),0)</f>
        <v/>
      </c>
      <c r="Y2967" s="4">
        <f>SUM($S2967:$X2967)</f>
        <v/>
      </c>
      <c r="Z2967" s="4">
        <f>IF(COUNT($M2967:$N2967)=0,"データ無",IF($Y2967&gt;=スコアリング基準!$B$30,"S",IF($Y2967&gt;=スコアリング基準!$B$31,"A",IF($Y2967&gt;=スコアリング基準!$B$32,"B","C"))))</f>
        <v/>
      </c>
      <c r="AA2967">
        <f>IFERROR(INDEX(実績DB!$I$3:$I$104,MATCH($B2967&amp;$C2967,実績DB!$J$3:$J$104,0)),"")</f>
        <v/>
      </c>
    </row>
    <row r="2968">
      <c r="A2968" t="n">
        <v>2966</v>
      </c>
      <c r="B2968" t="inlineStr">
        <is>
          <t>中部</t>
        </is>
      </c>
      <c r="C2968" t="inlineStr">
        <is>
          <t>馬瀬川第二水力変電所</t>
        </is>
      </c>
      <c r="D2968" t="inlineStr">
        <is>
          <t>岐阜県</t>
        </is>
      </c>
      <c r="E2968" t="n">
        <v>154</v>
      </c>
      <c r="F2968" t="n">
        <v>11</v>
      </c>
      <c r="G2968" s="3" t="n"/>
      <c r="H2968" s="3" t="n"/>
      <c r="I2968" t="inlineStr">
        <is>
          <t>未取得</t>
        </is>
      </c>
      <c r="J2968" t="n">
        <v>86</v>
      </c>
      <c r="K2968" t="n">
        <v>86</v>
      </c>
      <c r="L2968" t="n">
        <v>-73</v>
      </c>
      <c r="O2968" t="inlineStr">
        <is>
          <t>不可 #2</t>
        </is>
      </c>
      <c r="P2968" t="inlineStr">
        <is>
          <t>有り</t>
        </is>
      </c>
      <c r="R2968" s="4">
        <f>IF(COUNT($M2968:$N2968)=0,"",IF(AND(IF($N2968&lt;&gt;"",$N2968,$M2968)&lt;=0,$O2968&lt;&gt;"可"),"警告",""))</f>
        <v/>
      </c>
      <c r="S2968" s="4">
        <f>IF(COUNT($M2968:$N2968)=0,0,IF(IF($N2968&lt;&gt;"",$N2968,$M2968)&gt;=スコアリング基準!$B$20,スコアリング基準!$C$20,IF(IF($N2968&lt;&gt;"",$N2968,$M2968)&gt;=スコアリング基準!$B$21,スコアリング基準!$C$21,IF(IF($N2968&lt;&gt;"",$N2968,$M2968)&gt;0,スコアリング基準!$C$22,0))))</f>
        <v/>
      </c>
      <c r="T2968" s="4">
        <f>IF($O2968="可",スコアリング基準!$C$23,0)</f>
        <v/>
      </c>
      <c r="U2968" s="4">
        <f>IF(OR(COUNT($K2968:$L2968)&lt;2,$K2968=0),0,IF(ABS($L2968)/$K2968&lt;=スコアリング基準!$B$24,スコアリング基準!$C$24,IF(ABS($L2968)/$K2968&lt;=スコアリング基準!$B$25,スコアリング基準!$C$25,IF(ABS($L2968)/$K2968&lt;=スコアリング基準!$B$26,スコアリング基準!$C$26,0))))</f>
        <v/>
      </c>
      <c r="V2968" s="4">
        <f>IF($P2968="なし",スコアリング基準!$C$27,0)</f>
        <v/>
      </c>
      <c r="W2968" s="4">
        <f>IF($F2968="",0,IF(ISNUMBER($F2968),IF($F2968&lt;=スコアリング基準!$B$28,スコアリング基準!$C$28,スコアリング基準!$C$29),0))</f>
        <v/>
      </c>
      <c r="X2968" s="4">
        <f>IFERROR(VLOOKUP($B2968,スコアリング基準!$A$36:$B$46,2,FALSE),0)</f>
        <v/>
      </c>
      <c r="Y2968" s="4">
        <f>SUM($S2968:$X2968)</f>
        <v/>
      </c>
      <c r="Z2968" s="4">
        <f>IF(COUNT($M2968:$N2968)=0,"データ無",IF($Y2968&gt;=スコアリング基準!$B$30,"S",IF($Y2968&gt;=スコアリング基準!$B$31,"A",IF($Y2968&gt;=スコアリング基準!$B$32,"B","C"))))</f>
        <v/>
      </c>
      <c r="AA2968">
        <f>IFERROR(INDEX(実績DB!$I$3:$I$104,MATCH($B2968&amp;$C2968,実績DB!$J$3:$J$104,0)),"")</f>
        <v/>
      </c>
    </row>
    <row r="2969">
      <c r="A2969" t="n">
        <v>2967</v>
      </c>
      <c r="B2969" t="inlineStr">
        <is>
          <t>中部</t>
        </is>
      </c>
      <c r="C2969" t="inlineStr">
        <is>
          <t>高山変電所</t>
        </is>
      </c>
      <c r="D2969" t="inlineStr">
        <is>
          <t>岐阜県</t>
        </is>
      </c>
      <c r="E2969" t="n">
        <v>154</v>
      </c>
      <c r="F2969" t="n">
        <v>77</v>
      </c>
      <c r="G2969" s="3" t="n">
        <v>36.16241</v>
      </c>
      <c r="H2969" s="3" t="n">
        <v>137.268716</v>
      </c>
      <c r="I2969" t="inlineStr">
        <is>
          <t>Google Places(名称一致)</t>
        </is>
      </c>
      <c r="J2969" t="n">
        <v>114</v>
      </c>
      <c r="K2969" t="n">
        <v>85</v>
      </c>
      <c r="L2969" t="n">
        <v>0</v>
      </c>
      <c r="O2969" t="inlineStr">
        <is>
          <t>可</t>
        </is>
      </c>
      <c r="P2969" t="inlineStr">
        <is>
          <t>有り</t>
        </is>
      </c>
      <c r="R2969" s="4">
        <f>IF(COUNT($M2969:$N2969)=0,"",IF(AND(IF($N2969&lt;&gt;"",$N2969,$M2969)&lt;=0,$O2969&lt;&gt;"可"),"警告",""))</f>
        <v/>
      </c>
      <c r="S2969" s="4">
        <f>IF(COUNT($M2969:$N2969)=0,0,IF(IF($N2969&lt;&gt;"",$N2969,$M2969)&gt;=スコアリング基準!$B$20,スコアリング基準!$C$20,IF(IF($N2969&lt;&gt;"",$N2969,$M2969)&gt;=スコアリング基準!$B$21,スコアリング基準!$C$21,IF(IF($N2969&lt;&gt;"",$N2969,$M2969)&gt;0,スコアリング基準!$C$22,0))))</f>
        <v/>
      </c>
      <c r="T2969" s="4">
        <f>IF($O2969="可",スコアリング基準!$C$23,0)</f>
        <v/>
      </c>
      <c r="U2969" s="4">
        <f>IF(OR(COUNT($K2969:$L2969)&lt;2,$K2969=0),0,IF(ABS($L2969)/$K2969&lt;=スコアリング基準!$B$24,スコアリング基準!$C$24,IF(ABS($L2969)/$K2969&lt;=スコアリング基準!$B$25,スコアリング基準!$C$25,IF(ABS($L2969)/$K2969&lt;=スコアリング基準!$B$26,スコアリング基準!$C$26,0))))</f>
        <v/>
      </c>
      <c r="V2969" s="4">
        <f>IF($P2969="なし",スコアリング基準!$C$27,0)</f>
        <v/>
      </c>
      <c r="W2969" s="4">
        <f>IF($F2969="",0,IF(ISNUMBER($F2969),IF($F2969&lt;=スコアリング基準!$B$28,スコアリング基準!$C$28,スコアリング基準!$C$29),0))</f>
        <v/>
      </c>
      <c r="X2969" s="4">
        <f>IFERROR(VLOOKUP($B2969,スコアリング基準!$A$36:$B$46,2,FALSE),0)</f>
        <v/>
      </c>
      <c r="Y2969" s="4">
        <f>SUM($S2969:$X2969)</f>
        <v/>
      </c>
      <c r="Z2969" s="4">
        <f>IF(COUNT($M2969:$N2969)=0,"データ無",IF($Y2969&gt;=スコアリング基準!$B$30,"S",IF($Y2969&gt;=スコアリング基準!$B$31,"A",IF($Y2969&gt;=スコアリング基準!$B$32,"B","C"))))</f>
        <v/>
      </c>
      <c r="AA2969">
        <f>IFERROR(INDEX(実績DB!$I$3:$I$104,MATCH($B2969&amp;$C2969,実績DB!$J$3:$J$104,0)),"")</f>
        <v/>
      </c>
    </row>
    <row r="2970">
      <c r="A2970" t="n">
        <v>2968</v>
      </c>
      <c r="B2970" t="inlineStr">
        <is>
          <t>中部</t>
        </is>
      </c>
      <c r="C2970" t="inlineStr">
        <is>
          <t>高根第二水力変電所</t>
        </is>
      </c>
      <c r="D2970" t="inlineStr">
        <is>
          <t>岐阜県</t>
        </is>
      </c>
      <c r="E2970" t="n">
        <v>154</v>
      </c>
      <c r="F2970" t="n">
        <v>6</v>
      </c>
      <c r="G2970" s="3" t="n"/>
      <c r="H2970" s="3" t="n"/>
      <c r="I2970" t="inlineStr">
        <is>
          <t>未取得</t>
        </is>
      </c>
      <c r="J2970" t="n">
        <v>32</v>
      </c>
      <c r="K2970" t="n">
        <v>32</v>
      </c>
      <c r="L2970" t="n">
        <v>-27</v>
      </c>
      <c r="O2970" t="inlineStr">
        <is>
          <t>不可 #3</t>
        </is>
      </c>
      <c r="P2970" t="inlineStr">
        <is>
          <t>有り</t>
        </is>
      </c>
      <c r="R2970" s="4">
        <f>IF(COUNT($M2970:$N2970)=0,"",IF(AND(IF($N2970&lt;&gt;"",$N2970,$M2970)&lt;=0,$O2970&lt;&gt;"可"),"警告",""))</f>
        <v/>
      </c>
      <c r="S2970" s="4">
        <f>IF(COUNT($M2970:$N2970)=0,0,IF(IF($N2970&lt;&gt;"",$N2970,$M2970)&gt;=スコアリング基準!$B$20,スコアリング基準!$C$20,IF(IF($N2970&lt;&gt;"",$N2970,$M2970)&gt;=スコアリング基準!$B$21,スコアリング基準!$C$21,IF(IF($N2970&lt;&gt;"",$N2970,$M2970)&gt;0,スコアリング基準!$C$22,0))))</f>
        <v/>
      </c>
      <c r="T2970" s="4">
        <f>IF($O2970="可",スコアリング基準!$C$23,0)</f>
        <v/>
      </c>
      <c r="U2970" s="4">
        <f>IF(OR(COUNT($K2970:$L2970)&lt;2,$K2970=0),0,IF(ABS($L2970)/$K2970&lt;=スコアリング基準!$B$24,スコアリング基準!$C$24,IF(ABS($L2970)/$K2970&lt;=スコアリング基準!$B$25,スコアリング基準!$C$25,IF(ABS($L2970)/$K2970&lt;=スコアリング基準!$B$26,スコアリング基準!$C$26,0))))</f>
        <v/>
      </c>
      <c r="V2970" s="4">
        <f>IF($P2970="なし",スコアリング基準!$C$27,0)</f>
        <v/>
      </c>
      <c r="W2970" s="4">
        <f>IF($F2970="",0,IF(ISNUMBER($F2970),IF($F2970&lt;=スコアリング基準!$B$28,スコアリング基準!$C$28,スコアリング基準!$C$29),0))</f>
        <v/>
      </c>
      <c r="X2970" s="4">
        <f>IFERROR(VLOOKUP($B2970,スコアリング基準!$A$36:$B$46,2,FALSE),0)</f>
        <v/>
      </c>
      <c r="Y2970" s="4">
        <f>SUM($S2970:$X2970)</f>
        <v/>
      </c>
      <c r="Z2970" s="4">
        <f>IF(COUNT($M2970:$N2970)=0,"データ無",IF($Y2970&gt;=スコアリング基準!$B$30,"S",IF($Y2970&gt;=スコアリング基準!$B$31,"A",IF($Y2970&gt;=スコアリング基準!$B$32,"B","C"))))</f>
        <v/>
      </c>
      <c r="AA2970">
        <f>IFERROR(INDEX(実績DB!$I$3:$I$104,MATCH($B2970&amp;$C2970,実績DB!$J$3:$J$104,0)),"")</f>
        <v/>
      </c>
    </row>
    <row r="2971">
      <c r="A2971" t="n">
        <v>2969</v>
      </c>
      <c r="B2971" t="inlineStr">
        <is>
          <t>中部</t>
        </is>
      </c>
      <c r="C2971" t="inlineStr">
        <is>
          <t>あのつ台変電所</t>
        </is>
      </c>
      <c r="D2971" t="inlineStr">
        <is>
          <t>三重県</t>
        </is>
      </c>
      <c r="E2971" t="n">
        <v>77</v>
      </c>
      <c r="F2971" t="n">
        <v>6.6</v>
      </c>
      <c r="G2971" s="3" t="n">
        <v>34.784442</v>
      </c>
      <c r="H2971" s="3" t="n">
        <v>136.494502</v>
      </c>
      <c r="I2971" t="inlineStr">
        <is>
          <t>Google Places(名称一致)</t>
        </is>
      </c>
      <c r="J2971" t="n">
        <v>19</v>
      </c>
      <c r="K2971" t="n">
        <v>19</v>
      </c>
      <c r="L2971" t="n">
        <v>-16</v>
      </c>
      <c r="M2971" t="n">
        <v>3</v>
      </c>
      <c r="O2971" t="inlineStr">
        <is>
          <t>不可 #3</t>
        </is>
      </c>
      <c r="P2971" t="inlineStr">
        <is>
          <t>有り</t>
        </is>
      </c>
      <c r="R2971" s="4">
        <f>IF(COUNT($M2971:$N2971)=0,"",IF(AND(IF($N2971&lt;&gt;"",$N2971,$M2971)&lt;=0,$O2971&lt;&gt;"可"),"警告",""))</f>
        <v/>
      </c>
      <c r="S2971" s="4">
        <f>IF(COUNT($M2971:$N2971)=0,0,IF(IF($N2971&lt;&gt;"",$N2971,$M2971)&gt;=スコアリング基準!$B$20,スコアリング基準!$C$20,IF(IF($N2971&lt;&gt;"",$N2971,$M2971)&gt;=スコアリング基準!$B$21,スコアリング基準!$C$21,IF(IF($N2971&lt;&gt;"",$N2971,$M2971)&gt;0,スコアリング基準!$C$22,0))))</f>
        <v/>
      </c>
      <c r="T2971" s="4">
        <f>IF($O2971="可",スコアリング基準!$C$23,0)</f>
        <v/>
      </c>
      <c r="U2971" s="4">
        <f>IF(OR(COUNT($K2971:$L2971)&lt;2,$K2971=0),0,IF(ABS($L2971)/$K2971&lt;=スコアリング基準!$B$24,スコアリング基準!$C$24,IF(ABS($L2971)/$K2971&lt;=スコアリング基準!$B$25,スコアリング基準!$C$25,IF(ABS($L2971)/$K2971&lt;=スコアリング基準!$B$26,スコアリング基準!$C$26,0))))</f>
        <v/>
      </c>
      <c r="V2971" s="4">
        <f>IF($P2971="なし",スコアリング基準!$C$27,0)</f>
        <v/>
      </c>
      <c r="W2971" s="4">
        <f>IF($F2971="",0,IF(ISNUMBER($F2971),IF($F2971&lt;=スコアリング基準!$B$28,スコアリング基準!$C$28,スコアリング基準!$C$29),0))</f>
        <v/>
      </c>
      <c r="X2971" s="4">
        <f>IFERROR(VLOOKUP($B2971,スコアリング基準!$A$36:$B$46,2,FALSE),0)</f>
        <v/>
      </c>
      <c r="Y2971" s="4">
        <f>SUM($S2971:$X2971)</f>
        <v/>
      </c>
      <c r="Z2971" s="4">
        <f>IF(COUNT($M2971:$N2971)=0,"データ無",IF($Y2971&gt;=スコアリング基準!$B$30,"S",IF($Y2971&gt;=スコアリング基準!$B$31,"A",IF($Y2971&gt;=スコアリング基準!$B$32,"B","C"))))</f>
        <v/>
      </c>
      <c r="AA2971">
        <f>IFERROR(INDEX(実績DB!$I$3:$I$104,MATCH($B2971&amp;$C2971,実績DB!$J$3:$J$104,0)),"")</f>
        <v/>
      </c>
    </row>
    <row r="2972">
      <c r="A2972" t="n">
        <v>2970</v>
      </c>
      <c r="B2972" t="inlineStr">
        <is>
          <t>中部</t>
        </is>
      </c>
      <c r="C2972" t="inlineStr">
        <is>
          <t>ゆめが丘変電所</t>
        </is>
      </c>
      <c r="D2972" t="inlineStr">
        <is>
          <t>三重県</t>
        </is>
      </c>
      <c r="E2972" t="n">
        <v>77</v>
      </c>
      <c r="F2972" t="n">
        <v>6.6</v>
      </c>
      <c r="G2972" s="3" t="n">
        <v>34.730389</v>
      </c>
      <c r="H2972" s="3" t="n">
        <v>136.168847</v>
      </c>
      <c r="I2972" t="inlineStr">
        <is>
          <t>公表資料(手動)</t>
        </is>
      </c>
      <c r="J2972" t="n">
        <v>34</v>
      </c>
      <c r="K2972" t="n">
        <v>34</v>
      </c>
      <c r="L2972" t="n">
        <v>-13</v>
      </c>
      <c r="M2972" t="n">
        <v>21</v>
      </c>
      <c r="O2972" t="inlineStr">
        <is>
          <t>不可 #3</t>
        </is>
      </c>
      <c r="P2972" t="inlineStr">
        <is>
          <t>有り</t>
        </is>
      </c>
      <c r="R2972" s="4">
        <f>IF(COUNT($M2972:$N2972)=0,"",IF(AND(IF($N2972&lt;&gt;"",$N2972,$M2972)&lt;=0,$O2972&lt;&gt;"可"),"警告",""))</f>
        <v/>
      </c>
      <c r="S2972" s="4">
        <f>IF(COUNT($M2972:$N2972)=0,0,IF(IF($N2972&lt;&gt;"",$N2972,$M2972)&gt;=スコアリング基準!$B$20,スコアリング基準!$C$20,IF(IF($N2972&lt;&gt;"",$N2972,$M2972)&gt;=スコアリング基準!$B$21,スコアリング基準!$C$21,IF(IF($N2972&lt;&gt;"",$N2972,$M2972)&gt;0,スコアリング基準!$C$22,0))))</f>
        <v/>
      </c>
      <c r="T2972" s="4">
        <f>IF($O2972="可",スコアリング基準!$C$23,0)</f>
        <v/>
      </c>
      <c r="U2972" s="4">
        <f>IF(OR(COUNT($K2972:$L2972)&lt;2,$K2972=0),0,IF(ABS($L2972)/$K2972&lt;=スコアリング基準!$B$24,スコアリング基準!$C$24,IF(ABS($L2972)/$K2972&lt;=スコアリング基準!$B$25,スコアリング基準!$C$25,IF(ABS($L2972)/$K2972&lt;=スコアリング基準!$B$26,スコアリング基準!$C$26,0))))</f>
        <v/>
      </c>
      <c r="V2972" s="4">
        <f>IF($P2972="なし",スコアリング基準!$C$27,0)</f>
        <v/>
      </c>
      <c r="W2972" s="4">
        <f>IF($F2972="",0,IF(ISNUMBER($F2972),IF($F2972&lt;=スコアリング基準!$B$28,スコアリング基準!$C$28,スコアリング基準!$C$29),0))</f>
        <v/>
      </c>
      <c r="X2972" s="4">
        <f>IFERROR(VLOOKUP($B2972,スコアリング基準!$A$36:$B$46,2,FALSE),0)</f>
        <v/>
      </c>
      <c r="Y2972" s="4">
        <f>SUM($S2972:$X2972)</f>
        <v/>
      </c>
      <c r="Z2972" s="4">
        <f>IF(COUNT($M2972:$N2972)=0,"データ無",IF($Y2972&gt;=スコアリング基準!$B$30,"S",IF($Y2972&gt;=スコアリング基準!$B$31,"A",IF($Y2972&gt;=スコアリング基準!$B$32,"B","C"))))</f>
        <v/>
      </c>
      <c r="AA2972">
        <f>IFERROR(INDEX(実績DB!$I$3:$I$104,MATCH($B2972&amp;$C2972,実績DB!$J$3:$J$104,0)),"")</f>
        <v/>
      </c>
    </row>
    <row r="2973">
      <c r="A2973" t="n">
        <v>2971</v>
      </c>
      <c r="B2973" t="inlineStr">
        <is>
          <t>中部</t>
        </is>
      </c>
      <c r="C2973" t="inlineStr">
        <is>
          <t>一本松変電所</t>
        </is>
      </c>
      <c r="D2973" t="inlineStr">
        <is>
          <t>愛知県</t>
        </is>
      </c>
      <c r="E2973" t="n">
        <v>77</v>
      </c>
      <c r="F2973" t="n">
        <v>6.6</v>
      </c>
      <c r="G2973" s="3" t="n">
        <v>35.143813</v>
      </c>
      <c r="H2973" s="3" t="n">
        <v>136.99552</v>
      </c>
      <c r="I2973" t="inlineStr">
        <is>
          <t>公表資料(手動)</t>
        </is>
      </c>
      <c r="J2973" t="n">
        <v>7</v>
      </c>
      <c r="K2973" t="n">
        <v>49</v>
      </c>
      <c r="L2973" t="n">
        <v>0</v>
      </c>
      <c r="M2973" t="n">
        <v>49</v>
      </c>
      <c r="O2973" t="inlineStr">
        <is>
          <t>不可 #3</t>
        </is>
      </c>
      <c r="P2973" t="inlineStr">
        <is>
          <t>有り</t>
        </is>
      </c>
      <c r="R2973" s="4">
        <f>IF(COUNT($M2973:$N2973)=0,"",IF(AND(IF($N2973&lt;&gt;"",$N2973,$M2973)&lt;=0,$O2973&lt;&gt;"可"),"警告",""))</f>
        <v/>
      </c>
      <c r="S2973" s="4">
        <f>IF(COUNT($M2973:$N2973)=0,0,IF(IF($N2973&lt;&gt;"",$N2973,$M2973)&gt;=スコアリング基準!$B$20,スコアリング基準!$C$20,IF(IF($N2973&lt;&gt;"",$N2973,$M2973)&gt;=スコアリング基準!$B$21,スコアリング基準!$C$21,IF(IF($N2973&lt;&gt;"",$N2973,$M2973)&gt;0,スコアリング基準!$C$22,0))))</f>
        <v/>
      </c>
      <c r="T2973" s="4">
        <f>IF($O2973="可",スコアリング基準!$C$23,0)</f>
        <v/>
      </c>
      <c r="U2973" s="4">
        <f>IF(OR(COUNT($K2973:$L2973)&lt;2,$K2973=0),0,IF(ABS($L2973)/$K2973&lt;=スコアリング基準!$B$24,スコアリング基準!$C$24,IF(ABS($L2973)/$K2973&lt;=スコアリング基準!$B$25,スコアリング基準!$C$25,IF(ABS($L2973)/$K2973&lt;=スコアリング基準!$B$26,スコアリング基準!$C$26,0))))</f>
        <v/>
      </c>
      <c r="V2973" s="4">
        <f>IF($P2973="なし",スコアリング基準!$C$27,0)</f>
        <v/>
      </c>
      <c r="W2973" s="4">
        <f>IF($F2973="",0,IF(ISNUMBER($F2973),IF($F2973&lt;=スコアリング基準!$B$28,スコアリング基準!$C$28,スコアリング基準!$C$29),0))</f>
        <v/>
      </c>
      <c r="X2973" s="4">
        <f>IFERROR(VLOOKUP($B2973,スコアリング基準!$A$36:$B$46,2,FALSE),0)</f>
        <v/>
      </c>
      <c r="Y2973" s="4">
        <f>SUM($S2973:$X2973)</f>
        <v/>
      </c>
      <c r="Z2973" s="4">
        <f>IF(COUNT($M2973:$N2973)=0,"データ無",IF($Y2973&gt;=スコアリング基準!$B$30,"S",IF($Y2973&gt;=スコアリング基準!$B$31,"A",IF($Y2973&gt;=スコアリング基準!$B$32,"B","C"))))</f>
        <v/>
      </c>
      <c r="AA2973">
        <f>IFERROR(INDEX(実績DB!$I$3:$I$104,MATCH($B2973&amp;$C2973,実績DB!$J$3:$J$104,0)),"")</f>
        <v/>
      </c>
    </row>
    <row r="2974">
      <c r="A2974" t="n">
        <v>2972</v>
      </c>
      <c r="B2974" t="inlineStr">
        <is>
          <t>中部</t>
        </is>
      </c>
      <c r="C2974" t="inlineStr">
        <is>
          <t>一社変電所</t>
        </is>
      </c>
      <c r="D2974" t="inlineStr">
        <is>
          <t>愛知県</t>
        </is>
      </c>
      <c r="E2974" t="n">
        <v>77</v>
      </c>
      <c r="F2974" t="n">
        <v>6.6</v>
      </c>
      <c r="G2974" s="3" t="n">
        <v>35.16795</v>
      </c>
      <c r="H2974" s="3" t="n">
        <v>136.99895</v>
      </c>
      <c r="I2974" t="inlineStr">
        <is>
          <t>公表資料(手動)</t>
        </is>
      </c>
      <c r="J2974" t="n">
        <v>4</v>
      </c>
      <c r="K2974" t="n">
        <v>49</v>
      </c>
      <c r="L2974" t="n">
        <v>0</v>
      </c>
      <c r="M2974" t="n">
        <v>49</v>
      </c>
      <c r="O2974" t="inlineStr">
        <is>
          <t>不可 #3</t>
        </is>
      </c>
      <c r="P2974" t="inlineStr">
        <is>
          <t>有り</t>
        </is>
      </c>
      <c r="R2974" s="4">
        <f>IF(COUNT($M2974:$N2974)=0,"",IF(AND(IF($N2974&lt;&gt;"",$N2974,$M2974)&lt;=0,$O2974&lt;&gt;"可"),"警告",""))</f>
        <v/>
      </c>
      <c r="S2974" s="4">
        <f>IF(COUNT($M2974:$N2974)=0,0,IF(IF($N2974&lt;&gt;"",$N2974,$M2974)&gt;=スコアリング基準!$B$20,スコアリング基準!$C$20,IF(IF($N2974&lt;&gt;"",$N2974,$M2974)&gt;=スコアリング基準!$B$21,スコアリング基準!$C$21,IF(IF($N2974&lt;&gt;"",$N2974,$M2974)&gt;0,スコアリング基準!$C$22,0))))</f>
        <v/>
      </c>
      <c r="T2974" s="4">
        <f>IF($O2974="可",スコアリング基準!$C$23,0)</f>
        <v/>
      </c>
      <c r="U2974" s="4">
        <f>IF(OR(COUNT($K2974:$L2974)&lt;2,$K2974=0),0,IF(ABS($L2974)/$K2974&lt;=スコアリング基準!$B$24,スコアリング基準!$C$24,IF(ABS($L2974)/$K2974&lt;=スコアリング基準!$B$25,スコアリング基準!$C$25,IF(ABS($L2974)/$K2974&lt;=スコアリング基準!$B$26,スコアリング基準!$C$26,0))))</f>
        <v/>
      </c>
      <c r="V2974" s="4">
        <f>IF($P2974="なし",スコアリング基準!$C$27,0)</f>
        <v/>
      </c>
      <c r="W2974" s="4">
        <f>IF($F2974="",0,IF(ISNUMBER($F2974),IF($F2974&lt;=スコアリング基準!$B$28,スコアリング基準!$C$28,スコアリング基準!$C$29),0))</f>
        <v/>
      </c>
      <c r="X2974" s="4">
        <f>IFERROR(VLOOKUP($B2974,スコアリング基準!$A$36:$B$46,2,FALSE),0)</f>
        <v/>
      </c>
      <c r="Y2974" s="4">
        <f>SUM($S2974:$X2974)</f>
        <v/>
      </c>
      <c r="Z2974" s="4">
        <f>IF(COUNT($M2974:$N2974)=0,"データ無",IF($Y2974&gt;=スコアリング基準!$B$30,"S",IF($Y2974&gt;=スコアリング基準!$B$31,"A",IF($Y2974&gt;=スコアリング基準!$B$32,"B","C"))))</f>
        <v/>
      </c>
      <c r="AA2974">
        <f>IFERROR(INDEX(実績DB!$I$3:$I$104,MATCH($B2974&amp;$C2974,実績DB!$J$3:$J$104,0)),"")</f>
        <v/>
      </c>
    </row>
    <row r="2975">
      <c r="A2975" t="n">
        <v>2973</v>
      </c>
      <c r="B2975" t="inlineStr">
        <is>
          <t>中部</t>
        </is>
      </c>
      <c r="C2975" t="inlineStr">
        <is>
          <t>一色変電所</t>
        </is>
      </c>
      <c r="D2975" t="inlineStr">
        <is>
          <t>愛知県</t>
        </is>
      </c>
      <c r="E2975" t="n">
        <v>77</v>
      </c>
      <c r="F2975" t="n">
        <v>6.6</v>
      </c>
      <c r="G2975" s="3" t="n">
        <v>34.805906</v>
      </c>
      <c r="H2975" s="3" t="n">
        <v>137.031022</v>
      </c>
      <c r="I2975" t="inlineStr">
        <is>
          <t>Google Places(名称一致)</t>
        </is>
      </c>
      <c r="J2975" t="n">
        <v>-19</v>
      </c>
      <c r="K2975" t="n">
        <v>28</v>
      </c>
      <c r="L2975" t="n">
        <v>-25</v>
      </c>
      <c r="M2975" t="n">
        <v>3</v>
      </c>
      <c r="O2975" t="inlineStr">
        <is>
          <t>不可 #3</t>
        </is>
      </c>
      <c r="P2975" t="inlineStr">
        <is>
          <t>有り</t>
        </is>
      </c>
      <c r="R2975" s="4">
        <f>IF(COUNT($M2975:$N2975)=0,"",IF(AND(IF($N2975&lt;&gt;"",$N2975,$M2975)&lt;=0,$O2975&lt;&gt;"可"),"警告",""))</f>
        <v/>
      </c>
      <c r="S2975" s="4">
        <f>IF(COUNT($M2975:$N2975)=0,0,IF(IF($N2975&lt;&gt;"",$N2975,$M2975)&gt;=スコアリング基準!$B$20,スコアリング基準!$C$20,IF(IF($N2975&lt;&gt;"",$N2975,$M2975)&gt;=スコアリング基準!$B$21,スコアリング基準!$C$21,IF(IF($N2975&lt;&gt;"",$N2975,$M2975)&gt;0,スコアリング基準!$C$22,0))))</f>
        <v/>
      </c>
      <c r="T2975" s="4">
        <f>IF($O2975="可",スコアリング基準!$C$23,0)</f>
        <v/>
      </c>
      <c r="U2975" s="4">
        <f>IF(OR(COUNT($K2975:$L2975)&lt;2,$K2975=0),0,IF(ABS($L2975)/$K2975&lt;=スコアリング基準!$B$24,スコアリング基準!$C$24,IF(ABS($L2975)/$K2975&lt;=スコアリング基準!$B$25,スコアリング基準!$C$25,IF(ABS($L2975)/$K2975&lt;=スコアリング基準!$B$26,スコアリング基準!$C$26,0))))</f>
        <v/>
      </c>
      <c r="V2975" s="4">
        <f>IF($P2975="なし",スコアリング基準!$C$27,0)</f>
        <v/>
      </c>
      <c r="W2975" s="4">
        <f>IF($F2975="",0,IF(ISNUMBER($F2975),IF($F2975&lt;=スコアリング基準!$B$28,スコアリング基準!$C$28,スコアリング基準!$C$29),0))</f>
        <v/>
      </c>
      <c r="X2975" s="4">
        <f>IFERROR(VLOOKUP($B2975,スコアリング基準!$A$36:$B$46,2,FALSE),0)</f>
        <v/>
      </c>
      <c r="Y2975" s="4">
        <f>SUM($S2975:$X2975)</f>
        <v/>
      </c>
      <c r="Z2975" s="4">
        <f>IF(COUNT($M2975:$N2975)=0,"データ無",IF($Y2975&gt;=スコアリング基準!$B$30,"S",IF($Y2975&gt;=スコアリング基準!$B$31,"A",IF($Y2975&gt;=スコアリング基準!$B$32,"B","C"))))</f>
        <v/>
      </c>
      <c r="AA2975">
        <f>IFERROR(INDEX(実績DB!$I$3:$I$104,MATCH($B2975&amp;$C2975,実績DB!$J$3:$J$104,0)),"")</f>
        <v/>
      </c>
    </row>
    <row r="2976">
      <c r="A2976" t="n">
        <v>2974</v>
      </c>
      <c r="B2976" t="inlineStr">
        <is>
          <t>中部</t>
        </is>
      </c>
      <c r="C2976" t="inlineStr">
        <is>
          <t>一身田変電所</t>
        </is>
      </c>
      <c r="D2976" t="inlineStr">
        <is>
          <t>三重県</t>
        </is>
      </c>
      <c r="E2976" t="n">
        <v>77</v>
      </c>
      <c r="F2976" t="n">
        <v>6.6</v>
      </c>
      <c r="G2976" s="3" t="n">
        <v>34.756865</v>
      </c>
      <c r="H2976" s="3" t="n">
        <v>136.511966</v>
      </c>
      <c r="I2976" t="inlineStr">
        <is>
          <t>公表資料(手動)</t>
        </is>
      </c>
      <c r="J2976" t="n">
        <v>19</v>
      </c>
      <c r="K2976" t="n">
        <v>19</v>
      </c>
      <c r="L2976" t="n">
        <v>-9</v>
      </c>
      <c r="M2976" t="n">
        <v>10</v>
      </c>
      <c r="O2976" t="inlineStr">
        <is>
          <t>不可 #3</t>
        </is>
      </c>
      <c r="P2976" t="inlineStr">
        <is>
          <t>有り</t>
        </is>
      </c>
      <c r="R2976" s="4">
        <f>IF(COUNT($M2976:$N2976)=0,"",IF(AND(IF($N2976&lt;&gt;"",$N2976,$M2976)&lt;=0,$O2976&lt;&gt;"可"),"警告",""))</f>
        <v/>
      </c>
      <c r="S2976" s="4">
        <f>IF(COUNT($M2976:$N2976)=0,0,IF(IF($N2976&lt;&gt;"",$N2976,$M2976)&gt;=スコアリング基準!$B$20,スコアリング基準!$C$20,IF(IF($N2976&lt;&gt;"",$N2976,$M2976)&gt;=スコアリング基準!$B$21,スコアリング基準!$C$21,IF(IF($N2976&lt;&gt;"",$N2976,$M2976)&gt;0,スコアリング基準!$C$22,0))))</f>
        <v/>
      </c>
      <c r="T2976" s="4">
        <f>IF($O2976="可",スコアリング基準!$C$23,0)</f>
        <v/>
      </c>
      <c r="U2976" s="4">
        <f>IF(OR(COUNT($K2976:$L2976)&lt;2,$K2976=0),0,IF(ABS($L2976)/$K2976&lt;=スコアリング基準!$B$24,スコアリング基準!$C$24,IF(ABS($L2976)/$K2976&lt;=スコアリング基準!$B$25,スコアリング基準!$C$25,IF(ABS($L2976)/$K2976&lt;=スコアリング基準!$B$26,スコアリング基準!$C$26,0))))</f>
        <v/>
      </c>
      <c r="V2976" s="4">
        <f>IF($P2976="なし",スコアリング基準!$C$27,0)</f>
        <v/>
      </c>
      <c r="W2976" s="4">
        <f>IF($F2976="",0,IF(ISNUMBER($F2976),IF($F2976&lt;=スコアリング基準!$B$28,スコアリング基準!$C$28,スコアリング基準!$C$29),0))</f>
        <v/>
      </c>
      <c r="X2976" s="4">
        <f>IFERROR(VLOOKUP($B2976,スコアリング基準!$A$36:$B$46,2,FALSE),0)</f>
        <v/>
      </c>
      <c r="Y2976" s="4">
        <f>SUM($S2976:$X2976)</f>
        <v/>
      </c>
      <c r="Z2976" s="4">
        <f>IF(COUNT($M2976:$N2976)=0,"データ無",IF($Y2976&gt;=スコアリング基準!$B$30,"S",IF($Y2976&gt;=スコアリング基準!$B$31,"A",IF($Y2976&gt;=スコアリング基準!$B$32,"B","C"))))</f>
        <v/>
      </c>
      <c r="AA2976">
        <f>IFERROR(INDEX(実績DB!$I$3:$I$104,MATCH($B2976&amp;$C2976,実績DB!$J$3:$J$104,0)),"")</f>
        <v/>
      </c>
    </row>
    <row r="2977">
      <c r="A2977" t="n">
        <v>2975</v>
      </c>
      <c r="B2977" t="inlineStr">
        <is>
          <t>中部</t>
        </is>
      </c>
      <c r="C2977" t="inlineStr">
        <is>
          <t>七ツ寺変電所</t>
        </is>
      </c>
      <c r="D2977" t="inlineStr">
        <is>
          <t>愛知県</t>
        </is>
      </c>
      <c r="E2977" t="n">
        <v>77</v>
      </c>
      <c r="F2977" t="n">
        <v>6.6</v>
      </c>
      <c r="G2977" s="3" t="n">
        <v>35.21609</v>
      </c>
      <c r="H2977" s="3" t="n">
        <v>136.803478</v>
      </c>
      <c r="I2977" t="inlineStr">
        <is>
          <t>公表資料(手動)</t>
        </is>
      </c>
      <c r="J2977" t="n">
        <v>0</v>
      </c>
      <c r="K2977" t="n">
        <v>49</v>
      </c>
      <c r="L2977" t="n">
        <v>-4</v>
      </c>
      <c r="M2977" t="n">
        <v>45</v>
      </c>
      <c r="O2977" t="inlineStr">
        <is>
          <t>不可 #3</t>
        </is>
      </c>
      <c r="P2977" t="inlineStr">
        <is>
          <t>有り</t>
        </is>
      </c>
      <c r="R2977" s="4">
        <f>IF(COUNT($M2977:$N2977)=0,"",IF(AND(IF($N2977&lt;&gt;"",$N2977,$M2977)&lt;=0,$O2977&lt;&gt;"可"),"警告",""))</f>
        <v/>
      </c>
      <c r="S2977" s="4">
        <f>IF(COUNT($M2977:$N2977)=0,0,IF(IF($N2977&lt;&gt;"",$N2977,$M2977)&gt;=スコアリング基準!$B$20,スコアリング基準!$C$20,IF(IF($N2977&lt;&gt;"",$N2977,$M2977)&gt;=スコアリング基準!$B$21,スコアリング基準!$C$21,IF(IF($N2977&lt;&gt;"",$N2977,$M2977)&gt;0,スコアリング基準!$C$22,0))))</f>
        <v/>
      </c>
      <c r="T2977" s="4">
        <f>IF($O2977="可",スコアリング基準!$C$23,0)</f>
        <v/>
      </c>
      <c r="U2977" s="4">
        <f>IF(OR(COUNT($K2977:$L2977)&lt;2,$K2977=0),0,IF(ABS($L2977)/$K2977&lt;=スコアリング基準!$B$24,スコアリング基準!$C$24,IF(ABS($L2977)/$K2977&lt;=スコアリング基準!$B$25,スコアリング基準!$C$25,IF(ABS($L2977)/$K2977&lt;=スコアリング基準!$B$26,スコアリング基準!$C$26,0))))</f>
        <v/>
      </c>
      <c r="V2977" s="4">
        <f>IF($P2977="なし",スコアリング基準!$C$27,0)</f>
        <v/>
      </c>
      <c r="W2977" s="4">
        <f>IF($F2977="",0,IF(ISNUMBER($F2977),IF($F2977&lt;=スコアリング基準!$B$28,スコアリング基準!$C$28,スコアリング基準!$C$29),0))</f>
        <v/>
      </c>
      <c r="X2977" s="4">
        <f>IFERROR(VLOOKUP($B2977,スコアリング基準!$A$36:$B$46,2,FALSE),0)</f>
        <v/>
      </c>
      <c r="Y2977" s="4">
        <f>SUM($S2977:$X2977)</f>
        <v/>
      </c>
      <c r="Z2977" s="4">
        <f>IF(COUNT($M2977:$N2977)=0,"データ無",IF($Y2977&gt;=スコアリング基準!$B$30,"S",IF($Y2977&gt;=スコアリング基準!$B$31,"A",IF($Y2977&gt;=スコアリング基準!$B$32,"B","C"))))</f>
        <v/>
      </c>
      <c r="AA2977">
        <f>IFERROR(INDEX(実績DB!$I$3:$I$104,MATCH($B2977&amp;$C2977,実績DB!$J$3:$J$104,0)),"")</f>
        <v/>
      </c>
    </row>
    <row r="2978">
      <c r="A2978" t="n">
        <v>2976</v>
      </c>
      <c r="B2978" t="inlineStr">
        <is>
          <t>中部</t>
        </is>
      </c>
      <c r="C2978" t="inlineStr">
        <is>
          <t>七宗水力変電所</t>
        </is>
      </c>
      <c r="D2978" t="inlineStr">
        <is>
          <t>岐阜県</t>
        </is>
      </c>
      <c r="E2978" t="n">
        <v>77</v>
      </c>
      <c r="F2978" t="n">
        <v>6.6</v>
      </c>
      <c r="G2978" s="3" t="n"/>
      <c r="H2978" s="3" t="n"/>
      <c r="I2978" t="inlineStr">
        <is>
          <t>未取得</t>
        </is>
      </c>
      <c r="J2978" t="n">
        <v>-3</v>
      </c>
      <c r="K2978" t="n">
        <v>5</v>
      </c>
      <c r="L2978" t="n">
        <v>-5</v>
      </c>
      <c r="M2978" t="n">
        <v>1</v>
      </c>
      <c r="O2978" t="inlineStr">
        <is>
          <t>不可 #3</t>
        </is>
      </c>
      <c r="P2978" t="inlineStr">
        <is>
          <t>有り</t>
        </is>
      </c>
      <c r="R2978" s="4">
        <f>IF(COUNT($M2978:$N2978)=0,"",IF(AND(IF($N2978&lt;&gt;"",$N2978,$M2978)&lt;=0,$O2978&lt;&gt;"可"),"警告",""))</f>
        <v/>
      </c>
      <c r="S2978" s="4">
        <f>IF(COUNT($M2978:$N2978)=0,0,IF(IF($N2978&lt;&gt;"",$N2978,$M2978)&gt;=スコアリング基準!$B$20,スコアリング基準!$C$20,IF(IF($N2978&lt;&gt;"",$N2978,$M2978)&gt;=スコアリング基準!$B$21,スコアリング基準!$C$21,IF(IF($N2978&lt;&gt;"",$N2978,$M2978)&gt;0,スコアリング基準!$C$22,0))))</f>
        <v/>
      </c>
      <c r="T2978" s="4">
        <f>IF($O2978="可",スコアリング基準!$C$23,0)</f>
        <v/>
      </c>
      <c r="U2978" s="4">
        <f>IF(OR(COUNT($K2978:$L2978)&lt;2,$K2978=0),0,IF(ABS($L2978)/$K2978&lt;=スコアリング基準!$B$24,スコアリング基準!$C$24,IF(ABS($L2978)/$K2978&lt;=スコアリング基準!$B$25,スコアリング基準!$C$25,IF(ABS($L2978)/$K2978&lt;=スコアリング基準!$B$26,スコアリング基準!$C$26,0))))</f>
        <v/>
      </c>
      <c r="V2978" s="4">
        <f>IF($P2978="なし",スコアリング基準!$C$27,0)</f>
        <v/>
      </c>
      <c r="W2978" s="4">
        <f>IF($F2978="",0,IF(ISNUMBER($F2978),IF($F2978&lt;=スコアリング基準!$B$28,スコアリング基準!$C$28,スコアリング基準!$C$29),0))</f>
        <v/>
      </c>
      <c r="X2978" s="4">
        <f>IFERROR(VLOOKUP($B2978,スコアリング基準!$A$36:$B$46,2,FALSE),0)</f>
        <v/>
      </c>
      <c r="Y2978" s="4">
        <f>SUM($S2978:$X2978)</f>
        <v/>
      </c>
      <c r="Z2978" s="4">
        <f>IF(COUNT($M2978:$N2978)=0,"データ無",IF($Y2978&gt;=スコアリング基準!$B$30,"S",IF($Y2978&gt;=スコアリング基準!$B$31,"A",IF($Y2978&gt;=スコアリング基準!$B$32,"B","C"))))</f>
        <v/>
      </c>
      <c r="AA2978">
        <f>IFERROR(INDEX(実績DB!$I$3:$I$104,MATCH($B2978&amp;$C2978,実績DB!$J$3:$J$104,0)),"")</f>
        <v/>
      </c>
    </row>
    <row r="2979">
      <c r="A2979" t="n">
        <v>2977</v>
      </c>
      <c r="B2979" t="inlineStr">
        <is>
          <t>中部</t>
        </is>
      </c>
      <c r="C2979" t="inlineStr">
        <is>
          <t>七日町変電所</t>
        </is>
      </c>
      <c r="D2979" t="inlineStr">
        <is>
          <t>岐阜県</t>
        </is>
      </c>
      <c r="E2979" t="n">
        <v>77</v>
      </c>
      <c r="F2979" t="n">
        <v>6.6</v>
      </c>
      <c r="G2979" s="3" t="n">
        <v>36.1506</v>
      </c>
      <c r="H2979" s="3" t="n">
        <v>137.254397</v>
      </c>
      <c r="I2979" t="inlineStr">
        <is>
          <t>公表資料(手動)</t>
        </is>
      </c>
      <c r="J2979" t="n">
        <v>10</v>
      </c>
      <c r="K2979" t="n">
        <v>49</v>
      </c>
      <c r="L2979" t="n">
        <v>0</v>
      </c>
      <c r="M2979" t="n">
        <v>49</v>
      </c>
      <c r="O2979" t="inlineStr">
        <is>
          <t>不可 #3</t>
        </is>
      </c>
      <c r="P2979" t="inlineStr">
        <is>
          <t>有り</t>
        </is>
      </c>
      <c r="R2979" s="4">
        <f>IF(COUNT($M2979:$N2979)=0,"",IF(AND(IF($N2979&lt;&gt;"",$N2979,$M2979)&lt;=0,$O2979&lt;&gt;"可"),"警告",""))</f>
        <v/>
      </c>
      <c r="S2979" s="4">
        <f>IF(COUNT($M2979:$N2979)=0,0,IF(IF($N2979&lt;&gt;"",$N2979,$M2979)&gt;=スコアリング基準!$B$20,スコアリング基準!$C$20,IF(IF($N2979&lt;&gt;"",$N2979,$M2979)&gt;=スコアリング基準!$B$21,スコアリング基準!$C$21,IF(IF($N2979&lt;&gt;"",$N2979,$M2979)&gt;0,スコアリング基準!$C$22,0))))</f>
        <v/>
      </c>
      <c r="T2979" s="4">
        <f>IF($O2979="可",スコアリング基準!$C$23,0)</f>
        <v/>
      </c>
      <c r="U2979" s="4">
        <f>IF(OR(COUNT($K2979:$L2979)&lt;2,$K2979=0),0,IF(ABS($L2979)/$K2979&lt;=スコアリング基準!$B$24,スコアリング基準!$C$24,IF(ABS($L2979)/$K2979&lt;=スコアリング基準!$B$25,スコアリング基準!$C$25,IF(ABS($L2979)/$K2979&lt;=スコアリング基準!$B$26,スコアリング基準!$C$26,0))))</f>
        <v/>
      </c>
      <c r="V2979" s="4">
        <f>IF($P2979="なし",スコアリング基準!$C$27,0)</f>
        <v/>
      </c>
      <c r="W2979" s="4">
        <f>IF($F2979="",0,IF(ISNUMBER($F2979),IF($F2979&lt;=スコアリング基準!$B$28,スコアリング基準!$C$28,スコアリング基準!$C$29),0))</f>
        <v/>
      </c>
      <c r="X2979" s="4">
        <f>IFERROR(VLOOKUP($B2979,スコアリング基準!$A$36:$B$46,2,FALSE),0)</f>
        <v/>
      </c>
      <c r="Y2979" s="4">
        <f>SUM($S2979:$X2979)</f>
        <v/>
      </c>
      <c r="Z2979" s="4">
        <f>IF(COUNT($M2979:$N2979)=0,"データ無",IF($Y2979&gt;=スコアリング基準!$B$30,"S",IF($Y2979&gt;=スコアリング基準!$B$31,"A",IF($Y2979&gt;=スコアリング基準!$B$32,"B","C"))))</f>
        <v/>
      </c>
      <c r="AA2979">
        <f>IFERROR(INDEX(実績DB!$I$3:$I$104,MATCH($B2979&amp;$C2979,実績DB!$J$3:$J$104,0)),"")</f>
        <v/>
      </c>
    </row>
    <row r="2980">
      <c r="A2980" t="n">
        <v>2978</v>
      </c>
      <c r="B2980" t="inlineStr">
        <is>
          <t>中部</t>
        </is>
      </c>
      <c r="C2980" t="inlineStr">
        <is>
          <t>三ケ日変電所</t>
        </is>
      </c>
      <c r="D2980" t="inlineStr">
        <is>
          <t>静岡県</t>
        </is>
      </c>
      <c r="E2980" t="n">
        <v>77</v>
      </c>
      <c r="F2980" t="n">
        <v>6.6</v>
      </c>
      <c r="G2980" s="3" t="n">
        <v>34.81038</v>
      </c>
      <c r="H2980" s="3" t="n">
        <v>137.54955</v>
      </c>
      <c r="I2980" t="inlineStr">
        <is>
          <t>OSM実測(名称一致)</t>
        </is>
      </c>
      <c r="J2980" t="n">
        <v>19</v>
      </c>
      <c r="K2980" t="n">
        <v>19</v>
      </c>
      <c r="L2980" t="n">
        <v>-11</v>
      </c>
      <c r="M2980" t="n">
        <v>8</v>
      </c>
      <c r="O2980" t="inlineStr">
        <is>
          <t>不可 #3</t>
        </is>
      </c>
      <c r="P2980" t="inlineStr">
        <is>
          <t>有り</t>
        </is>
      </c>
      <c r="R2980" s="4">
        <f>IF(COUNT($M2980:$N2980)=0,"",IF(AND(IF($N2980&lt;&gt;"",$N2980,$M2980)&lt;=0,$O2980&lt;&gt;"可"),"警告",""))</f>
        <v/>
      </c>
      <c r="S2980" s="4">
        <f>IF(COUNT($M2980:$N2980)=0,0,IF(IF($N2980&lt;&gt;"",$N2980,$M2980)&gt;=スコアリング基準!$B$20,スコアリング基準!$C$20,IF(IF($N2980&lt;&gt;"",$N2980,$M2980)&gt;=スコアリング基準!$B$21,スコアリング基準!$C$21,IF(IF($N2980&lt;&gt;"",$N2980,$M2980)&gt;0,スコアリング基準!$C$22,0))))</f>
        <v/>
      </c>
      <c r="T2980" s="4">
        <f>IF($O2980="可",スコアリング基準!$C$23,0)</f>
        <v/>
      </c>
      <c r="U2980" s="4">
        <f>IF(OR(COUNT($K2980:$L2980)&lt;2,$K2980=0),0,IF(ABS($L2980)/$K2980&lt;=スコアリング基準!$B$24,スコアリング基準!$C$24,IF(ABS($L2980)/$K2980&lt;=スコアリング基準!$B$25,スコアリング基準!$C$25,IF(ABS($L2980)/$K2980&lt;=スコアリング基準!$B$26,スコアリング基準!$C$26,0))))</f>
        <v/>
      </c>
      <c r="V2980" s="4">
        <f>IF($P2980="なし",スコアリング基準!$C$27,0)</f>
        <v/>
      </c>
      <c r="W2980" s="4">
        <f>IF($F2980="",0,IF(ISNUMBER($F2980),IF($F2980&lt;=スコアリング基準!$B$28,スコアリング基準!$C$28,スコアリング基準!$C$29),0))</f>
        <v/>
      </c>
      <c r="X2980" s="4">
        <f>IFERROR(VLOOKUP($B2980,スコアリング基準!$A$36:$B$46,2,FALSE),0)</f>
        <v/>
      </c>
      <c r="Y2980" s="4">
        <f>SUM($S2980:$X2980)</f>
        <v/>
      </c>
      <c r="Z2980" s="4">
        <f>IF(COUNT($M2980:$N2980)=0,"データ無",IF($Y2980&gt;=スコアリング基準!$B$30,"S",IF($Y2980&gt;=スコアリング基準!$B$31,"A",IF($Y2980&gt;=スコアリング基準!$B$32,"B","C"))))</f>
        <v/>
      </c>
      <c r="AA2980">
        <f>IFERROR(INDEX(実績DB!$I$3:$I$104,MATCH($B2980&amp;$C2980,実績DB!$J$3:$J$104,0)),"")</f>
        <v/>
      </c>
    </row>
    <row r="2981">
      <c r="A2981" t="n">
        <v>2979</v>
      </c>
      <c r="B2981" t="inlineStr">
        <is>
          <t>中部</t>
        </is>
      </c>
      <c r="C2981" t="inlineStr">
        <is>
          <t>三保変電所</t>
        </is>
      </c>
      <c r="D2981" t="inlineStr">
        <is>
          <t>静岡県</t>
        </is>
      </c>
      <c r="E2981" t="n">
        <v>77</v>
      </c>
      <c r="F2981" t="n">
        <v>6.6</v>
      </c>
      <c r="G2981" s="3" t="n">
        <v>34.988338</v>
      </c>
      <c r="H2981" s="3" t="n">
        <v>138.496104</v>
      </c>
      <c r="I2981" t="inlineStr">
        <is>
          <t>公表資料(手動)</t>
        </is>
      </c>
      <c r="J2981" t="n">
        <v>28</v>
      </c>
      <c r="K2981" t="n">
        <v>28</v>
      </c>
      <c r="L2981" t="n">
        <v>0</v>
      </c>
      <c r="M2981" t="n">
        <v>28</v>
      </c>
      <c r="O2981" t="inlineStr">
        <is>
          <t>不可 #3</t>
        </is>
      </c>
      <c r="P2981" t="inlineStr">
        <is>
          <t>有り</t>
        </is>
      </c>
      <c r="R2981" s="4">
        <f>IF(COUNT($M2981:$N2981)=0,"",IF(AND(IF($N2981&lt;&gt;"",$N2981,$M2981)&lt;=0,$O2981&lt;&gt;"可"),"警告",""))</f>
        <v/>
      </c>
      <c r="S2981" s="4">
        <f>IF(COUNT($M2981:$N2981)=0,0,IF(IF($N2981&lt;&gt;"",$N2981,$M2981)&gt;=スコアリング基準!$B$20,スコアリング基準!$C$20,IF(IF($N2981&lt;&gt;"",$N2981,$M2981)&gt;=スコアリング基準!$B$21,スコアリング基準!$C$21,IF(IF($N2981&lt;&gt;"",$N2981,$M2981)&gt;0,スコアリング基準!$C$22,0))))</f>
        <v/>
      </c>
      <c r="T2981" s="4">
        <f>IF($O2981="可",スコアリング基準!$C$23,0)</f>
        <v/>
      </c>
      <c r="U2981" s="4">
        <f>IF(OR(COUNT($K2981:$L2981)&lt;2,$K2981=0),0,IF(ABS($L2981)/$K2981&lt;=スコアリング基準!$B$24,スコアリング基準!$C$24,IF(ABS($L2981)/$K2981&lt;=スコアリング基準!$B$25,スコアリング基準!$C$25,IF(ABS($L2981)/$K2981&lt;=スコアリング基準!$B$26,スコアリング基準!$C$26,0))))</f>
        <v/>
      </c>
      <c r="V2981" s="4">
        <f>IF($P2981="なし",スコアリング基準!$C$27,0)</f>
        <v/>
      </c>
      <c r="W2981" s="4">
        <f>IF($F2981="",0,IF(ISNUMBER($F2981),IF($F2981&lt;=スコアリング基準!$B$28,スコアリング基準!$C$28,スコアリング基準!$C$29),0))</f>
        <v/>
      </c>
      <c r="X2981" s="4">
        <f>IFERROR(VLOOKUP($B2981,スコアリング基準!$A$36:$B$46,2,FALSE),0)</f>
        <v/>
      </c>
      <c r="Y2981" s="4">
        <f>SUM($S2981:$X2981)</f>
        <v/>
      </c>
      <c r="Z2981" s="4">
        <f>IF(COUNT($M2981:$N2981)=0,"データ無",IF($Y2981&gt;=スコアリング基準!$B$30,"S",IF($Y2981&gt;=スコアリング基準!$B$31,"A",IF($Y2981&gt;=スコアリング基準!$B$32,"B","C"))))</f>
        <v/>
      </c>
      <c r="AA2981">
        <f>IFERROR(INDEX(実績DB!$I$3:$I$104,MATCH($B2981&amp;$C2981,実績DB!$J$3:$J$104,0)),"")</f>
        <v/>
      </c>
    </row>
    <row r="2982">
      <c r="A2982" t="n">
        <v>2980</v>
      </c>
      <c r="B2982" t="inlineStr">
        <is>
          <t>中部</t>
        </is>
      </c>
      <c r="C2982" t="inlineStr">
        <is>
          <t>三好ヶ丘変電所</t>
        </is>
      </c>
      <c r="D2982" t="inlineStr">
        <is>
          <t>愛知県</t>
        </is>
      </c>
      <c r="E2982" t="n">
        <v>77</v>
      </c>
      <c r="F2982" t="n">
        <v>6.6</v>
      </c>
      <c r="G2982" s="3" t="n">
        <v>35.12814</v>
      </c>
      <c r="H2982" s="3" t="n">
        <v>137.1065</v>
      </c>
      <c r="I2982" t="inlineStr">
        <is>
          <t>公表資料(手動)</t>
        </is>
      </c>
      <c r="J2982" t="n">
        <v>-3</v>
      </c>
      <c r="K2982" t="n">
        <v>43</v>
      </c>
      <c r="L2982" t="n">
        <v>-9</v>
      </c>
      <c r="M2982" t="n">
        <v>34</v>
      </c>
      <c r="O2982" t="inlineStr">
        <is>
          <t>不可 #3</t>
        </is>
      </c>
      <c r="P2982" t="inlineStr">
        <is>
          <t>有り</t>
        </is>
      </c>
      <c r="R2982" s="4">
        <f>IF(COUNT($M2982:$N2982)=0,"",IF(AND(IF($N2982&lt;&gt;"",$N2982,$M2982)&lt;=0,$O2982&lt;&gt;"可"),"警告",""))</f>
        <v/>
      </c>
      <c r="S2982" s="4">
        <f>IF(COUNT($M2982:$N2982)=0,0,IF(IF($N2982&lt;&gt;"",$N2982,$M2982)&gt;=スコアリング基準!$B$20,スコアリング基準!$C$20,IF(IF($N2982&lt;&gt;"",$N2982,$M2982)&gt;=スコアリング基準!$B$21,スコアリング基準!$C$21,IF(IF($N2982&lt;&gt;"",$N2982,$M2982)&gt;0,スコアリング基準!$C$22,0))))</f>
        <v/>
      </c>
      <c r="T2982" s="4">
        <f>IF($O2982="可",スコアリング基準!$C$23,0)</f>
        <v/>
      </c>
      <c r="U2982" s="4">
        <f>IF(OR(COUNT($K2982:$L2982)&lt;2,$K2982=0),0,IF(ABS($L2982)/$K2982&lt;=スコアリング基準!$B$24,スコアリング基準!$C$24,IF(ABS($L2982)/$K2982&lt;=スコアリング基準!$B$25,スコアリング基準!$C$25,IF(ABS($L2982)/$K2982&lt;=スコアリング基準!$B$26,スコアリング基準!$C$26,0))))</f>
        <v/>
      </c>
      <c r="V2982" s="4">
        <f>IF($P2982="なし",スコアリング基準!$C$27,0)</f>
        <v/>
      </c>
      <c r="W2982" s="4">
        <f>IF($F2982="",0,IF(ISNUMBER($F2982),IF($F2982&lt;=スコアリング基準!$B$28,スコアリング基準!$C$28,スコアリング基準!$C$29),0))</f>
        <v/>
      </c>
      <c r="X2982" s="4">
        <f>IFERROR(VLOOKUP($B2982,スコアリング基準!$A$36:$B$46,2,FALSE),0)</f>
        <v/>
      </c>
      <c r="Y2982" s="4">
        <f>SUM($S2982:$X2982)</f>
        <v/>
      </c>
      <c r="Z2982" s="4">
        <f>IF(COUNT($M2982:$N2982)=0,"データ無",IF($Y2982&gt;=スコアリング基準!$B$30,"S",IF($Y2982&gt;=スコアリング基準!$B$31,"A",IF($Y2982&gt;=スコアリング基準!$B$32,"B","C"))))</f>
        <v/>
      </c>
      <c r="AA2982">
        <f>IFERROR(INDEX(実績DB!$I$3:$I$104,MATCH($B2982&amp;$C2982,実績DB!$J$3:$J$104,0)),"")</f>
        <v/>
      </c>
    </row>
    <row r="2983">
      <c r="A2983" t="n">
        <v>2981</v>
      </c>
      <c r="B2983" t="inlineStr">
        <is>
          <t>中部</t>
        </is>
      </c>
      <c r="C2983" t="inlineStr">
        <is>
          <t>三岡変電所</t>
        </is>
      </c>
      <c r="D2983" t="inlineStr">
        <is>
          <t>長野県</t>
        </is>
      </c>
      <c r="E2983" t="n">
        <v>77</v>
      </c>
      <c r="F2983" t="n">
        <v>6.6</v>
      </c>
      <c r="G2983" s="3" t="n">
        <v>36.291029</v>
      </c>
      <c r="H2983" s="3" t="n">
        <v>138.449316</v>
      </c>
      <c r="I2983" t="inlineStr">
        <is>
          <t>Google Places(名称一致)</t>
        </is>
      </c>
      <c r="J2983" t="n">
        <v>-19</v>
      </c>
      <c r="K2983" t="n">
        <v>49</v>
      </c>
      <c r="L2983" t="n">
        <v>-38</v>
      </c>
      <c r="M2983" t="n">
        <v>10</v>
      </c>
      <c r="O2983" t="inlineStr">
        <is>
          <t>不可 #3</t>
        </is>
      </c>
      <c r="P2983" t="inlineStr">
        <is>
          <t>有り</t>
        </is>
      </c>
      <c r="R2983" s="4">
        <f>IF(COUNT($M2983:$N2983)=0,"",IF(AND(IF($N2983&lt;&gt;"",$N2983,$M2983)&lt;=0,$O2983&lt;&gt;"可"),"警告",""))</f>
        <v/>
      </c>
      <c r="S2983" s="4">
        <f>IF(COUNT($M2983:$N2983)=0,0,IF(IF($N2983&lt;&gt;"",$N2983,$M2983)&gt;=スコアリング基準!$B$20,スコアリング基準!$C$20,IF(IF($N2983&lt;&gt;"",$N2983,$M2983)&gt;=スコアリング基準!$B$21,スコアリング基準!$C$21,IF(IF($N2983&lt;&gt;"",$N2983,$M2983)&gt;0,スコアリング基準!$C$22,0))))</f>
        <v/>
      </c>
      <c r="T2983" s="4">
        <f>IF($O2983="可",スコアリング基準!$C$23,0)</f>
        <v/>
      </c>
      <c r="U2983" s="4">
        <f>IF(OR(COUNT($K2983:$L2983)&lt;2,$K2983=0),0,IF(ABS($L2983)/$K2983&lt;=スコアリング基準!$B$24,スコアリング基準!$C$24,IF(ABS($L2983)/$K2983&lt;=スコアリング基準!$B$25,スコアリング基準!$C$25,IF(ABS($L2983)/$K2983&lt;=スコアリング基準!$B$26,スコアリング基準!$C$26,0))))</f>
        <v/>
      </c>
      <c r="V2983" s="4">
        <f>IF($P2983="なし",スコアリング基準!$C$27,0)</f>
        <v/>
      </c>
      <c r="W2983" s="4">
        <f>IF($F2983="",0,IF(ISNUMBER($F2983),IF($F2983&lt;=スコアリング基準!$B$28,スコアリング基準!$C$28,スコアリング基準!$C$29),0))</f>
        <v/>
      </c>
      <c r="X2983" s="4">
        <f>IFERROR(VLOOKUP($B2983,スコアリング基準!$A$36:$B$46,2,FALSE),0)</f>
        <v/>
      </c>
      <c r="Y2983" s="4">
        <f>SUM($S2983:$X2983)</f>
        <v/>
      </c>
      <c r="Z2983" s="4">
        <f>IF(COUNT($M2983:$N2983)=0,"データ無",IF($Y2983&gt;=スコアリング基準!$B$30,"S",IF($Y2983&gt;=スコアリング基準!$B$31,"A",IF($Y2983&gt;=スコアリング基準!$B$32,"B","C"))))</f>
        <v/>
      </c>
      <c r="AA2983">
        <f>IFERROR(INDEX(実績DB!$I$3:$I$104,MATCH($B2983&amp;$C2983,実績DB!$J$3:$J$104,0)),"")</f>
        <v/>
      </c>
    </row>
    <row r="2984">
      <c r="A2984" t="n">
        <v>2982</v>
      </c>
      <c r="B2984" t="inlineStr">
        <is>
          <t>中部</t>
        </is>
      </c>
      <c r="C2984" t="inlineStr">
        <is>
          <t>三方原変電所</t>
        </is>
      </c>
      <c r="D2984" t="inlineStr">
        <is>
          <t>静岡県</t>
        </is>
      </c>
      <c r="E2984" t="n">
        <v>77</v>
      </c>
      <c r="F2984" t="n">
        <v>6.6</v>
      </c>
      <c r="G2984" s="3" t="n">
        <v>34.77279</v>
      </c>
      <c r="H2984" s="3" t="n">
        <v>137.71057</v>
      </c>
      <c r="I2984" t="inlineStr">
        <is>
          <t>OSM実測(名称一致)</t>
        </is>
      </c>
      <c r="J2984" t="n">
        <v>49</v>
      </c>
      <c r="K2984" t="n">
        <v>49</v>
      </c>
      <c r="L2984" t="n">
        <v>-18</v>
      </c>
      <c r="M2984" t="n">
        <v>31</v>
      </c>
      <c r="O2984" t="inlineStr">
        <is>
          <t>不可 #3</t>
        </is>
      </c>
      <c r="P2984" t="inlineStr">
        <is>
          <t>有り</t>
        </is>
      </c>
      <c r="R2984" s="4">
        <f>IF(COUNT($M2984:$N2984)=0,"",IF(AND(IF($N2984&lt;&gt;"",$N2984,$M2984)&lt;=0,$O2984&lt;&gt;"可"),"警告",""))</f>
        <v/>
      </c>
      <c r="S2984" s="4">
        <f>IF(COUNT($M2984:$N2984)=0,0,IF(IF($N2984&lt;&gt;"",$N2984,$M2984)&gt;=スコアリング基準!$B$20,スコアリング基準!$C$20,IF(IF($N2984&lt;&gt;"",$N2984,$M2984)&gt;=スコアリング基準!$B$21,スコアリング基準!$C$21,IF(IF($N2984&lt;&gt;"",$N2984,$M2984)&gt;0,スコアリング基準!$C$22,0))))</f>
        <v/>
      </c>
      <c r="T2984" s="4">
        <f>IF($O2984="可",スコアリング基準!$C$23,0)</f>
        <v/>
      </c>
      <c r="U2984" s="4">
        <f>IF(OR(COUNT($K2984:$L2984)&lt;2,$K2984=0),0,IF(ABS($L2984)/$K2984&lt;=スコアリング基準!$B$24,スコアリング基準!$C$24,IF(ABS($L2984)/$K2984&lt;=スコアリング基準!$B$25,スコアリング基準!$C$25,IF(ABS($L2984)/$K2984&lt;=スコアリング基準!$B$26,スコアリング基準!$C$26,0))))</f>
        <v/>
      </c>
      <c r="V2984" s="4">
        <f>IF($P2984="なし",スコアリング基準!$C$27,0)</f>
        <v/>
      </c>
      <c r="W2984" s="4">
        <f>IF($F2984="",0,IF(ISNUMBER($F2984),IF($F2984&lt;=スコアリング基準!$B$28,スコアリング基準!$C$28,スコアリング基準!$C$29),0))</f>
        <v/>
      </c>
      <c r="X2984" s="4">
        <f>IFERROR(VLOOKUP($B2984,スコアリング基準!$A$36:$B$46,2,FALSE),0)</f>
        <v/>
      </c>
      <c r="Y2984" s="4">
        <f>SUM($S2984:$X2984)</f>
        <v/>
      </c>
      <c r="Z2984" s="4">
        <f>IF(COUNT($M2984:$N2984)=0,"データ無",IF($Y2984&gt;=スコアリング基準!$B$30,"S",IF($Y2984&gt;=スコアリング基準!$B$31,"A",IF($Y2984&gt;=スコアリング基準!$B$32,"B","C"))))</f>
        <v/>
      </c>
      <c r="AA2984">
        <f>IFERROR(INDEX(実績DB!$I$3:$I$104,MATCH($B2984&amp;$C2984,実績DB!$J$3:$J$104,0)),"")</f>
        <v/>
      </c>
    </row>
    <row r="2985">
      <c r="A2985" t="n">
        <v>2983</v>
      </c>
      <c r="B2985" t="inlineStr">
        <is>
          <t>中部</t>
        </is>
      </c>
      <c r="C2985" t="inlineStr">
        <is>
          <t>三谷変電所</t>
        </is>
      </c>
      <c r="D2985" t="inlineStr">
        <is>
          <t>愛知県</t>
        </is>
      </c>
      <c r="E2985" t="n">
        <v>77</v>
      </c>
      <c r="F2985" t="n">
        <v>6.6</v>
      </c>
      <c r="G2985" s="3" t="n">
        <v>34.821953</v>
      </c>
      <c r="H2985" s="3" t="n">
        <v>137.246671</v>
      </c>
      <c r="I2985" t="inlineStr">
        <is>
          <t>公表資料(手動)</t>
        </is>
      </c>
      <c r="J2985" t="n">
        <v>1</v>
      </c>
      <c r="K2985" t="n">
        <v>43</v>
      </c>
      <c r="L2985" t="n">
        <v>-1</v>
      </c>
      <c r="M2985" t="n">
        <v>42</v>
      </c>
      <c r="O2985" t="inlineStr">
        <is>
          <t>不可 #3</t>
        </is>
      </c>
      <c r="P2985" t="inlineStr">
        <is>
          <t>有り</t>
        </is>
      </c>
      <c r="R2985" s="4">
        <f>IF(COUNT($M2985:$N2985)=0,"",IF(AND(IF($N2985&lt;&gt;"",$N2985,$M2985)&lt;=0,$O2985&lt;&gt;"可"),"警告",""))</f>
        <v/>
      </c>
      <c r="S2985" s="4">
        <f>IF(COUNT($M2985:$N2985)=0,0,IF(IF($N2985&lt;&gt;"",$N2985,$M2985)&gt;=スコアリング基準!$B$20,スコアリング基準!$C$20,IF(IF($N2985&lt;&gt;"",$N2985,$M2985)&gt;=スコアリング基準!$B$21,スコアリング基準!$C$21,IF(IF($N2985&lt;&gt;"",$N2985,$M2985)&gt;0,スコアリング基準!$C$22,0))))</f>
        <v/>
      </c>
      <c r="T2985" s="4">
        <f>IF($O2985="可",スコアリング基準!$C$23,0)</f>
        <v/>
      </c>
      <c r="U2985" s="4">
        <f>IF(OR(COUNT($K2985:$L2985)&lt;2,$K2985=0),0,IF(ABS($L2985)/$K2985&lt;=スコアリング基準!$B$24,スコアリング基準!$C$24,IF(ABS($L2985)/$K2985&lt;=スコアリング基準!$B$25,スコアリング基準!$C$25,IF(ABS($L2985)/$K2985&lt;=スコアリング基準!$B$26,スコアリング基準!$C$26,0))))</f>
        <v/>
      </c>
      <c r="V2985" s="4">
        <f>IF($P2985="なし",スコアリング基準!$C$27,0)</f>
        <v/>
      </c>
      <c r="W2985" s="4">
        <f>IF($F2985="",0,IF(ISNUMBER($F2985),IF($F2985&lt;=スコアリング基準!$B$28,スコアリング基準!$C$28,スコアリング基準!$C$29),0))</f>
        <v/>
      </c>
      <c r="X2985" s="4">
        <f>IFERROR(VLOOKUP($B2985,スコアリング基準!$A$36:$B$46,2,FALSE),0)</f>
        <v/>
      </c>
      <c r="Y2985" s="4">
        <f>SUM($S2985:$X2985)</f>
        <v/>
      </c>
      <c r="Z2985" s="4">
        <f>IF(COUNT($M2985:$N2985)=0,"データ無",IF($Y2985&gt;=スコアリング基準!$B$30,"S",IF($Y2985&gt;=スコアリング基準!$B$31,"A",IF($Y2985&gt;=スコアリング基準!$B$32,"B","C"))))</f>
        <v/>
      </c>
      <c r="AA2985">
        <f>IFERROR(INDEX(実績DB!$I$3:$I$104,MATCH($B2985&amp;$C2985,実績DB!$J$3:$J$104,0)),"")</f>
        <v/>
      </c>
    </row>
    <row r="2986">
      <c r="A2986" t="n">
        <v>2984</v>
      </c>
      <c r="B2986" t="inlineStr">
        <is>
          <t>中部</t>
        </is>
      </c>
      <c r="C2986" t="inlineStr">
        <is>
          <t>三郷変電所</t>
        </is>
      </c>
      <c r="D2986" t="inlineStr">
        <is>
          <t>愛知県</t>
        </is>
      </c>
      <c r="E2986" t="n">
        <v>77</v>
      </c>
      <c r="F2986" t="n">
        <v>6.6</v>
      </c>
      <c r="G2986" s="3" t="n">
        <v>35.213164</v>
      </c>
      <c r="H2986" s="3" t="n">
        <v>137.049173</v>
      </c>
      <c r="I2986" t="inlineStr">
        <is>
          <t>公表資料(手動)</t>
        </is>
      </c>
      <c r="J2986" t="n">
        <v>3</v>
      </c>
      <c r="K2986" t="n">
        <v>44</v>
      </c>
      <c r="L2986" t="n">
        <v>-9</v>
      </c>
      <c r="M2986" t="n">
        <v>44</v>
      </c>
      <c r="O2986" t="inlineStr">
        <is>
          <t>不可 #3</t>
        </is>
      </c>
      <c r="P2986" t="inlineStr">
        <is>
          <t>有り</t>
        </is>
      </c>
      <c r="R2986" s="4">
        <f>IF(COUNT($M2986:$N2986)=0,"",IF(AND(IF($N2986&lt;&gt;"",$N2986,$M2986)&lt;=0,$O2986&lt;&gt;"可"),"警告",""))</f>
        <v/>
      </c>
      <c r="S2986" s="4">
        <f>IF(COUNT($M2986:$N2986)=0,0,IF(IF($N2986&lt;&gt;"",$N2986,$M2986)&gt;=スコアリング基準!$B$20,スコアリング基準!$C$20,IF(IF($N2986&lt;&gt;"",$N2986,$M2986)&gt;=スコアリング基準!$B$21,スコアリング基準!$C$21,IF(IF($N2986&lt;&gt;"",$N2986,$M2986)&gt;0,スコアリング基準!$C$22,0))))</f>
        <v/>
      </c>
      <c r="T2986" s="4">
        <f>IF($O2986="可",スコアリング基準!$C$23,0)</f>
        <v/>
      </c>
      <c r="U2986" s="4">
        <f>IF(OR(COUNT($K2986:$L2986)&lt;2,$K2986=0),0,IF(ABS($L2986)/$K2986&lt;=スコアリング基準!$B$24,スコアリング基準!$C$24,IF(ABS($L2986)/$K2986&lt;=スコアリング基準!$B$25,スコアリング基準!$C$25,IF(ABS($L2986)/$K2986&lt;=スコアリング基準!$B$26,スコアリング基準!$C$26,0))))</f>
        <v/>
      </c>
      <c r="V2986" s="4">
        <f>IF($P2986="なし",スコアリング基準!$C$27,0)</f>
        <v/>
      </c>
      <c r="W2986" s="4">
        <f>IF($F2986="",0,IF(ISNUMBER($F2986),IF($F2986&lt;=スコアリング基準!$B$28,スコアリング基準!$C$28,スコアリング基準!$C$29),0))</f>
        <v/>
      </c>
      <c r="X2986" s="4">
        <f>IFERROR(VLOOKUP($B2986,スコアリング基準!$A$36:$B$46,2,FALSE),0)</f>
        <v/>
      </c>
      <c r="Y2986" s="4">
        <f>SUM($S2986:$X2986)</f>
        <v/>
      </c>
      <c r="Z2986" s="4">
        <f>IF(COUNT($M2986:$N2986)=0,"データ無",IF($Y2986&gt;=スコアリング基準!$B$30,"S",IF($Y2986&gt;=スコアリング基準!$B$31,"A",IF($Y2986&gt;=スコアリング基準!$B$32,"B","C"))))</f>
        <v/>
      </c>
      <c r="AA2986">
        <f>IFERROR(INDEX(実績DB!$I$3:$I$104,MATCH($B2986&amp;$C2986,実績DB!$J$3:$J$104,0)),"")</f>
        <v/>
      </c>
    </row>
    <row r="2987">
      <c r="A2987" t="n">
        <v>2985</v>
      </c>
      <c r="B2987" t="inlineStr">
        <is>
          <t>中部</t>
        </is>
      </c>
      <c r="C2987" t="inlineStr">
        <is>
          <t>三雲変電所</t>
        </is>
      </c>
      <c r="D2987" t="inlineStr">
        <is>
          <t>三重県</t>
        </is>
      </c>
      <c r="E2987" t="n">
        <v>77</v>
      </c>
      <c r="F2987" t="n">
        <v>6.6</v>
      </c>
      <c r="G2987" s="3" t="n">
        <v>34.636074</v>
      </c>
      <c r="H2987" s="3" t="n">
        <v>136.508101</v>
      </c>
      <c r="I2987" t="inlineStr">
        <is>
          <t>Google Places(名称一致)</t>
        </is>
      </c>
      <c r="J2987" t="n">
        <v>32</v>
      </c>
      <c r="K2987" t="n">
        <v>32</v>
      </c>
      <c r="L2987" t="n">
        <v>-22</v>
      </c>
      <c r="M2987" t="n">
        <v>10</v>
      </c>
      <c r="O2987" t="inlineStr">
        <is>
          <t>不可 #3</t>
        </is>
      </c>
      <c r="P2987" t="inlineStr">
        <is>
          <t>有り</t>
        </is>
      </c>
      <c r="R2987" s="4">
        <f>IF(COUNT($M2987:$N2987)=0,"",IF(AND(IF($N2987&lt;&gt;"",$N2987,$M2987)&lt;=0,$O2987&lt;&gt;"可"),"警告",""))</f>
        <v/>
      </c>
      <c r="S2987" s="4">
        <f>IF(COUNT($M2987:$N2987)=0,0,IF(IF($N2987&lt;&gt;"",$N2987,$M2987)&gt;=スコアリング基準!$B$20,スコアリング基準!$C$20,IF(IF($N2987&lt;&gt;"",$N2987,$M2987)&gt;=スコアリング基準!$B$21,スコアリング基準!$C$21,IF(IF($N2987&lt;&gt;"",$N2987,$M2987)&gt;0,スコアリング基準!$C$22,0))))</f>
        <v/>
      </c>
      <c r="T2987" s="4">
        <f>IF($O2987="可",スコアリング基準!$C$23,0)</f>
        <v/>
      </c>
      <c r="U2987" s="4">
        <f>IF(OR(COUNT($K2987:$L2987)&lt;2,$K2987=0),0,IF(ABS($L2987)/$K2987&lt;=スコアリング基準!$B$24,スコアリング基準!$C$24,IF(ABS($L2987)/$K2987&lt;=スコアリング基準!$B$25,スコアリング基準!$C$25,IF(ABS($L2987)/$K2987&lt;=スコアリング基準!$B$26,スコアリング基準!$C$26,0))))</f>
        <v/>
      </c>
      <c r="V2987" s="4">
        <f>IF($P2987="なし",スコアリング基準!$C$27,0)</f>
        <v/>
      </c>
      <c r="W2987" s="4">
        <f>IF($F2987="",0,IF(ISNUMBER($F2987),IF($F2987&lt;=スコアリング基準!$B$28,スコアリング基準!$C$28,スコアリング基準!$C$29),0))</f>
        <v/>
      </c>
      <c r="X2987" s="4">
        <f>IFERROR(VLOOKUP($B2987,スコアリング基準!$A$36:$B$46,2,FALSE),0)</f>
        <v/>
      </c>
      <c r="Y2987" s="4">
        <f>SUM($S2987:$X2987)</f>
        <v/>
      </c>
      <c r="Z2987" s="4">
        <f>IF(COUNT($M2987:$N2987)=0,"データ無",IF($Y2987&gt;=スコアリング基準!$B$30,"S",IF($Y2987&gt;=スコアリング基準!$B$31,"A",IF($Y2987&gt;=スコアリング基準!$B$32,"B","C"))))</f>
        <v/>
      </c>
      <c r="AA2987">
        <f>IFERROR(INDEX(実績DB!$I$3:$I$104,MATCH($B2987&amp;$C2987,実績DB!$J$3:$J$104,0)),"")</f>
        <v/>
      </c>
    </row>
    <row r="2988">
      <c r="A2988" t="n">
        <v>2986</v>
      </c>
      <c r="B2988" t="inlineStr">
        <is>
          <t>中部</t>
        </is>
      </c>
      <c r="C2988" t="inlineStr">
        <is>
          <t>上之郷変電所</t>
        </is>
      </c>
      <c r="D2988" t="inlineStr">
        <is>
          <t>岐阜県</t>
        </is>
      </c>
      <c r="E2988" t="n">
        <v>77</v>
      </c>
      <c r="F2988" t="n">
        <v>6.6</v>
      </c>
      <c r="G2988" s="3" t="n"/>
      <c r="H2988" s="3" t="n"/>
      <c r="I2988" t="inlineStr">
        <is>
          <t>未取得</t>
        </is>
      </c>
      <c r="J2988" t="n">
        <v>-75</v>
      </c>
      <c r="K2988" t="n">
        <v>19</v>
      </c>
      <c r="L2988" t="n">
        <v>-18</v>
      </c>
      <c r="M2988" t="n">
        <v>1</v>
      </c>
      <c r="O2988" t="inlineStr">
        <is>
          <t>不可 #3</t>
        </is>
      </c>
      <c r="P2988" t="inlineStr">
        <is>
          <t>有り</t>
        </is>
      </c>
      <c r="R2988" s="4">
        <f>IF(COUNT($M2988:$N2988)=0,"",IF(AND(IF($N2988&lt;&gt;"",$N2988,$M2988)&lt;=0,$O2988&lt;&gt;"可"),"警告",""))</f>
        <v/>
      </c>
      <c r="S2988" s="4">
        <f>IF(COUNT($M2988:$N2988)=0,0,IF(IF($N2988&lt;&gt;"",$N2988,$M2988)&gt;=スコアリング基準!$B$20,スコアリング基準!$C$20,IF(IF($N2988&lt;&gt;"",$N2988,$M2988)&gt;=スコアリング基準!$B$21,スコアリング基準!$C$21,IF(IF($N2988&lt;&gt;"",$N2988,$M2988)&gt;0,スコアリング基準!$C$22,0))))</f>
        <v/>
      </c>
      <c r="T2988" s="4">
        <f>IF($O2988="可",スコアリング基準!$C$23,0)</f>
        <v/>
      </c>
      <c r="U2988" s="4">
        <f>IF(OR(COUNT($K2988:$L2988)&lt;2,$K2988=0),0,IF(ABS($L2988)/$K2988&lt;=スコアリング基準!$B$24,スコアリング基準!$C$24,IF(ABS($L2988)/$K2988&lt;=スコアリング基準!$B$25,スコアリング基準!$C$25,IF(ABS($L2988)/$K2988&lt;=スコアリング基準!$B$26,スコアリング基準!$C$26,0))))</f>
        <v/>
      </c>
      <c r="V2988" s="4">
        <f>IF($P2988="なし",スコアリング基準!$C$27,0)</f>
        <v/>
      </c>
      <c r="W2988" s="4">
        <f>IF($F2988="",0,IF(ISNUMBER($F2988),IF($F2988&lt;=スコアリング基準!$B$28,スコアリング基準!$C$28,スコアリング基準!$C$29),0))</f>
        <v/>
      </c>
      <c r="X2988" s="4">
        <f>IFERROR(VLOOKUP($B2988,スコアリング基準!$A$36:$B$46,2,FALSE),0)</f>
        <v/>
      </c>
      <c r="Y2988" s="4">
        <f>SUM($S2988:$X2988)</f>
        <v/>
      </c>
      <c r="Z2988" s="4">
        <f>IF(COUNT($M2988:$N2988)=0,"データ無",IF($Y2988&gt;=スコアリング基準!$B$30,"S",IF($Y2988&gt;=スコアリング基準!$B$31,"A",IF($Y2988&gt;=スコアリング基準!$B$32,"B","C"))))</f>
        <v/>
      </c>
      <c r="AA2988">
        <f>IFERROR(INDEX(実績DB!$I$3:$I$104,MATCH($B2988&amp;$C2988,実績DB!$J$3:$J$104,0)),"")</f>
        <v/>
      </c>
    </row>
    <row r="2989">
      <c r="A2989" t="n">
        <v>2987</v>
      </c>
      <c r="B2989" t="inlineStr">
        <is>
          <t>中部</t>
        </is>
      </c>
      <c r="C2989" t="inlineStr">
        <is>
          <t>上千田変電所</t>
        </is>
      </c>
      <c r="D2989" t="inlineStr">
        <is>
          <t>長野県</t>
        </is>
      </c>
      <c r="E2989" t="n">
        <v>77</v>
      </c>
      <c r="F2989" t="n">
        <v>6.6</v>
      </c>
      <c r="G2989" s="3" t="n">
        <v>36.629371</v>
      </c>
      <c r="H2989" s="3" t="n">
        <v>138.197528</v>
      </c>
      <c r="I2989" t="inlineStr">
        <is>
          <t>公表資料(手動)</t>
        </is>
      </c>
      <c r="J2989" t="n">
        <v>2</v>
      </c>
      <c r="K2989" t="n">
        <v>49</v>
      </c>
      <c r="L2989" t="n">
        <v>0</v>
      </c>
      <c r="M2989" t="n">
        <v>49</v>
      </c>
      <c r="O2989" t="inlineStr">
        <is>
          <t>不可 #3</t>
        </is>
      </c>
      <c r="P2989" t="inlineStr">
        <is>
          <t>有り</t>
        </is>
      </c>
      <c r="R2989" s="4">
        <f>IF(COUNT($M2989:$N2989)=0,"",IF(AND(IF($N2989&lt;&gt;"",$N2989,$M2989)&lt;=0,$O2989&lt;&gt;"可"),"警告",""))</f>
        <v/>
      </c>
      <c r="S2989" s="4">
        <f>IF(COUNT($M2989:$N2989)=0,0,IF(IF($N2989&lt;&gt;"",$N2989,$M2989)&gt;=スコアリング基準!$B$20,スコアリング基準!$C$20,IF(IF($N2989&lt;&gt;"",$N2989,$M2989)&gt;=スコアリング基準!$B$21,スコアリング基準!$C$21,IF(IF($N2989&lt;&gt;"",$N2989,$M2989)&gt;0,スコアリング基準!$C$22,0))))</f>
        <v/>
      </c>
      <c r="T2989" s="4">
        <f>IF($O2989="可",スコアリング基準!$C$23,0)</f>
        <v/>
      </c>
      <c r="U2989" s="4">
        <f>IF(OR(COUNT($K2989:$L2989)&lt;2,$K2989=0),0,IF(ABS($L2989)/$K2989&lt;=スコアリング基準!$B$24,スコアリング基準!$C$24,IF(ABS($L2989)/$K2989&lt;=スコアリング基準!$B$25,スコアリング基準!$C$25,IF(ABS($L2989)/$K2989&lt;=スコアリング基準!$B$26,スコアリング基準!$C$26,0))))</f>
        <v/>
      </c>
      <c r="V2989" s="4">
        <f>IF($P2989="なし",スコアリング基準!$C$27,0)</f>
        <v/>
      </c>
      <c r="W2989" s="4">
        <f>IF($F2989="",0,IF(ISNUMBER($F2989),IF($F2989&lt;=スコアリング基準!$B$28,スコアリング基準!$C$28,スコアリング基準!$C$29),0))</f>
        <v/>
      </c>
      <c r="X2989" s="4">
        <f>IFERROR(VLOOKUP($B2989,スコアリング基準!$A$36:$B$46,2,FALSE),0)</f>
        <v/>
      </c>
      <c r="Y2989" s="4">
        <f>SUM($S2989:$X2989)</f>
        <v/>
      </c>
      <c r="Z2989" s="4">
        <f>IF(COUNT($M2989:$N2989)=0,"データ無",IF($Y2989&gt;=スコアリング基準!$B$30,"S",IF($Y2989&gt;=スコアリング基準!$B$31,"A",IF($Y2989&gt;=スコアリング基準!$B$32,"B","C"))))</f>
        <v/>
      </c>
      <c r="AA2989">
        <f>IFERROR(INDEX(実績DB!$I$3:$I$104,MATCH($B2989&amp;$C2989,実績DB!$J$3:$J$104,0)),"")</f>
        <v/>
      </c>
    </row>
    <row r="2990">
      <c r="A2990" t="n">
        <v>2988</v>
      </c>
      <c r="B2990" t="inlineStr">
        <is>
          <t>中部</t>
        </is>
      </c>
      <c r="C2990" t="inlineStr">
        <is>
          <t>上地変電所</t>
        </is>
      </c>
      <c r="D2990" t="inlineStr">
        <is>
          <t>愛知県</t>
        </is>
      </c>
      <c r="E2990" t="n">
        <v>77</v>
      </c>
      <c r="F2990" t="n">
        <v>6.6</v>
      </c>
      <c r="G2990" s="3" t="n">
        <v>34.903652</v>
      </c>
      <c r="H2990" s="3" t="n">
        <v>137.166638</v>
      </c>
      <c r="I2990" t="inlineStr">
        <is>
          <t>公表資料(手動)</t>
        </is>
      </c>
      <c r="J2990" t="n">
        <v>1</v>
      </c>
      <c r="K2990" t="n">
        <v>49</v>
      </c>
      <c r="L2990" t="n">
        <v>0</v>
      </c>
      <c r="M2990" t="n">
        <v>49</v>
      </c>
      <c r="O2990" t="inlineStr">
        <is>
          <t>不可 #3</t>
        </is>
      </c>
      <c r="P2990" t="inlineStr">
        <is>
          <t>有り</t>
        </is>
      </c>
      <c r="R2990" s="4">
        <f>IF(COUNT($M2990:$N2990)=0,"",IF(AND(IF($N2990&lt;&gt;"",$N2990,$M2990)&lt;=0,$O2990&lt;&gt;"可"),"警告",""))</f>
        <v/>
      </c>
      <c r="S2990" s="4">
        <f>IF(COUNT($M2990:$N2990)=0,0,IF(IF($N2990&lt;&gt;"",$N2990,$M2990)&gt;=スコアリング基準!$B$20,スコアリング基準!$C$20,IF(IF($N2990&lt;&gt;"",$N2990,$M2990)&gt;=スコアリング基準!$B$21,スコアリング基準!$C$21,IF(IF($N2990&lt;&gt;"",$N2990,$M2990)&gt;0,スコアリング基準!$C$22,0))))</f>
        <v/>
      </c>
      <c r="T2990" s="4">
        <f>IF($O2990="可",スコアリング基準!$C$23,0)</f>
        <v/>
      </c>
      <c r="U2990" s="4">
        <f>IF(OR(COUNT($K2990:$L2990)&lt;2,$K2990=0),0,IF(ABS($L2990)/$K2990&lt;=スコアリング基準!$B$24,スコアリング基準!$C$24,IF(ABS($L2990)/$K2990&lt;=スコアリング基準!$B$25,スコアリング基準!$C$25,IF(ABS($L2990)/$K2990&lt;=スコアリング基準!$B$26,スコアリング基準!$C$26,0))))</f>
        <v/>
      </c>
      <c r="V2990" s="4">
        <f>IF($P2990="なし",スコアリング基準!$C$27,0)</f>
        <v/>
      </c>
      <c r="W2990" s="4">
        <f>IF($F2990="",0,IF(ISNUMBER($F2990),IF($F2990&lt;=スコアリング基準!$B$28,スコアリング基準!$C$28,スコアリング基準!$C$29),0))</f>
        <v/>
      </c>
      <c r="X2990" s="4">
        <f>IFERROR(VLOOKUP($B2990,スコアリング基準!$A$36:$B$46,2,FALSE),0)</f>
        <v/>
      </c>
      <c r="Y2990" s="4">
        <f>SUM($S2990:$X2990)</f>
        <v/>
      </c>
      <c r="Z2990" s="4">
        <f>IF(COUNT($M2990:$N2990)=0,"データ無",IF($Y2990&gt;=スコアリング基準!$B$30,"S",IF($Y2990&gt;=スコアリング基準!$B$31,"A",IF($Y2990&gt;=スコアリング基準!$B$32,"B","C"))))</f>
        <v/>
      </c>
      <c r="AA2990">
        <f>IFERROR(INDEX(実績DB!$I$3:$I$104,MATCH($B2990&amp;$C2990,実績DB!$J$3:$J$104,0)),"")</f>
        <v/>
      </c>
    </row>
    <row r="2991">
      <c r="A2991" t="n">
        <v>2989</v>
      </c>
      <c r="B2991" t="inlineStr">
        <is>
          <t>中部</t>
        </is>
      </c>
      <c r="C2991" t="inlineStr">
        <is>
          <t>上境変電所</t>
        </is>
      </c>
      <c r="D2991" t="inlineStr">
        <is>
          <t>長野県</t>
        </is>
      </c>
      <c r="E2991" t="n">
        <v>77</v>
      </c>
      <c r="F2991" t="n">
        <v>6.6</v>
      </c>
      <c r="G2991" s="3" t="n">
        <v>36.954213</v>
      </c>
      <c r="H2991" s="3" t="n">
        <v>138.417091</v>
      </c>
      <c r="I2991" t="inlineStr">
        <is>
          <t>公表資料(手動)</t>
        </is>
      </c>
      <c r="J2991" t="n">
        <v>1</v>
      </c>
      <c r="K2991" t="n">
        <v>19</v>
      </c>
      <c r="L2991" t="n">
        <v>-4</v>
      </c>
      <c r="M2991" t="n">
        <v>15</v>
      </c>
      <c r="O2991" t="inlineStr">
        <is>
          <t>不可 #3</t>
        </is>
      </c>
      <c r="P2991" t="inlineStr">
        <is>
          <t>有り</t>
        </is>
      </c>
      <c r="R2991" s="4">
        <f>IF(COUNT($M2991:$N2991)=0,"",IF(AND(IF($N2991&lt;&gt;"",$N2991,$M2991)&lt;=0,$O2991&lt;&gt;"可"),"警告",""))</f>
        <v/>
      </c>
      <c r="S2991" s="4">
        <f>IF(COUNT($M2991:$N2991)=0,0,IF(IF($N2991&lt;&gt;"",$N2991,$M2991)&gt;=スコアリング基準!$B$20,スコアリング基準!$C$20,IF(IF($N2991&lt;&gt;"",$N2991,$M2991)&gt;=スコアリング基準!$B$21,スコアリング基準!$C$21,IF(IF($N2991&lt;&gt;"",$N2991,$M2991)&gt;0,スコアリング基準!$C$22,0))))</f>
        <v/>
      </c>
      <c r="T2991" s="4">
        <f>IF($O2991="可",スコアリング基準!$C$23,0)</f>
        <v/>
      </c>
      <c r="U2991" s="4">
        <f>IF(OR(COUNT($K2991:$L2991)&lt;2,$K2991=0),0,IF(ABS($L2991)/$K2991&lt;=スコアリング基準!$B$24,スコアリング基準!$C$24,IF(ABS($L2991)/$K2991&lt;=スコアリング基準!$B$25,スコアリング基準!$C$25,IF(ABS($L2991)/$K2991&lt;=スコアリング基準!$B$26,スコアリング基準!$C$26,0))))</f>
        <v/>
      </c>
      <c r="V2991" s="4">
        <f>IF($P2991="なし",スコアリング基準!$C$27,0)</f>
        <v/>
      </c>
      <c r="W2991" s="4">
        <f>IF($F2991="",0,IF(ISNUMBER($F2991),IF($F2991&lt;=スコアリング基準!$B$28,スコアリング基準!$C$28,スコアリング基準!$C$29),0))</f>
        <v/>
      </c>
      <c r="X2991" s="4">
        <f>IFERROR(VLOOKUP($B2991,スコアリング基準!$A$36:$B$46,2,FALSE),0)</f>
        <v/>
      </c>
      <c r="Y2991" s="4">
        <f>SUM($S2991:$X2991)</f>
        <v/>
      </c>
      <c r="Z2991" s="4">
        <f>IF(COUNT($M2991:$N2991)=0,"データ無",IF($Y2991&gt;=スコアリング基準!$B$30,"S",IF($Y2991&gt;=スコアリング基準!$B$31,"A",IF($Y2991&gt;=スコアリング基準!$B$32,"B","C"))))</f>
        <v/>
      </c>
      <c r="AA2991">
        <f>IFERROR(INDEX(実績DB!$I$3:$I$104,MATCH($B2991&amp;$C2991,実績DB!$J$3:$J$104,0)),"")</f>
        <v/>
      </c>
    </row>
    <row r="2992">
      <c r="A2992" t="n">
        <v>2990</v>
      </c>
      <c r="B2992" t="inlineStr">
        <is>
          <t>中部</t>
        </is>
      </c>
      <c r="C2992" t="inlineStr">
        <is>
          <t>上村水力変電所</t>
        </is>
      </c>
      <c r="D2992" t="inlineStr">
        <is>
          <t>岐阜県</t>
        </is>
      </c>
      <c r="E2992" t="n">
        <v>77</v>
      </c>
      <c r="F2992" t="n">
        <v>6.6</v>
      </c>
      <c r="G2992" s="3" t="n"/>
      <c r="H2992" s="3" t="n"/>
      <c r="I2992" t="inlineStr">
        <is>
          <t>未取得</t>
        </is>
      </c>
      <c r="J2992" t="n">
        <v>-35</v>
      </c>
      <c r="K2992" t="n">
        <v>19</v>
      </c>
      <c r="L2992" t="n">
        <v>-13</v>
      </c>
      <c r="M2992" t="n">
        <v>3</v>
      </c>
      <c r="O2992" t="inlineStr">
        <is>
          <t>不可 #3</t>
        </is>
      </c>
      <c r="P2992" t="inlineStr">
        <is>
          <t>有り</t>
        </is>
      </c>
      <c r="R2992" s="4">
        <f>IF(COUNT($M2992:$N2992)=0,"",IF(AND(IF($N2992&lt;&gt;"",$N2992,$M2992)&lt;=0,$O2992&lt;&gt;"可"),"警告",""))</f>
        <v/>
      </c>
      <c r="S2992" s="4">
        <f>IF(COUNT($M2992:$N2992)=0,0,IF(IF($N2992&lt;&gt;"",$N2992,$M2992)&gt;=スコアリング基準!$B$20,スコアリング基準!$C$20,IF(IF($N2992&lt;&gt;"",$N2992,$M2992)&gt;=スコアリング基準!$B$21,スコアリング基準!$C$21,IF(IF($N2992&lt;&gt;"",$N2992,$M2992)&gt;0,スコアリング基準!$C$22,0))))</f>
        <v/>
      </c>
      <c r="T2992" s="4">
        <f>IF($O2992="可",スコアリング基準!$C$23,0)</f>
        <v/>
      </c>
      <c r="U2992" s="4">
        <f>IF(OR(COUNT($K2992:$L2992)&lt;2,$K2992=0),0,IF(ABS($L2992)/$K2992&lt;=スコアリング基準!$B$24,スコアリング基準!$C$24,IF(ABS($L2992)/$K2992&lt;=スコアリング基準!$B$25,スコアリング基準!$C$25,IF(ABS($L2992)/$K2992&lt;=スコアリング基準!$B$26,スコアリング基準!$C$26,0))))</f>
        <v/>
      </c>
      <c r="V2992" s="4">
        <f>IF($P2992="なし",スコアリング基準!$C$27,0)</f>
        <v/>
      </c>
      <c r="W2992" s="4">
        <f>IF($F2992="",0,IF(ISNUMBER($F2992),IF($F2992&lt;=スコアリング基準!$B$28,スコアリング基準!$C$28,スコアリング基準!$C$29),0))</f>
        <v/>
      </c>
      <c r="X2992" s="4">
        <f>IFERROR(VLOOKUP($B2992,スコアリング基準!$A$36:$B$46,2,FALSE),0)</f>
        <v/>
      </c>
      <c r="Y2992" s="4">
        <f>SUM($S2992:$X2992)</f>
        <v/>
      </c>
      <c r="Z2992" s="4">
        <f>IF(COUNT($M2992:$N2992)=0,"データ無",IF($Y2992&gt;=スコアリング基準!$B$30,"S",IF($Y2992&gt;=スコアリング基準!$B$31,"A",IF($Y2992&gt;=スコアリング基準!$B$32,"B","C"))))</f>
        <v/>
      </c>
      <c r="AA2992">
        <f>IFERROR(INDEX(実績DB!$I$3:$I$104,MATCH($B2992&amp;$C2992,実績DB!$J$3:$J$104,0)),"")</f>
        <v/>
      </c>
    </row>
    <row r="2993">
      <c r="A2993" t="n">
        <v>2991</v>
      </c>
      <c r="B2993" t="inlineStr">
        <is>
          <t>中部</t>
        </is>
      </c>
      <c r="C2993" t="inlineStr">
        <is>
          <t>上枝変電所</t>
        </is>
      </c>
      <c r="D2993" t="inlineStr">
        <is>
          <t>岐阜県</t>
        </is>
      </c>
      <c r="E2993" t="n">
        <v>77</v>
      </c>
      <c r="F2993" t="n">
        <v>6.6</v>
      </c>
      <c r="G2993" s="3" t="n">
        <v>36.175663</v>
      </c>
      <c r="H2993" s="3" t="n">
        <v>137.244165</v>
      </c>
      <c r="I2993" t="inlineStr">
        <is>
          <t>公表資料(手動)</t>
        </is>
      </c>
      <c r="J2993" t="n">
        <v>1</v>
      </c>
      <c r="K2993" t="n">
        <v>19</v>
      </c>
      <c r="L2993" t="n">
        <v>0</v>
      </c>
      <c r="M2993" t="n">
        <v>18</v>
      </c>
      <c r="O2993" t="inlineStr">
        <is>
          <t>不可 #3</t>
        </is>
      </c>
      <c r="P2993" t="inlineStr">
        <is>
          <t>有り</t>
        </is>
      </c>
      <c r="R2993" s="4">
        <f>IF(COUNT($M2993:$N2993)=0,"",IF(AND(IF($N2993&lt;&gt;"",$N2993,$M2993)&lt;=0,$O2993&lt;&gt;"可"),"警告",""))</f>
        <v/>
      </c>
      <c r="S2993" s="4">
        <f>IF(COUNT($M2993:$N2993)=0,0,IF(IF($N2993&lt;&gt;"",$N2993,$M2993)&gt;=スコアリング基準!$B$20,スコアリング基準!$C$20,IF(IF($N2993&lt;&gt;"",$N2993,$M2993)&gt;=スコアリング基準!$B$21,スコアリング基準!$C$21,IF(IF($N2993&lt;&gt;"",$N2993,$M2993)&gt;0,スコアリング基準!$C$22,0))))</f>
        <v/>
      </c>
      <c r="T2993" s="4">
        <f>IF($O2993="可",スコアリング基準!$C$23,0)</f>
        <v/>
      </c>
      <c r="U2993" s="4">
        <f>IF(OR(COUNT($K2993:$L2993)&lt;2,$K2993=0),0,IF(ABS($L2993)/$K2993&lt;=スコアリング基準!$B$24,スコアリング基準!$C$24,IF(ABS($L2993)/$K2993&lt;=スコアリング基準!$B$25,スコアリング基準!$C$25,IF(ABS($L2993)/$K2993&lt;=スコアリング基準!$B$26,スコアリング基準!$C$26,0))))</f>
        <v/>
      </c>
      <c r="V2993" s="4">
        <f>IF($P2993="なし",スコアリング基準!$C$27,0)</f>
        <v/>
      </c>
      <c r="W2993" s="4">
        <f>IF($F2993="",0,IF(ISNUMBER($F2993),IF($F2993&lt;=スコアリング基準!$B$28,スコアリング基準!$C$28,スコアリング基準!$C$29),0))</f>
        <v/>
      </c>
      <c r="X2993" s="4">
        <f>IFERROR(VLOOKUP($B2993,スコアリング基準!$A$36:$B$46,2,FALSE),0)</f>
        <v/>
      </c>
      <c r="Y2993" s="4">
        <f>SUM($S2993:$X2993)</f>
        <v/>
      </c>
      <c r="Z2993" s="4">
        <f>IF(COUNT($M2993:$N2993)=0,"データ無",IF($Y2993&gt;=スコアリング基準!$B$30,"S",IF($Y2993&gt;=スコアリング基準!$B$31,"A",IF($Y2993&gt;=スコアリング基準!$B$32,"B","C"))))</f>
        <v/>
      </c>
      <c r="AA2993">
        <f>IFERROR(INDEX(実績DB!$I$3:$I$104,MATCH($B2993&amp;$C2993,実績DB!$J$3:$J$104,0)),"")</f>
        <v/>
      </c>
    </row>
    <row r="2994">
      <c r="A2994" t="n">
        <v>2992</v>
      </c>
      <c r="B2994" t="inlineStr">
        <is>
          <t>中部</t>
        </is>
      </c>
      <c r="C2994" t="inlineStr">
        <is>
          <t>上田変電所</t>
        </is>
      </c>
      <c r="D2994" t="inlineStr">
        <is>
          <t>長野県</t>
        </is>
      </c>
      <c r="E2994" t="n">
        <v>77</v>
      </c>
      <c r="F2994" t="n">
        <v>6.6</v>
      </c>
      <c r="G2994" s="3" t="n">
        <v>36.405885</v>
      </c>
      <c r="H2994" s="3" t="n">
        <v>138.265115</v>
      </c>
      <c r="I2994" t="inlineStr">
        <is>
          <t>公表資料(手動)</t>
        </is>
      </c>
      <c r="J2994" t="n">
        <v>4</v>
      </c>
      <c r="K2994" t="n">
        <v>49</v>
      </c>
      <c r="L2994" t="n">
        <v>0</v>
      </c>
      <c r="M2994" t="n">
        <v>49</v>
      </c>
      <c r="O2994" t="inlineStr">
        <is>
          <t>不可 #3</t>
        </is>
      </c>
      <c r="P2994" t="inlineStr">
        <is>
          <t>有り</t>
        </is>
      </c>
      <c r="R2994" s="4">
        <f>IF(COUNT($M2994:$N2994)=0,"",IF(AND(IF($N2994&lt;&gt;"",$N2994,$M2994)&lt;=0,$O2994&lt;&gt;"可"),"警告",""))</f>
        <v/>
      </c>
      <c r="S2994" s="4">
        <f>IF(COUNT($M2994:$N2994)=0,0,IF(IF($N2994&lt;&gt;"",$N2994,$M2994)&gt;=スコアリング基準!$B$20,スコアリング基準!$C$20,IF(IF($N2994&lt;&gt;"",$N2994,$M2994)&gt;=スコアリング基準!$B$21,スコアリング基準!$C$21,IF(IF($N2994&lt;&gt;"",$N2994,$M2994)&gt;0,スコアリング基準!$C$22,0))))</f>
        <v/>
      </c>
      <c r="T2994" s="4">
        <f>IF($O2994="可",スコアリング基準!$C$23,0)</f>
        <v/>
      </c>
      <c r="U2994" s="4">
        <f>IF(OR(COUNT($K2994:$L2994)&lt;2,$K2994=0),0,IF(ABS($L2994)/$K2994&lt;=スコアリング基準!$B$24,スコアリング基準!$C$24,IF(ABS($L2994)/$K2994&lt;=スコアリング基準!$B$25,スコアリング基準!$C$25,IF(ABS($L2994)/$K2994&lt;=スコアリング基準!$B$26,スコアリング基準!$C$26,0))))</f>
        <v/>
      </c>
      <c r="V2994" s="4">
        <f>IF($P2994="なし",スコアリング基準!$C$27,0)</f>
        <v/>
      </c>
      <c r="W2994" s="4">
        <f>IF($F2994="",0,IF(ISNUMBER($F2994),IF($F2994&lt;=スコアリング基準!$B$28,スコアリング基準!$C$28,スコアリング基準!$C$29),0))</f>
        <v/>
      </c>
      <c r="X2994" s="4">
        <f>IFERROR(VLOOKUP($B2994,スコアリング基準!$A$36:$B$46,2,FALSE),0)</f>
        <v/>
      </c>
      <c r="Y2994" s="4">
        <f>SUM($S2994:$X2994)</f>
        <v/>
      </c>
      <c r="Z2994" s="4">
        <f>IF(COUNT($M2994:$N2994)=0,"データ無",IF($Y2994&gt;=スコアリング基準!$B$30,"S",IF($Y2994&gt;=スコアリング基準!$B$31,"A",IF($Y2994&gt;=スコアリング基準!$B$32,"B","C"))))</f>
        <v/>
      </c>
      <c r="AA2994">
        <f>IFERROR(INDEX(実績DB!$I$3:$I$104,MATCH($B2994&amp;$C2994,実績DB!$J$3:$J$104,0)),"")</f>
        <v/>
      </c>
    </row>
    <row r="2995">
      <c r="A2995" t="n">
        <v>2993</v>
      </c>
      <c r="B2995" t="inlineStr">
        <is>
          <t>中部</t>
        </is>
      </c>
      <c r="C2995" t="inlineStr">
        <is>
          <t>上諏訪変電所</t>
        </is>
      </c>
      <c r="D2995" t="inlineStr">
        <is>
          <t>長野県</t>
        </is>
      </c>
      <c r="E2995" t="n">
        <v>77</v>
      </c>
      <c r="F2995" t="n">
        <v>6.6</v>
      </c>
      <c r="G2995" s="3" t="n">
        <v>36.047861</v>
      </c>
      <c r="H2995" s="3" t="n">
        <v>138.120005</v>
      </c>
      <c r="I2995" t="inlineStr">
        <is>
          <t>公表資料(手動)</t>
        </is>
      </c>
      <c r="J2995" t="n">
        <v>4</v>
      </c>
      <c r="K2995" t="n">
        <v>28</v>
      </c>
      <c r="L2995" t="n">
        <v>0</v>
      </c>
      <c r="M2995" t="n">
        <v>28</v>
      </c>
      <c r="O2995" t="inlineStr">
        <is>
          <t>不可 #3</t>
        </is>
      </c>
      <c r="P2995" t="inlineStr">
        <is>
          <t>有り</t>
        </is>
      </c>
      <c r="R2995" s="4">
        <f>IF(COUNT($M2995:$N2995)=0,"",IF(AND(IF($N2995&lt;&gt;"",$N2995,$M2995)&lt;=0,$O2995&lt;&gt;"可"),"警告",""))</f>
        <v/>
      </c>
      <c r="S2995" s="4">
        <f>IF(COUNT($M2995:$N2995)=0,0,IF(IF($N2995&lt;&gt;"",$N2995,$M2995)&gt;=スコアリング基準!$B$20,スコアリング基準!$C$20,IF(IF($N2995&lt;&gt;"",$N2995,$M2995)&gt;=スコアリング基準!$B$21,スコアリング基準!$C$21,IF(IF($N2995&lt;&gt;"",$N2995,$M2995)&gt;0,スコアリング基準!$C$22,0))))</f>
        <v/>
      </c>
      <c r="T2995" s="4">
        <f>IF($O2995="可",スコアリング基準!$C$23,0)</f>
        <v/>
      </c>
      <c r="U2995" s="4">
        <f>IF(OR(COUNT($K2995:$L2995)&lt;2,$K2995=0),0,IF(ABS($L2995)/$K2995&lt;=スコアリング基準!$B$24,スコアリング基準!$C$24,IF(ABS($L2995)/$K2995&lt;=スコアリング基準!$B$25,スコアリング基準!$C$25,IF(ABS($L2995)/$K2995&lt;=スコアリング基準!$B$26,スコアリング基準!$C$26,0))))</f>
        <v/>
      </c>
      <c r="V2995" s="4">
        <f>IF($P2995="なし",スコアリング基準!$C$27,0)</f>
        <v/>
      </c>
      <c r="W2995" s="4">
        <f>IF($F2995="",0,IF(ISNUMBER($F2995),IF($F2995&lt;=スコアリング基準!$B$28,スコアリング基準!$C$28,スコアリング基準!$C$29),0))</f>
        <v/>
      </c>
      <c r="X2995" s="4">
        <f>IFERROR(VLOOKUP($B2995,スコアリング基準!$A$36:$B$46,2,FALSE),0)</f>
        <v/>
      </c>
      <c r="Y2995" s="4">
        <f>SUM($S2995:$X2995)</f>
        <v/>
      </c>
      <c r="Z2995" s="4">
        <f>IF(COUNT($M2995:$N2995)=0,"データ無",IF($Y2995&gt;=スコアリング基準!$B$30,"S",IF($Y2995&gt;=スコアリング基準!$B$31,"A",IF($Y2995&gt;=スコアリング基準!$B$32,"B","C"))))</f>
        <v/>
      </c>
      <c r="AA2995">
        <f>IFERROR(INDEX(実績DB!$I$3:$I$104,MATCH($B2995&amp;$C2995,実績DB!$J$3:$J$104,0)),"")</f>
        <v/>
      </c>
    </row>
    <row r="2996">
      <c r="A2996" t="n">
        <v>2994</v>
      </c>
      <c r="B2996" t="inlineStr">
        <is>
          <t>中部</t>
        </is>
      </c>
      <c r="C2996" t="inlineStr">
        <is>
          <t>上郷変電所</t>
        </is>
      </c>
      <c r="D2996" t="inlineStr">
        <is>
          <t>長野県</t>
        </is>
      </c>
      <c r="E2996" t="n">
        <v>77</v>
      </c>
      <c r="F2996" t="n">
        <v>6.6</v>
      </c>
      <c r="G2996" s="3" t="n">
        <v>35.525093</v>
      </c>
      <c r="H2996" s="3" t="n">
        <v>137.83679</v>
      </c>
      <c r="I2996" t="inlineStr">
        <is>
          <t>公表資料(手動)</t>
        </is>
      </c>
      <c r="J2996" t="n">
        <v>-4</v>
      </c>
      <c r="K2996" t="n">
        <v>19</v>
      </c>
      <c r="L2996" t="n">
        <v>-6</v>
      </c>
      <c r="M2996" t="n">
        <v>13</v>
      </c>
      <c r="O2996" t="inlineStr">
        <is>
          <t>不可 #3</t>
        </is>
      </c>
      <c r="P2996" t="inlineStr">
        <is>
          <t>有り</t>
        </is>
      </c>
      <c r="R2996" s="4">
        <f>IF(COUNT($M2996:$N2996)=0,"",IF(AND(IF($N2996&lt;&gt;"",$N2996,$M2996)&lt;=0,$O2996&lt;&gt;"可"),"警告",""))</f>
        <v/>
      </c>
      <c r="S2996" s="4">
        <f>IF(COUNT($M2996:$N2996)=0,0,IF(IF($N2996&lt;&gt;"",$N2996,$M2996)&gt;=スコアリング基準!$B$20,スコアリング基準!$C$20,IF(IF($N2996&lt;&gt;"",$N2996,$M2996)&gt;=スコアリング基準!$B$21,スコアリング基準!$C$21,IF(IF($N2996&lt;&gt;"",$N2996,$M2996)&gt;0,スコアリング基準!$C$22,0))))</f>
        <v/>
      </c>
      <c r="T2996" s="4">
        <f>IF($O2996="可",スコアリング基準!$C$23,0)</f>
        <v/>
      </c>
      <c r="U2996" s="4">
        <f>IF(OR(COUNT($K2996:$L2996)&lt;2,$K2996=0),0,IF(ABS($L2996)/$K2996&lt;=スコアリング基準!$B$24,スコアリング基準!$C$24,IF(ABS($L2996)/$K2996&lt;=スコアリング基準!$B$25,スコアリング基準!$C$25,IF(ABS($L2996)/$K2996&lt;=スコアリング基準!$B$26,スコアリング基準!$C$26,0))))</f>
        <v/>
      </c>
      <c r="V2996" s="4">
        <f>IF($P2996="なし",スコアリング基準!$C$27,0)</f>
        <v/>
      </c>
      <c r="W2996" s="4">
        <f>IF($F2996="",0,IF(ISNUMBER($F2996),IF($F2996&lt;=スコアリング基準!$B$28,スコアリング基準!$C$28,スコアリング基準!$C$29),0))</f>
        <v/>
      </c>
      <c r="X2996" s="4">
        <f>IFERROR(VLOOKUP($B2996,スコアリング基準!$A$36:$B$46,2,FALSE),0)</f>
        <v/>
      </c>
      <c r="Y2996" s="4">
        <f>SUM($S2996:$X2996)</f>
        <v/>
      </c>
      <c r="Z2996" s="4">
        <f>IF(COUNT($M2996:$N2996)=0,"データ無",IF($Y2996&gt;=スコアリング基準!$B$30,"S",IF($Y2996&gt;=スコアリング基準!$B$31,"A",IF($Y2996&gt;=スコアリング基準!$B$32,"B","C"))))</f>
        <v/>
      </c>
      <c r="AA2996">
        <f>IFERROR(INDEX(実績DB!$I$3:$I$104,MATCH($B2996&amp;$C2996,実績DB!$J$3:$J$104,0)),"")</f>
        <v/>
      </c>
    </row>
    <row r="2997">
      <c r="A2997" t="n">
        <v>2995</v>
      </c>
      <c r="B2997" t="inlineStr">
        <is>
          <t>中部</t>
        </is>
      </c>
      <c r="C2997" t="inlineStr">
        <is>
          <t>上野変電所</t>
        </is>
      </c>
      <c r="D2997" t="inlineStr">
        <is>
          <t>三重県</t>
        </is>
      </c>
      <c r="E2997" t="n">
        <v>77</v>
      </c>
      <c r="F2997" t="n">
        <v>6.6</v>
      </c>
      <c r="G2997" s="3" t="n">
        <v>34.764821</v>
      </c>
      <c r="H2997" s="3" t="n">
        <v>136.123854</v>
      </c>
      <c r="I2997" t="inlineStr">
        <is>
          <t>公表資料(手動)</t>
        </is>
      </c>
      <c r="J2997" t="n">
        <v>49</v>
      </c>
      <c r="K2997" t="n">
        <v>49</v>
      </c>
      <c r="L2997" t="n">
        <v>-28</v>
      </c>
      <c r="M2997" t="n">
        <v>21</v>
      </c>
      <c r="O2997" t="inlineStr">
        <is>
          <t>不可 #3</t>
        </is>
      </c>
      <c r="P2997" t="inlineStr">
        <is>
          <t>有り</t>
        </is>
      </c>
      <c r="R2997" s="4">
        <f>IF(COUNT($M2997:$N2997)=0,"",IF(AND(IF($N2997&lt;&gt;"",$N2997,$M2997)&lt;=0,$O2997&lt;&gt;"可"),"警告",""))</f>
        <v/>
      </c>
      <c r="S2997" s="4">
        <f>IF(COUNT($M2997:$N2997)=0,0,IF(IF($N2997&lt;&gt;"",$N2997,$M2997)&gt;=スコアリング基準!$B$20,スコアリング基準!$C$20,IF(IF($N2997&lt;&gt;"",$N2997,$M2997)&gt;=スコアリング基準!$B$21,スコアリング基準!$C$21,IF(IF($N2997&lt;&gt;"",$N2997,$M2997)&gt;0,スコアリング基準!$C$22,0))))</f>
        <v/>
      </c>
      <c r="T2997" s="4">
        <f>IF($O2997="可",スコアリング基準!$C$23,0)</f>
        <v/>
      </c>
      <c r="U2997" s="4">
        <f>IF(OR(COUNT($K2997:$L2997)&lt;2,$K2997=0),0,IF(ABS($L2997)/$K2997&lt;=スコアリング基準!$B$24,スコアリング基準!$C$24,IF(ABS($L2997)/$K2997&lt;=スコアリング基準!$B$25,スコアリング基準!$C$25,IF(ABS($L2997)/$K2997&lt;=スコアリング基準!$B$26,スコアリング基準!$C$26,0))))</f>
        <v/>
      </c>
      <c r="V2997" s="4">
        <f>IF($P2997="なし",スコアリング基準!$C$27,0)</f>
        <v/>
      </c>
      <c r="W2997" s="4">
        <f>IF($F2997="",0,IF(ISNUMBER($F2997),IF($F2997&lt;=スコアリング基準!$B$28,スコアリング基準!$C$28,スコアリング基準!$C$29),0))</f>
        <v/>
      </c>
      <c r="X2997" s="4">
        <f>IFERROR(VLOOKUP($B2997,スコアリング基準!$A$36:$B$46,2,FALSE),0)</f>
        <v/>
      </c>
      <c r="Y2997" s="4">
        <f>SUM($S2997:$X2997)</f>
        <v/>
      </c>
      <c r="Z2997" s="4">
        <f>IF(COUNT($M2997:$N2997)=0,"データ無",IF($Y2997&gt;=スコアリング基準!$B$30,"S",IF($Y2997&gt;=スコアリング基準!$B$31,"A",IF($Y2997&gt;=スコアリング基準!$B$32,"B","C"))))</f>
        <v/>
      </c>
      <c r="AA2997">
        <f>IFERROR(INDEX(実績DB!$I$3:$I$104,MATCH($B2997&amp;$C2997,実績DB!$J$3:$J$104,0)),"")</f>
        <v/>
      </c>
    </row>
    <row r="2998">
      <c r="A2998" t="n">
        <v>2996</v>
      </c>
      <c r="B2998" t="inlineStr">
        <is>
          <t>中部</t>
        </is>
      </c>
      <c r="C2998" t="inlineStr">
        <is>
          <t>上面変電所</t>
        </is>
      </c>
      <c r="D2998" t="inlineStr">
        <is>
          <t>岐阜県</t>
        </is>
      </c>
      <c r="E2998" t="n">
        <v>77</v>
      </c>
      <c r="F2998" t="n">
        <v>6.6</v>
      </c>
      <c r="G2998" s="3" t="n">
        <v>35.361901</v>
      </c>
      <c r="H2998" s="3" t="n">
        <v>136.643335</v>
      </c>
      <c r="I2998" t="inlineStr">
        <is>
          <t>公表資料(手動)</t>
        </is>
      </c>
      <c r="J2998" t="n">
        <v>0</v>
      </c>
      <c r="K2998" t="n">
        <v>49</v>
      </c>
      <c r="L2998" t="n">
        <v>-1</v>
      </c>
      <c r="M2998" t="n">
        <v>48</v>
      </c>
      <c r="O2998" t="inlineStr">
        <is>
          <t>不可 #3</t>
        </is>
      </c>
      <c r="P2998" t="inlineStr">
        <is>
          <t>有り</t>
        </is>
      </c>
      <c r="R2998" s="4">
        <f>IF(COUNT($M2998:$N2998)=0,"",IF(AND(IF($N2998&lt;&gt;"",$N2998,$M2998)&lt;=0,$O2998&lt;&gt;"可"),"警告",""))</f>
        <v/>
      </c>
      <c r="S2998" s="4">
        <f>IF(COUNT($M2998:$N2998)=0,0,IF(IF($N2998&lt;&gt;"",$N2998,$M2998)&gt;=スコアリング基準!$B$20,スコアリング基準!$C$20,IF(IF($N2998&lt;&gt;"",$N2998,$M2998)&gt;=スコアリング基準!$B$21,スコアリング基準!$C$21,IF(IF($N2998&lt;&gt;"",$N2998,$M2998)&gt;0,スコアリング基準!$C$22,0))))</f>
        <v/>
      </c>
      <c r="T2998" s="4">
        <f>IF($O2998="可",スコアリング基準!$C$23,0)</f>
        <v/>
      </c>
      <c r="U2998" s="4">
        <f>IF(OR(COUNT($K2998:$L2998)&lt;2,$K2998=0),0,IF(ABS($L2998)/$K2998&lt;=スコアリング基準!$B$24,スコアリング基準!$C$24,IF(ABS($L2998)/$K2998&lt;=スコアリング基準!$B$25,スコアリング基準!$C$25,IF(ABS($L2998)/$K2998&lt;=スコアリング基準!$B$26,スコアリング基準!$C$26,0))))</f>
        <v/>
      </c>
      <c r="V2998" s="4">
        <f>IF($P2998="なし",スコアリング基準!$C$27,0)</f>
        <v/>
      </c>
      <c r="W2998" s="4">
        <f>IF($F2998="",0,IF(ISNUMBER($F2998),IF($F2998&lt;=スコアリング基準!$B$28,スコアリング基準!$C$28,スコアリング基準!$C$29),0))</f>
        <v/>
      </c>
      <c r="X2998" s="4">
        <f>IFERROR(VLOOKUP($B2998,スコアリング基準!$A$36:$B$46,2,FALSE),0)</f>
        <v/>
      </c>
      <c r="Y2998" s="4">
        <f>SUM($S2998:$X2998)</f>
        <v/>
      </c>
      <c r="Z2998" s="4">
        <f>IF(COUNT($M2998:$N2998)=0,"データ無",IF($Y2998&gt;=スコアリング基準!$B$30,"S",IF($Y2998&gt;=スコアリング基準!$B$31,"A",IF($Y2998&gt;=スコアリング基準!$B$32,"B","C"))))</f>
        <v/>
      </c>
      <c r="AA2998">
        <f>IFERROR(INDEX(実績DB!$I$3:$I$104,MATCH($B2998&amp;$C2998,実績DB!$J$3:$J$104,0)),"")</f>
        <v/>
      </c>
    </row>
    <row r="2999">
      <c r="A2999" t="n">
        <v>2997</v>
      </c>
      <c r="B2999" t="inlineStr">
        <is>
          <t>中部</t>
        </is>
      </c>
      <c r="C2999" t="inlineStr">
        <is>
          <t>上麻生水力変電所</t>
        </is>
      </c>
      <c r="D2999" t="inlineStr">
        <is>
          <t>岐阜県</t>
        </is>
      </c>
      <c r="E2999" t="n">
        <v>77</v>
      </c>
      <c r="F2999" t="n">
        <v>6.6</v>
      </c>
      <c r="G2999" s="3" t="n"/>
      <c r="H2999" s="3" t="n"/>
      <c r="I2999" t="inlineStr">
        <is>
          <t>未取得</t>
        </is>
      </c>
      <c r="J2999" t="n">
        <v>-97</v>
      </c>
      <c r="K2999" t="n">
        <v>19</v>
      </c>
      <c r="L2999" t="n">
        <v>-12</v>
      </c>
      <c r="M2999" t="n">
        <v>5</v>
      </c>
      <c r="O2999" t="inlineStr">
        <is>
          <t>不可 #3</t>
        </is>
      </c>
      <c r="P2999" t="inlineStr">
        <is>
          <t>有り</t>
        </is>
      </c>
      <c r="R2999" s="4">
        <f>IF(COUNT($M2999:$N2999)=0,"",IF(AND(IF($N2999&lt;&gt;"",$N2999,$M2999)&lt;=0,$O2999&lt;&gt;"可"),"警告",""))</f>
        <v/>
      </c>
      <c r="S2999" s="4">
        <f>IF(COUNT($M2999:$N2999)=0,0,IF(IF($N2999&lt;&gt;"",$N2999,$M2999)&gt;=スコアリング基準!$B$20,スコアリング基準!$C$20,IF(IF($N2999&lt;&gt;"",$N2999,$M2999)&gt;=スコアリング基準!$B$21,スコアリング基準!$C$21,IF(IF($N2999&lt;&gt;"",$N2999,$M2999)&gt;0,スコアリング基準!$C$22,0))))</f>
        <v/>
      </c>
      <c r="T2999" s="4">
        <f>IF($O2999="可",スコアリング基準!$C$23,0)</f>
        <v/>
      </c>
      <c r="U2999" s="4">
        <f>IF(OR(COUNT($K2999:$L2999)&lt;2,$K2999=0),0,IF(ABS($L2999)/$K2999&lt;=スコアリング基準!$B$24,スコアリング基準!$C$24,IF(ABS($L2999)/$K2999&lt;=スコアリング基準!$B$25,スコアリング基準!$C$25,IF(ABS($L2999)/$K2999&lt;=スコアリング基準!$B$26,スコアリング基準!$C$26,0))))</f>
        <v/>
      </c>
      <c r="V2999" s="4">
        <f>IF($P2999="なし",スコアリング基準!$C$27,0)</f>
        <v/>
      </c>
      <c r="W2999" s="4">
        <f>IF($F2999="",0,IF(ISNUMBER($F2999),IF($F2999&lt;=スコアリング基準!$B$28,スコアリング基準!$C$28,スコアリング基準!$C$29),0))</f>
        <v/>
      </c>
      <c r="X2999" s="4">
        <f>IFERROR(VLOOKUP($B2999,スコアリング基準!$A$36:$B$46,2,FALSE),0)</f>
        <v/>
      </c>
      <c r="Y2999" s="4">
        <f>SUM($S2999:$X2999)</f>
        <v/>
      </c>
      <c r="Z2999" s="4">
        <f>IF(COUNT($M2999:$N2999)=0,"データ無",IF($Y2999&gt;=スコアリング基準!$B$30,"S",IF($Y2999&gt;=スコアリング基準!$B$31,"A",IF($Y2999&gt;=スコアリング基準!$B$32,"B","C"))))</f>
        <v/>
      </c>
      <c r="AA2999">
        <f>IFERROR(INDEX(実績DB!$I$3:$I$104,MATCH($B2999&amp;$C2999,実績DB!$J$3:$J$104,0)),"")</f>
        <v/>
      </c>
    </row>
    <row r="3000">
      <c r="A3000" t="n">
        <v>2998</v>
      </c>
      <c r="B3000" t="inlineStr">
        <is>
          <t>中部</t>
        </is>
      </c>
      <c r="C3000" t="inlineStr">
        <is>
          <t>下俣変電所</t>
        </is>
      </c>
      <c r="D3000" t="inlineStr">
        <is>
          <t>静岡県</t>
        </is>
      </c>
      <c r="E3000" t="n">
        <v>77</v>
      </c>
      <c r="F3000" t="n">
        <v>6.6</v>
      </c>
      <c r="G3000" s="3" t="n">
        <v>34.77033</v>
      </c>
      <c r="H3000" s="3" t="n">
        <v>137.999671</v>
      </c>
      <c r="I3000" t="inlineStr">
        <is>
          <t>公表資料(手動)</t>
        </is>
      </c>
      <c r="J3000" t="n">
        <v>49</v>
      </c>
      <c r="K3000" t="n">
        <v>49</v>
      </c>
      <c r="L3000" t="n">
        <v>-3</v>
      </c>
      <c r="M3000" t="n">
        <v>46</v>
      </c>
      <c r="O3000" t="inlineStr">
        <is>
          <t>不可 #3</t>
        </is>
      </c>
      <c r="P3000" t="inlineStr">
        <is>
          <t>有り</t>
        </is>
      </c>
      <c r="R3000" s="4">
        <f>IF(COUNT($M3000:$N3000)=0,"",IF(AND(IF($N3000&lt;&gt;"",$N3000,$M3000)&lt;=0,$O3000&lt;&gt;"可"),"警告",""))</f>
        <v/>
      </c>
      <c r="S3000" s="4">
        <f>IF(COUNT($M3000:$N3000)=0,0,IF(IF($N3000&lt;&gt;"",$N3000,$M3000)&gt;=スコアリング基準!$B$20,スコアリング基準!$C$20,IF(IF($N3000&lt;&gt;"",$N3000,$M3000)&gt;=スコアリング基準!$B$21,スコアリング基準!$C$21,IF(IF($N3000&lt;&gt;"",$N3000,$M3000)&gt;0,スコアリング基準!$C$22,0))))</f>
        <v/>
      </c>
      <c r="T3000" s="4">
        <f>IF($O3000="可",スコアリング基準!$C$23,0)</f>
        <v/>
      </c>
      <c r="U3000" s="4">
        <f>IF(OR(COUNT($K3000:$L3000)&lt;2,$K3000=0),0,IF(ABS($L3000)/$K3000&lt;=スコアリング基準!$B$24,スコアリング基準!$C$24,IF(ABS($L3000)/$K3000&lt;=スコアリング基準!$B$25,スコアリング基準!$C$25,IF(ABS($L3000)/$K3000&lt;=スコアリング基準!$B$26,スコアリング基準!$C$26,0))))</f>
        <v/>
      </c>
      <c r="V3000" s="4">
        <f>IF($P3000="なし",スコアリング基準!$C$27,0)</f>
        <v/>
      </c>
      <c r="W3000" s="4">
        <f>IF($F3000="",0,IF(ISNUMBER($F3000),IF($F3000&lt;=スコアリング基準!$B$28,スコアリング基準!$C$28,スコアリング基準!$C$29),0))</f>
        <v/>
      </c>
      <c r="X3000" s="4">
        <f>IFERROR(VLOOKUP($B3000,スコアリング基準!$A$36:$B$46,2,FALSE),0)</f>
        <v/>
      </c>
      <c r="Y3000" s="4">
        <f>SUM($S3000:$X3000)</f>
        <v/>
      </c>
      <c r="Z3000" s="4">
        <f>IF(COUNT($M3000:$N3000)=0,"データ無",IF($Y3000&gt;=スコアリング基準!$B$30,"S",IF($Y3000&gt;=スコアリング基準!$B$31,"A",IF($Y3000&gt;=スコアリング基準!$B$32,"B","C"))))</f>
        <v/>
      </c>
      <c r="AA3000">
        <f>IFERROR(INDEX(実績DB!$I$3:$I$104,MATCH($B3000&amp;$C3000,実績DB!$J$3:$J$104,0)),"")</f>
        <v/>
      </c>
    </row>
    <row r="3001">
      <c r="A3001" t="n">
        <v>2999</v>
      </c>
      <c r="B3001" t="inlineStr">
        <is>
          <t>中部</t>
        </is>
      </c>
      <c r="C3001" t="inlineStr">
        <is>
          <t>下八町変電所</t>
        </is>
      </c>
      <c r="D3001" t="inlineStr">
        <is>
          <t>長野県</t>
        </is>
      </c>
      <c r="E3001" t="n">
        <v>77</v>
      </c>
      <c r="F3001" t="n">
        <v>6.6</v>
      </c>
      <c r="G3001" s="3" t="n">
        <v>36.631809</v>
      </c>
      <c r="H3001" s="3" t="n">
        <v>138.296203</v>
      </c>
      <c r="I3001" t="inlineStr">
        <is>
          <t>公表資料(手動)</t>
        </is>
      </c>
      <c r="J3001" t="n">
        <v>-2</v>
      </c>
      <c r="K3001" t="n">
        <v>43</v>
      </c>
      <c r="L3001" t="n">
        <v>-9</v>
      </c>
      <c r="M3001" t="n">
        <v>29</v>
      </c>
      <c r="O3001" t="inlineStr">
        <is>
          <t>不可 #3</t>
        </is>
      </c>
      <c r="P3001" t="inlineStr">
        <is>
          <t>有り</t>
        </is>
      </c>
      <c r="R3001" s="4">
        <f>IF(COUNT($M3001:$N3001)=0,"",IF(AND(IF($N3001&lt;&gt;"",$N3001,$M3001)&lt;=0,$O3001&lt;&gt;"可"),"警告",""))</f>
        <v/>
      </c>
      <c r="S3001" s="4">
        <f>IF(COUNT($M3001:$N3001)=0,0,IF(IF($N3001&lt;&gt;"",$N3001,$M3001)&gt;=スコアリング基準!$B$20,スコアリング基準!$C$20,IF(IF($N3001&lt;&gt;"",$N3001,$M3001)&gt;=スコアリング基準!$B$21,スコアリング基準!$C$21,IF(IF($N3001&lt;&gt;"",$N3001,$M3001)&gt;0,スコアリング基準!$C$22,0))))</f>
        <v/>
      </c>
      <c r="T3001" s="4">
        <f>IF($O3001="可",スコアリング基準!$C$23,0)</f>
        <v/>
      </c>
      <c r="U3001" s="4">
        <f>IF(OR(COUNT($K3001:$L3001)&lt;2,$K3001=0),0,IF(ABS($L3001)/$K3001&lt;=スコアリング基準!$B$24,スコアリング基準!$C$24,IF(ABS($L3001)/$K3001&lt;=スコアリング基準!$B$25,スコアリング基準!$C$25,IF(ABS($L3001)/$K3001&lt;=スコアリング基準!$B$26,スコアリング基準!$C$26,0))))</f>
        <v/>
      </c>
      <c r="V3001" s="4">
        <f>IF($P3001="なし",スコアリング基準!$C$27,0)</f>
        <v/>
      </c>
      <c r="W3001" s="4">
        <f>IF($F3001="",0,IF(ISNUMBER($F3001),IF($F3001&lt;=スコアリング基準!$B$28,スコアリング基準!$C$28,スコアリング基準!$C$29),0))</f>
        <v/>
      </c>
      <c r="X3001" s="4">
        <f>IFERROR(VLOOKUP($B3001,スコアリング基準!$A$36:$B$46,2,FALSE),0)</f>
        <v/>
      </c>
      <c r="Y3001" s="4">
        <f>SUM($S3001:$X3001)</f>
        <v/>
      </c>
      <c r="Z3001" s="4">
        <f>IF(COUNT($M3001:$N3001)=0,"データ無",IF($Y3001&gt;=スコアリング基準!$B$30,"S",IF($Y3001&gt;=スコアリング基準!$B$31,"A",IF($Y3001&gt;=スコアリング基準!$B$32,"B","C"))))</f>
        <v/>
      </c>
      <c r="AA3001">
        <f>IFERROR(INDEX(実績DB!$I$3:$I$104,MATCH($B3001&amp;$C3001,実績DB!$J$3:$J$104,0)),"")</f>
        <v/>
      </c>
    </row>
    <row r="3002">
      <c r="A3002" t="n">
        <v>3000</v>
      </c>
      <c r="B3002" t="inlineStr">
        <is>
          <t>中部</t>
        </is>
      </c>
      <c r="C3002" t="inlineStr">
        <is>
          <t>下地変電所</t>
        </is>
      </c>
      <c r="D3002" t="inlineStr">
        <is>
          <t>愛知県</t>
        </is>
      </c>
      <c r="E3002" t="n">
        <v>77</v>
      </c>
      <c r="F3002" t="n">
        <v>6.6</v>
      </c>
      <c r="G3002" s="3" t="n">
        <v>34.777942</v>
      </c>
      <c r="H3002" s="3" t="n">
        <v>137.387802</v>
      </c>
      <c r="I3002" t="inlineStr">
        <is>
          <t>公表資料(手動)</t>
        </is>
      </c>
      <c r="J3002" t="n">
        <v>0</v>
      </c>
      <c r="K3002" t="n">
        <v>49</v>
      </c>
      <c r="L3002" t="n">
        <v>0</v>
      </c>
      <c r="M3002" t="n">
        <v>48</v>
      </c>
      <c r="O3002" t="inlineStr">
        <is>
          <t>不可 #3</t>
        </is>
      </c>
      <c r="P3002" t="inlineStr">
        <is>
          <t>有り</t>
        </is>
      </c>
      <c r="R3002" s="4">
        <f>IF(COUNT($M3002:$N3002)=0,"",IF(AND(IF($N3002&lt;&gt;"",$N3002,$M3002)&lt;=0,$O3002&lt;&gt;"可"),"警告",""))</f>
        <v/>
      </c>
      <c r="S3002" s="4">
        <f>IF(COUNT($M3002:$N3002)=0,0,IF(IF($N3002&lt;&gt;"",$N3002,$M3002)&gt;=スコアリング基準!$B$20,スコアリング基準!$C$20,IF(IF($N3002&lt;&gt;"",$N3002,$M3002)&gt;=スコアリング基準!$B$21,スコアリング基準!$C$21,IF(IF($N3002&lt;&gt;"",$N3002,$M3002)&gt;0,スコアリング基準!$C$22,0))))</f>
        <v/>
      </c>
      <c r="T3002" s="4">
        <f>IF($O3002="可",スコアリング基準!$C$23,0)</f>
        <v/>
      </c>
      <c r="U3002" s="4">
        <f>IF(OR(COUNT($K3002:$L3002)&lt;2,$K3002=0),0,IF(ABS($L3002)/$K3002&lt;=スコアリング基準!$B$24,スコアリング基準!$C$24,IF(ABS($L3002)/$K3002&lt;=スコアリング基準!$B$25,スコアリング基準!$C$25,IF(ABS($L3002)/$K3002&lt;=スコアリング基準!$B$26,スコアリング基準!$C$26,0))))</f>
        <v/>
      </c>
      <c r="V3002" s="4">
        <f>IF($P3002="なし",スコアリング基準!$C$27,0)</f>
        <v/>
      </c>
      <c r="W3002" s="4">
        <f>IF($F3002="",0,IF(ISNUMBER($F3002),IF($F3002&lt;=スコアリング基準!$B$28,スコアリング基準!$C$28,スコアリング基準!$C$29),0))</f>
        <v/>
      </c>
      <c r="X3002" s="4">
        <f>IFERROR(VLOOKUP($B3002,スコアリング基準!$A$36:$B$46,2,FALSE),0)</f>
        <v/>
      </c>
      <c r="Y3002" s="4">
        <f>SUM($S3002:$X3002)</f>
        <v/>
      </c>
      <c r="Z3002" s="4">
        <f>IF(COUNT($M3002:$N3002)=0,"データ無",IF($Y3002&gt;=スコアリング基準!$B$30,"S",IF($Y3002&gt;=スコアリング基準!$B$31,"A",IF($Y3002&gt;=スコアリング基準!$B$32,"B","C"))))</f>
        <v/>
      </c>
      <c r="AA3002">
        <f>IFERROR(INDEX(実績DB!$I$3:$I$104,MATCH($B3002&amp;$C3002,実績DB!$J$3:$J$104,0)),"")</f>
        <v/>
      </c>
    </row>
    <row r="3003">
      <c r="A3003" t="n">
        <v>3001</v>
      </c>
      <c r="B3003" t="inlineStr">
        <is>
          <t>中部</t>
        </is>
      </c>
      <c r="C3003" t="inlineStr">
        <is>
          <t>下有知変電所</t>
        </is>
      </c>
      <c r="D3003" t="inlineStr">
        <is>
          <t>岐阜県</t>
        </is>
      </c>
      <c r="E3003" t="n">
        <v>77</v>
      </c>
      <c r="F3003" t="n">
        <v>6.6</v>
      </c>
      <c r="G3003" s="3" t="n">
        <v>35.509354</v>
      </c>
      <c r="H3003" s="3" t="n">
        <v>136.913682</v>
      </c>
      <c r="I3003" t="inlineStr">
        <is>
          <t>公表資料(手動)</t>
        </is>
      </c>
      <c r="J3003" t="n">
        <v>0</v>
      </c>
      <c r="K3003" t="n">
        <v>19</v>
      </c>
      <c r="L3003" t="n">
        <v>-1</v>
      </c>
      <c r="M3003" t="n">
        <v>18</v>
      </c>
      <c r="O3003" t="inlineStr">
        <is>
          <t>不可 #3</t>
        </is>
      </c>
      <c r="P3003" t="inlineStr">
        <is>
          <t>有り</t>
        </is>
      </c>
      <c r="R3003" s="4">
        <f>IF(COUNT($M3003:$N3003)=0,"",IF(AND(IF($N3003&lt;&gt;"",$N3003,$M3003)&lt;=0,$O3003&lt;&gt;"可"),"警告",""))</f>
        <v/>
      </c>
      <c r="S3003" s="4">
        <f>IF(COUNT($M3003:$N3003)=0,0,IF(IF($N3003&lt;&gt;"",$N3003,$M3003)&gt;=スコアリング基準!$B$20,スコアリング基準!$C$20,IF(IF($N3003&lt;&gt;"",$N3003,$M3003)&gt;=スコアリング基準!$B$21,スコアリング基準!$C$21,IF(IF($N3003&lt;&gt;"",$N3003,$M3003)&gt;0,スコアリング基準!$C$22,0))))</f>
        <v/>
      </c>
      <c r="T3003" s="4">
        <f>IF($O3003="可",スコアリング基準!$C$23,0)</f>
        <v/>
      </c>
      <c r="U3003" s="4">
        <f>IF(OR(COUNT($K3003:$L3003)&lt;2,$K3003=0),0,IF(ABS($L3003)/$K3003&lt;=スコアリング基準!$B$24,スコアリング基準!$C$24,IF(ABS($L3003)/$K3003&lt;=スコアリング基準!$B$25,スコアリング基準!$C$25,IF(ABS($L3003)/$K3003&lt;=スコアリング基準!$B$26,スコアリング基準!$C$26,0))))</f>
        <v/>
      </c>
      <c r="V3003" s="4">
        <f>IF($P3003="なし",スコアリング基準!$C$27,0)</f>
        <v/>
      </c>
      <c r="W3003" s="4">
        <f>IF($F3003="",0,IF(ISNUMBER($F3003),IF($F3003&lt;=スコアリング基準!$B$28,スコアリング基準!$C$28,スコアリング基準!$C$29),0))</f>
        <v/>
      </c>
      <c r="X3003" s="4">
        <f>IFERROR(VLOOKUP($B3003,スコアリング基準!$A$36:$B$46,2,FALSE),0)</f>
        <v/>
      </c>
      <c r="Y3003" s="4">
        <f>SUM($S3003:$X3003)</f>
        <v/>
      </c>
      <c r="Z3003" s="4">
        <f>IF(COUNT($M3003:$N3003)=0,"データ無",IF($Y3003&gt;=スコアリング基準!$B$30,"S",IF($Y3003&gt;=スコアリング基準!$B$31,"A",IF($Y3003&gt;=スコアリング基準!$B$32,"B","C"))))</f>
        <v/>
      </c>
      <c r="AA3003">
        <f>IFERROR(INDEX(実績DB!$I$3:$I$104,MATCH($B3003&amp;$C3003,実績DB!$J$3:$J$104,0)),"")</f>
        <v/>
      </c>
    </row>
    <row r="3004">
      <c r="A3004" t="n">
        <v>3002</v>
      </c>
      <c r="B3004" t="inlineStr">
        <is>
          <t>中部</t>
        </is>
      </c>
      <c r="C3004" t="inlineStr">
        <is>
          <t>下朝比奈変電所</t>
        </is>
      </c>
      <c r="D3004" t="inlineStr">
        <is>
          <t>静岡県</t>
        </is>
      </c>
      <c r="E3004" t="n">
        <v>77</v>
      </c>
      <c r="F3004" t="n">
        <v>6.6</v>
      </c>
      <c r="G3004" s="3" t="n">
        <v>34.657487</v>
      </c>
      <c r="H3004" s="3" t="n">
        <v>138.136832</v>
      </c>
      <c r="I3004" t="inlineStr">
        <is>
          <t>Google Places(名称一致)</t>
        </is>
      </c>
      <c r="J3004" t="n">
        <v>19</v>
      </c>
      <c r="K3004" t="n">
        <v>19</v>
      </c>
      <c r="L3004" t="n">
        <v>-12</v>
      </c>
      <c r="M3004" t="n">
        <v>7</v>
      </c>
      <c r="O3004" t="inlineStr">
        <is>
          <t>不可 #3</t>
        </is>
      </c>
      <c r="P3004" t="inlineStr">
        <is>
          <t>有り</t>
        </is>
      </c>
      <c r="R3004" s="4">
        <f>IF(COUNT($M3004:$N3004)=0,"",IF(AND(IF($N3004&lt;&gt;"",$N3004,$M3004)&lt;=0,$O3004&lt;&gt;"可"),"警告",""))</f>
        <v/>
      </c>
      <c r="S3004" s="4">
        <f>IF(COUNT($M3004:$N3004)=0,0,IF(IF($N3004&lt;&gt;"",$N3004,$M3004)&gt;=スコアリング基準!$B$20,スコアリング基準!$C$20,IF(IF($N3004&lt;&gt;"",$N3004,$M3004)&gt;=スコアリング基準!$B$21,スコアリング基準!$C$21,IF(IF($N3004&lt;&gt;"",$N3004,$M3004)&gt;0,スコアリング基準!$C$22,0))))</f>
        <v/>
      </c>
      <c r="T3004" s="4">
        <f>IF($O3004="可",スコアリング基準!$C$23,0)</f>
        <v/>
      </c>
      <c r="U3004" s="4">
        <f>IF(OR(COUNT($K3004:$L3004)&lt;2,$K3004=0),0,IF(ABS($L3004)/$K3004&lt;=スコアリング基準!$B$24,スコアリング基準!$C$24,IF(ABS($L3004)/$K3004&lt;=スコアリング基準!$B$25,スコアリング基準!$C$25,IF(ABS($L3004)/$K3004&lt;=スコアリング基準!$B$26,スコアリング基準!$C$26,0))))</f>
        <v/>
      </c>
      <c r="V3004" s="4">
        <f>IF($P3004="なし",スコアリング基準!$C$27,0)</f>
        <v/>
      </c>
      <c r="W3004" s="4">
        <f>IF($F3004="",0,IF(ISNUMBER($F3004),IF($F3004&lt;=スコアリング基準!$B$28,スコアリング基準!$C$28,スコアリング基準!$C$29),0))</f>
        <v/>
      </c>
      <c r="X3004" s="4">
        <f>IFERROR(VLOOKUP($B3004,スコアリング基準!$A$36:$B$46,2,FALSE),0)</f>
        <v/>
      </c>
      <c r="Y3004" s="4">
        <f>SUM($S3004:$X3004)</f>
        <v/>
      </c>
      <c r="Z3004" s="4">
        <f>IF(COUNT($M3004:$N3004)=0,"データ無",IF($Y3004&gt;=スコアリング基準!$B$30,"S",IF($Y3004&gt;=スコアリング基準!$B$31,"A",IF($Y3004&gt;=スコアリング基準!$B$32,"B","C"))))</f>
        <v/>
      </c>
      <c r="AA3004">
        <f>IFERROR(INDEX(実績DB!$I$3:$I$104,MATCH($B3004&amp;$C3004,実績DB!$J$3:$J$104,0)),"")</f>
        <v/>
      </c>
    </row>
    <row r="3005">
      <c r="A3005" t="n">
        <v>3003</v>
      </c>
      <c r="B3005" t="inlineStr">
        <is>
          <t>中部</t>
        </is>
      </c>
      <c r="C3005" t="inlineStr">
        <is>
          <t>下村水力変電所</t>
        </is>
      </c>
      <c r="D3005" t="inlineStr">
        <is>
          <t>岐阜県</t>
        </is>
      </c>
      <c r="E3005" t="n">
        <v>77</v>
      </c>
      <c r="F3005" t="n">
        <v>6.6</v>
      </c>
      <c r="G3005" s="3" t="n"/>
      <c r="H3005" s="3" t="n"/>
      <c r="I3005" t="inlineStr">
        <is>
          <t>未取得</t>
        </is>
      </c>
      <c r="J3005" t="n">
        <v>0</v>
      </c>
      <c r="K3005" t="n">
        <v>9</v>
      </c>
      <c r="L3005" t="n">
        <v>-6</v>
      </c>
      <c r="M3005" t="n">
        <v>3</v>
      </c>
      <c r="O3005" t="inlineStr">
        <is>
          <t>不可 #3</t>
        </is>
      </c>
      <c r="P3005" t="inlineStr">
        <is>
          <t>有り</t>
        </is>
      </c>
      <c r="R3005" s="4">
        <f>IF(COUNT($M3005:$N3005)=0,"",IF(AND(IF($N3005&lt;&gt;"",$N3005,$M3005)&lt;=0,$O3005&lt;&gt;"可"),"警告",""))</f>
        <v/>
      </c>
      <c r="S3005" s="4">
        <f>IF(COUNT($M3005:$N3005)=0,0,IF(IF($N3005&lt;&gt;"",$N3005,$M3005)&gt;=スコアリング基準!$B$20,スコアリング基準!$C$20,IF(IF($N3005&lt;&gt;"",$N3005,$M3005)&gt;=スコアリング基準!$B$21,スコアリング基準!$C$21,IF(IF($N3005&lt;&gt;"",$N3005,$M3005)&gt;0,スコアリング基準!$C$22,0))))</f>
        <v/>
      </c>
      <c r="T3005" s="4">
        <f>IF($O3005="可",スコアリング基準!$C$23,0)</f>
        <v/>
      </c>
      <c r="U3005" s="4">
        <f>IF(OR(COUNT($K3005:$L3005)&lt;2,$K3005=0),0,IF(ABS($L3005)/$K3005&lt;=スコアリング基準!$B$24,スコアリング基準!$C$24,IF(ABS($L3005)/$K3005&lt;=スコアリング基準!$B$25,スコアリング基準!$C$25,IF(ABS($L3005)/$K3005&lt;=スコアリング基準!$B$26,スコアリング基準!$C$26,0))))</f>
        <v/>
      </c>
      <c r="V3005" s="4">
        <f>IF($P3005="なし",スコアリング基準!$C$27,0)</f>
        <v/>
      </c>
      <c r="W3005" s="4">
        <f>IF($F3005="",0,IF(ISNUMBER($F3005),IF($F3005&lt;=スコアリング基準!$B$28,スコアリング基準!$C$28,スコアリング基準!$C$29),0))</f>
        <v/>
      </c>
      <c r="X3005" s="4">
        <f>IFERROR(VLOOKUP($B3005,スコアリング基準!$A$36:$B$46,2,FALSE),0)</f>
        <v/>
      </c>
      <c r="Y3005" s="4">
        <f>SUM($S3005:$X3005)</f>
        <v/>
      </c>
      <c r="Z3005" s="4">
        <f>IF(COUNT($M3005:$N3005)=0,"データ無",IF($Y3005&gt;=スコアリング基準!$B$30,"S",IF($Y3005&gt;=スコアリング基準!$B$31,"A",IF($Y3005&gt;=スコアリング基準!$B$32,"B","C"))))</f>
        <v/>
      </c>
      <c r="AA3005">
        <f>IFERROR(INDEX(実績DB!$I$3:$I$104,MATCH($B3005&amp;$C3005,実績DB!$J$3:$J$104,0)),"")</f>
        <v/>
      </c>
    </row>
    <row r="3006">
      <c r="A3006" t="n">
        <v>3004</v>
      </c>
      <c r="B3006" t="inlineStr">
        <is>
          <t>中部</t>
        </is>
      </c>
      <c r="C3006" t="inlineStr">
        <is>
          <t>下津具変電所</t>
        </is>
      </c>
      <c r="D3006" t="inlineStr">
        <is>
          <t>愛知県</t>
        </is>
      </c>
      <c r="E3006" t="n">
        <v>77</v>
      </c>
      <c r="F3006" t="n">
        <v>6.6</v>
      </c>
      <c r="G3006" s="3" t="n">
        <v>35.16108</v>
      </c>
      <c r="H3006" s="3" t="n">
        <v>137.61532</v>
      </c>
      <c r="I3006" t="inlineStr">
        <is>
          <t>OSM実測(名称一致)</t>
        </is>
      </c>
      <c r="J3006" t="n">
        <v>0</v>
      </c>
      <c r="K3006" t="n">
        <v>9</v>
      </c>
      <c r="L3006" t="n">
        <v>-3</v>
      </c>
      <c r="M3006" t="n">
        <v>6</v>
      </c>
      <c r="O3006" t="inlineStr">
        <is>
          <t>不可 #3</t>
        </is>
      </c>
      <c r="P3006" t="inlineStr">
        <is>
          <t>有り</t>
        </is>
      </c>
      <c r="R3006" s="4">
        <f>IF(COUNT($M3006:$N3006)=0,"",IF(AND(IF($N3006&lt;&gt;"",$N3006,$M3006)&lt;=0,$O3006&lt;&gt;"可"),"警告",""))</f>
        <v/>
      </c>
      <c r="S3006" s="4">
        <f>IF(COUNT($M3006:$N3006)=0,0,IF(IF($N3006&lt;&gt;"",$N3006,$M3006)&gt;=スコアリング基準!$B$20,スコアリング基準!$C$20,IF(IF($N3006&lt;&gt;"",$N3006,$M3006)&gt;=スコアリング基準!$B$21,スコアリング基準!$C$21,IF(IF($N3006&lt;&gt;"",$N3006,$M3006)&gt;0,スコアリング基準!$C$22,0))))</f>
        <v/>
      </c>
      <c r="T3006" s="4">
        <f>IF($O3006="可",スコアリング基準!$C$23,0)</f>
        <v/>
      </c>
      <c r="U3006" s="4">
        <f>IF(OR(COUNT($K3006:$L3006)&lt;2,$K3006=0),0,IF(ABS($L3006)/$K3006&lt;=スコアリング基準!$B$24,スコアリング基準!$C$24,IF(ABS($L3006)/$K3006&lt;=スコアリング基準!$B$25,スコアリング基準!$C$25,IF(ABS($L3006)/$K3006&lt;=スコアリング基準!$B$26,スコアリング基準!$C$26,0))))</f>
        <v/>
      </c>
      <c r="V3006" s="4">
        <f>IF($P3006="なし",スコアリング基準!$C$27,0)</f>
        <v/>
      </c>
      <c r="W3006" s="4">
        <f>IF($F3006="",0,IF(ISNUMBER($F3006),IF($F3006&lt;=スコアリング基準!$B$28,スコアリング基準!$C$28,スコアリング基準!$C$29),0))</f>
        <v/>
      </c>
      <c r="X3006" s="4">
        <f>IFERROR(VLOOKUP($B3006,スコアリング基準!$A$36:$B$46,2,FALSE),0)</f>
        <v/>
      </c>
      <c r="Y3006" s="4">
        <f>SUM($S3006:$X3006)</f>
        <v/>
      </c>
      <c r="Z3006" s="4">
        <f>IF(COUNT($M3006:$N3006)=0,"データ無",IF($Y3006&gt;=スコアリング基準!$B$30,"S",IF($Y3006&gt;=スコアリング基準!$B$31,"A",IF($Y3006&gt;=スコアリング基準!$B$32,"B","C"))))</f>
        <v/>
      </c>
      <c r="AA3006">
        <f>IFERROR(INDEX(実績DB!$I$3:$I$104,MATCH($B3006&amp;$C3006,実績DB!$J$3:$J$104,0)),"")</f>
        <v/>
      </c>
    </row>
    <row r="3007">
      <c r="A3007" t="n">
        <v>3005</v>
      </c>
      <c r="B3007" t="inlineStr">
        <is>
          <t>中部</t>
        </is>
      </c>
      <c r="C3007" t="inlineStr">
        <is>
          <t>下瀬変電所</t>
        </is>
      </c>
      <c r="D3007" t="inlineStr">
        <is>
          <t>長野県</t>
        </is>
      </c>
      <c r="E3007" t="n">
        <v>77</v>
      </c>
      <c r="F3007" t="n">
        <v>6.6</v>
      </c>
      <c r="G3007" s="3" t="n">
        <v>35.428546</v>
      </c>
      <c r="H3007" s="3" t="n">
        <v>137.802599</v>
      </c>
      <c r="I3007" t="inlineStr">
        <is>
          <t>公表資料(手動)</t>
        </is>
      </c>
      <c r="J3007" t="n">
        <v>-7</v>
      </c>
      <c r="K3007" t="n">
        <v>19</v>
      </c>
      <c r="L3007" t="n">
        <v>-11</v>
      </c>
      <c r="M3007" t="n">
        <v>9</v>
      </c>
      <c r="O3007" t="inlineStr">
        <is>
          <t>不可 #3</t>
        </is>
      </c>
      <c r="P3007" t="inlineStr">
        <is>
          <t>有り</t>
        </is>
      </c>
      <c r="R3007" s="4">
        <f>IF(COUNT($M3007:$N3007)=0,"",IF(AND(IF($N3007&lt;&gt;"",$N3007,$M3007)&lt;=0,$O3007&lt;&gt;"可"),"警告",""))</f>
        <v/>
      </c>
      <c r="S3007" s="4">
        <f>IF(COUNT($M3007:$N3007)=0,0,IF(IF($N3007&lt;&gt;"",$N3007,$M3007)&gt;=スコアリング基準!$B$20,スコアリング基準!$C$20,IF(IF($N3007&lt;&gt;"",$N3007,$M3007)&gt;=スコアリング基準!$B$21,スコアリング基準!$C$21,IF(IF($N3007&lt;&gt;"",$N3007,$M3007)&gt;0,スコアリング基準!$C$22,0))))</f>
        <v/>
      </c>
      <c r="T3007" s="4">
        <f>IF($O3007="可",スコアリング基準!$C$23,0)</f>
        <v/>
      </c>
      <c r="U3007" s="4">
        <f>IF(OR(COUNT($K3007:$L3007)&lt;2,$K3007=0),0,IF(ABS($L3007)/$K3007&lt;=スコアリング基準!$B$24,スコアリング基準!$C$24,IF(ABS($L3007)/$K3007&lt;=スコアリング基準!$B$25,スコアリング基準!$C$25,IF(ABS($L3007)/$K3007&lt;=スコアリング基準!$B$26,スコアリング基準!$C$26,0))))</f>
        <v/>
      </c>
      <c r="V3007" s="4">
        <f>IF($P3007="なし",スコアリング基準!$C$27,0)</f>
        <v/>
      </c>
      <c r="W3007" s="4">
        <f>IF($F3007="",0,IF(ISNUMBER($F3007),IF($F3007&lt;=スコアリング基準!$B$28,スコアリング基準!$C$28,スコアリング基準!$C$29),0))</f>
        <v/>
      </c>
      <c r="X3007" s="4">
        <f>IFERROR(VLOOKUP($B3007,スコアリング基準!$A$36:$B$46,2,FALSE),0)</f>
        <v/>
      </c>
      <c r="Y3007" s="4">
        <f>SUM($S3007:$X3007)</f>
        <v/>
      </c>
      <c r="Z3007" s="4">
        <f>IF(COUNT($M3007:$N3007)=0,"データ無",IF($Y3007&gt;=スコアリング基準!$B$30,"S",IF($Y3007&gt;=スコアリング基準!$B$31,"A",IF($Y3007&gt;=スコアリング基準!$B$32,"B","C"))))</f>
        <v/>
      </c>
      <c r="AA3007">
        <f>IFERROR(INDEX(実績DB!$I$3:$I$104,MATCH($B3007&amp;$C3007,実績DB!$J$3:$J$104,0)),"")</f>
        <v/>
      </c>
    </row>
    <row r="3008">
      <c r="A3008" t="n">
        <v>3006</v>
      </c>
      <c r="B3008" t="inlineStr">
        <is>
          <t>中部</t>
        </is>
      </c>
      <c r="C3008" t="inlineStr">
        <is>
          <t>下牧変電所</t>
        </is>
      </c>
      <c r="D3008" t="inlineStr">
        <is>
          <t>岐阜県</t>
        </is>
      </c>
      <c r="E3008" t="n">
        <v>77</v>
      </c>
      <c r="F3008" t="n">
        <v>6.6</v>
      </c>
      <c r="G3008" s="3" t="n">
        <v>35.584142</v>
      </c>
      <c r="H3008" s="3" t="n">
        <v>136.879858</v>
      </c>
      <c r="I3008" t="inlineStr">
        <is>
          <t>Google Places(名称一致)</t>
        </is>
      </c>
      <c r="J3008" t="n">
        <v>-5</v>
      </c>
      <c r="K3008" t="n">
        <v>19</v>
      </c>
      <c r="L3008" t="n">
        <v>-13</v>
      </c>
      <c r="M3008" t="n">
        <v>6</v>
      </c>
      <c r="O3008" t="inlineStr">
        <is>
          <t>不可 #3</t>
        </is>
      </c>
      <c r="P3008" t="inlineStr">
        <is>
          <t>有り</t>
        </is>
      </c>
      <c r="R3008" s="4">
        <f>IF(COUNT($M3008:$N3008)=0,"",IF(AND(IF($N3008&lt;&gt;"",$N3008,$M3008)&lt;=0,$O3008&lt;&gt;"可"),"警告",""))</f>
        <v/>
      </c>
      <c r="S3008" s="4">
        <f>IF(COUNT($M3008:$N3008)=0,0,IF(IF($N3008&lt;&gt;"",$N3008,$M3008)&gt;=スコアリング基準!$B$20,スコアリング基準!$C$20,IF(IF($N3008&lt;&gt;"",$N3008,$M3008)&gt;=スコアリング基準!$B$21,スコアリング基準!$C$21,IF(IF($N3008&lt;&gt;"",$N3008,$M3008)&gt;0,スコアリング基準!$C$22,0))))</f>
        <v/>
      </c>
      <c r="T3008" s="4">
        <f>IF($O3008="可",スコアリング基準!$C$23,0)</f>
        <v/>
      </c>
      <c r="U3008" s="4">
        <f>IF(OR(COUNT($K3008:$L3008)&lt;2,$K3008=0),0,IF(ABS($L3008)/$K3008&lt;=スコアリング基準!$B$24,スコアリング基準!$C$24,IF(ABS($L3008)/$K3008&lt;=スコアリング基準!$B$25,スコアリング基準!$C$25,IF(ABS($L3008)/$K3008&lt;=スコアリング基準!$B$26,スコアリング基準!$C$26,0))))</f>
        <v/>
      </c>
      <c r="V3008" s="4">
        <f>IF($P3008="なし",スコアリング基準!$C$27,0)</f>
        <v/>
      </c>
      <c r="W3008" s="4">
        <f>IF($F3008="",0,IF(ISNUMBER($F3008),IF($F3008&lt;=スコアリング基準!$B$28,スコアリング基準!$C$28,スコアリング基準!$C$29),0))</f>
        <v/>
      </c>
      <c r="X3008" s="4">
        <f>IFERROR(VLOOKUP($B3008,スコアリング基準!$A$36:$B$46,2,FALSE),0)</f>
        <v/>
      </c>
      <c r="Y3008" s="4">
        <f>SUM($S3008:$X3008)</f>
        <v/>
      </c>
      <c r="Z3008" s="4">
        <f>IF(COUNT($M3008:$N3008)=0,"データ無",IF($Y3008&gt;=スコアリング基準!$B$30,"S",IF($Y3008&gt;=スコアリング基準!$B$31,"A",IF($Y3008&gt;=スコアリング基準!$B$32,"B","C"))))</f>
        <v/>
      </c>
      <c r="AA3008">
        <f>IFERROR(INDEX(実績DB!$I$3:$I$104,MATCH($B3008&amp;$C3008,実績DB!$J$3:$J$104,0)),"")</f>
        <v/>
      </c>
    </row>
    <row r="3009">
      <c r="A3009" t="n">
        <v>3007</v>
      </c>
      <c r="B3009" t="inlineStr">
        <is>
          <t>中部</t>
        </is>
      </c>
      <c r="C3009" t="inlineStr">
        <is>
          <t>下石変電所</t>
        </is>
      </c>
      <c r="D3009" t="inlineStr">
        <is>
          <t>岐阜県</t>
        </is>
      </c>
      <c r="E3009" t="n">
        <v>77</v>
      </c>
      <c r="F3009" t="n">
        <v>6.6</v>
      </c>
      <c r="G3009" s="3" t="n">
        <v>35.323778</v>
      </c>
      <c r="H3009" s="3" t="n">
        <v>137.201565</v>
      </c>
      <c r="I3009" t="inlineStr">
        <is>
          <t>Google Places(名称一致)</t>
        </is>
      </c>
      <c r="J3009" t="n">
        <v>-8</v>
      </c>
      <c r="K3009" t="n">
        <v>19</v>
      </c>
      <c r="L3009" t="n">
        <v>-12</v>
      </c>
      <c r="M3009" t="n">
        <v>7</v>
      </c>
      <c r="O3009" t="inlineStr">
        <is>
          <t>不可 #3</t>
        </is>
      </c>
      <c r="P3009" t="inlineStr">
        <is>
          <t>有り</t>
        </is>
      </c>
      <c r="R3009" s="4">
        <f>IF(COUNT($M3009:$N3009)=0,"",IF(AND(IF($N3009&lt;&gt;"",$N3009,$M3009)&lt;=0,$O3009&lt;&gt;"可"),"警告",""))</f>
        <v/>
      </c>
      <c r="S3009" s="4">
        <f>IF(COUNT($M3009:$N3009)=0,0,IF(IF($N3009&lt;&gt;"",$N3009,$M3009)&gt;=スコアリング基準!$B$20,スコアリング基準!$C$20,IF(IF($N3009&lt;&gt;"",$N3009,$M3009)&gt;=スコアリング基準!$B$21,スコアリング基準!$C$21,IF(IF($N3009&lt;&gt;"",$N3009,$M3009)&gt;0,スコアリング基準!$C$22,0))))</f>
        <v/>
      </c>
      <c r="T3009" s="4">
        <f>IF($O3009="可",スコアリング基準!$C$23,0)</f>
        <v/>
      </c>
      <c r="U3009" s="4">
        <f>IF(OR(COUNT($K3009:$L3009)&lt;2,$K3009=0),0,IF(ABS($L3009)/$K3009&lt;=スコアリング基準!$B$24,スコアリング基準!$C$24,IF(ABS($L3009)/$K3009&lt;=スコアリング基準!$B$25,スコアリング基準!$C$25,IF(ABS($L3009)/$K3009&lt;=スコアリング基準!$B$26,スコアリング基準!$C$26,0))))</f>
        <v/>
      </c>
      <c r="V3009" s="4">
        <f>IF($P3009="なし",スコアリング基準!$C$27,0)</f>
        <v/>
      </c>
      <c r="W3009" s="4">
        <f>IF($F3009="",0,IF(ISNUMBER($F3009),IF($F3009&lt;=スコアリング基準!$B$28,スコアリング基準!$C$28,スコアリング基準!$C$29),0))</f>
        <v/>
      </c>
      <c r="X3009" s="4">
        <f>IFERROR(VLOOKUP($B3009,スコアリング基準!$A$36:$B$46,2,FALSE),0)</f>
        <v/>
      </c>
      <c r="Y3009" s="4">
        <f>SUM($S3009:$X3009)</f>
        <v/>
      </c>
      <c r="Z3009" s="4">
        <f>IF(COUNT($M3009:$N3009)=0,"データ無",IF($Y3009&gt;=スコアリング基準!$B$30,"S",IF($Y3009&gt;=スコアリング基準!$B$31,"A",IF($Y3009&gt;=スコアリング基準!$B$32,"B","C"))))</f>
        <v/>
      </c>
      <c r="AA3009">
        <f>IFERROR(INDEX(実績DB!$I$3:$I$104,MATCH($B3009&amp;$C3009,実績DB!$J$3:$J$104,0)),"")</f>
        <v/>
      </c>
    </row>
    <row r="3010">
      <c r="A3010" t="n">
        <v>3008</v>
      </c>
      <c r="B3010" t="inlineStr">
        <is>
          <t>中部</t>
        </is>
      </c>
      <c r="C3010" t="inlineStr">
        <is>
          <t>下迫間変電所</t>
        </is>
      </c>
      <c r="D3010" t="inlineStr">
        <is>
          <t>岐阜県</t>
        </is>
      </c>
      <c r="E3010" t="n">
        <v>77</v>
      </c>
      <c r="F3010" t="n">
        <v>6.6</v>
      </c>
      <c r="G3010" s="3" t="n">
        <v>35.505212</v>
      </c>
      <c r="H3010" s="3" t="n">
        <v>136.832465</v>
      </c>
      <c r="I3010" t="inlineStr">
        <is>
          <t>Google Places(名称一致)</t>
        </is>
      </c>
      <c r="J3010" t="n">
        <v>-3</v>
      </c>
      <c r="K3010" t="n">
        <v>28</v>
      </c>
      <c r="L3010" t="n">
        <v>-17</v>
      </c>
      <c r="M3010" t="n">
        <v>10</v>
      </c>
      <c r="O3010" t="inlineStr">
        <is>
          <t>不可 #3</t>
        </is>
      </c>
      <c r="P3010" t="inlineStr">
        <is>
          <t>有り</t>
        </is>
      </c>
      <c r="R3010" s="4">
        <f>IF(COUNT($M3010:$N3010)=0,"",IF(AND(IF($N3010&lt;&gt;"",$N3010,$M3010)&lt;=0,$O3010&lt;&gt;"可"),"警告",""))</f>
        <v/>
      </c>
      <c r="S3010" s="4">
        <f>IF(COUNT($M3010:$N3010)=0,0,IF(IF($N3010&lt;&gt;"",$N3010,$M3010)&gt;=スコアリング基準!$B$20,スコアリング基準!$C$20,IF(IF($N3010&lt;&gt;"",$N3010,$M3010)&gt;=スコアリング基準!$B$21,スコアリング基準!$C$21,IF(IF($N3010&lt;&gt;"",$N3010,$M3010)&gt;0,スコアリング基準!$C$22,0))))</f>
        <v/>
      </c>
      <c r="T3010" s="4">
        <f>IF($O3010="可",スコアリング基準!$C$23,0)</f>
        <v/>
      </c>
      <c r="U3010" s="4">
        <f>IF(OR(COUNT($K3010:$L3010)&lt;2,$K3010=0),0,IF(ABS($L3010)/$K3010&lt;=スコアリング基準!$B$24,スコアリング基準!$C$24,IF(ABS($L3010)/$K3010&lt;=スコアリング基準!$B$25,スコアリング基準!$C$25,IF(ABS($L3010)/$K3010&lt;=スコアリング基準!$B$26,スコアリング基準!$C$26,0))))</f>
        <v/>
      </c>
      <c r="V3010" s="4">
        <f>IF($P3010="なし",スコアリング基準!$C$27,0)</f>
        <v/>
      </c>
      <c r="W3010" s="4">
        <f>IF($F3010="",0,IF(ISNUMBER($F3010),IF($F3010&lt;=スコアリング基準!$B$28,スコアリング基準!$C$28,スコアリング基準!$C$29),0))</f>
        <v/>
      </c>
      <c r="X3010" s="4">
        <f>IFERROR(VLOOKUP($B3010,スコアリング基準!$A$36:$B$46,2,FALSE),0)</f>
        <v/>
      </c>
      <c r="Y3010" s="4">
        <f>SUM($S3010:$X3010)</f>
        <v/>
      </c>
      <c r="Z3010" s="4">
        <f>IF(COUNT($M3010:$N3010)=0,"データ無",IF($Y3010&gt;=スコアリング基準!$B$30,"S",IF($Y3010&gt;=スコアリング基準!$B$31,"A",IF($Y3010&gt;=スコアリング基準!$B$32,"B","C"))))</f>
        <v/>
      </c>
      <c r="AA3010">
        <f>IFERROR(INDEX(実績DB!$I$3:$I$104,MATCH($B3010&amp;$C3010,実績DB!$J$3:$J$104,0)),"")</f>
        <v/>
      </c>
    </row>
    <row r="3011">
      <c r="A3011" t="n">
        <v>3009</v>
      </c>
      <c r="B3011" t="inlineStr">
        <is>
          <t>中部</t>
        </is>
      </c>
      <c r="C3011" t="inlineStr">
        <is>
          <t>中切町変電所</t>
        </is>
      </c>
      <c r="D3011" t="inlineStr">
        <is>
          <t>愛知県</t>
        </is>
      </c>
      <c r="E3011" t="n">
        <v>77</v>
      </c>
      <c r="F3011" t="n">
        <v>6.6</v>
      </c>
      <c r="G3011" s="3" t="n">
        <v>35.215504</v>
      </c>
      <c r="H3011" s="3" t="n">
        <v>136.907604</v>
      </c>
      <c r="I3011" t="inlineStr">
        <is>
          <t>公表資料(手動)</t>
        </is>
      </c>
      <c r="J3011" t="n">
        <v>5</v>
      </c>
      <c r="K3011" t="n">
        <v>49</v>
      </c>
      <c r="L3011" t="n">
        <v>0</v>
      </c>
      <c r="M3011" t="n">
        <v>49</v>
      </c>
      <c r="O3011" t="inlineStr">
        <is>
          <t>不可 #3</t>
        </is>
      </c>
      <c r="P3011" t="inlineStr">
        <is>
          <t>有り</t>
        </is>
      </c>
      <c r="R3011" s="4">
        <f>IF(COUNT($M3011:$N3011)=0,"",IF(AND(IF($N3011&lt;&gt;"",$N3011,$M3011)&lt;=0,$O3011&lt;&gt;"可"),"警告",""))</f>
        <v/>
      </c>
      <c r="S3011" s="4">
        <f>IF(COUNT($M3011:$N3011)=0,0,IF(IF($N3011&lt;&gt;"",$N3011,$M3011)&gt;=スコアリング基準!$B$20,スコアリング基準!$C$20,IF(IF($N3011&lt;&gt;"",$N3011,$M3011)&gt;=スコアリング基準!$B$21,スコアリング基準!$C$21,IF(IF($N3011&lt;&gt;"",$N3011,$M3011)&gt;0,スコアリング基準!$C$22,0))))</f>
        <v/>
      </c>
      <c r="T3011" s="4">
        <f>IF($O3011="可",スコアリング基準!$C$23,0)</f>
        <v/>
      </c>
      <c r="U3011" s="4">
        <f>IF(OR(COUNT($K3011:$L3011)&lt;2,$K3011=0),0,IF(ABS($L3011)/$K3011&lt;=スコアリング基準!$B$24,スコアリング基準!$C$24,IF(ABS($L3011)/$K3011&lt;=スコアリング基準!$B$25,スコアリング基準!$C$25,IF(ABS($L3011)/$K3011&lt;=スコアリング基準!$B$26,スコアリング基準!$C$26,0))))</f>
        <v/>
      </c>
      <c r="V3011" s="4">
        <f>IF($P3011="なし",スコアリング基準!$C$27,0)</f>
        <v/>
      </c>
      <c r="W3011" s="4">
        <f>IF($F3011="",0,IF(ISNUMBER($F3011),IF($F3011&lt;=スコアリング基準!$B$28,スコアリング基準!$C$28,スコアリング基準!$C$29),0))</f>
        <v/>
      </c>
      <c r="X3011" s="4">
        <f>IFERROR(VLOOKUP($B3011,スコアリング基準!$A$36:$B$46,2,FALSE),0)</f>
        <v/>
      </c>
      <c r="Y3011" s="4">
        <f>SUM($S3011:$X3011)</f>
        <v/>
      </c>
      <c r="Z3011" s="4">
        <f>IF(COUNT($M3011:$N3011)=0,"データ無",IF($Y3011&gt;=スコアリング基準!$B$30,"S",IF($Y3011&gt;=スコアリング基準!$B$31,"A",IF($Y3011&gt;=スコアリング基準!$B$32,"B","C"))))</f>
        <v/>
      </c>
      <c r="AA3011">
        <f>IFERROR(INDEX(実績DB!$I$3:$I$104,MATCH($B3011&amp;$C3011,実績DB!$J$3:$J$104,0)),"")</f>
        <v/>
      </c>
    </row>
    <row r="3012">
      <c r="A3012" t="n">
        <v>3010</v>
      </c>
      <c r="B3012" t="inlineStr">
        <is>
          <t>中部</t>
        </is>
      </c>
      <c r="C3012" t="inlineStr">
        <is>
          <t>中央町変電所</t>
        </is>
      </c>
      <c r="D3012" t="inlineStr">
        <is>
          <t>三重県</t>
        </is>
      </c>
      <c r="E3012" t="n">
        <v>77</v>
      </c>
      <c r="F3012" t="n">
        <v>6.6</v>
      </c>
      <c r="G3012" s="3" t="n">
        <v>35.060615</v>
      </c>
      <c r="H3012" s="3" t="n">
        <v>136.68793</v>
      </c>
      <c r="I3012" t="inlineStr">
        <is>
          <t>公表資料(手動)</t>
        </is>
      </c>
      <c r="J3012" t="n">
        <v>49</v>
      </c>
      <c r="K3012" t="n">
        <v>49</v>
      </c>
      <c r="L3012" t="n">
        <v>0</v>
      </c>
      <c r="M3012" t="n">
        <v>49</v>
      </c>
      <c r="O3012" t="inlineStr">
        <is>
          <t>不可 #3</t>
        </is>
      </c>
      <c r="P3012" t="inlineStr">
        <is>
          <t>有り</t>
        </is>
      </c>
      <c r="R3012" s="4">
        <f>IF(COUNT($M3012:$N3012)=0,"",IF(AND(IF($N3012&lt;&gt;"",$N3012,$M3012)&lt;=0,$O3012&lt;&gt;"可"),"警告",""))</f>
        <v/>
      </c>
      <c r="S3012" s="4">
        <f>IF(COUNT($M3012:$N3012)=0,0,IF(IF($N3012&lt;&gt;"",$N3012,$M3012)&gt;=スコアリング基準!$B$20,スコアリング基準!$C$20,IF(IF($N3012&lt;&gt;"",$N3012,$M3012)&gt;=スコアリング基準!$B$21,スコアリング基準!$C$21,IF(IF($N3012&lt;&gt;"",$N3012,$M3012)&gt;0,スコアリング基準!$C$22,0))))</f>
        <v/>
      </c>
      <c r="T3012" s="4">
        <f>IF($O3012="可",スコアリング基準!$C$23,0)</f>
        <v/>
      </c>
      <c r="U3012" s="4">
        <f>IF(OR(COUNT($K3012:$L3012)&lt;2,$K3012=0),0,IF(ABS($L3012)/$K3012&lt;=スコアリング基準!$B$24,スコアリング基準!$C$24,IF(ABS($L3012)/$K3012&lt;=スコアリング基準!$B$25,スコアリング基準!$C$25,IF(ABS($L3012)/$K3012&lt;=スコアリング基準!$B$26,スコアリング基準!$C$26,0))))</f>
        <v/>
      </c>
      <c r="V3012" s="4">
        <f>IF($P3012="なし",スコアリング基準!$C$27,0)</f>
        <v/>
      </c>
      <c r="W3012" s="4">
        <f>IF($F3012="",0,IF(ISNUMBER($F3012),IF($F3012&lt;=スコアリング基準!$B$28,スコアリング基準!$C$28,スコアリング基準!$C$29),0))</f>
        <v/>
      </c>
      <c r="X3012" s="4">
        <f>IFERROR(VLOOKUP($B3012,スコアリング基準!$A$36:$B$46,2,FALSE),0)</f>
        <v/>
      </c>
      <c r="Y3012" s="4">
        <f>SUM($S3012:$X3012)</f>
        <v/>
      </c>
      <c r="Z3012" s="4">
        <f>IF(COUNT($M3012:$N3012)=0,"データ無",IF($Y3012&gt;=スコアリング基準!$B$30,"S",IF($Y3012&gt;=スコアリング基準!$B$31,"A",IF($Y3012&gt;=スコアリング基準!$B$32,"B","C"))))</f>
        <v/>
      </c>
      <c r="AA3012">
        <f>IFERROR(INDEX(実績DB!$I$3:$I$104,MATCH($B3012&amp;$C3012,実績DB!$J$3:$J$104,0)),"")</f>
        <v/>
      </c>
    </row>
    <row r="3013">
      <c r="A3013" t="n">
        <v>3011</v>
      </c>
      <c r="B3013" t="inlineStr">
        <is>
          <t>中部</t>
        </is>
      </c>
      <c r="C3013" t="inlineStr">
        <is>
          <t>中島変電所</t>
        </is>
      </c>
      <c r="D3013" t="inlineStr">
        <is>
          <t>愛知県</t>
        </is>
      </c>
      <c r="E3013" t="n">
        <v>77</v>
      </c>
      <c r="F3013" t="n">
        <v>6.6</v>
      </c>
      <c r="G3013" s="3" t="n">
        <v>34.883717</v>
      </c>
      <c r="H3013" s="3" t="n">
        <v>137.118582</v>
      </c>
      <c r="I3013" t="inlineStr">
        <is>
          <t>公表資料(手動)</t>
        </is>
      </c>
      <c r="J3013" t="n">
        <v>-1</v>
      </c>
      <c r="K3013" t="n">
        <v>19</v>
      </c>
      <c r="L3013" t="n">
        <v>-3</v>
      </c>
      <c r="M3013" t="n">
        <v>16</v>
      </c>
      <c r="O3013" t="inlineStr">
        <is>
          <t>不可 #3</t>
        </is>
      </c>
      <c r="P3013" t="inlineStr">
        <is>
          <t>有り</t>
        </is>
      </c>
      <c r="R3013" s="4">
        <f>IF(COUNT($M3013:$N3013)=0,"",IF(AND(IF($N3013&lt;&gt;"",$N3013,$M3013)&lt;=0,$O3013&lt;&gt;"可"),"警告",""))</f>
        <v/>
      </c>
      <c r="S3013" s="4">
        <f>IF(COUNT($M3013:$N3013)=0,0,IF(IF($N3013&lt;&gt;"",$N3013,$M3013)&gt;=スコアリング基準!$B$20,スコアリング基準!$C$20,IF(IF($N3013&lt;&gt;"",$N3013,$M3013)&gt;=スコアリング基準!$B$21,スコアリング基準!$C$21,IF(IF($N3013&lt;&gt;"",$N3013,$M3013)&gt;0,スコアリング基準!$C$22,0))))</f>
        <v/>
      </c>
      <c r="T3013" s="4">
        <f>IF($O3013="可",スコアリング基準!$C$23,0)</f>
        <v/>
      </c>
      <c r="U3013" s="4">
        <f>IF(OR(COUNT($K3013:$L3013)&lt;2,$K3013=0),0,IF(ABS($L3013)/$K3013&lt;=スコアリング基準!$B$24,スコアリング基準!$C$24,IF(ABS($L3013)/$K3013&lt;=スコアリング基準!$B$25,スコアリング基準!$C$25,IF(ABS($L3013)/$K3013&lt;=スコアリング基準!$B$26,スコアリング基準!$C$26,0))))</f>
        <v/>
      </c>
      <c r="V3013" s="4">
        <f>IF($P3013="なし",スコアリング基準!$C$27,0)</f>
        <v/>
      </c>
      <c r="W3013" s="4">
        <f>IF($F3013="",0,IF(ISNUMBER($F3013),IF($F3013&lt;=スコアリング基準!$B$28,スコアリング基準!$C$28,スコアリング基準!$C$29),0))</f>
        <v/>
      </c>
      <c r="X3013" s="4">
        <f>IFERROR(VLOOKUP($B3013,スコアリング基準!$A$36:$B$46,2,FALSE),0)</f>
        <v/>
      </c>
      <c r="Y3013" s="4">
        <f>SUM($S3013:$X3013)</f>
        <v/>
      </c>
      <c r="Z3013" s="4">
        <f>IF(COUNT($M3013:$N3013)=0,"データ無",IF($Y3013&gt;=スコアリング基準!$B$30,"S",IF($Y3013&gt;=スコアリング基準!$B$31,"A",IF($Y3013&gt;=スコアリング基準!$B$32,"B","C"))))</f>
        <v/>
      </c>
      <c r="AA3013">
        <f>IFERROR(INDEX(実績DB!$I$3:$I$104,MATCH($B3013&amp;$C3013,実績DB!$J$3:$J$104,0)),"")</f>
        <v/>
      </c>
    </row>
    <row r="3014">
      <c r="A3014" t="n">
        <v>3012</v>
      </c>
      <c r="B3014" t="inlineStr">
        <is>
          <t>中部</t>
        </is>
      </c>
      <c r="C3014" t="inlineStr">
        <is>
          <t>中御所変電所</t>
        </is>
      </c>
      <c r="D3014" t="inlineStr">
        <is>
          <t>長野県</t>
        </is>
      </c>
      <c r="E3014" t="n">
        <v>77</v>
      </c>
      <c r="F3014" t="n">
        <v>6.6</v>
      </c>
      <c r="G3014" s="3" t="n">
        <v>36.644258</v>
      </c>
      <c r="H3014" s="3" t="n">
        <v>138.184083</v>
      </c>
      <c r="I3014" t="inlineStr">
        <is>
          <t>公表資料(手動)</t>
        </is>
      </c>
      <c r="J3014" t="n">
        <v>4</v>
      </c>
      <c r="K3014" t="n">
        <v>37</v>
      </c>
      <c r="L3014" t="n">
        <v>0</v>
      </c>
      <c r="M3014" t="n">
        <v>37</v>
      </c>
      <c r="O3014" t="inlineStr">
        <is>
          <t>不可 #3</t>
        </is>
      </c>
      <c r="P3014" t="inlineStr">
        <is>
          <t>有り</t>
        </is>
      </c>
      <c r="R3014" s="4">
        <f>IF(COUNT($M3014:$N3014)=0,"",IF(AND(IF($N3014&lt;&gt;"",$N3014,$M3014)&lt;=0,$O3014&lt;&gt;"可"),"警告",""))</f>
        <v/>
      </c>
      <c r="S3014" s="4">
        <f>IF(COUNT($M3014:$N3014)=0,0,IF(IF($N3014&lt;&gt;"",$N3014,$M3014)&gt;=スコアリング基準!$B$20,スコアリング基準!$C$20,IF(IF($N3014&lt;&gt;"",$N3014,$M3014)&gt;=スコアリング基準!$B$21,スコアリング基準!$C$21,IF(IF($N3014&lt;&gt;"",$N3014,$M3014)&gt;0,スコアリング基準!$C$22,0))))</f>
        <v/>
      </c>
      <c r="T3014" s="4">
        <f>IF($O3014="可",スコアリング基準!$C$23,0)</f>
        <v/>
      </c>
      <c r="U3014" s="4">
        <f>IF(OR(COUNT($K3014:$L3014)&lt;2,$K3014=0),0,IF(ABS($L3014)/$K3014&lt;=スコアリング基準!$B$24,スコアリング基準!$C$24,IF(ABS($L3014)/$K3014&lt;=スコアリング基準!$B$25,スコアリング基準!$C$25,IF(ABS($L3014)/$K3014&lt;=スコアリング基準!$B$26,スコアリング基準!$C$26,0))))</f>
        <v/>
      </c>
      <c r="V3014" s="4">
        <f>IF($P3014="なし",スコアリング基準!$C$27,0)</f>
        <v/>
      </c>
      <c r="W3014" s="4">
        <f>IF($F3014="",0,IF(ISNUMBER($F3014),IF($F3014&lt;=スコアリング基準!$B$28,スコアリング基準!$C$28,スコアリング基準!$C$29),0))</f>
        <v/>
      </c>
      <c r="X3014" s="4">
        <f>IFERROR(VLOOKUP($B3014,スコアリング基準!$A$36:$B$46,2,FALSE),0)</f>
        <v/>
      </c>
      <c r="Y3014" s="4">
        <f>SUM($S3014:$X3014)</f>
        <v/>
      </c>
      <c r="Z3014" s="4">
        <f>IF(COUNT($M3014:$N3014)=0,"データ無",IF($Y3014&gt;=スコアリング基準!$B$30,"S",IF($Y3014&gt;=スコアリング基準!$B$31,"A",IF($Y3014&gt;=スコアリング基準!$B$32,"B","C"))))</f>
        <v/>
      </c>
      <c r="AA3014">
        <f>IFERROR(INDEX(実績DB!$I$3:$I$104,MATCH($B3014&amp;$C3014,実績DB!$J$3:$J$104,0)),"")</f>
        <v/>
      </c>
    </row>
    <row r="3015">
      <c r="A3015" t="n">
        <v>3013</v>
      </c>
      <c r="B3015" t="inlineStr">
        <is>
          <t>中部</t>
        </is>
      </c>
      <c r="C3015" t="inlineStr">
        <is>
          <t>中津変電所</t>
        </is>
      </c>
      <c r="D3015" t="inlineStr">
        <is>
          <t>岐阜県</t>
        </is>
      </c>
      <c r="E3015" t="n">
        <v>77</v>
      </c>
      <c r="F3015" t="n">
        <v>6.6</v>
      </c>
      <c r="G3015" s="3" t="n">
        <v>35.492198</v>
      </c>
      <c r="H3015" s="3" t="n">
        <v>137.508487</v>
      </c>
      <c r="I3015" t="inlineStr">
        <is>
          <t>公表資料(手動)</t>
        </is>
      </c>
      <c r="J3015" t="n">
        <v>-4</v>
      </c>
      <c r="K3015" t="n">
        <v>28</v>
      </c>
      <c r="L3015" t="n">
        <v>-11</v>
      </c>
      <c r="M3015" t="n">
        <v>22</v>
      </c>
      <c r="O3015" t="inlineStr">
        <is>
          <t>不可 #3</t>
        </is>
      </c>
      <c r="P3015" t="inlineStr">
        <is>
          <t>有り</t>
        </is>
      </c>
      <c r="R3015" s="4">
        <f>IF(COUNT($M3015:$N3015)=0,"",IF(AND(IF($N3015&lt;&gt;"",$N3015,$M3015)&lt;=0,$O3015&lt;&gt;"可"),"警告",""))</f>
        <v/>
      </c>
      <c r="S3015" s="4">
        <f>IF(COUNT($M3015:$N3015)=0,0,IF(IF($N3015&lt;&gt;"",$N3015,$M3015)&gt;=スコアリング基準!$B$20,スコアリング基準!$C$20,IF(IF($N3015&lt;&gt;"",$N3015,$M3015)&gt;=スコアリング基準!$B$21,スコアリング基準!$C$21,IF(IF($N3015&lt;&gt;"",$N3015,$M3015)&gt;0,スコアリング基準!$C$22,0))))</f>
        <v/>
      </c>
      <c r="T3015" s="4">
        <f>IF($O3015="可",スコアリング基準!$C$23,0)</f>
        <v/>
      </c>
      <c r="U3015" s="4">
        <f>IF(OR(COUNT($K3015:$L3015)&lt;2,$K3015=0),0,IF(ABS($L3015)/$K3015&lt;=スコアリング基準!$B$24,スコアリング基準!$C$24,IF(ABS($L3015)/$K3015&lt;=スコアリング基準!$B$25,スコアリング基準!$C$25,IF(ABS($L3015)/$K3015&lt;=スコアリング基準!$B$26,スコアリング基準!$C$26,0))))</f>
        <v/>
      </c>
      <c r="V3015" s="4">
        <f>IF($P3015="なし",スコアリング基準!$C$27,0)</f>
        <v/>
      </c>
      <c r="W3015" s="4">
        <f>IF($F3015="",0,IF(ISNUMBER($F3015),IF($F3015&lt;=スコアリング基準!$B$28,スコアリング基準!$C$28,スコアリング基準!$C$29),0))</f>
        <v/>
      </c>
      <c r="X3015" s="4">
        <f>IFERROR(VLOOKUP($B3015,スコアリング基準!$A$36:$B$46,2,FALSE),0)</f>
        <v/>
      </c>
      <c r="Y3015" s="4">
        <f>SUM($S3015:$X3015)</f>
        <v/>
      </c>
      <c r="Z3015" s="4">
        <f>IF(COUNT($M3015:$N3015)=0,"データ無",IF($Y3015&gt;=スコアリング基準!$B$30,"S",IF($Y3015&gt;=スコアリング基準!$B$31,"A",IF($Y3015&gt;=スコアリング基準!$B$32,"B","C"))))</f>
        <v/>
      </c>
      <c r="AA3015">
        <f>IFERROR(INDEX(実績DB!$I$3:$I$104,MATCH($B3015&amp;$C3015,実績DB!$J$3:$J$104,0)),"")</f>
        <v/>
      </c>
    </row>
    <row r="3016">
      <c r="A3016" t="n">
        <v>3014</v>
      </c>
      <c r="B3016" t="inlineStr">
        <is>
          <t>中部</t>
        </is>
      </c>
      <c r="C3016" t="inlineStr">
        <is>
          <t>中瀬変電所</t>
        </is>
      </c>
      <c r="D3016" t="inlineStr">
        <is>
          <t>静岡県</t>
        </is>
      </c>
      <c r="E3016" t="n">
        <v>77</v>
      </c>
      <c r="F3016" t="n">
        <v>6.6</v>
      </c>
      <c r="G3016" s="3" t="n">
        <v>34.83799</v>
      </c>
      <c r="H3016" s="3" t="n">
        <v>137.81965</v>
      </c>
      <c r="I3016" t="inlineStr">
        <is>
          <t>OSM実測(名称一致)</t>
        </is>
      </c>
      <c r="J3016" t="n">
        <v>49</v>
      </c>
      <c r="K3016" t="n">
        <v>49</v>
      </c>
      <c r="L3016" t="n">
        <v>-6</v>
      </c>
      <c r="M3016" t="n">
        <v>43</v>
      </c>
      <c r="O3016" t="inlineStr">
        <is>
          <t>不可 #3</t>
        </is>
      </c>
      <c r="P3016" t="inlineStr">
        <is>
          <t>有り</t>
        </is>
      </c>
      <c r="R3016" s="4">
        <f>IF(COUNT($M3016:$N3016)=0,"",IF(AND(IF($N3016&lt;&gt;"",$N3016,$M3016)&lt;=0,$O3016&lt;&gt;"可"),"警告",""))</f>
        <v/>
      </c>
      <c r="S3016" s="4">
        <f>IF(COUNT($M3016:$N3016)=0,0,IF(IF($N3016&lt;&gt;"",$N3016,$M3016)&gt;=スコアリング基準!$B$20,スコアリング基準!$C$20,IF(IF($N3016&lt;&gt;"",$N3016,$M3016)&gt;=スコアリング基準!$B$21,スコアリング基準!$C$21,IF(IF($N3016&lt;&gt;"",$N3016,$M3016)&gt;0,スコアリング基準!$C$22,0))))</f>
        <v/>
      </c>
      <c r="T3016" s="4">
        <f>IF($O3016="可",スコアリング基準!$C$23,0)</f>
        <v/>
      </c>
      <c r="U3016" s="4">
        <f>IF(OR(COUNT($K3016:$L3016)&lt;2,$K3016=0),0,IF(ABS($L3016)/$K3016&lt;=スコアリング基準!$B$24,スコアリング基準!$C$24,IF(ABS($L3016)/$K3016&lt;=スコアリング基準!$B$25,スコアリング基準!$C$25,IF(ABS($L3016)/$K3016&lt;=スコアリング基準!$B$26,スコアリング基準!$C$26,0))))</f>
        <v/>
      </c>
      <c r="V3016" s="4">
        <f>IF($P3016="なし",スコアリング基準!$C$27,0)</f>
        <v/>
      </c>
      <c r="W3016" s="4">
        <f>IF($F3016="",0,IF(ISNUMBER($F3016),IF($F3016&lt;=スコアリング基準!$B$28,スコアリング基準!$C$28,スコアリング基準!$C$29),0))</f>
        <v/>
      </c>
      <c r="X3016" s="4">
        <f>IFERROR(VLOOKUP($B3016,スコアリング基準!$A$36:$B$46,2,FALSE),0)</f>
        <v/>
      </c>
      <c r="Y3016" s="4">
        <f>SUM($S3016:$X3016)</f>
        <v/>
      </c>
      <c r="Z3016" s="4">
        <f>IF(COUNT($M3016:$N3016)=0,"データ無",IF($Y3016&gt;=スコアリング基準!$B$30,"S",IF($Y3016&gt;=スコアリング基準!$B$31,"A",IF($Y3016&gt;=スコアリング基準!$B$32,"B","C"))))</f>
        <v/>
      </c>
      <c r="AA3016">
        <f>IFERROR(INDEX(実績DB!$I$3:$I$104,MATCH($B3016&amp;$C3016,実績DB!$J$3:$J$104,0)),"")</f>
        <v/>
      </c>
    </row>
    <row r="3017">
      <c r="A3017" t="n">
        <v>3015</v>
      </c>
      <c r="B3017" t="inlineStr">
        <is>
          <t>中部</t>
        </is>
      </c>
      <c r="C3017" t="inlineStr">
        <is>
          <t>中軽井沢変電所</t>
        </is>
      </c>
      <c r="D3017" t="inlineStr">
        <is>
          <t>長野県</t>
        </is>
      </c>
      <c r="E3017" t="n">
        <v>77</v>
      </c>
      <c r="F3017" t="n">
        <v>6.6</v>
      </c>
      <c r="G3017" s="3" t="n">
        <v>36.342821</v>
      </c>
      <c r="H3017" s="3" t="n">
        <v>138.579341</v>
      </c>
      <c r="I3017" t="inlineStr">
        <is>
          <t>公表資料(手動)</t>
        </is>
      </c>
      <c r="J3017" t="n">
        <v>4</v>
      </c>
      <c r="K3017" t="n">
        <v>19</v>
      </c>
      <c r="L3017" t="n">
        <v>0</v>
      </c>
      <c r="M3017" t="n">
        <v>19</v>
      </c>
      <c r="O3017" t="inlineStr">
        <is>
          <t>不可 #3</t>
        </is>
      </c>
      <c r="P3017" t="inlineStr">
        <is>
          <t>有り</t>
        </is>
      </c>
      <c r="R3017" s="4">
        <f>IF(COUNT($M3017:$N3017)=0,"",IF(AND(IF($N3017&lt;&gt;"",$N3017,$M3017)&lt;=0,$O3017&lt;&gt;"可"),"警告",""))</f>
        <v/>
      </c>
      <c r="S3017" s="4">
        <f>IF(COUNT($M3017:$N3017)=0,0,IF(IF($N3017&lt;&gt;"",$N3017,$M3017)&gt;=スコアリング基準!$B$20,スコアリング基準!$C$20,IF(IF($N3017&lt;&gt;"",$N3017,$M3017)&gt;=スコアリング基準!$B$21,スコアリング基準!$C$21,IF(IF($N3017&lt;&gt;"",$N3017,$M3017)&gt;0,スコアリング基準!$C$22,0))))</f>
        <v/>
      </c>
      <c r="T3017" s="4">
        <f>IF($O3017="可",スコアリング基準!$C$23,0)</f>
        <v/>
      </c>
      <c r="U3017" s="4">
        <f>IF(OR(COUNT($K3017:$L3017)&lt;2,$K3017=0),0,IF(ABS($L3017)/$K3017&lt;=スコアリング基準!$B$24,スコアリング基準!$C$24,IF(ABS($L3017)/$K3017&lt;=スコアリング基準!$B$25,スコアリング基準!$C$25,IF(ABS($L3017)/$K3017&lt;=スコアリング基準!$B$26,スコアリング基準!$C$26,0))))</f>
        <v/>
      </c>
      <c r="V3017" s="4">
        <f>IF($P3017="なし",スコアリング基準!$C$27,0)</f>
        <v/>
      </c>
      <c r="W3017" s="4">
        <f>IF($F3017="",0,IF(ISNUMBER($F3017),IF($F3017&lt;=スコアリング基準!$B$28,スコアリング基準!$C$28,スコアリング基準!$C$29),0))</f>
        <v/>
      </c>
      <c r="X3017" s="4">
        <f>IFERROR(VLOOKUP($B3017,スコアリング基準!$A$36:$B$46,2,FALSE),0)</f>
        <v/>
      </c>
      <c r="Y3017" s="4">
        <f>SUM($S3017:$X3017)</f>
        <v/>
      </c>
      <c r="Z3017" s="4">
        <f>IF(COUNT($M3017:$N3017)=0,"データ無",IF($Y3017&gt;=スコアリング基準!$B$30,"S",IF($Y3017&gt;=スコアリング基準!$B$31,"A",IF($Y3017&gt;=スコアリング基準!$B$32,"B","C"))))</f>
        <v/>
      </c>
      <c r="AA3017">
        <f>IFERROR(INDEX(実績DB!$I$3:$I$104,MATCH($B3017&amp;$C3017,実績DB!$J$3:$J$104,0)),"")</f>
        <v/>
      </c>
    </row>
    <row r="3018">
      <c r="A3018" t="n">
        <v>3016</v>
      </c>
      <c r="B3018" t="inlineStr">
        <is>
          <t>中部</t>
        </is>
      </c>
      <c r="C3018" t="inlineStr">
        <is>
          <t>中込変電所</t>
        </is>
      </c>
      <c r="D3018" t="inlineStr">
        <is>
          <t>長野県</t>
        </is>
      </c>
      <c r="E3018" t="n">
        <v>77</v>
      </c>
      <c r="F3018" t="n">
        <v>6.6</v>
      </c>
      <c r="G3018" s="3" t="n"/>
      <c r="H3018" s="3" t="n"/>
      <c r="I3018" t="inlineStr">
        <is>
          <t>未取得</t>
        </is>
      </c>
      <c r="J3018" t="n">
        <v>-11</v>
      </c>
      <c r="K3018" t="n">
        <v>19</v>
      </c>
      <c r="L3018" t="n">
        <v>-16</v>
      </c>
      <c r="M3018" t="n">
        <v>4</v>
      </c>
      <c r="O3018" t="inlineStr">
        <is>
          <t>不可 #3</t>
        </is>
      </c>
      <c r="P3018" t="inlineStr">
        <is>
          <t>有り</t>
        </is>
      </c>
      <c r="R3018" s="4">
        <f>IF(COUNT($M3018:$N3018)=0,"",IF(AND(IF($N3018&lt;&gt;"",$N3018,$M3018)&lt;=0,$O3018&lt;&gt;"可"),"警告",""))</f>
        <v/>
      </c>
      <c r="S3018" s="4">
        <f>IF(COUNT($M3018:$N3018)=0,0,IF(IF($N3018&lt;&gt;"",$N3018,$M3018)&gt;=スコアリング基準!$B$20,スコアリング基準!$C$20,IF(IF($N3018&lt;&gt;"",$N3018,$M3018)&gt;=スコアリング基準!$B$21,スコアリング基準!$C$21,IF(IF($N3018&lt;&gt;"",$N3018,$M3018)&gt;0,スコアリング基準!$C$22,0))))</f>
        <v/>
      </c>
      <c r="T3018" s="4">
        <f>IF($O3018="可",スコアリング基準!$C$23,0)</f>
        <v/>
      </c>
      <c r="U3018" s="4">
        <f>IF(OR(COUNT($K3018:$L3018)&lt;2,$K3018=0),0,IF(ABS($L3018)/$K3018&lt;=スコアリング基準!$B$24,スコアリング基準!$C$24,IF(ABS($L3018)/$K3018&lt;=スコアリング基準!$B$25,スコアリング基準!$C$25,IF(ABS($L3018)/$K3018&lt;=スコアリング基準!$B$26,スコアリング基準!$C$26,0))))</f>
        <v/>
      </c>
      <c r="V3018" s="4">
        <f>IF($P3018="なし",スコアリング基準!$C$27,0)</f>
        <v/>
      </c>
      <c r="W3018" s="4">
        <f>IF($F3018="",0,IF(ISNUMBER($F3018),IF($F3018&lt;=スコアリング基準!$B$28,スコアリング基準!$C$28,スコアリング基準!$C$29),0))</f>
        <v/>
      </c>
      <c r="X3018" s="4">
        <f>IFERROR(VLOOKUP($B3018,スコアリング基準!$A$36:$B$46,2,FALSE),0)</f>
        <v/>
      </c>
      <c r="Y3018" s="4">
        <f>SUM($S3018:$X3018)</f>
        <v/>
      </c>
      <c r="Z3018" s="4">
        <f>IF(COUNT($M3018:$N3018)=0,"データ無",IF($Y3018&gt;=スコアリング基準!$B$30,"S",IF($Y3018&gt;=スコアリング基準!$B$31,"A",IF($Y3018&gt;=スコアリング基準!$B$32,"B","C"))))</f>
        <v/>
      </c>
      <c r="AA3018">
        <f>IFERROR(INDEX(実績DB!$I$3:$I$104,MATCH($B3018&amp;$C3018,実績DB!$J$3:$J$104,0)),"")</f>
        <v/>
      </c>
    </row>
    <row r="3019">
      <c r="A3019" t="n">
        <v>3017</v>
      </c>
      <c r="B3019" t="inlineStr">
        <is>
          <t>中部</t>
        </is>
      </c>
      <c r="C3019" t="inlineStr">
        <is>
          <t>中郷変電所</t>
        </is>
      </c>
      <c r="D3019" t="inlineStr">
        <is>
          <t>愛知県</t>
        </is>
      </c>
      <c r="E3019" t="n">
        <v>77</v>
      </c>
      <c r="F3019" t="n">
        <v>6.6</v>
      </c>
      <c r="G3019" s="3" t="n">
        <v>35.135448</v>
      </c>
      <c r="H3019" s="3" t="n">
        <v>136.849714</v>
      </c>
      <c r="I3019" t="inlineStr">
        <is>
          <t>公表資料(手動)</t>
        </is>
      </c>
      <c r="J3019" t="n">
        <v>6</v>
      </c>
      <c r="K3019" t="n">
        <v>49</v>
      </c>
      <c r="L3019" t="n">
        <v>0</v>
      </c>
      <c r="M3019" t="n">
        <v>49</v>
      </c>
      <c r="O3019" t="inlineStr">
        <is>
          <t>不可 #3</t>
        </is>
      </c>
      <c r="P3019" t="inlineStr">
        <is>
          <t>有り</t>
        </is>
      </c>
      <c r="R3019" s="4">
        <f>IF(COUNT($M3019:$N3019)=0,"",IF(AND(IF($N3019&lt;&gt;"",$N3019,$M3019)&lt;=0,$O3019&lt;&gt;"可"),"警告",""))</f>
        <v/>
      </c>
      <c r="S3019" s="4">
        <f>IF(COUNT($M3019:$N3019)=0,0,IF(IF($N3019&lt;&gt;"",$N3019,$M3019)&gt;=スコアリング基準!$B$20,スコアリング基準!$C$20,IF(IF($N3019&lt;&gt;"",$N3019,$M3019)&gt;=スコアリング基準!$B$21,スコアリング基準!$C$21,IF(IF($N3019&lt;&gt;"",$N3019,$M3019)&gt;0,スコアリング基準!$C$22,0))))</f>
        <v/>
      </c>
      <c r="T3019" s="4">
        <f>IF($O3019="可",スコアリング基準!$C$23,0)</f>
        <v/>
      </c>
      <c r="U3019" s="4">
        <f>IF(OR(COUNT($K3019:$L3019)&lt;2,$K3019=0),0,IF(ABS($L3019)/$K3019&lt;=スコアリング基準!$B$24,スコアリング基準!$C$24,IF(ABS($L3019)/$K3019&lt;=スコアリング基準!$B$25,スコアリング基準!$C$25,IF(ABS($L3019)/$K3019&lt;=スコアリング基準!$B$26,スコアリング基準!$C$26,0))))</f>
        <v/>
      </c>
      <c r="V3019" s="4">
        <f>IF($P3019="なし",スコアリング基準!$C$27,0)</f>
        <v/>
      </c>
      <c r="W3019" s="4">
        <f>IF($F3019="",0,IF(ISNUMBER($F3019),IF($F3019&lt;=スコアリング基準!$B$28,スコアリング基準!$C$28,スコアリング基準!$C$29),0))</f>
        <v/>
      </c>
      <c r="X3019" s="4">
        <f>IFERROR(VLOOKUP($B3019,スコアリング基準!$A$36:$B$46,2,FALSE),0)</f>
        <v/>
      </c>
      <c r="Y3019" s="4">
        <f>SUM($S3019:$X3019)</f>
        <v/>
      </c>
      <c r="Z3019" s="4">
        <f>IF(COUNT($M3019:$N3019)=0,"データ無",IF($Y3019&gt;=スコアリング基準!$B$30,"S",IF($Y3019&gt;=スコアリング基準!$B$31,"A",IF($Y3019&gt;=スコアリング基準!$B$32,"B","C"))))</f>
        <v/>
      </c>
      <c r="AA3019">
        <f>IFERROR(INDEX(実績DB!$I$3:$I$104,MATCH($B3019&amp;$C3019,実績DB!$J$3:$J$104,0)),"")</f>
        <v/>
      </c>
    </row>
    <row r="3020">
      <c r="A3020" t="n">
        <v>3018</v>
      </c>
      <c r="B3020" t="inlineStr">
        <is>
          <t>中部</t>
        </is>
      </c>
      <c r="C3020" t="inlineStr">
        <is>
          <t>中野変電所</t>
        </is>
      </c>
      <c r="D3020" t="inlineStr">
        <is>
          <t>長野県</t>
        </is>
      </c>
      <c r="E3020" t="n">
        <v>77</v>
      </c>
      <c r="F3020" t="n">
        <v>6.6</v>
      </c>
      <c r="G3020" s="3" t="n">
        <v>36.75138</v>
      </c>
      <c r="H3020" s="3" t="n">
        <v>138.371136</v>
      </c>
      <c r="I3020" t="inlineStr">
        <is>
          <t>公表資料(手動)</t>
        </is>
      </c>
      <c r="J3020" t="n">
        <v>3</v>
      </c>
      <c r="K3020" t="n">
        <v>49</v>
      </c>
      <c r="L3020" t="n">
        <v>0</v>
      </c>
      <c r="M3020" t="n">
        <v>49</v>
      </c>
      <c r="O3020" t="inlineStr">
        <is>
          <t>不可 #3</t>
        </is>
      </c>
      <c r="P3020" t="inlineStr">
        <is>
          <t>有り</t>
        </is>
      </c>
      <c r="R3020" s="4">
        <f>IF(COUNT($M3020:$N3020)=0,"",IF(AND(IF($N3020&lt;&gt;"",$N3020,$M3020)&lt;=0,$O3020&lt;&gt;"可"),"警告",""))</f>
        <v/>
      </c>
      <c r="S3020" s="4">
        <f>IF(COUNT($M3020:$N3020)=0,0,IF(IF($N3020&lt;&gt;"",$N3020,$M3020)&gt;=スコアリング基準!$B$20,スコアリング基準!$C$20,IF(IF($N3020&lt;&gt;"",$N3020,$M3020)&gt;=スコアリング基準!$B$21,スコアリング基準!$C$21,IF(IF($N3020&lt;&gt;"",$N3020,$M3020)&gt;0,スコアリング基準!$C$22,0))))</f>
        <v/>
      </c>
      <c r="T3020" s="4">
        <f>IF($O3020="可",スコアリング基準!$C$23,0)</f>
        <v/>
      </c>
      <c r="U3020" s="4">
        <f>IF(OR(COUNT($K3020:$L3020)&lt;2,$K3020=0),0,IF(ABS($L3020)/$K3020&lt;=スコアリング基準!$B$24,スコアリング基準!$C$24,IF(ABS($L3020)/$K3020&lt;=スコアリング基準!$B$25,スコアリング基準!$C$25,IF(ABS($L3020)/$K3020&lt;=スコアリング基準!$B$26,スコアリング基準!$C$26,0))))</f>
        <v/>
      </c>
      <c r="V3020" s="4">
        <f>IF($P3020="なし",スコアリング基準!$C$27,0)</f>
        <v/>
      </c>
      <c r="W3020" s="4">
        <f>IF($F3020="",0,IF(ISNUMBER($F3020),IF($F3020&lt;=スコアリング基準!$B$28,スコアリング基準!$C$28,スコアリング基準!$C$29),0))</f>
        <v/>
      </c>
      <c r="X3020" s="4">
        <f>IFERROR(VLOOKUP($B3020,スコアリング基準!$A$36:$B$46,2,FALSE),0)</f>
        <v/>
      </c>
      <c r="Y3020" s="4">
        <f>SUM($S3020:$X3020)</f>
        <v/>
      </c>
      <c r="Z3020" s="4">
        <f>IF(COUNT($M3020:$N3020)=0,"データ無",IF($Y3020&gt;=スコアリング基準!$B$30,"S",IF($Y3020&gt;=スコアリング基準!$B$31,"A",IF($Y3020&gt;=スコアリング基準!$B$32,"B","C"))))</f>
        <v/>
      </c>
      <c r="AA3020">
        <f>IFERROR(INDEX(実績DB!$I$3:$I$104,MATCH($B3020&amp;$C3020,実績DB!$J$3:$J$104,0)),"")</f>
        <v/>
      </c>
    </row>
    <row r="3021">
      <c r="A3021" t="n">
        <v>3019</v>
      </c>
      <c r="B3021" t="inlineStr">
        <is>
          <t>中部</t>
        </is>
      </c>
      <c r="C3021" t="inlineStr">
        <is>
          <t>丸子変電所</t>
        </is>
      </c>
      <c r="D3021" t="inlineStr">
        <is>
          <t>長野県</t>
        </is>
      </c>
      <c r="E3021" t="n">
        <v>77</v>
      </c>
      <c r="F3021" t="n">
        <v>6.6</v>
      </c>
      <c r="G3021" s="3" t="n">
        <v>36.336835</v>
      </c>
      <c r="H3021" s="3" t="n">
        <v>138.274385</v>
      </c>
      <c r="I3021" t="inlineStr">
        <is>
          <t>公表資料(手動)</t>
        </is>
      </c>
      <c r="J3021" t="n">
        <v>0</v>
      </c>
      <c r="K3021" t="n">
        <v>19</v>
      </c>
      <c r="L3021" t="n">
        <v>-1</v>
      </c>
      <c r="M3021" t="n">
        <v>19</v>
      </c>
      <c r="O3021" t="inlineStr">
        <is>
          <t>不可 #3</t>
        </is>
      </c>
      <c r="P3021" t="inlineStr">
        <is>
          <t>有り</t>
        </is>
      </c>
      <c r="R3021" s="4">
        <f>IF(COUNT($M3021:$N3021)=0,"",IF(AND(IF($N3021&lt;&gt;"",$N3021,$M3021)&lt;=0,$O3021&lt;&gt;"可"),"警告",""))</f>
        <v/>
      </c>
      <c r="S3021" s="4">
        <f>IF(COUNT($M3021:$N3021)=0,0,IF(IF($N3021&lt;&gt;"",$N3021,$M3021)&gt;=スコアリング基準!$B$20,スコアリング基準!$C$20,IF(IF($N3021&lt;&gt;"",$N3021,$M3021)&gt;=スコアリング基準!$B$21,スコアリング基準!$C$21,IF(IF($N3021&lt;&gt;"",$N3021,$M3021)&gt;0,スコアリング基準!$C$22,0))))</f>
        <v/>
      </c>
      <c r="T3021" s="4">
        <f>IF($O3021="可",スコアリング基準!$C$23,0)</f>
        <v/>
      </c>
      <c r="U3021" s="4">
        <f>IF(OR(COUNT($K3021:$L3021)&lt;2,$K3021=0),0,IF(ABS($L3021)/$K3021&lt;=スコアリング基準!$B$24,スコアリング基準!$C$24,IF(ABS($L3021)/$K3021&lt;=スコアリング基準!$B$25,スコアリング基準!$C$25,IF(ABS($L3021)/$K3021&lt;=スコアリング基準!$B$26,スコアリング基準!$C$26,0))))</f>
        <v/>
      </c>
      <c r="V3021" s="4">
        <f>IF($P3021="なし",スコアリング基準!$C$27,0)</f>
        <v/>
      </c>
      <c r="W3021" s="4">
        <f>IF($F3021="",0,IF(ISNUMBER($F3021),IF($F3021&lt;=スコアリング基準!$B$28,スコアリング基準!$C$28,スコアリング基準!$C$29),0))</f>
        <v/>
      </c>
      <c r="X3021" s="4">
        <f>IFERROR(VLOOKUP($B3021,スコアリング基準!$A$36:$B$46,2,FALSE),0)</f>
        <v/>
      </c>
      <c r="Y3021" s="4">
        <f>SUM($S3021:$X3021)</f>
        <v/>
      </c>
      <c r="Z3021" s="4">
        <f>IF(COUNT($M3021:$N3021)=0,"データ無",IF($Y3021&gt;=スコアリング基準!$B$30,"S",IF($Y3021&gt;=スコアリング基準!$B$31,"A",IF($Y3021&gt;=スコアリング基準!$B$32,"B","C"))))</f>
        <v/>
      </c>
      <c r="AA3021">
        <f>IFERROR(INDEX(実績DB!$I$3:$I$104,MATCH($B3021&amp;$C3021,実績DB!$J$3:$J$104,0)),"")</f>
        <v/>
      </c>
    </row>
    <row r="3022">
      <c r="A3022" t="n">
        <v>3020</v>
      </c>
      <c r="B3022" t="inlineStr">
        <is>
          <t>中部</t>
        </is>
      </c>
      <c r="C3022" t="inlineStr">
        <is>
          <t>久々利変電所</t>
        </is>
      </c>
      <c r="D3022" t="inlineStr">
        <is>
          <t>岐阜県</t>
        </is>
      </c>
      <c r="E3022" t="n">
        <v>77</v>
      </c>
      <c r="F3022" t="n">
        <v>6.6</v>
      </c>
      <c r="G3022" s="3" t="n">
        <v>35.403395</v>
      </c>
      <c r="H3022" s="3" t="n">
        <v>137.102225</v>
      </c>
      <c r="I3022" t="inlineStr">
        <is>
          <t>公表資料(手動)</t>
        </is>
      </c>
      <c r="J3022" t="n">
        <v>-10</v>
      </c>
      <c r="K3022" t="n">
        <v>49</v>
      </c>
      <c r="L3022" t="n">
        <v>-24</v>
      </c>
      <c r="M3022" t="n">
        <v>24</v>
      </c>
      <c r="O3022" t="inlineStr">
        <is>
          <t>不可 #3</t>
        </is>
      </c>
      <c r="P3022" t="inlineStr">
        <is>
          <t>有り</t>
        </is>
      </c>
      <c r="R3022" s="4">
        <f>IF(COUNT($M3022:$N3022)=0,"",IF(AND(IF($N3022&lt;&gt;"",$N3022,$M3022)&lt;=0,$O3022&lt;&gt;"可"),"警告",""))</f>
        <v/>
      </c>
      <c r="S3022" s="4">
        <f>IF(COUNT($M3022:$N3022)=0,0,IF(IF($N3022&lt;&gt;"",$N3022,$M3022)&gt;=スコアリング基準!$B$20,スコアリング基準!$C$20,IF(IF($N3022&lt;&gt;"",$N3022,$M3022)&gt;=スコアリング基準!$B$21,スコアリング基準!$C$21,IF(IF($N3022&lt;&gt;"",$N3022,$M3022)&gt;0,スコアリング基準!$C$22,0))))</f>
        <v/>
      </c>
      <c r="T3022" s="4">
        <f>IF($O3022="可",スコアリング基準!$C$23,0)</f>
        <v/>
      </c>
      <c r="U3022" s="4">
        <f>IF(OR(COUNT($K3022:$L3022)&lt;2,$K3022=0),0,IF(ABS($L3022)/$K3022&lt;=スコアリング基準!$B$24,スコアリング基準!$C$24,IF(ABS($L3022)/$K3022&lt;=スコアリング基準!$B$25,スコアリング基準!$C$25,IF(ABS($L3022)/$K3022&lt;=スコアリング基準!$B$26,スコアリング基準!$C$26,0))))</f>
        <v/>
      </c>
      <c r="V3022" s="4">
        <f>IF($P3022="なし",スコアリング基準!$C$27,0)</f>
        <v/>
      </c>
      <c r="W3022" s="4">
        <f>IF($F3022="",0,IF(ISNUMBER($F3022),IF($F3022&lt;=スコアリング基準!$B$28,スコアリング基準!$C$28,スコアリング基準!$C$29),0))</f>
        <v/>
      </c>
      <c r="X3022" s="4">
        <f>IFERROR(VLOOKUP($B3022,スコアリング基準!$A$36:$B$46,2,FALSE),0)</f>
        <v/>
      </c>
      <c r="Y3022" s="4">
        <f>SUM($S3022:$X3022)</f>
        <v/>
      </c>
      <c r="Z3022" s="4">
        <f>IF(COUNT($M3022:$N3022)=0,"データ無",IF($Y3022&gt;=スコアリング基準!$B$30,"S",IF($Y3022&gt;=スコアリング基準!$B$31,"A",IF($Y3022&gt;=スコアリング基準!$B$32,"B","C"))))</f>
        <v/>
      </c>
      <c r="AA3022">
        <f>IFERROR(INDEX(実績DB!$I$3:$I$104,MATCH($B3022&amp;$C3022,実績DB!$J$3:$J$104,0)),"")</f>
        <v/>
      </c>
    </row>
    <row r="3023">
      <c r="A3023" t="n">
        <v>3021</v>
      </c>
      <c r="B3023" t="inlineStr">
        <is>
          <t>中部</t>
        </is>
      </c>
      <c r="C3023" t="inlineStr">
        <is>
          <t>久居変電所</t>
        </is>
      </c>
      <c r="D3023" t="inlineStr">
        <is>
          <t>三重県</t>
        </is>
      </c>
      <c r="E3023" t="n">
        <v>77</v>
      </c>
      <c r="F3023" t="n">
        <v>6.6</v>
      </c>
      <c r="G3023" s="3" t="n">
        <v>34.668562</v>
      </c>
      <c r="H3023" s="3" t="n">
        <v>136.493578</v>
      </c>
      <c r="I3023" t="inlineStr">
        <is>
          <t>公表資料(手動)</t>
        </is>
      </c>
      <c r="J3023" t="n">
        <v>49</v>
      </c>
      <c r="K3023" t="n">
        <v>49</v>
      </c>
      <c r="L3023" t="n">
        <v>-20</v>
      </c>
      <c r="M3023" t="n">
        <v>29</v>
      </c>
      <c r="O3023" t="inlineStr">
        <is>
          <t>不可 #3</t>
        </is>
      </c>
      <c r="P3023" t="inlineStr">
        <is>
          <t>有り</t>
        </is>
      </c>
      <c r="R3023" s="4">
        <f>IF(COUNT($M3023:$N3023)=0,"",IF(AND(IF($N3023&lt;&gt;"",$N3023,$M3023)&lt;=0,$O3023&lt;&gt;"可"),"警告",""))</f>
        <v/>
      </c>
      <c r="S3023" s="4">
        <f>IF(COUNT($M3023:$N3023)=0,0,IF(IF($N3023&lt;&gt;"",$N3023,$M3023)&gt;=スコアリング基準!$B$20,スコアリング基準!$C$20,IF(IF($N3023&lt;&gt;"",$N3023,$M3023)&gt;=スコアリング基準!$B$21,スコアリング基準!$C$21,IF(IF($N3023&lt;&gt;"",$N3023,$M3023)&gt;0,スコアリング基準!$C$22,0))))</f>
        <v/>
      </c>
      <c r="T3023" s="4">
        <f>IF($O3023="可",スコアリング基準!$C$23,0)</f>
        <v/>
      </c>
      <c r="U3023" s="4">
        <f>IF(OR(COUNT($K3023:$L3023)&lt;2,$K3023=0),0,IF(ABS($L3023)/$K3023&lt;=スコアリング基準!$B$24,スコアリング基準!$C$24,IF(ABS($L3023)/$K3023&lt;=スコアリング基準!$B$25,スコアリング基準!$C$25,IF(ABS($L3023)/$K3023&lt;=スコアリング基準!$B$26,スコアリング基準!$C$26,0))))</f>
        <v/>
      </c>
      <c r="V3023" s="4">
        <f>IF($P3023="なし",スコアリング基準!$C$27,0)</f>
        <v/>
      </c>
      <c r="W3023" s="4">
        <f>IF($F3023="",0,IF(ISNUMBER($F3023),IF($F3023&lt;=スコアリング基準!$B$28,スコアリング基準!$C$28,スコアリング基準!$C$29),0))</f>
        <v/>
      </c>
      <c r="X3023" s="4">
        <f>IFERROR(VLOOKUP($B3023,スコアリング基準!$A$36:$B$46,2,FALSE),0)</f>
        <v/>
      </c>
      <c r="Y3023" s="4">
        <f>SUM($S3023:$X3023)</f>
        <v/>
      </c>
      <c r="Z3023" s="4">
        <f>IF(COUNT($M3023:$N3023)=0,"データ無",IF($Y3023&gt;=スコアリング基準!$B$30,"S",IF($Y3023&gt;=スコアリング基準!$B$31,"A",IF($Y3023&gt;=スコアリング基準!$B$32,"B","C"))))</f>
        <v/>
      </c>
      <c r="AA3023">
        <f>IFERROR(INDEX(実績DB!$I$3:$I$104,MATCH($B3023&amp;$C3023,実績DB!$J$3:$J$104,0)),"")</f>
        <v/>
      </c>
    </row>
    <row r="3024">
      <c r="A3024" t="n">
        <v>3022</v>
      </c>
      <c r="B3024" t="inlineStr">
        <is>
          <t>中部</t>
        </is>
      </c>
      <c r="C3024" t="inlineStr">
        <is>
          <t>久野脇水力変電所</t>
        </is>
      </c>
      <c r="D3024" t="inlineStr">
        <is>
          <t>静岡県</t>
        </is>
      </c>
      <c r="E3024" t="n">
        <v>77</v>
      </c>
      <c r="F3024" t="n">
        <v>6.6</v>
      </c>
      <c r="G3024" s="3" t="n">
        <v>35.005196</v>
      </c>
      <c r="H3024" s="3" t="n">
        <v>138.083579</v>
      </c>
      <c r="I3024" t="inlineStr">
        <is>
          <t>公表資料(手動)</t>
        </is>
      </c>
      <c r="J3024" t="n">
        <v>19</v>
      </c>
      <c r="K3024" t="n">
        <v>19</v>
      </c>
      <c r="L3024" t="n">
        <v>-5</v>
      </c>
      <c r="M3024" t="n">
        <v>14</v>
      </c>
      <c r="O3024" t="inlineStr">
        <is>
          <t>不可 #3</t>
        </is>
      </c>
      <c r="P3024" t="inlineStr">
        <is>
          <t>有り</t>
        </is>
      </c>
      <c r="R3024" s="4">
        <f>IF(COUNT($M3024:$N3024)=0,"",IF(AND(IF($N3024&lt;&gt;"",$N3024,$M3024)&lt;=0,$O3024&lt;&gt;"可"),"警告",""))</f>
        <v/>
      </c>
      <c r="S3024" s="4">
        <f>IF(COUNT($M3024:$N3024)=0,0,IF(IF($N3024&lt;&gt;"",$N3024,$M3024)&gt;=スコアリング基準!$B$20,スコアリング基準!$C$20,IF(IF($N3024&lt;&gt;"",$N3024,$M3024)&gt;=スコアリング基準!$B$21,スコアリング基準!$C$21,IF(IF($N3024&lt;&gt;"",$N3024,$M3024)&gt;0,スコアリング基準!$C$22,0))))</f>
        <v/>
      </c>
      <c r="T3024" s="4">
        <f>IF($O3024="可",スコアリング基準!$C$23,0)</f>
        <v/>
      </c>
      <c r="U3024" s="4">
        <f>IF(OR(COUNT($K3024:$L3024)&lt;2,$K3024=0),0,IF(ABS($L3024)/$K3024&lt;=スコアリング基準!$B$24,スコアリング基準!$C$24,IF(ABS($L3024)/$K3024&lt;=スコアリング基準!$B$25,スコアリング基準!$C$25,IF(ABS($L3024)/$K3024&lt;=スコアリング基準!$B$26,スコアリング基準!$C$26,0))))</f>
        <v/>
      </c>
      <c r="V3024" s="4">
        <f>IF($P3024="なし",スコアリング基準!$C$27,0)</f>
        <v/>
      </c>
      <c r="W3024" s="4">
        <f>IF($F3024="",0,IF(ISNUMBER($F3024),IF($F3024&lt;=スコアリング基準!$B$28,スコアリング基準!$C$28,スコアリング基準!$C$29),0))</f>
        <v/>
      </c>
      <c r="X3024" s="4">
        <f>IFERROR(VLOOKUP($B3024,スコアリング基準!$A$36:$B$46,2,FALSE),0)</f>
        <v/>
      </c>
      <c r="Y3024" s="4">
        <f>SUM($S3024:$X3024)</f>
        <v/>
      </c>
      <c r="Z3024" s="4">
        <f>IF(COUNT($M3024:$N3024)=0,"データ無",IF($Y3024&gt;=スコアリング基準!$B$30,"S",IF($Y3024&gt;=スコアリング基準!$B$31,"A",IF($Y3024&gt;=スコアリング基準!$B$32,"B","C"))))</f>
        <v/>
      </c>
      <c r="AA3024">
        <f>IFERROR(INDEX(実績DB!$I$3:$I$104,MATCH($B3024&amp;$C3024,実績DB!$J$3:$J$104,0)),"")</f>
        <v/>
      </c>
    </row>
    <row r="3025">
      <c r="A3025" t="n">
        <v>3023</v>
      </c>
      <c r="B3025" t="inlineStr">
        <is>
          <t>中部</t>
        </is>
      </c>
      <c r="C3025" t="inlineStr">
        <is>
          <t>乙川変電所</t>
        </is>
      </c>
      <c r="D3025" t="inlineStr">
        <is>
          <t>愛知県</t>
        </is>
      </c>
      <c r="E3025" t="n">
        <v>77</v>
      </c>
      <c r="F3025" t="n">
        <v>6.6</v>
      </c>
      <c r="G3025" s="3" t="n">
        <v>34.909903</v>
      </c>
      <c r="H3025" s="3" t="n">
        <v>136.951966</v>
      </c>
      <c r="I3025" t="inlineStr">
        <is>
          <t>公表資料(手動)</t>
        </is>
      </c>
      <c r="J3025" t="n">
        <v>-1</v>
      </c>
      <c r="K3025" t="n">
        <v>43</v>
      </c>
      <c r="L3025" t="n">
        <v>-2</v>
      </c>
      <c r="M3025" t="n">
        <v>42</v>
      </c>
      <c r="O3025" t="inlineStr">
        <is>
          <t>不可 #3</t>
        </is>
      </c>
      <c r="P3025" t="inlineStr">
        <is>
          <t>有り</t>
        </is>
      </c>
      <c r="R3025" s="4">
        <f>IF(COUNT($M3025:$N3025)=0,"",IF(AND(IF($N3025&lt;&gt;"",$N3025,$M3025)&lt;=0,$O3025&lt;&gt;"可"),"警告",""))</f>
        <v/>
      </c>
      <c r="S3025" s="4">
        <f>IF(COUNT($M3025:$N3025)=0,0,IF(IF($N3025&lt;&gt;"",$N3025,$M3025)&gt;=スコアリング基準!$B$20,スコアリング基準!$C$20,IF(IF($N3025&lt;&gt;"",$N3025,$M3025)&gt;=スコアリング基準!$B$21,スコアリング基準!$C$21,IF(IF($N3025&lt;&gt;"",$N3025,$M3025)&gt;0,スコアリング基準!$C$22,0))))</f>
        <v/>
      </c>
      <c r="T3025" s="4">
        <f>IF($O3025="可",スコアリング基準!$C$23,0)</f>
        <v/>
      </c>
      <c r="U3025" s="4">
        <f>IF(OR(COUNT($K3025:$L3025)&lt;2,$K3025=0),0,IF(ABS($L3025)/$K3025&lt;=スコアリング基準!$B$24,スコアリング基準!$C$24,IF(ABS($L3025)/$K3025&lt;=スコアリング基準!$B$25,スコアリング基準!$C$25,IF(ABS($L3025)/$K3025&lt;=スコアリング基準!$B$26,スコアリング基準!$C$26,0))))</f>
        <v/>
      </c>
      <c r="V3025" s="4">
        <f>IF($P3025="なし",スコアリング基準!$C$27,0)</f>
        <v/>
      </c>
      <c r="W3025" s="4">
        <f>IF($F3025="",0,IF(ISNUMBER($F3025),IF($F3025&lt;=スコアリング基準!$B$28,スコアリング基準!$C$28,スコアリング基準!$C$29),0))</f>
        <v/>
      </c>
      <c r="X3025" s="4">
        <f>IFERROR(VLOOKUP($B3025,スコアリング基準!$A$36:$B$46,2,FALSE),0)</f>
        <v/>
      </c>
      <c r="Y3025" s="4">
        <f>SUM($S3025:$X3025)</f>
        <v/>
      </c>
      <c r="Z3025" s="4">
        <f>IF(COUNT($M3025:$N3025)=0,"データ無",IF($Y3025&gt;=スコアリング基準!$B$30,"S",IF($Y3025&gt;=スコアリング基準!$B$31,"A",IF($Y3025&gt;=スコアリング基準!$B$32,"B","C"))))</f>
        <v/>
      </c>
      <c r="AA3025">
        <f>IFERROR(INDEX(実績DB!$I$3:$I$104,MATCH($B3025&amp;$C3025,実績DB!$J$3:$J$104,0)),"")</f>
        <v/>
      </c>
    </row>
    <row r="3026">
      <c r="A3026" t="n">
        <v>3024</v>
      </c>
      <c r="B3026" t="inlineStr">
        <is>
          <t>中部</t>
        </is>
      </c>
      <c r="C3026" t="inlineStr">
        <is>
          <t>亀崎変電所</t>
        </is>
      </c>
      <c r="D3026" t="inlineStr">
        <is>
          <t>愛知県</t>
        </is>
      </c>
      <c r="E3026" t="n">
        <v>77</v>
      </c>
      <c r="F3026" t="n">
        <v>6.6</v>
      </c>
      <c r="G3026" s="3" t="n">
        <v>34.926113</v>
      </c>
      <c r="H3026" s="3" t="n">
        <v>136.954701</v>
      </c>
      <c r="I3026" t="inlineStr">
        <is>
          <t>公表資料(手動)</t>
        </is>
      </c>
      <c r="J3026" t="n">
        <v>-6</v>
      </c>
      <c r="K3026" t="n">
        <v>49</v>
      </c>
      <c r="L3026" t="n">
        <v>-14</v>
      </c>
      <c r="M3026" t="n">
        <v>33</v>
      </c>
      <c r="O3026" t="inlineStr">
        <is>
          <t>不可 #3</t>
        </is>
      </c>
      <c r="P3026" t="inlineStr">
        <is>
          <t>有り</t>
        </is>
      </c>
      <c r="R3026" s="4">
        <f>IF(COUNT($M3026:$N3026)=0,"",IF(AND(IF($N3026&lt;&gt;"",$N3026,$M3026)&lt;=0,$O3026&lt;&gt;"可"),"警告",""))</f>
        <v/>
      </c>
      <c r="S3026" s="4">
        <f>IF(COUNT($M3026:$N3026)=0,0,IF(IF($N3026&lt;&gt;"",$N3026,$M3026)&gt;=スコアリング基準!$B$20,スコアリング基準!$C$20,IF(IF($N3026&lt;&gt;"",$N3026,$M3026)&gt;=スコアリング基準!$B$21,スコアリング基準!$C$21,IF(IF($N3026&lt;&gt;"",$N3026,$M3026)&gt;0,スコアリング基準!$C$22,0))))</f>
        <v/>
      </c>
      <c r="T3026" s="4">
        <f>IF($O3026="可",スコアリング基準!$C$23,0)</f>
        <v/>
      </c>
      <c r="U3026" s="4">
        <f>IF(OR(COUNT($K3026:$L3026)&lt;2,$K3026=0),0,IF(ABS($L3026)/$K3026&lt;=スコアリング基準!$B$24,スコアリング基準!$C$24,IF(ABS($L3026)/$K3026&lt;=スコアリング基準!$B$25,スコアリング基準!$C$25,IF(ABS($L3026)/$K3026&lt;=スコアリング基準!$B$26,スコアリング基準!$C$26,0))))</f>
        <v/>
      </c>
      <c r="V3026" s="4">
        <f>IF($P3026="なし",スコアリング基準!$C$27,0)</f>
        <v/>
      </c>
      <c r="W3026" s="4">
        <f>IF($F3026="",0,IF(ISNUMBER($F3026),IF($F3026&lt;=スコアリング基準!$B$28,スコアリング基準!$C$28,スコアリング基準!$C$29),0))</f>
        <v/>
      </c>
      <c r="X3026" s="4">
        <f>IFERROR(VLOOKUP($B3026,スコアリング基準!$A$36:$B$46,2,FALSE),0)</f>
        <v/>
      </c>
      <c r="Y3026" s="4">
        <f>SUM($S3026:$X3026)</f>
        <v/>
      </c>
      <c r="Z3026" s="4">
        <f>IF(COUNT($M3026:$N3026)=0,"データ無",IF($Y3026&gt;=スコアリング基準!$B$30,"S",IF($Y3026&gt;=スコアリング基準!$B$31,"A",IF($Y3026&gt;=スコアリング基準!$B$32,"B","C"))))</f>
        <v/>
      </c>
      <c r="AA3026">
        <f>IFERROR(INDEX(実績DB!$I$3:$I$104,MATCH($B3026&amp;$C3026,実績DB!$J$3:$J$104,0)),"")</f>
        <v/>
      </c>
    </row>
    <row r="3027">
      <c r="A3027" t="n">
        <v>3025</v>
      </c>
      <c r="B3027" t="inlineStr">
        <is>
          <t>中部</t>
        </is>
      </c>
      <c r="C3027" t="inlineStr">
        <is>
          <t>予野変電所</t>
        </is>
      </c>
      <c r="D3027" t="inlineStr">
        <is>
          <t>三重県</t>
        </is>
      </c>
      <c r="E3027" t="n">
        <v>77</v>
      </c>
      <c r="F3027" t="n">
        <v>6.6</v>
      </c>
      <c r="G3027" s="3" t="n">
        <v>34.71329</v>
      </c>
      <c r="H3027" s="3" t="n">
        <v>136.08333</v>
      </c>
      <c r="I3027" t="inlineStr">
        <is>
          <t>OSM実測(名称一致)</t>
        </is>
      </c>
      <c r="J3027" t="n">
        <v>19</v>
      </c>
      <c r="K3027" t="n">
        <v>19</v>
      </c>
      <c r="L3027" t="n">
        <v>-17</v>
      </c>
      <c r="M3027" t="n">
        <v>2</v>
      </c>
      <c r="O3027" t="inlineStr">
        <is>
          <t>不可 #3</t>
        </is>
      </c>
      <c r="P3027" t="inlineStr">
        <is>
          <t>有り</t>
        </is>
      </c>
      <c r="R3027" s="4">
        <f>IF(COUNT($M3027:$N3027)=0,"",IF(AND(IF($N3027&lt;&gt;"",$N3027,$M3027)&lt;=0,$O3027&lt;&gt;"可"),"警告",""))</f>
        <v/>
      </c>
      <c r="S3027" s="4">
        <f>IF(COUNT($M3027:$N3027)=0,0,IF(IF($N3027&lt;&gt;"",$N3027,$M3027)&gt;=スコアリング基準!$B$20,スコアリング基準!$C$20,IF(IF($N3027&lt;&gt;"",$N3027,$M3027)&gt;=スコアリング基準!$B$21,スコアリング基準!$C$21,IF(IF($N3027&lt;&gt;"",$N3027,$M3027)&gt;0,スコアリング基準!$C$22,0))))</f>
        <v/>
      </c>
      <c r="T3027" s="4">
        <f>IF($O3027="可",スコアリング基準!$C$23,0)</f>
        <v/>
      </c>
      <c r="U3027" s="4">
        <f>IF(OR(COUNT($K3027:$L3027)&lt;2,$K3027=0),0,IF(ABS($L3027)/$K3027&lt;=スコアリング基準!$B$24,スコアリング基準!$C$24,IF(ABS($L3027)/$K3027&lt;=スコアリング基準!$B$25,スコアリング基準!$C$25,IF(ABS($L3027)/$K3027&lt;=スコアリング基準!$B$26,スコアリング基準!$C$26,0))))</f>
        <v/>
      </c>
      <c r="V3027" s="4">
        <f>IF($P3027="なし",スコアリング基準!$C$27,0)</f>
        <v/>
      </c>
      <c r="W3027" s="4">
        <f>IF($F3027="",0,IF(ISNUMBER($F3027),IF($F3027&lt;=スコアリング基準!$B$28,スコアリング基準!$C$28,スコアリング基準!$C$29),0))</f>
        <v/>
      </c>
      <c r="X3027" s="4">
        <f>IFERROR(VLOOKUP($B3027,スコアリング基準!$A$36:$B$46,2,FALSE),0)</f>
        <v/>
      </c>
      <c r="Y3027" s="4">
        <f>SUM($S3027:$X3027)</f>
        <v/>
      </c>
      <c r="Z3027" s="4">
        <f>IF(COUNT($M3027:$N3027)=0,"データ無",IF($Y3027&gt;=スコアリング基準!$B$30,"S",IF($Y3027&gt;=スコアリング基準!$B$31,"A",IF($Y3027&gt;=スコアリング基準!$B$32,"B","C"))))</f>
        <v/>
      </c>
      <c r="AA3027">
        <f>IFERROR(INDEX(実績DB!$I$3:$I$104,MATCH($B3027&amp;$C3027,実績DB!$J$3:$J$104,0)),"")</f>
        <v/>
      </c>
    </row>
    <row r="3028">
      <c r="A3028" t="n">
        <v>3026</v>
      </c>
      <c r="B3028" t="inlineStr">
        <is>
          <t>中部</t>
        </is>
      </c>
      <c r="C3028" t="inlineStr">
        <is>
          <t>二俣変電所</t>
        </is>
      </c>
      <c r="D3028" t="inlineStr">
        <is>
          <t>静岡県</t>
        </is>
      </c>
      <c r="E3028" t="n">
        <v>77</v>
      </c>
      <c r="F3028" t="n">
        <v>6.6</v>
      </c>
      <c r="G3028" s="3" t="n"/>
      <c r="H3028" s="3" t="n"/>
      <c r="I3028" t="inlineStr">
        <is>
          <t>未取得</t>
        </is>
      </c>
      <c r="J3028" t="n">
        <v>34</v>
      </c>
      <c r="K3028" t="n">
        <v>34</v>
      </c>
      <c r="L3028" t="n">
        <v>-22</v>
      </c>
      <c r="M3028" t="n">
        <v>12</v>
      </c>
      <c r="O3028" t="inlineStr">
        <is>
          <t>不可 #3</t>
        </is>
      </c>
      <c r="P3028" t="inlineStr">
        <is>
          <t>有り</t>
        </is>
      </c>
      <c r="R3028" s="4">
        <f>IF(COUNT($M3028:$N3028)=0,"",IF(AND(IF($N3028&lt;&gt;"",$N3028,$M3028)&lt;=0,$O3028&lt;&gt;"可"),"警告",""))</f>
        <v/>
      </c>
      <c r="S3028" s="4">
        <f>IF(COUNT($M3028:$N3028)=0,0,IF(IF($N3028&lt;&gt;"",$N3028,$M3028)&gt;=スコアリング基準!$B$20,スコアリング基準!$C$20,IF(IF($N3028&lt;&gt;"",$N3028,$M3028)&gt;=スコアリング基準!$B$21,スコアリング基準!$C$21,IF(IF($N3028&lt;&gt;"",$N3028,$M3028)&gt;0,スコアリング基準!$C$22,0))))</f>
        <v/>
      </c>
      <c r="T3028" s="4">
        <f>IF($O3028="可",スコアリング基準!$C$23,0)</f>
        <v/>
      </c>
      <c r="U3028" s="4">
        <f>IF(OR(COUNT($K3028:$L3028)&lt;2,$K3028=0),0,IF(ABS($L3028)/$K3028&lt;=スコアリング基準!$B$24,スコアリング基準!$C$24,IF(ABS($L3028)/$K3028&lt;=スコアリング基準!$B$25,スコアリング基準!$C$25,IF(ABS($L3028)/$K3028&lt;=スコアリング基準!$B$26,スコアリング基準!$C$26,0))))</f>
        <v/>
      </c>
      <c r="V3028" s="4">
        <f>IF($P3028="なし",スコアリング基準!$C$27,0)</f>
        <v/>
      </c>
      <c r="W3028" s="4">
        <f>IF($F3028="",0,IF(ISNUMBER($F3028),IF($F3028&lt;=スコアリング基準!$B$28,スコアリング基準!$C$28,スコアリング基準!$C$29),0))</f>
        <v/>
      </c>
      <c r="X3028" s="4">
        <f>IFERROR(VLOOKUP($B3028,スコアリング基準!$A$36:$B$46,2,FALSE),0)</f>
        <v/>
      </c>
      <c r="Y3028" s="4">
        <f>SUM($S3028:$X3028)</f>
        <v/>
      </c>
      <c r="Z3028" s="4">
        <f>IF(COUNT($M3028:$N3028)=0,"データ無",IF($Y3028&gt;=スコアリング基準!$B$30,"S",IF($Y3028&gt;=スコアリング基準!$B$31,"A",IF($Y3028&gt;=スコアリング基準!$B$32,"B","C"))))</f>
        <v/>
      </c>
      <c r="AA3028">
        <f>IFERROR(INDEX(実績DB!$I$3:$I$104,MATCH($B3028&amp;$C3028,実績DB!$J$3:$J$104,0)),"")</f>
        <v/>
      </c>
    </row>
    <row r="3029">
      <c r="A3029" t="n">
        <v>3027</v>
      </c>
      <c r="B3029" t="inlineStr">
        <is>
          <t>中部</t>
        </is>
      </c>
      <c r="C3029" t="inlineStr">
        <is>
          <t>二川変電所</t>
        </is>
      </c>
      <c r="D3029" t="inlineStr">
        <is>
          <t>愛知県</t>
        </is>
      </c>
      <c r="E3029" t="n">
        <v>77</v>
      </c>
      <c r="F3029" t="n">
        <v>6.6</v>
      </c>
      <c r="G3029" s="3" t="n">
        <v>34.726644</v>
      </c>
      <c r="H3029" s="3" t="n">
        <v>137.432959</v>
      </c>
      <c r="I3029" t="inlineStr">
        <is>
          <t>Google Places(名称一致)</t>
        </is>
      </c>
      <c r="J3029" t="n">
        <v>-28</v>
      </c>
      <c r="K3029" t="n">
        <v>49</v>
      </c>
      <c r="L3029" t="n">
        <v>-40</v>
      </c>
      <c r="M3029" t="n">
        <v>8</v>
      </c>
      <c r="O3029" t="inlineStr">
        <is>
          <t>不可 #3</t>
        </is>
      </c>
      <c r="P3029" t="inlineStr">
        <is>
          <t>有り</t>
        </is>
      </c>
      <c r="R3029" s="4">
        <f>IF(COUNT($M3029:$N3029)=0,"",IF(AND(IF($N3029&lt;&gt;"",$N3029,$M3029)&lt;=0,$O3029&lt;&gt;"可"),"警告",""))</f>
        <v/>
      </c>
      <c r="S3029" s="4">
        <f>IF(COUNT($M3029:$N3029)=0,0,IF(IF($N3029&lt;&gt;"",$N3029,$M3029)&gt;=スコアリング基準!$B$20,スコアリング基準!$C$20,IF(IF($N3029&lt;&gt;"",$N3029,$M3029)&gt;=スコアリング基準!$B$21,スコアリング基準!$C$21,IF(IF($N3029&lt;&gt;"",$N3029,$M3029)&gt;0,スコアリング基準!$C$22,0))))</f>
        <v/>
      </c>
      <c r="T3029" s="4">
        <f>IF($O3029="可",スコアリング基準!$C$23,0)</f>
        <v/>
      </c>
      <c r="U3029" s="4">
        <f>IF(OR(COUNT($K3029:$L3029)&lt;2,$K3029=0),0,IF(ABS($L3029)/$K3029&lt;=スコアリング基準!$B$24,スコアリング基準!$C$24,IF(ABS($L3029)/$K3029&lt;=スコアリング基準!$B$25,スコアリング基準!$C$25,IF(ABS($L3029)/$K3029&lt;=スコアリング基準!$B$26,スコアリング基準!$C$26,0))))</f>
        <v/>
      </c>
      <c r="V3029" s="4">
        <f>IF($P3029="なし",スコアリング基準!$C$27,0)</f>
        <v/>
      </c>
      <c r="W3029" s="4">
        <f>IF($F3029="",0,IF(ISNUMBER($F3029),IF($F3029&lt;=スコアリング基準!$B$28,スコアリング基準!$C$28,スコアリング基準!$C$29),0))</f>
        <v/>
      </c>
      <c r="X3029" s="4">
        <f>IFERROR(VLOOKUP($B3029,スコアリング基準!$A$36:$B$46,2,FALSE),0)</f>
        <v/>
      </c>
      <c r="Y3029" s="4">
        <f>SUM($S3029:$X3029)</f>
        <v/>
      </c>
      <c r="Z3029" s="4">
        <f>IF(COUNT($M3029:$N3029)=0,"データ無",IF($Y3029&gt;=スコアリング基準!$B$30,"S",IF($Y3029&gt;=スコアリング基準!$B$31,"A",IF($Y3029&gt;=スコアリング基準!$B$32,"B","C"))))</f>
        <v/>
      </c>
      <c r="AA3029">
        <f>IFERROR(INDEX(実績DB!$I$3:$I$104,MATCH($B3029&amp;$C3029,実績DB!$J$3:$J$104,0)),"")</f>
        <v/>
      </c>
    </row>
    <row r="3030">
      <c r="A3030" t="n">
        <v>3028</v>
      </c>
      <c r="B3030" t="inlineStr">
        <is>
          <t>中部</t>
        </is>
      </c>
      <c r="C3030" t="inlineStr">
        <is>
          <t>二本木変電所</t>
        </is>
      </c>
      <c r="D3030" t="inlineStr">
        <is>
          <t>三重県</t>
        </is>
      </c>
      <c r="E3030" t="n">
        <v>77</v>
      </c>
      <c r="F3030" t="n">
        <v>6.6</v>
      </c>
      <c r="G3030" s="3" t="n">
        <v>34.659953</v>
      </c>
      <c r="H3030" s="3" t="n">
        <v>136.368104</v>
      </c>
      <c r="I3030" t="inlineStr">
        <is>
          <t>Google Places(名称一致)</t>
        </is>
      </c>
      <c r="J3030" t="n">
        <v>19</v>
      </c>
      <c r="K3030" t="n">
        <v>19</v>
      </c>
      <c r="L3030" t="n">
        <v>-19</v>
      </c>
      <c r="M3030" t="n">
        <v>0</v>
      </c>
      <c r="O3030" t="inlineStr">
        <is>
          <t>不可 #3</t>
        </is>
      </c>
      <c r="P3030" t="inlineStr">
        <is>
          <t>有り</t>
        </is>
      </c>
      <c r="R3030" s="4">
        <f>IF(COUNT($M3030:$N3030)=0,"",IF(AND(IF($N3030&lt;&gt;"",$N3030,$M3030)&lt;=0,$O3030&lt;&gt;"可"),"警告",""))</f>
        <v/>
      </c>
      <c r="S3030" s="4">
        <f>IF(COUNT($M3030:$N3030)=0,0,IF(IF($N3030&lt;&gt;"",$N3030,$M3030)&gt;=スコアリング基準!$B$20,スコアリング基準!$C$20,IF(IF($N3030&lt;&gt;"",$N3030,$M3030)&gt;=スコアリング基準!$B$21,スコアリング基準!$C$21,IF(IF($N3030&lt;&gt;"",$N3030,$M3030)&gt;0,スコアリング基準!$C$22,0))))</f>
        <v/>
      </c>
      <c r="T3030" s="4">
        <f>IF($O3030="可",スコアリング基準!$C$23,0)</f>
        <v/>
      </c>
      <c r="U3030" s="4">
        <f>IF(OR(COUNT($K3030:$L3030)&lt;2,$K3030=0),0,IF(ABS($L3030)/$K3030&lt;=スコアリング基準!$B$24,スコアリング基準!$C$24,IF(ABS($L3030)/$K3030&lt;=スコアリング基準!$B$25,スコアリング基準!$C$25,IF(ABS($L3030)/$K3030&lt;=スコアリング基準!$B$26,スコアリング基準!$C$26,0))))</f>
        <v/>
      </c>
      <c r="V3030" s="4">
        <f>IF($P3030="なし",スコアリング基準!$C$27,0)</f>
        <v/>
      </c>
      <c r="W3030" s="4">
        <f>IF($F3030="",0,IF(ISNUMBER($F3030),IF($F3030&lt;=スコアリング基準!$B$28,スコアリング基準!$C$28,スコアリング基準!$C$29),0))</f>
        <v/>
      </c>
      <c r="X3030" s="4">
        <f>IFERROR(VLOOKUP($B3030,スコアリング基準!$A$36:$B$46,2,FALSE),0)</f>
        <v/>
      </c>
      <c r="Y3030" s="4">
        <f>SUM($S3030:$X3030)</f>
        <v/>
      </c>
      <c r="Z3030" s="4">
        <f>IF(COUNT($M3030:$N3030)=0,"データ無",IF($Y3030&gt;=スコアリング基準!$B$30,"S",IF($Y3030&gt;=スコアリング基準!$B$31,"A",IF($Y3030&gt;=スコアリング基準!$B$32,"B","C"))))</f>
        <v/>
      </c>
      <c r="AA3030">
        <f>IFERROR(INDEX(実績DB!$I$3:$I$104,MATCH($B3030&amp;$C3030,実績DB!$J$3:$J$104,0)),"")</f>
        <v/>
      </c>
    </row>
    <row r="3031">
      <c r="A3031" t="n">
        <v>3029</v>
      </c>
      <c r="B3031" t="inlineStr">
        <is>
          <t>中部</t>
        </is>
      </c>
      <c r="C3031" t="inlineStr">
        <is>
          <t>五ヶ所変電所</t>
        </is>
      </c>
      <c r="D3031" t="inlineStr">
        <is>
          <t>三重県</t>
        </is>
      </c>
      <c r="E3031" t="n">
        <v>77</v>
      </c>
      <c r="F3031" t="n">
        <v>6.6</v>
      </c>
      <c r="G3031" s="3" t="n">
        <v>34.347763</v>
      </c>
      <c r="H3031" s="3" t="n">
        <v>136.688506</v>
      </c>
      <c r="I3031" t="inlineStr">
        <is>
          <t>公表資料(手動)</t>
        </is>
      </c>
      <c r="J3031" t="n">
        <v>19</v>
      </c>
      <c r="K3031" t="n">
        <v>19</v>
      </c>
      <c r="L3031" t="n">
        <v>-6</v>
      </c>
      <c r="M3031" t="n">
        <v>13</v>
      </c>
      <c r="O3031" t="inlineStr">
        <is>
          <t>不可 #3</t>
        </is>
      </c>
      <c r="P3031" t="inlineStr">
        <is>
          <t>有り</t>
        </is>
      </c>
      <c r="R3031" s="4">
        <f>IF(COUNT($M3031:$N3031)=0,"",IF(AND(IF($N3031&lt;&gt;"",$N3031,$M3031)&lt;=0,$O3031&lt;&gt;"可"),"警告",""))</f>
        <v/>
      </c>
      <c r="S3031" s="4">
        <f>IF(COUNT($M3031:$N3031)=0,0,IF(IF($N3031&lt;&gt;"",$N3031,$M3031)&gt;=スコアリング基準!$B$20,スコアリング基準!$C$20,IF(IF($N3031&lt;&gt;"",$N3031,$M3031)&gt;=スコアリング基準!$B$21,スコアリング基準!$C$21,IF(IF($N3031&lt;&gt;"",$N3031,$M3031)&gt;0,スコアリング基準!$C$22,0))))</f>
        <v/>
      </c>
      <c r="T3031" s="4">
        <f>IF($O3031="可",スコアリング基準!$C$23,0)</f>
        <v/>
      </c>
      <c r="U3031" s="4">
        <f>IF(OR(COUNT($K3031:$L3031)&lt;2,$K3031=0),0,IF(ABS($L3031)/$K3031&lt;=スコアリング基準!$B$24,スコアリング基準!$C$24,IF(ABS($L3031)/$K3031&lt;=スコアリング基準!$B$25,スコアリング基準!$C$25,IF(ABS($L3031)/$K3031&lt;=スコアリング基準!$B$26,スコアリング基準!$C$26,0))))</f>
        <v/>
      </c>
      <c r="V3031" s="4">
        <f>IF($P3031="なし",スコアリング基準!$C$27,0)</f>
        <v/>
      </c>
      <c r="W3031" s="4">
        <f>IF($F3031="",0,IF(ISNUMBER($F3031),IF($F3031&lt;=スコアリング基準!$B$28,スコアリング基準!$C$28,スコアリング基準!$C$29),0))</f>
        <v/>
      </c>
      <c r="X3031" s="4">
        <f>IFERROR(VLOOKUP($B3031,スコアリング基準!$A$36:$B$46,2,FALSE),0)</f>
        <v/>
      </c>
      <c r="Y3031" s="4">
        <f>SUM($S3031:$X3031)</f>
        <v/>
      </c>
      <c r="Z3031" s="4">
        <f>IF(COUNT($M3031:$N3031)=0,"データ無",IF($Y3031&gt;=スコアリング基準!$B$30,"S",IF($Y3031&gt;=スコアリング基準!$B$31,"A",IF($Y3031&gt;=スコアリング基準!$B$32,"B","C"))))</f>
        <v/>
      </c>
      <c r="AA3031">
        <f>IFERROR(INDEX(実績DB!$I$3:$I$104,MATCH($B3031&amp;$C3031,実績DB!$J$3:$J$104,0)),"")</f>
        <v/>
      </c>
    </row>
    <row r="3032">
      <c r="A3032" t="n">
        <v>3030</v>
      </c>
      <c r="B3032" t="inlineStr">
        <is>
          <t>中部</t>
        </is>
      </c>
      <c r="C3032" t="inlineStr">
        <is>
          <t>五和変電所</t>
        </is>
      </c>
      <c r="D3032" t="inlineStr">
        <is>
          <t>静岡県</t>
        </is>
      </c>
      <c r="E3032" t="n">
        <v>77</v>
      </c>
      <c r="F3032" t="n">
        <v>6.6</v>
      </c>
      <c r="G3032" s="3" t="n">
        <v>34.844381</v>
      </c>
      <c r="H3032" s="3" t="n">
        <v>138.113979</v>
      </c>
      <c r="I3032" t="inlineStr">
        <is>
          <t>公表資料(手動)</t>
        </is>
      </c>
      <c r="J3032" t="n">
        <v>43</v>
      </c>
      <c r="K3032" t="n">
        <v>43</v>
      </c>
      <c r="L3032" t="n">
        <v>-7</v>
      </c>
      <c r="M3032" t="n">
        <v>36</v>
      </c>
      <c r="O3032" t="inlineStr">
        <is>
          <t>不可 #3</t>
        </is>
      </c>
      <c r="P3032" t="inlineStr">
        <is>
          <t>有り</t>
        </is>
      </c>
      <c r="R3032" s="4">
        <f>IF(COUNT($M3032:$N3032)=0,"",IF(AND(IF($N3032&lt;&gt;"",$N3032,$M3032)&lt;=0,$O3032&lt;&gt;"可"),"警告",""))</f>
        <v/>
      </c>
      <c r="S3032" s="4">
        <f>IF(COUNT($M3032:$N3032)=0,0,IF(IF($N3032&lt;&gt;"",$N3032,$M3032)&gt;=スコアリング基準!$B$20,スコアリング基準!$C$20,IF(IF($N3032&lt;&gt;"",$N3032,$M3032)&gt;=スコアリング基準!$B$21,スコアリング基準!$C$21,IF(IF($N3032&lt;&gt;"",$N3032,$M3032)&gt;0,スコアリング基準!$C$22,0))))</f>
        <v/>
      </c>
      <c r="T3032" s="4">
        <f>IF($O3032="可",スコアリング基準!$C$23,0)</f>
        <v/>
      </c>
      <c r="U3032" s="4">
        <f>IF(OR(COUNT($K3032:$L3032)&lt;2,$K3032=0),0,IF(ABS($L3032)/$K3032&lt;=スコアリング基準!$B$24,スコアリング基準!$C$24,IF(ABS($L3032)/$K3032&lt;=スコアリング基準!$B$25,スコアリング基準!$C$25,IF(ABS($L3032)/$K3032&lt;=スコアリング基準!$B$26,スコアリング基準!$C$26,0))))</f>
        <v/>
      </c>
      <c r="V3032" s="4">
        <f>IF($P3032="なし",スコアリング基準!$C$27,0)</f>
        <v/>
      </c>
      <c r="W3032" s="4">
        <f>IF($F3032="",0,IF(ISNUMBER($F3032),IF($F3032&lt;=スコアリング基準!$B$28,スコアリング基準!$C$28,スコアリング基準!$C$29),0))</f>
        <v/>
      </c>
      <c r="X3032" s="4">
        <f>IFERROR(VLOOKUP($B3032,スコアリング基準!$A$36:$B$46,2,FALSE),0)</f>
        <v/>
      </c>
      <c r="Y3032" s="4">
        <f>SUM($S3032:$X3032)</f>
        <v/>
      </c>
      <c r="Z3032" s="4">
        <f>IF(COUNT($M3032:$N3032)=0,"データ無",IF($Y3032&gt;=スコアリング基準!$B$30,"S",IF($Y3032&gt;=スコアリング基準!$B$31,"A",IF($Y3032&gt;=スコアリング基準!$B$32,"B","C"))))</f>
        <v/>
      </c>
      <c r="AA3032">
        <f>IFERROR(INDEX(実績DB!$I$3:$I$104,MATCH($B3032&amp;$C3032,実績DB!$J$3:$J$104,0)),"")</f>
        <v/>
      </c>
    </row>
    <row r="3033">
      <c r="A3033" t="n">
        <v>3031</v>
      </c>
      <c r="B3033" t="inlineStr">
        <is>
          <t>中部</t>
        </is>
      </c>
      <c r="C3033" t="inlineStr">
        <is>
          <t>五曲変電所</t>
        </is>
      </c>
      <c r="D3033" t="inlineStr">
        <is>
          <t>三重県</t>
        </is>
      </c>
      <c r="E3033" t="n">
        <v>77</v>
      </c>
      <c r="F3033" t="n">
        <v>6.6</v>
      </c>
      <c r="G3033" s="3" t="n">
        <v>34.574098</v>
      </c>
      <c r="H3033" s="3" t="n">
        <v>136.515714</v>
      </c>
      <c r="I3033" t="inlineStr">
        <is>
          <t>公表資料(手動)</t>
        </is>
      </c>
      <c r="J3033" t="n">
        <v>49</v>
      </c>
      <c r="K3033" t="n">
        <v>49</v>
      </c>
      <c r="L3033" t="n">
        <v>-15</v>
      </c>
      <c r="M3033" t="n">
        <v>34</v>
      </c>
      <c r="O3033" t="inlineStr">
        <is>
          <t>不可 #3</t>
        </is>
      </c>
      <c r="P3033" t="inlineStr">
        <is>
          <t>有り</t>
        </is>
      </c>
      <c r="R3033" s="4">
        <f>IF(COUNT($M3033:$N3033)=0,"",IF(AND(IF($N3033&lt;&gt;"",$N3033,$M3033)&lt;=0,$O3033&lt;&gt;"可"),"警告",""))</f>
        <v/>
      </c>
      <c r="S3033" s="4">
        <f>IF(COUNT($M3033:$N3033)=0,0,IF(IF($N3033&lt;&gt;"",$N3033,$M3033)&gt;=スコアリング基準!$B$20,スコアリング基準!$C$20,IF(IF($N3033&lt;&gt;"",$N3033,$M3033)&gt;=スコアリング基準!$B$21,スコアリング基準!$C$21,IF(IF($N3033&lt;&gt;"",$N3033,$M3033)&gt;0,スコアリング基準!$C$22,0))))</f>
        <v/>
      </c>
      <c r="T3033" s="4">
        <f>IF($O3033="可",スコアリング基準!$C$23,0)</f>
        <v/>
      </c>
      <c r="U3033" s="4">
        <f>IF(OR(COUNT($K3033:$L3033)&lt;2,$K3033=0),0,IF(ABS($L3033)/$K3033&lt;=スコアリング基準!$B$24,スコアリング基準!$C$24,IF(ABS($L3033)/$K3033&lt;=スコアリング基準!$B$25,スコアリング基準!$C$25,IF(ABS($L3033)/$K3033&lt;=スコアリング基準!$B$26,スコアリング基準!$C$26,0))))</f>
        <v/>
      </c>
      <c r="V3033" s="4">
        <f>IF($P3033="なし",スコアリング基準!$C$27,0)</f>
        <v/>
      </c>
      <c r="W3033" s="4">
        <f>IF($F3033="",0,IF(ISNUMBER($F3033),IF($F3033&lt;=スコアリング基準!$B$28,スコアリング基準!$C$28,スコアリング基準!$C$29),0))</f>
        <v/>
      </c>
      <c r="X3033" s="4">
        <f>IFERROR(VLOOKUP($B3033,スコアリング基準!$A$36:$B$46,2,FALSE),0)</f>
        <v/>
      </c>
      <c r="Y3033" s="4">
        <f>SUM($S3033:$X3033)</f>
        <v/>
      </c>
      <c r="Z3033" s="4">
        <f>IF(COUNT($M3033:$N3033)=0,"データ無",IF($Y3033&gt;=スコアリング基準!$B$30,"S",IF($Y3033&gt;=スコアリング基準!$B$31,"A",IF($Y3033&gt;=スコアリング基準!$B$32,"B","C"))))</f>
        <v/>
      </c>
      <c r="AA3033">
        <f>IFERROR(INDEX(実績DB!$I$3:$I$104,MATCH($B3033&amp;$C3033,実績DB!$J$3:$J$104,0)),"")</f>
        <v/>
      </c>
    </row>
    <row r="3034">
      <c r="A3034" t="n">
        <v>3032</v>
      </c>
      <c r="B3034" t="inlineStr">
        <is>
          <t>中部</t>
        </is>
      </c>
      <c r="C3034" t="inlineStr">
        <is>
          <t>五祝変電所</t>
        </is>
      </c>
      <c r="D3034" t="inlineStr">
        <is>
          <t>三重県</t>
        </is>
      </c>
      <c r="E3034" t="n">
        <v>77</v>
      </c>
      <c r="F3034" t="n">
        <v>6.6</v>
      </c>
      <c r="G3034" s="3" t="n">
        <v>34.826467</v>
      </c>
      <c r="H3034" s="3" t="n">
        <v>136.555996</v>
      </c>
      <c r="I3034" t="inlineStr">
        <is>
          <t>Google Places(名称一致)</t>
        </is>
      </c>
      <c r="J3034" t="n">
        <v>19</v>
      </c>
      <c r="K3034" t="n">
        <v>19</v>
      </c>
      <c r="L3034" t="n">
        <v>-19</v>
      </c>
      <c r="M3034" t="n">
        <v>0</v>
      </c>
      <c r="O3034" t="inlineStr">
        <is>
          <t>不可 #3</t>
        </is>
      </c>
      <c r="P3034" t="inlineStr">
        <is>
          <t>有り</t>
        </is>
      </c>
      <c r="R3034" s="4">
        <f>IF(COUNT($M3034:$N3034)=0,"",IF(AND(IF($N3034&lt;&gt;"",$N3034,$M3034)&lt;=0,$O3034&lt;&gt;"可"),"警告",""))</f>
        <v/>
      </c>
      <c r="S3034" s="4">
        <f>IF(COUNT($M3034:$N3034)=0,0,IF(IF($N3034&lt;&gt;"",$N3034,$M3034)&gt;=スコアリング基準!$B$20,スコアリング基準!$C$20,IF(IF($N3034&lt;&gt;"",$N3034,$M3034)&gt;=スコアリング基準!$B$21,スコアリング基準!$C$21,IF(IF($N3034&lt;&gt;"",$N3034,$M3034)&gt;0,スコアリング基準!$C$22,0))))</f>
        <v/>
      </c>
      <c r="T3034" s="4">
        <f>IF($O3034="可",スコアリング基準!$C$23,0)</f>
        <v/>
      </c>
      <c r="U3034" s="4">
        <f>IF(OR(COUNT($K3034:$L3034)&lt;2,$K3034=0),0,IF(ABS($L3034)/$K3034&lt;=スコアリング基準!$B$24,スコアリング基準!$C$24,IF(ABS($L3034)/$K3034&lt;=スコアリング基準!$B$25,スコアリング基準!$C$25,IF(ABS($L3034)/$K3034&lt;=スコアリング基準!$B$26,スコアリング基準!$C$26,0))))</f>
        <v/>
      </c>
      <c r="V3034" s="4">
        <f>IF($P3034="なし",スコアリング基準!$C$27,0)</f>
        <v/>
      </c>
      <c r="W3034" s="4">
        <f>IF($F3034="",0,IF(ISNUMBER($F3034),IF($F3034&lt;=スコアリング基準!$B$28,スコアリング基準!$C$28,スコアリング基準!$C$29),0))</f>
        <v/>
      </c>
      <c r="X3034" s="4">
        <f>IFERROR(VLOOKUP($B3034,スコアリング基準!$A$36:$B$46,2,FALSE),0)</f>
        <v/>
      </c>
      <c r="Y3034" s="4">
        <f>SUM($S3034:$X3034)</f>
        <v/>
      </c>
      <c r="Z3034" s="4">
        <f>IF(COUNT($M3034:$N3034)=0,"データ無",IF($Y3034&gt;=スコアリング基準!$B$30,"S",IF($Y3034&gt;=スコアリング基準!$B$31,"A",IF($Y3034&gt;=スコアリング基準!$B$32,"B","C"))))</f>
        <v/>
      </c>
      <c r="AA3034">
        <f>IFERROR(INDEX(実績DB!$I$3:$I$104,MATCH($B3034&amp;$C3034,実績DB!$J$3:$J$104,0)),"")</f>
        <v/>
      </c>
    </row>
    <row r="3035">
      <c r="A3035" t="n">
        <v>3033</v>
      </c>
      <c r="B3035" t="inlineStr">
        <is>
          <t>中部</t>
        </is>
      </c>
      <c r="C3035" t="inlineStr">
        <is>
          <t>今井変電所</t>
        </is>
      </c>
      <c r="D3035" t="inlineStr">
        <is>
          <t>長野県</t>
        </is>
      </c>
      <c r="E3035" t="n">
        <v>77</v>
      </c>
      <c r="F3035" t="n">
        <v>6.6</v>
      </c>
      <c r="G3035" s="3" t="n">
        <v>36.594327</v>
      </c>
      <c r="H3035" s="3" t="n">
        <v>138.150064</v>
      </c>
      <c r="I3035" t="inlineStr">
        <is>
          <t>公表資料(手動)</t>
        </is>
      </c>
      <c r="J3035" t="n">
        <v>-3</v>
      </c>
      <c r="K3035" t="n">
        <v>19</v>
      </c>
      <c r="L3035" t="n">
        <v>-4</v>
      </c>
      <c r="M3035" t="n">
        <v>15</v>
      </c>
      <c r="O3035" t="inlineStr">
        <is>
          <t>不可 #3</t>
        </is>
      </c>
      <c r="P3035" t="inlineStr">
        <is>
          <t>有り</t>
        </is>
      </c>
      <c r="R3035" s="4">
        <f>IF(COUNT($M3035:$N3035)=0,"",IF(AND(IF($N3035&lt;&gt;"",$N3035,$M3035)&lt;=0,$O3035&lt;&gt;"可"),"警告",""))</f>
        <v/>
      </c>
      <c r="S3035" s="4">
        <f>IF(COUNT($M3035:$N3035)=0,0,IF(IF($N3035&lt;&gt;"",$N3035,$M3035)&gt;=スコアリング基準!$B$20,スコアリング基準!$C$20,IF(IF($N3035&lt;&gt;"",$N3035,$M3035)&gt;=スコアリング基準!$B$21,スコアリング基準!$C$21,IF(IF($N3035&lt;&gt;"",$N3035,$M3035)&gt;0,スコアリング基準!$C$22,0))))</f>
        <v/>
      </c>
      <c r="T3035" s="4">
        <f>IF($O3035="可",スコアリング基準!$C$23,0)</f>
        <v/>
      </c>
      <c r="U3035" s="4">
        <f>IF(OR(COUNT($K3035:$L3035)&lt;2,$K3035=0),0,IF(ABS($L3035)/$K3035&lt;=スコアリング基準!$B$24,スコアリング基準!$C$24,IF(ABS($L3035)/$K3035&lt;=スコアリング基準!$B$25,スコアリング基準!$C$25,IF(ABS($L3035)/$K3035&lt;=スコアリング基準!$B$26,スコアリング基準!$C$26,0))))</f>
        <v/>
      </c>
      <c r="V3035" s="4">
        <f>IF($P3035="なし",スコアリング基準!$C$27,0)</f>
        <v/>
      </c>
      <c r="W3035" s="4">
        <f>IF($F3035="",0,IF(ISNUMBER($F3035),IF($F3035&lt;=スコアリング基準!$B$28,スコアリング基準!$C$28,スコアリング基準!$C$29),0))</f>
        <v/>
      </c>
      <c r="X3035" s="4">
        <f>IFERROR(VLOOKUP($B3035,スコアリング基準!$A$36:$B$46,2,FALSE),0)</f>
        <v/>
      </c>
      <c r="Y3035" s="4">
        <f>SUM($S3035:$X3035)</f>
        <v/>
      </c>
      <c r="Z3035" s="4">
        <f>IF(COUNT($M3035:$N3035)=0,"データ無",IF($Y3035&gt;=スコアリング基準!$B$30,"S",IF($Y3035&gt;=スコアリング基準!$B$31,"A",IF($Y3035&gt;=スコアリング基準!$B$32,"B","C"))))</f>
        <v/>
      </c>
      <c r="AA3035">
        <f>IFERROR(INDEX(実績DB!$I$3:$I$104,MATCH($B3035&amp;$C3035,実績DB!$J$3:$J$104,0)),"")</f>
        <v/>
      </c>
    </row>
    <row r="3036">
      <c r="A3036" t="n">
        <v>3034</v>
      </c>
      <c r="B3036" t="inlineStr">
        <is>
          <t>中部</t>
        </is>
      </c>
      <c r="C3036" t="inlineStr">
        <is>
          <t>今伊勢変電所</t>
        </is>
      </c>
      <c r="D3036" t="inlineStr">
        <is>
          <t>愛知県</t>
        </is>
      </c>
      <c r="E3036" t="n">
        <v>77</v>
      </c>
      <c r="F3036" t="n">
        <v>6.6</v>
      </c>
      <c r="G3036" s="3" t="n">
        <v>35.321799</v>
      </c>
      <c r="H3036" s="3" t="n">
        <v>136.798307</v>
      </c>
      <c r="I3036" t="inlineStr">
        <is>
          <t>公表資料(手動)</t>
        </is>
      </c>
      <c r="J3036" t="n">
        <v>-1</v>
      </c>
      <c r="K3036" t="n">
        <v>49</v>
      </c>
      <c r="L3036" t="n">
        <v>-7</v>
      </c>
      <c r="M3036" t="n">
        <v>42</v>
      </c>
      <c r="O3036" t="inlineStr">
        <is>
          <t>不可 #3</t>
        </is>
      </c>
      <c r="P3036" t="inlineStr">
        <is>
          <t>有り</t>
        </is>
      </c>
      <c r="R3036" s="4">
        <f>IF(COUNT($M3036:$N3036)=0,"",IF(AND(IF($N3036&lt;&gt;"",$N3036,$M3036)&lt;=0,$O3036&lt;&gt;"可"),"警告",""))</f>
        <v/>
      </c>
      <c r="S3036" s="4">
        <f>IF(COUNT($M3036:$N3036)=0,0,IF(IF($N3036&lt;&gt;"",$N3036,$M3036)&gt;=スコアリング基準!$B$20,スコアリング基準!$C$20,IF(IF($N3036&lt;&gt;"",$N3036,$M3036)&gt;=スコアリング基準!$B$21,スコアリング基準!$C$21,IF(IF($N3036&lt;&gt;"",$N3036,$M3036)&gt;0,スコアリング基準!$C$22,0))))</f>
        <v/>
      </c>
      <c r="T3036" s="4">
        <f>IF($O3036="可",スコアリング基準!$C$23,0)</f>
        <v/>
      </c>
      <c r="U3036" s="4">
        <f>IF(OR(COUNT($K3036:$L3036)&lt;2,$K3036=0),0,IF(ABS($L3036)/$K3036&lt;=スコアリング基準!$B$24,スコアリング基準!$C$24,IF(ABS($L3036)/$K3036&lt;=スコアリング基準!$B$25,スコアリング基準!$C$25,IF(ABS($L3036)/$K3036&lt;=スコアリング基準!$B$26,スコアリング基準!$C$26,0))))</f>
        <v/>
      </c>
      <c r="V3036" s="4">
        <f>IF($P3036="なし",スコアリング基準!$C$27,0)</f>
        <v/>
      </c>
      <c r="W3036" s="4">
        <f>IF($F3036="",0,IF(ISNUMBER($F3036),IF($F3036&lt;=スコアリング基準!$B$28,スコアリング基準!$C$28,スコアリング基準!$C$29),0))</f>
        <v/>
      </c>
      <c r="X3036" s="4">
        <f>IFERROR(VLOOKUP($B3036,スコアリング基準!$A$36:$B$46,2,FALSE),0)</f>
        <v/>
      </c>
      <c r="Y3036" s="4">
        <f>SUM($S3036:$X3036)</f>
        <v/>
      </c>
      <c r="Z3036" s="4">
        <f>IF(COUNT($M3036:$N3036)=0,"データ無",IF($Y3036&gt;=スコアリング基準!$B$30,"S",IF($Y3036&gt;=スコアリング基準!$B$31,"A",IF($Y3036&gt;=スコアリング基準!$B$32,"B","C"))))</f>
        <v/>
      </c>
      <c r="AA3036">
        <f>IFERROR(INDEX(実績DB!$I$3:$I$104,MATCH($B3036&amp;$C3036,実績DB!$J$3:$J$104,0)),"")</f>
        <v/>
      </c>
    </row>
    <row r="3037">
      <c r="A3037" t="n">
        <v>3035</v>
      </c>
      <c r="B3037" t="inlineStr">
        <is>
          <t>中部</t>
        </is>
      </c>
      <c r="C3037" t="inlineStr">
        <is>
          <t>今尾変電所</t>
        </is>
      </c>
      <c r="D3037" t="inlineStr">
        <is>
          <t>岐阜県</t>
        </is>
      </c>
      <c r="E3037" t="n">
        <v>77</v>
      </c>
      <c r="F3037" t="n">
        <v>6.6</v>
      </c>
      <c r="G3037" s="3" t="n">
        <v>35.243276</v>
      </c>
      <c r="H3037" s="3" t="n">
        <v>136.632398</v>
      </c>
      <c r="I3037" t="inlineStr">
        <is>
          <t>公表資料(手動)</t>
        </is>
      </c>
      <c r="J3037" t="n">
        <v>-7</v>
      </c>
      <c r="K3037" t="n">
        <v>49</v>
      </c>
      <c r="L3037" t="n">
        <v>-9</v>
      </c>
      <c r="M3037" t="n">
        <v>37</v>
      </c>
      <c r="O3037" t="inlineStr">
        <is>
          <t>不可 #3</t>
        </is>
      </c>
      <c r="P3037" t="inlineStr">
        <is>
          <t>有り</t>
        </is>
      </c>
      <c r="R3037" s="4">
        <f>IF(COUNT($M3037:$N3037)=0,"",IF(AND(IF($N3037&lt;&gt;"",$N3037,$M3037)&lt;=0,$O3037&lt;&gt;"可"),"警告",""))</f>
        <v/>
      </c>
      <c r="S3037" s="4">
        <f>IF(COUNT($M3037:$N3037)=0,0,IF(IF($N3037&lt;&gt;"",$N3037,$M3037)&gt;=スコアリング基準!$B$20,スコアリング基準!$C$20,IF(IF($N3037&lt;&gt;"",$N3037,$M3037)&gt;=スコアリング基準!$B$21,スコアリング基準!$C$21,IF(IF($N3037&lt;&gt;"",$N3037,$M3037)&gt;0,スコアリング基準!$C$22,0))))</f>
        <v/>
      </c>
      <c r="T3037" s="4">
        <f>IF($O3037="可",スコアリング基準!$C$23,0)</f>
        <v/>
      </c>
      <c r="U3037" s="4">
        <f>IF(OR(COUNT($K3037:$L3037)&lt;2,$K3037=0),0,IF(ABS($L3037)/$K3037&lt;=スコアリング基準!$B$24,スコアリング基準!$C$24,IF(ABS($L3037)/$K3037&lt;=スコアリング基準!$B$25,スコアリング基準!$C$25,IF(ABS($L3037)/$K3037&lt;=スコアリング基準!$B$26,スコアリング基準!$C$26,0))))</f>
        <v/>
      </c>
      <c r="V3037" s="4">
        <f>IF($P3037="なし",スコアリング基準!$C$27,0)</f>
        <v/>
      </c>
      <c r="W3037" s="4">
        <f>IF($F3037="",0,IF(ISNUMBER($F3037),IF($F3037&lt;=スコアリング基準!$B$28,スコアリング基準!$C$28,スコアリング基準!$C$29),0))</f>
        <v/>
      </c>
      <c r="X3037" s="4">
        <f>IFERROR(VLOOKUP($B3037,スコアリング基準!$A$36:$B$46,2,FALSE),0)</f>
        <v/>
      </c>
      <c r="Y3037" s="4">
        <f>SUM($S3037:$X3037)</f>
        <v/>
      </c>
      <c r="Z3037" s="4">
        <f>IF(COUNT($M3037:$N3037)=0,"データ無",IF($Y3037&gt;=スコアリング基準!$B$30,"S",IF($Y3037&gt;=スコアリング基準!$B$31,"A",IF($Y3037&gt;=スコアリング基準!$B$32,"B","C"))))</f>
        <v/>
      </c>
      <c r="AA3037">
        <f>IFERROR(INDEX(実績DB!$I$3:$I$104,MATCH($B3037&amp;$C3037,実績DB!$J$3:$J$104,0)),"")</f>
        <v/>
      </c>
    </row>
    <row r="3038">
      <c r="A3038" t="n">
        <v>3036</v>
      </c>
      <c r="B3038" t="inlineStr">
        <is>
          <t>中部</t>
        </is>
      </c>
      <c r="C3038" t="inlineStr">
        <is>
          <t>今川変電所</t>
        </is>
      </c>
      <c r="D3038" t="inlineStr">
        <is>
          <t>岐阜県</t>
        </is>
      </c>
      <c r="E3038" t="n">
        <v>77</v>
      </c>
      <c r="F3038" t="n">
        <v>6.6</v>
      </c>
      <c r="G3038" s="3" t="n">
        <v>35.421996</v>
      </c>
      <c r="H3038" s="3" t="n">
        <v>136.756155</v>
      </c>
      <c r="I3038" t="inlineStr">
        <is>
          <t>公表資料(手動)</t>
        </is>
      </c>
      <c r="J3038" t="n">
        <v>4</v>
      </c>
      <c r="K3038" t="n">
        <v>37</v>
      </c>
      <c r="L3038" t="n">
        <v>0</v>
      </c>
      <c r="M3038" t="n">
        <v>37</v>
      </c>
      <c r="O3038" t="inlineStr">
        <is>
          <t>不可 #3</t>
        </is>
      </c>
      <c r="P3038" t="inlineStr">
        <is>
          <t>有り</t>
        </is>
      </c>
      <c r="R3038" s="4">
        <f>IF(COUNT($M3038:$N3038)=0,"",IF(AND(IF($N3038&lt;&gt;"",$N3038,$M3038)&lt;=0,$O3038&lt;&gt;"可"),"警告",""))</f>
        <v/>
      </c>
      <c r="S3038" s="4">
        <f>IF(COUNT($M3038:$N3038)=0,0,IF(IF($N3038&lt;&gt;"",$N3038,$M3038)&gt;=スコアリング基準!$B$20,スコアリング基準!$C$20,IF(IF($N3038&lt;&gt;"",$N3038,$M3038)&gt;=スコアリング基準!$B$21,スコアリング基準!$C$21,IF(IF($N3038&lt;&gt;"",$N3038,$M3038)&gt;0,スコアリング基準!$C$22,0))))</f>
        <v/>
      </c>
      <c r="T3038" s="4">
        <f>IF($O3038="可",スコアリング基準!$C$23,0)</f>
        <v/>
      </c>
      <c r="U3038" s="4">
        <f>IF(OR(COUNT($K3038:$L3038)&lt;2,$K3038=0),0,IF(ABS($L3038)/$K3038&lt;=スコアリング基準!$B$24,スコアリング基準!$C$24,IF(ABS($L3038)/$K3038&lt;=スコアリング基準!$B$25,スコアリング基準!$C$25,IF(ABS($L3038)/$K3038&lt;=スコアリング基準!$B$26,スコアリング基準!$C$26,0))))</f>
        <v/>
      </c>
      <c r="V3038" s="4">
        <f>IF($P3038="なし",スコアリング基準!$C$27,0)</f>
        <v/>
      </c>
      <c r="W3038" s="4">
        <f>IF($F3038="",0,IF(ISNUMBER($F3038),IF($F3038&lt;=スコアリング基準!$B$28,スコアリング基準!$C$28,スコアリング基準!$C$29),0))</f>
        <v/>
      </c>
      <c r="X3038" s="4">
        <f>IFERROR(VLOOKUP($B3038,スコアリング基準!$A$36:$B$46,2,FALSE),0)</f>
        <v/>
      </c>
      <c r="Y3038" s="4">
        <f>SUM($S3038:$X3038)</f>
        <v/>
      </c>
      <c r="Z3038" s="4">
        <f>IF(COUNT($M3038:$N3038)=0,"データ無",IF($Y3038&gt;=スコアリング基準!$B$30,"S",IF($Y3038&gt;=スコアリング基準!$B$31,"A",IF($Y3038&gt;=スコアリング基準!$B$32,"B","C"))))</f>
        <v/>
      </c>
      <c r="AA3038">
        <f>IFERROR(INDEX(実績DB!$I$3:$I$104,MATCH($B3038&amp;$C3038,実績DB!$J$3:$J$104,0)),"")</f>
        <v/>
      </c>
    </row>
    <row r="3039">
      <c r="A3039" t="n">
        <v>3037</v>
      </c>
      <c r="B3039" t="inlineStr">
        <is>
          <t>中部</t>
        </is>
      </c>
      <c r="C3039" t="inlineStr">
        <is>
          <t>今市場変電所</t>
        </is>
      </c>
      <c r="D3039" t="inlineStr">
        <is>
          <t>愛知県</t>
        </is>
      </c>
      <c r="E3039" t="n">
        <v>77</v>
      </c>
      <c r="F3039" t="n">
        <v>6.6</v>
      </c>
      <c r="G3039" s="3" t="n">
        <v>35.332387</v>
      </c>
      <c r="H3039" s="3" t="n">
        <v>136.882799</v>
      </c>
      <c r="I3039" t="inlineStr">
        <is>
          <t>公表資料(手動)</t>
        </is>
      </c>
      <c r="J3039" t="n">
        <v>-3</v>
      </c>
      <c r="K3039" t="n">
        <v>44</v>
      </c>
      <c r="L3039" t="n">
        <v>-7</v>
      </c>
      <c r="M3039" t="n">
        <v>37</v>
      </c>
      <c r="O3039" t="inlineStr">
        <is>
          <t>不可 #3</t>
        </is>
      </c>
      <c r="P3039" t="inlineStr">
        <is>
          <t>有り</t>
        </is>
      </c>
      <c r="R3039" s="4">
        <f>IF(COUNT($M3039:$N3039)=0,"",IF(AND(IF($N3039&lt;&gt;"",$N3039,$M3039)&lt;=0,$O3039&lt;&gt;"可"),"警告",""))</f>
        <v/>
      </c>
      <c r="S3039" s="4">
        <f>IF(COUNT($M3039:$N3039)=0,0,IF(IF($N3039&lt;&gt;"",$N3039,$M3039)&gt;=スコアリング基準!$B$20,スコアリング基準!$C$20,IF(IF($N3039&lt;&gt;"",$N3039,$M3039)&gt;=スコアリング基準!$B$21,スコアリング基準!$C$21,IF(IF($N3039&lt;&gt;"",$N3039,$M3039)&gt;0,スコアリング基準!$C$22,0))))</f>
        <v/>
      </c>
      <c r="T3039" s="4">
        <f>IF($O3039="可",スコアリング基準!$C$23,0)</f>
        <v/>
      </c>
      <c r="U3039" s="4">
        <f>IF(OR(COUNT($K3039:$L3039)&lt;2,$K3039=0),0,IF(ABS($L3039)/$K3039&lt;=スコアリング基準!$B$24,スコアリング基準!$C$24,IF(ABS($L3039)/$K3039&lt;=スコアリング基準!$B$25,スコアリング基準!$C$25,IF(ABS($L3039)/$K3039&lt;=スコアリング基準!$B$26,スコアリング基準!$C$26,0))))</f>
        <v/>
      </c>
      <c r="V3039" s="4">
        <f>IF($P3039="なし",スコアリング基準!$C$27,0)</f>
        <v/>
      </c>
      <c r="W3039" s="4">
        <f>IF($F3039="",0,IF(ISNUMBER($F3039),IF($F3039&lt;=スコアリング基準!$B$28,スコアリング基準!$C$28,スコアリング基準!$C$29),0))</f>
        <v/>
      </c>
      <c r="X3039" s="4">
        <f>IFERROR(VLOOKUP($B3039,スコアリング基準!$A$36:$B$46,2,FALSE),0)</f>
        <v/>
      </c>
      <c r="Y3039" s="4">
        <f>SUM($S3039:$X3039)</f>
        <v/>
      </c>
      <c r="Z3039" s="4">
        <f>IF(COUNT($M3039:$N3039)=0,"データ無",IF($Y3039&gt;=スコアリング基準!$B$30,"S",IF($Y3039&gt;=スコアリング基準!$B$31,"A",IF($Y3039&gt;=スコアリング基準!$B$32,"B","C"))))</f>
        <v/>
      </c>
      <c r="AA3039">
        <f>IFERROR(INDEX(実績DB!$I$3:$I$104,MATCH($B3039&amp;$C3039,実績DB!$J$3:$J$104,0)),"")</f>
        <v/>
      </c>
    </row>
    <row r="3040">
      <c r="A3040" t="n">
        <v>3038</v>
      </c>
      <c r="B3040" t="inlineStr">
        <is>
          <t>中部</t>
        </is>
      </c>
      <c r="C3040" t="inlineStr">
        <is>
          <t>付知変電所</t>
        </is>
      </c>
      <c r="D3040" t="inlineStr">
        <is>
          <t>岐阜県</t>
        </is>
      </c>
      <c r="E3040" t="n">
        <v>77</v>
      </c>
      <c r="F3040" t="n">
        <v>6.6</v>
      </c>
      <c r="G3040" s="3" t="n">
        <v>35.637148</v>
      </c>
      <c r="H3040" s="3" t="n">
        <v>137.443827</v>
      </c>
      <c r="I3040" t="inlineStr">
        <is>
          <t>Google Places(名称一致)</t>
        </is>
      </c>
      <c r="J3040" t="n">
        <v>-12</v>
      </c>
      <c r="K3040" t="n">
        <v>19</v>
      </c>
      <c r="L3040" t="n">
        <v>-17</v>
      </c>
      <c r="M3040" t="n">
        <v>2</v>
      </c>
      <c r="O3040" t="inlineStr">
        <is>
          <t>不可 #3</t>
        </is>
      </c>
      <c r="P3040" t="inlineStr">
        <is>
          <t>有り</t>
        </is>
      </c>
      <c r="R3040" s="4">
        <f>IF(COUNT($M3040:$N3040)=0,"",IF(AND(IF($N3040&lt;&gt;"",$N3040,$M3040)&lt;=0,$O3040&lt;&gt;"可"),"警告",""))</f>
        <v/>
      </c>
      <c r="S3040" s="4">
        <f>IF(COUNT($M3040:$N3040)=0,0,IF(IF($N3040&lt;&gt;"",$N3040,$M3040)&gt;=スコアリング基準!$B$20,スコアリング基準!$C$20,IF(IF($N3040&lt;&gt;"",$N3040,$M3040)&gt;=スコアリング基準!$B$21,スコアリング基準!$C$21,IF(IF($N3040&lt;&gt;"",$N3040,$M3040)&gt;0,スコアリング基準!$C$22,0))))</f>
        <v/>
      </c>
      <c r="T3040" s="4">
        <f>IF($O3040="可",スコアリング基準!$C$23,0)</f>
        <v/>
      </c>
      <c r="U3040" s="4">
        <f>IF(OR(COUNT($K3040:$L3040)&lt;2,$K3040=0),0,IF(ABS($L3040)/$K3040&lt;=スコアリング基準!$B$24,スコアリング基準!$C$24,IF(ABS($L3040)/$K3040&lt;=スコアリング基準!$B$25,スコアリング基準!$C$25,IF(ABS($L3040)/$K3040&lt;=スコアリング基準!$B$26,スコアリング基準!$C$26,0))))</f>
        <v/>
      </c>
      <c r="V3040" s="4">
        <f>IF($P3040="なし",スコアリング基準!$C$27,0)</f>
        <v/>
      </c>
      <c r="W3040" s="4">
        <f>IF($F3040="",0,IF(ISNUMBER($F3040),IF($F3040&lt;=スコアリング基準!$B$28,スコアリング基準!$C$28,スコアリング基準!$C$29),0))</f>
        <v/>
      </c>
      <c r="X3040" s="4">
        <f>IFERROR(VLOOKUP($B3040,スコアリング基準!$A$36:$B$46,2,FALSE),0)</f>
        <v/>
      </c>
      <c r="Y3040" s="4">
        <f>SUM($S3040:$X3040)</f>
        <v/>
      </c>
      <c r="Z3040" s="4">
        <f>IF(COUNT($M3040:$N3040)=0,"データ無",IF($Y3040&gt;=スコアリング基準!$B$30,"S",IF($Y3040&gt;=スコアリング基準!$B$31,"A",IF($Y3040&gt;=スコアリング基準!$B$32,"B","C"))))</f>
        <v/>
      </c>
      <c r="AA3040">
        <f>IFERROR(INDEX(実績DB!$I$3:$I$104,MATCH($B3040&amp;$C3040,実績DB!$J$3:$J$104,0)),"")</f>
        <v/>
      </c>
    </row>
    <row r="3041">
      <c r="A3041" t="n">
        <v>3039</v>
      </c>
      <c r="B3041" t="inlineStr">
        <is>
          <t>中部</t>
        </is>
      </c>
      <c r="C3041" t="inlineStr">
        <is>
          <t>仲沖変電所</t>
        </is>
      </c>
      <c r="D3041" t="inlineStr">
        <is>
          <t>愛知県</t>
        </is>
      </c>
      <c r="E3041" t="n">
        <v>77</v>
      </c>
      <c r="F3041" t="n">
        <v>6.6</v>
      </c>
      <c r="G3041" s="3" t="n">
        <v>35.339022</v>
      </c>
      <c r="H3041" s="3" t="n">
        <v>136.928734</v>
      </c>
      <c r="I3041" t="inlineStr">
        <is>
          <t>公表資料(手動)</t>
        </is>
      </c>
      <c r="J3041" t="n">
        <v>2</v>
      </c>
      <c r="K3041" t="n">
        <v>66</v>
      </c>
      <c r="L3041" t="n">
        <v>0</v>
      </c>
      <c r="M3041" t="n">
        <v>66</v>
      </c>
      <c r="O3041" t="inlineStr">
        <is>
          <t>不可 #3</t>
        </is>
      </c>
      <c r="P3041" t="inlineStr">
        <is>
          <t>有り</t>
        </is>
      </c>
      <c r="R3041" s="4">
        <f>IF(COUNT($M3041:$N3041)=0,"",IF(AND(IF($N3041&lt;&gt;"",$N3041,$M3041)&lt;=0,$O3041&lt;&gt;"可"),"警告",""))</f>
        <v/>
      </c>
      <c r="S3041" s="4">
        <f>IF(COUNT($M3041:$N3041)=0,0,IF(IF($N3041&lt;&gt;"",$N3041,$M3041)&gt;=スコアリング基準!$B$20,スコアリング基準!$C$20,IF(IF($N3041&lt;&gt;"",$N3041,$M3041)&gt;=スコアリング基準!$B$21,スコアリング基準!$C$21,IF(IF($N3041&lt;&gt;"",$N3041,$M3041)&gt;0,スコアリング基準!$C$22,0))))</f>
        <v/>
      </c>
      <c r="T3041" s="4">
        <f>IF($O3041="可",スコアリング基準!$C$23,0)</f>
        <v/>
      </c>
      <c r="U3041" s="4">
        <f>IF(OR(COUNT($K3041:$L3041)&lt;2,$K3041=0),0,IF(ABS($L3041)/$K3041&lt;=スコアリング基準!$B$24,スコアリング基準!$C$24,IF(ABS($L3041)/$K3041&lt;=スコアリング基準!$B$25,スコアリング基準!$C$25,IF(ABS($L3041)/$K3041&lt;=スコアリング基準!$B$26,スコアリング基準!$C$26,0))))</f>
        <v/>
      </c>
      <c r="V3041" s="4">
        <f>IF($P3041="なし",スコアリング基準!$C$27,0)</f>
        <v/>
      </c>
      <c r="W3041" s="4">
        <f>IF($F3041="",0,IF(ISNUMBER($F3041),IF($F3041&lt;=スコアリング基準!$B$28,スコアリング基準!$C$28,スコアリング基準!$C$29),0))</f>
        <v/>
      </c>
      <c r="X3041" s="4">
        <f>IFERROR(VLOOKUP($B3041,スコアリング基準!$A$36:$B$46,2,FALSE),0)</f>
        <v/>
      </c>
      <c r="Y3041" s="4">
        <f>SUM($S3041:$X3041)</f>
        <v/>
      </c>
      <c r="Z3041" s="4">
        <f>IF(COUNT($M3041:$N3041)=0,"データ無",IF($Y3041&gt;=スコアリング基準!$B$30,"S",IF($Y3041&gt;=スコアリング基準!$B$31,"A",IF($Y3041&gt;=スコアリング基準!$B$32,"B","C"))))</f>
        <v/>
      </c>
      <c r="AA3041">
        <f>IFERROR(INDEX(実績DB!$I$3:$I$104,MATCH($B3041&amp;$C3041,実績DB!$J$3:$J$104,0)),"")</f>
        <v/>
      </c>
    </row>
    <row r="3042">
      <c r="A3042" t="n">
        <v>3040</v>
      </c>
      <c r="B3042" t="inlineStr">
        <is>
          <t>中部</t>
        </is>
      </c>
      <c r="C3042" t="inlineStr">
        <is>
          <t>伊賀良変電所</t>
        </is>
      </c>
      <c r="D3042" t="inlineStr">
        <is>
          <t>長野県</t>
        </is>
      </c>
      <c r="E3042" t="n">
        <v>77</v>
      </c>
      <c r="F3042" t="n">
        <v>6.6</v>
      </c>
      <c r="G3042" s="3" t="n">
        <v>35.484107</v>
      </c>
      <c r="H3042" s="3" t="n">
        <v>137.795647</v>
      </c>
      <c r="I3042" t="inlineStr">
        <is>
          <t>公表資料(手動)</t>
        </is>
      </c>
      <c r="J3042" t="n">
        <v>-2</v>
      </c>
      <c r="K3042" t="n">
        <v>19</v>
      </c>
      <c r="L3042" t="n">
        <v>-5</v>
      </c>
      <c r="M3042" t="n">
        <v>14</v>
      </c>
      <c r="O3042" t="inlineStr">
        <is>
          <t>不可 #3</t>
        </is>
      </c>
      <c r="P3042" t="inlineStr">
        <is>
          <t>有り</t>
        </is>
      </c>
      <c r="R3042" s="4">
        <f>IF(COUNT($M3042:$N3042)=0,"",IF(AND(IF($N3042&lt;&gt;"",$N3042,$M3042)&lt;=0,$O3042&lt;&gt;"可"),"警告",""))</f>
        <v/>
      </c>
      <c r="S3042" s="4">
        <f>IF(COUNT($M3042:$N3042)=0,0,IF(IF($N3042&lt;&gt;"",$N3042,$M3042)&gt;=スコアリング基準!$B$20,スコアリング基準!$C$20,IF(IF($N3042&lt;&gt;"",$N3042,$M3042)&gt;=スコアリング基準!$B$21,スコアリング基準!$C$21,IF(IF($N3042&lt;&gt;"",$N3042,$M3042)&gt;0,スコアリング基準!$C$22,0))))</f>
        <v/>
      </c>
      <c r="T3042" s="4">
        <f>IF($O3042="可",スコアリング基準!$C$23,0)</f>
        <v/>
      </c>
      <c r="U3042" s="4">
        <f>IF(OR(COUNT($K3042:$L3042)&lt;2,$K3042=0),0,IF(ABS($L3042)/$K3042&lt;=スコアリング基準!$B$24,スコアリング基準!$C$24,IF(ABS($L3042)/$K3042&lt;=スコアリング基準!$B$25,スコアリング基準!$C$25,IF(ABS($L3042)/$K3042&lt;=スコアリング基準!$B$26,スコアリング基準!$C$26,0))))</f>
        <v/>
      </c>
      <c r="V3042" s="4">
        <f>IF($P3042="なし",スコアリング基準!$C$27,0)</f>
        <v/>
      </c>
      <c r="W3042" s="4">
        <f>IF($F3042="",0,IF(ISNUMBER($F3042),IF($F3042&lt;=スコアリング基準!$B$28,スコアリング基準!$C$28,スコアリング基準!$C$29),0))</f>
        <v/>
      </c>
      <c r="X3042" s="4">
        <f>IFERROR(VLOOKUP($B3042,スコアリング基準!$A$36:$B$46,2,FALSE),0)</f>
        <v/>
      </c>
      <c r="Y3042" s="4">
        <f>SUM($S3042:$X3042)</f>
        <v/>
      </c>
      <c r="Z3042" s="4">
        <f>IF(COUNT($M3042:$N3042)=0,"データ無",IF($Y3042&gt;=スコアリング基準!$B$30,"S",IF($Y3042&gt;=スコアリング基準!$B$31,"A",IF($Y3042&gt;=スコアリング基準!$B$32,"B","C"))))</f>
        <v/>
      </c>
      <c r="AA3042">
        <f>IFERROR(INDEX(実績DB!$I$3:$I$104,MATCH($B3042&amp;$C3042,実績DB!$J$3:$J$104,0)),"")</f>
        <v/>
      </c>
    </row>
    <row r="3043">
      <c r="A3043" t="n">
        <v>3041</v>
      </c>
      <c r="B3043" t="inlineStr">
        <is>
          <t>中部</t>
        </is>
      </c>
      <c r="C3043" t="inlineStr">
        <is>
          <t>伊那町変電所</t>
        </is>
      </c>
      <c r="D3043" t="inlineStr">
        <is>
          <t>長野県</t>
        </is>
      </c>
      <c r="E3043" t="n">
        <v>77</v>
      </c>
      <c r="F3043" t="n">
        <v>6.6</v>
      </c>
      <c r="G3043" s="3" t="n">
        <v>35.83201</v>
      </c>
      <c r="H3043" s="3" t="n">
        <v>137.947426</v>
      </c>
      <c r="I3043" t="inlineStr">
        <is>
          <t>公表資料(手動)</t>
        </is>
      </c>
      <c r="J3043" t="n">
        <v>-18</v>
      </c>
      <c r="K3043" t="n">
        <v>49</v>
      </c>
      <c r="L3043" t="n">
        <v>-8</v>
      </c>
      <c r="M3043" t="n">
        <v>42</v>
      </c>
      <c r="O3043" t="inlineStr">
        <is>
          <t>不可 #3</t>
        </is>
      </c>
      <c r="P3043" t="inlineStr">
        <is>
          <t>有り</t>
        </is>
      </c>
      <c r="R3043" s="4">
        <f>IF(COUNT($M3043:$N3043)=0,"",IF(AND(IF($N3043&lt;&gt;"",$N3043,$M3043)&lt;=0,$O3043&lt;&gt;"可"),"警告",""))</f>
        <v/>
      </c>
      <c r="S3043" s="4">
        <f>IF(COUNT($M3043:$N3043)=0,0,IF(IF($N3043&lt;&gt;"",$N3043,$M3043)&gt;=スコアリング基準!$B$20,スコアリング基準!$C$20,IF(IF($N3043&lt;&gt;"",$N3043,$M3043)&gt;=スコアリング基準!$B$21,スコアリング基準!$C$21,IF(IF($N3043&lt;&gt;"",$N3043,$M3043)&gt;0,スコアリング基準!$C$22,0))))</f>
        <v/>
      </c>
      <c r="T3043" s="4">
        <f>IF($O3043="可",スコアリング基準!$C$23,0)</f>
        <v/>
      </c>
      <c r="U3043" s="4">
        <f>IF(OR(COUNT($K3043:$L3043)&lt;2,$K3043=0),0,IF(ABS($L3043)/$K3043&lt;=スコアリング基準!$B$24,スコアリング基準!$C$24,IF(ABS($L3043)/$K3043&lt;=スコアリング基準!$B$25,スコアリング基準!$C$25,IF(ABS($L3043)/$K3043&lt;=スコアリング基準!$B$26,スコアリング基準!$C$26,0))))</f>
        <v/>
      </c>
      <c r="V3043" s="4">
        <f>IF($P3043="なし",スコアリング基準!$C$27,0)</f>
        <v/>
      </c>
      <c r="W3043" s="4">
        <f>IF($F3043="",0,IF(ISNUMBER($F3043),IF($F3043&lt;=スコアリング基準!$B$28,スコアリング基準!$C$28,スコアリング基準!$C$29),0))</f>
        <v/>
      </c>
      <c r="X3043" s="4">
        <f>IFERROR(VLOOKUP($B3043,スコアリング基準!$A$36:$B$46,2,FALSE),0)</f>
        <v/>
      </c>
      <c r="Y3043" s="4">
        <f>SUM($S3043:$X3043)</f>
        <v/>
      </c>
      <c r="Z3043" s="4">
        <f>IF(COUNT($M3043:$N3043)=0,"データ無",IF($Y3043&gt;=スコアリング基準!$B$30,"S",IF($Y3043&gt;=スコアリング基準!$B$31,"A",IF($Y3043&gt;=スコアリング基準!$B$32,"B","C"))))</f>
        <v/>
      </c>
      <c r="AA3043">
        <f>IFERROR(INDEX(実績DB!$I$3:$I$104,MATCH($B3043&amp;$C3043,実績DB!$J$3:$J$104,0)),"")</f>
        <v/>
      </c>
    </row>
    <row r="3044">
      <c r="A3044" t="n">
        <v>3042</v>
      </c>
      <c r="B3044" t="inlineStr">
        <is>
          <t>中部</t>
        </is>
      </c>
      <c r="C3044" t="inlineStr">
        <is>
          <t>伏見変電所</t>
        </is>
      </c>
      <c r="D3044" t="inlineStr">
        <is>
          <t>岐阜県</t>
        </is>
      </c>
      <c r="E3044" t="n">
        <v>77</v>
      </c>
      <c r="F3044" t="n">
        <v>6.6</v>
      </c>
      <c r="G3044" s="3" t="n">
        <v>35.437033</v>
      </c>
      <c r="H3044" s="3" t="n">
        <v>137.083812</v>
      </c>
      <c r="I3044" t="inlineStr">
        <is>
          <t>公表資料(手動)</t>
        </is>
      </c>
      <c r="J3044" t="n">
        <v>-17</v>
      </c>
      <c r="K3044" t="n">
        <v>28</v>
      </c>
      <c r="L3044" t="n">
        <v>-11</v>
      </c>
      <c r="M3044" t="n">
        <v>17</v>
      </c>
      <c r="O3044" t="inlineStr">
        <is>
          <t>不可 #3</t>
        </is>
      </c>
      <c r="P3044" t="inlineStr">
        <is>
          <t>有り</t>
        </is>
      </c>
      <c r="R3044" s="4">
        <f>IF(COUNT($M3044:$N3044)=0,"",IF(AND(IF($N3044&lt;&gt;"",$N3044,$M3044)&lt;=0,$O3044&lt;&gt;"可"),"警告",""))</f>
        <v/>
      </c>
      <c r="S3044" s="4">
        <f>IF(COUNT($M3044:$N3044)=0,0,IF(IF($N3044&lt;&gt;"",$N3044,$M3044)&gt;=スコアリング基準!$B$20,スコアリング基準!$C$20,IF(IF($N3044&lt;&gt;"",$N3044,$M3044)&gt;=スコアリング基準!$B$21,スコアリング基準!$C$21,IF(IF($N3044&lt;&gt;"",$N3044,$M3044)&gt;0,スコアリング基準!$C$22,0))))</f>
        <v/>
      </c>
      <c r="T3044" s="4">
        <f>IF($O3044="可",スコアリング基準!$C$23,0)</f>
        <v/>
      </c>
      <c r="U3044" s="4">
        <f>IF(OR(COUNT($K3044:$L3044)&lt;2,$K3044=0),0,IF(ABS($L3044)/$K3044&lt;=スコアリング基準!$B$24,スコアリング基準!$C$24,IF(ABS($L3044)/$K3044&lt;=スコアリング基準!$B$25,スコアリング基準!$C$25,IF(ABS($L3044)/$K3044&lt;=スコアリング基準!$B$26,スコアリング基準!$C$26,0))))</f>
        <v/>
      </c>
      <c r="V3044" s="4">
        <f>IF($P3044="なし",スコアリング基準!$C$27,0)</f>
        <v/>
      </c>
      <c r="W3044" s="4">
        <f>IF($F3044="",0,IF(ISNUMBER($F3044),IF($F3044&lt;=スコアリング基準!$B$28,スコアリング基準!$C$28,スコアリング基準!$C$29),0))</f>
        <v/>
      </c>
      <c r="X3044" s="4">
        <f>IFERROR(VLOOKUP($B3044,スコアリング基準!$A$36:$B$46,2,FALSE),0)</f>
        <v/>
      </c>
      <c r="Y3044" s="4">
        <f>SUM($S3044:$X3044)</f>
        <v/>
      </c>
      <c r="Z3044" s="4">
        <f>IF(COUNT($M3044:$N3044)=0,"データ無",IF($Y3044&gt;=スコアリング基準!$B$30,"S",IF($Y3044&gt;=スコアリング基準!$B$31,"A",IF($Y3044&gt;=スコアリング基準!$B$32,"B","C"))))</f>
        <v/>
      </c>
      <c r="AA3044">
        <f>IFERROR(INDEX(実績DB!$I$3:$I$104,MATCH($B3044&amp;$C3044,実績DB!$J$3:$J$104,0)),"")</f>
        <v/>
      </c>
    </row>
    <row r="3045">
      <c r="A3045" t="n">
        <v>3043</v>
      </c>
      <c r="B3045" t="inlineStr">
        <is>
          <t>中部</t>
        </is>
      </c>
      <c r="C3045" t="inlineStr">
        <is>
          <t>伝馬町新田変電所</t>
        </is>
      </c>
      <c r="D3045" t="inlineStr">
        <is>
          <t>静岡県</t>
        </is>
      </c>
      <c r="E3045" t="n">
        <v>77</v>
      </c>
      <c r="F3045" t="n">
        <v>6.6</v>
      </c>
      <c r="G3045" s="3" t="n">
        <v>35.008563</v>
      </c>
      <c r="H3045" s="3" t="n">
        <v>138.371232</v>
      </c>
      <c r="I3045" t="inlineStr">
        <is>
          <t>公表資料(手動)</t>
        </is>
      </c>
      <c r="J3045" t="n">
        <v>49</v>
      </c>
      <c r="K3045" t="n">
        <v>49</v>
      </c>
      <c r="L3045" t="n">
        <v>-1</v>
      </c>
      <c r="M3045" t="n">
        <v>48</v>
      </c>
      <c r="O3045" t="inlineStr">
        <is>
          <t>不可 #3</t>
        </is>
      </c>
      <c r="P3045" t="inlineStr">
        <is>
          <t>有り</t>
        </is>
      </c>
      <c r="R3045" s="4">
        <f>IF(COUNT($M3045:$N3045)=0,"",IF(AND(IF($N3045&lt;&gt;"",$N3045,$M3045)&lt;=0,$O3045&lt;&gt;"可"),"警告",""))</f>
        <v/>
      </c>
      <c r="S3045" s="4">
        <f>IF(COUNT($M3045:$N3045)=0,0,IF(IF($N3045&lt;&gt;"",$N3045,$M3045)&gt;=スコアリング基準!$B$20,スコアリング基準!$C$20,IF(IF($N3045&lt;&gt;"",$N3045,$M3045)&gt;=スコアリング基準!$B$21,スコアリング基準!$C$21,IF(IF($N3045&lt;&gt;"",$N3045,$M3045)&gt;0,スコアリング基準!$C$22,0))))</f>
        <v/>
      </c>
      <c r="T3045" s="4">
        <f>IF($O3045="可",スコアリング基準!$C$23,0)</f>
        <v/>
      </c>
      <c r="U3045" s="4">
        <f>IF(OR(COUNT($K3045:$L3045)&lt;2,$K3045=0),0,IF(ABS($L3045)/$K3045&lt;=スコアリング基準!$B$24,スコアリング基準!$C$24,IF(ABS($L3045)/$K3045&lt;=スコアリング基準!$B$25,スコアリング基準!$C$25,IF(ABS($L3045)/$K3045&lt;=スコアリング基準!$B$26,スコアリング基準!$C$26,0))))</f>
        <v/>
      </c>
      <c r="V3045" s="4">
        <f>IF($P3045="なし",スコアリング基準!$C$27,0)</f>
        <v/>
      </c>
      <c r="W3045" s="4">
        <f>IF($F3045="",0,IF(ISNUMBER($F3045),IF($F3045&lt;=スコアリング基準!$B$28,スコアリング基準!$C$28,スコアリング基準!$C$29),0))</f>
        <v/>
      </c>
      <c r="X3045" s="4">
        <f>IFERROR(VLOOKUP($B3045,スコアリング基準!$A$36:$B$46,2,FALSE),0)</f>
        <v/>
      </c>
      <c r="Y3045" s="4">
        <f>SUM($S3045:$X3045)</f>
        <v/>
      </c>
      <c r="Z3045" s="4">
        <f>IF(COUNT($M3045:$N3045)=0,"データ無",IF($Y3045&gt;=スコアリング基準!$B$30,"S",IF($Y3045&gt;=スコアリング基準!$B$31,"A",IF($Y3045&gt;=スコアリング基準!$B$32,"B","C"))))</f>
        <v/>
      </c>
      <c r="AA3045">
        <f>IFERROR(INDEX(実績DB!$I$3:$I$104,MATCH($B3045&amp;$C3045,実績DB!$J$3:$J$104,0)),"")</f>
        <v/>
      </c>
    </row>
    <row r="3046">
      <c r="A3046" t="n">
        <v>3044</v>
      </c>
      <c r="B3046" t="inlineStr">
        <is>
          <t>中部</t>
        </is>
      </c>
      <c r="C3046" t="inlineStr">
        <is>
          <t>住吉変電所</t>
        </is>
      </c>
      <c r="D3046" t="inlineStr">
        <is>
          <t>岐阜県</t>
        </is>
      </c>
      <c r="E3046" t="n">
        <v>77</v>
      </c>
      <c r="F3046" t="n">
        <v>6.6</v>
      </c>
      <c r="G3046" s="3" t="n">
        <v>35.43115</v>
      </c>
      <c r="H3046" s="3" t="n">
        <v>137.04093</v>
      </c>
      <c r="I3046" t="inlineStr">
        <is>
          <t>公表資料(手動)</t>
        </is>
      </c>
      <c r="J3046" t="n">
        <v>-3</v>
      </c>
      <c r="K3046" t="n">
        <v>49</v>
      </c>
      <c r="L3046" t="n">
        <v>-11</v>
      </c>
      <c r="M3046" t="n">
        <v>39</v>
      </c>
      <c r="O3046" t="inlineStr">
        <is>
          <t>不可 #3</t>
        </is>
      </c>
      <c r="P3046" t="inlineStr">
        <is>
          <t>有り</t>
        </is>
      </c>
      <c r="R3046" s="4">
        <f>IF(COUNT($M3046:$N3046)=0,"",IF(AND(IF($N3046&lt;&gt;"",$N3046,$M3046)&lt;=0,$O3046&lt;&gt;"可"),"警告",""))</f>
        <v/>
      </c>
      <c r="S3046" s="4">
        <f>IF(COUNT($M3046:$N3046)=0,0,IF(IF($N3046&lt;&gt;"",$N3046,$M3046)&gt;=スコアリング基準!$B$20,スコアリング基準!$C$20,IF(IF($N3046&lt;&gt;"",$N3046,$M3046)&gt;=スコアリング基準!$B$21,スコアリング基準!$C$21,IF(IF($N3046&lt;&gt;"",$N3046,$M3046)&gt;0,スコアリング基準!$C$22,0))))</f>
        <v/>
      </c>
      <c r="T3046" s="4">
        <f>IF($O3046="可",スコアリング基準!$C$23,0)</f>
        <v/>
      </c>
      <c r="U3046" s="4">
        <f>IF(OR(COUNT($K3046:$L3046)&lt;2,$K3046=0),0,IF(ABS($L3046)/$K3046&lt;=スコアリング基準!$B$24,スコアリング基準!$C$24,IF(ABS($L3046)/$K3046&lt;=スコアリング基準!$B$25,スコアリング基準!$C$25,IF(ABS($L3046)/$K3046&lt;=スコアリング基準!$B$26,スコアリング基準!$C$26,0))))</f>
        <v/>
      </c>
      <c r="V3046" s="4">
        <f>IF($P3046="なし",スコアリング基準!$C$27,0)</f>
        <v/>
      </c>
      <c r="W3046" s="4">
        <f>IF($F3046="",0,IF(ISNUMBER($F3046),IF($F3046&lt;=スコアリング基準!$B$28,スコアリング基準!$C$28,スコアリング基準!$C$29),0))</f>
        <v/>
      </c>
      <c r="X3046" s="4">
        <f>IFERROR(VLOOKUP($B3046,スコアリング基準!$A$36:$B$46,2,FALSE),0)</f>
        <v/>
      </c>
      <c r="Y3046" s="4">
        <f>SUM($S3046:$X3046)</f>
        <v/>
      </c>
      <c r="Z3046" s="4">
        <f>IF(COUNT($M3046:$N3046)=0,"データ無",IF($Y3046&gt;=スコアリング基準!$B$30,"S",IF($Y3046&gt;=スコアリング基準!$B$31,"A",IF($Y3046&gt;=スコアリング基準!$B$32,"B","C"))))</f>
        <v/>
      </c>
      <c r="AA3046">
        <f>IFERROR(INDEX(実績DB!$I$3:$I$104,MATCH($B3046&amp;$C3046,実績DB!$J$3:$J$104,0)),"")</f>
        <v/>
      </c>
    </row>
    <row r="3047">
      <c r="A3047" t="n">
        <v>3045</v>
      </c>
      <c r="B3047" t="inlineStr">
        <is>
          <t>中部</t>
        </is>
      </c>
      <c r="C3047" t="inlineStr">
        <is>
          <t>住吉町変電所</t>
        </is>
      </c>
      <c r="D3047" t="inlineStr">
        <is>
          <t>三重県</t>
        </is>
      </c>
      <c r="E3047" t="n">
        <v>77</v>
      </c>
      <c r="F3047" t="n">
        <v>6.6</v>
      </c>
      <c r="G3047" s="3" t="n">
        <v>34.854723</v>
      </c>
      <c r="H3047" s="3" t="n">
        <v>136.524739</v>
      </c>
      <c r="I3047" t="inlineStr">
        <is>
          <t>Google Places(名称一致)</t>
        </is>
      </c>
      <c r="J3047" t="n">
        <v>19</v>
      </c>
      <c r="K3047" t="n">
        <v>19</v>
      </c>
      <c r="L3047" t="n">
        <v>-19</v>
      </c>
      <c r="M3047" t="n">
        <v>0</v>
      </c>
      <c r="O3047" t="inlineStr">
        <is>
          <t>不可 #3</t>
        </is>
      </c>
      <c r="P3047" t="inlineStr">
        <is>
          <t>有り</t>
        </is>
      </c>
      <c r="R3047" s="4">
        <f>IF(COUNT($M3047:$N3047)=0,"",IF(AND(IF($N3047&lt;&gt;"",$N3047,$M3047)&lt;=0,$O3047&lt;&gt;"可"),"警告",""))</f>
        <v/>
      </c>
      <c r="S3047" s="4">
        <f>IF(COUNT($M3047:$N3047)=0,0,IF(IF($N3047&lt;&gt;"",$N3047,$M3047)&gt;=スコアリング基準!$B$20,スコアリング基準!$C$20,IF(IF($N3047&lt;&gt;"",$N3047,$M3047)&gt;=スコアリング基準!$B$21,スコアリング基準!$C$21,IF(IF($N3047&lt;&gt;"",$N3047,$M3047)&gt;0,スコアリング基準!$C$22,0))))</f>
        <v/>
      </c>
      <c r="T3047" s="4">
        <f>IF($O3047="可",スコアリング基準!$C$23,0)</f>
        <v/>
      </c>
      <c r="U3047" s="4">
        <f>IF(OR(COUNT($K3047:$L3047)&lt;2,$K3047=0),0,IF(ABS($L3047)/$K3047&lt;=スコアリング基準!$B$24,スコアリング基準!$C$24,IF(ABS($L3047)/$K3047&lt;=スコアリング基準!$B$25,スコアリング基準!$C$25,IF(ABS($L3047)/$K3047&lt;=スコアリング基準!$B$26,スコアリング基準!$C$26,0))))</f>
        <v/>
      </c>
      <c r="V3047" s="4">
        <f>IF($P3047="なし",スコアリング基準!$C$27,0)</f>
        <v/>
      </c>
      <c r="W3047" s="4">
        <f>IF($F3047="",0,IF(ISNUMBER($F3047),IF($F3047&lt;=スコアリング基準!$B$28,スコアリング基準!$C$28,スコアリング基準!$C$29),0))</f>
        <v/>
      </c>
      <c r="X3047" s="4">
        <f>IFERROR(VLOOKUP($B3047,スコアリング基準!$A$36:$B$46,2,FALSE),0)</f>
        <v/>
      </c>
      <c r="Y3047" s="4">
        <f>SUM($S3047:$X3047)</f>
        <v/>
      </c>
      <c r="Z3047" s="4">
        <f>IF(COUNT($M3047:$N3047)=0,"データ無",IF($Y3047&gt;=スコアリング基準!$B$30,"S",IF($Y3047&gt;=スコアリング基準!$B$31,"A",IF($Y3047&gt;=スコアリング基準!$B$32,"B","C"))))</f>
        <v/>
      </c>
      <c r="AA3047">
        <f>IFERROR(INDEX(実績DB!$I$3:$I$104,MATCH($B3047&amp;$C3047,実績DB!$J$3:$J$104,0)),"")</f>
        <v/>
      </c>
    </row>
    <row r="3048">
      <c r="A3048" t="n">
        <v>3046</v>
      </c>
      <c r="B3048" t="inlineStr">
        <is>
          <t>中部</t>
        </is>
      </c>
      <c r="C3048" t="inlineStr">
        <is>
          <t>佐倉変電所</t>
        </is>
      </c>
      <c r="D3048" t="inlineStr">
        <is>
          <t>静岡県</t>
        </is>
      </c>
      <c r="E3048" t="n">
        <v>77</v>
      </c>
      <c r="F3048" t="n">
        <v>6.6</v>
      </c>
      <c r="G3048" s="3" t="n">
        <v>34.62966</v>
      </c>
      <c r="H3048" s="3" t="n">
        <v>138.142076</v>
      </c>
      <c r="I3048" t="inlineStr">
        <is>
          <t>Google Places(名称一致)</t>
        </is>
      </c>
      <c r="J3048" t="n">
        <v>49</v>
      </c>
      <c r="K3048" t="n">
        <v>49</v>
      </c>
      <c r="L3048" t="n">
        <v>-40</v>
      </c>
      <c r="M3048" t="n">
        <v>9</v>
      </c>
      <c r="O3048" t="inlineStr">
        <is>
          <t>不可 #3</t>
        </is>
      </c>
      <c r="P3048" t="inlineStr">
        <is>
          <t>有り</t>
        </is>
      </c>
      <c r="R3048" s="4">
        <f>IF(COUNT($M3048:$N3048)=0,"",IF(AND(IF($N3048&lt;&gt;"",$N3048,$M3048)&lt;=0,$O3048&lt;&gt;"可"),"警告",""))</f>
        <v/>
      </c>
      <c r="S3048" s="4">
        <f>IF(COUNT($M3048:$N3048)=0,0,IF(IF($N3048&lt;&gt;"",$N3048,$M3048)&gt;=スコアリング基準!$B$20,スコアリング基準!$C$20,IF(IF($N3048&lt;&gt;"",$N3048,$M3048)&gt;=スコアリング基準!$B$21,スコアリング基準!$C$21,IF(IF($N3048&lt;&gt;"",$N3048,$M3048)&gt;0,スコアリング基準!$C$22,0))))</f>
        <v/>
      </c>
      <c r="T3048" s="4">
        <f>IF($O3048="可",スコアリング基準!$C$23,0)</f>
        <v/>
      </c>
      <c r="U3048" s="4">
        <f>IF(OR(COUNT($K3048:$L3048)&lt;2,$K3048=0),0,IF(ABS($L3048)/$K3048&lt;=スコアリング基準!$B$24,スコアリング基準!$C$24,IF(ABS($L3048)/$K3048&lt;=スコアリング基準!$B$25,スコアリング基準!$C$25,IF(ABS($L3048)/$K3048&lt;=スコアリング基準!$B$26,スコアリング基準!$C$26,0))))</f>
        <v/>
      </c>
      <c r="V3048" s="4">
        <f>IF($P3048="なし",スコアリング基準!$C$27,0)</f>
        <v/>
      </c>
      <c r="W3048" s="4">
        <f>IF($F3048="",0,IF(ISNUMBER($F3048),IF($F3048&lt;=スコアリング基準!$B$28,スコアリング基準!$C$28,スコアリング基準!$C$29),0))</f>
        <v/>
      </c>
      <c r="X3048" s="4">
        <f>IFERROR(VLOOKUP($B3048,スコアリング基準!$A$36:$B$46,2,FALSE),0)</f>
        <v/>
      </c>
      <c r="Y3048" s="4">
        <f>SUM($S3048:$X3048)</f>
        <v/>
      </c>
      <c r="Z3048" s="4">
        <f>IF(COUNT($M3048:$N3048)=0,"データ無",IF($Y3048&gt;=スコアリング基準!$B$30,"S",IF($Y3048&gt;=スコアリング基準!$B$31,"A",IF($Y3048&gt;=スコアリング基準!$B$32,"B","C"))))</f>
        <v/>
      </c>
      <c r="AA3048">
        <f>IFERROR(INDEX(実績DB!$I$3:$I$104,MATCH($B3048&amp;$C3048,実績DB!$J$3:$J$104,0)),"")</f>
        <v/>
      </c>
    </row>
    <row r="3049">
      <c r="A3049" t="n">
        <v>3047</v>
      </c>
      <c r="B3049" t="inlineStr">
        <is>
          <t>中部</t>
        </is>
      </c>
      <c r="C3049" t="inlineStr">
        <is>
          <t>佐屋変電所</t>
        </is>
      </c>
      <c r="D3049" t="inlineStr">
        <is>
          <t>愛知県</t>
        </is>
      </c>
      <c r="E3049" t="n">
        <v>77</v>
      </c>
      <c r="F3049" t="n">
        <v>6.6</v>
      </c>
      <c r="G3049" s="3" t="n">
        <v>35.159957</v>
      </c>
      <c r="H3049" s="3" t="n">
        <v>136.720582</v>
      </c>
      <c r="I3049" t="inlineStr">
        <is>
          <t>公表資料(手動)</t>
        </is>
      </c>
      <c r="J3049" t="n">
        <v>-5</v>
      </c>
      <c r="K3049" t="n">
        <v>74</v>
      </c>
      <c r="L3049" t="n">
        <v>-7</v>
      </c>
      <c r="M3049" t="n">
        <v>66</v>
      </c>
      <c r="O3049" t="inlineStr">
        <is>
          <t>不可 #3</t>
        </is>
      </c>
      <c r="P3049" t="inlineStr">
        <is>
          <t>有り</t>
        </is>
      </c>
      <c r="R3049" s="4">
        <f>IF(COUNT($M3049:$N3049)=0,"",IF(AND(IF($N3049&lt;&gt;"",$N3049,$M3049)&lt;=0,$O3049&lt;&gt;"可"),"警告",""))</f>
        <v/>
      </c>
      <c r="S3049" s="4">
        <f>IF(COUNT($M3049:$N3049)=0,0,IF(IF($N3049&lt;&gt;"",$N3049,$M3049)&gt;=スコアリング基準!$B$20,スコアリング基準!$C$20,IF(IF($N3049&lt;&gt;"",$N3049,$M3049)&gt;=スコアリング基準!$B$21,スコアリング基準!$C$21,IF(IF($N3049&lt;&gt;"",$N3049,$M3049)&gt;0,スコアリング基準!$C$22,0))))</f>
        <v/>
      </c>
      <c r="T3049" s="4">
        <f>IF($O3049="可",スコアリング基準!$C$23,0)</f>
        <v/>
      </c>
      <c r="U3049" s="4">
        <f>IF(OR(COUNT($K3049:$L3049)&lt;2,$K3049=0),0,IF(ABS($L3049)/$K3049&lt;=スコアリング基準!$B$24,スコアリング基準!$C$24,IF(ABS($L3049)/$K3049&lt;=スコアリング基準!$B$25,スコアリング基準!$C$25,IF(ABS($L3049)/$K3049&lt;=スコアリング基準!$B$26,スコアリング基準!$C$26,0))))</f>
        <v/>
      </c>
      <c r="V3049" s="4">
        <f>IF($P3049="なし",スコアリング基準!$C$27,0)</f>
        <v/>
      </c>
      <c r="W3049" s="4">
        <f>IF($F3049="",0,IF(ISNUMBER($F3049),IF($F3049&lt;=スコアリング基準!$B$28,スコアリング基準!$C$28,スコアリング基準!$C$29),0))</f>
        <v/>
      </c>
      <c r="X3049" s="4">
        <f>IFERROR(VLOOKUP($B3049,スコアリング基準!$A$36:$B$46,2,FALSE),0)</f>
        <v/>
      </c>
      <c r="Y3049" s="4">
        <f>SUM($S3049:$X3049)</f>
        <v/>
      </c>
      <c r="Z3049" s="4">
        <f>IF(COUNT($M3049:$N3049)=0,"データ無",IF($Y3049&gt;=スコアリング基準!$B$30,"S",IF($Y3049&gt;=スコアリング基準!$B$31,"A",IF($Y3049&gt;=スコアリング基準!$B$32,"B","C"))))</f>
        <v/>
      </c>
      <c r="AA3049">
        <f>IFERROR(INDEX(実績DB!$I$3:$I$104,MATCH($B3049&amp;$C3049,実績DB!$J$3:$J$104,0)),"")</f>
        <v/>
      </c>
    </row>
    <row r="3050">
      <c r="A3050" t="n">
        <v>3048</v>
      </c>
      <c r="B3050" t="inlineStr">
        <is>
          <t>中部</t>
        </is>
      </c>
      <c r="C3050" t="inlineStr">
        <is>
          <t>佐那具変電所</t>
        </is>
      </c>
      <c r="D3050" t="inlineStr">
        <is>
          <t>三重県</t>
        </is>
      </c>
      <c r="E3050" t="n">
        <v>77</v>
      </c>
      <c r="F3050" t="n">
        <v>6.6</v>
      </c>
      <c r="G3050" s="3" t="n">
        <v>34.797213</v>
      </c>
      <c r="H3050" s="3" t="n">
        <v>136.173173</v>
      </c>
      <c r="I3050" t="inlineStr">
        <is>
          <t>公表資料(手動)</t>
        </is>
      </c>
      <c r="J3050" t="n">
        <v>49</v>
      </c>
      <c r="K3050" t="n">
        <v>49</v>
      </c>
      <c r="L3050" t="n">
        <v>-27</v>
      </c>
      <c r="M3050" t="n">
        <v>22</v>
      </c>
      <c r="O3050" t="inlineStr">
        <is>
          <t>不可 #3</t>
        </is>
      </c>
      <c r="P3050" t="inlineStr">
        <is>
          <t>有り</t>
        </is>
      </c>
      <c r="R3050" s="4">
        <f>IF(COUNT($M3050:$N3050)=0,"",IF(AND(IF($N3050&lt;&gt;"",$N3050,$M3050)&lt;=0,$O3050&lt;&gt;"可"),"警告",""))</f>
        <v/>
      </c>
      <c r="S3050" s="4">
        <f>IF(COUNT($M3050:$N3050)=0,0,IF(IF($N3050&lt;&gt;"",$N3050,$M3050)&gt;=スコアリング基準!$B$20,スコアリング基準!$C$20,IF(IF($N3050&lt;&gt;"",$N3050,$M3050)&gt;=スコアリング基準!$B$21,スコアリング基準!$C$21,IF(IF($N3050&lt;&gt;"",$N3050,$M3050)&gt;0,スコアリング基準!$C$22,0))))</f>
        <v/>
      </c>
      <c r="T3050" s="4">
        <f>IF($O3050="可",スコアリング基準!$C$23,0)</f>
        <v/>
      </c>
      <c r="U3050" s="4">
        <f>IF(OR(COUNT($K3050:$L3050)&lt;2,$K3050=0),0,IF(ABS($L3050)/$K3050&lt;=スコアリング基準!$B$24,スコアリング基準!$C$24,IF(ABS($L3050)/$K3050&lt;=スコアリング基準!$B$25,スコアリング基準!$C$25,IF(ABS($L3050)/$K3050&lt;=スコアリング基準!$B$26,スコアリング基準!$C$26,0))))</f>
        <v/>
      </c>
      <c r="V3050" s="4">
        <f>IF($P3050="なし",スコアリング基準!$C$27,0)</f>
        <v/>
      </c>
      <c r="W3050" s="4">
        <f>IF($F3050="",0,IF(ISNUMBER($F3050),IF($F3050&lt;=スコアリング基準!$B$28,スコアリング基準!$C$28,スコアリング基準!$C$29),0))</f>
        <v/>
      </c>
      <c r="X3050" s="4">
        <f>IFERROR(VLOOKUP($B3050,スコアリング基準!$A$36:$B$46,2,FALSE),0)</f>
        <v/>
      </c>
      <c r="Y3050" s="4">
        <f>SUM($S3050:$X3050)</f>
        <v/>
      </c>
      <c r="Z3050" s="4">
        <f>IF(COUNT($M3050:$N3050)=0,"データ無",IF($Y3050&gt;=スコアリング基準!$B$30,"S",IF($Y3050&gt;=スコアリング基準!$B$31,"A",IF($Y3050&gt;=スコアリング基準!$B$32,"B","C"))))</f>
        <v/>
      </c>
      <c r="AA3050">
        <f>IFERROR(INDEX(実績DB!$I$3:$I$104,MATCH($B3050&amp;$C3050,実績DB!$J$3:$J$104,0)),"")</f>
        <v/>
      </c>
    </row>
    <row r="3051">
      <c r="A3051" t="n">
        <v>3049</v>
      </c>
      <c r="B3051" t="inlineStr">
        <is>
          <t>中部</t>
        </is>
      </c>
      <c r="C3051" t="inlineStr">
        <is>
          <t>倉屋敷変電所</t>
        </is>
      </c>
      <c r="D3051" t="inlineStr">
        <is>
          <t>岐阜県</t>
        </is>
      </c>
      <c r="E3051" t="n">
        <v>77</v>
      </c>
      <c r="F3051" t="n">
        <v>6.6</v>
      </c>
      <c r="G3051" s="3" t="n">
        <v>35.43331</v>
      </c>
      <c r="H3051" s="3" t="n">
        <v>136.893664</v>
      </c>
      <c r="I3051" t="inlineStr">
        <is>
          <t>公表資料(手動)</t>
        </is>
      </c>
      <c r="J3051" t="n">
        <v>-4</v>
      </c>
      <c r="K3051" t="n">
        <v>49</v>
      </c>
      <c r="L3051" t="n">
        <v>-14</v>
      </c>
      <c r="M3051" t="n">
        <v>36</v>
      </c>
      <c r="O3051" t="inlineStr">
        <is>
          <t>不可 #3</t>
        </is>
      </c>
      <c r="P3051" t="inlineStr">
        <is>
          <t>有り</t>
        </is>
      </c>
      <c r="R3051" s="4">
        <f>IF(COUNT($M3051:$N3051)=0,"",IF(AND(IF($N3051&lt;&gt;"",$N3051,$M3051)&lt;=0,$O3051&lt;&gt;"可"),"警告",""))</f>
        <v/>
      </c>
      <c r="S3051" s="4">
        <f>IF(COUNT($M3051:$N3051)=0,0,IF(IF($N3051&lt;&gt;"",$N3051,$M3051)&gt;=スコアリング基準!$B$20,スコアリング基準!$C$20,IF(IF($N3051&lt;&gt;"",$N3051,$M3051)&gt;=スコアリング基準!$B$21,スコアリング基準!$C$21,IF(IF($N3051&lt;&gt;"",$N3051,$M3051)&gt;0,スコアリング基準!$C$22,0))))</f>
        <v/>
      </c>
      <c r="T3051" s="4">
        <f>IF($O3051="可",スコアリング基準!$C$23,0)</f>
        <v/>
      </c>
      <c r="U3051" s="4">
        <f>IF(OR(COUNT($K3051:$L3051)&lt;2,$K3051=0),0,IF(ABS($L3051)/$K3051&lt;=スコアリング基準!$B$24,スコアリング基準!$C$24,IF(ABS($L3051)/$K3051&lt;=スコアリング基準!$B$25,スコアリング基準!$C$25,IF(ABS($L3051)/$K3051&lt;=スコアリング基準!$B$26,スコアリング基準!$C$26,0))))</f>
        <v/>
      </c>
      <c r="V3051" s="4">
        <f>IF($P3051="なし",スコアリング基準!$C$27,0)</f>
        <v/>
      </c>
      <c r="W3051" s="4">
        <f>IF($F3051="",0,IF(ISNUMBER($F3051),IF($F3051&lt;=スコアリング基準!$B$28,スコアリング基準!$C$28,スコアリング基準!$C$29),0))</f>
        <v/>
      </c>
      <c r="X3051" s="4">
        <f>IFERROR(VLOOKUP($B3051,スコアリング基準!$A$36:$B$46,2,FALSE),0)</f>
        <v/>
      </c>
      <c r="Y3051" s="4">
        <f>SUM($S3051:$X3051)</f>
        <v/>
      </c>
      <c r="Z3051" s="4">
        <f>IF(COUNT($M3051:$N3051)=0,"データ無",IF($Y3051&gt;=スコアリング基準!$B$30,"S",IF($Y3051&gt;=スコアリング基準!$B$31,"A",IF($Y3051&gt;=スコアリング基準!$B$32,"B","C"))))</f>
        <v/>
      </c>
      <c r="AA3051">
        <f>IFERROR(INDEX(実績DB!$I$3:$I$104,MATCH($B3051&amp;$C3051,実績DB!$J$3:$J$104,0)),"")</f>
        <v/>
      </c>
    </row>
    <row r="3052">
      <c r="A3052" t="n">
        <v>3050</v>
      </c>
      <c r="B3052" t="inlineStr">
        <is>
          <t>中部</t>
        </is>
      </c>
      <c r="C3052" t="inlineStr">
        <is>
          <t>八帖変電所</t>
        </is>
      </c>
      <c r="D3052" t="inlineStr">
        <is>
          <t>愛知県</t>
        </is>
      </c>
      <c r="E3052" t="n">
        <v>77</v>
      </c>
      <c r="F3052" t="n">
        <v>33</v>
      </c>
      <c r="G3052" s="3" t="n">
        <v>34.95985</v>
      </c>
      <c r="H3052" s="3" t="n">
        <v>137.15366</v>
      </c>
      <c r="I3052" t="inlineStr">
        <is>
          <t>OSM実測(名称一致)</t>
        </is>
      </c>
      <c r="J3052" t="n">
        <v>57</v>
      </c>
      <c r="K3052" t="n">
        <v>42</v>
      </c>
      <c r="L3052" t="n">
        <v>3</v>
      </c>
      <c r="O3052" t="inlineStr">
        <is>
          <t>可</t>
        </is>
      </c>
      <c r="P3052" t="inlineStr">
        <is>
          <t>有り</t>
        </is>
      </c>
      <c r="R3052" s="4">
        <f>IF(COUNT($M3052:$N3052)=0,"",IF(AND(IF($N3052&lt;&gt;"",$N3052,$M3052)&lt;=0,$O3052&lt;&gt;"可"),"警告",""))</f>
        <v/>
      </c>
      <c r="S3052" s="4">
        <f>IF(COUNT($M3052:$N3052)=0,0,IF(IF($N3052&lt;&gt;"",$N3052,$M3052)&gt;=スコアリング基準!$B$20,スコアリング基準!$C$20,IF(IF($N3052&lt;&gt;"",$N3052,$M3052)&gt;=スコアリング基準!$B$21,スコアリング基準!$C$21,IF(IF($N3052&lt;&gt;"",$N3052,$M3052)&gt;0,スコアリング基準!$C$22,0))))</f>
        <v/>
      </c>
      <c r="T3052" s="4">
        <f>IF($O3052="可",スコアリング基準!$C$23,0)</f>
        <v/>
      </c>
      <c r="U3052" s="4">
        <f>IF(OR(COUNT($K3052:$L3052)&lt;2,$K3052=0),0,IF(ABS($L3052)/$K3052&lt;=スコアリング基準!$B$24,スコアリング基準!$C$24,IF(ABS($L3052)/$K3052&lt;=スコアリング基準!$B$25,スコアリング基準!$C$25,IF(ABS($L3052)/$K3052&lt;=スコアリング基準!$B$26,スコアリング基準!$C$26,0))))</f>
        <v/>
      </c>
      <c r="V3052" s="4">
        <f>IF($P3052="なし",スコアリング基準!$C$27,0)</f>
        <v/>
      </c>
      <c r="W3052" s="4">
        <f>IF($F3052="",0,IF(ISNUMBER($F3052),IF($F3052&lt;=スコアリング基準!$B$28,スコアリング基準!$C$28,スコアリング基準!$C$29),0))</f>
        <v/>
      </c>
      <c r="X3052" s="4">
        <f>IFERROR(VLOOKUP($B3052,スコアリング基準!$A$36:$B$46,2,FALSE),0)</f>
        <v/>
      </c>
      <c r="Y3052" s="4">
        <f>SUM($S3052:$X3052)</f>
        <v/>
      </c>
      <c r="Z3052" s="4">
        <f>IF(COUNT($M3052:$N3052)=0,"データ無",IF($Y3052&gt;=スコアリング基準!$B$30,"S",IF($Y3052&gt;=スコアリング基準!$B$31,"A",IF($Y3052&gt;=スコアリング基準!$B$32,"B","C"))))</f>
        <v/>
      </c>
      <c r="AA3052">
        <f>IFERROR(INDEX(実績DB!$I$3:$I$104,MATCH($B3052&amp;$C3052,実績DB!$J$3:$J$104,0)),"")</f>
        <v/>
      </c>
    </row>
    <row r="3053">
      <c r="A3053" t="n">
        <v>3051</v>
      </c>
      <c r="B3053" t="inlineStr">
        <is>
          <t>中部</t>
        </is>
      </c>
      <c r="C3053" t="inlineStr">
        <is>
          <t>八幡変電所</t>
        </is>
      </c>
      <c r="D3053" t="inlineStr">
        <is>
          <t>岐阜県</t>
        </is>
      </c>
      <c r="E3053" t="n">
        <v>77</v>
      </c>
      <c r="F3053" t="n">
        <v>6.6</v>
      </c>
      <c r="G3053" s="3" t="n">
        <v>35.748331</v>
      </c>
      <c r="H3053" s="3" t="n">
        <v>136.96213</v>
      </c>
      <c r="I3053" t="inlineStr">
        <is>
          <t>公表資料(手動)</t>
        </is>
      </c>
      <c r="J3053" t="n">
        <v>3</v>
      </c>
      <c r="K3053" t="n">
        <v>28</v>
      </c>
      <c r="L3053" t="n">
        <v>0</v>
      </c>
      <c r="M3053" t="n">
        <v>28</v>
      </c>
      <c r="O3053" t="inlineStr">
        <is>
          <t>不可 #3</t>
        </is>
      </c>
      <c r="P3053" t="inlineStr">
        <is>
          <t>有り</t>
        </is>
      </c>
      <c r="R3053" s="4">
        <f>IF(COUNT($M3053:$N3053)=0,"",IF(AND(IF($N3053&lt;&gt;"",$N3053,$M3053)&lt;=0,$O3053&lt;&gt;"可"),"警告",""))</f>
        <v/>
      </c>
      <c r="S3053" s="4">
        <f>IF(COUNT($M3053:$N3053)=0,0,IF(IF($N3053&lt;&gt;"",$N3053,$M3053)&gt;=スコアリング基準!$B$20,スコアリング基準!$C$20,IF(IF($N3053&lt;&gt;"",$N3053,$M3053)&gt;=スコアリング基準!$B$21,スコアリング基準!$C$21,IF(IF($N3053&lt;&gt;"",$N3053,$M3053)&gt;0,スコアリング基準!$C$22,0))))</f>
        <v/>
      </c>
      <c r="T3053" s="4">
        <f>IF($O3053="可",スコアリング基準!$C$23,0)</f>
        <v/>
      </c>
      <c r="U3053" s="4">
        <f>IF(OR(COUNT($K3053:$L3053)&lt;2,$K3053=0),0,IF(ABS($L3053)/$K3053&lt;=スコアリング基準!$B$24,スコアリング基準!$C$24,IF(ABS($L3053)/$K3053&lt;=スコアリング基準!$B$25,スコアリング基準!$C$25,IF(ABS($L3053)/$K3053&lt;=スコアリング基準!$B$26,スコアリング基準!$C$26,0))))</f>
        <v/>
      </c>
      <c r="V3053" s="4">
        <f>IF($P3053="なし",スコアリング基準!$C$27,0)</f>
        <v/>
      </c>
      <c r="W3053" s="4">
        <f>IF($F3053="",0,IF(ISNUMBER($F3053),IF($F3053&lt;=スコアリング基準!$B$28,スコアリング基準!$C$28,スコアリング基準!$C$29),0))</f>
        <v/>
      </c>
      <c r="X3053" s="4">
        <f>IFERROR(VLOOKUP($B3053,スコアリング基準!$A$36:$B$46,2,FALSE),0)</f>
        <v/>
      </c>
      <c r="Y3053" s="4">
        <f>SUM($S3053:$X3053)</f>
        <v/>
      </c>
      <c r="Z3053" s="4">
        <f>IF(COUNT($M3053:$N3053)=0,"データ無",IF($Y3053&gt;=スコアリング基準!$B$30,"S",IF($Y3053&gt;=スコアリング基準!$B$31,"A",IF($Y3053&gt;=スコアリング基準!$B$32,"B","C"))))</f>
        <v/>
      </c>
      <c r="AA3053">
        <f>IFERROR(INDEX(実績DB!$I$3:$I$104,MATCH($B3053&amp;$C3053,実績DB!$J$3:$J$104,0)),"")</f>
        <v/>
      </c>
    </row>
    <row r="3054">
      <c r="A3054" t="n">
        <v>3052</v>
      </c>
      <c r="B3054" t="inlineStr">
        <is>
          <t>中部</t>
        </is>
      </c>
      <c r="C3054" t="inlineStr">
        <is>
          <t>八百津変電所</t>
        </is>
      </c>
      <c r="D3054" t="inlineStr">
        <is>
          <t>岐阜県</t>
        </is>
      </c>
      <c r="E3054" t="n">
        <v>77</v>
      </c>
      <c r="F3054" t="n">
        <v>6.6</v>
      </c>
      <c r="G3054" s="3" t="n">
        <v>35.478361</v>
      </c>
      <c r="H3054" s="3" t="n">
        <v>137.117167</v>
      </c>
      <c r="I3054" t="inlineStr">
        <is>
          <t>Google Places(名称一致)</t>
        </is>
      </c>
      <c r="J3054" t="n">
        <v>-11</v>
      </c>
      <c r="K3054" t="n">
        <v>19</v>
      </c>
      <c r="L3054" t="n">
        <v>-19</v>
      </c>
      <c r="M3054" t="n">
        <v>1</v>
      </c>
      <c r="O3054" t="inlineStr">
        <is>
          <t>不可 #3</t>
        </is>
      </c>
      <c r="P3054" t="inlineStr">
        <is>
          <t>有り</t>
        </is>
      </c>
      <c r="R3054" s="4">
        <f>IF(COUNT($M3054:$N3054)=0,"",IF(AND(IF($N3054&lt;&gt;"",$N3054,$M3054)&lt;=0,$O3054&lt;&gt;"可"),"警告",""))</f>
        <v/>
      </c>
      <c r="S3054" s="4">
        <f>IF(COUNT($M3054:$N3054)=0,0,IF(IF($N3054&lt;&gt;"",$N3054,$M3054)&gt;=スコアリング基準!$B$20,スコアリング基準!$C$20,IF(IF($N3054&lt;&gt;"",$N3054,$M3054)&gt;=スコアリング基準!$B$21,スコアリング基準!$C$21,IF(IF($N3054&lt;&gt;"",$N3054,$M3054)&gt;0,スコアリング基準!$C$22,0))))</f>
        <v/>
      </c>
      <c r="T3054" s="4">
        <f>IF($O3054="可",スコアリング基準!$C$23,0)</f>
        <v/>
      </c>
      <c r="U3054" s="4">
        <f>IF(OR(COUNT($K3054:$L3054)&lt;2,$K3054=0),0,IF(ABS($L3054)/$K3054&lt;=スコアリング基準!$B$24,スコアリング基準!$C$24,IF(ABS($L3054)/$K3054&lt;=スコアリング基準!$B$25,スコアリング基準!$C$25,IF(ABS($L3054)/$K3054&lt;=スコアリング基準!$B$26,スコアリング基準!$C$26,0))))</f>
        <v/>
      </c>
      <c r="V3054" s="4">
        <f>IF($P3054="なし",スコアリング基準!$C$27,0)</f>
        <v/>
      </c>
      <c r="W3054" s="4">
        <f>IF($F3054="",0,IF(ISNUMBER($F3054),IF($F3054&lt;=スコアリング基準!$B$28,スコアリング基準!$C$28,スコアリング基準!$C$29),0))</f>
        <v/>
      </c>
      <c r="X3054" s="4">
        <f>IFERROR(VLOOKUP($B3054,スコアリング基準!$A$36:$B$46,2,FALSE),0)</f>
        <v/>
      </c>
      <c r="Y3054" s="4">
        <f>SUM($S3054:$X3054)</f>
        <v/>
      </c>
      <c r="Z3054" s="4">
        <f>IF(COUNT($M3054:$N3054)=0,"データ無",IF($Y3054&gt;=スコアリング基準!$B$30,"S",IF($Y3054&gt;=スコアリング基準!$B$31,"A",IF($Y3054&gt;=スコアリング基準!$B$32,"B","C"))))</f>
        <v/>
      </c>
      <c r="AA3054">
        <f>IFERROR(INDEX(実績DB!$I$3:$I$104,MATCH($B3054&amp;$C3054,実績DB!$J$3:$J$104,0)),"")</f>
        <v/>
      </c>
    </row>
    <row r="3055">
      <c r="A3055" t="n">
        <v>3053</v>
      </c>
      <c r="B3055" t="inlineStr">
        <is>
          <t>中部</t>
        </is>
      </c>
      <c r="C3055" t="inlineStr">
        <is>
          <t>八草変電所</t>
        </is>
      </c>
      <c r="D3055" t="inlineStr">
        <is>
          <t>愛知県</t>
        </is>
      </c>
      <c r="E3055" t="n">
        <v>77</v>
      </c>
      <c r="F3055" t="n">
        <v>6.6</v>
      </c>
      <c r="G3055" s="3" t="n">
        <v>35.16807</v>
      </c>
      <c r="H3055" s="3" t="n">
        <v>137.11271</v>
      </c>
      <c r="I3055" t="inlineStr">
        <is>
          <t>OSM実測(名称一致)</t>
        </is>
      </c>
      <c r="J3055" t="n">
        <v>-14</v>
      </c>
      <c r="K3055" t="n">
        <v>19</v>
      </c>
      <c r="L3055" t="n">
        <v>-6</v>
      </c>
      <c r="M3055" t="n">
        <v>11</v>
      </c>
      <c r="O3055" t="inlineStr">
        <is>
          <t>不可 #3</t>
        </is>
      </c>
      <c r="P3055" t="inlineStr">
        <is>
          <t>有り</t>
        </is>
      </c>
      <c r="R3055" s="4">
        <f>IF(COUNT($M3055:$N3055)=0,"",IF(AND(IF($N3055&lt;&gt;"",$N3055,$M3055)&lt;=0,$O3055&lt;&gt;"可"),"警告",""))</f>
        <v/>
      </c>
      <c r="S3055" s="4">
        <f>IF(COUNT($M3055:$N3055)=0,0,IF(IF($N3055&lt;&gt;"",$N3055,$M3055)&gt;=スコアリング基準!$B$20,スコアリング基準!$C$20,IF(IF($N3055&lt;&gt;"",$N3055,$M3055)&gt;=スコアリング基準!$B$21,スコアリング基準!$C$21,IF(IF($N3055&lt;&gt;"",$N3055,$M3055)&gt;0,スコアリング基準!$C$22,0))))</f>
        <v/>
      </c>
      <c r="T3055" s="4">
        <f>IF($O3055="可",スコアリング基準!$C$23,0)</f>
        <v/>
      </c>
      <c r="U3055" s="4">
        <f>IF(OR(COUNT($K3055:$L3055)&lt;2,$K3055=0),0,IF(ABS($L3055)/$K3055&lt;=スコアリング基準!$B$24,スコアリング基準!$C$24,IF(ABS($L3055)/$K3055&lt;=スコアリング基準!$B$25,スコアリング基準!$C$25,IF(ABS($L3055)/$K3055&lt;=スコアリング基準!$B$26,スコアリング基準!$C$26,0))))</f>
        <v/>
      </c>
      <c r="V3055" s="4">
        <f>IF($P3055="なし",スコアリング基準!$C$27,0)</f>
        <v/>
      </c>
      <c r="W3055" s="4">
        <f>IF($F3055="",0,IF(ISNUMBER($F3055),IF($F3055&lt;=スコアリング基準!$B$28,スコアリング基準!$C$28,スコアリング基準!$C$29),0))</f>
        <v/>
      </c>
      <c r="X3055" s="4">
        <f>IFERROR(VLOOKUP($B3055,スコアリング基準!$A$36:$B$46,2,FALSE),0)</f>
        <v/>
      </c>
      <c r="Y3055" s="4">
        <f>SUM($S3055:$X3055)</f>
        <v/>
      </c>
      <c r="Z3055" s="4">
        <f>IF(COUNT($M3055:$N3055)=0,"データ無",IF($Y3055&gt;=スコアリング基準!$B$30,"S",IF($Y3055&gt;=スコアリング基準!$B$31,"A",IF($Y3055&gt;=スコアリング基準!$B$32,"B","C"))))</f>
        <v/>
      </c>
      <c r="AA3055">
        <f>IFERROR(INDEX(実績DB!$I$3:$I$104,MATCH($B3055&amp;$C3055,実績DB!$J$3:$J$104,0)),"")</f>
        <v/>
      </c>
    </row>
    <row r="3056">
      <c r="A3056" t="n">
        <v>3054</v>
      </c>
      <c r="B3056" t="inlineStr">
        <is>
          <t>中部</t>
        </is>
      </c>
      <c r="C3056" t="inlineStr">
        <is>
          <t>八那池第一水力変電所</t>
        </is>
      </c>
      <c r="D3056" t="inlineStr">
        <is>
          <t>長野県</t>
        </is>
      </c>
      <c r="E3056" t="n">
        <v>77</v>
      </c>
      <c r="F3056" t="n">
        <v>6.6</v>
      </c>
      <c r="G3056" s="3" t="n"/>
      <c r="H3056" s="3" t="n"/>
      <c r="I3056" t="inlineStr">
        <is>
          <t>未取得</t>
        </is>
      </c>
      <c r="J3056" t="n">
        <v>-13</v>
      </c>
      <c r="K3056" t="n">
        <v>19</v>
      </c>
      <c r="L3056" t="n">
        <v>-19</v>
      </c>
      <c r="M3056" t="n">
        <v>0</v>
      </c>
      <c r="O3056" t="inlineStr">
        <is>
          <t>不可 #3</t>
        </is>
      </c>
      <c r="P3056" t="inlineStr">
        <is>
          <t>有り</t>
        </is>
      </c>
      <c r="R3056" s="4">
        <f>IF(COUNT($M3056:$N3056)=0,"",IF(AND(IF($N3056&lt;&gt;"",$N3056,$M3056)&lt;=0,$O3056&lt;&gt;"可"),"警告",""))</f>
        <v/>
      </c>
      <c r="S3056" s="4">
        <f>IF(COUNT($M3056:$N3056)=0,0,IF(IF($N3056&lt;&gt;"",$N3056,$M3056)&gt;=スコアリング基準!$B$20,スコアリング基準!$C$20,IF(IF($N3056&lt;&gt;"",$N3056,$M3056)&gt;=スコアリング基準!$B$21,スコアリング基準!$C$21,IF(IF($N3056&lt;&gt;"",$N3056,$M3056)&gt;0,スコアリング基準!$C$22,0))))</f>
        <v/>
      </c>
      <c r="T3056" s="4">
        <f>IF($O3056="可",スコアリング基準!$C$23,0)</f>
        <v/>
      </c>
      <c r="U3056" s="4">
        <f>IF(OR(COUNT($K3056:$L3056)&lt;2,$K3056=0),0,IF(ABS($L3056)/$K3056&lt;=スコアリング基準!$B$24,スコアリング基準!$C$24,IF(ABS($L3056)/$K3056&lt;=スコアリング基準!$B$25,スコアリング基準!$C$25,IF(ABS($L3056)/$K3056&lt;=スコアリング基準!$B$26,スコアリング基準!$C$26,0))))</f>
        <v/>
      </c>
      <c r="V3056" s="4">
        <f>IF($P3056="なし",スコアリング基準!$C$27,0)</f>
        <v/>
      </c>
      <c r="W3056" s="4">
        <f>IF($F3056="",0,IF(ISNUMBER($F3056),IF($F3056&lt;=スコアリング基準!$B$28,スコアリング基準!$C$28,スコアリング基準!$C$29),0))</f>
        <v/>
      </c>
      <c r="X3056" s="4">
        <f>IFERROR(VLOOKUP($B3056,スコアリング基準!$A$36:$B$46,2,FALSE),0)</f>
        <v/>
      </c>
      <c r="Y3056" s="4">
        <f>SUM($S3056:$X3056)</f>
        <v/>
      </c>
      <c r="Z3056" s="4">
        <f>IF(COUNT($M3056:$N3056)=0,"データ無",IF($Y3056&gt;=スコアリング基準!$B$30,"S",IF($Y3056&gt;=スコアリング基準!$B$31,"A",IF($Y3056&gt;=スコアリング基準!$B$32,"B","C"))))</f>
        <v/>
      </c>
      <c r="AA3056">
        <f>IFERROR(INDEX(実績DB!$I$3:$I$104,MATCH($B3056&amp;$C3056,実績DB!$J$3:$J$104,0)),"")</f>
        <v/>
      </c>
    </row>
    <row r="3057">
      <c r="A3057" t="n">
        <v>3055</v>
      </c>
      <c r="B3057" t="inlineStr">
        <is>
          <t>中部</t>
        </is>
      </c>
      <c r="C3057" t="inlineStr">
        <is>
          <t>六合変電所</t>
        </is>
      </c>
      <c r="D3057" t="inlineStr">
        <is>
          <t>静岡県</t>
        </is>
      </c>
      <c r="E3057" t="n">
        <v>77</v>
      </c>
      <c r="F3057" t="n">
        <v>6.6</v>
      </c>
      <c r="G3057" s="3" t="n">
        <v>34.845632</v>
      </c>
      <c r="H3057" s="3" t="n">
        <v>138.208325</v>
      </c>
      <c r="I3057" t="inlineStr">
        <is>
          <t>公表資料(手動)</t>
        </is>
      </c>
      <c r="J3057" t="n">
        <v>19</v>
      </c>
      <c r="K3057" t="n">
        <v>19</v>
      </c>
      <c r="L3057" t="n">
        <v>-6</v>
      </c>
      <c r="M3057" t="n">
        <v>13</v>
      </c>
      <c r="O3057" t="inlineStr">
        <is>
          <t>不可 #3</t>
        </is>
      </c>
      <c r="P3057" t="inlineStr">
        <is>
          <t>有り</t>
        </is>
      </c>
      <c r="R3057" s="4">
        <f>IF(COUNT($M3057:$N3057)=0,"",IF(AND(IF($N3057&lt;&gt;"",$N3057,$M3057)&lt;=0,$O3057&lt;&gt;"可"),"警告",""))</f>
        <v/>
      </c>
      <c r="S3057" s="4">
        <f>IF(COUNT($M3057:$N3057)=0,0,IF(IF($N3057&lt;&gt;"",$N3057,$M3057)&gt;=スコアリング基準!$B$20,スコアリング基準!$C$20,IF(IF($N3057&lt;&gt;"",$N3057,$M3057)&gt;=スコアリング基準!$B$21,スコアリング基準!$C$21,IF(IF($N3057&lt;&gt;"",$N3057,$M3057)&gt;0,スコアリング基準!$C$22,0))))</f>
        <v/>
      </c>
      <c r="T3057" s="4">
        <f>IF($O3057="可",スコアリング基準!$C$23,0)</f>
        <v/>
      </c>
      <c r="U3057" s="4">
        <f>IF(OR(COUNT($K3057:$L3057)&lt;2,$K3057=0),0,IF(ABS($L3057)/$K3057&lt;=スコアリング基準!$B$24,スコアリング基準!$C$24,IF(ABS($L3057)/$K3057&lt;=スコアリング基準!$B$25,スコアリング基準!$C$25,IF(ABS($L3057)/$K3057&lt;=スコアリング基準!$B$26,スコアリング基準!$C$26,0))))</f>
        <v/>
      </c>
      <c r="V3057" s="4">
        <f>IF($P3057="なし",スコアリング基準!$C$27,0)</f>
        <v/>
      </c>
      <c r="W3057" s="4">
        <f>IF($F3057="",0,IF(ISNUMBER($F3057),IF($F3057&lt;=スコアリング基準!$B$28,スコアリング基準!$C$28,スコアリング基準!$C$29),0))</f>
        <v/>
      </c>
      <c r="X3057" s="4">
        <f>IFERROR(VLOOKUP($B3057,スコアリング基準!$A$36:$B$46,2,FALSE),0)</f>
        <v/>
      </c>
      <c r="Y3057" s="4">
        <f>SUM($S3057:$X3057)</f>
        <v/>
      </c>
      <c r="Z3057" s="4">
        <f>IF(COUNT($M3057:$N3057)=0,"データ無",IF($Y3057&gt;=スコアリング基準!$B$30,"S",IF($Y3057&gt;=スコアリング基準!$B$31,"A",IF($Y3057&gt;=スコアリング基準!$B$32,"B","C"))))</f>
        <v/>
      </c>
      <c r="AA3057">
        <f>IFERROR(INDEX(実績DB!$I$3:$I$104,MATCH($B3057&amp;$C3057,実績DB!$J$3:$J$104,0)),"")</f>
        <v/>
      </c>
    </row>
    <row r="3058">
      <c r="A3058" t="n">
        <v>3056</v>
      </c>
      <c r="B3058" t="inlineStr">
        <is>
          <t>中部</t>
        </is>
      </c>
      <c r="C3058" t="inlineStr">
        <is>
          <t>六条変電所</t>
        </is>
      </c>
      <c r="D3058" t="inlineStr">
        <is>
          <t>岐阜県</t>
        </is>
      </c>
      <c r="E3058" t="n">
        <v>77</v>
      </c>
      <c r="F3058" t="n">
        <v>6.6</v>
      </c>
      <c r="G3058" s="3" t="n">
        <v>35.388375</v>
      </c>
      <c r="H3058" s="3" t="n">
        <v>136.74324</v>
      </c>
      <c r="I3058" t="inlineStr">
        <is>
          <t>公表資料(手動)</t>
        </is>
      </c>
      <c r="J3058" t="n">
        <v>1</v>
      </c>
      <c r="K3058" t="n">
        <v>49</v>
      </c>
      <c r="L3058" t="n">
        <v>0</v>
      </c>
      <c r="M3058" t="n">
        <v>49</v>
      </c>
      <c r="O3058" t="inlineStr">
        <is>
          <t>不可 #3</t>
        </is>
      </c>
      <c r="P3058" t="inlineStr">
        <is>
          <t>有り</t>
        </is>
      </c>
      <c r="R3058" s="4">
        <f>IF(COUNT($M3058:$N3058)=0,"",IF(AND(IF($N3058&lt;&gt;"",$N3058,$M3058)&lt;=0,$O3058&lt;&gt;"可"),"警告",""))</f>
        <v/>
      </c>
      <c r="S3058" s="4">
        <f>IF(COUNT($M3058:$N3058)=0,0,IF(IF($N3058&lt;&gt;"",$N3058,$M3058)&gt;=スコアリング基準!$B$20,スコアリング基準!$C$20,IF(IF($N3058&lt;&gt;"",$N3058,$M3058)&gt;=スコアリング基準!$B$21,スコアリング基準!$C$21,IF(IF($N3058&lt;&gt;"",$N3058,$M3058)&gt;0,スコアリング基準!$C$22,0))))</f>
        <v/>
      </c>
      <c r="T3058" s="4">
        <f>IF($O3058="可",スコアリング基準!$C$23,0)</f>
        <v/>
      </c>
      <c r="U3058" s="4">
        <f>IF(OR(COUNT($K3058:$L3058)&lt;2,$K3058=0),0,IF(ABS($L3058)/$K3058&lt;=スコアリング基準!$B$24,スコアリング基準!$C$24,IF(ABS($L3058)/$K3058&lt;=スコアリング基準!$B$25,スコアリング基準!$C$25,IF(ABS($L3058)/$K3058&lt;=スコアリング基準!$B$26,スコアリング基準!$C$26,0))))</f>
        <v/>
      </c>
      <c r="V3058" s="4">
        <f>IF($P3058="なし",スコアリング基準!$C$27,0)</f>
        <v/>
      </c>
      <c r="W3058" s="4">
        <f>IF($F3058="",0,IF(ISNUMBER($F3058),IF($F3058&lt;=スコアリング基準!$B$28,スコアリング基準!$C$28,スコアリング基準!$C$29),0))</f>
        <v/>
      </c>
      <c r="X3058" s="4">
        <f>IFERROR(VLOOKUP($B3058,スコアリング基準!$A$36:$B$46,2,FALSE),0)</f>
        <v/>
      </c>
      <c r="Y3058" s="4">
        <f>SUM($S3058:$X3058)</f>
        <v/>
      </c>
      <c r="Z3058" s="4">
        <f>IF(COUNT($M3058:$N3058)=0,"データ無",IF($Y3058&gt;=スコアリング基準!$B$30,"S",IF($Y3058&gt;=スコアリング基準!$B$31,"A",IF($Y3058&gt;=スコアリング基準!$B$32,"B","C"))))</f>
        <v/>
      </c>
      <c r="AA3058">
        <f>IFERROR(INDEX(実績DB!$I$3:$I$104,MATCH($B3058&amp;$C3058,実績DB!$J$3:$J$104,0)),"")</f>
        <v/>
      </c>
    </row>
    <row r="3059">
      <c r="A3059" t="n">
        <v>3057</v>
      </c>
      <c r="B3059" t="inlineStr">
        <is>
          <t>中部</t>
        </is>
      </c>
      <c r="C3059" t="inlineStr">
        <is>
          <t>六番町変電所</t>
        </is>
      </c>
      <c r="D3059" t="inlineStr">
        <is>
          <t>愛知県</t>
        </is>
      </c>
      <c r="E3059" t="n">
        <v>77</v>
      </c>
      <c r="F3059" t="n">
        <v>6.6</v>
      </c>
      <c r="G3059" s="3" t="n">
        <v>35.124644</v>
      </c>
      <c r="H3059" s="3" t="n">
        <v>136.889269</v>
      </c>
      <c r="I3059" t="inlineStr">
        <is>
          <t>公表資料(手動)</t>
        </is>
      </c>
      <c r="J3059" t="n">
        <v>5</v>
      </c>
      <c r="K3059" t="n">
        <v>37</v>
      </c>
      <c r="L3059" t="n">
        <v>0</v>
      </c>
      <c r="M3059" t="n">
        <v>37</v>
      </c>
      <c r="O3059" t="inlineStr">
        <is>
          <t>不可 #3</t>
        </is>
      </c>
      <c r="P3059" t="inlineStr">
        <is>
          <t>有り</t>
        </is>
      </c>
      <c r="R3059" s="4">
        <f>IF(COUNT($M3059:$N3059)=0,"",IF(AND(IF($N3059&lt;&gt;"",$N3059,$M3059)&lt;=0,$O3059&lt;&gt;"可"),"警告",""))</f>
        <v/>
      </c>
      <c r="S3059" s="4">
        <f>IF(COUNT($M3059:$N3059)=0,0,IF(IF($N3059&lt;&gt;"",$N3059,$M3059)&gt;=スコアリング基準!$B$20,スコアリング基準!$C$20,IF(IF($N3059&lt;&gt;"",$N3059,$M3059)&gt;=スコアリング基準!$B$21,スコアリング基準!$C$21,IF(IF($N3059&lt;&gt;"",$N3059,$M3059)&gt;0,スコアリング基準!$C$22,0))))</f>
        <v/>
      </c>
      <c r="T3059" s="4">
        <f>IF($O3059="可",スコアリング基準!$C$23,0)</f>
        <v/>
      </c>
      <c r="U3059" s="4">
        <f>IF(OR(COUNT($K3059:$L3059)&lt;2,$K3059=0),0,IF(ABS($L3059)/$K3059&lt;=スコアリング基準!$B$24,スコアリング基準!$C$24,IF(ABS($L3059)/$K3059&lt;=スコアリング基準!$B$25,スコアリング基準!$C$25,IF(ABS($L3059)/$K3059&lt;=スコアリング基準!$B$26,スコアリング基準!$C$26,0))))</f>
        <v/>
      </c>
      <c r="V3059" s="4">
        <f>IF($P3059="なし",スコアリング基準!$C$27,0)</f>
        <v/>
      </c>
      <c r="W3059" s="4">
        <f>IF($F3059="",0,IF(ISNUMBER($F3059),IF($F3059&lt;=スコアリング基準!$B$28,スコアリング基準!$C$28,スコアリング基準!$C$29),0))</f>
        <v/>
      </c>
      <c r="X3059" s="4">
        <f>IFERROR(VLOOKUP($B3059,スコアリング基準!$A$36:$B$46,2,FALSE),0)</f>
        <v/>
      </c>
      <c r="Y3059" s="4">
        <f>SUM($S3059:$X3059)</f>
        <v/>
      </c>
      <c r="Z3059" s="4">
        <f>IF(COUNT($M3059:$N3059)=0,"データ無",IF($Y3059&gt;=スコアリング基準!$B$30,"S",IF($Y3059&gt;=スコアリング基準!$B$31,"A",IF($Y3059&gt;=スコアリング基準!$B$32,"B","C"))))</f>
        <v/>
      </c>
      <c r="AA3059">
        <f>IFERROR(INDEX(実績DB!$I$3:$I$104,MATCH($B3059&amp;$C3059,実績DB!$J$3:$J$104,0)),"")</f>
        <v/>
      </c>
    </row>
    <row r="3060">
      <c r="A3060" t="n">
        <v>3058</v>
      </c>
      <c r="B3060" t="inlineStr">
        <is>
          <t>中部</t>
        </is>
      </c>
      <c r="C3060" t="inlineStr">
        <is>
          <t>六石変電所</t>
        </is>
      </c>
      <c r="D3060" t="inlineStr">
        <is>
          <t>三重県</t>
        </is>
      </c>
      <c r="E3060" t="n">
        <v>77</v>
      </c>
      <c r="F3060" t="n">
        <v>6.6</v>
      </c>
      <c r="G3060" s="3" t="n">
        <v>35.145487</v>
      </c>
      <c r="H3060" s="3" t="n">
        <v>136.527185</v>
      </c>
      <c r="I3060" t="inlineStr">
        <is>
          <t>Google Places(名称一致)</t>
        </is>
      </c>
      <c r="J3060" t="n">
        <v>19</v>
      </c>
      <c r="K3060" t="n">
        <v>19</v>
      </c>
      <c r="L3060" t="n">
        <v>-17</v>
      </c>
      <c r="M3060" t="n">
        <v>2</v>
      </c>
      <c r="O3060" t="inlineStr">
        <is>
          <t>不可 #3</t>
        </is>
      </c>
      <c r="P3060" t="inlineStr">
        <is>
          <t>有り</t>
        </is>
      </c>
      <c r="R3060" s="4">
        <f>IF(COUNT($M3060:$N3060)=0,"",IF(AND(IF($N3060&lt;&gt;"",$N3060,$M3060)&lt;=0,$O3060&lt;&gt;"可"),"警告",""))</f>
        <v/>
      </c>
      <c r="S3060" s="4">
        <f>IF(COUNT($M3060:$N3060)=0,0,IF(IF($N3060&lt;&gt;"",$N3060,$M3060)&gt;=スコアリング基準!$B$20,スコアリング基準!$C$20,IF(IF($N3060&lt;&gt;"",$N3060,$M3060)&gt;=スコアリング基準!$B$21,スコアリング基準!$C$21,IF(IF($N3060&lt;&gt;"",$N3060,$M3060)&gt;0,スコアリング基準!$C$22,0))))</f>
        <v/>
      </c>
      <c r="T3060" s="4">
        <f>IF($O3060="可",スコアリング基準!$C$23,0)</f>
        <v/>
      </c>
      <c r="U3060" s="4">
        <f>IF(OR(COUNT($K3060:$L3060)&lt;2,$K3060=0),0,IF(ABS($L3060)/$K3060&lt;=スコアリング基準!$B$24,スコアリング基準!$C$24,IF(ABS($L3060)/$K3060&lt;=スコアリング基準!$B$25,スコアリング基準!$C$25,IF(ABS($L3060)/$K3060&lt;=スコアリング基準!$B$26,スコアリング基準!$C$26,0))))</f>
        <v/>
      </c>
      <c r="V3060" s="4">
        <f>IF($P3060="なし",スコアリング基準!$C$27,0)</f>
        <v/>
      </c>
      <c r="W3060" s="4">
        <f>IF($F3060="",0,IF(ISNUMBER($F3060),IF($F3060&lt;=スコアリング基準!$B$28,スコアリング基準!$C$28,スコアリング基準!$C$29),0))</f>
        <v/>
      </c>
      <c r="X3060" s="4">
        <f>IFERROR(VLOOKUP($B3060,スコアリング基準!$A$36:$B$46,2,FALSE),0)</f>
        <v/>
      </c>
      <c r="Y3060" s="4">
        <f>SUM($S3060:$X3060)</f>
        <v/>
      </c>
      <c r="Z3060" s="4">
        <f>IF(COUNT($M3060:$N3060)=0,"データ無",IF($Y3060&gt;=スコアリング基準!$B$30,"S",IF($Y3060&gt;=スコアリング基準!$B$31,"A",IF($Y3060&gt;=スコアリング基準!$B$32,"B","C"))))</f>
        <v/>
      </c>
      <c r="AA3060">
        <f>IFERROR(INDEX(実績DB!$I$3:$I$104,MATCH($B3060&amp;$C3060,実績DB!$J$3:$J$104,0)),"")</f>
        <v/>
      </c>
    </row>
    <row r="3061">
      <c r="A3061" t="n">
        <v>3059</v>
      </c>
      <c r="B3061" t="inlineStr">
        <is>
          <t>中部</t>
        </is>
      </c>
      <c r="C3061" t="inlineStr">
        <is>
          <t>六郷変電所</t>
        </is>
      </c>
      <c r="D3061" t="inlineStr">
        <is>
          <t>愛知県</t>
        </is>
      </c>
      <c r="E3061" t="n">
        <v>77</v>
      </c>
      <c r="F3061" t="n">
        <v>33</v>
      </c>
      <c r="G3061" s="3" t="n">
        <v>35.200343</v>
      </c>
      <c r="H3061" s="3" t="n">
        <v>136.931726</v>
      </c>
      <c r="I3061" t="inlineStr">
        <is>
          <t>Google Places(名称一致)</t>
        </is>
      </c>
      <c r="J3061" t="n">
        <v>98</v>
      </c>
      <c r="K3061" t="n">
        <v>81</v>
      </c>
      <c r="L3061" t="n">
        <v>10</v>
      </c>
      <c r="O3061" t="inlineStr">
        <is>
          <t>可</t>
        </is>
      </c>
      <c r="P3061" t="inlineStr">
        <is>
          <t>有り</t>
        </is>
      </c>
      <c r="R3061" s="4">
        <f>IF(COUNT($M3061:$N3061)=0,"",IF(AND(IF($N3061&lt;&gt;"",$N3061,$M3061)&lt;=0,$O3061&lt;&gt;"可"),"警告",""))</f>
        <v/>
      </c>
      <c r="S3061" s="4">
        <f>IF(COUNT($M3061:$N3061)=0,0,IF(IF($N3061&lt;&gt;"",$N3061,$M3061)&gt;=スコアリング基準!$B$20,スコアリング基準!$C$20,IF(IF($N3061&lt;&gt;"",$N3061,$M3061)&gt;=スコアリング基準!$B$21,スコアリング基準!$C$21,IF(IF($N3061&lt;&gt;"",$N3061,$M3061)&gt;0,スコアリング基準!$C$22,0))))</f>
        <v/>
      </c>
      <c r="T3061" s="4">
        <f>IF($O3061="可",スコアリング基準!$C$23,0)</f>
        <v/>
      </c>
      <c r="U3061" s="4">
        <f>IF(OR(COUNT($K3061:$L3061)&lt;2,$K3061=0),0,IF(ABS($L3061)/$K3061&lt;=スコアリング基準!$B$24,スコアリング基準!$C$24,IF(ABS($L3061)/$K3061&lt;=スコアリング基準!$B$25,スコアリング基準!$C$25,IF(ABS($L3061)/$K3061&lt;=スコアリング基準!$B$26,スコアリング基準!$C$26,0))))</f>
        <v/>
      </c>
      <c r="V3061" s="4">
        <f>IF($P3061="なし",スコアリング基準!$C$27,0)</f>
        <v/>
      </c>
      <c r="W3061" s="4">
        <f>IF($F3061="",0,IF(ISNUMBER($F3061),IF($F3061&lt;=スコアリング基準!$B$28,スコアリング基準!$C$28,スコアリング基準!$C$29),0))</f>
        <v/>
      </c>
      <c r="X3061" s="4">
        <f>IFERROR(VLOOKUP($B3061,スコアリング基準!$A$36:$B$46,2,FALSE),0)</f>
        <v/>
      </c>
      <c r="Y3061" s="4">
        <f>SUM($S3061:$X3061)</f>
        <v/>
      </c>
      <c r="Z3061" s="4">
        <f>IF(COUNT($M3061:$N3061)=0,"データ無",IF($Y3061&gt;=スコアリング基準!$B$30,"S",IF($Y3061&gt;=スコアリング基準!$B$31,"A",IF($Y3061&gt;=スコアリング基準!$B$32,"B","C"))))</f>
        <v/>
      </c>
      <c r="AA3061">
        <f>IFERROR(INDEX(実績DB!$I$3:$I$104,MATCH($B3061&amp;$C3061,実績DB!$J$3:$J$104,0)),"")</f>
        <v/>
      </c>
    </row>
    <row r="3062">
      <c r="A3062" t="n">
        <v>3060</v>
      </c>
      <c r="B3062" t="inlineStr">
        <is>
          <t>中部</t>
        </is>
      </c>
      <c r="C3062" t="inlineStr">
        <is>
          <t>共和変電所</t>
        </is>
      </c>
      <c r="D3062" t="inlineStr">
        <is>
          <t>愛知県</t>
        </is>
      </c>
      <c r="E3062" t="n">
        <v>77</v>
      </c>
      <c r="F3062" t="n">
        <v>6.6</v>
      </c>
      <c r="G3062" s="3" t="n">
        <v>35.035585</v>
      </c>
      <c r="H3062" s="3" t="n">
        <v>136.960488</v>
      </c>
      <c r="I3062" t="inlineStr">
        <is>
          <t>公表資料(手動)</t>
        </is>
      </c>
      <c r="J3062" t="n">
        <v>3</v>
      </c>
      <c r="K3062" t="n">
        <v>49</v>
      </c>
      <c r="L3062" t="n">
        <v>0</v>
      </c>
      <c r="M3062" t="n">
        <v>49</v>
      </c>
      <c r="O3062" t="inlineStr">
        <is>
          <t>不可 #3</t>
        </is>
      </c>
      <c r="P3062" t="inlineStr">
        <is>
          <t>有り</t>
        </is>
      </c>
      <c r="R3062" s="4">
        <f>IF(COUNT($M3062:$N3062)=0,"",IF(AND(IF($N3062&lt;&gt;"",$N3062,$M3062)&lt;=0,$O3062&lt;&gt;"可"),"警告",""))</f>
        <v/>
      </c>
      <c r="S3062" s="4">
        <f>IF(COUNT($M3062:$N3062)=0,0,IF(IF($N3062&lt;&gt;"",$N3062,$M3062)&gt;=スコアリング基準!$B$20,スコアリング基準!$C$20,IF(IF($N3062&lt;&gt;"",$N3062,$M3062)&gt;=スコアリング基準!$B$21,スコアリング基準!$C$21,IF(IF($N3062&lt;&gt;"",$N3062,$M3062)&gt;0,スコアリング基準!$C$22,0))))</f>
        <v/>
      </c>
      <c r="T3062" s="4">
        <f>IF($O3062="可",スコアリング基準!$C$23,0)</f>
        <v/>
      </c>
      <c r="U3062" s="4">
        <f>IF(OR(COUNT($K3062:$L3062)&lt;2,$K3062=0),0,IF(ABS($L3062)/$K3062&lt;=スコアリング基準!$B$24,スコアリング基準!$C$24,IF(ABS($L3062)/$K3062&lt;=スコアリング基準!$B$25,スコアリング基準!$C$25,IF(ABS($L3062)/$K3062&lt;=スコアリング基準!$B$26,スコアリング基準!$C$26,0))))</f>
        <v/>
      </c>
      <c r="V3062" s="4">
        <f>IF($P3062="なし",スコアリング基準!$C$27,0)</f>
        <v/>
      </c>
      <c r="W3062" s="4">
        <f>IF($F3062="",0,IF(ISNUMBER($F3062),IF($F3062&lt;=スコアリング基準!$B$28,スコアリング基準!$C$28,スコアリング基準!$C$29),0))</f>
        <v/>
      </c>
      <c r="X3062" s="4">
        <f>IFERROR(VLOOKUP($B3062,スコアリング基準!$A$36:$B$46,2,FALSE),0)</f>
        <v/>
      </c>
      <c r="Y3062" s="4">
        <f>SUM($S3062:$X3062)</f>
        <v/>
      </c>
      <c r="Z3062" s="4">
        <f>IF(COUNT($M3062:$N3062)=0,"データ無",IF($Y3062&gt;=スコアリング基準!$B$30,"S",IF($Y3062&gt;=スコアリング基準!$B$31,"A",IF($Y3062&gt;=スコアリング基準!$B$32,"B","C"))))</f>
        <v/>
      </c>
      <c r="AA3062">
        <f>IFERROR(INDEX(実績DB!$I$3:$I$104,MATCH($B3062&amp;$C3062,実績DB!$J$3:$J$104,0)),"")</f>
        <v/>
      </c>
    </row>
    <row r="3063">
      <c r="A3063" t="n">
        <v>3061</v>
      </c>
      <c r="B3063" t="inlineStr">
        <is>
          <t>中部</t>
        </is>
      </c>
      <c r="C3063" t="inlineStr">
        <is>
          <t>内多変電所</t>
        </is>
      </c>
      <c r="D3063" t="inlineStr">
        <is>
          <t>三重県</t>
        </is>
      </c>
      <c r="E3063" t="n">
        <v>77</v>
      </c>
      <c r="F3063" t="n">
        <v>6.6</v>
      </c>
      <c r="G3063" s="3" t="n">
        <v>34.773735</v>
      </c>
      <c r="H3063" s="3" t="n">
        <v>136.466207</v>
      </c>
      <c r="I3063" t="inlineStr">
        <is>
          <t>Google Places(名称一致)</t>
        </is>
      </c>
      <c r="J3063" t="n">
        <v>19</v>
      </c>
      <c r="K3063" t="n">
        <v>19</v>
      </c>
      <c r="L3063" t="n">
        <v>-19</v>
      </c>
      <c r="M3063" t="n">
        <v>0</v>
      </c>
      <c r="O3063" t="inlineStr">
        <is>
          <t>不可 #3</t>
        </is>
      </c>
      <c r="P3063" t="inlineStr">
        <is>
          <t>有り</t>
        </is>
      </c>
      <c r="R3063" s="4">
        <f>IF(COUNT($M3063:$N3063)=0,"",IF(AND(IF($N3063&lt;&gt;"",$N3063,$M3063)&lt;=0,$O3063&lt;&gt;"可"),"警告",""))</f>
        <v/>
      </c>
      <c r="S3063" s="4">
        <f>IF(COUNT($M3063:$N3063)=0,0,IF(IF($N3063&lt;&gt;"",$N3063,$M3063)&gt;=スコアリング基準!$B$20,スコアリング基準!$C$20,IF(IF($N3063&lt;&gt;"",$N3063,$M3063)&gt;=スコアリング基準!$B$21,スコアリング基準!$C$21,IF(IF($N3063&lt;&gt;"",$N3063,$M3063)&gt;0,スコアリング基準!$C$22,0))))</f>
        <v/>
      </c>
      <c r="T3063" s="4">
        <f>IF($O3063="可",スコアリング基準!$C$23,0)</f>
        <v/>
      </c>
      <c r="U3063" s="4">
        <f>IF(OR(COUNT($K3063:$L3063)&lt;2,$K3063=0),0,IF(ABS($L3063)/$K3063&lt;=スコアリング基準!$B$24,スコアリング基準!$C$24,IF(ABS($L3063)/$K3063&lt;=スコアリング基準!$B$25,スコアリング基準!$C$25,IF(ABS($L3063)/$K3063&lt;=スコアリング基準!$B$26,スコアリング基準!$C$26,0))))</f>
        <v/>
      </c>
      <c r="V3063" s="4">
        <f>IF($P3063="なし",スコアリング基準!$C$27,0)</f>
        <v/>
      </c>
      <c r="W3063" s="4">
        <f>IF($F3063="",0,IF(ISNUMBER($F3063),IF($F3063&lt;=スコアリング基準!$B$28,スコアリング基準!$C$28,スコアリング基準!$C$29),0))</f>
        <v/>
      </c>
      <c r="X3063" s="4">
        <f>IFERROR(VLOOKUP($B3063,スコアリング基準!$A$36:$B$46,2,FALSE),0)</f>
        <v/>
      </c>
      <c r="Y3063" s="4">
        <f>SUM($S3063:$X3063)</f>
        <v/>
      </c>
      <c r="Z3063" s="4">
        <f>IF(COUNT($M3063:$N3063)=0,"データ無",IF($Y3063&gt;=スコアリング基準!$B$30,"S",IF($Y3063&gt;=スコアリング基準!$B$31,"A",IF($Y3063&gt;=スコアリング基準!$B$32,"B","C"))))</f>
        <v/>
      </c>
      <c r="AA3063">
        <f>IFERROR(INDEX(実績DB!$I$3:$I$104,MATCH($B3063&amp;$C3063,実績DB!$J$3:$J$104,0)),"")</f>
        <v/>
      </c>
    </row>
    <row r="3064">
      <c r="A3064" t="n">
        <v>3062</v>
      </c>
      <c r="B3064" t="inlineStr">
        <is>
          <t>中部</t>
        </is>
      </c>
      <c r="C3064" t="inlineStr">
        <is>
          <t>内牧変電所</t>
        </is>
      </c>
      <c r="D3064" t="inlineStr">
        <is>
          <t>静岡県</t>
        </is>
      </c>
      <c r="E3064" t="n">
        <v>77</v>
      </c>
      <c r="F3064" t="n">
        <v>6.6</v>
      </c>
      <c r="G3064" s="3" t="n">
        <v>35.01717</v>
      </c>
      <c r="H3064" s="3" t="n">
        <v>138.353467</v>
      </c>
      <c r="I3064" t="inlineStr">
        <is>
          <t>公表資料(手動)</t>
        </is>
      </c>
      <c r="J3064" t="n">
        <v>49</v>
      </c>
      <c r="K3064" t="n">
        <v>49</v>
      </c>
      <c r="L3064" t="n">
        <v>-4</v>
      </c>
      <c r="M3064" t="n">
        <v>45</v>
      </c>
      <c r="O3064" t="inlineStr">
        <is>
          <t>不可 #3</t>
        </is>
      </c>
      <c r="P3064" t="inlineStr">
        <is>
          <t>有り</t>
        </is>
      </c>
      <c r="R3064" s="4">
        <f>IF(COUNT($M3064:$N3064)=0,"",IF(AND(IF($N3064&lt;&gt;"",$N3064,$M3064)&lt;=0,$O3064&lt;&gt;"可"),"警告",""))</f>
        <v/>
      </c>
      <c r="S3064" s="4">
        <f>IF(COUNT($M3064:$N3064)=0,0,IF(IF($N3064&lt;&gt;"",$N3064,$M3064)&gt;=スコアリング基準!$B$20,スコアリング基準!$C$20,IF(IF($N3064&lt;&gt;"",$N3064,$M3064)&gt;=スコアリング基準!$B$21,スコアリング基準!$C$21,IF(IF($N3064&lt;&gt;"",$N3064,$M3064)&gt;0,スコアリング基準!$C$22,0))))</f>
        <v/>
      </c>
      <c r="T3064" s="4">
        <f>IF($O3064="可",スコアリング基準!$C$23,0)</f>
        <v/>
      </c>
      <c r="U3064" s="4">
        <f>IF(OR(COUNT($K3064:$L3064)&lt;2,$K3064=0),0,IF(ABS($L3064)/$K3064&lt;=スコアリング基準!$B$24,スコアリング基準!$C$24,IF(ABS($L3064)/$K3064&lt;=スコアリング基準!$B$25,スコアリング基準!$C$25,IF(ABS($L3064)/$K3064&lt;=スコアリング基準!$B$26,スコアリング基準!$C$26,0))))</f>
        <v/>
      </c>
      <c r="V3064" s="4">
        <f>IF($P3064="なし",スコアリング基準!$C$27,0)</f>
        <v/>
      </c>
      <c r="W3064" s="4">
        <f>IF($F3064="",0,IF(ISNUMBER($F3064),IF($F3064&lt;=スコアリング基準!$B$28,スコアリング基準!$C$28,スコアリング基準!$C$29),0))</f>
        <v/>
      </c>
      <c r="X3064" s="4">
        <f>IFERROR(VLOOKUP($B3064,スコアリング基準!$A$36:$B$46,2,FALSE),0)</f>
        <v/>
      </c>
      <c r="Y3064" s="4">
        <f>SUM($S3064:$X3064)</f>
        <v/>
      </c>
      <c r="Z3064" s="4">
        <f>IF(COUNT($M3064:$N3064)=0,"データ無",IF($Y3064&gt;=スコアリング基準!$B$30,"S",IF($Y3064&gt;=スコアリング基準!$B$31,"A",IF($Y3064&gt;=スコアリング基準!$B$32,"B","C"))))</f>
        <v/>
      </c>
      <c r="AA3064">
        <f>IFERROR(INDEX(実績DB!$I$3:$I$104,MATCH($B3064&amp;$C3064,実績DB!$J$3:$J$104,0)),"")</f>
        <v/>
      </c>
    </row>
    <row r="3065">
      <c r="A3065" t="n">
        <v>3063</v>
      </c>
      <c r="B3065" t="inlineStr">
        <is>
          <t>中部</t>
        </is>
      </c>
      <c r="C3065" t="inlineStr">
        <is>
          <t>出川変電所</t>
        </is>
      </c>
      <c r="D3065" t="inlineStr">
        <is>
          <t>長野県</t>
        </is>
      </c>
      <c r="E3065" t="n">
        <v>77</v>
      </c>
      <c r="F3065" t="n">
        <v>6.6</v>
      </c>
      <c r="G3065" s="3" t="n">
        <v>36.20962</v>
      </c>
      <c r="H3065" s="3" t="n">
        <v>137.972133</v>
      </c>
      <c r="I3065" t="inlineStr">
        <is>
          <t>公表資料(手動)</t>
        </is>
      </c>
      <c r="J3065" t="n">
        <v>2</v>
      </c>
      <c r="K3065" t="n">
        <v>49</v>
      </c>
      <c r="L3065" t="n">
        <v>-1</v>
      </c>
      <c r="M3065" t="n">
        <v>48</v>
      </c>
      <c r="O3065" t="inlineStr">
        <is>
          <t>不可 #3</t>
        </is>
      </c>
      <c r="P3065" t="inlineStr">
        <is>
          <t>有り</t>
        </is>
      </c>
      <c r="R3065" s="4">
        <f>IF(COUNT($M3065:$N3065)=0,"",IF(AND(IF($N3065&lt;&gt;"",$N3065,$M3065)&lt;=0,$O3065&lt;&gt;"可"),"警告",""))</f>
        <v/>
      </c>
      <c r="S3065" s="4">
        <f>IF(COUNT($M3065:$N3065)=0,0,IF(IF($N3065&lt;&gt;"",$N3065,$M3065)&gt;=スコアリング基準!$B$20,スコアリング基準!$C$20,IF(IF($N3065&lt;&gt;"",$N3065,$M3065)&gt;=スコアリング基準!$B$21,スコアリング基準!$C$21,IF(IF($N3065&lt;&gt;"",$N3065,$M3065)&gt;0,スコアリング基準!$C$22,0))))</f>
        <v/>
      </c>
      <c r="T3065" s="4">
        <f>IF($O3065="可",スコアリング基準!$C$23,0)</f>
        <v/>
      </c>
      <c r="U3065" s="4">
        <f>IF(OR(COUNT($K3065:$L3065)&lt;2,$K3065=0),0,IF(ABS($L3065)/$K3065&lt;=スコアリング基準!$B$24,スコアリング基準!$C$24,IF(ABS($L3065)/$K3065&lt;=スコアリング基準!$B$25,スコアリング基準!$C$25,IF(ABS($L3065)/$K3065&lt;=スコアリング基準!$B$26,スコアリング基準!$C$26,0))))</f>
        <v/>
      </c>
      <c r="V3065" s="4">
        <f>IF($P3065="なし",スコアリング基準!$C$27,0)</f>
        <v/>
      </c>
      <c r="W3065" s="4">
        <f>IF($F3065="",0,IF(ISNUMBER($F3065),IF($F3065&lt;=スコアリング基準!$B$28,スコアリング基準!$C$28,スコアリング基準!$C$29),0))</f>
        <v/>
      </c>
      <c r="X3065" s="4">
        <f>IFERROR(VLOOKUP($B3065,スコアリング基準!$A$36:$B$46,2,FALSE),0)</f>
        <v/>
      </c>
      <c r="Y3065" s="4">
        <f>SUM($S3065:$X3065)</f>
        <v/>
      </c>
      <c r="Z3065" s="4">
        <f>IF(COUNT($M3065:$N3065)=0,"データ無",IF($Y3065&gt;=スコアリング基準!$B$30,"S",IF($Y3065&gt;=スコアリング基準!$B$31,"A",IF($Y3065&gt;=スコアリング基準!$B$32,"B","C"))))</f>
        <v/>
      </c>
      <c r="AA3065">
        <f>IFERROR(INDEX(実績DB!$I$3:$I$104,MATCH($B3065&amp;$C3065,実績DB!$J$3:$J$104,0)),"")</f>
        <v/>
      </c>
    </row>
    <row r="3066">
      <c r="A3066" t="n">
        <v>3064</v>
      </c>
      <c r="B3066" t="inlineStr">
        <is>
          <t>中部</t>
        </is>
      </c>
      <c r="C3066" t="inlineStr">
        <is>
          <t>初倉変電所</t>
        </is>
      </c>
      <c r="D3066" t="inlineStr">
        <is>
          <t>静岡県</t>
        </is>
      </c>
      <c r="E3066" t="n">
        <v>77</v>
      </c>
      <c r="F3066" t="n">
        <v>6.6</v>
      </c>
      <c r="G3066" s="3" t="n">
        <v>34.807253</v>
      </c>
      <c r="H3066" s="3" t="n">
        <v>138.232589</v>
      </c>
      <c r="I3066" t="inlineStr">
        <is>
          <t>公表資料(手動)</t>
        </is>
      </c>
      <c r="J3066" t="n">
        <v>49</v>
      </c>
      <c r="K3066" t="n">
        <v>49</v>
      </c>
      <c r="L3066" t="n">
        <v>-7</v>
      </c>
      <c r="M3066" t="n">
        <v>42</v>
      </c>
      <c r="O3066" t="inlineStr">
        <is>
          <t>不可 #3</t>
        </is>
      </c>
      <c r="P3066" t="inlineStr">
        <is>
          <t>有り</t>
        </is>
      </c>
      <c r="R3066" s="4">
        <f>IF(COUNT($M3066:$N3066)=0,"",IF(AND(IF($N3066&lt;&gt;"",$N3066,$M3066)&lt;=0,$O3066&lt;&gt;"可"),"警告",""))</f>
        <v/>
      </c>
      <c r="S3066" s="4">
        <f>IF(COUNT($M3066:$N3066)=0,0,IF(IF($N3066&lt;&gt;"",$N3066,$M3066)&gt;=スコアリング基準!$B$20,スコアリング基準!$C$20,IF(IF($N3066&lt;&gt;"",$N3066,$M3066)&gt;=スコアリング基準!$B$21,スコアリング基準!$C$21,IF(IF($N3066&lt;&gt;"",$N3066,$M3066)&gt;0,スコアリング基準!$C$22,0))))</f>
        <v/>
      </c>
      <c r="T3066" s="4">
        <f>IF($O3066="可",スコアリング基準!$C$23,0)</f>
        <v/>
      </c>
      <c r="U3066" s="4">
        <f>IF(OR(COUNT($K3066:$L3066)&lt;2,$K3066=0),0,IF(ABS($L3066)/$K3066&lt;=スコアリング基準!$B$24,スコアリング基準!$C$24,IF(ABS($L3066)/$K3066&lt;=スコアリング基準!$B$25,スコアリング基準!$C$25,IF(ABS($L3066)/$K3066&lt;=スコアリング基準!$B$26,スコアリング基準!$C$26,0))))</f>
        <v/>
      </c>
      <c r="V3066" s="4">
        <f>IF($P3066="なし",スコアリング基準!$C$27,0)</f>
        <v/>
      </c>
      <c r="W3066" s="4">
        <f>IF($F3066="",0,IF(ISNUMBER($F3066),IF($F3066&lt;=スコアリング基準!$B$28,スコアリング基準!$C$28,スコアリング基準!$C$29),0))</f>
        <v/>
      </c>
      <c r="X3066" s="4">
        <f>IFERROR(VLOOKUP($B3066,スコアリング基準!$A$36:$B$46,2,FALSE),0)</f>
        <v/>
      </c>
      <c r="Y3066" s="4">
        <f>SUM($S3066:$X3066)</f>
        <v/>
      </c>
      <c r="Z3066" s="4">
        <f>IF(COUNT($M3066:$N3066)=0,"データ無",IF($Y3066&gt;=スコアリング基準!$B$30,"S",IF($Y3066&gt;=スコアリング基準!$B$31,"A",IF($Y3066&gt;=スコアリング基準!$B$32,"B","C"))))</f>
        <v/>
      </c>
      <c r="AA3066">
        <f>IFERROR(INDEX(実績DB!$I$3:$I$104,MATCH($B3066&amp;$C3066,実績DB!$J$3:$J$104,0)),"")</f>
        <v/>
      </c>
    </row>
    <row r="3067">
      <c r="A3067" t="n">
        <v>3065</v>
      </c>
      <c r="B3067" t="inlineStr">
        <is>
          <t>中部</t>
        </is>
      </c>
      <c r="C3067" t="inlineStr">
        <is>
          <t>利右衛門変電所</t>
        </is>
      </c>
      <c r="D3067" t="inlineStr">
        <is>
          <t>静岡県</t>
        </is>
      </c>
      <c r="E3067" t="n">
        <v>77</v>
      </c>
      <c r="F3067" t="n">
        <v>6.6</v>
      </c>
      <c r="G3067" s="3" t="n">
        <v>34.788533</v>
      </c>
      <c r="H3067" s="3" t="n">
        <v>138.288533</v>
      </c>
      <c r="I3067" t="inlineStr">
        <is>
          <t>公表資料(手動)</t>
        </is>
      </c>
      <c r="J3067" t="n">
        <v>49</v>
      </c>
      <c r="K3067" t="n">
        <v>49</v>
      </c>
      <c r="L3067" t="n">
        <v>-10</v>
      </c>
      <c r="M3067" t="n">
        <v>39</v>
      </c>
      <c r="O3067" t="inlineStr">
        <is>
          <t>不可 #3</t>
        </is>
      </c>
      <c r="P3067" t="inlineStr">
        <is>
          <t>有り</t>
        </is>
      </c>
      <c r="R3067" s="4">
        <f>IF(COUNT($M3067:$N3067)=0,"",IF(AND(IF($N3067&lt;&gt;"",$N3067,$M3067)&lt;=0,$O3067&lt;&gt;"可"),"警告",""))</f>
        <v/>
      </c>
      <c r="S3067" s="4">
        <f>IF(COUNT($M3067:$N3067)=0,0,IF(IF($N3067&lt;&gt;"",$N3067,$M3067)&gt;=スコアリング基準!$B$20,スコアリング基準!$C$20,IF(IF($N3067&lt;&gt;"",$N3067,$M3067)&gt;=スコアリング基準!$B$21,スコアリング基準!$C$21,IF(IF($N3067&lt;&gt;"",$N3067,$M3067)&gt;0,スコアリング基準!$C$22,0))))</f>
        <v/>
      </c>
      <c r="T3067" s="4">
        <f>IF($O3067="可",スコアリング基準!$C$23,0)</f>
        <v/>
      </c>
      <c r="U3067" s="4">
        <f>IF(OR(COUNT($K3067:$L3067)&lt;2,$K3067=0),0,IF(ABS($L3067)/$K3067&lt;=スコアリング基準!$B$24,スコアリング基準!$C$24,IF(ABS($L3067)/$K3067&lt;=スコアリング基準!$B$25,スコアリング基準!$C$25,IF(ABS($L3067)/$K3067&lt;=スコアリング基準!$B$26,スコアリング基準!$C$26,0))))</f>
        <v/>
      </c>
      <c r="V3067" s="4">
        <f>IF($P3067="なし",スコアリング基準!$C$27,0)</f>
        <v/>
      </c>
      <c r="W3067" s="4">
        <f>IF($F3067="",0,IF(ISNUMBER($F3067),IF($F3067&lt;=スコアリング基準!$B$28,スコアリング基準!$C$28,スコアリング基準!$C$29),0))</f>
        <v/>
      </c>
      <c r="X3067" s="4">
        <f>IFERROR(VLOOKUP($B3067,スコアリング基準!$A$36:$B$46,2,FALSE),0)</f>
        <v/>
      </c>
      <c r="Y3067" s="4">
        <f>SUM($S3067:$X3067)</f>
        <v/>
      </c>
      <c r="Z3067" s="4">
        <f>IF(COUNT($M3067:$N3067)=0,"データ無",IF($Y3067&gt;=スコアリング基準!$B$30,"S",IF($Y3067&gt;=スコアリング基準!$B$31,"A",IF($Y3067&gt;=スコアリング基準!$B$32,"B","C"))))</f>
        <v/>
      </c>
      <c r="AA3067">
        <f>IFERROR(INDEX(実績DB!$I$3:$I$104,MATCH($B3067&amp;$C3067,実績DB!$J$3:$J$104,0)),"")</f>
        <v/>
      </c>
    </row>
    <row r="3068">
      <c r="A3068" t="n">
        <v>3066</v>
      </c>
      <c r="B3068" t="inlineStr">
        <is>
          <t>中部</t>
        </is>
      </c>
      <c r="C3068" t="inlineStr">
        <is>
          <t>前渡変電所</t>
        </is>
      </c>
      <c r="D3068" t="inlineStr">
        <is>
          <t>岐阜県</t>
        </is>
      </c>
      <c r="E3068" t="n">
        <v>77</v>
      </c>
      <c r="F3068" t="n">
        <v>6.6</v>
      </c>
      <c r="G3068" s="3" t="n">
        <v>35.38862</v>
      </c>
      <c r="H3068" s="3" t="n">
        <v>136.8712</v>
      </c>
      <c r="I3068" t="inlineStr">
        <is>
          <t>OSM実測(名称一致)</t>
        </is>
      </c>
      <c r="J3068" t="n">
        <v>-2</v>
      </c>
      <c r="K3068" t="n">
        <v>49</v>
      </c>
      <c r="L3068" t="n">
        <v>-9</v>
      </c>
      <c r="M3068" t="n">
        <v>38</v>
      </c>
      <c r="O3068" t="inlineStr">
        <is>
          <t>不可 #3</t>
        </is>
      </c>
      <c r="P3068" t="inlineStr">
        <is>
          <t>有り</t>
        </is>
      </c>
      <c r="R3068" s="4">
        <f>IF(COUNT($M3068:$N3068)=0,"",IF(AND(IF($N3068&lt;&gt;"",$N3068,$M3068)&lt;=0,$O3068&lt;&gt;"可"),"警告",""))</f>
        <v/>
      </c>
      <c r="S3068" s="4">
        <f>IF(COUNT($M3068:$N3068)=0,0,IF(IF($N3068&lt;&gt;"",$N3068,$M3068)&gt;=スコアリング基準!$B$20,スコアリング基準!$C$20,IF(IF($N3068&lt;&gt;"",$N3068,$M3068)&gt;=スコアリング基準!$B$21,スコアリング基準!$C$21,IF(IF($N3068&lt;&gt;"",$N3068,$M3068)&gt;0,スコアリング基準!$C$22,0))))</f>
        <v/>
      </c>
      <c r="T3068" s="4">
        <f>IF($O3068="可",スコアリング基準!$C$23,0)</f>
        <v/>
      </c>
      <c r="U3068" s="4">
        <f>IF(OR(COUNT($K3068:$L3068)&lt;2,$K3068=0),0,IF(ABS($L3068)/$K3068&lt;=スコアリング基準!$B$24,スコアリング基準!$C$24,IF(ABS($L3068)/$K3068&lt;=スコアリング基準!$B$25,スコアリング基準!$C$25,IF(ABS($L3068)/$K3068&lt;=スコアリング基準!$B$26,スコアリング基準!$C$26,0))))</f>
        <v/>
      </c>
      <c r="V3068" s="4">
        <f>IF($P3068="なし",スコアリング基準!$C$27,0)</f>
        <v/>
      </c>
      <c r="W3068" s="4">
        <f>IF($F3068="",0,IF(ISNUMBER($F3068),IF($F3068&lt;=スコアリング基準!$B$28,スコアリング基準!$C$28,スコアリング基準!$C$29),0))</f>
        <v/>
      </c>
      <c r="X3068" s="4">
        <f>IFERROR(VLOOKUP($B3068,スコアリング基準!$A$36:$B$46,2,FALSE),0)</f>
        <v/>
      </c>
      <c r="Y3068" s="4">
        <f>SUM($S3068:$X3068)</f>
        <v/>
      </c>
      <c r="Z3068" s="4">
        <f>IF(COUNT($M3068:$N3068)=0,"データ無",IF($Y3068&gt;=スコアリング基準!$B$30,"S",IF($Y3068&gt;=スコアリング基準!$B$31,"A",IF($Y3068&gt;=スコアリング基準!$B$32,"B","C"))))</f>
        <v/>
      </c>
      <c r="AA3068">
        <f>IFERROR(INDEX(実績DB!$I$3:$I$104,MATCH($B3068&amp;$C3068,実績DB!$J$3:$J$104,0)),"")</f>
        <v/>
      </c>
    </row>
    <row r="3069">
      <c r="A3069" t="n">
        <v>3067</v>
      </c>
      <c r="B3069" t="inlineStr">
        <is>
          <t>中部</t>
        </is>
      </c>
      <c r="C3069" t="inlineStr">
        <is>
          <t>加沢変電所</t>
        </is>
      </c>
      <c r="D3069" t="inlineStr">
        <is>
          <t>長野県</t>
        </is>
      </c>
      <c r="E3069" t="n">
        <v>77</v>
      </c>
      <c r="F3069" t="n">
        <v>6.6</v>
      </c>
      <c r="G3069" s="3" t="n">
        <v>36.344675</v>
      </c>
      <c r="H3069" s="3" t="n">
        <v>138.349324</v>
      </c>
      <c r="I3069" t="inlineStr">
        <is>
          <t>Google Places(名称一致)</t>
        </is>
      </c>
      <c r="J3069" t="n">
        <v>-20</v>
      </c>
      <c r="K3069" t="n">
        <v>28</v>
      </c>
      <c r="L3069" t="n">
        <v>-21</v>
      </c>
      <c r="M3069" t="n">
        <v>5</v>
      </c>
      <c r="O3069" t="inlineStr">
        <is>
          <t>不可 #3</t>
        </is>
      </c>
      <c r="P3069" t="inlineStr">
        <is>
          <t>有り</t>
        </is>
      </c>
      <c r="R3069" s="4">
        <f>IF(COUNT($M3069:$N3069)=0,"",IF(AND(IF($N3069&lt;&gt;"",$N3069,$M3069)&lt;=0,$O3069&lt;&gt;"可"),"警告",""))</f>
        <v/>
      </c>
      <c r="S3069" s="4">
        <f>IF(COUNT($M3069:$N3069)=0,0,IF(IF($N3069&lt;&gt;"",$N3069,$M3069)&gt;=スコアリング基準!$B$20,スコアリング基準!$C$20,IF(IF($N3069&lt;&gt;"",$N3069,$M3069)&gt;=スコアリング基準!$B$21,スコアリング基準!$C$21,IF(IF($N3069&lt;&gt;"",$N3069,$M3069)&gt;0,スコアリング基準!$C$22,0))))</f>
        <v/>
      </c>
      <c r="T3069" s="4">
        <f>IF($O3069="可",スコアリング基準!$C$23,0)</f>
        <v/>
      </c>
      <c r="U3069" s="4">
        <f>IF(OR(COUNT($K3069:$L3069)&lt;2,$K3069=0),0,IF(ABS($L3069)/$K3069&lt;=スコアリング基準!$B$24,スコアリング基準!$C$24,IF(ABS($L3069)/$K3069&lt;=スコアリング基準!$B$25,スコアリング基準!$C$25,IF(ABS($L3069)/$K3069&lt;=スコアリング基準!$B$26,スコアリング基準!$C$26,0))))</f>
        <v/>
      </c>
      <c r="V3069" s="4">
        <f>IF($P3069="なし",スコアリング基準!$C$27,0)</f>
        <v/>
      </c>
      <c r="W3069" s="4">
        <f>IF($F3069="",0,IF(ISNUMBER($F3069),IF($F3069&lt;=スコアリング基準!$B$28,スコアリング基準!$C$28,スコアリング基準!$C$29),0))</f>
        <v/>
      </c>
      <c r="X3069" s="4">
        <f>IFERROR(VLOOKUP($B3069,スコアリング基準!$A$36:$B$46,2,FALSE),0)</f>
        <v/>
      </c>
      <c r="Y3069" s="4">
        <f>SUM($S3069:$X3069)</f>
        <v/>
      </c>
      <c r="Z3069" s="4">
        <f>IF(COUNT($M3069:$N3069)=0,"データ無",IF($Y3069&gt;=スコアリング基準!$B$30,"S",IF($Y3069&gt;=スコアリング基準!$B$31,"A",IF($Y3069&gt;=スコアリング基準!$B$32,"B","C"))))</f>
        <v/>
      </c>
      <c r="AA3069">
        <f>IFERROR(INDEX(実績DB!$I$3:$I$104,MATCH($B3069&amp;$C3069,実績DB!$J$3:$J$104,0)),"")</f>
        <v/>
      </c>
    </row>
    <row r="3070">
      <c r="A3070" t="n">
        <v>3068</v>
      </c>
      <c r="B3070" t="inlineStr">
        <is>
          <t>中部</t>
        </is>
      </c>
      <c r="C3070" t="inlineStr">
        <is>
          <t>加納栄変電所</t>
        </is>
      </c>
      <c r="D3070" t="inlineStr">
        <is>
          <t>岐阜県</t>
        </is>
      </c>
      <c r="E3070" t="n">
        <v>77</v>
      </c>
      <c r="F3070" t="n">
        <v>6.6</v>
      </c>
      <c r="G3070" s="3" t="n">
        <v>35.402229</v>
      </c>
      <c r="H3070" s="3" t="n">
        <v>136.754205</v>
      </c>
      <c r="I3070" t="inlineStr">
        <is>
          <t>公表資料(手動)</t>
        </is>
      </c>
      <c r="J3070" t="n">
        <v>2</v>
      </c>
      <c r="K3070" t="n">
        <v>37</v>
      </c>
      <c r="L3070" t="n">
        <v>0</v>
      </c>
      <c r="M3070" t="n">
        <v>37</v>
      </c>
      <c r="O3070" t="inlineStr">
        <is>
          <t>不可 #3</t>
        </is>
      </c>
      <c r="P3070" t="inlineStr">
        <is>
          <t>有り</t>
        </is>
      </c>
      <c r="R3070" s="4">
        <f>IF(COUNT($M3070:$N3070)=0,"",IF(AND(IF($N3070&lt;&gt;"",$N3070,$M3070)&lt;=0,$O3070&lt;&gt;"可"),"警告",""))</f>
        <v/>
      </c>
      <c r="S3070" s="4">
        <f>IF(COUNT($M3070:$N3070)=0,0,IF(IF($N3070&lt;&gt;"",$N3070,$M3070)&gt;=スコアリング基準!$B$20,スコアリング基準!$C$20,IF(IF($N3070&lt;&gt;"",$N3070,$M3070)&gt;=スコアリング基準!$B$21,スコアリング基準!$C$21,IF(IF($N3070&lt;&gt;"",$N3070,$M3070)&gt;0,スコアリング基準!$C$22,0))))</f>
        <v/>
      </c>
      <c r="T3070" s="4">
        <f>IF($O3070="可",スコアリング基準!$C$23,0)</f>
        <v/>
      </c>
      <c r="U3070" s="4">
        <f>IF(OR(COUNT($K3070:$L3070)&lt;2,$K3070=0),0,IF(ABS($L3070)/$K3070&lt;=スコアリング基準!$B$24,スコアリング基準!$C$24,IF(ABS($L3070)/$K3070&lt;=スコアリング基準!$B$25,スコアリング基準!$C$25,IF(ABS($L3070)/$K3070&lt;=スコアリング基準!$B$26,スコアリング基準!$C$26,0))))</f>
        <v/>
      </c>
      <c r="V3070" s="4">
        <f>IF($P3070="なし",スコアリング基準!$C$27,0)</f>
        <v/>
      </c>
      <c r="W3070" s="4">
        <f>IF($F3070="",0,IF(ISNUMBER($F3070),IF($F3070&lt;=スコアリング基準!$B$28,スコアリング基準!$C$28,スコアリング基準!$C$29),0))</f>
        <v/>
      </c>
      <c r="X3070" s="4">
        <f>IFERROR(VLOOKUP($B3070,スコアリング基準!$A$36:$B$46,2,FALSE),0)</f>
        <v/>
      </c>
      <c r="Y3070" s="4">
        <f>SUM($S3070:$X3070)</f>
        <v/>
      </c>
      <c r="Z3070" s="4">
        <f>IF(COUNT($M3070:$N3070)=0,"データ無",IF($Y3070&gt;=スコアリング基準!$B$30,"S",IF($Y3070&gt;=スコアリング基準!$B$31,"A",IF($Y3070&gt;=スコアリング基準!$B$32,"B","C"))))</f>
        <v/>
      </c>
      <c r="AA3070">
        <f>IFERROR(INDEX(実績DB!$I$3:$I$104,MATCH($B3070&amp;$C3070,実績DB!$J$3:$J$104,0)),"")</f>
        <v/>
      </c>
    </row>
    <row r="3071">
      <c r="A3071" t="n">
        <v>3069</v>
      </c>
      <c r="B3071" t="inlineStr">
        <is>
          <t>中部</t>
        </is>
      </c>
      <c r="C3071" t="inlineStr">
        <is>
          <t>加茂野変電所</t>
        </is>
      </c>
      <c r="D3071" t="inlineStr">
        <is>
          <t>岐阜県</t>
        </is>
      </c>
      <c r="E3071" t="n">
        <v>77</v>
      </c>
      <c r="F3071" t="n">
        <v>6.6</v>
      </c>
      <c r="G3071" s="3" t="n">
        <v>35.454023</v>
      </c>
      <c r="H3071" s="3" t="n">
        <v>136.992412</v>
      </c>
      <c r="I3071" t="inlineStr">
        <is>
          <t>公表資料(手動)</t>
        </is>
      </c>
      <c r="J3071" t="n">
        <v>-8</v>
      </c>
      <c r="K3071" t="n">
        <v>49</v>
      </c>
      <c r="L3071" t="n">
        <v>-25</v>
      </c>
      <c r="M3071" t="n">
        <v>25</v>
      </c>
      <c r="O3071" t="inlineStr">
        <is>
          <t>不可 #3</t>
        </is>
      </c>
      <c r="P3071" t="inlineStr">
        <is>
          <t>有り</t>
        </is>
      </c>
      <c r="R3071" s="4">
        <f>IF(COUNT($M3071:$N3071)=0,"",IF(AND(IF($N3071&lt;&gt;"",$N3071,$M3071)&lt;=0,$O3071&lt;&gt;"可"),"警告",""))</f>
        <v/>
      </c>
      <c r="S3071" s="4">
        <f>IF(COUNT($M3071:$N3071)=0,0,IF(IF($N3071&lt;&gt;"",$N3071,$M3071)&gt;=スコアリング基準!$B$20,スコアリング基準!$C$20,IF(IF($N3071&lt;&gt;"",$N3071,$M3071)&gt;=スコアリング基準!$B$21,スコアリング基準!$C$21,IF(IF($N3071&lt;&gt;"",$N3071,$M3071)&gt;0,スコアリング基準!$C$22,0))))</f>
        <v/>
      </c>
      <c r="T3071" s="4">
        <f>IF($O3071="可",スコアリング基準!$C$23,0)</f>
        <v/>
      </c>
      <c r="U3071" s="4">
        <f>IF(OR(COUNT($K3071:$L3071)&lt;2,$K3071=0),0,IF(ABS($L3071)/$K3071&lt;=スコアリング基準!$B$24,スコアリング基準!$C$24,IF(ABS($L3071)/$K3071&lt;=スコアリング基準!$B$25,スコアリング基準!$C$25,IF(ABS($L3071)/$K3071&lt;=スコアリング基準!$B$26,スコアリング基準!$C$26,0))))</f>
        <v/>
      </c>
      <c r="V3071" s="4">
        <f>IF($P3071="なし",スコアリング基準!$C$27,0)</f>
        <v/>
      </c>
      <c r="W3071" s="4">
        <f>IF($F3071="",0,IF(ISNUMBER($F3071),IF($F3071&lt;=スコアリング基準!$B$28,スコアリング基準!$C$28,スコアリング基準!$C$29),0))</f>
        <v/>
      </c>
      <c r="X3071" s="4">
        <f>IFERROR(VLOOKUP($B3071,スコアリング基準!$A$36:$B$46,2,FALSE),0)</f>
        <v/>
      </c>
      <c r="Y3071" s="4">
        <f>SUM($S3071:$X3071)</f>
        <v/>
      </c>
      <c r="Z3071" s="4">
        <f>IF(COUNT($M3071:$N3071)=0,"データ無",IF($Y3071&gt;=スコアリング基準!$B$30,"S",IF($Y3071&gt;=スコアリング基準!$B$31,"A",IF($Y3071&gt;=スコアリング基準!$B$32,"B","C"))))</f>
        <v/>
      </c>
      <c r="AA3071">
        <f>IFERROR(INDEX(実績DB!$I$3:$I$104,MATCH($B3071&amp;$C3071,実績DB!$J$3:$J$104,0)),"")</f>
        <v/>
      </c>
    </row>
    <row r="3072">
      <c r="A3072" t="n">
        <v>3070</v>
      </c>
      <c r="B3072" t="inlineStr">
        <is>
          <t>中部</t>
        </is>
      </c>
      <c r="C3072" t="inlineStr">
        <is>
          <t>北中込変電所</t>
        </is>
      </c>
      <c r="D3072" t="inlineStr">
        <is>
          <t>長野県</t>
        </is>
      </c>
      <c r="E3072" t="n">
        <v>77</v>
      </c>
      <c r="F3072" t="n">
        <v>6.6</v>
      </c>
      <c r="G3072" s="3" t="n">
        <v>36.255945</v>
      </c>
      <c r="H3072" s="3" t="n">
        <v>138.471401</v>
      </c>
      <c r="I3072" t="inlineStr">
        <is>
          <t>公表資料(手動)</t>
        </is>
      </c>
      <c r="J3072" t="n">
        <v>-40</v>
      </c>
      <c r="K3072" t="n">
        <v>43</v>
      </c>
      <c r="L3072" t="n">
        <v>-21</v>
      </c>
      <c r="M3072" t="n">
        <v>22</v>
      </c>
      <c r="O3072" t="inlineStr">
        <is>
          <t>不可 #3</t>
        </is>
      </c>
      <c r="P3072" t="inlineStr">
        <is>
          <t>有り</t>
        </is>
      </c>
      <c r="R3072" s="4">
        <f>IF(COUNT($M3072:$N3072)=0,"",IF(AND(IF($N3072&lt;&gt;"",$N3072,$M3072)&lt;=0,$O3072&lt;&gt;"可"),"警告",""))</f>
        <v/>
      </c>
      <c r="S3072" s="4">
        <f>IF(COUNT($M3072:$N3072)=0,0,IF(IF($N3072&lt;&gt;"",$N3072,$M3072)&gt;=スコアリング基準!$B$20,スコアリング基準!$C$20,IF(IF($N3072&lt;&gt;"",$N3072,$M3072)&gt;=スコアリング基準!$B$21,スコアリング基準!$C$21,IF(IF($N3072&lt;&gt;"",$N3072,$M3072)&gt;0,スコアリング基準!$C$22,0))))</f>
        <v/>
      </c>
      <c r="T3072" s="4">
        <f>IF($O3072="可",スコアリング基準!$C$23,0)</f>
        <v/>
      </c>
      <c r="U3072" s="4">
        <f>IF(OR(COUNT($K3072:$L3072)&lt;2,$K3072=0),0,IF(ABS($L3072)/$K3072&lt;=スコアリング基準!$B$24,スコアリング基準!$C$24,IF(ABS($L3072)/$K3072&lt;=スコアリング基準!$B$25,スコアリング基準!$C$25,IF(ABS($L3072)/$K3072&lt;=スコアリング基準!$B$26,スコアリング基準!$C$26,0))))</f>
        <v/>
      </c>
      <c r="V3072" s="4">
        <f>IF($P3072="なし",スコアリング基準!$C$27,0)</f>
        <v/>
      </c>
      <c r="W3072" s="4">
        <f>IF($F3072="",0,IF(ISNUMBER($F3072),IF($F3072&lt;=スコアリング基準!$B$28,スコアリング基準!$C$28,スコアリング基準!$C$29),0))</f>
        <v/>
      </c>
      <c r="X3072" s="4">
        <f>IFERROR(VLOOKUP($B3072,スコアリング基準!$A$36:$B$46,2,FALSE),0)</f>
        <v/>
      </c>
      <c r="Y3072" s="4">
        <f>SUM($S3072:$X3072)</f>
        <v/>
      </c>
      <c r="Z3072" s="4">
        <f>IF(COUNT($M3072:$N3072)=0,"データ無",IF($Y3072&gt;=スコアリング基準!$B$30,"S",IF($Y3072&gt;=スコアリング基準!$B$31,"A",IF($Y3072&gt;=スコアリング基準!$B$32,"B","C"))))</f>
        <v/>
      </c>
      <c r="AA3072">
        <f>IFERROR(INDEX(実績DB!$I$3:$I$104,MATCH($B3072&amp;$C3072,実績DB!$J$3:$J$104,0)),"")</f>
        <v/>
      </c>
    </row>
    <row r="3073">
      <c r="A3073" t="n">
        <v>3071</v>
      </c>
      <c r="B3073" t="inlineStr">
        <is>
          <t>中部</t>
        </is>
      </c>
      <c r="C3073" t="inlineStr">
        <is>
          <t>北城変電所</t>
        </is>
      </c>
      <c r="D3073" t="inlineStr">
        <is>
          <t>長野県</t>
        </is>
      </c>
      <c r="E3073" t="n">
        <v>77</v>
      </c>
      <c r="F3073" t="n">
        <v>6.6</v>
      </c>
      <c r="G3073" s="3" t="n">
        <v>36.702335</v>
      </c>
      <c r="H3073" s="3" t="n">
        <v>137.848098</v>
      </c>
      <c r="I3073" t="inlineStr">
        <is>
          <t>公表資料(手動)</t>
        </is>
      </c>
      <c r="J3073" t="n">
        <v>0</v>
      </c>
      <c r="K3073" t="n">
        <v>19</v>
      </c>
      <c r="L3073" t="n">
        <v>-2</v>
      </c>
      <c r="M3073" t="n">
        <v>15</v>
      </c>
      <c r="O3073" t="inlineStr">
        <is>
          <t>不可 #3</t>
        </is>
      </c>
      <c r="P3073" t="inlineStr">
        <is>
          <t>有り</t>
        </is>
      </c>
      <c r="R3073" s="4">
        <f>IF(COUNT($M3073:$N3073)=0,"",IF(AND(IF($N3073&lt;&gt;"",$N3073,$M3073)&lt;=0,$O3073&lt;&gt;"可"),"警告",""))</f>
        <v/>
      </c>
      <c r="S3073" s="4">
        <f>IF(COUNT($M3073:$N3073)=0,0,IF(IF($N3073&lt;&gt;"",$N3073,$M3073)&gt;=スコアリング基準!$B$20,スコアリング基準!$C$20,IF(IF($N3073&lt;&gt;"",$N3073,$M3073)&gt;=スコアリング基準!$B$21,スコアリング基準!$C$21,IF(IF($N3073&lt;&gt;"",$N3073,$M3073)&gt;0,スコアリング基準!$C$22,0))))</f>
        <v/>
      </c>
      <c r="T3073" s="4">
        <f>IF($O3073="可",スコアリング基準!$C$23,0)</f>
        <v/>
      </c>
      <c r="U3073" s="4">
        <f>IF(OR(COUNT($K3073:$L3073)&lt;2,$K3073=0),0,IF(ABS($L3073)/$K3073&lt;=スコアリング基準!$B$24,スコアリング基準!$C$24,IF(ABS($L3073)/$K3073&lt;=スコアリング基準!$B$25,スコアリング基準!$C$25,IF(ABS($L3073)/$K3073&lt;=スコアリング基準!$B$26,スコアリング基準!$C$26,0))))</f>
        <v/>
      </c>
      <c r="V3073" s="4">
        <f>IF($P3073="なし",スコアリング基準!$C$27,0)</f>
        <v/>
      </c>
      <c r="W3073" s="4">
        <f>IF($F3073="",0,IF(ISNUMBER($F3073),IF($F3073&lt;=スコアリング基準!$B$28,スコアリング基準!$C$28,スコアリング基準!$C$29),0))</f>
        <v/>
      </c>
      <c r="X3073" s="4">
        <f>IFERROR(VLOOKUP($B3073,スコアリング基準!$A$36:$B$46,2,FALSE),0)</f>
        <v/>
      </c>
      <c r="Y3073" s="4">
        <f>SUM($S3073:$X3073)</f>
        <v/>
      </c>
      <c r="Z3073" s="4">
        <f>IF(COUNT($M3073:$N3073)=0,"データ無",IF($Y3073&gt;=スコアリング基準!$B$30,"S",IF($Y3073&gt;=スコアリング基準!$B$31,"A",IF($Y3073&gt;=スコアリング基準!$B$32,"B","C"))))</f>
        <v/>
      </c>
      <c r="AA3073">
        <f>IFERROR(INDEX(実績DB!$I$3:$I$104,MATCH($B3073&amp;$C3073,実績DB!$J$3:$J$104,0)),"")</f>
        <v/>
      </c>
    </row>
    <row r="3074">
      <c r="A3074" t="n">
        <v>3072</v>
      </c>
      <c r="B3074" t="inlineStr">
        <is>
          <t>中部</t>
        </is>
      </c>
      <c r="C3074" t="inlineStr">
        <is>
          <t>北大町変電所</t>
        </is>
      </c>
      <c r="D3074" t="inlineStr">
        <is>
          <t>長野県</t>
        </is>
      </c>
      <c r="E3074" t="n">
        <v>77</v>
      </c>
      <c r="F3074" t="n">
        <v>6.6</v>
      </c>
      <c r="G3074" s="3" t="n">
        <v>36.520589</v>
      </c>
      <c r="H3074" s="3" t="n">
        <v>137.858095</v>
      </c>
      <c r="I3074" t="inlineStr">
        <is>
          <t>Google Places(名称一致)</t>
        </is>
      </c>
      <c r="J3074" t="n">
        <v>-12</v>
      </c>
      <c r="K3074" t="n">
        <v>19</v>
      </c>
      <c r="L3074" t="n">
        <v>-18</v>
      </c>
      <c r="M3074" t="n">
        <v>1</v>
      </c>
      <c r="O3074" t="inlineStr">
        <is>
          <t>不可 #3</t>
        </is>
      </c>
      <c r="P3074" t="inlineStr">
        <is>
          <t>有り</t>
        </is>
      </c>
      <c r="R3074" s="4">
        <f>IF(COUNT($M3074:$N3074)=0,"",IF(AND(IF($N3074&lt;&gt;"",$N3074,$M3074)&lt;=0,$O3074&lt;&gt;"可"),"警告",""))</f>
        <v/>
      </c>
      <c r="S3074" s="4">
        <f>IF(COUNT($M3074:$N3074)=0,0,IF(IF($N3074&lt;&gt;"",$N3074,$M3074)&gt;=スコアリング基準!$B$20,スコアリング基準!$C$20,IF(IF($N3074&lt;&gt;"",$N3074,$M3074)&gt;=スコアリング基準!$B$21,スコアリング基準!$C$21,IF(IF($N3074&lt;&gt;"",$N3074,$M3074)&gt;0,スコアリング基準!$C$22,0))))</f>
        <v/>
      </c>
      <c r="T3074" s="4">
        <f>IF($O3074="可",スコアリング基準!$C$23,0)</f>
        <v/>
      </c>
      <c r="U3074" s="4">
        <f>IF(OR(COUNT($K3074:$L3074)&lt;2,$K3074=0),0,IF(ABS($L3074)/$K3074&lt;=スコアリング基準!$B$24,スコアリング基準!$C$24,IF(ABS($L3074)/$K3074&lt;=スコアリング基準!$B$25,スコアリング基準!$C$25,IF(ABS($L3074)/$K3074&lt;=スコアリング基準!$B$26,スコアリング基準!$C$26,0))))</f>
        <v/>
      </c>
      <c r="V3074" s="4">
        <f>IF($P3074="なし",スコアリング基準!$C$27,0)</f>
        <v/>
      </c>
      <c r="W3074" s="4">
        <f>IF($F3074="",0,IF(ISNUMBER($F3074),IF($F3074&lt;=スコアリング基準!$B$28,スコアリング基準!$C$28,スコアリング基準!$C$29),0))</f>
        <v/>
      </c>
      <c r="X3074" s="4">
        <f>IFERROR(VLOOKUP($B3074,スコアリング基準!$A$36:$B$46,2,FALSE),0)</f>
        <v/>
      </c>
      <c r="Y3074" s="4">
        <f>SUM($S3074:$X3074)</f>
        <v/>
      </c>
      <c r="Z3074" s="4">
        <f>IF(COUNT($M3074:$N3074)=0,"データ無",IF($Y3074&gt;=スコアリング基準!$B$30,"S",IF($Y3074&gt;=スコアリング基準!$B$31,"A",IF($Y3074&gt;=スコアリング基準!$B$32,"B","C"))))</f>
        <v/>
      </c>
      <c r="AA3074">
        <f>IFERROR(INDEX(実績DB!$I$3:$I$104,MATCH($B3074&amp;$C3074,実績DB!$J$3:$J$104,0)),"")</f>
        <v/>
      </c>
    </row>
    <row r="3075">
      <c r="A3075" t="n">
        <v>3073</v>
      </c>
      <c r="B3075" t="inlineStr">
        <is>
          <t>中部</t>
        </is>
      </c>
      <c r="C3075" t="inlineStr">
        <is>
          <t>北山変電所</t>
        </is>
      </c>
      <c r="D3075" t="inlineStr">
        <is>
          <t>長野県</t>
        </is>
      </c>
      <c r="E3075" t="n">
        <v>77</v>
      </c>
      <c r="F3075" t="n">
        <v>6.6</v>
      </c>
      <c r="G3075" s="3" t="n">
        <v>36.031679</v>
      </c>
      <c r="H3075" s="3" t="n">
        <v>138.250923</v>
      </c>
      <c r="I3075" t="inlineStr">
        <is>
          <t>公表資料(手動)</t>
        </is>
      </c>
      <c r="J3075" t="n">
        <v>-9</v>
      </c>
      <c r="K3075" t="n">
        <v>49</v>
      </c>
      <c r="L3075" t="n">
        <v>-25</v>
      </c>
      <c r="M3075" t="n">
        <v>22</v>
      </c>
      <c r="O3075" t="inlineStr">
        <is>
          <t>不可 #3</t>
        </is>
      </c>
      <c r="P3075" t="inlineStr">
        <is>
          <t>有り</t>
        </is>
      </c>
      <c r="R3075" s="4">
        <f>IF(COUNT($M3075:$N3075)=0,"",IF(AND(IF($N3075&lt;&gt;"",$N3075,$M3075)&lt;=0,$O3075&lt;&gt;"可"),"警告",""))</f>
        <v/>
      </c>
      <c r="S3075" s="4">
        <f>IF(COUNT($M3075:$N3075)=0,0,IF(IF($N3075&lt;&gt;"",$N3075,$M3075)&gt;=スコアリング基準!$B$20,スコアリング基準!$C$20,IF(IF($N3075&lt;&gt;"",$N3075,$M3075)&gt;=スコアリング基準!$B$21,スコアリング基準!$C$21,IF(IF($N3075&lt;&gt;"",$N3075,$M3075)&gt;0,スコアリング基準!$C$22,0))))</f>
        <v/>
      </c>
      <c r="T3075" s="4">
        <f>IF($O3075="可",スコアリング基準!$C$23,0)</f>
        <v/>
      </c>
      <c r="U3075" s="4">
        <f>IF(OR(COUNT($K3075:$L3075)&lt;2,$K3075=0),0,IF(ABS($L3075)/$K3075&lt;=スコアリング基準!$B$24,スコアリング基準!$C$24,IF(ABS($L3075)/$K3075&lt;=スコアリング基準!$B$25,スコアリング基準!$C$25,IF(ABS($L3075)/$K3075&lt;=スコアリング基準!$B$26,スコアリング基準!$C$26,0))))</f>
        <v/>
      </c>
      <c r="V3075" s="4">
        <f>IF($P3075="なし",スコアリング基準!$C$27,0)</f>
        <v/>
      </c>
      <c r="W3075" s="4">
        <f>IF($F3075="",0,IF(ISNUMBER($F3075),IF($F3075&lt;=スコアリング基準!$B$28,スコアリング基準!$C$28,スコアリング基準!$C$29),0))</f>
        <v/>
      </c>
      <c r="X3075" s="4">
        <f>IFERROR(VLOOKUP($B3075,スコアリング基準!$A$36:$B$46,2,FALSE),0)</f>
        <v/>
      </c>
      <c r="Y3075" s="4">
        <f>SUM($S3075:$X3075)</f>
        <v/>
      </c>
      <c r="Z3075" s="4">
        <f>IF(COUNT($M3075:$N3075)=0,"データ無",IF($Y3075&gt;=スコアリング基準!$B$30,"S",IF($Y3075&gt;=スコアリング基準!$B$31,"A",IF($Y3075&gt;=スコアリング基準!$B$32,"B","C"))))</f>
        <v/>
      </c>
      <c r="AA3075">
        <f>IFERROR(INDEX(実績DB!$I$3:$I$104,MATCH($B3075&amp;$C3075,実績DB!$J$3:$J$104,0)),"")</f>
        <v/>
      </c>
    </row>
    <row r="3076">
      <c r="A3076" t="n">
        <v>3074</v>
      </c>
      <c r="B3076" t="inlineStr">
        <is>
          <t>中部</t>
        </is>
      </c>
      <c r="C3076" t="inlineStr">
        <is>
          <t>北崎変電所</t>
        </is>
      </c>
      <c r="D3076" t="inlineStr">
        <is>
          <t>愛知県</t>
        </is>
      </c>
      <c r="E3076" t="n">
        <v>77</v>
      </c>
      <c r="F3076" t="n">
        <v>6.6</v>
      </c>
      <c r="G3076" s="3" t="n">
        <v>35.040819</v>
      </c>
      <c r="H3076" s="3" t="n">
        <v>136.97417</v>
      </c>
      <c r="I3076" t="inlineStr">
        <is>
          <t>公表資料(手動)</t>
        </is>
      </c>
      <c r="J3076" t="n">
        <v>1</v>
      </c>
      <c r="K3076" t="n">
        <v>49</v>
      </c>
      <c r="L3076" t="n">
        <v>0</v>
      </c>
      <c r="M3076" t="n">
        <v>49</v>
      </c>
      <c r="O3076" t="inlineStr">
        <is>
          <t>不可 #3</t>
        </is>
      </c>
      <c r="P3076" t="inlineStr">
        <is>
          <t>有り</t>
        </is>
      </c>
      <c r="R3076" s="4">
        <f>IF(COUNT($M3076:$N3076)=0,"",IF(AND(IF($N3076&lt;&gt;"",$N3076,$M3076)&lt;=0,$O3076&lt;&gt;"可"),"警告",""))</f>
        <v/>
      </c>
      <c r="S3076" s="4">
        <f>IF(COUNT($M3076:$N3076)=0,0,IF(IF($N3076&lt;&gt;"",$N3076,$M3076)&gt;=スコアリング基準!$B$20,スコアリング基準!$C$20,IF(IF($N3076&lt;&gt;"",$N3076,$M3076)&gt;=スコアリング基準!$B$21,スコアリング基準!$C$21,IF(IF($N3076&lt;&gt;"",$N3076,$M3076)&gt;0,スコアリング基準!$C$22,0))))</f>
        <v/>
      </c>
      <c r="T3076" s="4">
        <f>IF($O3076="可",スコアリング基準!$C$23,0)</f>
        <v/>
      </c>
      <c r="U3076" s="4">
        <f>IF(OR(COUNT($K3076:$L3076)&lt;2,$K3076=0),0,IF(ABS($L3076)/$K3076&lt;=スコアリング基準!$B$24,スコアリング基準!$C$24,IF(ABS($L3076)/$K3076&lt;=スコアリング基準!$B$25,スコアリング基準!$C$25,IF(ABS($L3076)/$K3076&lt;=スコアリング基準!$B$26,スコアリング基準!$C$26,0))))</f>
        <v/>
      </c>
      <c r="V3076" s="4">
        <f>IF($P3076="なし",スコアリング基準!$C$27,0)</f>
        <v/>
      </c>
      <c r="W3076" s="4">
        <f>IF($F3076="",0,IF(ISNUMBER($F3076),IF($F3076&lt;=スコアリング基準!$B$28,スコアリング基準!$C$28,スコアリング基準!$C$29),0))</f>
        <v/>
      </c>
      <c r="X3076" s="4">
        <f>IFERROR(VLOOKUP($B3076,スコアリング基準!$A$36:$B$46,2,FALSE),0)</f>
        <v/>
      </c>
      <c r="Y3076" s="4">
        <f>SUM($S3076:$X3076)</f>
        <v/>
      </c>
      <c r="Z3076" s="4">
        <f>IF(COUNT($M3076:$N3076)=0,"データ無",IF($Y3076&gt;=スコアリング基準!$B$30,"S",IF($Y3076&gt;=スコアリング基準!$B$31,"A",IF($Y3076&gt;=スコアリング基準!$B$32,"B","C"))))</f>
        <v/>
      </c>
      <c r="AA3076">
        <f>IFERROR(INDEX(実績DB!$I$3:$I$104,MATCH($B3076&amp;$C3076,実績DB!$J$3:$J$104,0)),"")</f>
        <v/>
      </c>
    </row>
    <row r="3077">
      <c r="A3077" t="n">
        <v>3075</v>
      </c>
      <c r="B3077" t="inlineStr">
        <is>
          <t>中部</t>
        </is>
      </c>
      <c r="C3077" t="inlineStr">
        <is>
          <t>北新田変電所</t>
        </is>
      </c>
      <c r="D3077" t="inlineStr">
        <is>
          <t>静岡県</t>
        </is>
      </c>
      <c r="E3077" t="n">
        <v>77</v>
      </c>
      <c r="F3077" t="n">
        <v>6.6</v>
      </c>
      <c r="G3077" s="3" t="n">
        <v>34.832059</v>
      </c>
      <c r="H3077" s="3" t="n">
        <v>138.312861</v>
      </c>
      <c r="I3077" t="inlineStr">
        <is>
          <t>公表資料(手動)</t>
        </is>
      </c>
      <c r="J3077" t="n">
        <v>49</v>
      </c>
      <c r="K3077" t="n">
        <v>49</v>
      </c>
      <c r="L3077" t="n">
        <v>0</v>
      </c>
      <c r="M3077" t="n">
        <v>49</v>
      </c>
      <c r="O3077" t="inlineStr">
        <is>
          <t>不可 #3</t>
        </is>
      </c>
      <c r="P3077" t="inlineStr">
        <is>
          <t>有り</t>
        </is>
      </c>
      <c r="R3077" s="4">
        <f>IF(COUNT($M3077:$N3077)=0,"",IF(AND(IF($N3077&lt;&gt;"",$N3077,$M3077)&lt;=0,$O3077&lt;&gt;"可"),"警告",""))</f>
        <v/>
      </c>
      <c r="S3077" s="4">
        <f>IF(COUNT($M3077:$N3077)=0,0,IF(IF($N3077&lt;&gt;"",$N3077,$M3077)&gt;=スコアリング基準!$B$20,スコアリング基準!$C$20,IF(IF($N3077&lt;&gt;"",$N3077,$M3077)&gt;=スコアリング基準!$B$21,スコアリング基準!$C$21,IF(IF($N3077&lt;&gt;"",$N3077,$M3077)&gt;0,スコアリング基準!$C$22,0))))</f>
        <v/>
      </c>
      <c r="T3077" s="4">
        <f>IF($O3077="可",スコアリング基準!$C$23,0)</f>
        <v/>
      </c>
      <c r="U3077" s="4">
        <f>IF(OR(COUNT($K3077:$L3077)&lt;2,$K3077=0),0,IF(ABS($L3077)/$K3077&lt;=スコアリング基準!$B$24,スコアリング基準!$C$24,IF(ABS($L3077)/$K3077&lt;=スコアリング基準!$B$25,スコアリング基準!$C$25,IF(ABS($L3077)/$K3077&lt;=スコアリング基準!$B$26,スコアリング基準!$C$26,0))))</f>
        <v/>
      </c>
      <c r="V3077" s="4">
        <f>IF($P3077="なし",スコアリング基準!$C$27,0)</f>
        <v/>
      </c>
      <c r="W3077" s="4">
        <f>IF($F3077="",0,IF(ISNUMBER($F3077),IF($F3077&lt;=スコアリング基準!$B$28,スコアリング基準!$C$28,スコアリング基準!$C$29),0))</f>
        <v/>
      </c>
      <c r="X3077" s="4">
        <f>IFERROR(VLOOKUP($B3077,スコアリング基準!$A$36:$B$46,2,FALSE),0)</f>
        <v/>
      </c>
      <c r="Y3077" s="4">
        <f>SUM($S3077:$X3077)</f>
        <v/>
      </c>
      <c r="Z3077" s="4">
        <f>IF(COUNT($M3077:$N3077)=0,"データ無",IF($Y3077&gt;=スコアリング基準!$B$30,"S",IF($Y3077&gt;=スコアリング基準!$B$31,"A",IF($Y3077&gt;=スコアリング基準!$B$32,"B","C"))))</f>
        <v/>
      </c>
      <c r="AA3077">
        <f>IFERROR(INDEX(実績DB!$I$3:$I$104,MATCH($B3077&amp;$C3077,実績DB!$J$3:$J$104,0)),"")</f>
        <v/>
      </c>
    </row>
    <row r="3078">
      <c r="A3078" t="n">
        <v>3076</v>
      </c>
      <c r="B3078" t="inlineStr">
        <is>
          <t>中部</t>
        </is>
      </c>
      <c r="C3078" t="inlineStr">
        <is>
          <t>北条変電所</t>
        </is>
      </c>
      <c r="D3078" t="inlineStr">
        <is>
          <t>三重県</t>
        </is>
      </c>
      <c r="E3078" t="n">
        <v>77</v>
      </c>
      <c r="F3078" t="n">
        <v>6.6</v>
      </c>
      <c r="G3078" s="3" t="n">
        <v>34.970623</v>
      </c>
      <c r="H3078" s="3" t="n">
        <v>136.632067</v>
      </c>
      <c r="I3078" t="inlineStr">
        <is>
          <t>公表資料(手動)</t>
        </is>
      </c>
      <c r="J3078" t="n">
        <v>19</v>
      </c>
      <c r="K3078" t="n">
        <v>19</v>
      </c>
      <c r="L3078" t="n">
        <v>0</v>
      </c>
      <c r="M3078" t="n">
        <v>19</v>
      </c>
      <c r="O3078" t="inlineStr">
        <is>
          <t>不可 #3</t>
        </is>
      </c>
      <c r="P3078" t="inlineStr">
        <is>
          <t>有り</t>
        </is>
      </c>
      <c r="R3078" s="4">
        <f>IF(COUNT($M3078:$N3078)=0,"",IF(AND(IF($N3078&lt;&gt;"",$N3078,$M3078)&lt;=0,$O3078&lt;&gt;"可"),"警告",""))</f>
        <v/>
      </c>
      <c r="S3078" s="4">
        <f>IF(COUNT($M3078:$N3078)=0,0,IF(IF($N3078&lt;&gt;"",$N3078,$M3078)&gt;=スコアリング基準!$B$20,スコアリング基準!$C$20,IF(IF($N3078&lt;&gt;"",$N3078,$M3078)&gt;=スコアリング基準!$B$21,スコアリング基準!$C$21,IF(IF($N3078&lt;&gt;"",$N3078,$M3078)&gt;0,スコアリング基準!$C$22,0))))</f>
        <v/>
      </c>
      <c r="T3078" s="4">
        <f>IF($O3078="可",スコアリング基準!$C$23,0)</f>
        <v/>
      </c>
      <c r="U3078" s="4">
        <f>IF(OR(COUNT($K3078:$L3078)&lt;2,$K3078=0),0,IF(ABS($L3078)/$K3078&lt;=スコアリング基準!$B$24,スコアリング基準!$C$24,IF(ABS($L3078)/$K3078&lt;=スコアリング基準!$B$25,スコアリング基準!$C$25,IF(ABS($L3078)/$K3078&lt;=スコアリング基準!$B$26,スコアリング基準!$C$26,0))))</f>
        <v/>
      </c>
      <c r="V3078" s="4">
        <f>IF($P3078="なし",スコアリング基準!$C$27,0)</f>
        <v/>
      </c>
      <c r="W3078" s="4">
        <f>IF($F3078="",0,IF(ISNUMBER($F3078),IF($F3078&lt;=スコアリング基準!$B$28,スコアリング基準!$C$28,スコアリング基準!$C$29),0))</f>
        <v/>
      </c>
      <c r="X3078" s="4">
        <f>IFERROR(VLOOKUP($B3078,スコアリング基準!$A$36:$B$46,2,FALSE),0)</f>
        <v/>
      </c>
      <c r="Y3078" s="4">
        <f>SUM($S3078:$X3078)</f>
        <v/>
      </c>
      <c r="Z3078" s="4">
        <f>IF(COUNT($M3078:$N3078)=0,"データ無",IF($Y3078&gt;=スコアリング基準!$B$30,"S",IF($Y3078&gt;=スコアリング基準!$B$31,"A",IF($Y3078&gt;=スコアリング基準!$B$32,"B","C"))))</f>
        <v/>
      </c>
      <c r="AA3078">
        <f>IFERROR(INDEX(実績DB!$I$3:$I$104,MATCH($B3078&amp;$C3078,実績DB!$J$3:$J$104,0)),"")</f>
        <v/>
      </c>
    </row>
    <row r="3079">
      <c r="A3079" t="n">
        <v>3077</v>
      </c>
      <c r="B3079" t="inlineStr">
        <is>
          <t>中部</t>
        </is>
      </c>
      <c r="C3079" t="inlineStr">
        <is>
          <t>北浅羽変電所</t>
        </is>
      </c>
      <c r="D3079" t="inlineStr">
        <is>
          <t>静岡県</t>
        </is>
      </c>
      <c r="E3079" t="n">
        <v>77</v>
      </c>
      <c r="F3079" t="n">
        <v>6.6</v>
      </c>
      <c r="G3079" s="3" t="n">
        <v>34.717743</v>
      </c>
      <c r="H3079" s="3" t="n">
        <v>137.924066</v>
      </c>
      <c r="I3079" t="inlineStr">
        <is>
          <t>公表資料(手動)</t>
        </is>
      </c>
      <c r="J3079" t="n">
        <v>49</v>
      </c>
      <c r="K3079" t="n">
        <v>49</v>
      </c>
      <c r="L3079" t="n">
        <v>-23</v>
      </c>
      <c r="M3079" t="n">
        <v>26</v>
      </c>
      <c r="O3079" t="inlineStr">
        <is>
          <t>不可 #3</t>
        </is>
      </c>
      <c r="P3079" t="inlineStr">
        <is>
          <t>有り</t>
        </is>
      </c>
      <c r="R3079" s="4">
        <f>IF(COUNT($M3079:$N3079)=0,"",IF(AND(IF($N3079&lt;&gt;"",$N3079,$M3079)&lt;=0,$O3079&lt;&gt;"可"),"警告",""))</f>
        <v/>
      </c>
      <c r="S3079" s="4">
        <f>IF(COUNT($M3079:$N3079)=0,0,IF(IF($N3079&lt;&gt;"",$N3079,$M3079)&gt;=スコアリング基準!$B$20,スコアリング基準!$C$20,IF(IF($N3079&lt;&gt;"",$N3079,$M3079)&gt;=スコアリング基準!$B$21,スコアリング基準!$C$21,IF(IF($N3079&lt;&gt;"",$N3079,$M3079)&gt;0,スコアリング基準!$C$22,0))))</f>
        <v/>
      </c>
      <c r="T3079" s="4">
        <f>IF($O3079="可",スコアリング基準!$C$23,0)</f>
        <v/>
      </c>
      <c r="U3079" s="4">
        <f>IF(OR(COUNT($K3079:$L3079)&lt;2,$K3079=0),0,IF(ABS($L3079)/$K3079&lt;=スコアリング基準!$B$24,スコアリング基準!$C$24,IF(ABS($L3079)/$K3079&lt;=スコアリング基準!$B$25,スコアリング基準!$C$25,IF(ABS($L3079)/$K3079&lt;=スコアリング基準!$B$26,スコアリング基準!$C$26,0))))</f>
        <v/>
      </c>
      <c r="V3079" s="4">
        <f>IF($P3079="なし",スコアリング基準!$C$27,0)</f>
        <v/>
      </c>
      <c r="W3079" s="4">
        <f>IF($F3079="",0,IF(ISNUMBER($F3079),IF($F3079&lt;=スコアリング基準!$B$28,スコアリング基準!$C$28,スコアリング基準!$C$29),0))</f>
        <v/>
      </c>
      <c r="X3079" s="4">
        <f>IFERROR(VLOOKUP($B3079,スコアリング基準!$A$36:$B$46,2,FALSE),0)</f>
        <v/>
      </c>
      <c r="Y3079" s="4">
        <f>SUM($S3079:$X3079)</f>
        <v/>
      </c>
      <c r="Z3079" s="4">
        <f>IF(COUNT($M3079:$N3079)=0,"データ無",IF($Y3079&gt;=スコアリング基準!$B$30,"S",IF($Y3079&gt;=スコアリング基準!$B$31,"A",IF($Y3079&gt;=スコアリング基準!$B$32,"B","C"))))</f>
        <v/>
      </c>
      <c r="AA3079">
        <f>IFERROR(INDEX(実績DB!$I$3:$I$104,MATCH($B3079&amp;$C3079,実績DB!$J$3:$J$104,0)),"")</f>
        <v/>
      </c>
    </row>
    <row r="3080">
      <c r="A3080" t="n">
        <v>3078</v>
      </c>
      <c r="B3080" t="inlineStr">
        <is>
          <t>中部</t>
        </is>
      </c>
      <c r="C3080" t="inlineStr">
        <is>
          <t>北竜湖変電所</t>
        </is>
      </c>
      <c r="D3080" t="inlineStr">
        <is>
          <t>長野県</t>
        </is>
      </c>
      <c r="E3080" t="n">
        <v>77</v>
      </c>
      <c r="F3080" t="n">
        <v>6.6</v>
      </c>
      <c r="G3080" s="3" t="n">
        <v>36.899966</v>
      </c>
      <c r="H3080" s="3" t="n">
        <v>138.413765</v>
      </c>
      <c r="I3080" t="inlineStr">
        <is>
          <t>公表資料(手動)</t>
        </is>
      </c>
      <c r="J3080" t="n">
        <v>1</v>
      </c>
      <c r="K3080" t="n">
        <v>22</v>
      </c>
      <c r="L3080" t="n">
        <v>0</v>
      </c>
      <c r="M3080" t="n">
        <v>21</v>
      </c>
      <c r="O3080" t="inlineStr">
        <is>
          <t>不可 #3</t>
        </is>
      </c>
      <c r="P3080" t="inlineStr">
        <is>
          <t>有り</t>
        </is>
      </c>
      <c r="R3080" s="4">
        <f>IF(COUNT($M3080:$N3080)=0,"",IF(AND(IF($N3080&lt;&gt;"",$N3080,$M3080)&lt;=0,$O3080&lt;&gt;"可"),"警告",""))</f>
        <v/>
      </c>
      <c r="S3080" s="4">
        <f>IF(COUNT($M3080:$N3080)=0,0,IF(IF($N3080&lt;&gt;"",$N3080,$M3080)&gt;=スコアリング基準!$B$20,スコアリング基準!$C$20,IF(IF($N3080&lt;&gt;"",$N3080,$M3080)&gt;=スコアリング基準!$B$21,スコアリング基準!$C$21,IF(IF($N3080&lt;&gt;"",$N3080,$M3080)&gt;0,スコアリング基準!$C$22,0))))</f>
        <v/>
      </c>
      <c r="T3080" s="4">
        <f>IF($O3080="可",スコアリング基準!$C$23,0)</f>
        <v/>
      </c>
      <c r="U3080" s="4">
        <f>IF(OR(COUNT($K3080:$L3080)&lt;2,$K3080=0),0,IF(ABS($L3080)/$K3080&lt;=スコアリング基準!$B$24,スコアリング基準!$C$24,IF(ABS($L3080)/$K3080&lt;=スコアリング基準!$B$25,スコアリング基準!$C$25,IF(ABS($L3080)/$K3080&lt;=スコアリング基準!$B$26,スコアリング基準!$C$26,0))))</f>
        <v/>
      </c>
      <c r="V3080" s="4">
        <f>IF($P3080="なし",スコアリング基準!$C$27,0)</f>
        <v/>
      </c>
      <c r="W3080" s="4">
        <f>IF($F3080="",0,IF(ISNUMBER($F3080),IF($F3080&lt;=スコアリング基準!$B$28,スコアリング基準!$C$28,スコアリング基準!$C$29),0))</f>
        <v/>
      </c>
      <c r="X3080" s="4">
        <f>IFERROR(VLOOKUP($B3080,スコアリング基準!$A$36:$B$46,2,FALSE),0)</f>
        <v/>
      </c>
      <c r="Y3080" s="4">
        <f>SUM($S3080:$X3080)</f>
        <v/>
      </c>
      <c r="Z3080" s="4">
        <f>IF(COUNT($M3080:$N3080)=0,"データ無",IF($Y3080&gt;=スコアリング基準!$B$30,"S",IF($Y3080&gt;=スコアリング基準!$B$31,"A",IF($Y3080&gt;=スコアリング基準!$B$32,"B","C"))))</f>
        <v/>
      </c>
      <c r="AA3080">
        <f>IFERROR(INDEX(実績DB!$I$3:$I$104,MATCH($B3080&amp;$C3080,実績DB!$J$3:$J$104,0)),"")</f>
        <v/>
      </c>
    </row>
    <row r="3081">
      <c r="A3081" t="n">
        <v>3079</v>
      </c>
      <c r="B3081" t="inlineStr">
        <is>
          <t>中部</t>
        </is>
      </c>
      <c r="C3081" t="inlineStr">
        <is>
          <t>北野変電所</t>
        </is>
      </c>
      <c r="D3081" t="inlineStr">
        <is>
          <t>愛知県</t>
        </is>
      </c>
      <c r="E3081" t="n">
        <v>77</v>
      </c>
      <c r="F3081" t="n">
        <v>6.6</v>
      </c>
      <c r="G3081" s="3" t="n">
        <v>34.987945</v>
      </c>
      <c r="H3081" s="3" t="n">
        <v>137.141636</v>
      </c>
      <c r="I3081" t="inlineStr">
        <is>
          <t>公表資料(手動)</t>
        </is>
      </c>
      <c r="J3081" t="n">
        <v>0</v>
      </c>
      <c r="K3081" t="n">
        <v>49</v>
      </c>
      <c r="L3081" t="n">
        <v>-2</v>
      </c>
      <c r="M3081" t="n">
        <v>47</v>
      </c>
      <c r="O3081" t="inlineStr">
        <is>
          <t>不可 #3</t>
        </is>
      </c>
      <c r="P3081" t="inlineStr">
        <is>
          <t>有り</t>
        </is>
      </c>
      <c r="R3081" s="4">
        <f>IF(COUNT($M3081:$N3081)=0,"",IF(AND(IF($N3081&lt;&gt;"",$N3081,$M3081)&lt;=0,$O3081&lt;&gt;"可"),"警告",""))</f>
        <v/>
      </c>
      <c r="S3081" s="4">
        <f>IF(COUNT($M3081:$N3081)=0,0,IF(IF($N3081&lt;&gt;"",$N3081,$M3081)&gt;=スコアリング基準!$B$20,スコアリング基準!$C$20,IF(IF($N3081&lt;&gt;"",$N3081,$M3081)&gt;=スコアリング基準!$B$21,スコアリング基準!$C$21,IF(IF($N3081&lt;&gt;"",$N3081,$M3081)&gt;0,スコアリング基準!$C$22,0))))</f>
        <v/>
      </c>
      <c r="T3081" s="4">
        <f>IF($O3081="可",スコアリング基準!$C$23,0)</f>
        <v/>
      </c>
      <c r="U3081" s="4">
        <f>IF(OR(COUNT($K3081:$L3081)&lt;2,$K3081=0),0,IF(ABS($L3081)/$K3081&lt;=スコアリング基準!$B$24,スコアリング基準!$C$24,IF(ABS($L3081)/$K3081&lt;=スコアリング基準!$B$25,スコアリング基準!$C$25,IF(ABS($L3081)/$K3081&lt;=スコアリング基準!$B$26,スコアリング基準!$C$26,0))))</f>
        <v/>
      </c>
      <c r="V3081" s="4">
        <f>IF($P3081="なし",スコアリング基準!$C$27,0)</f>
        <v/>
      </c>
      <c r="W3081" s="4">
        <f>IF($F3081="",0,IF(ISNUMBER($F3081),IF($F3081&lt;=スコアリング基準!$B$28,スコアリング基準!$C$28,スコアリング基準!$C$29),0))</f>
        <v/>
      </c>
      <c r="X3081" s="4">
        <f>IFERROR(VLOOKUP($B3081,スコアリング基準!$A$36:$B$46,2,FALSE),0)</f>
        <v/>
      </c>
      <c r="Y3081" s="4">
        <f>SUM($S3081:$X3081)</f>
        <v/>
      </c>
      <c r="Z3081" s="4">
        <f>IF(COUNT($M3081:$N3081)=0,"データ無",IF($Y3081&gt;=スコアリング基準!$B$30,"S",IF($Y3081&gt;=スコアリング基準!$B$31,"A",IF($Y3081&gt;=スコアリング基準!$B$32,"B","C"))))</f>
        <v/>
      </c>
      <c r="AA3081">
        <f>IFERROR(INDEX(実績DB!$I$3:$I$104,MATCH($B3081&amp;$C3081,実績DB!$J$3:$J$104,0)),"")</f>
        <v/>
      </c>
    </row>
    <row r="3082">
      <c r="A3082" t="n">
        <v>3080</v>
      </c>
      <c r="B3082" t="inlineStr">
        <is>
          <t>中部</t>
        </is>
      </c>
      <c r="C3082" t="inlineStr">
        <is>
          <t>十一屋変電所</t>
        </is>
      </c>
      <c r="D3082" t="inlineStr">
        <is>
          <t>愛知県</t>
        </is>
      </c>
      <c r="E3082" t="n">
        <v>77</v>
      </c>
      <c r="F3082" t="n">
        <v>6.6</v>
      </c>
      <c r="G3082" s="3" t="n">
        <v>35.095489</v>
      </c>
      <c r="H3082" s="3" t="n">
        <v>136.862721</v>
      </c>
      <c r="I3082" t="inlineStr">
        <is>
          <t>公表資料(手動)</t>
        </is>
      </c>
      <c r="J3082" t="n">
        <v>3</v>
      </c>
      <c r="K3082" t="n">
        <v>49</v>
      </c>
      <c r="L3082" t="n">
        <v>0</v>
      </c>
      <c r="M3082" t="n">
        <v>49</v>
      </c>
      <c r="O3082" t="inlineStr">
        <is>
          <t>不可 #3</t>
        </is>
      </c>
      <c r="P3082" t="inlineStr">
        <is>
          <t>有り</t>
        </is>
      </c>
      <c r="R3082" s="4">
        <f>IF(COUNT($M3082:$N3082)=0,"",IF(AND(IF($N3082&lt;&gt;"",$N3082,$M3082)&lt;=0,$O3082&lt;&gt;"可"),"警告",""))</f>
        <v/>
      </c>
      <c r="S3082" s="4">
        <f>IF(COUNT($M3082:$N3082)=0,0,IF(IF($N3082&lt;&gt;"",$N3082,$M3082)&gt;=スコアリング基準!$B$20,スコアリング基準!$C$20,IF(IF($N3082&lt;&gt;"",$N3082,$M3082)&gt;=スコアリング基準!$B$21,スコアリング基準!$C$21,IF(IF($N3082&lt;&gt;"",$N3082,$M3082)&gt;0,スコアリング基準!$C$22,0))))</f>
        <v/>
      </c>
      <c r="T3082" s="4">
        <f>IF($O3082="可",スコアリング基準!$C$23,0)</f>
        <v/>
      </c>
      <c r="U3082" s="4">
        <f>IF(OR(COUNT($K3082:$L3082)&lt;2,$K3082=0),0,IF(ABS($L3082)/$K3082&lt;=スコアリング基準!$B$24,スコアリング基準!$C$24,IF(ABS($L3082)/$K3082&lt;=スコアリング基準!$B$25,スコアリング基準!$C$25,IF(ABS($L3082)/$K3082&lt;=スコアリング基準!$B$26,スコアリング基準!$C$26,0))))</f>
        <v/>
      </c>
      <c r="V3082" s="4">
        <f>IF($P3082="なし",スコアリング基準!$C$27,0)</f>
        <v/>
      </c>
      <c r="W3082" s="4">
        <f>IF($F3082="",0,IF(ISNUMBER($F3082),IF($F3082&lt;=スコアリング基準!$B$28,スコアリング基準!$C$28,スコアリング基準!$C$29),0))</f>
        <v/>
      </c>
      <c r="X3082" s="4">
        <f>IFERROR(VLOOKUP($B3082,スコアリング基準!$A$36:$B$46,2,FALSE),0)</f>
        <v/>
      </c>
      <c r="Y3082" s="4">
        <f>SUM($S3082:$X3082)</f>
        <v/>
      </c>
      <c r="Z3082" s="4">
        <f>IF(COUNT($M3082:$N3082)=0,"データ無",IF($Y3082&gt;=スコアリング基準!$B$30,"S",IF($Y3082&gt;=スコアリング基準!$B$31,"A",IF($Y3082&gt;=スコアリング基準!$B$32,"B","C"))))</f>
        <v/>
      </c>
      <c r="AA3082">
        <f>IFERROR(INDEX(実績DB!$I$3:$I$104,MATCH($B3082&amp;$C3082,実績DB!$J$3:$J$104,0)),"")</f>
        <v/>
      </c>
    </row>
    <row r="3083">
      <c r="A3083" t="n">
        <v>3081</v>
      </c>
      <c r="B3083" t="inlineStr">
        <is>
          <t>中部</t>
        </is>
      </c>
      <c r="C3083" t="inlineStr">
        <is>
          <t>十三塚変電所</t>
        </is>
      </c>
      <c r="D3083" t="inlineStr">
        <is>
          <t>愛知県</t>
        </is>
      </c>
      <c r="E3083" t="n">
        <v>77</v>
      </c>
      <c r="F3083" t="n">
        <v>6.6</v>
      </c>
      <c r="G3083" s="3" t="n">
        <v>35.26234</v>
      </c>
      <c r="H3083" s="3" t="n">
        <v>136.994144</v>
      </c>
      <c r="I3083" t="inlineStr">
        <is>
          <t>公表資料(手動)</t>
        </is>
      </c>
      <c r="J3083" t="n">
        <v>4</v>
      </c>
      <c r="K3083" t="n">
        <v>74</v>
      </c>
      <c r="L3083" t="n">
        <v>-6</v>
      </c>
      <c r="M3083" t="n">
        <v>70</v>
      </c>
      <c r="O3083" t="inlineStr">
        <is>
          <t>不可 #3</t>
        </is>
      </c>
      <c r="P3083" t="inlineStr">
        <is>
          <t>有り</t>
        </is>
      </c>
      <c r="R3083" s="4">
        <f>IF(COUNT($M3083:$N3083)=0,"",IF(AND(IF($N3083&lt;&gt;"",$N3083,$M3083)&lt;=0,$O3083&lt;&gt;"可"),"警告",""))</f>
        <v/>
      </c>
      <c r="S3083" s="4">
        <f>IF(COUNT($M3083:$N3083)=0,0,IF(IF($N3083&lt;&gt;"",$N3083,$M3083)&gt;=スコアリング基準!$B$20,スコアリング基準!$C$20,IF(IF($N3083&lt;&gt;"",$N3083,$M3083)&gt;=スコアリング基準!$B$21,スコアリング基準!$C$21,IF(IF($N3083&lt;&gt;"",$N3083,$M3083)&gt;0,スコアリング基準!$C$22,0))))</f>
        <v/>
      </c>
      <c r="T3083" s="4">
        <f>IF($O3083="可",スコアリング基準!$C$23,0)</f>
        <v/>
      </c>
      <c r="U3083" s="4">
        <f>IF(OR(COUNT($K3083:$L3083)&lt;2,$K3083=0),0,IF(ABS($L3083)/$K3083&lt;=スコアリング基準!$B$24,スコアリング基準!$C$24,IF(ABS($L3083)/$K3083&lt;=スコアリング基準!$B$25,スコアリング基準!$C$25,IF(ABS($L3083)/$K3083&lt;=スコアリング基準!$B$26,スコアリング基準!$C$26,0))))</f>
        <v/>
      </c>
      <c r="V3083" s="4">
        <f>IF($P3083="なし",スコアリング基準!$C$27,0)</f>
        <v/>
      </c>
      <c r="W3083" s="4">
        <f>IF($F3083="",0,IF(ISNUMBER($F3083),IF($F3083&lt;=スコアリング基準!$B$28,スコアリング基準!$C$28,スコアリング基準!$C$29),0))</f>
        <v/>
      </c>
      <c r="X3083" s="4">
        <f>IFERROR(VLOOKUP($B3083,スコアリング基準!$A$36:$B$46,2,FALSE),0)</f>
        <v/>
      </c>
      <c r="Y3083" s="4">
        <f>SUM($S3083:$X3083)</f>
        <v/>
      </c>
      <c r="Z3083" s="4">
        <f>IF(COUNT($M3083:$N3083)=0,"データ無",IF($Y3083&gt;=スコアリング基準!$B$30,"S",IF($Y3083&gt;=スコアリング基準!$B$31,"A",IF($Y3083&gt;=スコアリング基準!$B$32,"B","C"))))</f>
        <v/>
      </c>
      <c r="AA3083">
        <f>IFERROR(INDEX(実績DB!$I$3:$I$104,MATCH($B3083&amp;$C3083,実績DB!$J$3:$J$104,0)),"")</f>
        <v/>
      </c>
    </row>
    <row r="3084">
      <c r="A3084" t="n">
        <v>3082</v>
      </c>
      <c r="B3084" t="inlineStr">
        <is>
          <t>中部</t>
        </is>
      </c>
      <c r="C3084" t="inlineStr">
        <is>
          <t>千秋変電所</t>
        </is>
      </c>
      <c r="D3084" t="inlineStr">
        <is>
          <t>愛知県</t>
        </is>
      </c>
      <c r="E3084" t="n">
        <v>77</v>
      </c>
      <c r="F3084" t="n">
        <v>6.6</v>
      </c>
      <c r="G3084" s="3" t="n">
        <v>35.283179</v>
      </c>
      <c r="H3084" s="3" t="n">
        <v>136.853989</v>
      </c>
      <c r="I3084" t="inlineStr">
        <is>
          <t>公表資料(手動)</t>
        </is>
      </c>
      <c r="J3084" t="n">
        <v>1</v>
      </c>
      <c r="K3084" t="n">
        <v>74</v>
      </c>
      <c r="L3084" t="n">
        <v>0</v>
      </c>
      <c r="M3084" t="n">
        <v>74</v>
      </c>
      <c r="O3084" t="inlineStr">
        <is>
          <t>不可 #3</t>
        </is>
      </c>
      <c r="P3084" t="inlineStr">
        <is>
          <t>有り</t>
        </is>
      </c>
      <c r="R3084" s="4">
        <f>IF(COUNT($M3084:$N3084)=0,"",IF(AND(IF($N3084&lt;&gt;"",$N3084,$M3084)&lt;=0,$O3084&lt;&gt;"可"),"警告",""))</f>
        <v/>
      </c>
      <c r="S3084" s="4">
        <f>IF(COUNT($M3084:$N3084)=0,0,IF(IF($N3084&lt;&gt;"",$N3084,$M3084)&gt;=スコアリング基準!$B$20,スコアリング基準!$C$20,IF(IF($N3084&lt;&gt;"",$N3084,$M3084)&gt;=スコアリング基準!$B$21,スコアリング基準!$C$21,IF(IF($N3084&lt;&gt;"",$N3084,$M3084)&gt;0,スコアリング基準!$C$22,0))))</f>
        <v/>
      </c>
      <c r="T3084" s="4">
        <f>IF($O3084="可",スコアリング基準!$C$23,0)</f>
        <v/>
      </c>
      <c r="U3084" s="4">
        <f>IF(OR(COUNT($K3084:$L3084)&lt;2,$K3084=0),0,IF(ABS($L3084)/$K3084&lt;=スコアリング基準!$B$24,スコアリング基準!$C$24,IF(ABS($L3084)/$K3084&lt;=スコアリング基準!$B$25,スコアリング基準!$C$25,IF(ABS($L3084)/$K3084&lt;=スコアリング基準!$B$26,スコアリング基準!$C$26,0))))</f>
        <v/>
      </c>
      <c r="V3084" s="4">
        <f>IF($P3084="なし",スコアリング基準!$C$27,0)</f>
        <v/>
      </c>
      <c r="W3084" s="4">
        <f>IF($F3084="",0,IF(ISNUMBER($F3084),IF($F3084&lt;=スコアリング基準!$B$28,スコアリング基準!$C$28,スコアリング基準!$C$29),0))</f>
        <v/>
      </c>
      <c r="X3084" s="4">
        <f>IFERROR(VLOOKUP($B3084,スコアリング基準!$A$36:$B$46,2,FALSE),0)</f>
        <v/>
      </c>
      <c r="Y3084" s="4">
        <f>SUM($S3084:$X3084)</f>
        <v/>
      </c>
      <c r="Z3084" s="4">
        <f>IF(COUNT($M3084:$N3084)=0,"データ無",IF($Y3084&gt;=スコアリング基準!$B$30,"S",IF($Y3084&gt;=スコアリング基準!$B$31,"A",IF($Y3084&gt;=スコアリング基準!$B$32,"B","C"))))</f>
        <v/>
      </c>
      <c r="AA3084">
        <f>IFERROR(INDEX(実績DB!$I$3:$I$104,MATCH($B3084&amp;$C3084,実績DB!$J$3:$J$104,0)),"")</f>
        <v/>
      </c>
    </row>
    <row r="3085">
      <c r="A3085" t="n">
        <v>3083</v>
      </c>
      <c r="B3085" t="inlineStr">
        <is>
          <t>中部</t>
        </is>
      </c>
      <c r="C3085" t="inlineStr">
        <is>
          <t>千種変電所</t>
        </is>
      </c>
      <c r="D3085" t="inlineStr">
        <is>
          <t>愛知県</t>
        </is>
      </c>
      <c r="E3085" t="n">
        <v>77</v>
      </c>
      <c r="F3085" t="n">
        <v>6.6</v>
      </c>
      <c r="G3085" s="3" t="n">
        <v>35.165715</v>
      </c>
      <c r="H3085" s="3" t="n">
        <v>136.934887</v>
      </c>
      <c r="I3085" t="inlineStr">
        <is>
          <t>公表資料(手動)</t>
        </is>
      </c>
      <c r="J3085" t="n">
        <v>6</v>
      </c>
      <c r="K3085" t="n">
        <v>37</v>
      </c>
      <c r="L3085" t="n">
        <v>0</v>
      </c>
      <c r="M3085" t="n">
        <v>37</v>
      </c>
      <c r="O3085" t="inlineStr">
        <is>
          <t>不可 #3</t>
        </is>
      </c>
      <c r="P3085" t="inlineStr">
        <is>
          <t>有り</t>
        </is>
      </c>
      <c r="R3085" s="4">
        <f>IF(COUNT($M3085:$N3085)=0,"",IF(AND(IF($N3085&lt;&gt;"",$N3085,$M3085)&lt;=0,$O3085&lt;&gt;"可"),"警告",""))</f>
        <v/>
      </c>
      <c r="S3085" s="4">
        <f>IF(COUNT($M3085:$N3085)=0,0,IF(IF($N3085&lt;&gt;"",$N3085,$M3085)&gt;=スコアリング基準!$B$20,スコアリング基準!$C$20,IF(IF($N3085&lt;&gt;"",$N3085,$M3085)&gt;=スコアリング基準!$B$21,スコアリング基準!$C$21,IF(IF($N3085&lt;&gt;"",$N3085,$M3085)&gt;0,スコアリング基準!$C$22,0))))</f>
        <v/>
      </c>
      <c r="T3085" s="4">
        <f>IF($O3085="可",スコアリング基準!$C$23,0)</f>
        <v/>
      </c>
      <c r="U3085" s="4">
        <f>IF(OR(COUNT($K3085:$L3085)&lt;2,$K3085=0),0,IF(ABS($L3085)/$K3085&lt;=スコアリング基準!$B$24,スコアリング基準!$C$24,IF(ABS($L3085)/$K3085&lt;=スコアリング基準!$B$25,スコアリング基準!$C$25,IF(ABS($L3085)/$K3085&lt;=スコアリング基準!$B$26,スコアリング基準!$C$26,0))))</f>
        <v/>
      </c>
      <c r="V3085" s="4">
        <f>IF($P3085="なし",スコアリング基準!$C$27,0)</f>
        <v/>
      </c>
      <c r="W3085" s="4">
        <f>IF($F3085="",0,IF(ISNUMBER($F3085),IF($F3085&lt;=スコアリング基準!$B$28,スコアリング基準!$C$28,スコアリング基準!$C$29),0))</f>
        <v/>
      </c>
      <c r="X3085" s="4">
        <f>IFERROR(VLOOKUP($B3085,スコアリング基準!$A$36:$B$46,2,FALSE),0)</f>
        <v/>
      </c>
      <c r="Y3085" s="4">
        <f>SUM($S3085:$X3085)</f>
        <v/>
      </c>
      <c r="Z3085" s="4">
        <f>IF(COUNT($M3085:$N3085)=0,"データ無",IF($Y3085&gt;=スコアリング基準!$B$30,"S",IF($Y3085&gt;=スコアリング基準!$B$31,"A",IF($Y3085&gt;=スコアリング基準!$B$32,"B","C"))))</f>
        <v/>
      </c>
      <c r="AA3085">
        <f>IFERROR(INDEX(実績DB!$I$3:$I$104,MATCH($B3085&amp;$C3085,実績DB!$J$3:$J$104,0)),"")</f>
        <v/>
      </c>
    </row>
    <row r="3086">
      <c r="A3086" t="n">
        <v>3084</v>
      </c>
      <c r="B3086" t="inlineStr">
        <is>
          <t>中部</t>
        </is>
      </c>
      <c r="C3086" t="inlineStr">
        <is>
          <t>半田変電所</t>
        </is>
      </c>
      <c r="D3086" t="inlineStr">
        <is>
          <t>愛知県</t>
        </is>
      </c>
      <c r="E3086" t="n">
        <v>77</v>
      </c>
      <c r="F3086" t="n">
        <v>6.6</v>
      </c>
      <c r="G3086" s="3" t="n">
        <v>34.901446</v>
      </c>
      <c r="H3086" s="3" t="n">
        <v>136.931864</v>
      </c>
      <c r="I3086" t="inlineStr">
        <is>
          <t>公表資料(手動)</t>
        </is>
      </c>
      <c r="J3086" t="n">
        <v>4</v>
      </c>
      <c r="K3086" t="n">
        <v>49</v>
      </c>
      <c r="L3086" t="n">
        <v>0</v>
      </c>
      <c r="M3086" t="n">
        <v>49</v>
      </c>
      <c r="O3086" t="inlineStr">
        <is>
          <t>不可 #3</t>
        </is>
      </c>
      <c r="P3086" t="inlineStr">
        <is>
          <t>有り</t>
        </is>
      </c>
      <c r="R3086" s="4">
        <f>IF(COUNT($M3086:$N3086)=0,"",IF(AND(IF($N3086&lt;&gt;"",$N3086,$M3086)&lt;=0,$O3086&lt;&gt;"可"),"警告",""))</f>
        <v/>
      </c>
      <c r="S3086" s="4">
        <f>IF(COUNT($M3086:$N3086)=0,0,IF(IF($N3086&lt;&gt;"",$N3086,$M3086)&gt;=スコアリング基準!$B$20,スコアリング基準!$C$20,IF(IF($N3086&lt;&gt;"",$N3086,$M3086)&gt;=スコアリング基準!$B$21,スコアリング基準!$C$21,IF(IF($N3086&lt;&gt;"",$N3086,$M3086)&gt;0,スコアリング基準!$C$22,0))))</f>
        <v/>
      </c>
      <c r="T3086" s="4">
        <f>IF($O3086="可",スコアリング基準!$C$23,0)</f>
        <v/>
      </c>
      <c r="U3086" s="4">
        <f>IF(OR(COUNT($K3086:$L3086)&lt;2,$K3086=0),0,IF(ABS($L3086)/$K3086&lt;=スコアリング基準!$B$24,スコアリング基準!$C$24,IF(ABS($L3086)/$K3086&lt;=スコアリング基準!$B$25,スコアリング基準!$C$25,IF(ABS($L3086)/$K3086&lt;=スコアリング基準!$B$26,スコアリング基準!$C$26,0))))</f>
        <v/>
      </c>
      <c r="V3086" s="4">
        <f>IF($P3086="なし",スコアリング基準!$C$27,0)</f>
        <v/>
      </c>
      <c r="W3086" s="4">
        <f>IF($F3086="",0,IF(ISNUMBER($F3086),IF($F3086&lt;=スコアリング基準!$B$28,スコアリング基準!$C$28,スコアリング基準!$C$29),0))</f>
        <v/>
      </c>
      <c r="X3086" s="4">
        <f>IFERROR(VLOOKUP($B3086,スコアリング基準!$A$36:$B$46,2,FALSE),0)</f>
        <v/>
      </c>
      <c r="Y3086" s="4">
        <f>SUM($S3086:$X3086)</f>
        <v/>
      </c>
      <c r="Z3086" s="4">
        <f>IF(COUNT($M3086:$N3086)=0,"データ無",IF($Y3086&gt;=スコアリング基準!$B$30,"S",IF($Y3086&gt;=スコアリング基準!$B$31,"A",IF($Y3086&gt;=スコアリング基準!$B$32,"B","C"))))</f>
        <v/>
      </c>
      <c r="AA3086">
        <f>IFERROR(INDEX(実績DB!$I$3:$I$104,MATCH($B3086&amp;$C3086,実績DB!$J$3:$J$104,0)),"")</f>
        <v/>
      </c>
    </row>
    <row r="3087">
      <c r="A3087" t="n">
        <v>3085</v>
      </c>
      <c r="B3087" t="inlineStr">
        <is>
          <t>中部</t>
        </is>
      </c>
      <c r="C3087" t="inlineStr">
        <is>
          <t>半田町変電所</t>
        </is>
      </c>
      <c r="D3087" t="inlineStr">
        <is>
          <t>静岡県</t>
        </is>
      </c>
      <c r="E3087" t="n">
        <v>77</v>
      </c>
      <c r="F3087" t="n">
        <v>6.6</v>
      </c>
      <c r="G3087" s="3" t="n">
        <v>34.77694</v>
      </c>
      <c r="H3087" s="3" t="n">
        <v>137.74907</v>
      </c>
      <c r="I3087" t="inlineStr">
        <is>
          <t>OSM実測(名称一致)</t>
        </is>
      </c>
      <c r="J3087" t="n">
        <v>49</v>
      </c>
      <c r="K3087" t="n">
        <v>49</v>
      </c>
      <c r="L3087" t="n">
        <v>-9</v>
      </c>
      <c r="M3087" t="n">
        <v>40</v>
      </c>
      <c r="O3087" t="inlineStr">
        <is>
          <t>不可 #3</t>
        </is>
      </c>
      <c r="P3087" t="inlineStr">
        <is>
          <t>有り</t>
        </is>
      </c>
      <c r="R3087" s="4">
        <f>IF(COUNT($M3087:$N3087)=0,"",IF(AND(IF($N3087&lt;&gt;"",$N3087,$M3087)&lt;=0,$O3087&lt;&gt;"可"),"警告",""))</f>
        <v/>
      </c>
      <c r="S3087" s="4">
        <f>IF(COUNT($M3087:$N3087)=0,0,IF(IF($N3087&lt;&gt;"",$N3087,$M3087)&gt;=スコアリング基準!$B$20,スコアリング基準!$C$20,IF(IF($N3087&lt;&gt;"",$N3087,$M3087)&gt;=スコアリング基準!$B$21,スコアリング基準!$C$21,IF(IF($N3087&lt;&gt;"",$N3087,$M3087)&gt;0,スコアリング基準!$C$22,0))))</f>
        <v/>
      </c>
      <c r="T3087" s="4">
        <f>IF($O3087="可",スコアリング基準!$C$23,0)</f>
        <v/>
      </c>
      <c r="U3087" s="4">
        <f>IF(OR(COUNT($K3087:$L3087)&lt;2,$K3087=0),0,IF(ABS($L3087)/$K3087&lt;=スコアリング基準!$B$24,スコアリング基準!$C$24,IF(ABS($L3087)/$K3087&lt;=スコアリング基準!$B$25,スコアリング基準!$C$25,IF(ABS($L3087)/$K3087&lt;=スコアリング基準!$B$26,スコアリング基準!$C$26,0))))</f>
        <v/>
      </c>
      <c r="V3087" s="4">
        <f>IF($P3087="なし",スコアリング基準!$C$27,0)</f>
        <v/>
      </c>
      <c r="W3087" s="4">
        <f>IF($F3087="",0,IF(ISNUMBER($F3087),IF($F3087&lt;=スコアリング基準!$B$28,スコアリング基準!$C$28,スコアリング基準!$C$29),0))</f>
        <v/>
      </c>
      <c r="X3087" s="4">
        <f>IFERROR(VLOOKUP($B3087,スコアリング基準!$A$36:$B$46,2,FALSE),0)</f>
        <v/>
      </c>
      <c r="Y3087" s="4">
        <f>SUM($S3087:$X3087)</f>
        <v/>
      </c>
      <c r="Z3087" s="4">
        <f>IF(COUNT($M3087:$N3087)=0,"データ無",IF($Y3087&gt;=スコアリング基準!$B$30,"S",IF($Y3087&gt;=スコアリング基準!$B$31,"A",IF($Y3087&gt;=スコアリング基準!$B$32,"B","C"))))</f>
        <v/>
      </c>
      <c r="AA3087">
        <f>IFERROR(INDEX(実績DB!$I$3:$I$104,MATCH($B3087&amp;$C3087,実績DB!$J$3:$J$104,0)),"")</f>
        <v/>
      </c>
    </row>
    <row r="3088">
      <c r="A3088" t="n">
        <v>3086</v>
      </c>
      <c r="B3088" t="inlineStr">
        <is>
          <t>中部</t>
        </is>
      </c>
      <c r="C3088" t="inlineStr">
        <is>
          <t>南上田変電所</t>
        </is>
      </c>
      <c r="D3088" t="inlineStr">
        <is>
          <t>長野県</t>
        </is>
      </c>
      <c r="E3088" t="n">
        <v>77</v>
      </c>
      <c r="F3088" t="n">
        <v>6.6</v>
      </c>
      <c r="G3088" s="3" t="n">
        <v>36.388503</v>
      </c>
      <c r="H3088" s="3" t="n">
        <v>138.235094</v>
      </c>
      <c r="I3088" t="inlineStr">
        <is>
          <t>公表資料(手動)</t>
        </is>
      </c>
      <c r="J3088" t="n">
        <v>-4</v>
      </c>
      <c r="K3088" t="n">
        <v>19</v>
      </c>
      <c r="L3088" t="n">
        <v>-8</v>
      </c>
      <c r="M3088" t="n">
        <v>11</v>
      </c>
      <c r="O3088" t="inlineStr">
        <is>
          <t>不可 #3</t>
        </is>
      </c>
      <c r="P3088" t="inlineStr">
        <is>
          <t>有り</t>
        </is>
      </c>
      <c r="R3088" s="4">
        <f>IF(COUNT($M3088:$N3088)=0,"",IF(AND(IF($N3088&lt;&gt;"",$N3088,$M3088)&lt;=0,$O3088&lt;&gt;"可"),"警告",""))</f>
        <v/>
      </c>
      <c r="S3088" s="4">
        <f>IF(COUNT($M3088:$N3088)=0,0,IF(IF($N3088&lt;&gt;"",$N3088,$M3088)&gt;=スコアリング基準!$B$20,スコアリング基準!$C$20,IF(IF($N3088&lt;&gt;"",$N3088,$M3088)&gt;=スコアリング基準!$B$21,スコアリング基準!$C$21,IF(IF($N3088&lt;&gt;"",$N3088,$M3088)&gt;0,スコアリング基準!$C$22,0))))</f>
        <v/>
      </c>
      <c r="T3088" s="4">
        <f>IF($O3088="可",スコアリング基準!$C$23,0)</f>
        <v/>
      </c>
      <c r="U3088" s="4">
        <f>IF(OR(COUNT($K3088:$L3088)&lt;2,$K3088=0),0,IF(ABS($L3088)/$K3088&lt;=スコアリング基準!$B$24,スコアリング基準!$C$24,IF(ABS($L3088)/$K3088&lt;=スコアリング基準!$B$25,スコアリング基準!$C$25,IF(ABS($L3088)/$K3088&lt;=スコアリング基準!$B$26,スコアリング基準!$C$26,0))))</f>
        <v/>
      </c>
      <c r="V3088" s="4">
        <f>IF($P3088="なし",スコアリング基準!$C$27,0)</f>
        <v/>
      </c>
      <c r="W3088" s="4">
        <f>IF($F3088="",0,IF(ISNUMBER($F3088),IF($F3088&lt;=スコアリング基準!$B$28,スコアリング基準!$C$28,スコアリング基準!$C$29),0))</f>
        <v/>
      </c>
      <c r="X3088" s="4">
        <f>IFERROR(VLOOKUP($B3088,スコアリング基準!$A$36:$B$46,2,FALSE),0)</f>
        <v/>
      </c>
      <c r="Y3088" s="4">
        <f>SUM($S3088:$X3088)</f>
        <v/>
      </c>
      <c r="Z3088" s="4">
        <f>IF(COUNT($M3088:$N3088)=0,"データ無",IF($Y3088&gt;=スコアリング基準!$B$30,"S",IF($Y3088&gt;=スコアリング基準!$B$31,"A",IF($Y3088&gt;=スコアリング基準!$B$32,"B","C"))))</f>
        <v/>
      </c>
      <c r="AA3088">
        <f>IFERROR(INDEX(実績DB!$I$3:$I$104,MATCH($B3088&amp;$C3088,実績DB!$J$3:$J$104,0)),"")</f>
        <v/>
      </c>
    </row>
    <row r="3089">
      <c r="A3089" t="n">
        <v>3087</v>
      </c>
      <c r="B3089" t="inlineStr">
        <is>
          <t>中部</t>
        </is>
      </c>
      <c r="C3089" t="inlineStr">
        <is>
          <t>南刈谷変電所</t>
        </is>
      </c>
      <c r="D3089" t="inlineStr">
        <is>
          <t>愛知県</t>
        </is>
      </c>
      <c r="E3089" t="n">
        <v>77</v>
      </c>
      <c r="F3089" t="n">
        <v>6.6</v>
      </c>
      <c r="G3089" s="3" t="n">
        <v>34.967368</v>
      </c>
      <c r="H3089" s="3" t="n">
        <v>137.003253</v>
      </c>
      <c r="I3089" t="inlineStr">
        <is>
          <t>公表資料(手動)</t>
        </is>
      </c>
      <c r="J3089" t="n">
        <v>1</v>
      </c>
      <c r="K3089" t="n">
        <v>28</v>
      </c>
      <c r="L3089" t="n">
        <v>0</v>
      </c>
      <c r="M3089" t="n">
        <v>27</v>
      </c>
      <c r="O3089" t="inlineStr">
        <is>
          <t>不可 #3</t>
        </is>
      </c>
      <c r="P3089" t="inlineStr">
        <is>
          <t>有り</t>
        </is>
      </c>
      <c r="R3089" s="4">
        <f>IF(COUNT($M3089:$N3089)=0,"",IF(AND(IF($N3089&lt;&gt;"",$N3089,$M3089)&lt;=0,$O3089&lt;&gt;"可"),"警告",""))</f>
        <v/>
      </c>
      <c r="S3089" s="4">
        <f>IF(COUNT($M3089:$N3089)=0,0,IF(IF($N3089&lt;&gt;"",$N3089,$M3089)&gt;=スコアリング基準!$B$20,スコアリング基準!$C$20,IF(IF($N3089&lt;&gt;"",$N3089,$M3089)&gt;=スコアリング基準!$B$21,スコアリング基準!$C$21,IF(IF($N3089&lt;&gt;"",$N3089,$M3089)&gt;0,スコアリング基準!$C$22,0))))</f>
        <v/>
      </c>
      <c r="T3089" s="4">
        <f>IF($O3089="可",スコアリング基準!$C$23,0)</f>
        <v/>
      </c>
      <c r="U3089" s="4">
        <f>IF(OR(COUNT($K3089:$L3089)&lt;2,$K3089=0),0,IF(ABS($L3089)/$K3089&lt;=スコアリング基準!$B$24,スコアリング基準!$C$24,IF(ABS($L3089)/$K3089&lt;=スコアリング基準!$B$25,スコアリング基準!$C$25,IF(ABS($L3089)/$K3089&lt;=スコアリング基準!$B$26,スコアリング基準!$C$26,0))))</f>
        <v/>
      </c>
      <c r="V3089" s="4">
        <f>IF($P3089="なし",スコアリング基準!$C$27,0)</f>
        <v/>
      </c>
      <c r="W3089" s="4">
        <f>IF($F3089="",0,IF(ISNUMBER($F3089),IF($F3089&lt;=スコアリング基準!$B$28,スコアリング基準!$C$28,スコアリング基準!$C$29),0))</f>
        <v/>
      </c>
      <c r="X3089" s="4">
        <f>IFERROR(VLOOKUP($B3089,スコアリング基準!$A$36:$B$46,2,FALSE),0)</f>
        <v/>
      </c>
      <c r="Y3089" s="4">
        <f>SUM($S3089:$X3089)</f>
        <v/>
      </c>
      <c r="Z3089" s="4">
        <f>IF(COUNT($M3089:$N3089)=0,"データ無",IF($Y3089&gt;=スコアリング基準!$B$30,"S",IF($Y3089&gt;=スコアリング基準!$B$31,"A",IF($Y3089&gt;=スコアリング基準!$B$32,"B","C"))))</f>
        <v/>
      </c>
      <c r="AA3089">
        <f>IFERROR(INDEX(実績DB!$I$3:$I$104,MATCH($B3089&amp;$C3089,実績DB!$J$3:$J$104,0)),"")</f>
        <v/>
      </c>
    </row>
    <row r="3090">
      <c r="A3090" t="n">
        <v>3088</v>
      </c>
      <c r="B3090" t="inlineStr">
        <is>
          <t>中部</t>
        </is>
      </c>
      <c r="C3090" t="inlineStr">
        <is>
          <t>南原変電所</t>
        </is>
      </c>
      <c r="D3090" t="inlineStr">
        <is>
          <t>長野県</t>
        </is>
      </c>
      <c r="E3090" t="n">
        <v>77</v>
      </c>
      <c r="F3090" t="n">
        <v>6.6</v>
      </c>
      <c r="G3090" s="3" t="n">
        <v>36.124565</v>
      </c>
      <c r="H3090" s="3" t="n">
        <v>137.93232</v>
      </c>
      <c r="I3090" t="inlineStr">
        <is>
          <t>公表資料(手動)</t>
        </is>
      </c>
      <c r="J3090" t="n">
        <v>-4</v>
      </c>
      <c r="K3090" t="n">
        <v>19</v>
      </c>
      <c r="L3090" t="n">
        <v>-9</v>
      </c>
      <c r="M3090" t="n">
        <v>10</v>
      </c>
      <c r="O3090" t="inlineStr">
        <is>
          <t>不可 #3</t>
        </is>
      </c>
      <c r="P3090" t="inlineStr">
        <is>
          <t>有り</t>
        </is>
      </c>
      <c r="R3090" s="4">
        <f>IF(COUNT($M3090:$N3090)=0,"",IF(AND(IF($N3090&lt;&gt;"",$N3090,$M3090)&lt;=0,$O3090&lt;&gt;"可"),"警告",""))</f>
        <v/>
      </c>
      <c r="S3090" s="4">
        <f>IF(COUNT($M3090:$N3090)=0,0,IF(IF($N3090&lt;&gt;"",$N3090,$M3090)&gt;=スコアリング基準!$B$20,スコアリング基準!$C$20,IF(IF($N3090&lt;&gt;"",$N3090,$M3090)&gt;=スコアリング基準!$B$21,スコアリング基準!$C$21,IF(IF($N3090&lt;&gt;"",$N3090,$M3090)&gt;0,スコアリング基準!$C$22,0))))</f>
        <v/>
      </c>
      <c r="T3090" s="4">
        <f>IF($O3090="可",スコアリング基準!$C$23,0)</f>
        <v/>
      </c>
      <c r="U3090" s="4">
        <f>IF(OR(COUNT($K3090:$L3090)&lt;2,$K3090=0),0,IF(ABS($L3090)/$K3090&lt;=スコアリング基準!$B$24,スコアリング基準!$C$24,IF(ABS($L3090)/$K3090&lt;=スコアリング基準!$B$25,スコアリング基準!$C$25,IF(ABS($L3090)/$K3090&lt;=スコアリング基準!$B$26,スコアリング基準!$C$26,0))))</f>
        <v/>
      </c>
      <c r="V3090" s="4">
        <f>IF($P3090="なし",スコアリング基準!$C$27,0)</f>
        <v/>
      </c>
      <c r="W3090" s="4">
        <f>IF($F3090="",0,IF(ISNUMBER($F3090),IF($F3090&lt;=スコアリング基準!$B$28,スコアリング基準!$C$28,スコアリング基準!$C$29),0))</f>
        <v/>
      </c>
      <c r="X3090" s="4">
        <f>IFERROR(VLOOKUP($B3090,スコアリング基準!$A$36:$B$46,2,FALSE),0)</f>
        <v/>
      </c>
      <c r="Y3090" s="4">
        <f>SUM($S3090:$X3090)</f>
        <v/>
      </c>
      <c r="Z3090" s="4">
        <f>IF(COUNT($M3090:$N3090)=0,"データ無",IF($Y3090&gt;=スコアリング基準!$B$30,"S",IF($Y3090&gt;=スコアリング基準!$B$31,"A",IF($Y3090&gt;=スコアリング基準!$B$32,"B","C"))))</f>
        <v/>
      </c>
      <c r="AA3090">
        <f>IFERROR(INDEX(実績DB!$I$3:$I$104,MATCH($B3090&amp;$C3090,実績DB!$J$3:$J$104,0)),"")</f>
        <v/>
      </c>
    </row>
    <row r="3091">
      <c r="A3091" t="n">
        <v>3089</v>
      </c>
      <c r="B3091" t="inlineStr">
        <is>
          <t>中部</t>
        </is>
      </c>
      <c r="C3091" t="inlineStr">
        <is>
          <t>南岐阜変電所</t>
        </is>
      </c>
      <c r="D3091" t="inlineStr">
        <is>
          <t>岐阜県</t>
        </is>
      </c>
      <c r="E3091" t="n">
        <v>77</v>
      </c>
      <c r="F3091" t="n">
        <v>6.6</v>
      </c>
      <c r="G3091" s="3" t="n">
        <v>35.379875</v>
      </c>
      <c r="H3091" s="3" t="n">
        <v>136.788429</v>
      </c>
      <c r="I3091" t="inlineStr">
        <is>
          <t>公表資料(手動)</t>
        </is>
      </c>
      <c r="J3091" t="n">
        <v>0</v>
      </c>
      <c r="K3091" t="n">
        <v>49</v>
      </c>
      <c r="L3091" t="n">
        <v>-3</v>
      </c>
      <c r="M3091" t="n">
        <v>46</v>
      </c>
      <c r="O3091" t="inlineStr">
        <is>
          <t>不可 #3</t>
        </is>
      </c>
      <c r="P3091" t="inlineStr">
        <is>
          <t>有り</t>
        </is>
      </c>
      <c r="R3091" s="4">
        <f>IF(COUNT($M3091:$N3091)=0,"",IF(AND(IF($N3091&lt;&gt;"",$N3091,$M3091)&lt;=0,$O3091&lt;&gt;"可"),"警告",""))</f>
        <v/>
      </c>
      <c r="S3091" s="4">
        <f>IF(COUNT($M3091:$N3091)=0,0,IF(IF($N3091&lt;&gt;"",$N3091,$M3091)&gt;=スコアリング基準!$B$20,スコアリング基準!$C$20,IF(IF($N3091&lt;&gt;"",$N3091,$M3091)&gt;=スコアリング基準!$B$21,スコアリング基準!$C$21,IF(IF($N3091&lt;&gt;"",$N3091,$M3091)&gt;0,スコアリング基準!$C$22,0))))</f>
        <v/>
      </c>
      <c r="T3091" s="4">
        <f>IF($O3091="可",スコアリング基準!$C$23,0)</f>
        <v/>
      </c>
      <c r="U3091" s="4">
        <f>IF(OR(COUNT($K3091:$L3091)&lt;2,$K3091=0),0,IF(ABS($L3091)/$K3091&lt;=スコアリング基準!$B$24,スコアリング基準!$C$24,IF(ABS($L3091)/$K3091&lt;=スコアリング基準!$B$25,スコアリング基準!$C$25,IF(ABS($L3091)/$K3091&lt;=スコアリング基準!$B$26,スコアリング基準!$C$26,0))))</f>
        <v/>
      </c>
      <c r="V3091" s="4">
        <f>IF($P3091="なし",スコアリング基準!$C$27,0)</f>
        <v/>
      </c>
      <c r="W3091" s="4">
        <f>IF($F3091="",0,IF(ISNUMBER($F3091),IF($F3091&lt;=スコアリング基準!$B$28,スコアリング基準!$C$28,スコアリング基準!$C$29),0))</f>
        <v/>
      </c>
      <c r="X3091" s="4">
        <f>IFERROR(VLOOKUP($B3091,スコアリング基準!$A$36:$B$46,2,FALSE),0)</f>
        <v/>
      </c>
      <c r="Y3091" s="4">
        <f>SUM($S3091:$X3091)</f>
        <v/>
      </c>
      <c r="Z3091" s="4">
        <f>IF(COUNT($M3091:$N3091)=0,"データ無",IF($Y3091&gt;=スコアリング基準!$B$30,"S",IF($Y3091&gt;=スコアリング基準!$B$31,"A",IF($Y3091&gt;=スコアリング基準!$B$32,"B","C"))))</f>
        <v/>
      </c>
      <c r="AA3091">
        <f>IFERROR(INDEX(実績DB!$I$3:$I$104,MATCH($B3091&amp;$C3091,実績DB!$J$3:$J$104,0)),"")</f>
        <v/>
      </c>
    </row>
    <row r="3092">
      <c r="A3092" t="n">
        <v>3090</v>
      </c>
      <c r="B3092" t="inlineStr">
        <is>
          <t>中部</t>
        </is>
      </c>
      <c r="C3092" t="inlineStr">
        <is>
          <t>南木曽変電所</t>
        </is>
      </c>
      <c r="D3092" t="inlineStr">
        <is>
          <t>長野県</t>
        </is>
      </c>
      <c r="E3092" t="n">
        <v>77</v>
      </c>
      <c r="F3092" t="n">
        <v>6.6</v>
      </c>
      <c r="G3092" s="3" t="n">
        <v>35.59091</v>
      </c>
      <c r="H3092" s="3" t="n">
        <v>137.598488</v>
      </c>
      <c r="I3092" t="inlineStr">
        <is>
          <t>公表資料(手動)</t>
        </is>
      </c>
      <c r="J3092" t="n">
        <v>0</v>
      </c>
      <c r="K3092" t="n">
        <v>19</v>
      </c>
      <c r="L3092" t="n">
        <v>-3</v>
      </c>
      <c r="M3092" t="n">
        <v>16</v>
      </c>
      <c r="O3092" t="inlineStr">
        <is>
          <t>不可 #3</t>
        </is>
      </c>
      <c r="P3092" t="inlineStr">
        <is>
          <t>有り</t>
        </is>
      </c>
      <c r="R3092" s="4">
        <f>IF(COUNT($M3092:$N3092)=0,"",IF(AND(IF($N3092&lt;&gt;"",$N3092,$M3092)&lt;=0,$O3092&lt;&gt;"可"),"警告",""))</f>
        <v/>
      </c>
      <c r="S3092" s="4">
        <f>IF(COUNT($M3092:$N3092)=0,0,IF(IF($N3092&lt;&gt;"",$N3092,$M3092)&gt;=スコアリング基準!$B$20,スコアリング基準!$C$20,IF(IF($N3092&lt;&gt;"",$N3092,$M3092)&gt;=スコアリング基準!$B$21,スコアリング基準!$C$21,IF(IF($N3092&lt;&gt;"",$N3092,$M3092)&gt;0,スコアリング基準!$C$22,0))))</f>
        <v/>
      </c>
      <c r="T3092" s="4">
        <f>IF($O3092="可",スコアリング基準!$C$23,0)</f>
        <v/>
      </c>
      <c r="U3092" s="4">
        <f>IF(OR(COUNT($K3092:$L3092)&lt;2,$K3092=0),0,IF(ABS($L3092)/$K3092&lt;=スコアリング基準!$B$24,スコアリング基準!$C$24,IF(ABS($L3092)/$K3092&lt;=スコアリング基準!$B$25,スコアリング基準!$C$25,IF(ABS($L3092)/$K3092&lt;=スコアリング基準!$B$26,スコアリング基準!$C$26,0))))</f>
        <v/>
      </c>
      <c r="V3092" s="4">
        <f>IF($P3092="なし",スコアリング基準!$C$27,0)</f>
        <v/>
      </c>
      <c r="W3092" s="4">
        <f>IF($F3092="",0,IF(ISNUMBER($F3092),IF($F3092&lt;=スコアリング基準!$B$28,スコアリング基準!$C$28,スコアリング基準!$C$29),0))</f>
        <v/>
      </c>
      <c r="X3092" s="4">
        <f>IFERROR(VLOOKUP($B3092,スコアリング基準!$A$36:$B$46,2,FALSE),0)</f>
        <v/>
      </c>
      <c r="Y3092" s="4">
        <f>SUM($S3092:$X3092)</f>
        <v/>
      </c>
      <c r="Z3092" s="4">
        <f>IF(COUNT($M3092:$N3092)=0,"データ無",IF($Y3092&gt;=スコアリング基準!$B$30,"S",IF($Y3092&gt;=スコアリング基準!$B$31,"A",IF($Y3092&gt;=スコアリング基準!$B$32,"B","C"))))</f>
        <v/>
      </c>
      <c r="AA3092">
        <f>IFERROR(INDEX(実績DB!$I$3:$I$104,MATCH($B3092&amp;$C3092,実績DB!$J$3:$J$104,0)),"")</f>
        <v/>
      </c>
    </row>
    <row r="3093">
      <c r="A3093" t="n">
        <v>3091</v>
      </c>
      <c r="B3093" t="inlineStr">
        <is>
          <t>中部</t>
        </is>
      </c>
      <c r="C3093" t="inlineStr">
        <is>
          <t>南柴田変電所</t>
        </is>
      </c>
      <c r="D3093" t="inlineStr">
        <is>
          <t>愛知県</t>
        </is>
      </c>
      <c r="E3093" t="n">
        <v>77</v>
      </c>
      <c r="F3093" t="n">
        <v>6.6</v>
      </c>
      <c r="G3093" s="3" t="n">
        <v>35.064568</v>
      </c>
      <c r="H3093" s="3" t="n">
        <v>136.900227</v>
      </c>
      <c r="I3093" t="inlineStr">
        <is>
          <t>公表資料(手動)</t>
        </is>
      </c>
      <c r="J3093" t="n">
        <v>2</v>
      </c>
      <c r="K3093" t="n">
        <v>49</v>
      </c>
      <c r="L3093" t="n">
        <v>0</v>
      </c>
      <c r="M3093" t="n">
        <v>49</v>
      </c>
      <c r="O3093" t="inlineStr">
        <is>
          <t>不可 #3</t>
        </is>
      </c>
      <c r="P3093" t="inlineStr">
        <is>
          <t>有り</t>
        </is>
      </c>
      <c r="R3093" s="4">
        <f>IF(COUNT($M3093:$N3093)=0,"",IF(AND(IF($N3093&lt;&gt;"",$N3093,$M3093)&lt;=0,$O3093&lt;&gt;"可"),"警告",""))</f>
        <v/>
      </c>
      <c r="S3093" s="4">
        <f>IF(COUNT($M3093:$N3093)=0,0,IF(IF($N3093&lt;&gt;"",$N3093,$M3093)&gt;=スコアリング基準!$B$20,スコアリング基準!$C$20,IF(IF($N3093&lt;&gt;"",$N3093,$M3093)&gt;=スコアリング基準!$B$21,スコアリング基準!$C$21,IF(IF($N3093&lt;&gt;"",$N3093,$M3093)&gt;0,スコアリング基準!$C$22,0))))</f>
        <v/>
      </c>
      <c r="T3093" s="4">
        <f>IF($O3093="可",スコアリング基準!$C$23,0)</f>
        <v/>
      </c>
      <c r="U3093" s="4">
        <f>IF(OR(COUNT($K3093:$L3093)&lt;2,$K3093=0),0,IF(ABS($L3093)/$K3093&lt;=スコアリング基準!$B$24,スコアリング基準!$C$24,IF(ABS($L3093)/$K3093&lt;=スコアリング基準!$B$25,スコアリング基準!$C$25,IF(ABS($L3093)/$K3093&lt;=スコアリング基準!$B$26,スコアリング基準!$C$26,0))))</f>
        <v/>
      </c>
      <c r="V3093" s="4">
        <f>IF($P3093="なし",スコアリング基準!$C$27,0)</f>
        <v/>
      </c>
      <c r="W3093" s="4">
        <f>IF($F3093="",0,IF(ISNUMBER($F3093),IF($F3093&lt;=スコアリング基準!$B$28,スコアリング基準!$C$28,スコアリング基準!$C$29),0))</f>
        <v/>
      </c>
      <c r="X3093" s="4">
        <f>IFERROR(VLOOKUP($B3093,スコアリング基準!$A$36:$B$46,2,FALSE),0)</f>
        <v/>
      </c>
      <c r="Y3093" s="4">
        <f>SUM($S3093:$X3093)</f>
        <v/>
      </c>
      <c r="Z3093" s="4">
        <f>IF(COUNT($M3093:$N3093)=0,"データ無",IF($Y3093&gt;=スコアリング基準!$B$30,"S",IF($Y3093&gt;=スコアリング基準!$B$31,"A",IF($Y3093&gt;=スコアリング基準!$B$32,"B","C"))))</f>
        <v/>
      </c>
      <c r="AA3093">
        <f>IFERROR(INDEX(実績DB!$I$3:$I$104,MATCH($B3093&amp;$C3093,実績DB!$J$3:$J$104,0)),"")</f>
        <v/>
      </c>
    </row>
    <row r="3094">
      <c r="A3094" t="n">
        <v>3092</v>
      </c>
      <c r="B3094" t="inlineStr">
        <is>
          <t>中部</t>
        </is>
      </c>
      <c r="C3094" t="inlineStr">
        <is>
          <t>南桜変電所</t>
        </is>
      </c>
      <c r="D3094" t="inlineStr">
        <is>
          <t>愛知県</t>
        </is>
      </c>
      <c r="E3094" t="n">
        <v>77</v>
      </c>
      <c r="F3094" t="n">
        <v>6.6</v>
      </c>
      <c r="G3094" s="3" t="n">
        <v>34.992536</v>
      </c>
      <c r="H3094" s="3" t="n">
        <v>137.003577</v>
      </c>
      <c r="I3094" t="inlineStr">
        <is>
          <t>公表資料(手動)</t>
        </is>
      </c>
      <c r="J3094" t="n">
        <v>5</v>
      </c>
      <c r="K3094" t="n">
        <v>49</v>
      </c>
      <c r="L3094" t="n">
        <v>0</v>
      </c>
      <c r="M3094" t="n">
        <v>49</v>
      </c>
      <c r="O3094" t="inlineStr">
        <is>
          <t>不可 #3</t>
        </is>
      </c>
      <c r="P3094" t="inlineStr">
        <is>
          <t>有り</t>
        </is>
      </c>
      <c r="R3094" s="4">
        <f>IF(COUNT($M3094:$N3094)=0,"",IF(AND(IF($N3094&lt;&gt;"",$N3094,$M3094)&lt;=0,$O3094&lt;&gt;"可"),"警告",""))</f>
        <v/>
      </c>
      <c r="S3094" s="4">
        <f>IF(COUNT($M3094:$N3094)=0,0,IF(IF($N3094&lt;&gt;"",$N3094,$M3094)&gt;=スコアリング基準!$B$20,スコアリング基準!$C$20,IF(IF($N3094&lt;&gt;"",$N3094,$M3094)&gt;=スコアリング基準!$B$21,スコアリング基準!$C$21,IF(IF($N3094&lt;&gt;"",$N3094,$M3094)&gt;0,スコアリング基準!$C$22,0))))</f>
        <v/>
      </c>
      <c r="T3094" s="4">
        <f>IF($O3094="可",スコアリング基準!$C$23,0)</f>
        <v/>
      </c>
      <c r="U3094" s="4">
        <f>IF(OR(COUNT($K3094:$L3094)&lt;2,$K3094=0),0,IF(ABS($L3094)/$K3094&lt;=スコアリング基準!$B$24,スコアリング基準!$C$24,IF(ABS($L3094)/$K3094&lt;=スコアリング基準!$B$25,スコアリング基準!$C$25,IF(ABS($L3094)/$K3094&lt;=スコアリング基準!$B$26,スコアリング基準!$C$26,0))))</f>
        <v/>
      </c>
      <c r="V3094" s="4">
        <f>IF($P3094="なし",スコアリング基準!$C$27,0)</f>
        <v/>
      </c>
      <c r="W3094" s="4">
        <f>IF($F3094="",0,IF(ISNUMBER($F3094),IF($F3094&lt;=スコアリング基準!$B$28,スコアリング基準!$C$28,スコアリング基準!$C$29),0))</f>
        <v/>
      </c>
      <c r="X3094" s="4">
        <f>IFERROR(VLOOKUP($B3094,スコアリング基準!$A$36:$B$46,2,FALSE),0)</f>
        <v/>
      </c>
      <c r="Y3094" s="4">
        <f>SUM($S3094:$X3094)</f>
        <v/>
      </c>
      <c r="Z3094" s="4">
        <f>IF(COUNT($M3094:$N3094)=0,"データ無",IF($Y3094&gt;=スコアリング基準!$B$30,"S",IF($Y3094&gt;=スコアリング基準!$B$31,"A",IF($Y3094&gt;=スコアリング基準!$B$32,"B","C"))))</f>
        <v/>
      </c>
      <c r="AA3094">
        <f>IFERROR(INDEX(実績DB!$I$3:$I$104,MATCH($B3094&amp;$C3094,実績DB!$J$3:$J$104,0)),"")</f>
        <v/>
      </c>
    </row>
    <row r="3095">
      <c r="A3095" t="n">
        <v>3093</v>
      </c>
      <c r="B3095" t="inlineStr">
        <is>
          <t>中部</t>
        </is>
      </c>
      <c r="C3095" t="inlineStr">
        <is>
          <t>南武豊変電所</t>
        </is>
      </c>
      <c r="D3095" t="inlineStr">
        <is>
          <t>愛知県</t>
        </is>
      </c>
      <c r="E3095" t="n">
        <v>77</v>
      </c>
      <c r="F3095" t="n">
        <v>6.6</v>
      </c>
      <c r="G3095" s="3" t="n">
        <v>34.840841</v>
      </c>
      <c r="H3095" s="3" t="n">
        <v>136.910278</v>
      </c>
      <c r="I3095" t="inlineStr">
        <is>
          <t>Google Places(名称一致)</t>
        </is>
      </c>
      <c r="J3095" t="n">
        <v>-13</v>
      </c>
      <c r="K3095" t="n">
        <v>19</v>
      </c>
      <c r="L3095" t="n">
        <v>-19</v>
      </c>
      <c r="M3095" t="n">
        <v>0</v>
      </c>
      <c r="O3095" t="inlineStr">
        <is>
          <t>不可 #3</t>
        </is>
      </c>
      <c r="P3095" t="inlineStr">
        <is>
          <t>有り</t>
        </is>
      </c>
      <c r="R3095" s="4">
        <f>IF(COUNT($M3095:$N3095)=0,"",IF(AND(IF($N3095&lt;&gt;"",$N3095,$M3095)&lt;=0,$O3095&lt;&gt;"可"),"警告",""))</f>
        <v/>
      </c>
      <c r="S3095" s="4">
        <f>IF(COUNT($M3095:$N3095)=0,0,IF(IF($N3095&lt;&gt;"",$N3095,$M3095)&gt;=スコアリング基準!$B$20,スコアリング基準!$C$20,IF(IF($N3095&lt;&gt;"",$N3095,$M3095)&gt;=スコアリング基準!$B$21,スコアリング基準!$C$21,IF(IF($N3095&lt;&gt;"",$N3095,$M3095)&gt;0,スコアリング基準!$C$22,0))))</f>
        <v/>
      </c>
      <c r="T3095" s="4">
        <f>IF($O3095="可",スコアリング基準!$C$23,0)</f>
        <v/>
      </c>
      <c r="U3095" s="4">
        <f>IF(OR(COUNT($K3095:$L3095)&lt;2,$K3095=0),0,IF(ABS($L3095)/$K3095&lt;=スコアリング基準!$B$24,スコアリング基準!$C$24,IF(ABS($L3095)/$K3095&lt;=スコアリング基準!$B$25,スコアリング基準!$C$25,IF(ABS($L3095)/$K3095&lt;=スコアリング基準!$B$26,スコアリング基準!$C$26,0))))</f>
        <v/>
      </c>
      <c r="V3095" s="4">
        <f>IF($P3095="なし",スコアリング基準!$C$27,0)</f>
        <v/>
      </c>
      <c r="W3095" s="4">
        <f>IF($F3095="",0,IF(ISNUMBER($F3095),IF($F3095&lt;=スコアリング基準!$B$28,スコアリング基準!$C$28,スコアリング基準!$C$29),0))</f>
        <v/>
      </c>
      <c r="X3095" s="4">
        <f>IFERROR(VLOOKUP($B3095,スコアリング基準!$A$36:$B$46,2,FALSE),0)</f>
        <v/>
      </c>
      <c r="Y3095" s="4">
        <f>SUM($S3095:$X3095)</f>
        <v/>
      </c>
      <c r="Z3095" s="4">
        <f>IF(COUNT($M3095:$N3095)=0,"データ無",IF($Y3095&gt;=スコアリング基準!$B$30,"S",IF($Y3095&gt;=スコアリング基準!$B$31,"A",IF($Y3095&gt;=スコアリング基準!$B$32,"B","C"))))</f>
        <v/>
      </c>
      <c r="AA3095">
        <f>IFERROR(INDEX(実績DB!$I$3:$I$104,MATCH($B3095&amp;$C3095,実績DB!$J$3:$J$104,0)),"")</f>
        <v/>
      </c>
    </row>
    <row r="3096">
      <c r="A3096" t="n">
        <v>3094</v>
      </c>
      <c r="B3096" t="inlineStr">
        <is>
          <t>中部</t>
        </is>
      </c>
      <c r="C3096" t="inlineStr">
        <is>
          <t>南豊科変電所</t>
        </is>
      </c>
      <c r="D3096" t="inlineStr">
        <is>
          <t>長野県</t>
        </is>
      </c>
      <c r="E3096" t="n">
        <v>77</v>
      </c>
      <c r="F3096" t="n">
        <v>6.6</v>
      </c>
      <c r="G3096" s="3" t="n">
        <v>36.275632</v>
      </c>
      <c r="H3096" s="3" t="n">
        <v>137.919336</v>
      </c>
      <c r="I3096" t="inlineStr">
        <is>
          <t>公表資料(手動)</t>
        </is>
      </c>
      <c r="J3096" t="n">
        <v>-4</v>
      </c>
      <c r="K3096" t="n">
        <v>43</v>
      </c>
      <c r="L3096" t="n">
        <v>-7</v>
      </c>
      <c r="M3096" t="n">
        <v>36</v>
      </c>
      <c r="O3096" t="inlineStr">
        <is>
          <t>不可 #3</t>
        </is>
      </c>
      <c r="P3096" t="inlineStr">
        <is>
          <t>有り</t>
        </is>
      </c>
      <c r="R3096" s="4">
        <f>IF(COUNT($M3096:$N3096)=0,"",IF(AND(IF($N3096&lt;&gt;"",$N3096,$M3096)&lt;=0,$O3096&lt;&gt;"可"),"警告",""))</f>
        <v/>
      </c>
      <c r="S3096" s="4">
        <f>IF(COUNT($M3096:$N3096)=0,0,IF(IF($N3096&lt;&gt;"",$N3096,$M3096)&gt;=スコアリング基準!$B$20,スコアリング基準!$C$20,IF(IF($N3096&lt;&gt;"",$N3096,$M3096)&gt;=スコアリング基準!$B$21,スコアリング基準!$C$21,IF(IF($N3096&lt;&gt;"",$N3096,$M3096)&gt;0,スコアリング基準!$C$22,0))))</f>
        <v/>
      </c>
      <c r="T3096" s="4">
        <f>IF($O3096="可",スコアリング基準!$C$23,0)</f>
        <v/>
      </c>
      <c r="U3096" s="4">
        <f>IF(OR(COUNT($K3096:$L3096)&lt;2,$K3096=0),0,IF(ABS($L3096)/$K3096&lt;=スコアリング基準!$B$24,スコアリング基準!$C$24,IF(ABS($L3096)/$K3096&lt;=スコアリング基準!$B$25,スコアリング基準!$C$25,IF(ABS($L3096)/$K3096&lt;=スコアリング基準!$B$26,スコアリング基準!$C$26,0))))</f>
        <v/>
      </c>
      <c r="V3096" s="4">
        <f>IF($P3096="なし",スコアリング基準!$C$27,0)</f>
        <v/>
      </c>
      <c r="W3096" s="4">
        <f>IF($F3096="",0,IF(ISNUMBER($F3096),IF($F3096&lt;=スコアリング基準!$B$28,スコアリング基準!$C$28,スコアリング基準!$C$29),0))</f>
        <v/>
      </c>
      <c r="X3096" s="4">
        <f>IFERROR(VLOOKUP($B3096,スコアリング基準!$A$36:$B$46,2,FALSE),0)</f>
        <v/>
      </c>
      <c r="Y3096" s="4">
        <f>SUM($S3096:$X3096)</f>
        <v/>
      </c>
      <c r="Z3096" s="4">
        <f>IF(COUNT($M3096:$N3096)=0,"データ無",IF($Y3096&gt;=スコアリング基準!$B$30,"S",IF($Y3096&gt;=スコアリング基準!$B$31,"A",IF($Y3096&gt;=スコアリング基準!$B$32,"B","C"))))</f>
        <v/>
      </c>
      <c r="AA3096">
        <f>IFERROR(INDEX(実績DB!$I$3:$I$104,MATCH($B3096&amp;$C3096,実績DB!$J$3:$J$104,0)),"")</f>
        <v/>
      </c>
    </row>
    <row r="3097">
      <c r="A3097" t="n">
        <v>3095</v>
      </c>
      <c r="B3097" t="inlineStr">
        <is>
          <t>中部</t>
        </is>
      </c>
      <c r="C3097" t="inlineStr">
        <is>
          <t>印場変電所</t>
        </is>
      </c>
      <c r="D3097" t="inlineStr">
        <is>
          <t>愛知県</t>
        </is>
      </c>
      <c r="E3097" t="n">
        <v>77</v>
      </c>
      <c r="F3097" t="n">
        <v>6.6</v>
      </c>
      <c r="G3097" s="3" t="n">
        <v>35.21023</v>
      </c>
      <c r="H3097" s="3" t="n">
        <v>137.023737</v>
      </c>
      <c r="I3097" t="inlineStr">
        <is>
          <t>公表資料(手動)</t>
        </is>
      </c>
      <c r="J3097" t="n">
        <v>2</v>
      </c>
      <c r="K3097" t="n">
        <v>38</v>
      </c>
      <c r="L3097" t="n">
        <v>0</v>
      </c>
      <c r="M3097" t="n">
        <v>38</v>
      </c>
      <c r="O3097" t="inlineStr">
        <is>
          <t>不可 #3</t>
        </is>
      </c>
      <c r="P3097" t="inlineStr">
        <is>
          <t>有り</t>
        </is>
      </c>
      <c r="R3097" s="4">
        <f>IF(COUNT($M3097:$N3097)=0,"",IF(AND(IF($N3097&lt;&gt;"",$N3097,$M3097)&lt;=0,$O3097&lt;&gt;"可"),"警告",""))</f>
        <v/>
      </c>
      <c r="S3097" s="4">
        <f>IF(COUNT($M3097:$N3097)=0,0,IF(IF($N3097&lt;&gt;"",$N3097,$M3097)&gt;=スコアリング基準!$B$20,スコアリング基準!$C$20,IF(IF($N3097&lt;&gt;"",$N3097,$M3097)&gt;=スコアリング基準!$B$21,スコアリング基準!$C$21,IF(IF($N3097&lt;&gt;"",$N3097,$M3097)&gt;0,スコアリング基準!$C$22,0))))</f>
        <v/>
      </c>
      <c r="T3097" s="4">
        <f>IF($O3097="可",スコアリング基準!$C$23,0)</f>
        <v/>
      </c>
      <c r="U3097" s="4">
        <f>IF(OR(COUNT($K3097:$L3097)&lt;2,$K3097=0),0,IF(ABS($L3097)/$K3097&lt;=スコアリング基準!$B$24,スコアリング基準!$C$24,IF(ABS($L3097)/$K3097&lt;=スコアリング基準!$B$25,スコアリング基準!$C$25,IF(ABS($L3097)/$K3097&lt;=スコアリング基準!$B$26,スコアリング基準!$C$26,0))))</f>
        <v/>
      </c>
      <c r="V3097" s="4">
        <f>IF($P3097="なし",スコアリング基準!$C$27,0)</f>
        <v/>
      </c>
      <c r="W3097" s="4">
        <f>IF($F3097="",0,IF(ISNUMBER($F3097),IF($F3097&lt;=スコアリング基準!$B$28,スコアリング基準!$C$28,スコアリング基準!$C$29),0))</f>
        <v/>
      </c>
      <c r="X3097" s="4">
        <f>IFERROR(VLOOKUP($B3097,スコアリング基準!$A$36:$B$46,2,FALSE),0)</f>
        <v/>
      </c>
      <c r="Y3097" s="4">
        <f>SUM($S3097:$X3097)</f>
        <v/>
      </c>
      <c r="Z3097" s="4">
        <f>IF(COUNT($M3097:$N3097)=0,"データ無",IF($Y3097&gt;=スコアリング基準!$B$30,"S",IF($Y3097&gt;=スコアリング基準!$B$31,"A",IF($Y3097&gt;=スコアリング基準!$B$32,"B","C"))))</f>
        <v/>
      </c>
      <c r="AA3097">
        <f>IFERROR(INDEX(実績DB!$I$3:$I$104,MATCH($B3097&amp;$C3097,実績DB!$J$3:$J$104,0)),"")</f>
        <v/>
      </c>
    </row>
    <row r="3098">
      <c r="A3098" t="n">
        <v>3096</v>
      </c>
      <c r="B3098" t="inlineStr">
        <is>
          <t>中部</t>
        </is>
      </c>
      <c r="C3098" t="inlineStr">
        <is>
          <t>厚見変電所</t>
        </is>
      </c>
      <c r="D3098" t="inlineStr">
        <is>
          <t>岐阜県</t>
        </is>
      </c>
      <c r="E3098" t="n">
        <v>77</v>
      </c>
      <c r="F3098" t="n">
        <v>6.6</v>
      </c>
      <c r="G3098" s="3" t="n">
        <v>35.39667</v>
      </c>
      <c r="H3098" s="3" t="n">
        <v>136.762935</v>
      </c>
      <c r="I3098" t="inlineStr">
        <is>
          <t>公表資料(手動)</t>
        </is>
      </c>
      <c r="J3098" t="n">
        <v>1</v>
      </c>
      <c r="K3098" t="n">
        <v>49</v>
      </c>
      <c r="L3098" t="n">
        <v>0</v>
      </c>
      <c r="M3098" t="n">
        <v>49</v>
      </c>
      <c r="O3098" t="inlineStr">
        <is>
          <t>不可 #3</t>
        </is>
      </c>
      <c r="P3098" t="inlineStr">
        <is>
          <t>有り</t>
        </is>
      </c>
      <c r="R3098" s="4">
        <f>IF(COUNT($M3098:$N3098)=0,"",IF(AND(IF($N3098&lt;&gt;"",$N3098,$M3098)&lt;=0,$O3098&lt;&gt;"可"),"警告",""))</f>
        <v/>
      </c>
      <c r="S3098" s="4">
        <f>IF(COUNT($M3098:$N3098)=0,0,IF(IF($N3098&lt;&gt;"",$N3098,$M3098)&gt;=スコアリング基準!$B$20,スコアリング基準!$C$20,IF(IF($N3098&lt;&gt;"",$N3098,$M3098)&gt;=スコアリング基準!$B$21,スコアリング基準!$C$21,IF(IF($N3098&lt;&gt;"",$N3098,$M3098)&gt;0,スコアリング基準!$C$22,0))))</f>
        <v/>
      </c>
      <c r="T3098" s="4">
        <f>IF($O3098="可",スコアリング基準!$C$23,0)</f>
        <v/>
      </c>
      <c r="U3098" s="4">
        <f>IF(OR(COUNT($K3098:$L3098)&lt;2,$K3098=0),0,IF(ABS($L3098)/$K3098&lt;=スコアリング基準!$B$24,スコアリング基準!$C$24,IF(ABS($L3098)/$K3098&lt;=スコアリング基準!$B$25,スコアリング基準!$C$25,IF(ABS($L3098)/$K3098&lt;=スコアリング基準!$B$26,スコアリング基準!$C$26,0))))</f>
        <v/>
      </c>
      <c r="V3098" s="4">
        <f>IF($P3098="なし",スコアリング基準!$C$27,0)</f>
        <v/>
      </c>
      <c r="W3098" s="4">
        <f>IF($F3098="",0,IF(ISNUMBER($F3098),IF($F3098&lt;=スコアリング基準!$B$28,スコアリング基準!$C$28,スコアリング基準!$C$29),0))</f>
        <v/>
      </c>
      <c r="X3098" s="4">
        <f>IFERROR(VLOOKUP($B3098,スコアリング基準!$A$36:$B$46,2,FALSE),0)</f>
        <v/>
      </c>
      <c r="Y3098" s="4">
        <f>SUM($S3098:$X3098)</f>
        <v/>
      </c>
      <c r="Z3098" s="4">
        <f>IF(COUNT($M3098:$N3098)=0,"データ無",IF($Y3098&gt;=スコアリング基準!$B$30,"S",IF($Y3098&gt;=スコアリング基準!$B$31,"A",IF($Y3098&gt;=スコアリング基準!$B$32,"B","C"))))</f>
        <v/>
      </c>
      <c r="AA3098">
        <f>IFERROR(INDEX(実績DB!$I$3:$I$104,MATCH($B3098&amp;$C3098,実績DB!$J$3:$J$104,0)),"")</f>
        <v/>
      </c>
    </row>
    <row r="3099">
      <c r="A3099" t="n">
        <v>3097</v>
      </c>
      <c r="B3099" t="inlineStr">
        <is>
          <t>中部</t>
        </is>
      </c>
      <c r="C3099" t="inlineStr">
        <is>
          <t>原島変電所</t>
        </is>
      </c>
      <c r="D3099" t="inlineStr">
        <is>
          <t>静岡県</t>
        </is>
      </c>
      <c r="E3099" t="n">
        <v>77</v>
      </c>
      <c r="F3099" t="n">
        <v>6.6</v>
      </c>
      <c r="G3099" s="3" t="n">
        <v>34.726576</v>
      </c>
      <c r="H3099" s="3" t="n">
        <v>137.768553</v>
      </c>
      <c r="I3099" t="inlineStr">
        <is>
          <t>公表資料(手動)</t>
        </is>
      </c>
      <c r="J3099" t="n">
        <v>49</v>
      </c>
      <c r="K3099" t="n">
        <v>49</v>
      </c>
      <c r="L3099" t="n">
        <v>0</v>
      </c>
      <c r="M3099" t="n">
        <v>49</v>
      </c>
      <c r="O3099" t="inlineStr">
        <is>
          <t>不可 #3</t>
        </is>
      </c>
      <c r="P3099" t="inlineStr">
        <is>
          <t>有り</t>
        </is>
      </c>
      <c r="R3099" s="4">
        <f>IF(COUNT($M3099:$N3099)=0,"",IF(AND(IF($N3099&lt;&gt;"",$N3099,$M3099)&lt;=0,$O3099&lt;&gt;"可"),"警告",""))</f>
        <v/>
      </c>
      <c r="S3099" s="4">
        <f>IF(COUNT($M3099:$N3099)=0,0,IF(IF($N3099&lt;&gt;"",$N3099,$M3099)&gt;=スコアリング基準!$B$20,スコアリング基準!$C$20,IF(IF($N3099&lt;&gt;"",$N3099,$M3099)&gt;=スコアリング基準!$B$21,スコアリング基準!$C$21,IF(IF($N3099&lt;&gt;"",$N3099,$M3099)&gt;0,スコアリング基準!$C$22,0))))</f>
        <v/>
      </c>
      <c r="T3099" s="4">
        <f>IF($O3099="可",スコアリング基準!$C$23,0)</f>
        <v/>
      </c>
      <c r="U3099" s="4">
        <f>IF(OR(COUNT($K3099:$L3099)&lt;2,$K3099=0),0,IF(ABS($L3099)/$K3099&lt;=スコアリング基準!$B$24,スコアリング基準!$C$24,IF(ABS($L3099)/$K3099&lt;=スコアリング基準!$B$25,スコアリング基準!$C$25,IF(ABS($L3099)/$K3099&lt;=スコアリング基準!$B$26,スコアリング基準!$C$26,0))))</f>
        <v/>
      </c>
      <c r="V3099" s="4">
        <f>IF($P3099="なし",スコアリング基準!$C$27,0)</f>
        <v/>
      </c>
      <c r="W3099" s="4">
        <f>IF($F3099="",0,IF(ISNUMBER($F3099),IF($F3099&lt;=スコアリング基準!$B$28,スコアリング基準!$C$28,スコアリング基準!$C$29),0))</f>
        <v/>
      </c>
      <c r="X3099" s="4">
        <f>IFERROR(VLOOKUP($B3099,スコアリング基準!$A$36:$B$46,2,FALSE),0)</f>
        <v/>
      </c>
      <c r="Y3099" s="4">
        <f>SUM($S3099:$X3099)</f>
        <v/>
      </c>
      <c r="Z3099" s="4">
        <f>IF(COUNT($M3099:$N3099)=0,"データ無",IF($Y3099&gt;=スコアリング基準!$B$30,"S",IF($Y3099&gt;=スコアリング基準!$B$31,"A",IF($Y3099&gt;=スコアリング基準!$B$32,"B","C"))))</f>
        <v/>
      </c>
      <c r="AA3099">
        <f>IFERROR(INDEX(実績DB!$I$3:$I$104,MATCH($B3099&amp;$C3099,実績DB!$J$3:$J$104,0)),"")</f>
        <v/>
      </c>
    </row>
    <row r="3100">
      <c r="A3100" t="n">
        <v>3098</v>
      </c>
      <c r="B3100" t="inlineStr">
        <is>
          <t>中部</t>
        </is>
      </c>
      <c r="C3100" t="inlineStr">
        <is>
          <t>又丸変電所</t>
        </is>
      </c>
      <c r="D3100" t="inlineStr">
        <is>
          <t>岐阜県</t>
        </is>
      </c>
      <c r="E3100" t="n">
        <v>77</v>
      </c>
      <c r="F3100" t="n">
        <v>6.6</v>
      </c>
      <c r="G3100" s="3" t="n">
        <v>35.433737</v>
      </c>
      <c r="H3100" s="3" t="n">
        <v>136.700231</v>
      </c>
      <c r="I3100" t="inlineStr">
        <is>
          <t>公表資料(手動)</t>
        </is>
      </c>
      <c r="J3100" t="n">
        <v>1</v>
      </c>
      <c r="K3100" t="n">
        <v>49</v>
      </c>
      <c r="L3100" t="n">
        <v>0</v>
      </c>
      <c r="M3100" t="n">
        <v>45</v>
      </c>
      <c r="O3100" t="inlineStr">
        <is>
          <t>不可 #3</t>
        </is>
      </c>
      <c r="P3100" t="inlineStr">
        <is>
          <t>有り</t>
        </is>
      </c>
      <c r="R3100" s="4">
        <f>IF(COUNT($M3100:$N3100)=0,"",IF(AND(IF($N3100&lt;&gt;"",$N3100,$M3100)&lt;=0,$O3100&lt;&gt;"可"),"警告",""))</f>
        <v/>
      </c>
      <c r="S3100" s="4">
        <f>IF(COUNT($M3100:$N3100)=0,0,IF(IF($N3100&lt;&gt;"",$N3100,$M3100)&gt;=スコアリング基準!$B$20,スコアリング基準!$C$20,IF(IF($N3100&lt;&gt;"",$N3100,$M3100)&gt;=スコアリング基準!$B$21,スコアリング基準!$C$21,IF(IF($N3100&lt;&gt;"",$N3100,$M3100)&gt;0,スコアリング基準!$C$22,0))))</f>
        <v/>
      </c>
      <c r="T3100" s="4">
        <f>IF($O3100="可",スコアリング基準!$C$23,0)</f>
        <v/>
      </c>
      <c r="U3100" s="4">
        <f>IF(OR(COUNT($K3100:$L3100)&lt;2,$K3100=0),0,IF(ABS($L3100)/$K3100&lt;=スコアリング基準!$B$24,スコアリング基準!$C$24,IF(ABS($L3100)/$K3100&lt;=スコアリング基準!$B$25,スコアリング基準!$C$25,IF(ABS($L3100)/$K3100&lt;=スコアリング基準!$B$26,スコアリング基準!$C$26,0))))</f>
        <v/>
      </c>
      <c r="V3100" s="4">
        <f>IF($P3100="なし",スコアリング基準!$C$27,0)</f>
        <v/>
      </c>
      <c r="W3100" s="4">
        <f>IF($F3100="",0,IF(ISNUMBER($F3100),IF($F3100&lt;=スコアリング基準!$B$28,スコアリング基準!$C$28,スコアリング基準!$C$29),0))</f>
        <v/>
      </c>
      <c r="X3100" s="4">
        <f>IFERROR(VLOOKUP($B3100,スコアリング基準!$A$36:$B$46,2,FALSE),0)</f>
        <v/>
      </c>
      <c r="Y3100" s="4">
        <f>SUM($S3100:$X3100)</f>
        <v/>
      </c>
      <c r="Z3100" s="4">
        <f>IF(COUNT($M3100:$N3100)=0,"データ無",IF($Y3100&gt;=スコアリング基準!$B$30,"S",IF($Y3100&gt;=スコアリング基準!$B$31,"A",IF($Y3100&gt;=スコアリング基準!$B$32,"B","C"))))</f>
        <v/>
      </c>
      <c r="AA3100">
        <f>IFERROR(INDEX(実績DB!$I$3:$I$104,MATCH($B3100&amp;$C3100,実績DB!$J$3:$J$104,0)),"")</f>
        <v/>
      </c>
    </row>
    <row r="3101">
      <c r="A3101" t="n">
        <v>3099</v>
      </c>
      <c r="B3101" t="inlineStr">
        <is>
          <t>中部</t>
        </is>
      </c>
      <c r="C3101" t="inlineStr">
        <is>
          <t>古井変電所</t>
        </is>
      </c>
      <c r="D3101" t="inlineStr">
        <is>
          <t>愛知県</t>
        </is>
      </c>
      <c r="E3101" t="n">
        <v>77</v>
      </c>
      <c r="F3101" t="n">
        <v>6.6</v>
      </c>
      <c r="G3101" s="3" t="n">
        <v>34.933666</v>
      </c>
      <c r="H3101" s="3" t="n">
        <v>137.099553</v>
      </c>
      <c r="I3101" t="inlineStr">
        <is>
          <t>公表資料(手動)</t>
        </is>
      </c>
      <c r="J3101" t="n">
        <v>-1</v>
      </c>
      <c r="K3101" t="n">
        <v>49</v>
      </c>
      <c r="L3101" t="n">
        <v>-4</v>
      </c>
      <c r="M3101" t="n">
        <v>45</v>
      </c>
      <c r="O3101" t="inlineStr">
        <is>
          <t>不可 #3</t>
        </is>
      </c>
      <c r="P3101" t="inlineStr">
        <is>
          <t>有り</t>
        </is>
      </c>
      <c r="R3101" s="4">
        <f>IF(COUNT($M3101:$N3101)=0,"",IF(AND(IF($N3101&lt;&gt;"",$N3101,$M3101)&lt;=0,$O3101&lt;&gt;"可"),"警告",""))</f>
        <v/>
      </c>
      <c r="S3101" s="4">
        <f>IF(COUNT($M3101:$N3101)=0,0,IF(IF($N3101&lt;&gt;"",$N3101,$M3101)&gt;=スコアリング基準!$B$20,スコアリング基準!$C$20,IF(IF($N3101&lt;&gt;"",$N3101,$M3101)&gt;=スコアリング基準!$B$21,スコアリング基準!$C$21,IF(IF($N3101&lt;&gt;"",$N3101,$M3101)&gt;0,スコアリング基準!$C$22,0))))</f>
        <v/>
      </c>
      <c r="T3101" s="4">
        <f>IF($O3101="可",スコアリング基準!$C$23,0)</f>
        <v/>
      </c>
      <c r="U3101" s="4">
        <f>IF(OR(COUNT($K3101:$L3101)&lt;2,$K3101=0),0,IF(ABS($L3101)/$K3101&lt;=スコアリング基準!$B$24,スコアリング基準!$C$24,IF(ABS($L3101)/$K3101&lt;=スコアリング基準!$B$25,スコアリング基準!$C$25,IF(ABS($L3101)/$K3101&lt;=スコアリング基準!$B$26,スコアリング基準!$C$26,0))))</f>
        <v/>
      </c>
      <c r="V3101" s="4">
        <f>IF($P3101="なし",スコアリング基準!$C$27,0)</f>
        <v/>
      </c>
      <c r="W3101" s="4">
        <f>IF($F3101="",0,IF(ISNUMBER($F3101),IF($F3101&lt;=スコアリング基準!$B$28,スコアリング基準!$C$28,スコアリング基準!$C$29),0))</f>
        <v/>
      </c>
      <c r="X3101" s="4">
        <f>IFERROR(VLOOKUP($B3101,スコアリング基準!$A$36:$B$46,2,FALSE),0)</f>
        <v/>
      </c>
      <c r="Y3101" s="4">
        <f>SUM($S3101:$X3101)</f>
        <v/>
      </c>
      <c r="Z3101" s="4">
        <f>IF(COUNT($M3101:$N3101)=0,"データ無",IF($Y3101&gt;=スコアリング基準!$B$30,"S",IF($Y3101&gt;=スコアリング基準!$B$31,"A",IF($Y3101&gt;=スコアリング基準!$B$32,"B","C"))))</f>
        <v/>
      </c>
      <c r="AA3101">
        <f>IFERROR(INDEX(実績DB!$I$3:$I$104,MATCH($B3101&amp;$C3101,実績DB!$J$3:$J$104,0)),"")</f>
        <v/>
      </c>
    </row>
    <row r="3102">
      <c r="A3102" t="n">
        <v>3100</v>
      </c>
      <c r="B3102" t="inlineStr">
        <is>
          <t>中部</t>
        </is>
      </c>
      <c r="C3102" t="inlineStr">
        <is>
          <t>古宿変電所</t>
        </is>
      </c>
      <c r="D3102" t="inlineStr">
        <is>
          <t>愛知県</t>
        </is>
      </c>
      <c r="E3102" t="n">
        <v>77</v>
      </c>
      <c r="F3102" t="n">
        <v>6.6</v>
      </c>
      <c r="G3102" s="3" t="n">
        <v>34.82247</v>
      </c>
      <c r="H3102" s="3" t="n">
        <v>137.38848</v>
      </c>
      <c r="I3102" t="inlineStr">
        <is>
          <t>OSM実測(名称一致)</t>
        </is>
      </c>
      <c r="J3102" t="n">
        <v>2</v>
      </c>
      <c r="K3102" t="n">
        <v>49</v>
      </c>
      <c r="L3102" t="n">
        <v>0</v>
      </c>
      <c r="M3102" t="n">
        <v>49</v>
      </c>
      <c r="O3102" t="inlineStr">
        <is>
          <t>不可 #3</t>
        </is>
      </c>
      <c r="P3102" t="inlineStr">
        <is>
          <t>有り</t>
        </is>
      </c>
      <c r="R3102" s="4">
        <f>IF(COUNT($M3102:$N3102)=0,"",IF(AND(IF($N3102&lt;&gt;"",$N3102,$M3102)&lt;=0,$O3102&lt;&gt;"可"),"警告",""))</f>
        <v/>
      </c>
      <c r="S3102" s="4">
        <f>IF(COUNT($M3102:$N3102)=0,0,IF(IF($N3102&lt;&gt;"",$N3102,$M3102)&gt;=スコアリング基準!$B$20,スコアリング基準!$C$20,IF(IF($N3102&lt;&gt;"",$N3102,$M3102)&gt;=スコアリング基準!$B$21,スコアリング基準!$C$21,IF(IF($N3102&lt;&gt;"",$N3102,$M3102)&gt;0,スコアリング基準!$C$22,0))))</f>
        <v/>
      </c>
      <c r="T3102" s="4">
        <f>IF($O3102="可",スコアリング基準!$C$23,0)</f>
        <v/>
      </c>
      <c r="U3102" s="4">
        <f>IF(OR(COUNT($K3102:$L3102)&lt;2,$K3102=0),0,IF(ABS($L3102)/$K3102&lt;=スコアリング基準!$B$24,スコアリング基準!$C$24,IF(ABS($L3102)/$K3102&lt;=スコアリング基準!$B$25,スコアリング基準!$C$25,IF(ABS($L3102)/$K3102&lt;=スコアリング基準!$B$26,スコアリング基準!$C$26,0))))</f>
        <v/>
      </c>
      <c r="V3102" s="4">
        <f>IF($P3102="なし",スコアリング基準!$C$27,0)</f>
        <v/>
      </c>
      <c r="W3102" s="4">
        <f>IF($F3102="",0,IF(ISNUMBER($F3102),IF($F3102&lt;=スコアリング基準!$B$28,スコアリング基準!$C$28,スコアリング基準!$C$29),0))</f>
        <v/>
      </c>
      <c r="X3102" s="4">
        <f>IFERROR(VLOOKUP($B3102,スコアリング基準!$A$36:$B$46,2,FALSE),0)</f>
        <v/>
      </c>
      <c r="Y3102" s="4">
        <f>SUM($S3102:$X3102)</f>
        <v/>
      </c>
      <c r="Z3102" s="4">
        <f>IF(COUNT($M3102:$N3102)=0,"データ無",IF($Y3102&gt;=スコアリング基準!$B$30,"S",IF($Y3102&gt;=スコアリング基準!$B$31,"A",IF($Y3102&gt;=スコアリング基準!$B$32,"B","C"))))</f>
        <v/>
      </c>
      <c r="AA3102">
        <f>IFERROR(INDEX(実績DB!$I$3:$I$104,MATCH($B3102&amp;$C3102,実績DB!$J$3:$J$104,0)),"")</f>
        <v/>
      </c>
    </row>
    <row r="3103">
      <c r="A3103" t="n">
        <v>3101</v>
      </c>
      <c r="B3103" t="inlineStr">
        <is>
          <t>中部</t>
        </is>
      </c>
      <c r="C3103" t="inlineStr">
        <is>
          <t>古川変電所</t>
        </is>
      </c>
      <c r="D3103" t="inlineStr">
        <is>
          <t>岐阜県</t>
        </is>
      </c>
      <c r="E3103" t="n">
        <v>77</v>
      </c>
      <c r="F3103" t="n">
        <v>6.6</v>
      </c>
      <c r="G3103" s="3" t="n">
        <v>36.230441</v>
      </c>
      <c r="H3103" s="3" t="n">
        <v>137.184227</v>
      </c>
      <c r="I3103" t="inlineStr">
        <is>
          <t>公表資料(手動)</t>
        </is>
      </c>
      <c r="J3103" t="n">
        <v>1</v>
      </c>
      <c r="K3103" t="n">
        <v>28</v>
      </c>
      <c r="L3103" t="n">
        <v>0</v>
      </c>
      <c r="M3103" t="n">
        <v>25</v>
      </c>
      <c r="O3103" t="inlineStr">
        <is>
          <t>不可 #3</t>
        </is>
      </c>
      <c r="P3103" t="inlineStr">
        <is>
          <t>有り</t>
        </is>
      </c>
      <c r="R3103" s="4">
        <f>IF(COUNT($M3103:$N3103)=0,"",IF(AND(IF($N3103&lt;&gt;"",$N3103,$M3103)&lt;=0,$O3103&lt;&gt;"可"),"警告",""))</f>
        <v/>
      </c>
      <c r="S3103" s="4">
        <f>IF(COUNT($M3103:$N3103)=0,0,IF(IF($N3103&lt;&gt;"",$N3103,$M3103)&gt;=スコアリング基準!$B$20,スコアリング基準!$C$20,IF(IF($N3103&lt;&gt;"",$N3103,$M3103)&gt;=スコアリング基準!$B$21,スコアリング基準!$C$21,IF(IF($N3103&lt;&gt;"",$N3103,$M3103)&gt;0,スコアリング基準!$C$22,0))))</f>
        <v/>
      </c>
      <c r="T3103" s="4">
        <f>IF($O3103="可",スコアリング基準!$C$23,0)</f>
        <v/>
      </c>
      <c r="U3103" s="4">
        <f>IF(OR(COUNT($K3103:$L3103)&lt;2,$K3103=0),0,IF(ABS($L3103)/$K3103&lt;=スコアリング基準!$B$24,スコアリング基準!$C$24,IF(ABS($L3103)/$K3103&lt;=スコアリング基準!$B$25,スコアリング基準!$C$25,IF(ABS($L3103)/$K3103&lt;=スコアリング基準!$B$26,スコアリング基準!$C$26,0))))</f>
        <v/>
      </c>
      <c r="V3103" s="4">
        <f>IF($P3103="なし",スコアリング基準!$C$27,0)</f>
        <v/>
      </c>
      <c r="W3103" s="4">
        <f>IF($F3103="",0,IF(ISNUMBER($F3103),IF($F3103&lt;=スコアリング基準!$B$28,スコアリング基準!$C$28,スコアリング基準!$C$29),0))</f>
        <v/>
      </c>
      <c r="X3103" s="4">
        <f>IFERROR(VLOOKUP($B3103,スコアリング基準!$A$36:$B$46,2,FALSE),0)</f>
        <v/>
      </c>
      <c r="Y3103" s="4">
        <f>SUM($S3103:$X3103)</f>
        <v/>
      </c>
      <c r="Z3103" s="4">
        <f>IF(COUNT($M3103:$N3103)=0,"データ無",IF($Y3103&gt;=スコアリング基準!$B$30,"S",IF($Y3103&gt;=スコアリング基準!$B$31,"A",IF($Y3103&gt;=スコアリング基準!$B$32,"B","C"))))</f>
        <v/>
      </c>
      <c r="AA3103">
        <f>IFERROR(INDEX(実績DB!$I$3:$I$104,MATCH($B3103&amp;$C3103,実績DB!$J$3:$J$104,0)),"")</f>
        <v/>
      </c>
    </row>
    <row r="3104">
      <c r="A3104" t="n">
        <v>3102</v>
      </c>
      <c r="B3104" t="inlineStr">
        <is>
          <t>中部</t>
        </is>
      </c>
      <c r="C3104" t="inlineStr">
        <is>
          <t>古庄変電所</t>
        </is>
      </c>
      <c r="D3104" t="inlineStr">
        <is>
          <t>静岡県</t>
        </is>
      </c>
      <c r="E3104" t="n">
        <v>77</v>
      </c>
      <c r="F3104" t="n">
        <v>6.6</v>
      </c>
      <c r="G3104" s="3" t="n">
        <v>35.000182</v>
      </c>
      <c r="H3104" s="3" t="n">
        <v>138.424693</v>
      </c>
      <c r="I3104" t="inlineStr">
        <is>
          <t>公表資料(手動)</t>
        </is>
      </c>
      <c r="J3104" t="n">
        <v>49</v>
      </c>
      <c r="K3104" t="n">
        <v>49</v>
      </c>
      <c r="L3104" t="n">
        <v>0</v>
      </c>
      <c r="M3104" t="n">
        <v>49</v>
      </c>
      <c r="O3104" t="inlineStr">
        <is>
          <t>不可 #3</t>
        </is>
      </c>
      <c r="P3104" t="inlineStr">
        <is>
          <t>有り</t>
        </is>
      </c>
      <c r="R3104" s="4">
        <f>IF(COUNT($M3104:$N3104)=0,"",IF(AND(IF($N3104&lt;&gt;"",$N3104,$M3104)&lt;=0,$O3104&lt;&gt;"可"),"警告",""))</f>
        <v/>
      </c>
      <c r="S3104" s="4">
        <f>IF(COUNT($M3104:$N3104)=0,0,IF(IF($N3104&lt;&gt;"",$N3104,$M3104)&gt;=スコアリング基準!$B$20,スコアリング基準!$C$20,IF(IF($N3104&lt;&gt;"",$N3104,$M3104)&gt;=スコアリング基準!$B$21,スコアリング基準!$C$21,IF(IF($N3104&lt;&gt;"",$N3104,$M3104)&gt;0,スコアリング基準!$C$22,0))))</f>
        <v/>
      </c>
      <c r="T3104" s="4">
        <f>IF($O3104="可",スコアリング基準!$C$23,0)</f>
        <v/>
      </c>
      <c r="U3104" s="4">
        <f>IF(OR(COUNT($K3104:$L3104)&lt;2,$K3104=0),0,IF(ABS($L3104)/$K3104&lt;=スコアリング基準!$B$24,スコアリング基準!$C$24,IF(ABS($L3104)/$K3104&lt;=スコアリング基準!$B$25,スコアリング基準!$C$25,IF(ABS($L3104)/$K3104&lt;=スコアリング基準!$B$26,スコアリング基準!$C$26,0))))</f>
        <v/>
      </c>
      <c r="V3104" s="4">
        <f>IF($P3104="なし",スコアリング基準!$C$27,0)</f>
        <v/>
      </c>
      <c r="W3104" s="4">
        <f>IF($F3104="",0,IF(ISNUMBER($F3104),IF($F3104&lt;=スコアリング基準!$B$28,スコアリング基準!$C$28,スコアリング基準!$C$29),0))</f>
        <v/>
      </c>
      <c r="X3104" s="4">
        <f>IFERROR(VLOOKUP($B3104,スコアリング基準!$A$36:$B$46,2,FALSE),0)</f>
        <v/>
      </c>
      <c r="Y3104" s="4">
        <f>SUM($S3104:$X3104)</f>
        <v/>
      </c>
      <c r="Z3104" s="4">
        <f>IF(COUNT($M3104:$N3104)=0,"データ無",IF($Y3104&gt;=スコアリング基準!$B$30,"S",IF($Y3104&gt;=スコアリング基準!$B$31,"A",IF($Y3104&gt;=スコアリング基準!$B$32,"B","C"))))</f>
        <v/>
      </c>
      <c r="AA3104">
        <f>IFERROR(INDEX(実績DB!$I$3:$I$104,MATCH($B3104&amp;$C3104,実績DB!$J$3:$J$104,0)),"")</f>
        <v/>
      </c>
    </row>
    <row r="3105">
      <c r="A3105" t="n">
        <v>3103</v>
      </c>
      <c r="B3105" t="inlineStr">
        <is>
          <t>中部</t>
        </is>
      </c>
      <c r="C3105" t="inlineStr">
        <is>
          <t>古河変電所</t>
        </is>
      </c>
      <c r="D3105" t="inlineStr">
        <is>
          <t>三重県</t>
        </is>
      </c>
      <c r="E3105" t="n">
        <v>77</v>
      </c>
      <c r="F3105" t="n">
        <v>6.6</v>
      </c>
      <c r="G3105" s="3" t="n">
        <v>34.713145</v>
      </c>
      <c r="H3105" s="3" t="n">
        <v>136.500287</v>
      </c>
      <c r="I3105" t="inlineStr">
        <is>
          <t>公表資料(手動)</t>
        </is>
      </c>
      <c r="J3105" t="n">
        <v>49</v>
      </c>
      <c r="K3105" t="n">
        <v>49</v>
      </c>
      <c r="L3105" t="n">
        <v>-7</v>
      </c>
      <c r="M3105" t="n">
        <v>42</v>
      </c>
      <c r="O3105" t="inlineStr">
        <is>
          <t>不可 #3</t>
        </is>
      </c>
      <c r="P3105" t="inlineStr">
        <is>
          <t>有り</t>
        </is>
      </c>
      <c r="R3105" s="4">
        <f>IF(COUNT($M3105:$N3105)=0,"",IF(AND(IF($N3105&lt;&gt;"",$N3105,$M3105)&lt;=0,$O3105&lt;&gt;"可"),"警告",""))</f>
        <v/>
      </c>
      <c r="S3105" s="4">
        <f>IF(COUNT($M3105:$N3105)=0,0,IF(IF($N3105&lt;&gt;"",$N3105,$M3105)&gt;=スコアリング基準!$B$20,スコアリング基準!$C$20,IF(IF($N3105&lt;&gt;"",$N3105,$M3105)&gt;=スコアリング基準!$B$21,スコアリング基準!$C$21,IF(IF($N3105&lt;&gt;"",$N3105,$M3105)&gt;0,スコアリング基準!$C$22,0))))</f>
        <v/>
      </c>
      <c r="T3105" s="4">
        <f>IF($O3105="可",スコアリング基準!$C$23,0)</f>
        <v/>
      </c>
      <c r="U3105" s="4">
        <f>IF(OR(COUNT($K3105:$L3105)&lt;2,$K3105=0),0,IF(ABS($L3105)/$K3105&lt;=スコアリング基準!$B$24,スコアリング基準!$C$24,IF(ABS($L3105)/$K3105&lt;=スコアリング基準!$B$25,スコアリング基準!$C$25,IF(ABS($L3105)/$K3105&lt;=スコアリング基準!$B$26,スコアリング基準!$C$26,0))))</f>
        <v/>
      </c>
      <c r="V3105" s="4">
        <f>IF($P3105="なし",スコアリング基準!$C$27,0)</f>
        <v/>
      </c>
      <c r="W3105" s="4">
        <f>IF($F3105="",0,IF(ISNUMBER($F3105),IF($F3105&lt;=スコアリング基準!$B$28,スコアリング基準!$C$28,スコアリング基準!$C$29),0))</f>
        <v/>
      </c>
      <c r="X3105" s="4">
        <f>IFERROR(VLOOKUP($B3105,スコアリング基準!$A$36:$B$46,2,FALSE),0)</f>
        <v/>
      </c>
      <c r="Y3105" s="4">
        <f>SUM($S3105:$X3105)</f>
        <v/>
      </c>
      <c r="Z3105" s="4">
        <f>IF(COUNT($M3105:$N3105)=0,"データ無",IF($Y3105&gt;=スコアリング基準!$B$30,"S",IF($Y3105&gt;=スコアリング基準!$B$31,"A",IF($Y3105&gt;=スコアリング基準!$B$32,"B","C"))))</f>
        <v/>
      </c>
      <c r="AA3105">
        <f>IFERROR(INDEX(実績DB!$I$3:$I$104,MATCH($B3105&amp;$C3105,実績DB!$J$3:$J$104,0)),"")</f>
        <v/>
      </c>
    </row>
    <row r="3106">
      <c r="A3106" t="n">
        <v>3104</v>
      </c>
      <c r="B3106" t="inlineStr">
        <is>
          <t>中部</t>
        </is>
      </c>
      <c r="C3106" t="inlineStr">
        <is>
          <t>古真立変電所</t>
        </is>
      </c>
      <c r="D3106" t="inlineStr">
        <is>
          <t>愛知県</t>
        </is>
      </c>
      <c r="E3106" t="n">
        <v>77</v>
      </c>
      <c r="F3106" t="n">
        <v>6.6</v>
      </c>
      <c r="G3106" s="3" t="n">
        <v>35.135276</v>
      </c>
      <c r="H3106" s="3" t="n">
        <v>137.78971</v>
      </c>
      <c r="I3106" t="inlineStr">
        <is>
          <t>Google Places(名称一致)</t>
        </is>
      </c>
      <c r="J3106" t="n">
        <v>0</v>
      </c>
      <c r="K3106" t="n">
        <v>5</v>
      </c>
      <c r="L3106" t="n">
        <v>0</v>
      </c>
      <c r="M3106" t="n">
        <v>5</v>
      </c>
      <c r="O3106" t="inlineStr">
        <is>
          <t>不可 #3</t>
        </is>
      </c>
      <c r="P3106" t="inlineStr">
        <is>
          <t>有り</t>
        </is>
      </c>
      <c r="R3106" s="4">
        <f>IF(COUNT($M3106:$N3106)=0,"",IF(AND(IF($N3106&lt;&gt;"",$N3106,$M3106)&lt;=0,$O3106&lt;&gt;"可"),"警告",""))</f>
        <v/>
      </c>
      <c r="S3106" s="4">
        <f>IF(COUNT($M3106:$N3106)=0,0,IF(IF($N3106&lt;&gt;"",$N3106,$M3106)&gt;=スコアリング基準!$B$20,スコアリング基準!$C$20,IF(IF($N3106&lt;&gt;"",$N3106,$M3106)&gt;=スコアリング基準!$B$21,スコアリング基準!$C$21,IF(IF($N3106&lt;&gt;"",$N3106,$M3106)&gt;0,スコアリング基準!$C$22,0))))</f>
        <v/>
      </c>
      <c r="T3106" s="4">
        <f>IF($O3106="可",スコアリング基準!$C$23,0)</f>
        <v/>
      </c>
      <c r="U3106" s="4">
        <f>IF(OR(COUNT($K3106:$L3106)&lt;2,$K3106=0),0,IF(ABS($L3106)/$K3106&lt;=スコアリング基準!$B$24,スコアリング基準!$C$24,IF(ABS($L3106)/$K3106&lt;=スコアリング基準!$B$25,スコアリング基準!$C$25,IF(ABS($L3106)/$K3106&lt;=スコアリング基準!$B$26,スコアリング基準!$C$26,0))))</f>
        <v/>
      </c>
      <c r="V3106" s="4">
        <f>IF($P3106="なし",スコアリング基準!$C$27,0)</f>
        <v/>
      </c>
      <c r="W3106" s="4">
        <f>IF($F3106="",0,IF(ISNUMBER($F3106),IF($F3106&lt;=スコアリング基準!$B$28,スコアリング基準!$C$28,スコアリング基準!$C$29),0))</f>
        <v/>
      </c>
      <c r="X3106" s="4">
        <f>IFERROR(VLOOKUP($B3106,スコアリング基準!$A$36:$B$46,2,FALSE),0)</f>
        <v/>
      </c>
      <c r="Y3106" s="4">
        <f>SUM($S3106:$X3106)</f>
        <v/>
      </c>
      <c r="Z3106" s="4">
        <f>IF(COUNT($M3106:$N3106)=0,"データ無",IF($Y3106&gt;=スコアリング基準!$B$30,"S",IF($Y3106&gt;=スコアリング基準!$B$31,"A",IF($Y3106&gt;=スコアリング基準!$B$32,"B","C"))))</f>
        <v/>
      </c>
      <c r="AA3106">
        <f>IFERROR(INDEX(実績DB!$I$3:$I$104,MATCH($B3106&amp;$C3106,実績DB!$J$3:$J$104,0)),"")</f>
        <v/>
      </c>
    </row>
    <row r="3107">
      <c r="A3107" t="n">
        <v>3105</v>
      </c>
      <c r="B3107" t="inlineStr">
        <is>
          <t>中部</t>
        </is>
      </c>
      <c r="C3107" t="inlineStr">
        <is>
          <t>古知野変電所</t>
        </is>
      </c>
      <c r="D3107" t="inlineStr">
        <is>
          <t>愛知県</t>
        </is>
      </c>
      <c r="E3107" t="n">
        <v>77</v>
      </c>
      <c r="F3107" t="n">
        <v>6.6</v>
      </c>
      <c r="G3107" s="3" t="n">
        <v>35.336388</v>
      </c>
      <c r="H3107" s="3" t="n">
        <v>136.841168</v>
      </c>
      <c r="I3107" t="inlineStr">
        <is>
          <t>公表資料(手動)</t>
        </is>
      </c>
      <c r="J3107" t="n">
        <v>1</v>
      </c>
      <c r="K3107" t="n">
        <v>38</v>
      </c>
      <c r="L3107" t="n">
        <v>-2</v>
      </c>
      <c r="M3107" t="n">
        <v>36</v>
      </c>
      <c r="O3107" t="inlineStr">
        <is>
          <t>不可 #3</t>
        </is>
      </c>
      <c r="P3107" t="inlineStr">
        <is>
          <t>有り</t>
        </is>
      </c>
      <c r="R3107" s="4">
        <f>IF(COUNT($M3107:$N3107)=0,"",IF(AND(IF($N3107&lt;&gt;"",$N3107,$M3107)&lt;=0,$O3107&lt;&gt;"可"),"警告",""))</f>
        <v/>
      </c>
      <c r="S3107" s="4">
        <f>IF(COUNT($M3107:$N3107)=0,0,IF(IF($N3107&lt;&gt;"",$N3107,$M3107)&gt;=スコアリング基準!$B$20,スコアリング基準!$C$20,IF(IF($N3107&lt;&gt;"",$N3107,$M3107)&gt;=スコアリング基準!$B$21,スコアリング基準!$C$21,IF(IF($N3107&lt;&gt;"",$N3107,$M3107)&gt;0,スコアリング基準!$C$22,0))))</f>
        <v/>
      </c>
      <c r="T3107" s="4">
        <f>IF($O3107="可",スコアリング基準!$C$23,0)</f>
        <v/>
      </c>
      <c r="U3107" s="4">
        <f>IF(OR(COUNT($K3107:$L3107)&lt;2,$K3107=0),0,IF(ABS($L3107)/$K3107&lt;=スコアリング基準!$B$24,スコアリング基準!$C$24,IF(ABS($L3107)/$K3107&lt;=スコアリング基準!$B$25,スコアリング基準!$C$25,IF(ABS($L3107)/$K3107&lt;=スコアリング基準!$B$26,スコアリング基準!$C$26,0))))</f>
        <v/>
      </c>
      <c r="V3107" s="4">
        <f>IF($P3107="なし",スコアリング基準!$C$27,0)</f>
        <v/>
      </c>
      <c r="W3107" s="4">
        <f>IF($F3107="",0,IF(ISNUMBER($F3107),IF($F3107&lt;=スコアリング基準!$B$28,スコアリング基準!$C$28,スコアリング基準!$C$29),0))</f>
        <v/>
      </c>
      <c r="X3107" s="4">
        <f>IFERROR(VLOOKUP($B3107,スコアリング基準!$A$36:$B$46,2,FALSE),0)</f>
        <v/>
      </c>
      <c r="Y3107" s="4">
        <f>SUM($S3107:$X3107)</f>
        <v/>
      </c>
      <c r="Z3107" s="4">
        <f>IF(COUNT($M3107:$N3107)=0,"データ無",IF($Y3107&gt;=スコアリング基準!$B$30,"S",IF($Y3107&gt;=スコアリング基準!$B$31,"A",IF($Y3107&gt;=スコアリング基準!$B$32,"B","C"))))</f>
        <v/>
      </c>
      <c r="AA3107">
        <f>IFERROR(INDEX(実績DB!$I$3:$I$104,MATCH($B3107&amp;$C3107,実績DB!$J$3:$J$104,0)),"")</f>
        <v/>
      </c>
    </row>
    <row r="3108">
      <c r="A3108" t="n">
        <v>3106</v>
      </c>
      <c r="B3108" t="inlineStr">
        <is>
          <t>中部</t>
        </is>
      </c>
      <c r="C3108" t="inlineStr">
        <is>
          <t>古里変電所</t>
        </is>
      </c>
      <c r="D3108" t="inlineStr">
        <is>
          <t>三重県</t>
        </is>
      </c>
      <c r="E3108" t="n">
        <v>77</v>
      </c>
      <c r="F3108" t="n">
        <v>6.6</v>
      </c>
      <c r="G3108" s="3" t="n">
        <v>34.854708</v>
      </c>
      <c r="H3108" s="3" t="n">
        <v>136.409357</v>
      </c>
      <c r="I3108" t="inlineStr">
        <is>
          <t>公表資料(手動)</t>
        </is>
      </c>
      <c r="J3108" t="n">
        <v>74</v>
      </c>
      <c r="K3108" t="n">
        <v>74</v>
      </c>
      <c r="L3108" t="n">
        <v>-52</v>
      </c>
      <c r="M3108" t="n">
        <v>22</v>
      </c>
      <c r="O3108" t="inlineStr">
        <is>
          <t>不可 #3</t>
        </is>
      </c>
      <c r="P3108" t="inlineStr">
        <is>
          <t>有り</t>
        </is>
      </c>
      <c r="R3108" s="4">
        <f>IF(COUNT($M3108:$N3108)=0,"",IF(AND(IF($N3108&lt;&gt;"",$N3108,$M3108)&lt;=0,$O3108&lt;&gt;"可"),"警告",""))</f>
        <v/>
      </c>
      <c r="S3108" s="4">
        <f>IF(COUNT($M3108:$N3108)=0,0,IF(IF($N3108&lt;&gt;"",$N3108,$M3108)&gt;=スコアリング基準!$B$20,スコアリング基準!$C$20,IF(IF($N3108&lt;&gt;"",$N3108,$M3108)&gt;=スコアリング基準!$B$21,スコアリング基準!$C$21,IF(IF($N3108&lt;&gt;"",$N3108,$M3108)&gt;0,スコアリング基準!$C$22,0))))</f>
        <v/>
      </c>
      <c r="T3108" s="4">
        <f>IF($O3108="可",スコアリング基準!$C$23,0)</f>
        <v/>
      </c>
      <c r="U3108" s="4">
        <f>IF(OR(COUNT($K3108:$L3108)&lt;2,$K3108=0),0,IF(ABS($L3108)/$K3108&lt;=スコアリング基準!$B$24,スコアリング基準!$C$24,IF(ABS($L3108)/$K3108&lt;=スコアリング基準!$B$25,スコアリング基準!$C$25,IF(ABS($L3108)/$K3108&lt;=スコアリング基準!$B$26,スコアリング基準!$C$26,0))))</f>
        <v/>
      </c>
      <c r="V3108" s="4">
        <f>IF($P3108="なし",スコアリング基準!$C$27,0)</f>
        <v/>
      </c>
      <c r="W3108" s="4">
        <f>IF($F3108="",0,IF(ISNUMBER($F3108),IF($F3108&lt;=スコアリング基準!$B$28,スコアリング基準!$C$28,スコアリング基準!$C$29),0))</f>
        <v/>
      </c>
      <c r="X3108" s="4">
        <f>IFERROR(VLOOKUP($B3108,スコアリング基準!$A$36:$B$46,2,FALSE),0)</f>
        <v/>
      </c>
      <c r="Y3108" s="4">
        <f>SUM($S3108:$X3108)</f>
        <v/>
      </c>
      <c r="Z3108" s="4">
        <f>IF(COUNT($M3108:$N3108)=0,"データ無",IF($Y3108&gt;=スコアリング基準!$B$30,"S",IF($Y3108&gt;=スコアリング基準!$B$31,"A",IF($Y3108&gt;=スコアリング基準!$B$32,"B","C"))))</f>
        <v/>
      </c>
      <c r="AA3108">
        <f>IFERROR(INDEX(実績DB!$I$3:$I$104,MATCH($B3108&amp;$C3108,実績DB!$J$3:$J$104,0)),"")</f>
        <v/>
      </c>
    </row>
    <row r="3109">
      <c r="A3109" t="n">
        <v>3107</v>
      </c>
      <c r="B3109" t="inlineStr">
        <is>
          <t>中部</t>
        </is>
      </c>
      <c r="C3109" t="inlineStr">
        <is>
          <t>可児変電所</t>
        </is>
      </c>
      <c r="D3109" t="inlineStr">
        <is>
          <t>岐阜県</t>
        </is>
      </c>
      <c r="E3109" t="n">
        <v>77</v>
      </c>
      <c r="F3109" t="n">
        <v>6.6</v>
      </c>
      <c r="G3109" s="3" t="n">
        <v>35.40752</v>
      </c>
      <c r="H3109" s="3" t="n">
        <v>137.046874</v>
      </c>
      <c r="I3109" t="inlineStr">
        <is>
          <t>公表資料(手動)</t>
        </is>
      </c>
      <c r="J3109" t="n">
        <v>-2</v>
      </c>
      <c r="K3109" t="n">
        <v>49</v>
      </c>
      <c r="L3109" t="n">
        <v>-11</v>
      </c>
      <c r="M3109" t="n">
        <v>38</v>
      </c>
      <c r="O3109" t="inlineStr">
        <is>
          <t>不可 #3</t>
        </is>
      </c>
      <c r="P3109" t="inlineStr">
        <is>
          <t>有り</t>
        </is>
      </c>
      <c r="R3109" s="4">
        <f>IF(COUNT($M3109:$N3109)=0,"",IF(AND(IF($N3109&lt;&gt;"",$N3109,$M3109)&lt;=0,$O3109&lt;&gt;"可"),"警告",""))</f>
        <v/>
      </c>
      <c r="S3109" s="4">
        <f>IF(COUNT($M3109:$N3109)=0,0,IF(IF($N3109&lt;&gt;"",$N3109,$M3109)&gt;=スコアリング基準!$B$20,スコアリング基準!$C$20,IF(IF($N3109&lt;&gt;"",$N3109,$M3109)&gt;=スコアリング基準!$B$21,スコアリング基準!$C$21,IF(IF($N3109&lt;&gt;"",$N3109,$M3109)&gt;0,スコアリング基準!$C$22,0))))</f>
        <v/>
      </c>
      <c r="T3109" s="4">
        <f>IF($O3109="可",スコアリング基準!$C$23,0)</f>
        <v/>
      </c>
      <c r="U3109" s="4">
        <f>IF(OR(COUNT($K3109:$L3109)&lt;2,$K3109=0),0,IF(ABS($L3109)/$K3109&lt;=スコアリング基準!$B$24,スコアリング基準!$C$24,IF(ABS($L3109)/$K3109&lt;=スコアリング基準!$B$25,スコアリング基準!$C$25,IF(ABS($L3109)/$K3109&lt;=スコアリング基準!$B$26,スコアリング基準!$C$26,0))))</f>
        <v/>
      </c>
      <c r="V3109" s="4">
        <f>IF($P3109="なし",スコアリング基準!$C$27,0)</f>
        <v/>
      </c>
      <c r="W3109" s="4">
        <f>IF($F3109="",0,IF(ISNUMBER($F3109),IF($F3109&lt;=スコアリング基準!$B$28,スコアリング基準!$C$28,スコアリング基準!$C$29),0))</f>
        <v/>
      </c>
      <c r="X3109" s="4">
        <f>IFERROR(VLOOKUP($B3109,スコアリング基準!$A$36:$B$46,2,FALSE),0)</f>
        <v/>
      </c>
      <c r="Y3109" s="4">
        <f>SUM($S3109:$X3109)</f>
        <v/>
      </c>
      <c r="Z3109" s="4">
        <f>IF(COUNT($M3109:$N3109)=0,"データ無",IF($Y3109&gt;=スコアリング基準!$B$30,"S",IF($Y3109&gt;=スコアリング基準!$B$31,"A",IF($Y3109&gt;=スコアリング基準!$B$32,"B","C"))))</f>
        <v/>
      </c>
      <c r="AA3109">
        <f>IFERROR(INDEX(実績DB!$I$3:$I$104,MATCH($B3109&amp;$C3109,実績DB!$J$3:$J$104,0)),"")</f>
        <v/>
      </c>
    </row>
    <row r="3110">
      <c r="A3110" t="n">
        <v>3108</v>
      </c>
      <c r="B3110" t="inlineStr">
        <is>
          <t>中部</t>
        </is>
      </c>
      <c r="C3110" t="inlineStr">
        <is>
          <t>可睡変電所</t>
        </is>
      </c>
      <c r="D3110" t="inlineStr">
        <is>
          <t>静岡県</t>
        </is>
      </c>
      <c r="E3110" t="n">
        <v>77</v>
      </c>
      <c r="F3110" t="n">
        <v>6.6</v>
      </c>
      <c r="G3110" s="3" t="n">
        <v>34.75586</v>
      </c>
      <c r="H3110" s="3" t="n">
        <v>137.919195</v>
      </c>
      <c r="I3110" t="inlineStr">
        <is>
          <t>公表資料(手動)</t>
        </is>
      </c>
      <c r="J3110" t="n">
        <v>49</v>
      </c>
      <c r="K3110" t="n">
        <v>49</v>
      </c>
      <c r="L3110" t="n">
        <v>-13</v>
      </c>
      <c r="M3110" t="n">
        <v>36</v>
      </c>
      <c r="O3110" t="inlineStr">
        <is>
          <t>不可 #3</t>
        </is>
      </c>
      <c r="P3110" t="inlineStr">
        <is>
          <t>有り</t>
        </is>
      </c>
      <c r="R3110" s="4">
        <f>IF(COUNT($M3110:$N3110)=0,"",IF(AND(IF($N3110&lt;&gt;"",$N3110,$M3110)&lt;=0,$O3110&lt;&gt;"可"),"警告",""))</f>
        <v/>
      </c>
      <c r="S3110" s="4">
        <f>IF(COUNT($M3110:$N3110)=0,0,IF(IF($N3110&lt;&gt;"",$N3110,$M3110)&gt;=スコアリング基準!$B$20,スコアリング基準!$C$20,IF(IF($N3110&lt;&gt;"",$N3110,$M3110)&gt;=スコアリング基準!$B$21,スコアリング基準!$C$21,IF(IF($N3110&lt;&gt;"",$N3110,$M3110)&gt;0,スコアリング基準!$C$22,0))))</f>
        <v/>
      </c>
      <c r="T3110" s="4">
        <f>IF($O3110="可",スコアリング基準!$C$23,0)</f>
        <v/>
      </c>
      <c r="U3110" s="4">
        <f>IF(OR(COUNT($K3110:$L3110)&lt;2,$K3110=0),0,IF(ABS($L3110)/$K3110&lt;=スコアリング基準!$B$24,スコアリング基準!$C$24,IF(ABS($L3110)/$K3110&lt;=スコアリング基準!$B$25,スコアリング基準!$C$25,IF(ABS($L3110)/$K3110&lt;=スコアリング基準!$B$26,スコアリング基準!$C$26,0))))</f>
        <v/>
      </c>
      <c r="V3110" s="4">
        <f>IF($P3110="なし",スコアリング基準!$C$27,0)</f>
        <v/>
      </c>
      <c r="W3110" s="4">
        <f>IF($F3110="",0,IF(ISNUMBER($F3110),IF($F3110&lt;=スコアリング基準!$B$28,スコアリング基準!$C$28,スコアリング基準!$C$29),0))</f>
        <v/>
      </c>
      <c r="X3110" s="4">
        <f>IFERROR(VLOOKUP($B3110,スコアリング基準!$A$36:$B$46,2,FALSE),0)</f>
        <v/>
      </c>
      <c r="Y3110" s="4">
        <f>SUM($S3110:$X3110)</f>
        <v/>
      </c>
      <c r="Z3110" s="4">
        <f>IF(COUNT($M3110:$N3110)=0,"データ無",IF($Y3110&gt;=スコアリング基準!$B$30,"S",IF($Y3110&gt;=スコアリング基準!$B$31,"A",IF($Y3110&gt;=スコアリング基準!$B$32,"B","C"))))</f>
        <v/>
      </c>
      <c r="AA3110">
        <f>IFERROR(INDEX(実績DB!$I$3:$I$104,MATCH($B3110&amp;$C3110,実績DB!$J$3:$J$104,0)),"")</f>
        <v/>
      </c>
    </row>
    <row r="3111">
      <c r="A3111" t="n">
        <v>3109</v>
      </c>
      <c r="B3111" t="inlineStr">
        <is>
          <t>中部</t>
        </is>
      </c>
      <c r="C3111" t="inlineStr">
        <is>
          <t>吉根変電所</t>
        </is>
      </c>
      <c r="D3111" t="inlineStr">
        <is>
          <t>愛知県</t>
        </is>
      </c>
      <c r="E3111" t="n">
        <v>77</v>
      </c>
      <c r="F3111" t="n">
        <v>6.6</v>
      </c>
      <c r="G3111" s="3" t="n">
        <v>35.239293</v>
      </c>
      <c r="H3111" s="3" t="n">
        <v>136.998367</v>
      </c>
      <c r="I3111" t="inlineStr">
        <is>
          <t>公表資料(手動)</t>
        </is>
      </c>
      <c r="J3111" t="n">
        <v>0</v>
      </c>
      <c r="K3111" t="n">
        <v>44</v>
      </c>
      <c r="L3111" t="n">
        <v>0</v>
      </c>
      <c r="M3111" t="n">
        <v>44</v>
      </c>
      <c r="O3111" t="inlineStr">
        <is>
          <t>不可 #3</t>
        </is>
      </c>
      <c r="P3111" t="inlineStr">
        <is>
          <t>有り</t>
        </is>
      </c>
      <c r="R3111" s="4">
        <f>IF(COUNT($M3111:$N3111)=0,"",IF(AND(IF($N3111&lt;&gt;"",$N3111,$M3111)&lt;=0,$O3111&lt;&gt;"可"),"警告",""))</f>
        <v/>
      </c>
      <c r="S3111" s="4">
        <f>IF(COUNT($M3111:$N3111)=0,0,IF(IF($N3111&lt;&gt;"",$N3111,$M3111)&gt;=スコアリング基準!$B$20,スコアリング基準!$C$20,IF(IF($N3111&lt;&gt;"",$N3111,$M3111)&gt;=スコアリング基準!$B$21,スコアリング基準!$C$21,IF(IF($N3111&lt;&gt;"",$N3111,$M3111)&gt;0,スコアリング基準!$C$22,0))))</f>
        <v/>
      </c>
      <c r="T3111" s="4">
        <f>IF($O3111="可",スコアリング基準!$C$23,0)</f>
        <v/>
      </c>
      <c r="U3111" s="4">
        <f>IF(OR(COUNT($K3111:$L3111)&lt;2,$K3111=0),0,IF(ABS($L3111)/$K3111&lt;=スコアリング基準!$B$24,スコアリング基準!$C$24,IF(ABS($L3111)/$K3111&lt;=スコアリング基準!$B$25,スコアリング基準!$C$25,IF(ABS($L3111)/$K3111&lt;=スコアリング基準!$B$26,スコアリング基準!$C$26,0))))</f>
        <v/>
      </c>
      <c r="V3111" s="4">
        <f>IF($P3111="なし",スコアリング基準!$C$27,0)</f>
        <v/>
      </c>
      <c r="W3111" s="4">
        <f>IF($F3111="",0,IF(ISNUMBER($F3111),IF($F3111&lt;=スコアリング基準!$B$28,スコアリング基準!$C$28,スコアリング基準!$C$29),0))</f>
        <v/>
      </c>
      <c r="X3111" s="4">
        <f>IFERROR(VLOOKUP($B3111,スコアリング基準!$A$36:$B$46,2,FALSE),0)</f>
        <v/>
      </c>
      <c r="Y3111" s="4">
        <f>SUM($S3111:$X3111)</f>
        <v/>
      </c>
      <c r="Z3111" s="4">
        <f>IF(COUNT($M3111:$N3111)=0,"データ無",IF($Y3111&gt;=スコアリング基準!$B$30,"S",IF($Y3111&gt;=スコアリング基準!$B$31,"A",IF($Y3111&gt;=スコアリング基準!$B$32,"B","C"))))</f>
        <v/>
      </c>
      <c r="AA3111">
        <f>IFERROR(INDEX(実績DB!$I$3:$I$104,MATCH($B3111&amp;$C3111,実績DB!$J$3:$J$104,0)),"")</f>
        <v/>
      </c>
    </row>
    <row r="3112">
      <c r="A3112" t="n">
        <v>3110</v>
      </c>
      <c r="B3112" t="inlineStr">
        <is>
          <t>中部</t>
        </is>
      </c>
      <c r="C3112" t="inlineStr">
        <is>
          <t>吉浜変電所</t>
        </is>
      </c>
      <c r="D3112" t="inlineStr">
        <is>
          <t>愛知県</t>
        </is>
      </c>
      <c r="E3112" t="n">
        <v>77</v>
      </c>
      <c r="F3112" t="n">
        <v>6.6</v>
      </c>
      <c r="G3112" s="3" t="n">
        <v>34.937925</v>
      </c>
      <c r="H3112" s="3" t="n">
        <v>136.993351</v>
      </c>
      <c r="I3112" t="inlineStr">
        <is>
          <t>公表資料(手動)</t>
        </is>
      </c>
      <c r="J3112" t="n">
        <v>-3</v>
      </c>
      <c r="K3112" t="n">
        <v>28</v>
      </c>
      <c r="L3112" t="n">
        <v>-4</v>
      </c>
      <c r="M3112" t="n">
        <v>21</v>
      </c>
      <c r="O3112" t="inlineStr">
        <is>
          <t>不可 #3</t>
        </is>
      </c>
      <c r="P3112" t="inlineStr">
        <is>
          <t>有り</t>
        </is>
      </c>
      <c r="R3112" s="4">
        <f>IF(COUNT($M3112:$N3112)=0,"",IF(AND(IF($N3112&lt;&gt;"",$N3112,$M3112)&lt;=0,$O3112&lt;&gt;"可"),"警告",""))</f>
        <v/>
      </c>
      <c r="S3112" s="4">
        <f>IF(COUNT($M3112:$N3112)=0,0,IF(IF($N3112&lt;&gt;"",$N3112,$M3112)&gt;=スコアリング基準!$B$20,スコアリング基準!$C$20,IF(IF($N3112&lt;&gt;"",$N3112,$M3112)&gt;=スコアリング基準!$B$21,スコアリング基準!$C$21,IF(IF($N3112&lt;&gt;"",$N3112,$M3112)&gt;0,スコアリング基準!$C$22,0))))</f>
        <v/>
      </c>
      <c r="T3112" s="4">
        <f>IF($O3112="可",スコアリング基準!$C$23,0)</f>
        <v/>
      </c>
      <c r="U3112" s="4">
        <f>IF(OR(COUNT($K3112:$L3112)&lt;2,$K3112=0),0,IF(ABS($L3112)/$K3112&lt;=スコアリング基準!$B$24,スコアリング基準!$C$24,IF(ABS($L3112)/$K3112&lt;=スコアリング基準!$B$25,スコアリング基準!$C$25,IF(ABS($L3112)/$K3112&lt;=スコアリング基準!$B$26,スコアリング基準!$C$26,0))))</f>
        <v/>
      </c>
      <c r="V3112" s="4">
        <f>IF($P3112="なし",スコアリング基準!$C$27,0)</f>
        <v/>
      </c>
      <c r="W3112" s="4">
        <f>IF($F3112="",0,IF(ISNUMBER($F3112),IF($F3112&lt;=スコアリング基準!$B$28,スコアリング基準!$C$28,スコアリング基準!$C$29),0))</f>
        <v/>
      </c>
      <c r="X3112" s="4">
        <f>IFERROR(VLOOKUP($B3112,スコアリング基準!$A$36:$B$46,2,FALSE),0)</f>
        <v/>
      </c>
      <c r="Y3112" s="4">
        <f>SUM($S3112:$X3112)</f>
        <v/>
      </c>
      <c r="Z3112" s="4">
        <f>IF(COUNT($M3112:$N3112)=0,"データ無",IF($Y3112&gt;=スコアリング基準!$B$30,"S",IF($Y3112&gt;=スコアリング基準!$B$31,"A",IF($Y3112&gt;=スコアリング基準!$B$32,"B","C"))))</f>
        <v/>
      </c>
      <c r="AA3112">
        <f>IFERROR(INDEX(実績DB!$I$3:$I$104,MATCH($B3112&amp;$C3112,実績DB!$J$3:$J$104,0)),"")</f>
        <v/>
      </c>
    </row>
    <row r="3113">
      <c r="A3113" t="n">
        <v>3111</v>
      </c>
      <c r="B3113" t="inlineStr">
        <is>
          <t>中部</t>
        </is>
      </c>
      <c r="C3113" t="inlineStr">
        <is>
          <t>吉田変電所</t>
        </is>
      </c>
      <c r="D3113" t="inlineStr">
        <is>
          <t>長野県</t>
        </is>
      </c>
      <c r="E3113" t="n">
        <v>77</v>
      </c>
      <c r="F3113" t="n">
        <v>6.6</v>
      </c>
      <c r="G3113" s="3" t="n">
        <v>36.666338</v>
      </c>
      <c r="H3113" s="3" t="n">
        <v>138.235469</v>
      </c>
      <c r="I3113" t="inlineStr">
        <is>
          <t>公表資料(手動)</t>
        </is>
      </c>
      <c r="J3113" t="n">
        <v>-1</v>
      </c>
      <c r="K3113" t="n">
        <v>49</v>
      </c>
      <c r="L3113" t="n">
        <v>-2</v>
      </c>
      <c r="M3113" t="n">
        <v>47</v>
      </c>
      <c r="O3113" t="inlineStr">
        <is>
          <t>不可 #3</t>
        </is>
      </c>
      <c r="P3113" t="inlineStr">
        <is>
          <t>有り</t>
        </is>
      </c>
      <c r="R3113" s="4">
        <f>IF(COUNT($M3113:$N3113)=0,"",IF(AND(IF($N3113&lt;&gt;"",$N3113,$M3113)&lt;=0,$O3113&lt;&gt;"可"),"警告",""))</f>
        <v/>
      </c>
      <c r="S3113" s="4">
        <f>IF(COUNT($M3113:$N3113)=0,0,IF(IF($N3113&lt;&gt;"",$N3113,$M3113)&gt;=スコアリング基準!$B$20,スコアリング基準!$C$20,IF(IF($N3113&lt;&gt;"",$N3113,$M3113)&gt;=スコアリング基準!$B$21,スコアリング基準!$C$21,IF(IF($N3113&lt;&gt;"",$N3113,$M3113)&gt;0,スコアリング基準!$C$22,0))))</f>
        <v/>
      </c>
      <c r="T3113" s="4">
        <f>IF($O3113="可",スコアリング基準!$C$23,0)</f>
        <v/>
      </c>
      <c r="U3113" s="4">
        <f>IF(OR(COUNT($K3113:$L3113)&lt;2,$K3113=0),0,IF(ABS($L3113)/$K3113&lt;=スコアリング基準!$B$24,スコアリング基準!$C$24,IF(ABS($L3113)/$K3113&lt;=スコアリング基準!$B$25,スコアリング基準!$C$25,IF(ABS($L3113)/$K3113&lt;=スコアリング基準!$B$26,スコアリング基準!$C$26,0))))</f>
        <v/>
      </c>
      <c r="V3113" s="4">
        <f>IF($P3113="なし",スコアリング基準!$C$27,0)</f>
        <v/>
      </c>
      <c r="W3113" s="4">
        <f>IF($F3113="",0,IF(ISNUMBER($F3113),IF($F3113&lt;=スコアリング基準!$B$28,スコアリング基準!$C$28,スコアリング基準!$C$29),0))</f>
        <v/>
      </c>
      <c r="X3113" s="4">
        <f>IFERROR(VLOOKUP($B3113,スコアリング基準!$A$36:$B$46,2,FALSE),0)</f>
        <v/>
      </c>
      <c r="Y3113" s="4">
        <f>SUM($S3113:$X3113)</f>
        <v/>
      </c>
      <c r="Z3113" s="4">
        <f>IF(COUNT($M3113:$N3113)=0,"データ無",IF($Y3113&gt;=スコアリング基準!$B$30,"S",IF($Y3113&gt;=スコアリング基準!$B$31,"A",IF($Y3113&gt;=スコアリング基準!$B$32,"B","C"))))</f>
        <v/>
      </c>
      <c r="AA3113">
        <f>IFERROR(INDEX(実績DB!$I$3:$I$104,MATCH($B3113&amp;$C3113,実績DB!$J$3:$J$104,0)),"")</f>
        <v/>
      </c>
    </row>
    <row r="3114">
      <c r="A3114" t="n">
        <v>3112</v>
      </c>
      <c r="B3114" t="inlineStr">
        <is>
          <t>中部</t>
        </is>
      </c>
      <c r="C3114" t="inlineStr">
        <is>
          <t>吉田町変電所</t>
        </is>
      </c>
      <c r="D3114" t="inlineStr">
        <is>
          <t>静岡県</t>
        </is>
      </c>
      <c r="E3114" t="n">
        <v>77</v>
      </c>
      <c r="F3114" t="n">
        <v>6.6</v>
      </c>
      <c r="G3114" s="3" t="n">
        <v>34.771807</v>
      </c>
      <c r="H3114" s="3" t="n">
        <v>138.258191</v>
      </c>
      <c r="I3114" t="inlineStr">
        <is>
          <t>公表資料(手動)</t>
        </is>
      </c>
      <c r="J3114" t="n">
        <v>49</v>
      </c>
      <c r="K3114" t="n">
        <v>49</v>
      </c>
      <c r="L3114" t="n">
        <v>-6</v>
      </c>
      <c r="M3114" t="n">
        <v>43</v>
      </c>
      <c r="O3114" t="inlineStr">
        <is>
          <t>不可 #3</t>
        </is>
      </c>
      <c r="P3114" t="inlineStr">
        <is>
          <t>有り</t>
        </is>
      </c>
      <c r="R3114" s="4">
        <f>IF(COUNT($M3114:$N3114)=0,"",IF(AND(IF($N3114&lt;&gt;"",$N3114,$M3114)&lt;=0,$O3114&lt;&gt;"可"),"警告",""))</f>
        <v/>
      </c>
      <c r="S3114" s="4">
        <f>IF(COUNT($M3114:$N3114)=0,0,IF(IF($N3114&lt;&gt;"",$N3114,$M3114)&gt;=スコアリング基準!$B$20,スコアリング基準!$C$20,IF(IF($N3114&lt;&gt;"",$N3114,$M3114)&gt;=スコアリング基準!$B$21,スコアリング基準!$C$21,IF(IF($N3114&lt;&gt;"",$N3114,$M3114)&gt;0,スコアリング基準!$C$22,0))))</f>
        <v/>
      </c>
      <c r="T3114" s="4">
        <f>IF($O3114="可",スコアリング基準!$C$23,0)</f>
        <v/>
      </c>
      <c r="U3114" s="4">
        <f>IF(OR(COUNT($K3114:$L3114)&lt;2,$K3114=0),0,IF(ABS($L3114)/$K3114&lt;=スコアリング基準!$B$24,スコアリング基準!$C$24,IF(ABS($L3114)/$K3114&lt;=スコアリング基準!$B$25,スコアリング基準!$C$25,IF(ABS($L3114)/$K3114&lt;=スコアリング基準!$B$26,スコアリング基準!$C$26,0))))</f>
        <v/>
      </c>
      <c r="V3114" s="4">
        <f>IF($P3114="なし",スコアリング基準!$C$27,0)</f>
        <v/>
      </c>
      <c r="W3114" s="4">
        <f>IF($F3114="",0,IF(ISNUMBER($F3114),IF($F3114&lt;=スコアリング基準!$B$28,スコアリング基準!$C$28,スコアリング基準!$C$29),0))</f>
        <v/>
      </c>
      <c r="X3114" s="4">
        <f>IFERROR(VLOOKUP($B3114,スコアリング基準!$A$36:$B$46,2,FALSE),0)</f>
        <v/>
      </c>
      <c r="Y3114" s="4">
        <f>SUM($S3114:$X3114)</f>
        <v/>
      </c>
      <c r="Z3114" s="4">
        <f>IF(COUNT($M3114:$N3114)=0,"データ無",IF($Y3114&gt;=スコアリング基準!$B$30,"S",IF($Y3114&gt;=スコアリング基準!$B$31,"A",IF($Y3114&gt;=スコアリング基準!$B$32,"B","C"))))</f>
        <v/>
      </c>
      <c r="AA3114">
        <f>IFERROR(INDEX(実績DB!$I$3:$I$104,MATCH($B3114&amp;$C3114,実績DB!$J$3:$J$104,0)),"")</f>
        <v/>
      </c>
    </row>
    <row r="3115">
      <c r="A3115" t="n">
        <v>3113</v>
      </c>
      <c r="B3115" t="inlineStr">
        <is>
          <t>中部</t>
        </is>
      </c>
      <c r="C3115" t="inlineStr">
        <is>
          <t>吉良変電所</t>
        </is>
      </c>
      <c r="D3115" t="inlineStr">
        <is>
          <t>愛知県</t>
        </is>
      </c>
      <c r="E3115" t="n">
        <v>77</v>
      </c>
      <c r="F3115" t="n">
        <v>6.6</v>
      </c>
      <c r="G3115" s="3" t="n">
        <v>34.82112</v>
      </c>
      <c r="H3115" s="3" t="n">
        <v>137.073871</v>
      </c>
      <c r="I3115" t="inlineStr">
        <is>
          <t>公表資料(手動)</t>
        </is>
      </c>
      <c r="J3115" t="n">
        <v>-5</v>
      </c>
      <c r="K3115" t="n">
        <v>38</v>
      </c>
      <c r="L3115" t="n">
        <v>-13</v>
      </c>
      <c r="M3115" t="n">
        <v>28</v>
      </c>
      <c r="O3115" t="inlineStr">
        <is>
          <t>不可 #3</t>
        </is>
      </c>
      <c r="P3115" t="inlineStr">
        <is>
          <t>有り</t>
        </is>
      </c>
      <c r="R3115" s="4">
        <f>IF(COUNT($M3115:$N3115)=0,"",IF(AND(IF($N3115&lt;&gt;"",$N3115,$M3115)&lt;=0,$O3115&lt;&gt;"可"),"警告",""))</f>
        <v/>
      </c>
      <c r="S3115" s="4">
        <f>IF(COUNT($M3115:$N3115)=0,0,IF(IF($N3115&lt;&gt;"",$N3115,$M3115)&gt;=スコアリング基準!$B$20,スコアリング基準!$C$20,IF(IF($N3115&lt;&gt;"",$N3115,$M3115)&gt;=スコアリング基準!$B$21,スコアリング基準!$C$21,IF(IF($N3115&lt;&gt;"",$N3115,$M3115)&gt;0,スコアリング基準!$C$22,0))))</f>
        <v/>
      </c>
      <c r="T3115" s="4">
        <f>IF($O3115="可",スコアリング基準!$C$23,0)</f>
        <v/>
      </c>
      <c r="U3115" s="4">
        <f>IF(OR(COUNT($K3115:$L3115)&lt;2,$K3115=0),0,IF(ABS($L3115)/$K3115&lt;=スコアリング基準!$B$24,スコアリング基準!$C$24,IF(ABS($L3115)/$K3115&lt;=スコアリング基準!$B$25,スコアリング基準!$C$25,IF(ABS($L3115)/$K3115&lt;=スコアリング基準!$B$26,スコアリング基準!$C$26,0))))</f>
        <v/>
      </c>
      <c r="V3115" s="4">
        <f>IF($P3115="なし",スコアリング基準!$C$27,0)</f>
        <v/>
      </c>
      <c r="W3115" s="4">
        <f>IF($F3115="",0,IF(ISNUMBER($F3115),IF($F3115&lt;=スコアリング基準!$B$28,スコアリング基準!$C$28,スコアリング基準!$C$29),0))</f>
        <v/>
      </c>
      <c r="X3115" s="4">
        <f>IFERROR(VLOOKUP($B3115,スコアリング基準!$A$36:$B$46,2,FALSE),0)</f>
        <v/>
      </c>
      <c r="Y3115" s="4">
        <f>SUM($S3115:$X3115)</f>
        <v/>
      </c>
      <c r="Z3115" s="4">
        <f>IF(COUNT($M3115:$N3115)=0,"データ無",IF($Y3115&gt;=スコアリング基準!$B$30,"S",IF($Y3115&gt;=スコアリング基準!$B$31,"A",IF($Y3115&gt;=スコアリング基準!$B$32,"B","C"))))</f>
        <v/>
      </c>
      <c r="AA3115">
        <f>IFERROR(INDEX(実績DB!$I$3:$I$104,MATCH($B3115&amp;$C3115,実績DB!$J$3:$J$104,0)),"")</f>
        <v/>
      </c>
    </row>
    <row r="3116">
      <c r="A3116" t="n">
        <v>3114</v>
      </c>
      <c r="B3116" t="inlineStr">
        <is>
          <t>中部</t>
        </is>
      </c>
      <c r="C3116" t="inlineStr">
        <is>
          <t>名倉水力変電所</t>
        </is>
      </c>
      <c r="D3116" t="inlineStr">
        <is>
          <t>岐阜県</t>
        </is>
      </c>
      <c r="E3116" t="n">
        <v>77</v>
      </c>
      <c r="F3116" t="n">
        <v>6.6</v>
      </c>
      <c r="G3116" s="3" t="n"/>
      <c r="H3116" s="3" t="n"/>
      <c r="I3116" t="inlineStr">
        <is>
          <t>未取得</t>
        </is>
      </c>
      <c r="J3116" t="n">
        <v>-8</v>
      </c>
      <c r="K3116" t="n">
        <v>19</v>
      </c>
      <c r="L3116" t="n">
        <v>-12</v>
      </c>
      <c r="M3116" t="n">
        <v>7</v>
      </c>
      <c r="O3116" t="inlineStr">
        <is>
          <t>不可 #3</t>
        </is>
      </c>
      <c r="P3116" t="inlineStr">
        <is>
          <t>有り</t>
        </is>
      </c>
      <c r="R3116" s="4">
        <f>IF(COUNT($M3116:$N3116)=0,"",IF(AND(IF($N3116&lt;&gt;"",$N3116,$M3116)&lt;=0,$O3116&lt;&gt;"可"),"警告",""))</f>
        <v/>
      </c>
      <c r="S3116" s="4">
        <f>IF(COUNT($M3116:$N3116)=0,0,IF(IF($N3116&lt;&gt;"",$N3116,$M3116)&gt;=スコアリング基準!$B$20,スコアリング基準!$C$20,IF(IF($N3116&lt;&gt;"",$N3116,$M3116)&gt;=スコアリング基準!$B$21,スコアリング基準!$C$21,IF(IF($N3116&lt;&gt;"",$N3116,$M3116)&gt;0,スコアリング基準!$C$22,0))))</f>
        <v/>
      </c>
      <c r="T3116" s="4">
        <f>IF($O3116="可",スコアリング基準!$C$23,0)</f>
        <v/>
      </c>
      <c r="U3116" s="4">
        <f>IF(OR(COUNT($K3116:$L3116)&lt;2,$K3116=0),0,IF(ABS($L3116)/$K3116&lt;=スコアリング基準!$B$24,スコアリング基準!$C$24,IF(ABS($L3116)/$K3116&lt;=スコアリング基準!$B$25,スコアリング基準!$C$25,IF(ABS($L3116)/$K3116&lt;=スコアリング基準!$B$26,スコアリング基準!$C$26,0))))</f>
        <v/>
      </c>
      <c r="V3116" s="4">
        <f>IF($P3116="なし",スコアリング基準!$C$27,0)</f>
        <v/>
      </c>
      <c r="W3116" s="4">
        <f>IF($F3116="",0,IF(ISNUMBER($F3116),IF($F3116&lt;=スコアリング基準!$B$28,スコアリング基準!$C$28,スコアリング基準!$C$29),0))</f>
        <v/>
      </c>
      <c r="X3116" s="4">
        <f>IFERROR(VLOOKUP($B3116,スコアリング基準!$A$36:$B$46,2,FALSE),0)</f>
        <v/>
      </c>
      <c r="Y3116" s="4">
        <f>SUM($S3116:$X3116)</f>
        <v/>
      </c>
      <c r="Z3116" s="4">
        <f>IF(COUNT($M3116:$N3116)=0,"データ無",IF($Y3116&gt;=スコアリング基準!$B$30,"S",IF($Y3116&gt;=スコアリング基準!$B$31,"A",IF($Y3116&gt;=スコアリング基準!$B$32,"B","C"))))</f>
        <v/>
      </c>
      <c r="AA3116">
        <f>IFERROR(INDEX(実績DB!$I$3:$I$104,MATCH($B3116&amp;$C3116,実績DB!$J$3:$J$104,0)),"")</f>
        <v/>
      </c>
    </row>
    <row r="3117">
      <c r="A3117" t="n">
        <v>3115</v>
      </c>
      <c r="B3117" t="inlineStr">
        <is>
          <t>中部</t>
        </is>
      </c>
      <c r="C3117" t="inlineStr">
        <is>
          <t>名張変電所</t>
        </is>
      </c>
      <c r="D3117" t="inlineStr">
        <is>
          <t>三重県</t>
        </is>
      </c>
      <c r="E3117" t="n">
        <v>77</v>
      </c>
      <c r="F3117" t="n">
        <v>6.6</v>
      </c>
      <c r="G3117" s="3" t="n">
        <v>34.62959</v>
      </c>
      <c r="H3117" s="3" t="n">
        <v>136.10541</v>
      </c>
      <c r="I3117" t="inlineStr">
        <is>
          <t>OSM実測(名称一致)</t>
        </is>
      </c>
      <c r="J3117" t="n">
        <v>49</v>
      </c>
      <c r="K3117" t="n">
        <v>49</v>
      </c>
      <c r="L3117" t="n">
        <v>-4</v>
      </c>
      <c r="M3117" t="n">
        <v>45</v>
      </c>
      <c r="O3117" t="inlineStr">
        <is>
          <t>不可 #3</t>
        </is>
      </c>
      <c r="P3117" t="inlineStr">
        <is>
          <t>有り</t>
        </is>
      </c>
      <c r="R3117" s="4">
        <f>IF(COUNT($M3117:$N3117)=0,"",IF(AND(IF($N3117&lt;&gt;"",$N3117,$M3117)&lt;=0,$O3117&lt;&gt;"可"),"警告",""))</f>
        <v/>
      </c>
      <c r="S3117" s="4">
        <f>IF(COUNT($M3117:$N3117)=0,0,IF(IF($N3117&lt;&gt;"",$N3117,$M3117)&gt;=スコアリング基準!$B$20,スコアリング基準!$C$20,IF(IF($N3117&lt;&gt;"",$N3117,$M3117)&gt;=スコアリング基準!$B$21,スコアリング基準!$C$21,IF(IF($N3117&lt;&gt;"",$N3117,$M3117)&gt;0,スコアリング基準!$C$22,0))))</f>
        <v/>
      </c>
      <c r="T3117" s="4">
        <f>IF($O3117="可",スコアリング基準!$C$23,0)</f>
        <v/>
      </c>
      <c r="U3117" s="4">
        <f>IF(OR(COUNT($K3117:$L3117)&lt;2,$K3117=0),0,IF(ABS($L3117)/$K3117&lt;=スコアリング基準!$B$24,スコアリング基準!$C$24,IF(ABS($L3117)/$K3117&lt;=スコアリング基準!$B$25,スコアリング基準!$C$25,IF(ABS($L3117)/$K3117&lt;=スコアリング基準!$B$26,スコアリング基準!$C$26,0))))</f>
        <v/>
      </c>
      <c r="V3117" s="4">
        <f>IF($P3117="なし",スコアリング基準!$C$27,0)</f>
        <v/>
      </c>
      <c r="W3117" s="4">
        <f>IF($F3117="",0,IF(ISNUMBER($F3117),IF($F3117&lt;=スコアリング基準!$B$28,スコアリング基準!$C$28,スコアリング基準!$C$29),0))</f>
        <v/>
      </c>
      <c r="X3117" s="4">
        <f>IFERROR(VLOOKUP($B3117,スコアリング基準!$A$36:$B$46,2,FALSE),0)</f>
        <v/>
      </c>
      <c r="Y3117" s="4">
        <f>SUM($S3117:$X3117)</f>
        <v/>
      </c>
      <c r="Z3117" s="4">
        <f>IF(COUNT($M3117:$N3117)=0,"データ無",IF($Y3117&gt;=スコアリング基準!$B$30,"S",IF($Y3117&gt;=スコアリング基準!$B$31,"A",IF($Y3117&gt;=スコアリング基準!$B$32,"B","C"))))</f>
        <v/>
      </c>
      <c r="AA3117">
        <f>IFERROR(INDEX(実績DB!$I$3:$I$104,MATCH($B3117&amp;$C3117,実績DB!$J$3:$J$104,0)),"")</f>
        <v/>
      </c>
    </row>
    <row r="3118">
      <c r="A3118" t="n">
        <v>3116</v>
      </c>
      <c r="B3118" t="inlineStr">
        <is>
          <t>中部</t>
        </is>
      </c>
      <c r="C3118" t="inlineStr">
        <is>
          <t>向山変電所</t>
        </is>
      </c>
      <c r="D3118" t="inlineStr">
        <is>
          <t>愛知県</t>
        </is>
      </c>
      <c r="E3118" t="n">
        <v>77</v>
      </c>
      <c r="F3118" t="n">
        <v>6.6</v>
      </c>
      <c r="G3118" s="3" t="n">
        <v>34.75593</v>
      </c>
      <c r="H3118" s="3" t="n">
        <v>137.39766</v>
      </c>
      <c r="I3118" t="inlineStr">
        <is>
          <t>OSM実測(名称一致)</t>
        </is>
      </c>
      <c r="J3118" t="n">
        <v>6</v>
      </c>
      <c r="K3118" t="n">
        <v>49</v>
      </c>
      <c r="L3118" t="n">
        <v>0</v>
      </c>
      <c r="M3118" t="n">
        <v>49</v>
      </c>
      <c r="O3118" t="inlineStr">
        <is>
          <t>不可 #3</t>
        </is>
      </c>
      <c r="P3118" t="inlineStr">
        <is>
          <t>有り</t>
        </is>
      </c>
      <c r="R3118" s="4">
        <f>IF(COUNT($M3118:$N3118)=0,"",IF(AND(IF($N3118&lt;&gt;"",$N3118,$M3118)&lt;=0,$O3118&lt;&gt;"可"),"警告",""))</f>
        <v/>
      </c>
      <c r="S3118" s="4">
        <f>IF(COUNT($M3118:$N3118)=0,0,IF(IF($N3118&lt;&gt;"",$N3118,$M3118)&gt;=スコアリング基準!$B$20,スコアリング基準!$C$20,IF(IF($N3118&lt;&gt;"",$N3118,$M3118)&gt;=スコアリング基準!$B$21,スコアリング基準!$C$21,IF(IF($N3118&lt;&gt;"",$N3118,$M3118)&gt;0,スコアリング基準!$C$22,0))))</f>
        <v/>
      </c>
      <c r="T3118" s="4">
        <f>IF($O3118="可",スコアリング基準!$C$23,0)</f>
        <v/>
      </c>
      <c r="U3118" s="4">
        <f>IF(OR(COUNT($K3118:$L3118)&lt;2,$K3118=0),0,IF(ABS($L3118)/$K3118&lt;=スコアリング基準!$B$24,スコアリング基準!$C$24,IF(ABS($L3118)/$K3118&lt;=スコアリング基準!$B$25,スコアリング基準!$C$25,IF(ABS($L3118)/$K3118&lt;=スコアリング基準!$B$26,スコアリング基準!$C$26,0))))</f>
        <v/>
      </c>
      <c r="V3118" s="4">
        <f>IF($P3118="なし",スコアリング基準!$C$27,0)</f>
        <v/>
      </c>
      <c r="W3118" s="4">
        <f>IF($F3118="",0,IF(ISNUMBER($F3118),IF($F3118&lt;=スコアリング基準!$B$28,スコアリング基準!$C$28,スコアリング基準!$C$29),0))</f>
        <v/>
      </c>
      <c r="X3118" s="4">
        <f>IFERROR(VLOOKUP($B3118,スコアリング基準!$A$36:$B$46,2,FALSE),0)</f>
        <v/>
      </c>
      <c r="Y3118" s="4">
        <f>SUM($S3118:$X3118)</f>
        <v/>
      </c>
      <c r="Z3118" s="4">
        <f>IF(COUNT($M3118:$N3118)=0,"データ無",IF($Y3118&gt;=スコアリング基準!$B$30,"S",IF($Y3118&gt;=スコアリング基準!$B$31,"A",IF($Y3118&gt;=スコアリング基準!$B$32,"B","C"))))</f>
        <v/>
      </c>
      <c r="AA3118">
        <f>IFERROR(INDEX(実績DB!$I$3:$I$104,MATCH($B3118&amp;$C3118,実績DB!$J$3:$J$104,0)),"")</f>
        <v/>
      </c>
    </row>
    <row r="3119">
      <c r="A3119" t="n">
        <v>3117</v>
      </c>
      <c r="B3119" t="inlineStr">
        <is>
          <t>中部</t>
        </is>
      </c>
      <c r="C3119" t="inlineStr">
        <is>
          <t>味岡変電所</t>
        </is>
      </c>
      <c r="D3119" t="inlineStr">
        <is>
          <t>愛知県</t>
        </is>
      </c>
      <c r="E3119" t="n">
        <v>77</v>
      </c>
      <c r="F3119" t="n">
        <v>6.6</v>
      </c>
      <c r="G3119" s="3" t="n">
        <v>35.312569</v>
      </c>
      <c r="H3119" s="3" t="n">
        <v>136.936104</v>
      </c>
      <c r="I3119" t="inlineStr">
        <is>
          <t>公表資料(手動)</t>
        </is>
      </c>
      <c r="J3119" t="n">
        <v>-2</v>
      </c>
      <c r="K3119" t="n">
        <v>49</v>
      </c>
      <c r="L3119" t="n">
        <v>-3</v>
      </c>
      <c r="M3119" t="n">
        <v>44</v>
      </c>
      <c r="O3119" t="inlineStr">
        <is>
          <t>不可 #3</t>
        </is>
      </c>
      <c r="P3119" t="inlineStr">
        <is>
          <t>有り</t>
        </is>
      </c>
      <c r="R3119" s="4">
        <f>IF(COUNT($M3119:$N3119)=0,"",IF(AND(IF($N3119&lt;&gt;"",$N3119,$M3119)&lt;=0,$O3119&lt;&gt;"可"),"警告",""))</f>
        <v/>
      </c>
      <c r="S3119" s="4">
        <f>IF(COUNT($M3119:$N3119)=0,0,IF(IF($N3119&lt;&gt;"",$N3119,$M3119)&gt;=スコアリング基準!$B$20,スコアリング基準!$C$20,IF(IF($N3119&lt;&gt;"",$N3119,$M3119)&gt;=スコアリング基準!$B$21,スコアリング基準!$C$21,IF(IF($N3119&lt;&gt;"",$N3119,$M3119)&gt;0,スコアリング基準!$C$22,0))))</f>
        <v/>
      </c>
      <c r="T3119" s="4">
        <f>IF($O3119="可",スコアリング基準!$C$23,0)</f>
        <v/>
      </c>
      <c r="U3119" s="4">
        <f>IF(OR(COUNT($K3119:$L3119)&lt;2,$K3119=0),0,IF(ABS($L3119)/$K3119&lt;=スコアリング基準!$B$24,スコアリング基準!$C$24,IF(ABS($L3119)/$K3119&lt;=スコアリング基準!$B$25,スコアリング基準!$C$25,IF(ABS($L3119)/$K3119&lt;=スコアリング基準!$B$26,スコアリング基準!$C$26,0))))</f>
        <v/>
      </c>
      <c r="V3119" s="4">
        <f>IF($P3119="なし",スコアリング基準!$C$27,0)</f>
        <v/>
      </c>
      <c r="W3119" s="4">
        <f>IF($F3119="",0,IF(ISNUMBER($F3119),IF($F3119&lt;=スコアリング基準!$B$28,スコアリング基準!$C$28,スコアリング基準!$C$29),0))</f>
        <v/>
      </c>
      <c r="X3119" s="4">
        <f>IFERROR(VLOOKUP($B3119,スコアリング基準!$A$36:$B$46,2,FALSE),0)</f>
        <v/>
      </c>
      <c r="Y3119" s="4">
        <f>SUM($S3119:$X3119)</f>
        <v/>
      </c>
      <c r="Z3119" s="4">
        <f>IF(COUNT($M3119:$N3119)=0,"データ無",IF($Y3119&gt;=スコアリング基準!$B$30,"S",IF($Y3119&gt;=スコアリング基準!$B$31,"A",IF($Y3119&gt;=スコアリング基準!$B$32,"B","C"))))</f>
        <v/>
      </c>
      <c r="AA3119">
        <f>IFERROR(INDEX(実績DB!$I$3:$I$104,MATCH($B3119&amp;$C3119,実績DB!$J$3:$J$104,0)),"")</f>
        <v/>
      </c>
    </row>
    <row r="3120">
      <c r="A3120" t="n">
        <v>3118</v>
      </c>
      <c r="B3120" t="inlineStr">
        <is>
          <t>中部</t>
        </is>
      </c>
      <c r="C3120" t="inlineStr">
        <is>
          <t>和会変電所</t>
        </is>
      </c>
      <c r="D3120" t="inlineStr">
        <is>
          <t>愛知県</t>
        </is>
      </c>
      <c r="E3120" t="n">
        <v>77</v>
      </c>
      <c r="F3120" t="n">
        <v>6.6</v>
      </c>
      <c r="G3120" s="3" t="n">
        <v>35.01333</v>
      </c>
      <c r="H3120" s="3" t="n">
        <v>137.12683</v>
      </c>
      <c r="I3120" t="inlineStr">
        <is>
          <t>公表資料(手動)</t>
        </is>
      </c>
      <c r="J3120" t="n">
        <v>0</v>
      </c>
      <c r="K3120" t="n">
        <v>19</v>
      </c>
      <c r="L3120" t="n">
        <v>-3</v>
      </c>
      <c r="M3120" t="n">
        <v>17</v>
      </c>
      <c r="O3120" t="inlineStr">
        <is>
          <t>不可 #3</t>
        </is>
      </c>
      <c r="P3120" t="inlineStr">
        <is>
          <t>有り</t>
        </is>
      </c>
      <c r="R3120" s="4">
        <f>IF(COUNT($M3120:$N3120)=0,"",IF(AND(IF($N3120&lt;&gt;"",$N3120,$M3120)&lt;=0,$O3120&lt;&gt;"可"),"警告",""))</f>
        <v/>
      </c>
      <c r="S3120" s="4">
        <f>IF(COUNT($M3120:$N3120)=0,0,IF(IF($N3120&lt;&gt;"",$N3120,$M3120)&gt;=スコアリング基準!$B$20,スコアリング基準!$C$20,IF(IF($N3120&lt;&gt;"",$N3120,$M3120)&gt;=スコアリング基準!$B$21,スコアリング基準!$C$21,IF(IF($N3120&lt;&gt;"",$N3120,$M3120)&gt;0,スコアリング基準!$C$22,0))))</f>
        <v/>
      </c>
      <c r="T3120" s="4">
        <f>IF($O3120="可",スコアリング基準!$C$23,0)</f>
        <v/>
      </c>
      <c r="U3120" s="4">
        <f>IF(OR(COUNT($K3120:$L3120)&lt;2,$K3120=0),0,IF(ABS($L3120)/$K3120&lt;=スコアリング基準!$B$24,スコアリング基準!$C$24,IF(ABS($L3120)/$K3120&lt;=スコアリング基準!$B$25,スコアリング基準!$C$25,IF(ABS($L3120)/$K3120&lt;=スコアリング基準!$B$26,スコアリング基準!$C$26,0))))</f>
        <v/>
      </c>
      <c r="V3120" s="4">
        <f>IF($P3120="なし",スコアリング基準!$C$27,0)</f>
        <v/>
      </c>
      <c r="W3120" s="4">
        <f>IF($F3120="",0,IF(ISNUMBER($F3120),IF($F3120&lt;=スコアリング基準!$B$28,スコアリング基準!$C$28,スコアリング基準!$C$29),0))</f>
        <v/>
      </c>
      <c r="X3120" s="4">
        <f>IFERROR(VLOOKUP($B3120,スコアリング基準!$A$36:$B$46,2,FALSE),0)</f>
        <v/>
      </c>
      <c r="Y3120" s="4">
        <f>SUM($S3120:$X3120)</f>
        <v/>
      </c>
      <c r="Z3120" s="4">
        <f>IF(COUNT($M3120:$N3120)=0,"データ無",IF($Y3120&gt;=スコアリング基準!$B$30,"S",IF($Y3120&gt;=スコアリング基準!$B$31,"A",IF($Y3120&gt;=スコアリング基準!$B$32,"B","C"))))</f>
        <v/>
      </c>
      <c r="AA3120">
        <f>IFERROR(INDEX(実績DB!$I$3:$I$104,MATCH($B3120&amp;$C3120,実績DB!$J$3:$J$104,0)),"")</f>
        <v/>
      </c>
    </row>
    <row r="3121">
      <c r="A3121" t="n">
        <v>3119</v>
      </c>
      <c r="B3121" t="inlineStr">
        <is>
          <t>中部</t>
        </is>
      </c>
      <c r="C3121" t="inlineStr">
        <is>
          <t>和合変電所</t>
        </is>
      </c>
      <c r="D3121" t="inlineStr">
        <is>
          <t>愛知県</t>
        </is>
      </c>
      <c r="E3121" t="n">
        <v>77</v>
      </c>
      <c r="F3121" t="n">
        <v>6.6</v>
      </c>
      <c r="G3121" s="3" t="n">
        <v>35.113873</v>
      </c>
      <c r="H3121" s="3" t="n">
        <v>137.04555</v>
      </c>
      <c r="I3121" t="inlineStr">
        <is>
          <t>公表資料(手動)</t>
        </is>
      </c>
      <c r="J3121" t="n">
        <v>0</v>
      </c>
      <c r="K3121" t="n">
        <v>44</v>
      </c>
      <c r="L3121" t="n">
        <v>-9</v>
      </c>
      <c r="M3121" t="n">
        <v>34</v>
      </c>
      <c r="O3121" t="inlineStr">
        <is>
          <t>不可 #3</t>
        </is>
      </c>
      <c r="P3121" t="inlineStr">
        <is>
          <t>有り</t>
        </is>
      </c>
      <c r="R3121" s="4">
        <f>IF(COUNT($M3121:$N3121)=0,"",IF(AND(IF($N3121&lt;&gt;"",$N3121,$M3121)&lt;=0,$O3121&lt;&gt;"可"),"警告",""))</f>
        <v/>
      </c>
      <c r="S3121" s="4">
        <f>IF(COUNT($M3121:$N3121)=0,0,IF(IF($N3121&lt;&gt;"",$N3121,$M3121)&gt;=スコアリング基準!$B$20,スコアリング基準!$C$20,IF(IF($N3121&lt;&gt;"",$N3121,$M3121)&gt;=スコアリング基準!$B$21,スコアリング基準!$C$21,IF(IF($N3121&lt;&gt;"",$N3121,$M3121)&gt;0,スコアリング基準!$C$22,0))))</f>
        <v/>
      </c>
      <c r="T3121" s="4">
        <f>IF($O3121="可",スコアリング基準!$C$23,0)</f>
        <v/>
      </c>
      <c r="U3121" s="4">
        <f>IF(OR(COUNT($K3121:$L3121)&lt;2,$K3121=0),0,IF(ABS($L3121)/$K3121&lt;=スコアリング基準!$B$24,スコアリング基準!$C$24,IF(ABS($L3121)/$K3121&lt;=スコアリング基準!$B$25,スコアリング基準!$C$25,IF(ABS($L3121)/$K3121&lt;=スコアリング基準!$B$26,スコアリング基準!$C$26,0))))</f>
        <v/>
      </c>
      <c r="V3121" s="4">
        <f>IF($P3121="なし",スコアリング基準!$C$27,0)</f>
        <v/>
      </c>
      <c r="W3121" s="4">
        <f>IF($F3121="",0,IF(ISNUMBER($F3121),IF($F3121&lt;=スコアリング基準!$B$28,スコアリング基準!$C$28,スコアリング基準!$C$29),0))</f>
        <v/>
      </c>
      <c r="X3121" s="4">
        <f>IFERROR(VLOOKUP($B3121,スコアリング基準!$A$36:$B$46,2,FALSE),0)</f>
        <v/>
      </c>
      <c r="Y3121" s="4">
        <f>SUM($S3121:$X3121)</f>
        <v/>
      </c>
      <c r="Z3121" s="4">
        <f>IF(COUNT($M3121:$N3121)=0,"データ無",IF($Y3121&gt;=スコアリング基準!$B$30,"S",IF($Y3121&gt;=スコアリング基準!$B$31,"A",IF($Y3121&gt;=スコアリング基準!$B$32,"B","C"))))</f>
        <v/>
      </c>
      <c r="AA3121">
        <f>IFERROR(INDEX(実績DB!$I$3:$I$104,MATCH($B3121&amp;$C3121,実績DB!$J$3:$J$104,0)),"")</f>
        <v/>
      </c>
    </row>
    <row r="3122">
      <c r="A3122" t="n">
        <v>3120</v>
      </c>
      <c r="B3122" t="inlineStr">
        <is>
          <t>中部</t>
        </is>
      </c>
      <c r="C3122" t="inlineStr">
        <is>
          <t>和村変電所</t>
        </is>
      </c>
      <c r="D3122" t="inlineStr">
        <is>
          <t>長野県</t>
        </is>
      </c>
      <c r="E3122" t="n">
        <v>77</v>
      </c>
      <c r="F3122" t="n">
        <v>6.6</v>
      </c>
      <c r="G3122" s="3" t="n">
        <v>35.708608</v>
      </c>
      <c r="H3122" s="3" t="n">
        <v>137.698088</v>
      </c>
      <c r="I3122" t="inlineStr">
        <is>
          <t>公表資料(手動)</t>
        </is>
      </c>
      <c r="J3122" t="n">
        <v>0</v>
      </c>
      <c r="K3122" t="n">
        <v>19</v>
      </c>
      <c r="L3122" t="n">
        <v>-2</v>
      </c>
      <c r="M3122" t="n">
        <v>17</v>
      </c>
      <c r="O3122" t="inlineStr">
        <is>
          <t>不可 #3</t>
        </is>
      </c>
      <c r="P3122" t="inlineStr">
        <is>
          <t>有り</t>
        </is>
      </c>
      <c r="R3122" s="4">
        <f>IF(COUNT($M3122:$N3122)=0,"",IF(AND(IF($N3122&lt;&gt;"",$N3122,$M3122)&lt;=0,$O3122&lt;&gt;"可"),"警告",""))</f>
        <v/>
      </c>
      <c r="S3122" s="4">
        <f>IF(COUNT($M3122:$N3122)=0,0,IF(IF($N3122&lt;&gt;"",$N3122,$M3122)&gt;=スコアリング基準!$B$20,スコアリング基準!$C$20,IF(IF($N3122&lt;&gt;"",$N3122,$M3122)&gt;=スコアリング基準!$B$21,スコアリング基準!$C$21,IF(IF($N3122&lt;&gt;"",$N3122,$M3122)&gt;0,スコアリング基準!$C$22,0))))</f>
        <v/>
      </c>
      <c r="T3122" s="4">
        <f>IF($O3122="可",スコアリング基準!$C$23,0)</f>
        <v/>
      </c>
      <c r="U3122" s="4">
        <f>IF(OR(COUNT($K3122:$L3122)&lt;2,$K3122=0),0,IF(ABS($L3122)/$K3122&lt;=スコアリング基準!$B$24,スコアリング基準!$C$24,IF(ABS($L3122)/$K3122&lt;=スコアリング基準!$B$25,スコアリング基準!$C$25,IF(ABS($L3122)/$K3122&lt;=スコアリング基準!$B$26,スコアリング基準!$C$26,0))))</f>
        <v/>
      </c>
      <c r="V3122" s="4">
        <f>IF($P3122="なし",スコアリング基準!$C$27,0)</f>
        <v/>
      </c>
      <c r="W3122" s="4">
        <f>IF($F3122="",0,IF(ISNUMBER($F3122),IF($F3122&lt;=スコアリング基準!$B$28,スコアリング基準!$C$28,スコアリング基準!$C$29),0))</f>
        <v/>
      </c>
      <c r="X3122" s="4">
        <f>IFERROR(VLOOKUP($B3122,スコアリング基準!$A$36:$B$46,2,FALSE),0)</f>
        <v/>
      </c>
      <c r="Y3122" s="4">
        <f>SUM($S3122:$X3122)</f>
        <v/>
      </c>
      <c r="Z3122" s="4">
        <f>IF(COUNT($M3122:$N3122)=0,"データ無",IF($Y3122&gt;=スコアリング基準!$B$30,"S",IF($Y3122&gt;=スコアリング基準!$B$31,"A",IF($Y3122&gt;=スコアリング基準!$B$32,"B","C"))))</f>
        <v/>
      </c>
      <c r="AA3122">
        <f>IFERROR(INDEX(実績DB!$I$3:$I$104,MATCH($B3122&amp;$C3122,実績DB!$J$3:$J$104,0)),"")</f>
        <v/>
      </c>
    </row>
    <row r="3123">
      <c r="A3123" t="n">
        <v>3121</v>
      </c>
      <c r="B3123" t="inlineStr">
        <is>
          <t>中部</t>
        </is>
      </c>
      <c r="C3123" t="inlineStr">
        <is>
          <t>和田西変電所</t>
        </is>
      </c>
      <c r="D3123" t="inlineStr">
        <is>
          <t>長野県</t>
        </is>
      </c>
      <c r="E3123" t="n">
        <v>77</v>
      </c>
      <c r="F3123" t="n">
        <v>6.6</v>
      </c>
      <c r="G3123" s="3" t="n">
        <v>36.205018</v>
      </c>
      <c r="H3123" s="3" t="n">
        <v>137.899113</v>
      </c>
      <c r="I3123" t="inlineStr">
        <is>
          <t>公表資料(手動)</t>
        </is>
      </c>
      <c r="J3123" t="n">
        <v>-6</v>
      </c>
      <c r="K3123" t="n">
        <v>49</v>
      </c>
      <c r="L3123" t="n">
        <v>-13</v>
      </c>
      <c r="M3123" t="n">
        <v>37</v>
      </c>
      <c r="O3123" t="inlineStr">
        <is>
          <t>不可 #3</t>
        </is>
      </c>
      <c r="P3123" t="inlineStr">
        <is>
          <t>有り</t>
        </is>
      </c>
      <c r="R3123" s="4">
        <f>IF(COUNT($M3123:$N3123)=0,"",IF(AND(IF($N3123&lt;&gt;"",$N3123,$M3123)&lt;=0,$O3123&lt;&gt;"可"),"警告",""))</f>
        <v/>
      </c>
      <c r="S3123" s="4">
        <f>IF(COUNT($M3123:$N3123)=0,0,IF(IF($N3123&lt;&gt;"",$N3123,$M3123)&gt;=スコアリング基準!$B$20,スコアリング基準!$C$20,IF(IF($N3123&lt;&gt;"",$N3123,$M3123)&gt;=スコアリング基準!$B$21,スコアリング基準!$C$21,IF(IF($N3123&lt;&gt;"",$N3123,$M3123)&gt;0,スコアリング基準!$C$22,0))))</f>
        <v/>
      </c>
      <c r="T3123" s="4">
        <f>IF($O3123="可",スコアリング基準!$C$23,0)</f>
        <v/>
      </c>
      <c r="U3123" s="4">
        <f>IF(OR(COUNT($K3123:$L3123)&lt;2,$K3123=0),0,IF(ABS($L3123)/$K3123&lt;=スコアリング基準!$B$24,スコアリング基準!$C$24,IF(ABS($L3123)/$K3123&lt;=スコアリング基準!$B$25,スコアリング基準!$C$25,IF(ABS($L3123)/$K3123&lt;=スコアリング基準!$B$26,スコアリング基準!$C$26,0))))</f>
        <v/>
      </c>
      <c r="V3123" s="4">
        <f>IF($P3123="なし",スコアリング基準!$C$27,0)</f>
        <v/>
      </c>
      <c r="W3123" s="4">
        <f>IF($F3123="",0,IF(ISNUMBER($F3123),IF($F3123&lt;=スコアリング基準!$B$28,スコアリング基準!$C$28,スコアリング基準!$C$29),0))</f>
        <v/>
      </c>
      <c r="X3123" s="4">
        <f>IFERROR(VLOOKUP($B3123,スコアリング基準!$A$36:$B$46,2,FALSE),0)</f>
        <v/>
      </c>
      <c r="Y3123" s="4">
        <f>SUM($S3123:$X3123)</f>
        <v/>
      </c>
      <c r="Z3123" s="4">
        <f>IF(COUNT($M3123:$N3123)=0,"データ無",IF($Y3123&gt;=スコアリング基準!$B$30,"S",IF($Y3123&gt;=スコアリング基準!$B$31,"A",IF($Y3123&gt;=スコアリング基準!$B$32,"B","C"))))</f>
        <v/>
      </c>
      <c r="AA3123">
        <f>IFERROR(INDEX(実績DB!$I$3:$I$104,MATCH($B3123&amp;$C3123,実績DB!$J$3:$J$104,0)),"")</f>
        <v/>
      </c>
    </row>
    <row r="3124">
      <c r="A3124" t="n">
        <v>3122</v>
      </c>
      <c r="B3124" t="inlineStr">
        <is>
          <t>中部</t>
        </is>
      </c>
      <c r="C3124" t="inlineStr">
        <is>
          <t>品野変電所</t>
        </is>
      </c>
      <c r="D3124" t="inlineStr">
        <is>
          <t>愛知県</t>
        </is>
      </c>
      <c r="E3124" t="n">
        <v>77</v>
      </c>
      <c r="F3124" t="n">
        <v>6.6</v>
      </c>
      <c r="G3124" s="3" t="n"/>
      <c r="H3124" s="3" t="n"/>
      <c r="I3124" t="inlineStr">
        <is>
          <t>未取得</t>
        </is>
      </c>
      <c r="J3124" t="n">
        <v>-9</v>
      </c>
      <c r="K3124" t="n">
        <v>19</v>
      </c>
      <c r="L3124" t="n">
        <v>-19</v>
      </c>
      <c r="M3124" t="n">
        <v>1</v>
      </c>
      <c r="O3124" t="inlineStr">
        <is>
          <t>不可 #3</t>
        </is>
      </c>
      <c r="P3124" t="inlineStr">
        <is>
          <t>有り</t>
        </is>
      </c>
      <c r="R3124" s="4">
        <f>IF(COUNT($M3124:$N3124)=0,"",IF(AND(IF($N3124&lt;&gt;"",$N3124,$M3124)&lt;=0,$O3124&lt;&gt;"可"),"警告",""))</f>
        <v/>
      </c>
      <c r="S3124" s="4">
        <f>IF(COUNT($M3124:$N3124)=0,0,IF(IF($N3124&lt;&gt;"",$N3124,$M3124)&gt;=スコアリング基準!$B$20,スコアリング基準!$C$20,IF(IF($N3124&lt;&gt;"",$N3124,$M3124)&gt;=スコアリング基準!$B$21,スコアリング基準!$C$21,IF(IF($N3124&lt;&gt;"",$N3124,$M3124)&gt;0,スコアリング基準!$C$22,0))))</f>
        <v/>
      </c>
      <c r="T3124" s="4">
        <f>IF($O3124="可",スコアリング基準!$C$23,0)</f>
        <v/>
      </c>
      <c r="U3124" s="4">
        <f>IF(OR(COUNT($K3124:$L3124)&lt;2,$K3124=0),0,IF(ABS($L3124)/$K3124&lt;=スコアリング基準!$B$24,スコアリング基準!$C$24,IF(ABS($L3124)/$K3124&lt;=スコアリング基準!$B$25,スコアリング基準!$C$25,IF(ABS($L3124)/$K3124&lt;=スコアリング基準!$B$26,スコアリング基準!$C$26,0))))</f>
        <v/>
      </c>
      <c r="V3124" s="4">
        <f>IF($P3124="なし",スコアリング基準!$C$27,0)</f>
        <v/>
      </c>
      <c r="W3124" s="4">
        <f>IF($F3124="",0,IF(ISNUMBER($F3124),IF($F3124&lt;=スコアリング基準!$B$28,スコアリング基準!$C$28,スコアリング基準!$C$29),0))</f>
        <v/>
      </c>
      <c r="X3124" s="4">
        <f>IFERROR(VLOOKUP($B3124,スコアリング基準!$A$36:$B$46,2,FALSE),0)</f>
        <v/>
      </c>
      <c r="Y3124" s="4">
        <f>SUM($S3124:$X3124)</f>
        <v/>
      </c>
      <c r="Z3124" s="4">
        <f>IF(COUNT($M3124:$N3124)=0,"データ無",IF($Y3124&gt;=スコアリング基準!$B$30,"S",IF($Y3124&gt;=スコアリング基準!$B$31,"A",IF($Y3124&gt;=スコアリング基準!$B$32,"B","C"))))</f>
        <v/>
      </c>
      <c r="AA3124">
        <f>IFERROR(INDEX(実績DB!$I$3:$I$104,MATCH($B3124&amp;$C3124,実績DB!$J$3:$J$104,0)),"")</f>
        <v/>
      </c>
    </row>
    <row r="3125">
      <c r="A3125" t="n">
        <v>3123</v>
      </c>
      <c r="B3125" t="inlineStr">
        <is>
          <t>中部</t>
        </is>
      </c>
      <c r="C3125" t="inlineStr">
        <is>
          <t>員弁変電所</t>
        </is>
      </c>
      <c r="D3125" t="inlineStr">
        <is>
          <t>三重県</t>
        </is>
      </c>
      <c r="E3125" t="n">
        <v>77</v>
      </c>
      <c r="F3125" t="n">
        <v>6.6</v>
      </c>
      <c r="G3125" s="3" t="n">
        <v>35.109129</v>
      </c>
      <c r="H3125" s="3" t="n">
        <v>136.576736</v>
      </c>
      <c r="I3125" t="inlineStr">
        <is>
          <t>Google Places(名称一致)</t>
        </is>
      </c>
      <c r="J3125" t="n">
        <v>19</v>
      </c>
      <c r="K3125" t="n">
        <v>19</v>
      </c>
      <c r="L3125" t="n">
        <v>-16</v>
      </c>
      <c r="M3125" t="n">
        <v>3</v>
      </c>
      <c r="O3125" t="inlineStr">
        <is>
          <t>不可 #3</t>
        </is>
      </c>
      <c r="P3125" t="inlineStr">
        <is>
          <t>有り</t>
        </is>
      </c>
      <c r="R3125" s="4">
        <f>IF(COUNT($M3125:$N3125)=0,"",IF(AND(IF($N3125&lt;&gt;"",$N3125,$M3125)&lt;=0,$O3125&lt;&gt;"可"),"警告",""))</f>
        <v/>
      </c>
      <c r="S3125" s="4">
        <f>IF(COUNT($M3125:$N3125)=0,0,IF(IF($N3125&lt;&gt;"",$N3125,$M3125)&gt;=スコアリング基準!$B$20,スコアリング基準!$C$20,IF(IF($N3125&lt;&gt;"",$N3125,$M3125)&gt;=スコアリング基準!$B$21,スコアリング基準!$C$21,IF(IF($N3125&lt;&gt;"",$N3125,$M3125)&gt;0,スコアリング基準!$C$22,0))))</f>
        <v/>
      </c>
      <c r="T3125" s="4">
        <f>IF($O3125="可",スコアリング基準!$C$23,0)</f>
        <v/>
      </c>
      <c r="U3125" s="4">
        <f>IF(OR(COUNT($K3125:$L3125)&lt;2,$K3125=0),0,IF(ABS($L3125)/$K3125&lt;=スコアリング基準!$B$24,スコアリング基準!$C$24,IF(ABS($L3125)/$K3125&lt;=スコアリング基準!$B$25,スコアリング基準!$C$25,IF(ABS($L3125)/$K3125&lt;=スコアリング基準!$B$26,スコアリング基準!$C$26,0))))</f>
        <v/>
      </c>
      <c r="V3125" s="4">
        <f>IF($P3125="なし",スコアリング基準!$C$27,0)</f>
        <v/>
      </c>
      <c r="W3125" s="4">
        <f>IF($F3125="",0,IF(ISNUMBER($F3125),IF($F3125&lt;=スコアリング基準!$B$28,スコアリング基準!$C$28,スコアリング基準!$C$29),0))</f>
        <v/>
      </c>
      <c r="X3125" s="4">
        <f>IFERROR(VLOOKUP($B3125,スコアリング基準!$A$36:$B$46,2,FALSE),0)</f>
        <v/>
      </c>
      <c r="Y3125" s="4">
        <f>SUM($S3125:$X3125)</f>
        <v/>
      </c>
      <c r="Z3125" s="4">
        <f>IF(COUNT($M3125:$N3125)=0,"データ無",IF($Y3125&gt;=スコアリング基準!$B$30,"S",IF($Y3125&gt;=スコアリング基準!$B$31,"A",IF($Y3125&gt;=スコアリング基準!$B$32,"B","C"))))</f>
        <v/>
      </c>
      <c r="AA3125">
        <f>IFERROR(INDEX(実績DB!$I$3:$I$104,MATCH($B3125&amp;$C3125,実績DB!$J$3:$J$104,0)),"")</f>
        <v/>
      </c>
    </row>
    <row r="3126">
      <c r="A3126" t="n">
        <v>3124</v>
      </c>
      <c r="B3126" t="inlineStr">
        <is>
          <t>中部</t>
        </is>
      </c>
      <c r="C3126" t="inlineStr">
        <is>
          <t>四十九変電所</t>
        </is>
      </c>
      <c r="D3126" t="inlineStr">
        <is>
          <t>三重県</t>
        </is>
      </c>
      <c r="E3126" t="n">
        <v>77</v>
      </c>
      <c r="F3126" t="n">
        <v>6.6</v>
      </c>
      <c r="G3126" s="3" t="n">
        <v>34.747496</v>
      </c>
      <c r="H3126" s="3" t="n">
        <v>136.132013</v>
      </c>
      <c r="I3126" t="inlineStr">
        <is>
          <t>公表資料(手動)</t>
        </is>
      </c>
      <c r="J3126" t="n">
        <v>38</v>
      </c>
      <c r="K3126" t="n">
        <v>38</v>
      </c>
      <c r="L3126" t="n">
        <v>-15</v>
      </c>
      <c r="M3126" t="n">
        <v>23</v>
      </c>
      <c r="O3126" t="inlineStr">
        <is>
          <t>不可 #3</t>
        </is>
      </c>
      <c r="P3126" t="inlineStr">
        <is>
          <t>有り</t>
        </is>
      </c>
      <c r="R3126" s="4">
        <f>IF(COUNT($M3126:$N3126)=0,"",IF(AND(IF($N3126&lt;&gt;"",$N3126,$M3126)&lt;=0,$O3126&lt;&gt;"可"),"警告",""))</f>
        <v/>
      </c>
      <c r="S3126" s="4">
        <f>IF(COUNT($M3126:$N3126)=0,0,IF(IF($N3126&lt;&gt;"",$N3126,$M3126)&gt;=スコアリング基準!$B$20,スコアリング基準!$C$20,IF(IF($N3126&lt;&gt;"",$N3126,$M3126)&gt;=スコアリング基準!$B$21,スコアリング基準!$C$21,IF(IF($N3126&lt;&gt;"",$N3126,$M3126)&gt;0,スコアリング基準!$C$22,0))))</f>
        <v/>
      </c>
      <c r="T3126" s="4">
        <f>IF($O3126="可",スコアリング基準!$C$23,0)</f>
        <v/>
      </c>
      <c r="U3126" s="4">
        <f>IF(OR(COUNT($K3126:$L3126)&lt;2,$K3126=0),0,IF(ABS($L3126)/$K3126&lt;=スコアリング基準!$B$24,スコアリング基準!$C$24,IF(ABS($L3126)/$K3126&lt;=スコアリング基準!$B$25,スコアリング基準!$C$25,IF(ABS($L3126)/$K3126&lt;=スコアリング基準!$B$26,スコアリング基準!$C$26,0))))</f>
        <v/>
      </c>
      <c r="V3126" s="4">
        <f>IF($P3126="なし",スコアリング基準!$C$27,0)</f>
        <v/>
      </c>
      <c r="W3126" s="4">
        <f>IF($F3126="",0,IF(ISNUMBER($F3126),IF($F3126&lt;=スコアリング基準!$B$28,スコアリング基準!$C$28,スコアリング基準!$C$29),0))</f>
        <v/>
      </c>
      <c r="X3126" s="4">
        <f>IFERROR(VLOOKUP($B3126,スコアリング基準!$A$36:$B$46,2,FALSE),0)</f>
        <v/>
      </c>
      <c r="Y3126" s="4">
        <f>SUM($S3126:$X3126)</f>
        <v/>
      </c>
      <c r="Z3126" s="4">
        <f>IF(COUNT($M3126:$N3126)=0,"データ無",IF($Y3126&gt;=スコアリング基準!$B$30,"S",IF($Y3126&gt;=スコアリング基準!$B$31,"A",IF($Y3126&gt;=スコアリング基準!$B$32,"B","C"))))</f>
        <v/>
      </c>
      <c r="AA3126">
        <f>IFERROR(INDEX(実績DB!$I$3:$I$104,MATCH($B3126&amp;$C3126,実績DB!$J$3:$J$104,0)),"")</f>
        <v/>
      </c>
    </row>
    <row r="3127">
      <c r="A3127" t="n">
        <v>3125</v>
      </c>
      <c r="B3127" t="inlineStr">
        <is>
          <t>中部</t>
        </is>
      </c>
      <c r="C3127" t="inlineStr">
        <is>
          <t>四港変電所</t>
        </is>
      </c>
      <c r="D3127" t="inlineStr">
        <is>
          <t>三重県</t>
        </is>
      </c>
      <c r="E3127" t="n">
        <v>77</v>
      </c>
      <c r="F3127" t="n">
        <v>22</v>
      </c>
      <c r="G3127" s="3" t="n">
        <v>34.939971</v>
      </c>
      <c r="H3127" s="3" t="n">
        <v>136.626545</v>
      </c>
      <c r="I3127" t="inlineStr">
        <is>
          <t>Google Places(名称一致)</t>
        </is>
      </c>
      <c r="J3127" t="n">
        <v>57</v>
      </c>
      <c r="K3127" t="n">
        <v>42</v>
      </c>
      <c r="L3127" t="n">
        <v>0</v>
      </c>
      <c r="O3127" t="inlineStr">
        <is>
          <t>可</t>
        </is>
      </c>
      <c r="P3127" t="inlineStr">
        <is>
          <t>有り</t>
        </is>
      </c>
      <c r="R3127" s="4">
        <f>IF(COUNT($M3127:$N3127)=0,"",IF(AND(IF($N3127&lt;&gt;"",$N3127,$M3127)&lt;=0,$O3127&lt;&gt;"可"),"警告",""))</f>
        <v/>
      </c>
      <c r="S3127" s="4">
        <f>IF(COUNT($M3127:$N3127)=0,0,IF(IF($N3127&lt;&gt;"",$N3127,$M3127)&gt;=スコアリング基準!$B$20,スコアリング基準!$C$20,IF(IF($N3127&lt;&gt;"",$N3127,$M3127)&gt;=スコアリング基準!$B$21,スコアリング基準!$C$21,IF(IF($N3127&lt;&gt;"",$N3127,$M3127)&gt;0,スコアリング基準!$C$22,0))))</f>
        <v/>
      </c>
      <c r="T3127" s="4">
        <f>IF($O3127="可",スコアリング基準!$C$23,0)</f>
        <v/>
      </c>
      <c r="U3127" s="4">
        <f>IF(OR(COUNT($K3127:$L3127)&lt;2,$K3127=0),0,IF(ABS($L3127)/$K3127&lt;=スコアリング基準!$B$24,スコアリング基準!$C$24,IF(ABS($L3127)/$K3127&lt;=スコアリング基準!$B$25,スコアリング基準!$C$25,IF(ABS($L3127)/$K3127&lt;=スコアリング基準!$B$26,スコアリング基準!$C$26,0))))</f>
        <v/>
      </c>
      <c r="V3127" s="4">
        <f>IF($P3127="なし",スコアリング基準!$C$27,0)</f>
        <v/>
      </c>
      <c r="W3127" s="4">
        <f>IF($F3127="",0,IF(ISNUMBER($F3127),IF($F3127&lt;=スコアリング基準!$B$28,スコアリング基準!$C$28,スコアリング基準!$C$29),0))</f>
        <v/>
      </c>
      <c r="X3127" s="4">
        <f>IFERROR(VLOOKUP($B3127,スコアリング基準!$A$36:$B$46,2,FALSE),0)</f>
        <v/>
      </c>
      <c r="Y3127" s="4">
        <f>SUM($S3127:$X3127)</f>
        <v/>
      </c>
      <c r="Z3127" s="4">
        <f>IF(COUNT($M3127:$N3127)=0,"データ無",IF($Y3127&gt;=スコアリング基準!$B$30,"S",IF($Y3127&gt;=スコアリング基準!$B$31,"A",IF($Y3127&gt;=スコアリング基準!$B$32,"B","C"))))</f>
        <v/>
      </c>
      <c r="AA3127">
        <f>IFERROR(INDEX(実績DB!$I$3:$I$104,MATCH($B3127&amp;$C3127,実績DB!$J$3:$J$104,0)),"")</f>
        <v/>
      </c>
    </row>
    <row r="3128">
      <c r="A3128" t="n">
        <v>3126</v>
      </c>
      <c r="B3128" t="inlineStr">
        <is>
          <t>中部</t>
        </is>
      </c>
      <c r="C3128" t="inlineStr">
        <is>
          <t>国府宮変電所</t>
        </is>
      </c>
      <c r="D3128" t="inlineStr">
        <is>
          <t>愛知県</t>
        </is>
      </c>
      <c r="E3128" t="n">
        <v>77</v>
      </c>
      <c r="F3128" t="n">
        <v>6.6</v>
      </c>
      <c r="G3128" s="3" t="n">
        <v>35.25625</v>
      </c>
      <c r="H3128" s="3" t="n">
        <v>136.799655</v>
      </c>
      <c r="I3128" t="inlineStr">
        <is>
          <t>公表資料(手動)</t>
        </is>
      </c>
      <c r="J3128" t="n">
        <v>3</v>
      </c>
      <c r="K3128" t="n">
        <v>62</v>
      </c>
      <c r="L3128" t="n">
        <v>-2</v>
      </c>
      <c r="M3128" t="n">
        <v>58</v>
      </c>
      <c r="O3128" t="inlineStr">
        <is>
          <t>不可 #3</t>
        </is>
      </c>
      <c r="P3128" t="inlineStr">
        <is>
          <t>有り</t>
        </is>
      </c>
      <c r="R3128" s="4">
        <f>IF(COUNT($M3128:$N3128)=0,"",IF(AND(IF($N3128&lt;&gt;"",$N3128,$M3128)&lt;=0,$O3128&lt;&gt;"可"),"警告",""))</f>
        <v/>
      </c>
      <c r="S3128" s="4">
        <f>IF(COUNT($M3128:$N3128)=0,0,IF(IF($N3128&lt;&gt;"",$N3128,$M3128)&gt;=スコアリング基準!$B$20,スコアリング基準!$C$20,IF(IF($N3128&lt;&gt;"",$N3128,$M3128)&gt;=スコアリング基準!$B$21,スコアリング基準!$C$21,IF(IF($N3128&lt;&gt;"",$N3128,$M3128)&gt;0,スコアリング基準!$C$22,0))))</f>
        <v/>
      </c>
      <c r="T3128" s="4">
        <f>IF($O3128="可",スコアリング基準!$C$23,0)</f>
        <v/>
      </c>
      <c r="U3128" s="4">
        <f>IF(OR(COUNT($K3128:$L3128)&lt;2,$K3128=0),0,IF(ABS($L3128)/$K3128&lt;=スコアリング基準!$B$24,スコアリング基準!$C$24,IF(ABS($L3128)/$K3128&lt;=スコアリング基準!$B$25,スコアリング基準!$C$25,IF(ABS($L3128)/$K3128&lt;=スコアリング基準!$B$26,スコアリング基準!$C$26,0))))</f>
        <v/>
      </c>
      <c r="V3128" s="4">
        <f>IF($P3128="なし",スコアリング基準!$C$27,0)</f>
        <v/>
      </c>
      <c r="W3128" s="4">
        <f>IF($F3128="",0,IF(ISNUMBER($F3128),IF($F3128&lt;=スコアリング基準!$B$28,スコアリング基準!$C$28,スコアリング基準!$C$29),0))</f>
        <v/>
      </c>
      <c r="X3128" s="4">
        <f>IFERROR(VLOOKUP($B3128,スコアリング基準!$A$36:$B$46,2,FALSE),0)</f>
        <v/>
      </c>
      <c r="Y3128" s="4">
        <f>SUM($S3128:$X3128)</f>
        <v/>
      </c>
      <c r="Z3128" s="4">
        <f>IF(COUNT($M3128:$N3128)=0,"データ無",IF($Y3128&gt;=スコアリング基準!$B$30,"S",IF($Y3128&gt;=スコアリング基準!$B$31,"A",IF($Y3128&gt;=スコアリング基準!$B$32,"B","C"))))</f>
        <v/>
      </c>
      <c r="AA3128">
        <f>IFERROR(INDEX(実績DB!$I$3:$I$104,MATCH($B3128&amp;$C3128,実績DB!$J$3:$J$104,0)),"")</f>
        <v/>
      </c>
    </row>
    <row r="3129">
      <c r="A3129" t="n">
        <v>3127</v>
      </c>
      <c r="B3129" t="inlineStr">
        <is>
          <t>中部</t>
        </is>
      </c>
      <c r="C3129" t="inlineStr">
        <is>
          <t>土岐津変電所</t>
        </is>
      </c>
      <c r="D3129" t="inlineStr">
        <is>
          <t>岐阜県</t>
        </is>
      </c>
      <c r="E3129" t="n">
        <v>77</v>
      </c>
      <c r="F3129" t="n">
        <v>6.6</v>
      </c>
      <c r="G3129" s="3" t="n">
        <v>35.355349</v>
      </c>
      <c r="H3129" s="3" t="n">
        <v>137.18005</v>
      </c>
      <c r="I3129" t="inlineStr">
        <is>
          <t>公表資料(手動)</t>
        </is>
      </c>
      <c r="J3129" t="n">
        <v>-1</v>
      </c>
      <c r="K3129" t="n">
        <v>43</v>
      </c>
      <c r="L3129" t="n">
        <v>-4</v>
      </c>
      <c r="M3129" t="n">
        <v>39</v>
      </c>
      <c r="O3129" t="inlineStr">
        <is>
          <t>不可 #3</t>
        </is>
      </c>
      <c r="P3129" t="inlineStr">
        <is>
          <t>有り</t>
        </is>
      </c>
      <c r="R3129" s="4">
        <f>IF(COUNT($M3129:$N3129)=0,"",IF(AND(IF($N3129&lt;&gt;"",$N3129,$M3129)&lt;=0,$O3129&lt;&gt;"可"),"警告",""))</f>
        <v/>
      </c>
      <c r="S3129" s="4">
        <f>IF(COUNT($M3129:$N3129)=0,0,IF(IF($N3129&lt;&gt;"",$N3129,$M3129)&gt;=スコアリング基準!$B$20,スコアリング基準!$C$20,IF(IF($N3129&lt;&gt;"",$N3129,$M3129)&gt;=スコアリング基準!$B$21,スコアリング基準!$C$21,IF(IF($N3129&lt;&gt;"",$N3129,$M3129)&gt;0,スコアリング基準!$C$22,0))))</f>
        <v/>
      </c>
      <c r="T3129" s="4">
        <f>IF($O3129="可",スコアリング基準!$C$23,0)</f>
        <v/>
      </c>
      <c r="U3129" s="4">
        <f>IF(OR(COUNT($K3129:$L3129)&lt;2,$K3129=0),0,IF(ABS($L3129)/$K3129&lt;=スコアリング基準!$B$24,スコアリング基準!$C$24,IF(ABS($L3129)/$K3129&lt;=スコアリング基準!$B$25,スコアリング基準!$C$25,IF(ABS($L3129)/$K3129&lt;=スコアリング基準!$B$26,スコアリング基準!$C$26,0))))</f>
        <v/>
      </c>
      <c r="V3129" s="4">
        <f>IF($P3129="なし",スコアリング基準!$C$27,0)</f>
        <v/>
      </c>
      <c r="W3129" s="4">
        <f>IF($F3129="",0,IF(ISNUMBER($F3129),IF($F3129&lt;=スコアリング基準!$B$28,スコアリング基準!$C$28,スコアリング基準!$C$29),0))</f>
        <v/>
      </c>
      <c r="X3129" s="4">
        <f>IFERROR(VLOOKUP($B3129,スコアリング基準!$A$36:$B$46,2,FALSE),0)</f>
        <v/>
      </c>
      <c r="Y3129" s="4">
        <f>SUM($S3129:$X3129)</f>
        <v/>
      </c>
      <c r="Z3129" s="4">
        <f>IF(COUNT($M3129:$N3129)=0,"データ無",IF($Y3129&gt;=スコアリング基準!$B$30,"S",IF($Y3129&gt;=スコアリング基準!$B$31,"A",IF($Y3129&gt;=スコアリング基準!$B$32,"B","C"))))</f>
        <v/>
      </c>
      <c r="AA3129">
        <f>IFERROR(INDEX(実績DB!$I$3:$I$104,MATCH($B3129&amp;$C3129,実績DB!$J$3:$J$104,0)),"")</f>
        <v/>
      </c>
    </row>
    <row r="3130">
      <c r="A3130" t="n">
        <v>3128</v>
      </c>
      <c r="B3130" t="inlineStr">
        <is>
          <t>中部</t>
        </is>
      </c>
      <c r="C3130" t="inlineStr">
        <is>
          <t>土方変電所</t>
        </is>
      </c>
      <c r="D3130" t="inlineStr">
        <is>
          <t>静岡県</t>
        </is>
      </c>
      <c r="E3130" t="n">
        <v>77</v>
      </c>
      <c r="F3130" t="n">
        <v>6.6</v>
      </c>
      <c r="G3130" s="3" t="n">
        <v>34.704808</v>
      </c>
      <c r="H3130" s="3" t="n">
        <v>138.029695</v>
      </c>
      <c r="I3130" t="inlineStr">
        <is>
          <t>Google Places(名称一致)</t>
        </is>
      </c>
      <c r="J3130" t="n">
        <v>19</v>
      </c>
      <c r="K3130" t="n">
        <v>19</v>
      </c>
      <c r="L3130" t="n">
        <v>-13</v>
      </c>
      <c r="M3130" t="n">
        <v>6</v>
      </c>
      <c r="O3130" t="inlineStr">
        <is>
          <t>不可 #3</t>
        </is>
      </c>
      <c r="P3130" t="inlineStr">
        <is>
          <t>有り</t>
        </is>
      </c>
      <c r="R3130" s="4">
        <f>IF(COUNT($M3130:$N3130)=0,"",IF(AND(IF($N3130&lt;&gt;"",$N3130,$M3130)&lt;=0,$O3130&lt;&gt;"可"),"警告",""))</f>
        <v/>
      </c>
      <c r="S3130" s="4">
        <f>IF(COUNT($M3130:$N3130)=0,0,IF(IF($N3130&lt;&gt;"",$N3130,$M3130)&gt;=スコアリング基準!$B$20,スコアリング基準!$C$20,IF(IF($N3130&lt;&gt;"",$N3130,$M3130)&gt;=スコアリング基準!$B$21,スコアリング基準!$C$21,IF(IF($N3130&lt;&gt;"",$N3130,$M3130)&gt;0,スコアリング基準!$C$22,0))))</f>
        <v/>
      </c>
      <c r="T3130" s="4">
        <f>IF($O3130="可",スコアリング基準!$C$23,0)</f>
        <v/>
      </c>
      <c r="U3130" s="4">
        <f>IF(OR(COUNT($K3130:$L3130)&lt;2,$K3130=0),0,IF(ABS($L3130)/$K3130&lt;=スコアリング基準!$B$24,スコアリング基準!$C$24,IF(ABS($L3130)/$K3130&lt;=スコアリング基準!$B$25,スコアリング基準!$C$25,IF(ABS($L3130)/$K3130&lt;=スコアリング基準!$B$26,スコアリング基準!$C$26,0))))</f>
        <v/>
      </c>
      <c r="V3130" s="4">
        <f>IF($P3130="なし",スコアリング基準!$C$27,0)</f>
        <v/>
      </c>
      <c r="W3130" s="4">
        <f>IF($F3130="",0,IF(ISNUMBER($F3130),IF($F3130&lt;=スコアリング基準!$B$28,スコアリング基準!$C$28,スコアリング基準!$C$29),0))</f>
        <v/>
      </c>
      <c r="X3130" s="4">
        <f>IFERROR(VLOOKUP($B3130,スコアリング基準!$A$36:$B$46,2,FALSE),0)</f>
        <v/>
      </c>
      <c r="Y3130" s="4">
        <f>SUM($S3130:$X3130)</f>
        <v/>
      </c>
      <c r="Z3130" s="4">
        <f>IF(COUNT($M3130:$N3130)=0,"データ無",IF($Y3130&gt;=スコアリング基準!$B$30,"S",IF($Y3130&gt;=スコアリング基準!$B$31,"A",IF($Y3130&gt;=スコアリング基準!$B$32,"B","C"))))</f>
        <v/>
      </c>
      <c r="AA3130">
        <f>IFERROR(INDEX(実績DB!$I$3:$I$104,MATCH($B3130&amp;$C3130,実績DB!$J$3:$J$104,0)),"")</f>
        <v/>
      </c>
    </row>
    <row r="3131">
      <c r="A3131" t="n">
        <v>3129</v>
      </c>
      <c r="B3131" t="inlineStr">
        <is>
          <t>中部</t>
        </is>
      </c>
      <c r="C3131" t="inlineStr">
        <is>
          <t>土田変電所</t>
        </is>
      </c>
      <c r="D3131" t="inlineStr">
        <is>
          <t>岐阜県</t>
        </is>
      </c>
      <c r="E3131" t="n">
        <v>77</v>
      </c>
      <c r="F3131" t="n">
        <v>6.6</v>
      </c>
      <c r="G3131" s="3" t="n">
        <v>35.422846</v>
      </c>
      <c r="H3131" s="3" t="n">
        <v>137.027077</v>
      </c>
      <c r="I3131" t="inlineStr">
        <is>
          <t>公表資料(手動)</t>
        </is>
      </c>
      <c r="J3131" t="n">
        <v>-51</v>
      </c>
      <c r="K3131" t="n">
        <v>19</v>
      </c>
      <c r="L3131" t="n">
        <v>-5</v>
      </c>
      <c r="M3131" t="n">
        <v>14</v>
      </c>
      <c r="O3131" t="inlineStr">
        <is>
          <t>不可 #3</t>
        </is>
      </c>
      <c r="P3131" t="inlineStr">
        <is>
          <t>有り</t>
        </is>
      </c>
      <c r="R3131" s="4">
        <f>IF(COUNT($M3131:$N3131)=0,"",IF(AND(IF($N3131&lt;&gt;"",$N3131,$M3131)&lt;=0,$O3131&lt;&gt;"可"),"警告",""))</f>
        <v/>
      </c>
      <c r="S3131" s="4">
        <f>IF(COUNT($M3131:$N3131)=0,0,IF(IF($N3131&lt;&gt;"",$N3131,$M3131)&gt;=スコアリング基準!$B$20,スコアリング基準!$C$20,IF(IF($N3131&lt;&gt;"",$N3131,$M3131)&gt;=スコアリング基準!$B$21,スコアリング基準!$C$21,IF(IF($N3131&lt;&gt;"",$N3131,$M3131)&gt;0,スコアリング基準!$C$22,0))))</f>
        <v/>
      </c>
      <c r="T3131" s="4">
        <f>IF($O3131="可",スコアリング基準!$C$23,0)</f>
        <v/>
      </c>
      <c r="U3131" s="4">
        <f>IF(OR(COUNT($K3131:$L3131)&lt;2,$K3131=0),0,IF(ABS($L3131)/$K3131&lt;=スコアリング基準!$B$24,スコアリング基準!$C$24,IF(ABS($L3131)/$K3131&lt;=スコアリング基準!$B$25,スコアリング基準!$C$25,IF(ABS($L3131)/$K3131&lt;=スコアリング基準!$B$26,スコアリング基準!$C$26,0))))</f>
        <v/>
      </c>
      <c r="V3131" s="4">
        <f>IF($P3131="なし",スコアリング基準!$C$27,0)</f>
        <v/>
      </c>
      <c r="W3131" s="4">
        <f>IF($F3131="",0,IF(ISNUMBER($F3131),IF($F3131&lt;=スコアリング基準!$B$28,スコアリング基準!$C$28,スコアリング基準!$C$29),0))</f>
        <v/>
      </c>
      <c r="X3131" s="4">
        <f>IFERROR(VLOOKUP($B3131,スコアリング基準!$A$36:$B$46,2,FALSE),0)</f>
        <v/>
      </c>
      <c r="Y3131" s="4">
        <f>SUM($S3131:$X3131)</f>
        <v/>
      </c>
      <c r="Z3131" s="4">
        <f>IF(COUNT($M3131:$N3131)=0,"データ無",IF($Y3131&gt;=スコアリング基準!$B$30,"S",IF($Y3131&gt;=スコアリング基準!$B$31,"A",IF($Y3131&gt;=スコアリング基準!$B$32,"B","C"))))</f>
        <v/>
      </c>
      <c r="AA3131">
        <f>IFERROR(INDEX(実績DB!$I$3:$I$104,MATCH($B3131&amp;$C3131,実績DB!$J$3:$J$104,0)),"")</f>
        <v/>
      </c>
    </row>
    <row r="3132">
      <c r="A3132" t="n">
        <v>3130</v>
      </c>
      <c r="B3132" t="inlineStr">
        <is>
          <t>中部</t>
        </is>
      </c>
      <c r="C3132" t="inlineStr">
        <is>
          <t>地蔵山変電所</t>
        </is>
      </c>
      <c r="D3132" t="inlineStr">
        <is>
          <t>愛知県</t>
        </is>
      </c>
      <c r="E3132" t="n">
        <v>77</v>
      </c>
      <c r="F3132" t="n">
        <v>6.6</v>
      </c>
      <c r="G3132" s="3" t="n">
        <v>34.98331</v>
      </c>
      <c r="H3132" s="3" t="n">
        <v>137.03585</v>
      </c>
      <c r="I3132" t="inlineStr">
        <is>
          <t>OSM実測(名称一致)</t>
        </is>
      </c>
      <c r="J3132" t="n">
        <v>1</v>
      </c>
      <c r="K3132" t="n">
        <v>19</v>
      </c>
      <c r="L3132" t="n">
        <v>0</v>
      </c>
      <c r="M3132" t="n">
        <v>19</v>
      </c>
      <c r="O3132" t="inlineStr">
        <is>
          <t>不可 #3</t>
        </is>
      </c>
      <c r="P3132" t="inlineStr">
        <is>
          <t>有り</t>
        </is>
      </c>
      <c r="R3132" s="4">
        <f>IF(COUNT($M3132:$N3132)=0,"",IF(AND(IF($N3132&lt;&gt;"",$N3132,$M3132)&lt;=0,$O3132&lt;&gt;"可"),"警告",""))</f>
        <v/>
      </c>
      <c r="S3132" s="4">
        <f>IF(COUNT($M3132:$N3132)=0,0,IF(IF($N3132&lt;&gt;"",$N3132,$M3132)&gt;=スコアリング基準!$B$20,スコアリング基準!$C$20,IF(IF($N3132&lt;&gt;"",$N3132,$M3132)&gt;=スコアリング基準!$B$21,スコアリング基準!$C$21,IF(IF($N3132&lt;&gt;"",$N3132,$M3132)&gt;0,スコアリング基準!$C$22,0))))</f>
        <v/>
      </c>
      <c r="T3132" s="4">
        <f>IF($O3132="可",スコアリング基準!$C$23,0)</f>
        <v/>
      </c>
      <c r="U3132" s="4">
        <f>IF(OR(COUNT($K3132:$L3132)&lt;2,$K3132=0),0,IF(ABS($L3132)/$K3132&lt;=スコアリング基準!$B$24,スコアリング基準!$C$24,IF(ABS($L3132)/$K3132&lt;=スコアリング基準!$B$25,スコアリング基準!$C$25,IF(ABS($L3132)/$K3132&lt;=スコアリング基準!$B$26,スコアリング基準!$C$26,0))))</f>
        <v/>
      </c>
      <c r="V3132" s="4">
        <f>IF($P3132="なし",スコアリング基準!$C$27,0)</f>
        <v/>
      </c>
      <c r="W3132" s="4">
        <f>IF($F3132="",0,IF(ISNUMBER($F3132),IF($F3132&lt;=スコアリング基準!$B$28,スコアリング基準!$C$28,スコアリング基準!$C$29),0))</f>
        <v/>
      </c>
      <c r="X3132" s="4">
        <f>IFERROR(VLOOKUP($B3132,スコアリング基準!$A$36:$B$46,2,FALSE),0)</f>
        <v/>
      </c>
      <c r="Y3132" s="4">
        <f>SUM($S3132:$X3132)</f>
        <v/>
      </c>
      <c r="Z3132" s="4">
        <f>IF(COUNT($M3132:$N3132)=0,"データ無",IF($Y3132&gt;=スコアリング基準!$B$30,"S",IF($Y3132&gt;=スコアリング基準!$B$31,"A",IF($Y3132&gt;=スコアリング基準!$B$32,"B","C"))))</f>
        <v/>
      </c>
      <c r="AA3132">
        <f>IFERROR(INDEX(実績DB!$I$3:$I$104,MATCH($B3132&amp;$C3132,実績DB!$J$3:$J$104,0)),"")</f>
        <v/>
      </c>
    </row>
    <row r="3133">
      <c r="A3133" t="n">
        <v>3131</v>
      </c>
      <c r="B3133" t="inlineStr">
        <is>
          <t>中部</t>
        </is>
      </c>
      <c r="C3133" t="inlineStr">
        <is>
          <t>地頭方変電所</t>
        </is>
      </c>
      <c r="D3133" t="inlineStr">
        <is>
          <t>静岡県</t>
        </is>
      </c>
      <c r="E3133" t="n">
        <v>77</v>
      </c>
      <c r="F3133" t="n">
        <v>6.6</v>
      </c>
      <c r="G3133" s="3" t="n">
        <v>34.638184</v>
      </c>
      <c r="H3133" s="3" t="n">
        <v>138.18713</v>
      </c>
      <c r="I3133" t="inlineStr">
        <is>
          <t>Google Places(名称一致)</t>
        </is>
      </c>
      <c r="J3133" t="n">
        <v>19</v>
      </c>
      <c r="K3133" t="n">
        <v>19</v>
      </c>
      <c r="L3133" t="n">
        <v>-19</v>
      </c>
      <c r="M3133" t="n">
        <v>0</v>
      </c>
      <c r="O3133" t="inlineStr">
        <is>
          <t>不可 #3</t>
        </is>
      </c>
      <c r="P3133" t="inlineStr">
        <is>
          <t>有り</t>
        </is>
      </c>
      <c r="R3133" s="4">
        <f>IF(COUNT($M3133:$N3133)=0,"",IF(AND(IF($N3133&lt;&gt;"",$N3133,$M3133)&lt;=0,$O3133&lt;&gt;"可"),"警告",""))</f>
        <v/>
      </c>
      <c r="S3133" s="4">
        <f>IF(COUNT($M3133:$N3133)=0,0,IF(IF($N3133&lt;&gt;"",$N3133,$M3133)&gt;=スコアリング基準!$B$20,スコアリング基準!$C$20,IF(IF($N3133&lt;&gt;"",$N3133,$M3133)&gt;=スコアリング基準!$B$21,スコアリング基準!$C$21,IF(IF($N3133&lt;&gt;"",$N3133,$M3133)&gt;0,スコアリング基準!$C$22,0))))</f>
        <v/>
      </c>
      <c r="T3133" s="4">
        <f>IF($O3133="可",スコアリング基準!$C$23,0)</f>
        <v/>
      </c>
      <c r="U3133" s="4">
        <f>IF(OR(COUNT($K3133:$L3133)&lt;2,$K3133=0),0,IF(ABS($L3133)/$K3133&lt;=スコアリング基準!$B$24,スコアリング基準!$C$24,IF(ABS($L3133)/$K3133&lt;=スコアリング基準!$B$25,スコアリング基準!$C$25,IF(ABS($L3133)/$K3133&lt;=スコアリング基準!$B$26,スコアリング基準!$C$26,0))))</f>
        <v/>
      </c>
      <c r="V3133" s="4">
        <f>IF($P3133="なし",スコアリング基準!$C$27,0)</f>
        <v/>
      </c>
      <c r="W3133" s="4">
        <f>IF($F3133="",0,IF(ISNUMBER($F3133),IF($F3133&lt;=スコアリング基準!$B$28,スコアリング基準!$C$28,スコアリング基準!$C$29),0))</f>
        <v/>
      </c>
      <c r="X3133" s="4">
        <f>IFERROR(VLOOKUP($B3133,スコアリング基準!$A$36:$B$46,2,FALSE),0)</f>
        <v/>
      </c>
      <c r="Y3133" s="4">
        <f>SUM($S3133:$X3133)</f>
        <v/>
      </c>
      <c r="Z3133" s="4">
        <f>IF(COUNT($M3133:$N3133)=0,"データ無",IF($Y3133&gt;=スコアリング基準!$B$30,"S",IF($Y3133&gt;=スコアリング基準!$B$31,"A",IF($Y3133&gt;=スコアリング基準!$B$32,"B","C"))))</f>
        <v/>
      </c>
      <c r="AA3133">
        <f>IFERROR(INDEX(実績DB!$I$3:$I$104,MATCH($B3133&amp;$C3133,実績DB!$J$3:$J$104,0)),"")</f>
        <v/>
      </c>
    </row>
    <row r="3134">
      <c r="A3134" t="n">
        <v>3132</v>
      </c>
      <c r="B3134" t="inlineStr">
        <is>
          <t>中部</t>
        </is>
      </c>
      <c r="C3134" t="inlineStr">
        <is>
          <t>坂下変電所</t>
        </is>
      </c>
      <c r="D3134" t="inlineStr">
        <is>
          <t>岐阜県</t>
        </is>
      </c>
      <c r="E3134" t="n">
        <v>77</v>
      </c>
      <c r="F3134" t="n">
        <v>6.6</v>
      </c>
      <c r="G3134" s="3" t="n">
        <v>35.574007</v>
      </c>
      <c r="H3134" s="3" t="n">
        <v>137.535682</v>
      </c>
      <c r="I3134" t="inlineStr">
        <is>
          <t>公表資料(手動)</t>
        </is>
      </c>
      <c r="J3134" t="n">
        <v>-6</v>
      </c>
      <c r="K3134" t="n">
        <v>19</v>
      </c>
      <c r="L3134" t="n">
        <v>-8</v>
      </c>
      <c r="M3134" t="n">
        <v>10</v>
      </c>
      <c r="O3134" t="inlineStr">
        <is>
          <t>不可 #3</t>
        </is>
      </c>
      <c r="P3134" t="inlineStr">
        <is>
          <t>有り</t>
        </is>
      </c>
      <c r="R3134" s="4">
        <f>IF(COUNT($M3134:$N3134)=0,"",IF(AND(IF($N3134&lt;&gt;"",$N3134,$M3134)&lt;=0,$O3134&lt;&gt;"可"),"警告",""))</f>
        <v/>
      </c>
      <c r="S3134" s="4">
        <f>IF(COUNT($M3134:$N3134)=0,0,IF(IF($N3134&lt;&gt;"",$N3134,$M3134)&gt;=スコアリング基準!$B$20,スコアリング基準!$C$20,IF(IF($N3134&lt;&gt;"",$N3134,$M3134)&gt;=スコアリング基準!$B$21,スコアリング基準!$C$21,IF(IF($N3134&lt;&gt;"",$N3134,$M3134)&gt;0,スコアリング基準!$C$22,0))))</f>
        <v/>
      </c>
      <c r="T3134" s="4">
        <f>IF($O3134="可",スコアリング基準!$C$23,0)</f>
        <v/>
      </c>
      <c r="U3134" s="4">
        <f>IF(OR(COUNT($K3134:$L3134)&lt;2,$K3134=0),0,IF(ABS($L3134)/$K3134&lt;=スコアリング基準!$B$24,スコアリング基準!$C$24,IF(ABS($L3134)/$K3134&lt;=スコアリング基準!$B$25,スコアリング基準!$C$25,IF(ABS($L3134)/$K3134&lt;=スコアリング基準!$B$26,スコアリング基準!$C$26,0))))</f>
        <v/>
      </c>
      <c r="V3134" s="4">
        <f>IF($P3134="なし",スコアリング基準!$C$27,0)</f>
        <v/>
      </c>
      <c r="W3134" s="4">
        <f>IF($F3134="",0,IF(ISNUMBER($F3134),IF($F3134&lt;=スコアリング基準!$B$28,スコアリング基準!$C$28,スコアリング基準!$C$29),0))</f>
        <v/>
      </c>
      <c r="X3134" s="4">
        <f>IFERROR(VLOOKUP($B3134,スコアリング基準!$A$36:$B$46,2,FALSE),0)</f>
        <v/>
      </c>
      <c r="Y3134" s="4">
        <f>SUM($S3134:$X3134)</f>
        <v/>
      </c>
      <c r="Z3134" s="4">
        <f>IF(COUNT($M3134:$N3134)=0,"データ無",IF($Y3134&gt;=スコアリング基準!$B$30,"S",IF($Y3134&gt;=スコアリング基準!$B$31,"A",IF($Y3134&gt;=スコアリング基準!$B$32,"B","C"))))</f>
        <v/>
      </c>
      <c r="AA3134">
        <f>IFERROR(INDEX(実績DB!$I$3:$I$104,MATCH($B3134&amp;$C3134,実績DB!$J$3:$J$104,0)),"")</f>
        <v/>
      </c>
    </row>
    <row r="3135">
      <c r="A3135" t="n">
        <v>3133</v>
      </c>
      <c r="B3135" t="inlineStr">
        <is>
          <t>中部</t>
        </is>
      </c>
      <c r="C3135" t="inlineStr">
        <is>
          <t>坂北変電所</t>
        </is>
      </c>
      <c r="D3135" t="inlineStr">
        <is>
          <t>長野県</t>
        </is>
      </c>
      <c r="E3135" t="n">
        <v>77</v>
      </c>
      <c r="F3135" t="n">
        <v>6.6</v>
      </c>
      <c r="G3135" s="3" t="n">
        <v>36.417155</v>
      </c>
      <c r="H3135" s="3" t="n">
        <v>138.018071</v>
      </c>
      <c r="I3135" t="inlineStr">
        <is>
          <t>Google Places(名称一致)</t>
        </is>
      </c>
      <c r="J3135" t="n">
        <v>-8</v>
      </c>
      <c r="K3135" t="n">
        <v>19</v>
      </c>
      <c r="L3135" t="n">
        <v>-14</v>
      </c>
      <c r="M3135" t="n">
        <v>5</v>
      </c>
      <c r="O3135" t="inlineStr">
        <is>
          <t>不可 #3</t>
        </is>
      </c>
      <c r="P3135" t="inlineStr">
        <is>
          <t>有り</t>
        </is>
      </c>
      <c r="R3135" s="4">
        <f>IF(COUNT($M3135:$N3135)=0,"",IF(AND(IF($N3135&lt;&gt;"",$N3135,$M3135)&lt;=0,$O3135&lt;&gt;"可"),"警告",""))</f>
        <v/>
      </c>
      <c r="S3135" s="4">
        <f>IF(COUNT($M3135:$N3135)=0,0,IF(IF($N3135&lt;&gt;"",$N3135,$M3135)&gt;=スコアリング基準!$B$20,スコアリング基準!$C$20,IF(IF($N3135&lt;&gt;"",$N3135,$M3135)&gt;=スコアリング基準!$B$21,スコアリング基準!$C$21,IF(IF($N3135&lt;&gt;"",$N3135,$M3135)&gt;0,スコアリング基準!$C$22,0))))</f>
        <v/>
      </c>
      <c r="T3135" s="4">
        <f>IF($O3135="可",スコアリング基準!$C$23,0)</f>
        <v/>
      </c>
      <c r="U3135" s="4">
        <f>IF(OR(COUNT($K3135:$L3135)&lt;2,$K3135=0),0,IF(ABS($L3135)/$K3135&lt;=スコアリング基準!$B$24,スコアリング基準!$C$24,IF(ABS($L3135)/$K3135&lt;=スコアリング基準!$B$25,スコアリング基準!$C$25,IF(ABS($L3135)/$K3135&lt;=スコアリング基準!$B$26,スコアリング基準!$C$26,0))))</f>
        <v/>
      </c>
      <c r="V3135" s="4">
        <f>IF($P3135="なし",スコアリング基準!$C$27,0)</f>
        <v/>
      </c>
      <c r="W3135" s="4">
        <f>IF($F3135="",0,IF(ISNUMBER($F3135),IF($F3135&lt;=スコアリング基準!$B$28,スコアリング基準!$C$28,スコアリング基準!$C$29),0))</f>
        <v/>
      </c>
      <c r="X3135" s="4">
        <f>IFERROR(VLOOKUP($B3135,スコアリング基準!$A$36:$B$46,2,FALSE),0)</f>
        <v/>
      </c>
      <c r="Y3135" s="4">
        <f>SUM($S3135:$X3135)</f>
        <v/>
      </c>
      <c r="Z3135" s="4">
        <f>IF(COUNT($M3135:$N3135)=0,"データ無",IF($Y3135&gt;=スコアリング基準!$B$30,"S",IF($Y3135&gt;=スコアリング基準!$B$31,"A",IF($Y3135&gt;=スコアリング基準!$B$32,"B","C"))))</f>
        <v/>
      </c>
      <c r="AA3135">
        <f>IFERROR(INDEX(実績DB!$I$3:$I$104,MATCH($B3135&amp;$C3135,実績DB!$J$3:$J$104,0)),"")</f>
        <v/>
      </c>
    </row>
    <row r="3136">
      <c r="A3136" t="n">
        <v>3134</v>
      </c>
      <c r="B3136" t="inlineStr">
        <is>
          <t>中部</t>
        </is>
      </c>
      <c r="C3136" t="inlineStr">
        <is>
          <t>垂井変電所</t>
        </is>
      </c>
      <c r="D3136" t="inlineStr">
        <is>
          <t>岐阜県</t>
        </is>
      </c>
      <c r="E3136" t="n">
        <v>77</v>
      </c>
      <c r="F3136" t="n">
        <v>6.6</v>
      </c>
      <c r="G3136" s="3" t="n">
        <v>35.350504</v>
      </c>
      <c r="H3136" s="3" t="n">
        <v>136.537456</v>
      </c>
      <c r="I3136" t="inlineStr">
        <is>
          <t>公表資料(手動)</t>
        </is>
      </c>
      <c r="J3136" t="n">
        <v>-3</v>
      </c>
      <c r="K3136" t="n">
        <v>28</v>
      </c>
      <c r="L3136" t="n">
        <v>-6</v>
      </c>
      <c r="M3136" t="n">
        <v>22</v>
      </c>
      <c r="O3136" t="inlineStr">
        <is>
          <t>不可 #3</t>
        </is>
      </c>
      <c r="P3136" t="inlineStr">
        <is>
          <t>有り</t>
        </is>
      </c>
      <c r="R3136" s="4">
        <f>IF(COUNT($M3136:$N3136)=0,"",IF(AND(IF($N3136&lt;&gt;"",$N3136,$M3136)&lt;=0,$O3136&lt;&gt;"可"),"警告",""))</f>
        <v/>
      </c>
      <c r="S3136" s="4">
        <f>IF(COUNT($M3136:$N3136)=0,0,IF(IF($N3136&lt;&gt;"",$N3136,$M3136)&gt;=スコアリング基準!$B$20,スコアリング基準!$C$20,IF(IF($N3136&lt;&gt;"",$N3136,$M3136)&gt;=スコアリング基準!$B$21,スコアリング基準!$C$21,IF(IF($N3136&lt;&gt;"",$N3136,$M3136)&gt;0,スコアリング基準!$C$22,0))))</f>
        <v/>
      </c>
      <c r="T3136" s="4">
        <f>IF($O3136="可",スコアリング基準!$C$23,0)</f>
        <v/>
      </c>
      <c r="U3136" s="4">
        <f>IF(OR(COUNT($K3136:$L3136)&lt;2,$K3136=0),0,IF(ABS($L3136)/$K3136&lt;=スコアリング基準!$B$24,スコアリング基準!$C$24,IF(ABS($L3136)/$K3136&lt;=スコアリング基準!$B$25,スコアリング基準!$C$25,IF(ABS($L3136)/$K3136&lt;=スコアリング基準!$B$26,スコアリング基準!$C$26,0))))</f>
        <v/>
      </c>
      <c r="V3136" s="4">
        <f>IF($P3136="なし",スコアリング基準!$C$27,0)</f>
        <v/>
      </c>
      <c r="W3136" s="4">
        <f>IF($F3136="",0,IF(ISNUMBER($F3136),IF($F3136&lt;=スコアリング基準!$B$28,スコアリング基準!$C$28,スコアリング基準!$C$29),0))</f>
        <v/>
      </c>
      <c r="X3136" s="4">
        <f>IFERROR(VLOOKUP($B3136,スコアリング基準!$A$36:$B$46,2,FALSE),0)</f>
        <v/>
      </c>
      <c r="Y3136" s="4">
        <f>SUM($S3136:$X3136)</f>
        <v/>
      </c>
      <c r="Z3136" s="4">
        <f>IF(COUNT($M3136:$N3136)=0,"データ無",IF($Y3136&gt;=スコアリング基準!$B$30,"S",IF($Y3136&gt;=スコアリング基準!$B$31,"A",IF($Y3136&gt;=スコアリング基準!$B$32,"B","C"))))</f>
        <v/>
      </c>
      <c r="AA3136">
        <f>IFERROR(INDEX(実績DB!$I$3:$I$104,MATCH($B3136&amp;$C3136,実績DB!$J$3:$J$104,0)),"")</f>
        <v/>
      </c>
    </row>
    <row r="3137">
      <c r="A3137" t="n">
        <v>3135</v>
      </c>
      <c r="B3137" t="inlineStr">
        <is>
          <t>中部</t>
        </is>
      </c>
      <c r="C3137" t="inlineStr">
        <is>
          <t>垂坂変電所</t>
        </is>
      </c>
      <c r="D3137" t="inlineStr">
        <is>
          <t>三重県</t>
        </is>
      </c>
      <c r="E3137" t="n">
        <v>77</v>
      </c>
      <c r="F3137" t="n">
        <v>6.6</v>
      </c>
      <c r="G3137" s="3" t="n">
        <v>35.013028</v>
      </c>
      <c r="H3137" s="3" t="n">
        <v>136.612864</v>
      </c>
      <c r="I3137" t="inlineStr">
        <is>
          <t>公表資料(手動)</t>
        </is>
      </c>
      <c r="J3137" t="n">
        <v>19</v>
      </c>
      <c r="K3137" t="n">
        <v>19</v>
      </c>
      <c r="L3137" t="n">
        <v>-5</v>
      </c>
      <c r="M3137" t="n">
        <v>14</v>
      </c>
      <c r="O3137" t="inlineStr">
        <is>
          <t>不可 #3</t>
        </is>
      </c>
      <c r="P3137" t="inlineStr">
        <is>
          <t>有り</t>
        </is>
      </c>
      <c r="R3137" s="4">
        <f>IF(COUNT($M3137:$N3137)=0,"",IF(AND(IF($N3137&lt;&gt;"",$N3137,$M3137)&lt;=0,$O3137&lt;&gt;"可"),"警告",""))</f>
        <v/>
      </c>
      <c r="S3137" s="4">
        <f>IF(COUNT($M3137:$N3137)=0,0,IF(IF($N3137&lt;&gt;"",$N3137,$M3137)&gt;=スコアリング基準!$B$20,スコアリング基準!$C$20,IF(IF($N3137&lt;&gt;"",$N3137,$M3137)&gt;=スコアリング基準!$B$21,スコアリング基準!$C$21,IF(IF($N3137&lt;&gt;"",$N3137,$M3137)&gt;0,スコアリング基準!$C$22,0))))</f>
        <v/>
      </c>
      <c r="T3137" s="4">
        <f>IF($O3137="可",スコアリング基準!$C$23,0)</f>
        <v/>
      </c>
      <c r="U3137" s="4">
        <f>IF(OR(COUNT($K3137:$L3137)&lt;2,$K3137=0),0,IF(ABS($L3137)/$K3137&lt;=スコアリング基準!$B$24,スコアリング基準!$C$24,IF(ABS($L3137)/$K3137&lt;=スコアリング基準!$B$25,スコアリング基準!$C$25,IF(ABS($L3137)/$K3137&lt;=スコアリング基準!$B$26,スコアリング基準!$C$26,0))))</f>
        <v/>
      </c>
      <c r="V3137" s="4">
        <f>IF($P3137="なし",スコアリング基準!$C$27,0)</f>
        <v/>
      </c>
      <c r="W3137" s="4">
        <f>IF($F3137="",0,IF(ISNUMBER($F3137),IF($F3137&lt;=スコアリング基準!$B$28,スコアリング基準!$C$28,スコアリング基準!$C$29),0))</f>
        <v/>
      </c>
      <c r="X3137" s="4">
        <f>IFERROR(VLOOKUP($B3137,スコアリング基準!$A$36:$B$46,2,FALSE),0)</f>
        <v/>
      </c>
      <c r="Y3137" s="4">
        <f>SUM($S3137:$X3137)</f>
        <v/>
      </c>
      <c r="Z3137" s="4">
        <f>IF(COUNT($M3137:$N3137)=0,"データ無",IF($Y3137&gt;=スコアリング基準!$B$30,"S",IF($Y3137&gt;=スコアリング基準!$B$31,"A",IF($Y3137&gt;=スコアリング基準!$B$32,"B","C"))))</f>
        <v/>
      </c>
      <c r="AA3137">
        <f>IFERROR(INDEX(実績DB!$I$3:$I$104,MATCH($B3137&amp;$C3137,実績DB!$J$3:$J$104,0)),"")</f>
        <v/>
      </c>
    </row>
    <row r="3138">
      <c r="A3138" t="n">
        <v>3136</v>
      </c>
      <c r="B3138" t="inlineStr">
        <is>
          <t>中部</t>
        </is>
      </c>
      <c r="C3138" t="inlineStr">
        <is>
          <t>城南変電所</t>
        </is>
      </c>
      <c r="D3138" t="inlineStr">
        <is>
          <t>三重県</t>
        </is>
      </c>
      <c r="E3138" t="n">
        <v>77</v>
      </c>
      <c r="F3138" t="n">
        <v>6.6</v>
      </c>
      <c r="G3138" s="3" t="n">
        <v>35.0507</v>
      </c>
      <c r="H3138" s="3" t="n">
        <v>136.693983</v>
      </c>
      <c r="I3138" t="inlineStr">
        <is>
          <t>公表資料(手動)</t>
        </is>
      </c>
      <c r="J3138" t="n">
        <v>28</v>
      </c>
      <c r="K3138" t="n">
        <v>28</v>
      </c>
      <c r="L3138" t="n">
        <v>-4</v>
      </c>
      <c r="M3138" t="n">
        <v>24</v>
      </c>
      <c r="O3138" t="inlineStr">
        <is>
          <t>不可 #3</t>
        </is>
      </c>
      <c r="P3138" t="inlineStr">
        <is>
          <t>有り</t>
        </is>
      </c>
      <c r="R3138" s="4">
        <f>IF(COUNT($M3138:$N3138)=0,"",IF(AND(IF($N3138&lt;&gt;"",$N3138,$M3138)&lt;=0,$O3138&lt;&gt;"可"),"警告",""))</f>
        <v/>
      </c>
      <c r="S3138" s="4">
        <f>IF(COUNT($M3138:$N3138)=0,0,IF(IF($N3138&lt;&gt;"",$N3138,$M3138)&gt;=スコアリング基準!$B$20,スコアリング基準!$C$20,IF(IF($N3138&lt;&gt;"",$N3138,$M3138)&gt;=スコアリング基準!$B$21,スコアリング基準!$C$21,IF(IF($N3138&lt;&gt;"",$N3138,$M3138)&gt;0,スコアリング基準!$C$22,0))))</f>
        <v/>
      </c>
      <c r="T3138" s="4">
        <f>IF($O3138="可",スコアリング基準!$C$23,0)</f>
        <v/>
      </c>
      <c r="U3138" s="4">
        <f>IF(OR(COUNT($K3138:$L3138)&lt;2,$K3138=0),0,IF(ABS($L3138)/$K3138&lt;=スコアリング基準!$B$24,スコアリング基準!$C$24,IF(ABS($L3138)/$K3138&lt;=スコアリング基準!$B$25,スコアリング基準!$C$25,IF(ABS($L3138)/$K3138&lt;=スコアリング基準!$B$26,スコアリング基準!$C$26,0))))</f>
        <v/>
      </c>
      <c r="V3138" s="4">
        <f>IF($P3138="なし",スコアリング基準!$C$27,0)</f>
        <v/>
      </c>
      <c r="W3138" s="4">
        <f>IF($F3138="",0,IF(ISNUMBER($F3138),IF($F3138&lt;=スコアリング基準!$B$28,スコアリング基準!$C$28,スコアリング基準!$C$29),0))</f>
        <v/>
      </c>
      <c r="X3138" s="4">
        <f>IFERROR(VLOOKUP($B3138,スコアリング基準!$A$36:$B$46,2,FALSE),0)</f>
        <v/>
      </c>
      <c r="Y3138" s="4">
        <f>SUM($S3138:$X3138)</f>
        <v/>
      </c>
      <c r="Z3138" s="4">
        <f>IF(COUNT($M3138:$N3138)=0,"データ無",IF($Y3138&gt;=スコアリング基準!$B$30,"S",IF($Y3138&gt;=スコアリング基準!$B$31,"A",IF($Y3138&gt;=スコアリング基準!$B$32,"B","C"))))</f>
        <v/>
      </c>
      <c r="AA3138">
        <f>IFERROR(INDEX(実績DB!$I$3:$I$104,MATCH($B3138&amp;$C3138,実績DB!$J$3:$J$104,0)),"")</f>
        <v/>
      </c>
    </row>
    <row r="3139">
      <c r="A3139" t="n">
        <v>3137</v>
      </c>
      <c r="B3139" t="inlineStr">
        <is>
          <t>中部</t>
        </is>
      </c>
      <c r="C3139" t="inlineStr">
        <is>
          <t>堀之内変電所</t>
        </is>
      </c>
      <c r="D3139" t="inlineStr">
        <is>
          <t>長野県</t>
        </is>
      </c>
      <c r="E3139" t="n">
        <v>77</v>
      </c>
      <c r="F3139" t="n">
        <v>6.6</v>
      </c>
      <c r="G3139" s="3" t="n">
        <v>36.679315</v>
      </c>
      <c r="H3139" s="3" t="n">
        <v>138.340918</v>
      </c>
      <c r="I3139" t="inlineStr">
        <is>
          <t>公表資料(手動)</t>
        </is>
      </c>
      <c r="J3139" t="n">
        <v>-3</v>
      </c>
      <c r="K3139" t="n">
        <v>49</v>
      </c>
      <c r="L3139" t="n">
        <v>-9</v>
      </c>
      <c r="M3139" t="n">
        <v>40</v>
      </c>
      <c r="O3139" t="inlineStr">
        <is>
          <t>不可 #3</t>
        </is>
      </c>
      <c r="P3139" t="inlineStr">
        <is>
          <t>有り</t>
        </is>
      </c>
      <c r="R3139" s="4">
        <f>IF(COUNT($M3139:$N3139)=0,"",IF(AND(IF($N3139&lt;&gt;"",$N3139,$M3139)&lt;=0,$O3139&lt;&gt;"可"),"警告",""))</f>
        <v/>
      </c>
      <c r="S3139" s="4">
        <f>IF(COUNT($M3139:$N3139)=0,0,IF(IF($N3139&lt;&gt;"",$N3139,$M3139)&gt;=スコアリング基準!$B$20,スコアリング基準!$C$20,IF(IF($N3139&lt;&gt;"",$N3139,$M3139)&gt;=スコアリング基準!$B$21,スコアリング基準!$C$21,IF(IF($N3139&lt;&gt;"",$N3139,$M3139)&gt;0,スコアリング基準!$C$22,0))))</f>
        <v/>
      </c>
      <c r="T3139" s="4">
        <f>IF($O3139="可",スコアリング基準!$C$23,0)</f>
        <v/>
      </c>
      <c r="U3139" s="4">
        <f>IF(OR(COUNT($K3139:$L3139)&lt;2,$K3139=0),0,IF(ABS($L3139)/$K3139&lt;=スコアリング基準!$B$24,スコアリング基準!$C$24,IF(ABS($L3139)/$K3139&lt;=スコアリング基準!$B$25,スコアリング基準!$C$25,IF(ABS($L3139)/$K3139&lt;=スコアリング基準!$B$26,スコアリング基準!$C$26,0))))</f>
        <v/>
      </c>
      <c r="V3139" s="4">
        <f>IF($P3139="なし",スコアリング基準!$C$27,0)</f>
        <v/>
      </c>
      <c r="W3139" s="4">
        <f>IF($F3139="",0,IF(ISNUMBER($F3139),IF($F3139&lt;=スコアリング基準!$B$28,スコアリング基準!$C$28,スコアリング基準!$C$29),0))</f>
        <v/>
      </c>
      <c r="X3139" s="4">
        <f>IFERROR(VLOOKUP($B3139,スコアリング基準!$A$36:$B$46,2,FALSE),0)</f>
        <v/>
      </c>
      <c r="Y3139" s="4">
        <f>SUM($S3139:$X3139)</f>
        <v/>
      </c>
      <c r="Z3139" s="4">
        <f>IF(COUNT($M3139:$N3139)=0,"データ無",IF($Y3139&gt;=スコアリング基準!$B$30,"S",IF($Y3139&gt;=スコアリング基準!$B$31,"A",IF($Y3139&gt;=スコアリング基準!$B$32,"B","C"))))</f>
        <v/>
      </c>
      <c r="AA3139">
        <f>IFERROR(INDEX(実績DB!$I$3:$I$104,MATCH($B3139&amp;$C3139,実績DB!$J$3:$J$104,0)),"")</f>
        <v/>
      </c>
    </row>
    <row r="3140">
      <c r="A3140" t="n">
        <v>3138</v>
      </c>
      <c r="B3140" t="inlineStr">
        <is>
          <t>中部</t>
        </is>
      </c>
      <c r="C3140" t="inlineStr">
        <is>
          <t>堀木変電所</t>
        </is>
      </c>
      <c r="D3140" t="inlineStr">
        <is>
          <t>三重県</t>
        </is>
      </c>
      <c r="E3140" t="n">
        <v>77</v>
      </c>
      <c r="F3140" t="n">
        <v>6.6</v>
      </c>
      <c r="G3140" s="3" t="n">
        <v>34.974858</v>
      </c>
      <c r="H3140" s="3" t="n">
        <v>136.616397</v>
      </c>
      <c r="I3140" t="inlineStr">
        <is>
          <t>公表資料(手動)</t>
        </is>
      </c>
      <c r="J3140" t="n">
        <v>19</v>
      </c>
      <c r="K3140" t="n">
        <v>19</v>
      </c>
      <c r="L3140" t="n">
        <v>0</v>
      </c>
      <c r="M3140" t="n">
        <v>19</v>
      </c>
      <c r="O3140" t="inlineStr">
        <is>
          <t>不可 #3</t>
        </is>
      </c>
      <c r="P3140" t="inlineStr">
        <is>
          <t>有り</t>
        </is>
      </c>
      <c r="R3140" s="4">
        <f>IF(COUNT($M3140:$N3140)=0,"",IF(AND(IF($N3140&lt;&gt;"",$N3140,$M3140)&lt;=0,$O3140&lt;&gt;"可"),"警告",""))</f>
        <v/>
      </c>
      <c r="S3140" s="4">
        <f>IF(COUNT($M3140:$N3140)=0,0,IF(IF($N3140&lt;&gt;"",$N3140,$M3140)&gt;=スコアリング基準!$B$20,スコアリング基準!$C$20,IF(IF($N3140&lt;&gt;"",$N3140,$M3140)&gt;=スコアリング基準!$B$21,スコアリング基準!$C$21,IF(IF($N3140&lt;&gt;"",$N3140,$M3140)&gt;0,スコアリング基準!$C$22,0))))</f>
        <v/>
      </c>
      <c r="T3140" s="4">
        <f>IF($O3140="可",スコアリング基準!$C$23,0)</f>
        <v/>
      </c>
      <c r="U3140" s="4">
        <f>IF(OR(COUNT($K3140:$L3140)&lt;2,$K3140=0),0,IF(ABS($L3140)/$K3140&lt;=スコアリング基準!$B$24,スコアリング基準!$C$24,IF(ABS($L3140)/$K3140&lt;=スコアリング基準!$B$25,スコアリング基準!$C$25,IF(ABS($L3140)/$K3140&lt;=スコアリング基準!$B$26,スコアリング基準!$C$26,0))))</f>
        <v/>
      </c>
      <c r="V3140" s="4">
        <f>IF($P3140="なし",スコアリング基準!$C$27,0)</f>
        <v/>
      </c>
      <c r="W3140" s="4">
        <f>IF($F3140="",0,IF(ISNUMBER($F3140),IF($F3140&lt;=スコアリング基準!$B$28,スコアリング基準!$C$28,スコアリング基準!$C$29),0))</f>
        <v/>
      </c>
      <c r="X3140" s="4">
        <f>IFERROR(VLOOKUP($B3140,スコアリング基準!$A$36:$B$46,2,FALSE),0)</f>
        <v/>
      </c>
      <c r="Y3140" s="4">
        <f>SUM($S3140:$X3140)</f>
        <v/>
      </c>
      <c r="Z3140" s="4">
        <f>IF(COUNT($M3140:$N3140)=0,"データ無",IF($Y3140&gt;=スコアリング基準!$B$30,"S",IF($Y3140&gt;=スコアリング基準!$B$31,"A",IF($Y3140&gt;=スコアリング基準!$B$32,"B","C"))))</f>
        <v/>
      </c>
      <c r="AA3140">
        <f>IFERROR(INDEX(実績DB!$I$3:$I$104,MATCH($B3140&amp;$C3140,実績DB!$J$3:$J$104,0)),"")</f>
        <v/>
      </c>
    </row>
    <row r="3141">
      <c r="A3141" t="n">
        <v>3139</v>
      </c>
      <c r="B3141" t="inlineStr">
        <is>
          <t>中部</t>
        </is>
      </c>
      <c r="C3141" t="inlineStr">
        <is>
          <t>堅神変電所</t>
        </is>
      </c>
      <c r="D3141" t="inlineStr">
        <is>
          <t>三重県</t>
        </is>
      </c>
      <c r="E3141" t="n">
        <v>77</v>
      </c>
      <c r="F3141" t="n">
        <v>6.6</v>
      </c>
      <c r="G3141" s="3" t="n">
        <v>34.481761</v>
      </c>
      <c r="H3141" s="3" t="n">
        <v>136.82021</v>
      </c>
      <c r="I3141" t="inlineStr">
        <is>
          <t>公表資料(手動)</t>
        </is>
      </c>
      <c r="J3141" t="n">
        <v>19</v>
      </c>
      <c r="K3141" t="n">
        <v>19</v>
      </c>
      <c r="L3141" t="n">
        <v>-8</v>
      </c>
      <c r="M3141" t="n">
        <v>11</v>
      </c>
      <c r="O3141" t="inlineStr">
        <is>
          <t>不可 #3</t>
        </is>
      </c>
      <c r="P3141" t="inlineStr">
        <is>
          <t>有り</t>
        </is>
      </c>
      <c r="R3141" s="4">
        <f>IF(COUNT($M3141:$N3141)=0,"",IF(AND(IF($N3141&lt;&gt;"",$N3141,$M3141)&lt;=0,$O3141&lt;&gt;"可"),"警告",""))</f>
        <v/>
      </c>
      <c r="S3141" s="4">
        <f>IF(COUNT($M3141:$N3141)=0,0,IF(IF($N3141&lt;&gt;"",$N3141,$M3141)&gt;=スコアリング基準!$B$20,スコアリング基準!$C$20,IF(IF($N3141&lt;&gt;"",$N3141,$M3141)&gt;=スコアリング基準!$B$21,スコアリング基準!$C$21,IF(IF($N3141&lt;&gt;"",$N3141,$M3141)&gt;0,スコアリング基準!$C$22,0))))</f>
        <v/>
      </c>
      <c r="T3141" s="4">
        <f>IF($O3141="可",スコアリング基準!$C$23,0)</f>
        <v/>
      </c>
      <c r="U3141" s="4">
        <f>IF(OR(COUNT($K3141:$L3141)&lt;2,$K3141=0),0,IF(ABS($L3141)/$K3141&lt;=スコアリング基準!$B$24,スコアリング基準!$C$24,IF(ABS($L3141)/$K3141&lt;=スコアリング基準!$B$25,スコアリング基準!$C$25,IF(ABS($L3141)/$K3141&lt;=スコアリング基準!$B$26,スコアリング基準!$C$26,0))))</f>
        <v/>
      </c>
      <c r="V3141" s="4">
        <f>IF($P3141="なし",スコアリング基準!$C$27,0)</f>
        <v/>
      </c>
      <c r="W3141" s="4">
        <f>IF($F3141="",0,IF(ISNUMBER($F3141),IF($F3141&lt;=スコアリング基準!$B$28,スコアリング基準!$C$28,スコアリング基準!$C$29),0))</f>
        <v/>
      </c>
      <c r="X3141" s="4">
        <f>IFERROR(VLOOKUP($B3141,スコアリング基準!$A$36:$B$46,2,FALSE),0)</f>
        <v/>
      </c>
      <c r="Y3141" s="4">
        <f>SUM($S3141:$X3141)</f>
        <v/>
      </c>
      <c r="Z3141" s="4">
        <f>IF(COUNT($M3141:$N3141)=0,"データ無",IF($Y3141&gt;=スコアリング基準!$B$30,"S",IF($Y3141&gt;=スコアリング基準!$B$31,"A",IF($Y3141&gt;=スコアリング基準!$B$32,"B","C"))))</f>
        <v/>
      </c>
      <c r="AA3141">
        <f>IFERROR(INDEX(実績DB!$I$3:$I$104,MATCH($B3141&amp;$C3141,実績DB!$J$3:$J$104,0)),"")</f>
        <v/>
      </c>
    </row>
    <row r="3142">
      <c r="A3142" t="n">
        <v>3140</v>
      </c>
      <c r="B3142" t="inlineStr">
        <is>
          <t>中部</t>
        </is>
      </c>
      <c r="C3142" t="inlineStr">
        <is>
          <t>堺変電所</t>
        </is>
      </c>
      <c r="D3142" t="inlineStr">
        <is>
          <t>愛知県</t>
        </is>
      </c>
      <c r="E3142" t="n">
        <v>77</v>
      </c>
      <c r="F3142" t="n">
        <v>6.6</v>
      </c>
      <c r="G3142" s="3" t="n">
        <v>34.814836</v>
      </c>
      <c r="H3142" s="3" t="n">
        <v>137.364363</v>
      </c>
      <c r="I3142" t="inlineStr">
        <is>
          <t>公表資料(手動)</t>
        </is>
      </c>
      <c r="J3142" t="n">
        <v>1</v>
      </c>
      <c r="K3142" t="n">
        <v>49</v>
      </c>
      <c r="L3142" t="n">
        <v>-1</v>
      </c>
      <c r="M3142" t="n">
        <v>49</v>
      </c>
      <c r="O3142" t="inlineStr">
        <is>
          <t>不可 #3</t>
        </is>
      </c>
      <c r="P3142" t="inlineStr">
        <is>
          <t>有り</t>
        </is>
      </c>
      <c r="R3142" s="4">
        <f>IF(COUNT($M3142:$N3142)=0,"",IF(AND(IF($N3142&lt;&gt;"",$N3142,$M3142)&lt;=0,$O3142&lt;&gt;"可"),"警告",""))</f>
        <v/>
      </c>
      <c r="S3142" s="4">
        <f>IF(COUNT($M3142:$N3142)=0,0,IF(IF($N3142&lt;&gt;"",$N3142,$M3142)&gt;=スコアリング基準!$B$20,スコアリング基準!$C$20,IF(IF($N3142&lt;&gt;"",$N3142,$M3142)&gt;=スコアリング基準!$B$21,スコアリング基準!$C$21,IF(IF($N3142&lt;&gt;"",$N3142,$M3142)&gt;0,スコアリング基準!$C$22,0))))</f>
        <v/>
      </c>
      <c r="T3142" s="4">
        <f>IF($O3142="可",スコアリング基準!$C$23,0)</f>
        <v/>
      </c>
      <c r="U3142" s="4">
        <f>IF(OR(COUNT($K3142:$L3142)&lt;2,$K3142=0),0,IF(ABS($L3142)/$K3142&lt;=スコアリング基準!$B$24,スコアリング基準!$C$24,IF(ABS($L3142)/$K3142&lt;=スコアリング基準!$B$25,スコアリング基準!$C$25,IF(ABS($L3142)/$K3142&lt;=スコアリング基準!$B$26,スコアリング基準!$C$26,0))))</f>
        <v/>
      </c>
      <c r="V3142" s="4">
        <f>IF($P3142="なし",スコアリング基準!$C$27,0)</f>
        <v/>
      </c>
      <c r="W3142" s="4">
        <f>IF($F3142="",0,IF(ISNUMBER($F3142),IF($F3142&lt;=スコアリング基準!$B$28,スコアリング基準!$C$28,スコアリング基準!$C$29),0))</f>
        <v/>
      </c>
      <c r="X3142" s="4">
        <f>IFERROR(VLOOKUP($B3142,スコアリング基準!$A$36:$B$46,2,FALSE),0)</f>
        <v/>
      </c>
      <c r="Y3142" s="4">
        <f>SUM($S3142:$X3142)</f>
        <v/>
      </c>
      <c r="Z3142" s="4">
        <f>IF(COUNT($M3142:$N3142)=0,"データ無",IF($Y3142&gt;=スコアリング基準!$B$30,"S",IF($Y3142&gt;=スコアリング基準!$B$31,"A",IF($Y3142&gt;=スコアリング基準!$B$32,"B","C"))))</f>
        <v/>
      </c>
      <c r="AA3142">
        <f>IFERROR(INDEX(実績DB!$I$3:$I$104,MATCH($B3142&amp;$C3142,実績DB!$J$3:$J$104,0)),"")</f>
        <v/>
      </c>
    </row>
    <row r="3143">
      <c r="A3143" t="n">
        <v>3141</v>
      </c>
      <c r="B3143" t="inlineStr">
        <is>
          <t>中部</t>
        </is>
      </c>
      <c r="C3143" t="inlineStr">
        <is>
          <t>塚原変電所</t>
        </is>
      </c>
      <c r="D3143" t="inlineStr">
        <is>
          <t>長野県</t>
        </is>
      </c>
      <c r="E3143" t="n">
        <v>77</v>
      </c>
      <c r="F3143" t="n">
        <v>6.6</v>
      </c>
      <c r="G3143" s="3" t="n">
        <v>36.322922</v>
      </c>
      <c r="H3143" s="3" t="n">
        <v>137.857182</v>
      </c>
      <c r="I3143" t="inlineStr">
        <is>
          <t>公表資料(手動)</t>
        </is>
      </c>
      <c r="J3143" t="n">
        <v>-4</v>
      </c>
      <c r="K3143" t="n">
        <v>19</v>
      </c>
      <c r="L3143" t="n">
        <v>-2</v>
      </c>
      <c r="M3143" t="n">
        <v>17</v>
      </c>
      <c r="O3143" t="inlineStr">
        <is>
          <t>不可 #3</t>
        </is>
      </c>
      <c r="P3143" t="inlineStr">
        <is>
          <t>有り</t>
        </is>
      </c>
      <c r="R3143" s="4">
        <f>IF(COUNT($M3143:$N3143)=0,"",IF(AND(IF($N3143&lt;&gt;"",$N3143,$M3143)&lt;=0,$O3143&lt;&gt;"可"),"警告",""))</f>
        <v/>
      </c>
      <c r="S3143" s="4">
        <f>IF(COUNT($M3143:$N3143)=0,0,IF(IF($N3143&lt;&gt;"",$N3143,$M3143)&gt;=スコアリング基準!$B$20,スコアリング基準!$C$20,IF(IF($N3143&lt;&gt;"",$N3143,$M3143)&gt;=スコアリング基準!$B$21,スコアリング基準!$C$21,IF(IF($N3143&lt;&gt;"",$N3143,$M3143)&gt;0,スコアリング基準!$C$22,0))))</f>
        <v/>
      </c>
      <c r="T3143" s="4">
        <f>IF($O3143="可",スコアリング基準!$C$23,0)</f>
        <v/>
      </c>
      <c r="U3143" s="4">
        <f>IF(OR(COUNT($K3143:$L3143)&lt;2,$K3143=0),0,IF(ABS($L3143)/$K3143&lt;=スコアリング基準!$B$24,スコアリング基準!$C$24,IF(ABS($L3143)/$K3143&lt;=スコアリング基準!$B$25,スコアリング基準!$C$25,IF(ABS($L3143)/$K3143&lt;=スコアリング基準!$B$26,スコアリング基準!$C$26,0))))</f>
        <v/>
      </c>
      <c r="V3143" s="4">
        <f>IF($P3143="なし",スコアリング基準!$C$27,0)</f>
        <v/>
      </c>
      <c r="W3143" s="4">
        <f>IF($F3143="",0,IF(ISNUMBER($F3143),IF($F3143&lt;=スコアリング基準!$B$28,スコアリング基準!$C$28,スコアリング基準!$C$29),0))</f>
        <v/>
      </c>
      <c r="X3143" s="4">
        <f>IFERROR(VLOOKUP($B3143,スコアリング基準!$A$36:$B$46,2,FALSE),0)</f>
        <v/>
      </c>
      <c r="Y3143" s="4">
        <f>SUM($S3143:$X3143)</f>
        <v/>
      </c>
      <c r="Z3143" s="4">
        <f>IF(COUNT($M3143:$N3143)=0,"データ無",IF($Y3143&gt;=スコアリング基準!$B$30,"S",IF($Y3143&gt;=スコアリング基準!$B$31,"A",IF($Y3143&gt;=スコアリング基準!$B$32,"B","C"))))</f>
        <v/>
      </c>
      <c r="AA3143">
        <f>IFERROR(INDEX(実績DB!$I$3:$I$104,MATCH($B3143&amp;$C3143,実績DB!$J$3:$J$104,0)),"")</f>
        <v/>
      </c>
    </row>
    <row r="3144">
      <c r="A3144" t="n">
        <v>3142</v>
      </c>
      <c r="B3144" t="inlineStr">
        <is>
          <t>中部</t>
        </is>
      </c>
      <c r="C3144" t="inlineStr">
        <is>
          <t>塩江変電所</t>
        </is>
      </c>
      <c r="D3144" t="inlineStr">
        <is>
          <t>三重県</t>
        </is>
      </c>
      <c r="E3144" t="n">
        <v>77</v>
      </c>
      <c r="F3144" t="n">
        <v>6.6</v>
      </c>
      <c r="G3144" s="3" t="n">
        <v>34.491318</v>
      </c>
      <c r="H3144" s="3" t="n">
        <v>136.722307</v>
      </c>
      <c r="I3144" t="inlineStr">
        <is>
          <t>公表資料(手動)</t>
        </is>
      </c>
      <c r="J3144" t="n">
        <v>38</v>
      </c>
      <c r="K3144" t="n">
        <v>38</v>
      </c>
      <c r="L3144" t="n">
        <v>0</v>
      </c>
      <c r="M3144" t="n">
        <v>38</v>
      </c>
      <c r="O3144" t="inlineStr">
        <is>
          <t>不可 #3</t>
        </is>
      </c>
      <c r="P3144" t="inlineStr">
        <is>
          <t>有り</t>
        </is>
      </c>
      <c r="R3144" s="4">
        <f>IF(COUNT($M3144:$N3144)=0,"",IF(AND(IF($N3144&lt;&gt;"",$N3144,$M3144)&lt;=0,$O3144&lt;&gt;"可"),"警告",""))</f>
        <v/>
      </c>
      <c r="S3144" s="4">
        <f>IF(COUNT($M3144:$N3144)=0,0,IF(IF($N3144&lt;&gt;"",$N3144,$M3144)&gt;=スコアリング基準!$B$20,スコアリング基準!$C$20,IF(IF($N3144&lt;&gt;"",$N3144,$M3144)&gt;=スコアリング基準!$B$21,スコアリング基準!$C$21,IF(IF($N3144&lt;&gt;"",$N3144,$M3144)&gt;0,スコアリング基準!$C$22,0))))</f>
        <v/>
      </c>
      <c r="T3144" s="4">
        <f>IF($O3144="可",スコアリング基準!$C$23,0)</f>
        <v/>
      </c>
      <c r="U3144" s="4">
        <f>IF(OR(COUNT($K3144:$L3144)&lt;2,$K3144=0),0,IF(ABS($L3144)/$K3144&lt;=スコアリング基準!$B$24,スコアリング基準!$C$24,IF(ABS($L3144)/$K3144&lt;=スコアリング基準!$B$25,スコアリング基準!$C$25,IF(ABS($L3144)/$K3144&lt;=スコアリング基準!$B$26,スコアリング基準!$C$26,0))))</f>
        <v/>
      </c>
      <c r="V3144" s="4">
        <f>IF($P3144="なし",スコアリング基準!$C$27,0)</f>
        <v/>
      </c>
      <c r="W3144" s="4">
        <f>IF($F3144="",0,IF(ISNUMBER($F3144),IF($F3144&lt;=スコアリング基準!$B$28,スコアリング基準!$C$28,スコアリング基準!$C$29),0))</f>
        <v/>
      </c>
      <c r="X3144" s="4">
        <f>IFERROR(VLOOKUP($B3144,スコアリング基準!$A$36:$B$46,2,FALSE),0)</f>
        <v/>
      </c>
      <c r="Y3144" s="4">
        <f>SUM($S3144:$X3144)</f>
        <v/>
      </c>
      <c r="Z3144" s="4">
        <f>IF(COUNT($M3144:$N3144)=0,"データ無",IF($Y3144&gt;=スコアリング基準!$B$30,"S",IF($Y3144&gt;=スコアリング基準!$B$31,"A",IF($Y3144&gt;=スコアリング基準!$B$32,"B","C"))))</f>
        <v/>
      </c>
      <c r="AA3144">
        <f>IFERROR(INDEX(実績DB!$I$3:$I$104,MATCH($B3144&amp;$C3144,実績DB!$J$3:$J$104,0)),"")</f>
        <v/>
      </c>
    </row>
    <row r="3145">
      <c r="A3145" t="n">
        <v>3143</v>
      </c>
      <c r="B3145" t="inlineStr">
        <is>
          <t>中部</t>
        </is>
      </c>
      <c r="C3145" t="inlineStr">
        <is>
          <t>塩田変電所</t>
        </is>
      </c>
      <c r="D3145" t="inlineStr">
        <is>
          <t>長野県</t>
        </is>
      </c>
      <c r="E3145" t="n">
        <v>77</v>
      </c>
      <c r="F3145" t="n">
        <v>6.6</v>
      </c>
      <c r="G3145" s="3" t="n">
        <v>36.36687</v>
      </c>
      <c r="H3145" s="3" t="n">
        <v>138.178569</v>
      </c>
      <c r="I3145" t="inlineStr">
        <is>
          <t>公表資料(手動)</t>
        </is>
      </c>
      <c r="J3145" t="n">
        <v>-12</v>
      </c>
      <c r="K3145" t="n">
        <v>49</v>
      </c>
      <c r="L3145" t="n">
        <v>-21</v>
      </c>
      <c r="M3145" t="n">
        <v>26</v>
      </c>
      <c r="O3145" t="inlineStr">
        <is>
          <t>不可 #3</t>
        </is>
      </c>
      <c r="P3145" t="inlineStr">
        <is>
          <t>有り</t>
        </is>
      </c>
      <c r="R3145" s="4">
        <f>IF(COUNT($M3145:$N3145)=0,"",IF(AND(IF($N3145&lt;&gt;"",$N3145,$M3145)&lt;=0,$O3145&lt;&gt;"可"),"警告",""))</f>
        <v/>
      </c>
      <c r="S3145" s="4">
        <f>IF(COUNT($M3145:$N3145)=0,0,IF(IF($N3145&lt;&gt;"",$N3145,$M3145)&gt;=スコアリング基準!$B$20,スコアリング基準!$C$20,IF(IF($N3145&lt;&gt;"",$N3145,$M3145)&gt;=スコアリング基準!$B$21,スコアリング基準!$C$21,IF(IF($N3145&lt;&gt;"",$N3145,$M3145)&gt;0,スコアリング基準!$C$22,0))))</f>
        <v/>
      </c>
      <c r="T3145" s="4">
        <f>IF($O3145="可",スコアリング基準!$C$23,0)</f>
        <v/>
      </c>
      <c r="U3145" s="4">
        <f>IF(OR(COUNT($K3145:$L3145)&lt;2,$K3145=0),0,IF(ABS($L3145)/$K3145&lt;=スコアリング基準!$B$24,スコアリング基準!$C$24,IF(ABS($L3145)/$K3145&lt;=スコアリング基準!$B$25,スコアリング基準!$C$25,IF(ABS($L3145)/$K3145&lt;=スコアリング基準!$B$26,スコアリング基準!$C$26,0))))</f>
        <v/>
      </c>
      <c r="V3145" s="4">
        <f>IF($P3145="なし",スコアリング基準!$C$27,0)</f>
        <v/>
      </c>
      <c r="W3145" s="4">
        <f>IF($F3145="",0,IF(ISNUMBER($F3145),IF($F3145&lt;=スコアリング基準!$B$28,スコアリング基準!$C$28,スコアリング基準!$C$29),0))</f>
        <v/>
      </c>
      <c r="X3145" s="4">
        <f>IFERROR(VLOOKUP($B3145,スコアリング基準!$A$36:$B$46,2,FALSE),0)</f>
        <v/>
      </c>
      <c r="Y3145" s="4">
        <f>SUM($S3145:$X3145)</f>
        <v/>
      </c>
      <c r="Z3145" s="4">
        <f>IF(COUNT($M3145:$N3145)=0,"データ無",IF($Y3145&gt;=スコアリング基準!$B$30,"S",IF($Y3145&gt;=スコアリング基準!$B$31,"A",IF($Y3145&gt;=スコアリング基準!$B$32,"B","C"))))</f>
        <v/>
      </c>
      <c r="AA3145">
        <f>IFERROR(INDEX(実績DB!$I$3:$I$104,MATCH($B3145&amp;$C3145,実績DB!$J$3:$J$104,0)),"")</f>
        <v/>
      </c>
    </row>
    <row r="3146">
      <c r="A3146" t="n">
        <v>3144</v>
      </c>
      <c r="B3146" t="inlineStr">
        <is>
          <t>中部</t>
        </is>
      </c>
      <c r="C3146" t="inlineStr">
        <is>
          <t>壁田変電所</t>
        </is>
      </c>
      <c r="D3146" t="inlineStr">
        <is>
          <t>長野県</t>
        </is>
      </c>
      <c r="E3146" t="n">
        <v>77</v>
      </c>
      <c r="F3146" t="n">
        <v>6.6</v>
      </c>
      <c r="G3146" s="3" t="n">
        <v>36.797052</v>
      </c>
      <c r="H3146" s="3" t="n">
        <v>138.350229</v>
      </c>
      <c r="I3146" t="inlineStr">
        <is>
          <t>公表資料(手動)</t>
        </is>
      </c>
      <c r="J3146" t="n">
        <v>2</v>
      </c>
      <c r="K3146" t="n">
        <v>19</v>
      </c>
      <c r="L3146" t="n">
        <v>-4</v>
      </c>
      <c r="M3146" t="n">
        <v>15</v>
      </c>
      <c r="O3146" t="inlineStr">
        <is>
          <t>不可 #3</t>
        </is>
      </c>
      <c r="P3146" t="inlineStr">
        <is>
          <t>有り</t>
        </is>
      </c>
      <c r="R3146" s="4">
        <f>IF(COUNT($M3146:$N3146)=0,"",IF(AND(IF($N3146&lt;&gt;"",$N3146,$M3146)&lt;=0,$O3146&lt;&gt;"可"),"警告",""))</f>
        <v/>
      </c>
      <c r="S3146" s="4">
        <f>IF(COUNT($M3146:$N3146)=0,0,IF(IF($N3146&lt;&gt;"",$N3146,$M3146)&gt;=スコアリング基準!$B$20,スコアリング基準!$C$20,IF(IF($N3146&lt;&gt;"",$N3146,$M3146)&gt;=スコアリング基準!$B$21,スコアリング基準!$C$21,IF(IF($N3146&lt;&gt;"",$N3146,$M3146)&gt;0,スコアリング基準!$C$22,0))))</f>
        <v/>
      </c>
      <c r="T3146" s="4">
        <f>IF($O3146="可",スコアリング基準!$C$23,0)</f>
        <v/>
      </c>
      <c r="U3146" s="4">
        <f>IF(OR(COUNT($K3146:$L3146)&lt;2,$K3146=0),0,IF(ABS($L3146)/$K3146&lt;=スコアリング基準!$B$24,スコアリング基準!$C$24,IF(ABS($L3146)/$K3146&lt;=スコアリング基準!$B$25,スコアリング基準!$C$25,IF(ABS($L3146)/$K3146&lt;=スコアリング基準!$B$26,スコアリング基準!$C$26,0))))</f>
        <v/>
      </c>
      <c r="V3146" s="4">
        <f>IF($P3146="なし",スコアリング基準!$C$27,0)</f>
        <v/>
      </c>
      <c r="W3146" s="4">
        <f>IF($F3146="",0,IF(ISNUMBER($F3146),IF($F3146&lt;=スコアリング基準!$B$28,スコアリング基準!$C$28,スコアリング基準!$C$29),0))</f>
        <v/>
      </c>
      <c r="X3146" s="4">
        <f>IFERROR(VLOOKUP($B3146,スコアリング基準!$A$36:$B$46,2,FALSE),0)</f>
        <v/>
      </c>
      <c r="Y3146" s="4">
        <f>SUM($S3146:$X3146)</f>
        <v/>
      </c>
      <c r="Z3146" s="4">
        <f>IF(COUNT($M3146:$N3146)=0,"データ無",IF($Y3146&gt;=スコアリング基準!$B$30,"S",IF($Y3146&gt;=スコアリング基準!$B$31,"A",IF($Y3146&gt;=スコアリング基準!$B$32,"B","C"))))</f>
        <v/>
      </c>
      <c r="AA3146">
        <f>IFERROR(INDEX(実績DB!$I$3:$I$104,MATCH($B3146&amp;$C3146,実績DB!$J$3:$J$104,0)),"")</f>
        <v/>
      </c>
    </row>
    <row r="3147">
      <c r="A3147" t="n">
        <v>3145</v>
      </c>
      <c r="B3147" t="inlineStr">
        <is>
          <t>中部</t>
        </is>
      </c>
      <c r="C3147" t="inlineStr">
        <is>
          <t>外宮前変電所</t>
        </is>
      </c>
      <c r="D3147" t="inlineStr">
        <is>
          <t>三重県</t>
        </is>
      </c>
      <c r="E3147" t="n">
        <v>77</v>
      </c>
      <c r="F3147" t="n">
        <v>6.6</v>
      </c>
      <c r="G3147" s="3" t="n">
        <v>34.490622</v>
      </c>
      <c r="H3147" s="3" t="n">
        <v>136.704471</v>
      </c>
      <c r="I3147" t="inlineStr">
        <is>
          <t>公表資料(手動)</t>
        </is>
      </c>
      <c r="J3147" t="n">
        <v>49</v>
      </c>
      <c r="K3147" t="n">
        <v>49</v>
      </c>
      <c r="L3147" t="n">
        <v>0</v>
      </c>
      <c r="M3147" t="n">
        <v>49</v>
      </c>
      <c r="O3147" t="inlineStr">
        <is>
          <t>不可 #3</t>
        </is>
      </c>
      <c r="P3147" t="inlineStr">
        <is>
          <t>有り</t>
        </is>
      </c>
      <c r="R3147" s="4">
        <f>IF(COUNT($M3147:$N3147)=0,"",IF(AND(IF($N3147&lt;&gt;"",$N3147,$M3147)&lt;=0,$O3147&lt;&gt;"可"),"警告",""))</f>
        <v/>
      </c>
      <c r="S3147" s="4">
        <f>IF(COUNT($M3147:$N3147)=0,0,IF(IF($N3147&lt;&gt;"",$N3147,$M3147)&gt;=スコアリング基準!$B$20,スコアリング基準!$C$20,IF(IF($N3147&lt;&gt;"",$N3147,$M3147)&gt;=スコアリング基準!$B$21,スコアリング基準!$C$21,IF(IF($N3147&lt;&gt;"",$N3147,$M3147)&gt;0,スコアリング基準!$C$22,0))))</f>
        <v/>
      </c>
      <c r="T3147" s="4">
        <f>IF($O3147="可",スコアリング基準!$C$23,0)</f>
        <v/>
      </c>
      <c r="U3147" s="4">
        <f>IF(OR(COUNT($K3147:$L3147)&lt;2,$K3147=0),0,IF(ABS($L3147)/$K3147&lt;=スコアリング基準!$B$24,スコアリング基準!$C$24,IF(ABS($L3147)/$K3147&lt;=スコアリング基準!$B$25,スコアリング基準!$C$25,IF(ABS($L3147)/$K3147&lt;=スコアリング基準!$B$26,スコアリング基準!$C$26,0))))</f>
        <v/>
      </c>
      <c r="V3147" s="4">
        <f>IF($P3147="なし",スコアリング基準!$C$27,0)</f>
        <v/>
      </c>
      <c r="W3147" s="4">
        <f>IF($F3147="",0,IF(ISNUMBER($F3147),IF($F3147&lt;=スコアリング基準!$B$28,スコアリング基準!$C$28,スコアリング基準!$C$29),0))</f>
        <v/>
      </c>
      <c r="X3147" s="4">
        <f>IFERROR(VLOOKUP($B3147,スコアリング基準!$A$36:$B$46,2,FALSE),0)</f>
        <v/>
      </c>
      <c r="Y3147" s="4">
        <f>SUM($S3147:$X3147)</f>
        <v/>
      </c>
      <c r="Z3147" s="4">
        <f>IF(COUNT($M3147:$N3147)=0,"データ無",IF($Y3147&gt;=スコアリング基準!$B$30,"S",IF($Y3147&gt;=スコアリング基準!$B$31,"A",IF($Y3147&gt;=スコアリング基準!$B$32,"B","C"))))</f>
        <v/>
      </c>
      <c r="AA3147">
        <f>IFERROR(INDEX(実績DB!$I$3:$I$104,MATCH($B3147&amp;$C3147,実績DB!$J$3:$J$104,0)),"")</f>
        <v/>
      </c>
    </row>
    <row r="3148">
      <c r="A3148" t="n">
        <v>3146</v>
      </c>
      <c r="B3148" t="inlineStr">
        <is>
          <t>中部</t>
        </is>
      </c>
      <c r="C3148" t="inlineStr">
        <is>
          <t>多度変電所</t>
        </is>
      </c>
      <c r="D3148" t="inlineStr">
        <is>
          <t>三重県</t>
        </is>
      </c>
      <c r="E3148" t="n">
        <v>77</v>
      </c>
      <c r="F3148" t="n">
        <v>6.6</v>
      </c>
      <c r="G3148" s="3" t="n">
        <v>35.125195</v>
      </c>
      <c r="H3148" s="3" t="n">
        <v>136.643761</v>
      </c>
      <c r="I3148" t="inlineStr">
        <is>
          <t>公表資料(手動)</t>
        </is>
      </c>
      <c r="J3148" t="n">
        <v>28</v>
      </c>
      <c r="K3148" t="n">
        <v>28</v>
      </c>
      <c r="L3148" t="n">
        <v>-8</v>
      </c>
      <c r="M3148" t="n">
        <v>20</v>
      </c>
      <c r="O3148" t="inlineStr">
        <is>
          <t>不可 #3</t>
        </is>
      </c>
      <c r="P3148" t="inlineStr">
        <is>
          <t>有り</t>
        </is>
      </c>
      <c r="R3148" s="4">
        <f>IF(COUNT($M3148:$N3148)=0,"",IF(AND(IF($N3148&lt;&gt;"",$N3148,$M3148)&lt;=0,$O3148&lt;&gt;"可"),"警告",""))</f>
        <v/>
      </c>
      <c r="S3148" s="4">
        <f>IF(COUNT($M3148:$N3148)=0,0,IF(IF($N3148&lt;&gt;"",$N3148,$M3148)&gt;=スコアリング基準!$B$20,スコアリング基準!$C$20,IF(IF($N3148&lt;&gt;"",$N3148,$M3148)&gt;=スコアリング基準!$B$21,スコアリング基準!$C$21,IF(IF($N3148&lt;&gt;"",$N3148,$M3148)&gt;0,スコアリング基準!$C$22,0))))</f>
        <v/>
      </c>
      <c r="T3148" s="4">
        <f>IF($O3148="可",スコアリング基準!$C$23,0)</f>
        <v/>
      </c>
      <c r="U3148" s="4">
        <f>IF(OR(COUNT($K3148:$L3148)&lt;2,$K3148=0),0,IF(ABS($L3148)/$K3148&lt;=スコアリング基準!$B$24,スコアリング基準!$C$24,IF(ABS($L3148)/$K3148&lt;=スコアリング基準!$B$25,スコアリング基準!$C$25,IF(ABS($L3148)/$K3148&lt;=スコアリング基準!$B$26,スコアリング基準!$C$26,0))))</f>
        <v/>
      </c>
      <c r="V3148" s="4">
        <f>IF($P3148="なし",スコアリング基準!$C$27,0)</f>
        <v/>
      </c>
      <c r="W3148" s="4">
        <f>IF($F3148="",0,IF(ISNUMBER($F3148),IF($F3148&lt;=スコアリング基準!$B$28,スコアリング基準!$C$28,スコアリング基準!$C$29),0))</f>
        <v/>
      </c>
      <c r="X3148" s="4">
        <f>IFERROR(VLOOKUP($B3148,スコアリング基準!$A$36:$B$46,2,FALSE),0)</f>
        <v/>
      </c>
      <c r="Y3148" s="4">
        <f>SUM($S3148:$X3148)</f>
        <v/>
      </c>
      <c r="Z3148" s="4">
        <f>IF(COUNT($M3148:$N3148)=0,"データ無",IF($Y3148&gt;=スコアリング基準!$B$30,"S",IF($Y3148&gt;=スコアリング基準!$B$31,"A",IF($Y3148&gt;=スコアリング基準!$B$32,"B","C"))))</f>
        <v/>
      </c>
      <c r="AA3148">
        <f>IFERROR(INDEX(実績DB!$I$3:$I$104,MATCH($B3148&amp;$C3148,実績DB!$J$3:$J$104,0)),"")</f>
        <v/>
      </c>
    </row>
    <row r="3149">
      <c r="A3149" t="n">
        <v>3147</v>
      </c>
      <c r="B3149" t="inlineStr">
        <is>
          <t>中部</t>
        </is>
      </c>
      <c r="C3149" t="inlineStr">
        <is>
          <t>多気変電所</t>
        </is>
      </c>
      <c r="D3149" t="inlineStr">
        <is>
          <t>三重県</t>
        </is>
      </c>
      <c r="E3149" t="n">
        <v>77</v>
      </c>
      <c r="F3149" t="n">
        <v>6.6</v>
      </c>
      <c r="G3149" s="3" t="n">
        <v>34.500981</v>
      </c>
      <c r="H3149" s="3" t="n">
        <v>136.557524</v>
      </c>
      <c r="I3149" t="inlineStr">
        <is>
          <t>Google Places(名称一致)</t>
        </is>
      </c>
      <c r="J3149" t="n">
        <v>19</v>
      </c>
      <c r="K3149" t="n">
        <v>19</v>
      </c>
      <c r="L3149" t="n">
        <v>-19</v>
      </c>
      <c r="M3149" t="n">
        <v>0</v>
      </c>
      <c r="O3149" t="inlineStr">
        <is>
          <t>不可 #3</t>
        </is>
      </c>
      <c r="P3149" t="inlineStr">
        <is>
          <t>有り</t>
        </is>
      </c>
      <c r="R3149" s="4">
        <f>IF(COUNT($M3149:$N3149)=0,"",IF(AND(IF($N3149&lt;&gt;"",$N3149,$M3149)&lt;=0,$O3149&lt;&gt;"可"),"警告",""))</f>
        <v/>
      </c>
      <c r="S3149" s="4">
        <f>IF(COUNT($M3149:$N3149)=0,0,IF(IF($N3149&lt;&gt;"",$N3149,$M3149)&gt;=スコアリング基準!$B$20,スコアリング基準!$C$20,IF(IF($N3149&lt;&gt;"",$N3149,$M3149)&gt;=スコアリング基準!$B$21,スコアリング基準!$C$21,IF(IF($N3149&lt;&gt;"",$N3149,$M3149)&gt;0,スコアリング基準!$C$22,0))))</f>
        <v/>
      </c>
      <c r="T3149" s="4">
        <f>IF($O3149="可",スコアリング基準!$C$23,0)</f>
        <v/>
      </c>
      <c r="U3149" s="4">
        <f>IF(OR(COUNT($K3149:$L3149)&lt;2,$K3149=0),0,IF(ABS($L3149)/$K3149&lt;=スコアリング基準!$B$24,スコアリング基準!$C$24,IF(ABS($L3149)/$K3149&lt;=スコアリング基準!$B$25,スコアリング基準!$C$25,IF(ABS($L3149)/$K3149&lt;=スコアリング基準!$B$26,スコアリング基準!$C$26,0))))</f>
        <v/>
      </c>
      <c r="V3149" s="4">
        <f>IF($P3149="なし",スコアリング基準!$C$27,0)</f>
        <v/>
      </c>
      <c r="W3149" s="4">
        <f>IF($F3149="",0,IF(ISNUMBER($F3149),IF($F3149&lt;=スコアリング基準!$B$28,スコアリング基準!$C$28,スコアリング基準!$C$29),0))</f>
        <v/>
      </c>
      <c r="X3149" s="4">
        <f>IFERROR(VLOOKUP($B3149,スコアリング基準!$A$36:$B$46,2,FALSE),0)</f>
        <v/>
      </c>
      <c r="Y3149" s="4">
        <f>SUM($S3149:$X3149)</f>
        <v/>
      </c>
      <c r="Z3149" s="4">
        <f>IF(COUNT($M3149:$N3149)=0,"データ無",IF($Y3149&gt;=スコアリング基準!$B$30,"S",IF($Y3149&gt;=スコアリング基準!$B$31,"A",IF($Y3149&gt;=スコアリング基準!$B$32,"B","C"))))</f>
        <v/>
      </c>
      <c r="AA3149">
        <f>IFERROR(INDEX(実績DB!$I$3:$I$104,MATCH($B3149&amp;$C3149,実績DB!$J$3:$J$104,0)),"")</f>
        <v/>
      </c>
    </row>
    <row r="3150">
      <c r="A3150" t="n">
        <v>3148</v>
      </c>
      <c r="B3150" t="inlineStr">
        <is>
          <t>中部</t>
        </is>
      </c>
      <c r="C3150" t="inlineStr">
        <is>
          <t>多治見変電所</t>
        </is>
      </c>
      <c r="D3150" t="inlineStr">
        <is>
          <t>岐阜県</t>
        </is>
      </c>
      <c r="E3150" t="n">
        <v>77</v>
      </c>
      <c r="F3150" t="n">
        <v>6.6</v>
      </c>
      <c r="G3150" s="3" t="n">
        <v>35.335049</v>
      </c>
      <c r="H3150" s="3" t="n">
        <v>137.140139</v>
      </c>
      <c r="I3150" t="inlineStr">
        <is>
          <t>公表資料(手動)</t>
        </is>
      </c>
      <c r="J3150" t="n">
        <v>0</v>
      </c>
      <c r="K3150" t="n">
        <v>49</v>
      </c>
      <c r="L3150" t="n">
        <v>-5</v>
      </c>
      <c r="M3150" t="n">
        <v>44</v>
      </c>
      <c r="O3150" t="inlineStr">
        <is>
          <t>不可 #3</t>
        </is>
      </c>
      <c r="P3150" t="inlineStr">
        <is>
          <t>有り</t>
        </is>
      </c>
      <c r="R3150" s="4">
        <f>IF(COUNT($M3150:$N3150)=0,"",IF(AND(IF($N3150&lt;&gt;"",$N3150,$M3150)&lt;=0,$O3150&lt;&gt;"可"),"警告",""))</f>
        <v/>
      </c>
      <c r="S3150" s="4">
        <f>IF(COUNT($M3150:$N3150)=0,0,IF(IF($N3150&lt;&gt;"",$N3150,$M3150)&gt;=スコアリング基準!$B$20,スコアリング基準!$C$20,IF(IF($N3150&lt;&gt;"",$N3150,$M3150)&gt;=スコアリング基準!$B$21,スコアリング基準!$C$21,IF(IF($N3150&lt;&gt;"",$N3150,$M3150)&gt;0,スコアリング基準!$C$22,0))))</f>
        <v/>
      </c>
      <c r="T3150" s="4">
        <f>IF($O3150="可",スコアリング基準!$C$23,0)</f>
        <v/>
      </c>
      <c r="U3150" s="4">
        <f>IF(OR(COUNT($K3150:$L3150)&lt;2,$K3150=0),0,IF(ABS($L3150)/$K3150&lt;=スコアリング基準!$B$24,スコアリング基準!$C$24,IF(ABS($L3150)/$K3150&lt;=スコアリング基準!$B$25,スコアリング基準!$C$25,IF(ABS($L3150)/$K3150&lt;=スコアリング基準!$B$26,スコアリング基準!$C$26,0))))</f>
        <v/>
      </c>
      <c r="V3150" s="4">
        <f>IF($P3150="なし",スコアリング基準!$C$27,0)</f>
        <v/>
      </c>
      <c r="W3150" s="4">
        <f>IF($F3150="",0,IF(ISNUMBER($F3150),IF($F3150&lt;=スコアリング基準!$B$28,スコアリング基準!$C$28,スコアリング基準!$C$29),0))</f>
        <v/>
      </c>
      <c r="X3150" s="4">
        <f>IFERROR(VLOOKUP($B3150,スコアリング基準!$A$36:$B$46,2,FALSE),0)</f>
        <v/>
      </c>
      <c r="Y3150" s="4">
        <f>SUM($S3150:$X3150)</f>
        <v/>
      </c>
      <c r="Z3150" s="4">
        <f>IF(COUNT($M3150:$N3150)=0,"データ無",IF($Y3150&gt;=スコアリング基準!$B$30,"S",IF($Y3150&gt;=スコアリング基準!$B$31,"A",IF($Y3150&gt;=スコアリング基準!$B$32,"B","C"))))</f>
        <v/>
      </c>
      <c r="AA3150">
        <f>IFERROR(INDEX(実績DB!$I$3:$I$104,MATCH($B3150&amp;$C3150,実績DB!$J$3:$J$104,0)),"")</f>
        <v/>
      </c>
    </row>
    <row r="3151">
      <c r="A3151" t="n">
        <v>3149</v>
      </c>
      <c r="B3151" t="inlineStr">
        <is>
          <t>中部</t>
        </is>
      </c>
      <c r="C3151" t="inlineStr">
        <is>
          <t>大久保変電所</t>
        </is>
      </c>
      <c r="D3151" t="inlineStr">
        <is>
          <t>愛知県</t>
        </is>
      </c>
      <c r="E3151" t="n">
        <v>77</v>
      </c>
      <c r="F3151" t="n">
        <v>6.6</v>
      </c>
      <c r="G3151" s="3" t="n">
        <v>34.64776</v>
      </c>
      <c r="H3151" s="3" t="n">
        <v>137.242521</v>
      </c>
      <c r="I3151" t="inlineStr">
        <is>
          <t>公表資料(手動)</t>
        </is>
      </c>
      <c r="J3151" t="n">
        <v>-3</v>
      </c>
      <c r="K3151" t="n">
        <v>19</v>
      </c>
      <c r="L3151" t="n">
        <v>-11</v>
      </c>
      <c r="M3151" t="n">
        <v>9</v>
      </c>
      <c r="O3151" t="inlineStr">
        <is>
          <t>不可 #3</t>
        </is>
      </c>
      <c r="P3151" t="inlineStr">
        <is>
          <t>有り</t>
        </is>
      </c>
      <c r="R3151" s="4">
        <f>IF(COUNT($M3151:$N3151)=0,"",IF(AND(IF($N3151&lt;&gt;"",$N3151,$M3151)&lt;=0,$O3151&lt;&gt;"可"),"警告",""))</f>
        <v/>
      </c>
      <c r="S3151" s="4">
        <f>IF(COUNT($M3151:$N3151)=0,0,IF(IF($N3151&lt;&gt;"",$N3151,$M3151)&gt;=スコアリング基準!$B$20,スコアリング基準!$C$20,IF(IF($N3151&lt;&gt;"",$N3151,$M3151)&gt;=スコアリング基準!$B$21,スコアリング基準!$C$21,IF(IF($N3151&lt;&gt;"",$N3151,$M3151)&gt;0,スコアリング基準!$C$22,0))))</f>
        <v/>
      </c>
      <c r="T3151" s="4">
        <f>IF($O3151="可",スコアリング基準!$C$23,0)</f>
        <v/>
      </c>
      <c r="U3151" s="4">
        <f>IF(OR(COUNT($K3151:$L3151)&lt;2,$K3151=0),0,IF(ABS($L3151)/$K3151&lt;=スコアリング基準!$B$24,スコアリング基準!$C$24,IF(ABS($L3151)/$K3151&lt;=スコアリング基準!$B$25,スコアリング基準!$C$25,IF(ABS($L3151)/$K3151&lt;=スコアリング基準!$B$26,スコアリング基準!$C$26,0))))</f>
        <v/>
      </c>
      <c r="V3151" s="4">
        <f>IF($P3151="なし",スコアリング基準!$C$27,0)</f>
        <v/>
      </c>
      <c r="W3151" s="4">
        <f>IF($F3151="",0,IF(ISNUMBER($F3151),IF($F3151&lt;=スコアリング基準!$B$28,スコアリング基準!$C$28,スコアリング基準!$C$29),0))</f>
        <v/>
      </c>
      <c r="X3151" s="4">
        <f>IFERROR(VLOOKUP($B3151,スコアリング基準!$A$36:$B$46,2,FALSE),0)</f>
        <v/>
      </c>
      <c r="Y3151" s="4">
        <f>SUM($S3151:$X3151)</f>
        <v/>
      </c>
      <c r="Z3151" s="4">
        <f>IF(COUNT($M3151:$N3151)=0,"データ無",IF($Y3151&gt;=スコアリング基準!$B$30,"S",IF($Y3151&gt;=スコアリング基準!$B$31,"A",IF($Y3151&gt;=スコアリング基準!$B$32,"B","C"))))</f>
        <v/>
      </c>
      <c r="AA3151">
        <f>IFERROR(INDEX(実績DB!$I$3:$I$104,MATCH($B3151&amp;$C3151,実績DB!$J$3:$J$104,0)),"")</f>
        <v/>
      </c>
    </row>
    <row r="3152">
      <c r="A3152" t="n">
        <v>3150</v>
      </c>
      <c r="B3152" t="inlineStr">
        <is>
          <t>中部</t>
        </is>
      </c>
      <c r="C3152" t="inlineStr">
        <is>
          <t>大久手変電所</t>
        </is>
      </c>
      <c r="D3152" t="inlineStr">
        <is>
          <t>岐阜県</t>
        </is>
      </c>
      <c r="E3152" t="n">
        <v>77</v>
      </c>
      <c r="F3152" t="n">
        <v>6.6</v>
      </c>
      <c r="G3152" s="3" t="n">
        <v>35.30066</v>
      </c>
      <c r="H3152" s="3" t="n">
        <v>137.40164</v>
      </c>
      <c r="I3152" t="inlineStr">
        <is>
          <t>Google Places(名称一致)</t>
        </is>
      </c>
      <c r="J3152" t="n">
        <v>-4</v>
      </c>
      <c r="K3152" t="n">
        <v>19</v>
      </c>
      <c r="L3152" t="n">
        <v>-18</v>
      </c>
      <c r="M3152" t="n">
        <v>1</v>
      </c>
      <c r="O3152" t="inlineStr">
        <is>
          <t>不可 #3</t>
        </is>
      </c>
      <c r="P3152" t="inlineStr">
        <is>
          <t>有り</t>
        </is>
      </c>
      <c r="R3152" s="4">
        <f>IF(COUNT($M3152:$N3152)=0,"",IF(AND(IF($N3152&lt;&gt;"",$N3152,$M3152)&lt;=0,$O3152&lt;&gt;"可"),"警告",""))</f>
        <v/>
      </c>
      <c r="S3152" s="4">
        <f>IF(COUNT($M3152:$N3152)=0,0,IF(IF($N3152&lt;&gt;"",$N3152,$M3152)&gt;=スコアリング基準!$B$20,スコアリング基準!$C$20,IF(IF($N3152&lt;&gt;"",$N3152,$M3152)&gt;=スコアリング基準!$B$21,スコアリング基準!$C$21,IF(IF($N3152&lt;&gt;"",$N3152,$M3152)&gt;0,スコアリング基準!$C$22,0))))</f>
        <v/>
      </c>
      <c r="T3152" s="4">
        <f>IF($O3152="可",スコアリング基準!$C$23,0)</f>
        <v/>
      </c>
      <c r="U3152" s="4">
        <f>IF(OR(COUNT($K3152:$L3152)&lt;2,$K3152=0),0,IF(ABS($L3152)/$K3152&lt;=スコアリング基準!$B$24,スコアリング基準!$C$24,IF(ABS($L3152)/$K3152&lt;=スコアリング基準!$B$25,スコアリング基準!$C$25,IF(ABS($L3152)/$K3152&lt;=スコアリング基準!$B$26,スコアリング基準!$C$26,0))))</f>
        <v/>
      </c>
      <c r="V3152" s="4">
        <f>IF($P3152="なし",スコアリング基準!$C$27,0)</f>
        <v/>
      </c>
      <c r="W3152" s="4">
        <f>IF($F3152="",0,IF(ISNUMBER($F3152),IF($F3152&lt;=スコアリング基準!$B$28,スコアリング基準!$C$28,スコアリング基準!$C$29),0))</f>
        <v/>
      </c>
      <c r="X3152" s="4">
        <f>IFERROR(VLOOKUP($B3152,スコアリング基準!$A$36:$B$46,2,FALSE),0)</f>
        <v/>
      </c>
      <c r="Y3152" s="4">
        <f>SUM($S3152:$X3152)</f>
        <v/>
      </c>
      <c r="Z3152" s="4">
        <f>IF(COUNT($M3152:$N3152)=0,"データ無",IF($Y3152&gt;=スコアリング基準!$B$30,"S",IF($Y3152&gt;=スコアリング基準!$B$31,"A",IF($Y3152&gt;=スコアリング基準!$B$32,"B","C"))))</f>
        <v/>
      </c>
      <c r="AA3152">
        <f>IFERROR(INDEX(実績DB!$I$3:$I$104,MATCH($B3152&amp;$C3152,実績DB!$J$3:$J$104,0)),"")</f>
        <v/>
      </c>
    </row>
    <row r="3153">
      <c r="A3153" t="n">
        <v>3151</v>
      </c>
      <c r="B3153" t="inlineStr">
        <is>
          <t>中部</t>
        </is>
      </c>
      <c r="C3153" t="inlineStr">
        <is>
          <t>大安変電所</t>
        </is>
      </c>
      <c r="D3153" t="inlineStr">
        <is>
          <t>三重県</t>
        </is>
      </c>
      <c r="E3153" t="n">
        <v>77</v>
      </c>
      <c r="F3153" t="n">
        <v>6.6</v>
      </c>
      <c r="G3153" s="3" t="n">
        <v>35.112056</v>
      </c>
      <c r="H3153" s="3" t="n">
        <v>136.542928</v>
      </c>
      <c r="I3153" t="inlineStr">
        <is>
          <t>Google Places(名称一致)</t>
        </is>
      </c>
      <c r="J3153" t="n">
        <v>19</v>
      </c>
      <c r="K3153" t="n">
        <v>19</v>
      </c>
      <c r="L3153" t="n">
        <v>-19</v>
      </c>
      <c r="M3153" t="n">
        <v>0</v>
      </c>
      <c r="O3153" t="inlineStr">
        <is>
          <t>不可 #3</t>
        </is>
      </c>
      <c r="P3153" t="inlineStr">
        <is>
          <t>有り</t>
        </is>
      </c>
      <c r="R3153" s="4">
        <f>IF(COUNT($M3153:$N3153)=0,"",IF(AND(IF($N3153&lt;&gt;"",$N3153,$M3153)&lt;=0,$O3153&lt;&gt;"可"),"警告",""))</f>
        <v/>
      </c>
      <c r="S3153" s="4">
        <f>IF(COUNT($M3153:$N3153)=0,0,IF(IF($N3153&lt;&gt;"",$N3153,$M3153)&gt;=スコアリング基準!$B$20,スコアリング基準!$C$20,IF(IF($N3153&lt;&gt;"",$N3153,$M3153)&gt;=スコアリング基準!$B$21,スコアリング基準!$C$21,IF(IF($N3153&lt;&gt;"",$N3153,$M3153)&gt;0,スコアリング基準!$C$22,0))))</f>
        <v/>
      </c>
      <c r="T3153" s="4">
        <f>IF($O3153="可",スコアリング基準!$C$23,0)</f>
        <v/>
      </c>
      <c r="U3153" s="4">
        <f>IF(OR(COUNT($K3153:$L3153)&lt;2,$K3153=0),0,IF(ABS($L3153)/$K3153&lt;=スコアリング基準!$B$24,スコアリング基準!$C$24,IF(ABS($L3153)/$K3153&lt;=スコアリング基準!$B$25,スコアリング基準!$C$25,IF(ABS($L3153)/$K3153&lt;=スコアリング基準!$B$26,スコアリング基準!$C$26,0))))</f>
        <v/>
      </c>
      <c r="V3153" s="4">
        <f>IF($P3153="なし",スコアリング基準!$C$27,0)</f>
        <v/>
      </c>
      <c r="W3153" s="4">
        <f>IF($F3153="",0,IF(ISNUMBER($F3153),IF($F3153&lt;=スコアリング基準!$B$28,スコアリング基準!$C$28,スコアリング基準!$C$29),0))</f>
        <v/>
      </c>
      <c r="X3153" s="4">
        <f>IFERROR(VLOOKUP($B3153,スコアリング基準!$A$36:$B$46,2,FALSE),0)</f>
        <v/>
      </c>
      <c r="Y3153" s="4">
        <f>SUM($S3153:$X3153)</f>
        <v/>
      </c>
      <c r="Z3153" s="4">
        <f>IF(COUNT($M3153:$N3153)=0,"データ無",IF($Y3153&gt;=スコアリング基準!$B$30,"S",IF($Y3153&gt;=スコアリング基準!$B$31,"A",IF($Y3153&gt;=スコアリング基準!$B$32,"B","C"))))</f>
        <v/>
      </c>
      <c r="AA3153">
        <f>IFERROR(INDEX(実績DB!$I$3:$I$104,MATCH($B3153&amp;$C3153,実績DB!$J$3:$J$104,0)),"")</f>
        <v/>
      </c>
    </row>
    <row r="3154">
      <c r="A3154" t="n">
        <v>3152</v>
      </c>
      <c r="B3154" t="inlineStr">
        <is>
          <t>中部</t>
        </is>
      </c>
      <c r="C3154" t="inlineStr">
        <is>
          <t>大安寺変電所</t>
        </is>
      </c>
      <c r="D3154" t="inlineStr">
        <is>
          <t>岐阜県</t>
        </is>
      </c>
      <c r="E3154" t="n">
        <v>77</v>
      </c>
      <c r="F3154" t="n">
        <v>6.6</v>
      </c>
      <c r="G3154" s="3" t="n">
        <v>35.413154</v>
      </c>
      <c r="H3154" s="3" t="n">
        <v>136.934362</v>
      </c>
      <c r="I3154" t="inlineStr">
        <is>
          <t>公表資料(手動)</t>
        </is>
      </c>
      <c r="J3154" t="n">
        <v>-5</v>
      </c>
      <c r="K3154" t="n">
        <v>49</v>
      </c>
      <c r="L3154" t="n">
        <v>-22</v>
      </c>
      <c r="M3154" t="n">
        <v>31</v>
      </c>
      <c r="O3154" t="inlineStr">
        <is>
          <t>不可 #3</t>
        </is>
      </c>
      <c r="P3154" t="inlineStr">
        <is>
          <t>有り</t>
        </is>
      </c>
      <c r="R3154" s="4">
        <f>IF(COUNT($M3154:$N3154)=0,"",IF(AND(IF($N3154&lt;&gt;"",$N3154,$M3154)&lt;=0,$O3154&lt;&gt;"可"),"警告",""))</f>
        <v/>
      </c>
      <c r="S3154" s="4">
        <f>IF(COUNT($M3154:$N3154)=0,0,IF(IF($N3154&lt;&gt;"",$N3154,$M3154)&gt;=スコアリング基準!$B$20,スコアリング基準!$C$20,IF(IF($N3154&lt;&gt;"",$N3154,$M3154)&gt;=スコアリング基準!$B$21,スコアリング基準!$C$21,IF(IF($N3154&lt;&gt;"",$N3154,$M3154)&gt;0,スコアリング基準!$C$22,0))))</f>
        <v/>
      </c>
      <c r="T3154" s="4">
        <f>IF($O3154="可",スコアリング基準!$C$23,0)</f>
        <v/>
      </c>
      <c r="U3154" s="4">
        <f>IF(OR(COUNT($K3154:$L3154)&lt;2,$K3154=0),0,IF(ABS($L3154)/$K3154&lt;=スコアリング基準!$B$24,スコアリング基準!$C$24,IF(ABS($L3154)/$K3154&lt;=スコアリング基準!$B$25,スコアリング基準!$C$25,IF(ABS($L3154)/$K3154&lt;=スコアリング基準!$B$26,スコアリング基準!$C$26,0))))</f>
        <v/>
      </c>
      <c r="V3154" s="4">
        <f>IF($P3154="なし",スコアリング基準!$C$27,0)</f>
        <v/>
      </c>
      <c r="W3154" s="4">
        <f>IF($F3154="",0,IF(ISNUMBER($F3154),IF($F3154&lt;=スコアリング基準!$B$28,スコアリング基準!$C$28,スコアリング基準!$C$29),0))</f>
        <v/>
      </c>
      <c r="X3154" s="4">
        <f>IFERROR(VLOOKUP($B3154,スコアリング基準!$A$36:$B$46,2,FALSE),0)</f>
        <v/>
      </c>
      <c r="Y3154" s="4">
        <f>SUM($S3154:$X3154)</f>
        <v/>
      </c>
      <c r="Z3154" s="4">
        <f>IF(COUNT($M3154:$N3154)=0,"データ無",IF($Y3154&gt;=スコアリング基準!$B$30,"S",IF($Y3154&gt;=スコアリング基準!$B$31,"A",IF($Y3154&gt;=スコアリング基準!$B$32,"B","C"))))</f>
        <v/>
      </c>
      <c r="AA3154">
        <f>IFERROR(INDEX(実績DB!$I$3:$I$104,MATCH($B3154&amp;$C3154,実績DB!$J$3:$J$104,0)),"")</f>
        <v/>
      </c>
    </row>
    <row r="3155">
      <c r="A3155" t="n">
        <v>3153</v>
      </c>
      <c r="B3155" t="inlineStr">
        <is>
          <t>中部</t>
        </is>
      </c>
      <c r="C3155" t="inlineStr">
        <is>
          <t>大山田変電所</t>
        </is>
      </c>
      <c r="D3155" t="inlineStr">
        <is>
          <t>三重県</t>
        </is>
      </c>
      <c r="E3155" t="n">
        <v>77</v>
      </c>
      <c r="F3155" t="n">
        <v>6.6</v>
      </c>
      <c r="G3155" s="3" t="n">
        <v>35.085871</v>
      </c>
      <c r="H3155" s="3" t="n">
        <v>136.632967</v>
      </c>
      <c r="I3155" t="inlineStr">
        <is>
          <t>公表資料(手動)</t>
        </is>
      </c>
      <c r="J3155" t="n">
        <v>43</v>
      </c>
      <c r="K3155" t="n">
        <v>43</v>
      </c>
      <c r="L3155" t="n">
        <v>-11</v>
      </c>
      <c r="M3155" t="n">
        <v>32</v>
      </c>
      <c r="O3155" t="inlineStr">
        <is>
          <t>不可 #3</t>
        </is>
      </c>
      <c r="P3155" t="inlineStr">
        <is>
          <t>有り</t>
        </is>
      </c>
      <c r="R3155" s="4">
        <f>IF(COUNT($M3155:$N3155)=0,"",IF(AND(IF($N3155&lt;&gt;"",$N3155,$M3155)&lt;=0,$O3155&lt;&gt;"可"),"警告",""))</f>
        <v/>
      </c>
      <c r="S3155" s="4">
        <f>IF(COUNT($M3155:$N3155)=0,0,IF(IF($N3155&lt;&gt;"",$N3155,$M3155)&gt;=スコアリング基準!$B$20,スコアリング基準!$C$20,IF(IF($N3155&lt;&gt;"",$N3155,$M3155)&gt;=スコアリング基準!$B$21,スコアリング基準!$C$21,IF(IF($N3155&lt;&gt;"",$N3155,$M3155)&gt;0,スコアリング基準!$C$22,0))))</f>
        <v/>
      </c>
      <c r="T3155" s="4">
        <f>IF($O3155="可",スコアリング基準!$C$23,0)</f>
        <v/>
      </c>
      <c r="U3155" s="4">
        <f>IF(OR(COUNT($K3155:$L3155)&lt;2,$K3155=0),0,IF(ABS($L3155)/$K3155&lt;=スコアリング基準!$B$24,スコアリング基準!$C$24,IF(ABS($L3155)/$K3155&lt;=スコアリング基準!$B$25,スコアリング基準!$C$25,IF(ABS($L3155)/$K3155&lt;=スコアリング基準!$B$26,スコアリング基準!$C$26,0))))</f>
        <v/>
      </c>
      <c r="V3155" s="4">
        <f>IF($P3155="なし",スコアリング基準!$C$27,0)</f>
        <v/>
      </c>
      <c r="W3155" s="4">
        <f>IF($F3155="",0,IF(ISNUMBER($F3155),IF($F3155&lt;=スコアリング基準!$B$28,スコアリング基準!$C$28,スコアリング基準!$C$29),0))</f>
        <v/>
      </c>
      <c r="X3155" s="4">
        <f>IFERROR(VLOOKUP($B3155,スコアリング基準!$A$36:$B$46,2,FALSE),0)</f>
        <v/>
      </c>
      <c r="Y3155" s="4">
        <f>SUM($S3155:$X3155)</f>
        <v/>
      </c>
      <c r="Z3155" s="4">
        <f>IF(COUNT($M3155:$N3155)=0,"データ無",IF($Y3155&gt;=スコアリング基準!$B$30,"S",IF($Y3155&gt;=スコアリング基準!$B$31,"A",IF($Y3155&gt;=スコアリング基準!$B$32,"B","C"))))</f>
        <v/>
      </c>
      <c r="AA3155">
        <f>IFERROR(INDEX(実績DB!$I$3:$I$104,MATCH($B3155&amp;$C3155,実績DB!$J$3:$J$104,0)),"")</f>
        <v/>
      </c>
    </row>
    <row r="3156">
      <c r="A3156" t="n">
        <v>3154</v>
      </c>
      <c r="B3156" t="inlineStr">
        <is>
          <t>中部</t>
        </is>
      </c>
      <c r="C3156" t="inlineStr">
        <is>
          <t>大島変電所</t>
        </is>
      </c>
      <c r="D3156" t="inlineStr">
        <is>
          <t>岐阜県</t>
        </is>
      </c>
      <c r="E3156" t="n">
        <v>77</v>
      </c>
      <c r="F3156" t="n">
        <v>6.6</v>
      </c>
      <c r="G3156" s="3" t="n">
        <v>35.856337</v>
      </c>
      <c r="H3156" s="3" t="n">
        <v>136.860238</v>
      </c>
      <c r="I3156" t="inlineStr">
        <is>
          <t>公表資料(手動)</t>
        </is>
      </c>
      <c r="J3156" t="n">
        <v>0</v>
      </c>
      <c r="K3156" t="n">
        <v>19</v>
      </c>
      <c r="L3156" t="n">
        <v>0</v>
      </c>
      <c r="M3156" t="n">
        <v>19</v>
      </c>
      <c r="O3156" t="inlineStr">
        <is>
          <t>不可 #3</t>
        </is>
      </c>
      <c r="P3156" t="inlineStr">
        <is>
          <t>有り</t>
        </is>
      </c>
      <c r="R3156" s="4">
        <f>IF(COUNT($M3156:$N3156)=0,"",IF(AND(IF($N3156&lt;&gt;"",$N3156,$M3156)&lt;=0,$O3156&lt;&gt;"可"),"警告",""))</f>
        <v/>
      </c>
      <c r="S3156" s="4">
        <f>IF(COUNT($M3156:$N3156)=0,0,IF(IF($N3156&lt;&gt;"",$N3156,$M3156)&gt;=スコアリング基準!$B$20,スコアリング基準!$C$20,IF(IF($N3156&lt;&gt;"",$N3156,$M3156)&gt;=スコアリング基準!$B$21,スコアリング基準!$C$21,IF(IF($N3156&lt;&gt;"",$N3156,$M3156)&gt;0,スコアリング基準!$C$22,0))))</f>
        <v/>
      </c>
      <c r="T3156" s="4">
        <f>IF($O3156="可",スコアリング基準!$C$23,0)</f>
        <v/>
      </c>
      <c r="U3156" s="4">
        <f>IF(OR(COUNT($K3156:$L3156)&lt;2,$K3156=0),0,IF(ABS($L3156)/$K3156&lt;=スコアリング基準!$B$24,スコアリング基準!$C$24,IF(ABS($L3156)/$K3156&lt;=スコアリング基準!$B$25,スコアリング基準!$C$25,IF(ABS($L3156)/$K3156&lt;=スコアリング基準!$B$26,スコアリング基準!$C$26,0))))</f>
        <v/>
      </c>
      <c r="V3156" s="4">
        <f>IF($P3156="なし",スコアリング基準!$C$27,0)</f>
        <v/>
      </c>
      <c r="W3156" s="4">
        <f>IF($F3156="",0,IF(ISNUMBER($F3156),IF($F3156&lt;=スコアリング基準!$B$28,スコアリング基準!$C$28,スコアリング基準!$C$29),0))</f>
        <v/>
      </c>
      <c r="X3156" s="4">
        <f>IFERROR(VLOOKUP($B3156,スコアリング基準!$A$36:$B$46,2,FALSE),0)</f>
        <v/>
      </c>
      <c r="Y3156" s="4">
        <f>SUM($S3156:$X3156)</f>
        <v/>
      </c>
      <c r="Z3156" s="4">
        <f>IF(COUNT($M3156:$N3156)=0,"データ無",IF($Y3156&gt;=スコアリング基準!$B$30,"S",IF($Y3156&gt;=スコアリング基準!$B$31,"A",IF($Y3156&gt;=スコアリング基準!$B$32,"B","C"))))</f>
        <v/>
      </c>
      <c r="AA3156">
        <f>IFERROR(INDEX(実績DB!$I$3:$I$104,MATCH($B3156&amp;$C3156,実績DB!$J$3:$J$104,0)),"")</f>
        <v/>
      </c>
    </row>
    <row r="3157">
      <c r="A3157" t="n">
        <v>3155</v>
      </c>
      <c r="B3157" t="inlineStr">
        <is>
          <t>中部</t>
        </is>
      </c>
      <c r="C3157" t="inlineStr">
        <is>
          <t>大平変電所</t>
        </is>
      </c>
      <c r="D3157" t="inlineStr">
        <is>
          <t>愛知県</t>
        </is>
      </c>
      <c r="E3157" t="n">
        <v>77</v>
      </c>
      <c r="F3157" t="n">
        <v>6.6</v>
      </c>
      <c r="G3157" s="3" t="n">
        <v>34.95038</v>
      </c>
      <c r="H3157" s="3" t="n">
        <v>137.192101</v>
      </c>
      <c r="I3157" t="inlineStr">
        <is>
          <t>公表資料(手動)</t>
        </is>
      </c>
      <c r="J3157" t="n">
        <v>2</v>
      </c>
      <c r="K3157" t="n">
        <v>49</v>
      </c>
      <c r="L3157" t="n">
        <v>-2</v>
      </c>
      <c r="M3157" t="n">
        <v>48</v>
      </c>
      <c r="O3157" t="inlineStr">
        <is>
          <t>不可 #3</t>
        </is>
      </c>
      <c r="P3157" t="inlineStr">
        <is>
          <t>有り</t>
        </is>
      </c>
      <c r="R3157" s="4">
        <f>IF(COUNT($M3157:$N3157)=0,"",IF(AND(IF($N3157&lt;&gt;"",$N3157,$M3157)&lt;=0,$O3157&lt;&gt;"可"),"警告",""))</f>
        <v/>
      </c>
      <c r="S3157" s="4">
        <f>IF(COUNT($M3157:$N3157)=0,0,IF(IF($N3157&lt;&gt;"",$N3157,$M3157)&gt;=スコアリング基準!$B$20,スコアリング基準!$C$20,IF(IF($N3157&lt;&gt;"",$N3157,$M3157)&gt;=スコアリング基準!$B$21,スコアリング基準!$C$21,IF(IF($N3157&lt;&gt;"",$N3157,$M3157)&gt;0,スコアリング基準!$C$22,0))))</f>
        <v/>
      </c>
      <c r="T3157" s="4">
        <f>IF($O3157="可",スコアリング基準!$C$23,0)</f>
        <v/>
      </c>
      <c r="U3157" s="4">
        <f>IF(OR(COUNT($K3157:$L3157)&lt;2,$K3157=0),0,IF(ABS($L3157)/$K3157&lt;=スコアリング基準!$B$24,スコアリング基準!$C$24,IF(ABS($L3157)/$K3157&lt;=スコアリング基準!$B$25,スコアリング基準!$C$25,IF(ABS($L3157)/$K3157&lt;=スコアリング基準!$B$26,スコアリング基準!$C$26,0))))</f>
        <v/>
      </c>
      <c r="V3157" s="4">
        <f>IF($P3157="なし",スコアリング基準!$C$27,0)</f>
        <v/>
      </c>
      <c r="W3157" s="4">
        <f>IF($F3157="",0,IF(ISNUMBER($F3157),IF($F3157&lt;=スコアリング基準!$B$28,スコアリング基準!$C$28,スコアリング基準!$C$29),0))</f>
        <v/>
      </c>
      <c r="X3157" s="4">
        <f>IFERROR(VLOOKUP($B3157,スコアリング基準!$A$36:$B$46,2,FALSE),0)</f>
        <v/>
      </c>
      <c r="Y3157" s="4">
        <f>SUM($S3157:$X3157)</f>
        <v/>
      </c>
      <c r="Z3157" s="4">
        <f>IF(COUNT($M3157:$N3157)=0,"データ無",IF($Y3157&gt;=スコアリング基準!$B$30,"S",IF($Y3157&gt;=スコアリング基準!$B$31,"A",IF($Y3157&gt;=スコアリング基準!$B$32,"B","C"))))</f>
        <v/>
      </c>
      <c r="AA3157">
        <f>IFERROR(INDEX(実績DB!$I$3:$I$104,MATCH($B3157&amp;$C3157,実績DB!$J$3:$J$104,0)),"")</f>
        <v/>
      </c>
    </row>
    <row r="3158">
      <c r="A3158" t="n">
        <v>3156</v>
      </c>
      <c r="B3158" t="inlineStr">
        <is>
          <t>中部</t>
        </is>
      </c>
      <c r="C3158" t="inlineStr">
        <is>
          <t>大手変電所</t>
        </is>
      </c>
      <c r="D3158" t="inlineStr">
        <is>
          <t>愛知県</t>
        </is>
      </c>
      <c r="E3158" t="n">
        <v>77</v>
      </c>
      <c r="F3158" t="n">
        <v>6.6</v>
      </c>
      <c r="G3158" s="3" t="n">
        <v>35.266715</v>
      </c>
      <c r="H3158" s="3" t="n">
        <v>136.952777</v>
      </c>
      <c r="I3158" t="inlineStr">
        <is>
          <t>公表資料(手動)</t>
        </is>
      </c>
      <c r="J3158" t="n">
        <v>0</v>
      </c>
      <c r="K3158" t="n">
        <v>49</v>
      </c>
      <c r="L3158" t="n">
        <v>-1</v>
      </c>
      <c r="M3158" t="n">
        <v>48</v>
      </c>
      <c r="O3158" t="inlineStr">
        <is>
          <t>不可 #3</t>
        </is>
      </c>
      <c r="P3158" t="inlineStr">
        <is>
          <t>有り</t>
        </is>
      </c>
      <c r="R3158" s="4">
        <f>IF(COUNT($M3158:$N3158)=0,"",IF(AND(IF($N3158&lt;&gt;"",$N3158,$M3158)&lt;=0,$O3158&lt;&gt;"可"),"警告",""))</f>
        <v/>
      </c>
      <c r="S3158" s="4">
        <f>IF(COUNT($M3158:$N3158)=0,0,IF(IF($N3158&lt;&gt;"",$N3158,$M3158)&gt;=スコアリング基準!$B$20,スコアリング基準!$C$20,IF(IF($N3158&lt;&gt;"",$N3158,$M3158)&gt;=スコアリング基準!$B$21,スコアリング基準!$C$21,IF(IF($N3158&lt;&gt;"",$N3158,$M3158)&gt;0,スコアリング基準!$C$22,0))))</f>
        <v/>
      </c>
      <c r="T3158" s="4">
        <f>IF($O3158="可",スコアリング基準!$C$23,0)</f>
        <v/>
      </c>
      <c r="U3158" s="4">
        <f>IF(OR(COUNT($K3158:$L3158)&lt;2,$K3158=0),0,IF(ABS($L3158)/$K3158&lt;=スコアリング基準!$B$24,スコアリング基準!$C$24,IF(ABS($L3158)/$K3158&lt;=スコアリング基準!$B$25,スコアリング基準!$C$25,IF(ABS($L3158)/$K3158&lt;=スコアリング基準!$B$26,スコアリング基準!$C$26,0))))</f>
        <v/>
      </c>
      <c r="V3158" s="4">
        <f>IF($P3158="なし",スコアリング基準!$C$27,0)</f>
        <v/>
      </c>
      <c r="W3158" s="4">
        <f>IF($F3158="",0,IF(ISNUMBER($F3158),IF($F3158&lt;=スコアリング基準!$B$28,スコアリング基準!$C$28,スコアリング基準!$C$29),0))</f>
        <v/>
      </c>
      <c r="X3158" s="4">
        <f>IFERROR(VLOOKUP($B3158,スコアリング基準!$A$36:$B$46,2,FALSE),0)</f>
        <v/>
      </c>
      <c r="Y3158" s="4">
        <f>SUM($S3158:$X3158)</f>
        <v/>
      </c>
      <c r="Z3158" s="4">
        <f>IF(COUNT($M3158:$N3158)=0,"データ無",IF($Y3158&gt;=スコアリング基準!$B$30,"S",IF($Y3158&gt;=スコアリング基準!$B$31,"A",IF($Y3158&gt;=スコアリング基準!$B$32,"B","C"))))</f>
        <v/>
      </c>
      <c r="AA3158">
        <f>IFERROR(INDEX(実績DB!$I$3:$I$104,MATCH($B3158&amp;$C3158,実績DB!$J$3:$J$104,0)),"")</f>
        <v/>
      </c>
    </row>
    <row r="3159">
      <c r="A3159" t="n">
        <v>3157</v>
      </c>
      <c r="B3159" t="inlineStr">
        <is>
          <t>中部</t>
        </is>
      </c>
      <c r="C3159" t="inlineStr">
        <is>
          <t>大新島変電所</t>
        </is>
      </c>
      <c r="D3159" t="inlineStr">
        <is>
          <t>静岡県</t>
        </is>
      </c>
      <c r="E3159" t="n">
        <v>77</v>
      </c>
      <c r="F3159" t="n">
        <v>6.6</v>
      </c>
      <c r="G3159" s="3" t="n">
        <v>34.829196</v>
      </c>
      <c r="H3159" s="3" t="n">
        <v>138.274442</v>
      </c>
      <c r="I3159" t="inlineStr">
        <is>
          <t>公表資料(手動)</t>
        </is>
      </c>
      <c r="J3159" t="n">
        <v>49</v>
      </c>
      <c r="K3159" t="n">
        <v>49</v>
      </c>
      <c r="L3159" t="n">
        <v>-11</v>
      </c>
      <c r="M3159" t="n">
        <v>38</v>
      </c>
      <c r="O3159" t="inlineStr">
        <is>
          <t>不可 #3</t>
        </is>
      </c>
      <c r="P3159" t="inlineStr">
        <is>
          <t>有り</t>
        </is>
      </c>
      <c r="R3159" s="4">
        <f>IF(COUNT($M3159:$N3159)=0,"",IF(AND(IF($N3159&lt;&gt;"",$N3159,$M3159)&lt;=0,$O3159&lt;&gt;"可"),"警告",""))</f>
        <v/>
      </c>
      <c r="S3159" s="4">
        <f>IF(COUNT($M3159:$N3159)=0,0,IF(IF($N3159&lt;&gt;"",$N3159,$M3159)&gt;=スコアリング基準!$B$20,スコアリング基準!$C$20,IF(IF($N3159&lt;&gt;"",$N3159,$M3159)&gt;=スコアリング基準!$B$21,スコアリング基準!$C$21,IF(IF($N3159&lt;&gt;"",$N3159,$M3159)&gt;0,スコアリング基準!$C$22,0))))</f>
        <v/>
      </c>
      <c r="T3159" s="4">
        <f>IF($O3159="可",スコアリング基準!$C$23,0)</f>
        <v/>
      </c>
      <c r="U3159" s="4">
        <f>IF(OR(COUNT($K3159:$L3159)&lt;2,$K3159=0),0,IF(ABS($L3159)/$K3159&lt;=スコアリング基準!$B$24,スコアリング基準!$C$24,IF(ABS($L3159)/$K3159&lt;=スコアリング基準!$B$25,スコアリング基準!$C$25,IF(ABS($L3159)/$K3159&lt;=スコアリング基準!$B$26,スコアリング基準!$C$26,0))))</f>
        <v/>
      </c>
      <c r="V3159" s="4">
        <f>IF($P3159="なし",スコアリング基準!$C$27,0)</f>
        <v/>
      </c>
      <c r="W3159" s="4">
        <f>IF($F3159="",0,IF(ISNUMBER($F3159),IF($F3159&lt;=スコアリング基準!$B$28,スコアリング基準!$C$28,スコアリング基準!$C$29),0))</f>
        <v/>
      </c>
      <c r="X3159" s="4">
        <f>IFERROR(VLOOKUP($B3159,スコアリング基準!$A$36:$B$46,2,FALSE),0)</f>
        <v/>
      </c>
      <c r="Y3159" s="4">
        <f>SUM($S3159:$X3159)</f>
        <v/>
      </c>
      <c r="Z3159" s="4">
        <f>IF(COUNT($M3159:$N3159)=0,"データ無",IF($Y3159&gt;=スコアリング基準!$B$30,"S",IF($Y3159&gt;=スコアリング基準!$B$31,"A",IF($Y3159&gt;=スコアリング基準!$B$32,"B","C"))))</f>
        <v/>
      </c>
      <c r="AA3159">
        <f>IFERROR(INDEX(実績DB!$I$3:$I$104,MATCH($B3159&amp;$C3159,実績DB!$J$3:$J$104,0)),"")</f>
        <v/>
      </c>
    </row>
    <row r="3160">
      <c r="A3160" t="n">
        <v>3158</v>
      </c>
      <c r="B3160" t="inlineStr">
        <is>
          <t>中部</t>
        </is>
      </c>
      <c r="C3160" t="inlineStr">
        <is>
          <t>大東変電所</t>
        </is>
      </c>
      <c r="D3160" t="inlineStr">
        <is>
          <t>愛知県</t>
        </is>
      </c>
      <c r="E3160" t="n">
        <v>77</v>
      </c>
      <c r="F3160" t="n">
        <v>6.6</v>
      </c>
      <c r="G3160" s="3" t="n">
        <v>34.968335</v>
      </c>
      <c r="H3160" s="3" t="n">
        <v>137.083025</v>
      </c>
      <c r="I3160" t="inlineStr">
        <is>
          <t>公表資料(手動)</t>
        </is>
      </c>
      <c r="J3160" t="n">
        <v>4</v>
      </c>
      <c r="K3160" t="n">
        <v>49</v>
      </c>
      <c r="L3160" t="n">
        <v>0</v>
      </c>
      <c r="M3160" t="n">
        <v>49</v>
      </c>
      <c r="O3160" t="inlineStr">
        <is>
          <t>不可 #3</t>
        </is>
      </c>
      <c r="P3160" t="inlineStr">
        <is>
          <t>有り</t>
        </is>
      </c>
      <c r="R3160" s="4">
        <f>IF(COUNT($M3160:$N3160)=0,"",IF(AND(IF($N3160&lt;&gt;"",$N3160,$M3160)&lt;=0,$O3160&lt;&gt;"可"),"警告",""))</f>
        <v/>
      </c>
      <c r="S3160" s="4">
        <f>IF(COUNT($M3160:$N3160)=0,0,IF(IF($N3160&lt;&gt;"",$N3160,$M3160)&gt;=スコアリング基準!$B$20,スコアリング基準!$C$20,IF(IF($N3160&lt;&gt;"",$N3160,$M3160)&gt;=スコアリング基準!$B$21,スコアリング基準!$C$21,IF(IF($N3160&lt;&gt;"",$N3160,$M3160)&gt;0,スコアリング基準!$C$22,0))))</f>
        <v/>
      </c>
      <c r="T3160" s="4">
        <f>IF($O3160="可",スコアリング基準!$C$23,0)</f>
        <v/>
      </c>
      <c r="U3160" s="4">
        <f>IF(OR(COUNT($K3160:$L3160)&lt;2,$K3160=0),0,IF(ABS($L3160)/$K3160&lt;=スコアリング基準!$B$24,スコアリング基準!$C$24,IF(ABS($L3160)/$K3160&lt;=スコアリング基準!$B$25,スコアリング基準!$C$25,IF(ABS($L3160)/$K3160&lt;=スコアリング基準!$B$26,スコアリング基準!$C$26,0))))</f>
        <v/>
      </c>
      <c r="V3160" s="4">
        <f>IF($P3160="なし",スコアリング基準!$C$27,0)</f>
        <v/>
      </c>
      <c r="W3160" s="4">
        <f>IF($F3160="",0,IF(ISNUMBER($F3160),IF($F3160&lt;=スコアリング基準!$B$28,スコアリング基準!$C$28,スコアリング基準!$C$29),0))</f>
        <v/>
      </c>
      <c r="X3160" s="4">
        <f>IFERROR(VLOOKUP($B3160,スコアリング基準!$A$36:$B$46,2,FALSE),0)</f>
        <v/>
      </c>
      <c r="Y3160" s="4">
        <f>SUM($S3160:$X3160)</f>
        <v/>
      </c>
      <c r="Z3160" s="4">
        <f>IF(COUNT($M3160:$N3160)=0,"データ無",IF($Y3160&gt;=スコアリング基準!$B$30,"S",IF($Y3160&gt;=スコアリング基準!$B$31,"A",IF($Y3160&gt;=スコアリング基準!$B$32,"B","C"))))</f>
        <v/>
      </c>
      <c r="AA3160">
        <f>IFERROR(INDEX(実績DB!$I$3:$I$104,MATCH($B3160&amp;$C3160,実績DB!$J$3:$J$104,0)),"")</f>
        <v/>
      </c>
    </row>
    <row r="3161">
      <c r="A3161" t="n">
        <v>3159</v>
      </c>
      <c r="B3161" t="inlineStr">
        <is>
          <t>中部</t>
        </is>
      </c>
      <c r="C3161" t="inlineStr">
        <is>
          <t>大治田町変電所</t>
        </is>
      </c>
      <c r="D3161" t="inlineStr">
        <is>
          <t>三重県</t>
        </is>
      </c>
      <c r="E3161" t="n">
        <v>77</v>
      </c>
      <c r="F3161" t="n">
        <v>6.6</v>
      </c>
      <c r="G3161" s="3" t="n">
        <v>34.921771</v>
      </c>
      <c r="H3161" s="3" t="n">
        <v>136.599087</v>
      </c>
      <c r="I3161" t="inlineStr">
        <is>
          <t>公表資料(手動)</t>
        </is>
      </c>
      <c r="J3161" t="n">
        <v>19</v>
      </c>
      <c r="K3161" t="n">
        <v>19</v>
      </c>
      <c r="L3161" t="n">
        <v>-5</v>
      </c>
      <c r="M3161" t="n">
        <v>14</v>
      </c>
      <c r="O3161" t="inlineStr">
        <is>
          <t>不可 #3</t>
        </is>
      </c>
      <c r="P3161" t="inlineStr">
        <is>
          <t>有り</t>
        </is>
      </c>
      <c r="R3161" s="4">
        <f>IF(COUNT($M3161:$N3161)=0,"",IF(AND(IF($N3161&lt;&gt;"",$N3161,$M3161)&lt;=0,$O3161&lt;&gt;"可"),"警告",""))</f>
        <v/>
      </c>
      <c r="S3161" s="4">
        <f>IF(COUNT($M3161:$N3161)=0,0,IF(IF($N3161&lt;&gt;"",$N3161,$M3161)&gt;=スコアリング基準!$B$20,スコアリング基準!$C$20,IF(IF($N3161&lt;&gt;"",$N3161,$M3161)&gt;=スコアリング基準!$B$21,スコアリング基準!$C$21,IF(IF($N3161&lt;&gt;"",$N3161,$M3161)&gt;0,スコアリング基準!$C$22,0))))</f>
        <v/>
      </c>
      <c r="T3161" s="4">
        <f>IF($O3161="可",スコアリング基準!$C$23,0)</f>
        <v/>
      </c>
      <c r="U3161" s="4">
        <f>IF(OR(COUNT($K3161:$L3161)&lt;2,$K3161=0),0,IF(ABS($L3161)/$K3161&lt;=スコアリング基準!$B$24,スコアリング基準!$C$24,IF(ABS($L3161)/$K3161&lt;=スコアリング基準!$B$25,スコアリング基準!$C$25,IF(ABS($L3161)/$K3161&lt;=スコアリング基準!$B$26,スコアリング基準!$C$26,0))))</f>
        <v/>
      </c>
      <c r="V3161" s="4">
        <f>IF($P3161="なし",スコアリング基準!$C$27,0)</f>
        <v/>
      </c>
      <c r="W3161" s="4">
        <f>IF($F3161="",0,IF(ISNUMBER($F3161),IF($F3161&lt;=スコアリング基準!$B$28,スコアリング基準!$C$28,スコアリング基準!$C$29),0))</f>
        <v/>
      </c>
      <c r="X3161" s="4">
        <f>IFERROR(VLOOKUP($B3161,スコアリング基準!$A$36:$B$46,2,FALSE),0)</f>
        <v/>
      </c>
      <c r="Y3161" s="4">
        <f>SUM($S3161:$X3161)</f>
        <v/>
      </c>
      <c r="Z3161" s="4">
        <f>IF(COUNT($M3161:$N3161)=0,"データ無",IF($Y3161&gt;=スコアリング基準!$B$30,"S",IF($Y3161&gt;=スコアリング基準!$B$31,"A",IF($Y3161&gt;=スコアリング基準!$B$32,"B","C"))))</f>
        <v/>
      </c>
      <c r="AA3161">
        <f>IFERROR(INDEX(実績DB!$I$3:$I$104,MATCH($B3161&amp;$C3161,実績DB!$J$3:$J$104,0)),"")</f>
        <v/>
      </c>
    </row>
    <row r="3162">
      <c r="A3162" t="n">
        <v>3160</v>
      </c>
      <c r="B3162" t="inlineStr">
        <is>
          <t>中部</t>
        </is>
      </c>
      <c r="C3162" t="inlineStr">
        <is>
          <t>大浜変電所</t>
        </is>
      </c>
      <c r="D3162" t="inlineStr">
        <is>
          <t>愛知県</t>
        </is>
      </c>
      <c r="E3162" t="n">
        <v>77</v>
      </c>
      <c r="F3162" t="n">
        <v>6.6</v>
      </c>
      <c r="G3162" s="3" t="n">
        <v>34.882705</v>
      </c>
      <c r="H3162" s="3" t="n">
        <v>136.983991</v>
      </c>
      <c r="I3162" t="inlineStr">
        <is>
          <t>公表資料(手動)</t>
        </is>
      </c>
      <c r="J3162" t="n">
        <v>4</v>
      </c>
      <c r="K3162" t="n">
        <v>74</v>
      </c>
      <c r="L3162" t="n">
        <v>0</v>
      </c>
      <c r="M3162" t="n">
        <v>74</v>
      </c>
      <c r="O3162" t="inlineStr">
        <is>
          <t>不可 #3</t>
        </is>
      </c>
      <c r="P3162" t="inlineStr">
        <is>
          <t>有り</t>
        </is>
      </c>
      <c r="R3162" s="4">
        <f>IF(COUNT($M3162:$N3162)=0,"",IF(AND(IF($N3162&lt;&gt;"",$N3162,$M3162)&lt;=0,$O3162&lt;&gt;"可"),"警告",""))</f>
        <v/>
      </c>
      <c r="S3162" s="4">
        <f>IF(COUNT($M3162:$N3162)=0,0,IF(IF($N3162&lt;&gt;"",$N3162,$M3162)&gt;=スコアリング基準!$B$20,スコアリング基準!$C$20,IF(IF($N3162&lt;&gt;"",$N3162,$M3162)&gt;=スコアリング基準!$B$21,スコアリング基準!$C$21,IF(IF($N3162&lt;&gt;"",$N3162,$M3162)&gt;0,スコアリング基準!$C$22,0))))</f>
        <v/>
      </c>
      <c r="T3162" s="4">
        <f>IF($O3162="可",スコアリング基準!$C$23,0)</f>
        <v/>
      </c>
      <c r="U3162" s="4">
        <f>IF(OR(COUNT($K3162:$L3162)&lt;2,$K3162=0),0,IF(ABS($L3162)/$K3162&lt;=スコアリング基準!$B$24,スコアリング基準!$C$24,IF(ABS($L3162)/$K3162&lt;=スコアリング基準!$B$25,スコアリング基準!$C$25,IF(ABS($L3162)/$K3162&lt;=スコアリング基準!$B$26,スコアリング基準!$C$26,0))))</f>
        <v/>
      </c>
      <c r="V3162" s="4">
        <f>IF($P3162="なし",スコアリング基準!$C$27,0)</f>
        <v/>
      </c>
      <c r="W3162" s="4">
        <f>IF($F3162="",0,IF(ISNUMBER($F3162),IF($F3162&lt;=スコアリング基準!$B$28,スコアリング基準!$C$28,スコアリング基準!$C$29),0))</f>
        <v/>
      </c>
      <c r="X3162" s="4">
        <f>IFERROR(VLOOKUP($B3162,スコアリング基準!$A$36:$B$46,2,FALSE),0)</f>
        <v/>
      </c>
      <c r="Y3162" s="4">
        <f>SUM($S3162:$X3162)</f>
        <v/>
      </c>
      <c r="Z3162" s="4">
        <f>IF(COUNT($M3162:$N3162)=0,"データ無",IF($Y3162&gt;=スコアリング基準!$B$30,"S",IF($Y3162&gt;=スコアリング基準!$B$31,"A",IF($Y3162&gt;=スコアリング基準!$B$32,"B","C"))))</f>
        <v/>
      </c>
      <c r="AA3162">
        <f>IFERROR(INDEX(実績DB!$I$3:$I$104,MATCH($B3162&amp;$C3162,実績DB!$J$3:$J$104,0)),"")</f>
        <v/>
      </c>
    </row>
    <row r="3163">
      <c r="A3163" t="n">
        <v>3161</v>
      </c>
      <c r="B3163" t="inlineStr">
        <is>
          <t>中部</t>
        </is>
      </c>
      <c r="C3163" t="inlineStr">
        <is>
          <t>大牧変電所</t>
        </is>
      </c>
      <c r="D3163" t="inlineStr">
        <is>
          <t>愛知県</t>
        </is>
      </c>
      <c r="E3163" t="n">
        <v>77</v>
      </c>
      <c r="F3163" t="n">
        <v>6.6</v>
      </c>
      <c r="G3163" s="3" t="n">
        <v>35.236133</v>
      </c>
      <c r="H3163" s="3" t="n">
        <v>136.720495</v>
      </c>
      <c r="I3163" t="inlineStr">
        <is>
          <t>公表資料(手動)</t>
        </is>
      </c>
      <c r="J3163" t="n">
        <v>-18</v>
      </c>
      <c r="K3163" t="n">
        <v>49</v>
      </c>
      <c r="L3163" t="n">
        <v>-20</v>
      </c>
      <c r="M3163" t="n">
        <v>29</v>
      </c>
      <c r="O3163" t="inlineStr">
        <is>
          <t>不可 #3</t>
        </is>
      </c>
      <c r="P3163" t="inlineStr">
        <is>
          <t>有り</t>
        </is>
      </c>
      <c r="R3163" s="4">
        <f>IF(COUNT($M3163:$N3163)=0,"",IF(AND(IF($N3163&lt;&gt;"",$N3163,$M3163)&lt;=0,$O3163&lt;&gt;"可"),"警告",""))</f>
        <v/>
      </c>
      <c r="S3163" s="4">
        <f>IF(COUNT($M3163:$N3163)=0,0,IF(IF($N3163&lt;&gt;"",$N3163,$M3163)&gt;=スコアリング基準!$B$20,スコアリング基準!$C$20,IF(IF($N3163&lt;&gt;"",$N3163,$M3163)&gt;=スコアリング基準!$B$21,スコアリング基準!$C$21,IF(IF($N3163&lt;&gt;"",$N3163,$M3163)&gt;0,スコアリング基準!$C$22,0))))</f>
        <v/>
      </c>
      <c r="T3163" s="4">
        <f>IF($O3163="可",スコアリング基準!$C$23,0)</f>
        <v/>
      </c>
      <c r="U3163" s="4">
        <f>IF(OR(COUNT($K3163:$L3163)&lt;2,$K3163=0),0,IF(ABS($L3163)/$K3163&lt;=スコアリング基準!$B$24,スコアリング基準!$C$24,IF(ABS($L3163)/$K3163&lt;=スコアリング基準!$B$25,スコアリング基準!$C$25,IF(ABS($L3163)/$K3163&lt;=スコアリング基準!$B$26,スコアリング基準!$C$26,0))))</f>
        <v/>
      </c>
      <c r="V3163" s="4">
        <f>IF($P3163="なし",スコアリング基準!$C$27,0)</f>
        <v/>
      </c>
      <c r="W3163" s="4">
        <f>IF($F3163="",0,IF(ISNUMBER($F3163),IF($F3163&lt;=スコアリング基準!$B$28,スコアリング基準!$C$28,スコアリング基準!$C$29),0))</f>
        <v/>
      </c>
      <c r="X3163" s="4">
        <f>IFERROR(VLOOKUP($B3163,スコアリング基準!$A$36:$B$46,2,FALSE),0)</f>
        <v/>
      </c>
      <c r="Y3163" s="4">
        <f>SUM($S3163:$X3163)</f>
        <v/>
      </c>
      <c r="Z3163" s="4">
        <f>IF(COUNT($M3163:$N3163)=0,"データ無",IF($Y3163&gt;=スコアリング基準!$B$30,"S",IF($Y3163&gt;=スコアリング基準!$B$31,"A",IF($Y3163&gt;=スコアリング基準!$B$32,"B","C"))))</f>
        <v/>
      </c>
      <c r="AA3163">
        <f>IFERROR(INDEX(実績DB!$I$3:$I$104,MATCH($B3163&amp;$C3163,実績DB!$J$3:$J$104,0)),"")</f>
        <v/>
      </c>
    </row>
    <row r="3164">
      <c r="A3164" t="n">
        <v>3162</v>
      </c>
      <c r="B3164" t="inlineStr">
        <is>
          <t>中部</t>
        </is>
      </c>
      <c r="C3164" t="inlineStr">
        <is>
          <t>大町変電所</t>
        </is>
      </c>
      <c r="D3164" t="inlineStr">
        <is>
          <t>長野県</t>
        </is>
      </c>
      <c r="E3164" t="n">
        <v>77</v>
      </c>
      <c r="F3164" t="n">
        <v>6.6</v>
      </c>
      <c r="G3164" s="3" t="n">
        <v>36.499609</v>
      </c>
      <c r="H3164" s="3" t="n">
        <v>137.864365</v>
      </c>
      <c r="I3164" t="inlineStr">
        <is>
          <t>公表資料(手動)</t>
        </is>
      </c>
      <c r="J3164" t="n">
        <v>-32</v>
      </c>
      <c r="K3164" t="n">
        <v>19</v>
      </c>
      <c r="L3164" t="n">
        <v>-8</v>
      </c>
      <c r="M3164" t="n">
        <v>9</v>
      </c>
      <c r="O3164" t="inlineStr">
        <is>
          <t>不可 #3</t>
        </is>
      </c>
      <c r="P3164" t="inlineStr">
        <is>
          <t>有り</t>
        </is>
      </c>
      <c r="R3164" s="4">
        <f>IF(COUNT($M3164:$N3164)=0,"",IF(AND(IF($N3164&lt;&gt;"",$N3164,$M3164)&lt;=0,$O3164&lt;&gt;"可"),"警告",""))</f>
        <v/>
      </c>
      <c r="S3164" s="4">
        <f>IF(COUNT($M3164:$N3164)=0,0,IF(IF($N3164&lt;&gt;"",$N3164,$M3164)&gt;=スコアリング基準!$B$20,スコアリング基準!$C$20,IF(IF($N3164&lt;&gt;"",$N3164,$M3164)&gt;=スコアリング基準!$B$21,スコアリング基準!$C$21,IF(IF($N3164&lt;&gt;"",$N3164,$M3164)&gt;0,スコアリング基準!$C$22,0))))</f>
        <v/>
      </c>
      <c r="T3164" s="4">
        <f>IF($O3164="可",スコアリング基準!$C$23,0)</f>
        <v/>
      </c>
      <c r="U3164" s="4">
        <f>IF(OR(COUNT($K3164:$L3164)&lt;2,$K3164=0),0,IF(ABS($L3164)/$K3164&lt;=スコアリング基準!$B$24,スコアリング基準!$C$24,IF(ABS($L3164)/$K3164&lt;=スコアリング基準!$B$25,スコアリング基準!$C$25,IF(ABS($L3164)/$K3164&lt;=スコアリング基準!$B$26,スコアリング基準!$C$26,0))))</f>
        <v/>
      </c>
      <c r="V3164" s="4">
        <f>IF($P3164="なし",スコアリング基準!$C$27,0)</f>
        <v/>
      </c>
      <c r="W3164" s="4">
        <f>IF($F3164="",0,IF(ISNUMBER($F3164),IF($F3164&lt;=スコアリング基準!$B$28,スコアリング基準!$C$28,スコアリング基準!$C$29),0))</f>
        <v/>
      </c>
      <c r="X3164" s="4">
        <f>IFERROR(VLOOKUP($B3164,スコアリング基準!$A$36:$B$46,2,FALSE),0)</f>
        <v/>
      </c>
      <c r="Y3164" s="4">
        <f>SUM($S3164:$X3164)</f>
        <v/>
      </c>
      <c r="Z3164" s="4">
        <f>IF(COUNT($M3164:$N3164)=0,"データ無",IF($Y3164&gt;=スコアリング基準!$B$30,"S",IF($Y3164&gt;=スコアリング基準!$B$31,"A",IF($Y3164&gt;=スコアリング基準!$B$32,"B","C"))))</f>
        <v/>
      </c>
      <c r="AA3164">
        <f>IFERROR(INDEX(実績DB!$I$3:$I$104,MATCH($B3164&amp;$C3164,実績DB!$J$3:$J$104,0)),"")</f>
        <v/>
      </c>
    </row>
    <row r="3165">
      <c r="A3165" t="n">
        <v>3163</v>
      </c>
      <c r="B3165" t="inlineStr">
        <is>
          <t>中部</t>
        </is>
      </c>
      <c r="C3165" t="inlineStr">
        <is>
          <t>大畑変電所</t>
        </is>
      </c>
      <c r="D3165" t="inlineStr">
        <is>
          <t>岐阜県</t>
        </is>
      </c>
      <c r="E3165" t="n">
        <v>77</v>
      </c>
      <c r="F3165" t="n">
        <v>6.6</v>
      </c>
      <c r="G3165" s="3" t="n">
        <v>35.309969</v>
      </c>
      <c r="H3165" s="3" t="n">
        <v>137.133798</v>
      </c>
      <c r="I3165" t="inlineStr">
        <is>
          <t>公表資料(手動)</t>
        </is>
      </c>
      <c r="J3165" t="n">
        <v>0</v>
      </c>
      <c r="K3165" t="n">
        <v>19</v>
      </c>
      <c r="L3165" t="n">
        <v>-2</v>
      </c>
      <c r="M3165" t="n">
        <v>17</v>
      </c>
      <c r="O3165" t="inlineStr">
        <is>
          <t>不可 #3</t>
        </is>
      </c>
      <c r="P3165" t="inlineStr">
        <is>
          <t>有り</t>
        </is>
      </c>
      <c r="R3165" s="4">
        <f>IF(COUNT($M3165:$N3165)=0,"",IF(AND(IF($N3165&lt;&gt;"",$N3165,$M3165)&lt;=0,$O3165&lt;&gt;"可"),"警告",""))</f>
        <v/>
      </c>
      <c r="S3165" s="4">
        <f>IF(COUNT($M3165:$N3165)=0,0,IF(IF($N3165&lt;&gt;"",$N3165,$M3165)&gt;=スコアリング基準!$B$20,スコアリング基準!$C$20,IF(IF($N3165&lt;&gt;"",$N3165,$M3165)&gt;=スコアリング基準!$B$21,スコアリング基準!$C$21,IF(IF($N3165&lt;&gt;"",$N3165,$M3165)&gt;0,スコアリング基準!$C$22,0))))</f>
        <v/>
      </c>
      <c r="T3165" s="4">
        <f>IF($O3165="可",スコアリング基準!$C$23,0)</f>
        <v/>
      </c>
      <c r="U3165" s="4">
        <f>IF(OR(COUNT($K3165:$L3165)&lt;2,$K3165=0),0,IF(ABS($L3165)/$K3165&lt;=スコアリング基準!$B$24,スコアリング基準!$C$24,IF(ABS($L3165)/$K3165&lt;=スコアリング基準!$B$25,スコアリング基準!$C$25,IF(ABS($L3165)/$K3165&lt;=スコアリング基準!$B$26,スコアリング基準!$C$26,0))))</f>
        <v/>
      </c>
      <c r="V3165" s="4">
        <f>IF($P3165="なし",スコアリング基準!$C$27,0)</f>
        <v/>
      </c>
      <c r="W3165" s="4">
        <f>IF($F3165="",0,IF(ISNUMBER($F3165),IF($F3165&lt;=スコアリング基準!$B$28,スコアリング基準!$C$28,スコアリング基準!$C$29),0))</f>
        <v/>
      </c>
      <c r="X3165" s="4">
        <f>IFERROR(VLOOKUP($B3165,スコアリング基準!$A$36:$B$46,2,FALSE),0)</f>
        <v/>
      </c>
      <c r="Y3165" s="4">
        <f>SUM($S3165:$X3165)</f>
        <v/>
      </c>
      <c r="Z3165" s="4">
        <f>IF(COUNT($M3165:$N3165)=0,"データ無",IF($Y3165&gt;=スコアリング基準!$B$30,"S",IF($Y3165&gt;=スコアリング基準!$B$31,"A",IF($Y3165&gt;=スコアリング基準!$B$32,"B","C"))))</f>
        <v/>
      </c>
      <c r="AA3165">
        <f>IFERROR(INDEX(実績DB!$I$3:$I$104,MATCH($B3165&amp;$C3165,実績DB!$J$3:$J$104,0)),"")</f>
        <v/>
      </c>
    </row>
    <row r="3166">
      <c r="A3166" t="n">
        <v>3164</v>
      </c>
      <c r="B3166" t="inlineStr">
        <is>
          <t>中部</t>
        </is>
      </c>
      <c r="C3166" t="inlineStr">
        <is>
          <t>大矢田変電所</t>
        </is>
      </c>
      <c r="D3166" t="inlineStr">
        <is>
          <t>岐阜県</t>
        </is>
      </c>
      <c r="E3166" t="n">
        <v>77</v>
      </c>
      <c r="F3166" t="n">
        <v>6.6</v>
      </c>
      <c r="G3166" s="3" t="n">
        <v>35.531434</v>
      </c>
      <c r="H3166" s="3" t="n">
        <v>136.873005</v>
      </c>
      <c r="I3166" t="inlineStr">
        <is>
          <t>公表資料(手動)</t>
        </is>
      </c>
      <c r="J3166" t="n">
        <v>-8</v>
      </c>
      <c r="K3166" t="n">
        <v>49</v>
      </c>
      <c r="L3166" t="n">
        <v>-23</v>
      </c>
      <c r="M3166" t="n">
        <v>27</v>
      </c>
      <c r="O3166" t="inlineStr">
        <is>
          <t>不可 #3</t>
        </is>
      </c>
      <c r="P3166" t="inlineStr">
        <is>
          <t>有り</t>
        </is>
      </c>
      <c r="R3166" s="4">
        <f>IF(COUNT($M3166:$N3166)=0,"",IF(AND(IF($N3166&lt;&gt;"",$N3166,$M3166)&lt;=0,$O3166&lt;&gt;"可"),"警告",""))</f>
        <v/>
      </c>
      <c r="S3166" s="4">
        <f>IF(COUNT($M3166:$N3166)=0,0,IF(IF($N3166&lt;&gt;"",$N3166,$M3166)&gt;=スコアリング基準!$B$20,スコアリング基準!$C$20,IF(IF($N3166&lt;&gt;"",$N3166,$M3166)&gt;=スコアリング基準!$B$21,スコアリング基準!$C$21,IF(IF($N3166&lt;&gt;"",$N3166,$M3166)&gt;0,スコアリング基準!$C$22,0))))</f>
        <v/>
      </c>
      <c r="T3166" s="4">
        <f>IF($O3166="可",スコアリング基準!$C$23,0)</f>
        <v/>
      </c>
      <c r="U3166" s="4">
        <f>IF(OR(COUNT($K3166:$L3166)&lt;2,$K3166=0),0,IF(ABS($L3166)/$K3166&lt;=スコアリング基準!$B$24,スコアリング基準!$C$24,IF(ABS($L3166)/$K3166&lt;=スコアリング基準!$B$25,スコアリング基準!$C$25,IF(ABS($L3166)/$K3166&lt;=スコアリング基準!$B$26,スコアリング基準!$C$26,0))))</f>
        <v/>
      </c>
      <c r="V3166" s="4">
        <f>IF($P3166="なし",スコアリング基準!$C$27,0)</f>
        <v/>
      </c>
      <c r="W3166" s="4">
        <f>IF($F3166="",0,IF(ISNUMBER($F3166),IF($F3166&lt;=スコアリング基準!$B$28,スコアリング基準!$C$28,スコアリング基準!$C$29),0))</f>
        <v/>
      </c>
      <c r="X3166" s="4">
        <f>IFERROR(VLOOKUP($B3166,スコアリング基準!$A$36:$B$46,2,FALSE),0)</f>
        <v/>
      </c>
      <c r="Y3166" s="4">
        <f>SUM($S3166:$X3166)</f>
        <v/>
      </c>
      <c r="Z3166" s="4">
        <f>IF(COUNT($M3166:$N3166)=0,"データ無",IF($Y3166&gt;=スコアリング基準!$B$30,"S",IF($Y3166&gt;=スコアリング基準!$B$31,"A",IF($Y3166&gt;=スコアリング基準!$B$32,"B","C"))))</f>
        <v/>
      </c>
      <c r="AA3166">
        <f>IFERROR(INDEX(実績DB!$I$3:$I$104,MATCH($B3166&amp;$C3166,実績DB!$J$3:$J$104,0)),"")</f>
        <v/>
      </c>
    </row>
    <row r="3167">
      <c r="A3167" t="n">
        <v>3165</v>
      </c>
      <c r="B3167" t="inlineStr">
        <is>
          <t>中部</t>
        </is>
      </c>
      <c r="C3167" t="inlineStr">
        <is>
          <t>大船渡水力変電所</t>
        </is>
      </c>
      <c r="D3167" t="inlineStr">
        <is>
          <t>岐阜県</t>
        </is>
      </c>
      <c r="E3167" t="n">
        <v>77</v>
      </c>
      <c r="F3167" t="n">
        <v>6.6</v>
      </c>
      <c r="G3167" s="3" t="n">
        <v>35.661553</v>
      </c>
      <c r="H3167" s="3" t="n">
        <v>137.163479</v>
      </c>
      <c r="I3167" t="inlineStr">
        <is>
          <t>公表資料(手動)</t>
        </is>
      </c>
      <c r="J3167" t="n">
        <v>0</v>
      </c>
      <c r="K3167" t="n">
        <v>19</v>
      </c>
      <c r="L3167" t="n">
        <v>-9</v>
      </c>
      <c r="M3167" t="n">
        <v>10</v>
      </c>
      <c r="O3167" t="inlineStr">
        <is>
          <t>不可 #3</t>
        </is>
      </c>
      <c r="P3167" t="inlineStr">
        <is>
          <t>有り</t>
        </is>
      </c>
      <c r="R3167" s="4">
        <f>IF(COUNT($M3167:$N3167)=0,"",IF(AND(IF($N3167&lt;&gt;"",$N3167,$M3167)&lt;=0,$O3167&lt;&gt;"可"),"警告",""))</f>
        <v/>
      </c>
      <c r="S3167" s="4">
        <f>IF(COUNT($M3167:$N3167)=0,0,IF(IF($N3167&lt;&gt;"",$N3167,$M3167)&gt;=スコアリング基準!$B$20,スコアリング基準!$C$20,IF(IF($N3167&lt;&gt;"",$N3167,$M3167)&gt;=スコアリング基準!$B$21,スコアリング基準!$C$21,IF(IF($N3167&lt;&gt;"",$N3167,$M3167)&gt;0,スコアリング基準!$C$22,0))))</f>
        <v/>
      </c>
      <c r="T3167" s="4">
        <f>IF($O3167="可",スコアリング基準!$C$23,0)</f>
        <v/>
      </c>
      <c r="U3167" s="4">
        <f>IF(OR(COUNT($K3167:$L3167)&lt;2,$K3167=0),0,IF(ABS($L3167)/$K3167&lt;=スコアリング基準!$B$24,スコアリング基準!$C$24,IF(ABS($L3167)/$K3167&lt;=スコアリング基準!$B$25,スコアリング基準!$C$25,IF(ABS($L3167)/$K3167&lt;=スコアリング基準!$B$26,スコアリング基準!$C$26,0))))</f>
        <v/>
      </c>
      <c r="V3167" s="4">
        <f>IF($P3167="なし",スコアリング基準!$C$27,0)</f>
        <v/>
      </c>
      <c r="W3167" s="4">
        <f>IF($F3167="",0,IF(ISNUMBER($F3167),IF($F3167&lt;=スコアリング基準!$B$28,スコアリング基準!$C$28,スコアリング基準!$C$29),0))</f>
        <v/>
      </c>
      <c r="X3167" s="4">
        <f>IFERROR(VLOOKUP($B3167,スコアリング基準!$A$36:$B$46,2,FALSE),0)</f>
        <v/>
      </c>
      <c r="Y3167" s="4">
        <f>SUM($S3167:$X3167)</f>
        <v/>
      </c>
      <c r="Z3167" s="4">
        <f>IF(COUNT($M3167:$N3167)=0,"データ無",IF($Y3167&gt;=スコアリング基準!$B$30,"S",IF($Y3167&gt;=スコアリング基準!$B$31,"A",IF($Y3167&gt;=スコアリング基準!$B$32,"B","C"))))</f>
        <v/>
      </c>
      <c r="AA3167">
        <f>IFERROR(INDEX(実績DB!$I$3:$I$104,MATCH($B3167&amp;$C3167,実績DB!$J$3:$J$104,0)),"")</f>
        <v/>
      </c>
    </row>
    <row r="3168">
      <c r="A3168" t="n">
        <v>3166</v>
      </c>
      <c r="B3168" t="inlineStr">
        <is>
          <t>中部</t>
        </is>
      </c>
      <c r="C3168" t="inlineStr">
        <is>
          <t>大草変電所</t>
        </is>
      </c>
      <c r="D3168" t="inlineStr">
        <is>
          <t>愛知県</t>
        </is>
      </c>
      <c r="E3168" t="n">
        <v>77</v>
      </c>
      <c r="F3168" t="n">
        <v>6.6</v>
      </c>
      <c r="G3168" s="3" t="n">
        <v>34.810568</v>
      </c>
      <c r="H3168" s="3" t="n">
        <v>137.303962</v>
      </c>
      <c r="I3168" t="inlineStr">
        <is>
          <t>公表資料(手動)</t>
        </is>
      </c>
      <c r="J3168" t="n">
        <v>0</v>
      </c>
      <c r="K3168" t="n">
        <v>28</v>
      </c>
      <c r="L3168" t="n">
        <v>-5</v>
      </c>
      <c r="M3168" t="n">
        <v>27</v>
      </c>
      <c r="O3168" t="inlineStr">
        <is>
          <t>不可 #3</t>
        </is>
      </c>
      <c r="P3168" t="inlineStr">
        <is>
          <t>有り</t>
        </is>
      </c>
      <c r="R3168" s="4">
        <f>IF(COUNT($M3168:$N3168)=0,"",IF(AND(IF($N3168&lt;&gt;"",$N3168,$M3168)&lt;=0,$O3168&lt;&gt;"可"),"警告",""))</f>
        <v/>
      </c>
      <c r="S3168" s="4">
        <f>IF(COUNT($M3168:$N3168)=0,0,IF(IF($N3168&lt;&gt;"",$N3168,$M3168)&gt;=スコアリング基準!$B$20,スコアリング基準!$C$20,IF(IF($N3168&lt;&gt;"",$N3168,$M3168)&gt;=スコアリング基準!$B$21,スコアリング基準!$C$21,IF(IF($N3168&lt;&gt;"",$N3168,$M3168)&gt;0,スコアリング基準!$C$22,0))))</f>
        <v/>
      </c>
      <c r="T3168" s="4">
        <f>IF($O3168="可",スコアリング基準!$C$23,0)</f>
        <v/>
      </c>
      <c r="U3168" s="4">
        <f>IF(OR(COUNT($K3168:$L3168)&lt;2,$K3168=0),0,IF(ABS($L3168)/$K3168&lt;=スコアリング基準!$B$24,スコアリング基準!$C$24,IF(ABS($L3168)/$K3168&lt;=スコアリング基準!$B$25,スコアリング基準!$C$25,IF(ABS($L3168)/$K3168&lt;=スコアリング基準!$B$26,スコアリング基準!$C$26,0))))</f>
        <v/>
      </c>
      <c r="V3168" s="4">
        <f>IF($P3168="なし",スコアリング基準!$C$27,0)</f>
        <v/>
      </c>
      <c r="W3168" s="4">
        <f>IF($F3168="",0,IF(ISNUMBER($F3168),IF($F3168&lt;=スコアリング基準!$B$28,スコアリング基準!$C$28,スコアリング基準!$C$29),0))</f>
        <v/>
      </c>
      <c r="X3168" s="4">
        <f>IFERROR(VLOOKUP($B3168,スコアリング基準!$A$36:$B$46,2,FALSE),0)</f>
        <v/>
      </c>
      <c r="Y3168" s="4">
        <f>SUM($S3168:$X3168)</f>
        <v/>
      </c>
      <c r="Z3168" s="4">
        <f>IF(COUNT($M3168:$N3168)=0,"データ無",IF($Y3168&gt;=スコアリング基準!$B$30,"S",IF($Y3168&gt;=スコアリング基準!$B$31,"A",IF($Y3168&gt;=スコアリング基準!$B$32,"B","C"))))</f>
        <v/>
      </c>
      <c r="AA3168">
        <f>IFERROR(INDEX(実績DB!$I$3:$I$104,MATCH($B3168&amp;$C3168,実績DB!$J$3:$J$104,0)),"")</f>
        <v/>
      </c>
    </row>
    <row r="3169">
      <c r="A3169" t="n">
        <v>3167</v>
      </c>
      <c r="B3169" t="inlineStr">
        <is>
          <t>中部</t>
        </is>
      </c>
      <c r="C3169" t="inlineStr">
        <is>
          <t>大谷変電所</t>
        </is>
      </c>
      <c r="D3169" t="inlineStr">
        <is>
          <t>愛知県</t>
        </is>
      </c>
      <c r="E3169" t="n">
        <v>77</v>
      </c>
      <c r="F3169" t="n">
        <v>6.6</v>
      </c>
      <c r="G3169" s="3" t="n">
        <v>34.838316</v>
      </c>
      <c r="H3169" s="3" t="n">
        <v>136.882767</v>
      </c>
      <c r="I3169" t="inlineStr">
        <is>
          <t>Google Places(名称一致)</t>
        </is>
      </c>
      <c r="J3169" t="n">
        <v>-19</v>
      </c>
      <c r="K3169" t="n">
        <v>49</v>
      </c>
      <c r="L3169" t="n">
        <v>-35</v>
      </c>
      <c r="M3169" t="n">
        <v>16</v>
      </c>
      <c r="O3169" t="inlineStr">
        <is>
          <t>不可 #3</t>
        </is>
      </c>
      <c r="P3169" t="inlineStr">
        <is>
          <t>有り</t>
        </is>
      </c>
      <c r="R3169" s="4">
        <f>IF(COUNT($M3169:$N3169)=0,"",IF(AND(IF($N3169&lt;&gt;"",$N3169,$M3169)&lt;=0,$O3169&lt;&gt;"可"),"警告",""))</f>
        <v/>
      </c>
      <c r="S3169" s="4">
        <f>IF(COUNT($M3169:$N3169)=0,0,IF(IF($N3169&lt;&gt;"",$N3169,$M3169)&gt;=スコアリング基準!$B$20,スコアリング基準!$C$20,IF(IF($N3169&lt;&gt;"",$N3169,$M3169)&gt;=スコアリング基準!$B$21,スコアリング基準!$C$21,IF(IF($N3169&lt;&gt;"",$N3169,$M3169)&gt;0,スコアリング基準!$C$22,0))))</f>
        <v/>
      </c>
      <c r="T3169" s="4">
        <f>IF($O3169="可",スコアリング基準!$C$23,0)</f>
        <v/>
      </c>
      <c r="U3169" s="4">
        <f>IF(OR(COUNT($K3169:$L3169)&lt;2,$K3169=0),0,IF(ABS($L3169)/$K3169&lt;=スコアリング基準!$B$24,スコアリング基準!$C$24,IF(ABS($L3169)/$K3169&lt;=スコアリング基準!$B$25,スコアリング基準!$C$25,IF(ABS($L3169)/$K3169&lt;=スコアリング基準!$B$26,スコアリング基準!$C$26,0))))</f>
        <v/>
      </c>
      <c r="V3169" s="4">
        <f>IF($P3169="なし",スコアリング基準!$C$27,0)</f>
        <v/>
      </c>
      <c r="W3169" s="4">
        <f>IF($F3169="",0,IF(ISNUMBER($F3169),IF($F3169&lt;=スコアリング基準!$B$28,スコアリング基準!$C$28,スコアリング基準!$C$29),0))</f>
        <v/>
      </c>
      <c r="X3169" s="4">
        <f>IFERROR(VLOOKUP($B3169,スコアリング基準!$A$36:$B$46,2,FALSE),0)</f>
        <v/>
      </c>
      <c r="Y3169" s="4">
        <f>SUM($S3169:$X3169)</f>
        <v/>
      </c>
      <c r="Z3169" s="4">
        <f>IF(COUNT($M3169:$N3169)=0,"データ無",IF($Y3169&gt;=スコアリング基準!$B$30,"S",IF($Y3169&gt;=スコアリング基準!$B$31,"A",IF($Y3169&gt;=スコアリング基準!$B$32,"B","C"))))</f>
        <v/>
      </c>
      <c r="AA3169">
        <f>IFERROR(INDEX(実績DB!$I$3:$I$104,MATCH($B3169&amp;$C3169,実績DB!$J$3:$J$104,0)),"")</f>
        <v/>
      </c>
    </row>
    <row r="3170">
      <c r="A3170" t="n">
        <v>3168</v>
      </c>
      <c r="B3170" t="inlineStr">
        <is>
          <t>中部</t>
        </is>
      </c>
      <c r="C3170" t="inlineStr">
        <is>
          <t>大豆島変電所</t>
        </is>
      </c>
      <c r="D3170" t="inlineStr">
        <is>
          <t>長野県</t>
        </is>
      </c>
      <c r="E3170" t="n">
        <v>77</v>
      </c>
      <c r="F3170" t="n">
        <v>6.6</v>
      </c>
      <c r="G3170" s="3" t="n">
        <v>36.637043</v>
      </c>
      <c r="H3170" s="3" t="n">
        <v>138.241762</v>
      </c>
      <c r="I3170" t="inlineStr">
        <is>
          <t>公表資料(手動)</t>
        </is>
      </c>
      <c r="J3170" t="n">
        <v>-2</v>
      </c>
      <c r="K3170" t="n">
        <v>49</v>
      </c>
      <c r="L3170" t="n">
        <v>-1</v>
      </c>
      <c r="M3170" t="n">
        <v>48</v>
      </c>
      <c r="O3170" t="inlineStr">
        <is>
          <t>不可 #3</t>
        </is>
      </c>
      <c r="P3170" t="inlineStr">
        <is>
          <t>有り</t>
        </is>
      </c>
      <c r="R3170" s="4">
        <f>IF(COUNT($M3170:$N3170)=0,"",IF(AND(IF($N3170&lt;&gt;"",$N3170,$M3170)&lt;=0,$O3170&lt;&gt;"可"),"警告",""))</f>
        <v/>
      </c>
      <c r="S3170" s="4">
        <f>IF(COUNT($M3170:$N3170)=0,0,IF(IF($N3170&lt;&gt;"",$N3170,$M3170)&gt;=スコアリング基準!$B$20,スコアリング基準!$C$20,IF(IF($N3170&lt;&gt;"",$N3170,$M3170)&gt;=スコアリング基準!$B$21,スコアリング基準!$C$21,IF(IF($N3170&lt;&gt;"",$N3170,$M3170)&gt;0,スコアリング基準!$C$22,0))))</f>
        <v/>
      </c>
      <c r="T3170" s="4">
        <f>IF($O3170="可",スコアリング基準!$C$23,0)</f>
        <v/>
      </c>
      <c r="U3170" s="4">
        <f>IF(OR(COUNT($K3170:$L3170)&lt;2,$K3170=0),0,IF(ABS($L3170)/$K3170&lt;=スコアリング基準!$B$24,スコアリング基準!$C$24,IF(ABS($L3170)/$K3170&lt;=スコアリング基準!$B$25,スコアリング基準!$C$25,IF(ABS($L3170)/$K3170&lt;=スコアリング基準!$B$26,スコアリング基準!$C$26,0))))</f>
        <v/>
      </c>
      <c r="V3170" s="4">
        <f>IF($P3170="なし",スコアリング基準!$C$27,0)</f>
        <v/>
      </c>
      <c r="W3170" s="4">
        <f>IF($F3170="",0,IF(ISNUMBER($F3170),IF($F3170&lt;=スコアリング基準!$B$28,スコアリング基準!$C$28,スコアリング基準!$C$29),0))</f>
        <v/>
      </c>
      <c r="X3170" s="4">
        <f>IFERROR(VLOOKUP($B3170,スコアリング基準!$A$36:$B$46,2,FALSE),0)</f>
        <v/>
      </c>
      <c r="Y3170" s="4">
        <f>SUM($S3170:$X3170)</f>
        <v/>
      </c>
      <c r="Z3170" s="4">
        <f>IF(COUNT($M3170:$N3170)=0,"データ無",IF($Y3170&gt;=スコアリング基準!$B$30,"S",IF($Y3170&gt;=スコアリング基準!$B$31,"A",IF($Y3170&gt;=スコアリング基準!$B$32,"B","C"))))</f>
        <v/>
      </c>
      <c r="AA3170">
        <f>IFERROR(INDEX(実績DB!$I$3:$I$104,MATCH($B3170&amp;$C3170,実績DB!$J$3:$J$104,0)),"")</f>
        <v/>
      </c>
    </row>
    <row r="3171">
      <c r="A3171" t="n">
        <v>3169</v>
      </c>
      <c r="B3171" t="inlineStr">
        <is>
          <t>中部</t>
        </is>
      </c>
      <c r="C3171" t="inlineStr">
        <is>
          <t>大野変電所</t>
        </is>
      </c>
      <c r="D3171" t="inlineStr">
        <is>
          <t>岐阜県</t>
        </is>
      </c>
      <c r="E3171" t="n">
        <v>77</v>
      </c>
      <c r="F3171" t="n">
        <v>6.6</v>
      </c>
      <c r="G3171" s="3" t="n">
        <v>35.463519</v>
      </c>
      <c r="H3171" s="3" t="n">
        <v>136.631746</v>
      </c>
      <c r="I3171" t="inlineStr">
        <is>
          <t>公表資料(手動)</t>
        </is>
      </c>
      <c r="J3171" t="n">
        <v>-5</v>
      </c>
      <c r="K3171" t="n">
        <v>43</v>
      </c>
      <c r="L3171" t="n">
        <v>-13</v>
      </c>
      <c r="M3171" t="n">
        <v>29</v>
      </c>
      <c r="O3171" t="inlineStr">
        <is>
          <t>不可 #3</t>
        </is>
      </c>
      <c r="P3171" t="inlineStr">
        <is>
          <t>有り</t>
        </is>
      </c>
      <c r="R3171" s="4">
        <f>IF(COUNT($M3171:$N3171)=0,"",IF(AND(IF($N3171&lt;&gt;"",$N3171,$M3171)&lt;=0,$O3171&lt;&gt;"可"),"警告",""))</f>
        <v/>
      </c>
      <c r="S3171" s="4">
        <f>IF(COUNT($M3171:$N3171)=0,0,IF(IF($N3171&lt;&gt;"",$N3171,$M3171)&gt;=スコアリング基準!$B$20,スコアリング基準!$C$20,IF(IF($N3171&lt;&gt;"",$N3171,$M3171)&gt;=スコアリング基準!$B$21,スコアリング基準!$C$21,IF(IF($N3171&lt;&gt;"",$N3171,$M3171)&gt;0,スコアリング基準!$C$22,0))))</f>
        <v/>
      </c>
      <c r="T3171" s="4">
        <f>IF($O3171="可",スコアリング基準!$C$23,0)</f>
        <v/>
      </c>
      <c r="U3171" s="4">
        <f>IF(OR(COUNT($K3171:$L3171)&lt;2,$K3171=0),0,IF(ABS($L3171)/$K3171&lt;=スコアリング基準!$B$24,スコアリング基準!$C$24,IF(ABS($L3171)/$K3171&lt;=スコアリング基準!$B$25,スコアリング基準!$C$25,IF(ABS($L3171)/$K3171&lt;=スコアリング基準!$B$26,スコアリング基準!$C$26,0))))</f>
        <v/>
      </c>
      <c r="V3171" s="4">
        <f>IF($P3171="なし",スコアリング基準!$C$27,0)</f>
        <v/>
      </c>
      <c r="W3171" s="4">
        <f>IF($F3171="",0,IF(ISNUMBER($F3171),IF($F3171&lt;=スコアリング基準!$B$28,スコアリング基準!$C$28,スコアリング基準!$C$29),0))</f>
        <v/>
      </c>
      <c r="X3171" s="4">
        <f>IFERROR(VLOOKUP($B3171,スコアリング基準!$A$36:$B$46,2,FALSE),0)</f>
        <v/>
      </c>
      <c r="Y3171" s="4">
        <f>SUM($S3171:$X3171)</f>
        <v/>
      </c>
      <c r="Z3171" s="4">
        <f>IF(COUNT($M3171:$N3171)=0,"データ無",IF($Y3171&gt;=スコアリング基準!$B$30,"S",IF($Y3171&gt;=スコアリング基準!$B$31,"A",IF($Y3171&gt;=スコアリング基準!$B$32,"B","C"))))</f>
        <v/>
      </c>
      <c r="AA3171">
        <f>IFERROR(INDEX(実績DB!$I$3:$I$104,MATCH($B3171&amp;$C3171,実績DB!$J$3:$J$104,0)),"")</f>
        <v/>
      </c>
    </row>
    <row r="3172">
      <c r="A3172" t="n">
        <v>3170</v>
      </c>
      <c r="B3172" t="inlineStr">
        <is>
          <t>中部</t>
        </is>
      </c>
      <c r="C3172" t="inlineStr">
        <is>
          <t>大野木変電所</t>
        </is>
      </c>
      <c r="D3172" t="inlineStr">
        <is>
          <t>愛知県</t>
        </is>
      </c>
      <c r="E3172" t="n">
        <v>77</v>
      </c>
      <c r="F3172" t="n">
        <v>6.6</v>
      </c>
      <c r="G3172" s="3" t="n">
        <v>35.22031</v>
      </c>
      <c r="H3172" s="3" t="n">
        <v>136.893339</v>
      </c>
      <c r="I3172" t="inlineStr">
        <is>
          <t>公表資料(手動)</t>
        </is>
      </c>
      <c r="J3172" t="n">
        <v>7</v>
      </c>
      <c r="K3172" t="n">
        <v>49</v>
      </c>
      <c r="L3172" t="n">
        <v>0</v>
      </c>
      <c r="M3172" t="n">
        <v>49</v>
      </c>
      <c r="O3172" t="inlineStr">
        <is>
          <t>不可 #3</t>
        </is>
      </c>
      <c r="P3172" t="inlineStr">
        <is>
          <t>有り</t>
        </is>
      </c>
      <c r="R3172" s="4">
        <f>IF(COUNT($M3172:$N3172)=0,"",IF(AND(IF($N3172&lt;&gt;"",$N3172,$M3172)&lt;=0,$O3172&lt;&gt;"可"),"警告",""))</f>
        <v/>
      </c>
      <c r="S3172" s="4">
        <f>IF(COUNT($M3172:$N3172)=0,0,IF(IF($N3172&lt;&gt;"",$N3172,$M3172)&gt;=スコアリング基準!$B$20,スコアリング基準!$C$20,IF(IF($N3172&lt;&gt;"",$N3172,$M3172)&gt;=スコアリング基準!$B$21,スコアリング基準!$C$21,IF(IF($N3172&lt;&gt;"",$N3172,$M3172)&gt;0,スコアリング基準!$C$22,0))))</f>
        <v/>
      </c>
      <c r="T3172" s="4">
        <f>IF($O3172="可",スコアリング基準!$C$23,0)</f>
        <v/>
      </c>
      <c r="U3172" s="4">
        <f>IF(OR(COUNT($K3172:$L3172)&lt;2,$K3172=0),0,IF(ABS($L3172)/$K3172&lt;=スコアリング基準!$B$24,スコアリング基準!$C$24,IF(ABS($L3172)/$K3172&lt;=スコアリング基準!$B$25,スコアリング基準!$C$25,IF(ABS($L3172)/$K3172&lt;=スコアリング基準!$B$26,スコアリング基準!$C$26,0))))</f>
        <v/>
      </c>
      <c r="V3172" s="4">
        <f>IF($P3172="なし",スコアリング基準!$C$27,0)</f>
        <v/>
      </c>
      <c r="W3172" s="4">
        <f>IF($F3172="",0,IF(ISNUMBER($F3172),IF($F3172&lt;=スコアリング基準!$B$28,スコアリング基準!$C$28,スコアリング基準!$C$29),0))</f>
        <v/>
      </c>
      <c r="X3172" s="4">
        <f>IFERROR(VLOOKUP($B3172,スコアリング基準!$A$36:$B$46,2,FALSE),0)</f>
        <v/>
      </c>
      <c r="Y3172" s="4">
        <f>SUM($S3172:$X3172)</f>
        <v/>
      </c>
      <c r="Z3172" s="4">
        <f>IF(COUNT($M3172:$N3172)=0,"データ無",IF($Y3172&gt;=スコアリング基準!$B$30,"S",IF($Y3172&gt;=スコアリング基準!$B$31,"A",IF($Y3172&gt;=スコアリング基準!$B$32,"B","C"))))</f>
        <v/>
      </c>
      <c r="AA3172">
        <f>IFERROR(INDEX(実績DB!$I$3:$I$104,MATCH($B3172&amp;$C3172,実績DB!$J$3:$J$104,0)),"")</f>
        <v/>
      </c>
    </row>
    <row r="3173">
      <c r="A3173" t="n">
        <v>3171</v>
      </c>
      <c r="B3173" t="inlineStr">
        <is>
          <t>中部</t>
        </is>
      </c>
      <c r="C3173" t="inlineStr">
        <is>
          <t>大針変電所</t>
        </is>
      </c>
      <c r="D3173" t="inlineStr">
        <is>
          <t>岐阜県</t>
        </is>
      </c>
      <c r="E3173" t="n">
        <v>77</v>
      </c>
      <c r="F3173" t="n">
        <v>6.6</v>
      </c>
      <c r="G3173" s="3" t="n">
        <v>35.372603</v>
      </c>
      <c r="H3173" s="3" t="n">
        <v>137.075304</v>
      </c>
      <c r="I3173" t="inlineStr">
        <is>
          <t>公表資料(手動)</t>
        </is>
      </c>
      <c r="J3173" t="n">
        <v>-10</v>
      </c>
      <c r="K3173" t="n">
        <v>49</v>
      </c>
      <c r="L3173" t="n">
        <v>-16</v>
      </c>
      <c r="M3173" t="n">
        <v>33</v>
      </c>
      <c r="O3173" t="inlineStr">
        <is>
          <t>不可 #3</t>
        </is>
      </c>
      <c r="P3173" t="inlineStr">
        <is>
          <t>有り</t>
        </is>
      </c>
      <c r="R3173" s="4">
        <f>IF(COUNT($M3173:$N3173)=0,"",IF(AND(IF($N3173&lt;&gt;"",$N3173,$M3173)&lt;=0,$O3173&lt;&gt;"可"),"警告",""))</f>
        <v/>
      </c>
      <c r="S3173" s="4">
        <f>IF(COUNT($M3173:$N3173)=0,0,IF(IF($N3173&lt;&gt;"",$N3173,$M3173)&gt;=スコアリング基準!$B$20,スコアリング基準!$C$20,IF(IF($N3173&lt;&gt;"",$N3173,$M3173)&gt;=スコアリング基準!$B$21,スコアリング基準!$C$21,IF(IF($N3173&lt;&gt;"",$N3173,$M3173)&gt;0,スコアリング基準!$C$22,0))))</f>
        <v/>
      </c>
      <c r="T3173" s="4">
        <f>IF($O3173="可",スコアリング基準!$C$23,0)</f>
        <v/>
      </c>
      <c r="U3173" s="4">
        <f>IF(OR(COUNT($K3173:$L3173)&lt;2,$K3173=0),0,IF(ABS($L3173)/$K3173&lt;=スコアリング基準!$B$24,スコアリング基準!$C$24,IF(ABS($L3173)/$K3173&lt;=スコアリング基準!$B$25,スコアリング基準!$C$25,IF(ABS($L3173)/$K3173&lt;=スコアリング基準!$B$26,スコアリング基準!$C$26,0))))</f>
        <v/>
      </c>
      <c r="V3173" s="4">
        <f>IF($P3173="なし",スコアリング基準!$C$27,0)</f>
        <v/>
      </c>
      <c r="W3173" s="4">
        <f>IF($F3173="",0,IF(ISNUMBER($F3173),IF($F3173&lt;=スコアリング基準!$B$28,スコアリング基準!$C$28,スコアリング基準!$C$29),0))</f>
        <v/>
      </c>
      <c r="X3173" s="4">
        <f>IFERROR(VLOOKUP($B3173,スコアリング基準!$A$36:$B$46,2,FALSE),0)</f>
        <v/>
      </c>
      <c r="Y3173" s="4">
        <f>SUM($S3173:$X3173)</f>
        <v/>
      </c>
      <c r="Z3173" s="4">
        <f>IF(COUNT($M3173:$N3173)=0,"データ無",IF($Y3173&gt;=スコアリング基準!$B$30,"S",IF($Y3173&gt;=スコアリング基準!$B$31,"A",IF($Y3173&gt;=スコアリング基準!$B$32,"B","C"))))</f>
        <v/>
      </c>
      <c r="AA3173">
        <f>IFERROR(INDEX(実績DB!$I$3:$I$104,MATCH($B3173&amp;$C3173,実績DB!$J$3:$J$104,0)),"")</f>
        <v/>
      </c>
    </row>
    <row r="3174">
      <c r="A3174" t="n">
        <v>3172</v>
      </c>
      <c r="B3174" t="inlineStr">
        <is>
          <t>中部</t>
        </is>
      </c>
      <c r="C3174" t="inlineStr">
        <is>
          <t>大門変電所</t>
        </is>
      </c>
      <c r="D3174" t="inlineStr">
        <is>
          <t>長野県</t>
        </is>
      </c>
      <c r="E3174" t="n">
        <v>77</v>
      </c>
      <c r="F3174" t="n">
        <v>6.6</v>
      </c>
      <c r="G3174" s="3" t="n">
        <v>36.112612</v>
      </c>
      <c r="H3174" s="3" t="n">
        <v>137.953209</v>
      </c>
      <c r="I3174" t="inlineStr">
        <is>
          <t>Google Places(名称一致)</t>
        </is>
      </c>
      <c r="J3174" t="n">
        <v>-14</v>
      </c>
      <c r="K3174" t="n">
        <v>28</v>
      </c>
      <c r="L3174" t="n">
        <v>-21</v>
      </c>
      <c r="M3174" t="n">
        <v>10</v>
      </c>
      <c r="O3174" t="inlineStr">
        <is>
          <t>不可 #3</t>
        </is>
      </c>
      <c r="P3174" t="inlineStr">
        <is>
          <t>有り</t>
        </is>
      </c>
      <c r="R3174" s="4">
        <f>IF(COUNT($M3174:$N3174)=0,"",IF(AND(IF($N3174&lt;&gt;"",$N3174,$M3174)&lt;=0,$O3174&lt;&gt;"可"),"警告",""))</f>
        <v/>
      </c>
      <c r="S3174" s="4">
        <f>IF(COUNT($M3174:$N3174)=0,0,IF(IF($N3174&lt;&gt;"",$N3174,$M3174)&gt;=スコアリング基準!$B$20,スコアリング基準!$C$20,IF(IF($N3174&lt;&gt;"",$N3174,$M3174)&gt;=スコアリング基準!$B$21,スコアリング基準!$C$21,IF(IF($N3174&lt;&gt;"",$N3174,$M3174)&gt;0,スコアリング基準!$C$22,0))))</f>
        <v/>
      </c>
      <c r="T3174" s="4">
        <f>IF($O3174="可",スコアリング基準!$C$23,0)</f>
        <v/>
      </c>
      <c r="U3174" s="4">
        <f>IF(OR(COUNT($K3174:$L3174)&lt;2,$K3174=0),0,IF(ABS($L3174)/$K3174&lt;=スコアリング基準!$B$24,スコアリング基準!$C$24,IF(ABS($L3174)/$K3174&lt;=スコアリング基準!$B$25,スコアリング基準!$C$25,IF(ABS($L3174)/$K3174&lt;=スコアリング基準!$B$26,スコアリング基準!$C$26,0))))</f>
        <v/>
      </c>
      <c r="V3174" s="4">
        <f>IF($P3174="なし",スコアリング基準!$C$27,0)</f>
        <v/>
      </c>
      <c r="W3174" s="4">
        <f>IF($F3174="",0,IF(ISNUMBER($F3174),IF($F3174&lt;=スコアリング基準!$B$28,スコアリング基準!$C$28,スコアリング基準!$C$29),0))</f>
        <v/>
      </c>
      <c r="X3174" s="4">
        <f>IFERROR(VLOOKUP($B3174,スコアリング基準!$A$36:$B$46,2,FALSE),0)</f>
        <v/>
      </c>
      <c r="Y3174" s="4">
        <f>SUM($S3174:$X3174)</f>
        <v/>
      </c>
      <c r="Z3174" s="4">
        <f>IF(COUNT($M3174:$N3174)=0,"データ無",IF($Y3174&gt;=スコアリング基準!$B$30,"S",IF($Y3174&gt;=スコアリング基準!$B$31,"A",IF($Y3174&gt;=スコアリング基準!$B$32,"B","C"))))</f>
        <v/>
      </c>
      <c r="AA3174">
        <f>IFERROR(INDEX(実績DB!$I$3:$I$104,MATCH($B3174&amp;$C3174,実績DB!$J$3:$J$104,0)),"")</f>
        <v/>
      </c>
    </row>
    <row r="3175">
      <c r="A3175" t="n">
        <v>3173</v>
      </c>
      <c r="B3175" t="inlineStr">
        <is>
          <t>中部</t>
        </is>
      </c>
      <c r="C3175" t="inlineStr">
        <is>
          <t>大間水力変電所</t>
        </is>
      </c>
      <c r="D3175" t="inlineStr">
        <is>
          <t>静岡県</t>
        </is>
      </c>
      <c r="E3175" t="n">
        <v>77</v>
      </c>
      <c r="F3175" t="n">
        <v>6</v>
      </c>
      <c r="G3175" s="3" t="n"/>
      <c r="H3175" s="3" t="n"/>
      <c r="I3175" t="inlineStr">
        <is>
          <t>未取得</t>
        </is>
      </c>
      <c r="J3175" t="n">
        <v>16</v>
      </c>
      <c r="K3175" t="n">
        <v>16</v>
      </c>
      <c r="L3175" t="n">
        <v>-16</v>
      </c>
      <c r="O3175" t="inlineStr">
        <is>
          <t>不可</t>
        </is>
      </c>
      <c r="P3175" t="inlineStr">
        <is>
          <t>有り</t>
        </is>
      </c>
      <c r="R3175" s="4">
        <f>IF(COUNT($M3175:$N3175)=0,"",IF(AND(IF($N3175&lt;&gt;"",$N3175,$M3175)&lt;=0,$O3175&lt;&gt;"可"),"警告",""))</f>
        <v/>
      </c>
      <c r="S3175" s="4">
        <f>IF(COUNT($M3175:$N3175)=0,0,IF(IF($N3175&lt;&gt;"",$N3175,$M3175)&gt;=スコアリング基準!$B$20,スコアリング基準!$C$20,IF(IF($N3175&lt;&gt;"",$N3175,$M3175)&gt;=スコアリング基準!$B$21,スコアリング基準!$C$21,IF(IF($N3175&lt;&gt;"",$N3175,$M3175)&gt;0,スコアリング基準!$C$22,0))))</f>
        <v/>
      </c>
      <c r="T3175" s="4">
        <f>IF($O3175="可",スコアリング基準!$C$23,0)</f>
        <v/>
      </c>
      <c r="U3175" s="4">
        <f>IF(OR(COUNT($K3175:$L3175)&lt;2,$K3175=0),0,IF(ABS($L3175)/$K3175&lt;=スコアリング基準!$B$24,スコアリング基準!$C$24,IF(ABS($L3175)/$K3175&lt;=スコアリング基準!$B$25,スコアリング基準!$C$25,IF(ABS($L3175)/$K3175&lt;=スコアリング基準!$B$26,スコアリング基準!$C$26,0))))</f>
        <v/>
      </c>
      <c r="V3175" s="4">
        <f>IF($P3175="なし",スコアリング基準!$C$27,0)</f>
        <v/>
      </c>
      <c r="W3175" s="4">
        <f>IF($F3175="",0,IF(ISNUMBER($F3175),IF($F3175&lt;=スコアリング基準!$B$28,スコアリング基準!$C$28,スコアリング基準!$C$29),0))</f>
        <v/>
      </c>
      <c r="X3175" s="4">
        <f>IFERROR(VLOOKUP($B3175,スコアリング基準!$A$36:$B$46,2,FALSE),0)</f>
        <v/>
      </c>
      <c r="Y3175" s="4">
        <f>SUM($S3175:$X3175)</f>
        <v/>
      </c>
      <c r="Z3175" s="4">
        <f>IF(COUNT($M3175:$N3175)=0,"データ無",IF($Y3175&gt;=スコアリング基準!$B$30,"S",IF($Y3175&gt;=スコアリング基準!$B$31,"A",IF($Y3175&gt;=スコアリング基準!$B$32,"B","C"))))</f>
        <v/>
      </c>
      <c r="AA3175">
        <f>IFERROR(INDEX(実績DB!$I$3:$I$104,MATCH($B3175&amp;$C3175,実績DB!$J$3:$J$104,0)),"")</f>
        <v/>
      </c>
    </row>
    <row r="3176">
      <c r="A3176" t="n">
        <v>3174</v>
      </c>
      <c r="B3176" t="inlineStr">
        <is>
          <t>中部</t>
        </is>
      </c>
      <c r="C3176" t="inlineStr">
        <is>
          <t>大間見変電所</t>
        </is>
      </c>
      <c r="D3176" t="inlineStr">
        <is>
          <t>岐阜県</t>
        </is>
      </c>
      <c r="E3176" t="n">
        <v>77</v>
      </c>
      <c r="F3176" t="n">
        <v>6.6</v>
      </c>
      <c r="G3176" s="3" t="n">
        <v>35.819907</v>
      </c>
      <c r="H3176" s="3" t="n">
        <v>136.90588</v>
      </c>
      <c r="I3176" t="inlineStr">
        <is>
          <t>公表資料(手動)</t>
        </is>
      </c>
      <c r="J3176" t="n">
        <v>1</v>
      </c>
      <c r="K3176" t="n">
        <v>19</v>
      </c>
      <c r="L3176" t="n">
        <v>0</v>
      </c>
      <c r="M3176" t="n">
        <v>19</v>
      </c>
      <c r="O3176" t="inlineStr">
        <is>
          <t>不可 #3</t>
        </is>
      </c>
      <c r="P3176" t="inlineStr">
        <is>
          <t>有り</t>
        </is>
      </c>
      <c r="R3176" s="4">
        <f>IF(COUNT($M3176:$N3176)=0,"",IF(AND(IF($N3176&lt;&gt;"",$N3176,$M3176)&lt;=0,$O3176&lt;&gt;"可"),"警告",""))</f>
        <v/>
      </c>
      <c r="S3176" s="4">
        <f>IF(COUNT($M3176:$N3176)=0,0,IF(IF($N3176&lt;&gt;"",$N3176,$M3176)&gt;=スコアリング基準!$B$20,スコアリング基準!$C$20,IF(IF($N3176&lt;&gt;"",$N3176,$M3176)&gt;=スコアリング基準!$B$21,スコアリング基準!$C$21,IF(IF($N3176&lt;&gt;"",$N3176,$M3176)&gt;0,スコアリング基準!$C$22,0))))</f>
        <v/>
      </c>
      <c r="T3176" s="4">
        <f>IF($O3176="可",スコアリング基準!$C$23,0)</f>
        <v/>
      </c>
      <c r="U3176" s="4">
        <f>IF(OR(COUNT($K3176:$L3176)&lt;2,$K3176=0),0,IF(ABS($L3176)/$K3176&lt;=スコアリング基準!$B$24,スコアリング基準!$C$24,IF(ABS($L3176)/$K3176&lt;=スコアリング基準!$B$25,スコアリング基準!$C$25,IF(ABS($L3176)/$K3176&lt;=スコアリング基準!$B$26,スコアリング基準!$C$26,0))))</f>
        <v/>
      </c>
      <c r="V3176" s="4">
        <f>IF($P3176="なし",スコアリング基準!$C$27,0)</f>
        <v/>
      </c>
      <c r="W3176" s="4">
        <f>IF($F3176="",0,IF(ISNUMBER($F3176),IF($F3176&lt;=スコアリング基準!$B$28,スコアリング基準!$C$28,スコアリング基準!$C$29),0))</f>
        <v/>
      </c>
      <c r="X3176" s="4">
        <f>IFERROR(VLOOKUP($B3176,スコアリング基準!$A$36:$B$46,2,FALSE),0)</f>
        <v/>
      </c>
      <c r="Y3176" s="4">
        <f>SUM($S3176:$X3176)</f>
        <v/>
      </c>
      <c r="Z3176" s="4">
        <f>IF(COUNT($M3176:$N3176)=0,"データ無",IF($Y3176&gt;=スコアリング基準!$B$30,"S",IF($Y3176&gt;=スコアリング基準!$B$31,"A",IF($Y3176&gt;=スコアリング基準!$B$32,"B","C"))))</f>
        <v/>
      </c>
      <c r="AA3176">
        <f>IFERROR(INDEX(実績DB!$I$3:$I$104,MATCH($B3176&amp;$C3176,実績DB!$J$3:$J$104,0)),"")</f>
        <v/>
      </c>
    </row>
    <row r="3177">
      <c r="A3177" t="n">
        <v>3175</v>
      </c>
      <c r="B3177" t="inlineStr">
        <is>
          <t>中部</t>
        </is>
      </c>
      <c r="C3177" t="inlineStr">
        <is>
          <t>天伯変電所</t>
        </is>
      </c>
      <c r="D3177" t="inlineStr">
        <is>
          <t>愛知県</t>
        </is>
      </c>
      <c r="E3177" t="n">
        <v>77</v>
      </c>
      <c r="F3177" t="n">
        <v>6.6</v>
      </c>
      <c r="G3177" s="3" t="n">
        <v>34.707943</v>
      </c>
      <c r="H3177" s="3" t="n">
        <v>137.410169</v>
      </c>
      <c r="I3177" t="inlineStr">
        <is>
          <t>Google Places(名称一致)</t>
        </is>
      </c>
      <c r="J3177" t="n">
        <v>-28</v>
      </c>
      <c r="K3177" t="n">
        <v>49</v>
      </c>
      <c r="L3177" t="n">
        <v>-49</v>
      </c>
      <c r="M3177" t="n">
        <v>0</v>
      </c>
      <c r="O3177" t="inlineStr">
        <is>
          <t>不可 #3</t>
        </is>
      </c>
      <c r="P3177" t="inlineStr">
        <is>
          <t>有り</t>
        </is>
      </c>
      <c r="R3177" s="4">
        <f>IF(COUNT($M3177:$N3177)=0,"",IF(AND(IF($N3177&lt;&gt;"",$N3177,$M3177)&lt;=0,$O3177&lt;&gt;"可"),"警告",""))</f>
        <v/>
      </c>
      <c r="S3177" s="4">
        <f>IF(COUNT($M3177:$N3177)=0,0,IF(IF($N3177&lt;&gt;"",$N3177,$M3177)&gt;=スコアリング基準!$B$20,スコアリング基準!$C$20,IF(IF($N3177&lt;&gt;"",$N3177,$M3177)&gt;=スコアリング基準!$B$21,スコアリング基準!$C$21,IF(IF($N3177&lt;&gt;"",$N3177,$M3177)&gt;0,スコアリング基準!$C$22,0))))</f>
        <v/>
      </c>
      <c r="T3177" s="4">
        <f>IF($O3177="可",スコアリング基準!$C$23,0)</f>
        <v/>
      </c>
      <c r="U3177" s="4">
        <f>IF(OR(COUNT($K3177:$L3177)&lt;2,$K3177=0),0,IF(ABS($L3177)/$K3177&lt;=スコアリング基準!$B$24,スコアリング基準!$C$24,IF(ABS($L3177)/$K3177&lt;=スコアリング基準!$B$25,スコアリング基準!$C$25,IF(ABS($L3177)/$K3177&lt;=スコアリング基準!$B$26,スコアリング基準!$C$26,0))))</f>
        <v/>
      </c>
      <c r="V3177" s="4">
        <f>IF($P3177="なし",スコアリング基準!$C$27,0)</f>
        <v/>
      </c>
      <c r="W3177" s="4">
        <f>IF($F3177="",0,IF(ISNUMBER($F3177),IF($F3177&lt;=スコアリング基準!$B$28,スコアリング基準!$C$28,スコアリング基準!$C$29),0))</f>
        <v/>
      </c>
      <c r="X3177" s="4">
        <f>IFERROR(VLOOKUP($B3177,スコアリング基準!$A$36:$B$46,2,FALSE),0)</f>
        <v/>
      </c>
      <c r="Y3177" s="4">
        <f>SUM($S3177:$X3177)</f>
        <v/>
      </c>
      <c r="Z3177" s="4">
        <f>IF(COUNT($M3177:$N3177)=0,"データ無",IF($Y3177&gt;=スコアリング基準!$B$30,"S",IF($Y3177&gt;=スコアリング基準!$B$31,"A",IF($Y3177&gt;=スコアリング基準!$B$32,"B","C"))))</f>
        <v/>
      </c>
      <c r="AA3177">
        <f>IFERROR(INDEX(実績DB!$I$3:$I$104,MATCH($B3177&amp;$C3177,実績DB!$J$3:$J$104,0)),"")</f>
        <v/>
      </c>
    </row>
    <row r="3178">
      <c r="A3178" t="n">
        <v>3176</v>
      </c>
      <c r="B3178" t="inlineStr">
        <is>
          <t>中部</t>
        </is>
      </c>
      <c r="C3178" t="inlineStr">
        <is>
          <t>天神町変電所</t>
        </is>
      </c>
      <c r="D3178" t="inlineStr">
        <is>
          <t>三重県</t>
        </is>
      </c>
      <c r="E3178" t="n">
        <v>77</v>
      </c>
      <c r="F3178" t="n">
        <v>6.6</v>
      </c>
      <c r="G3178" s="3" t="n">
        <v>34.844048</v>
      </c>
      <c r="H3178" s="3" t="n">
        <v>136.453406</v>
      </c>
      <c r="I3178" t="inlineStr">
        <is>
          <t>Google Places(名称一致)</t>
        </is>
      </c>
      <c r="J3178" t="n">
        <v>19</v>
      </c>
      <c r="K3178" t="n">
        <v>19</v>
      </c>
      <c r="L3178" t="n">
        <v>-19</v>
      </c>
      <c r="M3178" t="n">
        <v>0</v>
      </c>
      <c r="O3178" t="inlineStr">
        <is>
          <t>不可 #3</t>
        </is>
      </c>
      <c r="P3178" t="inlineStr">
        <is>
          <t>有り</t>
        </is>
      </c>
      <c r="R3178" s="4">
        <f>IF(COUNT($M3178:$N3178)=0,"",IF(AND(IF($N3178&lt;&gt;"",$N3178,$M3178)&lt;=0,$O3178&lt;&gt;"可"),"警告",""))</f>
        <v/>
      </c>
      <c r="S3178" s="4">
        <f>IF(COUNT($M3178:$N3178)=0,0,IF(IF($N3178&lt;&gt;"",$N3178,$M3178)&gt;=スコアリング基準!$B$20,スコアリング基準!$C$20,IF(IF($N3178&lt;&gt;"",$N3178,$M3178)&gt;=スコアリング基準!$B$21,スコアリング基準!$C$21,IF(IF($N3178&lt;&gt;"",$N3178,$M3178)&gt;0,スコアリング基準!$C$22,0))))</f>
        <v/>
      </c>
      <c r="T3178" s="4">
        <f>IF($O3178="可",スコアリング基準!$C$23,0)</f>
        <v/>
      </c>
      <c r="U3178" s="4">
        <f>IF(OR(COUNT($K3178:$L3178)&lt;2,$K3178=0),0,IF(ABS($L3178)/$K3178&lt;=スコアリング基準!$B$24,スコアリング基準!$C$24,IF(ABS($L3178)/$K3178&lt;=スコアリング基準!$B$25,スコアリング基準!$C$25,IF(ABS($L3178)/$K3178&lt;=スコアリング基準!$B$26,スコアリング基準!$C$26,0))))</f>
        <v/>
      </c>
      <c r="V3178" s="4">
        <f>IF($P3178="なし",スコアリング基準!$C$27,0)</f>
        <v/>
      </c>
      <c r="W3178" s="4">
        <f>IF($F3178="",0,IF(ISNUMBER($F3178),IF($F3178&lt;=スコアリング基準!$B$28,スコアリング基準!$C$28,スコアリング基準!$C$29),0))</f>
        <v/>
      </c>
      <c r="X3178" s="4">
        <f>IFERROR(VLOOKUP($B3178,スコアリング基準!$A$36:$B$46,2,FALSE),0)</f>
        <v/>
      </c>
      <c r="Y3178" s="4">
        <f>SUM($S3178:$X3178)</f>
        <v/>
      </c>
      <c r="Z3178" s="4">
        <f>IF(COUNT($M3178:$N3178)=0,"データ無",IF($Y3178&gt;=スコアリング基準!$B$30,"S",IF($Y3178&gt;=スコアリング基準!$B$31,"A",IF($Y3178&gt;=スコアリング基準!$B$32,"B","C"))))</f>
        <v/>
      </c>
      <c r="AA3178">
        <f>IFERROR(INDEX(実績DB!$I$3:$I$104,MATCH($B3178&amp;$C3178,実績DB!$J$3:$J$104,0)),"")</f>
        <v/>
      </c>
    </row>
    <row r="3179">
      <c r="A3179" t="n">
        <v>3177</v>
      </c>
      <c r="B3179" t="inlineStr">
        <is>
          <t>中部</t>
        </is>
      </c>
      <c r="C3179" t="inlineStr">
        <is>
          <t>奥志賀変電所</t>
        </is>
      </c>
      <c r="D3179" t="inlineStr">
        <is>
          <t>長野県</t>
        </is>
      </c>
      <c r="E3179" t="n">
        <v>77</v>
      </c>
      <c r="F3179" t="n">
        <v>6.6</v>
      </c>
      <c r="G3179" s="3" t="n">
        <v>36.787928</v>
      </c>
      <c r="H3179" s="3" t="n">
        <v>138.520728</v>
      </c>
      <c r="I3179" t="inlineStr">
        <is>
          <t>公表資料(手動)</t>
        </is>
      </c>
      <c r="J3179" t="n">
        <v>0</v>
      </c>
      <c r="K3179" t="n">
        <v>19</v>
      </c>
      <c r="L3179" t="n">
        <v>0</v>
      </c>
      <c r="M3179" t="n">
        <v>19</v>
      </c>
      <c r="O3179" t="inlineStr">
        <is>
          <t>不可 #3</t>
        </is>
      </c>
      <c r="P3179" t="inlineStr">
        <is>
          <t>有り</t>
        </is>
      </c>
      <c r="R3179" s="4">
        <f>IF(COUNT($M3179:$N3179)=0,"",IF(AND(IF($N3179&lt;&gt;"",$N3179,$M3179)&lt;=0,$O3179&lt;&gt;"可"),"警告",""))</f>
        <v/>
      </c>
      <c r="S3179" s="4">
        <f>IF(COUNT($M3179:$N3179)=0,0,IF(IF($N3179&lt;&gt;"",$N3179,$M3179)&gt;=スコアリング基準!$B$20,スコアリング基準!$C$20,IF(IF($N3179&lt;&gt;"",$N3179,$M3179)&gt;=スコアリング基準!$B$21,スコアリング基準!$C$21,IF(IF($N3179&lt;&gt;"",$N3179,$M3179)&gt;0,スコアリング基準!$C$22,0))))</f>
        <v/>
      </c>
      <c r="T3179" s="4">
        <f>IF($O3179="可",スコアリング基準!$C$23,0)</f>
        <v/>
      </c>
      <c r="U3179" s="4">
        <f>IF(OR(COUNT($K3179:$L3179)&lt;2,$K3179=0),0,IF(ABS($L3179)/$K3179&lt;=スコアリング基準!$B$24,スコアリング基準!$C$24,IF(ABS($L3179)/$K3179&lt;=スコアリング基準!$B$25,スコアリング基準!$C$25,IF(ABS($L3179)/$K3179&lt;=スコアリング基準!$B$26,スコアリング基準!$C$26,0))))</f>
        <v/>
      </c>
      <c r="V3179" s="4">
        <f>IF($P3179="なし",スコアリング基準!$C$27,0)</f>
        <v/>
      </c>
      <c r="W3179" s="4">
        <f>IF($F3179="",0,IF(ISNUMBER($F3179),IF($F3179&lt;=スコアリング基準!$B$28,スコアリング基準!$C$28,スコアリング基準!$C$29),0))</f>
        <v/>
      </c>
      <c r="X3179" s="4">
        <f>IFERROR(VLOOKUP($B3179,スコアリング基準!$A$36:$B$46,2,FALSE),0)</f>
        <v/>
      </c>
      <c r="Y3179" s="4">
        <f>SUM($S3179:$X3179)</f>
        <v/>
      </c>
      <c r="Z3179" s="4">
        <f>IF(COUNT($M3179:$N3179)=0,"データ無",IF($Y3179&gt;=スコアリング基準!$B$30,"S",IF($Y3179&gt;=スコアリング基準!$B$31,"A",IF($Y3179&gt;=スコアリング基準!$B$32,"B","C"))))</f>
        <v/>
      </c>
      <c r="AA3179">
        <f>IFERROR(INDEX(実績DB!$I$3:$I$104,MATCH($B3179&amp;$C3179,実績DB!$J$3:$J$104,0)),"")</f>
        <v/>
      </c>
    </row>
    <row r="3180">
      <c r="A3180" t="n">
        <v>3178</v>
      </c>
      <c r="B3180" t="inlineStr">
        <is>
          <t>中部</t>
        </is>
      </c>
      <c r="C3180" t="inlineStr">
        <is>
          <t>妻木変電所</t>
        </is>
      </c>
      <c r="D3180" t="inlineStr">
        <is>
          <t>岐阜県</t>
        </is>
      </c>
      <c r="E3180" t="n">
        <v>77</v>
      </c>
      <c r="F3180" t="n">
        <v>6.6</v>
      </c>
      <c r="G3180" s="3" t="n">
        <v>35.310623</v>
      </c>
      <c r="H3180" s="3" t="n">
        <v>137.173299</v>
      </c>
      <c r="I3180" t="inlineStr">
        <is>
          <t>公表資料(手動)</t>
        </is>
      </c>
      <c r="J3180" t="n">
        <v>-4</v>
      </c>
      <c r="K3180" t="n">
        <v>19</v>
      </c>
      <c r="L3180" t="n">
        <v>-10</v>
      </c>
      <c r="M3180" t="n">
        <v>9</v>
      </c>
      <c r="O3180" t="inlineStr">
        <is>
          <t>不可 #3</t>
        </is>
      </c>
      <c r="P3180" t="inlineStr">
        <is>
          <t>有り</t>
        </is>
      </c>
      <c r="R3180" s="4">
        <f>IF(COUNT($M3180:$N3180)=0,"",IF(AND(IF($N3180&lt;&gt;"",$N3180,$M3180)&lt;=0,$O3180&lt;&gt;"可"),"警告",""))</f>
        <v/>
      </c>
      <c r="S3180" s="4">
        <f>IF(COUNT($M3180:$N3180)=0,0,IF(IF($N3180&lt;&gt;"",$N3180,$M3180)&gt;=スコアリング基準!$B$20,スコアリング基準!$C$20,IF(IF($N3180&lt;&gt;"",$N3180,$M3180)&gt;=スコアリング基準!$B$21,スコアリング基準!$C$21,IF(IF($N3180&lt;&gt;"",$N3180,$M3180)&gt;0,スコアリング基準!$C$22,0))))</f>
        <v/>
      </c>
      <c r="T3180" s="4">
        <f>IF($O3180="可",スコアリング基準!$C$23,0)</f>
        <v/>
      </c>
      <c r="U3180" s="4">
        <f>IF(OR(COUNT($K3180:$L3180)&lt;2,$K3180=0),0,IF(ABS($L3180)/$K3180&lt;=スコアリング基準!$B$24,スコアリング基準!$C$24,IF(ABS($L3180)/$K3180&lt;=スコアリング基準!$B$25,スコアリング基準!$C$25,IF(ABS($L3180)/$K3180&lt;=スコアリング基準!$B$26,スコアリング基準!$C$26,0))))</f>
        <v/>
      </c>
      <c r="V3180" s="4">
        <f>IF($P3180="なし",スコアリング基準!$C$27,0)</f>
        <v/>
      </c>
      <c r="W3180" s="4">
        <f>IF($F3180="",0,IF(ISNUMBER($F3180),IF($F3180&lt;=スコアリング基準!$B$28,スコアリング基準!$C$28,スコアリング基準!$C$29),0))</f>
        <v/>
      </c>
      <c r="X3180" s="4">
        <f>IFERROR(VLOOKUP($B3180,スコアリング基準!$A$36:$B$46,2,FALSE),0)</f>
        <v/>
      </c>
      <c r="Y3180" s="4">
        <f>SUM($S3180:$X3180)</f>
        <v/>
      </c>
      <c r="Z3180" s="4">
        <f>IF(COUNT($M3180:$N3180)=0,"データ無",IF($Y3180&gt;=スコアリング基準!$B$30,"S",IF($Y3180&gt;=スコアリング基準!$B$31,"A",IF($Y3180&gt;=スコアリング基準!$B$32,"B","C"))))</f>
        <v/>
      </c>
      <c r="AA3180">
        <f>IFERROR(INDEX(実績DB!$I$3:$I$104,MATCH($B3180&amp;$C3180,実績DB!$J$3:$J$104,0)),"")</f>
        <v/>
      </c>
    </row>
    <row r="3181">
      <c r="A3181" t="n">
        <v>3179</v>
      </c>
      <c r="B3181" t="inlineStr">
        <is>
          <t>中部</t>
        </is>
      </c>
      <c r="C3181" t="inlineStr">
        <is>
          <t>姫川第二水力変電所</t>
        </is>
      </c>
      <c r="D3181" t="inlineStr">
        <is>
          <t>長野県</t>
        </is>
      </c>
      <c r="E3181" t="n">
        <v>77</v>
      </c>
      <c r="F3181" t="n">
        <v>11</v>
      </c>
      <c r="G3181" s="3" t="n"/>
      <c r="H3181" s="3" t="n"/>
      <c r="I3181" t="inlineStr">
        <is>
          <t>未取得</t>
        </is>
      </c>
      <c r="J3181" t="n">
        <v>15</v>
      </c>
      <c r="K3181" t="n">
        <v>15</v>
      </c>
      <c r="L3181" t="n">
        <v>-15</v>
      </c>
      <c r="O3181" t="inlineStr">
        <is>
          <t>不可</t>
        </is>
      </c>
      <c r="P3181" t="inlineStr">
        <is>
          <t>有り</t>
        </is>
      </c>
      <c r="R3181" s="4">
        <f>IF(COUNT($M3181:$N3181)=0,"",IF(AND(IF($N3181&lt;&gt;"",$N3181,$M3181)&lt;=0,$O3181&lt;&gt;"可"),"警告",""))</f>
        <v/>
      </c>
      <c r="S3181" s="4">
        <f>IF(COUNT($M3181:$N3181)=0,0,IF(IF($N3181&lt;&gt;"",$N3181,$M3181)&gt;=スコアリング基準!$B$20,スコアリング基準!$C$20,IF(IF($N3181&lt;&gt;"",$N3181,$M3181)&gt;=スコアリング基準!$B$21,スコアリング基準!$C$21,IF(IF($N3181&lt;&gt;"",$N3181,$M3181)&gt;0,スコアリング基準!$C$22,0))))</f>
        <v/>
      </c>
      <c r="T3181" s="4">
        <f>IF($O3181="可",スコアリング基準!$C$23,0)</f>
        <v/>
      </c>
      <c r="U3181" s="4">
        <f>IF(OR(COUNT($K3181:$L3181)&lt;2,$K3181=0),0,IF(ABS($L3181)/$K3181&lt;=スコアリング基準!$B$24,スコアリング基準!$C$24,IF(ABS($L3181)/$K3181&lt;=スコアリング基準!$B$25,スコアリング基準!$C$25,IF(ABS($L3181)/$K3181&lt;=スコアリング基準!$B$26,スコアリング基準!$C$26,0))))</f>
        <v/>
      </c>
      <c r="V3181" s="4">
        <f>IF($P3181="なし",スコアリング基準!$C$27,0)</f>
        <v/>
      </c>
      <c r="W3181" s="4">
        <f>IF($F3181="",0,IF(ISNUMBER($F3181),IF($F3181&lt;=スコアリング基準!$B$28,スコアリング基準!$C$28,スコアリング基準!$C$29),0))</f>
        <v/>
      </c>
      <c r="X3181" s="4">
        <f>IFERROR(VLOOKUP($B3181,スコアリング基準!$A$36:$B$46,2,FALSE),0)</f>
        <v/>
      </c>
      <c r="Y3181" s="4">
        <f>SUM($S3181:$X3181)</f>
        <v/>
      </c>
      <c r="Z3181" s="4">
        <f>IF(COUNT($M3181:$N3181)=0,"データ無",IF($Y3181&gt;=スコアリング基準!$B$30,"S",IF($Y3181&gt;=スコアリング基準!$B$31,"A",IF($Y3181&gt;=スコアリング基準!$B$32,"B","C"))))</f>
        <v/>
      </c>
      <c r="AA3181">
        <f>IFERROR(INDEX(実績DB!$I$3:$I$104,MATCH($B3181&amp;$C3181,実績DB!$J$3:$J$104,0)),"")</f>
        <v/>
      </c>
    </row>
    <row r="3182">
      <c r="A3182" t="n">
        <v>3180</v>
      </c>
      <c r="B3182" t="inlineStr">
        <is>
          <t>中部</t>
        </is>
      </c>
      <c r="C3182" t="inlineStr">
        <is>
          <t>守山変電所</t>
        </is>
      </c>
      <c r="D3182" t="inlineStr">
        <is>
          <t>愛知県</t>
        </is>
      </c>
      <c r="E3182" t="n">
        <v>77</v>
      </c>
      <c r="F3182" t="n">
        <v>6.6</v>
      </c>
      <c r="G3182" s="3" t="n">
        <v>35.207261</v>
      </c>
      <c r="H3182" s="3" t="n">
        <v>136.95569</v>
      </c>
      <c r="I3182" t="inlineStr">
        <is>
          <t>公表資料(手動)</t>
        </is>
      </c>
      <c r="J3182" t="n">
        <v>4</v>
      </c>
      <c r="K3182" t="n">
        <v>49</v>
      </c>
      <c r="L3182" t="n">
        <v>0</v>
      </c>
      <c r="M3182" t="n">
        <v>49</v>
      </c>
      <c r="O3182" t="inlineStr">
        <is>
          <t>不可 #3</t>
        </is>
      </c>
      <c r="P3182" t="inlineStr">
        <is>
          <t>有り</t>
        </is>
      </c>
      <c r="R3182" s="4">
        <f>IF(COUNT($M3182:$N3182)=0,"",IF(AND(IF($N3182&lt;&gt;"",$N3182,$M3182)&lt;=0,$O3182&lt;&gt;"可"),"警告",""))</f>
        <v/>
      </c>
      <c r="S3182" s="4">
        <f>IF(COUNT($M3182:$N3182)=0,0,IF(IF($N3182&lt;&gt;"",$N3182,$M3182)&gt;=スコアリング基準!$B$20,スコアリング基準!$C$20,IF(IF($N3182&lt;&gt;"",$N3182,$M3182)&gt;=スコアリング基準!$B$21,スコアリング基準!$C$21,IF(IF($N3182&lt;&gt;"",$N3182,$M3182)&gt;0,スコアリング基準!$C$22,0))))</f>
        <v/>
      </c>
      <c r="T3182" s="4">
        <f>IF($O3182="可",スコアリング基準!$C$23,0)</f>
        <v/>
      </c>
      <c r="U3182" s="4">
        <f>IF(OR(COUNT($K3182:$L3182)&lt;2,$K3182=0),0,IF(ABS($L3182)/$K3182&lt;=スコアリング基準!$B$24,スコアリング基準!$C$24,IF(ABS($L3182)/$K3182&lt;=スコアリング基準!$B$25,スコアリング基準!$C$25,IF(ABS($L3182)/$K3182&lt;=スコアリング基準!$B$26,スコアリング基準!$C$26,0))))</f>
        <v/>
      </c>
      <c r="V3182" s="4">
        <f>IF($P3182="なし",スコアリング基準!$C$27,0)</f>
        <v/>
      </c>
      <c r="W3182" s="4">
        <f>IF($F3182="",0,IF(ISNUMBER($F3182),IF($F3182&lt;=スコアリング基準!$B$28,スコアリング基準!$C$28,スコアリング基準!$C$29),0))</f>
        <v/>
      </c>
      <c r="X3182" s="4">
        <f>IFERROR(VLOOKUP($B3182,スコアリング基準!$A$36:$B$46,2,FALSE),0)</f>
        <v/>
      </c>
      <c r="Y3182" s="4">
        <f>SUM($S3182:$X3182)</f>
        <v/>
      </c>
      <c r="Z3182" s="4">
        <f>IF(COUNT($M3182:$N3182)=0,"データ無",IF($Y3182&gt;=スコアリング基準!$B$30,"S",IF($Y3182&gt;=スコアリング基準!$B$31,"A",IF($Y3182&gt;=スコアリング基準!$B$32,"B","C"))))</f>
        <v/>
      </c>
      <c r="AA3182">
        <f>IFERROR(INDEX(実績DB!$I$3:$I$104,MATCH($B3182&amp;$C3182,実績DB!$J$3:$J$104,0)),"")</f>
        <v/>
      </c>
    </row>
    <row r="3183">
      <c r="A3183" t="n">
        <v>3181</v>
      </c>
      <c r="B3183" t="inlineStr">
        <is>
          <t>中部</t>
        </is>
      </c>
      <c r="C3183" t="inlineStr">
        <is>
          <t>安八変電所</t>
        </is>
      </c>
      <c r="D3183" t="inlineStr">
        <is>
          <t>岐阜県</t>
        </is>
      </c>
      <c r="E3183" t="n">
        <v>77</v>
      </c>
      <c r="F3183" t="n">
        <v>6.6</v>
      </c>
      <c r="G3183" s="3" t="n">
        <v>35.329941</v>
      </c>
      <c r="H3183" s="3" t="n">
        <v>136.651393</v>
      </c>
      <c r="I3183" t="inlineStr">
        <is>
          <t>公表資料(手動)</t>
        </is>
      </c>
      <c r="J3183" t="n">
        <v>-4</v>
      </c>
      <c r="K3183" t="n">
        <v>19</v>
      </c>
      <c r="L3183" t="n">
        <v>-6</v>
      </c>
      <c r="M3183" t="n">
        <v>9</v>
      </c>
      <c r="O3183" t="inlineStr">
        <is>
          <t>不可 #3</t>
        </is>
      </c>
      <c r="P3183" t="inlineStr">
        <is>
          <t>有り</t>
        </is>
      </c>
      <c r="R3183" s="4">
        <f>IF(COUNT($M3183:$N3183)=0,"",IF(AND(IF($N3183&lt;&gt;"",$N3183,$M3183)&lt;=0,$O3183&lt;&gt;"可"),"警告",""))</f>
        <v/>
      </c>
      <c r="S3183" s="4">
        <f>IF(COUNT($M3183:$N3183)=0,0,IF(IF($N3183&lt;&gt;"",$N3183,$M3183)&gt;=スコアリング基準!$B$20,スコアリング基準!$C$20,IF(IF($N3183&lt;&gt;"",$N3183,$M3183)&gt;=スコアリング基準!$B$21,スコアリング基準!$C$21,IF(IF($N3183&lt;&gt;"",$N3183,$M3183)&gt;0,スコアリング基準!$C$22,0))))</f>
        <v/>
      </c>
      <c r="T3183" s="4">
        <f>IF($O3183="可",スコアリング基準!$C$23,0)</f>
        <v/>
      </c>
      <c r="U3183" s="4">
        <f>IF(OR(COUNT($K3183:$L3183)&lt;2,$K3183=0),0,IF(ABS($L3183)/$K3183&lt;=スコアリング基準!$B$24,スコアリング基準!$C$24,IF(ABS($L3183)/$K3183&lt;=スコアリング基準!$B$25,スコアリング基準!$C$25,IF(ABS($L3183)/$K3183&lt;=スコアリング基準!$B$26,スコアリング基準!$C$26,0))))</f>
        <v/>
      </c>
      <c r="V3183" s="4">
        <f>IF($P3183="なし",スコアリング基準!$C$27,0)</f>
        <v/>
      </c>
      <c r="W3183" s="4">
        <f>IF($F3183="",0,IF(ISNUMBER($F3183),IF($F3183&lt;=スコアリング基準!$B$28,スコアリング基準!$C$28,スコアリング基準!$C$29),0))</f>
        <v/>
      </c>
      <c r="X3183" s="4">
        <f>IFERROR(VLOOKUP($B3183,スコアリング基準!$A$36:$B$46,2,FALSE),0)</f>
        <v/>
      </c>
      <c r="Y3183" s="4">
        <f>SUM($S3183:$X3183)</f>
        <v/>
      </c>
      <c r="Z3183" s="4">
        <f>IF(COUNT($M3183:$N3183)=0,"データ無",IF($Y3183&gt;=スコアリング基準!$B$30,"S",IF($Y3183&gt;=スコアリング基準!$B$31,"A",IF($Y3183&gt;=スコアリング基準!$B$32,"B","C"))))</f>
        <v/>
      </c>
      <c r="AA3183">
        <f>IFERROR(INDEX(実績DB!$I$3:$I$104,MATCH($B3183&amp;$C3183,実績DB!$J$3:$J$104,0)),"")</f>
        <v/>
      </c>
    </row>
    <row r="3184">
      <c r="A3184" t="n">
        <v>3182</v>
      </c>
      <c r="B3184" t="inlineStr">
        <is>
          <t>中部</t>
        </is>
      </c>
      <c r="C3184" t="inlineStr">
        <is>
          <t>安東変電所</t>
        </is>
      </c>
      <c r="D3184" t="inlineStr">
        <is>
          <t>静岡県</t>
        </is>
      </c>
      <c r="E3184" t="n">
        <v>77</v>
      </c>
      <c r="F3184" t="n">
        <v>6.6</v>
      </c>
      <c r="G3184" s="3" t="n">
        <v>34.993652</v>
      </c>
      <c r="H3184" s="3" t="n">
        <v>138.392994</v>
      </c>
      <c r="I3184" t="inlineStr">
        <is>
          <t>公表資料(手動)</t>
        </is>
      </c>
      <c r="J3184" t="n">
        <v>49</v>
      </c>
      <c r="K3184" t="n">
        <v>49</v>
      </c>
      <c r="L3184" t="n">
        <v>0</v>
      </c>
      <c r="M3184" t="n">
        <v>49</v>
      </c>
      <c r="O3184" t="inlineStr">
        <is>
          <t>不可 #3</t>
        </is>
      </c>
      <c r="P3184" t="inlineStr">
        <is>
          <t>有り</t>
        </is>
      </c>
      <c r="R3184" s="4">
        <f>IF(COUNT($M3184:$N3184)=0,"",IF(AND(IF($N3184&lt;&gt;"",$N3184,$M3184)&lt;=0,$O3184&lt;&gt;"可"),"警告",""))</f>
        <v/>
      </c>
      <c r="S3184" s="4">
        <f>IF(COUNT($M3184:$N3184)=0,0,IF(IF($N3184&lt;&gt;"",$N3184,$M3184)&gt;=スコアリング基準!$B$20,スコアリング基準!$C$20,IF(IF($N3184&lt;&gt;"",$N3184,$M3184)&gt;=スコアリング基準!$B$21,スコアリング基準!$C$21,IF(IF($N3184&lt;&gt;"",$N3184,$M3184)&gt;0,スコアリング基準!$C$22,0))))</f>
        <v/>
      </c>
      <c r="T3184" s="4">
        <f>IF($O3184="可",スコアリング基準!$C$23,0)</f>
        <v/>
      </c>
      <c r="U3184" s="4">
        <f>IF(OR(COUNT($K3184:$L3184)&lt;2,$K3184=0),0,IF(ABS($L3184)/$K3184&lt;=スコアリング基準!$B$24,スコアリング基準!$C$24,IF(ABS($L3184)/$K3184&lt;=スコアリング基準!$B$25,スコアリング基準!$C$25,IF(ABS($L3184)/$K3184&lt;=スコアリング基準!$B$26,スコアリング基準!$C$26,0))))</f>
        <v/>
      </c>
      <c r="V3184" s="4">
        <f>IF($P3184="なし",スコアリング基準!$C$27,0)</f>
        <v/>
      </c>
      <c r="W3184" s="4">
        <f>IF($F3184="",0,IF(ISNUMBER($F3184),IF($F3184&lt;=スコアリング基準!$B$28,スコアリング基準!$C$28,スコアリング基準!$C$29),0))</f>
        <v/>
      </c>
      <c r="X3184" s="4">
        <f>IFERROR(VLOOKUP($B3184,スコアリング基準!$A$36:$B$46,2,FALSE),0)</f>
        <v/>
      </c>
      <c r="Y3184" s="4">
        <f>SUM($S3184:$X3184)</f>
        <v/>
      </c>
      <c r="Z3184" s="4">
        <f>IF(COUNT($M3184:$N3184)=0,"データ無",IF($Y3184&gt;=スコアリング基準!$B$30,"S",IF($Y3184&gt;=スコアリング基準!$B$31,"A",IF($Y3184&gt;=スコアリング基準!$B$32,"B","C"))))</f>
        <v/>
      </c>
      <c r="AA3184">
        <f>IFERROR(INDEX(実績DB!$I$3:$I$104,MATCH($B3184&amp;$C3184,実績DB!$J$3:$J$104,0)),"")</f>
        <v/>
      </c>
    </row>
    <row r="3185">
      <c r="A3185" t="n">
        <v>3183</v>
      </c>
      <c r="B3185" t="inlineStr">
        <is>
          <t>中部</t>
        </is>
      </c>
      <c r="C3185" t="inlineStr">
        <is>
          <t>安西変電所</t>
        </is>
      </c>
      <c r="D3185" t="inlineStr">
        <is>
          <t>静岡県</t>
        </is>
      </c>
      <c r="E3185" t="n">
        <v>77</v>
      </c>
      <c r="F3185" t="n">
        <v>6.6</v>
      </c>
      <c r="G3185" s="3" t="n">
        <v>34.978193</v>
      </c>
      <c r="H3185" s="3" t="n">
        <v>138.363138</v>
      </c>
      <c r="I3185" t="inlineStr">
        <is>
          <t>公表資料(手動)</t>
        </is>
      </c>
      <c r="J3185" t="n">
        <v>49</v>
      </c>
      <c r="K3185" t="n">
        <v>49</v>
      </c>
      <c r="L3185" t="n">
        <v>0</v>
      </c>
      <c r="M3185" t="n">
        <v>49</v>
      </c>
      <c r="O3185" t="inlineStr">
        <is>
          <t>不可 #3</t>
        </is>
      </c>
      <c r="P3185" t="inlineStr">
        <is>
          <t>有り</t>
        </is>
      </c>
      <c r="R3185" s="4">
        <f>IF(COUNT($M3185:$N3185)=0,"",IF(AND(IF($N3185&lt;&gt;"",$N3185,$M3185)&lt;=0,$O3185&lt;&gt;"可"),"警告",""))</f>
        <v/>
      </c>
      <c r="S3185" s="4">
        <f>IF(COUNT($M3185:$N3185)=0,0,IF(IF($N3185&lt;&gt;"",$N3185,$M3185)&gt;=スコアリング基準!$B$20,スコアリング基準!$C$20,IF(IF($N3185&lt;&gt;"",$N3185,$M3185)&gt;=スコアリング基準!$B$21,スコアリング基準!$C$21,IF(IF($N3185&lt;&gt;"",$N3185,$M3185)&gt;0,スコアリング基準!$C$22,0))))</f>
        <v/>
      </c>
      <c r="T3185" s="4">
        <f>IF($O3185="可",スコアリング基準!$C$23,0)</f>
        <v/>
      </c>
      <c r="U3185" s="4">
        <f>IF(OR(COUNT($K3185:$L3185)&lt;2,$K3185=0),0,IF(ABS($L3185)/$K3185&lt;=スコアリング基準!$B$24,スコアリング基準!$C$24,IF(ABS($L3185)/$K3185&lt;=スコアリング基準!$B$25,スコアリング基準!$C$25,IF(ABS($L3185)/$K3185&lt;=スコアリング基準!$B$26,スコアリング基準!$C$26,0))))</f>
        <v/>
      </c>
      <c r="V3185" s="4">
        <f>IF($P3185="なし",スコアリング基準!$C$27,0)</f>
        <v/>
      </c>
      <c r="W3185" s="4">
        <f>IF($F3185="",0,IF(ISNUMBER($F3185),IF($F3185&lt;=スコアリング基準!$B$28,スコアリング基準!$C$28,スコアリング基準!$C$29),0))</f>
        <v/>
      </c>
      <c r="X3185" s="4">
        <f>IFERROR(VLOOKUP($B3185,スコアリング基準!$A$36:$B$46,2,FALSE),0)</f>
        <v/>
      </c>
      <c r="Y3185" s="4">
        <f>SUM($S3185:$X3185)</f>
        <v/>
      </c>
      <c r="Z3185" s="4">
        <f>IF(COUNT($M3185:$N3185)=0,"データ無",IF($Y3185&gt;=スコアリング基準!$B$30,"S",IF($Y3185&gt;=スコアリング基準!$B$31,"A",IF($Y3185&gt;=スコアリング基準!$B$32,"B","C"))))</f>
        <v/>
      </c>
      <c r="AA3185">
        <f>IFERROR(INDEX(実績DB!$I$3:$I$104,MATCH($B3185&amp;$C3185,実績DB!$J$3:$J$104,0)),"")</f>
        <v/>
      </c>
    </row>
    <row r="3186">
      <c r="A3186" t="n">
        <v>3184</v>
      </c>
      <c r="B3186" t="inlineStr">
        <is>
          <t>中部</t>
        </is>
      </c>
      <c r="C3186" t="inlineStr">
        <is>
          <t>安養寺変電所</t>
        </is>
      </c>
      <c r="D3186" t="inlineStr">
        <is>
          <t>静岡県</t>
        </is>
      </c>
      <c r="E3186" t="n">
        <v>77</v>
      </c>
      <c r="F3186" t="n">
        <v>6.6</v>
      </c>
      <c r="G3186" s="3" t="n">
        <v>34.788691</v>
      </c>
      <c r="H3186" s="3" t="n">
        <v>138.045401</v>
      </c>
      <c r="I3186" t="inlineStr">
        <is>
          <t>公表資料(手動)</t>
        </is>
      </c>
      <c r="J3186" t="n">
        <v>43</v>
      </c>
      <c r="K3186" t="n">
        <v>43</v>
      </c>
      <c r="L3186" t="n">
        <v>-10</v>
      </c>
      <c r="M3186" t="n">
        <v>33</v>
      </c>
      <c r="O3186" t="inlineStr">
        <is>
          <t>不可 #3</t>
        </is>
      </c>
      <c r="P3186" t="inlineStr">
        <is>
          <t>有り</t>
        </is>
      </c>
      <c r="R3186" s="4">
        <f>IF(COUNT($M3186:$N3186)=0,"",IF(AND(IF($N3186&lt;&gt;"",$N3186,$M3186)&lt;=0,$O3186&lt;&gt;"可"),"警告",""))</f>
        <v/>
      </c>
      <c r="S3186" s="4">
        <f>IF(COUNT($M3186:$N3186)=0,0,IF(IF($N3186&lt;&gt;"",$N3186,$M3186)&gt;=スコアリング基準!$B$20,スコアリング基準!$C$20,IF(IF($N3186&lt;&gt;"",$N3186,$M3186)&gt;=スコアリング基準!$B$21,スコアリング基準!$C$21,IF(IF($N3186&lt;&gt;"",$N3186,$M3186)&gt;0,スコアリング基準!$C$22,0))))</f>
        <v/>
      </c>
      <c r="T3186" s="4">
        <f>IF($O3186="可",スコアリング基準!$C$23,0)</f>
        <v/>
      </c>
      <c r="U3186" s="4">
        <f>IF(OR(COUNT($K3186:$L3186)&lt;2,$K3186=0),0,IF(ABS($L3186)/$K3186&lt;=スコアリング基準!$B$24,スコアリング基準!$C$24,IF(ABS($L3186)/$K3186&lt;=スコアリング基準!$B$25,スコアリング基準!$C$25,IF(ABS($L3186)/$K3186&lt;=スコアリング基準!$B$26,スコアリング基準!$C$26,0))))</f>
        <v/>
      </c>
      <c r="V3186" s="4">
        <f>IF($P3186="なし",スコアリング基準!$C$27,0)</f>
        <v/>
      </c>
      <c r="W3186" s="4">
        <f>IF($F3186="",0,IF(ISNUMBER($F3186),IF($F3186&lt;=スコアリング基準!$B$28,スコアリング基準!$C$28,スコアリング基準!$C$29),0))</f>
        <v/>
      </c>
      <c r="X3186" s="4">
        <f>IFERROR(VLOOKUP($B3186,スコアリング基準!$A$36:$B$46,2,FALSE),0)</f>
        <v/>
      </c>
      <c r="Y3186" s="4">
        <f>SUM($S3186:$X3186)</f>
        <v/>
      </c>
      <c r="Z3186" s="4">
        <f>IF(COUNT($M3186:$N3186)=0,"データ無",IF($Y3186&gt;=スコアリング基準!$B$30,"S",IF($Y3186&gt;=スコアリング基準!$B$31,"A",IF($Y3186&gt;=スコアリング基準!$B$32,"B","C"))))</f>
        <v/>
      </c>
      <c r="AA3186">
        <f>IFERROR(INDEX(実績DB!$I$3:$I$104,MATCH($B3186&amp;$C3186,実績DB!$J$3:$J$104,0)),"")</f>
        <v/>
      </c>
    </row>
    <row r="3187">
      <c r="A3187" t="n">
        <v>3185</v>
      </c>
      <c r="B3187" t="inlineStr">
        <is>
          <t>中部</t>
        </is>
      </c>
      <c r="C3187" t="inlineStr">
        <is>
          <t>宍原変電所</t>
        </is>
      </c>
      <c r="D3187" t="inlineStr">
        <is>
          <t>静岡県</t>
        </is>
      </c>
      <c r="E3187" t="n">
        <v>77</v>
      </c>
      <c r="F3187" t="n">
        <v>6.6</v>
      </c>
      <c r="G3187" s="3" t="n">
        <v>35.150383</v>
      </c>
      <c r="H3187" s="3" t="n">
        <v>138.52419</v>
      </c>
      <c r="I3187" t="inlineStr">
        <is>
          <t>公表資料(手動)</t>
        </is>
      </c>
      <c r="J3187" t="n">
        <v>19</v>
      </c>
      <c r="K3187" t="n">
        <v>9</v>
      </c>
      <c r="L3187" t="n">
        <v>-2</v>
      </c>
      <c r="M3187" t="n">
        <v>7</v>
      </c>
      <c r="O3187" t="inlineStr">
        <is>
          <t>不可 #3</t>
        </is>
      </c>
      <c r="P3187" t="inlineStr">
        <is>
          <t>有り</t>
        </is>
      </c>
      <c r="R3187" s="4">
        <f>IF(COUNT($M3187:$N3187)=0,"",IF(AND(IF($N3187&lt;&gt;"",$N3187,$M3187)&lt;=0,$O3187&lt;&gt;"可"),"警告",""))</f>
        <v/>
      </c>
      <c r="S3187" s="4">
        <f>IF(COUNT($M3187:$N3187)=0,0,IF(IF($N3187&lt;&gt;"",$N3187,$M3187)&gt;=スコアリング基準!$B$20,スコアリング基準!$C$20,IF(IF($N3187&lt;&gt;"",$N3187,$M3187)&gt;=スコアリング基準!$B$21,スコアリング基準!$C$21,IF(IF($N3187&lt;&gt;"",$N3187,$M3187)&gt;0,スコアリング基準!$C$22,0))))</f>
        <v/>
      </c>
      <c r="T3187" s="4">
        <f>IF($O3187="可",スコアリング基準!$C$23,0)</f>
        <v/>
      </c>
      <c r="U3187" s="4">
        <f>IF(OR(COUNT($K3187:$L3187)&lt;2,$K3187=0),0,IF(ABS($L3187)/$K3187&lt;=スコアリング基準!$B$24,スコアリング基準!$C$24,IF(ABS($L3187)/$K3187&lt;=スコアリング基準!$B$25,スコアリング基準!$C$25,IF(ABS($L3187)/$K3187&lt;=スコアリング基準!$B$26,スコアリング基準!$C$26,0))))</f>
        <v/>
      </c>
      <c r="V3187" s="4">
        <f>IF($P3187="なし",スコアリング基準!$C$27,0)</f>
        <v/>
      </c>
      <c r="W3187" s="4">
        <f>IF($F3187="",0,IF(ISNUMBER($F3187),IF($F3187&lt;=スコアリング基準!$B$28,スコアリング基準!$C$28,スコアリング基準!$C$29),0))</f>
        <v/>
      </c>
      <c r="X3187" s="4">
        <f>IFERROR(VLOOKUP($B3187,スコアリング基準!$A$36:$B$46,2,FALSE),0)</f>
        <v/>
      </c>
      <c r="Y3187" s="4">
        <f>SUM($S3187:$X3187)</f>
        <v/>
      </c>
      <c r="Z3187" s="4">
        <f>IF(COUNT($M3187:$N3187)=0,"データ無",IF($Y3187&gt;=スコアリング基準!$B$30,"S",IF($Y3187&gt;=スコアリング基準!$B$31,"A",IF($Y3187&gt;=スコアリング基準!$B$32,"B","C"))))</f>
        <v/>
      </c>
      <c r="AA3187">
        <f>IFERROR(INDEX(実績DB!$I$3:$I$104,MATCH($B3187&amp;$C3187,実績DB!$J$3:$J$104,0)),"")</f>
        <v/>
      </c>
    </row>
    <row r="3188">
      <c r="A3188" t="n">
        <v>3186</v>
      </c>
      <c r="B3188" t="inlineStr">
        <is>
          <t>中部</t>
        </is>
      </c>
      <c r="C3188" t="inlineStr">
        <is>
          <t>宗高変電所</t>
        </is>
      </c>
      <c r="D3188" t="inlineStr">
        <is>
          <t>静岡県</t>
        </is>
      </c>
      <c r="E3188" t="n">
        <v>77</v>
      </c>
      <c r="F3188" t="n">
        <v>6.6</v>
      </c>
      <c r="G3188" s="3" t="n">
        <v>34.804502</v>
      </c>
      <c r="H3188" s="3" t="n">
        <v>138.283919</v>
      </c>
      <c r="I3188" t="inlineStr">
        <is>
          <t>公表資料(手動)</t>
        </is>
      </c>
      <c r="J3188" t="n">
        <v>43</v>
      </c>
      <c r="K3188" t="n">
        <v>43</v>
      </c>
      <c r="L3188" t="n">
        <v>-1</v>
      </c>
      <c r="M3188" t="n">
        <v>42</v>
      </c>
      <c r="O3188" t="inlineStr">
        <is>
          <t>不可 #3</t>
        </is>
      </c>
      <c r="P3188" t="inlineStr">
        <is>
          <t>有り</t>
        </is>
      </c>
      <c r="R3188" s="4">
        <f>IF(COUNT($M3188:$N3188)=0,"",IF(AND(IF($N3188&lt;&gt;"",$N3188,$M3188)&lt;=0,$O3188&lt;&gt;"可"),"警告",""))</f>
        <v/>
      </c>
      <c r="S3188" s="4">
        <f>IF(COUNT($M3188:$N3188)=0,0,IF(IF($N3188&lt;&gt;"",$N3188,$M3188)&gt;=スコアリング基準!$B$20,スコアリング基準!$C$20,IF(IF($N3188&lt;&gt;"",$N3188,$M3188)&gt;=スコアリング基準!$B$21,スコアリング基準!$C$21,IF(IF($N3188&lt;&gt;"",$N3188,$M3188)&gt;0,スコアリング基準!$C$22,0))))</f>
        <v/>
      </c>
      <c r="T3188" s="4">
        <f>IF($O3188="可",スコアリング基準!$C$23,0)</f>
        <v/>
      </c>
      <c r="U3188" s="4">
        <f>IF(OR(COUNT($K3188:$L3188)&lt;2,$K3188=0),0,IF(ABS($L3188)/$K3188&lt;=スコアリング基準!$B$24,スコアリング基準!$C$24,IF(ABS($L3188)/$K3188&lt;=スコアリング基準!$B$25,スコアリング基準!$C$25,IF(ABS($L3188)/$K3188&lt;=スコアリング基準!$B$26,スコアリング基準!$C$26,0))))</f>
        <v/>
      </c>
      <c r="V3188" s="4">
        <f>IF($P3188="なし",スコアリング基準!$C$27,0)</f>
        <v/>
      </c>
      <c r="W3188" s="4">
        <f>IF($F3188="",0,IF(ISNUMBER($F3188),IF($F3188&lt;=スコアリング基準!$B$28,スコアリング基準!$C$28,スコアリング基準!$C$29),0))</f>
        <v/>
      </c>
      <c r="X3188" s="4">
        <f>IFERROR(VLOOKUP($B3188,スコアリング基準!$A$36:$B$46,2,FALSE),0)</f>
        <v/>
      </c>
      <c r="Y3188" s="4">
        <f>SUM($S3188:$X3188)</f>
        <v/>
      </c>
      <c r="Z3188" s="4">
        <f>IF(COUNT($M3188:$N3188)=0,"データ無",IF($Y3188&gt;=スコアリング基準!$B$30,"S",IF($Y3188&gt;=スコアリング基準!$B$31,"A",IF($Y3188&gt;=スコアリング基準!$B$32,"B","C"))))</f>
        <v/>
      </c>
      <c r="AA3188">
        <f>IFERROR(INDEX(実績DB!$I$3:$I$104,MATCH($B3188&amp;$C3188,実績DB!$J$3:$J$104,0)),"")</f>
        <v/>
      </c>
    </row>
    <row r="3189">
      <c r="A3189" t="n">
        <v>3187</v>
      </c>
      <c r="B3189" t="inlineStr">
        <is>
          <t>中部</t>
        </is>
      </c>
      <c r="C3189" t="inlineStr">
        <is>
          <t>宝町変電所</t>
        </is>
      </c>
      <c r="D3189" t="inlineStr">
        <is>
          <t>愛知県</t>
        </is>
      </c>
      <c r="E3189" t="n">
        <v>77</v>
      </c>
      <c r="F3189" t="n">
        <v>6.6</v>
      </c>
      <c r="G3189" s="3" t="n">
        <v>34.99102</v>
      </c>
      <c r="H3189" s="3" t="n">
        <v>136.991182</v>
      </c>
      <c r="I3189" t="inlineStr">
        <is>
          <t>公表資料(手動)</t>
        </is>
      </c>
      <c r="J3189" t="n">
        <v>0</v>
      </c>
      <c r="K3189" t="n">
        <v>49</v>
      </c>
      <c r="L3189" t="n">
        <v>0</v>
      </c>
      <c r="M3189" t="n">
        <v>49</v>
      </c>
      <c r="O3189" t="inlineStr">
        <is>
          <t>不可 #3</t>
        </is>
      </c>
      <c r="P3189" t="inlineStr">
        <is>
          <t>有り</t>
        </is>
      </c>
      <c r="R3189" s="4">
        <f>IF(COUNT($M3189:$N3189)=0,"",IF(AND(IF($N3189&lt;&gt;"",$N3189,$M3189)&lt;=0,$O3189&lt;&gt;"可"),"警告",""))</f>
        <v/>
      </c>
      <c r="S3189" s="4">
        <f>IF(COUNT($M3189:$N3189)=0,0,IF(IF($N3189&lt;&gt;"",$N3189,$M3189)&gt;=スコアリング基準!$B$20,スコアリング基準!$C$20,IF(IF($N3189&lt;&gt;"",$N3189,$M3189)&gt;=スコアリング基準!$B$21,スコアリング基準!$C$21,IF(IF($N3189&lt;&gt;"",$N3189,$M3189)&gt;0,スコアリング基準!$C$22,0))))</f>
        <v/>
      </c>
      <c r="T3189" s="4">
        <f>IF($O3189="可",スコアリング基準!$C$23,0)</f>
        <v/>
      </c>
      <c r="U3189" s="4">
        <f>IF(OR(COUNT($K3189:$L3189)&lt;2,$K3189=0),0,IF(ABS($L3189)/$K3189&lt;=スコアリング基準!$B$24,スコアリング基準!$C$24,IF(ABS($L3189)/$K3189&lt;=スコアリング基準!$B$25,スコアリング基準!$C$25,IF(ABS($L3189)/$K3189&lt;=スコアリング基準!$B$26,スコアリング基準!$C$26,0))))</f>
        <v/>
      </c>
      <c r="V3189" s="4">
        <f>IF($P3189="なし",スコアリング基準!$C$27,0)</f>
        <v/>
      </c>
      <c r="W3189" s="4">
        <f>IF($F3189="",0,IF(ISNUMBER($F3189),IF($F3189&lt;=スコアリング基準!$B$28,スコアリング基準!$C$28,スコアリング基準!$C$29),0))</f>
        <v/>
      </c>
      <c r="X3189" s="4">
        <f>IFERROR(VLOOKUP($B3189,スコアリング基準!$A$36:$B$46,2,FALSE),0)</f>
        <v/>
      </c>
      <c r="Y3189" s="4">
        <f>SUM($S3189:$X3189)</f>
        <v/>
      </c>
      <c r="Z3189" s="4">
        <f>IF(COUNT($M3189:$N3189)=0,"データ無",IF($Y3189&gt;=スコアリング基準!$B$30,"S",IF($Y3189&gt;=スコアリング基準!$B$31,"A",IF($Y3189&gt;=スコアリング基準!$B$32,"B","C"))))</f>
        <v/>
      </c>
      <c r="AA3189">
        <f>IFERROR(INDEX(実績DB!$I$3:$I$104,MATCH($B3189&amp;$C3189,実績DB!$J$3:$J$104,0)),"")</f>
        <v/>
      </c>
    </row>
    <row r="3190">
      <c r="A3190" t="n">
        <v>3188</v>
      </c>
      <c r="B3190" t="inlineStr">
        <is>
          <t>中部</t>
        </is>
      </c>
      <c r="C3190" t="inlineStr">
        <is>
          <t>室村変電所</t>
        </is>
      </c>
      <c r="D3190" t="inlineStr">
        <is>
          <t>岐阜県</t>
        </is>
      </c>
      <c r="E3190" t="n">
        <v>77</v>
      </c>
      <c r="F3190" t="n">
        <v>6.6</v>
      </c>
      <c r="G3190" s="3" t="n">
        <v>35.372954</v>
      </c>
      <c r="H3190" s="3" t="n">
        <v>136.611749</v>
      </c>
      <c r="I3190" t="inlineStr">
        <is>
          <t>公表資料(手動)</t>
        </is>
      </c>
      <c r="J3190" t="n">
        <v>-5</v>
      </c>
      <c r="K3190" t="n">
        <v>49</v>
      </c>
      <c r="L3190" t="n">
        <v>-9</v>
      </c>
      <c r="M3190" t="n">
        <v>40</v>
      </c>
      <c r="O3190" t="inlineStr">
        <is>
          <t>不可 #3</t>
        </is>
      </c>
      <c r="P3190" t="inlineStr">
        <is>
          <t>有り</t>
        </is>
      </c>
      <c r="R3190" s="4">
        <f>IF(COUNT($M3190:$N3190)=0,"",IF(AND(IF($N3190&lt;&gt;"",$N3190,$M3190)&lt;=0,$O3190&lt;&gt;"可"),"警告",""))</f>
        <v/>
      </c>
      <c r="S3190" s="4">
        <f>IF(COUNT($M3190:$N3190)=0,0,IF(IF($N3190&lt;&gt;"",$N3190,$M3190)&gt;=スコアリング基準!$B$20,スコアリング基準!$C$20,IF(IF($N3190&lt;&gt;"",$N3190,$M3190)&gt;=スコアリング基準!$B$21,スコアリング基準!$C$21,IF(IF($N3190&lt;&gt;"",$N3190,$M3190)&gt;0,スコアリング基準!$C$22,0))))</f>
        <v/>
      </c>
      <c r="T3190" s="4">
        <f>IF($O3190="可",スコアリング基準!$C$23,0)</f>
        <v/>
      </c>
      <c r="U3190" s="4">
        <f>IF(OR(COUNT($K3190:$L3190)&lt;2,$K3190=0),0,IF(ABS($L3190)/$K3190&lt;=スコアリング基準!$B$24,スコアリング基準!$C$24,IF(ABS($L3190)/$K3190&lt;=スコアリング基準!$B$25,スコアリング基準!$C$25,IF(ABS($L3190)/$K3190&lt;=スコアリング基準!$B$26,スコアリング基準!$C$26,0))))</f>
        <v/>
      </c>
      <c r="V3190" s="4">
        <f>IF($P3190="なし",スコアリング基準!$C$27,0)</f>
        <v/>
      </c>
      <c r="W3190" s="4">
        <f>IF($F3190="",0,IF(ISNUMBER($F3190),IF($F3190&lt;=スコアリング基準!$B$28,スコアリング基準!$C$28,スコアリング基準!$C$29),0))</f>
        <v/>
      </c>
      <c r="X3190" s="4">
        <f>IFERROR(VLOOKUP($B3190,スコアリング基準!$A$36:$B$46,2,FALSE),0)</f>
        <v/>
      </c>
      <c r="Y3190" s="4">
        <f>SUM($S3190:$X3190)</f>
        <v/>
      </c>
      <c r="Z3190" s="4">
        <f>IF(COUNT($M3190:$N3190)=0,"データ無",IF($Y3190&gt;=スコアリング基準!$B$30,"S",IF($Y3190&gt;=スコアリング基準!$B$31,"A",IF($Y3190&gt;=スコアリング基準!$B$32,"B","C"))))</f>
        <v/>
      </c>
      <c r="AA3190">
        <f>IFERROR(INDEX(実績DB!$I$3:$I$104,MATCH($B3190&amp;$C3190,実績DB!$J$3:$J$104,0)),"")</f>
        <v/>
      </c>
    </row>
    <row r="3191">
      <c r="A3191" t="n">
        <v>3189</v>
      </c>
      <c r="B3191" t="inlineStr">
        <is>
          <t>中部</t>
        </is>
      </c>
      <c r="C3191" t="inlineStr">
        <is>
          <t>宮口変電所</t>
        </is>
      </c>
      <c r="D3191" t="inlineStr">
        <is>
          <t>愛知県</t>
        </is>
      </c>
      <c r="E3191" t="n">
        <v>77</v>
      </c>
      <c r="F3191" t="n">
        <v>6.6</v>
      </c>
      <c r="G3191" s="3" t="n">
        <v>35.089623</v>
      </c>
      <c r="H3191" s="3" t="n">
        <v>137.128989</v>
      </c>
      <c r="I3191" t="inlineStr">
        <is>
          <t>公表資料(手動)</t>
        </is>
      </c>
      <c r="J3191" t="n">
        <v>-1</v>
      </c>
      <c r="K3191" t="n">
        <v>49</v>
      </c>
      <c r="L3191" t="n">
        <v>-2</v>
      </c>
      <c r="M3191" t="n">
        <v>47</v>
      </c>
      <c r="O3191" t="inlineStr">
        <is>
          <t>不可 #3</t>
        </is>
      </c>
      <c r="P3191" t="inlineStr">
        <is>
          <t>有り</t>
        </is>
      </c>
      <c r="R3191" s="4">
        <f>IF(COUNT($M3191:$N3191)=0,"",IF(AND(IF($N3191&lt;&gt;"",$N3191,$M3191)&lt;=0,$O3191&lt;&gt;"可"),"警告",""))</f>
        <v/>
      </c>
      <c r="S3191" s="4">
        <f>IF(COUNT($M3191:$N3191)=0,0,IF(IF($N3191&lt;&gt;"",$N3191,$M3191)&gt;=スコアリング基準!$B$20,スコアリング基準!$C$20,IF(IF($N3191&lt;&gt;"",$N3191,$M3191)&gt;=スコアリング基準!$B$21,スコアリング基準!$C$21,IF(IF($N3191&lt;&gt;"",$N3191,$M3191)&gt;0,スコアリング基準!$C$22,0))))</f>
        <v/>
      </c>
      <c r="T3191" s="4">
        <f>IF($O3191="可",スコアリング基準!$C$23,0)</f>
        <v/>
      </c>
      <c r="U3191" s="4">
        <f>IF(OR(COUNT($K3191:$L3191)&lt;2,$K3191=0),0,IF(ABS($L3191)/$K3191&lt;=スコアリング基準!$B$24,スコアリング基準!$C$24,IF(ABS($L3191)/$K3191&lt;=スコアリング基準!$B$25,スコアリング基準!$C$25,IF(ABS($L3191)/$K3191&lt;=スコアリング基準!$B$26,スコアリング基準!$C$26,0))))</f>
        <v/>
      </c>
      <c r="V3191" s="4">
        <f>IF($P3191="なし",スコアリング基準!$C$27,0)</f>
        <v/>
      </c>
      <c r="W3191" s="4">
        <f>IF($F3191="",0,IF(ISNUMBER($F3191),IF($F3191&lt;=スコアリング基準!$B$28,スコアリング基準!$C$28,スコアリング基準!$C$29),0))</f>
        <v/>
      </c>
      <c r="X3191" s="4">
        <f>IFERROR(VLOOKUP($B3191,スコアリング基準!$A$36:$B$46,2,FALSE),0)</f>
        <v/>
      </c>
      <c r="Y3191" s="4">
        <f>SUM($S3191:$X3191)</f>
        <v/>
      </c>
      <c r="Z3191" s="4">
        <f>IF(COUNT($M3191:$N3191)=0,"データ無",IF($Y3191&gt;=スコアリング基準!$B$30,"S",IF($Y3191&gt;=スコアリング基準!$B$31,"A",IF($Y3191&gt;=スコアリング基準!$B$32,"B","C"))))</f>
        <v/>
      </c>
      <c r="AA3191">
        <f>IFERROR(INDEX(実績DB!$I$3:$I$104,MATCH($B3191&amp;$C3191,実績DB!$J$3:$J$104,0)),"")</f>
        <v/>
      </c>
    </row>
    <row r="3192">
      <c r="A3192" t="n">
        <v>3190</v>
      </c>
      <c r="B3192" t="inlineStr">
        <is>
          <t>中部</t>
        </is>
      </c>
      <c r="C3192" t="inlineStr">
        <is>
          <t>富之保変電所</t>
        </is>
      </c>
      <c r="D3192" t="inlineStr">
        <is>
          <t>岐阜県</t>
        </is>
      </c>
      <c r="E3192" t="n">
        <v>77</v>
      </c>
      <c r="F3192" t="n">
        <v>6.6</v>
      </c>
      <c r="G3192" s="3" t="n">
        <v>35.587646</v>
      </c>
      <c r="H3192" s="3" t="n">
        <v>137.012222</v>
      </c>
      <c r="I3192" t="inlineStr">
        <is>
          <t>公表資料(手動)</t>
        </is>
      </c>
      <c r="J3192" t="n">
        <v>-1</v>
      </c>
      <c r="K3192" t="n">
        <v>19</v>
      </c>
      <c r="L3192" t="n">
        <v>-7</v>
      </c>
      <c r="M3192" t="n">
        <v>11</v>
      </c>
      <c r="O3192" t="inlineStr">
        <is>
          <t>不可 #3</t>
        </is>
      </c>
      <c r="P3192" t="inlineStr">
        <is>
          <t>有り</t>
        </is>
      </c>
      <c r="R3192" s="4">
        <f>IF(COUNT($M3192:$N3192)=0,"",IF(AND(IF($N3192&lt;&gt;"",$N3192,$M3192)&lt;=0,$O3192&lt;&gt;"可"),"警告",""))</f>
        <v/>
      </c>
      <c r="S3192" s="4">
        <f>IF(COUNT($M3192:$N3192)=0,0,IF(IF($N3192&lt;&gt;"",$N3192,$M3192)&gt;=スコアリング基準!$B$20,スコアリング基準!$C$20,IF(IF($N3192&lt;&gt;"",$N3192,$M3192)&gt;=スコアリング基準!$B$21,スコアリング基準!$C$21,IF(IF($N3192&lt;&gt;"",$N3192,$M3192)&gt;0,スコアリング基準!$C$22,0))))</f>
        <v/>
      </c>
      <c r="T3192" s="4">
        <f>IF($O3192="可",スコアリング基準!$C$23,0)</f>
        <v/>
      </c>
      <c r="U3192" s="4">
        <f>IF(OR(COUNT($K3192:$L3192)&lt;2,$K3192=0),0,IF(ABS($L3192)/$K3192&lt;=スコアリング基準!$B$24,スコアリング基準!$C$24,IF(ABS($L3192)/$K3192&lt;=スコアリング基準!$B$25,スコアリング基準!$C$25,IF(ABS($L3192)/$K3192&lt;=スコアリング基準!$B$26,スコアリング基準!$C$26,0))))</f>
        <v/>
      </c>
      <c r="V3192" s="4">
        <f>IF($P3192="なし",スコアリング基準!$C$27,0)</f>
        <v/>
      </c>
      <c r="W3192" s="4">
        <f>IF($F3192="",0,IF(ISNUMBER($F3192),IF($F3192&lt;=スコアリング基準!$B$28,スコアリング基準!$C$28,スコアリング基準!$C$29),0))</f>
        <v/>
      </c>
      <c r="X3192" s="4">
        <f>IFERROR(VLOOKUP($B3192,スコアリング基準!$A$36:$B$46,2,FALSE),0)</f>
        <v/>
      </c>
      <c r="Y3192" s="4">
        <f>SUM($S3192:$X3192)</f>
        <v/>
      </c>
      <c r="Z3192" s="4">
        <f>IF(COUNT($M3192:$N3192)=0,"データ無",IF($Y3192&gt;=スコアリング基準!$B$30,"S",IF($Y3192&gt;=スコアリング基準!$B$31,"A",IF($Y3192&gt;=スコアリング基準!$B$32,"B","C"))))</f>
        <v/>
      </c>
      <c r="AA3192">
        <f>IFERROR(INDEX(実績DB!$I$3:$I$104,MATCH($B3192&amp;$C3192,実績DB!$J$3:$J$104,0)),"")</f>
        <v/>
      </c>
    </row>
    <row r="3193">
      <c r="A3193" t="n">
        <v>3191</v>
      </c>
      <c r="B3193" t="inlineStr">
        <is>
          <t>中部</t>
        </is>
      </c>
      <c r="C3193" t="inlineStr">
        <is>
          <t>富加変電所</t>
        </is>
      </c>
      <c r="D3193" t="inlineStr">
        <is>
          <t>岐阜県</t>
        </is>
      </c>
      <c r="E3193" t="n">
        <v>77</v>
      </c>
      <c r="F3193" t="n">
        <v>6.6</v>
      </c>
      <c r="G3193" s="3" t="n">
        <v>35.486943</v>
      </c>
      <c r="H3193" s="3" t="n">
        <v>136.974179</v>
      </c>
      <c r="I3193" t="inlineStr">
        <is>
          <t>Google Places(名称一致)</t>
        </is>
      </c>
      <c r="J3193" t="n">
        <v>-13</v>
      </c>
      <c r="K3193" t="n">
        <v>19</v>
      </c>
      <c r="L3193" t="n">
        <v>-16</v>
      </c>
      <c r="M3193" t="n">
        <v>3</v>
      </c>
      <c r="O3193" t="inlineStr">
        <is>
          <t>不可 #3</t>
        </is>
      </c>
      <c r="P3193" t="inlineStr">
        <is>
          <t>有り</t>
        </is>
      </c>
      <c r="R3193" s="4">
        <f>IF(COUNT($M3193:$N3193)=0,"",IF(AND(IF($N3193&lt;&gt;"",$N3193,$M3193)&lt;=0,$O3193&lt;&gt;"可"),"警告",""))</f>
        <v/>
      </c>
      <c r="S3193" s="4">
        <f>IF(COUNT($M3193:$N3193)=0,0,IF(IF($N3193&lt;&gt;"",$N3193,$M3193)&gt;=スコアリング基準!$B$20,スコアリング基準!$C$20,IF(IF($N3193&lt;&gt;"",$N3193,$M3193)&gt;=スコアリング基準!$B$21,スコアリング基準!$C$21,IF(IF($N3193&lt;&gt;"",$N3193,$M3193)&gt;0,スコアリング基準!$C$22,0))))</f>
        <v/>
      </c>
      <c r="T3193" s="4">
        <f>IF($O3193="可",スコアリング基準!$C$23,0)</f>
        <v/>
      </c>
      <c r="U3193" s="4">
        <f>IF(OR(COUNT($K3193:$L3193)&lt;2,$K3193=0),0,IF(ABS($L3193)/$K3193&lt;=スコアリング基準!$B$24,スコアリング基準!$C$24,IF(ABS($L3193)/$K3193&lt;=スコアリング基準!$B$25,スコアリング基準!$C$25,IF(ABS($L3193)/$K3193&lt;=スコアリング基準!$B$26,スコアリング基準!$C$26,0))))</f>
        <v/>
      </c>
      <c r="V3193" s="4">
        <f>IF($P3193="なし",スコアリング基準!$C$27,0)</f>
        <v/>
      </c>
      <c r="W3193" s="4">
        <f>IF($F3193="",0,IF(ISNUMBER($F3193),IF($F3193&lt;=スコアリング基準!$B$28,スコアリング基準!$C$28,スコアリング基準!$C$29),0))</f>
        <v/>
      </c>
      <c r="X3193" s="4">
        <f>IFERROR(VLOOKUP($B3193,スコアリング基準!$A$36:$B$46,2,FALSE),0)</f>
        <v/>
      </c>
      <c r="Y3193" s="4">
        <f>SUM($S3193:$X3193)</f>
        <v/>
      </c>
      <c r="Z3193" s="4">
        <f>IF(COUNT($M3193:$N3193)=0,"データ無",IF($Y3193&gt;=スコアリング基準!$B$30,"S",IF($Y3193&gt;=スコアリング基準!$B$31,"A",IF($Y3193&gt;=スコアリング基準!$B$32,"B","C"))))</f>
        <v/>
      </c>
      <c r="AA3193">
        <f>IFERROR(INDEX(実績DB!$I$3:$I$104,MATCH($B3193&amp;$C3193,実績DB!$J$3:$J$104,0)),"")</f>
        <v/>
      </c>
    </row>
    <row r="3194">
      <c r="A3194" t="n">
        <v>3192</v>
      </c>
      <c r="B3194" t="inlineStr">
        <is>
          <t>中部</t>
        </is>
      </c>
      <c r="C3194" t="inlineStr">
        <is>
          <t>富士川変電所</t>
        </is>
      </c>
      <c r="D3194" t="inlineStr">
        <is>
          <t>静岡県</t>
        </is>
      </c>
      <c r="E3194" t="n">
        <v>77</v>
      </c>
      <c r="F3194" t="n">
        <v>6.6</v>
      </c>
      <c r="G3194" s="3" t="n">
        <v>35.131874</v>
      </c>
      <c r="H3194" s="3" t="n">
        <v>138.621012</v>
      </c>
      <c r="I3194" t="inlineStr">
        <is>
          <t>公表資料(手動)</t>
        </is>
      </c>
      <c r="J3194" t="n">
        <v>19</v>
      </c>
      <c r="K3194" t="n">
        <v>19</v>
      </c>
      <c r="L3194" t="n">
        <v>0</v>
      </c>
      <c r="M3194" t="n">
        <v>19</v>
      </c>
      <c r="O3194" t="inlineStr">
        <is>
          <t>不可 #3</t>
        </is>
      </c>
      <c r="P3194" t="inlineStr">
        <is>
          <t>有り</t>
        </is>
      </c>
      <c r="R3194" s="4">
        <f>IF(COUNT($M3194:$N3194)=0,"",IF(AND(IF($N3194&lt;&gt;"",$N3194,$M3194)&lt;=0,$O3194&lt;&gt;"可"),"警告",""))</f>
        <v/>
      </c>
      <c r="S3194" s="4">
        <f>IF(COUNT($M3194:$N3194)=0,0,IF(IF($N3194&lt;&gt;"",$N3194,$M3194)&gt;=スコアリング基準!$B$20,スコアリング基準!$C$20,IF(IF($N3194&lt;&gt;"",$N3194,$M3194)&gt;=スコアリング基準!$B$21,スコアリング基準!$C$21,IF(IF($N3194&lt;&gt;"",$N3194,$M3194)&gt;0,スコアリング基準!$C$22,0))))</f>
        <v/>
      </c>
      <c r="T3194" s="4">
        <f>IF($O3194="可",スコアリング基準!$C$23,0)</f>
        <v/>
      </c>
      <c r="U3194" s="4">
        <f>IF(OR(COUNT($K3194:$L3194)&lt;2,$K3194=0),0,IF(ABS($L3194)/$K3194&lt;=スコアリング基準!$B$24,スコアリング基準!$C$24,IF(ABS($L3194)/$K3194&lt;=スコアリング基準!$B$25,スコアリング基準!$C$25,IF(ABS($L3194)/$K3194&lt;=スコアリング基準!$B$26,スコアリング基準!$C$26,0))))</f>
        <v/>
      </c>
      <c r="V3194" s="4">
        <f>IF($P3194="なし",スコアリング基準!$C$27,0)</f>
        <v/>
      </c>
      <c r="W3194" s="4">
        <f>IF($F3194="",0,IF(ISNUMBER($F3194),IF($F3194&lt;=スコアリング基準!$B$28,スコアリング基準!$C$28,スコアリング基準!$C$29),0))</f>
        <v/>
      </c>
      <c r="X3194" s="4">
        <f>IFERROR(VLOOKUP($B3194,スコアリング基準!$A$36:$B$46,2,FALSE),0)</f>
        <v/>
      </c>
      <c r="Y3194" s="4">
        <f>SUM($S3194:$X3194)</f>
        <v/>
      </c>
      <c r="Z3194" s="4">
        <f>IF(COUNT($M3194:$N3194)=0,"データ無",IF($Y3194&gt;=スコアリング基準!$B$30,"S",IF($Y3194&gt;=スコアリング基準!$B$31,"A",IF($Y3194&gt;=スコアリング基準!$B$32,"B","C"))))</f>
        <v/>
      </c>
      <c r="AA3194">
        <f>IFERROR(INDEX(実績DB!$I$3:$I$104,MATCH($B3194&amp;$C3194,実績DB!$J$3:$J$104,0)),"")</f>
        <v/>
      </c>
    </row>
    <row r="3195">
      <c r="A3195" t="n">
        <v>3193</v>
      </c>
      <c r="B3195" t="inlineStr">
        <is>
          <t>中部</t>
        </is>
      </c>
      <c r="C3195" t="inlineStr">
        <is>
          <t>富士見変電所</t>
        </is>
      </c>
      <c r="D3195" t="inlineStr">
        <is>
          <t>長野県</t>
        </is>
      </c>
      <c r="E3195" t="n">
        <v>77</v>
      </c>
      <c r="F3195" t="n">
        <v>6.6</v>
      </c>
      <c r="G3195" s="3" t="n">
        <v>35.909925</v>
      </c>
      <c r="H3195" s="3" t="n">
        <v>138.225457</v>
      </c>
      <c r="I3195" t="inlineStr">
        <is>
          <t>Google Places(名称一致)</t>
        </is>
      </c>
      <c r="J3195" t="n">
        <v>-24</v>
      </c>
      <c r="K3195" t="n">
        <v>44</v>
      </c>
      <c r="L3195" t="n">
        <v>-37</v>
      </c>
      <c r="M3195" t="n">
        <v>8</v>
      </c>
      <c r="O3195" t="inlineStr">
        <is>
          <t>不可 #3</t>
        </is>
      </c>
      <c r="P3195" t="inlineStr">
        <is>
          <t>有り</t>
        </is>
      </c>
      <c r="R3195" s="4">
        <f>IF(COUNT($M3195:$N3195)=0,"",IF(AND(IF($N3195&lt;&gt;"",$N3195,$M3195)&lt;=0,$O3195&lt;&gt;"可"),"警告",""))</f>
        <v/>
      </c>
      <c r="S3195" s="4">
        <f>IF(COUNT($M3195:$N3195)=0,0,IF(IF($N3195&lt;&gt;"",$N3195,$M3195)&gt;=スコアリング基準!$B$20,スコアリング基準!$C$20,IF(IF($N3195&lt;&gt;"",$N3195,$M3195)&gt;=スコアリング基準!$B$21,スコアリング基準!$C$21,IF(IF($N3195&lt;&gt;"",$N3195,$M3195)&gt;0,スコアリング基準!$C$22,0))))</f>
        <v/>
      </c>
      <c r="T3195" s="4">
        <f>IF($O3195="可",スコアリング基準!$C$23,0)</f>
        <v/>
      </c>
      <c r="U3195" s="4">
        <f>IF(OR(COUNT($K3195:$L3195)&lt;2,$K3195=0),0,IF(ABS($L3195)/$K3195&lt;=スコアリング基準!$B$24,スコアリング基準!$C$24,IF(ABS($L3195)/$K3195&lt;=スコアリング基準!$B$25,スコアリング基準!$C$25,IF(ABS($L3195)/$K3195&lt;=スコアリング基準!$B$26,スコアリング基準!$C$26,0))))</f>
        <v/>
      </c>
      <c r="V3195" s="4">
        <f>IF($P3195="なし",スコアリング基準!$C$27,0)</f>
        <v/>
      </c>
      <c r="W3195" s="4">
        <f>IF($F3195="",0,IF(ISNUMBER($F3195),IF($F3195&lt;=スコアリング基準!$B$28,スコアリング基準!$C$28,スコアリング基準!$C$29),0))</f>
        <v/>
      </c>
      <c r="X3195" s="4">
        <f>IFERROR(VLOOKUP($B3195,スコアリング基準!$A$36:$B$46,2,FALSE),0)</f>
        <v/>
      </c>
      <c r="Y3195" s="4">
        <f>SUM($S3195:$X3195)</f>
        <v/>
      </c>
      <c r="Z3195" s="4">
        <f>IF(COUNT($M3195:$N3195)=0,"データ無",IF($Y3195&gt;=スコアリング基準!$B$30,"S",IF($Y3195&gt;=スコアリング基準!$B$31,"A",IF($Y3195&gt;=スコアリング基準!$B$32,"B","C"))))</f>
        <v/>
      </c>
      <c r="AA3195">
        <f>IFERROR(INDEX(実績DB!$I$3:$I$104,MATCH($B3195&amp;$C3195,実績DB!$J$3:$J$104,0)),"")</f>
        <v/>
      </c>
    </row>
    <row r="3196">
      <c r="A3196" t="n">
        <v>3194</v>
      </c>
      <c r="B3196" t="inlineStr">
        <is>
          <t>中部</t>
        </is>
      </c>
      <c r="C3196" t="inlineStr">
        <is>
          <t>富好変電所</t>
        </is>
      </c>
      <c r="D3196" t="inlineStr">
        <is>
          <t>愛知県</t>
        </is>
      </c>
      <c r="E3196" t="n">
        <v>77</v>
      </c>
      <c r="F3196" t="n">
        <v>6.6</v>
      </c>
      <c r="G3196" s="3" t="n">
        <v>34.795757</v>
      </c>
      <c r="H3196" s="3" t="n">
        <v>137.076312</v>
      </c>
      <c r="I3196" t="inlineStr">
        <is>
          <t>公表資料(手動)</t>
        </is>
      </c>
      <c r="J3196" t="n">
        <v>-9</v>
      </c>
      <c r="K3196" t="n">
        <v>19</v>
      </c>
      <c r="L3196" t="n">
        <v>-10</v>
      </c>
      <c r="M3196" t="n">
        <v>9</v>
      </c>
      <c r="O3196" t="inlineStr">
        <is>
          <t>不可 #3</t>
        </is>
      </c>
      <c r="P3196" t="inlineStr">
        <is>
          <t>有り</t>
        </is>
      </c>
      <c r="R3196" s="4">
        <f>IF(COUNT($M3196:$N3196)=0,"",IF(AND(IF($N3196&lt;&gt;"",$N3196,$M3196)&lt;=0,$O3196&lt;&gt;"可"),"警告",""))</f>
        <v/>
      </c>
      <c r="S3196" s="4">
        <f>IF(COUNT($M3196:$N3196)=0,0,IF(IF($N3196&lt;&gt;"",$N3196,$M3196)&gt;=スコアリング基準!$B$20,スコアリング基準!$C$20,IF(IF($N3196&lt;&gt;"",$N3196,$M3196)&gt;=スコアリング基準!$B$21,スコアリング基準!$C$21,IF(IF($N3196&lt;&gt;"",$N3196,$M3196)&gt;0,スコアリング基準!$C$22,0))))</f>
        <v/>
      </c>
      <c r="T3196" s="4">
        <f>IF($O3196="可",スコアリング基準!$C$23,0)</f>
        <v/>
      </c>
      <c r="U3196" s="4">
        <f>IF(OR(COUNT($K3196:$L3196)&lt;2,$K3196=0),0,IF(ABS($L3196)/$K3196&lt;=スコアリング基準!$B$24,スコアリング基準!$C$24,IF(ABS($L3196)/$K3196&lt;=スコアリング基準!$B$25,スコアリング基準!$C$25,IF(ABS($L3196)/$K3196&lt;=スコアリング基準!$B$26,スコアリング基準!$C$26,0))))</f>
        <v/>
      </c>
      <c r="V3196" s="4">
        <f>IF($P3196="なし",スコアリング基準!$C$27,0)</f>
        <v/>
      </c>
      <c r="W3196" s="4">
        <f>IF($F3196="",0,IF(ISNUMBER($F3196),IF($F3196&lt;=スコアリング基準!$B$28,スコアリング基準!$C$28,スコアリング基準!$C$29),0))</f>
        <v/>
      </c>
      <c r="X3196" s="4">
        <f>IFERROR(VLOOKUP($B3196,スコアリング基準!$A$36:$B$46,2,FALSE),0)</f>
        <v/>
      </c>
      <c r="Y3196" s="4">
        <f>SUM($S3196:$X3196)</f>
        <v/>
      </c>
      <c r="Z3196" s="4">
        <f>IF(COUNT($M3196:$N3196)=0,"データ無",IF($Y3196&gt;=スコアリング基準!$B$30,"S",IF($Y3196&gt;=スコアリング基準!$B$31,"A",IF($Y3196&gt;=スコアリング基準!$B$32,"B","C"))))</f>
        <v/>
      </c>
      <c r="AA3196">
        <f>IFERROR(INDEX(実績DB!$I$3:$I$104,MATCH($B3196&amp;$C3196,実績DB!$J$3:$J$104,0)),"")</f>
        <v/>
      </c>
    </row>
    <row r="3197">
      <c r="A3197" t="n">
        <v>3195</v>
      </c>
      <c r="B3197" t="inlineStr">
        <is>
          <t>中部</t>
        </is>
      </c>
      <c r="C3197" t="inlineStr">
        <is>
          <t>富草変電所</t>
        </is>
      </c>
      <c r="D3197" t="inlineStr">
        <is>
          <t>長野県</t>
        </is>
      </c>
      <c r="E3197" t="n">
        <v>77</v>
      </c>
      <c r="F3197" t="n">
        <v>6.6</v>
      </c>
      <c r="G3197" s="3" t="n">
        <v>35.364282</v>
      </c>
      <c r="H3197" s="3" t="n">
        <v>137.806</v>
      </c>
      <c r="I3197" t="inlineStr">
        <is>
          <t>公表資料(手動)</t>
        </is>
      </c>
      <c r="J3197" t="n">
        <v>-4</v>
      </c>
      <c r="K3197" t="n">
        <v>15</v>
      </c>
      <c r="L3197" t="n">
        <v>-6</v>
      </c>
      <c r="M3197" t="n">
        <v>9</v>
      </c>
      <c r="O3197" t="inlineStr">
        <is>
          <t>不可 #3</t>
        </is>
      </c>
      <c r="P3197" t="inlineStr">
        <is>
          <t>有り</t>
        </is>
      </c>
      <c r="R3197" s="4">
        <f>IF(COUNT($M3197:$N3197)=0,"",IF(AND(IF($N3197&lt;&gt;"",$N3197,$M3197)&lt;=0,$O3197&lt;&gt;"可"),"警告",""))</f>
        <v/>
      </c>
      <c r="S3197" s="4">
        <f>IF(COUNT($M3197:$N3197)=0,0,IF(IF($N3197&lt;&gt;"",$N3197,$M3197)&gt;=スコアリング基準!$B$20,スコアリング基準!$C$20,IF(IF($N3197&lt;&gt;"",$N3197,$M3197)&gt;=スコアリング基準!$B$21,スコアリング基準!$C$21,IF(IF($N3197&lt;&gt;"",$N3197,$M3197)&gt;0,スコアリング基準!$C$22,0))))</f>
        <v/>
      </c>
      <c r="T3197" s="4">
        <f>IF($O3197="可",スコアリング基準!$C$23,0)</f>
        <v/>
      </c>
      <c r="U3197" s="4">
        <f>IF(OR(COUNT($K3197:$L3197)&lt;2,$K3197=0),0,IF(ABS($L3197)/$K3197&lt;=スコアリング基準!$B$24,スコアリング基準!$C$24,IF(ABS($L3197)/$K3197&lt;=スコアリング基準!$B$25,スコアリング基準!$C$25,IF(ABS($L3197)/$K3197&lt;=スコアリング基準!$B$26,スコアリング基準!$C$26,0))))</f>
        <v/>
      </c>
      <c r="V3197" s="4">
        <f>IF($P3197="なし",スコアリング基準!$C$27,0)</f>
        <v/>
      </c>
      <c r="W3197" s="4">
        <f>IF($F3197="",0,IF(ISNUMBER($F3197),IF($F3197&lt;=スコアリング基準!$B$28,スコアリング基準!$C$28,スコアリング基準!$C$29),0))</f>
        <v/>
      </c>
      <c r="X3197" s="4">
        <f>IFERROR(VLOOKUP($B3197,スコアリング基準!$A$36:$B$46,2,FALSE),0)</f>
        <v/>
      </c>
      <c r="Y3197" s="4">
        <f>SUM($S3197:$X3197)</f>
        <v/>
      </c>
      <c r="Z3197" s="4">
        <f>IF(COUNT($M3197:$N3197)=0,"データ無",IF($Y3197&gt;=スコアリング基準!$B$30,"S",IF($Y3197&gt;=スコアリング基準!$B$31,"A",IF($Y3197&gt;=スコアリング基準!$B$32,"B","C"))))</f>
        <v/>
      </c>
      <c r="AA3197">
        <f>IFERROR(INDEX(実績DB!$I$3:$I$104,MATCH($B3197&amp;$C3197,実績DB!$J$3:$J$104,0)),"")</f>
        <v/>
      </c>
    </row>
    <row r="3198">
      <c r="A3198" t="n">
        <v>3196</v>
      </c>
      <c r="B3198" t="inlineStr">
        <is>
          <t>中部</t>
        </is>
      </c>
      <c r="C3198" t="inlineStr">
        <is>
          <t>寺津変電所</t>
        </is>
      </c>
      <c r="D3198" t="inlineStr">
        <is>
          <t>愛知県</t>
        </is>
      </c>
      <c r="E3198" t="n">
        <v>77</v>
      </c>
      <c r="F3198" t="n">
        <v>6.6</v>
      </c>
      <c r="G3198" s="3" t="n">
        <v>34.849847</v>
      </c>
      <c r="H3198" s="3" t="n">
        <v>137.015349</v>
      </c>
      <c r="I3198" t="inlineStr">
        <is>
          <t>公表資料(手動)</t>
        </is>
      </c>
      <c r="J3198" t="n">
        <v>-9</v>
      </c>
      <c r="K3198" t="n">
        <v>49</v>
      </c>
      <c r="L3198" t="n">
        <v>-9</v>
      </c>
      <c r="M3198" t="n">
        <v>40</v>
      </c>
      <c r="O3198" t="inlineStr">
        <is>
          <t>不可 #3</t>
        </is>
      </c>
      <c r="P3198" t="inlineStr">
        <is>
          <t>有り</t>
        </is>
      </c>
      <c r="R3198" s="4">
        <f>IF(COUNT($M3198:$N3198)=0,"",IF(AND(IF($N3198&lt;&gt;"",$N3198,$M3198)&lt;=0,$O3198&lt;&gt;"可"),"警告",""))</f>
        <v/>
      </c>
      <c r="S3198" s="4">
        <f>IF(COUNT($M3198:$N3198)=0,0,IF(IF($N3198&lt;&gt;"",$N3198,$M3198)&gt;=スコアリング基準!$B$20,スコアリング基準!$C$20,IF(IF($N3198&lt;&gt;"",$N3198,$M3198)&gt;=スコアリング基準!$B$21,スコアリング基準!$C$21,IF(IF($N3198&lt;&gt;"",$N3198,$M3198)&gt;0,スコアリング基準!$C$22,0))))</f>
        <v/>
      </c>
      <c r="T3198" s="4">
        <f>IF($O3198="可",スコアリング基準!$C$23,0)</f>
        <v/>
      </c>
      <c r="U3198" s="4">
        <f>IF(OR(COUNT($K3198:$L3198)&lt;2,$K3198=0),0,IF(ABS($L3198)/$K3198&lt;=スコアリング基準!$B$24,スコアリング基準!$C$24,IF(ABS($L3198)/$K3198&lt;=スコアリング基準!$B$25,スコアリング基準!$C$25,IF(ABS($L3198)/$K3198&lt;=スコアリング基準!$B$26,スコアリング基準!$C$26,0))))</f>
        <v/>
      </c>
      <c r="V3198" s="4">
        <f>IF($P3198="なし",スコアリング基準!$C$27,0)</f>
        <v/>
      </c>
      <c r="W3198" s="4">
        <f>IF($F3198="",0,IF(ISNUMBER($F3198),IF($F3198&lt;=スコアリング基準!$B$28,スコアリング基準!$C$28,スコアリング基準!$C$29),0))</f>
        <v/>
      </c>
      <c r="X3198" s="4">
        <f>IFERROR(VLOOKUP($B3198,スコアリング基準!$A$36:$B$46,2,FALSE),0)</f>
        <v/>
      </c>
      <c r="Y3198" s="4">
        <f>SUM($S3198:$X3198)</f>
        <v/>
      </c>
      <c r="Z3198" s="4">
        <f>IF(COUNT($M3198:$N3198)=0,"データ無",IF($Y3198&gt;=スコアリング基準!$B$30,"S",IF($Y3198&gt;=スコアリング基準!$B$31,"A",IF($Y3198&gt;=スコアリング基準!$B$32,"B","C"))))</f>
        <v/>
      </c>
      <c r="AA3198">
        <f>IFERROR(INDEX(実績DB!$I$3:$I$104,MATCH($B3198&amp;$C3198,実績DB!$J$3:$J$104,0)),"")</f>
        <v/>
      </c>
    </row>
    <row r="3199">
      <c r="A3199" t="n">
        <v>3197</v>
      </c>
      <c r="B3199" t="inlineStr">
        <is>
          <t>中部</t>
        </is>
      </c>
      <c r="C3199" t="inlineStr">
        <is>
          <t>寺脇変電所</t>
        </is>
      </c>
      <c r="D3199" t="inlineStr">
        <is>
          <t>静岡県</t>
        </is>
      </c>
      <c r="E3199" t="n">
        <v>77</v>
      </c>
      <c r="F3199" t="n">
        <v>6.6</v>
      </c>
      <c r="G3199" s="3" t="n">
        <v>34.68595</v>
      </c>
      <c r="H3199" s="3" t="n">
        <v>137.748545</v>
      </c>
      <c r="I3199" t="inlineStr">
        <is>
          <t>公表資料(手動)</t>
        </is>
      </c>
      <c r="J3199" t="n">
        <v>49</v>
      </c>
      <c r="K3199" t="n">
        <v>49</v>
      </c>
      <c r="L3199" t="n">
        <v>-2</v>
      </c>
      <c r="M3199" t="n">
        <v>47</v>
      </c>
      <c r="O3199" t="inlineStr">
        <is>
          <t>不可 #3</t>
        </is>
      </c>
      <c r="P3199" t="inlineStr">
        <is>
          <t>有り</t>
        </is>
      </c>
      <c r="R3199" s="4">
        <f>IF(COUNT($M3199:$N3199)=0,"",IF(AND(IF($N3199&lt;&gt;"",$N3199,$M3199)&lt;=0,$O3199&lt;&gt;"可"),"警告",""))</f>
        <v/>
      </c>
      <c r="S3199" s="4">
        <f>IF(COUNT($M3199:$N3199)=0,0,IF(IF($N3199&lt;&gt;"",$N3199,$M3199)&gt;=スコアリング基準!$B$20,スコアリング基準!$C$20,IF(IF($N3199&lt;&gt;"",$N3199,$M3199)&gt;=スコアリング基準!$B$21,スコアリング基準!$C$21,IF(IF($N3199&lt;&gt;"",$N3199,$M3199)&gt;0,スコアリング基準!$C$22,0))))</f>
        <v/>
      </c>
      <c r="T3199" s="4">
        <f>IF($O3199="可",スコアリング基準!$C$23,0)</f>
        <v/>
      </c>
      <c r="U3199" s="4">
        <f>IF(OR(COUNT($K3199:$L3199)&lt;2,$K3199=0),0,IF(ABS($L3199)/$K3199&lt;=スコアリング基準!$B$24,スコアリング基準!$C$24,IF(ABS($L3199)/$K3199&lt;=スコアリング基準!$B$25,スコアリング基準!$C$25,IF(ABS($L3199)/$K3199&lt;=スコアリング基準!$B$26,スコアリング基準!$C$26,0))))</f>
        <v/>
      </c>
      <c r="V3199" s="4">
        <f>IF($P3199="なし",スコアリング基準!$C$27,0)</f>
        <v/>
      </c>
      <c r="W3199" s="4">
        <f>IF($F3199="",0,IF(ISNUMBER($F3199),IF($F3199&lt;=スコアリング基準!$B$28,スコアリング基準!$C$28,スコアリング基準!$C$29),0))</f>
        <v/>
      </c>
      <c r="X3199" s="4">
        <f>IFERROR(VLOOKUP($B3199,スコアリング基準!$A$36:$B$46,2,FALSE),0)</f>
        <v/>
      </c>
      <c r="Y3199" s="4">
        <f>SUM($S3199:$X3199)</f>
        <v/>
      </c>
      <c r="Z3199" s="4">
        <f>IF(COUNT($M3199:$N3199)=0,"データ無",IF($Y3199&gt;=スコアリング基準!$B$30,"S",IF($Y3199&gt;=スコアリング基準!$B$31,"A",IF($Y3199&gt;=スコアリング基準!$B$32,"B","C"))))</f>
        <v/>
      </c>
      <c r="AA3199">
        <f>IFERROR(INDEX(実績DB!$I$3:$I$104,MATCH($B3199&amp;$C3199,実績DB!$J$3:$J$104,0)),"")</f>
        <v/>
      </c>
    </row>
    <row r="3200">
      <c r="A3200" t="n">
        <v>3198</v>
      </c>
      <c r="B3200" t="inlineStr">
        <is>
          <t>中部</t>
        </is>
      </c>
      <c r="C3200" t="inlineStr">
        <is>
          <t>寿変電所</t>
        </is>
      </c>
      <c r="D3200" t="inlineStr">
        <is>
          <t>長野県</t>
        </is>
      </c>
      <c r="E3200" t="n">
        <v>77</v>
      </c>
      <c r="F3200" t="n">
        <v>6.6</v>
      </c>
      <c r="G3200" s="3" t="n">
        <v>36.174812</v>
      </c>
      <c r="H3200" s="3" t="n">
        <v>137.967596</v>
      </c>
      <c r="I3200" t="inlineStr">
        <is>
          <t>公表資料(手動)</t>
        </is>
      </c>
      <c r="J3200" t="n">
        <v>0</v>
      </c>
      <c r="K3200" t="n">
        <v>19</v>
      </c>
      <c r="L3200" t="n">
        <v>-1</v>
      </c>
      <c r="M3200" t="n">
        <v>18</v>
      </c>
      <c r="O3200" t="inlineStr">
        <is>
          <t>不可 #3</t>
        </is>
      </c>
      <c r="P3200" t="inlineStr">
        <is>
          <t>有り</t>
        </is>
      </c>
      <c r="R3200" s="4">
        <f>IF(COUNT($M3200:$N3200)=0,"",IF(AND(IF($N3200&lt;&gt;"",$N3200,$M3200)&lt;=0,$O3200&lt;&gt;"可"),"警告",""))</f>
        <v/>
      </c>
      <c r="S3200" s="4">
        <f>IF(COUNT($M3200:$N3200)=0,0,IF(IF($N3200&lt;&gt;"",$N3200,$M3200)&gt;=スコアリング基準!$B$20,スコアリング基準!$C$20,IF(IF($N3200&lt;&gt;"",$N3200,$M3200)&gt;=スコアリング基準!$B$21,スコアリング基準!$C$21,IF(IF($N3200&lt;&gt;"",$N3200,$M3200)&gt;0,スコアリング基準!$C$22,0))))</f>
        <v/>
      </c>
      <c r="T3200" s="4">
        <f>IF($O3200="可",スコアリング基準!$C$23,0)</f>
        <v/>
      </c>
      <c r="U3200" s="4">
        <f>IF(OR(COUNT($K3200:$L3200)&lt;2,$K3200=0),0,IF(ABS($L3200)/$K3200&lt;=スコアリング基準!$B$24,スコアリング基準!$C$24,IF(ABS($L3200)/$K3200&lt;=スコアリング基準!$B$25,スコアリング基準!$C$25,IF(ABS($L3200)/$K3200&lt;=スコアリング基準!$B$26,スコアリング基準!$C$26,0))))</f>
        <v/>
      </c>
      <c r="V3200" s="4">
        <f>IF($P3200="なし",スコアリング基準!$C$27,0)</f>
        <v/>
      </c>
      <c r="W3200" s="4">
        <f>IF($F3200="",0,IF(ISNUMBER($F3200),IF($F3200&lt;=スコアリング基準!$B$28,スコアリング基準!$C$28,スコアリング基準!$C$29),0))</f>
        <v/>
      </c>
      <c r="X3200" s="4">
        <f>IFERROR(VLOOKUP($B3200,スコアリング基準!$A$36:$B$46,2,FALSE),0)</f>
        <v/>
      </c>
      <c r="Y3200" s="4">
        <f>SUM($S3200:$X3200)</f>
        <v/>
      </c>
      <c r="Z3200" s="4">
        <f>IF(COUNT($M3200:$N3200)=0,"データ無",IF($Y3200&gt;=スコアリング基準!$B$30,"S",IF($Y3200&gt;=スコアリング基準!$B$31,"A",IF($Y3200&gt;=スコアリング基準!$B$32,"B","C"))))</f>
        <v/>
      </c>
      <c r="AA3200">
        <f>IFERROR(INDEX(実績DB!$I$3:$I$104,MATCH($B3200&amp;$C3200,実績DB!$J$3:$J$104,0)),"")</f>
        <v/>
      </c>
    </row>
    <row r="3201">
      <c r="A3201" t="n">
        <v>3199</v>
      </c>
      <c r="B3201" t="inlineStr">
        <is>
          <t>中部</t>
        </is>
      </c>
      <c r="C3201" t="inlineStr">
        <is>
          <t>小屋名変電所</t>
        </is>
      </c>
      <c r="D3201" t="inlineStr">
        <is>
          <t>岐阜県</t>
        </is>
      </c>
      <c r="E3201" t="n">
        <v>77</v>
      </c>
      <c r="F3201" t="n">
        <v>6.6</v>
      </c>
      <c r="G3201" s="3" t="n">
        <v>35.481246</v>
      </c>
      <c r="H3201" s="3" t="n">
        <v>136.86485</v>
      </c>
      <c r="I3201" t="inlineStr">
        <is>
          <t>公表資料(手動)</t>
        </is>
      </c>
      <c r="J3201" t="n">
        <v>-32</v>
      </c>
      <c r="K3201" t="n">
        <v>28</v>
      </c>
      <c r="L3201" t="n">
        <v>-5</v>
      </c>
      <c r="M3201" t="n">
        <v>24</v>
      </c>
      <c r="O3201" t="inlineStr">
        <is>
          <t>不可 #3</t>
        </is>
      </c>
      <c r="P3201" t="inlineStr">
        <is>
          <t>有り</t>
        </is>
      </c>
      <c r="R3201" s="4">
        <f>IF(COUNT($M3201:$N3201)=0,"",IF(AND(IF($N3201&lt;&gt;"",$N3201,$M3201)&lt;=0,$O3201&lt;&gt;"可"),"警告",""))</f>
        <v/>
      </c>
      <c r="S3201" s="4">
        <f>IF(COUNT($M3201:$N3201)=0,0,IF(IF($N3201&lt;&gt;"",$N3201,$M3201)&gt;=スコアリング基準!$B$20,スコアリング基準!$C$20,IF(IF($N3201&lt;&gt;"",$N3201,$M3201)&gt;=スコアリング基準!$B$21,スコアリング基準!$C$21,IF(IF($N3201&lt;&gt;"",$N3201,$M3201)&gt;0,スコアリング基準!$C$22,0))))</f>
        <v/>
      </c>
      <c r="T3201" s="4">
        <f>IF($O3201="可",スコアリング基準!$C$23,0)</f>
        <v/>
      </c>
      <c r="U3201" s="4">
        <f>IF(OR(COUNT($K3201:$L3201)&lt;2,$K3201=0),0,IF(ABS($L3201)/$K3201&lt;=スコアリング基準!$B$24,スコアリング基準!$C$24,IF(ABS($L3201)/$K3201&lt;=スコアリング基準!$B$25,スコアリング基準!$C$25,IF(ABS($L3201)/$K3201&lt;=スコアリング基準!$B$26,スコアリング基準!$C$26,0))))</f>
        <v/>
      </c>
      <c r="V3201" s="4">
        <f>IF($P3201="なし",スコアリング基準!$C$27,0)</f>
        <v/>
      </c>
      <c r="W3201" s="4">
        <f>IF($F3201="",0,IF(ISNUMBER($F3201),IF($F3201&lt;=スコアリング基準!$B$28,スコアリング基準!$C$28,スコアリング基準!$C$29),0))</f>
        <v/>
      </c>
      <c r="X3201" s="4">
        <f>IFERROR(VLOOKUP($B3201,スコアリング基準!$A$36:$B$46,2,FALSE),0)</f>
        <v/>
      </c>
      <c r="Y3201" s="4">
        <f>SUM($S3201:$X3201)</f>
        <v/>
      </c>
      <c r="Z3201" s="4">
        <f>IF(COUNT($M3201:$N3201)=0,"データ無",IF($Y3201&gt;=スコアリング基準!$B$30,"S",IF($Y3201&gt;=スコアリング基準!$B$31,"A",IF($Y3201&gt;=スコアリング基準!$B$32,"B","C"))))</f>
        <v/>
      </c>
      <c r="AA3201">
        <f>IFERROR(INDEX(実績DB!$I$3:$I$104,MATCH($B3201&amp;$C3201,実績DB!$J$3:$J$104,0)),"")</f>
        <v/>
      </c>
    </row>
    <row r="3202">
      <c r="A3202" t="n">
        <v>3200</v>
      </c>
      <c r="B3202" t="inlineStr">
        <is>
          <t>中部</t>
        </is>
      </c>
      <c r="C3202" t="inlineStr">
        <is>
          <t>小島変電所</t>
        </is>
      </c>
      <c r="D3202" t="inlineStr">
        <is>
          <t>岐阜県</t>
        </is>
      </c>
      <c r="E3202" t="n">
        <v>77</v>
      </c>
      <c r="F3202" t="n">
        <v>6.6</v>
      </c>
      <c r="G3202" s="3" t="n">
        <v>35.479633</v>
      </c>
      <c r="H3202" s="3" t="n">
        <v>136.556541</v>
      </c>
      <c r="I3202" t="inlineStr">
        <is>
          <t>公表資料(手動)</t>
        </is>
      </c>
      <c r="J3202" t="n">
        <v>-5</v>
      </c>
      <c r="K3202" t="n">
        <v>28</v>
      </c>
      <c r="L3202" t="n">
        <v>-11</v>
      </c>
      <c r="M3202" t="n">
        <v>17</v>
      </c>
      <c r="O3202" t="inlineStr">
        <is>
          <t>不可 #3</t>
        </is>
      </c>
      <c r="P3202" t="inlineStr">
        <is>
          <t>有り</t>
        </is>
      </c>
      <c r="R3202" s="4">
        <f>IF(COUNT($M3202:$N3202)=0,"",IF(AND(IF($N3202&lt;&gt;"",$N3202,$M3202)&lt;=0,$O3202&lt;&gt;"可"),"警告",""))</f>
        <v/>
      </c>
      <c r="S3202" s="4">
        <f>IF(COUNT($M3202:$N3202)=0,0,IF(IF($N3202&lt;&gt;"",$N3202,$M3202)&gt;=スコアリング基準!$B$20,スコアリング基準!$C$20,IF(IF($N3202&lt;&gt;"",$N3202,$M3202)&gt;=スコアリング基準!$B$21,スコアリング基準!$C$21,IF(IF($N3202&lt;&gt;"",$N3202,$M3202)&gt;0,スコアリング基準!$C$22,0))))</f>
        <v/>
      </c>
      <c r="T3202" s="4">
        <f>IF($O3202="可",スコアリング基準!$C$23,0)</f>
        <v/>
      </c>
      <c r="U3202" s="4">
        <f>IF(OR(COUNT($K3202:$L3202)&lt;2,$K3202=0),0,IF(ABS($L3202)/$K3202&lt;=スコアリング基準!$B$24,スコアリング基準!$C$24,IF(ABS($L3202)/$K3202&lt;=スコアリング基準!$B$25,スコアリング基準!$C$25,IF(ABS($L3202)/$K3202&lt;=スコアリング基準!$B$26,スコアリング基準!$C$26,0))))</f>
        <v/>
      </c>
      <c r="V3202" s="4">
        <f>IF($P3202="なし",スコアリング基準!$C$27,0)</f>
        <v/>
      </c>
      <c r="W3202" s="4">
        <f>IF($F3202="",0,IF(ISNUMBER($F3202),IF($F3202&lt;=スコアリング基準!$B$28,スコアリング基準!$C$28,スコアリング基準!$C$29),0))</f>
        <v/>
      </c>
      <c r="X3202" s="4">
        <f>IFERROR(VLOOKUP($B3202,スコアリング基準!$A$36:$B$46,2,FALSE),0)</f>
        <v/>
      </c>
      <c r="Y3202" s="4">
        <f>SUM($S3202:$X3202)</f>
        <v/>
      </c>
      <c r="Z3202" s="4">
        <f>IF(COUNT($M3202:$N3202)=0,"データ無",IF($Y3202&gt;=スコアリング基準!$B$30,"S",IF($Y3202&gt;=スコアリング基準!$B$31,"A",IF($Y3202&gt;=スコアリング基準!$B$32,"B","C"))))</f>
        <v/>
      </c>
      <c r="AA3202">
        <f>IFERROR(INDEX(実績DB!$I$3:$I$104,MATCH($B3202&amp;$C3202,実績DB!$J$3:$J$104,0)),"")</f>
        <v/>
      </c>
    </row>
    <row r="3203">
      <c r="A3203" t="n">
        <v>3201</v>
      </c>
      <c r="B3203" t="inlineStr">
        <is>
          <t>中部</t>
        </is>
      </c>
      <c r="C3203" t="inlineStr">
        <is>
          <t>小川変電所</t>
        </is>
      </c>
      <c r="D3203" t="inlineStr">
        <is>
          <t>静岡県</t>
        </is>
      </c>
      <c r="E3203" t="n">
        <v>77</v>
      </c>
      <c r="F3203" t="n">
        <v>6.6</v>
      </c>
      <c r="G3203" s="3" t="n">
        <v>34.851056</v>
      </c>
      <c r="H3203" s="3" t="n">
        <v>138.309567</v>
      </c>
      <c r="I3203" t="inlineStr">
        <is>
          <t>公表資料(手動)</t>
        </is>
      </c>
      <c r="J3203" t="n">
        <v>49</v>
      </c>
      <c r="K3203" t="n">
        <v>49</v>
      </c>
      <c r="L3203" t="n">
        <v>0</v>
      </c>
      <c r="M3203" t="n">
        <v>49</v>
      </c>
      <c r="O3203" t="inlineStr">
        <is>
          <t>不可 #3</t>
        </is>
      </c>
      <c r="P3203" t="inlineStr">
        <is>
          <t>有り</t>
        </is>
      </c>
      <c r="R3203" s="4">
        <f>IF(COUNT($M3203:$N3203)=0,"",IF(AND(IF($N3203&lt;&gt;"",$N3203,$M3203)&lt;=0,$O3203&lt;&gt;"可"),"警告",""))</f>
        <v/>
      </c>
      <c r="S3203" s="4">
        <f>IF(COUNT($M3203:$N3203)=0,0,IF(IF($N3203&lt;&gt;"",$N3203,$M3203)&gt;=スコアリング基準!$B$20,スコアリング基準!$C$20,IF(IF($N3203&lt;&gt;"",$N3203,$M3203)&gt;=スコアリング基準!$B$21,スコアリング基準!$C$21,IF(IF($N3203&lt;&gt;"",$N3203,$M3203)&gt;0,スコアリング基準!$C$22,0))))</f>
        <v/>
      </c>
      <c r="T3203" s="4">
        <f>IF($O3203="可",スコアリング基準!$C$23,0)</f>
        <v/>
      </c>
      <c r="U3203" s="4">
        <f>IF(OR(COUNT($K3203:$L3203)&lt;2,$K3203=0),0,IF(ABS($L3203)/$K3203&lt;=スコアリング基準!$B$24,スコアリング基準!$C$24,IF(ABS($L3203)/$K3203&lt;=スコアリング基準!$B$25,スコアリング基準!$C$25,IF(ABS($L3203)/$K3203&lt;=スコアリング基準!$B$26,スコアリング基準!$C$26,0))))</f>
        <v/>
      </c>
      <c r="V3203" s="4">
        <f>IF($P3203="なし",スコアリング基準!$C$27,0)</f>
        <v/>
      </c>
      <c r="W3203" s="4">
        <f>IF($F3203="",0,IF(ISNUMBER($F3203),IF($F3203&lt;=スコアリング基準!$B$28,スコアリング基準!$C$28,スコアリング基準!$C$29),0))</f>
        <v/>
      </c>
      <c r="X3203" s="4">
        <f>IFERROR(VLOOKUP($B3203,スコアリング基準!$A$36:$B$46,2,FALSE),0)</f>
        <v/>
      </c>
      <c r="Y3203" s="4">
        <f>SUM($S3203:$X3203)</f>
        <v/>
      </c>
      <c r="Z3203" s="4">
        <f>IF(COUNT($M3203:$N3203)=0,"データ無",IF($Y3203&gt;=スコアリング基準!$B$30,"S",IF($Y3203&gt;=スコアリング基準!$B$31,"A",IF($Y3203&gt;=スコアリング基準!$B$32,"B","C"))))</f>
        <v/>
      </c>
      <c r="AA3203">
        <f>IFERROR(INDEX(実績DB!$I$3:$I$104,MATCH($B3203&amp;$C3203,実績DB!$J$3:$J$104,0)),"")</f>
        <v/>
      </c>
    </row>
    <row r="3204">
      <c r="A3204" t="n">
        <v>3202</v>
      </c>
      <c r="B3204" t="inlineStr">
        <is>
          <t>中部</t>
        </is>
      </c>
      <c r="C3204" t="inlineStr">
        <is>
          <t>小幡変電所</t>
        </is>
      </c>
      <c r="D3204" t="inlineStr">
        <is>
          <t>愛知県</t>
        </is>
      </c>
      <c r="E3204" t="n">
        <v>77</v>
      </c>
      <c r="F3204" t="n">
        <v>6.6</v>
      </c>
      <c r="G3204" s="3" t="n">
        <v>35.202422</v>
      </c>
      <c r="H3204" s="3" t="n">
        <v>136.984401</v>
      </c>
      <c r="I3204" t="inlineStr">
        <is>
          <t>公表資料(手動)</t>
        </is>
      </c>
      <c r="J3204" t="n">
        <v>5</v>
      </c>
      <c r="K3204" t="n">
        <v>49</v>
      </c>
      <c r="L3204" t="n">
        <v>0</v>
      </c>
      <c r="M3204" t="n">
        <v>49</v>
      </c>
      <c r="O3204" t="inlineStr">
        <is>
          <t>不可 #3</t>
        </is>
      </c>
      <c r="P3204" t="inlineStr">
        <is>
          <t>有り</t>
        </is>
      </c>
      <c r="R3204" s="4">
        <f>IF(COUNT($M3204:$N3204)=0,"",IF(AND(IF($N3204&lt;&gt;"",$N3204,$M3204)&lt;=0,$O3204&lt;&gt;"可"),"警告",""))</f>
        <v/>
      </c>
      <c r="S3204" s="4">
        <f>IF(COUNT($M3204:$N3204)=0,0,IF(IF($N3204&lt;&gt;"",$N3204,$M3204)&gt;=スコアリング基準!$B$20,スコアリング基準!$C$20,IF(IF($N3204&lt;&gt;"",$N3204,$M3204)&gt;=スコアリング基準!$B$21,スコアリング基準!$C$21,IF(IF($N3204&lt;&gt;"",$N3204,$M3204)&gt;0,スコアリング基準!$C$22,0))))</f>
        <v/>
      </c>
      <c r="T3204" s="4">
        <f>IF($O3204="可",スコアリング基準!$C$23,0)</f>
        <v/>
      </c>
      <c r="U3204" s="4">
        <f>IF(OR(COUNT($K3204:$L3204)&lt;2,$K3204=0),0,IF(ABS($L3204)/$K3204&lt;=スコアリング基準!$B$24,スコアリング基準!$C$24,IF(ABS($L3204)/$K3204&lt;=スコアリング基準!$B$25,スコアリング基準!$C$25,IF(ABS($L3204)/$K3204&lt;=スコアリング基準!$B$26,スコアリング基準!$C$26,0))))</f>
        <v/>
      </c>
      <c r="V3204" s="4">
        <f>IF($P3204="なし",スコアリング基準!$C$27,0)</f>
        <v/>
      </c>
      <c r="W3204" s="4">
        <f>IF($F3204="",0,IF(ISNUMBER($F3204),IF($F3204&lt;=スコアリング基準!$B$28,スコアリング基準!$C$28,スコアリング基準!$C$29),0))</f>
        <v/>
      </c>
      <c r="X3204" s="4">
        <f>IFERROR(VLOOKUP($B3204,スコアリング基準!$A$36:$B$46,2,FALSE),0)</f>
        <v/>
      </c>
      <c r="Y3204" s="4">
        <f>SUM($S3204:$X3204)</f>
        <v/>
      </c>
      <c r="Z3204" s="4">
        <f>IF(COUNT($M3204:$N3204)=0,"データ無",IF($Y3204&gt;=スコアリング基準!$B$30,"S",IF($Y3204&gt;=スコアリング基準!$B$31,"A",IF($Y3204&gt;=スコアリング基準!$B$32,"B","C"))))</f>
        <v/>
      </c>
      <c r="AA3204">
        <f>IFERROR(INDEX(実績DB!$I$3:$I$104,MATCH($B3204&amp;$C3204,実績DB!$J$3:$J$104,0)),"")</f>
        <v/>
      </c>
    </row>
    <row r="3205">
      <c r="A3205" t="n">
        <v>3203</v>
      </c>
      <c r="B3205" t="inlineStr">
        <is>
          <t>中部</t>
        </is>
      </c>
      <c r="C3205" t="inlineStr">
        <is>
          <t>小木変電所</t>
        </is>
      </c>
      <c r="D3205" t="inlineStr">
        <is>
          <t>愛知県</t>
        </is>
      </c>
      <c r="E3205" t="n">
        <v>77</v>
      </c>
      <c r="F3205" t="n">
        <v>6.6</v>
      </c>
      <c r="G3205" s="3" t="n">
        <v>35.277267</v>
      </c>
      <c r="H3205" s="3" t="n">
        <v>136.894233</v>
      </c>
      <c r="I3205" t="inlineStr">
        <is>
          <t>公表資料(手動)</t>
        </is>
      </c>
      <c r="J3205" t="n">
        <v>5</v>
      </c>
      <c r="K3205" t="n">
        <v>66</v>
      </c>
      <c r="L3205" t="n">
        <v>0</v>
      </c>
      <c r="M3205" t="n">
        <v>66</v>
      </c>
      <c r="O3205" t="inlineStr">
        <is>
          <t>不可 #3</t>
        </is>
      </c>
      <c r="P3205" t="inlineStr">
        <is>
          <t>有り</t>
        </is>
      </c>
      <c r="R3205" s="4">
        <f>IF(COUNT($M3205:$N3205)=0,"",IF(AND(IF($N3205&lt;&gt;"",$N3205,$M3205)&lt;=0,$O3205&lt;&gt;"可"),"警告",""))</f>
        <v/>
      </c>
      <c r="S3205" s="4">
        <f>IF(COUNT($M3205:$N3205)=0,0,IF(IF($N3205&lt;&gt;"",$N3205,$M3205)&gt;=スコアリング基準!$B$20,スコアリング基準!$C$20,IF(IF($N3205&lt;&gt;"",$N3205,$M3205)&gt;=スコアリング基準!$B$21,スコアリング基準!$C$21,IF(IF($N3205&lt;&gt;"",$N3205,$M3205)&gt;0,スコアリング基準!$C$22,0))))</f>
        <v/>
      </c>
      <c r="T3205" s="4">
        <f>IF($O3205="可",スコアリング基準!$C$23,0)</f>
        <v/>
      </c>
      <c r="U3205" s="4">
        <f>IF(OR(COUNT($K3205:$L3205)&lt;2,$K3205=0),0,IF(ABS($L3205)/$K3205&lt;=スコアリング基準!$B$24,スコアリング基準!$C$24,IF(ABS($L3205)/$K3205&lt;=スコアリング基準!$B$25,スコアリング基準!$C$25,IF(ABS($L3205)/$K3205&lt;=スコアリング基準!$B$26,スコアリング基準!$C$26,0))))</f>
        <v/>
      </c>
      <c r="V3205" s="4">
        <f>IF($P3205="なし",スコアリング基準!$C$27,0)</f>
        <v/>
      </c>
      <c r="W3205" s="4">
        <f>IF($F3205="",0,IF(ISNUMBER($F3205),IF($F3205&lt;=スコアリング基準!$B$28,スコアリング基準!$C$28,スコアリング基準!$C$29),0))</f>
        <v/>
      </c>
      <c r="X3205" s="4">
        <f>IFERROR(VLOOKUP($B3205,スコアリング基準!$A$36:$B$46,2,FALSE),0)</f>
        <v/>
      </c>
      <c r="Y3205" s="4">
        <f>SUM($S3205:$X3205)</f>
        <v/>
      </c>
      <c r="Z3205" s="4">
        <f>IF(COUNT($M3205:$N3205)=0,"データ無",IF($Y3205&gt;=スコアリング基準!$B$30,"S",IF($Y3205&gt;=スコアリング基準!$B$31,"A",IF($Y3205&gt;=スコアリング基準!$B$32,"B","C"))))</f>
        <v/>
      </c>
      <c r="AA3205">
        <f>IFERROR(INDEX(実績DB!$I$3:$I$104,MATCH($B3205&amp;$C3205,実績DB!$J$3:$J$104,0)),"")</f>
        <v/>
      </c>
    </row>
    <row r="3206">
      <c r="A3206" t="n">
        <v>3204</v>
      </c>
      <c r="B3206" t="inlineStr">
        <is>
          <t>中部</t>
        </is>
      </c>
      <c r="C3206" t="inlineStr">
        <is>
          <t>小松変電所</t>
        </is>
      </c>
      <c r="D3206" t="inlineStr">
        <is>
          <t>静岡県</t>
        </is>
      </c>
      <c r="E3206" t="n">
        <v>77</v>
      </c>
      <c r="F3206" t="n">
        <v>6.6</v>
      </c>
      <c r="G3206" s="3" t="n">
        <v>34.785137</v>
      </c>
      <c r="H3206" s="3" t="n">
        <v>137.778251</v>
      </c>
      <c r="I3206" t="inlineStr">
        <is>
          <t>公表資料(手動)</t>
        </is>
      </c>
      <c r="J3206" t="n">
        <v>19</v>
      </c>
      <c r="K3206" t="n">
        <v>19</v>
      </c>
      <c r="L3206" t="n">
        <v>-4</v>
      </c>
      <c r="M3206" t="n">
        <v>15</v>
      </c>
      <c r="O3206" t="inlineStr">
        <is>
          <t>不可 #3</t>
        </is>
      </c>
      <c r="P3206" t="inlineStr">
        <is>
          <t>有り</t>
        </is>
      </c>
      <c r="R3206" s="4">
        <f>IF(COUNT($M3206:$N3206)=0,"",IF(AND(IF($N3206&lt;&gt;"",$N3206,$M3206)&lt;=0,$O3206&lt;&gt;"可"),"警告",""))</f>
        <v/>
      </c>
      <c r="S3206" s="4">
        <f>IF(COUNT($M3206:$N3206)=0,0,IF(IF($N3206&lt;&gt;"",$N3206,$M3206)&gt;=スコアリング基準!$B$20,スコアリング基準!$C$20,IF(IF($N3206&lt;&gt;"",$N3206,$M3206)&gt;=スコアリング基準!$B$21,スコアリング基準!$C$21,IF(IF($N3206&lt;&gt;"",$N3206,$M3206)&gt;0,スコアリング基準!$C$22,0))))</f>
        <v/>
      </c>
      <c r="T3206" s="4">
        <f>IF($O3206="可",スコアリング基準!$C$23,0)</f>
        <v/>
      </c>
      <c r="U3206" s="4">
        <f>IF(OR(COUNT($K3206:$L3206)&lt;2,$K3206=0),0,IF(ABS($L3206)/$K3206&lt;=スコアリング基準!$B$24,スコアリング基準!$C$24,IF(ABS($L3206)/$K3206&lt;=スコアリング基準!$B$25,スコアリング基準!$C$25,IF(ABS($L3206)/$K3206&lt;=スコアリング基準!$B$26,スコアリング基準!$C$26,0))))</f>
        <v/>
      </c>
      <c r="V3206" s="4">
        <f>IF($P3206="なし",スコアリング基準!$C$27,0)</f>
        <v/>
      </c>
      <c r="W3206" s="4">
        <f>IF($F3206="",0,IF(ISNUMBER($F3206),IF($F3206&lt;=スコアリング基準!$B$28,スコアリング基準!$C$28,スコアリング基準!$C$29),0))</f>
        <v/>
      </c>
      <c r="X3206" s="4">
        <f>IFERROR(VLOOKUP($B3206,スコアリング基準!$A$36:$B$46,2,FALSE),0)</f>
        <v/>
      </c>
      <c r="Y3206" s="4">
        <f>SUM($S3206:$X3206)</f>
        <v/>
      </c>
      <c r="Z3206" s="4">
        <f>IF(COUNT($M3206:$N3206)=0,"データ無",IF($Y3206&gt;=スコアリング基準!$B$30,"S",IF($Y3206&gt;=スコアリング基準!$B$31,"A",IF($Y3206&gt;=スコアリング基準!$B$32,"B","C"))))</f>
        <v/>
      </c>
      <c r="AA3206">
        <f>IFERROR(INDEX(実績DB!$I$3:$I$104,MATCH($B3206&amp;$C3206,実績DB!$J$3:$J$104,0)),"")</f>
        <v/>
      </c>
    </row>
    <row r="3207">
      <c r="A3207" t="n">
        <v>3205</v>
      </c>
      <c r="B3207" t="inlineStr">
        <is>
          <t>中部</t>
        </is>
      </c>
      <c r="C3207" t="inlineStr">
        <is>
          <t>小柳津変電所</t>
        </is>
      </c>
      <c r="D3207" t="inlineStr">
        <is>
          <t>静岡県</t>
        </is>
      </c>
      <c r="E3207" t="n">
        <v>77</v>
      </c>
      <c r="F3207" t="n">
        <v>6.6</v>
      </c>
      <c r="G3207" s="3" t="n">
        <v>34.851557</v>
      </c>
      <c r="H3207" s="3" t="n">
        <v>138.289182</v>
      </c>
      <c r="I3207" t="inlineStr">
        <is>
          <t>公表資料(手動)</t>
        </is>
      </c>
      <c r="J3207" t="n">
        <v>28</v>
      </c>
      <c r="K3207" t="n">
        <v>28</v>
      </c>
      <c r="L3207" t="n">
        <v>-3</v>
      </c>
      <c r="M3207" t="n">
        <v>25</v>
      </c>
      <c r="O3207" t="inlineStr">
        <is>
          <t>不可 #3</t>
        </is>
      </c>
      <c r="P3207" t="inlineStr">
        <is>
          <t>有り</t>
        </is>
      </c>
      <c r="R3207" s="4">
        <f>IF(COUNT($M3207:$N3207)=0,"",IF(AND(IF($N3207&lt;&gt;"",$N3207,$M3207)&lt;=0,$O3207&lt;&gt;"可"),"警告",""))</f>
        <v/>
      </c>
      <c r="S3207" s="4">
        <f>IF(COUNT($M3207:$N3207)=0,0,IF(IF($N3207&lt;&gt;"",$N3207,$M3207)&gt;=スコアリング基準!$B$20,スコアリング基準!$C$20,IF(IF($N3207&lt;&gt;"",$N3207,$M3207)&gt;=スコアリング基準!$B$21,スコアリング基準!$C$21,IF(IF($N3207&lt;&gt;"",$N3207,$M3207)&gt;0,スコアリング基準!$C$22,0))))</f>
        <v/>
      </c>
      <c r="T3207" s="4">
        <f>IF($O3207="可",スコアリング基準!$C$23,0)</f>
        <v/>
      </c>
      <c r="U3207" s="4">
        <f>IF(OR(COUNT($K3207:$L3207)&lt;2,$K3207=0),0,IF(ABS($L3207)/$K3207&lt;=スコアリング基準!$B$24,スコアリング基準!$C$24,IF(ABS($L3207)/$K3207&lt;=スコアリング基準!$B$25,スコアリング基準!$C$25,IF(ABS($L3207)/$K3207&lt;=スコアリング基準!$B$26,スコアリング基準!$C$26,0))))</f>
        <v/>
      </c>
      <c r="V3207" s="4">
        <f>IF($P3207="なし",スコアリング基準!$C$27,0)</f>
        <v/>
      </c>
      <c r="W3207" s="4">
        <f>IF($F3207="",0,IF(ISNUMBER($F3207),IF($F3207&lt;=スコアリング基準!$B$28,スコアリング基準!$C$28,スコアリング基準!$C$29),0))</f>
        <v/>
      </c>
      <c r="X3207" s="4">
        <f>IFERROR(VLOOKUP($B3207,スコアリング基準!$A$36:$B$46,2,FALSE),0)</f>
        <v/>
      </c>
      <c r="Y3207" s="4">
        <f>SUM($S3207:$X3207)</f>
        <v/>
      </c>
      <c r="Z3207" s="4">
        <f>IF(COUNT($M3207:$N3207)=0,"データ無",IF($Y3207&gt;=スコアリング基準!$B$30,"S",IF($Y3207&gt;=スコアリング基準!$B$31,"A",IF($Y3207&gt;=スコアリング基準!$B$32,"B","C"))))</f>
        <v/>
      </c>
      <c r="AA3207">
        <f>IFERROR(INDEX(実績DB!$I$3:$I$104,MATCH($B3207&amp;$C3207,実績DB!$J$3:$J$104,0)),"")</f>
        <v/>
      </c>
    </row>
    <row r="3208">
      <c r="A3208" t="n">
        <v>3206</v>
      </c>
      <c r="B3208" t="inlineStr">
        <is>
          <t>中部</t>
        </is>
      </c>
      <c r="C3208" t="inlineStr">
        <is>
          <t>小熊野変電所</t>
        </is>
      </c>
      <c r="D3208" t="inlineStr">
        <is>
          <t>岐阜県</t>
        </is>
      </c>
      <c r="E3208" t="n">
        <v>77</v>
      </c>
      <c r="F3208" t="n">
        <v>6.6</v>
      </c>
      <c r="G3208" s="3" t="n">
        <v>35.42277</v>
      </c>
      <c r="H3208" s="3" t="n">
        <v>136.744586</v>
      </c>
      <c r="I3208" t="inlineStr">
        <is>
          <t>公表資料(手動)</t>
        </is>
      </c>
      <c r="J3208" t="n">
        <v>2</v>
      </c>
      <c r="K3208" t="n">
        <v>37</v>
      </c>
      <c r="L3208" t="n">
        <v>0</v>
      </c>
      <c r="M3208" t="n">
        <v>37</v>
      </c>
      <c r="O3208" t="inlineStr">
        <is>
          <t>不可 #3</t>
        </is>
      </c>
      <c r="P3208" t="inlineStr">
        <is>
          <t>有り</t>
        </is>
      </c>
      <c r="R3208" s="4">
        <f>IF(COUNT($M3208:$N3208)=0,"",IF(AND(IF($N3208&lt;&gt;"",$N3208,$M3208)&lt;=0,$O3208&lt;&gt;"可"),"警告",""))</f>
        <v/>
      </c>
      <c r="S3208" s="4">
        <f>IF(COUNT($M3208:$N3208)=0,0,IF(IF($N3208&lt;&gt;"",$N3208,$M3208)&gt;=スコアリング基準!$B$20,スコアリング基準!$C$20,IF(IF($N3208&lt;&gt;"",$N3208,$M3208)&gt;=スコアリング基準!$B$21,スコアリング基準!$C$21,IF(IF($N3208&lt;&gt;"",$N3208,$M3208)&gt;0,スコアリング基準!$C$22,0))))</f>
        <v/>
      </c>
      <c r="T3208" s="4">
        <f>IF($O3208="可",スコアリング基準!$C$23,0)</f>
        <v/>
      </c>
      <c r="U3208" s="4">
        <f>IF(OR(COUNT($K3208:$L3208)&lt;2,$K3208=0),0,IF(ABS($L3208)/$K3208&lt;=スコアリング基準!$B$24,スコアリング基準!$C$24,IF(ABS($L3208)/$K3208&lt;=スコアリング基準!$B$25,スコアリング基準!$C$25,IF(ABS($L3208)/$K3208&lt;=スコアリング基準!$B$26,スコアリング基準!$C$26,0))))</f>
        <v/>
      </c>
      <c r="V3208" s="4">
        <f>IF($P3208="なし",スコアリング基準!$C$27,0)</f>
        <v/>
      </c>
      <c r="W3208" s="4">
        <f>IF($F3208="",0,IF(ISNUMBER($F3208),IF($F3208&lt;=スコアリング基準!$B$28,スコアリング基準!$C$28,スコアリング基準!$C$29),0))</f>
        <v/>
      </c>
      <c r="X3208" s="4">
        <f>IFERROR(VLOOKUP($B3208,スコアリング基準!$A$36:$B$46,2,FALSE),0)</f>
        <v/>
      </c>
      <c r="Y3208" s="4">
        <f>SUM($S3208:$X3208)</f>
        <v/>
      </c>
      <c r="Z3208" s="4">
        <f>IF(COUNT($M3208:$N3208)=0,"データ無",IF($Y3208&gt;=スコアリング基準!$B$30,"S",IF($Y3208&gt;=スコアリング基準!$B$31,"A",IF($Y3208&gt;=スコアリング基準!$B$32,"B","C"))))</f>
        <v/>
      </c>
      <c r="AA3208">
        <f>IFERROR(INDEX(実績DB!$I$3:$I$104,MATCH($B3208&amp;$C3208,実績DB!$J$3:$J$104,0)),"")</f>
        <v/>
      </c>
    </row>
    <row r="3209">
      <c r="A3209" t="n">
        <v>3207</v>
      </c>
      <c r="B3209" t="inlineStr">
        <is>
          <t>中部</t>
        </is>
      </c>
      <c r="C3209" t="inlineStr">
        <is>
          <t>小諸変電所</t>
        </is>
      </c>
      <c r="D3209" t="inlineStr">
        <is>
          <t>長野県</t>
        </is>
      </c>
      <c r="E3209" t="n">
        <v>77</v>
      </c>
      <c r="F3209" t="n">
        <v>6.6</v>
      </c>
      <c r="G3209" s="3" t="n"/>
      <c r="H3209" s="3" t="n"/>
      <c r="I3209" t="inlineStr">
        <is>
          <t>未取得</t>
        </is>
      </c>
      <c r="J3209" t="n">
        <v>-28</v>
      </c>
      <c r="K3209" t="n">
        <v>43</v>
      </c>
      <c r="L3209" t="n">
        <v>-30</v>
      </c>
      <c r="M3209" t="n">
        <v>12</v>
      </c>
      <c r="O3209" t="inlineStr">
        <is>
          <t>不可 #3</t>
        </is>
      </c>
      <c r="P3209" t="inlineStr">
        <is>
          <t>有り</t>
        </is>
      </c>
      <c r="R3209" s="4">
        <f>IF(COUNT($M3209:$N3209)=0,"",IF(AND(IF($N3209&lt;&gt;"",$N3209,$M3209)&lt;=0,$O3209&lt;&gt;"可"),"警告",""))</f>
        <v/>
      </c>
      <c r="S3209" s="4">
        <f>IF(COUNT($M3209:$N3209)=0,0,IF(IF($N3209&lt;&gt;"",$N3209,$M3209)&gt;=スコアリング基準!$B$20,スコアリング基準!$C$20,IF(IF($N3209&lt;&gt;"",$N3209,$M3209)&gt;=スコアリング基準!$B$21,スコアリング基準!$C$21,IF(IF($N3209&lt;&gt;"",$N3209,$M3209)&gt;0,スコアリング基準!$C$22,0))))</f>
        <v/>
      </c>
      <c r="T3209" s="4">
        <f>IF($O3209="可",スコアリング基準!$C$23,0)</f>
        <v/>
      </c>
      <c r="U3209" s="4">
        <f>IF(OR(COUNT($K3209:$L3209)&lt;2,$K3209=0),0,IF(ABS($L3209)/$K3209&lt;=スコアリング基準!$B$24,スコアリング基準!$C$24,IF(ABS($L3209)/$K3209&lt;=スコアリング基準!$B$25,スコアリング基準!$C$25,IF(ABS($L3209)/$K3209&lt;=スコアリング基準!$B$26,スコアリング基準!$C$26,0))))</f>
        <v/>
      </c>
      <c r="V3209" s="4">
        <f>IF($P3209="なし",スコアリング基準!$C$27,0)</f>
        <v/>
      </c>
      <c r="W3209" s="4">
        <f>IF($F3209="",0,IF(ISNUMBER($F3209),IF($F3209&lt;=スコアリング基準!$B$28,スコアリング基準!$C$28,スコアリング基準!$C$29),0))</f>
        <v/>
      </c>
      <c r="X3209" s="4">
        <f>IFERROR(VLOOKUP($B3209,スコアリング基準!$A$36:$B$46,2,FALSE),0)</f>
        <v/>
      </c>
      <c r="Y3209" s="4">
        <f>SUM($S3209:$X3209)</f>
        <v/>
      </c>
      <c r="Z3209" s="4">
        <f>IF(COUNT($M3209:$N3209)=0,"データ無",IF($Y3209&gt;=スコアリング基準!$B$30,"S",IF($Y3209&gt;=スコアリング基準!$B$31,"A",IF($Y3209&gt;=スコアリング基準!$B$32,"B","C"))))</f>
        <v/>
      </c>
      <c r="AA3209">
        <f>IFERROR(INDEX(実績DB!$I$3:$I$104,MATCH($B3209&amp;$C3209,実績DB!$J$3:$J$104,0)),"")</f>
        <v/>
      </c>
    </row>
    <row r="3210">
      <c r="A3210" t="n">
        <v>3208</v>
      </c>
      <c r="B3210" t="inlineStr">
        <is>
          <t>中部</t>
        </is>
      </c>
      <c r="C3210" t="inlineStr">
        <is>
          <t>小赤見変電所</t>
        </is>
      </c>
      <c r="D3210" t="inlineStr">
        <is>
          <t>愛知県</t>
        </is>
      </c>
      <c r="E3210" t="n">
        <v>77</v>
      </c>
      <c r="F3210" t="n">
        <v>6.6</v>
      </c>
      <c r="G3210" s="3" t="n">
        <v>35.308532</v>
      </c>
      <c r="H3210" s="3" t="n">
        <v>136.832384</v>
      </c>
      <c r="I3210" t="inlineStr">
        <is>
          <t>公表資料(手動)</t>
        </is>
      </c>
      <c r="J3210" t="n">
        <v>-1</v>
      </c>
      <c r="K3210" t="n">
        <v>49</v>
      </c>
      <c r="L3210" t="n">
        <v>-10</v>
      </c>
      <c r="M3210" t="n">
        <v>41</v>
      </c>
      <c r="O3210" t="inlineStr">
        <is>
          <t>不可 #3</t>
        </is>
      </c>
      <c r="P3210" t="inlineStr">
        <is>
          <t>有り</t>
        </is>
      </c>
      <c r="R3210" s="4">
        <f>IF(COUNT($M3210:$N3210)=0,"",IF(AND(IF($N3210&lt;&gt;"",$N3210,$M3210)&lt;=0,$O3210&lt;&gt;"可"),"警告",""))</f>
        <v/>
      </c>
      <c r="S3210" s="4">
        <f>IF(COUNT($M3210:$N3210)=0,0,IF(IF($N3210&lt;&gt;"",$N3210,$M3210)&gt;=スコアリング基準!$B$20,スコアリング基準!$C$20,IF(IF($N3210&lt;&gt;"",$N3210,$M3210)&gt;=スコアリング基準!$B$21,スコアリング基準!$C$21,IF(IF($N3210&lt;&gt;"",$N3210,$M3210)&gt;0,スコアリング基準!$C$22,0))))</f>
        <v/>
      </c>
      <c r="T3210" s="4">
        <f>IF($O3210="可",スコアリング基準!$C$23,0)</f>
        <v/>
      </c>
      <c r="U3210" s="4">
        <f>IF(OR(COUNT($K3210:$L3210)&lt;2,$K3210=0),0,IF(ABS($L3210)/$K3210&lt;=スコアリング基準!$B$24,スコアリング基準!$C$24,IF(ABS($L3210)/$K3210&lt;=スコアリング基準!$B$25,スコアリング基準!$C$25,IF(ABS($L3210)/$K3210&lt;=スコアリング基準!$B$26,スコアリング基準!$C$26,0))))</f>
        <v/>
      </c>
      <c r="V3210" s="4">
        <f>IF($P3210="なし",スコアリング基準!$C$27,0)</f>
        <v/>
      </c>
      <c r="W3210" s="4">
        <f>IF($F3210="",0,IF(ISNUMBER($F3210),IF($F3210&lt;=スコアリング基準!$B$28,スコアリング基準!$C$28,スコアリング基準!$C$29),0))</f>
        <v/>
      </c>
      <c r="X3210" s="4">
        <f>IFERROR(VLOOKUP($B3210,スコアリング基準!$A$36:$B$46,2,FALSE),0)</f>
        <v/>
      </c>
      <c r="Y3210" s="4">
        <f>SUM($S3210:$X3210)</f>
        <v/>
      </c>
      <c r="Z3210" s="4">
        <f>IF(COUNT($M3210:$N3210)=0,"データ無",IF($Y3210&gt;=スコアリング基準!$B$30,"S",IF($Y3210&gt;=スコアリング基準!$B$31,"A",IF($Y3210&gt;=スコアリング基準!$B$32,"B","C"))))</f>
        <v/>
      </c>
      <c r="AA3210">
        <f>IFERROR(INDEX(実績DB!$I$3:$I$104,MATCH($B3210&amp;$C3210,実績DB!$J$3:$J$104,0)),"")</f>
        <v/>
      </c>
    </row>
    <row r="3211">
      <c r="A3211" t="n">
        <v>3209</v>
      </c>
      <c r="B3211" t="inlineStr">
        <is>
          <t>中部</t>
        </is>
      </c>
      <c r="C3211" t="inlineStr">
        <is>
          <t>尾崎変電所</t>
        </is>
      </c>
      <c r="D3211" t="inlineStr">
        <is>
          <t>愛知県</t>
        </is>
      </c>
      <c r="E3211" t="n">
        <v>77</v>
      </c>
      <c r="F3211" t="n">
        <v>6.6</v>
      </c>
      <c r="G3211" s="3" t="n">
        <v>34.980332</v>
      </c>
      <c r="H3211" s="3" t="n">
        <v>137.105538</v>
      </c>
      <c r="I3211" t="inlineStr">
        <is>
          <t>公表資料(手動)</t>
        </is>
      </c>
      <c r="J3211" t="n">
        <v>1</v>
      </c>
      <c r="K3211" t="n">
        <v>49</v>
      </c>
      <c r="L3211" t="n">
        <v>0</v>
      </c>
      <c r="M3211" t="n">
        <v>49</v>
      </c>
      <c r="O3211" t="inlineStr">
        <is>
          <t>不可 #3</t>
        </is>
      </c>
      <c r="P3211" t="inlineStr">
        <is>
          <t>有り</t>
        </is>
      </c>
      <c r="R3211" s="4">
        <f>IF(COUNT($M3211:$N3211)=0,"",IF(AND(IF($N3211&lt;&gt;"",$N3211,$M3211)&lt;=0,$O3211&lt;&gt;"可"),"警告",""))</f>
        <v/>
      </c>
      <c r="S3211" s="4">
        <f>IF(COUNT($M3211:$N3211)=0,0,IF(IF($N3211&lt;&gt;"",$N3211,$M3211)&gt;=スコアリング基準!$B$20,スコアリング基準!$C$20,IF(IF($N3211&lt;&gt;"",$N3211,$M3211)&gt;=スコアリング基準!$B$21,スコアリング基準!$C$21,IF(IF($N3211&lt;&gt;"",$N3211,$M3211)&gt;0,スコアリング基準!$C$22,0))))</f>
        <v/>
      </c>
      <c r="T3211" s="4">
        <f>IF($O3211="可",スコアリング基準!$C$23,0)</f>
        <v/>
      </c>
      <c r="U3211" s="4">
        <f>IF(OR(COUNT($K3211:$L3211)&lt;2,$K3211=0),0,IF(ABS($L3211)/$K3211&lt;=スコアリング基準!$B$24,スコアリング基準!$C$24,IF(ABS($L3211)/$K3211&lt;=スコアリング基準!$B$25,スコアリング基準!$C$25,IF(ABS($L3211)/$K3211&lt;=スコアリング基準!$B$26,スコアリング基準!$C$26,0))))</f>
        <v/>
      </c>
      <c r="V3211" s="4">
        <f>IF($P3211="なし",スコアリング基準!$C$27,0)</f>
        <v/>
      </c>
      <c r="W3211" s="4">
        <f>IF($F3211="",0,IF(ISNUMBER($F3211),IF($F3211&lt;=スコアリング基準!$B$28,スコアリング基準!$C$28,スコアリング基準!$C$29),0))</f>
        <v/>
      </c>
      <c r="X3211" s="4">
        <f>IFERROR(VLOOKUP($B3211,スコアリング基準!$A$36:$B$46,2,FALSE),0)</f>
        <v/>
      </c>
      <c r="Y3211" s="4">
        <f>SUM($S3211:$X3211)</f>
        <v/>
      </c>
      <c r="Z3211" s="4">
        <f>IF(COUNT($M3211:$N3211)=0,"データ無",IF($Y3211&gt;=スコアリング基準!$B$30,"S",IF($Y3211&gt;=スコアリング基準!$B$31,"A",IF($Y3211&gt;=スコアリング基準!$B$32,"B","C"))))</f>
        <v/>
      </c>
      <c r="AA3211">
        <f>IFERROR(INDEX(実績DB!$I$3:$I$104,MATCH($B3211&amp;$C3211,実績DB!$J$3:$J$104,0)),"")</f>
        <v/>
      </c>
    </row>
    <row r="3212">
      <c r="A3212" t="n">
        <v>3210</v>
      </c>
      <c r="B3212" t="inlineStr">
        <is>
          <t>中部</t>
        </is>
      </c>
      <c r="C3212" t="inlineStr">
        <is>
          <t>山中町変電所</t>
        </is>
      </c>
      <c r="D3212" t="inlineStr">
        <is>
          <t>愛知県</t>
        </is>
      </c>
      <c r="E3212" t="n">
        <v>77</v>
      </c>
      <c r="F3212" t="n">
        <v>6.6</v>
      </c>
      <c r="G3212" s="3" t="n">
        <v>35.146352</v>
      </c>
      <c r="H3212" s="3" t="n">
        <v>136.946152</v>
      </c>
      <c r="I3212" t="inlineStr">
        <is>
          <t>公表資料(手動)</t>
        </is>
      </c>
      <c r="J3212" t="n">
        <v>5</v>
      </c>
      <c r="K3212" t="n">
        <v>49</v>
      </c>
      <c r="L3212" t="n">
        <v>0</v>
      </c>
      <c r="M3212" t="n">
        <v>49</v>
      </c>
      <c r="O3212" t="inlineStr">
        <is>
          <t>不可 #3</t>
        </is>
      </c>
      <c r="P3212" t="inlineStr">
        <is>
          <t>有り</t>
        </is>
      </c>
      <c r="R3212" s="4">
        <f>IF(COUNT($M3212:$N3212)=0,"",IF(AND(IF($N3212&lt;&gt;"",$N3212,$M3212)&lt;=0,$O3212&lt;&gt;"可"),"警告",""))</f>
        <v/>
      </c>
      <c r="S3212" s="4">
        <f>IF(COUNT($M3212:$N3212)=0,0,IF(IF($N3212&lt;&gt;"",$N3212,$M3212)&gt;=スコアリング基準!$B$20,スコアリング基準!$C$20,IF(IF($N3212&lt;&gt;"",$N3212,$M3212)&gt;=スコアリング基準!$B$21,スコアリング基準!$C$21,IF(IF($N3212&lt;&gt;"",$N3212,$M3212)&gt;0,スコアリング基準!$C$22,0))))</f>
        <v/>
      </c>
      <c r="T3212" s="4">
        <f>IF($O3212="可",スコアリング基準!$C$23,0)</f>
        <v/>
      </c>
      <c r="U3212" s="4">
        <f>IF(OR(COUNT($K3212:$L3212)&lt;2,$K3212=0),0,IF(ABS($L3212)/$K3212&lt;=スコアリング基準!$B$24,スコアリング基準!$C$24,IF(ABS($L3212)/$K3212&lt;=スコアリング基準!$B$25,スコアリング基準!$C$25,IF(ABS($L3212)/$K3212&lt;=スコアリング基準!$B$26,スコアリング基準!$C$26,0))))</f>
        <v/>
      </c>
      <c r="V3212" s="4">
        <f>IF($P3212="なし",スコアリング基準!$C$27,0)</f>
        <v/>
      </c>
      <c r="W3212" s="4">
        <f>IF($F3212="",0,IF(ISNUMBER($F3212),IF($F3212&lt;=スコアリング基準!$B$28,スコアリング基準!$C$28,スコアリング基準!$C$29),0))</f>
        <v/>
      </c>
      <c r="X3212" s="4">
        <f>IFERROR(VLOOKUP($B3212,スコアリング基準!$A$36:$B$46,2,FALSE),0)</f>
        <v/>
      </c>
      <c r="Y3212" s="4">
        <f>SUM($S3212:$X3212)</f>
        <v/>
      </c>
      <c r="Z3212" s="4">
        <f>IF(COUNT($M3212:$N3212)=0,"データ無",IF($Y3212&gt;=スコアリング基準!$B$30,"S",IF($Y3212&gt;=スコアリング基準!$B$31,"A",IF($Y3212&gt;=スコアリング基準!$B$32,"B","C"))))</f>
        <v/>
      </c>
      <c r="AA3212">
        <f>IFERROR(INDEX(実績DB!$I$3:$I$104,MATCH($B3212&amp;$C3212,実績DB!$J$3:$J$104,0)),"")</f>
        <v/>
      </c>
    </row>
    <row r="3213">
      <c r="A3213" t="n">
        <v>3211</v>
      </c>
      <c r="B3213" t="inlineStr">
        <is>
          <t>中部</t>
        </is>
      </c>
      <c r="C3213" t="inlineStr">
        <is>
          <t>山口町変電所</t>
        </is>
      </c>
      <c r="D3213" t="inlineStr">
        <is>
          <t>愛知県</t>
        </is>
      </c>
      <c r="E3213" t="n">
        <v>77</v>
      </c>
      <c r="F3213" t="n">
        <v>6.6</v>
      </c>
      <c r="G3213" s="3" t="n">
        <v>35.182045</v>
      </c>
      <c r="H3213" s="3" t="n">
        <v>136.927368</v>
      </c>
      <c r="I3213" t="inlineStr">
        <is>
          <t>公表資料(手動)</t>
        </is>
      </c>
      <c r="J3213" t="n">
        <v>6</v>
      </c>
      <c r="K3213" t="n">
        <v>37</v>
      </c>
      <c r="L3213" t="n">
        <v>0</v>
      </c>
      <c r="M3213" t="n">
        <v>37</v>
      </c>
      <c r="O3213" t="inlineStr">
        <is>
          <t>不可 #3</t>
        </is>
      </c>
      <c r="P3213" t="inlineStr">
        <is>
          <t>有り</t>
        </is>
      </c>
      <c r="R3213" s="4">
        <f>IF(COUNT($M3213:$N3213)=0,"",IF(AND(IF($N3213&lt;&gt;"",$N3213,$M3213)&lt;=0,$O3213&lt;&gt;"可"),"警告",""))</f>
        <v/>
      </c>
      <c r="S3213" s="4">
        <f>IF(COUNT($M3213:$N3213)=0,0,IF(IF($N3213&lt;&gt;"",$N3213,$M3213)&gt;=スコアリング基準!$B$20,スコアリング基準!$C$20,IF(IF($N3213&lt;&gt;"",$N3213,$M3213)&gt;=スコアリング基準!$B$21,スコアリング基準!$C$21,IF(IF($N3213&lt;&gt;"",$N3213,$M3213)&gt;0,スコアリング基準!$C$22,0))))</f>
        <v/>
      </c>
      <c r="T3213" s="4">
        <f>IF($O3213="可",スコアリング基準!$C$23,0)</f>
        <v/>
      </c>
      <c r="U3213" s="4">
        <f>IF(OR(COUNT($K3213:$L3213)&lt;2,$K3213=0),0,IF(ABS($L3213)/$K3213&lt;=スコアリング基準!$B$24,スコアリング基準!$C$24,IF(ABS($L3213)/$K3213&lt;=スコアリング基準!$B$25,スコアリング基準!$C$25,IF(ABS($L3213)/$K3213&lt;=スコアリング基準!$B$26,スコアリング基準!$C$26,0))))</f>
        <v/>
      </c>
      <c r="V3213" s="4">
        <f>IF($P3213="なし",スコアリング基準!$C$27,0)</f>
        <v/>
      </c>
      <c r="W3213" s="4">
        <f>IF($F3213="",0,IF(ISNUMBER($F3213),IF($F3213&lt;=スコアリング基準!$B$28,スコアリング基準!$C$28,スコアリング基準!$C$29),0))</f>
        <v/>
      </c>
      <c r="X3213" s="4">
        <f>IFERROR(VLOOKUP($B3213,スコアリング基準!$A$36:$B$46,2,FALSE),0)</f>
        <v/>
      </c>
      <c r="Y3213" s="4">
        <f>SUM($S3213:$X3213)</f>
        <v/>
      </c>
      <c r="Z3213" s="4">
        <f>IF(COUNT($M3213:$N3213)=0,"データ無",IF($Y3213&gt;=スコアリング基準!$B$30,"S",IF($Y3213&gt;=スコアリング基準!$B$31,"A",IF($Y3213&gt;=スコアリング基準!$B$32,"B","C"))))</f>
        <v/>
      </c>
      <c r="AA3213">
        <f>IFERROR(INDEX(実績DB!$I$3:$I$104,MATCH($B3213&amp;$C3213,実績DB!$J$3:$J$104,0)),"")</f>
        <v/>
      </c>
    </row>
    <row r="3214">
      <c r="A3214" t="n">
        <v>3212</v>
      </c>
      <c r="B3214" t="inlineStr">
        <is>
          <t>中部</t>
        </is>
      </c>
      <c r="C3214" t="inlineStr">
        <is>
          <t>山王変電所</t>
        </is>
      </c>
      <c r="D3214" t="inlineStr">
        <is>
          <t>岐阜県</t>
        </is>
      </c>
      <c r="E3214" t="n">
        <v>77</v>
      </c>
      <c r="F3214" t="n">
        <v>6.6</v>
      </c>
      <c r="G3214" s="3" t="n">
        <v>36.12319</v>
      </c>
      <c r="H3214" s="3" t="n">
        <v>137.263454</v>
      </c>
      <c r="I3214" t="inlineStr">
        <is>
          <t>公表資料(手動)</t>
        </is>
      </c>
      <c r="J3214" t="n">
        <v>4</v>
      </c>
      <c r="K3214" t="n">
        <v>49</v>
      </c>
      <c r="L3214" t="n">
        <v>-4</v>
      </c>
      <c r="M3214" t="n">
        <v>45</v>
      </c>
      <c r="O3214" t="inlineStr">
        <is>
          <t>不可 #3</t>
        </is>
      </c>
      <c r="P3214" t="inlineStr">
        <is>
          <t>有り</t>
        </is>
      </c>
      <c r="R3214" s="4">
        <f>IF(COUNT($M3214:$N3214)=0,"",IF(AND(IF($N3214&lt;&gt;"",$N3214,$M3214)&lt;=0,$O3214&lt;&gt;"可"),"警告",""))</f>
        <v/>
      </c>
      <c r="S3214" s="4">
        <f>IF(COUNT($M3214:$N3214)=0,0,IF(IF($N3214&lt;&gt;"",$N3214,$M3214)&gt;=スコアリング基準!$B$20,スコアリング基準!$C$20,IF(IF($N3214&lt;&gt;"",$N3214,$M3214)&gt;=スコアリング基準!$B$21,スコアリング基準!$C$21,IF(IF($N3214&lt;&gt;"",$N3214,$M3214)&gt;0,スコアリング基準!$C$22,0))))</f>
        <v/>
      </c>
      <c r="T3214" s="4">
        <f>IF($O3214="可",スコアリング基準!$C$23,0)</f>
        <v/>
      </c>
      <c r="U3214" s="4">
        <f>IF(OR(COUNT($K3214:$L3214)&lt;2,$K3214=0),0,IF(ABS($L3214)/$K3214&lt;=スコアリング基準!$B$24,スコアリング基準!$C$24,IF(ABS($L3214)/$K3214&lt;=スコアリング基準!$B$25,スコアリング基準!$C$25,IF(ABS($L3214)/$K3214&lt;=スコアリング基準!$B$26,スコアリング基準!$C$26,0))))</f>
        <v/>
      </c>
      <c r="V3214" s="4">
        <f>IF($P3214="なし",スコアリング基準!$C$27,0)</f>
        <v/>
      </c>
      <c r="W3214" s="4">
        <f>IF($F3214="",0,IF(ISNUMBER($F3214),IF($F3214&lt;=スコアリング基準!$B$28,スコアリング基準!$C$28,スコアリング基準!$C$29),0))</f>
        <v/>
      </c>
      <c r="X3214" s="4">
        <f>IFERROR(VLOOKUP($B3214,スコアリング基準!$A$36:$B$46,2,FALSE),0)</f>
        <v/>
      </c>
      <c r="Y3214" s="4">
        <f>SUM($S3214:$X3214)</f>
        <v/>
      </c>
      <c r="Z3214" s="4">
        <f>IF(COUNT($M3214:$N3214)=0,"データ無",IF($Y3214&gt;=スコアリング基準!$B$30,"S",IF($Y3214&gt;=スコアリング基準!$B$31,"A",IF($Y3214&gt;=スコアリング基準!$B$32,"B","C"))))</f>
        <v/>
      </c>
      <c r="AA3214">
        <f>IFERROR(INDEX(実績DB!$I$3:$I$104,MATCH($B3214&amp;$C3214,実績DB!$J$3:$J$104,0)),"")</f>
        <v/>
      </c>
    </row>
    <row r="3215">
      <c r="A3215" t="n">
        <v>3213</v>
      </c>
      <c r="B3215" t="inlineStr">
        <is>
          <t>中部</t>
        </is>
      </c>
      <c r="C3215" t="inlineStr">
        <is>
          <t>山田変電所</t>
        </is>
      </c>
      <c r="D3215" t="inlineStr">
        <is>
          <t>三重県</t>
        </is>
      </c>
      <c r="E3215" t="n">
        <v>77</v>
      </c>
      <c r="F3215" t="n">
        <v>6.6</v>
      </c>
      <c r="G3215" s="3" t="n">
        <v>34.508493</v>
      </c>
      <c r="H3215" s="3" t="n">
        <v>136.716679</v>
      </c>
      <c r="I3215" t="inlineStr">
        <is>
          <t>OSM実測(名称一致)</t>
        </is>
      </c>
      <c r="J3215" t="n">
        <v>49</v>
      </c>
      <c r="K3215" t="n">
        <v>49</v>
      </c>
      <c r="L3215" t="n">
        <v>-11</v>
      </c>
      <c r="M3215" t="n">
        <v>38</v>
      </c>
      <c r="O3215" t="inlineStr">
        <is>
          <t>不可 #3</t>
        </is>
      </c>
      <c r="P3215" t="inlineStr">
        <is>
          <t>有り</t>
        </is>
      </c>
      <c r="R3215" s="4">
        <f>IF(COUNT($M3215:$N3215)=0,"",IF(AND(IF($N3215&lt;&gt;"",$N3215,$M3215)&lt;=0,$O3215&lt;&gt;"可"),"警告",""))</f>
        <v/>
      </c>
      <c r="S3215" s="4">
        <f>IF(COUNT($M3215:$N3215)=0,0,IF(IF($N3215&lt;&gt;"",$N3215,$M3215)&gt;=スコアリング基準!$B$20,スコアリング基準!$C$20,IF(IF($N3215&lt;&gt;"",$N3215,$M3215)&gt;=スコアリング基準!$B$21,スコアリング基準!$C$21,IF(IF($N3215&lt;&gt;"",$N3215,$M3215)&gt;0,スコアリング基準!$C$22,0))))</f>
        <v/>
      </c>
      <c r="T3215" s="4">
        <f>IF($O3215="可",スコアリング基準!$C$23,0)</f>
        <v/>
      </c>
      <c r="U3215" s="4">
        <f>IF(OR(COUNT($K3215:$L3215)&lt;2,$K3215=0),0,IF(ABS($L3215)/$K3215&lt;=スコアリング基準!$B$24,スコアリング基準!$C$24,IF(ABS($L3215)/$K3215&lt;=スコアリング基準!$B$25,スコアリング基準!$C$25,IF(ABS($L3215)/$K3215&lt;=スコアリング基準!$B$26,スコアリング基準!$C$26,0))))</f>
        <v/>
      </c>
      <c r="V3215" s="4">
        <f>IF($P3215="なし",スコアリング基準!$C$27,0)</f>
        <v/>
      </c>
      <c r="W3215" s="4">
        <f>IF($F3215="",0,IF(ISNUMBER($F3215),IF($F3215&lt;=スコアリング基準!$B$28,スコアリング基準!$C$28,スコアリング基準!$C$29),0))</f>
        <v/>
      </c>
      <c r="X3215" s="4">
        <f>IFERROR(VLOOKUP($B3215,スコアリング基準!$A$36:$B$46,2,FALSE),0)</f>
        <v/>
      </c>
      <c r="Y3215" s="4">
        <f>SUM($S3215:$X3215)</f>
        <v/>
      </c>
      <c r="Z3215" s="4">
        <f>IF(COUNT($M3215:$N3215)=0,"データ無",IF($Y3215&gt;=スコアリング基準!$B$30,"S",IF($Y3215&gt;=スコアリング基準!$B$31,"A",IF($Y3215&gt;=スコアリング基準!$B$32,"B","C"))))</f>
        <v/>
      </c>
      <c r="AA3215">
        <f>IFERROR(INDEX(実績DB!$I$3:$I$104,MATCH($B3215&amp;$C3215,実績DB!$J$3:$J$104,0)),"")</f>
        <v/>
      </c>
    </row>
    <row r="3216">
      <c r="A3216" t="n">
        <v>3214</v>
      </c>
      <c r="B3216" t="inlineStr">
        <is>
          <t>中部</t>
        </is>
      </c>
      <c r="C3216" t="inlineStr">
        <is>
          <t>山科変電所</t>
        </is>
      </c>
      <c r="D3216" t="inlineStr">
        <is>
          <t>静岡県</t>
        </is>
      </c>
      <c r="E3216" t="n">
        <v>77</v>
      </c>
      <c r="F3216" t="n">
        <v>6.6</v>
      </c>
      <c r="G3216" s="3" t="n">
        <v>34.76431</v>
      </c>
      <c r="H3216" s="3" t="n">
        <v>137.89931</v>
      </c>
      <c r="I3216" t="inlineStr">
        <is>
          <t>OSM実測(名称一致)</t>
        </is>
      </c>
      <c r="J3216" t="n">
        <v>49</v>
      </c>
      <c r="K3216" t="n">
        <v>49</v>
      </c>
      <c r="L3216" t="n">
        <v>-17</v>
      </c>
      <c r="M3216" t="n">
        <v>32</v>
      </c>
      <c r="O3216" t="inlineStr">
        <is>
          <t>不可 #3</t>
        </is>
      </c>
      <c r="P3216" t="inlineStr">
        <is>
          <t>有り</t>
        </is>
      </c>
      <c r="R3216" s="4">
        <f>IF(COUNT($M3216:$N3216)=0,"",IF(AND(IF($N3216&lt;&gt;"",$N3216,$M3216)&lt;=0,$O3216&lt;&gt;"可"),"警告",""))</f>
        <v/>
      </c>
      <c r="S3216" s="4">
        <f>IF(COUNT($M3216:$N3216)=0,0,IF(IF($N3216&lt;&gt;"",$N3216,$M3216)&gt;=スコアリング基準!$B$20,スコアリング基準!$C$20,IF(IF($N3216&lt;&gt;"",$N3216,$M3216)&gt;=スコアリング基準!$B$21,スコアリング基準!$C$21,IF(IF($N3216&lt;&gt;"",$N3216,$M3216)&gt;0,スコアリング基準!$C$22,0))))</f>
        <v/>
      </c>
      <c r="T3216" s="4">
        <f>IF($O3216="可",スコアリング基準!$C$23,0)</f>
        <v/>
      </c>
      <c r="U3216" s="4">
        <f>IF(OR(COUNT($K3216:$L3216)&lt;2,$K3216=0),0,IF(ABS($L3216)/$K3216&lt;=スコアリング基準!$B$24,スコアリング基準!$C$24,IF(ABS($L3216)/$K3216&lt;=スコアリング基準!$B$25,スコアリング基準!$C$25,IF(ABS($L3216)/$K3216&lt;=スコアリング基準!$B$26,スコアリング基準!$C$26,0))))</f>
        <v/>
      </c>
      <c r="V3216" s="4">
        <f>IF($P3216="なし",スコアリング基準!$C$27,0)</f>
        <v/>
      </c>
      <c r="W3216" s="4">
        <f>IF($F3216="",0,IF(ISNUMBER($F3216),IF($F3216&lt;=スコアリング基準!$B$28,スコアリング基準!$C$28,スコアリング基準!$C$29),0))</f>
        <v/>
      </c>
      <c r="X3216" s="4">
        <f>IFERROR(VLOOKUP($B3216,スコアリング基準!$A$36:$B$46,2,FALSE),0)</f>
        <v/>
      </c>
      <c r="Y3216" s="4">
        <f>SUM($S3216:$X3216)</f>
        <v/>
      </c>
      <c r="Z3216" s="4">
        <f>IF(COUNT($M3216:$N3216)=0,"データ無",IF($Y3216&gt;=スコアリング基準!$B$30,"S",IF($Y3216&gt;=スコアリング基準!$B$31,"A",IF($Y3216&gt;=スコアリング基準!$B$32,"B","C"))))</f>
        <v/>
      </c>
      <c r="AA3216">
        <f>IFERROR(INDEX(実績DB!$I$3:$I$104,MATCH($B3216&amp;$C3216,実績DB!$J$3:$J$104,0)),"")</f>
        <v/>
      </c>
    </row>
    <row r="3217">
      <c r="A3217" t="n">
        <v>3215</v>
      </c>
      <c r="B3217" t="inlineStr">
        <is>
          <t>中部</t>
        </is>
      </c>
      <c r="C3217" t="inlineStr">
        <is>
          <t>岐礼変電所</t>
        </is>
      </c>
      <c r="D3217" t="inlineStr">
        <is>
          <t>岐阜県</t>
        </is>
      </c>
      <c r="E3217" t="n">
        <v>77</v>
      </c>
      <c r="F3217" t="n">
        <v>6.6</v>
      </c>
      <c r="G3217" s="3" t="n">
        <v>35.550956</v>
      </c>
      <c r="H3217" s="3" t="n">
        <v>136.635333</v>
      </c>
      <c r="I3217" t="inlineStr">
        <is>
          <t>Google Places(名称一致)</t>
        </is>
      </c>
      <c r="J3217" t="n">
        <v>-10</v>
      </c>
      <c r="K3217" t="n">
        <v>19</v>
      </c>
      <c r="L3217" t="n">
        <v>-13</v>
      </c>
      <c r="M3217" t="n">
        <v>3</v>
      </c>
      <c r="O3217" t="inlineStr">
        <is>
          <t>不可 #3</t>
        </is>
      </c>
      <c r="P3217" t="inlineStr">
        <is>
          <t>有り</t>
        </is>
      </c>
      <c r="R3217" s="4">
        <f>IF(COUNT($M3217:$N3217)=0,"",IF(AND(IF($N3217&lt;&gt;"",$N3217,$M3217)&lt;=0,$O3217&lt;&gt;"可"),"警告",""))</f>
        <v/>
      </c>
      <c r="S3217" s="4">
        <f>IF(COUNT($M3217:$N3217)=0,0,IF(IF($N3217&lt;&gt;"",$N3217,$M3217)&gt;=スコアリング基準!$B$20,スコアリング基準!$C$20,IF(IF($N3217&lt;&gt;"",$N3217,$M3217)&gt;=スコアリング基準!$B$21,スコアリング基準!$C$21,IF(IF($N3217&lt;&gt;"",$N3217,$M3217)&gt;0,スコアリング基準!$C$22,0))))</f>
        <v/>
      </c>
      <c r="T3217" s="4">
        <f>IF($O3217="可",スコアリング基準!$C$23,0)</f>
        <v/>
      </c>
      <c r="U3217" s="4">
        <f>IF(OR(COUNT($K3217:$L3217)&lt;2,$K3217=0),0,IF(ABS($L3217)/$K3217&lt;=スコアリング基準!$B$24,スコアリング基準!$C$24,IF(ABS($L3217)/$K3217&lt;=スコアリング基準!$B$25,スコアリング基準!$C$25,IF(ABS($L3217)/$K3217&lt;=スコアリング基準!$B$26,スコアリング基準!$C$26,0))))</f>
        <v/>
      </c>
      <c r="V3217" s="4">
        <f>IF($P3217="なし",スコアリング基準!$C$27,0)</f>
        <v/>
      </c>
      <c r="W3217" s="4">
        <f>IF($F3217="",0,IF(ISNUMBER($F3217),IF($F3217&lt;=スコアリング基準!$B$28,スコアリング基準!$C$28,スコアリング基準!$C$29),0))</f>
        <v/>
      </c>
      <c r="X3217" s="4">
        <f>IFERROR(VLOOKUP($B3217,スコアリング基準!$A$36:$B$46,2,FALSE),0)</f>
        <v/>
      </c>
      <c r="Y3217" s="4">
        <f>SUM($S3217:$X3217)</f>
        <v/>
      </c>
      <c r="Z3217" s="4">
        <f>IF(COUNT($M3217:$N3217)=0,"データ無",IF($Y3217&gt;=スコアリング基準!$B$30,"S",IF($Y3217&gt;=スコアリング基準!$B$31,"A",IF($Y3217&gt;=スコアリング基準!$B$32,"B","C"))))</f>
        <v/>
      </c>
      <c r="AA3217">
        <f>IFERROR(INDEX(実績DB!$I$3:$I$104,MATCH($B3217&amp;$C3217,実績DB!$J$3:$J$104,0)),"")</f>
        <v/>
      </c>
    </row>
    <row r="3218">
      <c r="A3218" t="n">
        <v>3216</v>
      </c>
      <c r="B3218" t="inlineStr">
        <is>
          <t>中部</t>
        </is>
      </c>
      <c r="C3218" t="inlineStr">
        <is>
          <t>岡田変電所</t>
        </is>
      </c>
      <c r="D3218" t="inlineStr">
        <is>
          <t>愛知県</t>
        </is>
      </c>
      <c r="E3218" t="n">
        <v>77</v>
      </c>
      <c r="F3218" t="n">
        <v>6.6</v>
      </c>
      <c r="G3218" s="3" t="n">
        <v>34.957081</v>
      </c>
      <c r="H3218" s="3" t="n">
        <v>136.877289</v>
      </c>
      <c r="I3218" t="inlineStr">
        <is>
          <t>公表資料(手動)</t>
        </is>
      </c>
      <c r="J3218" t="n">
        <v>-1</v>
      </c>
      <c r="K3218" t="n">
        <v>19</v>
      </c>
      <c r="L3218" t="n">
        <v>-8</v>
      </c>
      <c r="M3218" t="n">
        <v>11</v>
      </c>
      <c r="O3218" t="inlineStr">
        <is>
          <t>不可 #3</t>
        </is>
      </c>
      <c r="P3218" t="inlineStr">
        <is>
          <t>有り</t>
        </is>
      </c>
      <c r="R3218" s="4">
        <f>IF(COUNT($M3218:$N3218)=0,"",IF(AND(IF($N3218&lt;&gt;"",$N3218,$M3218)&lt;=0,$O3218&lt;&gt;"可"),"警告",""))</f>
        <v/>
      </c>
      <c r="S3218" s="4">
        <f>IF(COUNT($M3218:$N3218)=0,0,IF(IF($N3218&lt;&gt;"",$N3218,$M3218)&gt;=スコアリング基準!$B$20,スコアリング基準!$C$20,IF(IF($N3218&lt;&gt;"",$N3218,$M3218)&gt;=スコアリング基準!$B$21,スコアリング基準!$C$21,IF(IF($N3218&lt;&gt;"",$N3218,$M3218)&gt;0,スコアリング基準!$C$22,0))))</f>
        <v/>
      </c>
      <c r="T3218" s="4">
        <f>IF($O3218="可",スコアリング基準!$C$23,0)</f>
        <v/>
      </c>
      <c r="U3218" s="4">
        <f>IF(OR(COUNT($K3218:$L3218)&lt;2,$K3218=0),0,IF(ABS($L3218)/$K3218&lt;=スコアリング基準!$B$24,スコアリング基準!$C$24,IF(ABS($L3218)/$K3218&lt;=スコアリング基準!$B$25,スコアリング基準!$C$25,IF(ABS($L3218)/$K3218&lt;=スコアリング基準!$B$26,スコアリング基準!$C$26,0))))</f>
        <v/>
      </c>
      <c r="V3218" s="4">
        <f>IF($P3218="なし",スコアリング基準!$C$27,0)</f>
        <v/>
      </c>
      <c r="W3218" s="4">
        <f>IF($F3218="",0,IF(ISNUMBER($F3218),IF($F3218&lt;=スコアリング基準!$B$28,スコアリング基準!$C$28,スコアリング基準!$C$29),0))</f>
        <v/>
      </c>
      <c r="X3218" s="4">
        <f>IFERROR(VLOOKUP($B3218,スコアリング基準!$A$36:$B$46,2,FALSE),0)</f>
        <v/>
      </c>
      <c r="Y3218" s="4">
        <f>SUM($S3218:$X3218)</f>
        <v/>
      </c>
      <c r="Z3218" s="4">
        <f>IF(COUNT($M3218:$N3218)=0,"データ無",IF($Y3218&gt;=スコアリング基準!$B$30,"S",IF($Y3218&gt;=スコアリング基準!$B$31,"A",IF($Y3218&gt;=スコアリング基準!$B$32,"B","C"))))</f>
        <v/>
      </c>
      <c r="AA3218">
        <f>IFERROR(INDEX(実績DB!$I$3:$I$104,MATCH($B3218&amp;$C3218,実績DB!$J$3:$J$104,0)),"")</f>
        <v/>
      </c>
    </row>
    <row r="3219">
      <c r="A3219" t="n">
        <v>3217</v>
      </c>
      <c r="B3219" t="inlineStr">
        <is>
          <t>中部</t>
        </is>
      </c>
      <c r="C3219" t="inlineStr">
        <is>
          <t>岡町変電所</t>
        </is>
      </c>
      <c r="D3219" t="inlineStr">
        <is>
          <t>愛知県</t>
        </is>
      </c>
      <c r="E3219" t="n">
        <v>77</v>
      </c>
      <c r="F3219" t="n">
        <v>6.6</v>
      </c>
      <c r="G3219" s="3" t="n">
        <v>34.929084</v>
      </c>
      <c r="H3219" s="3" t="n">
        <v>137.21303</v>
      </c>
      <c r="I3219" t="inlineStr">
        <is>
          <t>公表資料(手動)</t>
        </is>
      </c>
      <c r="J3219" t="n">
        <v>2</v>
      </c>
      <c r="K3219" t="n">
        <v>49</v>
      </c>
      <c r="L3219" t="n">
        <v>0</v>
      </c>
      <c r="M3219" t="n">
        <v>49</v>
      </c>
      <c r="O3219" t="inlineStr">
        <is>
          <t>不可 #3</t>
        </is>
      </c>
      <c r="P3219" t="inlineStr">
        <is>
          <t>有り</t>
        </is>
      </c>
      <c r="R3219" s="4">
        <f>IF(COUNT($M3219:$N3219)=0,"",IF(AND(IF($N3219&lt;&gt;"",$N3219,$M3219)&lt;=0,$O3219&lt;&gt;"可"),"警告",""))</f>
        <v/>
      </c>
      <c r="S3219" s="4">
        <f>IF(COUNT($M3219:$N3219)=0,0,IF(IF($N3219&lt;&gt;"",$N3219,$M3219)&gt;=スコアリング基準!$B$20,スコアリング基準!$C$20,IF(IF($N3219&lt;&gt;"",$N3219,$M3219)&gt;=スコアリング基準!$B$21,スコアリング基準!$C$21,IF(IF($N3219&lt;&gt;"",$N3219,$M3219)&gt;0,スコアリング基準!$C$22,0))))</f>
        <v/>
      </c>
      <c r="T3219" s="4">
        <f>IF($O3219="可",スコアリング基準!$C$23,0)</f>
        <v/>
      </c>
      <c r="U3219" s="4">
        <f>IF(OR(COUNT($K3219:$L3219)&lt;2,$K3219=0),0,IF(ABS($L3219)/$K3219&lt;=スコアリング基準!$B$24,スコアリング基準!$C$24,IF(ABS($L3219)/$K3219&lt;=スコアリング基準!$B$25,スコアリング基準!$C$25,IF(ABS($L3219)/$K3219&lt;=スコアリング基準!$B$26,スコアリング基準!$C$26,0))))</f>
        <v/>
      </c>
      <c r="V3219" s="4">
        <f>IF($P3219="なし",スコアリング基準!$C$27,0)</f>
        <v/>
      </c>
      <c r="W3219" s="4">
        <f>IF($F3219="",0,IF(ISNUMBER($F3219),IF($F3219&lt;=スコアリング基準!$B$28,スコアリング基準!$C$28,スコアリング基準!$C$29),0))</f>
        <v/>
      </c>
      <c r="X3219" s="4">
        <f>IFERROR(VLOOKUP($B3219,スコアリング基準!$A$36:$B$46,2,FALSE),0)</f>
        <v/>
      </c>
      <c r="Y3219" s="4">
        <f>SUM($S3219:$X3219)</f>
        <v/>
      </c>
      <c r="Z3219" s="4">
        <f>IF(COUNT($M3219:$N3219)=0,"データ無",IF($Y3219&gt;=スコアリング基準!$B$30,"S",IF($Y3219&gt;=スコアリング基準!$B$31,"A",IF($Y3219&gt;=スコアリング基準!$B$32,"B","C"))))</f>
        <v/>
      </c>
      <c r="AA3219">
        <f>IFERROR(INDEX(実績DB!$I$3:$I$104,MATCH($B3219&amp;$C3219,実績DB!$J$3:$J$104,0)),"")</f>
        <v/>
      </c>
    </row>
    <row r="3220">
      <c r="A3220" t="n">
        <v>3218</v>
      </c>
      <c r="B3220" t="inlineStr">
        <is>
          <t>中部</t>
        </is>
      </c>
      <c r="C3220" t="inlineStr">
        <is>
          <t>岡部変電所</t>
        </is>
      </c>
      <c r="D3220" t="inlineStr">
        <is>
          <t>静岡県</t>
        </is>
      </c>
      <c r="E3220" t="n">
        <v>77</v>
      </c>
      <c r="F3220" t="n">
        <v>6.6</v>
      </c>
      <c r="G3220" s="3" t="n">
        <v>34.905966</v>
      </c>
      <c r="H3220" s="3" t="n">
        <v>138.289747</v>
      </c>
      <c r="I3220" t="inlineStr">
        <is>
          <t>公表資料(手動)</t>
        </is>
      </c>
      <c r="J3220" t="n">
        <v>49</v>
      </c>
      <c r="K3220" t="n">
        <v>49</v>
      </c>
      <c r="L3220" t="n">
        <v>-7</v>
      </c>
      <c r="M3220" t="n">
        <v>42</v>
      </c>
      <c r="O3220" t="inlineStr">
        <is>
          <t>不可 #3</t>
        </is>
      </c>
      <c r="P3220" t="inlineStr">
        <is>
          <t>有り</t>
        </is>
      </c>
      <c r="R3220" s="4">
        <f>IF(COUNT($M3220:$N3220)=0,"",IF(AND(IF($N3220&lt;&gt;"",$N3220,$M3220)&lt;=0,$O3220&lt;&gt;"可"),"警告",""))</f>
        <v/>
      </c>
      <c r="S3220" s="4">
        <f>IF(COUNT($M3220:$N3220)=0,0,IF(IF($N3220&lt;&gt;"",$N3220,$M3220)&gt;=スコアリング基準!$B$20,スコアリング基準!$C$20,IF(IF($N3220&lt;&gt;"",$N3220,$M3220)&gt;=スコアリング基準!$B$21,スコアリング基準!$C$21,IF(IF($N3220&lt;&gt;"",$N3220,$M3220)&gt;0,スコアリング基準!$C$22,0))))</f>
        <v/>
      </c>
      <c r="T3220" s="4">
        <f>IF($O3220="可",スコアリング基準!$C$23,0)</f>
        <v/>
      </c>
      <c r="U3220" s="4">
        <f>IF(OR(COUNT($K3220:$L3220)&lt;2,$K3220=0),0,IF(ABS($L3220)/$K3220&lt;=スコアリング基準!$B$24,スコアリング基準!$C$24,IF(ABS($L3220)/$K3220&lt;=スコアリング基準!$B$25,スコアリング基準!$C$25,IF(ABS($L3220)/$K3220&lt;=スコアリング基準!$B$26,スコアリング基準!$C$26,0))))</f>
        <v/>
      </c>
      <c r="V3220" s="4">
        <f>IF($P3220="なし",スコアリング基準!$C$27,0)</f>
        <v/>
      </c>
      <c r="W3220" s="4">
        <f>IF($F3220="",0,IF(ISNUMBER($F3220),IF($F3220&lt;=スコアリング基準!$B$28,スコアリング基準!$C$28,スコアリング基準!$C$29),0))</f>
        <v/>
      </c>
      <c r="X3220" s="4">
        <f>IFERROR(VLOOKUP($B3220,スコアリング基準!$A$36:$B$46,2,FALSE),0)</f>
        <v/>
      </c>
      <c r="Y3220" s="4">
        <f>SUM($S3220:$X3220)</f>
        <v/>
      </c>
      <c r="Z3220" s="4">
        <f>IF(COUNT($M3220:$N3220)=0,"データ無",IF($Y3220&gt;=スコアリング基準!$B$30,"S",IF($Y3220&gt;=スコアリング基準!$B$31,"A",IF($Y3220&gt;=スコアリング基準!$B$32,"B","C"))))</f>
        <v/>
      </c>
      <c r="AA3220">
        <f>IFERROR(INDEX(実績DB!$I$3:$I$104,MATCH($B3220&amp;$C3220,実績DB!$J$3:$J$104,0)),"")</f>
        <v/>
      </c>
    </row>
    <row r="3221">
      <c r="A3221" t="n">
        <v>3219</v>
      </c>
      <c r="B3221" t="inlineStr">
        <is>
          <t>中部</t>
        </is>
      </c>
      <c r="C3221" t="inlineStr">
        <is>
          <t>岩作変電所</t>
        </is>
      </c>
      <c r="D3221" t="inlineStr">
        <is>
          <t>愛知県</t>
        </is>
      </c>
      <c r="E3221" t="n">
        <v>77</v>
      </c>
      <c r="F3221" t="n">
        <v>6.6</v>
      </c>
      <c r="G3221" s="3" t="n">
        <v>35.18463</v>
      </c>
      <c r="H3221" s="3" t="n">
        <v>137.053113</v>
      </c>
      <c r="I3221" t="inlineStr">
        <is>
          <t>公表資料(手動)</t>
        </is>
      </c>
      <c r="J3221" t="n">
        <v>5</v>
      </c>
      <c r="K3221" t="n">
        <v>49</v>
      </c>
      <c r="L3221" t="n">
        <v>0</v>
      </c>
      <c r="M3221" t="n">
        <v>49</v>
      </c>
      <c r="O3221" t="inlineStr">
        <is>
          <t>不可 #3</t>
        </is>
      </c>
      <c r="P3221" t="inlineStr">
        <is>
          <t>有り</t>
        </is>
      </c>
      <c r="R3221" s="4">
        <f>IF(COUNT($M3221:$N3221)=0,"",IF(AND(IF($N3221&lt;&gt;"",$N3221,$M3221)&lt;=0,$O3221&lt;&gt;"可"),"警告",""))</f>
        <v/>
      </c>
      <c r="S3221" s="4">
        <f>IF(COUNT($M3221:$N3221)=0,0,IF(IF($N3221&lt;&gt;"",$N3221,$M3221)&gt;=スコアリング基準!$B$20,スコアリング基準!$C$20,IF(IF($N3221&lt;&gt;"",$N3221,$M3221)&gt;=スコアリング基準!$B$21,スコアリング基準!$C$21,IF(IF($N3221&lt;&gt;"",$N3221,$M3221)&gt;0,スコアリング基準!$C$22,0))))</f>
        <v/>
      </c>
      <c r="T3221" s="4">
        <f>IF($O3221="可",スコアリング基準!$C$23,0)</f>
        <v/>
      </c>
      <c r="U3221" s="4">
        <f>IF(OR(COUNT($K3221:$L3221)&lt;2,$K3221=0),0,IF(ABS($L3221)/$K3221&lt;=スコアリング基準!$B$24,スコアリング基準!$C$24,IF(ABS($L3221)/$K3221&lt;=スコアリング基準!$B$25,スコアリング基準!$C$25,IF(ABS($L3221)/$K3221&lt;=スコアリング基準!$B$26,スコアリング基準!$C$26,0))))</f>
        <v/>
      </c>
      <c r="V3221" s="4">
        <f>IF($P3221="なし",スコアリング基準!$C$27,0)</f>
        <v/>
      </c>
      <c r="W3221" s="4">
        <f>IF($F3221="",0,IF(ISNUMBER($F3221),IF($F3221&lt;=スコアリング基準!$B$28,スコアリング基準!$C$28,スコアリング基準!$C$29),0))</f>
        <v/>
      </c>
      <c r="X3221" s="4">
        <f>IFERROR(VLOOKUP($B3221,スコアリング基準!$A$36:$B$46,2,FALSE),0)</f>
        <v/>
      </c>
      <c r="Y3221" s="4">
        <f>SUM($S3221:$X3221)</f>
        <v/>
      </c>
      <c r="Z3221" s="4">
        <f>IF(COUNT($M3221:$N3221)=0,"データ無",IF($Y3221&gt;=スコアリング基準!$B$30,"S",IF($Y3221&gt;=スコアリング基準!$B$31,"A",IF($Y3221&gt;=スコアリング基準!$B$32,"B","C"))))</f>
        <v/>
      </c>
      <c r="AA3221">
        <f>IFERROR(INDEX(実績DB!$I$3:$I$104,MATCH($B3221&amp;$C3221,実績DB!$J$3:$J$104,0)),"")</f>
        <v/>
      </c>
    </row>
    <row r="3222">
      <c r="A3222" t="n">
        <v>3220</v>
      </c>
      <c r="B3222" t="inlineStr">
        <is>
          <t>中部</t>
        </is>
      </c>
      <c r="C3222" t="inlineStr">
        <is>
          <t>岩村変電所</t>
        </is>
      </c>
      <c r="D3222" t="inlineStr">
        <is>
          <t>岐阜県</t>
        </is>
      </c>
      <c r="E3222" t="n">
        <v>77</v>
      </c>
      <c r="F3222" t="n">
        <v>6.6</v>
      </c>
      <c r="G3222" s="3" t="n">
        <v>35.36874</v>
      </c>
      <c r="H3222" s="3" t="n">
        <v>137.432688</v>
      </c>
      <c r="I3222" t="inlineStr">
        <is>
          <t>Google Places(名称一致)</t>
        </is>
      </c>
      <c r="J3222" t="n">
        <v>-12</v>
      </c>
      <c r="K3222" t="n">
        <v>28</v>
      </c>
      <c r="L3222" t="n">
        <v>-26</v>
      </c>
      <c r="M3222" t="n">
        <v>5</v>
      </c>
      <c r="O3222" t="inlineStr">
        <is>
          <t>不可 #3</t>
        </is>
      </c>
      <c r="P3222" t="inlineStr">
        <is>
          <t>有り</t>
        </is>
      </c>
      <c r="R3222" s="4">
        <f>IF(COUNT($M3222:$N3222)=0,"",IF(AND(IF($N3222&lt;&gt;"",$N3222,$M3222)&lt;=0,$O3222&lt;&gt;"可"),"警告",""))</f>
        <v/>
      </c>
      <c r="S3222" s="4">
        <f>IF(COUNT($M3222:$N3222)=0,0,IF(IF($N3222&lt;&gt;"",$N3222,$M3222)&gt;=スコアリング基準!$B$20,スコアリング基準!$C$20,IF(IF($N3222&lt;&gt;"",$N3222,$M3222)&gt;=スコアリング基準!$B$21,スコアリング基準!$C$21,IF(IF($N3222&lt;&gt;"",$N3222,$M3222)&gt;0,スコアリング基準!$C$22,0))))</f>
        <v/>
      </c>
      <c r="T3222" s="4">
        <f>IF($O3222="可",スコアリング基準!$C$23,0)</f>
        <v/>
      </c>
      <c r="U3222" s="4">
        <f>IF(OR(COUNT($K3222:$L3222)&lt;2,$K3222=0),0,IF(ABS($L3222)/$K3222&lt;=スコアリング基準!$B$24,スコアリング基準!$C$24,IF(ABS($L3222)/$K3222&lt;=スコアリング基準!$B$25,スコアリング基準!$C$25,IF(ABS($L3222)/$K3222&lt;=スコアリング基準!$B$26,スコアリング基準!$C$26,0))))</f>
        <v/>
      </c>
      <c r="V3222" s="4">
        <f>IF($P3222="なし",スコアリング基準!$C$27,0)</f>
        <v/>
      </c>
      <c r="W3222" s="4">
        <f>IF($F3222="",0,IF(ISNUMBER($F3222),IF($F3222&lt;=スコアリング基準!$B$28,スコアリング基準!$C$28,スコアリング基準!$C$29),0))</f>
        <v/>
      </c>
      <c r="X3222" s="4">
        <f>IFERROR(VLOOKUP($B3222,スコアリング基準!$A$36:$B$46,2,FALSE),0)</f>
        <v/>
      </c>
      <c r="Y3222" s="4">
        <f>SUM($S3222:$X3222)</f>
        <v/>
      </c>
      <c r="Z3222" s="4">
        <f>IF(COUNT($M3222:$N3222)=0,"データ無",IF($Y3222&gt;=スコアリング基準!$B$30,"S",IF($Y3222&gt;=スコアリング基準!$B$31,"A",IF($Y3222&gt;=スコアリング基準!$B$32,"B","C"))))</f>
        <v/>
      </c>
      <c r="AA3222">
        <f>IFERROR(INDEX(実績DB!$I$3:$I$104,MATCH($B3222&amp;$C3222,実績DB!$J$3:$J$104,0)),"")</f>
        <v/>
      </c>
    </row>
    <row r="3223">
      <c r="A3223" t="n">
        <v>3221</v>
      </c>
      <c r="B3223" t="inlineStr">
        <is>
          <t>中部</t>
        </is>
      </c>
      <c r="C3223" t="inlineStr">
        <is>
          <t>岩村田変電所</t>
        </is>
      </c>
      <c r="D3223" t="inlineStr">
        <is>
          <t>長野県</t>
        </is>
      </c>
      <c r="E3223" t="n">
        <v>77</v>
      </c>
      <c r="F3223" t="n">
        <v>33</v>
      </c>
      <c r="G3223" s="3" t="n">
        <v>36.274388</v>
      </c>
      <c r="H3223" s="3" t="n">
        <v>138.471523</v>
      </c>
      <c r="I3223" t="inlineStr">
        <is>
          <t>Google Places(名称一致)</t>
        </is>
      </c>
      <c r="J3223" t="n">
        <v>76</v>
      </c>
      <c r="K3223" t="n">
        <v>28</v>
      </c>
      <c r="L3223" t="n">
        <v>0</v>
      </c>
      <c r="O3223" t="inlineStr">
        <is>
          <t>可</t>
        </is>
      </c>
      <c r="P3223" t="inlineStr">
        <is>
          <t>有り</t>
        </is>
      </c>
      <c r="R3223" s="4">
        <f>IF(COUNT($M3223:$N3223)=0,"",IF(AND(IF($N3223&lt;&gt;"",$N3223,$M3223)&lt;=0,$O3223&lt;&gt;"可"),"警告",""))</f>
        <v/>
      </c>
      <c r="S3223" s="4">
        <f>IF(COUNT($M3223:$N3223)=0,0,IF(IF($N3223&lt;&gt;"",$N3223,$M3223)&gt;=スコアリング基準!$B$20,スコアリング基準!$C$20,IF(IF($N3223&lt;&gt;"",$N3223,$M3223)&gt;=スコアリング基準!$B$21,スコアリング基準!$C$21,IF(IF($N3223&lt;&gt;"",$N3223,$M3223)&gt;0,スコアリング基準!$C$22,0))))</f>
        <v/>
      </c>
      <c r="T3223" s="4">
        <f>IF($O3223="可",スコアリング基準!$C$23,0)</f>
        <v/>
      </c>
      <c r="U3223" s="4">
        <f>IF(OR(COUNT($K3223:$L3223)&lt;2,$K3223=0),0,IF(ABS($L3223)/$K3223&lt;=スコアリング基準!$B$24,スコアリング基準!$C$24,IF(ABS($L3223)/$K3223&lt;=スコアリング基準!$B$25,スコアリング基準!$C$25,IF(ABS($L3223)/$K3223&lt;=スコアリング基準!$B$26,スコアリング基準!$C$26,0))))</f>
        <v/>
      </c>
      <c r="V3223" s="4">
        <f>IF($P3223="なし",スコアリング基準!$C$27,0)</f>
        <v/>
      </c>
      <c r="W3223" s="4">
        <f>IF($F3223="",0,IF(ISNUMBER($F3223),IF($F3223&lt;=スコアリング基準!$B$28,スコアリング基準!$C$28,スコアリング基準!$C$29),0))</f>
        <v/>
      </c>
      <c r="X3223" s="4">
        <f>IFERROR(VLOOKUP($B3223,スコアリング基準!$A$36:$B$46,2,FALSE),0)</f>
        <v/>
      </c>
      <c r="Y3223" s="4">
        <f>SUM($S3223:$X3223)</f>
        <v/>
      </c>
      <c r="Z3223" s="4">
        <f>IF(COUNT($M3223:$N3223)=0,"データ無",IF($Y3223&gt;=スコアリング基準!$B$30,"S",IF($Y3223&gt;=スコアリング基準!$B$31,"A",IF($Y3223&gt;=スコアリング基準!$B$32,"B","C"))))</f>
        <v/>
      </c>
      <c r="AA3223">
        <f>IFERROR(INDEX(実績DB!$I$3:$I$104,MATCH($B3223&amp;$C3223,実績DB!$J$3:$J$104,0)),"")</f>
        <v/>
      </c>
    </row>
    <row r="3224">
      <c r="A3224" t="n">
        <v>3222</v>
      </c>
      <c r="B3224" t="inlineStr">
        <is>
          <t>中部</t>
        </is>
      </c>
      <c r="C3224" t="inlineStr">
        <is>
          <t>岩水寺変電所</t>
        </is>
      </c>
      <c r="D3224" t="inlineStr">
        <is>
          <t>静岡県</t>
        </is>
      </c>
      <c r="E3224" t="n">
        <v>77</v>
      </c>
      <c r="F3224" t="n">
        <v>6.6</v>
      </c>
      <c r="G3224" s="3" t="n">
        <v>34.83529</v>
      </c>
      <c r="H3224" s="3" t="n">
        <v>137.7912</v>
      </c>
      <c r="I3224" t="inlineStr">
        <is>
          <t>OSM実測(名称一致)</t>
        </is>
      </c>
      <c r="J3224" t="n">
        <v>49</v>
      </c>
      <c r="K3224" t="n">
        <v>49</v>
      </c>
      <c r="L3224" t="n">
        <v>-29</v>
      </c>
      <c r="M3224" t="n">
        <v>20</v>
      </c>
      <c r="O3224" t="inlineStr">
        <is>
          <t>不可 #3</t>
        </is>
      </c>
      <c r="P3224" t="inlineStr">
        <is>
          <t>有り</t>
        </is>
      </c>
      <c r="R3224" s="4">
        <f>IF(COUNT($M3224:$N3224)=0,"",IF(AND(IF($N3224&lt;&gt;"",$N3224,$M3224)&lt;=0,$O3224&lt;&gt;"可"),"警告",""))</f>
        <v/>
      </c>
      <c r="S3224" s="4">
        <f>IF(COUNT($M3224:$N3224)=0,0,IF(IF($N3224&lt;&gt;"",$N3224,$M3224)&gt;=スコアリング基準!$B$20,スコアリング基準!$C$20,IF(IF($N3224&lt;&gt;"",$N3224,$M3224)&gt;=スコアリング基準!$B$21,スコアリング基準!$C$21,IF(IF($N3224&lt;&gt;"",$N3224,$M3224)&gt;0,スコアリング基準!$C$22,0))))</f>
        <v/>
      </c>
      <c r="T3224" s="4">
        <f>IF($O3224="可",スコアリング基準!$C$23,0)</f>
        <v/>
      </c>
      <c r="U3224" s="4">
        <f>IF(OR(COUNT($K3224:$L3224)&lt;2,$K3224=0),0,IF(ABS($L3224)/$K3224&lt;=スコアリング基準!$B$24,スコアリング基準!$C$24,IF(ABS($L3224)/$K3224&lt;=スコアリング基準!$B$25,スコアリング基準!$C$25,IF(ABS($L3224)/$K3224&lt;=スコアリング基準!$B$26,スコアリング基準!$C$26,0))))</f>
        <v/>
      </c>
      <c r="V3224" s="4">
        <f>IF($P3224="なし",スコアリング基準!$C$27,0)</f>
        <v/>
      </c>
      <c r="W3224" s="4">
        <f>IF($F3224="",0,IF(ISNUMBER($F3224),IF($F3224&lt;=スコアリング基準!$B$28,スコアリング基準!$C$28,スコアリング基準!$C$29),0))</f>
        <v/>
      </c>
      <c r="X3224" s="4">
        <f>IFERROR(VLOOKUP($B3224,スコアリング基準!$A$36:$B$46,2,FALSE),0)</f>
        <v/>
      </c>
      <c r="Y3224" s="4">
        <f>SUM($S3224:$X3224)</f>
        <v/>
      </c>
      <c r="Z3224" s="4">
        <f>IF(COUNT($M3224:$N3224)=0,"データ無",IF($Y3224&gt;=スコアリング基準!$B$30,"S",IF($Y3224&gt;=スコアリング基準!$B$31,"A",IF($Y3224&gt;=スコアリング基準!$B$32,"B","C"))))</f>
        <v/>
      </c>
      <c r="AA3224">
        <f>IFERROR(INDEX(実績DB!$I$3:$I$104,MATCH($B3224&amp;$C3224,実績DB!$J$3:$J$104,0)),"")</f>
        <v/>
      </c>
    </row>
    <row r="3225">
      <c r="A3225" t="n">
        <v>3223</v>
      </c>
      <c r="B3225" t="inlineStr">
        <is>
          <t>中部</t>
        </is>
      </c>
      <c r="C3225" t="inlineStr">
        <is>
          <t>岸田変電所</t>
        </is>
      </c>
      <c r="D3225" t="inlineStr">
        <is>
          <t>三重県</t>
        </is>
      </c>
      <c r="E3225" t="n">
        <v>77</v>
      </c>
      <c r="F3225" t="n">
        <v>6.6</v>
      </c>
      <c r="G3225" s="3" t="n">
        <v>34.940288</v>
      </c>
      <c r="H3225" s="3" t="n">
        <v>136.510548</v>
      </c>
      <c r="I3225" t="inlineStr">
        <is>
          <t>Google Places(名称一致)</t>
        </is>
      </c>
      <c r="J3225" t="n">
        <v>49</v>
      </c>
      <c r="K3225" t="n">
        <v>49</v>
      </c>
      <c r="L3225" t="n">
        <v>-48</v>
      </c>
      <c r="M3225" t="n">
        <v>1</v>
      </c>
      <c r="O3225" t="inlineStr">
        <is>
          <t>不可 #3</t>
        </is>
      </c>
      <c r="P3225" t="inlineStr">
        <is>
          <t>有り</t>
        </is>
      </c>
      <c r="R3225" s="4">
        <f>IF(COUNT($M3225:$N3225)=0,"",IF(AND(IF($N3225&lt;&gt;"",$N3225,$M3225)&lt;=0,$O3225&lt;&gt;"可"),"警告",""))</f>
        <v/>
      </c>
      <c r="S3225" s="4">
        <f>IF(COUNT($M3225:$N3225)=0,0,IF(IF($N3225&lt;&gt;"",$N3225,$M3225)&gt;=スコアリング基準!$B$20,スコアリング基準!$C$20,IF(IF($N3225&lt;&gt;"",$N3225,$M3225)&gt;=スコアリング基準!$B$21,スコアリング基準!$C$21,IF(IF($N3225&lt;&gt;"",$N3225,$M3225)&gt;0,スコアリング基準!$C$22,0))))</f>
        <v/>
      </c>
      <c r="T3225" s="4">
        <f>IF($O3225="可",スコアリング基準!$C$23,0)</f>
        <v/>
      </c>
      <c r="U3225" s="4">
        <f>IF(OR(COUNT($K3225:$L3225)&lt;2,$K3225=0),0,IF(ABS($L3225)/$K3225&lt;=スコアリング基準!$B$24,スコアリング基準!$C$24,IF(ABS($L3225)/$K3225&lt;=スコアリング基準!$B$25,スコアリング基準!$C$25,IF(ABS($L3225)/$K3225&lt;=スコアリング基準!$B$26,スコアリング基準!$C$26,0))))</f>
        <v/>
      </c>
      <c r="V3225" s="4">
        <f>IF($P3225="なし",スコアリング基準!$C$27,0)</f>
        <v/>
      </c>
      <c r="W3225" s="4">
        <f>IF($F3225="",0,IF(ISNUMBER($F3225),IF($F3225&lt;=スコアリング基準!$B$28,スコアリング基準!$C$28,スコアリング基準!$C$29),0))</f>
        <v/>
      </c>
      <c r="X3225" s="4">
        <f>IFERROR(VLOOKUP($B3225,スコアリング基準!$A$36:$B$46,2,FALSE),0)</f>
        <v/>
      </c>
      <c r="Y3225" s="4">
        <f>SUM($S3225:$X3225)</f>
        <v/>
      </c>
      <c r="Z3225" s="4">
        <f>IF(COUNT($M3225:$N3225)=0,"データ無",IF($Y3225&gt;=スコアリング基準!$B$30,"S",IF($Y3225&gt;=スコアリング基準!$B$31,"A",IF($Y3225&gt;=スコアリング基準!$B$32,"B","C"))))</f>
        <v/>
      </c>
      <c r="AA3225">
        <f>IFERROR(INDEX(実績DB!$I$3:$I$104,MATCH($B3225&amp;$C3225,実績DB!$J$3:$J$104,0)),"")</f>
        <v/>
      </c>
    </row>
    <row r="3226">
      <c r="A3226" t="n">
        <v>3224</v>
      </c>
      <c r="B3226" t="inlineStr">
        <is>
          <t>中部</t>
        </is>
      </c>
      <c r="C3226" t="inlineStr">
        <is>
          <t>島立変電所</t>
        </is>
      </c>
      <c r="D3226" t="inlineStr">
        <is>
          <t>長野県</t>
        </is>
      </c>
      <c r="E3226" t="n">
        <v>77</v>
      </c>
      <c r="F3226" t="n">
        <v>6.6</v>
      </c>
      <c r="G3226" s="3" t="n">
        <v>36.215867</v>
      </c>
      <c r="H3226" s="3" t="n">
        <v>137.92976</v>
      </c>
      <c r="I3226" t="inlineStr">
        <is>
          <t>公表資料(手動)</t>
        </is>
      </c>
      <c r="J3226" t="n">
        <v>0</v>
      </c>
      <c r="K3226" t="n">
        <v>19</v>
      </c>
      <c r="L3226" t="n">
        <v>-2</v>
      </c>
      <c r="M3226" t="n">
        <v>17</v>
      </c>
      <c r="O3226" t="inlineStr">
        <is>
          <t>不可 #3</t>
        </is>
      </c>
      <c r="P3226" t="inlineStr">
        <is>
          <t>有り</t>
        </is>
      </c>
      <c r="R3226" s="4">
        <f>IF(COUNT($M3226:$N3226)=0,"",IF(AND(IF($N3226&lt;&gt;"",$N3226,$M3226)&lt;=0,$O3226&lt;&gt;"可"),"警告",""))</f>
        <v/>
      </c>
      <c r="S3226" s="4">
        <f>IF(COUNT($M3226:$N3226)=0,0,IF(IF($N3226&lt;&gt;"",$N3226,$M3226)&gt;=スコアリング基準!$B$20,スコアリング基準!$C$20,IF(IF($N3226&lt;&gt;"",$N3226,$M3226)&gt;=スコアリング基準!$B$21,スコアリング基準!$C$21,IF(IF($N3226&lt;&gt;"",$N3226,$M3226)&gt;0,スコアリング基準!$C$22,0))))</f>
        <v/>
      </c>
      <c r="T3226" s="4">
        <f>IF($O3226="可",スコアリング基準!$C$23,0)</f>
        <v/>
      </c>
      <c r="U3226" s="4">
        <f>IF(OR(COUNT($K3226:$L3226)&lt;2,$K3226=0),0,IF(ABS($L3226)/$K3226&lt;=スコアリング基準!$B$24,スコアリング基準!$C$24,IF(ABS($L3226)/$K3226&lt;=スコアリング基準!$B$25,スコアリング基準!$C$25,IF(ABS($L3226)/$K3226&lt;=スコアリング基準!$B$26,スコアリング基準!$C$26,0))))</f>
        <v/>
      </c>
      <c r="V3226" s="4">
        <f>IF($P3226="なし",スコアリング基準!$C$27,0)</f>
        <v/>
      </c>
      <c r="W3226" s="4">
        <f>IF($F3226="",0,IF(ISNUMBER($F3226),IF($F3226&lt;=スコアリング基準!$B$28,スコアリング基準!$C$28,スコアリング基準!$C$29),0))</f>
        <v/>
      </c>
      <c r="X3226" s="4">
        <f>IFERROR(VLOOKUP($B3226,スコアリング基準!$A$36:$B$46,2,FALSE),0)</f>
        <v/>
      </c>
      <c r="Y3226" s="4">
        <f>SUM($S3226:$X3226)</f>
        <v/>
      </c>
      <c r="Z3226" s="4">
        <f>IF(COUNT($M3226:$N3226)=0,"データ無",IF($Y3226&gt;=スコアリング基準!$B$30,"S",IF($Y3226&gt;=スコアリング基準!$B$31,"A",IF($Y3226&gt;=スコアリング基準!$B$32,"B","C"))))</f>
        <v/>
      </c>
      <c r="AA3226">
        <f>IFERROR(INDEX(実績DB!$I$3:$I$104,MATCH($B3226&amp;$C3226,実績DB!$J$3:$J$104,0)),"")</f>
        <v/>
      </c>
    </row>
    <row r="3227">
      <c r="A3227" t="n">
        <v>3225</v>
      </c>
      <c r="B3227" t="inlineStr">
        <is>
          <t>中部</t>
        </is>
      </c>
      <c r="C3227" t="inlineStr">
        <is>
          <t>川上変電所</t>
        </is>
      </c>
      <c r="D3227" t="inlineStr">
        <is>
          <t>静岡県</t>
        </is>
      </c>
      <c r="E3227" t="n">
        <v>77</v>
      </c>
      <c r="F3227" t="n">
        <v>6.6</v>
      </c>
      <c r="G3227" s="3" t="n">
        <v>35.034606</v>
      </c>
      <c r="H3227" s="3" t="n">
        <v>137.717695</v>
      </c>
      <c r="I3227" t="inlineStr">
        <is>
          <t>Google Places(名称一致)</t>
        </is>
      </c>
      <c r="J3227" t="n">
        <v>9</v>
      </c>
      <c r="K3227" t="n">
        <v>9</v>
      </c>
      <c r="L3227" t="n">
        <v>-7</v>
      </c>
      <c r="M3227" t="n">
        <v>2</v>
      </c>
      <c r="O3227" t="inlineStr">
        <is>
          <t>不可 #3</t>
        </is>
      </c>
      <c r="P3227" t="inlineStr">
        <is>
          <t>有り</t>
        </is>
      </c>
      <c r="R3227" s="4">
        <f>IF(COUNT($M3227:$N3227)=0,"",IF(AND(IF($N3227&lt;&gt;"",$N3227,$M3227)&lt;=0,$O3227&lt;&gt;"可"),"警告",""))</f>
        <v/>
      </c>
      <c r="S3227" s="4">
        <f>IF(COUNT($M3227:$N3227)=0,0,IF(IF($N3227&lt;&gt;"",$N3227,$M3227)&gt;=スコアリング基準!$B$20,スコアリング基準!$C$20,IF(IF($N3227&lt;&gt;"",$N3227,$M3227)&gt;=スコアリング基準!$B$21,スコアリング基準!$C$21,IF(IF($N3227&lt;&gt;"",$N3227,$M3227)&gt;0,スコアリング基準!$C$22,0))))</f>
        <v/>
      </c>
      <c r="T3227" s="4">
        <f>IF($O3227="可",スコアリング基準!$C$23,0)</f>
        <v/>
      </c>
      <c r="U3227" s="4">
        <f>IF(OR(COUNT($K3227:$L3227)&lt;2,$K3227=0),0,IF(ABS($L3227)/$K3227&lt;=スコアリング基準!$B$24,スコアリング基準!$C$24,IF(ABS($L3227)/$K3227&lt;=スコアリング基準!$B$25,スコアリング基準!$C$25,IF(ABS($L3227)/$K3227&lt;=スコアリング基準!$B$26,スコアリング基準!$C$26,0))))</f>
        <v/>
      </c>
      <c r="V3227" s="4">
        <f>IF($P3227="なし",スコアリング基準!$C$27,0)</f>
        <v/>
      </c>
      <c r="W3227" s="4">
        <f>IF($F3227="",0,IF(ISNUMBER($F3227),IF($F3227&lt;=スコアリング基準!$B$28,スコアリング基準!$C$28,スコアリング基準!$C$29),0))</f>
        <v/>
      </c>
      <c r="X3227" s="4">
        <f>IFERROR(VLOOKUP($B3227,スコアリング基準!$A$36:$B$46,2,FALSE),0)</f>
        <v/>
      </c>
      <c r="Y3227" s="4">
        <f>SUM($S3227:$X3227)</f>
        <v/>
      </c>
      <c r="Z3227" s="4">
        <f>IF(COUNT($M3227:$N3227)=0,"データ無",IF($Y3227&gt;=スコアリング基準!$B$30,"S",IF($Y3227&gt;=スコアリング基準!$B$31,"A",IF($Y3227&gt;=スコアリング基準!$B$32,"B","C"))))</f>
        <v/>
      </c>
      <c r="AA3227">
        <f>IFERROR(INDEX(実績DB!$I$3:$I$104,MATCH($B3227&amp;$C3227,実績DB!$J$3:$J$104,0)),"")</f>
        <v/>
      </c>
    </row>
    <row r="3228">
      <c r="A3228" t="n">
        <v>3226</v>
      </c>
      <c r="B3228" t="inlineStr">
        <is>
          <t>中部</t>
        </is>
      </c>
      <c r="C3228" t="inlineStr">
        <is>
          <t>川原変電所</t>
        </is>
      </c>
      <c r="D3228" t="inlineStr">
        <is>
          <t>三重県</t>
        </is>
      </c>
      <c r="E3228" t="n">
        <v>77</v>
      </c>
      <c r="F3228" t="n">
        <v>6.6</v>
      </c>
      <c r="G3228" s="3" t="n">
        <v>34.770261</v>
      </c>
      <c r="H3228" s="3" t="n">
        <v>136.200996</v>
      </c>
      <c r="I3228" t="inlineStr">
        <is>
          <t>Google Places(名称一致)</t>
        </is>
      </c>
      <c r="J3228" t="n">
        <v>19</v>
      </c>
      <c r="K3228" t="n">
        <v>19</v>
      </c>
      <c r="L3228" t="n">
        <v>-18</v>
      </c>
      <c r="M3228" t="n">
        <v>1</v>
      </c>
      <c r="O3228" t="inlineStr">
        <is>
          <t>不可 #3</t>
        </is>
      </c>
      <c r="P3228" t="inlineStr">
        <is>
          <t>有り</t>
        </is>
      </c>
      <c r="R3228" s="4">
        <f>IF(COUNT($M3228:$N3228)=0,"",IF(AND(IF($N3228&lt;&gt;"",$N3228,$M3228)&lt;=0,$O3228&lt;&gt;"可"),"警告",""))</f>
        <v/>
      </c>
      <c r="S3228" s="4">
        <f>IF(COUNT($M3228:$N3228)=0,0,IF(IF($N3228&lt;&gt;"",$N3228,$M3228)&gt;=スコアリング基準!$B$20,スコアリング基準!$C$20,IF(IF($N3228&lt;&gt;"",$N3228,$M3228)&gt;=スコアリング基準!$B$21,スコアリング基準!$C$21,IF(IF($N3228&lt;&gt;"",$N3228,$M3228)&gt;0,スコアリング基準!$C$22,0))))</f>
        <v/>
      </c>
      <c r="T3228" s="4">
        <f>IF($O3228="可",スコアリング基準!$C$23,0)</f>
        <v/>
      </c>
      <c r="U3228" s="4">
        <f>IF(OR(COUNT($K3228:$L3228)&lt;2,$K3228=0),0,IF(ABS($L3228)/$K3228&lt;=スコアリング基準!$B$24,スコアリング基準!$C$24,IF(ABS($L3228)/$K3228&lt;=スコアリング基準!$B$25,スコアリング基準!$C$25,IF(ABS($L3228)/$K3228&lt;=スコアリング基準!$B$26,スコアリング基準!$C$26,0))))</f>
        <v/>
      </c>
      <c r="V3228" s="4">
        <f>IF($P3228="なし",スコアリング基準!$C$27,0)</f>
        <v/>
      </c>
      <c r="W3228" s="4">
        <f>IF($F3228="",0,IF(ISNUMBER($F3228),IF($F3228&lt;=スコアリング基準!$B$28,スコアリング基準!$C$28,スコアリング基準!$C$29),0))</f>
        <v/>
      </c>
      <c r="X3228" s="4">
        <f>IFERROR(VLOOKUP($B3228,スコアリング基準!$A$36:$B$46,2,FALSE),0)</f>
        <v/>
      </c>
      <c r="Y3228" s="4">
        <f>SUM($S3228:$X3228)</f>
        <v/>
      </c>
      <c r="Z3228" s="4">
        <f>IF(COUNT($M3228:$N3228)=0,"データ無",IF($Y3228&gt;=スコアリング基準!$B$30,"S",IF($Y3228&gt;=スコアリング基準!$B$31,"A",IF($Y3228&gt;=スコアリング基準!$B$32,"B","C"))))</f>
        <v/>
      </c>
      <c r="AA3228">
        <f>IFERROR(INDEX(実績DB!$I$3:$I$104,MATCH($B3228&amp;$C3228,実績DB!$J$3:$J$104,0)),"")</f>
        <v/>
      </c>
    </row>
    <row r="3229">
      <c r="A3229" t="n">
        <v>3227</v>
      </c>
      <c r="B3229" t="inlineStr">
        <is>
          <t>中部</t>
        </is>
      </c>
      <c r="C3229" t="inlineStr">
        <is>
          <t>川合変電所</t>
        </is>
      </c>
      <c r="D3229" t="inlineStr">
        <is>
          <t>三重県</t>
        </is>
      </c>
      <c r="E3229" t="n">
        <v>77</v>
      </c>
      <c r="F3229" t="n">
        <v>6.6</v>
      </c>
      <c r="G3229" s="3" t="n">
        <v>34.870503</v>
      </c>
      <c r="H3229" s="3" t="n">
        <v>136.470846</v>
      </c>
      <c r="I3229" t="inlineStr">
        <is>
          <t>Google Places(名称一致)</t>
        </is>
      </c>
      <c r="J3229" t="n">
        <v>28</v>
      </c>
      <c r="K3229" t="n">
        <v>28</v>
      </c>
      <c r="L3229" t="n">
        <v>-20</v>
      </c>
      <c r="M3229" t="n">
        <v>8</v>
      </c>
      <c r="O3229" t="inlineStr">
        <is>
          <t>不可 #3</t>
        </is>
      </c>
      <c r="P3229" t="inlineStr">
        <is>
          <t>有り</t>
        </is>
      </c>
      <c r="R3229" s="4">
        <f>IF(COUNT($M3229:$N3229)=0,"",IF(AND(IF($N3229&lt;&gt;"",$N3229,$M3229)&lt;=0,$O3229&lt;&gt;"可"),"警告",""))</f>
        <v/>
      </c>
      <c r="S3229" s="4">
        <f>IF(COUNT($M3229:$N3229)=0,0,IF(IF($N3229&lt;&gt;"",$N3229,$M3229)&gt;=スコアリング基準!$B$20,スコアリング基準!$C$20,IF(IF($N3229&lt;&gt;"",$N3229,$M3229)&gt;=スコアリング基準!$B$21,スコアリング基準!$C$21,IF(IF($N3229&lt;&gt;"",$N3229,$M3229)&gt;0,スコアリング基準!$C$22,0))))</f>
        <v/>
      </c>
      <c r="T3229" s="4">
        <f>IF($O3229="可",スコアリング基準!$C$23,0)</f>
        <v/>
      </c>
      <c r="U3229" s="4">
        <f>IF(OR(COUNT($K3229:$L3229)&lt;2,$K3229=0),0,IF(ABS($L3229)/$K3229&lt;=スコアリング基準!$B$24,スコアリング基準!$C$24,IF(ABS($L3229)/$K3229&lt;=スコアリング基準!$B$25,スコアリング基準!$C$25,IF(ABS($L3229)/$K3229&lt;=スコアリング基準!$B$26,スコアリング基準!$C$26,0))))</f>
        <v/>
      </c>
      <c r="V3229" s="4">
        <f>IF($P3229="なし",スコアリング基準!$C$27,0)</f>
        <v/>
      </c>
      <c r="W3229" s="4">
        <f>IF($F3229="",0,IF(ISNUMBER($F3229),IF($F3229&lt;=スコアリング基準!$B$28,スコアリング基準!$C$28,スコアリング基準!$C$29),0))</f>
        <v/>
      </c>
      <c r="X3229" s="4">
        <f>IFERROR(VLOOKUP($B3229,スコアリング基準!$A$36:$B$46,2,FALSE),0)</f>
        <v/>
      </c>
      <c r="Y3229" s="4">
        <f>SUM($S3229:$X3229)</f>
        <v/>
      </c>
      <c r="Z3229" s="4">
        <f>IF(COUNT($M3229:$N3229)=0,"データ無",IF($Y3229&gt;=スコアリング基準!$B$30,"S",IF($Y3229&gt;=スコアリング基準!$B$31,"A",IF($Y3229&gt;=スコアリング基準!$B$32,"B","C"))))</f>
        <v/>
      </c>
      <c r="AA3229">
        <f>IFERROR(INDEX(実績DB!$I$3:$I$104,MATCH($B3229&amp;$C3229,実績DB!$J$3:$J$104,0)),"")</f>
        <v/>
      </c>
    </row>
    <row r="3230">
      <c r="A3230" t="n">
        <v>3228</v>
      </c>
      <c r="B3230" t="inlineStr">
        <is>
          <t>中部</t>
        </is>
      </c>
      <c r="C3230" t="inlineStr">
        <is>
          <t>川島変電所</t>
        </is>
      </c>
      <c r="D3230" t="inlineStr">
        <is>
          <t>岐阜県</t>
        </is>
      </c>
      <c r="E3230" t="n">
        <v>77</v>
      </c>
      <c r="F3230" t="n">
        <v>6.6</v>
      </c>
      <c r="G3230" s="3" t="n">
        <v>35.362819</v>
      </c>
      <c r="H3230" s="3" t="n">
        <v>136.814819</v>
      </c>
      <c r="I3230" t="inlineStr">
        <is>
          <t>公表資料(手動)</t>
        </is>
      </c>
      <c r="J3230" t="n">
        <v>-5</v>
      </c>
      <c r="K3230" t="n">
        <v>19</v>
      </c>
      <c r="L3230" t="n">
        <v>-7</v>
      </c>
      <c r="M3230" t="n">
        <v>12</v>
      </c>
      <c r="O3230" t="inlineStr">
        <is>
          <t>不可 #3</t>
        </is>
      </c>
      <c r="P3230" t="inlineStr">
        <is>
          <t>有り</t>
        </is>
      </c>
      <c r="R3230" s="4">
        <f>IF(COUNT($M3230:$N3230)=0,"",IF(AND(IF($N3230&lt;&gt;"",$N3230,$M3230)&lt;=0,$O3230&lt;&gt;"可"),"警告",""))</f>
        <v/>
      </c>
      <c r="S3230" s="4">
        <f>IF(COUNT($M3230:$N3230)=0,0,IF(IF($N3230&lt;&gt;"",$N3230,$M3230)&gt;=スコアリング基準!$B$20,スコアリング基準!$C$20,IF(IF($N3230&lt;&gt;"",$N3230,$M3230)&gt;=スコアリング基準!$B$21,スコアリング基準!$C$21,IF(IF($N3230&lt;&gt;"",$N3230,$M3230)&gt;0,スコアリング基準!$C$22,0))))</f>
        <v/>
      </c>
      <c r="T3230" s="4">
        <f>IF($O3230="可",スコアリング基準!$C$23,0)</f>
        <v/>
      </c>
      <c r="U3230" s="4">
        <f>IF(OR(COUNT($K3230:$L3230)&lt;2,$K3230=0),0,IF(ABS($L3230)/$K3230&lt;=スコアリング基準!$B$24,スコアリング基準!$C$24,IF(ABS($L3230)/$K3230&lt;=スコアリング基準!$B$25,スコアリング基準!$C$25,IF(ABS($L3230)/$K3230&lt;=スコアリング基準!$B$26,スコアリング基準!$C$26,0))))</f>
        <v/>
      </c>
      <c r="V3230" s="4">
        <f>IF($P3230="なし",スコアリング基準!$C$27,0)</f>
        <v/>
      </c>
      <c r="W3230" s="4">
        <f>IF($F3230="",0,IF(ISNUMBER($F3230),IF($F3230&lt;=スコアリング基準!$B$28,スコアリング基準!$C$28,スコアリング基準!$C$29),0))</f>
        <v/>
      </c>
      <c r="X3230" s="4">
        <f>IFERROR(VLOOKUP($B3230,スコアリング基準!$A$36:$B$46,2,FALSE),0)</f>
        <v/>
      </c>
      <c r="Y3230" s="4">
        <f>SUM($S3230:$X3230)</f>
        <v/>
      </c>
      <c r="Z3230" s="4">
        <f>IF(COUNT($M3230:$N3230)=0,"データ無",IF($Y3230&gt;=スコアリング基準!$B$30,"S",IF($Y3230&gt;=スコアリング基準!$B$31,"A",IF($Y3230&gt;=スコアリング基準!$B$32,"B","C"))))</f>
        <v/>
      </c>
      <c r="AA3230">
        <f>IFERROR(INDEX(実績DB!$I$3:$I$104,MATCH($B3230&amp;$C3230,実績DB!$J$3:$J$104,0)),"")</f>
        <v/>
      </c>
    </row>
    <row r="3231">
      <c r="A3231" t="n">
        <v>3229</v>
      </c>
      <c r="B3231" t="inlineStr">
        <is>
          <t>中部</t>
        </is>
      </c>
      <c r="C3231" t="inlineStr">
        <is>
          <t>川田変電所</t>
        </is>
      </c>
      <c r="D3231" t="inlineStr">
        <is>
          <t>愛知県</t>
        </is>
      </c>
      <c r="E3231" t="n">
        <v>77</v>
      </c>
      <c r="F3231" t="n">
        <v>6.6</v>
      </c>
      <c r="G3231" s="3" t="n">
        <v>34.881954</v>
      </c>
      <c r="H3231" s="3" t="n">
        <v>137.464535</v>
      </c>
      <c r="I3231" t="inlineStr">
        <is>
          <t>Google Places(名称一致)</t>
        </is>
      </c>
      <c r="J3231" t="n">
        <v>-17</v>
      </c>
      <c r="K3231" t="n">
        <v>22</v>
      </c>
      <c r="L3231" t="n">
        <v>-22</v>
      </c>
      <c r="M3231" t="n">
        <v>0</v>
      </c>
      <c r="O3231" t="inlineStr">
        <is>
          <t>不可 #3</t>
        </is>
      </c>
      <c r="P3231" t="inlineStr">
        <is>
          <t>有り</t>
        </is>
      </c>
      <c r="R3231" s="4">
        <f>IF(COUNT($M3231:$N3231)=0,"",IF(AND(IF($N3231&lt;&gt;"",$N3231,$M3231)&lt;=0,$O3231&lt;&gt;"可"),"警告",""))</f>
        <v/>
      </c>
      <c r="S3231" s="4">
        <f>IF(COUNT($M3231:$N3231)=0,0,IF(IF($N3231&lt;&gt;"",$N3231,$M3231)&gt;=スコアリング基準!$B$20,スコアリング基準!$C$20,IF(IF($N3231&lt;&gt;"",$N3231,$M3231)&gt;=スコアリング基準!$B$21,スコアリング基準!$C$21,IF(IF($N3231&lt;&gt;"",$N3231,$M3231)&gt;0,スコアリング基準!$C$22,0))))</f>
        <v/>
      </c>
      <c r="T3231" s="4">
        <f>IF($O3231="可",スコアリング基準!$C$23,0)</f>
        <v/>
      </c>
      <c r="U3231" s="4">
        <f>IF(OR(COUNT($K3231:$L3231)&lt;2,$K3231=0),0,IF(ABS($L3231)/$K3231&lt;=スコアリング基準!$B$24,スコアリング基準!$C$24,IF(ABS($L3231)/$K3231&lt;=スコアリング基準!$B$25,スコアリング基準!$C$25,IF(ABS($L3231)/$K3231&lt;=スコアリング基準!$B$26,スコアリング基準!$C$26,0))))</f>
        <v/>
      </c>
      <c r="V3231" s="4">
        <f>IF($P3231="なし",スコアリング基準!$C$27,0)</f>
        <v/>
      </c>
      <c r="W3231" s="4">
        <f>IF($F3231="",0,IF(ISNUMBER($F3231),IF($F3231&lt;=スコアリング基準!$B$28,スコアリング基準!$C$28,スコアリング基準!$C$29),0))</f>
        <v/>
      </c>
      <c r="X3231" s="4">
        <f>IFERROR(VLOOKUP($B3231,スコアリング基準!$A$36:$B$46,2,FALSE),0)</f>
        <v/>
      </c>
      <c r="Y3231" s="4">
        <f>SUM($S3231:$X3231)</f>
        <v/>
      </c>
      <c r="Z3231" s="4">
        <f>IF(COUNT($M3231:$N3231)=0,"データ無",IF($Y3231&gt;=スコアリング基準!$B$30,"S",IF($Y3231&gt;=スコアリング基準!$B$31,"A",IF($Y3231&gt;=スコアリング基準!$B$32,"B","C"))))</f>
        <v/>
      </c>
      <c r="AA3231">
        <f>IFERROR(INDEX(実績DB!$I$3:$I$104,MATCH($B3231&amp;$C3231,実績DB!$J$3:$J$104,0)),"")</f>
        <v/>
      </c>
    </row>
    <row r="3232">
      <c r="A3232" t="n">
        <v>3230</v>
      </c>
      <c r="B3232" t="inlineStr">
        <is>
          <t>中部</t>
        </is>
      </c>
      <c r="C3232" t="inlineStr">
        <is>
          <t>川辺変電所</t>
        </is>
      </c>
      <c r="D3232" t="inlineStr">
        <is>
          <t>静岡県</t>
        </is>
      </c>
      <c r="E3232" t="n">
        <v>77</v>
      </c>
      <c r="F3232" t="n">
        <v>6.6</v>
      </c>
      <c r="G3232" s="3" t="n">
        <v>34.968153</v>
      </c>
      <c r="H3232" s="3" t="n">
        <v>138.381914</v>
      </c>
      <c r="I3232" t="inlineStr">
        <is>
          <t>公表資料(手動)</t>
        </is>
      </c>
      <c r="J3232" t="n">
        <v>49</v>
      </c>
      <c r="K3232" t="n">
        <v>49</v>
      </c>
      <c r="L3232" t="n">
        <v>0</v>
      </c>
      <c r="M3232" t="n">
        <v>49</v>
      </c>
      <c r="O3232" t="inlineStr">
        <is>
          <t>不可 #3</t>
        </is>
      </c>
      <c r="P3232" t="inlineStr">
        <is>
          <t>有り</t>
        </is>
      </c>
      <c r="R3232" s="4">
        <f>IF(COUNT($M3232:$N3232)=0,"",IF(AND(IF($N3232&lt;&gt;"",$N3232,$M3232)&lt;=0,$O3232&lt;&gt;"可"),"警告",""))</f>
        <v/>
      </c>
      <c r="S3232" s="4">
        <f>IF(COUNT($M3232:$N3232)=0,0,IF(IF($N3232&lt;&gt;"",$N3232,$M3232)&gt;=スコアリング基準!$B$20,スコアリング基準!$C$20,IF(IF($N3232&lt;&gt;"",$N3232,$M3232)&gt;=スコアリング基準!$B$21,スコアリング基準!$C$21,IF(IF($N3232&lt;&gt;"",$N3232,$M3232)&gt;0,スコアリング基準!$C$22,0))))</f>
        <v/>
      </c>
      <c r="T3232" s="4">
        <f>IF($O3232="可",スコアリング基準!$C$23,0)</f>
        <v/>
      </c>
      <c r="U3232" s="4">
        <f>IF(OR(COUNT($K3232:$L3232)&lt;2,$K3232=0),0,IF(ABS($L3232)/$K3232&lt;=スコアリング基準!$B$24,スコアリング基準!$C$24,IF(ABS($L3232)/$K3232&lt;=スコアリング基準!$B$25,スコアリング基準!$C$25,IF(ABS($L3232)/$K3232&lt;=スコアリング基準!$B$26,スコアリング基準!$C$26,0))))</f>
        <v/>
      </c>
      <c r="V3232" s="4">
        <f>IF($P3232="なし",スコアリング基準!$C$27,0)</f>
        <v/>
      </c>
      <c r="W3232" s="4">
        <f>IF($F3232="",0,IF(ISNUMBER($F3232),IF($F3232&lt;=スコアリング基準!$B$28,スコアリング基準!$C$28,スコアリング基準!$C$29),0))</f>
        <v/>
      </c>
      <c r="X3232" s="4">
        <f>IFERROR(VLOOKUP($B3232,スコアリング基準!$A$36:$B$46,2,FALSE),0)</f>
        <v/>
      </c>
      <c r="Y3232" s="4">
        <f>SUM($S3232:$X3232)</f>
        <v/>
      </c>
      <c r="Z3232" s="4">
        <f>IF(COUNT($M3232:$N3232)=0,"データ無",IF($Y3232&gt;=スコアリング基準!$B$30,"S",IF($Y3232&gt;=スコアリング基準!$B$31,"A",IF($Y3232&gt;=スコアリング基準!$B$32,"B","C"))))</f>
        <v/>
      </c>
      <c r="AA3232">
        <f>IFERROR(INDEX(実績DB!$I$3:$I$104,MATCH($B3232&amp;$C3232,実績DB!$J$3:$J$104,0)),"")</f>
        <v/>
      </c>
    </row>
    <row r="3233">
      <c r="A3233" t="n">
        <v>3231</v>
      </c>
      <c r="B3233" t="inlineStr">
        <is>
          <t>中部</t>
        </is>
      </c>
      <c r="C3233" t="inlineStr">
        <is>
          <t>巽変電所</t>
        </is>
      </c>
      <c r="D3233" t="inlineStr">
        <is>
          <t>愛知県</t>
        </is>
      </c>
      <c r="E3233" t="n">
        <v>77</v>
      </c>
      <c r="F3233" t="n">
        <v>6.6</v>
      </c>
      <c r="G3233" s="3" t="n">
        <v>34.971071</v>
      </c>
      <c r="H3233" s="3" t="n">
        <v>136.911636</v>
      </c>
      <c r="I3233" t="inlineStr">
        <is>
          <t>公表資料(手動)</t>
        </is>
      </c>
      <c r="J3233" t="n">
        <v>-2</v>
      </c>
      <c r="K3233" t="n">
        <v>49</v>
      </c>
      <c r="L3233" t="n">
        <v>-12</v>
      </c>
      <c r="M3233" t="n">
        <v>37</v>
      </c>
      <c r="O3233" t="inlineStr">
        <is>
          <t>不可 #3</t>
        </is>
      </c>
      <c r="P3233" t="inlineStr">
        <is>
          <t>有り</t>
        </is>
      </c>
      <c r="R3233" s="4">
        <f>IF(COUNT($M3233:$N3233)=0,"",IF(AND(IF($N3233&lt;&gt;"",$N3233,$M3233)&lt;=0,$O3233&lt;&gt;"可"),"警告",""))</f>
        <v/>
      </c>
      <c r="S3233" s="4">
        <f>IF(COUNT($M3233:$N3233)=0,0,IF(IF($N3233&lt;&gt;"",$N3233,$M3233)&gt;=スコアリング基準!$B$20,スコアリング基準!$C$20,IF(IF($N3233&lt;&gt;"",$N3233,$M3233)&gt;=スコアリング基準!$B$21,スコアリング基準!$C$21,IF(IF($N3233&lt;&gt;"",$N3233,$M3233)&gt;0,スコアリング基準!$C$22,0))))</f>
        <v/>
      </c>
      <c r="T3233" s="4">
        <f>IF($O3233="可",スコアリング基準!$C$23,0)</f>
        <v/>
      </c>
      <c r="U3233" s="4">
        <f>IF(OR(COUNT($K3233:$L3233)&lt;2,$K3233=0),0,IF(ABS($L3233)/$K3233&lt;=スコアリング基準!$B$24,スコアリング基準!$C$24,IF(ABS($L3233)/$K3233&lt;=スコアリング基準!$B$25,スコアリング基準!$C$25,IF(ABS($L3233)/$K3233&lt;=スコアリング基準!$B$26,スコアリング基準!$C$26,0))))</f>
        <v/>
      </c>
      <c r="V3233" s="4">
        <f>IF($P3233="なし",スコアリング基準!$C$27,0)</f>
        <v/>
      </c>
      <c r="W3233" s="4">
        <f>IF($F3233="",0,IF(ISNUMBER($F3233),IF($F3233&lt;=スコアリング基準!$B$28,スコアリング基準!$C$28,スコアリング基準!$C$29),0))</f>
        <v/>
      </c>
      <c r="X3233" s="4">
        <f>IFERROR(VLOOKUP($B3233,スコアリング基準!$A$36:$B$46,2,FALSE),0)</f>
        <v/>
      </c>
      <c r="Y3233" s="4">
        <f>SUM($S3233:$X3233)</f>
        <v/>
      </c>
      <c r="Z3233" s="4">
        <f>IF(COUNT($M3233:$N3233)=0,"データ無",IF($Y3233&gt;=スコアリング基準!$B$30,"S",IF($Y3233&gt;=スコアリング基準!$B$31,"A",IF($Y3233&gt;=スコアリング基準!$B$32,"B","C"))))</f>
        <v/>
      </c>
      <c r="AA3233">
        <f>IFERROR(INDEX(実績DB!$I$3:$I$104,MATCH($B3233&amp;$C3233,実績DB!$J$3:$J$104,0)),"")</f>
        <v/>
      </c>
    </row>
    <row r="3234">
      <c r="A3234" t="n">
        <v>3232</v>
      </c>
      <c r="B3234" t="inlineStr">
        <is>
          <t>中部</t>
        </is>
      </c>
      <c r="C3234" t="inlineStr">
        <is>
          <t>市子変電所</t>
        </is>
      </c>
      <c r="D3234" t="inlineStr">
        <is>
          <t>愛知県</t>
        </is>
      </c>
      <c r="E3234" t="n">
        <v>77</v>
      </c>
      <c r="F3234" t="n">
        <v>6.6</v>
      </c>
      <c r="G3234" s="3" t="n">
        <v>34.82633</v>
      </c>
      <c r="H3234" s="3" t="n">
        <v>137.035149</v>
      </c>
      <c r="I3234" t="inlineStr">
        <is>
          <t>公表資料(手動)</t>
        </is>
      </c>
      <c r="J3234" t="n">
        <v>-9</v>
      </c>
      <c r="K3234" t="n">
        <v>19</v>
      </c>
      <c r="L3234" t="n">
        <v>-10</v>
      </c>
      <c r="M3234" t="n">
        <v>8</v>
      </c>
      <c r="O3234" t="inlineStr">
        <is>
          <t>不可 #3</t>
        </is>
      </c>
      <c r="P3234" t="inlineStr">
        <is>
          <t>有り</t>
        </is>
      </c>
      <c r="R3234" s="4">
        <f>IF(COUNT($M3234:$N3234)=0,"",IF(AND(IF($N3234&lt;&gt;"",$N3234,$M3234)&lt;=0,$O3234&lt;&gt;"可"),"警告",""))</f>
        <v/>
      </c>
      <c r="S3234" s="4">
        <f>IF(COUNT($M3234:$N3234)=0,0,IF(IF($N3234&lt;&gt;"",$N3234,$M3234)&gt;=スコアリング基準!$B$20,スコアリング基準!$C$20,IF(IF($N3234&lt;&gt;"",$N3234,$M3234)&gt;=スコアリング基準!$B$21,スコアリング基準!$C$21,IF(IF($N3234&lt;&gt;"",$N3234,$M3234)&gt;0,スコアリング基準!$C$22,0))))</f>
        <v/>
      </c>
      <c r="T3234" s="4">
        <f>IF($O3234="可",スコアリング基準!$C$23,0)</f>
        <v/>
      </c>
      <c r="U3234" s="4">
        <f>IF(OR(COUNT($K3234:$L3234)&lt;2,$K3234=0),0,IF(ABS($L3234)/$K3234&lt;=スコアリング基準!$B$24,スコアリング基準!$C$24,IF(ABS($L3234)/$K3234&lt;=スコアリング基準!$B$25,スコアリング基準!$C$25,IF(ABS($L3234)/$K3234&lt;=スコアリング基準!$B$26,スコアリング基準!$C$26,0))))</f>
        <v/>
      </c>
      <c r="V3234" s="4">
        <f>IF($P3234="なし",スコアリング基準!$C$27,0)</f>
        <v/>
      </c>
      <c r="W3234" s="4">
        <f>IF($F3234="",0,IF(ISNUMBER($F3234),IF($F3234&lt;=スコアリング基準!$B$28,スコアリング基準!$C$28,スコアリング基準!$C$29),0))</f>
        <v/>
      </c>
      <c r="X3234" s="4">
        <f>IFERROR(VLOOKUP($B3234,スコアリング基準!$A$36:$B$46,2,FALSE),0)</f>
        <v/>
      </c>
      <c r="Y3234" s="4">
        <f>SUM($S3234:$X3234)</f>
        <v/>
      </c>
      <c r="Z3234" s="4">
        <f>IF(COUNT($M3234:$N3234)=0,"データ無",IF($Y3234&gt;=スコアリング基準!$B$30,"S",IF($Y3234&gt;=スコアリング基準!$B$31,"A",IF($Y3234&gt;=スコアリング基準!$B$32,"B","C"))))</f>
        <v/>
      </c>
      <c r="AA3234">
        <f>IFERROR(INDEX(実績DB!$I$3:$I$104,MATCH($B3234&amp;$C3234,実績DB!$J$3:$J$104,0)),"")</f>
        <v/>
      </c>
    </row>
    <row r="3235">
      <c r="A3235" t="n">
        <v>3233</v>
      </c>
      <c r="B3235" t="inlineStr">
        <is>
          <t>中部</t>
        </is>
      </c>
      <c r="C3235" t="inlineStr">
        <is>
          <t>師勝変電所</t>
        </is>
      </c>
      <c r="D3235" t="inlineStr">
        <is>
          <t>愛知県</t>
        </is>
      </c>
      <c r="E3235" t="n">
        <v>77</v>
      </c>
      <c r="F3235" t="n">
        <v>6.6</v>
      </c>
      <c r="G3235" s="3" t="n">
        <v>35.24135</v>
      </c>
      <c r="H3235" s="3" t="n">
        <v>136.891271</v>
      </c>
      <c r="I3235" t="inlineStr">
        <is>
          <t>公表資料(手動)</t>
        </is>
      </c>
      <c r="J3235" t="n">
        <v>4</v>
      </c>
      <c r="K3235" t="n">
        <v>49</v>
      </c>
      <c r="L3235" t="n">
        <v>0</v>
      </c>
      <c r="M3235" t="n">
        <v>49</v>
      </c>
      <c r="O3235" t="inlineStr">
        <is>
          <t>不可 #3</t>
        </is>
      </c>
      <c r="P3235" t="inlineStr">
        <is>
          <t>有り</t>
        </is>
      </c>
      <c r="R3235" s="4">
        <f>IF(COUNT($M3235:$N3235)=0,"",IF(AND(IF($N3235&lt;&gt;"",$N3235,$M3235)&lt;=0,$O3235&lt;&gt;"可"),"警告",""))</f>
        <v/>
      </c>
      <c r="S3235" s="4">
        <f>IF(COUNT($M3235:$N3235)=0,0,IF(IF($N3235&lt;&gt;"",$N3235,$M3235)&gt;=スコアリング基準!$B$20,スコアリング基準!$C$20,IF(IF($N3235&lt;&gt;"",$N3235,$M3235)&gt;=スコアリング基準!$B$21,スコアリング基準!$C$21,IF(IF($N3235&lt;&gt;"",$N3235,$M3235)&gt;0,スコアリング基準!$C$22,0))))</f>
        <v/>
      </c>
      <c r="T3235" s="4">
        <f>IF($O3235="可",スコアリング基準!$C$23,0)</f>
        <v/>
      </c>
      <c r="U3235" s="4">
        <f>IF(OR(COUNT($K3235:$L3235)&lt;2,$K3235=0),0,IF(ABS($L3235)/$K3235&lt;=スコアリング基準!$B$24,スコアリング基準!$C$24,IF(ABS($L3235)/$K3235&lt;=スコアリング基準!$B$25,スコアリング基準!$C$25,IF(ABS($L3235)/$K3235&lt;=スコアリング基準!$B$26,スコアリング基準!$C$26,0))))</f>
        <v/>
      </c>
      <c r="V3235" s="4">
        <f>IF($P3235="なし",スコアリング基準!$C$27,0)</f>
        <v/>
      </c>
      <c r="W3235" s="4">
        <f>IF($F3235="",0,IF(ISNUMBER($F3235),IF($F3235&lt;=スコアリング基準!$B$28,スコアリング基準!$C$28,スコアリング基準!$C$29),0))</f>
        <v/>
      </c>
      <c r="X3235" s="4">
        <f>IFERROR(VLOOKUP($B3235,スコアリング基準!$A$36:$B$46,2,FALSE),0)</f>
        <v/>
      </c>
      <c r="Y3235" s="4">
        <f>SUM($S3235:$X3235)</f>
        <v/>
      </c>
      <c r="Z3235" s="4">
        <f>IF(COUNT($M3235:$N3235)=0,"データ無",IF($Y3235&gt;=スコアリング基準!$B$30,"S",IF($Y3235&gt;=スコアリング基準!$B$31,"A",IF($Y3235&gt;=スコアリング基準!$B$32,"B","C"))))</f>
        <v/>
      </c>
      <c r="AA3235">
        <f>IFERROR(INDEX(実績DB!$I$3:$I$104,MATCH($B3235&amp;$C3235,実績DB!$J$3:$J$104,0)),"")</f>
        <v/>
      </c>
    </row>
    <row r="3236">
      <c r="A3236" t="n">
        <v>3234</v>
      </c>
      <c r="B3236" t="inlineStr">
        <is>
          <t>中部</t>
        </is>
      </c>
      <c r="C3236" t="inlineStr">
        <is>
          <t>帷子変電所</t>
        </is>
      </c>
      <c r="D3236" t="inlineStr">
        <is>
          <t>岐阜県</t>
        </is>
      </c>
      <c r="E3236" t="n">
        <v>77</v>
      </c>
      <c r="F3236" t="n">
        <v>6.6</v>
      </c>
      <c r="G3236" s="3" t="n">
        <v>35.40789</v>
      </c>
      <c r="H3236" s="3" t="n">
        <v>137.009263</v>
      </c>
      <c r="I3236" t="inlineStr">
        <is>
          <t>公表資料(手動)</t>
        </is>
      </c>
      <c r="J3236" t="n">
        <v>-1</v>
      </c>
      <c r="K3236" t="n">
        <v>19</v>
      </c>
      <c r="L3236" t="n">
        <v>-4</v>
      </c>
      <c r="M3236" t="n">
        <v>15</v>
      </c>
      <c r="O3236" t="inlineStr">
        <is>
          <t>不可 #3</t>
        </is>
      </c>
      <c r="P3236" t="inlineStr">
        <is>
          <t>有り</t>
        </is>
      </c>
      <c r="R3236" s="4">
        <f>IF(COUNT($M3236:$N3236)=0,"",IF(AND(IF($N3236&lt;&gt;"",$N3236,$M3236)&lt;=0,$O3236&lt;&gt;"可"),"警告",""))</f>
        <v/>
      </c>
      <c r="S3236" s="4">
        <f>IF(COUNT($M3236:$N3236)=0,0,IF(IF($N3236&lt;&gt;"",$N3236,$M3236)&gt;=スコアリング基準!$B$20,スコアリング基準!$C$20,IF(IF($N3236&lt;&gt;"",$N3236,$M3236)&gt;=スコアリング基準!$B$21,スコアリング基準!$C$21,IF(IF($N3236&lt;&gt;"",$N3236,$M3236)&gt;0,スコアリング基準!$C$22,0))))</f>
        <v/>
      </c>
      <c r="T3236" s="4">
        <f>IF($O3236="可",スコアリング基準!$C$23,0)</f>
        <v/>
      </c>
      <c r="U3236" s="4">
        <f>IF(OR(COUNT($K3236:$L3236)&lt;2,$K3236=0),0,IF(ABS($L3236)/$K3236&lt;=スコアリング基準!$B$24,スコアリング基準!$C$24,IF(ABS($L3236)/$K3236&lt;=スコアリング基準!$B$25,スコアリング基準!$C$25,IF(ABS($L3236)/$K3236&lt;=スコアリング基準!$B$26,スコアリング基準!$C$26,0))))</f>
        <v/>
      </c>
      <c r="V3236" s="4">
        <f>IF($P3236="なし",スコアリング基準!$C$27,0)</f>
        <v/>
      </c>
      <c r="W3236" s="4">
        <f>IF($F3236="",0,IF(ISNUMBER($F3236),IF($F3236&lt;=スコアリング基準!$B$28,スコアリング基準!$C$28,スコアリング基準!$C$29),0))</f>
        <v/>
      </c>
      <c r="X3236" s="4">
        <f>IFERROR(VLOOKUP($B3236,スコアリング基準!$A$36:$B$46,2,FALSE),0)</f>
        <v/>
      </c>
      <c r="Y3236" s="4">
        <f>SUM($S3236:$X3236)</f>
        <v/>
      </c>
      <c r="Z3236" s="4">
        <f>IF(COUNT($M3236:$N3236)=0,"データ無",IF($Y3236&gt;=スコアリング基準!$B$30,"S",IF($Y3236&gt;=スコアリング基準!$B$31,"A",IF($Y3236&gt;=スコアリング基準!$B$32,"B","C"))))</f>
        <v/>
      </c>
      <c r="AA3236">
        <f>IFERROR(INDEX(実績DB!$I$3:$I$104,MATCH($B3236&amp;$C3236,実績DB!$J$3:$J$104,0)),"")</f>
        <v/>
      </c>
    </row>
    <row r="3237">
      <c r="A3237" t="n">
        <v>3235</v>
      </c>
      <c r="B3237" t="inlineStr">
        <is>
          <t>中部</t>
        </is>
      </c>
      <c r="C3237" t="inlineStr">
        <is>
          <t>常滑変電所</t>
        </is>
      </c>
      <c r="D3237" t="inlineStr">
        <is>
          <t>愛知県</t>
        </is>
      </c>
      <c r="E3237" t="n">
        <v>77</v>
      </c>
      <c r="F3237" t="n">
        <v>6.6</v>
      </c>
      <c r="G3237" s="3" t="n">
        <v>34.885401</v>
      </c>
      <c r="H3237" s="3" t="n">
        <v>136.85361</v>
      </c>
      <c r="I3237" t="inlineStr">
        <is>
          <t>公表資料(手動)</t>
        </is>
      </c>
      <c r="J3237" t="n">
        <v>-4</v>
      </c>
      <c r="K3237" t="n">
        <v>38</v>
      </c>
      <c r="L3237" t="n">
        <v>-13</v>
      </c>
      <c r="M3237" t="n">
        <v>25</v>
      </c>
      <c r="O3237" t="inlineStr">
        <is>
          <t>不可 #3</t>
        </is>
      </c>
      <c r="P3237" t="inlineStr">
        <is>
          <t>有り</t>
        </is>
      </c>
      <c r="R3237" s="4">
        <f>IF(COUNT($M3237:$N3237)=0,"",IF(AND(IF($N3237&lt;&gt;"",$N3237,$M3237)&lt;=0,$O3237&lt;&gt;"可"),"警告",""))</f>
        <v/>
      </c>
      <c r="S3237" s="4">
        <f>IF(COUNT($M3237:$N3237)=0,0,IF(IF($N3237&lt;&gt;"",$N3237,$M3237)&gt;=スコアリング基準!$B$20,スコアリング基準!$C$20,IF(IF($N3237&lt;&gt;"",$N3237,$M3237)&gt;=スコアリング基準!$B$21,スコアリング基準!$C$21,IF(IF($N3237&lt;&gt;"",$N3237,$M3237)&gt;0,スコアリング基準!$C$22,0))))</f>
        <v/>
      </c>
      <c r="T3237" s="4">
        <f>IF($O3237="可",スコアリング基準!$C$23,0)</f>
        <v/>
      </c>
      <c r="U3237" s="4">
        <f>IF(OR(COUNT($K3237:$L3237)&lt;2,$K3237=0),0,IF(ABS($L3237)/$K3237&lt;=スコアリング基準!$B$24,スコアリング基準!$C$24,IF(ABS($L3237)/$K3237&lt;=スコアリング基準!$B$25,スコアリング基準!$C$25,IF(ABS($L3237)/$K3237&lt;=スコアリング基準!$B$26,スコアリング基準!$C$26,0))))</f>
        <v/>
      </c>
      <c r="V3237" s="4">
        <f>IF($P3237="なし",スコアリング基準!$C$27,0)</f>
        <v/>
      </c>
      <c r="W3237" s="4">
        <f>IF($F3237="",0,IF(ISNUMBER($F3237),IF($F3237&lt;=スコアリング基準!$B$28,スコアリング基準!$C$28,スコアリング基準!$C$29),0))</f>
        <v/>
      </c>
      <c r="X3237" s="4">
        <f>IFERROR(VLOOKUP($B3237,スコアリング基準!$A$36:$B$46,2,FALSE),0)</f>
        <v/>
      </c>
      <c r="Y3237" s="4">
        <f>SUM($S3237:$X3237)</f>
        <v/>
      </c>
      <c r="Z3237" s="4">
        <f>IF(COUNT($M3237:$N3237)=0,"データ無",IF($Y3237&gt;=スコアリング基準!$B$30,"S",IF($Y3237&gt;=スコアリング基準!$B$31,"A",IF($Y3237&gt;=スコアリング基準!$B$32,"B","C"))))</f>
        <v/>
      </c>
      <c r="AA3237">
        <f>IFERROR(INDEX(実績DB!$I$3:$I$104,MATCH($B3237&amp;$C3237,実績DB!$J$3:$J$104,0)),"")</f>
        <v/>
      </c>
    </row>
    <row r="3238">
      <c r="A3238" t="n">
        <v>3236</v>
      </c>
      <c r="B3238" t="inlineStr">
        <is>
          <t>中部</t>
        </is>
      </c>
      <c r="C3238" t="inlineStr">
        <is>
          <t>常磐変電所</t>
        </is>
      </c>
      <c r="D3238" t="inlineStr">
        <is>
          <t>三重県</t>
        </is>
      </c>
      <c r="E3238" t="n">
        <v>77</v>
      </c>
      <c r="F3238" t="n">
        <v>6.6</v>
      </c>
      <c r="G3238" s="3" t="n">
        <v>34.964707</v>
      </c>
      <c r="H3238" s="3" t="n">
        <v>136.601828</v>
      </c>
      <c r="I3238" t="inlineStr">
        <is>
          <t>公表資料(手動)</t>
        </is>
      </c>
      <c r="J3238" t="n">
        <v>49</v>
      </c>
      <c r="K3238" t="n">
        <v>49</v>
      </c>
      <c r="L3238" t="n">
        <v>-3</v>
      </c>
      <c r="M3238" t="n">
        <v>46</v>
      </c>
      <c r="O3238" t="inlineStr">
        <is>
          <t>不可 #3</t>
        </is>
      </c>
      <c r="P3238" t="inlineStr">
        <is>
          <t>有り</t>
        </is>
      </c>
      <c r="R3238" s="4">
        <f>IF(COUNT($M3238:$N3238)=0,"",IF(AND(IF($N3238&lt;&gt;"",$N3238,$M3238)&lt;=0,$O3238&lt;&gt;"可"),"警告",""))</f>
        <v/>
      </c>
      <c r="S3238" s="4">
        <f>IF(COUNT($M3238:$N3238)=0,0,IF(IF($N3238&lt;&gt;"",$N3238,$M3238)&gt;=スコアリング基準!$B$20,スコアリング基準!$C$20,IF(IF($N3238&lt;&gt;"",$N3238,$M3238)&gt;=スコアリング基準!$B$21,スコアリング基準!$C$21,IF(IF($N3238&lt;&gt;"",$N3238,$M3238)&gt;0,スコアリング基準!$C$22,0))))</f>
        <v/>
      </c>
      <c r="T3238" s="4">
        <f>IF($O3238="可",スコアリング基準!$C$23,0)</f>
        <v/>
      </c>
      <c r="U3238" s="4">
        <f>IF(OR(COUNT($K3238:$L3238)&lt;2,$K3238=0),0,IF(ABS($L3238)/$K3238&lt;=スコアリング基準!$B$24,スコアリング基準!$C$24,IF(ABS($L3238)/$K3238&lt;=スコアリング基準!$B$25,スコアリング基準!$C$25,IF(ABS($L3238)/$K3238&lt;=スコアリング基準!$B$26,スコアリング基準!$C$26,0))))</f>
        <v/>
      </c>
      <c r="V3238" s="4">
        <f>IF($P3238="なし",スコアリング基準!$C$27,0)</f>
        <v/>
      </c>
      <c r="W3238" s="4">
        <f>IF($F3238="",0,IF(ISNUMBER($F3238),IF($F3238&lt;=スコアリング基準!$B$28,スコアリング基準!$C$28,スコアリング基準!$C$29),0))</f>
        <v/>
      </c>
      <c r="X3238" s="4">
        <f>IFERROR(VLOOKUP($B3238,スコアリング基準!$A$36:$B$46,2,FALSE),0)</f>
        <v/>
      </c>
      <c r="Y3238" s="4">
        <f>SUM($S3238:$X3238)</f>
        <v/>
      </c>
      <c r="Z3238" s="4">
        <f>IF(COUNT($M3238:$N3238)=0,"データ無",IF($Y3238&gt;=スコアリング基準!$B$30,"S",IF($Y3238&gt;=スコアリング基準!$B$31,"A",IF($Y3238&gt;=スコアリング基準!$B$32,"B","C"))))</f>
        <v/>
      </c>
      <c r="AA3238">
        <f>IFERROR(INDEX(実績DB!$I$3:$I$104,MATCH($B3238&amp;$C3238,実績DB!$J$3:$J$104,0)),"")</f>
        <v/>
      </c>
    </row>
    <row r="3239">
      <c r="A3239" t="n">
        <v>3237</v>
      </c>
      <c r="B3239" t="inlineStr">
        <is>
          <t>中部</t>
        </is>
      </c>
      <c r="C3239" t="inlineStr">
        <is>
          <t>幡豆変電所</t>
        </is>
      </c>
      <c r="D3239" t="inlineStr">
        <is>
          <t>愛知県</t>
        </is>
      </c>
      <c r="E3239" t="n">
        <v>77</v>
      </c>
      <c r="F3239" t="n">
        <v>6.6</v>
      </c>
      <c r="G3239" s="3" t="n">
        <v>34.795823</v>
      </c>
      <c r="H3239" s="3" t="n">
        <v>137.132897</v>
      </c>
      <c r="I3239" t="inlineStr">
        <is>
          <t>公表資料(手動)</t>
        </is>
      </c>
      <c r="J3239" t="n">
        <v>-1</v>
      </c>
      <c r="K3239" t="n">
        <v>19</v>
      </c>
      <c r="L3239" t="n">
        <v>-9</v>
      </c>
      <c r="M3239" t="n">
        <v>12</v>
      </c>
      <c r="O3239" t="inlineStr">
        <is>
          <t>不可 #3</t>
        </is>
      </c>
      <c r="P3239" t="inlineStr">
        <is>
          <t>有り</t>
        </is>
      </c>
      <c r="R3239" s="4">
        <f>IF(COUNT($M3239:$N3239)=0,"",IF(AND(IF($N3239&lt;&gt;"",$N3239,$M3239)&lt;=0,$O3239&lt;&gt;"可"),"警告",""))</f>
        <v/>
      </c>
      <c r="S3239" s="4">
        <f>IF(COUNT($M3239:$N3239)=0,0,IF(IF($N3239&lt;&gt;"",$N3239,$M3239)&gt;=スコアリング基準!$B$20,スコアリング基準!$C$20,IF(IF($N3239&lt;&gt;"",$N3239,$M3239)&gt;=スコアリング基準!$B$21,スコアリング基準!$C$21,IF(IF($N3239&lt;&gt;"",$N3239,$M3239)&gt;0,スコアリング基準!$C$22,0))))</f>
        <v/>
      </c>
      <c r="T3239" s="4">
        <f>IF($O3239="可",スコアリング基準!$C$23,0)</f>
        <v/>
      </c>
      <c r="U3239" s="4">
        <f>IF(OR(COUNT($K3239:$L3239)&lt;2,$K3239=0),0,IF(ABS($L3239)/$K3239&lt;=スコアリング基準!$B$24,スコアリング基準!$C$24,IF(ABS($L3239)/$K3239&lt;=スコアリング基準!$B$25,スコアリング基準!$C$25,IF(ABS($L3239)/$K3239&lt;=スコアリング基準!$B$26,スコアリング基準!$C$26,0))))</f>
        <v/>
      </c>
      <c r="V3239" s="4">
        <f>IF($P3239="なし",スコアリング基準!$C$27,0)</f>
        <v/>
      </c>
      <c r="W3239" s="4">
        <f>IF($F3239="",0,IF(ISNUMBER($F3239),IF($F3239&lt;=スコアリング基準!$B$28,スコアリング基準!$C$28,スコアリング基準!$C$29),0))</f>
        <v/>
      </c>
      <c r="X3239" s="4">
        <f>IFERROR(VLOOKUP($B3239,スコアリング基準!$A$36:$B$46,2,FALSE),0)</f>
        <v/>
      </c>
      <c r="Y3239" s="4">
        <f>SUM($S3239:$X3239)</f>
        <v/>
      </c>
      <c r="Z3239" s="4">
        <f>IF(COUNT($M3239:$N3239)=0,"データ無",IF($Y3239&gt;=スコアリング基準!$B$30,"S",IF($Y3239&gt;=スコアリング基準!$B$31,"A",IF($Y3239&gt;=スコアリング基準!$B$32,"B","C"))))</f>
        <v/>
      </c>
      <c r="AA3239">
        <f>IFERROR(INDEX(実績DB!$I$3:$I$104,MATCH($B3239&amp;$C3239,実績DB!$J$3:$J$104,0)),"")</f>
        <v/>
      </c>
    </row>
    <row r="3240">
      <c r="A3240" t="n">
        <v>3238</v>
      </c>
      <c r="B3240" t="inlineStr">
        <is>
          <t>中部</t>
        </is>
      </c>
      <c r="C3240" t="inlineStr">
        <is>
          <t>平尾変電所</t>
        </is>
      </c>
      <c r="D3240" t="inlineStr">
        <is>
          <t>三重県</t>
        </is>
      </c>
      <c r="E3240" t="n">
        <v>77</v>
      </c>
      <c r="F3240" t="n">
        <v>6.6</v>
      </c>
      <c r="G3240" s="3" t="n">
        <v>35.00802</v>
      </c>
      <c r="H3240" s="3" t="n">
        <v>136.557416</v>
      </c>
      <c r="I3240" t="inlineStr">
        <is>
          <t>Google Places(名称一致)</t>
        </is>
      </c>
      <c r="J3240" t="n">
        <v>19</v>
      </c>
      <c r="K3240" t="n">
        <v>19</v>
      </c>
      <c r="L3240" t="n">
        <v>-19</v>
      </c>
      <c r="M3240" t="n">
        <v>0</v>
      </c>
      <c r="O3240" t="inlineStr">
        <is>
          <t>不可 #3</t>
        </is>
      </c>
      <c r="P3240" t="inlineStr">
        <is>
          <t>有り</t>
        </is>
      </c>
      <c r="R3240" s="4">
        <f>IF(COUNT($M3240:$N3240)=0,"",IF(AND(IF($N3240&lt;&gt;"",$N3240,$M3240)&lt;=0,$O3240&lt;&gt;"可"),"警告",""))</f>
        <v/>
      </c>
      <c r="S3240" s="4">
        <f>IF(COUNT($M3240:$N3240)=0,0,IF(IF($N3240&lt;&gt;"",$N3240,$M3240)&gt;=スコアリング基準!$B$20,スコアリング基準!$C$20,IF(IF($N3240&lt;&gt;"",$N3240,$M3240)&gt;=スコアリング基準!$B$21,スコアリング基準!$C$21,IF(IF($N3240&lt;&gt;"",$N3240,$M3240)&gt;0,スコアリング基準!$C$22,0))))</f>
        <v/>
      </c>
      <c r="T3240" s="4">
        <f>IF($O3240="可",スコアリング基準!$C$23,0)</f>
        <v/>
      </c>
      <c r="U3240" s="4">
        <f>IF(OR(COUNT($K3240:$L3240)&lt;2,$K3240=0),0,IF(ABS($L3240)/$K3240&lt;=スコアリング基準!$B$24,スコアリング基準!$C$24,IF(ABS($L3240)/$K3240&lt;=スコアリング基準!$B$25,スコアリング基準!$C$25,IF(ABS($L3240)/$K3240&lt;=スコアリング基準!$B$26,スコアリング基準!$C$26,0))))</f>
        <v/>
      </c>
      <c r="V3240" s="4">
        <f>IF($P3240="なし",スコアリング基準!$C$27,0)</f>
        <v/>
      </c>
      <c r="W3240" s="4">
        <f>IF($F3240="",0,IF(ISNUMBER($F3240),IF($F3240&lt;=スコアリング基準!$B$28,スコアリング基準!$C$28,スコアリング基準!$C$29),0))</f>
        <v/>
      </c>
      <c r="X3240" s="4">
        <f>IFERROR(VLOOKUP($B3240,スコアリング基準!$A$36:$B$46,2,FALSE),0)</f>
        <v/>
      </c>
      <c r="Y3240" s="4">
        <f>SUM($S3240:$X3240)</f>
        <v/>
      </c>
      <c r="Z3240" s="4">
        <f>IF(COUNT($M3240:$N3240)=0,"データ無",IF($Y3240&gt;=スコアリング基準!$B$30,"S",IF($Y3240&gt;=スコアリング基準!$B$31,"A",IF($Y3240&gt;=スコアリング基準!$B$32,"B","C"))))</f>
        <v/>
      </c>
      <c r="AA3240">
        <f>IFERROR(INDEX(実績DB!$I$3:$I$104,MATCH($B3240&amp;$C3240,実績DB!$J$3:$J$104,0)),"")</f>
        <v/>
      </c>
    </row>
    <row r="3241">
      <c r="A3241" t="n">
        <v>3239</v>
      </c>
      <c r="B3241" t="inlineStr">
        <is>
          <t>中部</t>
        </is>
      </c>
      <c r="C3241" t="inlineStr">
        <is>
          <t>平田変電所</t>
        </is>
      </c>
      <c r="D3241" t="inlineStr">
        <is>
          <t>静岡県</t>
        </is>
      </c>
      <c r="E3241" t="n">
        <v>77</v>
      </c>
      <c r="F3241" t="n">
        <v>6.6</v>
      </c>
      <c r="G3241" s="3" t="n">
        <v>34.707866</v>
      </c>
      <c r="H3241" s="3" t="n">
        <v>138.079851</v>
      </c>
      <c r="I3241" t="inlineStr">
        <is>
          <t>Google Places(名称一致)</t>
        </is>
      </c>
      <c r="J3241" t="n">
        <v>19</v>
      </c>
      <c r="K3241" t="n">
        <v>19</v>
      </c>
      <c r="L3241" t="n">
        <v>-12</v>
      </c>
      <c r="M3241" t="n">
        <v>7</v>
      </c>
      <c r="O3241" t="inlineStr">
        <is>
          <t>不可 #3</t>
        </is>
      </c>
      <c r="P3241" t="inlineStr">
        <is>
          <t>有り</t>
        </is>
      </c>
      <c r="R3241" s="4">
        <f>IF(COUNT($M3241:$N3241)=0,"",IF(AND(IF($N3241&lt;&gt;"",$N3241,$M3241)&lt;=0,$O3241&lt;&gt;"可"),"警告",""))</f>
        <v/>
      </c>
      <c r="S3241" s="4">
        <f>IF(COUNT($M3241:$N3241)=0,0,IF(IF($N3241&lt;&gt;"",$N3241,$M3241)&gt;=スコアリング基準!$B$20,スコアリング基準!$C$20,IF(IF($N3241&lt;&gt;"",$N3241,$M3241)&gt;=スコアリング基準!$B$21,スコアリング基準!$C$21,IF(IF($N3241&lt;&gt;"",$N3241,$M3241)&gt;0,スコアリング基準!$C$22,0))))</f>
        <v/>
      </c>
      <c r="T3241" s="4">
        <f>IF($O3241="可",スコアリング基準!$C$23,0)</f>
        <v/>
      </c>
      <c r="U3241" s="4">
        <f>IF(OR(COUNT($K3241:$L3241)&lt;2,$K3241=0),0,IF(ABS($L3241)/$K3241&lt;=スコアリング基準!$B$24,スコアリング基準!$C$24,IF(ABS($L3241)/$K3241&lt;=スコアリング基準!$B$25,スコアリング基準!$C$25,IF(ABS($L3241)/$K3241&lt;=スコアリング基準!$B$26,スコアリング基準!$C$26,0))))</f>
        <v/>
      </c>
      <c r="V3241" s="4">
        <f>IF($P3241="なし",スコアリング基準!$C$27,0)</f>
        <v/>
      </c>
      <c r="W3241" s="4">
        <f>IF($F3241="",0,IF(ISNUMBER($F3241),IF($F3241&lt;=スコアリング基準!$B$28,スコアリング基準!$C$28,スコアリング基準!$C$29),0))</f>
        <v/>
      </c>
      <c r="X3241" s="4">
        <f>IFERROR(VLOOKUP($B3241,スコアリング基準!$A$36:$B$46,2,FALSE),0)</f>
        <v/>
      </c>
      <c r="Y3241" s="4">
        <f>SUM($S3241:$X3241)</f>
        <v/>
      </c>
      <c r="Z3241" s="4">
        <f>IF(COUNT($M3241:$N3241)=0,"データ無",IF($Y3241&gt;=スコアリング基準!$B$30,"S",IF($Y3241&gt;=スコアリング基準!$B$31,"A",IF($Y3241&gt;=スコアリング基準!$B$32,"B","C"))))</f>
        <v/>
      </c>
      <c r="AA3241">
        <f>IFERROR(INDEX(実績DB!$I$3:$I$104,MATCH($B3241&amp;$C3241,実績DB!$J$3:$J$104,0)),"")</f>
        <v/>
      </c>
    </row>
    <row r="3242">
      <c r="A3242" t="n">
        <v>3240</v>
      </c>
      <c r="B3242" t="inlineStr">
        <is>
          <t>中部</t>
        </is>
      </c>
      <c r="C3242" t="inlineStr">
        <is>
          <t>平穏第一水力変電所</t>
        </is>
      </c>
      <c r="D3242" t="inlineStr">
        <is>
          <t>長野県</t>
        </is>
      </c>
      <c r="E3242" t="n">
        <v>77</v>
      </c>
      <c r="F3242" t="n">
        <v>6.6</v>
      </c>
      <c r="G3242" s="3" t="n"/>
      <c r="H3242" s="3" t="n"/>
      <c r="I3242" t="inlineStr">
        <is>
          <t>未取得</t>
        </is>
      </c>
      <c r="J3242" t="n">
        <v>-5</v>
      </c>
      <c r="K3242" t="n">
        <v>9</v>
      </c>
      <c r="L3242" t="n">
        <v>-5</v>
      </c>
      <c r="M3242" t="n">
        <v>4</v>
      </c>
      <c r="O3242" t="inlineStr">
        <is>
          <t>不可 #3</t>
        </is>
      </c>
      <c r="P3242" t="inlineStr">
        <is>
          <t>有り</t>
        </is>
      </c>
      <c r="R3242" s="4">
        <f>IF(COUNT($M3242:$N3242)=0,"",IF(AND(IF($N3242&lt;&gt;"",$N3242,$M3242)&lt;=0,$O3242&lt;&gt;"可"),"警告",""))</f>
        <v/>
      </c>
      <c r="S3242" s="4">
        <f>IF(COUNT($M3242:$N3242)=0,0,IF(IF($N3242&lt;&gt;"",$N3242,$M3242)&gt;=スコアリング基準!$B$20,スコアリング基準!$C$20,IF(IF($N3242&lt;&gt;"",$N3242,$M3242)&gt;=スコアリング基準!$B$21,スコアリング基準!$C$21,IF(IF($N3242&lt;&gt;"",$N3242,$M3242)&gt;0,スコアリング基準!$C$22,0))))</f>
        <v/>
      </c>
      <c r="T3242" s="4">
        <f>IF($O3242="可",スコアリング基準!$C$23,0)</f>
        <v/>
      </c>
      <c r="U3242" s="4">
        <f>IF(OR(COUNT($K3242:$L3242)&lt;2,$K3242=0),0,IF(ABS($L3242)/$K3242&lt;=スコアリング基準!$B$24,スコアリング基準!$C$24,IF(ABS($L3242)/$K3242&lt;=スコアリング基準!$B$25,スコアリング基準!$C$25,IF(ABS($L3242)/$K3242&lt;=スコアリング基準!$B$26,スコアリング基準!$C$26,0))))</f>
        <v/>
      </c>
      <c r="V3242" s="4">
        <f>IF($P3242="なし",スコアリング基準!$C$27,0)</f>
        <v/>
      </c>
      <c r="W3242" s="4">
        <f>IF($F3242="",0,IF(ISNUMBER($F3242),IF($F3242&lt;=スコアリング基準!$B$28,スコアリング基準!$C$28,スコアリング基準!$C$29),0))</f>
        <v/>
      </c>
      <c r="X3242" s="4">
        <f>IFERROR(VLOOKUP($B3242,スコアリング基準!$A$36:$B$46,2,FALSE),0)</f>
        <v/>
      </c>
      <c r="Y3242" s="4">
        <f>SUM($S3242:$X3242)</f>
        <v/>
      </c>
      <c r="Z3242" s="4">
        <f>IF(COUNT($M3242:$N3242)=0,"データ無",IF($Y3242&gt;=スコアリング基準!$B$30,"S",IF($Y3242&gt;=スコアリング基準!$B$31,"A",IF($Y3242&gt;=スコアリング基準!$B$32,"B","C"))))</f>
        <v/>
      </c>
      <c r="AA3242">
        <f>IFERROR(INDEX(実績DB!$I$3:$I$104,MATCH($B3242&amp;$C3242,実績DB!$J$3:$J$104,0)),"")</f>
        <v/>
      </c>
    </row>
    <row r="3243">
      <c r="A3243" t="n">
        <v>3241</v>
      </c>
      <c r="B3243" t="inlineStr">
        <is>
          <t>中部</t>
        </is>
      </c>
      <c r="C3243" t="inlineStr">
        <is>
          <t>平野変電所</t>
        </is>
      </c>
      <c r="D3243" t="inlineStr">
        <is>
          <t>愛知県</t>
        </is>
      </c>
      <c r="E3243" t="n">
        <v>77</v>
      </c>
      <c r="F3243" t="n">
        <v>6.6</v>
      </c>
      <c r="G3243" s="3" t="n">
        <v>35.236388</v>
      </c>
      <c r="H3243" s="3" t="n">
        <v>136.787442</v>
      </c>
      <c r="I3243" t="inlineStr">
        <is>
          <t>公表資料(手動)</t>
        </is>
      </c>
      <c r="J3243" t="n">
        <v>-1</v>
      </c>
      <c r="K3243" t="n">
        <v>49</v>
      </c>
      <c r="L3243" t="n">
        <v>-4</v>
      </c>
      <c r="M3243" t="n">
        <v>41</v>
      </c>
      <c r="O3243" t="inlineStr">
        <is>
          <t>不可 #3</t>
        </is>
      </c>
      <c r="P3243" t="inlineStr">
        <is>
          <t>有り</t>
        </is>
      </c>
      <c r="R3243" s="4">
        <f>IF(COUNT($M3243:$N3243)=0,"",IF(AND(IF($N3243&lt;&gt;"",$N3243,$M3243)&lt;=0,$O3243&lt;&gt;"可"),"警告",""))</f>
        <v/>
      </c>
      <c r="S3243" s="4">
        <f>IF(COUNT($M3243:$N3243)=0,0,IF(IF($N3243&lt;&gt;"",$N3243,$M3243)&gt;=スコアリング基準!$B$20,スコアリング基準!$C$20,IF(IF($N3243&lt;&gt;"",$N3243,$M3243)&gt;=スコアリング基準!$B$21,スコアリング基準!$C$21,IF(IF($N3243&lt;&gt;"",$N3243,$M3243)&gt;0,スコアリング基準!$C$22,0))))</f>
        <v/>
      </c>
      <c r="T3243" s="4">
        <f>IF($O3243="可",スコアリング基準!$C$23,0)</f>
        <v/>
      </c>
      <c r="U3243" s="4">
        <f>IF(OR(COUNT($K3243:$L3243)&lt;2,$K3243=0),0,IF(ABS($L3243)/$K3243&lt;=スコアリング基準!$B$24,スコアリング基準!$C$24,IF(ABS($L3243)/$K3243&lt;=スコアリング基準!$B$25,スコアリング基準!$C$25,IF(ABS($L3243)/$K3243&lt;=スコアリング基準!$B$26,スコアリング基準!$C$26,0))))</f>
        <v/>
      </c>
      <c r="V3243" s="4">
        <f>IF($P3243="なし",スコアリング基準!$C$27,0)</f>
        <v/>
      </c>
      <c r="W3243" s="4">
        <f>IF($F3243="",0,IF(ISNUMBER($F3243),IF($F3243&lt;=スコアリング基準!$B$28,スコアリング基準!$C$28,スコアリング基準!$C$29),0))</f>
        <v/>
      </c>
      <c r="X3243" s="4">
        <f>IFERROR(VLOOKUP($B3243,スコアリング基準!$A$36:$B$46,2,FALSE),0)</f>
        <v/>
      </c>
      <c r="Y3243" s="4">
        <f>SUM($S3243:$X3243)</f>
        <v/>
      </c>
      <c r="Z3243" s="4">
        <f>IF(COUNT($M3243:$N3243)=0,"データ無",IF($Y3243&gt;=スコアリング基準!$B$30,"S",IF($Y3243&gt;=スコアリング基準!$B$31,"A",IF($Y3243&gt;=スコアリング基準!$B$32,"B","C"))))</f>
        <v/>
      </c>
      <c r="AA3243">
        <f>IFERROR(INDEX(実績DB!$I$3:$I$104,MATCH($B3243&amp;$C3243,実績DB!$J$3:$J$104,0)),"")</f>
        <v/>
      </c>
    </row>
    <row r="3244">
      <c r="A3244" t="n">
        <v>3242</v>
      </c>
      <c r="B3244" t="inlineStr">
        <is>
          <t>中部</t>
        </is>
      </c>
      <c r="C3244" t="inlineStr">
        <is>
          <t>平針変電所</t>
        </is>
      </c>
      <c r="D3244" t="inlineStr">
        <is>
          <t>愛知県</t>
        </is>
      </c>
      <c r="E3244" t="n">
        <v>77</v>
      </c>
      <c r="F3244" t="n">
        <v>6.6</v>
      </c>
      <c r="G3244" s="3" t="n">
        <v>35.116749</v>
      </c>
      <c r="H3244" s="3" t="n">
        <v>136.990929</v>
      </c>
      <c r="I3244" t="inlineStr">
        <is>
          <t>公表資料(手動)</t>
        </is>
      </c>
      <c r="J3244" t="n">
        <v>7</v>
      </c>
      <c r="K3244" t="n">
        <v>44</v>
      </c>
      <c r="L3244" t="n">
        <v>0</v>
      </c>
      <c r="M3244" t="n">
        <v>44</v>
      </c>
      <c r="O3244" t="inlineStr">
        <is>
          <t>不可 #3</t>
        </is>
      </c>
      <c r="P3244" t="inlineStr">
        <is>
          <t>有り</t>
        </is>
      </c>
      <c r="R3244" s="4">
        <f>IF(COUNT($M3244:$N3244)=0,"",IF(AND(IF($N3244&lt;&gt;"",$N3244,$M3244)&lt;=0,$O3244&lt;&gt;"可"),"警告",""))</f>
        <v/>
      </c>
      <c r="S3244" s="4">
        <f>IF(COUNT($M3244:$N3244)=0,0,IF(IF($N3244&lt;&gt;"",$N3244,$M3244)&gt;=スコアリング基準!$B$20,スコアリング基準!$C$20,IF(IF($N3244&lt;&gt;"",$N3244,$M3244)&gt;=スコアリング基準!$B$21,スコアリング基準!$C$21,IF(IF($N3244&lt;&gt;"",$N3244,$M3244)&gt;0,スコアリング基準!$C$22,0))))</f>
        <v/>
      </c>
      <c r="T3244" s="4">
        <f>IF($O3244="可",スコアリング基準!$C$23,0)</f>
        <v/>
      </c>
      <c r="U3244" s="4">
        <f>IF(OR(COUNT($K3244:$L3244)&lt;2,$K3244=0),0,IF(ABS($L3244)/$K3244&lt;=スコアリング基準!$B$24,スコアリング基準!$C$24,IF(ABS($L3244)/$K3244&lt;=スコアリング基準!$B$25,スコアリング基準!$C$25,IF(ABS($L3244)/$K3244&lt;=スコアリング基準!$B$26,スコアリング基準!$C$26,0))))</f>
        <v/>
      </c>
      <c r="V3244" s="4">
        <f>IF($P3244="なし",スコアリング基準!$C$27,0)</f>
        <v/>
      </c>
      <c r="W3244" s="4">
        <f>IF($F3244="",0,IF(ISNUMBER($F3244),IF($F3244&lt;=スコアリング基準!$B$28,スコアリング基準!$C$28,スコアリング基準!$C$29),0))</f>
        <v/>
      </c>
      <c r="X3244" s="4">
        <f>IFERROR(VLOOKUP($B3244,スコアリング基準!$A$36:$B$46,2,FALSE),0)</f>
        <v/>
      </c>
      <c r="Y3244" s="4">
        <f>SUM($S3244:$X3244)</f>
        <v/>
      </c>
      <c r="Z3244" s="4">
        <f>IF(COUNT($M3244:$N3244)=0,"データ無",IF($Y3244&gt;=スコアリング基準!$B$30,"S",IF($Y3244&gt;=スコアリング基準!$B$31,"A",IF($Y3244&gt;=スコアリング基準!$B$32,"B","C"))))</f>
        <v/>
      </c>
      <c r="AA3244">
        <f>IFERROR(INDEX(実績DB!$I$3:$I$104,MATCH($B3244&amp;$C3244,実績DB!$J$3:$J$104,0)),"")</f>
        <v/>
      </c>
    </row>
    <row r="3245">
      <c r="A3245" t="n">
        <v>3243</v>
      </c>
      <c r="B3245" t="inlineStr">
        <is>
          <t>中部</t>
        </is>
      </c>
      <c r="C3245" t="inlineStr">
        <is>
          <t>広丘変電所</t>
        </is>
      </c>
      <c r="D3245" t="inlineStr">
        <is>
          <t>長野県</t>
        </is>
      </c>
      <c r="E3245" t="n">
        <v>77</v>
      </c>
      <c r="F3245" t="n">
        <v>6.6</v>
      </c>
      <c r="G3245" s="3" t="n">
        <v>36.153436</v>
      </c>
      <c r="H3245" s="3" t="n">
        <v>137.955296</v>
      </c>
      <c r="I3245" t="inlineStr">
        <is>
          <t>公表資料(手動)</t>
        </is>
      </c>
      <c r="J3245" t="n">
        <v>1</v>
      </c>
      <c r="K3245" t="n">
        <v>28</v>
      </c>
      <c r="L3245" t="n">
        <v>-8</v>
      </c>
      <c r="M3245" t="n">
        <v>21</v>
      </c>
      <c r="O3245" t="inlineStr">
        <is>
          <t>不可 #3</t>
        </is>
      </c>
      <c r="P3245" t="inlineStr">
        <is>
          <t>有り</t>
        </is>
      </c>
      <c r="R3245" s="4">
        <f>IF(COUNT($M3245:$N3245)=0,"",IF(AND(IF($N3245&lt;&gt;"",$N3245,$M3245)&lt;=0,$O3245&lt;&gt;"可"),"警告",""))</f>
        <v/>
      </c>
      <c r="S3245" s="4">
        <f>IF(COUNT($M3245:$N3245)=0,0,IF(IF($N3245&lt;&gt;"",$N3245,$M3245)&gt;=スコアリング基準!$B$20,スコアリング基準!$C$20,IF(IF($N3245&lt;&gt;"",$N3245,$M3245)&gt;=スコアリング基準!$B$21,スコアリング基準!$C$21,IF(IF($N3245&lt;&gt;"",$N3245,$M3245)&gt;0,スコアリング基準!$C$22,0))))</f>
        <v/>
      </c>
      <c r="T3245" s="4">
        <f>IF($O3245="可",スコアリング基準!$C$23,0)</f>
        <v/>
      </c>
      <c r="U3245" s="4">
        <f>IF(OR(COUNT($K3245:$L3245)&lt;2,$K3245=0),0,IF(ABS($L3245)/$K3245&lt;=スコアリング基準!$B$24,スコアリング基準!$C$24,IF(ABS($L3245)/$K3245&lt;=スコアリング基準!$B$25,スコアリング基準!$C$25,IF(ABS($L3245)/$K3245&lt;=スコアリング基準!$B$26,スコアリング基準!$C$26,0))))</f>
        <v/>
      </c>
      <c r="V3245" s="4">
        <f>IF($P3245="なし",スコアリング基準!$C$27,0)</f>
        <v/>
      </c>
      <c r="W3245" s="4">
        <f>IF($F3245="",0,IF(ISNUMBER($F3245),IF($F3245&lt;=スコアリング基準!$B$28,スコアリング基準!$C$28,スコアリング基準!$C$29),0))</f>
        <v/>
      </c>
      <c r="X3245" s="4">
        <f>IFERROR(VLOOKUP($B3245,スコアリング基準!$A$36:$B$46,2,FALSE),0)</f>
        <v/>
      </c>
      <c r="Y3245" s="4">
        <f>SUM($S3245:$X3245)</f>
        <v/>
      </c>
      <c r="Z3245" s="4">
        <f>IF(COUNT($M3245:$N3245)=0,"データ無",IF($Y3245&gt;=スコアリング基準!$B$30,"S",IF($Y3245&gt;=スコアリング基準!$B$31,"A",IF($Y3245&gt;=スコアリング基準!$B$32,"B","C"))))</f>
        <v/>
      </c>
      <c r="AA3245">
        <f>IFERROR(INDEX(実績DB!$I$3:$I$104,MATCH($B3245&amp;$C3245,実績DB!$J$3:$J$104,0)),"")</f>
        <v/>
      </c>
    </row>
    <row r="3246">
      <c r="A3246" t="n">
        <v>3244</v>
      </c>
      <c r="B3246" t="inlineStr">
        <is>
          <t>中部</t>
        </is>
      </c>
      <c r="C3246" t="inlineStr">
        <is>
          <t>広神戸変電所</t>
        </is>
      </c>
      <c r="D3246" t="inlineStr">
        <is>
          <t>岐阜県</t>
        </is>
      </c>
      <c r="E3246" t="n">
        <v>77</v>
      </c>
      <c r="F3246" t="n">
        <v>6.6</v>
      </c>
      <c r="G3246" s="3" t="n">
        <v>35.414637</v>
      </c>
      <c r="H3246" s="3" t="n">
        <v>136.601218</v>
      </c>
      <c r="I3246" t="inlineStr">
        <is>
          <t>公表資料(手動)</t>
        </is>
      </c>
      <c r="J3246" t="n">
        <v>-2</v>
      </c>
      <c r="K3246" t="n">
        <v>28</v>
      </c>
      <c r="L3246" t="n">
        <v>-9</v>
      </c>
      <c r="M3246" t="n">
        <v>18</v>
      </c>
      <c r="O3246" t="inlineStr">
        <is>
          <t>不可 #3</t>
        </is>
      </c>
      <c r="P3246" t="inlineStr">
        <is>
          <t>有り</t>
        </is>
      </c>
      <c r="R3246" s="4">
        <f>IF(COUNT($M3246:$N3246)=0,"",IF(AND(IF($N3246&lt;&gt;"",$N3246,$M3246)&lt;=0,$O3246&lt;&gt;"可"),"警告",""))</f>
        <v/>
      </c>
      <c r="S3246" s="4">
        <f>IF(COUNT($M3246:$N3246)=0,0,IF(IF($N3246&lt;&gt;"",$N3246,$M3246)&gt;=スコアリング基準!$B$20,スコアリング基準!$C$20,IF(IF($N3246&lt;&gt;"",$N3246,$M3246)&gt;=スコアリング基準!$B$21,スコアリング基準!$C$21,IF(IF($N3246&lt;&gt;"",$N3246,$M3246)&gt;0,スコアリング基準!$C$22,0))))</f>
        <v/>
      </c>
      <c r="T3246" s="4">
        <f>IF($O3246="可",スコアリング基準!$C$23,0)</f>
        <v/>
      </c>
      <c r="U3246" s="4">
        <f>IF(OR(COUNT($K3246:$L3246)&lt;2,$K3246=0),0,IF(ABS($L3246)/$K3246&lt;=スコアリング基準!$B$24,スコアリング基準!$C$24,IF(ABS($L3246)/$K3246&lt;=スコアリング基準!$B$25,スコアリング基準!$C$25,IF(ABS($L3246)/$K3246&lt;=スコアリング基準!$B$26,スコアリング基準!$C$26,0))))</f>
        <v/>
      </c>
      <c r="V3246" s="4">
        <f>IF($P3246="なし",スコアリング基準!$C$27,0)</f>
        <v/>
      </c>
      <c r="W3246" s="4">
        <f>IF($F3246="",0,IF(ISNUMBER($F3246),IF($F3246&lt;=スコアリング基準!$B$28,スコアリング基準!$C$28,スコアリング基準!$C$29),0))</f>
        <v/>
      </c>
      <c r="X3246" s="4">
        <f>IFERROR(VLOOKUP($B3246,スコアリング基準!$A$36:$B$46,2,FALSE),0)</f>
        <v/>
      </c>
      <c r="Y3246" s="4">
        <f>SUM($S3246:$X3246)</f>
        <v/>
      </c>
      <c r="Z3246" s="4">
        <f>IF(COUNT($M3246:$N3246)=0,"データ無",IF($Y3246&gt;=スコアリング基準!$B$30,"S",IF($Y3246&gt;=スコアリング基準!$B$31,"A",IF($Y3246&gt;=スコアリング基準!$B$32,"B","C"))))</f>
        <v/>
      </c>
      <c r="AA3246">
        <f>IFERROR(INDEX(実績DB!$I$3:$I$104,MATCH($B3246&amp;$C3246,実績DB!$J$3:$J$104,0)),"")</f>
        <v/>
      </c>
    </row>
    <row r="3247">
      <c r="A3247" t="n">
        <v>3245</v>
      </c>
      <c r="B3247" t="inlineStr">
        <is>
          <t>中部</t>
        </is>
      </c>
      <c r="C3247" t="inlineStr">
        <is>
          <t>広陽変電所</t>
        </is>
      </c>
      <c r="D3247" t="inlineStr">
        <is>
          <t>三重県</t>
        </is>
      </c>
      <c r="E3247" t="n">
        <v>77</v>
      </c>
      <c r="F3247" t="n">
        <v>6.6</v>
      </c>
      <c r="G3247" s="3" t="n">
        <v>34.531636</v>
      </c>
      <c r="H3247" s="3" t="n">
        <v>136.521307</v>
      </c>
      <c r="I3247" t="inlineStr">
        <is>
          <t>Google Places(名称一致)</t>
        </is>
      </c>
      <c r="J3247" t="n">
        <v>43</v>
      </c>
      <c r="K3247" t="n">
        <v>43</v>
      </c>
      <c r="L3247" t="n">
        <v>-40</v>
      </c>
      <c r="M3247" t="n">
        <v>3</v>
      </c>
      <c r="O3247" t="inlineStr">
        <is>
          <t>不可 #3</t>
        </is>
      </c>
      <c r="P3247" t="inlineStr">
        <is>
          <t>有り</t>
        </is>
      </c>
      <c r="R3247" s="4">
        <f>IF(COUNT($M3247:$N3247)=0,"",IF(AND(IF($N3247&lt;&gt;"",$N3247,$M3247)&lt;=0,$O3247&lt;&gt;"可"),"警告",""))</f>
        <v/>
      </c>
      <c r="S3247" s="4">
        <f>IF(COUNT($M3247:$N3247)=0,0,IF(IF($N3247&lt;&gt;"",$N3247,$M3247)&gt;=スコアリング基準!$B$20,スコアリング基準!$C$20,IF(IF($N3247&lt;&gt;"",$N3247,$M3247)&gt;=スコアリング基準!$B$21,スコアリング基準!$C$21,IF(IF($N3247&lt;&gt;"",$N3247,$M3247)&gt;0,スコアリング基準!$C$22,0))))</f>
        <v/>
      </c>
      <c r="T3247" s="4">
        <f>IF($O3247="可",スコアリング基準!$C$23,0)</f>
        <v/>
      </c>
      <c r="U3247" s="4">
        <f>IF(OR(COUNT($K3247:$L3247)&lt;2,$K3247=0),0,IF(ABS($L3247)/$K3247&lt;=スコアリング基準!$B$24,スコアリング基準!$C$24,IF(ABS($L3247)/$K3247&lt;=スコアリング基準!$B$25,スコアリング基準!$C$25,IF(ABS($L3247)/$K3247&lt;=スコアリング基準!$B$26,スコアリング基準!$C$26,0))))</f>
        <v/>
      </c>
      <c r="V3247" s="4">
        <f>IF($P3247="なし",スコアリング基準!$C$27,0)</f>
        <v/>
      </c>
      <c r="W3247" s="4">
        <f>IF($F3247="",0,IF(ISNUMBER($F3247),IF($F3247&lt;=スコアリング基準!$B$28,スコアリング基準!$C$28,スコアリング基準!$C$29),0))</f>
        <v/>
      </c>
      <c r="X3247" s="4">
        <f>IFERROR(VLOOKUP($B3247,スコアリング基準!$A$36:$B$46,2,FALSE),0)</f>
        <v/>
      </c>
      <c r="Y3247" s="4">
        <f>SUM($S3247:$X3247)</f>
        <v/>
      </c>
      <c r="Z3247" s="4">
        <f>IF(COUNT($M3247:$N3247)=0,"データ無",IF($Y3247&gt;=スコアリング基準!$B$30,"S",IF($Y3247&gt;=スコアリング基準!$B$31,"A",IF($Y3247&gt;=スコアリング基準!$B$32,"B","C"))))</f>
        <v/>
      </c>
      <c r="AA3247">
        <f>IFERROR(INDEX(実績DB!$I$3:$I$104,MATCH($B3247&amp;$C3247,実績DB!$J$3:$J$104,0)),"")</f>
        <v/>
      </c>
    </row>
    <row r="3248">
      <c r="A3248" t="n">
        <v>3246</v>
      </c>
      <c r="B3248" t="inlineStr">
        <is>
          <t>中部</t>
        </is>
      </c>
      <c r="C3248" t="inlineStr">
        <is>
          <t>庄内変電所</t>
        </is>
      </c>
      <c r="D3248" t="inlineStr">
        <is>
          <t>静岡県</t>
        </is>
      </c>
      <c r="E3248" t="n">
        <v>77</v>
      </c>
      <c r="F3248" t="n">
        <v>6.6</v>
      </c>
      <c r="G3248" s="3" t="n">
        <v>34.73922</v>
      </c>
      <c r="H3248" s="3" t="n">
        <v>137.6035</v>
      </c>
      <c r="I3248" t="inlineStr">
        <is>
          <t>OSM実測(名称一致)</t>
        </is>
      </c>
      <c r="J3248" t="n">
        <v>19</v>
      </c>
      <c r="K3248" t="n">
        <v>19</v>
      </c>
      <c r="L3248" t="n">
        <v>-19</v>
      </c>
      <c r="M3248" t="n">
        <v>0</v>
      </c>
      <c r="O3248" t="inlineStr">
        <is>
          <t>不可 #3</t>
        </is>
      </c>
      <c r="P3248" t="inlineStr">
        <is>
          <t>有り</t>
        </is>
      </c>
      <c r="R3248" s="4">
        <f>IF(COUNT($M3248:$N3248)=0,"",IF(AND(IF($N3248&lt;&gt;"",$N3248,$M3248)&lt;=0,$O3248&lt;&gt;"可"),"警告",""))</f>
        <v/>
      </c>
      <c r="S3248" s="4">
        <f>IF(COUNT($M3248:$N3248)=0,0,IF(IF($N3248&lt;&gt;"",$N3248,$M3248)&gt;=スコアリング基準!$B$20,スコアリング基準!$C$20,IF(IF($N3248&lt;&gt;"",$N3248,$M3248)&gt;=スコアリング基準!$B$21,スコアリング基準!$C$21,IF(IF($N3248&lt;&gt;"",$N3248,$M3248)&gt;0,スコアリング基準!$C$22,0))))</f>
        <v/>
      </c>
      <c r="T3248" s="4">
        <f>IF($O3248="可",スコアリング基準!$C$23,0)</f>
        <v/>
      </c>
      <c r="U3248" s="4">
        <f>IF(OR(COUNT($K3248:$L3248)&lt;2,$K3248=0),0,IF(ABS($L3248)/$K3248&lt;=スコアリング基準!$B$24,スコアリング基準!$C$24,IF(ABS($L3248)/$K3248&lt;=スコアリング基準!$B$25,スコアリング基準!$C$25,IF(ABS($L3248)/$K3248&lt;=スコアリング基準!$B$26,スコアリング基準!$C$26,0))))</f>
        <v/>
      </c>
      <c r="V3248" s="4">
        <f>IF($P3248="なし",スコアリング基準!$C$27,0)</f>
        <v/>
      </c>
      <c r="W3248" s="4">
        <f>IF($F3248="",0,IF(ISNUMBER($F3248),IF($F3248&lt;=スコアリング基準!$B$28,スコアリング基準!$C$28,スコアリング基準!$C$29),0))</f>
        <v/>
      </c>
      <c r="X3248" s="4">
        <f>IFERROR(VLOOKUP($B3248,スコアリング基準!$A$36:$B$46,2,FALSE),0)</f>
        <v/>
      </c>
      <c r="Y3248" s="4">
        <f>SUM($S3248:$X3248)</f>
        <v/>
      </c>
      <c r="Z3248" s="4">
        <f>IF(COUNT($M3248:$N3248)=0,"データ無",IF($Y3248&gt;=スコアリング基準!$B$30,"S",IF($Y3248&gt;=スコアリング基準!$B$31,"A",IF($Y3248&gt;=スコアリング基準!$B$32,"B","C"))))</f>
        <v/>
      </c>
      <c r="AA3248">
        <f>IFERROR(INDEX(実績DB!$I$3:$I$104,MATCH($B3248&amp;$C3248,実績DB!$J$3:$J$104,0)),"")</f>
        <v/>
      </c>
    </row>
    <row r="3249">
      <c r="A3249" t="n">
        <v>3247</v>
      </c>
      <c r="B3249" t="inlineStr">
        <is>
          <t>中部</t>
        </is>
      </c>
      <c r="C3249" t="inlineStr">
        <is>
          <t>庄野変電所</t>
        </is>
      </c>
      <c r="D3249" t="inlineStr">
        <is>
          <t>三重県</t>
        </is>
      </c>
      <c r="E3249" t="n">
        <v>77</v>
      </c>
      <c r="F3249" t="n">
        <v>6.6</v>
      </c>
      <c r="G3249" s="3" t="n">
        <v>34.876845</v>
      </c>
      <c r="H3249" s="3" t="n">
        <v>136.533976</v>
      </c>
      <c r="I3249" t="inlineStr">
        <is>
          <t>公表資料(手動)</t>
        </is>
      </c>
      <c r="J3249" t="n">
        <v>49</v>
      </c>
      <c r="K3249" t="n">
        <v>49</v>
      </c>
      <c r="L3249" t="n">
        <v>-12</v>
      </c>
      <c r="M3249" t="n">
        <v>37</v>
      </c>
      <c r="O3249" t="inlineStr">
        <is>
          <t>不可 #3</t>
        </is>
      </c>
      <c r="P3249" t="inlineStr">
        <is>
          <t>有り</t>
        </is>
      </c>
      <c r="R3249" s="4">
        <f>IF(COUNT($M3249:$N3249)=0,"",IF(AND(IF($N3249&lt;&gt;"",$N3249,$M3249)&lt;=0,$O3249&lt;&gt;"可"),"警告",""))</f>
        <v/>
      </c>
      <c r="S3249" s="4">
        <f>IF(COUNT($M3249:$N3249)=0,0,IF(IF($N3249&lt;&gt;"",$N3249,$M3249)&gt;=スコアリング基準!$B$20,スコアリング基準!$C$20,IF(IF($N3249&lt;&gt;"",$N3249,$M3249)&gt;=スコアリング基準!$B$21,スコアリング基準!$C$21,IF(IF($N3249&lt;&gt;"",$N3249,$M3249)&gt;0,スコアリング基準!$C$22,0))))</f>
        <v/>
      </c>
      <c r="T3249" s="4">
        <f>IF($O3249="可",スコアリング基準!$C$23,0)</f>
        <v/>
      </c>
      <c r="U3249" s="4">
        <f>IF(OR(COUNT($K3249:$L3249)&lt;2,$K3249=0),0,IF(ABS($L3249)/$K3249&lt;=スコアリング基準!$B$24,スコアリング基準!$C$24,IF(ABS($L3249)/$K3249&lt;=スコアリング基準!$B$25,スコアリング基準!$C$25,IF(ABS($L3249)/$K3249&lt;=スコアリング基準!$B$26,スコアリング基準!$C$26,0))))</f>
        <v/>
      </c>
      <c r="V3249" s="4">
        <f>IF($P3249="なし",スコアリング基準!$C$27,0)</f>
        <v/>
      </c>
      <c r="W3249" s="4">
        <f>IF($F3249="",0,IF(ISNUMBER($F3249),IF($F3249&lt;=スコアリング基準!$B$28,スコアリング基準!$C$28,スコアリング基準!$C$29),0))</f>
        <v/>
      </c>
      <c r="X3249" s="4">
        <f>IFERROR(VLOOKUP($B3249,スコアリング基準!$A$36:$B$46,2,FALSE),0)</f>
        <v/>
      </c>
      <c r="Y3249" s="4">
        <f>SUM($S3249:$X3249)</f>
        <v/>
      </c>
      <c r="Z3249" s="4">
        <f>IF(COUNT($M3249:$N3249)=0,"データ無",IF($Y3249&gt;=スコアリング基準!$B$30,"S",IF($Y3249&gt;=スコアリング基準!$B$31,"A",IF($Y3249&gt;=スコアリング基準!$B$32,"B","C"))))</f>
        <v/>
      </c>
      <c r="AA3249">
        <f>IFERROR(INDEX(実績DB!$I$3:$I$104,MATCH($B3249&amp;$C3249,実績DB!$J$3:$J$104,0)),"")</f>
        <v/>
      </c>
    </row>
    <row r="3250">
      <c r="A3250" t="n">
        <v>3248</v>
      </c>
      <c r="B3250" t="inlineStr">
        <is>
          <t>中部</t>
        </is>
      </c>
      <c r="C3250" t="inlineStr">
        <is>
          <t>度会橋変電所</t>
        </is>
      </c>
      <c r="D3250" t="inlineStr">
        <is>
          <t>三重県</t>
        </is>
      </c>
      <c r="E3250" t="n">
        <v>77</v>
      </c>
      <c r="F3250" t="n">
        <v>6.6</v>
      </c>
      <c r="G3250" s="3" t="n">
        <v>34.493098</v>
      </c>
      <c r="H3250" s="3" t="n">
        <v>136.688978</v>
      </c>
      <c r="I3250" t="inlineStr">
        <is>
          <t>公表資料(手動)</t>
        </is>
      </c>
      <c r="J3250" t="n">
        <v>49</v>
      </c>
      <c r="K3250" t="n">
        <v>49</v>
      </c>
      <c r="L3250" t="n">
        <v>-13</v>
      </c>
      <c r="M3250" t="n">
        <v>36</v>
      </c>
      <c r="O3250" t="inlineStr">
        <is>
          <t>不可 #3</t>
        </is>
      </c>
      <c r="P3250" t="inlineStr">
        <is>
          <t>有り</t>
        </is>
      </c>
      <c r="R3250" s="4">
        <f>IF(COUNT($M3250:$N3250)=0,"",IF(AND(IF($N3250&lt;&gt;"",$N3250,$M3250)&lt;=0,$O3250&lt;&gt;"可"),"警告",""))</f>
        <v/>
      </c>
      <c r="S3250" s="4">
        <f>IF(COUNT($M3250:$N3250)=0,0,IF(IF($N3250&lt;&gt;"",$N3250,$M3250)&gt;=スコアリング基準!$B$20,スコアリング基準!$C$20,IF(IF($N3250&lt;&gt;"",$N3250,$M3250)&gt;=スコアリング基準!$B$21,スコアリング基準!$C$21,IF(IF($N3250&lt;&gt;"",$N3250,$M3250)&gt;0,スコアリング基準!$C$22,0))))</f>
        <v/>
      </c>
      <c r="T3250" s="4">
        <f>IF($O3250="可",スコアリング基準!$C$23,0)</f>
        <v/>
      </c>
      <c r="U3250" s="4">
        <f>IF(OR(COUNT($K3250:$L3250)&lt;2,$K3250=0),0,IF(ABS($L3250)/$K3250&lt;=スコアリング基準!$B$24,スコアリング基準!$C$24,IF(ABS($L3250)/$K3250&lt;=スコアリング基準!$B$25,スコアリング基準!$C$25,IF(ABS($L3250)/$K3250&lt;=スコアリング基準!$B$26,スコアリング基準!$C$26,0))))</f>
        <v/>
      </c>
      <c r="V3250" s="4">
        <f>IF($P3250="なし",スコアリング基準!$C$27,0)</f>
        <v/>
      </c>
      <c r="W3250" s="4">
        <f>IF($F3250="",0,IF(ISNUMBER($F3250),IF($F3250&lt;=スコアリング基準!$B$28,スコアリング基準!$C$28,スコアリング基準!$C$29),0))</f>
        <v/>
      </c>
      <c r="X3250" s="4">
        <f>IFERROR(VLOOKUP($B3250,スコアリング基準!$A$36:$B$46,2,FALSE),0)</f>
        <v/>
      </c>
      <c r="Y3250" s="4">
        <f>SUM($S3250:$X3250)</f>
        <v/>
      </c>
      <c r="Z3250" s="4">
        <f>IF(COUNT($M3250:$N3250)=0,"データ無",IF($Y3250&gt;=スコアリング基準!$B$30,"S",IF($Y3250&gt;=スコアリング基準!$B$31,"A",IF($Y3250&gt;=スコアリング基準!$B$32,"B","C"))))</f>
        <v/>
      </c>
      <c r="AA3250">
        <f>IFERROR(INDEX(実績DB!$I$3:$I$104,MATCH($B3250&amp;$C3250,実績DB!$J$3:$J$104,0)),"")</f>
        <v/>
      </c>
    </row>
    <row r="3251">
      <c r="A3251" t="n">
        <v>3249</v>
      </c>
      <c r="B3251" t="inlineStr">
        <is>
          <t>中部</t>
        </is>
      </c>
      <c r="C3251" t="inlineStr">
        <is>
          <t>庵原変電所</t>
        </is>
      </c>
      <c r="D3251" t="inlineStr">
        <is>
          <t>静岡県</t>
        </is>
      </c>
      <c r="E3251" t="n">
        <v>77</v>
      </c>
      <c r="F3251" t="n">
        <v>6.6</v>
      </c>
      <c r="G3251" s="3" t="n">
        <v>35.042477</v>
      </c>
      <c r="H3251" s="3" t="n">
        <v>138.489273</v>
      </c>
      <c r="I3251" t="inlineStr">
        <is>
          <t>公表資料(手動)</t>
        </is>
      </c>
      <c r="J3251" t="n">
        <v>49</v>
      </c>
      <c r="K3251" t="n">
        <v>49</v>
      </c>
      <c r="L3251" t="n">
        <v>0</v>
      </c>
      <c r="M3251" t="n">
        <v>49</v>
      </c>
      <c r="O3251" t="inlineStr">
        <is>
          <t>不可 #3</t>
        </is>
      </c>
      <c r="P3251" t="inlineStr">
        <is>
          <t>有り</t>
        </is>
      </c>
      <c r="R3251" s="4">
        <f>IF(COUNT($M3251:$N3251)=0,"",IF(AND(IF($N3251&lt;&gt;"",$N3251,$M3251)&lt;=0,$O3251&lt;&gt;"可"),"警告",""))</f>
        <v/>
      </c>
      <c r="S3251" s="4">
        <f>IF(COUNT($M3251:$N3251)=0,0,IF(IF($N3251&lt;&gt;"",$N3251,$M3251)&gt;=スコアリング基準!$B$20,スコアリング基準!$C$20,IF(IF($N3251&lt;&gt;"",$N3251,$M3251)&gt;=スコアリング基準!$B$21,スコアリング基準!$C$21,IF(IF($N3251&lt;&gt;"",$N3251,$M3251)&gt;0,スコアリング基準!$C$22,0))))</f>
        <v/>
      </c>
      <c r="T3251" s="4">
        <f>IF($O3251="可",スコアリング基準!$C$23,0)</f>
        <v/>
      </c>
      <c r="U3251" s="4">
        <f>IF(OR(COUNT($K3251:$L3251)&lt;2,$K3251=0),0,IF(ABS($L3251)/$K3251&lt;=スコアリング基準!$B$24,スコアリング基準!$C$24,IF(ABS($L3251)/$K3251&lt;=スコアリング基準!$B$25,スコアリング基準!$C$25,IF(ABS($L3251)/$K3251&lt;=スコアリング基準!$B$26,スコアリング基準!$C$26,0))))</f>
        <v/>
      </c>
      <c r="V3251" s="4">
        <f>IF($P3251="なし",スコアリング基準!$C$27,0)</f>
        <v/>
      </c>
      <c r="W3251" s="4">
        <f>IF($F3251="",0,IF(ISNUMBER($F3251),IF($F3251&lt;=スコアリング基準!$B$28,スコアリング基準!$C$28,スコアリング基準!$C$29),0))</f>
        <v/>
      </c>
      <c r="X3251" s="4">
        <f>IFERROR(VLOOKUP($B3251,スコアリング基準!$A$36:$B$46,2,FALSE),0)</f>
        <v/>
      </c>
      <c r="Y3251" s="4">
        <f>SUM($S3251:$X3251)</f>
        <v/>
      </c>
      <c r="Z3251" s="4">
        <f>IF(COUNT($M3251:$N3251)=0,"データ無",IF($Y3251&gt;=スコアリング基準!$B$30,"S",IF($Y3251&gt;=スコアリング基準!$B$31,"A",IF($Y3251&gt;=スコアリング基準!$B$32,"B","C"))))</f>
        <v/>
      </c>
      <c r="AA3251">
        <f>IFERROR(INDEX(実績DB!$I$3:$I$104,MATCH($B3251&amp;$C3251,実績DB!$J$3:$J$104,0)),"")</f>
        <v/>
      </c>
    </row>
    <row r="3252">
      <c r="A3252" t="n">
        <v>3250</v>
      </c>
      <c r="B3252" t="inlineStr">
        <is>
          <t>中部</t>
        </is>
      </c>
      <c r="C3252" t="inlineStr">
        <is>
          <t>康生変電所</t>
        </is>
      </c>
      <c r="D3252" t="inlineStr">
        <is>
          <t>愛知県</t>
        </is>
      </c>
      <c r="E3252" t="n">
        <v>77</v>
      </c>
      <c r="F3252" t="n">
        <v>6.6</v>
      </c>
      <c r="G3252" s="3" t="n">
        <v>34.955838</v>
      </c>
      <c r="H3252" s="3" t="n">
        <v>137.165966</v>
      </c>
      <c r="I3252" t="inlineStr">
        <is>
          <t>公表資料(手動)</t>
        </is>
      </c>
      <c r="J3252" t="n">
        <v>4</v>
      </c>
      <c r="K3252" t="n">
        <v>49</v>
      </c>
      <c r="L3252" t="n">
        <v>0</v>
      </c>
      <c r="M3252" t="n">
        <v>49</v>
      </c>
      <c r="O3252" t="inlineStr">
        <is>
          <t>不可 #3</t>
        </is>
      </c>
      <c r="P3252" t="inlineStr">
        <is>
          <t>有り</t>
        </is>
      </c>
      <c r="R3252" s="4">
        <f>IF(COUNT($M3252:$N3252)=0,"",IF(AND(IF($N3252&lt;&gt;"",$N3252,$M3252)&lt;=0,$O3252&lt;&gt;"可"),"警告",""))</f>
        <v/>
      </c>
      <c r="S3252" s="4">
        <f>IF(COUNT($M3252:$N3252)=0,0,IF(IF($N3252&lt;&gt;"",$N3252,$M3252)&gt;=スコアリング基準!$B$20,スコアリング基準!$C$20,IF(IF($N3252&lt;&gt;"",$N3252,$M3252)&gt;=スコアリング基準!$B$21,スコアリング基準!$C$21,IF(IF($N3252&lt;&gt;"",$N3252,$M3252)&gt;0,スコアリング基準!$C$22,0))))</f>
        <v/>
      </c>
      <c r="T3252" s="4">
        <f>IF($O3252="可",スコアリング基準!$C$23,0)</f>
        <v/>
      </c>
      <c r="U3252" s="4">
        <f>IF(OR(COUNT($K3252:$L3252)&lt;2,$K3252=0),0,IF(ABS($L3252)/$K3252&lt;=スコアリング基準!$B$24,スコアリング基準!$C$24,IF(ABS($L3252)/$K3252&lt;=スコアリング基準!$B$25,スコアリング基準!$C$25,IF(ABS($L3252)/$K3252&lt;=スコアリング基準!$B$26,スコアリング基準!$C$26,0))))</f>
        <v/>
      </c>
      <c r="V3252" s="4">
        <f>IF($P3252="なし",スコアリング基準!$C$27,0)</f>
        <v/>
      </c>
      <c r="W3252" s="4">
        <f>IF($F3252="",0,IF(ISNUMBER($F3252),IF($F3252&lt;=スコアリング基準!$B$28,スコアリング基準!$C$28,スコアリング基準!$C$29),0))</f>
        <v/>
      </c>
      <c r="X3252" s="4">
        <f>IFERROR(VLOOKUP($B3252,スコアリング基準!$A$36:$B$46,2,FALSE),0)</f>
        <v/>
      </c>
      <c r="Y3252" s="4">
        <f>SUM($S3252:$X3252)</f>
        <v/>
      </c>
      <c r="Z3252" s="4">
        <f>IF(COUNT($M3252:$N3252)=0,"データ無",IF($Y3252&gt;=スコアリング基準!$B$30,"S",IF($Y3252&gt;=スコアリング基準!$B$31,"A",IF($Y3252&gt;=スコアリング基準!$B$32,"B","C"))))</f>
        <v/>
      </c>
      <c r="AA3252">
        <f>IFERROR(INDEX(実績DB!$I$3:$I$104,MATCH($B3252&amp;$C3252,実績DB!$J$3:$J$104,0)),"")</f>
        <v/>
      </c>
    </row>
    <row r="3253">
      <c r="A3253" t="n">
        <v>3251</v>
      </c>
      <c r="B3253" t="inlineStr">
        <is>
          <t>中部</t>
        </is>
      </c>
      <c r="C3253" t="inlineStr">
        <is>
          <t>引佐変電所</t>
        </is>
      </c>
      <c r="D3253" t="inlineStr">
        <is>
          <t>静岡県</t>
        </is>
      </c>
      <c r="E3253" t="n">
        <v>77</v>
      </c>
      <c r="F3253" t="n">
        <v>6.6</v>
      </c>
      <c r="G3253" s="3" t="n">
        <v>34.83744</v>
      </c>
      <c r="H3253" s="3" t="n">
        <v>137.67768</v>
      </c>
      <c r="I3253" t="inlineStr">
        <is>
          <t>OSM実測(名称一致)</t>
        </is>
      </c>
      <c r="J3253" t="n">
        <v>19</v>
      </c>
      <c r="K3253" t="n">
        <v>19</v>
      </c>
      <c r="L3253" t="n">
        <v>-18</v>
      </c>
      <c r="M3253" t="n">
        <v>1</v>
      </c>
      <c r="O3253" t="inlineStr">
        <is>
          <t>不可 #3</t>
        </is>
      </c>
      <c r="P3253" t="inlineStr">
        <is>
          <t>有り</t>
        </is>
      </c>
      <c r="R3253" s="4">
        <f>IF(COUNT($M3253:$N3253)=0,"",IF(AND(IF($N3253&lt;&gt;"",$N3253,$M3253)&lt;=0,$O3253&lt;&gt;"可"),"警告",""))</f>
        <v/>
      </c>
      <c r="S3253" s="4">
        <f>IF(COUNT($M3253:$N3253)=0,0,IF(IF($N3253&lt;&gt;"",$N3253,$M3253)&gt;=スコアリング基準!$B$20,スコアリング基準!$C$20,IF(IF($N3253&lt;&gt;"",$N3253,$M3253)&gt;=スコアリング基準!$B$21,スコアリング基準!$C$21,IF(IF($N3253&lt;&gt;"",$N3253,$M3253)&gt;0,スコアリング基準!$C$22,0))))</f>
        <v/>
      </c>
      <c r="T3253" s="4">
        <f>IF($O3253="可",スコアリング基準!$C$23,0)</f>
        <v/>
      </c>
      <c r="U3253" s="4">
        <f>IF(OR(COUNT($K3253:$L3253)&lt;2,$K3253=0),0,IF(ABS($L3253)/$K3253&lt;=スコアリング基準!$B$24,スコアリング基準!$C$24,IF(ABS($L3253)/$K3253&lt;=スコアリング基準!$B$25,スコアリング基準!$C$25,IF(ABS($L3253)/$K3253&lt;=スコアリング基準!$B$26,スコアリング基準!$C$26,0))))</f>
        <v/>
      </c>
      <c r="V3253" s="4">
        <f>IF($P3253="なし",スコアリング基準!$C$27,0)</f>
        <v/>
      </c>
      <c r="W3253" s="4">
        <f>IF($F3253="",0,IF(ISNUMBER($F3253),IF($F3253&lt;=スコアリング基準!$B$28,スコアリング基準!$C$28,スコアリング基準!$C$29),0))</f>
        <v/>
      </c>
      <c r="X3253" s="4">
        <f>IFERROR(VLOOKUP($B3253,スコアリング基準!$A$36:$B$46,2,FALSE),0)</f>
        <v/>
      </c>
      <c r="Y3253" s="4">
        <f>SUM($S3253:$X3253)</f>
        <v/>
      </c>
      <c r="Z3253" s="4">
        <f>IF(COUNT($M3253:$N3253)=0,"データ無",IF($Y3253&gt;=スコアリング基準!$B$30,"S",IF($Y3253&gt;=スコアリング基準!$B$31,"A",IF($Y3253&gt;=スコアリング基準!$B$32,"B","C"))))</f>
        <v/>
      </c>
      <c r="AA3253">
        <f>IFERROR(INDEX(実績DB!$I$3:$I$104,MATCH($B3253&amp;$C3253,実績DB!$J$3:$J$104,0)),"")</f>
        <v/>
      </c>
    </row>
    <row r="3254">
      <c r="A3254" t="n">
        <v>3252</v>
      </c>
      <c r="B3254" t="inlineStr">
        <is>
          <t>中部</t>
        </is>
      </c>
      <c r="C3254" t="inlineStr">
        <is>
          <t>弥富変電所</t>
        </is>
      </c>
      <c r="D3254" t="inlineStr">
        <is>
          <t>愛知県</t>
        </is>
      </c>
      <c r="E3254" t="n">
        <v>77</v>
      </c>
      <c r="F3254" t="n">
        <v>6.6</v>
      </c>
      <c r="G3254" s="3" t="n">
        <v>35.10911</v>
      </c>
      <c r="H3254" s="3" t="n">
        <v>136.743526</v>
      </c>
      <c r="I3254" t="inlineStr">
        <is>
          <t>公表資料(手動)</t>
        </is>
      </c>
      <c r="J3254" t="n">
        <v>5</v>
      </c>
      <c r="K3254" t="n">
        <v>49</v>
      </c>
      <c r="L3254" t="n">
        <v>-2</v>
      </c>
      <c r="M3254" t="n">
        <v>46</v>
      </c>
      <c r="O3254" t="inlineStr">
        <is>
          <t>不可 #3</t>
        </is>
      </c>
      <c r="P3254" t="inlineStr">
        <is>
          <t>有り</t>
        </is>
      </c>
      <c r="R3254" s="4">
        <f>IF(COUNT($M3254:$N3254)=0,"",IF(AND(IF($N3254&lt;&gt;"",$N3254,$M3254)&lt;=0,$O3254&lt;&gt;"可"),"警告",""))</f>
        <v/>
      </c>
      <c r="S3254" s="4">
        <f>IF(COUNT($M3254:$N3254)=0,0,IF(IF($N3254&lt;&gt;"",$N3254,$M3254)&gt;=スコアリング基準!$B$20,スコアリング基準!$C$20,IF(IF($N3254&lt;&gt;"",$N3254,$M3254)&gt;=スコアリング基準!$B$21,スコアリング基準!$C$21,IF(IF($N3254&lt;&gt;"",$N3254,$M3254)&gt;0,スコアリング基準!$C$22,0))))</f>
        <v/>
      </c>
      <c r="T3254" s="4">
        <f>IF($O3254="可",スコアリング基準!$C$23,0)</f>
        <v/>
      </c>
      <c r="U3254" s="4">
        <f>IF(OR(COUNT($K3254:$L3254)&lt;2,$K3254=0),0,IF(ABS($L3254)/$K3254&lt;=スコアリング基準!$B$24,スコアリング基準!$C$24,IF(ABS($L3254)/$K3254&lt;=スコアリング基準!$B$25,スコアリング基準!$C$25,IF(ABS($L3254)/$K3254&lt;=スコアリング基準!$B$26,スコアリング基準!$C$26,0))))</f>
        <v/>
      </c>
      <c r="V3254" s="4">
        <f>IF($P3254="なし",スコアリング基準!$C$27,0)</f>
        <v/>
      </c>
      <c r="W3254" s="4">
        <f>IF($F3254="",0,IF(ISNUMBER($F3254),IF($F3254&lt;=スコアリング基準!$B$28,スコアリング基準!$C$28,スコアリング基準!$C$29),0))</f>
        <v/>
      </c>
      <c r="X3254" s="4">
        <f>IFERROR(VLOOKUP($B3254,スコアリング基準!$A$36:$B$46,2,FALSE),0)</f>
        <v/>
      </c>
      <c r="Y3254" s="4">
        <f>SUM($S3254:$X3254)</f>
        <v/>
      </c>
      <c r="Z3254" s="4">
        <f>IF(COUNT($M3254:$N3254)=0,"データ無",IF($Y3254&gt;=スコアリング基準!$B$30,"S",IF($Y3254&gt;=スコアリング基準!$B$31,"A",IF($Y3254&gt;=スコアリング基準!$B$32,"B","C"))))</f>
        <v/>
      </c>
      <c r="AA3254">
        <f>IFERROR(INDEX(実績DB!$I$3:$I$104,MATCH($B3254&amp;$C3254,実績DB!$J$3:$J$104,0)),"")</f>
        <v/>
      </c>
    </row>
    <row r="3255">
      <c r="A3255" t="n">
        <v>3253</v>
      </c>
      <c r="B3255" t="inlineStr">
        <is>
          <t>中部</t>
        </is>
      </c>
      <c r="C3255" t="inlineStr">
        <is>
          <t>弥次ヱ変電所</t>
        </is>
      </c>
      <c r="D3255" t="inlineStr">
        <is>
          <t>愛知県</t>
        </is>
      </c>
      <c r="E3255" t="n">
        <v>77</v>
      </c>
      <c r="F3255" t="n">
        <v>6.6</v>
      </c>
      <c r="G3255" s="3" t="n">
        <v>35.091084</v>
      </c>
      <c r="H3255" s="3" t="n">
        <v>136.923594</v>
      </c>
      <c r="I3255" t="inlineStr">
        <is>
          <t>公表資料(手動)</t>
        </is>
      </c>
      <c r="J3255" t="n">
        <v>3</v>
      </c>
      <c r="K3255" t="n">
        <v>49</v>
      </c>
      <c r="L3255" t="n">
        <v>0</v>
      </c>
      <c r="M3255" t="n">
        <v>49</v>
      </c>
      <c r="O3255" t="inlineStr">
        <is>
          <t>不可 #3</t>
        </is>
      </c>
      <c r="P3255" t="inlineStr">
        <is>
          <t>有り</t>
        </is>
      </c>
      <c r="R3255" s="4">
        <f>IF(COUNT($M3255:$N3255)=0,"",IF(AND(IF($N3255&lt;&gt;"",$N3255,$M3255)&lt;=0,$O3255&lt;&gt;"可"),"警告",""))</f>
        <v/>
      </c>
      <c r="S3255" s="4">
        <f>IF(COUNT($M3255:$N3255)=0,0,IF(IF($N3255&lt;&gt;"",$N3255,$M3255)&gt;=スコアリング基準!$B$20,スコアリング基準!$C$20,IF(IF($N3255&lt;&gt;"",$N3255,$M3255)&gt;=スコアリング基準!$B$21,スコアリング基準!$C$21,IF(IF($N3255&lt;&gt;"",$N3255,$M3255)&gt;0,スコアリング基準!$C$22,0))))</f>
        <v/>
      </c>
      <c r="T3255" s="4">
        <f>IF($O3255="可",スコアリング基準!$C$23,0)</f>
        <v/>
      </c>
      <c r="U3255" s="4">
        <f>IF(OR(COUNT($K3255:$L3255)&lt;2,$K3255=0),0,IF(ABS($L3255)/$K3255&lt;=スコアリング基準!$B$24,スコアリング基準!$C$24,IF(ABS($L3255)/$K3255&lt;=スコアリング基準!$B$25,スコアリング基準!$C$25,IF(ABS($L3255)/$K3255&lt;=スコアリング基準!$B$26,スコアリング基準!$C$26,0))))</f>
        <v/>
      </c>
      <c r="V3255" s="4">
        <f>IF($P3255="なし",スコアリング基準!$C$27,0)</f>
        <v/>
      </c>
      <c r="W3255" s="4">
        <f>IF($F3255="",0,IF(ISNUMBER($F3255),IF($F3255&lt;=スコアリング基準!$B$28,スコアリング基準!$C$28,スコアリング基準!$C$29),0))</f>
        <v/>
      </c>
      <c r="X3255" s="4">
        <f>IFERROR(VLOOKUP($B3255,スコアリング基準!$A$36:$B$46,2,FALSE),0)</f>
        <v/>
      </c>
      <c r="Y3255" s="4">
        <f>SUM($S3255:$X3255)</f>
        <v/>
      </c>
      <c r="Z3255" s="4">
        <f>IF(COUNT($M3255:$N3255)=0,"データ無",IF($Y3255&gt;=スコアリング基準!$B$30,"S",IF($Y3255&gt;=スコアリング基準!$B$31,"A",IF($Y3255&gt;=スコアリング基準!$B$32,"B","C"))))</f>
        <v/>
      </c>
      <c r="AA3255">
        <f>IFERROR(INDEX(実績DB!$I$3:$I$104,MATCH($B3255&amp;$C3255,実績DB!$J$3:$J$104,0)),"")</f>
        <v/>
      </c>
    </row>
    <row r="3256">
      <c r="A3256" t="n">
        <v>3254</v>
      </c>
      <c r="B3256" t="inlineStr">
        <is>
          <t>中部</t>
        </is>
      </c>
      <c r="C3256" t="inlineStr">
        <is>
          <t>当新田変電所</t>
        </is>
      </c>
      <c r="D3256" t="inlineStr">
        <is>
          <t>三重県</t>
        </is>
      </c>
      <c r="E3256" t="n">
        <v>77</v>
      </c>
      <c r="F3256" t="n">
        <v>6.6</v>
      </c>
      <c r="G3256" s="3" t="n">
        <v>35.029066</v>
      </c>
      <c r="H3256" s="3" t="n">
        <v>136.684212</v>
      </c>
      <c r="I3256" t="inlineStr">
        <is>
          <t>公表資料(手動)</t>
        </is>
      </c>
      <c r="J3256" t="n">
        <v>49</v>
      </c>
      <c r="K3256" t="n">
        <v>49</v>
      </c>
      <c r="L3256" t="n">
        <v>-6</v>
      </c>
      <c r="M3256" t="n">
        <v>43</v>
      </c>
      <c r="O3256" t="inlineStr">
        <is>
          <t>不可 #3</t>
        </is>
      </c>
      <c r="P3256" t="inlineStr">
        <is>
          <t>有り</t>
        </is>
      </c>
      <c r="R3256" s="4">
        <f>IF(COUNT($M3256:$N3256)=0,"",IF(AND(IF($N3256&lt;&gt;"",$N3256,$M3256)&lt;=0,$O3256&lt;&gt;"可"),"警告",""))</f>
        <v/>
      </c>
      <c r="S3256" s="4">
        <f>IF(COUNT($M3256:$N3256)=0,0,IF(IF($N3256&lt;&gt;"",$N3256,$M3256)&gt;=スコアリング基準!$B$20,スコアリング基準!$C$20,IF(IF($N3256&lt;&gt;"",$N3256,$M3256)&gt;=スコアリング基準!$B$21,スコアリング基準!$C$21,IF(IF($N3256&lt;&gt;"",$N3256,$M3256)&gt;0,スコアリング基準!$C$22,0))))</f>
        <v/>
      </c>
      <c r="T3256" s="4">
        <f>IF($O3256="可",スコアリング基準!$C$23,0)</f>
        <v/>
      </c>
      <c r="U3256" s="4">
        <f>IF(OR(COUNT($K3256:$L3256)&lt;2,$K3256=0),0,IF(ABS($L3256)/$K3256&lt;=スコアリング基準!$B$24,スコアリング基準!$C$24,IF(ABS($L3256)/$K3256&lt;=スコアリング基準!$B$25,スコアリング基準!$C$25,IF(ABS($L3256)/$K3256&lt;=スコアリング基準!$B$26,スコアリング基準!$C$26,0))))</f>
        <v/>
      </c>
      <c r="V3256" s="4">
        <f>IF($P3256="なし",スコアリング基準!$C$27,0)</f>
        <v/>
      </c>
      <c r="W3256" s="4">
        <f>IF($F3256="",0,IF(ISNUMBER($F3256),IF($F3256&lt;=スコアリング基準!$B$28,スコアリング基準!$C$28,スコアリング基準!$C$29),0))</f>
        <v/>
      </c>
      <c r="X3256" s="4">
        <f>IFERROR(VLOOKUP($B3256,スコアリング基準!$A$36:$B$46,2,FALSE),0)</f>
        <v/>
      </c>
      <c r="Y3256" s="4">
        <f>SUM($S3256:$X3256)</f>
        <v/>
      </c>
      <c r="Z3256" s="4">
        <f>IF(COUNT($M3256:$N3256)=0,"データ無",IF($Y3256&gt;=スコアリング基準!$B$30,"S",IF($Y3256&gt;=スコアリング基準!$B$31,"A",IF($Y3256&gt;=スコアリング基準!$B$32,"B","C"))))</f>
        <v/>
      </c>
      <c r="AA3256">
        <f>IFERROR(INDEX(実績DB!$I$3:$I$104,MATCH($B3256&amp;$C3256,実績DB!$J$3:$J$104,0)),"")</f>
        <v/>
      </c>
    </row>
    <row r="3257">
      <c r="A3257" t="n">
        <v>3255</v>
      </c>
      <c r="B3257" t="inlineStr">
        <is>
          <t>中部</t>
        </is>
      </c>
      <c r="C3257" t="inlineStr">
        <is>
          <t>当知変電所</t>
        </is>
      </c>
      <c r="D3257" t="inlineStr">
        <is>
          <t>愛知県</t>
        </is>
      </c>
      <c r="E3257" t="n">
        <v>77</v>
      </c>
      <c r="F3257" t="n">
        <v>6.6</v>
      </c>
      <c r="G3257" s="3" t="n">
        <v>35.108585</v>
      </c>
      <c r="H3257" s="3" t="n">
        <v>136.843831</v>
      </c>
      <c r="I3257" t="inlineStr">
        <is>
          <t>公表資料(手動)</t>
        </is>
      </c>
      <c r="J3257" t="n">
        <v>8</v>
      </c>
      <c r="K3257" t="n">
        <v>74</v>
      </c>
      <c r="L3257" t="n">
        <v>0</v>
      </c>
      <c r="M3257" t="n">
        <v>74</v>
      </c>
      <c r="O3257" t="inlineStr">
        <is>
          <t>不可 #3</t>
        </is>
      </c>
      <c r="P3257" t="inlineStr">
        <is>
          <t>有り</t>
        </is>
      </c>
      <c r="R3257" s="4">
        <f>IF(COUNT($M3257:$N3257)=0,"",IF(AND(IF($N3257&lt;&gt;"",$N3257,$M3257)&lt;=0,$O3257&lt;&gt;"可"),"警告",""))</f>
        <v/>
      </c>
      <c r="S3257" s="4">
        <f>IF(COUNT($M3257:$N3257)=0,0,IF(IF($N3257&lt;&gt;"",$N3257,$M3257)&gt;=スコアリング基準!$B$20,スコアリング基準!$C$20,IF(IF($N3257&lt;&gt;"",$N3257,$M3257)&gt;=スコアリング基準!$B$21,スコアリング基準!$C$21,IF(IF($N3257&lt;&gt;"",$N3257,$M3257)&gt;0,スコアリング基準!$C$22,0))))</f>
        <v/>
      </c>
      <c r="T3257" s="4">
        <f>IF($O3257="可",スコアリング基準!$C$23,0)</f>
        <v/>
      </c>
      <c r="U3257" s="4">
        <f>IF(OR(COUNT($K3257:$L3257)&lt;2,$K3257=0),0,IF(ABS($L3257)/$K3257&lt;=スコアリング基準!$B$24,スコアリング基準!$C$24,IF(ABS($L3257)/$K3257&lt;=スコアリング基準!$B$25,スコアリング基準!$C$25,IF(ABS($L3257)/$K3257&lt;=スコアリング基準!$B$26,スコアリング基準!$C$26,0))))</f>
        <v/>
      </c>
      <c r="V3257" s="4">
        <f>IF($P3257="なし",スコアリング基準!$C$27,0)</f>
        <v/>
      </c>
      <c r="W3257" s="4">
        <f>IF($F3257="",0,IF(ISNUMBER($F3257),IF($F3257&lt;=スコアリング基準!$B$28,スコアリング基準!$C$28,スコアリング基準!$C$29),0))</f>
        <v/>
      </c>
      <c r="X3257" s="4">
        <f>IFERROR(VLOOKUP($B3257,スコアリング基準!$A$36:$B$46,2,FALSE),0)</f>
        <v/>
      </c>
      <c r="Y3257" s="4">
        <f>SUM($S3257:$X3257)</f>
        <v/>
      </c>
      <c r="Z3257" s="4">
        <f>IF(COUNT($M3257:$N3257)=0,"データ無",IF($Y3257&gt;=スコアリング基準!$B$30,"S",IF($Y3257&gt;=スコアリング基準!$B$31,"A",IF($Y3257&gt;=スコアリング基準!$B$32,"B","C"))))</f>
        <v/>
      </c>
      <c r="AA3257">
        <f>IFERROR(INDEX(実績DB!$I$3:$I$104,MATCH($B3257&amp;$C3257,実績DB!$J$3:$J$104,0)),"")</f>
        <v/>
      </c>
    </row>
    <row r="3258">
      <c r="A3258" t="n">
        <v>3256</v>
      </c>
      <c r="B3258" t="inlineStr">
        <is>
          <t>中部</t>
        </is>
      </c>
      <c r="C3258" t="inlineStr">
        <is>
          <t>形原変電所</t>
        </is>
      </c>
      <c r="D3258" t="inlineStr">
        <is>
          <t>愛知県</t>
        </is>
      </c>
      <c r="E3258" t="n">
        <v>77</v>
      </c>
      <c r="F3258" t="n">
        <v>6.6</v>
      </c>
      <c r="G3258" s="3" t="n">
        <v>34.807293</v>
      </c>
      <c r="H3258" s="3" t="n">
        <v>137.181333</v>
      </c>
      <c r="I3258" t="inlineStr">
        <is>
          <t>公表資料(手動)</t>
        </is>
      </c>
      <c r="J3258" t="n">
        <v>0</v>
      </c>
      <c r="K3258" t="n">
        <v>49</v>
      </c>
      <c r="L3258" t="n">
        <v>-5</v>
      </c>
      <c r="M3258" t="n">
        <v>43</v>
      </c>
      <c r="O3258" t="inlineStr">
        <is>
          <t>不可 #3</t>
        </is>
      </c>
      <c r="P3258" t="inlineStr">
        <is>
          <t>有り</t>
        </is>
      </c>
      <c r="R3258" s="4">
        <f>IF(COUNT($M3258:$N3258)=0,"",IF(AND(IF($N3258&lt;&gt;"",$N3258,$M3258)&lt;=0,$O3258&lt;&gt;"可"),"警告",""))</f>
        <v/>
      </c>
      <c r="S3258" s="4">
        <f>IF(COUNT($M3258:$N3258)=0,0,IF(IF($N3258&lt;&gt;"",$N3258,$M3258)&gt;=スコアリング基準!$B$20,スコアリング基準!$C$20,IF(IF($N3258&lt;&gt;"",$N3258,$M3258)&gt;=スコアリング基準!$B$21,スコアリング基準!$C$21,IF(IF($N3258&lt;&gt;"",$N3258,$M3258)&gt;0,スコアリング基準!$C$22,0))))</f>
        <v/>
      </c>
      <c r="T3258" s="4">
        <f>IF($O3258="可",スコアリング基準!$C$23,0)</f>
        <v/>
      </c>
      <c r="U3258" s="4">
        <f>IF(OR(COUNT($K3258:$L3258)&lt;2,$K3258=0),0,IF(ABS($L3258)/$K3258&lt;=スコアリング基準!$B$24,スコアリング基準!$C$24,IF(ABS($L3258)/$K3258&lt;=スコアリング基準!$B$25,スコアリング基準!$C$25,IF(ABS($L3258)/$K3258&lt;=スコアリング基準!$B$26,スコアリング基準!$C$26,0))))</f>
        <v/>
      </c>
      <c r="V3258" s="4">
        <f>IF($P3258="なし",スコアリング基準!$C$27,0)</f>
        <v/>
      </c>
      <c r="W3258" s="4">
        <f>IF($F3258="",0,IF(ISNUMBER($F3258),IF($F3258&lt;=スコアリング基準!$B$28,スコアリング基準!$C$28,スコアリング基準!$C$29),0))</f>
        <v/>
      </c>
      <c r="X3258" s="4">
        <f>IFERROR(VLOOKUP($B3258,スコアリング基準!$A$36:$B$46,2,FALSE),0)</f>
        <v/>
      </c>
      <c r="Y3258" s="4">
        <f>SUM($S3258:$X3258)</f>
        <v/>
      </c>
      <c r="Z3258" s="4">
        <f>IF(COUNT($M3258:$N3258)=0,"データ無",IF($Y3258&gt;=スコアリング基準!$B$30,"S",IF($Y3258&gt;=スコアリング基準!$B$31,"A",IF($Y3258&gt;=スコアリング基準!$B$32,"B","C"))))</f>
        <v/>
      </c>
      <c r="AA3258">
        <f>IFERROR(INDEX(実績DB!$I$3:$I$104,MATCH($B3258&amp;$C3258,実績DB!$J$3:$J$104,0)),"")</f>
        <v/>
      </c>
    </row>
    <row r="3259">
      <c r="A3259" t="n">
        <v>3257</v>
      </c>
      <c r="B3259" t="inlineStr">
        <is>
          <t>中部</t>
        </is>
      </c>
      <c r="C3259" t="inlineStr">
        <is>
          <t>後田変電所</t>
        </is>
      </c>
      <c r="D3259" t="inlineStr">
        <is>
          <t>岐阜県</t>
        </is>
      </c>
      <c r="E3259" t="n">
        <v>77</v>
      </c>
      <c r="F3259" t="n">
        <v>6.6</v>
      </c>
      <c r="G3259" s="3" t="n">
        <v>35.49181</v>
      </c>
      <c r="H3259" s="3" t="n">
        <v>137.488326</v>
      </c>
      <c r="I3259" t="inlineStr">
        <is>
          <t>公表資料(手動)</t>
        </is>
      </c>
      <c r="J3259" t="n">
        <v>-7</v>
      </c>
      <c r="K3259" t="n">
        <v>19</v>
      </c>
      <c r="L3259" t="n">
        <v>-11</v>
      </c>
      <c r="M3259" t="n">
        <v>8</v>
      </c>
      <c r="O3259" t="inlineStr">
        <is>
          <t>不可 #3</t>
        </is>
      </c>
      <c r="P3259" t="inlineStr">
        <is>
          <t>有り</t>
        </is>
      </c>
      <c r="R3259" s="4">
        <f>IF(COUNT($M3259:$N3259)=0,"",IF(AND(IF($N3259&lt;&gt;"",$N3259,$M3259)&lt;=0,$O3259&lt;&gt;"可"),"警告",""))</f>
        <v/>
      </c>
      <c r="S3259" s="4">
        <f>IF(COUNT($M3259:$N3259)=0,0,IF(IF($N3259&lt;&gt;"",$N3259,$M3259)&gt;=スコアリング基準!$B$20,スコアリング基準!$C$20,IF(IF($N3259&lt;&gt;"",$N3259,$M3259)&gt;=スコアリング基準!$B$21,スコアリング基準!$C$21,IF(IF($N3259&lt;&gt;"",$N3259,$M3259)&gt;0,スコアリング基準!$C$22,0))))</f>
        <v/>
      </c>
      <c r="T3259" s="4">
        <f>IF($O3259="可",スコアリング基準!$C$23,0)</f>
        <v/>
      </c>
      <c r="U3259" s="4">
        <f>IF(OR(COUNT($K3259:$L3259)&lt;2,$K3259=0),0,IF(ABS($L3259)/$K3259&lt;=スコアリング基準!$B$24,スコアリング基準!$C$24,IF(ABS($L3259)/$K3259&lt;=スコアリング基準!$B$25,スコアリング基準!$C$25,IF(ABS($L3259)/$K3259&lt;=スコアリング基準!$B$26,スコアリング基準!$C$26,0))))</f>
        <v/>
      </c>
      <c r="V3259" s="4">
        <f>IF($P3259="なし",スコアリング基準!$C$27,0)</f>
        <v/>
      </c>
      <c r="W3259" s="4">
        <f>IF($F3259="",0,IF(ISNUMBER($F3259),IF($F3259&lt;=スコアリング基準!$B$28,スコアリング基準!$C$28,スコアリング基準!$C$29),0))</f>
        <v/>
      </c>
      <c r="X3259" s="4">
        <f>IFERROR(VLOOKUP($B3259,スコアリング基準!$A$36:$B$46,2,FALSE),0)</f>
        <v/>
      </c>
      <c r="Y3259" s="4">
        <f>SUM($S3259:$X3259)</f>
        <v/>
      </c>
      <c r="Z3259" s="4">
        <f>IF(COUNT($M3259:$N3259)=0,"データ無",IF($Y3259&gt;=スコアリング基準!$B$30,"S",IF($Y3259&gt;=スコアリング基準!$B$31,"A",IF($Y3259&gt;=スコアリング基準!$B$32,"B","C"))))</f>
        <v/>
      </c>
      <c r="AA3259">
        <f>IFERROR(INDEX(実績DB!$I$3:$I$104,MATCH($B3259&amp;$C3259,実績DB!$J$3:$J$104,0)),"")</f>
        <v/>
      </c>
    </row>
    <row r="3260">
      <c r="A3260" t="n">
        <v>3258</v>
      </c>
      <c r="B3260" t="inlineStr">
        <is>
          <t>中部</t>
        </is>
      </c>
      <c r="C3260" t="inlineStr">
        <is>
          <t>御代田変電所</t>
        </is>
      </c>
      <c r="D3260" t="inlineStr">
        <is>
          <t>長野県</t>
        </is>
      </c>
      <c r="E3260" t="n">
        <v>77</v>
      </c>
      <c r="F3260" t="n">
        <v>6.6</v>
      </c>
      <c r="G3260" s="3" t="n">
        <v>36.313467</v>
      </c>
      <c r="H3260" s="3" t="n">
        <v>138.49521</v>
      </c>
      <c r="I3260" t="inlineStr">
        <is>
          <t>Google Places(名称一致)</t>
        </is>
      </c>
      <c r="J3260" t="n">
        <v>-10</v>
      </c>
      <c r="K3260" t="n">
        <v>19</v>
      </c>
      <c r="L3260" t="n">
        <v>-18</v>
      </c>
      <c r="M3260" t="n">
        <v>1</v>
      </c>
      <c r="O3260" t="inlineStr">
        <is>
          <t>不可 #3</t>
        </is>
      </c>
      <c r="P3260" t="inlineStr">
        <is>
          <t>有り</t>
        </is>
      </c>
      <c r="R3260" s="4">
        <f>IF(COUNT($M3260:$N3260)=0,"",IF(AND(IF($N3260&lt;&gt;"",$N3260,$M3260)&lt;=0,$O3260&lt;&gt;"可"),"警告",""))</f>
        <v/>
      </c>
      <c r="S3260" s="4">
        <f>IF(COUNT($M3260:$N3260)=0,0,IF(IF($N3260&lt;&gt;"",$N3260,$M3260)&gt;=スコアリング基準!$B$20,スコアリング基準!$C$20,IF(IF($N3260&lt;&gt;"",$N3260,$M3260)&gt;=スコアリング基準!$B$21,スコアリング基準!$C$21,IF(IF($N3260&lt;&gt;"",$N3260,$M3260)&gt;0,スコアリング基準!$C$22,0))))</f>
        <v/>
      </c>
      <c r="T3260" s="4">
        <f>IF($O3260="可",スコアリング基準!$C$23,0)</f>
        <v/>
      </c>
      <c r="U3260" s="4">
        <f>IF(OR(COUNT($K3260:$L3260)&lt;2,$K3260=0),0,IF(ABS($L3260)/$K3260&lt;=スコアリング基準!$B$24,スコアリング基準!$C$24,IF(ABS($L3260)/$K3260&lt;=スコアリング基準!$B$25,スコアリング基準!$C$25,IF(ABS($L3260)/$K3260&lt;=スコアリング基準!$B$26,スコアリング基準!$C$26,0))))</f>
        <v/>
      </c>
      <c r="V3260" s="4">
        <f>IF($P3260="なし",スコアリング基準!$C$27,0)</f>
        <v/>
      </c>
      <c r="W3260" s="4">
        <f>IF($F3260="",0,IF(ISNUMBER($F3260),IF($F3260&lt;=スコアリング基準!$B$28,スコアリング基準!$C$28,スコアリング基準!$C$29),0))</f>
        <v/>
      </c>
      <c r="X3260" s="4">
        <f>IFERROR(VLOOKUP($B3260,スコアリング基準!$A$36:$B$46,2,FALSE),0)</f>
        <v/>
      </c>
      <c r="Y3260" s="4">
        <f>SUM($S3260:$X3260)</f>
        <v/>
      </c>
      <c r="Z3260" s="4">
        <f>IF(COUNT($M3260:$N3260)=0,"データ無",IF($Y3260&gt;=スコアリング基準!$B$30,"S",IF($Y3260&gt;=スコアリング基準!$B$31,"A",IF($Y3260&gt;=スコアリング基準!$B$32,"B","C"))))</f>
        <v/>
      </c>
      <c r="AA3260">
        <f>IFERROR(INDEX(実績DB!$I$3:$I$104,MATCH($B3260&amp;$C3260,実績DB!$J$3:$J$104,0)),"")</f>
        <v/>
      </c>
    </row>
    <row r="3261">
      <c r="A3261" t="n">
        <v>3259</v>
      </c>
      <c r="B3261" t="inlineStr">
        <is>
          <t>中部</t>
        </is>
      </c>
      <c r="C3261" t="inlineStr">
        <is>
          <t>御前崎変電所</t>
        </is>
      </c>
      <c r="D3261" t="inlineStr">
        <is>
          <t>静岡県</t>
        </is>
      </c>
      <c r="E3261" t="n">
        <v>77</v>
      </c>
      <c r="F3261" t="n">
        <v>6.6</v>
      </c>
      <c r="G3261" s="3" t="n">
        <v>34.615129</v>
      </c>
      <c r="H3261" s="3" t="n">
        <v>138.195654</v>
      </c>
      <c r="I3261" t="inlineStr">
        <is>
          <t>公表資料(手動)</t>
        </is>
      </c>
      <c r="J3261" t="n">
        <v>49</v>
      </c>
      <c r="K3261" t="n">
        <v>49</v>
      </c>
      <c r="L3261" t="n">
        <v>-24</v>
      </c>
      <c r="M3261" t="n">
        <v>25</v>
      </c>
      <c r="O3261" t="inlineStr">
        <is>
          <t>不可 #3</t>
        </is>
      </c>
      <c r="P3261" t="inlineStr">
        <is>
          <t>有り</t>
        </is>
      </c>
      <c r="R3261" s="4">
        <f>IF(COUNT($M3261:$N3261)=0,"",IF(AND(IF($N3261&lt;&gt;"",$N3261,$M3261)&lt;=0,$O3261&lt;&gt;"可"),"警告",""))</f>
        <v/>
      </c>
      <c r="S3261" s="4">
        <f>IF(COUNT($M3261:$N3261)=0,0,IF(IF($N3261&lt;&gt;"",$N3261,$M3261)&gt;=スコアリング基準!$B$20,スコアリング基準!$C$20,IF(IF($N3261&lt;&gt;"",$N3261,$M3261)&gt;=スコアリング基準!$B$21,スコアリング基準!$C$21,IF(IF($N3261&lt;&gt;"",$N3261,$M3261)&gt;0,スコアリング基準!$C$22,0))))</f>
        <v/>
      </c>
      <c r="T3261" s="4">
        <f>IF($O3261="可",スコアリング基準!$C$23,0)</f>
        <v/>
      </c>
      <c r="U3261" s="4">
        <f>IF(OR(COUNT($K3261:$L3261)&lt;2,$K3261=0),0,IF(ABS($L3261)/$K3261&lt;=スコアリング基準!$B$24,スコアリング基準!$C$24,IF(ABS($L3261)/$K3261&lt;=スコアリング基準!$B$25,スコアリング基準!$C$25,IF(ABS($L3261)/$K3261&lt;=スコアリング基準!$B$26,スコアリング基準!$C$26,0))))</f>
        <v/>
      </c>
      <c r="V3261" s="4">
        <f>IF($P3261="なし",スコアリング基準!$C$27,0)</f>
        <v/>
      </c>
      <c r="W3261" s="4">
        <f>IF($F3261="",0,IF(ISNUMBER($F3261),IF($F3261&lt;=スコアリング基準!$B$28,スコアリング基準!$C$28,スコアリング基準!$C$29),0))</f>
        <v/>
      </c>
      <c r="X3261" s="4">
        <f>IFERROR(VLOOKUP($B3261,スコアリング基準!$A$36:$B$46,2,FALSE),0)</f>
        <v/>
      </c>
      <c r="Y3261" s="4">
        <f>SUM($S3261:$X3261)</f>
        <v/>
      </c>
      <c r="Z3261" s="4">
        <f>IF(COUNT($M3261:$N3261)=0,"データ無",IF($Y3261&gt;=スコアリング基準!$B$30,"S",IF($Y3261&gt;=スコアリング基準!$B$31,"A",IF($Y3261&gt;=スコアリング基準!$B$32,"B","C"))))</f>
        <v/>
      </c>
      <c r="AA3261">
        <f>IFERROR(INDEX(実績DB!$I$3:$I$104,MATCH($B3261&amp;$C3261,実績DB!$J$3:$J$104,0)),"")</f>
        <v/>
      </c>
    </row>
    <row r="3262">
      <c r="A3262" t="n">
        <v>3260</v>
      </c>
      <c r="B3262" t="inlineStr">
        <is>
          <t>中部</t>
        </is>
      </c>
      <c r="C3262" t="inlineStr">
        <is>
          <t>御嵩変電所</t>
        </is>
      </c>
      <c r="D3262" t="inlineStr">
        <is>
          <t>岐阜県</t>
        </is>
      </c>
      <c r="E3262" t="n">
        <v>77</v>
      </c>
      <c r="F3262" t="n">
        <v>6.6</v>
      </c>
      <c r="G3262" s="3" t="n">
        <v>35.423325</v>
      </c>
      <c r="H3262" s="3" t="n">
        <v>137.156173</v>
      </c>
      <c r="I3262" t="inlineStr">
        <is>
          <t>公表資料(手動)</t>
        </is>
      </c>
      <c r="J3262" t="n">
        <v>-3</v>
      </c>
      <c r="K3262" t="n">
        <v>28</v>
      </c>
      <c r="L3262" t="n">
        <v>-7</v>
      </c>
      <c r="M3262" t="n">
        <v>21</v>
      </c>
      <c r="O3262" t="inlineStr">
        <is>
          <t>不可 #3</t>
        </is>
      </c>
      <c r="P3262" t="inlineStr">
        <is>
          <t>有り</t>
        </is>
      </c>
      <c r="R3262" s="4">
        <f>IF(COUNT($M3262:$N3262)=0,"",IF(AND(IF($N3262&lt;&gt;"",$N3262,$M3262)&lt;=0,$O3262&lt;&gt;"可"),"警告",""))</f>
        <v/>
      </c>
      <c r="S3262" s="4">
        <f>IF(COUNT($M3262:$N3262)=0,0,IF(IF($N3262&lt;&gt;"",$N3262,$M3262)&gt;=スコアリング基準!$B$20,スコアリング基準!$C$20,IF(IF($N3262&lt;&gt;"",$N3262,$M3262)&gt;=スコアリング基準!$B$21,スコアリング基準!$C$21,IF(IF($N3262&lt;&gt;"",$N3262,$M3262)&gt;0,スコアリング基準!$C$22,0))))</f>
        <v/>
      </c>
      <c r="T3262" s="4">
        <f>IF($O3262="可",スコアリング基準!$C$23,0)</f>
        <v/>
      </c>
      <c r="U3262" s="4">
        <f>IF(OR(COUNT($K3262:$L3262)&lt;2,$K3262=0),0,IF(ABS($L3262)/$K3262&lt;=スコアリング基準!$B$24,スコアリング基準!$C$24,IF(ABS($L3262)/$K3262&lt;=スコアリング基準!$B$25,スコアリング基準!$C$25,IF(ABS($L3262)/$K3262&lt;=スコアリング基準!$B$26,スコアリング基準!$C$26,0))))</f>
        <v/>
      </c>
      <c r="V3262" s="4">
        <f>IF($P3262="なし",スコアリング基準!$C$27,0)</f>
        <v/>
      </c>
      <c r="W3262" s="4">
        <f>IF($F3262="",0,IF(ISNUMBER($F3262),IF($F3262&lt;=スコアリング基準!$B$28,スコアリング基準!$C$28,スコアリング基準!$C$29),0))</f>
        <v/>
      </c>
      <c r="X3262" s="4">
        <f>IFERROR(VLOOKUP($B3262,スコアリング基準!$A$36:$B$46,2,FALSE),0)</f>
        <v/>
      </c>
      <c r="Y3262" s="4">
        <f>SUM($S3262:$X3262)</f>
        <v/>
      </c>
      <c r="Z3262" s="4">
        <f>IF(COUNT($M3262:$N3262)=0,"データ無",IF($Y3262&gt;=スコアリング基準!$B$30,"S",IF($Y3262&gt;=スコアリング基準!$B$31,"A",IF($Y3262&gt;=スコアリング基準!$B$32,"B","C"))))</f>
        <v/>
      </c>
      <c r="AA3262">
        <f>IFERROR(INDEX(実績DB!$I$3:$I$104,MATCH($B3262&amp;$C3262,実績DB!$J$3:$J$104,0)),"")</f>
        <v/>
      </c>
    </row>
    <row r="3263">
      <c r="A3263" t="n">
        <v>3261</v>
      </c>
      <c r="B3263" t="inlineStr">
        <is>
          <t>中部</t>
        </is>
      </c>
      <c r="C3263" t="inlineStr">
        <is>
          <t>徳原変電所</t>
        </is>
      </c>
      <c r="D3263" t="inlineStr">
        <is>
          <t>愛知県</t>
        </is>
      </c>
      <c r="E3263" t="n">
        <v>77</v>
      </c>
      <c r="F3263" t="n">
        <v>6.6</v>
      </c>
      <c r="G3263" s="3" t="n">
        <v>34.91483</v>
      </c>
      <c r="H3263" s="3" t="n">
        <v>137.063492</v>
      </c>
      <c r="I3263" t="inlineStr">
        <is>
          <t>公表資料(手動)</t>
        </is>
      </c>
      <c r="J3263" t="n">
        <v>0</v>
      </c>
      <c r="K3263" t="n">
        <v>49</v>
      </c>
      <c r="L3263" t="n">
        <v>-1</v>
      </c>
      <c r="M3263" t="n">
        <v>48</v>
      </c>
      <c r="O3263" t="inlineStr">
        <is>
          <t>不可 #3</t>
        </is>
      </c>
      <c r="P3263" t="inlineStr">
        <is>
          <t>有り</t>
        </is>
      </c>
      <c r="R3263" s="4">
        <f>IF(COUNT($M3263:$N3263)=0,"",IF(AND(IF($N3263&lt;&gt;"",$N3263,$M3263)&lt;=0,$O3263&lt;&gt;"可"),"警告",""))</f>
        <v/>
      </c>
      <c r="S3263" s="4">
        <f>IF(COUNT($M3263:$N3263)=0,0,IF(IF($N3263&lt;&gt;"",$N3263,$M3263)&gt;=スコアリング基準!$B$20,スコアリング基準!$C$20,IF(IF($N3263&lt;&gt;"",$N3263,$M3263)&gt;=スコアリング基準!$B$21,スコアリング基準!$C$21,IF(IF($N3263&lt;&gt;"",$N3263,$M3263)&gt;0,スコアリング基準!$C$22,0))))</f>
        <v/>
      </c>
      <c r="T3263" s="4">
        <f>IF($O3263="可",スコアリング基準!$C$23,0)</f>
        <v/>
      </c>
      <c r="U3263" s="4">
        <f>IF(OR(COUNT($K3263:$L3263)&lt;2,$K3263=0),0,IF(ABS($L3263)/$K3263&lt;=スコアリング基準!$B$24,スコアリング基準!$C$24,IF(ABS($L3263)/$K3263&lt;=スコアリング基準!$B$25,スコアリング基準!$C$25,IF(ABS($L3263)/$K3263&lt;=スコアリング基準!$B$26,スコアリング基準!$C$26,0))))</f>
        <v/>
      </c>
      <c r="V3263" s="4">
        <f>IF($P3263="なし",スコアリング基準!$C$27,0)</f>
        <v/>
      </c>
      <c r="W3263" s="4">
        <f>IF($F3263="",0,IF(ISNUMBER($F3263),IF($F3263&lt;=スコアリング基準!$B$28,スコアリング基準!$C$28,スコアリング基準!$C$29),0))</f>
        <v/>
      </c>
      <c r="X3263" s="4">
        <f>IFERROR(VLOOKUP($B3263,スコアリング基準!$A$36:$B$46,2,FALSE),0)</f>
        <v/>
      </c>
      <c r="Y3263" s="4">
        <f>SUM($S3263:$X3263)</f>
        <v/>
      </c>
      <c r="Z3263" s="4">
        <f>IF(COUNT($M3263:$N3263)=0,"データ無",IF($Y3263&gt;=スコアリング基準!$B$30,"S",IF($Y3263&gt;=スコアリング基準!$B$31,"A",IF($Y3263&gt;=スコアリング基準!$B$32,"B","C"))))</f>
        <v/>
      </c>
      <c r="AA3263">
        <f>IFERROR(INDEX(実績DB!$I$3:$I$104,MATCH($B3263&amp;$C3263,実績DB!$J$3:$J$104,0)),"")</f>
        <v/>
      </c>
    </row>
    <row r="3264">
      <c r="A3264" t="n">
        <v>3262</v>
      </c>
      <c r="B3264" t="inlineStr">
        <is>
          <t>中部</t>
        </is>
      </c>
      <c r="C3264" t="inlineStr">
        <is>
          <t>志久見川第一水力変電所</t>
        </is>
      </c>
      <c r="D3264" t="inlineStr">
        <is>
          <t>長野県</t>
        </is>
      </c>
      <c r="E3264" t="n">
        <v>77</v>
      </c>
      <c r="F3264" t="n">
        <v>6.6</v>
      </c>
      <c r="G3264" s="3" t="n"/>
      <c r="H3264" s="3" t="n"/>
      <c r="I3264" t="inlineStr">
        <is>
          <t>未取得</t>
        </is>
      </c>
      <c r="J3264" t="n">
        <v>-6</v>
      </c>
      <c r="K3264" t="n">
        <v>6</v>
      </c>
      <c r="L3264" t="n">
        <v>-6</v>
      </c>
      <c r="M3264" t="n">
        <v>0</v>
      </c>
      <c r="O3264" t="inlineStr">
        <is>
          <t>不可 #3</t>
        </is>
      </c>
      <c r="P3264" t="inlineStr">
        <is>
          <t>有り</t>
        </is>
      </c>
      <c r="R3264" s="4">
        <f>IF(COUNT($M3264:$N3264)=0,"",IF(AND(IF($N3264&lt;&gt;"",$N3264,$M3264)&lt;=0,$O3264&lt;&gt;"可"),"警告",""))</f>
        <v/>
      </c>
      <c r="S3264" s="4">
        <f>IF(COUNT($M3264:$N3264)=0,0,IF(IF($N3264&lt;&gt;"",$N3264,$M3264)&gt;=スコアリング基準!$B$20,スコアリング基準!$C$20,IF(IF($N3264&lt;&gt;"",$N3264,$M3264)&gt;=スコアリング基準!$B$21,スコアリング基準!$C$21,IF(IF($N3264&lt;&gt;"",$N3264,$M3264)&gt;0,スコアリング基準!$C$22,0))))</f>
        <v/>
      </c>
      <c r="T3264" s="4">
        <f>IF($O3264="可",スコアリング基準!$C$23,0)</f>
        <v/>
      </c>
      <c r="U3264" s="4">
        <f>IF(OR(COUNT($K3264:$L3264)&lt;2,$K3264=0),0,IF(ABS($L3264)/$K3264&lt;=スコアリング基準!$B$24,スコアリング基準!$C$24,IF(ABS($L3264)/$K3264&lt;=スコアリング基準!$B$25,スコアリング基準!$C$25,IF(ABS($L3264)/$K3264&lt;=スコアリング基準!$B$26,スコアリング基準!$C$26,0))))</f>
        <v/>
      </c>
      <c r="V3264" s="4">
        <f>IF($P3264="なし",スコアリング基準!$C$27,0)</f>
        <v/>
      </c>
      <c r="W3264" s="4">
        <f>IF($F3264="",0,IF(ISNUMBER($F3264),IF($F3264&lt;=スコアリング基準!$B$28,スコアリング基準!$C$28,スコアリング基準!$C$29),0))</f>
        <v/>
      </c>
      <c r="X3264" s="4">
        <f>IFERROR(VLOOKUP($B3264,スコアリング基準!$A$36:$B$46,2,FALSE),0)</f>
        <v/>
      </c>
      <c r="Y3264" s="4">
        <f>SUM($S3264:$X3264)</f>
        <v/>
      </c>
      <c r="Z3264" s="4">
        <f>IF(COUNT($M3264:$N3264)=0,"データ無",IF($Y3264&gt;=スコアリング基準!$B$30,"S",IF($Y3264&gt;=スコアリング基準!$B$31,"A",IF($Y3264&gt;=スコアリング基準!$B$32,"B","C"))))</f>
        <v/>
      </c>
      <c r="AA3264">
        <f>IFERROR(INDEX(実績DB!$I$3:$I$104,MATCH($B3264&amp;$C3264,実績DB!$J$3:$J$104,0)),"")</f>
        <v/>
      </c>
    </row>
    <row r="3265">
      <c r="A3265" t="n">
        <v>3263</v>
      </c>
      <c r="B3265" t="inlineStr">
        <is>
          <t>中部</t>
        </is>
      </c>
      <c r="C3265" t="inlineStr">
        <is>
          <t>志久見川第二水力変電所</t>
        </is>
      </c>
      <c r="D3265" t="inlineStr">
        <is>
          <t>長野県</t>
        </is>
      </c>
      <c r="E3265" t="n">
        <v>77</v>
      </c>
      <c r="F3265" t="n">
        <v>6.6</v>
      </c>
      <c r="G3265" s="3" t="n"/>
      <c r="H3265" s="3" t="n"/>
      <c r="I3265" t="inlineStr">
        <is>
          <t>未取得</t>
        </is>
      </c>
      <c r="J3265" t="n">
        <v>-7</v>
      </c>
      <c r="K3265" t="n">
        <v>6</v>
      </c>
      <c r="L3265" t="n">
        <v>-6</v>
      </c>
      <c r="M3265" t="n">
        <v>0</v>
      </c>
      <c r="O3265" t="inlineStr">
        <is>
          <t>不可 #3</t>
        </is>
      </c>
      <c r="P3265" t="inlineStr">
        <is>
          <t>有り</t>
        </is>
      </c>
      <c r="R3265" s="4">
        <f>IF(COUNT($M3265:$N3265)=0,"",IF(AND(IF($N3265&lt;&gt;"",$N3265,$M3265)&lt;=0,$O3265&lt;&gt;"可"),"警告",""))</f>
        <v/>
      </c>
      <c r="S3265" s="4">
        <f>IF(COUNT($M3265:$N3265)=0,0,IF(IF($N3265&lt;&gt;"",$N3265,$M3265)&gt;=スコアリング基準!$B$20,スコアリング基準!$C$20,IF(IF($N3265&lt;&gt;"",$N3265,$M3265)&gt;=スコアリング基準!$B$21,スコアリング基準!$C$21,IF(IF($N3265&lt;&gt;"",$N3265,$M3265)&gt;0,スコアリング基準!$C$22,0))))</f>
        <v/>
      </c>
      <c r="T3265" s="4">
        <f>IF($O3265="可",スコアリング基準!$C$23,0)</f>
        <v/>
      </c>
      <c r="U3265" s="4">
        <f>IF(OR(COUNT($K3265:$L3265)&lt;2,$K3265=0),0,IF(ABS($L3265)/$K3265&lt;=スコアリング基準!$B$24,スコアリング基準!$C$24,IF(ABS($L3265)/$K3265&lt;=スコアリング基準!$B$25,スコアリング基準!$C$25,IF(ABS($L3265)/$K3265&lt;=スコアリング基準!$B$26,スコアリング基準!$C$26,0))))</f>
        <v/>
      </c>
      <c r="V3265" s="4">
        <f>IF($P3265="なし",スコアリング基準!$C$27,0)</f>
        <v/>
      </c>
      <c r="W3265" s="4">
        <f>IF($F3265="",0,IF(ISNUMBER($F3265),IF($F3265&lt;=スコアリング基準!$B$28,スコアリング基準!$C$28,スコアリング基準!$C$29),0))</f>
        <v/>
      </c>
      <c r="X3265" s="4">
        <f>IFERROR(VLOOKUP($B3265,スコアリング基準!$A$36:$B$46,2,FALSE),0)</f>
        <v/>
      </c>
      <c r="Y3265" s="4">
        <f>SUM($S3265:$X3265)</f>
        <v/>
      </c>
      <c r="Z3265" s="4">
        <f>IF(COUNT($M3265:$N3265)=0,"データ無",IF($Y3265&gt;=スコアリング基準!$B$30,"S",IF($Y3265&gt;=スコアリング基準!$B$31,"A",IF($Y3265&gt;=スコアリング基準!$B$32,"B","C"))))</f>
        <v/>
      </c>
      <c r="AA3265">
        <f>IFERROR(INDEX(実績DB!$I$3:$I$104,MATCH($B3265&amp;$C3265,実績DB!$J$3:$J$104,0)),"")</f>
        <v/>
      </c>
    </row>
    <row r="3266">
      <c r="A3266" t="n">
        <v>3264</v>
      </c>
      <c r="B3266" t="inlineStr">
        <is>
          <t>中部</t>
        </is>
      </c>
      <c r="C3266" t="inlineStr">
        <is>
          <t>志賀高原変電所</t>
        </is>
      </c>
      <c r="D3266" t="inlineStr">
        <is>
          <t>長野県</t>
        </is>
      </c>
      <c r="E3266" t="n">
        <v>77</v>
      </c>
      <c r="F3266" t="n">
        <v>6.6</v>
      </c>
      <c r="G3266" s="3" t="n">
        <v>36.737921</v>
      </c>
      <c r="H3266" s="3" t="n">
        <v>138.507814</v>
      </c>
      <c r="I3266" t="inlineStr">
        <is>
          <t>公表資料(手動)</t>
        </is>
      </c>
      <c r="J3266" t="n">
        <v>0</v>
      </c>
      <c r="K3266" t="n">
        <v>19</v>
      </c>
      <c r="L3266" t="n">
        <v>0</v>
      </c>
      <c r="M3266" t="n">
        <v>19</v>
      </c>
      <c r="O3266" t="inlineStr">
        <is>
          <t>不可 #3</t>
        </is>
      </c>
      <c r="P3266" t="inlineStr">
        <is>
          <t>有り</t>
        </is>
      </c>
      <c r="R3266" s="4">
        <f>IF(COUNT($M3266:$N3266)=0,"",IF(AND(IF($N3266&lt;&gt;"",$N3266,$M3266)&lt;=0,$O3266&lt;&gt;"可"),"警告",""))</f>
        <v/>
      </c>
      <c r="S3266" s="4">
        <f>IF(COUNT($M3266:$N3266)=0,0,IF(IF($N3266&lt;&gt;"",$N3266,$M3266)&gt;=スコアリング基準!$B$20,スコアリング基準!$C$20,IF(IF($N3266&lt;&gt;"",$N3266,$M3266)&gt;=スコアリング基準!$B$21,スコアリング基準!$C$21,IF(IF($N3266&lt;&gt;"",$N3266,$M3266)&gt;0,スコアリング基準!$C$22,0))))</f>
        <v/>
      </c>
      <c r="T3266" s="4">
        <f>IF($O3266="可",スコアリング基準!$C$23,0)</f>
        <v/>
      </c>
      <c r="U3266" s="4">
        <f>IF(OR(COUNT($K3266:$L3266)&lt;2,$K3266=0),0,IF(ABS($L3266)/$K3266&lt;=スコアリング基準!$B$24,スコアリング基準!$C$24,IF(ABS($L3266)/$K3266&lt;=スコアリング基準!$B$25,スコアリング基準!$C$25,IF(ABS($L3266)/$K3266&lt;=スコアリング基準!$B$26,スコアリング基準!$C$26,0))))</f>
        <v/>
      </c>
      <c r="V3266" s="4">
        <f>IF($P3266="なし",スコアリング基準!$C$27,0)</f>
        <v/>
      </c>
      <c r="W3266" s="4">
        <f>IF($F3266="",0,IF(ISNUMBER($F3266),IF($F3266&lt;=スコアリング基準!$B$28,スコアリング基準!$C$28,スコアリング基準!$C$29),0))</f>
        <v/>
      </c>
      <c r="X3266" s="4">
        <f>IFERROR(VLOOKUP($B3266,スコアリング基準!$A$36:$B$46,2,FALSE),0)</f>
        <v/>
      </c>
      <c r="Y3266" s="4">
        <f>SUM($S3266:$X3266)</f>
        <v/>
      </c>
      <c r="Z3266" s="4">
        <f>IF(COUNT($M3266:$N3266)=0,"データ無",IF($Y3266&gt;=スコアリング基準!$B$30,"S",IF($Y3266&gt;=スコアリング基準!$B$31,"A",IF($Y3266&gt;=スコアリング基準!$B$32,"B","C"))))</f>
        <v/>
      </c>
      <c r="AA3266">
        <f>IFERROR(INDEX(実績DB!$I$3:$I$104,MATCH($B3266&amp;$C3266,実績DB!$J$3:$J$104,0)),"")</f>
        <v/>
      </c>
    </row>
    <row r="3267">
      <c r="A3267" t="n">
        <v>3265</v>
      </c>
      <c r="B3267" t="inlineStr">
        <is>
          <t>中部</t>
        </is>
      </c>
      <c r="C3267" t="inlineStr">
        <is>
          <t>成岩変電所</t>
        </is>
      </c>
      <c r="D3267" t="inlineStr">
        <is>
          <t>愛知県</t>
        </is>
      </c>
      <c r="E3267" t="n">
        <v>77</v>
      </c>
      <c r="F3267" t="n">
        <v>6.6</v>
      </c>
      <c r="G3267" s="3" t="n">
        <v>34.883891</v>
      </c>
      <c r="H3267" s="3" t="n">
        <v>136.909547</v>
      </c>
      <c r="I3267" t="inlineStr">
        <is>
          <t>公表資料(手動)</t>
        </is>
      </c>
      <c r="J3267" t="n">
        <v>1</v>
      </c>
      <c r="K3267" t="n">
        <v>74</v>
      </c>
      <c r="L3267" t="n">
        <v>-14</v>
      </c>
      <c r="M3267" t="n">
        <v>64</v>
      </c>
      <c r="O3267" t="inlineStr">
        <is>
          <t>不可 #3</t>
        </is>
      </c>
      <c r="P3267" t="inlineStr">
        <is>
          <t>有り</t>
        </is>
      </c>
      <c r="R3267" s="4">
        <f>IF(COUNT($M3267:$N3267)=0,"",IF(AND(IF($N3267&lt;&gt;"",$N3267,$M3267)&lt;=0,$O3267&lt;&gt;"可"),"警告",""))</f>
        <v/>
      </c>
      <c r="S3267" s="4">
        <f>IF(COUNT($M3267:$N3267)=0,0,IF(IF($N3267&lt;&gt;"",$N3267,$M3267)&gt;=スコアリング基準!$B$20,スコアリング基準!$C$20,IF(IF($N3267&lt;&gt;"",$N3267,$M3267)&gt;=スコアリング基準!$B$21,スコアリング基準!$C$21,IF(IF($N3267&lt;&gt;"",$N3267,$M3267)&gt;0,スコアリング基準!$C$22,0))))</f>
        <v/>
      </c>
      <c r="T3267" s="4">
        <f>IF($O3267="可",スコアリング基準!$C$23,0)</f>
        <v/>
      </c>
      <c r="U3267" s="4">
        <f>IF(OR(COUNT($K3267:$L3267)&lt;2,$K3267=0),0,IF(ABS($L3267)/$K3267&lt;=スコアリング基準!$B$24,スコアリング基準!$C$24,IF(ABS($L3267)/$K3267&lt;=スコアリング基準!$B$25,スコアリング基準!$C$25,IF(ABS($L3267)/$K3267&lt;=スコアリング基準!$B$26,スコアリング基準!$C$26,0))))</f>
        <v/>
      </c>
      <c r="V3267" s="4">
        <f>IF($P3267="なし",スコアリング基準!$C$27,0)</f>
        <v/>
      </c>
      <c r="W3267" s="4">
        <f>IF($F3267="",0,IF(ISNUMBER($F3267),IF($F3267&lt;=スコアリング基準!$B$28,スコアリング基準!$C$28,スコアリング基準!$C$29),0))</f>
        <v/>
      </c>
      <c r="X3267" s="4">
        <f>IFERROR(VLOOKUP($B3267,スコアリング基準!$A$36:$B$46,2,FALSE),0)</f>
        <v/>
      </c>
      <c r="Y3267" s="4">
        <f>SUM($S3267:$X3267)</f>
        <v/>
      </c>
      <c r="Z3267" s="4">
        <f>IF(COUNT($M3267:$N3267)=0,"データ無",IF($Y3267&gt;=スコアリング基準!$B$30,"S",IF($Y3267&gt;=スコアリング基準!$B$31,"A",IF($Y3267&gt;=スコアリング基準!$B$32,"B","C"))))</f>
        <v/>
      </c>
      <c r="AA3267">
        <f>IFERROR(INDEX(実績DB!$I$3:$I$104,MATCH($B3267&amp;$C3267,実績DB!$J$3:$J$104,0)),"")</f>
        <v/>
      </c>
    </row>
    <row r="3268">
      <c r="A3268" t="n">
        <v>3266</v>
      </c>
      <c r="B3268" t="inlineStr">
        <is>
          <t>中部</t>
        </is>
      </c>
      <c r="C3268" t="inlineStr">
        <is>
          <t>成田変電所</t>
        </is>
      </c>
      <c r="D3268" t="inlineStr">
        <is>
          <t>長野県</t>
        </is>
      </c>
      <c r="E3268" t="n">
        <v>77</v>
      </c>
      <c r="F3268" t="n">
        <v>6.6</v>
      </c>
      <c r="G3268" s="3" t="n">
        <v>36.059554</v>
      </c>
      <c r="H3268" s="3" t="n">
        <v>138.038794</v>
      </c>
      <c r="I3268" t="inlineStr">
        <is>
          <t>Google Places(名称一致)</t>
        </is>
      </c>
      <c r="J3268" t="n">
        <v>-7</v>
      </c>
      <c r="K3268" t="n">
        <v>19</v>
      </c>
      <c r="L3268" t="n">
        <v>-12</v>
      </c>
      <c r="M3268" t="n">
        <v>7</v>
      </c>
      <c r="O3268" t="inlineStr">
        <is>
          <t>不可 #3</t>
        </is>
      </c>
      <c r="P3268" t="inlineStr">
        <is>
          <t>有り</t>
        </is>
      </c>
      <c r="R3268" s="4">
        <f>IF(COUNT($M3268:$N3268)=0,"",IF(AND(IF($N3268&lt;&gt;"",$N3268,$M3268)&lt;=0,$O3268&lt;&gt;"可"),"警告",""))</f>
        <v/>
      </c>
      <c r="S3268" s="4">
        <f>IF(COUNT($M3268:$N3268)=0,0,IF(IF($N3268&lt;&gt;"",$N3268,$M3268)&gt;=スコアリング基準!$B$20,スコアリング基準!$C$20,IF(IF($N3268&lt;&gt;"",$N3268,$M3268)&gt;=スコアリング基準!$B$21,スコアリング基準!$C$21,IF(IF($N3268&lt;&gt;"",$N3268,$M3268)&gt;0,スコアリング基準!$C$22,0))))</f>
        <v/>
      </c>
      <c r="T3268" s="4">
        <f>IF($O3268="可",スコアリング基準!$C$23,0)</f>
        <v/>
      </c>
      <c r="U3268" s="4">
        <f>IF(OR(COUNT($K3268:$L3268)&lt;2,$K3268=0),0,IF(ABS($L3268)/$K3268&lt;=スコアリング基準!$B$24,スコアリング基準!$C$24,IF(ABS($L3268)/$K3268&lt;=スコアリング基準!$B$25,スコアリング基準!$C$25,IF(ABS($L3268)/$K3268&lt;=スコアリング基準!$B$26,スコアリング基準!$C$26,0))))</f>
        <v/>
      </c>
      <c r="V3268" s="4">
        <f>IF($P3268="なし",スコアリング基準!$C$27,0)</f>
        <v/>
      </c>
      <c r="W3268" s="4">
        <f>IF($F3268="",0,IF(ISNUMBER($F3268),IF($F3268&lt;=スコアリング基準!$B$28,スコアリング基準!$C$28,スコアリング基準!$C$29),0))</f>
        <v/>
      </c>
      <c r="X3268" s="4">
        <f>IFERROR(VLOOKUP($B3268,スコアリング基準!$A$36:$B$46,2,FALSE),0)</f>
        <v/>
      </c>
      <c r="Y3268" s="4">
        <f>SUM($S3268:$X3268)</f>
        <v/>
      </c>
      <c r="Z3268" s="4">
        <f>IF(COUNT($M3268:$N3268)=0,"データ無",IF($Y3268&gt;=スコアリング基準!$B$30,"S",IF($Y3268&gt;=スコアリング基準!$B$31,"A",IF($Y3268&gt;=スコアリング基準!$B$32,"B","C"))))</f>
        <v/>
      </c>
      <c r="AA3268">
        <f>IFERROR(INDEX(実績DB!$I$3:$I$104,MATCH($B3268&amp;$C3268,実績DB!$J$3:$J$104,0)),"")</f>
        <v/>
      </c>
    </row>
    <row r="3269">
      <c r="A3269" t="n">
        <v>3267</v>
      </c>
      <c r="B3269" t="inlineStr">
        <is>
          <t>中部</t>
        </is>
      </c>
      <c r="C3269" t="inlineStr">
        <is>
          <t>戸崎変電所</t>
        </is>
      </c>
      <c r="D3269" t="inlineStr">
        <is>
          <t>愛知県</t>
        </is>
      </c>
      <c r="E3269" t="n">
        <v>77</v>
      </c>
      <c r="F3269" t="n">
        <v>6.6</v>
      </c>
      <c r="G3269" s="3" t="n">
        <v>34.938025</v>
      </c>
      <c r="H3269" s="3" t="n">
        <v>137.162884</v>
      </c>
      <c r="I3269" t="inlineStr">
        <is>
          <t>公表資料(手動)</t>
        </is>
      </c>
      <c r="J3269" t="n">
        <v>5</v>
      </c>
      <c r="K3269" t="n">
        <v>49</v>
      </c>
      <c r="L3269" t="n">
        <v>0</v>
      </c>
      <c r="M3269" t="n">
        <v>49</v>
      </c>
      <c r="O3269" t="inlineStr">
        <is>
          <t>不可 #3</t>
        </is>
      </c>
      <c r="P3269" t="inlineStr">
        <is>
          <t>有り</t>
        </is>
      </c>
      <c r="R3269" s="4">
        <f>IF(COUNT($M3269:$N3269)=0,"",IF(AND(IF($N3269&lt;&gt;"",$N3269,$M3269)&lt;=0,$O3269&lt;&gt;"可"),"警告",""))</f>
        <v/>
      </c>
      <c r="S3269" s="4">
        <f>IF(COUNT($M3269:$N3269)=0,0,IF(IF($N3269&lt;&gt;"",$N3269,$M3269)&gt;=スコアリング基準!$B$20,スコアリング基準!$C$20,IF(IF($N3269&lt;&gt;"",$N3269,$M3269)&gt;=スコアリング基準!$B$21,スコアリング基準!$C$21,IF(IF($N3269&lt;&gt;"",$N3269,$M3269)&gt;0,スコアリング基準!$C$22,0))))</f>
        <v/>
      </c>
      <c r="T3269" s="4">
        <f>IF($O3269="可",スコアリング基準!$C$23,0)</f>
        <v/>
      </c>
      <c r="U3269" s="4">
        <f>IF(OR(COUNT($K3269:$L3269)&lt;2,$K3269=0),0,IF(ABS($L3269)/$K3269&lt;=スコアリング基準!$B$24,スコアリング基準!$C$24,IF(ABS($L3269)/$K3269&lt;=スコアリング基準!$B$25,スコアリング基準!$C$25,IF(ABS($L3269)/$K3269&lt;=スコアリング基準!$B$26,スコアリング基準!$C$26,0))))</f>
        <v/>
      </c>
      <c r="V3269" s="4">
        <f>IF($P3269="なし",スコアリング基準!$C$27,0)</f>
        <v/>
      </c>
      <c r="W3269" s="4">
        <f>IF($F3269="",0,IF(ISNUMBER($F3269),IF($F3269&lt;=スコアリング基準!$B$28,スコアリング基準!$C$28,スコアリング基準!$C$29),0))</f>
        <v/>
      </c>
      <c r="X3269" s="4">
        <f>IFERROR(VLOOKUP($B3269,スコアリング基準!$A$36:$B$46,2,FALSE),0)</f>
        <v/>
      </c>
      <c r="Y3269" s="4">
        <f>SUM($S3269:$X3269)</f>
        <v/>
      </c>
      <c r="Z3269" s="4">
        <f>IF(COUNT($M3269:$N3269)=0,"データ無",IF($Y3269&gt;=スコアリング基準!$B$30,"S",IF($Y3269&gt;=スコアリング基準!$B$31,"A",IF($Y3269&gt;=スコアリング基準!$B$32,"B","C"))))</f>
        <v/>
      </c>
      <c r="AA3269">
        <f>IFERROR(INDEX(実績DB!$I$3:$I$104,MATCH($B3269&amp;$C3269,実績DB!$J$3:$J$104,0)),"")</f>
        <v/>
      </c>
    </row>
    <row r="3270">
      <c r="A3270" t="n">
        <v>3268</v>
      </c>
      <c r="B3270" t="inlineStr">
        <is>
          <t>中部</t>
        </is>
      </c>
      <c r="C3270" t="inlineStr">
        <is>
          <t>戸隠変電所</t>
        </is>
      </c>
      <c r="D3270" t="inlineStr">
        <is>
          <t>長野県</t>
        </is>
      </c>
      <c r="E3270" t="n">
        <v>77</v>
      </c>
      <c r="F3270" t="n">
        <v>6.6</v>
      </c>
      <c r="G3270" s="3" t="n">
        <v>36.678948</v>
      </c>
      <c r="H3270" s="3" t="n">
        <v>138.07238</v>
      </c>
      <c r="I3270" t="inlineStr">
        <is>
          <t>公表資料(手動)</t>
        </is>
      </c>
      <c r="J3270" t="n">
        <v>0</v>
      </c>
      <c r="K3270" t="n">
        <v>19</v>
      </c>
      <c r="L3270" t="n">
        <v>-8</v>
      </c>
      <c r="M3270" t="n">
        <v>9</v>
      </c>
      <c r="O3270" t="inlineStr">
        <is>
          <t>不可 #3</t>
        </is>
      </c>
      <c r="P3270" t="inlineStr">
        <is>
          <t>有り</t>
        </is>
      </c>
      <c r="R3270" s="4">
        <f>IF(COUNT($M3270:$N3270)=0,"",IF(AND(IF($N3270&lt;&gt;"",$N3270,$M3270)&lt;=0,$O3270&lt;&gt;"可"),"警告",""))</f>
        <v/>
      </c>
      <c r="S3270" s="4">
        <f>IF(COUNT($M3270:$N3270)=0,0,IF(IF($N3270&lt;&gt;"",$N3270,$M3270)&gt;=スコアリング基準!$B$20,スコアリング基準!$C$20,IF(IF($N3270&lt;&gt;"",$N3270,$M3270)&gt;=スコアリング基準!$B$21,スコアリング基準!$C$21,IF(IF($N3270&lt;&gt;"",$N3270,$M3270)&gt;0,スコアリング基準!$C$22,0))))</f>
        <v/>
      </c>
      <c r="T3270" s="4">
        <f>IF($O3270="可",スコアリング基準!$C$23,0)</f>
        <v/>
      </c>
      <c r="U3270" s="4">
        <f>IF(OR(COUNT($K3270:$L3270)&lt;2,$K3270=0),0,IF(ABS($L3270)/$K3270&lt;=スコアリング基準!$B$24,スコアリング基準!$C$24,IF(ABS($L3270)/$K3270&lt;=スコアリング基準!$B$25,スコアリング基準!$C$25,IF(ABS($L3270)/$K3270&lt;=スコアリング基準!$B$26,スコアリング基準!$C$26,0))))</f>
        <v/>
      </c>
      <c r="V3270" s="4">
        <f>IF($P3270="なし",スコアリング基準!$C$27,0)</f>
        <v/>
      </c>
      <c r="W3270" s="4">
        <f>IF($F3270="",0,IF(ISNUMBER($F3270),IF($F3270&lt;=スコアリング基準!$B$28,スコアリング基準!$C$28,スコアリング基準!$C$29),0))</f>
        <v/>
      </c>
      <c r="X3270" s="4">
        <f>IFERROR(VLOOKUP($B3270,スコアリング基準!$A$36:$B$46,2,FALSE),0)</f>
        <v/>
      </c>
      <c r="Y3270" s="4">
        <f>SUM($S3270:$X3270)</f>
        <v/>
      </c>
      <c r="Z3270" s="4">
        <f>IF(COUNT($M3270:$N3270)=0,"データ無",IF($Y3270&gt;=スコアリング基準!$B$30,"S",IF($Y3270&gt;=スコアリング基準!$B$31,"A",IF($Y3270&gt;=スコアリング基準!$B$32,"B","C"))))</f>
        <v/>
      </c>
      <c r="AA3270">
        <f>IFERROR(INDEX(実績DB!$I$3:$I$104,MATCH($B3270&amp;$C3270,実績DB!$J$3:$J$104,0)),"")</f>
        <v/>
      </c>
    </row>
    <row r="3271">
      <c r="A3271" t="n">
        <v>3269</v>
      </c>
      <c r="B3271" t="inlineStr">
        <is>
          <t>中部</t>
        </is>
      </c>
      <c r="C3271" t="inlineStr">
        <is>
          <t>扶桑変電所</t>
        </is>
      </c>
      <c r="D3271" t="inlineStr">
        <is>
          <t>愛知県</t>
        </is>
      </c>
      <c r="E3271" t="n">
        <v>77</v>
      </c>
      <c r="F3271" t="n">
        <v>6.6</v>
      </c>
      <c r="G3271" s="3" t="n">
        <v>35.36056</v>
      </c>
      <c r="H3271" s="3" t="n">
        <v>136.939346</v>
      </c>
      <c r="I3271" t="inlineStr">
        <is>
          <t>公表資料(手動)</t>
        </is>
      </c>
      <c r="J3271" t="n">
        <v>0</v>
      </c>
      <c r="K3271" t="n">
        <v>44</v>
      </c>
      <c r="L3271" t="n">
        <v>-5</v>
      </c>
      <c r="M3271" t="n">
        <v>39</v>
      </c>
      <c r="O3271" t="inlineStr">
        <is>
          <t>不可 #3</t>
        </is>
      </c>
      <c r="P3271" t="inlineStr">
        <is>
          <t>有り</t>
        </is>
      </c>
      <c r="R3271" s="4">
        <f>IF(COUNT($M3271:$N3271)=0,"",IF(AND(IF($N3271&lt;&gt;"",$N3271,$M3271)&lt;=0,$O3271&lt;&gt;"可"),"警告",""))</f>
        <v/>
      </c>
      <c r="S3271" s="4">
        <f>IF(COUNT($M3271:$N3271)=0,0,IF(IF($N3271&lt;&gt;"",$N3271,$M3271)&gt;=スコアリング基準!$B$20,スコアリング基準!$C$20,IF(IF($N3271&lt;&gt;"",$N3271,$M3271)&gt;=スコアリング基準!$B$21,スコアリング基準!$C$21,IF(IF($N3271&lt;&gt;"",$N3271,$M3271)&gt;0,スコアリング基準!$C$22,0))))</f>
        <v/>
      </c>
      <c r="T3271" s="4">
        <f>IF($O3271="可",スコアリング基準!$C$23,0)</f>
        <v/>
      </c>
      <c r="U3271" s="4">
        <f>IF(OR(COUNT($K3271:$L3271)&lt;2,$K3271=0),0,IF(ABS($L3271)/$K3271&lt;=スコアリング基準!$B$24,スコアリング基準!$C$24,IF(ABS($L3271)/$K3271&lt;=スコアリング基準!$B$25,スコアリング基準!$C$25,IF(ABS($L3271)/$K3271&lt;=スコアリング基準!$B$26,スコアリング基準!$C$26,0))))</f>
        <v/>
      </c>
      <c r="V3271" s="4">
        <f>IF($P3271="なし",スコアリング基準!$C$27,0)</f>
        <v/>
      </c>
      <c r="W3271" s="4">
        <f>IF($F3271="",0,IF(ISNUMBER($F3271),IF($F3271&lt;=スコアリング基準!$B$28,スコアリング基準!$C$28,スコアリング基準!$C$29),0))</f>
        <v/>
      </c>
      <c r="X3271" s="4">
        <f>IFERROR(VLOOKUP($B3271,スコアリング基準!$A$36:$B$46,2,FALSE),0)</f>
        <v/>
      </c>
      <c r="Y3271" s="4">
        <f>SUM($S3271:$X3271)</f>
        <v/>
      </c>
      <c r="Z3271" s="4">
        <f>IF(COUNT($M3271:$N3271)=0,"データ無",IF($Y3271&gt;=スコアリング基準!$B$30,"S",IF($Y3271&gt;=スコアリング基準!$B$31,"A",IF($Y3271&gt;=スコアリング基準!$B$32,"B","C"))))</f>
        <v/>
      </c>
      <c r="AA3271">
        <f>IFERROR(INDEX(実績DB!$I$3:$I$104,MATCH($B3271&amp;$C3271,実績DB!$J$3:$J$104,0)),"")</f>
        <v/>
      </c>
    </row>
    <row r="3272">
      <c r="A3272" t="n">
        <v>3270</v>
      </c>
      <c r="B3272" t="inlineStr">
        <is>
          <t>中部</t>
        </is>
      </c>
      <c r="C3272" t="inlineStr">
        <is>
          <t>押淵変電所</t>
        </is>
      </c>
      <c r="D3272" t="inlineStr">
        <is>
          <t>三重県</t>
        </is>
      </c>
      <c r="E3272" t="n">
        <v>77</v>
      </c>
      <c r="F3272" t="n">
        <v>6.6</v>
      </c>
      <c r="G3272" s="3" t="n"/>
      <c r="H3272" s="3" t="n"/>
      <c r="I3272" t="inlineStr">
        <is>
          <t>未取得</t>
        </is>
      </c>
      <c r="J3272" t="n">
        <v>11</v>
      </c>
      <c r="K3272" t="n">
        <v>11</v>
      </c>
      <c r="L3272" t="n">
        <v>-9</v>
      </c>
      <c r="M3272" t="n">
        <v>2</v>
      </c>
      <c r="O3272" t="inlineStr">
        <is>
          <t>不可 #3</t>
        </is>
      </c>
      <c r="P3272" t="inlineStr">
        <is>
          <t>有り</t>
        </is>
      </c>
      <c r="R3272" s="4">
        <f>IF(COUNT($M3272:$N3272)=0,"",IF(AND(IF($N3272&lt;&gt;"",$N3272,$M3272)&lt;=0,$O3272&lt;&gt;"可"),"警告",""))</f>
        <v/>
      </c>
      <c r="S3272" s="4">
        <f>IF(COUNT($M3272:$N3272)=0,0,IF(IF($N3272&lt;&gt;"",$N3272,$M3272)&gt;=スコアリング基準!$B$20,スコアリング基準!$C$20,IF(IF($N3272&lt;&gt;"",$N3272,$M3272)&gt;=スコアリング基準!$B$21,スコアリング基準!$C$21,IF(IF($N3272&lt;&gt;"",$N3272,$M3272)&gt;0,スコアリング基準!$C$22,0))))</f>
        <v/>
      </c>
      <c r="T3272" s="4">
        <f>IF($O3272="可",スコアリング基準!$C$23,0)</f>
        <v/>
      </c>
      <c r="U3272" s="4">
        <f>IF(OR(COUNT($K3272:$L3272)&lt;2,$K3272=0),0,IF(ABS($L3272)/$K3272&lt;=スコアリング基準!$B$24,スコアリング基準!$C$24,IF(ABS($L3272)/$K3272&lt;=スコアリング基準!$B$25,スコアリング基準!$C$25,IF(ABS($L3272)/$K3272&lt;=スコアリング基準!$B$26,スコアリング基準!$C$26,0))))</f>
        <v/>
      </c>
      <c r="V3272" s="4">
        <f>IF($P3272="なし",スコアリング基準!$C$27,0)</f>
        <v/>
      </c>
      <c r="W3272" s="4">
        <f>IF($F3272="",0,IF(ISNUMBER($F3272),IF($F3272&lt;=スコアリング基準!$B$28,スコアリング基準!$C$28,スコアリング基準!$C$29),0))</f>
        <v/>
      </c>
      <c r="X3272" s="4">
        <f>IFERROR(VLOOKUP($B3272,スコアリング基準!$A$36:$B$46,2,FALSE),0)</f>
        <v/>
      </c>
      <c r="Y3272" s="4">
        <f>SUM($S3272:$X3272)</f>
        <v/>
      </c>
      <c r="Z3272" s="4">
        <f>IF(COUNT($M3272:$N3272)=0,"データ無",IF($Y3272&gt;=スコアリング基準!$B$30,"S",IF($Y3272&gt;=スコアリング基準!$B$31,"A",IF($Y3272&gt;=スコアリング基準!$B$32,"B","C"))))</f>
        <v/>
      </c>
      <c r="AA3272">
        <f>IFERROR(INDEX(実績DB!$I$3:$I$104,MATCH($B3272&amp;$C3272,実績DB!$J$3:$J$104,0)),"")</f>
        <v/>
      </c>
    </row>
    <row r="3273">
      <c r="A3273" t="n">
        <v>3271</v>
      </c>
      <c r="B3273" t="inlineStr">
        <is>
          <t>中部</t>
        </is>
      </c>
      <c r="C3273" t="inlineStr">
        <is>
          <t>挙母変電所</t>
        </is>
      </c>
      <c r="D3273" t="inlineStr">
        <is>
          <t>愛知県</t>
        </is>
      </c>
      <c r="E3273" t="n">
        <v>77</v>
      </c>
      <c r="F3273" t="n">
        <v>6.6</v>
      </c>
      <c r="G3273" s="3" t="n">
        <v>35.060944</v>
      </c>
      <c r="H3273" s="3" t="n">
        <v>137.158567</v>
      </c>
      <c r="I3273" t="inlineStr">
        <is>
          <t>公表資料(手動)</t>
        </is>
      </c>
      <c r="J3273" t="n">
        <v>2</v>
      </c>
      <c r="K3273" t="n">
        <v>49</v>
      </c>
      <c r="L3273" t="n">
        <v>0</v>
      </c>
      <c r="M3273" t="n">
        <v>49</v>
      </c>
      <c r="O3273" t="inlineStr">
        <is>
          <t>不可 #3</t>
        </is>
      </c>
      <c r="P3273" t="inlineStr">
        <is>
          <t>有り</t>
        </is>
      </c>
      <c r="R3273" s="4">
        <f>IF(COUNT($M3273:$N3273)=0,"",IF(AND(IF($N3273&lt;&gt;"",$N3273,$M3273)&lt;=0,$O3273&lt;&gt;"可"),"警告",""))</f>
        <v/>
      </c>
      <c r="S3273" s="4">
        <f>IF(COUNT($M3273:$N3273)=0,0,IF(IF($N3273&lt;&gt;"",$N3273,$M3273)&gt;=スコアリング基準!$B$20,スコアリング基準!$C$20,IF(IF($N3273&lt;&gt;"",$N3273,$M3273)&gt;=スコアリング基準!$B$21,スコアリング基準!$C$21,IF(IF($N3273&lt;&gt;"",$N3273,$M3273)&gt;0,スコアリング基準!$C$22,0))))</f>
        <v/>
      </c>
      <c r="T3273" s="4">
        <f>IF($O3273="可",スコアリング基準!$C$23,0)</f>
        <v/>
      </c>
      <c r="U3273" s="4">
        <f>IF(OR(COUNT($K3273:$L3273)&lt;2,$K3273=0),0,IF(ABS($L3273)/$K3273&lt;=スコアリング基準!$B$24,スコアリング基準!$C$24,IF(ABS($L3273)/$K3273&lt;=スコアリング基準!$B$25,スコアリング基準!$C$25,IF(ABS($L3273)/$K3273&lt;=スコアリング基準!$B$26,スコアリング基準!$C$26,0))))</f>
        <v/>
      </c>
      <c r="V3273" s="4">
        <f>IF($P3273="なし",スコアリング基準!$C$27,0)</f>
        <v/>
      </c>
      <c r="W3273" s="4">
        <f>IF($F3273="",0,IF(ISNUMBER($F3273),IF($F3273&lt;=スコアリング基準!$B$28,スコアリング基準!$C$28,スコアリング基準!$C$29),0))</f>
        <v/>
      </c>
      <c r="X3273" s="4">
        <f>IFERROR(VLOOKUP($B3273,スコアリング基準!$A$36:$B$46,2,FALSE),0)</f>
        <v/>
      </c>
      <c r="Y3273" s="4">
        <f>SUM($S3273:$X3273)</f>
        <v/>
      </c>
      <c r="Z3273" s="4">
        <f>IF(COUNT($M3273:$N3273)=0,"データ無",IF($Y3273&gt;=スコアリング基準!$B$30,"S",IF($Y3273&gt;=スコアリング基準!$B$31,"A",IF($Y3273&gt;=スコアリング基準!$B$32,"B","C"))))</f>
        <v/>
      </c>
      <c r="AA3273">
        <f>IFERROR(INDEX(実績DB!$I$3:$I$104,MATCH($B3273&amp;$C3273,実績DB!$J$3:$J$104,0)),"")</f>
        <v/>
      </c>
    </row>
    <row r="3274">
      <c r="A3274" t="n">
        <v>3272</v>
      </c>
      <c r="B3274" t="inlineStr">
        <is>
          <t>中部</t>
        </is>
      </c>
      <c r="C3274" t="inlineStr">
        <is>
          <t>振甫変電所</t>
        </is>
      </c>
      <c r="D3274" t="inlineStr">
        <is>
          <t>愛知県</t>
        </is>
      </c>
      <c r="E3274" t="n">
        <v>77</v>
      </c>
      <c r="F3274" t="n">
        <v>6.6</v>
      </c>
      <c r="G3274" s="3" t="n">
        <v>35.177845</v>
      </c>
      <c r="H3274" s="3" t="n">
        <v>136.954969</v>
      </c>
      <c r="I3274" t="inlineStr">
        <is>
          <t>公表資料(手動)</t>
        </is>
      </c>
      <c r="J3274" t="n">
        <v>6</v>
      </c>
      <c r="K3274" t="n">
        <v>37</v>
      </c>
      <c r="L3274" t="n">
        <v>0</v>
      </c>
      <c r="M3274" t="n">
        <v>37</v>
      </c>
      <c r="O3274" t="inlineStr">
        <is>
          <t>不可 #3</t>
        </is>
      </c>
      <c r="P3274" t="inlineStr">
        <is>
          <t>有り</t>
        </is>
      </c>
      <c r="R3274" s="4">
        <f>IF(COUNT($M3274:$N3274)=0,"",IF(AND(IF($N3274&lt;&gt;"",$N3274,$M3274)&lt;=0,$O3274&lt;&gt;"可"),"警告",""))</f>
        <v/>
      </c>
      <c r="S3274" s="4">
        <f>IF(COUNT($M3274:$N3274)=0,0,IF(IF($N3274&lt;&gt;"",$N3274,$M3274)&gt;=スコアリング基準!$B$20,スコアリング基準!$C$20,IF(IF($N3274&lt;&gt;"",$N3274,$M3274)&gt;=スコアリング基準!$B$21,スコアリング基準!$C$21,IF(IF($N3274&lt;&gt;"",$N3274,$M3274)&gt;0,スコアリング基準!$C$22,0))))</f>
        <v/>
      </c>
      <c r="T3274" s="4">
        <f>IF($O3274="可",スコアリング基準!$C$23,0)</f>
        <v/>
      </c>
      <c r="U3274" s="4">
        <f>IF(OR(COUNT($K3274:$L3274)&lt;2,$K3274=0),0,IF(ABS($L3274)/$K3274&lt;=スコアリング基準!$B$24,スコアリング基準!$C$24,IF(ABS($L3274)/$K3274&lt;=スコアリング基準!$B$25,スコアリング基準!$C$25,IF(ABS($L3274)/$K3274&lt;=スコアリング基準!$B$26,スコアリング基準!$C$26,0))))</f>
        <v/>
      </c>
      <c r="V3274" s="4">
        <f>IF($P3274="なし",スコアリング基準!$C$27,0)</f>
        <v/>
      </c>
      <c r="W3274" s="4">
        <f>IF($F3274="",0,IF(ISNUMBER($F3274),IF($F3274&lt;=スコアリング基準!$B$28,スコアリング基準!$C$28,スコアリング基準!$C$29),0))</f>
        <v/>
      </c>
      <c r="X3274" s="4">
        <f>IFERROR(VLOOKUP($B3274,スコアリング基準!$A$36:$B$46,2,FALSE),0)</f>
        <v/>
      </c>
      <c r="Y3274" s="4">
        <f>SUM($S3274:$X3274)</f>
        <v/>
      </c>
      <c r="Z3274" s="4">
        <f>IF(COUNT($M3274:$N3274)=0,"データ無",IF($Y3274&gt;=スコアリング基準!$B$30,"S",IF($Y3274&gt;=スコアリング基準!$B$31,"A",IF($Y3274&gt;=スコアリング基準!$B$32,"B","C"))))</f>
        <v/>
      </c>
      <c r="AA3274">
        <f>IFERROR(INDEX(実績DB!$I$3:$I$104,MATCH($B3274&amp;$C3274,実績DB!$J$3:$J$104,0)),"")</f>
        <v/>
      </c>
    </row>
    <row r="3275">
      <c r="A3275" t="n">
        <v>3273</v>
      </c>
      <c r="B3275" t="inlineStr">
        <is>
          <t>中部</t>
        </is>
      </c>
      <c r="C3275" t="inlineStr">
        <is>
          <t>播磨変電所</t>
        </is>
      </c>
      <c r="D3275" t="inlineStr">
        <is>
          <t>三重県</t>
        </is>
      </c>
      <c r="E3275" t="n">
        <v>77</v>
      </c>
      <c r="F3275" t="n">
        <v>6.6</v>
      </c>
      <c r="G3275" s="3" t="n">
        <v>35.079492</v>
      </c>
      <c r="H3275" s="3" t="n">
        <v>136.672624</v>
      </c>
      <c r="I3275" t="inlineStr">
        <is>
          <t>公表資料(手動)</t>
        </is>
      </c>
      <c r="J3275" t="n">
        <v>49</v>
      </c>
      <c r="K3275" t="n">
        <v>49</v>
      </c>
      <c r="L3275" t="n">
        <v>-3</v>
      </c>
      <c r="M3275" t="n">
        <v>46</v>
      </c>
      <c r="O3275" t="inlineStr">
        <is>
          <t>不可 #3</t>
        </is>
      </c>
      <c r="P3275" t="inlineStr">
        <is>
          <t>有り</t>
        </is>
      </c>
      <c r="R3275" s="4">
        <f>IF(COUNT($M3275:$N3275)=0,"",IF(AND(IF($N3275&lt;&gt;"",$N3275,$M3275)&lt;=0,$O3275&lt;&gt;"可"),"警告",""))</f>
        <v/>
      </c>
      <c r="S3275" s="4">
        <f>IF(COUNT($M3275:$N3275)=0,0,IF(IF($N3275&lt;&gt;"",$N3275,$M3275)&gt;=スコアリング基準!$B$20,スコアリング基準!$C$20,IF(IF($N3275&lt;&gt;"",$N3275,$M3275)&gt;=スコアリング基準!$B$21,スコアリング基準!$C$21,IF(IF($N3275&lt;&gt;"",$N3275,$M3275)&gt;0,スコアリング基準!$C$22,0))))</f>
        <v/>
      </c>
      <c r="T3275" s="4">
        <f>IF($O3275="可",スコアリング基準!$C$23,0)</f>
        <v/>
      </c>
      <c r="U3275" s="4">
        <f>IF(OR(COUNT($K3275:$L3275)&lt;2,$K3275=0),0,IF(ABS($L3275)/$K3275&lt;=スコアリング基準!$B$24,スコアリング基準!$C$24,IF(ABS($L3275)/$K3275&lt;=スコアリング基準!$B$25,スコアリング基準!$C$25,IF(ABS($L3275)/$K3275&lt;=スコアリング基準!$B$26,スコアリング基準!$C$26,0))))</f>
        <v/>
      </c>
      <c r="V3275" s="4">
        <f>IF($P3275="なし",スコアリング基準!$C$27,0)</f>
        <v/>
      </c>
      <c r="W3275" s="4">
        <f>IF($F3275="",0,IF(ISNUMBER($F3275),IF($F3275&lt;=スコアリング基準!$B$28,スコアリング基準!$C$28,スコアリング基準!$C$29),0))</f>
        <v/>
      </c>
      <c r="X3275" s="4">
        <f>IFERROR(VLOOKUP($B3275,スコアリング基準!$A$36:$B$46,2,FALSE),0)</f>
        <v/>
      </c>
      <c r="Y3275" s="4">
        <f>SUM($S3275:$X3275)</f>
        <v/>
      </c>
      <c r="Z3275" s="4">
        <f>IF(COUNT($M3275:$N3275)=0,"データ無",IF($Y3275&gt;=スコアリング基準!$B$30,"S",IF($Y3275&gt;=スコアリング基準!$B$31,"A",IF($Y3275&gt;=スコアリング基準!$B$32,"B","C"))))</f>
        <v/>
      </c>
      <c r="AA3275">
        <f>IFERROR(INDEX(実績DB!$I$3:$I$104,MATCH($B3275&amp;$C3275,実績DB!$J$3:$J$104,0)),"")</f>
        <v/>
      </c>
    </row>
    <row r="3276">
      <c r="A3276" t="n">
        <v>3274</v>
      </c>
      <c r="B3276" t="inlineStr">
        <is>
          <t>中部</t>
        </is>
      </c>
      <c r="C3276" t="inlineStr">
        <is>
          <t>文京変電所</t>
        </is>
      </c>
      <c r="D3276" t="inlineStr">
        <is>
          <t>愛知県</t>
        </is>
      </c>
      <c r="E3276" t="n">
        <v>77</v>
      </c>
      <c r="F3276" t="n">
        <v>6.6</v>
      </c>
      <c r="G3276" s="3" t="n">
        <v>35.314045</v>
      </c>
      <c r="H3276" s="3" t="n">
        <v>136.807235</v>
      </c>
      <c r="I3276" t="inlineStr">
        <is>
          <t>公表資料(手動)</t>
        </is>
      </c>
      <c r="J3276" t="n">
        <v>3</v>
      </c>
      <c r="K3276" t="n">
        <v>49</v>
      </c>
      <c r="L3276" t="n">
        <v>0</v>
      </c>
      <c r="M3276" t="n">
        <v>49</v>
      </c>
      <c r="O3276" t="inlineStr">
        <is>
          <t>不可 #3</t>
        </is>
      </c>
      <c r="P3276" t="inlineStr">
        <is>
          <t>有り</t>
        </is>
      </c>
      <c r="R3276" s="4">
        <f>IF(COUNT($M3276:$N3276)=0,"",IF(AND(IF($N3276&lt;&gt;"",$N3276,$M3276)&lt;=0,$O3276&lt;&gt;"可"),"警告",""))</f>
        <v/>
      </c>
      <c r="S3276" s="4">
        <f>IF(COUNT($M3276:$N3276)=0,0,IF(IF($N3276&lt;&gt;"",$N3276,$M3276)&gt;=スコアリング基準!$B$20,スコアリング基準!$C$20,IF(IF($N3276&lt;&gt;"",$N3276,$M3276)&gt;=スコアリング基準!$B$21,スコアリング基準!$C$21,IF(IF($N3276&lt;&gt;"",$N3276,$M3276)&gt;0,スコアリング基準!$C$22,0))))</f>
        <v/>
      </c>
      <c r="T3276" s="4">
        <f>IF($O3276="可",スコアリング基準!$C$23,0)</f>
        <v/>
      </c>
      <c r="U3276" s="4">
        <f>IF(OR(COUNT($K3276:$L3276)&lt;2,$K3276=0),0,IF(ABS($L3276)/$K3276&lt;=スコアリング基準!$B$24,スコアリング基準!$C$24,IF(ABS($L3276)/$K3276&lt;=スコアリング基準!$B$25,スコアリング基準!$C$25,IF(ABS($L3276)/$K3276&lt;=スコアリング基準!$B$26,スコアリング基準!$C$26,0))))</f>
        <v/>
      </c>
      <c r="V3276" s="4">
        <f>IF($P3276="なし",スコアリング基準!$C$27,0)</f>
        <v/>
      </c>
      <c r="W3276" s="4">
        <f>IF($F3276="",0,IF(ISNUMBER($F3276),IF($F3276&lt;=スコアリング基準!$B$28,スコアリング基準!$C$28,スコアリング基準!$C$29),0))</f>
        <v/>
      </c>
      <c r="X3276" s="4">
        <f>IFERROR(VLOOKUP($B3276,スコアリング基準!$A$36:$B$46,2,FALSE),0)</f>
        <v/>
      </c>
      <c r="Y3276" s="4">
        <f>SUM($S3276:$X3276)</f>
        <v/>
      </c>
      <c r="Z3276" s="4">
        <f>IF(COUNT($M3276:$N3276)=0,"データ無",IF($Y3276&gt;=スコアリング基準!$B$30,"S",IF($Y3276&gt;=スコアリング基準!$B$31,"A",IF($Y3276&gt;=スコアリング基準!$B$32,"B","C"))))</f>
        <v/>
      </c>
      <c r="AA3276">
        <f>IFERROR(INDEX(実績DB!$I$3:$I$104,MATCH($B3276&amp;$C3276,実績DB!$J$3:$J$104,0)),"")</f>
        <v/>
      </c>
    </row>
    <row r="3277">
      <c r="A3277" t="n">
        <v>3275</v>
      </c>
      <c r="B3277" t="inlineStr">
        <is>
          <t>中部</t>
        </is>
      </c>
      <c r="C3277" t="inlineStr">
        <is>
          <t>斉宮変電所</t>
        </is>
      </c>
      <c r="D3277" t="inlineStr">
        <is>
          <t>三重県</t>
        </is>
      </c>
      <c r="E3277" t="n">
        <v>77</v>
      </c>
      <c r="F3277" t="n">
        <v>6.6</v>
      </c>
      <c r="G3277" s="3" t="n"/>
      <c r="H3277" s="3" t="n"/>
      <c r="I3277" t="inlineStr">
        <is>
          <t>未取得</t>
        </is>
      </c>
      <c r="J3277" t="n">
        <v>38</v>
      </c>
      <c r="K3277" t="n">
        <v>38</v>
      </c>
      <c r="L3277" t="n">
        <v>-38</v>
      </c>
      <c r="M3277" t="n">
        <v>0</v>
      </c>
      <c r="O3277" t="inlineStr">
        <is>
          <t>不可 #3</t>
        </is>
      </c>
      <c r="P3277" t="inlineStr">
        <is>
          <t>有り</t>
        </is>
      </c>
      <c r="R3277" s="4">
        <f>IF(COUNT($M3277:$N3277)=0,"",IF(AND(IF($N3277&lt;&gt;"",$N3277,$M3277)&lt;=0,$O3277&lt;&gt;"可"),"警告",""))</f>
        <v/>
      </c>
      <c r="S3277" s="4">
        <f>IF(COUNT($M3277:$N3277)=0,0,IF(IF($N3277&lt;&gt;"",$N3277,$M3277)&gt;=スコアリング基準!$B$20,スコアリング基準!$C$20,IF(IF($N3277&lt;&gt;"",$N3277,$M3277)&gt;=スコアリング基準!$B$21,スコアリング基準!$C$21,IF(IF($N3277&lt;&gt;"",$N3277,$M3277)&gt;0,スコアリング基準!$C$22,0))))</f>
        <v/>
      </c>
      <c r="T3277" s="4">
        <f>IF($O3277="可",スコアリング基準!$C$23,0)</f>
        <v/>
      </c>
      <c r="U3277" s="4">
        <f>IF(OR(COUNT($K3277:$L3277)&lt;2,$K3277=0),0,IF(ABS($L3277)/$K3277&lt;=スコアリング基準!$B$24,スコアリング基準!$C$24,IF(ABS($L3277)/$K3277&lt;=スコアリング基準!$B$25,スコアリング基準!$C$25,IF(ABS($L3277)/$K3277&lt;=スコアリング基準!$B$26,スコアリング基準!$C$26,0))))</f>
        <v/>
      </c>
      <c r="V3277" s="4">
        <f>IF($P3277="なし",スコアリング基準!$C$27,0)</f>
        <v/>
      </c>
      <c r="W3277" s="4">
        <f>IF($F3277="",0,IF(ISNUMBER($F3277),IF($F3277&lt;=スコアリング基準!$B$28,スコアリング基準!$C$28,スコアリング基準!$C$29),0))</f>
        <v/>
      </c>
      <c r="X3277" s="4">
        <f>IFERROR(VLOOKUP($B3277,スコアリング基準!$A$36:$B$46,2,FALSE),0)</f>
        <v/>
      </c>
      <c r="Y3277" s="4">
        <f>SUM($S3277:$X3277)</f>
        <v/>
      </c>
      <c r="Z3277" s="4">
        <f>IF(COUNT($M3277:$N3277)=0,"データ無",IF($Y3277&gt;=スコアリング基準!$B$30,"S",IF($Y3277&gt;=スコアリング基準!$B$31,"A",IF($Y3277&gt;=スコアリング基準!$B$32,"B","C"))))</f>
        <v/>
      </c>
      <c r="AA3277">
        <f>IFERROR(INDEX(実績DB!$I$3:$I$104,MATCH($B3277&amp;$C3277,実績DB!$J$3:$J$104,0)),"")</f>
        <v/>
      </c>
    </row>
    <row r="3278">
      <c r="A3278" t="n">
        <v>3276</v>
      </c>
      <c r="B3278" t="inlineStr">
        <is>
          <t>中部</t>
        </is>
      </c>
      <c r="C3278" t="inlineStr">
        <is>
          <t>新城変電所</t>
        </is>
      </c>
      <c r="D3278" t="inlineStr">
        <is>
          <t>愛知県</t>
        </is>
      </c>
      <c r="E3278" t="n">
        <v>77</v>
      </c>
      <c r="F3278" t="n">
        <v>6.6</v>
      </c>
      <c r="G3278" s="3" t="n">
        <v>34.89543</v>
      </c>
      <c r="H3278" s="3" t="n">
        <v>137.49307</v>
      </c>
      <c r="I3278" t="inlineStr">
        <is>
          <t>OSM実測(名称一致)</t>
        </is>
      </c>
      <c r="J3278" t="n">
        <v>-23</v>
      </c>
      <c r="K3278" t="n">
        <v>43</v>
      </c>
      <c r="L3278" t="n">
        <v>-6</v>
      </c>
      <c r="M3278" t="n">
        <v>7</v>
      </c>
      <c r="O3278" t="inlineStr">
        <is>
          <t>不可 #3</t>
        </is>
      </c>
      <c r="P3278" t="inlineStr">
        <is>
          <t>有り</t>
        </is>
      </c>
      <c r="R3278" s="4">
        <f>IF(COUNT($M3278:$N3278)=0,"",IF(AND(IF($N3278&lt;&gt;"",$N3278,$M3278)&lt;=0,$O3278&lt;&gt;"可"),"警告",""))</f>
        <v/>
      </c>
      <c r="S3278" s="4">
        <f>IF(COUNT($M3278:$N3278)=0,0,IF(IF($N3278&lt;&gt;"",$N3278,$M3278)&gt;=スコアリング基準!$B$20,スコアリング基準!$C$20,IF(IF($N3278&lt;&gt;"",$N3278,$M3278)&gt;=スコアリング基準!$B$21,スコアリング基準!$C$21,IF(IF($N3278&lt;&gt;"",$N3278,$M3278)&gt;0,スコアリング基準!$C$22,0))))</f>
        <v/>
      </c>
      <c r="T3278" s="4">
        <f>IF($O3278="可",スコアリング基準!$C$23,0)</f>
        <v/>
      </c>
      <c r="U3278" s="4">
        <f>IF(OR(COUNT($K3278:$L3278)&lt;2,$K3278=0),0,IF(ABS($L3278)/$K3278&lt;=スコアリング基準!$B$24,スコアリング基準!$C$24,IF(ABS($L3278)/$K3278&lt;=スコアリング基準!$B$25,スコアリング基準!$C$25,IF(ABS($L3278)/$K3278&lt;=スコアリング基準!$B$26,スコアリング基準!$C$26,0))))</f>
        <v/>
      </c>
      <c r="V3278" s="4">
        <f>IF($P3278="なし",スコアリング基準!$C$27,0)</f>
        <v/>
      </c>
      <c r="W3278" s="4">
        <f>IF($F3278="",0,IF(ISNUMBER($F3278),IF($F3278&lt;=スコアリング基準!$B$28,スコアリング基準!$C$28,スコアリング基準!$C$29),0))</f>
        <v/>
      </c>
      <c r="X3278" s="4">
        <f>IFERROR(VLOOKUP($B3278,スコアリング基準!$A$36:$B$46,2,FALSE),0)</f>
        <v/>
      </c>
      <c r="Y3278" s="4">
        <f>SUM($S3278:$X3278)</f>
        <v/>
      </c>
      <c r="Z3278" s="4">
        <f>IF(COUNT($M3278:$N3278)=0,"データ無",IF($Y3278&gt;=スコアリング基準!$B$30,"S",IF($Y3278&gt;=スコアリング基準!$B$31,"A",IF($Y3278&gt;=スコアリング基準!$B$32,"B","C"))))</f>
        <v/>
      </c>
      <c r="AA3278">
        <f>IFERROR(INDEX(実績DB!$I$3:$I$104,MATCH($B3278&amp;$C3278,実績DB!$J$3:$J$104,0)),"")</f>
        <v/>
      </c>
    </row>
    <row r="3279">
      <c r="A3279" t="n">
        <v>3277</v>
      </c>
      <c r="B3279" t="inlineStr">
        <is>
          <t>中部</t>
        </is>
      </c>
      <c r="C3279" t="inlineStr">
        <is>
          <t>新太田切水力変電所</t>
        </is>
      </c>
      <c r="D3279" t="inlineStr">
        <is>
          <t>長野県</t>
        </is>
      </c>
      <c r="E3279" t="n">
        <v>77</v>
      </c>
      <c r="F3279" t="n">
        <v>22</v>
      </c>
      <c r="G3279" s="3" t="n"/>
      <c r="H3279" s="3" t="n"/>
      <c r="I3279" t="inlineStr">
        <is>
          <t>未取得</t>
        </is>
      </c>
      <c r="J3279" t="n">
        <v>14</v>
      </c>
      <c r="K3279" t="n">
        <v>14</v>
      </c>
      <c r="L3279" t="n">
        <v>-10</v>
      </c>
      <c r="O3279" t="inlineStr">
        <is>
          <t>可</t>
        </is>
      </c>
      <c r="P3279" t="inlineStr">
        <is>
          <t>有り</t>
        </is>
      </c>
      <c r="R3279" s="4">
        <f>IF(COUNT($M3279:$N3279)=0,"",IF(AND(IF($N3279&lt;&gt;"",$N3279,$M3279)&lt;=0,$O3279&lt;&gt;"可"),"警告",""))</f>
        <v/>
      </c>
      <c r="S3279" s="4">
        <f>IF(COUNT($M3279:$N3279)=0,0,IF(IF($N3279&lt;&gt;"",$N3279,$M3279)&gt;=スコアリング基準!$B$20,スコアリング基準!$C$20,IF(IF($N3279&lt;&gt;"",$N3279,$M3279)&gt;=スコアリング基準!$B$21,スコアリング基準!$C$21,IF(IF($N3279&lt;&gt;"",$N3279,$M3279)&gt;0,スコアリング基準!$C$22,0))))</f>
        <v/>
      </c>
      <c r="T3279" s="4">
        <f>IF($O3279="可",スコアリング基準!$C$23,0)</f>
        <v/>
      </c>
      <c r="U3279" s="4">
        <f>IF(OR(COUNT($K3279:$L3279)&lt;2,$K3279=0),0,IF(ABS($L3279)/$K3279&lt;=スコアリング基準!$B$24,スコアリング基準!$C$24,IF(ABS($L3279)/$K3279&lt;=スコアリング基準!$B$25,スコアリング基準!$C$25,IF(ABS($L3279)/$K3279&lt;=スコアリング基準!$B$26,スコアリング基準!$C$26,0))))</f>
        <v/>
      </c>
      <c r="V3279" s="4">
        <f>IF($P3279="なし",スコアリング基準!$C$27,0)</f>
        <v/>
      </c>
      <c r="W3279" s="4">
        <f>IF($F3279="",0,IF(ISNUMBER($F3279),IF($F3279&lt;=スコアリング基準!$B$28,スコアリング基準!$C$28,スコアリング基準!$C$29),0))</f>
        <v/>
      </c>
      <c r="X3279" s="4">
        <f>IFERROR(VLOOKUP($B3279,スコアリング基準!$A$36:$B$46,2,FALSE),0)</f>
        <v/>
      </c>
      <c r="Y3279" s="4">
        <f>SUM($S3279:$X3279)</f>
        <v/>
      </c>
      <c r="Z3279" s="4">
        <f>IF(COUNT($M3279:$N3279)=0,"データ無",IF($Y3279&gt;=スコアリング基準!$B$30,"S",IF($Y3279&gt;=スコアリング基準!$B$31,"A",IF($Y3279&gt;=スコアリング基準!$B$32,"B","C"))))</f>
        <v/>
      </c>
      <c r="AA3279">
        <f>IFERROR(INDEX(実績DB!$I$3:$I$104,MATCH($B3279&amp;$C3279,実績DB!$J$3:$J$104,0)),"")</f>
        <v/>
      </c>
    </row>
    <row r="3280">
      <c r="A3280" t="n">
        <v>3278</v>
      </c>
      <c r="B3280" t="inlineStr">
        <is>
          <t>中部</t>
        </is>
      </c>
      <c r="C3280" t="inlineStr">
        <is>
          <t>新富変電所</t>
        </is>
      </c>
      <c r="D3280" t="inlineStr">
        <is>
          <t>愛知県</t>
        </is>
      </c>
      <c r="E3280" t="n">
        <v>77</v>
      </c>
      <c r="F3280" t="n">
        <v>6.6</v>
      </c>
      <c r="G3280" s="3" t="n">
        <v>35.00792</v>
      </c>
      <c r="H3280" s="3" t="n">
        <v>137.001752</v>
      </c>
      <c r="I3280" t="inlineStr">
        <is>
          <t>公表資料(手動)</t>
        </is>
      </c>
      <c r="J3280" t="n">
        <v>3</v>
      </c>
      <c r="K3280" t="n">
        <v>49</v>
      </c>
      <c r="L3280" t="n">
        <v>0</v>
      </c>
      <c r="M3280" t="n">
        <v>49</v>
      </c>
      <c r="O3280" t="inlineStr">
        <is>
          <t>不可 #3</t>
        </is>
      </c>
      <c r="P3280" t="inlineStr">
        <is>
          <t>有り</t>
        </is>
      </c>
      <c r="R3280" s="4">
        <f>IF(COUNT($M3280:$N3280)=0,"",IF(AND(IF($N3280&lt;&gt;"",$N3280,$M3280)&lt;=0,$O3280&lt;&gt;"可"),"警告",""))</f>
        <v/>
      </c>
      <c r="S3280" s="4">
        <f>IF(COUNT($M3280:$N3280)=0,0,IF(IF($N3280&lt;&gt;"",$N3280,$M3280)&gt;=スコアリング基準!$B$20,スコアリング基準!$C$20,IF(IF($N3280&lt;&gt;"",$N3280,$M3280)&gt;=スコアリング基準!$B$21,スコアリング基準!$C$21,IF(IF($N3280&lt;&gt;"",$N3280,$M3280)&gt;0,スコアリング基準!$C$22,0))))</f>
        <v/>
      </c>
      <c r="T3280" s="4">
        <f>IF($O3280="可",スコアリング基準!$C$23,0)</f>
        <v/>
      </c>
      <c r="U3280" s="4">
        <f>IF(OR(COUNT($K3280:$L3280)&lt;2,$K3280=0),0,IF(ABS($L3280)/$K3280&lt;=スコアリング基準!$B$24,スコアリング基準!$C$24,IF(ABS($L3280)/$K3280&lt;=スコアリング基準!$B$25,スコアリング基準!$C$25,IF(ABS($L3280)/$K3280&lt;=スコアリング基準!$B$26,スコアリング基準!$C$26,0))))</f>
        <v/>
      </c>
      <c r="V3280" s="4">
        <f>IF($P3280="なし",スコアリング基準!$C$27,0)</f>
        <v/>
      </c>
      <c r="W3280" s="4">
        <f>IF($F3280="",0,IF(ISNUMBER($F3280),IF($F3280&lt;=スコアリング基準!$B$28,スコアリング基準!$C$28,スコアリング基準!$C$29),0))</f>
        <v/>
      </c>
      <c r="X3280" s="4">
        <f>IFERROR(VLOOKUP($B3280,スコアリング基準!$A$36:$B$46,2,FALSE),0)</f>
        <v/>
      </c>
      <c r="Y3280" s="4">
        <f>SUM($S3280:$X3280)</f>
        <v/>
      </c>
      <c r="Z3280" s="4">
        <f>IF(COUNT($M3280:$N3280)=0,"データ無",IF($Y3280&gt;=スコアリング基準!$B$30,"S",IF($Y3280&gt;=スコアリング基準!$B$31,"A",IF($Y3280&gt;=スコアリング基準!$B$32,"B","C"))))</f>
        <v/>
      </c>
      <c r="AA3280">
        <f>IFERROR(INDEX(実績DB!$I$3:$I$104,MATCH($B3280&amp;$C3280,実績DB!$J$3:$J$104,0)),"")</f>
        <v/>
      </c>
    </row>
    <row r="3281">
      <c r="A3281" t="n">
        <v>3279</v>
      </c>
      <c r="B3281" t="inlineStr">
        <is>
          <t>中部</t>
        </is>
      </c>
      <c r="C3281" t="inlineStr">
        <is>
          <t>新屋変電所</t>
        </is>
      </c>
      <c r="D3281" t="inlineStr">
        <is>
          <t>長野県</t>
        </is>
      </c>
      <c r="E3281" t="n">
        <v>77</v>
      </c>
      <c r="F3281" t="n">
        <v>6.6</v>
      </c>
      <c r="G3281" s="3" t="n">
        <v>36.365734</v>
      </c>
      <c r="H3281" s="3" t="n">
        <v>138.33169</v>
      </c>
      <c r="I3281" t="inlineStr">
        <is>
          <t>公表資料(手動)</t>
        </is>
      </c>
      <c r="J3281" t="n">
        <v>2</v>
      </c>
      <c r="K3281" t="n">
        <v>19</v>
      </c>
      <c r="L3281" t="n">
        <v>-9</v>
      </c>
      <c r="M3281" t="n">
        <v>9</v>
      </c>
      <c r="O3281" t="inlineStr">
        <is>
          <t>不可 #3</t>
        </is>
      </c>
      <c r="P3281" t="inlineStr">
        <is>
          <t>有り</t>
        </is>
      </c>
      <c r="R3281" s="4">
        <f>IF(COUNT($M3281:$N3281)=0,"",IF(AND(IF($N3281&lt;&gt;"",$N3281,$M3281)&lt;=0,$O3281&lt;&gt;"可"),"警告",""))</f>
        <v/>
      </c>
      <c r="S3281" s="4">
        <f>IF(COUNT($M3281:$N3281)=0,0,IF(IF($N3281&lt;&gt;"",$N3281,$M3281)&gt;=スコアリング基準!$B$20,スコアリング基準!$C$20,IF(IF($N3281&lt;&gt;"",$N3281,$M3281)&gt;=スコアリング基準!$B$21,スコアリング基準!$C$21,IF(IF($N3281&lt;&gt;"",$N3281,$M3281)&gt;0,スコアリング基準!$C$22,0))))</f>
        <v/>
      </c>
      <c r="T3281" s="4">
        <f>IF($O3281="可",スコアリング基準!$C$23,0)</f>
        <v/>
      </c>
      <c r="U3281" s="4">
        <f>IF(OR(COUNT($K3281:$L3281)&lt;2,$K3281=0),0,IF(ABS($L3281)/$K3281&lt;=スコアリング基準!$B$24,スコアリング基準!$C$24,IF(ABS($L3281)/$K3281&lt;=スコアリング基準!$B$25,スコアリング基準!$C$25,IF(ABS($L3281)/$K3281&lt;=スコアリング基準!$B$26,スコアリング基準!$C$26,0))))</f>
        <v/>
      </c>
      <c r="V3281" s="4">
        <f>IF($P3281="なし",スコアリング基準!$C$27,0)</f>
        <v/>
      </c>
      <c r="W3281" s="4">
        <f>IF($F3281="",0,IF(ISNUMBER($F3281),IF($F3281&lt;=スコアリング基準!$B$28,スコアリング基準!$C$28,スコアリング基準!$C$29),0))</f>
        <v/>
      </c>
      <c r="X3281" s="4">
        <f>IFERROR(VLOOKUP($B3281,スコアリング基準!$A$36:$B$46,2,FALSE),0)</f>
        <v/>
      </c>
      <c r="Y3281" s="4">
        <f>SUM($S3281:$X3281)</f>
        <v/>
      </c>
      <c r="Z3281" s="4">
        <f>IF(COUNT($M3281:$N3281)=0,"データ無",IF($Y3281&gt;=スコアリング基準!$B$30,"S",IF($Y3281&gt;=スコアリング基準!$B$31,"A",IF($Y3281&gt;=スコアリング基準!$B$32,"B","C"))))</f>
        <v/>
      </c>
      <c r="AA3281">
        <f>IFERROR(INDEX(実績DB!$I$3:$I$104,MATCH($B3281&amp;$C3281,実績DB!$J$3:$J$104,0)),"")</f>
        <v/>
      </c>
    </row>
    <row r="3282">
      <c r="A3282" t="n">
        <v>3280</v>
      </c>
      <c r="B3282" t="inlineStr">
        <is>
          <t>中部</t>
        </is>
      </c>
      <c r="C3282" t="inlineStr">
        <is>
          <t>新平山変電所</t>
        </is>
      </c>
      <c r="D3282" t="inlineStr">
        <is>
          <t>静岡県</t>
        </is>
      </c>
      <c r="E3282" t="n">
        <v>77</v>
      </c>
      <c r="F3282" t="n">
        <v>6.6</v>
      </c>
      <c r="G3282" s="3" t="n">
        <v>34.83195</v>
      </c>
      <c r="H3282" s="3" t="n">
        <v>137.85374</v>
      </c>
      <c r="I3282" t="inlineStr">
        <is>
          <t>OSM実測(名称一致)</t>
        </is>
      </c>
      <c r="J3282" t="n">
        <v>28</v>
      </c>
      <c r="K3282" t="n">
        <v>28</v>
      </c>
      <c r="L3282" t="n">
        <v>-22</v>
      </c>
      <c r="M3282" t="n">
        <v>6</v>
      </c>
      <c r="O3282" t="inlineStr">
        <is>
          <t>不可 #3</t>
        </is>
      </c>
      <c r="P3282" t="inlineStr">
        <is>
          <t>有り</t>
        </is>
      </c>
      <c r="R3282" s="4">
        <f>IF(COUNT($M3282:$N3282)=0,"",IF(AND(IF($N3282&lt;&gt;"",$N3282,$M3282)&lt;=0,$O3282&lt;&gt;"可"),"警告",""))</f>
        <v/>
      </c>
      <c r="S3282" s="4">
        <f>IF(COUNT($M3282:$N3282)=0,0,IF(IF($N3282&lt;&gt;"",$N3282,$M3282)&gt;=スコアリング基準!$B$20,スコアリング基準!$C$20,IF(IF($N3282&lt;&gt;"",$N3282,$M3282)&gt;=スコアリング基準!$B$21,スコアリング基準!$C$21,IF(IF($N3282&lt;&gt;"",$N3282,$M3282)&gt;0,スコアリング基準!$C$22,0))))</f>
        <v/>
      </c>
      <c r="T3282" s="4">
        <f>IF($O3282="可",スコアリング基準!$C$23,0)</f>
        <v/>
      </c>
      <c r="U3282" s="4">
        <f>IF(OR(COUNT($K3282:$L3282)&lt;2,$K3282=0),0,IF(ABS($L3282)/$K3282&lt;=スコアリング基準!$B$24,スコアリング基準!$C$24,IF(ABS($L3282)/$K3282&lt;=スコアリング基準!$B$25,スコアリング基準!$C$25,IF(ABS($L3282)/$K3282&lt;=スコアリング基準!$B$26,スコアリング基準!$C$26,0))))</f>
        <v/>
      </c>
      <c r="V3282" s="4">
        <f>IF($P3282="なし",スコアリング基準!$C$27,0)</f>
        <v/>
      </c>
      <c r="W3282" s="4">
        <f>IF($F3282="",0,IF(ISNUMBER($F3282),IF($F3282&lt;=スコアリング基準!$B$28,スコアリング基準!$C$28,スコアリング基準!$C$29),0))</f>
        <v/>
      </c>
      <c r="X3282" s="4">
        <f>IFERROR(VLOOKUP($B3282,スコアリング基準!$A$36:$B$46,2,FALSE),0)</f>
        <v/>
      </c>
      <c r="Y3282" s="4">
        <f>SUM($S3282:$X3282)</f>
        <v/>
      </c>
      <c r="Z3282" s="4">
        <f>IF(COUNT($M3282:$N3282)=0,"データ無",IF($Y3282&gt;=スコアリング基準!$B$30,"S",IF($Y3282&gt;=スコアリング基準!$B$31,"A",IF($Y3282&gt;=スコアリング基準!$B$32,"B","C"))))</f>
        <v/>
      </c>
      <c r="AA3282">
        <f>IFERROR(INDEX(実績DB!$I$3:$I$104,MATCH($B3282&amp;$C3282,実績DB!$J$3:$J$104,0)),"")</f>
        <v/>
      </c>
    </row>
    <row r="3283">
      <c r="A3283" t="n">
        <v>3281</v>
      </c>
      <c r="B3283" t="inlineStr">
        <is>
          <t>中部</t>
        </is>
      </c>
      <c r="C3283" t="inlineStr">
        <is>
          <t>新所原変電所</t>
        </is>
      </c>
      <c r="D3283" t="inlineStr">
        <is>
          <t>静岡県</t>
        </is>
      </c>
      <c r="E3283" t="n">
        <v>77</v>
      </c>
      <c r="F3283" t="n">
        <v>6.6</v>
      </c>
      <c r="G3283" s="3" t="n">
        <v>34.72051</v>
      </c>
      <c r="H3283" s="3" t="n">
        <v>137.50439</v>
      </c>
      <c r="I3283" t="inlineStr">
        <is>
          <t>OSM実測(名称一致)</t>
        </is>
      </c>
      <c r="J3283" t="n">
        <v>43</v>
      </c>
      <c r="K3283" t="n">
        <v>43</v>
      </c>
      <c r="L3283" t="n">
        <v>-36</v>
      </c>
      <c r="M3283" t="n">
        <v>7</v>
      </c>
      <c r="O3283" t="inlineStr">
        <is>
          <t>不可 #3</t>
        </is>
      </c>
      <c r="P3283" t="inlineStr">
        <is>
          <t>有り</t>
        </is>
      </c>
      <c r="R3283" s="4">
        <f>IF(COUNT($M3283:$N3283)=0,"",IF(AND(IF($N3283&lt;&gt;"",$N3283,$M3283)&lt;=0,$O3283&lt;&gt;"可"),"警告",""))</f>
        <v/>
      </c>
      <c r="S3283" s="4">
        <f>IF(COUNT($M3283:$N3283)=0,0,IF(IF($N3283&lt;&gt;"",$N3283,$M3283)&gt;=スコアリング基準!$B$20,スコアリング基準!$C$20,IF(IF($N3283&lt;&gt;"",$N3283,$M3283)&gt;=スコアリング基準!$B$21,スコアリング基準!$C$21,IF(IF($N3283&lt;&gt;"",$N3283,$M3283)&gt;0,スコアリング基準!$C$22,0))))</f>
        <v/>
      </c>
      <c r="T3283" s="4">
        <f>IF($O3283="可",スコアリング基準!$C$23,0)</f>
        <v/>
      </c>
      <c r="U3283" s="4">
        <f>IF(OR(COUNT($K3283:$L3283)&lt;2,$K3283=0),0,IF(ABS($L3283)/$K3283&lt;=スコアリング基準!$B$24,スコアリング基準!$C$24,IF(ABS($L3283)/$K3283&lt;=スコアリング基準!$B$25,スコアリング基準!$C$25,IF(ABS($L3283)/$K3283&lt;=スコアリング基準!$B$26,スコアリング基準!$C$26,0))))</f>
        <v/>
      </c>
      <c r="V3283" s="4">
        <f>IF($P3283="なし",スコアリング基準!$C$27,0)</f>
        <v/>
      </c>
      <c r="W3283" s="4">
        <f>IF($F3283="",0,IF(ISNUMBER($F3283),IF($F3283&lt;=スコアリング基準!$B$28,スコアリング基準!$C$28,スコアリング基準!$C$29),0))</f>
        <v/>
      </c>
      <c r="X3283" s="4">
        <f>IFERROR(VLOOKUP($B3283,スコアリング基準!$A$36:$B$46,2,FALSE),0)</f>
        <v/>
      </c>
      <c r="Y3283" s="4">
        <f>SUM($S3283:$X3283)</f>
        <v/>
      </c>
      <c r="Z3283" s="4">
        <f>IF(COUNT($M3283:$N3283)=0,"データ無",IF($Y3283&gt;=スコアリング基準!$B$30,"S",IF($Y3283&gt;=スコアリング基準!$B$31,"A",IF($Y3283&gt;=スコアリング基準!$B$32,"B","C"))))</f>
        <v/>
      </c>
      <c r="AA3283">
        <f>IFERROR(INDEX(実績DB!$I$3:$I$104,MATCH($B3283&amp;$C3283,実績DB!$J$3:$J$104,0)),"")</f>
        <v/>
      </c>
    </row>
    <row r="3284">
      <c r="A3284" t="n">
        <v>3282</v>
      </c>
      <c r="B3284" t="inlineStr">
        <is>
          <t>中部</t>
        </is>
      </c>
      <c r="C3284" t="inlineStr">
        <is>
          <t>新本町変電所</t>
        </is>
      </c>
      <c r="D3284" t="inlineStr">
        <is>
          <t>愛知県</t>
        </is>
      </c>
      <c r="E3284" t="n">
        <v>77</v>
      </c>
      <c r="F3284" t="n">
        <v>6.6</v>
      </c>
      <c r="G3284" s="3" t="n">
        <v>34.766767</v>
      </c>
      <c r="H3284" s="3" t="n">
        <v>137.386663</v>
      </c>
      <c r="I3284" t="inlineStr">
        <is>
          <t>公表資料(手動)</t>
        </is>
      </c>
      <c r="J3284" t="n">
        <v>4</v>
      </c>
      <c r="K3284" t="n">
        <v>43</v>
      </c>
      <c r="L3284" t="n">
        <v>0</v>
      </c>
      <c r="M3284" t="n">
        <v>43</v>
      </c>
      <c r="O3284" t="inlineStr">
        <is>
          <t>不可 #3</t>
        </is>
      </c>
      <c r="P3284" t="inlineStr">
        <is>
          <t>有り</t>
        </is>
      </c>
      <c r="R3284" s="4">
        <f>IF(COUNT($M3284:$N3284)=0,"",IF(AND(IF($N3284&lt;&gt;"",$N3284,$M3284)&lt;=0,$O3284&lt;&gt;"可"),"警告",""))</f>
        <v/>
      </c>
      <c r="S3284" s="4">
        <f>IF(COUNT($M3284:$N3284)=0,0,IF(IF($N3284&lt;&gt;"",$N3284,$M3284)&gt;=スコアリング基準!$B$20,スコアリング基準!$C$20,IF(IF($N3284&lt;&gt;"",$N3284,$M3284)&gt;=スコアリング基準!$B$21,スコアリング基準!$C$21,IF(IF($N3284&lt;&gt;"",$N3284,$M3284)&gt;0,スコアリング基準!$C$22,0))))</f>
        <v/>
      </c>
      <c r="T3284" s="4">
        <f>IF($O3284="可",スコアリング基準!$C$23,0)</f>
        <v/>
      </c>
      <c r="U3284" s="4">
        <f>IF(OR(COUNT($K3284:$L3284)&lt;2,$K3284=0),0,IF(ABS($L3284)/$K3284&lt;=スコアリング基準!$B$24,スコアリング基準!$C$24,IF(ABS($L3284)/$K3284&lt;=スコアリング基準!$B$25,スコアリング基準!$C$25,IF(ABS($L3284)/$K3284&lt;=スコアリング基準!$B$26,スコアリング基準!$C$26,0))))</f>
        <v/>
      </c>
      <c r="V3284" s="4">
        <f>IF($P3284="なし",スコアリング基準!$C$27,0)</f>
        <v/>
      </c>
      <c r="W3284" s="4">
        <f>IF($F3284="",0,IF(ISNUMBER($F3284),IF($F3284&lt;=スコアリング基準!$B$28,スコアリング基準!$C$28,スコアリング基準!$C$29),0))</f>
        <v/>
      </c>
      <c r="X3284" s="4">
        <f>IFERROR(VLOOKUP($B3284,スコアリング基準!$A$36:$B$46,2,FALSE),0)</f>
        <v/>
      </c>
      <c r="Y3284" s="4">
        <f>SUM($S3284:$X3284)</f>
        <v/>
      </c>
      <c r="Z3284" s="4">
        <f>IF(COUNT($M3284:$N3284)=0,"データ無",IF($Y3284&gt;=スコアリング基準!$B$30,"S",IF($Y3284&gt;=スコアリング基準!$B$31,"A",IF($Y3284&gt;=スコアリング基準!$B$32,"B","C"))))</f>
        <v/>
      </c>
      <c r="AA3284">
        <f>IFERROR(INDEX(実績DB!$I$3:$I$104,MATCH($B3284&amp;$C3284,実績DB!$J$3:$J$104,0)),"")</f>
        <v/>
      </c>
    </row>
    <row r="3285">
      <c r="A3285" t="n">
        <v>3283</v>
      </c>
      <c r="B3285" t="inlineStr">
        <is>
          <t>中部</t>
        </is>
      </c>
      <c r="C3285" t="inlineStr">
        <is>
          <t>新榛原変電所</t>
        </is>
      </c>
      <c r="D3285" t="inlineStr">
        <is>
          <t>静岡県</t>
        </is>
      </c>
      <c r="E3285" t="n">
        <v>77</v>
      </c>
      <c r="F3285" t="n">
        <v>6.6</v>
      </c>
      <c r="G3285" s="3" t="n">
        <v>34.750685</v>
      </c>
      <c r="H3285" s="3" t="n">
        <v>138.230733</v>
      </c>
      <c r="I3285" t="inlineStr">
        <is>
          <t>公表資料(手動)</t>
        </is>
      </c>
      <c r="J3285" t="n">
        <v>49</v>
      </c>
      <c r="K3285" t="n">
        <v>49</v>
      </c>
      <c r="L3285" t="n">
        <v>-20</v>
      </c>
      <c r="M3285" t="n">
        <v>29</v>
      </c>
      <c r="O3285" t="inlineStr">
        <is>
          <t>不可 #3</t>
        </is>
      </c>
      <c r="P3285" t="inlineStr">
        <is>
          <t>有り</t>
        </is>
      </c>
      <c r="R3285" s="4">
        <f>IF(COUNT($M3285:$N3285)=0,"",IF(AND(IF($N3285&lt;&gt;"",$N3285,$M3285)&lt;=0,$O3285&lt;&gt;"可"),"警告",""))</f>
        <v/>
      </c>
      <c r="S3285" s="4">
        <f>IF(COUNT($M3285:$N3285)=0,0,IF(IF($N3285&lt;&gt;"",$N3285,$M3285)&gt;=スコアリング基準!$B$20,スコアリング基準!$C$20,IF(IF($N3285&lt;&gt;"",$N3285,$M3285)&gt;=スコアリング基準!$B$21,スコアリング基準!$C$21,IF(IF($N3285&lt;&gt;"",$N3285,$M3285)&gt;0,スコアリング基準!$C$22,0))))</f>
        <v/>
      </c>
      <c r="T3285" s="4">
        <f>IF($O3285="可",スコアリング基準!$C$23,0)</f>
        <v/>
      </c>
      <c r="U3285" s="4">
        <f>IF(OR(COUNT($K3285:$L3285)&lt;2,$K3285=0),0,IF(ABS($L3285)/$K3285&lt;=スコアリング基準!$B$24,スコアリング基準!$C$24,IF(ABS($L3285)/$K3285&lt;=スコアリング基準!$B$25,スコアリング基準!$C$25,IF(ABS($L3285)/$K3285&lt;=スコアリング基準!$B$26,スコアリング基準!$C$26,0))))</f>
        <v/>
      </c>
      <c r="V3285" s="4">
        <f>IF($P3285="なし",スコアリング基準!$C$27,0)</f>
        <v/>
      </c>
      <c r="W3285" s="4">
        <f>IF($F3285="",0,IF(ISNUMBER($F3285),IF($F3285&lt;=スコアリング基準!$B$28,スコアリング基準!$C$28,スコアリング基準!$C$29),0))</f>
        <v/>
      </c>
      <c r="X3285" s="4">
        <f>IFERROR(VLOOKUP($B3285,スコアリング基準!$A$36:$B$46,2,FALSE),0)</f>
        <v/>
      </c>
      <c r="Y3285" s="4">
        <f>SUM($S3285:$X3285)</f>
        <v/>
      </c>
      <c r="Z3285" s="4">
        <f>IF(COUNT($M3285:$N3285)=0,"データ無",IF($Y3285&gt;=スコアリング基準!$B$30,"S",IF($Y3285&gt;=スコアリング基準!$B$31,"A",IF($Y3285&gt;=スコアリング基準!$B$32,"B","C"))))</f>
        <v/>
      </c>
      <c r="AA3285">
        <f>IFERROR(INDEX(実績DB!$I$3:$I$104,MATCH($B3285&amp;$C3285,実績DB!$J$3:$J$104,0)),"")</f>
        <v/>
      </c>
    </row>
    <row r="3286">
      <c r="A3286" t="n">
        <v>3284</v>
      </c>
      <c r="B3286" t="inlineStr">
        <is>
          <t>中部</t>
        </is>
      </c>
      <c r="C3286" t="inlineStr">
        <is>
          <t>新池変電所</t>
        </is>
      </c>
      <c r="D3286" t="inlineStr">
        <is>
          <t>愛知県</t>
        </is>
      </c>
      <c r="E3286" t="n">
        <v>77</v>
      </c>
      <c r="F3286" t="n">
        <v>6.6</v>
      </c>
      <c r="G3286" s="3" t="n">
        <v>34.99747</v>
      </c>
      <c r="H3286" s="3" t="n">
        <v>137.05573</v>
      </c>
      <c r="I3286" t="inlineStr">
        <is>
          <t>OSM実測(名称一致)</t>
        </is>
      </c>
      <c r="J3286" t="n">
        <v>1</v>
      </c>
      <c r="K3286" t="n">
        <v>49</v>
      </c>
      <c r="L3286" t="n">
        <v>0</v>
      </c>
      <c r="M3286" t="n">
        <v>49</v>
      </c>
      <c r="O3286" t="inlineStr">
        <is>
          <t>不可 #3</t>
        </is>
      </c>
      <c r="P3286" t="inlineStr">
        <is>
          <t>有り</t>
        </is>
      </c>
      <c r="R3286" s="4">
        <f>IF(COUNT($M3286:$N3286)=0,"",IF(AND(IF($N3286&lt;&gt;"",$N3286,$M3286)&lt;=0,$O3286&lt;&gt;"可"),"警告",""))</f>
        <v/>
      </c>
      <c r="S3286" s="4">
        <f>IF(COUNT($M3286:$N3286)=0,0,IF(IF($N3286&lt;&gt;"",$N3286,$M3286)&gt;=スコアリング基準!$B$20,スコアリング基準!$C$20,IF(IF($N3286&lt;&gt;"",$N3286,$M3286)&gt;=スコアリング基準!$B$21,スコアリング基準!$C$21,IF(IF($N3286&lt;&gt;"",$N3286,$M3286)&gt;0,スコアリング基準!$C$22,0))))</f>
        <v/>
      </c>
      <c r="T3286" s="4">
        <f>IF($O3286="可",スコアリング基準!$C$23,0)</f>
        <v/>
      </c>
      <c r="U3286" s="4">
        <f>IF(OR(COUNT($K3286:$L3286)&lt;2,$K3286=0),0,IF(ABS($L3286)/$K3286&lt;=スコアリング基準!$B$24,スコアリング基準!$C$24,IF(ABS($L3286)/$K3286&lt;=スコアリング基準!$B$25,スコアリング基準!$C$25,IF(ABS($L3286)/$K3286&lt;=スコアリング基準!$B$26,スコアリング基準!$C$26,0))))</f>
        <v/>
      </c>
      <c r="V3286" s="4">
        <f>IF($P3286="なし",スコアリング基準!$C$27,0)</f>
        <v/>
      </c>
      <c r="W3286" s="4">
        <f>IF($F3286="",0,IF(ISNUMBER($F3286),IF($F3286&lt;=スコアリング基準!$B$28,スコアリング基準!$C$28,スコアリング基準!$C$29),0))</f>
        <v/>
      </c>
      <c r="X3286" s="4">
        <f>IFERROR(VLOOKUP($B3286,スコアリング基準!$A$36:$B$46,2,FALSE),0)</f>
        <v/>
      </c>
      <c r="Y3286" s="4">
        <f>SUM($S3286:$X3286)</f>
        <v/>
      </c>
      <c r="Z3286" s="4">
        <f>IF(COUNT($M3286:$N3286)=0,"データ無",IF($Y3286&gt;=スコアリング基準!$B$30,"S",IF($Y3286&gt;=スコアリング基準!$B$31,"A",IF($Y3286&gt;=スコアリング基準!$B$32,"B","C"))))</f>
        <v/>
      </c>
      <c r="AA3286">
        <f>IFERROR(INDEX(実績DB!$I$3:$I$104,MATCH($B3286&amp;$C3286,実績DB!$J$3:$J$104,0)),"")</f>
        <v/>
      </c>
    </row>
    <row r="3287">
      <c r="A3287" t="n">
        <v>3285</v>
      </c>
      <c r="B3287" t="inlineStr">
        <is>
          <t>中部</t>
        </is>
      </c>
      <c r="C3287" t="inlineStr">
        <is>
          <t>新知変電所</t>
        </is>
      </c>
      <c r="D3287" t="inlineStr">
        <is>
          <t>愛知県</t>
        </is>
      </c>
      <c r="E3287" t="n">
        <v>77</v>
      </c>
      <c r="F3287" t="n">
        <v>6.6</v>
      </c>
      <c r="G3287" s="3" t="n">
        <v>34.982643</v>
      </c>
      <c r="H3287" s="3" t="n">
        <v>136.847579</v>
      </c>
      <c r="I3287" t="inlineStr">
        <is>
          <t>公表資料(手動)</t>
        </is>
      </c>
      <c r="J3287" t="n">
        <v>1</v>
      </c>
      <c r="K3287" t="n">
        <v>19</v>
      </c>
      <c r="L3287" t="n">
        <v>0</v>
      </c>
      <c r="M3287" t="n">
        <v>19</v>
      </c>
      <c r="O3287" t="inlineStr">
        <is>
          <t>不可 #3</t>
        </is>
      </c>
      <c r="P3287" t="inlineStr">
        <is>
          <t>有り</t>
        </is>
      </c>
      <c r="R3287" s="4">
        <f>IF(COUNT($M3287:$N3287)=0,"",IF(AND(IF($N3287&lt;&gt;"",$N3287,$M3287)&lt;=0,$O3287&lt;&gt;"可"),"警告",""))</f>
        <v/>
      </c>
      <c r="S3287" s="4">
        <f>IF(COUNT($M3287:$N3287)=0,0,IF(IF($N3287&lt;&gt;"",$N3287,$M3287)&gt;=スコアリング基準!$B$20,スコアリング基準!$C$20,IF(IF($N3287&lt;&gt;"",$N3287,$M3287)&gt;=スコアリング基準!$B$21,スコアリング基準!$C$21,IF(IF($N3287&lt;&gt;"",$N3287,$M3287)&gt;0,スコアリング基準!$C$22,0))))</f>
        <v/>
      </c>
      <c r="T3287" s="4">
        <f>IF($O3287="可",スコアリング基準!$C$23,0)</f>
        <v/>
      </c>
      <c r="U3287" s="4">
        <f>IF(OR(COUNT($K3287:$L3287)&lt;2,$K3287=0),0,IF(ABS($L3287)/$K3287&lt;=スコアリング基準!$B$24,スコアリング基準!$C$24,IF(ABS($L3287)/$K3287&lt;=スコアリング基準!$B$25,スコアリング基準!$C$25,IF(ABS($L3287)/$K3287&lt;=スコアリング基準!$B$26,スコアリング基準!$C$26,0))))</f>
        <v/>
      </c>
      <c r="V3287" s="4">
        <f>IF($P3287="なし",スコアリング基準!$C$27,0)</f>
        <v/>
      </c>
      <c r="W3287" s="4">
        <f>IF($F3287="",0,IF(ISNUMBER($F3287),IF($F3287&lt;=スコアリング基準!$B$28,スコアリング基準!$C$28,スコアリング基準!$C$29),0))</f>
        <v/>
      </c>
      <c r="X3287" s="4">
        <f>IFERROR(VLOOKUP($B3287,スコアリング基準!$A$36:$B$46,2,FALSE),0)</f>
        <v/>
      </c>
      <c r="Y3287" s="4">
        <f>SUM($S3287:$X3287)</f>
        <v/>
      </c>
      <c r="Z3287" s="4">
        <f>IF(COUNT($M3287:$N3287)=0,"データ無",IF($Y3287&gt;=スコアリング基準!$B$30,"S",IF($Y3287&gt;=スコアリング基準!$B$31,"A",IF($Y3287&gt;=スコアリング基準!$B$32,"B","C"))))</f>
        <v/>
      </c>
      <c r="AA3287">
        <f>IFERROR(INDEX(実績DB!$I$3:$I$104,MATCH($B3287&amp;$C3287,実績DB!$J$3:$J$104,0)),"")</f>
        <v/>
      </c>
    </row>
    <row r="3288">
      <c r="A3288" t="n">
        <v>3286</v>
      </c>
      <c r="B3288" t="inlineStr">
        <is>
          <t>中部</t>
        </is>
      </c>
      <c r="C3288" t="inlineStr">
        <is>
          <t>日下部変電所</t>
        </is>
      </c>
      <c r="D3288" t="inlineStr">
        <is>
          <t>愛知県</t>
        </is>
      </c>
      <c r="E3288" t="n">
        <v>77</v>
      </c>
      <c r="F3288" t="n">
        <v>6.6</v>
      </c>
      <c r="G3288" s="3" t="n">
        <v>35.22754</v>
      </c>
      <c r="H3288" s="3" t="n">
        <v>136.831429</v>
      </c>
      <c r="I3288" t="inlineStr">
        <is>
          <t>公表資料(手動)</t>
        </is>
      </c>
      <c r="J3288" t="n">
        <v>2</v>
      </c>
      <c r="K3288" t="n">
        <v>49</v>
      </c>
      <c r="L3288" t="n">
        <v>0</v>
      </c>
      <c r="M3288" t="n">
        <v>49</v>
      </c>
      <c r="O3288" t="inlineStr">
        <is>
          <t>不可 #3</t>
        </is>
      </c>
      <c r="P3288" t="inlineStr">
        <is>
          <t>有り</t>
        </is>
      </c>
      <c r="R3288" s="4">
        <f>IF(COUNT($M3288:$N3288)=0,"",IF(AND(IF($N3288&lt;&gt;"",$N3288,$M3288)&lt;=0,$O3288&lt;&gt;"可"),"警告",""))</f>
        <v/>
      </c>
      <c r="S3288" s="4">
        <f>IF(COUNT($M3288:$N3288)=0,0,IF(IF($N3288&lt;&gt;"",$N3288,$M3288)&gt;=スコアリング基準!$B$20,スコアリング基準!$C$20,IF(IF($N3288&lt;&gt;"",$N3288,$M3288)&gt;=スコアリング基準!$B$21,スコアリング基準!$C$21,IF(IF($N3288&lt;&gt;"",$N3288,$M3288)&gt;0,スコアリング基準!$C$22,0))))</f>
        <v/>
      </c>
      <c r="T3288" s="4">
        <f>IF($O3288="可",スコアリング基準!$C$23,0)</f>
        <v/>
      </c>
      <c r="U3288" s="4">
        <f>IF(OR(COUNT($K3288:$L3288)&lt;2,$K3288=0),0,IF(ABS($L3288)/$K3288&lt;=スコアリング基準!$B$24,スコアリング基準!$C$24,IF(ABS($L3288)/$K3288&lt;=スコアリング基準!$B$25,スコアリング基準!$C$25,IF(ABS($L3288)/$K3288&lt;=スコアリング基準!$B$26,スコアリング基準!$C$26,0))))</f>
        <v/>
      </c>
      <c r="V3288" s="4">
        <f>IF($P3288="なし",スコアリング基準!$C$27,0)</f>
        <v/>
      </c>
      <c r="W3288" s="4">
        <f>IF($F3288="",0,IF(ISNUMBER($F3288),IF($F3288&lt;=スコアリング基準!$B$28,スコアリング基準!$C$28,スコアリング基準!$C$29),0))</f>
        <v/>
      </c>
      <c r="X3288" s="4">
        <f>IFERROR(VLOOKUP($B3288,スコアリング基準!$A$36:$B$46,2,FALSE),0)</f>
        <v/>
      </c>
      <c r="Y3288" s="4">
        <f>SUM($S3288:$X3288)</f>
        <v/>
      </c>
      <c r="Z3288" s="4">
        <f>IF(COUNT($M3288:$N3288)=0,"データ無",IF($Y3288&gt;=スコアリング基準!$B$30,"S",IF($Y3288&gt;=スコアリング基準!$B$31,"A",IF($Y3288&gt;=スコアリング基準!$B$32,"B","C"))))</f>
        <v/>
      </c>
      <c r="AA3288">
        <f>IFERROR(INDEX(実績DB!$I$3:$I$104,MATCH($B3288&amp;$C3288,実績DB!$J$3:$J$104,0)),"")</f>
        <v/>
      </c>
    </row>
    <row r="3289">
      <c r="A3289" t="n">
        <v>3287</v>
      </c>
      <c r="B3289" t="inlineStr">
        <is>
          <t>中部</t>
        </is>
      </c>
      <c r="C3289" t="inlineStr">
        <is>
          <t>日吉変電所</t>
        </is>
      </c>
      <c r="D3289" t="inlineStr">
        <is>
          <t>静岡県</t>
        </is>
      </c>
      <c r="E3289" t="n">
        <v>77</v>
      </c>
      <c r="F3289" t="n">
        <v>6.6</v>
      </c>
      <c r="G3289" s="3" t="n">
        <v>34.97633</v>
      </c>
      <c r="H3289" s="3" t="n">
        <v>138.3906</v>
      </c>
      <c r="I3289" t="inlineStr">
        <is>
          <t>OSM実測(名称一致)</t>
        </is>
      </c>
      <c r="J3289" t="n">
        <v>49</v>
      </c>
      <c r="K3289" t="n">
        <v>49</v>
      </c>
      <c r="L3289" t="n">
        <v>0</v>
      </c>
      <c r="M3289" t="n">
        <v>49</v>
      </c>
      <c r="O3289" t="inlineStr">
        <is>
          <t>不可 #3</t>
        </is>
      </c>
      <c r="P3289" t="inlineStr">
        <is>
          <t>有り</t>
        </is>
      </c>
      <c r="R3289" s="4">
        <f>IF(COUNT($M3289:$N3289)=0,"",IF(AND(IF($N3289&lt;&gt;"",$N3289,$M3289)&lt;=0,$O3289&lt;&gt;"可"),"警告",""))</f>
        <v/>
      </c>
      <c r="S3289" s="4">
        <f>IF(COUNT($M3289:$N3289)=0,0,IF(IF($N3289&lt;&gt;"",$N3289,$M3289)&gt;=スコアリング基準!$B$20,スコアリング基準!$C$20,IF(IF($N3289&lt;&gt;"",$N3289,$M3289)&gt;=スコアリング基準!$B$21,スコアリング基準!$C$21,IF(IF($N3289&lt;&gt;"",$N3289,$M3289)&gt;0,スコアリング基準!$C$22,0))))</f>
        <v/>
      </c>
      <c r="T3289" s="4">
        <f>IF($O3289="可",スコアリング基準!$C$23,0)</f>
        <v/>
      </c>
      <c r="U3289" s="4">
        <f>IF(OR(COUNT($K3289:$L3289)&lt;2,$K3289=0),0,IF(ABS($L3289)/$K3289&lt;=スコアリング基準!$B$24,スコアリング基準!$C$24,IF(ABS($L3289)/$K3289&lt;=スコアリング基準!$B$25,スコアリング基準!$C$25,IF(ABS($L3289)/$K3289&lt;=スコアリング基準!$B$26,スコアリング基準!$C$26,0))))</f>
        <v/>
      </c>
      <c r="V3289" s="4">
        <f>IF($P3289="なし",スコアリング基準!$C$27,0)</f>
        <v/>
      </c>
      <c r="W3289" s="4">
        <f>IF($F3289="",0,IF(ISNUMBER($F3289),IF($F3289&lt;=スコアリング基準!$B$28,スコアリング基準!$C$28,スコアリング基準!$C$29),0))</f>
        <v/>
      </c>
      <c r="X3289" s="4">
        <f>IFERROR(VLOOKUP($B3289,スコアリング基準!$A$36:$B$46,2,FALSE),0)</f>
        <v/>
      </c>
      <c r="Y3289" s="4">
        <f>SUM($S3289:$X3289)</f>
        <v/>
      </c>
      <c r="Z3289" s="4">
        <f>IF(COUNT($M3289:$N3289)=0,"データ無",IF($Y3289&gt;=スコアリング基準!$B$30,"S",IF($Y3289&gt;=スコアリング基準!$B$31,"A",IF($Y3289&gt;=スコアリング基準!$B$32,"B","C"))))</f>
        <v/>
      </c>
      <c r="AA3289">
        <f>IFERROR(INDEX(実績DB!$I$3:$I$104,MATCH($B3289&amp;$C3289,実績DB!$J$3:$J$104,0)),"")</f>
        <v/>
      </c>
    </row>
    <row r="3290">
      <c r="A3290" t="n">
        <v>3288</v>
      </c>
      <c r="B3290" t="inlineStr">
        <is>
          <t>中部</t>
        </is>
      </c>
      <c r="C3290" t="inlineStr">
        <is>
          <t>日東町変電所</t>
        </is>
      </c>
      <c r="D3290" t="inlineStr">
        <is>
          <t>愛知県</t>
        </is>
      </c>
      <c r="E3290" t="n">
        <v>77</v>
      </c>
      <c r="F3290" t="n">
        <v>6.6</v>
      </c>
      <c r="G3290" s="3" t="n">
        <v>34.891807</v>
      </c>
      <c r="H3290" s="3" t="n">
        <v>136.957734</v>
      </c>
      <c r="I3290" t="inlineStr">
        <is>
          <t>公表資料(手動)</t>
        </is>
      </c>
      <c r="J3290" t="n">
        <v>-1</v>
      </c>
      <c r="K3290" t="n">
        <v>49</v>
      </c>
      <c r="L3290" t="n">
        <v>-2</v>
      </c>
      <c r="M3290" t="n">
        <v>48</v>
      </c>
      <c r="O3290" t="inlineStr">
        <is>
          <t>不可 #3</t>
        </is>
      </c>
      <c r="P3290" t="inlineStr">
        <is>
          <t>有り</t>
        </is>
      </c>
      <c r="R3290" s="4">
        <f>IF(COUNT($M3290:$N3290)=0,"",IF(AND(IF($N3290&lt;&gt;"",$N3290,$M3290)&lt;=0,$O3290&lt;&gt;"可"),"警告",""))</f>
        <v/>
      </c>
      <c r="S3290" s="4">
        <f>IF(COUNT($M3290:$N3290)=0,0,IF(IF($N3290&lt;&gt;"",$N3290,$M3290)&gt;=スコアリング基準!$B$20,スコアリング基準!$C$20,IF(IF($N3290&lt;&gt;"",$N3290,$M3290)&gt;=スコアリング基準!$B$21,スコアリング基準!$C$21,IF(IF($N3290&lt;&gt;"",$N3290,$M3290)&gt;0,スコアリング基準!$C$22,0))))</f>
        <v/>
      </c>
      <c r="T3290" s="4">
        <f>IF($O3290="可",スコアリング基準!$C$23,0)</f>
        <v/>
      </c>
      <c r="U3290" s="4">
        <f>IF(OR(COUNT($K3290:$L3290)&lt;2,$K3290=0),0,IF(ABS($L3290)/$K3290&lt;=スコアリング基準!$B$24,スコアリング基準!$C$24,IF(ABS($L3290)/$K3290&lt;=スコアリング基準!$B$25,スコアリング基準!$C$25,IF(ABS($L3290)/$K3290&lt;=スコアリング基準!$B$26,スコアリング基準!$C$26,0))))</f>
        <v/>
      </c>
      <c r="V3290" s="4">
        <f>IF($P3290="なし",スコアリング基準!$C$27,0)</f>
        <v/>
      </c>
      <c r="W3290" s="4">
        <f>IF($F3290="",0,IF(ISNUMBER($F3290),IF($F3290&lt;=スコアリング基準!$B$28,スコアリング基準!$C$28,スコアリング基準!$C$29),0))</f>
        <v/>
      </c>
      <c r="X3290" s="4">
        <f>IFERROR(VLOOKUP($B3290,スコアリング基準!$A$36:$B$46,2,FALSE),0)</f>
        <v/>
      </c>
      <c r="Y3290" s="4">
        <f>SUM($S3290:$X3290)</f>
        <v/>
      </c>
      <c r="Z3290" s="4">
        <f>IF(COUNT($M3290:$N3290)=0,"データ無",IF($Y3290&gt;=スコアリング基準!$B$30,"S",IF($Y3290&gt;=スコアリング基準!$B$31,"A",IF($Y3290&gt;=スコアリング基準!$B$32,"B","C"))))</f>
        <v/>
      </c>
      <c r="AA3290">
        <f>IFERROR(INDEX(実績DB!$I$3:$I$104,MATCH($B3290&amp;$C3290,実績DB!$J$3:$J$104,0)),"")</f>
        <v/>
      </c>
    </row>
    <row r="3291">
      <c r="A3291" t="n">
        <v>3289</v>
      </c>
      <c r="B3291" t="inlineStr">
        <is>
          <t>中部</t>
        </is>
      </c>
      <c r="C3291" t="inlineStr">
        <is>
          <t>日置江変電所</t>
        </is>
      </c>
      <c r="D3291" t="inlineStr">
        <is>
          <t>岐阜県</t>
        </is>
      </c>
      <c r="E3291" t="n">
        <v>77</v>
      </c>
      <c r="F3291" t="n">
        <v>6.6</v>
      </c>
      <c r="G3291" s="3" t="n">
        <v>35.368563</v>
      </c>
      <c r="H3291" s="3" t="n">
        <v>136.696539</v>
      </c>
      <c r="I3291" t="inlineStr">
        <is>
          <t>公表資料(手動)</t>
        </is>
      </c>
      <c r="J3291" t="n">
        <v>0</v>
      </c>
      <c r="K3291" t="n">
        <v>19</v>
      </c>
      <c r="L3291" t="n">
        <v>-2</v>
      </c>
      <c r="M3291" t="n">
        <v>18</v>
      </c>
      <c r="O3291" t="inlineStr">
        <is>
          <t>不可 #3</t>
        </is>
      </c>
      <c r="P3291" t="inlineStr">
        <is>
          <t>有り</t>
        </is>
      </c>
      <c r="R3291" s="4">
        <f>IF(COUNT($M3291:$N3291)=0,"",IF(AND(IF($N3291&lt;&gt;"",$N3291,$M3291)&lt;=0,$O3291&lt;&gt;"可"),"警告",""))</f>
        <v/>
      </c>
      <c r="S3291" s="4">
        <f>IF(COUNT($M3291:$N3291)=0,0,IF(IF($N3291&lt;&gt;"",$N3291,$M3291)&gt;=スコアリング基準!$B$20,スコアリング基準!$C$20,IF(IF($N3291&lt;&gt;"",$N3291,$M3291)&gt;=スコアリング基準!$B$21,スコアリング基準!$C$21,IF(IF($N3291&lt;&gt;"",$N3291,$M3291)&gt;0,スコアリング基準!$C$22,0))))</f>
        <v/>
      </c>
      <c r="T3291" s="4">
        <f>IF($O3291="可",スコアリング基準!$C$23,0)</f>
        <v/>
      </c>
      <c r="U3291" s="4">
        <f>IF(OR(COUNT($K3291:$L3291)&lt;2,$K3291=0),0,IF(ABS($L3291)/$K3291&lt;=スコアリング基準!$B$24,スコアリング基準!$C$24,IF(ABS($L3291)/$K3291&lt;=スコアリング基準!$B$25,スコアリング基準!$C$25,IF(ABS($L3291)/$K3291&lt;=スコアリング基準!$B$26,スコアリング基準!$C$26,0))))</f>
        <v/>
      </c>
      <c r="V3291" s="4">
        <f>IF($P3291="なし",スコアリング基準!$C$27,0)</f>
        <v/>
      </c>
      <c r="W3291" s="4">
        <f>IF($F3291="",0,IF(ISNUMBER($F3291),IF($F3291&lt;=スコアリング基準!$B$28,スコアリング基準!$C$28,スコアリング基準!$C$29),0))</f>
        <v/>
      </c>
      <c r="X3291" s="4">
        <f>IFERROR(VLOOKUP($B3291,スコアリング基準!$A$36:$B$46,2,FALSE),0)</f>
        <v/>
      </c>
      <c r="Y3291" s="4">
        <f>SUM($S3291:$X3291)</f>
        <v/>
      </c>
      <c r="Z3291" s="4">
        <f>IF(COUNT($M3291:$N3291)=0,"データ無",IF($Y3291&gt;=スコアリング基準!$B$30,"S",IF($Y3291&gt;=スコアリング基準!$B$31,"A",IF($Y3291&gt;=スコアリング基準!$B$32,"B","C"))))</f>
        <v/>
      </c>
      <c r="AA3291">
        <f>IFERROR(INDEX(実績DB!$I$3:$I$104,MATCH($B3291&amp;$C3291,実績DB!$J$3:$J$104,0)),"")</f>
        <v/>
      </c>
    </row>
    <row r="3292">
      <c r="A3292" t="n">
        <v>3290</v>
      </c>
      <c r="B3292" t="inlineStr">
        <is>
          <t>中部</t>
        </is>
      </c>
      <c r="C3292" t="inlineStr">
        <is>
          <t>日色野変電所</t>
        </is>
      </c>
      <c r="D3292" t="inlineStr">
        <is>
          <t>愛知県</t>
        </is>
      </c>
      <c r="E3292" t="n">
        <v>77</v>
      </c>
      <c r="F3292" t="n">
        <v>6.6</v>
      </c>
      <c r="G3292" s="3" t="n">
        <v>34.783678</v>
      </c>
      <c r="H3292" s="3" t="n">
        <v>137.344618</v>
      </c>
      <c r="I3292" t="inlineStr">
        <is>
          <t>公表資料(手動)</t>
        </is>
      </c>
      <c r="J3292" t="n">
        <v>-14</v>
      </c>
      <c r="K3292" t="n">
        <v>49</v>
      </c>
      <c r="L3292" t="n">
        <v>-18</v>
      </c>
      <c r="M3292" t="n">
        <v>32</v>
      </c>
      <c r="O3292" t="inlineStr">
        <is>
          <t>不可 #3</t>
        </is>
      </c>
      <c r="P3292" t="inlineStr">
        <is>
          <t>有り</t>
        </is>
      </c>
      <c r="R3292" s="4">
        <f>IF(COUNT($M3292:$N3292)=0,"",IF(AND(IF($N3292&lt;&gt;"",$N3292,$M3292)&lt;=0,$O3292&lt;&gt;"可"),"警告",""))</f>
        <v/>
      </c>
      <c r="S3292" s="4">
        <f>IF(COUNT($M3292:$N3292)=0,0,IF(IF($N3292&lt;&gt;"",$N3292,$M3292)&gt;=スコアリング基準!$B$20,スコアリング基準!$C$20,IF(IF($N3292&lt;&gt;"",$N3292,$M3292)&gt;=スコアリング基準!$B$21,スコアリング基準!$C$21,IF(IF($N3292&lt;&gt;"",$N3292,$M3292)&gt;0,スコアリング基準!$C$22,0))))</f>
        <v/>
      </c>
      <c r="T3292" s="4">
        <f>IF($O3292="可",スコアリング基準!$C$23,0)</f>
        <v/>
      </c>
      <c r="U3292" s="4">
        <f>IF(OR(COUNT($K3292:$L3292)&lt;2,$K3292=0),0,IF(ABS($L3292)/$K3292&lt;=スコアリング基準!$B$24,スコアリング基準!$C$24,IF(ABS($L3292)/$K3292&lt;=スコアリング基準!$B$25,スコアリング基準!$C$25,IF(ABS($L3292)/$K3292&lt;=スコアリング基準!$B$26,スコアリング基準!$C$26,0))))</f>
        <v/>
      </c>
      <c r="V3292" s="4">
        <f>IF($P3292="なし",スコアリング基準!$C$27,0)</f>
        <v/>
      </c>
      <c r="W3292" s="4">
        <f>IF($F3292="",0,IF(ISNUMBER($F3292),IF($F3292&lt;=スコアリング基準!$B$28,スコアリング基準!$C$28,スコアリング基準!$C$29),0))</f>
        <v/>
      </c>
      <c r="X3292" s="4">
        <f>IFERROR(VLOOKUP($B3292,スコアリング基準!$A$36:$B$46,2,FALSE),0)</f>
        <v/>
      </c>
      <c r="Y3292" s="4">
        <f>SUM($S3292:$X3292)</f>
        <v/>
      </c>
      <c r="Z3292" s="4">
        <f>IF(COUNT($M3292:$N3292)=0,"データ無",IF($Y3292&gt;=スコアリング基準!$B$30,"S",IF($Y3292&gt;=スコアリング基準!$B$31,"A",IF($Y3292&gt;=スコアリング基準!$B$32,"B","C"))))</f>
        <v/>
      </c>
      <c r="AA3292">
        <f>IFERROR(INDEX(実績DB!$I$3:$I$104,MATCH($B3292&amp;$C3292,実績DB!$J$3:$J$104,0)),"")</f>
        <v/>
      </c>
    </row>
    <row r="3293">
      <c r="A3293" t="n">
        <v>3291</v>
      </c>
      <c r="B3293" t="inlineStr">
        <is>
          <t>中部</t>
        </is>
      </c>
      <c r="C3293" t="inlineStr">
        <is>
          <t>日長変電所</t>
        </is>
      </c>
      <c r="D3293" t="inlineStr">
        <is>
          <t>愛知県</t>
        </is>
      </c>
      <c r="E3293" t="n">
        <v>77</v>
      </c>
      <c r="F3293" t="n">
        <v>33</v>
      </c>
      <c r="G3293" s="3" t="n"/>
      <c r="H3293" s="3" t="n"/>
      <c r="I3293" t="inlineStr">
        <is>
          <t>未取得</t>
        </is>
      </c>
      <c r="J3293" t="n">
        <v>28</v>
      </c>
      <c r="K3293" t="n">
        <v>28</v>
      </c>
      <c r="L3293" t="n">
        <v>0</v>
      </c>
      <c r="O3293" t="inlineStr">
        <is>
          <t>不可 #2</t>
        </is>
      </c>
      <c r="P3293" t="inlineStr">
        <is>
          <t>有り</t>
        </is>
      </c>
      <c r="R3293" s="4">
        <f>IF(COUNT($M3293:$N3293)=0,"",IF(AND(IF($N3293&lt;&gt;"",$N3293,$M3293)&lt;=0,$O3293&lt;&gt;"可"),"警告",""))</f>
        <v/>
      </c>
      <c r="S3293" s="4">
        <f>IF(COUNT($M3293:$N3293)=0,0,IF(IF($N3293&lt;&gt;"",$N3293,$M3293)&gt;=スコアリング基準!$B$20,スコアリング基準!$C$20,IF(IF($N3293&lt;&gt;"",$N3293,$M3293)&gt;=スコアリング基準!$B$21,スコアリング基準!$C$21,IF(IF($N3293&lt;&gt;"",$N3293,$M3293)&gt;0,スコアリング基準!$C$22,0))))</f>
        <v/>
      </c>
      <c r="T3293" s="4">
        <f>IF($O3293="可",スコアリング基準!$C$23,0)</f>
        <v/>
      </c>
      <c r="U3293" s="4">
        <f>IF(OR(COUNT($K3293:$L3293)&lt;2,$K3293=0),0,IF(ABS($L3293)/$K3293&lt;=スコアリング基準!$B$24,スコアリング基準!$C$24,IF(ABS($L3293)/$K3293&lt;=スコアリング基準!$B$25,スコアリング基準!$C$25,IF(ABS($L3293)/$K3293&lt;=スコアリング基準!$B$26,スコアリング基準!$C$26,0))))</f>
        <v/>
      </c>
      <c r="V3293" s="4">
        <f>IF($P3293="なし",スコアリング基準!$C$27,0)</f>
        <v/>
      </c>
      <c r="W3293" s="4">
        <f>IF($F3293="",0,IF(ISNUMBER($F3293),IF($F3293&lt;=スコアリング基準!$B$28,スコアリング基準!$C$28,スコアリング基準!$C$29),0))</f>
        <v/>
      </c>
      <c r="X3293" s="4">
        <f>IFERROR(VLOOKUP($B3293,スコアリング基準!$A$36:$B$46,2,FALSE),0)</f>
        <v/>
      </c>
      <c r="Y3293" s="4">
        <f>SUM($S3293:$X3293)</f>
        <v/>
      </c>
      <c r="Z3293" s="4">
        <f>IF(COUNT($M3293:$N3293)=0,"データ無",IF($Y3293&gt;=スコアリング基準!$B$30,"S",IF($Y3293&gt;=スコアリング基準!$B$31,"A",IF($Y3293&gt;=スコアリング基準!$B$32,"B","C"))))</f>
        <v/>
      </c>
      <c r="AA3293">
        <f>IFERROR(INDEX(実績DB!$I$3:$I$104,MATCH($B3293&amp;$C3293,実績DB!$J$3:$J$104,0)),"")</f>
        <v/>
      </c>
    </row>
    <row r="3294">
      <c r="A3294" t="n">
        <v>3292</v>
      </c>
      <c r="B3294" t="inlineStr">
        <is>
          <t>中部</t>
        </is>
      </c>
      <c r="C3294" t="inlineStr">
        <is>
          <t>旭山変電所</t>
        </is>
      </c>
      <c r="D3294" t="inlineStr">
        <is>
          <t>長野県</t>
        </is>
      </c>
      <c r="E3294" t="n">
        <v>77</v>
      </c>
      <c r="F3294" t="n">
        <v>33</v>
      </c>
      <c r="G3294" s="3" t="n">
        <v>36.658717</v>
      </c>
      <c r="H3294" s="3" t="n">
        <v>138.16876</v>
      </c>
      <c r="I3294" t="inlineStr">
        <is>
          <t>Google Places(名称一致)</t>
        </is>
      </c>
      <c r="J3294" t="n">
        <v>28</v>
      </c>
      <c r="K3294" t="n">
        <v>14</v>
      </c>
      <c r="L3294" t="n">
        <v>-19</v>
      </c>
      <c r="O3294" t="inlineStr">
        <is>
          <t>可</t>
        </is>
      </c>
      <c r="P3294" t="inlineStr">
        <is>
          <t>有り</t>
        </is>
      </c>
      <c r="R3294" s="4">
        <f>IF(COUNT($M3294:$N3294)=0,"",IF(AND(IF($N3294&lt;&gt;"",$N3294,$M3294)&lt;=0,$O3294&lt;&gt;"可"),"警告",""))</f>
        <v/>
      </c>
      <c r="S3294" s="4">
        <f>IF(COUNT($M3294:$N3294)=0,0,IF(IF($N3294&lt;&gt;"",$N3294,$M3294)&gt;=スコアリング基準!$B$20,スコアリング基準!$C$20,IF(IF($N3294&lt;&gt;"",$N3294,$M3294)&gt;=スコアリング基準!$B$21,スコアリング基準!$C$21,IF(IF($N3294&lt;&gt;"",$N3294,$M3294)&gt;0,スコアリング基準!$C$22,0))))</f>
        <v/>
      </c>
      <c r="T3294" s="4">
        <f>IF($O3294="可",スコアリング基準!$C$23,0)</f>
        <v/>
      </c>
      <c r="U3294" s="4">
        <f>IF(OR(COUNT($K3294:$L3294)&lt;2,$K3294=0),0,IF(ABS($L3294)/$K3294&lt;=スコアリング基準!$B$24,スコアリング基準!$C$24,IF(ABS($L3294)/$K3294&lt;=スコアリング基準!$B$25,スコアリング基準!$C$25,IF(ABS($L3294)/$K3294&lt;=スコアリング基準!$B$26,スコアリング基準!$C$26,0))))</f>
        <v/>
      </c>
      <c r="V3294" s="4">
        <f>IF($P3294="なし",スコアリング基準!$C$27,0)</f>
        <v/>
      </c>
      <c r="W3294" s="4">
        <f>IF($F3294="",0,IF(ISNUMBER($F3294),IF($F3294&lt;=スコアリング基準!$B$28,スコアリング基準!$C$28,スコアリング基準!$C$29),0))</f>
        <v/>
      </c>
      <c r="X3294" s="4">
        <f>IFERROR(VLOOKUP($B3294,スコアリング基準!$A$36:$B$46,2,FALSE),0)</f>
        <v/>
      </c>
      <c r="Y3294" s="4">
        <f>SUM($S3294:$X3294)</f>
        <v/>
      </c>
      <c r="Z3294" s="4">
        <f>IF(COUNT($M3294:$N3294)=0,"データ無",IF($Y3294&gt;=スコアリング基準!$B$30,"S",IF($Y3294&gt;=スコアリング基準!$B$31,"A",IF($Y3294&gt;=スコアリング基準!$B$32,"B","C"))))</f>
        <v/>
      </c>
      <c r="AA3294">
        <f>IFERROR(INDEX(実績DB!$I$3:$I$104,MATCH($B3294&amp;$C3294,実績DB!$J$3:$J$104,0)),"")</f>
        <v/>
      </c>
    </row>
    <row r="3295">
      <c r="A3295" t="n">
        <v>3293</v>
      </c>
      <c r="B3295" t="inlineStr">
        <is>
          <t>中部</t>
        </is>
      </c>
      <c r="C3295" t="inlineStr">
        <is>
          <t>昌栄変電所</t>
        </is>
      </c>
      <c r="D3295" t="inlineStr">
        <is>
          <t>三重県</t>
        </is>
      </c>
      <c r="E3295" t="n">
        <v>77</v>
      </c>
      <c r="F3295" t="n">
        <v>6.6</v>
      </c>
      <c r="G3295" s="3" t="n">
        <v>34.957675</v>
      </c>
      <c r="H3295" s="3" t="n">
        <v>136.628851</v>
      </c>
      <c r="I3295" t="inlineStr">
        <is>
          <t>公表資料(手動)</t>
        </is>
      </c>
      <c r="J3295" t="n">
        <v>49</v>
      </c>
      <c r="K3295" t="n">
        <v>49</v>
      </c>
      <c r="L3295" t="n">
        <v>0</v>
      </c>
      <c r="M3295" t="n">
        <v>49</v>
      </c>
      <c r="O3295" t="inlineStr">
        <is>
          <t>不可 #3</t>
        </is>
      </c>
      <c r="P3295" t="inlineStr">
        <is>
          <t>有り</t>
        </is>
      </c>
      <c r="R3295" s="4">
        <f>IF(COUNT($M3295:$N3295)=0,"",IF(AND(IF($N3295&lt;&gt;"",$N3295,$M3295)&lt;=0,$O3295&lt;&gt;"可"),"警告",""))</f>
        <v/>
      </c>
      <c r="S3295" s="4">
        <f>IF(COUNT($M3295:$N3295)=0,0,IF(IF($N3295&lt;&gt;"",$N3295,$M3295)&gt;=スコアリング基準!$B$20,スコアリング基準!$C$20,IF(IF($N3295&lt;&gt;"",$N3295,$M3295)&gt;=スコアリング基準!$B$21,スコアリング基準!$C$21,IF(IF($N3295&lt;&gt;"",$N3295,$M3295)&gt;0,スコアリング基準!$C$22,0))))</f>
        <v/>
      </c>
      <c r="T3295" s="4">
        <f>IF($O3295="可",スコアリング基準!$C$23,0)</f>
        <v/>
      </c>
      <c r="U3295" s="4">
        <f>IF(OR(COUNT($K3295:$L3295)&lt;2,$K3295=0),0,IF(ABS($L3295)/$K3295&lt;=スコアリング基準!$B$24,スコアリング基準!$C$24,IF(ABS($L3295)/$K3295&lt;=スコアリング基準!$B$25,スコアリング基準!$C$25,IF(ABS($L3295)/$K3295&lt;=スコアリング基準!$B$26,スコアリング基準!$C$26,0))))</f>
        <v/>
      </c>
      <c r="V3295" s="4">
        <f>IF($P3295="なし",スコアリング基準!$C$27,0)</f>
        <v/>
      </c>
      <c r="W3295" s="4">
        <f>IF($F3295="",0,IF(ISNUMBER($F3295),IF($F3295&lt;=スコアリング基準!$B$28,スコアリング基準!$C$28,スコアリング基準!$C$29),0))</f>
        <v/>
      </c>
      <c r="X3295" s="4">
        <f>IFERROR(VLOOKUP($B3295,スコアリング基準!$A$36:$B$46,2,FALSE),0)</f>
        <v/>
      </c>
      <c r="Y3295" s="4">
        <f>SUM($S3295:$X3295)</f>
        <v/>
      </c>
      <c r="Z3295" s="4">
        <f>IF(COUNT($M3295:$N3295)=0,"データ無",IF($Y3295&gt;=スコアリング基準!$B$30,"S",IF($Y3295&gt;=スコアリング基準!$B$31,"A",IF($Y3295&gt;=スコアリング基準!$B$32,"B","C"))))</f>
        <v/>
      </c>
      <c r="AA3295">
        <f>IFERROR(INDEX(実績DB!$I$3:$I$104,MATCH($B3295&amp;$C3295,実績DB!$J$3:$J$104,0)),"")</f>
        <v/>
      </c>
    </row>
    <row r="3296">
      <c r="A3296" t="n">
        <v>3294</v>
      </c>
      <c r="B3296" t="inlineStr">
        <is>
          <t>中部</t>
        </is>
      </c>
      <c r="C3296" t="inlineStr">
        <is>
          <t>明地変電所</t>
        </is>
      </c>
      <c r="D3296" t="inlineStr">
        <is>
          <t>愛知県</t>
        </is>
      </c>
      <c r="E3296" t="n">
        <v>77</v>
      </c>
      <c r="F3296" t="n">
        <v>6.6</v>
      </c>
      <c r="G3296" s="3" t="n">
        <v>35.277927</v>
      </c>
      <c r="H3296" s="3" t="n">
        <v>136.734867</v>
      </c>
      <c r="I3296" t="inlineStr">
        <is>
          <t>公表資料(手動)</t>
        </is>
      </c>
      <c r="J3296" t="n">
        <v>-7</v>
      </c>
      <c r="K3296" t="n">
        <v>49</v>
      </c>
      <c r="L3296" t="n">
        <v>-11</v>
      </c>
      <c r="M3296" t="n">
        <v>36</v>
      </c>
      <c r="O3296" t="inlineStr">
        <is>
          <t>不可 #3</t>
        </is>
      </c>
      <c r="P3296" t="inlineStr">
        <is>
          <t>有り</t>
        </is>
      </c>
      <c r="R3296" s="4">
        <f>IF(COUNT($M3296:$N3296)=0,"",IF(AND(IF($N3296&lt;&gt;"",$N3296,$M3296)&lt;=0,$O3296&lt;&gt;"可"),"警告",""))</f>
        <v/>
      </c>
      <c r="S3296" s="4">
        <f>IF(COUNT($M3296:$N3296)=0,0,IF(IF($N3296&lt;&gt;"",$N3296,$M3296)&gt;=スコアリング基準!$B$20,スコアリング基準!$C$20,IF(IF($N3296&lt;&gt;"",$N3296,$M3296)&gt;=スコアリング基準!$B$21,スコアリング基準!$C$21,IF(IF($N3296&lt;&gt;"",$N3296,$M3296)&gt;0,スコアリング基準!$C$22,0))))</f>
        <v/>
      </c>
      <c r="T3296" s="4">
        <f>IF($O3296="可",スコアリング基準!$C$23,0)</f>
        <v/>
      </c>
      <c r="U3296" s="4">
        <f>IF(OR(COUNT($K3296:$L3296)&lt;2,$K3296=0),0,IF(ABS($L3296)/$K3296&lt;=スコアリング基準!$B$24,スコアリング基準!$C$24,IF(ABS($L3296)/$K3296&lt;=スコアリング基準!$B$25,スコアリング基準!$C$25,IF(ABS($L3296)/$K3296&lt;=スコアリング基準!$B$26,スコアリング基準!$C$26,0))))</f>
        <v/>
      </c>
      <c r="V3296" s="4">
        <f>IF($P3296="なし",スコアリング基準!$C$27,0)</f>
        <v/>
      </c>
      <c r="W3296" s="4">
        <f>IF($F3296="",0,IF(ISNUMBER($F3296),IF($F3296&lt;=スコアリング基準!$B$28,スコアリング基準!$C$28,スコアリング基準!$C$29),0))</f>
        <v/>
      </c>
      <c r="X3296" s="4">
        <f>IFERROR(VLOOKUP($B3296,スコアリング基準!$A$36:$B$46,2,FALSE),0)</f>
        <v/>
      </c>
      <c r="Y3296" s="4">
        <f>SUM($S3296:$X3296)</f>
        <v/>
      </c>
      <c r="Z3296" s="4">
        <f>IF(COUNT($M3296:$N3296)=0,"データ無",IF($Y3296&gt;=スコアリング基準!$B$30,"S",IF($Y3296&gt;=スコアリング基準!$B$31,"A",IF($Y3296&gt;=スコアリング基準!$B$32,"B","C"))))</f>
        <v/>
      </c>
      <c r="AA3296">
        <f>IFERROR(INDEX(実績DB!$I$3:$I$104,MATCH($B3296&amp;$C3296,実績DB!$J$3:$J$104,0)),"")</f>
        <v/>
      </c>
    </row>
    <row r="3297">
      <c r="A3297" t="n">
        <v>3295</v>
      </c>
      <c r="B3297" t="inlineStr">
        <is>
          <t>中部</t>
        </is>
      </c>
      <c r="C3297" t="inlineStr">
        <is>
          <t>明智変電所</t>
        </is>
      </c>
      <c r="D3297" t="inlineStr">
        <is>
          <t>岐阜県</t>
        </is>
      </c>
      <c r="E3297" t="n">
        <v>77</v>
      </c>
      <c r="F3297" t="n">
        <v>6.6</v>
      </c>
      <c r="G3297" s="3" t="n">
        <v>35.30855</v>
      </c>
      <c r="H3297" s="3" t="n">
        <v>137.353602</v>
      </c>
      <c r="I3297" t="inlineStr">
        <is>
          <t>Google Places(名称一致)</t>
        </is>
      </c>
      <c r="J3297" t="n">
        <v>-8</v>
      </c>
      <c r="K3297" t="n">
        <v>19</v>
      </c>
      <c r="L3297" t="n">
        <v>-18</v>
      </c>
      <c r="M3297" t="n">
        <v>4</v>
      </c>
      <c r="O3297" t="inlineStr">
        <is>
          <t>不可 #3</t>
        </is>
      </c>
      <c r="P3297" t="inlineStr">
        <is>
          <t>有り</t>
        </is>
      </c>
      <c r="R3297" s="4">
        <f>IF(COUNT($M3297:$N3297)=0,"",IF(AND(IF($N3297&lt;&gt;"",$N3297,$M3297)&lt;=0,$O3297&lt;&gt;"可"),"警告",""))</f>
        <v/>
      </c>
      <c r="S3297" s="4">
        <f>IF(COUNT($M3297:$N3297)=0,0,IF(IF($N3297&lt;&gt;"",$N3297,$M3297)&gt;=スコアリング基準!$B$20,スコアリング基準!$C$20,IF(IF($N3297&lt;&gt;"",$N3297,$M3297)&gt;=スコアリング基準!$B$21,スコアリング基準!$C$21,IF(IF($N3297&lt;&gt;"",$N3297,$M3297)&gt;0,スコアリング基準!$C$22,0))))</f>
        <v/>
      </c>
      <c r="T3297" s="4">
        <f>IF($O3297="可",スコアリング基準!$C$23,0)</f>
        <v/>
      </c>
      <c r="U3297" s="4">
        <f>IF(OR(COUNT($K3297:$L3297)&lt;2,$K3297=0),0,IF(ABS($L3297)/$K3297&lt;=スコアリング基準!$B$24,スコアリング基準!$C$24,IF(ABS($L3297)/$K3297&lt;=スコアリング基準!$B$25,スコアリング基準!$C$25,IF(ABS($L3297)/$K3297&lt;=スコアリング基準!$B$26,スコアリング基準!$C$26,0))))</f>
        <v/>
      </c>
      <c r="V3297" s="4">
        <f>IF($P3297="なし",スコアリング基準!$C$27,0)</f>
        <v/>
      </c>
      <c r="W3297" s="4">
        <f>IF($F3297="",0,IF(ISNUMBER($F3297),IF($F3297&lt;=スコアリング基準!$B$28,スコアリング基準!$C$28,スコアリング基準!$C$29),0))</f>
        <v/>
      </c>
      <c r="X3297" s="4">
        <f>IFERROR(VLOOKUP($B3297,スコアリング基準!$A$36:$B$46,2,FALSE),0)</f>
        <v/>
      </c>
      <c r="Y3297" s="4">
        <f>SUM($S3297:$X3297)</f>
        <v/>
      </c>
      <c r="Z3297" s="4">
        <f>IF(COUNT($M3297:$N3297)=0,"データ無",IF($Y3297&gt;=スコアリング基準!$B$30,"S",IF($Y3297&gt;=スコアリング基準!$B$31,"A",IF($Y3297&gt;=スコアリング基準!$B$32,"B","C"))))</f>
        <v/>
      </c>
      <c r="AA3297">
        <f>IFERROR(INDEX(実績DB!$I$3:$I$104,MATCH($B3297&amp;$C3297,実績DB!$J$3:$J$104,0)),"")</f>
        <v/>
      </c>
    </row>
    <row r="3298">
      <c r="A3298" t="n">
        <v>3296</v>
      </c>
      <c r="B3298" t="inlineStr">
        <is>
          <t>中部</t>
        </is>
      </c>
      <c r="C3298" t="inlineStr">
        <is>
          <t>明海変電所</t>
        </is>
      </c>
      <c r="D3298" t="inlineStr">
        <is>
          <t>愛知県</t>
        </is>
      </c>
      <c r="E3298" t="n">
        <v>77</v>
      </c>
      <c r="F3298" t="n">
        <v>6.6</v>
      </c>
      <c r="G3298" s="3" t="n">
        <v>34.70901</v>
      </c>
      <c r="H3298" s="3" t="n">
        <v>137.3217</v>
      </c>
      <c r="I3298" t="inlineStr">
        <is>
          <t>OSM実測(名称一致)</t>
        </is>
      </c>
      <c r="J3298" t="n">
        <v>-3</v>
      </c>
      <c r="K3298" t="n">
        <v>74</v>
      </c>
      <c r="L3298" t="n">
        <v>-5</v>
      </c>
      <c r="M3298" t="n">
        <v>70</v>
      </c>
      <c r="O3298" t="inlineStr">
        <is>
          <t>不可 #3</t>
        </is>
      </c>
      <c r="P3298" t="inlineStr">
        <is>
          <t>有り</t>
        </is>
      </c>
      <c r="R3298" s="4">
        <f>IF(COUNT($M3298:$N3298)=0,"",IF(AND(IF($N3298&lt;&gt;"",$N3298,$M3298)&lt;=0,$O3298&lt;&gt;"可"),"警告",""))</f>
        <v/>
      </c>
      <c r="S3298" s="4">
        <f>IF(COUNT($M3298:$N3298)=0,0,IF(IF($N3298&lt;&gt;"",$N3298,$M3298)&gt;=スコアリング基準!$B$20,スコアリング基準!$C$20,IF(IF($N3298&lt;&gt;"",$N3298,$M3298)&gt;=スコアリング基準!$B$21,スコアリング基準!$C$21,IF(IF($N3298&lt;&gt;"",$N3298,$M3298)&gt;0,スコアリング基準!$C$22,0))))</f>
        <v/>
      </c>
      <c r="T3298" s="4">
        <f>IF($O3298="可",スコアリング基準!$C$23,0)</f>
        <v/>
      </c>
      <c r="U3298" s="4">
        <f>IF(OR(COUNT($K3298:$L3298)&lt;2,$K3298=0),0,IF(ABS($L3298)/$K3298&lt;=スコアリング基準!$B$24,スコアリング基準!$C$24,IF(ABS($L3298)/$K3298&lt;=スコアリング基準!$B$25,スコアリング基準!$C$25,IF(ABS($L3298)/$K3298&lt;=スコアリング基準!$B$26,スコアリング基準!$C$26,0))))</f>
        <v/>
      </c>
      <c r="V3298" s="4">
        <f>IF($P3298="なし",スコアリング基準!$C$27,0)</f>
        <v/>
      </c>
      <c r="W3298" s="4">
        <f>IF($F3298="",0,IF(ISNUMBER($F3298),IF($F3298&lt;=スコアリング基準!$B$28,スコアリング基準!$C$28,スコアリング基準!$C$29),0))</f>
        <v/>
      </c>
      <c r="X3298" s="4">
        <f>IFERROR(VLOOKUP($B3298,スコアリング基準!$A$36:$B$46,2,FALSE),0)</f>
        <v/>
      </c>
      <c r="Y3298" s="4">
        <f>SUM($S3298:$X3298)</f>
        <v/>
      </c>
      <c r="Z3298" s="4">
        <f>IF(COUNT($M3298:$N3298)=0,"データ無",IF($Y3298&gt;=スコアリング基準!$B$30,"S",IF($Y3298&gt;=スコアリング基準!$B$31,"A",IF($Y3298&gt;=スコアリング基準!$B$32,"B","C"))))</f>
        <v/>
      </c>
      <c r="AA3298">
        <f>IFERROR(INDEX(実績DB!$I$3:$I$104,MATCH($B3298&amp;$C3298,実績DB!$J$3:$J$104,0)),"")</f>
        <v/>
      </c>
    </row>
    <row r="3299">
      <c r="A3299" t="n">
        <v>3297</v>
      </c>
      <c r="B3299" t="inlineStr">
        <is>
          <t>中部</t>
        </is>
      </c>
      <c r="C3299" t="inlineStr">
        <is>
          <t>星崎変電所</t>
        </is>
      </c>
      <c r="D3299" t="inlineStr">
        <is>
          <t>愛知県</t>
        </is>
      </c>
      <c r="E3299" t="n">
        <v>77</v>
      </c>
      <c r="F3299" t="n">
        <v>6.6</v>
      </c>
      <c r="G3299" s="3" t="n">
        <v>35.08176</v>
      </c>
      <c r="H3299" s="3" t="n">
        <v>136.910887</v>
      </c>
      <c r="I3299" t="inlineStr">
        <is>
          <t>公表資料(手動)</t>
        </is>
      </c>
      <c r="J3299" t="n">
        <v>3</v>
      </c>
      <c r="K3299" t="n">
        <v>38</v>
      </c>
      <c r="L3299" t="n">
        <v>0</v>
      </c>
      <c r="M3299" t="n">
        <v>38</v>
      </c>
      <c r="O3299" t="inlineStr">
        <is>
          <t>不可 #3</t>
        </is>
      </c>
      <c r="P3299" t="inlineStr">
        <is>
          <t>有り</t>
        </is>
      </c>
      <c r="R3299" s="4">
        <f>IF(COUNT($M3299:$N3299)=0,"",IF(AND(IF($N3299&lt;&gt;"",$N3299,$M3299)&lt;=0,$O3299&lt;&gt;"可"),"警告",""))</f>
        <v/>
      </c>
      <c r="S3299" s="4">
        <f>IF(COUNT($M3299:$N3299)=0,0,IF(IF($N3299&lt;&gt;"",$N3299,$M3299)&gt;=スコアリング基準!$B$20,スコアリング基準!$C$20,IF(IF($N3299&lt;&gt;"",$N3299,$M3299)&gt;=スコアリング基準!$B$21,スコアリング基準!$C$21,IF(IF($N3299&lt;&gt;"",$N3299,$M3299)&gt;0,スコアリング基準!$C$22,0))))</f>
        <v/>
      </c>
      <c r="T3299" s="4">
        <f>IF($O3299="可",スコアリング基準!$C$23,0)</f>
        <v/>
      </c>
      <c r="U3299" s="4">
        <f>IF(OR(COUNT($K3299:$L3299)&lt;2,$K3299=0),0,IF(ABS($L3299)/$K3299&lt;=スコアリング基準!$B$24,スコアリング基準!$C$24,IF(ABS($L3299)/$K3299&lt;=スコアリング基準!$B$25,スコアリング基準!$C$25,IF(ABS($L3299)/$K3299&lt;=スコアリング基準!$B$26,スコアリング基準!$C$26,0))))</f>
        <v/>
      </c>
      <c r="V3299" s="4">
        <f>IF($P3299="なし",スコアリング基準!$C$27,0)</f>
        <v/>
      </c>
      <c r="W3299" s="4">
        <f>IF($F3299="",0,IF(ISNUMBER($F3299),IF($F3299&lt;=スコアリング基準!$B$28,スコアリング基準!$C$28,スコアリング基準!$C$29),0))</f>
        <v/>
      </c>
      <c r="X3299" s="4">
        <f>IFERROR(VLOOKUP($B3299,スコアリング基準!$A$36:$B$46,2,FALSE),0)</f>
        <v/>
      </c>
      <c r="Y3299" s="4">
        <f>SUM($S3299:$X3299)</f>
        <v/>
      </c>
      <c r="Z3299" s="4">
        <f>IF(COUNT($M3299:$N3299)=0,"データ無",IF($Y3299&gt;=スコアリング基準!$B$30,"S",IF($Y3299&gt;=スコアリング基準!$B$31,"A",IF($Y3299&gt;=スコアリング基準!$B$32,"B","C"))))</f>
        <v/>
      </c>
      <c r="AA3299">
        <f>IFERROR(INDEX(実績DB!$I$3:$I$104,MATCH($B3299&amp;$C3299,実績DB!$J$3:$J$104,0)),"")</f>
        <v/>
      </c>
    </row>
    <row r="3300">
      <c r="A3300" t="n">
        <v>3298</v>
      </c>
      <c r="B3300" t="inlineStr">
        <is>
          <t>中部</t>
        </is>
      </c>
      <c r="C3300" t="inlineStr">
        <is>
          <t>春日変電所</t>
        </is>
      </c>
      <c r="D3300" t="inlineStr">
        <is>
          <t>愛知県</t>
        </is>
      </c>
      <c r="E3300" t="n">
        <v>77</v>
      </c>
      <c r="F3300" t="n">
        <v>6.6</v>
      </c>
      <c r="G3300" s="3" t="n">
        <v>35.24913</v>
      </c>
      <c r="H3300" s="3" t="n">
        <v>136.847706</v>
      </c>
      <c r="I3300" t="inlineStr">
        <is>
          <t>公表資料(手動)</t>
        </is>
      </c>
      <c r="J3300" t="n">
        <v>2</v>
      </c>
      <c r="K3300" t="n">
        <v>44</v>
      </c>
      <c r="L3300" t="n">
        <v>0</v>
      </c>
      <c r="M3300" t="n">
        <v>44</v>
      </c>
      <c r="O3300" t="inlineStr">
        <is>
          <t>不可 #3</t>
        </is>
      </c>
      <c r="P3300" t="inlineStr">
        <is>
          <t>有り</t>
        </is>
      </c>
      <c r="R3300" s="4">
        <f>IF(COUNT($M3300:$N3300)=0,"",IF(AND(IF($N3300&lt;&gt;"",$N3300,$M3300)&lt;=0,$O3300&lt;&gt;"可"),"警告",""))</f>
        <v/>
      </c>
      <c r="S3300" s="4">
        <f>IF(COUNT($M3300:$N3300)=0,0,IF(IF($N3300&lt;&gt;"",$N3300,$M3300)&gt;=スコアリング基準!$B$20,スコアリング基準!$C$20,IF(IF($N3300&lt;&gt;"",$N3300,$M3300)&gt;=スコアリング基準!$B$21,スコアリング基準!$C$21,IF(IF($N3300&lt;&gt;"",$N3300,$M3300)&gt;0,スコアリング基準!$C$22,0))))</f>
        <v/>
      </c>
      <c r="T3300" s="4">
        <f>IF($O3300="可",スコアリング基準!$C$23,0)</f>
        <v/>
      </c>
      <c r="U3300" s="4">
        <f>IF(OR(COUNT($K3300:$L3300)&lt;2,$K3300=0),0,IF(ABS($L3300)/$K3300&lt;=スコアリング基準!$B$24,スコアリング基準!$C$24,IF(ABS($L3300)/$K3300&lt;=スコアリング基準!$B$25,スコアリング基準!$C$25,IF(ABS($L3300)/$K3300&lt;=スコアリング基準!$B$26,スコアリング基準!$C$26,0))))</f>
        <v/>
      </c>
      <c r="V3300" s="4">
        <f>IF($P3300="なし",スコアリング基準!$C$27,0)</f>
        <v/>
      </c>
      <c r="W3300" s="4">
        <f>IF($F3300="",0,IF(ISNUMBER($F3300),IF($F3300&lt;=スコアリング基準!$B$28,スコアリング基準!$C$28,スコアリング基準!$C$29),0))</f>
        <v/>
      </c>
      <c r="X3300" s="4">
        <f>IFERROR(VLOOKUP($B3300,スコアリング基準!$A$36:$B$46,2,FALSE),0)</f>
        <v/>
      </c>
      <c r="Y3300" s="4">
        <f>SUM($S3300:$X3300)</f>
        <v/>
      </c>
      <c r="Z3300" s="4">
        <f>IF(COUNT($M3300:$N3300)=0,"データ無",IF($Y3300&gt;=スコアリング基準!$B$30,"S",IF($Y3300&gt;=スコアリング基準!$B$31,"A",IF($Y3300&gt;=スコアリング基準!$B$32,"B","C"))))</f>
        <v/>
      </c>
      <c r="AA3300">
        <f>IFERROR(INDEX(実績DB!$I$3:$I$104,MATCH($B3300&amp;$C3300,実績DB!$J$3:$J$104,0)),"")</f>
        <v/>
      </c>
    </row>
    <row r="3301">
      <c r="A3301" t="n">
        <v>3299</v>
      </c>
      <c r="B3301" t="inlineStr">
        <is>
          <t>中部</t>
        </is>
      </c>
      <c r="C3301" t="inlineStr">
        <is>
          <t>春日井変電所</t>
        </is>
      </c>
      <c r="D3301" t="inlineStr">
        <is>
          <t>愛知県</t>
        </is>
      </c>
      <c r="E3301" t="n">
        <v>77</v>
      </c>
      <c r="F3301" t="n">
        <v>6.6</v>
      </c>
      <c r="G3301" s="3" t="n">
        <v>35.24853</v>
      </c>
      <c r="H3301" s="3" t="n">
        <v>136.9958</v>
      </c>
      <c r="I3301" t="inlineStr">
        <is>
          <t>OSM実測(名称一致)</t>
        </is>
      </c>
      <c r="J3301" t="n">
        <v>5</v>
      </c>
      <c r="K3301" t="n">
        <v>60</v>
      </c>
      <c r="L3301" t="n">
        <v>0</v>
      </c>
      <c r="M3301" t="n">
        <v>60</v>
      </c>
      <c r="O3301" t="inlineStr">
        <is>
          <t>不可 #3</t>
        </is>
      </c>
      <c r="P3301" t="inlineStr">
        <is>
          <t>有り</t>
        </is>
      </c>
      <c r="R3301" s="4">
        <f>IF(COUNT($M3301:$N3301)=0,"",IF(AND(IF($N3301&lt;&gt;"",$N3301,$M3301)&lt;=0,$O3301&lt;&gt;"可"),"警告",""))</f>
        <v/>
      </c>
      <c r="S3301" s="4">
        <f>IF(COUNT($M3301:$N3301)=0,0,IF(IF($N3301&lt;&gt;"",$N3301,$M3301)&gt;=スコアリング基準!$B$20,スコアリング基準!$C$20,IF(IF($N3301&lt;&gt;"",$N3301,$M3301)&gt;=スコアリング基準!$B$21,スコアリング基準!$C$21,IF(IF($N3301&lt;&gt;"",$N3301,$M3301)&gt;0,スコアリング基準!$C$22,0))))</f>
        <v/>
      </c>
      <c r="T3301" s="4">
        <f>IF($O3301="可",スコアリング基準!$C$23,0)</f>
        <v/>
      </c>
      <c r="U3301" s="4">
        <f>IF(OR(COUNT($K3301:$L3301)&lt;2,$K3301=0),0,IF(ABS($L3301)/$K3301&lt;=スコアリング基準!$B$24,スコアリング基準!$C$24,IF(ABS($L3301)/$K3301&lt;=スコアリング基準!$B$25,スコアリング基準!$C$25,IF(ABS($L3301)/$K3301&lt;=スコアリング基準!$B$26,スコアリング基準!$C$26,0))))</f>
        <v/>
      </c>
      <c r="V3301" s="4">
        <f>IF($P3301="なし",スコアリング基準!$C$27,0)</f>
        <v/>
      </c>
      <c r="W3301" s="4">
        <f>IF($F3301="",0,IF(ISNUMBER($F3301),IF($F3301&lt;=スコアリング基準!$B$28,スコアリング基準!$C$28,スコアリング基準!$C$29),0))</f>
        <v/>
      </c>
      <c r="X3301" s="4">
        <f>IFERROR(VLOOKUP($B3301,スコアリング基準!$A$36:$B$46,2,FALSE),0)</f>
        <v/>
      </c>
      <c r="Y3301" s="4">
        <f>SUM($S3301:$X3301)</f>
        <v/>
      </c>
      <c r="Z3301" s="4">
        <f>IF(COUNT($M3301:$N3301)=0,"データ無",IF($Y3301&gt;=スコアリング基準!$B$30,"S",IF($Y3301&gt;=スコアリング基準!$B$31,"A",IF($Y3301&gt;=スコアリング基準!$B$32,"B","C"))))</f>
        <v/>
      </c>
      <c r="AA3301">
        <f>IFERROR(INDEX(実績DB!$I$3:$I$104,MATCH($B3301&amp;$C3301,実績DB!$J$3:$J$104,0)),"")</f>
        <v/>
      </c>
    </row>
    <row r="3302">
      <c r="A3302" t="n">
        <v>3300</v>
      </c>
      <c r="B3302" t="inlineStr">
        <is>
          <t>中部</t>
        </is>
      </c>
      <c r="C3302" t="inlineStr">
        <is>
          <t>昼神水力変電所</t>
        </is>
      </c>
      <c r="D3302" t="inlineStr">
        <is>
          <t>長野県</t>
        </is>
      </c>
      <c r="E3302" t="n">
        <v>77</v>
      </c>
      <c r="F3302" t="n">
        <v>6.6</v>
      </c>
      <c r="G3302" s="3" t="n"/>
      <c r="H3302" s="3" t="n"/>
      <c r="I3302" t="inlineStr">
        <is>
          <t>未取得</t>
        </is>
      </c>
      <c r="J3302" t="n">
        <v>-9</v>
      </c>
      <c r="K3302" t="n">
        <v>9</v>
      </c>
      <c r="L3302" t="n">
        <v>-9</v>
      </c>
      <c r="M3302" t="n">
        <v>0</v>
      </c>
      <c r="O3302" t="inlineStr">
        <is>
          <t>不可 #3</t>
        </is>
      </c>
      <c r="P3302" t="inlineStr">
        <is>
          <t>有り</t>
        </is>
      </c>
      <c r="R3302" s="4">
        <f>IF(COUNT($M3302:$N3302)=0,"",IF(AND(IF($N3302&lt;&gt;"",$N3302,$M3302)&lt;=0,$O3302&lt;&gt;"可"),"警告",""))</f>
        <v/>
      </c>
      <c r="S3302" s="4">
        <f>IF(COUNT($M3302:$N3302)=0,0,IF(IF($N3302&lt;&gt;"",$N3302,$M3302)&gt;=スコアリング基準!$B$20,スコアリング基準!$C$20,IF(IF($N3302&lt;&gt;"",$N3302,$M3302)&gt;=スコアリング基準!$B$21,スコアリング基準!$C$21,IF(IF($N3302&lt;&gt;"",$N3302,$M3302)&gt;0,スコアリング基準!$C$22,0))))</f>
        <v/>
      </c>
      <c r="T3302" s="4">
        <f>IF($O3302="可",スコアリング基準!$C$23,0)</f>
        <v/>
      </c>
      <c r="U3302" s="4">
        <f>IF(OR(COUNT($K3302:$L3302)&lt;2,$K3302=0),0,IF(ABS($L3302)/$K3302&lt;=スコアリング基準!$B$24,スコアリング基準!$C$24,IF(ABS($L3302)/$K3302&lt;=スコアリング基準!$B$25,スコアリング基準!$C$25,IF(ABS($L3302)/$K3302&lt;=スコアリング基準!$B$26,スコアリング基準!$C$26,0))))</f>
        <v/>
      </c>
      <c r="V3302" s="4">
        <f>IF($P3302="なし",スコアリング基準!$C$27,0)</f>
        <v/>
      </c>
      <c r="W3302" s="4">
        <f>IF($F3302="",0,IF(ISNUMBER($F3302),IF($F3302&lt;=スコアリング基準!$B$28,スコアリング基準!$C$28,スコアリング基準!$C$29),0))</f>
        <v/>
      </c>
      <c r="X3302" s="4">
        <f>IFERROR(VLOOKUP($B3302,スコアリング基準!$A$36:$B$46,2,FALSE),0)</f>
        <v/>
      </c>
      <c r="Y3302" s="4">
        <f>SUM($S3302:$X3302)</f>
        <v/>
      </c>
      <c r="Z3302" s="4">
        <f>IF(COUNT($M3302:$N3302)=0,"データ無",IF($Y3302&gt;=スコアリング基準!$B$30,"S",IF($Y3302&gt;=スコアリング基準!$B$31,"A",IF($Y3302&gt;=スコアリング基準!$B$32,"B","C"))))</f>
        <v/>
      </c>
      <c r="AA3302">
        <f>IFERROR(INDEX(実績DB!$I$3:$I$104,MATCH($B3302&amp;$C3302,実績DB!$J$3:$J$104,0)),"")</f>
        <v/>
      </c>
    </row>
    <row r="3303">
      <c r="A3303" t="n">
        <v>3301</v>
      </c>
      <c r="B3303" t="inlineStr">
        <is>
          <t>中部</t>
        </is>
      </c>
      <c r="C3303" t="inlineStr">
        <is>
          <t>時瀬水力変電所</t>
        </is>
      </c>
      <c r="D3303" t="inlineStr">
        <is>
          <t>愛知県</t>
        </is>
      </c>
      <c r="E3303" t="n">
        <v>77</v>
      </c>
      <c r="F3303" t="n">
        <v>6.6</v>
      </c>
      <c r="G3303" s="3" t="n"/>
      <c r="H3303" s="3" t="n"/>
      <c r="I3303" t="inlineStr">
        <is>
          <t>未取得</t>
        </is>
      </c>
      <c r="J3303" t="n">
        <v>-8</v>
      </c>
      <c r="K3303" t="n">
        <v>9</v>
      </c>
      <c r="L3303" t="n">
        <v>-8</v>
      </c>
      <c r="M3303" t="n">
        <v>0</v>
      </c>
      <c r="O3303" t="inlineStr">
        <is>
          <t>不可 #3</t>
        </is>
      </c>
      <c r="P3303" t="inlineStr">
        <is>
          <t>有り</t>
        </is>
      </c>
      <c r="R3303" s="4">
        <f>IF(COUNT($M3303:$N3303)=0,"",IF(AND(IF($N3303&lt;&gt;"",$N3303,$M3303)&lt;=0,$O3303&lt;&gt;"可"),"警告",""))</f>
        <v/>
      </c>
      <c r="S3303" s="4">
        <f>IF(COUNT($M3303:$N3303)=0,0,IF(IF($N3303&lt;&gt;"",$N3303,$M3303)&gt;=スコアリング基準!$B$20,スコアリング基準!$C$20,IF(IF($N3303&lt;&gt;"",$N3303,$M3303)&gt;=スコアリング基準!$B$21,スコアリング基準!$C$21,IF(IF($N3303&lt;&gt;"",$N3303,$M3303)&gt;0,スコアリング基準!$C$22,0))))</f>
        <v/>
      </c>
      <c r="T3303" s="4">
        <f>IF($O3303="可",スコアリング基準!$C$23,0)</f>
        <v/>
      </c>
      <c r="U3303" s="4">
        <f>IF(OR(COUNT($K3303:$L3303)&lt;2,$K3303=0),0,IF(ABS($L3303)/$K3303&lt;=スコアリング基準!$B$24,スコアリング基準!$C$24,IF(ABS($L3303)/$K3303&lt;=スコアリング基準!$B$25,スコアリング基準!$C$25,IF(ABS($L3303)/$K3303&lt;=スコアリング基準!$B$26,スコアリング基準!$C$26,0))))</f>
        <v/>
      </c>
      <c r="V3303" s="4">
        <f>IF($P3303="なし",スコアリング基準!$C$27,0)</f>
        <v/>
      </c>
      <c r="W3303" s="4">
        <f>IF($F3303="",0,IF(ISNUMBER($F3303),IF($F3303&lt;=スコアリング基準!$B$28,スコアリング基準!$C$28,スコアリング基準!$C$29),0))</f>
        <v/>
      </c>
      <c r="X3303" s="4">
        <f>IFERROR(VLOOKUP($B3303,スコアリング基準!$A$36:$B$46,2,FALSE),0)</f>
        <v/>
      </c>
      <c r="Y3303" s="4">
        <f>SUM($S3303:$X3303)</f>
        <v/>
      </c>
      <c r="Z3303" s="4">
        <f>IF(COUNT($M3303:$N3303)=0,"データ無",IF($Y3303&gt;=スコアリング基準!$B$30,"S",IF($Y3303&gt;=スコアリング基準!$B$31,"A",IF($Y3303&gt;=スコアリング基準!$B$32,"B","C"))))</f>
        <v/>
      </c>
      <c r="AA3303">
        <f>IFERROR(INDEX(実績DB!$I$3:$I$104,MATCH($B3303&amp;$C3303,実績DB!$J$3:$J$104,0)),"")</f>
        <v/>
      </c>
    </row>
    <row r="3304">
      <c r="A3304" t="n">
        <v>3302</v>
      </c>
      <c r="B3304" t="inlineStr">
        <is>
          <t>中部</t>
        </is>
      </c>
      <c r="C3304" t="inlineStr">
        <is>
          <t>暁変電所</t>
        </is>
      </c>
      <c r="D3304" t="inlineStr">
        <is>
          <t>愛知県</t>
        </is>
      </c>
      <c r="E3304" t="n">
        <v>77</v>
      </c>
      <c r="F3304" t="n">
        <v>6.6</v>
      </c>
      <c r="G3304" s="3" t="n">
        <v>35.24074</v>
      </c>
      <c r="H3304" s="3" t="n">
        <v>137.111366</v>
      </c>
      <c r="I3304" t="inlineStr">
        <is>
          <t>公表資料(手動)</t>
        </is>
      </c>
      <c r="J3304" t="n">
        <v>0</v>
      </c>
      <c r="K3304" t="n">
        <v>49</v>
      </c>
      <c r="L3304" t="n">
        <v>-4</v>
      </c>
      <c r="M3304" t="n">
        <v>45</v>
      </c>
      <c r="O3304" t="inlineStr">
        <is>
          <t>不可 #3</t>
        </is>
      </c>
      <c r="P3304" t="inlineStr">
        <is>
          <t>有り</t>
        </is>
      </c>
      <c r="R3304" s="4">
        <f>IF(COUNT($M3304:$N3304)=0,"",IF(AND(IF($N3304&lt;&gt;"",$N3304,$M3304)&lt;=0,$O3304&lt;&gt;"可"),"警告",""))</f>
        <v/>
      </c>
      <c r="S3304" s="4">
        <f>IF(COUNT($M3304:$N3304)=0,0,IF(IF($N3304&lt;&gt;"",$N3304,$M3304)&gt;=スコアリング基準!$B$20,スコアリング基準!$C$20,IF(IF($N3304&lt;&gt;"",$N3304,$M3304)&gt;=スコアリング基準!$B$21,スコアリング基準!$C$21,IF(IF($N3304&lt;&gt;"",$N3304,$M3304)&gt;0,スコアリング基準!$C$22,0))))</f>
        <v/>
      </c>
      <c r="T3304" s="4">
        <f>IF($O3304="可",スコアリング基準!$C$23,0)</f>
        <v/>
      </c>
      <c r="U3304" s="4">
        <f>IF(OR(COUNT($K3304:$L3304)&lt;2,$K3304=0),0,IF(ABS($L3304)/$K3304&lt;=スコアリング基準!$B$24,スコアリング基準!$C$24,IF(ABS($L3304)/$K3304&lt;=スコアリング基準!$B$25,スコアリング基準!$C$25,IF(ABS($L3304)/$K3304&lt;=スコアリング基準!$B$26,スコアリング基準!$C$26,0))))</f>
        <v/>
      </c>
      <c r="V3304" s="4">
        <f>IF($P3304="なし",スコアリング基準!$C$27,0)</f>
        <v/>
      </c>
      <c r="W3304" s="4">
        <f>IF($F3304="",0,IF(ISNUMBER($F3304),IF($F3304&lt;=スコアリング基準!$B$28,スコアリング基準!$C$28,スコアリング基準!$C$29),0))</f>
        <v/>
      </c>
      <c r="X3304" s="4">
        <f>IFERROR(VLOOKUP($B3304,スコアリング基準!$A$36:$B$46,2,FALSE),0)</f>
        <v/>
      </c>
      <c r="Y3304" s="4">
        <f>SUM($S3304:$X3304)</f>
        <v/>
      </c>
      <c r="Z3304" s="4">
        <f>IF(COUNT($M3304:$N3304)=0,"データ無",IF($Y3304&gt;=スコアリング基準!$B$30,"S",IF($Y3304&gt;=スコアリング基準!$B$31,"A",IF($Y3304&gt;=スコアリング基準!$B$32,"B","C"))))</f>
        <v/>
      </c>
      <c r="AA3304">
        <f>IFERROR(INDEX(実績DB!$I$3:$I$104,MATCH($B3304&amp;$C3304,実績DB!$J$3:$J$104,0)),"")</f>
        <v/>
      </c>
    </row>
    <row r="3305">
      <c r="A3305" t="n">
        <v>3303</v>
      </c>
      <c r="B3305" t="inlineStr">
        <is>
          <t>中部</t>
        </is>
      </c>
      <c r="C3305" t="inlineStr">
        <is>
          <t>月丘町変電所</t>
        </is>
      </c>
      <c r="D3305" t="inlineStr">
        <is>
          <t>岐阜県</t>
        </is>
      </c>
      <c r="E3305" t="n">
        <v>77</v>
      </c>
      <c r="F3305" t="n">
        <v>6.6</v>
      </c>
      <c r="G3305" s="3" t="n">
        <v>35.415803</v>
      </c>
      <c r="H3305" s="3" t="n">
        <v>136.779986</v>
      </c>
      <c r="I3305" t="inlineStr">
        <is>
          <t>公表資料(手動)</t>
        </is>
      </c>
      <c r="J3305" t="n">
        <v>-55</v>
      </c>
      <c r="K3305" t="n">
        <v>49</v>
      </c>
      <c r="L3305" t="n">
        <v>0</v>
      </c>
      <c r="M3305" t="n">
        <v>49</v>
      </c>
      <c r="O3305" t="inlineStr">
        <is>
          <t>不可 #3</t>
        </is>
      </c>
      <c r="P3305" t="inlineStr">
        <is>
          <t>有り</t>
        </is>
      </c>
      <c r="R3305" s="4">
        <f>IF(COUNT($M3305:$N3305)=0,"",IF(AND(IF($N3305&lt;&gt;"",$N3305,$M3305)&lt;=0,$O3305&lt;&gt;"可"),"警告",""))</f>
        <v/>
      </c>
      <c r="S3305" s="4">
        <f>IF(COUNT($M3305:$N3305)=0,0,IF(IF($N3305&lt;&gt;"",$N3305,$M3305)&gt;=スコアリング基準!$B$20,スコアリング基準!$C$20,IF(IF($N3305&lt;&gt;"",$N3305,$M3305)&gt;=スコアリング基準!$B$21,スコアリング基準!$C$21,IF(IF($N3305&lt;&gt;"",$N3305,$M3305)&gt;0,スコアリング基準!$C$22,0))))</f>
        <v/>
      </c>
      <c r="T3305" s="4">
        <f>IF($O3305="可",スコアリング基準!$C$23,0)</f>
        <v/>
      </c>
      <c r="U3305" s="4">
        <f>IF(OR(COUNT($K3305:$L3305)&lt;2,$K3305=0),0,IF(ABS($L3305)/$K3305&lt;=スコアリング基準!$B$24,スコアリング基準!$C$24,IF(ABS($L3305)/$K3305&lt;=スコアリング基準!$B$25,スコアリング基準!$C$25,IF(ABS($L3305)/$K3305&lt;=スコアリング基準!$B$26,スコアリング基準!$C$26,0))))</f>
        <v/>
      </c>
      <c r="V3305" s="4">
        <f>IF($P3305="なし",スコアリング基準!$C$27,0)</f>
        <v/>
      </c>
      <c r="W3305" s="4">
        <f>IF($F3305="",0,IF(ISNUMBER($F3305),IF($F3305&lt;=スコアリング基準!$B$28,スコアリング基準!$C$28,スコアリング基準!$C$29),0))</f>
        <v/>
      </c>
      <c r="X3305" s="4">
        <f>IFERROR(VLOOKUP($B3305,スコアリング基準!$A$36:$B$46,2,FALSE),0)</f>
        <v/>
      </c>
      <c r="Y3305" s="4">
        <f>SUM($S3305:$X3305)</f>
        <v/>
      </c>
      <c r="Z3305" s="4">
        <f>IF(COUNT($M3305:$N3305)=0,"データ無",IF($Y3305&gt;=スコアリング基準!$B$30,"S",IF($Y3305&gt;=スコアリング基準!$B$31,"A",IF($Y3305&gt;=スコアリング基準!$B$32,"B","C"))))</f>
        <v/>
      </c>
      <c r="AA3305">
        <f>IFERROR(INDEX(実績DB!$I$3:$I$104,MATCH($B3305&amp;$C3305,実績DB!$J$3:$J$104,0)),"")</f>
        <v/>
      </c>
    </row>
    <row r="3306">
      <c r="A3306" t="n">
        <v>3304</v>
      </c>
      <c r="B3306" t="inlineStr">
        <is>
          <t>中部</t>
        </is>
      </c>
      <c r="C3306" t="inlineStr">
        <is>
          <t>望月変電所</t>
        </is>
      </c>
      <c r="D3306" t="inlineStr">
        <is>
          <t>長野県</t>
        </is>
      </c>
      <c r="E3306" t="n">
        <v>77</v>
      </c>
      <c r="F3306" t="n">
        <v>6.6</v>
      </c>
      <c r="G3306" s="3" t="n">
        <v>36.267137</v>
      </c>
      <c r="H3306" s="3" t="n">
        <v>138.358188</v>
      </c>
      <c r="I3306" t="inlineStr">
        <is>
          <t>Google Places(名称一致)</t>
        </is>
      </c>
      <c r="J3306" t="n">
        <v>-22</v>
      </c>
      <c r="K3306" t="n">
        <v>19</v>
      </c>
      <c r="L3306" t="n">
        <v>-19</v>
      </c>
      <c r="M3306" t="n">
        <v>2</v>
      </c>
      <c r="O3306" t="inlineStr">
        <is>
          <t>不可 #3</t>
        </is>
      </c>
      <c r="P3306" t="inlineStr">
        <is>
          <t>有り</t>
        </is>
      </c>
      <c r="R3306" s="4">
        <f>IF(COUNT($M3306:$N3306)=0,"",IF(AND(IF($N3306&lt;&gt;"",$N3306,$M3306)&lt;=0,$O3306&lt;&gt;"可"),"警告",""))</f>
        <v/>
      </c>
      <c r="S3306" s="4">
        <f>IF(COUNT($M3306:$N3306)=0,0,IF(IF($N3306&lt;&gt;"",$N3306,$M3306)&gt;=スコアリング基準!$B$20,スコアリング基準!$C$20,IF(IF($N3306&lt;&gt;"",$N3306,$M3306)&gt;=スコアリング基準!$B$21,スコアリング基準!$C$21,IF(IF($N3306&lt;&gt;"",$N3306,$M3306)&gt;0,スコアリング基準!$C$22,0))))</f>
        <v/>
      </c>
      <c r="T3306" s="4">
        <f>IF($O3306="可",スコアリング基準!$C$23,0)</f>
        <v/>
      </c>
      <c r="U3306" s="4">
        <f>IF(OR(COUNT($K3306:$L3306)&lt;2,$K3306=0),0,IF(ABS($L3306)/$K3306&lt;=スコアリング基準!$B$24,スコアリング基準!$C$24,IF(ABS($L3306)/$K3306&lt;=スコアリング基準!$B$25,スコアリング基準!$C$25,IF(ABS($L3306)/$K3306&lt;=スコアリング基準!$B$26,スコアリング基準!$C$26,0))))</f>
        <v/>
      </c>
      <c r="V3306" s="4">
        <f>IF($P3306="なし",スコアリング基準!$C$27,0)</f>
        <v/>
      </c>
      <c r="W3306" s="4">
        <f>IF($F3306="",0,IF(ISNUMBER($F3306),IF($F3306&lt;=スコアリング基準!$B$28,スコアリング基準!$C$28,スコアリング基準!$C$29),0))</f>
        <v/>
      </c>
      <c r="X3306" s="4">
        <f>IFERROR(VLOOKUP($B3306,スコアリング基準!$A$36:$B$46,2,FALSE),0)</f>
        <v/>
      </c>
      <c r="Y3306" s="4">
        <f>SUM($S3306:$X3306)</f>
        <v/>
      </c>
      <c r="Z3306" s="4">
        <f>IF(COUNT($M3306:$N3306)=0,"データ無",IF($Y3306&gt;=スコアリング基準!$B$30,"S",IF($Y3306&gt;=スコアリング基準!$B$31,"A",IF($Y3306&gt;=スコアリング基準!$B$32,"B","C"))))</f>
        <v/>
      </c>
      <c r="AA3306">
        <f>IFERROR(INDEX(実績DB!$I$3:$I$104,MATCH($B3306&amp;$C3306,実績DB!$J$3:$J$104,0)),"")</f>
        <v/>
      </c>
    </row>
    <row r="3307">
      <c r="A3307" t="n">
        <v>3305</v>
      </c>
      <c r="B3307" t="inlineStr">
        <is>
          <t>中部</t>
        </is>
      </c>
      <c r="C3307" t="inlineStr">
        <is>
          <t>木場変電所</t>
        </is>
      </c>
      <c r="D3307" t="inlineStr">
        <is>
          <t>愛知県</t>
        </is>
      </c>
      <c r="E3307" t="n">
        <v>77</v>
      </c>
      <c r="F3307" t="n">
        <v>6.6</v>
      </c>
      <c r="G3307" s="3" t="n">
        <v>35.06235</v>
      </c>
      <c r="H3307" s="3" t="n">
        <v>136.80903</v>
      </c>
      <c r="I3307" t="inlineStr">
        <is>
          <t>OSM実測(名称一致)</t>
        </is>
      </c>
      <c r="J3307" t="n">
        <v>-3</v>
      </c>
      <c r="K3307" t="n">
        <v>49</v>
      </c>
      <c r="L3307" t="n">
        <v>-3</v>
      </c>
      <c r="M3307" t="n">
        <v>45</v>
      </c>
      <c r="O3307" t="inlineStr">
        <is>
          <t>不可 #3</t>
        </is>
      </c>
      <c r="P3307" t="inlineStr">
        <is>
          <t>有り</t>
        </is>
      </c>
      <c r="R3307" s="4">
        <f>IF(COUNT($M3307:$N3307)=0,"",IF(AND(IF($N3307&lt;&gt;"",$N3307,$M3307)&lt;=0,$O3307&lt;&gt;"可"),"警告",""))</f>
        <v/>
      </c>
      <c r="S3307" s="4">
        <f>IF(COUNT($M3307:$N3307)=0,0,IF(IF($N3307&lt;&gt;"",$N3307,$M3307)&gt;=スコアリング基準!$B$20,スコアリング基準!$C$20,IF(IF($N3307&lt;&gt;"",$N3307,$M3307)&gt;=スコアリング基準!$B$21,スコアリング基準!$C$21,IF(IF($N3307&lt;&gt;"",$N3307,$M3307)&gt;0,スコアリング基準!$C$22,0))))</f>
        <v/>
      </c>
      <c r="T3307" s="4">
        <f>IF($O3307="可",スコアリング基準!$C$23,0)</f>
        <v/>
      </c>
      <c r="U3307" s="4">
        <f>IF(OR(COUNT($K3307:$L3307)&lt;2,$K3307=0),0,IF(ABS($L3307)/$K3307&lt;=スコアリング基準!$B$24,スコアリング基準!$C$24,IF(ABS($L3307)/$K3307&lt;=スコアリング基準!$B$25,スコアリング基準!$C$25,IF(ABS($L3307)/$K3307&lt;=スコアリング基準!$B$26,スコアリング基準!$C$26,0))))</f>
        <v/>
      </c>
      <c r="V3307" s="4">
        <f>IF($P3307="なし",スコアリング基準!$C$27,0)</f>
        <v/>
      </c>
      <c r="W3307" s="4">
        <f>IF($F3307="",0,IF(ISNUMBER($F3307),IF($F3307&lt;=スコアリング基準!$B$28,スコアリング基準!$C$28,スコアリング基準!$C$29),0))</f>
        <v/>
      </c>
      <c r="X3307" s="4">
        <f>IFERROR(VLOOKUP($B3307,スコアリング基準!$A$36:$B$46,2,FALSE),0)</f>
        <v/>
      </c>
      <c r="Y3307" s="4">
        <f>SUM($S3307:$X3307)</f>
        <v/>
      </c>
      <c r="Z3307" s="4">
        <f>IF(COUNT($M3307:$N3307)=0,"データ無",IF($Y3307&gt;=スコアリング基準!$B$30,"S",IF($Y3307&gt;=スコアリング基準!$B$31,"A",IF($Y3307&gt;=スコアリング基準!$B$32,"B","C"))))</f>
        <v/>
      </c>
      <c r="AA3307">
        <f>IFERROR(INDEX(実績DB!$I$3:$I$104,MATCH($B3307&amp;$C3307,実績DB!$J$3:$J$104,0)),"")</f>
        <v/>
      </c>
    </row>
    <row r="3308">
      <c r="A3308" t="n">
        <v>3306</v>
      </c>
      <c r="B3308" t="inlineStr">
        <is>
          <t>中部</t>
        </is>
      </c>
      <c r="C3308" t="inlineStr">
        <is>
          <t>木曽川変電所</t>
        </is>
      </c>
      <c r="D3308" t="inlineStr">
        <is>
          <t>愛知県</t>
        </is>
      </c>
      <c r="E3308" t="n">
        <v>77</v>
      </c>
      <c r="F3308" t="n">
        <v>6.6</v>
      </c>
      <c r="G3308" s="3" t="n">
        <v>35.3438</v>
      </c>
      <c r="H3308" s="3" t="n">
        <v>136.793724</v>
      </c>
      <c r="I3308" t="inlineStr">
        <is>
          <t>公表資料(手動)</t>
        </is>
      </c>
      <c r="J3308" t="n">
        <v>0</v>
      </c>
      <c r="K3308" t="n">
        <v>28</v>
      </c>
      <c r="L3308" t="n">
        <v>-1</v>
      </c>
      <c r="M3308" t="n">
        <v>25</v>
      </c>
      <c r="O3308" t="inlineStr">
        <is>
          <t>不可 #3</t>
        </is>
      </c>
      <c r="P3308" t="inlineStr">
        <is>
          <t>有り</t>
        </is>
      </c>
      <c r="R3308" s="4">
        <f>IF(COUNT($M3308:$N3308)=0,"",IF(AND(IF($N3308&lt;&gt;"",$N3308,$M3308)&lt;=0,$O3308&lt;&gt;"可"),"警告",""))</f>
        <v/>
      </c>
      <c r="S3308" s="4">
        <f>IF(COUNT($M3308:$N3308)=0,0,IF(IF($N3308&lt;&gt;"",$N3308,$M3308)&gt;=スコアリング基準!$B$20,スコアリング基準!$C$20,IF(IF($N3308&lt;&gt;"",$N3308,$M3308)&gt;=スコアリング基準!$B$21,スコアリング基準!$C$21,IF(IF($N3308&lt;&gt;"",$N3308,$M3308)&gt;0,スコアリング基準!$C$22,0))))</f>
        <v/>
      </c>
      <c r="T3308" s="4">
        <f>IF($O3308="可",スコアリング基準!$C$23,0)</f>
        <v/>
      </c>
      <c r="U3308" s="4">
        <f>IF(OR(COUNT($K3308:$L3308)&lt;2,$K3308=0),0,IF(ABS($L3308)/$K3308&lt;=スコアリング基準!$B$24,スコアリング基準!$C$24,IF(ABS($L3308)/$K3308&lt;=スコアリング基準!$B$25,スコアリング基準!$C$25,IF(ABS($L3308)/$K3308&lt;=スコアリング基準!$B$26,スコアリング基準!$C$26,0))))</f>
        <v/>
      </c>
      <c r="V3308" s="4">
        <f>IF($P3308="なし",スコアリング基準!$C$27,0)</f>
        <v/>
      </c>
      <c r="W3308" s="4">
        <f>IF($F3308="",0,IF(ISNUMBER($F3308),IF($F3308&lt;=スコアリング基準!$B$28,スコアリング基準!$C$28,スコアリング基準!$C$29),0))</f>
        <v/>
      </c>
      <c r="X3308" s="4">
        <f>IFERROR(VLOOKUP($B3308,スコアリング基準!$A$36:$B$46,2,FALSE),0)</f>
        <v/>
      </c>
      <c r="Y3308" s="4">
        <f>SUM($S3308:$X3308)</f>
        <v/>
      </c>
      <c r="Z3308" s="4">
        <f>IF(COUNT($M3308:$N3308)=0,"データ無",IF($Y3308&gt;=スコアリング基準!$B$30,"S",IF($Y3308&gt;=スコアリング基準!$B$31,"A",IF($Y3308&gt;=スコアリング基準!$B$32,"B","C"))))</f>
        <v/>
      </c>
      <c r="AA3308">
        <f>IFERROR(INDEX(実績DB!$I$3:$I$104,MATCH($B3308&amp;$C3308,実績DB!$J$3:$J$104,0)),"")</f>
        <v/>
      </c>
    </row>
    <row r="3309">
      <c r="A3309" t="n">
        <v>3307</v>
      </c>
      <c r="B3309" t="inlineStr">
        <is>
          <t>中部</t>
        </is>
      </c>
      <c r="C3309" t="inlineStr">
        <is>
          <t>木曽御岳変電所</t>
        </is>
      </c>
      <c r="D3309" t="inlineStr">
        <is>
          <t>長野県</t>
        </is>
      </c>
      <c r="E3309" t="n">
        <v>77</v>
      </c>
      <c r="F3309" t="n">
        <v>6.6</v>
      </c>
      <c r="G3309" s="3" t="n">
        <v>35.858828</v>
      </c>
      <c r="H3309" s="3" t="n">
        <v>137.598731</v>
      </c>
      <c r="I3309" t="inlineStr">
        <is>
          <t>Google Places(名称一致)</t>
        </is>
      </c>
      <c r="J3309" t="n">
        <v>-25</v>
      </c>
      <c r="K3309" t="n">
        <v>15</v>
      </c>
      <c r="L3309" t="n">
        <v>-13</v>
      </c>
      <c r="M3309" t="n">
        <v>3</v>
      </c>
      <c r="O3309" t="inlineStr">
        <is>
          <t>不可 #3</t>
        </is>
      </c>
      <c r="P3309" t="inlineStr">
        <is>
          <t>有り</t>
        </is>
      </c>
      <c r="R3309" s="4">
        <f>IF(COUNT($M3309:$N3309)=0,"",IF(AND(IF($N3309&lt;&gt;"",$N3309,$M3309)&lt;=0,$O3309&lt;&gt;"可"),"警告",""))</f>
        <v/>
      </c>
      <c r="S3309" s="4">
        <f>IF(COUNT($M3309:$N3309)=0,0,IF(IF($N3309&lt;&gt;"",$N3309,$M3309)&gt;=スコアリング基準!$B$20,スコアリング基準!$C$20,IF(IF($N3309&lt;&gt;"",$N3309,$M3309)&gt;=スコアリング基準!$B$21,スコアリング基準!$C$21,IF(IF($N3309&lt;&gt;"",$N3309,$M3309)&gt;0,スコアリング基準!$C$22,0))))</f>
        <v/>
      </c>
      <c r="T3309" s="4">
        <f>IF($O3309="可",スコアリング基準!$C$23,0)</f>
        <v/>
      </c>
      <c r="U3309" s="4">
        <f>IF(OR(COUNT($K3309:$L3309)&lt;2,$K3309=0),0,IF(ABS($L3309)/$K3309&lt;=スコアリング基準!$B$24,スコアリング基準!$C$24,IF(ABS($L3309)/$K3309&lt;=スコアリング基準!$B$25,スコアリング基準!$C$25,IF(ABS($L3309)/$K3309&lt;=スコアリング基準!$B$26,スコアリング基準!$C$26,0))))</f>
        <v/>
      </c>
      <c r="V3309" s="4">
        <f>IF($P3309="なし",スコアリング基準!$C$27,0)</f>
        <v/>
      </c>
      <c r="W3309" s="4">
        <f>IF($F3309="",0,IF(ISNUMBER($F3309),IF($F3309&lt;=スコアリング基準!$B$28,スコアリング基準!$C$28,スコアリング基準!$C$29),0))</f>
        <v/>
      </c>
      <c r="X3309" s="4">
        <f>IFERROR(VLOOKUP($B3309,スコアリング基準!$A$36:$B$46,2,FALSE),0)</f>
        <v/>
      </c>
      <c r="Y3309" s="4">
        <f>SUM($S3309:$X3309)</f>
        <v/>
      </c>
      <c r="Z3309" s="4">
        <f>IF(COUNT($M3309:$N3309)=0,"データ無",IF($Y3309&gt;=スコアリング基準!$B$30,"S",IF($Y3309&gt;=スコアリング基準!$B$31,"A",IF($Y3309&gt;=スコアリング基準!$B$32,"B","C"))))</f>
        <v/>
      </c>
      <c r="AA3309">
        <f>IFERROR(INDEX(実績DB!$I$3:$I$104,MATCH($B3309&amp;$C3309,実績DB!$J$3:$J$104,0)),"")</f>
        <v/>
      </c>
    </row>
    <row r="3310">
      <c r="A3310" t="n">
        <v>3308</v>
      </c>
      <c r="B3310" t="inlineStr">
        <is>
          <t>中部</t>
        </is>
      </c>
      <c r="C3310" t="inlineStr">
        <is>
          <t>木曽福島変電所</t>
        </is>
      </c>
      <c r="D3310" t="inlineStr">
        <is>
          <t>長野県</t>
        </is>
      </c>
      <c r="E3310" t="n">
        <v>77</v>
      </c>
      <c r="F3310" t="n">
        <v>6.6</v>
      </c>
      <c r="G3310" s="3" t="n">
        <v>35.836688</v>
      </c>
      <c r="H3310" s="3" t="n">
        <v>137.684878</v>
      </c>
      <c r="I3310" t="inlineStr">
        <is>
          <t>公表資料(手動)</t>
        </is>
      </c>
      <c r="J3310" t="n">
        <v>-1</v>
      </c>
      <c r="K3310" t="n">
        <v>19</v>
      </c>
      <c r="L3310" t="n">
        <v>-4</v>
      </c>
      <c r="M3310" t="n">
        <v>15</v>
      </c>
      <c r="O3310" t="inlineStr">
        <is>
          <t>不可 #3</t>
        </is>
      </c>
      <c r="P3310" t="inlineStr">
        <is>
          <t>有り</t>
        </is>
      </c>
      <c r="R3310" s="4">
        <f>IF(COUNT($M3310:$N3310)=0,"",IF(AND(IF($N3310&lt;&gt;"",$N3310,$M3310)&lt;=0,$O3310&lt;&gt;"可"),"警告",""))</f>
        <v/>
      </c>
      <c r="S3310" s="4">
        <f>IF(COUNT($M3310:$N3310)=0,0,IF(IF($N3310&lt;&gt;"",$N3310,$M3310)&gt;=スコアリング基準!$B$20,スコアリング基準!$C$20,IF(IF($N3310&lt;&gt;"",$N3310,$M3310)&gt;=スコアリング基準!$B$21,スコアリング基準!$C$21,IF(IF($N3310&lt;&gt;"",$N3310,$M3310)&gt;0,スコアリング基準!$C$22,0))))</f>
        <v/>
      </c>
      <c r="T3310" s="4">
        <f>IF($O3310="可",スコアリング基準!$C$23,0)</f>
        <v/>
      </c>
      <c r="U3310" s="4">
        <f>IF(OR(COUNT($K3310:$L3310)&lt;2,$K3310=0),0,IF(ABS($L3310)/$K3310&lt;=スコアリング基準!$B$24,スコアリング基準!$C$24,IF(ABS($L3310)/$K3310&lt;=スコアリング基準!$B$25,スコアリング基準!$C$25,IF(ABS($L3310)/$K3310&lt;=スコアリング基準!$B$26,スコアリング基準!$C$26,0))))</f>
        <v/>
      </c>
      <c r="V3310" s="4">
        <f>IF($P3310="なし",スコアリング基準!$C$27,0)</f>
        <v/>
      </c>
      <c r="W3310" s="4">
        <f>IF($F3310="",0,IF(ISNUMBER($F3310),IF($F3310&lt;=スコアリング基準!$B$28,スコアリング基準!$C$28,スコアリング基準!$C$29),0))</f>
        <v/>
      </c>
      <c r="X3310" s="4">
        <f>IFERROR(VLOOKUP($B3310,スコアリング基準!$A$36:$B$46,2,FALSE),0)</f>
        <v/>
      </c>
      <c r="Y3310" s="4">
        <f>SUM($S3310:$X3310)</f>
        <v/>
      </c>
      <c r="Z3310" s="4">
        <f>IF(COUNT($M3310:$N3310)=0,"データ無",IF($Y3310&gt;=スコアリング基準!$B$30,"S",IF($Y3310&gt;=スコアリング基準!$B$31,"A",IF($Y3310&gt;=スコアリング基準!$B$32,"B","C"))))</f>
        <v/>
      </c>
      <c r="AA3310">
        <f>IFERROR(INDEX(実績DB!$I$3:$I$104,MATCH($B3310&amp;$C3310,実績DB!$J$3:$J$104,0)),"")</f>
        <v/>
      </c>
    </row>
    <row r="3311">
      <c r="A3311" t="n">
        <v>3309</v>
      </c>
      <c r="B3311" t="inlineStr">
        <is>
          <t>中部</t>
        </is>
      </c>
      <c r="C3311" t="inlineStr">
        <is>
          <t>木曽駒変電所</t>
        </is>
      </c>
      <c r="D3311" t="inlineStr">
        <is>
          <t>長野県</t>
        </is>
      </c>
      <c r="E3311" t="n">
        <v>77</v>
      </c>
      <c r="F3311" t="n">
        <v>6.6</v>
      </c>
      <c r="G3311" s="3" t="n">
        <v>35.865709</v>
      </c>
      <c r="H3311" s="3" t="n">
        <v>137.743544</v>
      </c>
      <c r="I3311" t="inlineStr">
        <is>
          <t>公表資料(手動)</t>
        </is>
      </c>
      <c r="J3311" t="n">
        <v>0</v>
      </c>
      <c r="K3311" t="n">
        <v>19</v>
      </c>
      <c r="L3311" t="n">
        <v>-5</v>
      </c>
      <c r="M3311" t="n">
        <v>14</v>
      </c>
      <c r="O3311" t="inlineStr">
        <is>
          <t>不可 #3</t>
        </is>
      </c>
      <c r="P3311" t="inlineStr">
        <is>
          <t>有り</t>
        </is>
      </c>
      <c r="R3311" s="4">
        <f>IF(COUNT($M3311:$N3311)=0,"",IF(AND(IF($N3311&lt;&gt;"",$N3311,$M3311)&lt;=0,$O3311&lt;&gt;"可"),"警告",""))</f>
        <v/>
      </c>
      <c r="S3311" s="4">
        <f>IF(COUNT($M3311:$N3311)=0,0,IF(IF($N3311&lt;&gt;"",$N3311,$M3311)&gt;=スコアリング基準!$B$20,スコアリング基準!$C$20,IF(IF($N3311&lt;&gt;"",$N3311,$M3311)&gt;=スコアリング基準!$B$21,スコアリング基準!$C$21,IF(IF($N3311&lt;&gt;"",$N3311,$M3311)&gt;0,スコアリング基準!$C$22,0))))</f>
        <v/>
      </c>
      <c r="T3311" s="4">
        <f>IF($O3311="可",スコアリング基準!$C$23,0)</f>
        <v/>
      </c>
      <c r="U3311" s="4">
        <f>IF(OR(COUNT($K3311:$L3311)&lt;2,$K3311=0),0,IF(ABS($L3311)/$K3311&lt;=スコアリング基準!$B$24,スコアリング基準!$C$24,IF(ABS($L3311)/$K3311&lt;=スコアリング基準!$B$25,スコアリング基準!$C$25,IF(ABS($L3311)/$K3311&lt;=スコアリング基準!$B$26,スコアリング基準!$C$26,0))))</f>
        <v/>
      </c>
      <c r="V3311" s="4">
        <f>IF($P3311="なし",スコアリング基準!$C$27,0)</f>
        <v/>
      </c>
      <c r="W3311" s="4">
        <f>IF($F3311="",0,IF(ISNUMBER($F3311),IF($F3311&lt;=スコアリング基準!$B$28,スコアリング基準!$C$28,スコアリング基準!$C$29),0))</f>
        <v/>
      </c>
      <c r="X3311" s="4">
        <f>IFERROR(VLOOKUP($B3311,スコアリング基準!$A$36:$B$46,2,FALSE),0)</f>
        <v/>
      </c>
      <c r="Y3311" s="4">
        <f>SUM($S3311:$X3311)</f>
        <v/>
      </c>
      <c r="Z3311" s="4">
        <f>IF(COUNT($M3311:$N3311)=0,"データ無",IF($Y3311&gt;=スコアリング基準!$B$30,"S",IF($Y3311&gt;=スコアリング基準!$B$31,"A",IF($Y3311&gt;=スコアリング基準!$B$32,"B","C"))))</f>
        <v/>
      </c>
      <c r="AA3311">
        <f>IFERROR(INDEX(実績DB!$I$3:$I$104,MATCH($B3311&amp;$C3311,実績DB!$J$3:$J$104,0)),"")</f>
        <v/>
      </c>
    </row>
    <row r="3312">
      <c r="A3312" t="n">
        <v>3310</v>
      </c>
      <c r="B3312" t="inlineStr">
        <is>
          <t>中部</t>
        </is>
      </c>
      <c r="C3312" t="inlineStr">
        <is>
          <t>末広変電所</t>
        </is>
      </c>
      <c r="D3312" t="inlineStr">
        <is>
          <t>三重県</t>
        </is>
      </c>
      <c r="E3312" t="n">
        <v>77</v>
      </c>
      <c r="F3312" t="n">
        <v>22</v>
      </c>
      <c r="G3312" s="3" t="n">
        <v>34.859055</v>
      </c>
      <c r="H3312" s="3" t="n">
        <v>136.566676</v>
      </c>
      <c r="I3312" t="inlineStr">
        <is>
          <t>Google Places(名称一致)</t>
        </is>
      </c>
      <c r="J3312" t="n">
        <v>57</v>
      </c>
      <c r="K3312" t="n">
        <v>42</v>
      </c>
      <c r="L3312" t="n">
        <v>6</v>
      </c>
      <c r="O3312" t="inlineStr">
        <is>
          <t>可</t>
        </is>
      </c>
      <c r="P3312" t="inlineStr">
        <is>
          <t>有り</t>
        </is>
      </c>
      <c r="R3312" s="4">
        <f>IF(COUNT($M3312:$N3312)=0,"",IF(AND(IF($N3312&lt;&gt;"",$N3312,$M3312)&lt;=0,$O3312&lt;&gt;"可"),"警告",""))</f>
        <v/>
      </c>
      <c r="S3312" s="4">
        <f>IF(COUNT($M3312:$N3312)=0,0,IF(IF($N3312&lt;&gt;"",$N3312,$M3312)&gt;=スコアリング基準!$B$20,スコアリング基準!$C$20,IF(IF($N3312&lt;&gt;"",$N3312,$M3312)&gt;=スコアリング基準!$B$21,スコアリング基準!$C$21,IF(IF($N3312&lt;&gt;"",$N3312,$M3312)&gt;0,スコアリング基準!$C$22,0))))</f>
        <v/>
      </c>
      <c r="T3312" s="4">
        <f>IF($O3312="可",スコアリング基準!$C$23,0)</f>
        <v/>
      </c>
      <c r="U3312" s="4">
        <f>IF(OR(COUNT($K3312:$L3312)&lt;2,$K3312=0),0,IF(ABS($L3312)/$K3312&lt;=スコアリング基準!$B$24,スコアリング基準!$C$24,IF(ABS($L3312)/$K3312&lt;=スコアリング基準!$B$25,スコアリング基準!$C$25,IF(ABS($L3312)/$K3312&lt;=スコアリング基準!$B$26,スコアリング基準!$C$26,0))))</f>
        <v/>
      </c>
      <c r="V3312" s="4">
        <f>IF($P3312="なし",スコアリング基準!$C$27,0)</f>
        <v/>
      </c>
      <c r="W3312" s="4">
        <f>IF($F3312="",0,IF(ISNUMBER($F3312),IF($F3312&lt;=スコアリング基準!$B$28,スコアリング基準!$C$28,スコアリング基準!$C$29),0))</f>
        <v/>
      </c>
      <c r="X3312" s="4">
        <f>IFERROR(VLOOKUP($B3312,スコアリング基準!$A$36:$B$46,2,FALSE),0)</f>
        <v/>
      </c>
      <c r="Y3312" s="4">
        <f>SUM($S3312:$X3312)</f>
        <v/>
      </c>
      <c r="Z3312" s="4">
        <f>IF(COUNT($M3312:$N3312)=0,"データ無",IF($Y3312&gt;=スコアリング基準!$B$30,"S",IF($Y3312&gt;=スコアリング基準!$B$31,"A",IF($Y3312&gt;=スコアリング基準!$B$32,"B","C"))))</f>
        <v/>
      </c>
      <c r="AA3312">
        <f>IFERROR(INDEX(実績DB!$I$3:$I$104,MATCH($B3312&amp;$C3312,実績DB!$J$3:$J$104,0)),"")</f>
        <v/>
      </c>
    </row>
    <row r="3313">
      <c r="A3313" t="n">
        <v>3311</v>
      </c>
      <c r="B3313" t="inlineStr">
        <is>
          <t>中部</t>
        </is>
      </c>
      <c r="C3313" t="inlineStr">
        <is>
          <t>本地変電所</t>
        </is>
      </c>
      <c r="D3313" t="inlineStr">
        <is>
          <t>愛知県</t>
        </is>
      </c>
      <c r="E3313" t="n">
        <v>77</v>
      </c>
      <c r="F3313" t="n">
        <v>6.6</v>
      </c>
      <c r="G3313" s="3" t="n">
        <v>35.200821</v>
      </c>
      <c r="H3313" s="3" t="n">
        <v>137.050556</v>
      </c>
      <c r="I3313" t="inlineStr">
        <is>
          <t>公表資料(手動)</t>
        </is>
      </c>
      <c r="J3313" t="n">
        <v>0</v>
      </c>
      <c r="K3313" t="n">
        <v>44</v>
      </c>
      <c r="L3313" t="n">
        <v>-4</v>
      </c>
      <c r="M3313" t="n">
        <v>41</v>
      </c>
      <c r="O3313" t="inlineStr">
        <is>
          <t>不可 #3</t>
        </is>
      </c>
      <c r="P3313" t="inlineStr">
        <is>
          <t>有り</t>
        </is>
      </c>
      <c r="R3313" s="4">
        <f>IF(COUNT($M3313:$N3313)=0,"",IF(AND(IF($N3313&lt;&gt;"",$N3313,$M3313)&lt;=0,$O3313&lt;&gt;"可"),"警告",""))</f>
        <v/>
      </c>
      <c r="S3313" s="4">
        <f>IF(COUNT($M3313:$N3313)=0,0,IF(IF($N3313&lt;&gt;"",$N3313,$M3313)&gt;=スコアリング基準!$B$20,スコアリング基準!$C$20,IF(IF($N3313&lt;&gt;"",$N3313,$M3313)&gt;=スコアリング基準!$B$21,スコアリング基準!$C$21,IF(IF($N3313&lt;&gt;"",$N3313,$M3313)&gt;0,スコアリング基準!$C$22,0))))</f>
        <v/>
      </c>
      <c r="T3313" s="4">
        <f>IF($O3313="可",スコアリング基準!$C$23,0)</f>
        <v/>
      </c>
      <c r="U3313" s="4">
        <f>IF(OR(COUNT($K3313:$L3313)&lt;2,$K3313=0),0,IF(ABS($L3313)/$K3313&lt;=スコアリング基準!$B$24,スコアリング基準!$C$24,IF(ABS($L3313)/$K3313&lt;=スコアリング基準!$B$25,スコアリング基準!$C$25,IF(ABS($L3313)/$K3313&lt;=スコアリング基準!$B$26,スコアリング基準!$C$26,0))))</f>
        <v/>
      </c>
      <c r="V3313" s="4">
        <f>IF($P3313="なし",スコアリング基準!$C$27,0)</f>
        <v/>
      </c>
      <c r="W3313" s="4">
        <f>IF($F3313="",0,IF(ISNUMBER($F3313),IF($F3313&lt;=スコアリング基準!$B$28,スコアリング基準!$C$28,スコアリング基準!$C$29),0))</f>
        <v/>
      </c>
      <c r="X3313" s="4">
        <f>IFERROR(VLOOKUP($B3313,スコアリング基準!$A$36:$B$46,2,FALSE),0)</f>
        <v/>
      </c>
      <c r="Y3313" s="4">
        <f>SUM($S3313:$X3313)</f>
        <v/>
      </c>
      <c r="Z3313" s="4">
        <f>IF(COUNT($M3313:$N3313)=0,"データ無",IF($Y3313&gt;=スコアリング基準!$B$30,"S",IF($Y3313&gt;=スコアリング基準!$B$31,"A",IF($Y3313&gt;=スコアリング基準!$B$32,"B","C"))))</f>
        <v/>
      </c>
      <c r="AA3313">
        <f>IFERROR(INDEX(実績DB!$I$3:$I$104,MATCH($B3313&amp;$C3313,実績DB!$J$3:$J$104,0)),"")</f>
        <v/>
      </c>
    </row>
    <row r="3314">
      <c r="A3314" t="n">
        <v>3312</v>
      </c>
      <c r="B3314" t="inlineStr">
        <is>
          <t>中部</t>
        </is>
      </c>
      <c r="C3314" t="inlineStr">
        <is>
          <t>本庄変電所</t>
        </is>
      </c>
      <c r="D3314" t="inlineStr">
        <is>
          <t>長野県</t>
        </is>
      </c>
      <c r="E3314" t="n">
        <v>77</v>
      </c>
      <c r="F3314" t="n">
        <v>6.6</v>
      </c>
      <c r="G3314" s="3" t="n">
        <v>36.226799</v>
      </c>
      <c r="H3314" s="3" t="n">
        <v>137.966879</v>
      </c>
      <c r="I3314" t="inlineStr">
        <is>
          <t>公表資料(手動)</t>
        </is>
      </c>
      <c r="J3314" t="n">
        <v>0</v>
      </c>
      <c r="K3314" t="n">
        <v>49</v>
      </c>
      <c r="L3314" t="n">
        <v>0</v>
      </c>
      <c r="M3314" t="n">
        <v>49</v>
      </c>
      <c r="O3314" t="inlineStr">
        <is>
          <t>不可 #3</t>
        </is>
      </c>
      <c r="P3314" t="inlineStr">
        <is>
          <t>有り</t>
        </is>
      </c>
      <c r="R3314" s="4">
        <f>IF(COUNT($M3314:$N3314)=0,"",IF(AND(IF($N3314&lt;&gt;"",$N3314,$M3314)&lt;=0,$O3314&lt;&gt;"可"),"警告",""))</f>
        <v/>
      </c>
      <c r="S3314" s="4">
        <f>IF(COUNT($M3314:$N3314)=0,0,IF(IF($N3314&lt;&gt;"",$N3314,$M3314)&gt;=スコアリング基準!$B$20,スコアリング基準!$C$20,IF(IF($N3314&lt;&gt;"",$N3314,$M3314)&gt;=スコアリング基準!$B$21,スコアリング基準!$C$21,IF(IF($N3314&lt;&gt;"",$N3314,$M3314)&gt;0,スコアリング基準!$C$22,0))))</f>
        <v/>
      </c>
      <c r="T3314" s="4">
        <f>IF($O3314="可",スコアリング基準!$C$23,0)</f>
        <v/>
      </c>
      <c r="U3314" s="4">
        <f>IF(OR(COUNT($K3314:$L3314)&lt;2,$K3314=0),0,IF(ABS($L3314)/$K3314&lt;=スコアリング基準!$B$24,スコアリング基準!$C$24,IF(ABS($L3314)/$K3314&lt;=スコアリング基準!$B$25,スコアリング基準!$C$25,IF(ABS($L3314)/$K3314&lt;=スコアリング基準!$B$26,スコアリング基準!$C$26,0))))</f>
        <v/>
      </c>
      <c r="V3314" s="4">
        <f>IF($P3314="なし",スコアリング基準!$C$27,0)</f>
        <v/>
      </c>
      <c r="W3314" s="4">
        <f>IF($F3314="",0,IF(ISNUMBER($F3314),IF($F3314&lt;=スコアリング基準!$B$28,スコアリング基準!$C$28,スコアリング基準!$C$29),0))</f>
        <v/>
      </c>
      <c r="X3314" s="4">
        <f>IFERROR(VLOOKUP($B3314,スコアリング基準!$A$36:$B$46,2,FALSE),0)</f>
        <v/>
      </c>
      <c r="Y3314" s="4">
        <f>SUM($S3314:$X3314)</f>
        <v/>
      </c>
      <c r="Z3314" s="4">
        <f>IF(COUNT($M3314:$N3314)=0,"データ無",IF($Y3314&gt;=スコアリング基準!$B$30,"S",IF($Y3314&gt;=スコアリング基準!$B$31,"A",IF($Y3314&gt;=スコアリング基準!$B$32,"B","C"))))</f>
        <v/>
      </c>
      <c r="AA3314">
        <f>IFERROR(INDEX(実績DB!$I$3:$I$104,MATCH($B3314&amp;$C3314,実績DB!$J$3:$J$104,0)),"")</f>
        <v/>
      </c>
    </row>
    <row r="3315">
      <c r="A3315" t="n">
        <v>3313</v>
      </c>
      <c r="B3315" t="inlineStr">
        <is>
          <t>中部</t>
        </is>
      </c>
      <c r="C3315" t="inlineStr">
        <is>
          <t>本通変電所</t>
        </is>
      </c>
      <c r="D3315" t="inlineStr">
        <is>
          <t>静岡県</t>
        </is>
      </c>
      <c r="E3315" t="n">
        <v>77</v>
      </c>
      <c r="F3315" t="n">
        <v>6.6</v>
      </c>
      <c r="G3315" s="3" t="n">
        <v>34.97512</v>
      </c>
      <c r="H3315" s="3" t="n">
        <v>138.376655</v>
      </c>
      <c r="I3315" t="inlineStr">
        <is>
          <t>公表資料(手動)</t>
        </is>
      </c>
      <c r="J3315" t="n">
        <v>49</v>
      </c>
      <c r="K3315" t="n">
        <v>49</v>
      </c>
      <c r="L3315" t="n">
        <v>0</v>
      </c>
      <c r="M3315" t="n">
        <v>49</v>
      </c>
      <c r="O3315" t="inlineStr">
        <is>
          <t>不可 #3</t>
        </is>
      </c>
      <c r="P3315" t="inlineStr">
        <is>
          <t>有り</t>
        </is>
      </c>
      <c r="R3315" s="4">
        <f>IF(COUNT($M3315:$N3315)=0,"",IF(AND(IF($N3315&lt;&gt;"",$N3315,$M3315)&lt;=0,$O3315&lt;&gt;"可"),"警告",""))</f>
        <v/>
      </c>
      <c r="S3315" s="4">
        <f>IF(COUNT($M3315:$N3315)=0,0,IF(IF($N3315&lt;&gt;"",$N3315,$M3315)&gt;=スコアリング基準!$B$20,スコアリング基準!$C$20,IF(IF($N3315&lt;&gt;"",$N3315,$M3315)&gt;=スコアリング基準!$B$21,スコアリング基準!$C$21,IF(IF($N3315&lt;&gt;"",$N3315,$M3315)&gt;0,スコアリング基準!$C$22,0))))</f>
        <v/>
      </c>
      <c r="T3315" s="4">
        <f>IF($O3315="可",スコアリング基準!$C$23,0)</f>
        <v/>
      </c>
      <c r="U3315" s="4">
        <f>IF(OR(COUNT($K3315:$L3315)&lt;2,$K3315=0),0,IF(ABS($L3315)/$K3315&lt;=スコアリング基準!$B$24,スコアリング基準!$C$24,IF(ABS($L3315)/$K3315&lt;=スコアリング基準!$B$25,スコアリング基準!$C$25,IF(ABS($L3315)/$K3315&lt;=スコアリング基準!$B$26,スコアリング基準!$C$26,0))))</f>
        <v/>
      </c>
      <c r="V3315" s="4">
        <f>IF($P3315="なし",スコアリング基準!$C$27,0)</f>
        <v/>
      </c>
      <c r="W3315" s="4">
        <f>IF($F3315="",0,IF(ISNUMBER($F3315),IF($F3315&lt;=スコアリング基準!$B$28,スコアリング基準!$C$28,スコアリング基準!$C$29),0))</f>
        <v/>
      </c>
      <c r="X3315" s="4">
        <f>IFERROR(VLOOKUP($B3315,スコアリング基準!$A$36:$B$46,2,FALSE),0)</f>
        <v/>
      </c>
      <c r="Y3315" s="4">
        <f>SUM($S3315:$X3315)</f>
        <v/>
      </c>
      <c r="Z3315" s="4">
        <f>IF(COUNT($M3315:$N3315)=0,"データ無",IF($Y3315&gt;=スコアリング基準!$B$30,"S",IF($Y3315&gt;=スコアリング基準!$B$31,"A",IF($Y3315&gt;=スコアリング基準!$B$32,"B","C"))))</f>
        <v/>
      </c>
      <c r="AA3315">
        <f>IFERROR(INDEX(実績DB!$I$3:$I$104,MATCH($B3315&amp;$C3315,実績DB!$J$3:$J$104,0)),"")</f>
        <v/>
      </c>
    </row>
    <row r="3316">
      <c r="A3316" t="n">
        <v>3314</v>
      </c>
      <c r="B3316" t="inlineStr">
        <is>
          <t>中部</t>
        </is>
      </c>
      <c r="C3316" t="inlineStr">
        <is>
          <t>本郷変電所</t>
        </is>
      </c>
      <c r="D3316" t="inlineStr">
        <is>
          <t>長野県</t>
        </is>
      </c>
      <c r="E3316" t="n">
        <v>77</v>
      </c>
      <c r="F3316" t="n">
        <v>6.6</v>
      </c>
      <c r="G3316" s="3" t="n">
        <v>36.255818</v>
      </c>
      <c r="H3316" s="3" t="n">
        <v>137.986166</v>
      </c>
      <c r="I3316" t="inlineStr">
        <is>
          <t>公表資料(手動)</t>
        </is>
      </c>
      <c r="J3316" t="n">
        <v>-1</v>
      </c>
      <c r="K3316" t="n">
        <v>19</v>
      </c>
      <c r="L3316" t="n">
        <v>-7</v>
      </c>
      <c r="M3316" t="n">
        <v>12</v>
      </c>
      <c r="O3316" t="inlineStr">
        <is>
          <t>不可 #3</t>
        </is>
      </c>
      <c r="P3316" t="inlineStr">
        <is>
          <t>有り</t>
        </is>
      </c>
      <c r="R3316" s="4">
        <f>IF(COUNT($M3316:$N3316)=0,"",IF(AND(IF($N3316&lt;&gt;"",$N3316,$M3316)&lt;=0,$O3316&lt;&gt;"可"),"警告",""))</f>
        <v/>
      </c>
      <c r="S3316" s="4">
        <f>IF(COUNT($M3316:$N3316)=0,0,IF(IF($N3316&lt;&gt;"",$N3316,$M3316)&gt;=スコアリング基準!$B$20,スコアリング基準!$C$20,IF(IF($N3316&lt;&gt;"",$N3316,$M3316)&gt;=スコアリング基準!$B$21,スコアリング基準!$C$21,IF(IF($N3316&lt;&gt;"",$N3316,$M3316)&gt;0,スコアリング基準!$C$22,0))))</f>
        <v/>
      </c>
      <c r="T3316" s="4">
        <f>IF($O3316="可",スコアリング基準!$C$23,0)</f>
        <v/>
      </c>
      <c r="U3316" s="4">
        <f>IF(OR(COUNT($K3316:$L3316)&lt;2,$K3316=0),0,IF(ABS($L3316)/$K3316&lt;=スコアリング基準!$B$24,スコアリング基準!$C$24,IF(ABS($L3316)/$K3316&lt;=スコアリング基準!$B$25,スコアリング基準!$C$25,IF(ABS($L3316)/$K3316&lt;=スコアリング基準!$B$26,スコアリング基準!$C$26,0))))</f>
        <v/>
      </c>
      <c r="V3316" s="4">
        <f>IF($P3316="なし",スコアリング基準!$C$27,0)</f>
        <v/>
      </c>
      <c r="W3316" s="4">
        <f>IF($F3316="",0,IF(ISNUMBER($F3316),IF($F3316&lt;=スコアリング基準!$B$28,スコアリング基準!$C$28,スコアリング基準!$C$29),0))</f>
        <v/>
      </c>
      <c r="X3316" s="4">
        <f>IFERROR(VLOOKUP($B3316,スコアリング基準!$A$36:$B$46,2,FALSE),0)</f>
        <v/>
      </c>
      <c r="Y3316" s="4">
        <f>SUM($S3316:$X3316)</f>
        <v/>
      </c>
      <c r="Z3316" s="4">
        <f>IF(COUNT($M3316:$N3316)=0,"データ無",IF($Y3316&gt;=スコアリング基準!$B$30,"S",IF($Y3316&gt;=スコアリング基準!$B$31,"A",IF($Y3316&gt;=スコアリング基準!$B$32,"B","C"))))</f>
        <v/>
      </c>
      <c r="AA3316">
        <f>IFERROR(INDEX(実績DB!$I$3:$I$104,MATCH($B3316&amp;$C3316,実績DB!$J$3:$J$104,0)),"")</f>
        <v/>
      </c>
    </row>
    <row r="3317">
      <c r="A3317" t="n">
        <v>3315</v>
      </c>
      <c r="B3317" t="inlineStr">
        <is>
          <t>中部</t>
        </is>
      </c>
      <c r="C3317" t="inlineStr">
        <is>
          <t>杉野変電所</t>
        </is>
      </c>
      <c r="D3317" t="inlineStr">
        <is>
          <t>岐阜県</t>
        </is>
      </c>
      <c r="E3317" t="n">
        <v>77</v>
      </c>
      <c r="F3317" t="n">
        <v>6.6</v>
      </c>
      <c r="G3317" s="3" t="n">
        <v>35.455951</v>
      </c>
      <c r="H3317" s="3" t="n">
        <v>136.591172</v>
      </c>
      <c r="I3317" t="inlineStr">
        <is>
          <t>公表資料(手動)</t>
        </is>
      </c>
      <c r="J3317" t="n">
        <v>-5</v>
      </c>
      <c r="K3317" t="n">
        <v>19</v>
      </c>
      <c r="L3317" t="n">
        <v>-11</v>
      </c>
      <c r="M3317" t="n">
        <v>8</v>
      </c>
      <c r="O3317" t="inlineStr">
        <is>
          <t>不可 #3</t>
        </is>
      </c>
      <c r="P3317" t="inlineStr">
        <is>
          <t>有り</t>
        </is>
      </c>
      <c r="R3317" s="4">
        <f>IF(COUNT($M3317:$N3317)=0,"",IF(AND(IF($N3317&lt;&gt;"",$N3317,$M3317)&lt;=0,$O3317&lt;&gt;"可"),"警告",""))</f>
        <v/>
      </c>
      <c r="S3317" s="4">
        <f>IF(COUNT($M3317:$N3317)=0,0,IF(IF($N3317&lt;&gt;"",$N3317,$M3317)&gt;=スコアリング基準!$B$20,スコアリング基準!$C$20,IF(IF($N3317&lt;&gt;"",$N3317,$M3317)&gt;=スコアリング基準!$B$21,スコアリング基準!$C$21,IF(IF($N3317&lt;&gt;"",$N3317,$M3317)&gt;0,スコアリング基準!$C$22,0))))</f>
        <v/>
      </c>
      <c r="T3317" s="4">
        <f>IF($O3317="可",スコアリング基準!$C$23,0)</f>
        <v/>
      </c>
      <c r="U3317" s="4">
        <f>IF(OR(COUNT($K3317:$L3317)&lt;2,$K3317=0),0,IF(ABS($L3317)/$K3317&lt;=スコアリング基準!$B$24,スコアリング基準!$C$24,IF(ABS($L3317)/$K3317&lt;=スコアリング基準!$B$25,スコアリング基準!$C$25,IF(ABS($L3317)/$K3317&lt;=スコアリング基準!$B$26,スコアリング基準!$C$26,0))))</f>
        <v/>
      </c>
      <c r="V3317" s="4">
        <f>IF($P3317="なし",スコアリング基準!$C$27,0)</f>
        <v/>
      </c>
      <c r="W3317" s="4">
        <f>IF($F3317="",0,IF(ISNUMBER($F3317),IF($F3317&lt;=スコアリング基準!$B$28,スコアリング基準!$C$28,スコアリング基準!$C$29),0))</f>
        <v/>
      </c>
      <c r="X3317" s="4">
        <f>IFERROR(VLOOKUP($B3317,スコアリング基準!$A$36:$B$46,2,FALSE),0)</f>
        <v/>
      </c>
      <c r="Y3317" s="4">
        <f>SUM($S3317:$X3317)</f>
        <v/>
      </c>
      <c r="Z3317" s="4">
        <f>IF(COUNT($M3317:$N3317)=0,"データ無",IF($Y3317&gt;=スコアリング基準!$B$30,"S",IF($Y3317&gt;=スコアリング基準!$B$31,"A",IF($Y3317&gt;=スコアリング基準!$B$32,"B","C"))))</f>
        <v/>
      </c>
      <c r="AA3317">
        <f>IFERROR(INDEX(実績DB!$I$3:$I$104,MATCH($B3317&amp;$C3317,実績DB!$J$3:$J$104,0)),"")</f>
        <v/>
      </c>
    </row>
    <row r="3318">
      <c r="A3318" t="n">
        <v>3316</v>
      </c>
      <c r="B3318" t="inlineStr">
        <is>
          <t>中部</t>
        </is>
      </c>
      <c r="C3318" t="inlineStr">
        <is>
          <t>東丸之内変電所</t>
        </is>
      </c>
      <c r="D3318" t="inlineStr">
        <is>
          <t>三重県</t>
        </is>
      </c>
      <c r="E3318" t="n">
        <v>77</v>
      </c>
      <c r="F3318" t="n">
        <v>6.6</v>
      </c>
      <c r="G3318" s="3" t="n">
        <v>34.716</v>
      </c>
      <c r="H3318" s="3" t="n">
        <v>136.514034</v>
      </c>
      <c r="I3318" t="inlineStr">
        <is>
          <t>公表資料(手動)</t>
        </is>
      </c>
      <c r="J3318" t="n">
        <v>49</v>
      </c>
      <c r="K3318" t="n">
        <v>49</v>
      </c>
      <c r="L3318" t="n">
        <v>0</v>
      </c>
      <c r="M3318" t="n">
        <v>49</v>
      </c>
      <c r="O3318" t="inlineStr">
        <is>
          <t>不可 #3</t>
        </is>
      </c>
      <c r="P3318" t="inlineStr">
        <is>
          <t>有り</t>
        </is>
      </c>
      <c r="R3318" s="4">
        <f>IF(COUNT($M3318:$N3318)=0,"",IF(AND(IF($N3318&lt;&gt;"",$N3318,$M3318)&lt;=0,$O3318&lt;&gt;"可"),"警告",""))</f>
        <v/>
      </c>
      <c r="S3318" s="4">
        <f>IF(COUNT($M3318:$N3318)=0,0,IF(IF($N3318&lt;&gt;"",$N3318,$M3318)&gt;=スコアリング基準!$B$20,スコアリング基準!$C$20,IF(IF($N3318&lt;&gt;"",$N3318,$M3318)&gt;=スコアリング基準!$B$21,スコアリング基準!$C$21,IF(IF($N3318&lt;&gt;"",$N3318,$M3318)&gt;0,スコアリング基準!$C$22,0))))</f>
        <v/>
      </c>
      <c r="T3318" s="4">
        <f>IF($O3318="可",スコアリング基準!$C$23,0)</f>
        <v/>
      </c>
      <c r="U3318" s="4">
        <f>IF(OR(COUNT($K3318:$L3318)&lt;2,$K3318=0),0,IF(ABS($L3318)/$K3318&lt;=スコアリング基準!$B$24,スコアリング基準!$C$24,IF(ABS($L3318)/$K3318&lt;=スコアリング基準!$B$25,スコアリング基準!$C$25,IF(ABS($L3318)/$K3318&lt;=スコアリング基準!$B$26,スコアリング基準!$C$26,0))))</f>
        <v/>
      </c>
      <c r="V3318" s="4">
        <f>IF($P3318="なし",スコアリング基準!$C$27,0)</f>
        <v/>
      </c>
      <c r="W3318" s="4">
        <f>IF($F3318="",0,IF(ISNUMBER($F3318),IF($F3318&lt;=スコアリング基準!$B$28,スコアリング基準!$C$28,スコアリング基準!$C$29),0))</f>
        <v/>
      </c>
      <c r="X3318" s="4">
        <f>IFERROR(VLOOKUP($B3318,スコアリング基準!$A$36:$B$46,2,FALSE),0)</f>
        <v/>
      </c>
      <c r="Y3318" s="4">
        <f>SUM($S3318:$X3318)</f>
        <v/>
      </c>
      <c r="Z3318" s="4">
        <f>IF(COUNT($M3318:$N3318)=0,"データ無",IF($Y3318&gt;=スコアリング基準!$B$30,"S",IF($Y3318&gt;=スコアリング基準!$B$31,"A",IF($Y3318&gt;=スコアリング基準!$B$32,"B","C"))))</f>
        <v/>
      </c>
      <c r="AA3318">
        <f>IFERROR(INDEX(実績DB!$I$3:$I$104,MATCH($B3318&amp;$C3318,実績DB!$J$3:$J$104,0)),"")</f>
        <v/>
      </c>
    </row>
    <row r="3319">
      <c r="A3319" t="n">
        <v>3317</v>
      </c>
      <c r="B3319" t="inlineStr">
        <is>
          <t>中部</t>
        </is>
      </c>
      <c r="C3319" t="inlineStr">
        <is>
          <t>東員変電所</t>
        </is>
      </c>
      <c r="D3319" t="inlineStr">
        <is>
          <t>三重県</t>
        </is>
      </c>
      <c r="E3319" t="n">
        <v>77</v>
      </c>
      <c r="F3319" t="n">
        <v>6.6</v>
      </c>
      <c r="G3319" s="3" t="n">
        <v>35.054774</v>
      </c>
      <c r="H3319" s="3" t="n">
        <v>136.583116</v>
      </c>
      <c r="I3319" t="inlineStr">
        <is>
          <t>Google Places(名称一致)</t>
        </is>
      </c>
      <c r="J3319" t="n">
        <v>49</v>
      </c>
      <c r="K3319" t="n">
        <v>49</v>
      </c>
      <c r="L3319" t="n">
        <v>-46</v>
      </c>
      <c r="M3319" t="n">
        <v>3</v>
      </c>
      <c r="O3319" t="inlineStr">
        <is>
          <t>不可 #3</t>
        </is>
      </c>
      <c r="P3319" t="inlineStr">
        <is>
          <t>有り</t>
        </is>
      </c>
      <c r="R3319" s="4">
        <f>IF(COUNT($M3319:$N3319)=0,"",IF(AND(IF($N3319&lt;&gt;"",$N3319,$M3319)&lt;=0,$O3319&lt;&gt;"可"),"警告",""))</f>
        <v/>
      </c>
      <c r="S3319" s="4">
        <f>IF(COUNT($M3319:$N3319)=0,0,IF(IF($N3319&lt;&gt;"",$N3319,$M3319)&gt;=スコアリング基準!$B$20,スコアリング基準!$C$20,IF(IF($N3319&lt;&gt;"",$N3319,$M3319)&gt;=スコアリング基準!$B$21,スコアリング基準!$C$21,IF(IF($N3319&lt;&gt;"",$N3319,$M3319)&gt;0,スコアリング基準!$C$22,0))))</f>
        <v/>
      </c>
      <c r="T3319" s="4">
        <f>IF($O3319="可",スコアリング基準!$C$23,0)</f>
        <v/>
      </c>
      <c r="U3319" s="4">
        <f>IF(OR(COUNT($K3319:$L3319)&lt;2,$K3319=0),0,IF(ABS($L3319)/$K3319&lt;=スコアリング基準!$B$24,スコアリング基準!$C$24,IF(ABS($L3319)/$K3319&lt;=スコアリング基準!$B$25,スコアリング基準!$C$25,IF(ABS($L3319)/$K3319&lt;=スコアリング基準!$B$26,スコアリング基準!$C$26,0))))</f>
        <v/>
      </c>
      <c r="V3319" s="4">
        <f>IF($P3319="なし",スコアリング基準!$C$27,0)</f>
        <v/>
      </c>
      <c r="W3319" s="4">
        <f>IF($F3319="",0,IF(ISNUMBER($F3319),IF($F3319&lt;=スコアリング基準!$B$28,スコアリング基準!$C$28,スコアリング基準!$C$29),0))</f>
        <v/>
      </c>
      <c r="X3319" s="4">
        <f>IFERROR(VLOOKUP($B3319,スコアリング基準!$A$36:$B$46,2,FALSE),0)</f>
        <v/>
      </c>
      <c r="Y3319" s="4">
        <f>SUM($S3319:$X3319)</f>
        <v/>
      </c>
      <c r="Z3319" s="4">
        <f>IF(COUNT($M3319:$N3319)=0,"データ無",IF($Y3319&gt;=スコアリング基準!$B$30,"S",IF($Y3319&gt;=スコアリング基準!$B$31,"A",IF($Y3319&gt;=スコアリング基準!$B$32,"B","C"))))</f>
        <v/>
      </c>
      <c r="AA3319">
        <f>IFERROR(INDEX(実績DB!$I$3:$I$104,MATCH($B3319&amp;$C3319,実績DB!$J$3:$J$104,0)),"")</f>
        <v/>
      </c>
    </row>
    <row r="3320">
      <c r="A3320" t="n">
        <v>3318</v>
      </c>
      <c r="B3320" t="inlineStr">
        <is>
          <t>中部</t>
        </is>
      </c>
      <c r="C3320" t="inlineStr">
        <is>
          <t>東塩田変電所</t>
        </is>
      </c>
      <c r="D3320" t="inlineStr">
        <is>
          <t>長野県</t>
        </is>
      </c>
      <c r="E3320" t="n">
        <v>77</v>
      </c>
      <c r="F3320" t="n">
        <v>6.6</v>
      </c>
      <c r="G3320" s="3" t="n">
        <v>36.35174</v>
      </c>
      <c r="H3320" s="3" t="n">
        <v>138.24259</v>
      </c>
      <c r="I3320" t="inlineStr">
        <is>
          <t>OSM実測(名称一致)</t>
        </is>
      </c>
      <c r="J3320" t="n">
        <v>-8</v>
      </c>
      <c r="K3320" t="n">
        <v>49</v>
      </c>
      <c r="L3320" t="n">
        <v>-14</v>
      </c>
      <c r="M3320" t="n">
        <v>35</v>
      </c>
      <c r="O3320" t="inlineStr">
        <is>
          <t>不可 #3</t>
        </is>
      </c>
      <c r="P3320" t="inlineStr">
        <is>
          <t>有り</t>
        </is>
      </c>
      <c r="R3320" s="4">
        <f>IF(COUNT($M3320:$N3320)=0,"",IF(AND(IF($N3320&lt;&gt;"",$N3320,$M3320)&lt;=0,$O3320&lt;&gt;"可"),"警告",""))</f>
        <v/>
      </c>
      <c r="S3320" s="4">
        <f>IF(COUNT($M3320:$N3320)=0,0,IF(IF($N3320&lt;&gt;"",$N3320,$M3320)&gt;=スコアリング基準!$B$20,スコアリング基準!$C$20,IF(IF($N3320&lt;&gt;"",$N3320,$M3320)&gt;=スコアリング基準!$B$21,スコアリング基準!$C$21,IF(IF($N3320&lt;&gt;"",$N3320,$M3320)&gt;0,スコアリング基準!$C$22,0))))</f>
        <v/>
      </c>
      <c r="T3320" s="4">
        <f>IF($O3320="可",スコアリング基準!$C$23,0)</f>
        <v/>
      </c>
      <c r="U3320" s="4">
        <f>IF(OR(COUNT($K3320:$L3320)&lt;2,$K3320=0),0,IF(ABS($L3320)/$K3320&lt;=スコアリング基準!$B$24,スコアリング基準!$C$24,IF(ABS($L3320)/$K3320&lt;=スコアリング基準!$B$25,スコアリング基準!$C$25,IF(ABS($L3320)/$K3320&lt;=スコアリング基準!$B$26,スコアリング基準!$C$26,0))))</f>
        <v/>
      </c>
      <c r="V3320" s="4">
        <f>IF($P3320="なし",スコアリング基準!$C$27,0)</f>
        <v/>
      </c>
      <c r="W3320" s="4">
        <f>IF($F3320="",0,IF(ISNUMBER($F3320),IF($F3320&lt;=スコアリング基準!$B$28,スコアリング基準!$C$28,スコアリング基準!$C$29),0))</f>
        <v/>
      </c>
      <c r="X3320" s="4">
        <f>IFERROR(VLOOKUP($B3320,スコアリング基準!$A$36:$B$46,2,FALSE),0)</f>
        <v/>
      </c>
      <c r="Y3320" s="4">
        <f>SUM($S3320:$X3320)</f>
        <v/>
      </c>
      <c r="Z3320" s="4">
        <f>IF(COUNT($M3320:$N3320)=0,"データ無",IF($Y3320&gt;=スコアリング基準!$B$30,"S",IF($Y3320&gt;=スコアリング基準!$B$31,"A",IF($Y3320&gt;=スコアリング基準!$B$32,"B","C"))))</f>
        <v/>
      </c>
      <c r="AA3320">
        <f>IFERROR(INDEX(実績DB!$I$3:$I$104,MATCH($B3320&amp;$C3320,実績DB!$J$3:$J$104,0)),"")</f>
        <v/>
      </c>
    </row>
    <row r="3321">
      <c r="A3321" t="n">
        <v>3319</v>
      </c>
      <c r="B3321" t="inlineStr">
        <is>
          <t>中部</t>
        </is>
      </c>
      <c r="C3321" t="inlineStr">
        <is>
          <t>東山変電所</t>
        </is>
      </c>
      <c r="D3321" t="inlineStr">
        <is>
          <t>愛知県</t>
        </is>
      </c>
      <c r="E3321" t="n">
        <v>77</v>
      </c>
      <c r="F3321" t="n">
        <v>6.6</v>
      </c>
      <c r="G3321" s="3" t="n">
        <v>35.15865</v>
      </c>
      <c r="H3321" s="3" t="n">
        <v>136.960297</v>
      </c>
      <c r="I3321" t="inlineStr">
        <is>
          <t>公表資料(手動)</t>
        </is>
      </c>
      <c r="J3321" t="n">
        <v>8</v>
      </c>
      <c r="K3321" t="n">
        <v>49</v>
      </c>
      <c r="L3321" t="n">
        <v>0</v>
      </c>
      <c r="M3321" t="n">
        <v>49</v>
      </c>
      <c r="O3321" t="inlineStr">
        <is>
          <t>不可 #3</t>
        </is>
      </c>
      <c r="P3321" t="inlineStr">
        <is>
          <t>有り</t>
        </is>
      </c>
      <c r="R3321" s="4">
        <f>IF(COUNT($M3321:$N3321)=0,"",IF(AND(IF($N3321&lt;&gt;"",$N3321,$M3321)&lt;=0,$O3321&lt;&gt;"可"),"警告",""))</f>
        <v/>
      </c>
      <c r="S3321" s="4">
        <f>IF(COUNT($M3321:$N3321)=0,0,IF(IF($N3321&lt;&gt;"",$N3321,$M3321)&gt;=スコアリング基準!$B$20,スコアリング基準!$C$20,IF(IF($N3321&lt;&gt;"",$N3321,$M3321)&gt;=スコアリング基準!$B$21,スコアリング基準!$C$21,IF(IF($N3321&lt;&gt;"",$N3321,$M3321)&gt;0,スコアリング基準!$C$22,0))))</f>
        <v/>
      </c>
      <c r="T3321" s="4">
        <f>IF($O3321="可",スコアリング基準!$C$23,0)</f>
        <v/>
      </c>
      <c r="U3321" s="4">
        <f>IF(OR(COUNT($K3321:$L3321)&lt;2,$K3321=0),0,IF(ABS($L3321)/$K3321&lt;=スコアリング基準!$B$24,スコアリング基準!$C$24,IF(ABS($L3321)/$K3321&lt;=スコアリング基準!$B$25,スコアリング基準!$C$25,IF(ABS($L3321)/$K3321&lt;=スコアリング基準!$B$26,スコアリング基準!$C$26,0))))</f>
        <v/>
      </c>
      <c r="V3321" s="4">
        <f>IF($P3321="なし",スコアリング基準!$C$27,0)</f>
        <v/>
      </c>
      <c r="W3321" s="4">
        <f>IF($F3321="",0,IF(ISNUMBER($F3321),IF($F3321&lt;=スコアリング基準!$B$28,スコアリング基準!$C$28,スコアリング基準!$C$29),0))</f>
        <v/>
      </c>
      <c r="X3321" s="4">
        <f>IFERROR(VLOOKUP($B3321,スコアリング基準!$A$36:$B$46,2,FALSE),0)</f>
        <v/>
      </c>
      <c r="Y3321" s="4">
        <f>SUM($S3321:$X3321)</f>
        <v/>
      </c>
      <c r="Z3321" s="4">
        <f>IF(COUNT($M3321:$N3321)=0,"データ無",IF($Y3321&gt;=スコアリング基準!$B$30,"S",IF($Y3321&gt;=スコアリング基準!$B$31,"A",IF($Y3321&gt;=スコアリング基準!$B$32,"B","C"))))</f>
        <v/>
      </c>
      <c r="AA3321">
        <f>IFERROR(INDEX(実績DB!$I$3:$I$104,MATCH($B3321&amp;$C3321,実績DB!$J$3:$J$104,0)),"")</f>
        <v/>
      </c>
    </row>
    <row r="3322">
      <c r="A3322" t="n">
        <v>3320</v>
      </c>
      <c r="B3322" t="inlineStr">
        <is>
          <t>中部</t>
        </is>
      </c>
      <c r="C3322" t="inlineStr">
        <is>
          <t>東沢変電所</t>
        </is>
      </c>
      <c r="D3322" t="inlineStr">
        <is>
          <t>三重県</t>
        </is>
      </c>
      <c r="E3322" t="n">
        <v>77</v>
      </c>
      <c r="F3322" t="n">
        <v>6.6</v>
      </c>
      <c r="G3322" s="3" t="n">
        <v>34.56518</v>
      </c>
      <c r="H3322" s="3" t="n">
        <v>136.559615</v>
      </c>
      <c r="I3322" t="inlineStr">
        <is>
          <t>Google Places(名称一致)</t>
        </is>
      </c>
      <c r="J3322" t="n">
        <v>49</v>
      </c>
      <c r="K3322" t="n">
        <v>49</v>
      </c>
      <c r="L3322" t="n">
        <v>-41</v>
      </c>
      <c r="M3322" t="n">
        <v>8</v>
      </c>
      <c r="O3322" t="inlineStr">
        <is>
          <t>不可 #3</t>
        </is>
      </c>
      <c r="P3322" t="inlineStr">
        <is>
          <t>有り</t>
        </is>
      </c>
      <c r="R3322" s="4">
        <f>IF(COUNT($M3322:$N3322)=0,"",IF(AND(IF($N3322&lt;&gt;"",$N3322,$M3322)&lt;=0,$O3322&lt;&gt;"可"),"警告",""))</f>
        <v/>
      </c>
      <c r="S3322" s="4">
        <f>IF(COUNT($M3322:$N3322)=0,0,IF(IF($N3322&lt;&gt;"",$N3322,$M3322)&gt;=スコアリング基準!$B$20,スコアリング基準!$C$20,IF(IF($N3322&lt;&gt;"",$N3322,$M3322)&gt;=スコアリング基準!$B$21,スコアリング基準!$C$21,IF(IF($N3322&lt;&gt;"",$N3322,$M3322)&gt;0,スコアリング基準!$C$22,0))))</f>
        <v/>
      </c>
      <c r="T3322" s="4">
        <f>IF($O3322="可",スコアリング基準!$C$23,0)</f>
        <v/>
      </c>
      <c r="U3322" s="4">
        <f>IF(OR(COUNT($K3322:$L3322)&lt;2,$K3322=0),0,IF(ABS($L3322)/$K3322&lt;=スコアリング基準!$B$24,スコアリング基準!$C$24,IF(ABS($L3322)/$K3322&lt;=スコアリング基準!$B$25,スコアリング基準!$C$25,IF(ABS($L3322)/$K3322&lt;=スコアリング基準!$B$26,スコアリング基準!$C$26,0))))</f>
        <v/>
      </c>
      <c r="V3322" s="4">
        <f>IF($P3322="なし",スコアリング基準!$C$27,0)</f>
        <v/>
      </c>
      <c r="W3322" s="4">
        <f>IF($F3322="",0,IF(ISNUMBER($F3322),IF($F3322&lt;=スコアリング基準!$B$28,スコアリング基準!$C$28,スコアリング基準!$C$29),0))</f>
        <v/>
      </c>
      <c r="X3322" s="4">
        <f>IFERROR(VLOOKUP($B3322,スコアリング基準!$A$36:$B$46,2,FALSE),0)</f>
        <v/>
      </c>
      <c r="Y3322" s="4">
        <f>SUM($S3322:$X3322)</f>
        <v/>
      </c>
      <c r="Z3322" s="4">
        <f>IF(COUNT($M3322:$N3322)=0,"データ無",IF($Y3322&gt;=スコアリング基準!$B$30,"S",IF($Y3322&gt;=スコアリング基準!$B$31,"A",IF($Y3322&gt;=スコアリング基準!$B$32,"B","C"))))</f>
        <v/>
      </c>
      <c r="AA3322">
        <f>IFERROR(INDEX(実績DB!$I$3:$I$104,MATCH($B3322&amp;$C3322,実績DB!$J$3:$J$104,0)),"")</f>
        <v/>
      </c>
    </row>
    <row r="3323">
      <c r="A3323" t="n">
        <v>3321</v>
      </c>
      <c r="B3323" t="inlineStr">
        <is>
          <t>中部</t>
        </is>
      </c>
      <c r="C3323" t="inlineStr">
        <is>
          <t>東田変電所</t>
        </is>
      </c>
      <c r="D3323" t="inlineStr">
        <is>
          <t>愛知県</t>
        </is>
      </c>
      <c r="E3323" t="n">
        <v>77</v>
      </c>
      <c r="F3323" t="n">
        <v>6.6</v>
      </c>
      <c r="G3323" s="3" t="n">
        <v>34.771539</v>
      </c>
      <c r="H3323" s="3" t="n">
        <v>137.415454</v>
      </c>
      <c r="I3323" t="inlineStr">
        <is>
          <t>公表資料(手動)</t>
        </is>
      </c>
      <c r="J3323" t="n">
        <v>0</v>
      </c>
      <c r="K3323" t="n">
        <v>49</v>
      </c>
      <c r="L3323" t="n">
        <v>-3</v>
      </c>
      <c r="M3323" t="n">
        <v>48</v>
      </c>
      <c r="O3323" t="inlineStr">
        <is>
          <t>不可 #3</t>
        </is>
      </c>
      <c r="P3323" t="inlineStr">
        <is>
          <t>有り</t>
        </is>
      </c>
      <c r="R3323" s="4">
        <f>IF(COUNT($M3323:$N3323)=0,"",IF(AND(IF($N3323&lt;&gt;"",$N3323,$M3323)&lt;=0,$O3323&lt;&gt;"可"),"警告",""))</f>
        <v/>
      </c>
      <c r="S3323" s="4">
        <f>IF(COUNT($M3323:$N3323)=0,0,IF(IF($N3323&lt;&gt;"",$N3323,$M3323)&gt;=スコアリング基準!$B$20,スコアリング基準!$C$20,IF(IF($N3323&lt;&gt;"",$N3323,$M3323)&gt;=スコアリング基準!$B$21,スコアリング基準!$C$21,IF(IF($N3323&lt;&gt;"",$N3323,$M3323)&gt;0,スコアリング基準!$C$22,0))))</f>
        <v/>
      </c>
      <c r="T3323" s="4">
        <f>IF($O3323="可",スコアリング基準!$C$23,0)</f>
        <v/>
      </c>
      <c r="U3323" s="4">
        <f>IF(OR(COUNT($K3323:$L3323)&lt;2,$K3323=0),0,IF(ABS($L3323)/$K3323&lt;=スコアリング基準!$B$24,スコアリング基準!$C$24,IF(ABS($L3323)/$K3323&lt;=スコアリング基準!$B$25,スコアリング基準!$C$25,IF(ABS($L3323)/$K3323&lt;=スコアリング基準!$B$26,スコアリング基準!$C$26,0))))</f>
        <v/>
      </c>
      <c r="V3323" s="4">
        <f>IF($P3323="なし",スコアリング基準!$C$27,0)</f>
        <v/>
      </c>
      <c r="W3323" s="4">
        <f>IF($F3323="",0,IF(ISNUMBER($F3323),IF($F3323&lt;=スコアリング基準!$B$28,スコアリング基準!$C$28,スコアリング基準!$C$29),0))</f>
        <v/>
      </c>
      <c r="X3323" s="4">
        <f>IFERROR(VLOOKUP($B3323,スコアリング基準!$A$36:$B$46,2,FALSE),0)</f>
        <v/>
      </c>
      <c r="Y3323" s="4">
        <f>SUM($S3323:$X3323)</f>
        <v/>
      </c>
      <c r="Z3323" s="4">
        <f>IF(COUNT($M3323:$N3323)=0,"データ無",IF($Y3323&gt;=スコアリング基準!$B$30,"S",IF($Y3323&gt;=スコアリング基準!$B$31,"A",IF($Y3323&gt;=スコアリング基準!$B$32,"B","C"))))</f>
        <v/>
      </c>
      <c r="AA3323">
        <f>IFERROR(INDEX(実績DB!$I$3:$I$104,MATCH($B3323&amp;$C3323,実績DB!$J$3:$J$104,0)),"")</f>
        <v/>
      </c>
    </row>
    <row r="3324">
      <c r="A3324" t="n">
        <v>3322</v>
      </c>
      <c r="B3324" t="inlineStr">
        <is>
          <t>中部</t>
        </is>
      </c>
      <c r="C3324" t="inlineStr">
        <is>
          <t>東茅野変電所</t>
        </is>
      </c>
      <c r="D3324" t="inlineStr">
        <is>
          <t>長野県</t>
        </is>
      </c>
      <c r="E3324" t="n">
        <v>77</v>
      </c>
      <c r="F3324" t="n">
        <v>6.6</v>
      </c>
      <c r="G3324" s="3" t="n">
        <v>35.980064</v>
      </c>
      <c r="H3324" s="3" t="n">
        <v>138.187226</v>
      </c>
      <c r="I3324" t="inlineStr">
        <is>
          <t>公表資料(手動)</t>
        </is>
      </c>
      <c r="J3324" t="n">
        <v>-5</v>
      </c>
      <c r="K3324" t="n">
        <v>28</v>
      </c>
      <c r="L3324" t="n">
        <v>-16</v>
      </c>
      <c r="M3324" t="n">
        <v>12</v>
      </c>
      <c r="O3324" t="inlineStr">
        <is>
          <t>不可 #3</t>
        </is>
      </c>
      <c r="P3324" t="inlineStr">
        <is>
          <t>有り</t>
        </is>
      </c>
      <c r="R3324" s="4">
        <f>IF(COUNT($M3324:$N3324)=0,"",IF(AND(IF($N3324&lt;&gt;"",$N3324,$M3324)&lt;=0,$O3324&lt;&gt;"可"),"警告",""))</f>
        <v/>
      </c>
      <c r="S3324" s="4">
        <f>IF(COUNT($M3324:$N3324)=0,0,IF(IF($N3324&lt;&gt;"",$N3324,$M3324)&gt;=スコアリング基準!$B$20,スコアリング基準!$C$20,IF(IF($N3324&lt;&gt;"",$N3324,$M3324)&gt;=スコアリング基準!$B$21,スコアリング基準!$C$21,IF(IF($N3324&lt;&gt;"",$N3324,$M3324)&gt;0,スコアリング基準!$C$22,0))))</f>
        <v/>
      </c>
      <c r="T3324" s="4">
        <f>IF($O3324="可",スコアリング基準!$C$23,0)</f>
        <v/>
      </c>
      <c r="U3324" s="4">
        <f>IF(OR(COUNT($K3324:$L3324)&lt;2,$K3324=0),0,IF(ABS($L3324)/$K3324&lt;=スコアリング基準!$B$24,スコアリング基準!$C$24,IF(ABS($L3324)/$K3324&lt;=スコアリング基準!$B$25,スコアリング基準!$C$25,IF(ABS($L3324)/$K3324&lt;=スコアリング基準!$B$26,スコアリング基準!$C$26,0))))</f>
        <v/>
      </c>
      <c r="V3324" s="4">
        <f>IF($P3324="なし",スコアリング基準!$C$27,0)</f>
        <v/>
      </c>
      <c r="W3324" s="4">
        <f>IF($F3324="",0,IF(ISNUMBER($F3324),IF($F3324&lt;=スコアリング基準!$B$28,スコアリング基準!$C$28,スコアリング基準!$C$29),0))</f>
        <v/>
      </c>
      <c r="X3324" s="4">
        <f>IFERROR(VLOOKUP($B3324,スコアリング基準!$A$36:$B$46,2,FALSE),0)</f>
        <v/>
      </c>
      <c r="Y3324" s="4">
        <f>SUM($S3324:$X3324)</f>
        <v/>
      </c>
      <c r="Z3324" s="4">
        <f>IF(COUNT($M3324:$N3324)=0,"データ無",IF($Y3324&gt;=スコアリング基準!$B$30,"S",IF($Y3324&gt;=スコアリング基準!$B$31,"A",IF($Y3324&gt;=スコアリング基準!$B$32,"B","C"))))</f>
        <v/>
      </c>
      <c r="AA3324">
        <f>IFERROR(INDEX(実績DB!$I$3:$I$104,MATCH($B3324&amp;$C3324,実績DB!$J$3:$J$104,0)),"")</f>
        <v/>
      </c>
    </row>
    <row r="3325">
      <c r="A3325" t="n">
        <v>3323</v>
      </c>
      <c r="B3325" t="inlineStr">
        <is>
          <t>中部</t>
        </is>
      </c>
      <c r="C3325" t="inlineStr">
        <is>
          <t>東青島変電所</t>
        </is>
      </c>
      <c r="D3325" t="inlineStr">
        <is>
          <t>静岡県</t>
        </is>
      </c>
      <c r="E3325" t="n">
        <v>77</v>
      </c>
      <c r="F3325" t="n">
        <v>6.6</v>
      </c>
      <c r="G3325" s="3" t="n">
        <v>34.860577</v>
      </c>
      <c r="H3325" s="3" t="n">
        <v>138.249767</v>
      </c>
      <c r="I3325" t="inlineStr">
        <is>
          <t>公表資料(手動)</t>
        </is>
      </c>
      <c r="J3325" t="n">
        <v>49</v>
      </c>
      <c r="K3325" t="n">
        <v>49</v>
      </c>
      <c r="L3325" t="n">
        <v>-3</v>
      </c>
      <c r="M3325" t="n">
        <v>46</v>
      </c>
      <c r="O3325" t="inlineStr">
        <is>
          <t>不可 #3</t>
        </is>
      </c>
      <c r="P3325" t="inlineStr">
        <is>
          <t>有り</t>
        </is>
      </c>
      <c r="R3325" s="4">
        <f>IF(COUNT($M3325:$N3325)=0,"",IF(AND(IF($N3325&lt;&gt;"",$N3325,$M3325)&lt;=0,$O3325&lt;&gt;"可"),"警告",""))</f>
        <v/>
      </c>
      <c r="S3325" s="4">
        <f>IF(COUNT($M3325:$N3325)=0,0,IF(IF($N3325&lt;&gt;"",$N3325,$M3325)&gt;=スコアリング基準!$B$20,スコアリング基準!$C$20,IF(IF($N3325&lt;&gt;"",$N3325,$M3325)&gt;=スコアリング基準!$B$21,スコアリング基準!$C$21,IF(IF($N3325&lt;&gt;"",$N3325,$M3325)&gt;0,スコアリング基準!$C$22,0))))</f>
        <v/>
      </c>
      <c r="T3325" s="4">
        <f>IF($O3325="可",スコアリング基準!$C$23,0)</f>
        <v/>
      </c>
      <c r="U3325" s="4">
        <f>IF(OR(COUNT($K3325:$L3325)&lt;2,$K3325=0),0,IF(ABS($L3325)/$K3325&lt;=スコアリング基準!$B$24,スコアリング基準!$C$24,IF(ABS($L3325)/$K3325&lt;=スコアリング基準!$B$25,スコアリング基準!$C$25,IF(ABS($L3325)/$K3325&lt;=スコアリング基準!$B$26,スコアリング基準!$C$26,0))))</f>
        <v/>
      </c>
      <c r="V3325" s="4">
        <f>IF($P3325="なし",スコアリング基準!$C$27,0)</f>
        <v/>
      </c>
      <c r="W3325" s="4">
        <f>IF($F3325="",0,IF(ISNUMBER($F3325),IF($F3325&lt;=スコアリング基準!$B$28,スコアリング基準!$C$28,スコアリング基準!$C$29),0))</f>
        <v/>
      </c>
      <c r="X3325" s="4">
        <f>IFERROR(VLOOKUP($B3325,スコアリング基準!$A$36:$B$46,2,FALSE),0)</f>
        <v/>
      </c>
      <c r="Y3325" s="4">
        <f>SUM($S3325:$X3325)</f>
        <v/>
      </c>
      <c r="Z3325" s="4">
        <f>IF(COUNT($M3325:$N3325)=0,"データ無",IF($Y3325&gt;=スコアリング基準!$B$30,"S",IF($Y3325&gt;=スコアリング基準!$B$31,"A",IF($Y3325&gt;=スコアリング基準!$B$32,"B","C"))))</f>
        <v/>
      </c>
      <c r="AA3325">
        <f>IFERROR(INDEX(実績DB!$I$3:$I$104,MATCH($B3325&amp;$C3325,実績DB!$J$3:$J$104,0)),"")</f>
        <v/>
      </c>
    </row>
    <row r="3326">
      <c r="A3326" t="n">
        <v>3324</v>
      </c>
      <c r="B3326" t="inlineStr">
        <is>
          <t>中部</t>
        </is>
      </c>
      <c r="C3326" t="inlineStr">
        <is>
          <t>松下変電所</t>
        </is>
      </c>
      <c r="D3326" t="inlineStr">
        <is>
          <t>愛知県</t>
        </is>
      </c>
      <c r="E3326" t="n">
        <v>77</v>
      </c>
      <c r="F3326" t="n">
        <v>6.6</v>
      </c>
      <c r="G3326" s="3" t="n">
        <v>35.154875</v>
      </c>
      <c r="H3326" s="3" t="n">
        <v>136.823397</v>
      </c>
      <c r="I3326" t="inlineStr">
        <is>
          <t>公表資料(手動)</t>
        </is>
      </c>
      <c r="J3326" t="n">
        <v>4</v>
      </c>
      <c r="K3326" t="n">
        <v>49</v>
      </c>
      <c r="L3326" t="n">
        <v>0</v>
      </c>
      <c r="M3326" t="n">
        <v>49</v>
      </c>
      <c r="O3326" t="inlineStr">
        <is>
          <t>不可 #3</t>
        </is>
      </c>
      <c r="P3326" t="inlineStr">
        <is>
          <t>有り</t>
        </is>
      </c>
      <c r="R3326" s="4">
        <f>IF(COUNT($M3326:$N3326)=0,"",IF(AND(IF($N3326&lt;&gt;"",$N3326,$M3326)&lt;=0,$O3326&lt;&gt;"可"),"警告",""))</f>
        <v/>
      </c>
      <c r="S3326" s="4">
        <f>IF(COUNT($M3326:$N3326)=0,0,IF(IF($N3326&lt;&gt;"",$N3326,$M3326)&gt;=スコアリング基準!$B$20,スコアリング基準!$C$20,IF(IF($N3326&lt;&gt;"",$N3326,$M3326)&gt;=スコアリング基準!$B$21,スコアリング基準!$C$21,IF(IF($N3326&lt;&gt;"",$N3326,$M3326)&gt;0,スコアリング基準!$C$22,0))))</f>
        <v/>
      </c>
      <c r="T3326" s="4">
        <f>IF($O3326="可",スコアリング基準!$C$23,0)</f>
        <v/>
      </c>
      <c r="U3326" s="4">
        <f>IF(OR(COUNT($K3326:$L3326)&lt;2,$K3326=0),0,IF(ABS($L3326)/$K3326&lt;=スコアリング基準!$B$24,スコアリング基準!$C$24,IF(ABS($L3326)/$K3326&lt;=スコアリング基準!$B$25,スコアリング基準!$C$25,IF(ABS($L3326)/$K3326&lt;=スコアリング基準!$B$26,スコアリング基準!$C$26,0))))</f>
        <v/>
      </c>
      <c r="V3326" s="4">
        <f>IF($P3326="なし",スコアリング基準!$C$27,0)</f>
        <v/>
      </c>
      <c r="W3326" s="4">
        <f>IF($F3326="",0,IF(ISNUMBER($F3326),IF($F3326&lt;=スコアリング基準!$B$28,スコアリング基準!$C$28,スコアリング基準!$C$29),0))</f>
        <v/>
      </c>
      <c r="X3326" s="4">
        <f>IFERROR(VLOOKUP($B3326,スコアリング基準!$A$36:$B$46,2,FALSE),0)</f>
        <v/>
      </c>
      <c r="Y3326" s="4">
        <f>SUM($S3326:$X3326)</f>
        <v/>
      </c>
      <c r="Z3326" s="4">
        <f>IF(COUNT($M3326:$N3326)=0,"データ無",IF($Y3326&gt;=スコアリング基準!$B$30,"S",IF($Y3326&gt;=スコアリング基準!$B$31,"A",IF($Y3326&gt;=スコアリング基準!$B$32,"B","C"))))</f>
        <v/>
      </c>
      <c r="AA3326">
        <f>IFERROR(INDEX(実績DB!$I$3:$I$104,MATCH($B3326&amp;$C3326,実績DB!$J$3:$J$104,0)),"")</f>
        <v/>
      </c>
    </row>
    <row r="3327">
      <c r="A3327" t="n">
        <v>3325</v>
      </c>
      <c r="B3327" t="inlineStr">
        <is>
          <t>中部</t>
        </is>
      </c>
      <c r="C3327" t="inlineStr">
        <is>
          <t>松原町変電所</t>
        </is>
      </c>
      <c r="D3327" t="inlineStr">
        <is>
          <t>静岡県</t>
        </is>
      </c>
      <c r="E3327" t="n">
        <v>77</v>
      </c>
      <c r="F3327" t="n">
        <v>6.6</v>
      </c>
      <c r="G3327" s="3" t="n">
        <v>35.013529</v>
      </c>
      <c r="H3327" s="3" t="n">
        <v>138.490181</v>
      </c>
      <c r="I3327" t="inlineStr">
        <is>
          <t>公表資料(手動)</t>
        </is>
      </c>
      <c r="J3327" t="n">
        <v>49</v>
      </c>
      <c r="K3327" t="n">
        <v>49</v>
      </c>
      <c r="L3327" t="n">
        <v>0</v>
      </c>
      <c r="M3327" t="n">
        <v>49</v>
      </c>
      <c r="O3327" t="inlineStr">
        <is>
          <t>不可 #3</t>
        </is>
      </c>
      <c r="P3327" t="inlineStr">
        <is>
          <t>有り</t>
        </is>
      </c>
      <c r="R3327" s="4">
        <f>IF(COUNT($M3327:$N3327)=0,"",IF(AND(IF($N3327&lt;&gt;"",$N3327,$M3327)&lt;=0,$O3327&lt;&gt;"可"),"警告",""))</f>
        <v/>
      </c>
      <c r="S3327" s="4">
        <f>IF(COUNT($M3327:$N3327)=0,0,IF(IF($N3327&lt;&gt;"",$N3327,$M3327)&gt;=スコアリング基準!$B$20,スコアリング基準!$C$20,IF(IF($N3327&lt;&gt;"",$N3327,$M3327)&gt;=スコアリング基準!$B$21,スコアリング基準!$C$21,IF(IF($N3327&lt;&gt;"",$N3327,$M3327)&gt;0,スコアリング基準!$C$22,0))))</f>
        <v/>
      </c>
      <c r="T3327" s="4">
        <f>IF($O3327="可",スコアリング基準!$C$23,0)</f>
        <v/>
      </c>
      <c r="U3327" s="4">
        <f>IF(OR(COUNT($K3327:$L3327)&lt;2,$K3327=0),0,IF(ABS($L3327)/$K3327&lt;=スコアリング基準!$B$24,スコアリング基準!$C$24,IF(ABS($L3327)/$K3327&lt;=スコアリング基準!$B$25,スコアリング基準!$C$25,IF(ABS($L3327)/$K3327&lt;=スコアリング基準!$B$26,スコアリング基準!$C$26,0))))</f>
        <v/>
      </c>
      <c r="V3327" s="4">
        <f>IF($P3327="なし",スコアリング基準!$C$27,0)</f>
        <v/>
      </c>
      <c r="W3327" s="4">
        <f>IF($F3327="",0,IF(ISNUMBER($F3327),IF($F3327&lt;=スコアリング基準!$B$28,スコアリング基準!$C$28,スコアリング基準!$C$29),0))</f>
        <v/>
      </c>
      <c r="X3327" s="4">
        <f>IFERROR(VLOOKUP($B3327,スコアリング基準!$A$36:$B$46,2,FALSE),0)</f>
        <v/>
      </c>
      <c r="Y3327" s="4">
        <f>SUM($S3327:$X3327)</f>
        <v/>
      </c>
      <c r="Z3327" s="4">
        <f>IF(COUNT($M3327:$N3327)=0,"データ無",IF($Y3327&gt;=スコアリング基準!$B$30,"S",IF($Y3327&gt;=スコアリング基準!$B$31,"A",IF($Y3327&gt;=スコアリング基準!$B$32,"B","C"))))</f>
        <v/>
      </c>
      <c r="AA3327">
        <f>IFERROR(INDEX(実績DB!$I$3:$I$104,MATCH($B3327&amp;$C3327,実績DB!$J$3:$J$104,0)),"")</f>
        <v/>
      </c>
    </row>
    <row r="3328">
      <c r="A3328" t="n">
        <v>3326</v>
      </c>
      <c r="B3328" t="inlineStr">
        <is>
          <t>中部</t>
        </is>
      </c>
      <c r="C3328" t="inlineStr">
        <is>
          <t>松尾変電所</t>
        </is>
      </c>
      <c r="D3328" t="inlineStr">
        <is>
          <t>長野県</t>
        </is>
      </c>
      <c r="E3328" t="n">
        <v>77</v>
      </c>
      <c r="F3328" t="n">
        <v>6.6</v>
      </c>
      <c r="G3328" s="3" t="n">
        <v>35.499361</v>
      </c>
      <c r="H3328" s="3" t="n">
        <v>137.859692</v>
      </c>
      <c r="I3328" t="inlineStr">
        <is>
          <t>公表資料(手動)</t>
        </is>
      </c>
      <c r="J3328" t="n">
        <v>-1</v>
      </c>
      <c r="K3328" t="n">
        <v>19</v>
      </c>
      <c r="L3328" t="n">
        <v>-3</v>
      </c>
      <c r="M3328" t="n">
        <v>15</v>
      </c>
      <c r="O3328" t="inlineStr">
        <is>
          <t>不可 #3</t>
        </is>
      </c>
      <c r="P3328" t="inlineStr">
        <is>
          <t>有り</t>
        </is>
      </c>
      <c r="R3328" s="4">
        <f>IF(COUNT($M3328:$N3328)=0,"",IF(AND(IF($N3328&lt;&gt;"",$N3328,$M3328)&lt;=0,$O3328&lt;&gt;"可"),"警告",""))</f>
        <v/>
      </c>
      <c r="S3328" s="4">
        <f>IF(COUNT($M3328:$N3328)=0,0,IF(IF($N3328&lt;&gt;"",$N3328,$M3328)&gt;=スコアリング基準!$B$20,スコアリング基準!$C$20,IF(IF($N3328&lt;&gt;"",$N3328,$M3328)&gt;=スコアリング基準!$B$21,スコアリング基準!$C$21,IF(IF($N3328&lt;&gt;"",$N3328,$M3328)&gt;0,スコアリング基準!$C$22,0))))</f>
        <v/>
      </c>
      <c r="T3328" s="4">
        <f>IF($O3328="可",スコアリング基準!$C$23,0)</f>
        <v/>
      </c>
      <c r="U3328" s="4">
        <f>IF(OR(COUNT($K3328:$L3328)&lt;2,$K3328=0),0,IF(ABS($L3328)/$K3328&lt;=スコアリング基準!$B$24,スコアリング基準!$C$24,IF(ABS($L3328)/$K3328&lt;=スコアリング基準!$B$25,スコアリング基準!$C$25,IF(ABS($L3328)/$K3328&lt;=スコアリング基準!$B$26,スコアリング基準!$C$26,0))))</f>
        <v/>
      </c>
      <c r="V3328" s="4">
        <f>IF($P3328="なし",スコアリング基準!$C$27,0)</f>
        <v/>
      </c>
      <c r="W3328" s="4">
        <f>IF($F3328="",0,IF(ISNUMBER($F3328),IF($F3328&lt;=スコアリング基準!$B$28,スコアリング基準!$C$28,スコアリング基準!$C$29),0))</f>
        <v/>
      </c>
      <c r="X3328" s="4">
        <f>IFERROR(VLOOKUP($B3328,スコアリング基準!$A$36:$B$46,2,FALSE),0)</f>
        <v/>
      </c>
      <c r="Y3328" s="4">
        <f>SUM($S3328:$X3328)</f>
        <v/>
      </c>
      <c r="Z3328" s="4">
        <f>IF(COUNT($M3328:$N3328)=0,"データ無",IF($Y3328&gt;=スコアリング基準!$B$30,"S",IF($Y3328&gt;=スコアリング基準!$B$31,"A",IF($Y3328&gt;=スコアリング基準!$B$32,"B","C"))))</f>
        <v/>
      </c>
      <c r="AA3328">
        <f>IFERROR(INDEX(実績DB!$I$3:$I$104,MATCH($B3328&amp;$C3328,実績DB!$J$3:$J$104,0)),"")</f>
        <v/>
      </c>
    </row>
    <row r="3329">
      <c r="A3329" t="n">
        <v>3327</v>
      </c>
      <c r="B3329" t="inlineStr">
        <is>
          <t>中部</t>
        </is>
      </c>
      <c r="C3329" t="inlineStr">
        <is>
          <t>松川第四水力変電所</t>
        </is>
      </c>
      <c r="D3329" t="inlineStr">
        <is>
          <t>長野県</t>
        </is>
      </c>
      <c r="E3329" t="n">
        <v>77</v>
      </c>
      <c r="F3329" t="n">
        <v>6.6</v>
      </c>
      <c r="G3329" s="3" t="n">
        <v>35.527057</v>
      </c>
      <c r="H3329" s="3" t="n">
        <v>137.788382</v>
      </c>
      <c r="I3329" t="inlineStr">
        <is>
          <t>公表資料(手動)</t>
        </is>
      </c>
      <c r="J3329" t="n">
        <v>-4</v>
      </c>
      <c r="K3329" t="n">
        <v>19</v>
      </c>
      <c r="L3329" t="n">
        <v>-5</v>
      </c>
      <c r="M3329" t="n">
        <v>14</v>
      </c>
      <c r="O3329" t="inlineStr">
        <is>
          <t>不可 #3</t>
        </is>
      </c>
      <c r="P3329" t="inlineStr">
        <is>
          <t>有り</t>
        </is>
      </c>
      <c r="R3329" s="4">
        <f>IF(COUNT($M3329:$N3329)=0,"",IF(AND(IF($N3329&lt;&gt;"",$N3329,$M3329)&lt;=0,$O3329&lt;&gt;"可"),"警告",""))</f>
        <v/>
      </c>
      <c r="S3329" s="4">
        <f>IF(COUNT($M3329:$N3329)=0,0,IF(IF($N3329&lt;&gt;"",$N3329,$M3329)&gt;=スコアリング基準!$B$20,スコアリング基準!$C$20,IF(IF($N3329&lt;&gt;"",$N3329,$M3329)&gt;=スコアリング基準!$B$21,スコアリング基準!$C$21,IF(IF($N3329&lt;&gt;"",$N3329,$M3329)&gt;0,スコアリング基準!$C$22,0))))</f>
        <v/>
      </c>
      <c r="T3329" s="4">
        <f>IF($O3329="可",スコアリング基準!$C$23,0)</f>
        <v/>
      </c>
      <c r="U3329" s="4">
        <f>IF(OR(COUNT($K3329:$L3329)&lt;2,$K3329=0),0,IF(ABS($L3329)/$K3329&lt;=スコアリング基準!$B$24,スコアリング基準!$C$24,IF(ABS($L3329)/$K3329&lt;=スコアリング基準!$B$25,スコアリング基準!$C$25,IF(ABS($L3329)/$K3329&lt;=スコアリング基準!$B$26,スコアリング基準!$C$26,0))))</f>
        <v/>
      </c>
      <c r="V3329" s="4">
        <f>IF($P3329="なし",スコアリング基準!$C$27,0)</f>
        <v/>
      </c>
      <c r="W3329" s="4">
        <f>IF($F3329="",0,IF(ISNUMBER($F3329),IF($F3329&lt;=スコアリング基準!$B$28,スコアリング基準!$C$28,スコアリング基準!$C$29),0))</f>
        <v/>
      </c>
      <c r="X3329" s="4">
        <f>IFERROR(VLOOKUP($B3329,スコアリング基準!$A$36:$B$46,2,FALSE),0)</f>
        <v/>
      </c>
      <c r="Y3329" s="4">
        <f>SUM($S3329:$X3329)</f>
        <v/>
      </c>
      <c r="Z3329" s="4">
        <f>IF(COUNT($M3329:$N3329)=0,"データ無",IF($Y3329&gt;=スコアリング基準!$B$30,"S",IF($Y3329&gt;=スコアリング基準!$B$31,"A",IF($Y3329&gt;=スコアリング基準!$B$32,"B","C"))))</f>
        <v/>
      </c>
      <c r="AA3329">
        <f>IFERROR(INDEX(実績DB!$I$3:$I$104,MATCH($B3329&amp;$C3329,実績DB!$J$3:$J$104,0)),"")</f>
        <v/>
      </c>
    </row>
    <row r="3330">
      <c r="A3330" t="n">
        <v>3328</v>
      </c>
      <c r="B3330" t="inlineStr">
        <is>
          <t>中部</t>
        </is>
      </c>
      <c r="C3330" t="inlineStr">
        <is>
          <t>松江変電所</t>
        </is>
      </c>
      <c r="D3330" t="inlineStr">
        <is>
          <t>静岡県</t>
        </is>
      </c>
      <c r="E3330" t="n">
        <v>77</v>
      </c>
      <c r="F3330" t="n">
        <v>6.6</v>
      </c>
      <c r="G3330" s="3" t="n">
        <v>34.70675</v>
      </c>
      <c r="H3330" s="3" t="n">
        <v>137.74252</v>
      </c>
      <c r="I3330" t="inlineStr">
        <is>
          <t>OSM実測(名称一致)</t>
        </is>
      </c>
      <c r="J3330" t="n">
        <v>49</v>
      </c>
      <c r="K3330" t="n">
        <v>49</v>
      </c>
      <c r="L3330" t="n">
        <v>0</v>
      </c>
      <c r="M3330" t="n">
        <v>49</v>
      </c>
      <c r="O3330" t="inlineStr">
        <is>
          <t>不可 #3</t>
        </is>
      </c>
      <c r="P3330" t="inlineStr">
        <is>
          <t>有り</t>
        </is>
      </c>
      <c r="R3330" s="4">
        <f>IF(COUNT($M3330:$N3330)=0,"",IF(AND(IF($N3330&lt;&gt;"",$N3330,$M3330)&lt;=0,$O3330&lt;&gt;"可"),"警告",""))</f>
        <v/>
      </c>
      <c r="S3330" s="4">
        <f>IF(COUNT($M3330:$N3330)=0,0,IF(IF($N3330&lt;&gt;"",$N3330,$M3330)&gt;=スコアリング基準!$B$20,スコアリング基準!$C$20,IF(IF($N3330&lt;&gt;"",$N3330,$M3330)&gt;=スコアリング基準!$B$21,スコアリング基準!$C$21,IF(IF($N3330&lt;&gt;"",$N3330,$M3330)&gt;0,スコアリング基準!$C$22,0))))</f>
        <v/>
      </c>
      <c r="T3330" s="4">
        <f>IF($O3330="可",スコアリング基準!$C$23,0)</f>
        <v/>
      </c>
      <c r="U3330" s="4">
        <f>IF(OR(COUNT($K3330:$L3330)&lt;2,$K3330=0),0,IF(ABS($L3330)/$K3330&lt;=スコアリング基準!$B$24,スコアリング基準!$C$24,IF(ABS($L3330)/$K3330&lt;=スコアリング基準!$B$25,スコアリング基準!$C$25,IF(ABS($L3330)/$K3330&lt;=スコアリング基準!$B$26,スコアリング基準!$C$26,0))))</f>
        <v/>
      </c>
      <c r="V3330" s="4">
        <f>IF($P3330="なし",スコアリング基準!$C$27,0)</f>
        <v/>
      </c>
      <c r="W3330" s="4">
        <f>IF($F3330="",0,IF(ISNUMBER($F3330),IF($F3330&lt;=スコアリング基準!$B$28,スコアリング基準!$C$28,スコアリング基準!$C$29),0))</f>
        <v/>
      </c>
      <c r="X3330" s="4">
        <f>IFERROR(VLOOKUP($B3330,スコアリング基準!$A$36:$B$46,2,FALSE),0)</f>
        <v/>
      </c>
      <c r="Y3330" s="4">
        <f>SUM($S3330:$X3330)</f>
        <v/>
      </c>
      <c r="Z3330" s="4">
        <f>IF(COUNT($M3330:$N3330)=0,"データ無",IF($Y3330&gt;=スコアリング基準!$B$30,"S",IF($Y3330&gt;=スコアリング基準!$B$31,"A",IF($Y3330&gt;=スコアリング基準!$B$32,"B","C"))))</f>
        <v/>
      </c>
      <c r="AA3330">
        <f>IFERROR(INDEX(実績DB!$I$3:$I$104,MATCH($B3330&amp;$C3330,実績DB!$J$3:$J$104,0)),"")</f>
        <v/>
      </c>
    </row>
    <row r="3331">
      <c r="A3331" t="n">
        <v>3329</v>
      </c>
      <c r="B3331" t="inlineStr">
        <is>
          <t>中部</t>
        </is>
      </c>
      <c r="C3331" t="inlineStr">
        <is>
          <t>松河戸変電所</t>
        </is>
      </c>
      <c r="D3331" t="inlineStr">
        <is>
          <t>愛知県</t>
        </is>
      </c>
      <c r="E3331" t="n">
        <v>77</v>
      </c>
      <c r="F3331" t="n">
        <v>6.6</v>
      </c>
      <c r="G3331" s="3" t="n">
        <v>35.227256</v>
      </c>
      <c r="H3331" s="3" t="n">
        <v>136.961516</v>
      </c>
      <c r="I3331" t="inlineStr">
        <is>
          <t>公表資料(手動)</t>
        </is>
      </c>
      <c r="J3331" t="n">
        <v>5</v>
      </c>
      <c r="K3331" t="n">
        <v>44</v>
      </c>
      <c r="L3331" t="n">
        <v>0</v>
      </c>
      <c r="M3331" t="n">
        <v>44</v>
      </c>
      <c r="O3331" t="inlineStr">
        <is>
          <t>不可 #3</t>
        </is>
      </c>
      <c r="P3331" t="inlineStr">
        <is>
          <t>有り</t>
        </is>
      </c>
      <c r="R3331" s="4">
        <f>IF(COUNT($M3331:$N3331)=0,"",IF(AND(IF($N3331&lt;&gt;"",$N3331,$M3331)&lt;=0,$O3331&lt;&gt;"可"),"警告",""))</f>
        <v/>
      </c>
      <c r="S3331" s="4">
        <f>IF(COUNT($M3331:$N3331)=0,0,IF(IF($N3331&lt;&gt;"",$N3331,$M3331)&gt;=スコアリング基準!$B$20,スコアリング基準!$C$20,IF(IF($N3331&lt;&gt;"",$N3331,$M3331)&gt;=スコアリング基準!$B$21,スコアリング基準!$C$21,IF(IF($N3331&lt;&gt;"",$N3331,$M3331)&gt;0,スコアリング基準!$C$22,0))))</f>
        <v/>
      </c>
      <c r="T3331" s="4">
        <f>IF($O3331="可",スコアリング基準!$C$23,0)</f>
        <v/>
      </c>
      <c r="U3331" s="4">
        <f>IF(OR(COUNT($K3331:$L3331)&lt;2,$K3331=0),0,IF(ABS($L3331)/$K3331&lt;=スコアリング基準!$B$24,スコアリング基準!$C$24,IF(ABS($L3331)/$K3331&lt;=スコアリング基準!$B$25,スコアリング基準!$C$25,IF(ABS($L3331)/$K3331&lt;=スコアリング基準!$B$26,スコアリング基準!$C$26,0))))</f>
        <v/>
      </c>
      <c r="V3331" s="4">
        <f>IF($P3331="なし",スコアリング基準!$C$27,0)</f>
        <v/>
      </c>
      <c r="W3331" s="4">
        <f>IF($F3331="",0,IF(ISNUMBER($F3331),IF($F3331&lt;=スコアリング基準!$B$28,スコアリング基準!$C$28,スコアリング基準!$C$29),0))</f>
        <v/>
      </c>
      <c r="X3331" s="4">
        <f>IFERROR(VLOOKUP($B3331,スコアリング基準!$A$36:$B$46,2,FALSE),0)</f>
        <v/>
      </c>
      <c r="Y3331" s="4">
        <f>SUM($S3331:$X3331)</f>
        <v/>
      </c>
      <c r="Z3331" s="4">
        <f>IF(COUNT($M3331:$N3331)=0,"データ無",IF($Y3331&gt;=スコアリング基準!$B$30,"S",IF($Y3331&gt;=スコアリング基準!$B$31,"A",IF($Y3331&gt;=スコアリング基準!$B$32,"B","C"))))</f>
        <v/>
      </c>
      <c r="AA3331">
        <f>IFERROR(INDEX(実績DB!$I$3:$I$104,MATCH($B3331&amp;$C3331,実績DB!$J$3:$J$104,0)),"")</f>
        <v/>
      </c>
    </row>
    <row r="3332">
      <c r="A3332" t="n">
        <v>3330</v>
      </c>
      <c r="B3332" t="inlineStr">
        <is>
          <t>中部</t>
        </is>
      </c>
      <c r="C3332" t="inlineStr">
        <is>
          <t>松野変電所</t>
        </is>
      </c>
      <c r="D3332" t="inlineStr">
        <is>
          <t>静岡県</t>
        </is>
      </c>
      <c r="E3332" t="n">
        <v>77</v>
      </c>
      <c r="F3332" t="n">
        <v>6.6</v>
      </c>
      <c r="G3332" s="3" t="n">
        <v>35.185131</v>
      </c>
      <c r="H3332" s="3" t="n">
        <v>138.592129</v>
      </c>
      <c r="I3332" t="inlineStr">
        <is>
          <t>公表資料(手動)</t>
        </is>
      </c>
      <c r="J3332" t="n">
        <v>19</v>
      </c>
      <c r="K3332" t="n">
        <v>19</v>
      </c>
      <c r="L3332" t="n">
        <v>-4</v>
      </c>
      <c r="M3332" t="n">
        <v>15</v>
      </c>
      <c r="O3332" t="inlineStr">
        <is>
          <t>不可 #3</t>
        </is>
      </c>
      <c r="P3332" t="inlineStr">
        <is>
          <t>有り</t>
        </is>
      </c>
      <c r="R3332" s="4">
        <f>IF(COUNT($M3332:$N3332)=0,"",IF(AND(IF($N3332&lt;&gt;"",$N3332,$M3332)&lt;=0,$O3332&lt;&gt;"可"),"警告",""))</f>
        <v/>
      </c>
      <c r="S3332" s="4">
        <f>IF(COUNT($M3332:$N3332)=0,0,IF(IF($N3332&lt;&gt;"",$N3332,$M3332)&gt;=スコアリング基準!$B$20,スコアリング基準!$C$20,IF(IF($N3332&lt;&gt;"",$N3332,$M3332)&gt;=スコアリング基準!$B$21,スコアリング基準!$C$21,IF(IF($N3332&lt;&gt;"",$N3332,$M3332)&gt;0,スコアリング基準!$C$22,0))))</f>
        <v/>
      </c>
      <c r="T3332" s="4">
        <f>IF($O3332="可",スコアリング基準!$C$23,0)</f>
        <v/>
      </c>
      <c r="U3332" s="4">
        <f>IF(OR(COUNT($K3332:$L3332)&lt;2,$K3332=0),0,IF(ABS($L3332)/$K3332&lt;=スコアリング基準!$B$24,スコアリング基準!$C$24,IF(ABS($L3332)/$K3332&lt;=スコアリング基準!$B$25,スコアリング基準!$C$25,IF(ABS($L3332)/$K3332&lt;=スコアリング基準!$B$26,スコアリング基準!$C$26,0))))</f>
        <v/>
      </c>
      <c r="V3332" s="4">
        <f>IF($P3332="なし",スコアリング基準!$C$27,0)</f>
        <v/>
      </c>
      <c r="W3332" s="4">
        <f>IF($F3332="",0,IF(ISNUMBER($F3332),IF($F3332&lt;=スコアリング基準!$B$28,スコアリング基準!$C$28,スコアリング基準!$C$29),0))</f>
        <v/>
      </c>
      <c r="X3332" s="4">
        <f>IFERROR(VLOOKUP($B3332,スコアリング基準!$A$36:$B$46,2,FALSE),0)</f>
        <v/>
      </c>
      <c r="Y3332" s="4">
        <f>SUM($S3332:$X3332)</f>
        <v/>
      </c>
      <c r="Z3332" s="4">
        <f>IF(COUNT($M3332:$N3332)=0,"データ無",IF($Y3332&gt;=スコアリング基準!$B$30,"S",IF($Y3332&gt;=スコアリング基準!$B$31,"A",IF($Y3332&gt;=スコアリング基準!$B$32,"B","C"))))</f>
        <v/>
      </c>
      <c r="AA3332">
        <f>IFERROR(INDEX(実績DB!$I$3:$I$104,MATCH($B3332&amp;$C3332,実績DB!$J$3:$J$104,0)),"")</f>
        <v/>
      </c>
    </row>
    <row r="3333">
      <c r="A3333" t="n">
        <v>3331</v>
      </c>
      <c r="B3333" t="inlineStr">
        <is>
          <t>中部</t>
        </is>
      </c>
      <c r="C3333" t="inlineStr">
        <is>
          <t>松阪変電所</t>
        </is>
      </c>
      <c r="D3333" t="inlineStr">
        <is>
          <t>三重県</t>
        </is>
      </c>
      <c r="E3333" t="n">
        <v>77</v>
      </c>
      <c r="F3333" t="n">
        <v>6.6</v>
      </c>
      <c r="G3333" s="3" t="n">
        <v>34.56167</v>
      </c>
      <c r="H3333" s="3" t="n">
        <v>136.531807</v>
      </c>
      <c r="I3333" t="inlineStr">
        <is>
          <t>公表資料(手動)</t>
        </is>
      </c>
      <c r="J3333" t="n">
        <v>49</v>
      </c>
      <c r="K3333" t="n">
        <v>49</v>
      </c>
      <c r="L3333" t="n">
        <v>-10</v>
      </c>
      <c r="M3333" t="n">
        <v>39</v>
      </c>
      <c r="O3333" t="inlineStr">
        <is>
          <t>不可 #3</t>
        </is>
      </c>
      <c r="P3333" t="inlineStr">
        <is>
          <t>有り</t>
        </is>
      </c>
      <c r="R3333" s="4">
        <f>IF(COUNT($M3333:$N3333)=0,"",IF(AND(IF($N3333&lt;&gt;"",$N3333,$M3333)&lt;=0,$O3333&lt;&gt;"可"),"警告",""))</f>
        <v/>
      </c>
      <c r="S3333" s="4">
        <f>IF(COUNT($M3333:$N3333)=0,0,IF(IF($N3333&lt;&gt;"",$N3333,$M3333)&gt;=スコアリング基準!$B$20,スコアリング基準!$C$20,IF(IF($N3333&lt;&gt;"",$N3333,$M3333)&gt;=スコアリング基準!$B$21,スコアリング基準!$C$21,IF(IF($N3333&lt;&gt;"",$N3333,$M3333)&gt;0,スコアリング基準!$C$22,0))))</f>
        <v/>
      </c>
      <c r="T3333" s="4">
        <f>IF($O3333="可",スコアリング基準!$C$23,0)</f>
        <v/>
      </c>
      <c r="U3333" s="4">
        <f>IF(OR(COUNT($K3333:$L3333)&lt;2,$K3333=0),0,IF(ABS($L3333)/$K3333&lt;=スコアリング基準!$B$24,スコアリング基準!$C$24,IF(ABS($L3333)/$K3333&lt;=スコアリング基準!$B$25,スコアリング基準!$C$25,IF(ABS($L3333)/$K3333&lt;=スコアリング基準!$B$26,スコアリング基準!$C$26,0))))</f>
        <v/>
      </c>
      <c r="V3333" s="4">
        <f>IF($P3333="なし",スコアリング基準!$C$27,0)</f>
        <v/>
      </c>
      <c r="W3333" s="4">
        <f>IF($F3333="",0,IF(ISNUMBER($F3333),IF($F3333&lt;=スコアリング基準!$B$28,スコアリング基準!$C$28,スコアリング基準!$C$29),0))</f>
        <v/>
      </c>
      <c r="X3333" s="4">
        <f>IFERROR(VLOOKUP($B3333,スコアリング基準!$A$36:$B$46,2,FALSE),0)</f>
        <v/>
      </c>
      <c r="Y3333" s="4">
        <f>SUM($S3333:$X3333)</f>
        <v/>
      </c>
      <c r="Z3333" s="4">
        <f>IF(COUNT($M3333:$N3333)=0,"データ無",IF($Y3333&gt;=スコアリング基準!$B$30,"S",IF($Y3333&gt;=スコアリング基準!$B$31,"A",IF($Y3333&gt;=スコアリング基準!$B$32,"B","C"))))</f>
        <v/>
      </c>
      <c r="AA3333">
        <f>IFERROR(INDEX(実績DB!$I$3:$I$104,MATCH($B3333&amp;$C3333,実績DB!$J$3:$J$104,0)),"")</f>
        <v/>
      </c>
    </row>
    <row r="3334">
      <c r="A3334" t="n">
        <v>3332</v>
      </c>
      <c r="B3334" t="inlineStr">
        <is>
          <t>中部</t>
        </is>
      </c>
      <c r="C3334" t="inlineStr">
        <is>
          <t>柏原変電所</t>
        </is>
      </c>
      <c r="D3334" t="inlineStr">
        <is>
          <t>長野県</t>
        </is>
      </c>
      <c r="E3334" t="n">
        <v>77</v>
      </c>
      <c r="F3334" t="n">
        <v>6.6</v>
      </c>
      <c r="G3334" s="3" t="n">
        <v>36.809019</v>
      </c>
      <c r="H3334" s="3" t="n">
        <v>138.193808</v>
      </c>
      <c r="I3334" t="inlineStr">
        <is>
          <t>公表資料(手動)</t>
        </is>
      </c>
      <c r="J3334" t="n">
        <v>4</v>
      </c>
      <c r="K3334" t="n">
        <v>19</v>
      </c>
      <c r="L3334" t="n">
        <v>-5</v>
      </c>
      <c r="M3334" t="n">
        <v>14</v>
      </c>
      <c r="O3334" t="inlineStr">
        <is>
          <t>不可 #3</t>
        </is>
      </c>
      <c r="P3334" t="inlineStr">
        <is>
          <t>有り</t>
        </is>
      </c>
      <c r="R3334" s="4">
        <f>IF(COUNT($M3334:$N3334)=0,"",IF(AND(IF($N3334&lt;&gt;"",$N3334,$M3334)&lt;=0,$O3334&lt;&gt;"可"),"警告",""))</f>
        <v/>
      </c>
      <c r="S3334" s="4">
        <f>IF(COUNT($M3334:$N3334)=0,0,IF(IF($N3334&lt;&gt;"",$N3334,$M3334)&gt;=スコアリング基準!$B$20,スコアリング基準!$C$20,IF(IF($N3334&lt;&gt;"",$N3334,$M3334)&gt;=スコアリング基準!$B$21,スコアリング基準!$C$21,IF(IF($N3334&lt;&gt;"",$N3334,$M3334)&gt;0,スコアリング基準!$C$22,0))))</f>
        <v/>
      </c>
      <c r="T3334" s="4">
        <f>IF($O3334="可",スコアリング基準!$C$23,0)</f>
        <v/>
      </c>
      <c r="U3334" s="4">
        <f>IF(OR(COUNT($K3334:$L3334)&lt;2,$K3334=0),0,IF(ABS($L3334)/$K3334&lt;=スコアリング基準!$B$24,スコアリング基準!$C$24,IF(ABS($L3334)/$K3334&lt;=スコアリング基準!$B$25,スコアリング基準!$C$25,IF(ABS($L3334)/$K3334&lt;=スコアリング基準!$B$26,スコアリング基準!$C$26,0))))</f>
        <v/>
      </c>
      <c r="V3334" s="4">
        <f>IF($P3334="なし",スコアリング基準!$C$27,0)</f>
        <v/>
      </c>
      <c r="W3334" s="4">
        <f>IF($F3334="",0,IF(ISNUMBER($F3334),IF($F3334&lt;=スコアリング基準!$B$28,スコアリング基準!$C$28,スコアリング基準!$C$29),0))</f>
        <v/>
      </c>
      <c r="X3334" s="4">
        <f>IFERROR(VLOOKUP($B3334,スコアリング基準!$A$36:$B$46,2,FALSE),0)</f>
        <v/>
      </c>
      <c r="Y3334" s="4">
        <f>SUM($S3334:$X3334)</f>
        <v/>
      </c>
      <c r="Z3334" s="4">
        <f>IF(COUNT($M3334:$N3334)=0,"データ無",IF($Y3334&gt;=スコアリング基準!$B$30,"S",IF($Y3334&gt;=スコアリング基準!$B$31,"A",IF($Y3334&gt;=スコアリング基準!$B$32,"B","C"))))</f>
        <v/>
      </c>
      <c r="AA3334">
        <f>IFERROR(INDEX(実績DB!$I$3:$I$104,MATCH($B3334&amp;$C3334,実績DB!$J$3:$J$104,0)),"")</f>
        <v/>
      </c>
    </row>
    <row r="3335">
      <c r="A3335" t="n">
        <v>3333</v>
      </c>
      <c r="B3335" t="inlineStr">
        <is>
          <t>中部</t>
        </is>
      </c>
      <c r="C3335" t="inlineStr">
        <is>
          <t>柏野変電所</t>
        </is>
      </c>
      <c r="D3335" t="inlineStr">
        <is>
          <t>三重県</t>
        </is>
      </c>
      <c r="E3335" t="n">
        <v>77</v>
      </c>
      <c r="F3335" t="n">
        <v>6.6</v>
      </c>
      <c r="G3335" s="3" t="n">
        <v>34.816064</v>
      </c>
      <c r="H3335" s="3" t="n">
        <v>136.197702</v>
      </c>
      <c r="I3335" t="inlineStr">
        <is>
          <t>Google Places(名称一致)</t>
        </is>
      </c>
      <c r="J3335" t="n">
        <v>28</v>
      </c>
      <c r="K3335" t="n">
        <v>28</v>
      </c>
      <c r="L3335" t="n">
        <v>-28</v>
      </c>
      <c r="M3335" t="n">
        <v>0</v>
      </c>
      <c r="O3335" t="inlineStr">
        <is>
          <t>不可 #3</t>
        </is>
      </c>
      <c r="P3335" t="inlineStr">
        <is>
          <t>有り</t>
        </is>
      </c>
      <c r="R3335" s="4">
        <f>IF(COUNT($M3335:$N3335)=0,"",IF(AND(IF($N3335&lt;&gt;"",$N3335,$M3335)&lt;=0,$O3335&lt;&gt;"可"),"警告",""))</f>
        <v/>
      </c>
      <c r="S3335" s="4">
        <f>IF(COUNT($M3335:$N3335)=0,0,IF(IF($N3335&lt;&gt;"",$N3335,$M3335)&gt;=スコアリング基準!$B$20,スコアリング基準!$C$20,IF(IF($N3335&lt;&gt;"",$N3335,$M3335)&gt;=スコアリング基準!$B$21,スコアリング基準!$C$21,IF(IF($N3335&lt;&gt;"",$N3335,$M3335)&gt;0,スコアリング基準!$C$22,0))))</f>
        <v/>
      </c>
      <c r="T3335" s="4">
        <f>IF($O3335="可",スコアリング基準!$C$23,0)</f>
        <v/>
      </c>
      <c r="U3335" s="4">
        <f>IF(OR(COUNT($K3335:$L3335)&lt;2,$K3335=0),0,IF(ABS($L3335)/$K3335&lt;=スコアリング基準!$B$24,スコアリング基準!$C$24,IF(ABS($L3335)/$K3335&lt;=スコアリング基準!$B$25,スコアリング基準!$C$25,IF(ABS($L3335)/$K3335&lt;=スコアリング基準!$B$26,スコアリング基準!$C$26,0))))</f>
        <v/>
      </c>
      <c r="V3335" s="4">
        <f>IF($P3335="なし",スコアリング基準!$C$27,0)</f>
        <v/>
      </c>
      <c r="W3335" s="4">
        <f>IF($F3335="",0,IF(ISNUMBER($F3335),IF($F3335&lt;=スコアリング基準!$B$28,スコアリング基準!$C$28,スコアリング基準!$C$29),0))</f>
        <v/>
      </c>
      <c r="X3335" s="4">
        <f>IFERROR(VLOOKUP($B3335,スコアリング基準!$A$36:$B$46,2,FALSE),0)</f>
        <v/>
      </c>
      <c r="Y3335" s="4">
        <f>SUM($S3335:$X3335)</f>
        <v/>
      </c>
      <c r="Z3335" s="4">
        <f>IF(COUNT($M3335:$N3335)=0,"データ無",IF($Y3335&gt;=スコアリング基準!$B$30,"S",IF($Y3335&gt;=スコアリング基準!$B$31,"A",IF($Y3335&gt;=スコアリング基準!$B$32,"B","C"))))</f>
        <v/>
      </c>
      <c r="AA3335">
        <f>IFERROR(INDEX(実績DB!$I$3:$I$104,MATCH($B3335&amp;$C3335,実績DB!$J$3:$J$104,0)),"")</f>
        <v/>
      </c>
    </row>
    <row r="3336">
      <c r="A3336" t="n">
        <v>3334</v>
      </c>
      <c r="B3336" t="inlineStr">
        <is>
          <t>中部</t>
        </is>
      </c>
      <c r="C3336" t="inlineStr">
        <is>
          <t>柳町変電所</t>
        </is>
      </c>
      <c r="D3336" t="inlineStr">
        <is>
          <t>長野県</t>
        </is>
      </c>
      <c r="E3336" t="n">
        <v>77</v>
      </c>
      <c r="F3336" t="n">
        <v>6.6</v>
      </c>
      <c r="G3336" s="3" t="n">
        <v>36.653344</v>
      </c>
      <c r="H3336" s="3" t="n">
        <v>138.198229</v>
      </c>
      <c r="I3336" t="inlineStr">
        <is>
          <t>公表資料(手動)</t>
        </is>
      </c>
      <c r="J3336" t="n">
        <v>5</v>
      </c>
      <c r="K3336" t="n">
        <v>37</v>
      </c>
      <c r="L3336" t="n">
        <v>0</v>
      </c>
      <c r="M3336" t="n">
        <v>37</v>
      </c>
      <c r="O3336" t="inlineStr">
        <is>
          <t>不可 #3</t>
        </is>
      </c>
      <c r="P3336" t="inlineStr">
        <is>
          <t>有り</t>
        </is>
      </c>
      <c r="R3336" s="4">
        <f>IF(COUNT($M3336:$N3336)=0,"",IF(AND(IF($N3336&lt;&gt;"",$N3336,$M3336)&lt;=0,$O3336&lt;&gt;"可"),"警告",""))</f>
        <v/>
      </c>
      <c r="S3336" s="4">
        <f>IF(COUNT($M3336:$N3336)=0,0,IF(IF($N3336&lt;&gt;"",$N3336,$M3336)&gt;=スコアリング基準!$B$20,スコアリング基準!$C$20,IF(IF($N3336&lt;&gt;"",$N3336,$M3336)&gt;=スコアリング基準!$B$21,スコアリング基準!$C$21,IF(IF($N3336&lt;&gt;"",$N3336,$M3336)&gt;0,スコアリング基準!$C$22,0))))</f>
        <v/>
      </c>
      <c r="T3336" s="4">
        <f>IF($O3336="可",スコアリング基準!$C$23,0)</f>
        <v/>
      </c>
      <c r="U3336" s="4">
        <f>IF(OR(COUNT($K3336:$L3336)&lt;2,$K3336=0),0,IF(ABS($L3336)/$K3336&lt;=スコアリング基準!$B$24,スコアリング基準!$C$24,IF(ABS($L3336)/$K3336&lt;=スコアリング基準!$B$25,スコアリング基準!$C$25,IF(ABS($L3336)/$K3336&lt;=スコアリング基準!$B$26,スコアリング基準!$C$26,0))))</f>
        <v/>
      </c>
      <c r="V3336" s="4">
        <f>IF($P3336="なし",スコアリング基準!$C$27,0)</f>
        <v/>
      </c>
      <c r="W3336" s="4">
        <f>IF($F3336="",0,IF(ISNUMBER($F3336),IF($F3336&lt;=スコアリング基準!$B$28,スコアリング基準!$C$28,スコアリング基準!$C$29),0))</f>
        <v/>
      </c>
      <c r="X3336" s="4">
        <f>IFERROR(VLOOKUP($B3336,スコアリング基準!$A$36:$B$46,2,FALSE),0)</f>
        <v/>
      </c>
      <c r="Y3336" s="4">
        <f>SUM($S3336:$X3336)</f>
        <v/>
      </c>
      <c r="Z3336" s="4">
        <f>IF(COUNT($M3336:$N3336)=0,"データ無",IF($Y3336&gt;=スコアリング基準!$B$30,"S",IF($Y3336&gt;=スコアリング基準!$B$31,"A",IF($Y3336&gt;=スコアリング基準!$B$32,"B","C"))))</f>
        <v/>
      </c>
      <c r="AA3336">
        <f>IFERROR(INDEX(実績DB!$I$3:$I$104,MATCH($B3336&amp;$C3336,実績DB!$J$3:$J$104,0)),"")</f>
        <v/>
      </c>
    </row>
    <row r="3337">
      <c r="A3337" t="n">
        <v>3335</v>
      </c>
      <c r="B3337" t="inlineStr">
        <is>
          <t>中部</t>
        </is>
      </c>
      <c r="C3337" t="inlineStr">
        <is>
          <t>柿野変電所</t>
        </is>
      </c>
      <c r="D3337" t="inlineStr">
        <is>
          <t>岐阜県</t>
        </is>
      </c>
      <c r="E3337" t="n">
        <v>77</v>
      </c>
      <c r="F3337" t="n">
        <v>6.6</v>
      </c>
      <c r="G3337" s="3" t="n">
        <v>35.280759</v>
      </c>
      <c r="H3337" s="3" t="n">
        <v>137.212613</v>
      </c>
      <c r="I3337" t="inlineStr">
        <is>
          <t>Google Places(名称一致)</t>
        </is>
      </c>
      <c r="J3337" t="n">
        <v>-11</v>
      </c>
      <c r="K3337" t="n">
        <v>19</v>
      </c>
      <c r="L3337" t="n">
        <v>-19</v>
      </c>
      <c r="M3337" t="n">
        <v>0</v>
      </c>
      <c r="O3337" t="inlineStr">
        <is>
          <t>不可 #3</t>
        </is>
      </c>
      <c r="P3337" t="inlineStr">
        <is>
          <t>有り</t>
        </is>
      </c>
      <c r="R3337" s="4">
        <f>IF(COUNT($M3337:$N3337)=0,"",IF(AND(IF($N3337&lt;&gt;"",$N3337,$M3337)&lt;=0,$O3337&lt;&gt;"可"),"警告",""))</f>
        <v/>
      </c>
      <c r="S3337" s="4">
        <f>IF(COUNT($M3337:$N3337)=0,0,IF(IF($N3337&lt;&gt;"",$N3337,$M3337)&gt;=スコアリング基準!$B$20,スコアリング基準!$C$20,IF(IF($N3337&lt;&gt;"",$N3337,$M3337)&gt;=スコアリング基準!$B$21,スコアリング基準!$C$21,IF(IF($N3337&lt;&gt;"",$N3337,$M3337)&gt;0,スコアリング基準!$C$22,0))))</f>
        <v/>
      </c>
      <c r="T3337" s="4">
        <f>IF($O3337="可",スコアリング基準!$C$23,0)</f>
        <v/>
      </c>
      <c r="U3337" s="4">
        <f>IF(OR(COUNT($K3337:$L3337)&lt;2,$K3337=0),0,IF(ABS($L3337)/$K3337&lt;=スコアリング基準!$B$24,スコアリング基準!$C$24,IF(ABS($L3337)/$K3337&lt;=スコアリング基準!$B$25,スコアリング基準!$C$25,IF(ABS($L3337)/$K3337&lt;=スコアリング基準!$B$26,スコアリング基準!$C$26,0))))</f>
        <v/>
      </c>
      <c r="V3337" s="4">
        <f>IF($P3337="なし",スコアリング基準!$C$27,0)</f>
        <v/>
      </c>
      <c r="W3337" s="4">
        <f>IF($F3337="",0,IF(ISNUMBER($F3337),IF($F3337&lt;=スコアリング基準!$B$28,スコアリング基準!$C$28,スコアリング基準!$C$29),0))</f>
        <v/>
      </c>
      <c r="X3337" s="4">
        <f>IFERROR(VLOOKUP($B3337,スコアリング基準!$A$36:$B$46,2,FALSE),0)</f>
        <v/>
      </c>
      <c r="Y3337" s="4">
        <f>SUM($S3337:$X3337)</f>
        <v/>
      </c>
      <c r="Z3337" s="4">
        <f>IF(COUNT($M3337:$N3337)=0,"データ無",IF($Y3337&gt;=スコアリング基準!$B$30,"S",IF($Y3337&gt;=スコアリング基準!$B$31,"A",IF($Y3337&gt;=スコアリング基準!$B$32,"B","C"))))</f>
        <v/>
      </c>
      <c r="AA3337">
        <f>IFERROR(INDEX(実績DB!$I$3:$I$104,MATCH($B3337&amp;$C3337,実績DB!$J$3:$J$104,0)),"")</f>
        <v/>
      </c>
    </row>
    <row r="3338">
      <c r="A3338" t="n">
        <v>3336</v>
      </c>
      <c r="B3338" t="inlineStr">
        <is>
          <t>中部</t>
        </is>
      </c>
      <c r="C3338" t="inlineStr">
        <is>
          <t>栂池変電所</t>
        </is>
      </c>
      <c r="D3338" t="inlineStr">
        <is>
          <t>長野県</t>
        </is>
      </c>
      <c r="E3338" t="n">
        <v>77</v>
      </c>
      <c r="F3338" t="n">
        <v>6.6</v>
      </c>
      <c r="G3338" s="3" t="n">
        <v>36.7519</v>
      </c>
      <c r="H3338" s="3" t="n">
        <v>137.875328</v>
      </c>
      <c r="I3338" t="inlineStr">
        <is>
          <t>公表資料(手動)</t>
        </is>
      </c>
      <c r="J3338" t="n">
        <v>0</v>
      </c>
      <c r="K3338" t="n">
        <v>19</v>
      </c>
      <c r="L3338" t="n">
        <v>-1</v>
      </c>
      <c r="M3338" t="n">
        <v>18</v>
      </c>
      <c r="O3338" t="inlineStr">
        <is>
          <t>不可 #3</t>
        </is>
      </c>
      <c r="P3338" t="inlineStr">
        <is>
          <t>有り</t>
        </is>
      </c>
      <c r="R3338" s="4">
        <f>IF(COUNT($M3338:$N3338)=0,"",IF(AND(IF($N3338&lt;&gt;"",$N3338,$M3338)&lt;=0,$O3338&lt;&gt;"可"),"警告",""))</f>
        <v/>
      </c>
      <c r="S3338" s="4">
        <f>IF(COUNT($M3338:$N3338)=0,0,IF(IF($N3338&lt;&gt;"",$N3338,$M3338)&gt;=スコアリング基準!$B$20,スコアリング基準!$C$20,IF(IF($N3338&lt;&gt;"",$N3338,$M3338)&gt;=スコアリング基準!$B$21,スコアリング基準!$C$21,IF(IF($N3338&lt;&gt;"",$N3338,$M3338)&gt;0,スコアリング基準!$C$22,0))))</f>
        <v/>
      </c>
      <c r="T3338" s="4">
        <f>IF($O3338="可",スコアリング基準!$C$23,0)</f>
        <v/>
      </c>
      <c r="U3338" s="4">
        <f>IF(OR(COUNT($K3338:$L3338)&lt;2,$K3338=0),0,IF(ABS($L3338)/$K3338&lt;=スコアリング基準!$B$24,スコアリング基準!$C$24,IF(ABS($L3338)/$K3338&lt;=スコアリング基準!$B$25,スコアリング基準!$C$25,IF(ABS($L3338)/$K3338&lt;=スコアリング基準!$B$26,スコアリング基準!$C$26,0))))</f>
        <v/>
      </c>
      <c r="V3338" s="4">
        <f>IF($P3338="なし",スコアリング基準!$C$27,0)</f>
        <v/>
      </c>
      <c r="W3338" s="4">
        <f>IF($F3338="",0,IF(ISNUMBER($F3338),IF($F3338&lt;=スコアリング基準!$B$28,スコアリング基準!$C$28,スコアリング基準!$C$29),0))</f>
        <v/>
      </c>
      <c r="X3338" s="4">
        <f>IFERROR(VLOOKUP($B3338,スコアリング基準!$A$36:$B$46,2,FALSE),0)</f>
        <v/>
      </c>
      <c r="Y3338" s="4">
        <f>SUM($S3338:$X3338)</f>
        <v/>
      </c>
      <c r="Z3338" s="4">
        <f>IF(COUNT($M3338:$N3338)=0,"データ無",IF($Y3338&gt;=スコアリング基準!$B$30,"S",IF($Y3338&gt;=スコアリング基準!$B$31,"A",IF($Y3338&gt;=スコアリング基準!$B$32,"B","C"))))</f>
        <v/>
      </c>
      <c r="AA3338">
        <f>IFERROR(INDEX(実績DB!$I$3:$I$104,MATCH($B3338&amp;$C3338,実績DB!$J$3:$J$104,0)),"")</f>
        <v/>
      </c>
    </row>
    <row r="3339">
      <c r="A3339" t="n">
        <v>3337</v>
      </c>
      <c r="B3339" t="inlineStr">
        <is>
          <t>中部</t>
        </is>
      </c>
      <c r="C3339" t="inlineStr">
        <is>
          <t>根崎変電所</t>
        </is>
      </c>
      <c r="D3339" t="inlineStr">
        <is>
          <t>愛知県</t>
        </is>
      </c>
      <c r="E3339" t="n">
        <v>77</v>
      </c>
      <c r="F3339" t="n">
        <v>6.6</v>
      </c>
      <c r="G3339" s="3" t="n">
        <v>34.904625</v>
      </c>
      <c r="H3339" s="3" t="n">
        <v>137.041769</v>
      </c>
      <c r="I3339" t="inlineStr">
        <is>
          <t>公表資料(手動)</t>
        </is>
      </c>
      <c r="J3339" t="n">
        <v>-2</v>
      </c>
      <c r="K3339" t="n">
        <v>19</v>
      </c>
      <c r="L3339" t="n">
        <v>-1</v>
      </c>
      <c r="M3339" t="n">
        <v>16</v>
      </c>
      <c r="O3339" t="inlineStr">
        <is>
          <t>不可 #3</t>
        </is>
      </c>
      <c r="P3339" t="inlineStr">
        <is>
          <t>有り</t>
        </is>
      </c>
      <c r="R3339" s="4">
        <f>IF(COUNT($M3339:$N3339)=0,"",IF(AND(IF($N3339&lt;&gt;"",$N3339,$M3339)&lt;=0,$O3339&lt;&gt;"可"),"警告",""))</f>
        <v/>
      </c>
      <c r="S3339" s="4">
        <f>IF(COUNT($M3339:$N3339)=0,0,IF(IF($N3339&lt;&gt;"",$N3339,$M3339)&gt;=スコアリング基準!$B$20,スコアリング基準!$C$20,IF(IF($N3339&lt;&gt;"",$N3339,$M3339)&gt;=スコアリング基準!$B$21,スコアリング基準!$C$21,IF(IF($N3339&lt;&gt;"",$N3339,$M3339)&gt;0,スコアリング基準!$C$22,0))))</f>
        <v/>
      </c>
      <c r="T3339" s="4">
        <f>IF($O3339="可",スコアリング基準!$C$23,0)</f>
        <v/>
      </c>
      <c r="U3339" s="4">
        <f>IF(OR(COUNT($K3339:$L3339)&lt;2,$K3339=0),0,IF(ABS($L3339)/$K3339&lt;=スコアリング基準!$B$24,スコアリング基準!$C$24,IF(ABS($L3339)/$K3339&lt;=スコアリング基準!$B$25,スコアリング基準!$C$25,IF(ABS($L3339)/$K3339&lt;=スコアリング基準!$B$26,スコアリング基準!$C$26,0))))</f>
        <v/>
      </c>
      <c r="V3339" s="4">
        <f>IF($P3339="なし",スコアリング基準!$C$27,0)</f>
        <v/>
      </c>
      <c r="W3339" s="4">
        <f>IF($F3339="",0,IF(ISNUMBER($F3339),IF($F3339&lt;=スコアリング基準!$B$28,スコアリング基準!$C$28,スコアリング基準!$C$29),0))</f>
        <v/>
      </c>
      <c r="X3339" s="4">
        <f>IFERROR(VLOOKUP($B3339,スコアリング基準!$A$36:$B$46,2,FALSE),0)</f>
        <v/>
      </c>
      <c r="Y3339" s="4">
        <f>SUM($S3339:$X3339)</f>
        <v/>
      </c>
      <c r="Z3339" s="4">
        <f>IF(COUNT($M3339:$N3339)=0,"データ無",IF($Y3339&gt;=スコアリング基準!$B$30,"S",IF($Y3339&gt;=スコアリング基準!$B$31,"A",IF($Y3339&gt;=スコアリング基準!$B$32,"B","C"))))</f>
        <v/>
      </c>
      <c r="AA3339">
        <f>IFERROR(INDEX(実績DB!$I$3:$I$104,MATCH($B3339&amp;$C3339,実績DB!$J$3:$J$104,0)),"")</f>
        <v/>
      </c>
    </row>
    <row r="3340">
      <c r="A3340" t="n">
        <v>3338</v>
      </c>
      <c r="B3340" t="inlineStr">
        <is>
          <t>中部</t>
        </is>
      </c>
      <c r="C3340" t="inlineStr">
        <is>
          <t>桃花台変電所</t>
        </is>
      </c>
      <c r="D3340" t="inlineStr">
        <is>
          <t>愛知県</t>
        </is>
      </c>
      <c r="E3340" t="n">
        <v>77</v>
      </c>
      <c r="F3340" t="n">
        <v>6.6</v>
      </c>
      <c r="G3340" s="3" t="n">
        <v>35.304409</v>
      </c>
      <c r="H3340" s="3" t="n">
        <v>136.97107</v>
      </c>
      <c r="I3340" t="inlineStr">
        <is>
          <t>公表資料(手動)</t>
        </is>
      </c>
      <c r="J3340" t="n">
        <v>2</v>
      </c>
      <c r="K3340" t="n">
        <v>34</v>
      </c>
      <c r="L3340" t="n">
        <v>-4</v>
      </c>
      <c r="M3340" t="n">
        <v>30</v>
      </c>
      <c r="O3340" t="inlineStr">
        <is>
          <t>不可 #3</t>
        </is>
      </c>
      <c r="P3340" t="inlineStr">
        <is>
          <t>有り</t>
        </is>
      </c>
      <c r="R3340" s="4">
        <f>IF(COUNT($M3340:$N3340)=0,"",IF(AND(IF($N3340&lt;&gt;"",$N3340,$M3340)&lt;=0,$O3340&lt;&gt;"可"),"警告",""))</f>
        <v/>
      </c>
      <c r="S3340" s="4">
        <f>IF(COUNT($M3340:$N3340)=0,0,IF(IF($N3340&lt;&gt;"",$N3340,$M3340)&gt;=スコアリング基準!$B$20,スコアリング基準!$C$20,IF(IF($N3340&lt;&gt;"",$N3340,$M3340)&gt;=スコアリング基準!$B$21,スコアリング基準!$C$21,IF(IF($N3340&lt;&gt;"",$N3340,$M3340)&gt;0,スコアリング基準!$C$22,0))))</f>
        <v/>
      </c>
      <c r="T3340" s="4">
        <f>IF($O3340="可",スコアリング基準!$C$23,0)</f>
        <v/>
      </c>
      <c r="U3340" s="4">
        <f>IF(OR(COUNT($K3340:$L3340)&lt;2,$K3340=0),0,IF(ABS($L3340)/$K3340&lt;=スコアリング基準!$B$24,スコアリング基準!$C$24,IF(ABS($L3340)/$K3340&lt;=スコアリング基準!$B$25,スコアリング基準!$C$25,IF(ABS($L3340)/$K3340&lt;=スコアリング基準!$B$26,スコアリング基準!$C$26,0))))</f>
        <v/>
      </c>
      <c r="V3340" s="4">
        <f>IF($P3340="なし",スコアリング基準!$C$27,0)</f>
        <v/>
      </c>
      <c r="W3340" s="4">
        <f>IF($F3340="",0,IF(ISNUMBER($F3340),IF($F3340&lt;=スコアリング基準!$B$28,スコアリング基準!$C$28,スコアリング基準!$C$29),0))</f>
        <v/>
      </c>
      <c r="X3340" s="4">
        <f>IFERROR(VLOOKUP($B3340,スコアリング基準!$A$36:$B$46,2,FALSE),0)</f>
        <v/>
      </c>
      <c r="Y3340" s="4">
        <f>SUM($S3340:$X3340)</f>
        <v/>
      </c>
      <c r="Z3340" s="4">
        <f>IF(COUNT($M3340:$N3340)=0,"データ無",IF($Y3340&gt;=スコアリング基準!$B$30,"S",IF($Y3340&gt;=スコアリング基準!$B$31,"A",IF($Y3340&gt;=スコアリング基準!$B$32,"B","C"))))</f>
        <v/>
      </c>
      <c r="AA3340">
        <f>IFERROR(INDEX(実績DB!$I$3:$I$104,MATCH($B3340&amp;$C3340,実績DB!$J$3:$J$104,0)),"")</f>
        <v/>
      </c>
    </row>
    <row r="3341">
      <c r="A3341" t="n">
        <v>3339</v>
      </c>
      <c r="B3341" t="inlineStr">
        <is>
          <t>中部</t>
        </is>
      </c>
      <c r="C3341" t="inlineStr">
        <is>
          <t>桑原変電所</t>
        </is>
      </c>
      <c r="D3341" t="inlineStr">
        <is>
          <t>長野県</t>
        </is>
      </c>
      <c r="E3341" t="n">
        <v>77</v>
      </c>
      <c r="F3341" t="n">
        <v>6.6</v>
      </c>
      <c r="G3341" s="3" t="n">
        <v>36.023436</v>
      </c>
      <c r="H3341" s="3" t="n">
        <v>138.134005</v>
      </c>
      <c r="I3341" t="inlineStr">
        <is>
          <t>公表資料(手動)</t>
        </is>
      </c>
      <c r="J3341" t="n">
        <v>0</v>
      </c>
      <c r="K3341" t="n">
        <v>19</v>
      </c>
      <c r="L3341" t="n">
        <v>0</v>
      </c>
      <c r="M3341" t="n">
        <v>19</v>
      </c>
      <c r="O3341" t="inlineStr">
        <is>
          <t>不可 #3</t>
        </is>
      </c>
      <c r="P3341" t="inlineStr">
        <is>
          <t>有り</t>
        </is>
      </c>
      <c r="R3341" s="4">
        <f>IF(COUNT($M3341:$N3341)=0,"",IF(AND(IF($N3341&lt;&gt;"",$N3341,$M3341)&lt;=0,$O3341&lt;&gt;"可"),"警告",""))</f>
        <v/>
      </c>
      <c r="S3341" s="4">
        <f>IF(COUNT($M3341:$N3341)=0,0,IF(IF($N3341&lt;&gt;"",$N3341,$M3341)&gt;=スコアリング基準!$B$20,スコアリング基準!$C$20,IF(IF($N3341&lt;&gt;"",$N3341,$M3341)&gt;=スコアリング基準!$B$21,スコアリング基準!$C$21,IF(IF($N3341&lt;&gt;"",$N3341,$M3341)&gt;0,スコアリング基準!$C$22,0))))</f>
        <v/>
      </c>
      <c r="T3341" s="4">
        <f>IF($O3341="可",スコアリング基準!$C$23,0)</f>
        <v/>
      </c>
      <c r="U3341" s="4">
        <f>IF(OR(COUNT($K3341:$L3341)&lt;2,$K3341=0),0,IF(ABS($L3341)/$K3341&lt;=スコアリング基準!$B$24,スコアリング基準!$C$24,IF(ABS($L3341)/$K3341&lt;=スコアリング基準!$B$25,スコアリング基準!$C$25,IF(ABS($L3341)/$K3341&lt;=スコアリング基準!$B$26,スコアリング基準!$C$26,0))))</f>
        <v/>
      </c>
      <c r="V3341" s="4">
        <f>IF($P3341="なし",スコアリング基準!$C$27,0)</f>
        <v/>
      </c>
      <c r="W3341" s="4">
        <f>IF($F3341="",0,IF(ISNUMBER($F3341),IF($F3341&lt;=スコアリング基準!$B$28,スコアリング基準!$C$28,スコアリング基準!$C$29),0))</f>
        <v/>
      </c>
      <c r="X3341" s="4">
        <f>IFERROR(VLOOKUP($B3341,スコアリング基準!$A$36:$B$46,2,FALSE),0)</f>
        <v/>
      </c>
      <c r="Y3341" s="4">
        <f>SUM($S3341:$X3341)</f>
        <v/>
      </c>
      <c r="Z3341" s="4">
        <f>IF(COUNT($M3341:$N3341)=0,"データ無",IF($Y3341&gt;=スコアリング基準!$B$30,"S",IF($Y3341&gt;=スコアリング基準!$B$31,"A",IF($Y3341&gt;=スコアリング基準!$B$32,"B","C"))))</f>
        <v/>
      </c>
      <c r="AA3341">
        <f>IFERROR(INDEX(実績DB!$I$3:$I$104,MATCH($B3341&amp;$C3341,実績DB!$J$3:$J$104,0)),"")</f>
        <v/>
      </c>
    </row>
    <row r="3342">
      <c r="A3342" t="n">
        <v>3340</v>
      </c>
      <c r="B3342" t="inlineStr">
        <is>
          <t>中部</t>
        </is>
      </c>
      <c r="C3342" t="inlineStr">
        <is>
          <t>桑名変電所</t>
        </is>
      </c>
      <c r="D3342" t="inlineStr">
        <is>
          <t>三重県</t>
        </is>
      </c>
      <c r="E3342" t="n">
        <v>77</v>
      </c>
      <c r="F3342" t="n">
        <v>6.6</v>
      </c>
      <c r="G3342" s="3" t="n">
        <v>35.072554</v>
      </c>
      <c r="H3342" s="3" t="n">
        <v>136.685599</v>
      </c>
      <c r="I3342" t="inlineStr">
        <is>
          <t>公表資料(手動)</t>
        </is>
      </c>
      <c r="J3342" t="n">
        <v>49</v>
      </c>
      <c r="K3342" t="n">
        <v>49</v>
      </c>
      <c r="L3342" t="n">
        <v>0</v>
      </c>
      <c r="M3342" t="n">
        <v>49</v>
      </c>
      <c r="O3342" t="inlineStr">
        <is>
          <t>不可 #3</t>
        </is>
      </c>
      <c r="P3342" t="inlineStr">
        <is>
          <t>有り</t>
        </is>
      </c>
      <c r="R3342" s="4">
        <f>IF(COUNT($M3342:$N3342)=0,"",IF(AND(IF($N3342&lt;&gt;"",$N3342,$M3342)&lt;=0,$O3342&lt;&gt;"可"),"警告",""))</f>
        <v/>
      </c>
      <c r="S3342" s="4">
        <f>IF(COUNT($M3342:$N3342)=0,0,IF(IF($N3342&lt;&gt;"",$N3342,$M3342)&gt;=スコアリング基準!$B$20,スコアリング基準!$C$20,IF(IF($N3342&lt;&gt;"",$N3342,$M3342)&gt;=スコアリング基準!$B$21,スコアリング基準!$C$21,IF(IF($N3342&lt;&gt;"",$N3342,$M3342)&gt;0,スコアリング基準!$C$22,0))))</f>
        <v/>
      </c>
      <c r="T3342" s="4">
        <f>IF($O3342="可",スコアリング基準!$C$23,0)</f>
        <v/>
      </c>
      <c r="U3342" s="4">
        <f>IF(OR(COUNT($K3342:$L3342)&lt;2,$K3342=0),0,IF(ABS($L3342)/$K3342&lt;=スコアリング基準!$B$24,スコアリング基準!$C$24,IF(ABS($L3342)/$K3342&lt;=スコアリング基準!$B$25,スコアリング基準!$C$25,IF(ABS($L3342)/$K3342&lt;=スコアリング基準!$B$26,スコアリング基準!$C$26,0))))</f>
        <v/>
      </c>
      <c r="V3342" s="4">
        <f>IF($P3342="なし",スコアリング基準!$C$27,0)</f>
        <v/>
      </c>
      <c r="W3342" s="4">
        <f>IF($F3342="",0,IF(ISNUMBER($F3342),IF($F3342&lt;=スコアリング基準!$B$28,スコアリング基準!$C$28,スコアリング基準!$C$29),0))</f>
        <v/>
      </c>
      <c r="X3342" s="4">
        <f>IFERROR(VLOOKUP($B3342,スコアリング基準!$A$36:$B$46,2,FALSE),0)</f>
        <v/>
      </c>
      <c r="Y3342" s="4">
        <f>SUM($S3342:$X3342)</f>
        <v/>
      </c>
      <c r="Z3342" s="4">
        <f>IF(COUNT($M3342:$N3342)=0,"データ無",IF($Y3342&gt;=スコアリング基準!$B$30,"S",IF($Y3342&gt;=スコアリング基準!$B$31,"A",IF($Y3342&gt;=スコアリング基準!$B$32,"B","C"))))</f>
        <v/>
      </c>
      <c r="AA3342">
        <f>IFERROR(INDEX(実績DB!$I$3:$I$104,MATCH($B3342&amp;$C3342,実績DB!$J$3:$J$104,0)),"")</f>
        <v/>
      </c>
    </row>
    <row r="3343">
      <c r="A3343" t="n">
        <v>3341</v>
      </c>
      <c r="B3343" t="inlineStr">
        <is>
          <t>中部</t>
        </is>
      </c>
      <c r="C3343" t="inlineStr">
        <is>
          <t>桜変電所</t>
        </is>
      </c>
      <c r="D3343" t="inlineStr">
        <is>
          <t>三重県</t>
        </is>
      </c>
      <c r="E3343" t="n">
        <v>77</v>
      </c>
      <c r="F3343" t="n">
        <v>6.6</v>
      </c>
      <c r="G3343" s="3" t="n">
        <v>34.977721</v>
      </c>
      <c r="H3343" s="3" t="n">
        <v>136.515089</v>
      </c>
      <c r="I3343" t="inlineStr">
        <is>
          <t>Google Places(名称一致)</t>
        </is>
      </c>
      <c r="J3343" t="n">
        <v>49</v>
      </c>
      <c r="K3343" t="n">
        <v>49</v>
      </c>
      <c r="L3343" t="n">
        <v>-46</v>
      </c>
      <c r="M3343" t="n">
        <v>3</v>
      </c>
      <c r="O3343" t="inlineStr">
        <is>
          <t>不可 #3</t>
        </is>
      </c>
      <c r="P3343" t="inlineStr">
        <is>
          <t>有り</t>
        </is>
      </c>
      <c r="R3343" s="4">
        <f>IF(COUNT($M3343:$N3343)=0,"",IF(AND(IF($N3343&lt;&gt;"",$N3343,$M3343)&lt;=0,$O3343&lt;&gt;"可"),"警告",""))</f>
        <v/>
      </c>
      <c r="S3343" s="4">
        <f>IF(COUNT($M3343:$N3343)=0,0,IF(IF($N3343&lt;&gt;"",$N3343,$M3343)&gt;=スコアリング基準!$B$20,スコアリング基準!$C$20,IF(IF($N3343&lt;&gt;"",$N3343,$M3343)&gt;=スコアリング基準!$B$21,スコアリング基準!$C$21,IF(IF($N3343&lt;&gt;"",$N3343,$M3343)&gt;0,スコアリング基準!$C$22,0))))</f>
        <v/>
      </c>
      <c r="T3343" s="4">
        <f>IF($O3343="可",スコアリング基準!$C$23,0)</f>
        <v/>
      </c>
      <c r="U3343" s="4">
        <f>IF(OR(COUNT($K3343:$L3343)&lt;2,$K3343=0),0,IF(ABS($L3343)/$K3343&lt;=スコアリング基準!$B$24,スコアリング基準!$C$24,IF(ABS($L3343)/$K3343&lt;=スコアリング基準!$B$25,スコアリング基準!$C$25,IF(ABS($L3343)/$K3343&lt;=スコアリング基準!$B$26,スコアリング基準!$C$26,0))))</f>
        <v/>
      </c>
      <c r="V3343" s="4">
        <f>IF($P3343="なし",スコアリング基準!$C$27,0)</f>
        <v/>
      </c>
      <c r="W3343" s="4">
        <f>IF($F3343="",0,IF(ISNUMBER($F3343),IF($F3343&lt;=スコアリング基準!$B$28,スコアリング基準!$C$28,スコアリング基準!$C$29),0))</f>
        <v/>
      </c>
      <c r="X3343" s="4">
        <f>IFERROR(VLOOKUP($B3343,スコアリング基準!$A$36:$B$46,2,FALSE),0)</f>
        <v/>
      </c>
      <c r="Y3343" s="4">
        <f>SUM($S3343:$X3343)</f>
        <v/>
      </c>
      <c r="Z3343" s="4">
        <f>IF(COUNT($M3343:$N3343)=0,"データ無",IF($Y3343&gt;=スコアリング基準!$B$30,"S",IF($Y3343&gt;=スコアリング基準!$B$31,"A",IF($Y3343&gt;=スコアリング基準!$B$32,"B","C"))))</f>
        <v/>
      </c>
      <c r="AA3343">
        <f>IFERROR(INDEX(実績DB!$I$3:$I$104,MATCH($B3343&amp;$C3343,実績DB!$J$3:$J$104,0)),"")</f>
        <v/>
      </c>
    </row>
    <row r="3344">
      <c r="A3344" t="n">
        <v>3342</v>
      </c>
      <c r="B3344" t="inlineStr">
        <is>
          <t>中部</t>
        </is>
      </c>
      <c r="C3344" t="inlineStr">
        <is>
          <t>梓水力変電所</t>
        </is>
      </c>
      <c r="D3344" t="inlineStr">
        <is>
          <t>長野県</t>
        </is>
      </c>
      <c r="E3344" t="n">
        <v>77</v>
      </c>
      <c r="F3344" t="n">
        <v>6.6</v>
      </c>
      <c r="G3344" s="3" t="n">
        <v>36.213287</v>
      </c>
      <c r="H3344" s="3" t="n">
        <v>137.857609</v>
      </c>
      <c r="I3344" t="inlineStr">
        <is>
          <t>公表資料(手動)</t>
        </is>
      </c>
      <c r="J3344" t="n">
        <v>-3</v>
      </c>
      <c r="K3344" t="n">
        <v>19</v>
      </c>
      <c r="L3344" t="n">
        <v>-5</v>
      </c>
      <c r="M3344" t="n">
        <v>14</v>
      </c>
      <c r="O3344" t="inlineStr">
        <is>
          <t>不可 #3</t>
        </is>
      </c>
      <c r="P3344" t="inlineStr">
        <is>
          <t>有り</t>
        </is>
      </c>
      <c r="R3344" s="4">
        <f>IF(COUNT($M3344:$N3344)=0,"",IF(AND(IF($N3344&lt;&gt;"",$N3344,$M3344)&lt;=0,$O3344&lt;&gt;"可"),"警告",""))</f>
        <v/>
      </c>
      <c r="S3344" s="4">
        <f>IF(COUNT($M3344:$N3344)=0,0,IF(IF($N3344&lt;&gt;"",$N3344,$M3344)&gt;=スコアリング基準!$B$20,スコアリング基準!$C$20,IF(IF($N3344&lt;&gt;"",$N3344,$M3344)&gt;=スコアリング基準!$B$21,スコアリング基準!$C$21,IF(IF($N3344&lt;&gt;"",$N3344,$M3344)&gt;0,スコアリング基準!$C$22,0))))</f>
        <v/>
      </c>
      <c r="T3344" s="4">
        <f>IF($O3344="可",スコアリング基準!$C$23,0)</f>
        <v/>
      </c>
      <c r="U3344" s="4">
        <f>IF(OR(COUNT($K3344:$L3344)&lt;2,$K3344=0),0,IF(ABS($L3344)/$K3344&lt;=スコアリング基準!$B$24,スコアリング基準!$C$24,IF(ABS($L3344)/$K3344&lt;=スコアリング基準!$B$25,スコアリング基準!$C$25,IF(ABS($L3344)/$K3344&lt;=スコアリング基準!$B$26,スコアリング基準!$C$26,0))))</f>
        <v/>
      </c>
      <c r="V3344" s="4">
        <f>IF($P3344="なし",スコアリング基準!$C$27,0)</f>
        <v/>
      </c>
      <c r="W3344" s="4">
        <f>IF($F3344="",0,IF(ISNUMBER($F3344),IF($F3344&lt;=スコアリング基準!$B$28,スコアリング基準!$C$28,スコアリング基準!$C$29),0))</f>
        <v/>
      </c>
      <c r="X3344" s="4">
        <f>IFERROR(VLOOKUP($B3344,スコアリング基準!$A$36:$B$46,2,FALSE),0)</f>
        <v/>
      </c>
      <c r="Y3344" s="4">
        <f>SUM($S3344:$X3344)</f>
        <v/>
      </c>
      <c r="Z3344" s="4">
        <f>IF(COUNT($M3344:$N3344)=0,"データ無",IF($Y3344&gt;=スコアリング基準!$B$30,"S",IF($Y3344&gt;=スコアリング基準!$B$31,"A",IF($Y3344&gt;=スコアリング基準!$B$32,"B","C"))))</f>
        <v/>
      </c>
      <c r="AA3344">
        <f>IFERROR(INDEX(実績DB!$I$3:$I$104,MATCH($B3344&amp;$C3344,実績DB!$J$3:$J$104,0)),"")</f>
        <v/>
      </c>
    </row>
    <row r="3345">
      <c r="A3345" t="n">
        <v>3343</v>
      </c>
      <c r="B3345" t="inlineStr">
        <is>
          <t>中部</t>
        </is>
      </c>
      <c r="C3345" t="inlineStr">
        <is>
          <t>森変電所</t>
        </is>
      </c>
      <c r="D3345" t="inlineStr">
        <is>
          <t>三重県</t>
        </is>
      </c>
      <c r="E3345" t="n">
        <v>77</v>
      </c>
      <c r="F3345" t="n">
        <v>6.6</v>
      </c>
      <c r="G3345" s="3" t="n">
        <v>34.400697</v>
      </c>
      <c r="H3345" s="3" t="n">
        <v>136.218659</v>
      </c>
      <c r="I3345" t="inlineStr">
        <is>
          <t>公表資料(手動)</t>
        </is>
      </c>
      <c r="J3345" t="n">
        <v>19</v>
      </c>
      <c r="K3345" t="n">
        <v>19</v>
      </c>
      <c r="L3345" t="n">
        <v>-11</v>
      </c>
      <c r="M3345" t="n">
        <v>8</v>
      </c>
      <c r="O3345" t="inlineStr">
        <is>
          <t>不可 #3</t>
        </is>
      </c>
      <c r="P3345" t="inlineStr">
        <is>
          <t>有り</t>
        </is>
      </c>
      <c r="R3345" s="4">
        <f>IF(COUNT($M3345:$N3345)=0,"",IF(AND(IF($N3345&lt;&gt;"",$N3345,$M3345)&lt;=0,$O3345&lt;&gt;"可"),"警告",""))</f>
        <v/>
      </c>
      <c r="S3345" s="4">
        <f>IF(COUNT($M3345:$N3345)=0,0,IF(IF($N3345&lt;&gt;"",$N3345,$M3345)&gt;=スコアリング基準!$B$20,スコアリング基準!$C$20,IF(IF($N3345&lt;&gt;"",$N3345,$M3345)&gt;=スコアリング基準!$B$21,スコアリング基準!$C$21,IF(IF($N3345&lt;&gt;"",$N3345,$M3345)&gt;0,スコアリング基準!$C$22,0))))</f>
        <v/>
      </c>
      <c r="T3345" s="4">
        <f>IF($O3345="可",スコアリング基準!$C$23,0)</f>
        <v/>
      </c>
      <c r="U3345" s="4">
        <f>IF(OR(COUNT($K3345:$L3345)&lt;2,$K3345=0),0,IF(ABS($L3345)/$K3345&lt;=スコアリング基準!$B$24,スコアリング基準!$C$24,IF(ABS($L3345)/$K3345&lt;=スコアリング基準!$B$25,スコアリング基準!$C$25,IF(ABS($L3345)/$K3345&lt;=スコアリング基準!$B$26,スコアリング基準!$C$26,0))))</f>
        <v/>
      </c>
      <c r="V3345" s="4">
        <f>IF($P3345="なし",スコアリング基準!$C$27,0)</f>
        <v/>
      </c>
      <c r="W3345" s="4">
        <f>IF($F3345="",0,IF(ISNUMBER($F3345),IF($F3345&lt;=スコアリング基準!$B$28,スコアリング基準!$C$28,スコアリング基準!$C$29),0))</f>
        <v/>
      </c>
      <c r="X3345" s="4">
        <f>IFERROR(VLOOKUP($B3345,スコアリング基準!$A$36:$B$46,2,FALSE),0)</f>
        <v/>
      </c>
      <c r="Y3345" s="4">
        <f>SUM($S3345:$X3345)</f>
        <v/>
      </c>
      <c r="Z3345" s="4">
        <f>IF(COUNT($M3345:$N3345)=0,"データ無",IF($Y3345&gt;=スコアリング基準!$B$30,"S",IF($Y3345&gt;=スコアリング基準!$B$31,"A",IF($Y3345&gt;=スコアリング基準!$B$32,"B","C"))))</f>
        <v/>
      </c>
      <c r="AA3345">
        <f>IFERROR(INDEX(実績DB!$I$3:$I$104,MATCH($B3345&amp;$C3345,実績DB!$J$3:$J$104,0)),"")</f>
        <v/>
      </c>
    </row>
    <row r="3346">
      <c r="A3346" t="n">
        <v>3344</v>
      </c>
      <c r="B3346" t="inlineStr">
        <is>
          <t>中部</t>
        </is>
      </c>
      <c r="C3346" t="inlineStr">
        <is>
          <t>森町変電所</t>
        </is>
      </c>
      <c r="D3346" t="inlineStr">
        <is>
          <t>静岡県</t>
        </is>
      </c>
      <c r="E3346" t="n">
        <v>77</v>
      </c>
      <c r="F3346" t="n">
        <v>6.6</v>
      </c>
      <c r="G3346" s="3" t="n">
        <v>34.82758</v>
      </c>
      <c r="H3346" s="3" t="n">
        <v>137.918443</v>
      </c>
      <c r="I3346" t="inlineStr">
        <is>
          <t>公表資料(手動)</t>
        </is>
      </c>
      <c r="J3346" t="n">
        <v>43</v>
      </c>
      <c r="K3346" t="n">
        <v>43</v>
      </c>
      <c r="L3346" t="n">
        <v>-18</v>
      </c>
      <c r="M3346" t="n">
        <v>25</v>
      </c>
      <c r="O3346" t="inlineStr">
        <is>
          <t>不可 #3</t>
        </is>
      </c>
      <c r="P3346" t="inlineStr">
        <is>
          <t>有り</t>
        </is>
      </c>
      <c r="R3346" s="4">
        <f>IF(COUNT($M3346:$N3346)=0,"",IF(AND(IF($N3346&lt;&gt;"",$N3346,$M3346)&lt;=0,$O3346&lt;&gt;"可"),"警告",""))</f>
        <v/>
      </c>
      <c r="S3346" s="4">
        <f>IF(COUNT($M3346:$N3346)=0,0,IF(IF($N3346&lt;&gt;"",$N3346,$M3346)&gt;=スコアリング基準!$B$20,スコアリング基準!$C$20,IF(IF($N3346&lt;&gt;"",$N3346,$M3346)&gt;=スコアリング基準!$B$21,スコアリング基準!$C$21,IF(IF($N3346&lt;&gt;"",$N3346,$M3346)&gt;0,スコアリング基準!$C$22,0))))</f>
        <v/>
      </c>
      <c r="T3346" s="4">
        <f>IF($O3346="可",スコアリング基準!$C$23,0)</f>
        <v/>
      </c>
      <c r="U3346" s="4">
        <f>IF(OR(COUNT($K3346:$L3346)&lt;2,$K3346=0),0,IF(ABS($L3346)/$K3346&lt;=スコアリング基準!$B$24,スコアリング基準!$C$24,IF(ABS($L3346)/$K3346&lt;=スコアリング基準!$B$25,スコアリング基準!$C$25,IF(ABS($L3346)/$K3346&lt;=スコアリング基準!$B$26,スコアリング基準!$C$26,0))))</f>
        <v/>
      </c>
      <c r="V3346" s="4">
        <f>IF($P3346="なし",スコアリング基準!$C$27,0)</f>
        <v/>
      </c>
      <c r="W3346" s="4">
        <f>IF($F3346="",0,IF(ISNUMBER($F3346),IF($F3346&lt;=スコアリング基準!$B$28,スコアリング基準!$C$28,スコアリング基準!$C$29),0))</f>
        <v/>
      </c>
      <c r="X3346" s="4">
        <f>IFERROR(VLOOKUP($B3346,スコアリング基準!$A$36:$B$46,2,FALSE),0)</f>
        <v/>
      </c>
      <c r="Y3346" s="4">
        <f>SUM($S3346:$X3346)</f>
        <v/>
      </c>
      <c r="Z3346" s="4">
        <f>IF(COUNT($M3346:$N3346)=0,"データ無",IF($Y3346&gt;=スコアリング基準!$B$30,"S",IF($Y3346&gt;=スコアリング基準!$B$31,"A",IF($Y3346&gt;=スコアリング基準!$B$32,"B","C"))))</f>
        <v/>
      </c>
      <c r="AA3346">
        <f>IFERROR(INDEX(実績DB!$I$3:$I$104,MATCH($B3346&amp;$C3346,実績DB!$J$3:$J$104,0)),"")</f>
        <v/>
      </c>
    </row>
    <row r="3347">
      <c r="A3347" t="n">
        <v>3345</v>
      </c>
      <c r="B3347" t="inlineStr">
        <is>
          <t>中部</t>
        </is>
      </c>
      <c r="C3347" t="inlineStr">
        <is>
          <t>楠変電所</t>
        </is>
      </c>
      <c r="D3347" t="inlineStr">
        <is>
          <t>三重県</t>
        </is>
      </c>
      <c r="E3347" t="n">
        <v>77</v>
      </c>
      <c r="F3347" t="n">
        <v>6.6</v>
      </c>
      <c r="G3347" s="3" t="n">
        <v>34.919385</v>
      </c>
      <c r="H3347" s="3" t="n">
        <v>136.632452</v>
      </c>
      <c r="I3347" t="inlineStr">
        <is>
          <t>公表資料(手動)</t>
        </is>
      </c>
      <c r="J3347" t="n">
        <v>49</v>
      </c>
      <c r="K3347" t="n">
        <v>49</v>
      </c>
      <c r="L3347" t="n">
        <v>-14</v>
      </c>
      <c r="M3347" t="n">
        <v>35</v>
      </c>
      <c r="O3347" t="inlineStr">
        <is>
          <t>不可 #3</t>
        </is>
      </c>
      <c r="P3347" t="inlineStr">
        <is>
          <t>有り</t>
        </is>
      </c>
      <c r="R3347" s="4">
        <f>IF(COUNT($M3347:$N3347)=0,"",IF(AND(IF($N3347&lt;&gt;"",$N3347,$M3347)&lt;=0,$O3347&lt;&gt;"可"),"警告",""))</f>
        <v/>
      </c>
      <c r="S3347" s="4">
        <f>IF(COUNT($M3347:$N3347)=0,0,IF(IF($N3347&lt;&gt;"",$N3347,$M3347)&gt;=スコアリング基準!$B$20,スコアリング基準!$C$20,IF(IF($N3347&lt;&gt;"",$N3347,$M3347)&gt;=スコアリング基準!$B$21,スコアリング基準!$C$21,IF(IF($N3347&lt;&gt;"",$N3347,$M3347)&gt;0,スコアリング基準!$C$22,0))))</f>
        <v/>
      </c>
      <c r="T3347" s="4">
        <f>IF($O3347="可",スコアリング基準!$C$23,0)</f>
        <v/>
      </c>
      <c r="U3347" s="4">
        <f>IF(OR(COUNT($K3347:$L3347)&lt;2,$K3347=0),0,IF(ABS($L3347)/$K3347&lt;=スコアリング基準!$B$24,スコアリング基準!$C$24,IF(ABS($L3347)/$K3347&lt;=スコアリング基準!$B$25,スコアリング基準!$C$25,IF(ABS($L3347)/$K3347&lt;=スコアリング基準!$B$26,スコアリング基準!$C$26,0))))</f>
        <v/>
      </c>
      <c r="V3347" s="4">
        <f>IF($P3347="なし",スコアリング基準!$C$27,0)</f>
        <v/>
      </c>
      <c r="W3347" s="4">
        <f>IF($F3347="",0,IF(ISNUMBER($F3347),IF($F3347&lt;=スコアリング基準!$B$28,スコアリング基準!$C$28,スコアリング基準!$C$29),0))</f>
        <v/>
      </c>
      <c r="X3347" s="4">
        <f>IFERROR(VLOOKUP($B3347,スコアリング基準!$A$36:$B$46,2,FALSE),0)</f>
        <v/>
      </c>
      <c r="Y3347" s="4">
        <f>SUM($S3347:$X3347)</f>
        <v/>
      </c>
      <c r="Z3347" s="4">
        <f>IF(COUNT($M3347:$N3347)=0,"データ無",IF($Y3347&gt;=スコアリング基準!$B$30,"S",IF($Y3347&gt;=スコアリング基準!$B$31,"A",IF($Y3347&gt;=スコアリング基準!$B$32,"B","C"))))</f>
        <v/>
      </c>
      <c r="AA3347">
        <f>IFERROR(INDEX(実績DB!$I$3:$I$104,MATCH($B3347&amp;$C3347,実績DB!$J$3:$J$104,0)),"")</f>
        <v/>
      </c>
    </row>
    <row r="3348">
      <c r="A3348" t="n">
        <v>3346</v>
      </c>
      <c r="B3348" t="inlineStr">
        <is>
          <t>中部</t>
        </is>
      </c>
      <c r="C3348" t="inlineStr">
        <is>
          <t>楽田変電所</t>
        </is>
      </c>
      <c r="D3348" t="inlineStr">
        <is>
          <t>愛知県</t>
        </is>
      </c>
      <c r="E3348" t="n">
        <v>77</v>
      </c>
      <c r="F3348" t="n">
        <v>6.6</v>
      </c>
      <c r="G3348" s="3" t="n">
        <v>35.330034</v>
      </c>
      <c r="H3348" s="3" t="n">
        <v>136.954119</v>
      </c>
      <c r="I3348" t="inlineStr">
        <is>
          <t>公表資料(手動)</t>
        </is>
      </c>
      <c r="J3348" t="n">
        <v>-1</v>
      </c>
      <c r="K3348" t="n">
        <v>44</v>
      </c>
      <c r="L3348" t="n">
        <v>-6</v>
      </c>
      <c r="M3348" t="n">
        <v>36</v>
      </c>
      <c r="O3348" t="inlineStr">
        <is>
          <t>不可 #3</t>
        </is>
      </c>
      <c r="P3348" t="inlineStr">
        <is>
          <t>有り</t>
        </is>
      </c>
      <c r="R3348" s="4">
        <f>IF(COUNT($M3348:$N3348)=0,"",IF(AND(IF($N3348&lt;&gt;"",$N3348,$M3348)&lt;=0,$O3348&lt;&gt;"可"),"警告",""))</f>
        <v/>
      </c>
      <c r="S3348" s="4">
        <f>IF(COUNT($M3348:$N3348)=0,0,IF(IF($N3348&lt;&gt;"",$N3348,$M3348)&gt;=スコアリング基準!$B$20,スコアリング基準!$C$20,IF(IF($N3348&lt;&gt;"",$N3348,$M3348)&gt;=スコアリング基準!$B$21,スコアリング基準!$C$21,IF(IF($N3348&lt;&gt;"",$N3348,$M3348)&gt;0,スコアリング基準!$C$22,0))))</f>
        <v/>
      </c>
      <c r="T3348" s="4">
        <f>IF($O3348="可",スコアリング基準!$C$23,0)</f>
        <v/>
      </c>
      <c r="U3348" s="4">
        <f>IF(OR(COUNT($K3348:$L3348)&lt;2,$K3348=0),0,IF(ABS($L3348)/$K3348&lt;=スコアリング基準!$B$24,スコアリング基準!$C$24,IF(ABS($L3348)/$K3348&lt;=スコアリング基準!$B$25,スコアリング基準!$C$25,IF(ABS($L3348)/$K3348&lt;=スコアリング基準!$B$26,スコアリング基準!$C$26,0))))</f>
        <v/>
      </c>
      <c r="V3348" s="4">
        <f>IF($P3348="なし",スコアリング基準!$C$27,0)</f>
        <v/>
      </c>
      <c r="W3348" s="4">
        <f>IF($F3348="",0,IF(ISNUMBER($F3348),IF($F3348&lt;=スコアリング基準!$B$28,スコアリング基準!$C$28,スコアリング基準!$C$29),0))</f>
        <v/>
      </c>
      <c r="X3348" s="4">
        <f>IFERROR(VLOOKUP($B3348,スコアリング基準!$A$36:$B$46,2,FALSE),0)</f>
        <v/>
      </c>
      <c r="Y3348" s="4">
        <f>SUM($S3348:$X3348)</f>
        <v/>
      </c>
      <c r="Z3348" s="4">
        <f>IF(COUNT($M3348:$N3348)=0,"データ無",IF($Y3348&gt;=スコアリング基準!$B$30,"S",IF($Y3348&gt;=スコアリング基準!$B$31,"A",IF($Y3348&gt;=スコアリング基準!$B$32,"B","C"))))</f>
        <v/>
      </c>
      <c r="AA3348">
        <f>IFERROR(INDEX(実績DB!$I$3:$I$104,MATCH($B3348&amp;$C3348,実績DB!$J$3:$J$104,0)),"")</f>
        <v/>
      </c>
    </row>
    <row r="3349">
      <c r="A3349" t="n">
        <v>3347</v>
      </c>
      <c r="B3349" t="inlineStr">
        <is>
          <t>中部</t>
        </is>
      </c>
      <c r="C3349" t="inlineStr">
        <is>
          <t>榎戸変電所</t>
        </is>
      </c>
      <c r="D3349" t="inlineStr">
        <is>
          <t>愛知県</t>
        </is>
      </c>
      <c r="E3349" t="n">
        <v>77</v>
      </c>
      <c r="F3349" t="n">
        <v>6.6</v>
      </c>
      <c r="G3349" s="3" t="n">
        <v>34.908339</v>
      </c>
      <c r="H3349" s="3" t="n">
        <v>136.837994</v>
      </c>
      <c r="I3349" t="inlineStr">
        <is>
          <t>公表資料(手動)</t>
        </is>
      </c>
      <c r="J3349" t="n">
        <v>-4</v>
      </c>
      <c r="K3349" t="n">
        <v>28</v>
      </c>
      <c r="L3349" t="n">
        <v>-10</v>
      </c>
      <c r="M3349" t="n">
        <v>17</v>
      </c>
      <c r="O3349" t="inlineStr">
        <is>
          <t>不可 #3</t>
        </is>
      </c>
      <c r="P3349" t="inlineStr">
        <is>
          <t>有り</t>
        </is>
      </c>
      <c r="R3349" s="4">
        <f>IF(COUNT($M3349:$N3349)=0,"",IF(AND(IF($N3349&lt;&gt;"",$N3349,$M3349)&lt;=0,$O3349&lt;&gt;"可"),"警告",""))</f>
        <v/>
      </c>
      <c r="S3349" s="4">
        <f>IF(COUNT($M3349:$N3349)=0,0,IF(IF($N3349&lt;&gt;"",$N3349,$M3349)&gt;=スコアリング基準!$B$20,スコアリング基準!$C$20,IF(IF($N3349&lt;&gt;"",$N3349,$M3349)&gt;=スコアリング基準!$B$21,スコアリング基準!$C$21,IF(IF($N3349&lt;&gt;"",$N3349,$M3349)&gt;0,スコアリング基準!$C$22,0))))</f>
        <v/>
      </c>
      <c r="T3349" s="4">
        <f>IF($O3349="可",スコアリング基準!$C$23,0)</f>
        <v/>
      </c>
      <c r="U3349" s="4">
        <f>IF(OR(COUNT($K3349:$L3349)&lt;2,$K3349=0),0,IF(ABS($L3349)/$K3349&lt;=スコアリング基準!$B$24,スコアリング基準!$C$24,IF(ABS($L3349)/$K3349&lt;=スコアリング基準!$B$25,スコアリング基準!$C$25,IF(ABS($L3349)/$K3349&lt;=スコアリング基準!$B$26,スコアリング基準!$C$26,0))))</f>
        <v/>
      </c>
      <c r="V3349" s="4">
        <f>IF($P3349="なし",スコアリング基準!$C$27,0)</f>
        <v/>
      </c>
      <c r="W3349" s="4">
        <f>IF($F3349="",0,IF(ISNUMBER($F3349),IF($F3349&lt;=スコアリング基準!$B$28,スコアリング基準!$C$28,スコアリング基準!$C$29),0))</f>
        <v/>
      </c>
      <c r="X3349" s="4">
        <f>IFERROR(VLOOKUP($B3349,スコアリング基準!$A$36:$B$46,2,FALSE),0)</f>
        <v/>
      </c>
      <c r="Y3349" s="4">
        <f>SUM($S3349:$X3349)</f>
        <v/>
      </c>
      <c r="Z3349" s="4">
        <f>IF(COUNT($M3349:$N3349)=0,"データ無",IF($Y3349&gt;=スコアリング基準!$B$30,"S",IF($Y3349&gt;=スコアリング基準!$B$31,"A",IF($Y3349&gt;=スコアリング基準!$B$32,"B","C"))))</f>
        <v/>
      </c>
      <c r="AA3349">
        <f>IFERROR(INDEX(実績DB!$I$3:$I$104,MATCH($B3349&amp;$C3349,実績DB!$J$3:$J$104,0)),"")</f>
        <v/>
      </c>
    </row>
    <row r="3350">
      <c r="A3350" t="n">
        <v>3348</v>
      </c>
      <c r="B3350" t="inlineStr">
        <is>
          <t>中部</t>
        </is>
      </c>
      <c r="C3350" t="inlineStr">
        <is>
          <t>横内変電所</t>
        </is>
      </c>
      <c r="D3350" t="inlineStr">
        <is>
          <t>愛知県</t>
        </is>
      </c>
      <c r="E3350" t="n">
        <v>77</v>
      </c>
      <c r="F3350" t="n">
        <v>6.6</v>
      </c>
      <c r="G3350" s="3" t="n">
        <v>35.3174</v>
      </c>
      <c r="H3350" s="3" t="n">
        <v>136.914182</v>
      </c>
      <c r="I3350" t="inlineStr">
        <is>
          <t>公表資料(手動)</t>
        </is>
      </c>
      <c r="J3350" t="n">
        <v>0</v>
      </c>
      <c r="K3350" t="n">
        <v>66</v>
      </c>
      <c r="L3350" t="n">
        <v>0</v>
      </c>
      <c r="M3350" t="n">
        <v>65</v>
      </c>
      <c r="O3350" t="inlineStr">
        <is>
          <t>不可 #3</t>
        </is>
      </c>
      <c r="P3350" t="inlineStr">
        <is>
          <t>有り</t>
        </is>
      </c>
      <c r="R3350" s="4">
        <f>IF(COUNT($M3350:$N3350)=0,"",IF(AND(IF($N3350&lt;&gt;"",$N3350,$M3350)&lt;=0,$O3350&lt;&gt;"可"),"警告",""))</f>
        <v/>
      </c>
      <c r="S3350" s="4">
        <f>IF(COUNT($M3350:$N3350)=0,0,IF(IF($N3350&lt;&gt;"",$N3350,$M3350)&gt;=スコアリング基準!$B$20,スコアリング基準!$C$20,IF(IF($N3350&lt;&gt;"",$N3350,$M3350)&gt;=スコアリング基準!$B$21,スコアリング基準!$C$21,IF(IF($N3350&lt;&gt;"",$N3350,$M3350)&gt;0,スコアリング基準!$C$22,0))))</f>
        <v/>
      </c>
      <c r="T3350" s="4">
        <f>IF($O3350="可",スコアリング基準!$C$23,0)</f>
        <v/>
      </c>
      <c r="U3350" s="4">
        <f>IF(OR(COUNT($K3350:$L3350)&lt;2,$K3350=0),0,IF(ABS($L3350)/$K3350&lt;=スコアリング基準!$B$24,スコアリング基準!$C$24,IF(ABS($L3350)/$K3350&lt;=スコアリング基準!$B$25,スコアリング基準!$C$25,IF(ABS($L3350)/$K3350&lt;=スコアリング基準!$B$26,スコアリング基準!$C$26,0))))</f>
        <v/>
      </c>
      <c r="V3350" s="4">
        <f>IF($P3350="なし",スコアリング基準!$C$27,0)</f>
        <v/>
      </c>
      <c r="W3350" s="4">
        <f>IF($F3350="",0,IF(ISNUMBER($F3350),IF($F3350&lt;=スコアリング基準!$B$28,スコアリング基準!$C$28,スコアリング基準!$C$29),0))</f>
        <v/>
      </c>
      <c r="X3350" s="4">
        <f>IFERROR(VLOOKUP($B3350,スコアリング基準!$A$36:$B$46,2,FALSE),0)</f>
        <v/>
      </c>
      <c r="Y3350" s="4">
        <f>SUM($S3350:$X3350)</f>
        <v/>
      </c>
      <c r="Z3350" s="4">
        <f>IF(COUNT($M3350:$N3350)=0,"データ無",IF($Y3350&gt;=スコアリング基準!$B$30,"S",IF($Y3350&gt;=スコアリング基準!$B$31,"A",IF($Y3350&gt;=スコアリング基準!$B$32,"B","C"))))</f>
        <v/>
      </c>
      <c r="AA3350">
        <f>IFERROR(INDEX(実績DB!$I$3:$I$104,MATCH($B3350&amp;$C3350,実績DB!$J$3:$J$104,0)),"")</f>
        <v/>
      </c>
    </row>
    <row r="3351">
      <c r="A3351" t="n">
        <v>3349</v>
      </c>
      <c r="B3351" t="inlineStr">
        <is>
          <t>中部</t>
        </is>
      </c>
      <c r="C3351" t="inlineStr">
        <is>
          <t>横地変電所</t>
        </is>
      </c>
      <c r="D3351" t="inlineStr">
        <is>
          <t>静岡県</t>
        </is>
      </c>
      <c r="E3351" t="n">
        <v>77</v>
      </c>
      <c r="F3351" t="n">
        <v>6.6</v>
      </c>
      <c r="G3351" s="3" t="n">
        <v>34.716321</v>
      </c>
      <c r="H3351" s="3" t="n">
        <v>138.107523</v>
      </c>
      <c r="I3351" t="inlineStr">
        <is>
          <t>公表資料(手動)</t>
        </is>
      </c>
      <c r="J3351" t="n">
        <v>19</v>
      </c>
      <c r="K3351" t="n">
        <v>19</v>
      </c>
      <c r="L3351" t="n">
        <v>-6</v>
      </c>
      <c r="M3351" t="n">
        <v>13</v>
      </c>
      <c r="O3351" t="inlineStr">
        <is>
          <t>不可 #3</t>
        </is>
      </c>
      <c r="P3351" t="inlineStr">
        <is>
          <t>有り</t>
        </is>
      </c>
      <c r="R3351" s="4">
        <f>IF(COUNT($M3351:$N3351)=0,"",IF(AND(IF($N3351&lt;&gt;"",$N3351,$M3351)&lt;=0,$O3351&lt;&gt;"可"),"警告",""))</f>
        <v/>
      </c>
      <c r="S3351" s="4">
        <f>IF(COUNT($M3351:$N3351)=0,0,IF(IF($N3351&lt;&gt;"",$N3351,$M3351)&gt;=スコアリング基準!$B$20,スコアリング基準!$C$20,IF(IF($N3351&lt;&gt;"",$N3351,$M3351)&gt;=スコアリング基準!$B$21,スコアリング基準!$C$21,IF(IF($N3351&lt;&gt;"",$N3351,$M3351)&gt;0,スコアリング基準!$C$22,0))))</f>
        <v/>
      </c>
      <c r="T3351" s="4">
        <f>IF($O3351="可",スコアリング基準!$C$23,0)</f>
        <v/>
      </c>
      <c r="U3351" s="4">
        <f>IF(OR(COUNT($K3351:$L3351)&lt;2,$K3351=0),0,IF(ABS($L3351)/$K3351&lt;=スコアリング基準!$B$24,スコアリング基準!$C$24,IF(ABS($L3351)/$K3351&lt;=スコアリング基準!$B$25,スコアリング基準!$C$25,IF(ABS($L3351)/$K3351&lt;=スコアリング基準!$B$26,スコアリング基準!$C$26,0))))</f>
        <v/>
      </c>
      <c r="V3351" s="4">
        <f>IF($P3351="なし",スコアリング基準!$C$27,0)</f>
        <v/>
      </c>
      <c r="W3351" s="4">
        <f>IF($F3351="",0,IF(ISNUMBER($F3351),IF($F3351&lt;=スコアリング基準!$B$28,スコアリング基準!$C$28,スコアリング基準!$C$29),0))</f>
        <v/>
      </c>
      <c r="X3351" s="4">
        <f>IFERROR(VLOOKUP($B3351,スコアリング基準!$A$36:$B$46,2,FALSE),0)</f>
        <v/>
      </c>
      <c r="Y3351" s="4">
        <f>SUM($S3351:$X3351)</f>
        <v/>
      </c>
      <c r="Z3351" s="4">
        <f>IF(COUNT($M3351:$N3351)=0,"データ無",IF($Y3351&gt;=スコアリング基準!$B$30,"S",IF($Y3351&gt;=スコアリング基準!$B$31,"A",IF($Y3351&gt;=スコアリング基準!$B$32,"B","C"))))</f>
        <v/>
      </c>
      <c r="AA3351">
        <f>IFERROR(INDEX(実績DB!$I$3:$I$104,MATCH($B3351&amp;$C3351,実績DB!$J$3:$J$104,0)),"")</f>
        <v/>
      </c>
    </row>
    <row r="3352">
      <c r="A3352" t="n">
        <v>3350</v>
      </c>
      <c r="B3352" t="inlineStr">
        <is>
          <t>中部</t>
        </is>
      </c>
      <c r="C3352" t="inlineStr">
        <is>
          <t>横須賀変電所</t>
        </is>
      </c>
      <c r="D3352" t="inlineStr">
        <is>
          <t>愛知県</t>
        </is>
      </c>
      <c r="E3352" t="n">
        <v>77</v>
      </c>
      <c r="F3352" t="n">
        <v>6.6</v>
      </c>
      <c r="G3352" s="3" t="n">
        <v>35.007205</v>
      </c>
      <c r="H3352" s="3" t="n">
        <v>136.885145</v>
      </c>
      <c r="I3352" t="inlineStr">
        <is>
          <t>公表資料(手動)</t>
        </is>
      </c>
      <c r="J3352" t="n">
        <v>9</v>
      </c>
      <c r="K3352" t="n">
        <v>74</v>
      </c>
      <c r="L3352" t="n">
        <v>0</v>
      </c>
      <c r="M3352" t="n">
        <v>74</v>
      </c>
      <c r="O3352" t="inlineStr">
        <is>
          <t>不可 #3</t>
        </is>
      </c>
      <c r="P3352" t="inlineStr">
        <is>
          <t>有り</t>
        </is>
      </c>
      <c r="R3352" s="4">
        <f>IF(COUNT($M3352:$N3352)=0,"",IF(AND(IF($N3352&lt;&gt;"",$N3352,$M3352)&lt;=0,$O3352&lt;&gt;"可"),"警告",""))</f>
        <v/>
      </c>
      <c r="S3352" s="4">
        <f>IF(COUNT($M3352:$N3352)=0,0,IF(IF($N3352&lt;&gt;"",$N3352,$M3352)&gt;=スコアリング基準!$B$20,スコアリング基準!$C$20,IF(IF($N3352&lt;&gt;"",$N3352,$M3352)&gt;=スコアリング基準!$B$21,スコアリング基準!$C$21,IF(IF($N3352&lt;&gt;"",$N3352,$M3352)&gt;0,スコアリング基準!$C$22,0))))</f>
        <v/>
      </c>
      <c r="T3352" s="4">
        <f>IF($O3352="可",スコアリング基準!$C$23,0)</f>
        <v/>
      </c>
      <c r="U3352" s="4">
        <f>IF(OR(COUNT($K3352:$L3352)&lt;2,$K3352=0),0,IF(ABS($L3352)/$K3352&lt;=スコアリング基準!$B$24,スコアリング基準!$C$24,IF(ABS($L3352)/$K3352&lt;=スコアリング基準!$B$25,スコアリング基準!$C$25,IF(ABS($L3352)/$K3352&lt;=スコアリング基準!$B$26,スコアリング基準!$C$26,0))))</f>
        <v/>
      </c>
      <c r="V3352" s="4">
        <f>IF($P3352="なし",スコアリング基準!$C$27,0)</f>
        <v/>
      </c>
      <c r="W3352" s="4">
        <f>IF($F3352="",0,IF(ISNUMBER($F3352),IF($F3352&lt;=スコアリング基準!$B$28,スコアリング基準!$C$28,スコアリング基準!$C$29),0))</f>
        <v/>
      </c>
      <c r="X3352" s="4">
        <f>IFERROR(VLOOKUP($B3352,スコアリング基準!$A$36:$B$46,2,FALSE),0)</f>
        <v/>
      </c>
      <c r="Y3352" s="4">
        <f>SUM($S3352:$X3352)</f>
        <v/>
      </c>
      <c r="Z3352" s="4">
        <f>IF(COUNT($M3352:$N3352)=0,"データ無",IF($Y3352&gt;=スコアリング基準!$B$30,"S",IF($Y3352&gt;=スコアリング基準!$B$31,"A",IF($Y3352&gt;=スコアリング基準!$B$32,"B","C"))))</f>
        <v/>
      </c>
      <c r="AA3352">
        <f>IFERROR(INDEX(実績DB!$I$3:$I$104,MATCH($B3352&amp;$C3352,実績DB!$J$3:$J$104,0)),"")</f>
        <v/>
      </c>
    </row>
    <row r="3353">
      <c r="A3353" t="n">
        <v>3351</v>
      </c>
      <c r="B3353" t="inlineStr">
        <is>
          <t>中部</t>
        </is>
      </c>
      <c r="C3353" t="inlineStr">
        <is>
          <t>樽川水力変電所</t>
        </is>
      </c>
      <c r="D3353" t="inlineStr">
        <is>
          <t>長野県</t>
        </is>
      </c>
      <c r="E3353" t="n">
        <v>77</v>
      </c>
      <c r="F3353" t="n">
        <v>6.6</v>
      </c>
      <c r="G3353" s="3" t="n"/>
      <c r="H3353" s="3" t="n"/>
      <c r="I3353" t="inlineStr">
        <is>
          <t>未取得</t>
        </is>
      </c>
      <c r="J3353" t="n">
        <v>-54</v>
      </c>
      <c r="K3353" t="n">
        <v>19</v>
      </c>
      <c r="L3353" t="n">
        <v>-14</v>
      </c>
      <c r="M3353" t="n">
        <v>7</v>
      </c>
      <c r="O3353" t="inlineStr">
        <is>
          <t>不可 #3</t>
        </is>
      </c>
      <c r="P3353" t="inlineStr">
        <is>
          <t>有り</t>
        </is>
      </c>
      <c r="R3353" s="4">
        <f>IF(COUNT($M3353:$N3353)=0,"",IF(AND(IF($N3353&lt;&gt;"",$N3353,$M3353)&lt;=0,$O3353&lt;&gt;"可"),"警告",""))</f>
        <v/>
      </c>
      <c r="S3353" s="4">
        <f>IF(COUNT($M3353:$N3353)=0,0,IF(IF($N3353&lt;&gt;"",$N3353,$M3353)&gt;=スコアリング基準!$B$20,スコアリング基準!$C$20,IF(IF($N3353&lt;&gt;"",$N3353,$M3353)&gt;=スコアリング基準!$B$21,スコアリング基準!$C$21,IF(IF($N3353&lt;&gt;"",$N3353,$M3353)&gt;0,スコアリング基準!$C$22,0))))</f>
        <v/>
      </c>
      <c r="T3353" s="4">
        <f>IF($O3353="可",スコアリング基準!$C$23,0)</f>
        <v/>
      </c>
      <c r="U3353" s="4">
        <f>IF(OR(COUNT($K3353:$L3353)&lt;2,$K3353=0),0,IF(ABS($L3353)/$K3353&lt;=スコアリング基準!$B$24,スコアリング基準!$C$24,IF(ABS($L3353)/$K3353&lt;=スコアリング基準!$B$25,スコアリング基準!$C$25,IF(ABS($L3353)/$K3353&lt;=スコアリング基準!$B$26,スコアリング基準!$C$26,0))))</f>
        <v/>
      </c>
      <c r="V3353" s="4">
        <f>IF($P3353="なし",スコアリング基準!$C$27,0)</f>
        <v/>
      </c>
      <c r="W3353" s="4">
        <f>IF($F3353="",0,IF(ISNUMBER($F3353),IF($F3353&lt;=スコアリング基準!$B$28,スコアリング基準!$C$28,スコアリング基準!$C$29),0))</f>
        <v/>
      </c>
      <c r="X3353" s="4">
        <f>IFERROR(VLOOKUP($B3353,スコアリング基準!$A$36:$B$46,2,FALSE),0)</f>
        <v/>
      </c>
      <c r="Y3353" s="4">
        <f>SUM($S3353:$X3353)</f>
        <v/>
      </c>
      <c r="Z3353" s="4">
        <f>IF(COUNT($M3353:$N3353)=0,"データ無",IF($Y3353&gt;=スコアリング基準!$B$30,"S",IF($Y3353&gt;=スコアリング基準!$B$31,"A",IF($Y3353&gt;=スコアリング基準!$B$32,"B","C"))))</f>
        <v/>
      </c>
      <c r="AA3353">
        <f>IFERROR(INDEX(実績DB!$I$3:$I$104,MATCH($B3353&amp;$C3353,実績DB!$J$3:$J$104,0)),"")</f>
        <v/>
      </c>
    </row>
    <row r="3354">
      <c r="A3354" t="n">
        <v>3352</v>
      </c>
      <c r="B3354" t="inlineStr">
        <is>
          <t>中部</t>
        </is>
      </c>
      <c r="C3354" t="inlineStr">
        <is>
          <t>橋北変電所</t>
        </is>
      </c>
      <c r="D3354" t="inlineStr">
        <is>
          <t>三重県</t>
        </is>
      </c>
      <c r="E3354" t="n">
        <v>77</v>
      </c>
      <c r="F3354" t="n">
        <v>6.6</v>
      </c>
      <c r="G3354" s="3" t="n">
        <v>34.734939</v>
      </c>
      <c r="H3354" s="3" t="n">
        <v>136.514673</v>
      </c>
      <c r="I3354" t="inlineStr">
        <is>
          <t>公表資料(手動)</t>
        </is>
      </c>
      <c r="J3354" t="n">
        <v>49</v>
      </c>
      <c r="K3354" t="n">
        <v>49</v>
      </c>
      <c r="L3354" t="n">
        <v>-5</v>
      </c>
      <c r="M3354" t="n">
        <v>44</v>
      </c>
      <c r="O3354" t="inlineStr">
        <is>
          <t>不可 #3</t>
        </is>
      </c>
      <c r="P3354" t="inlineStr">
        <is>
          <t>有り</t>
        </is>
      </c>
      <c r="R3354" s="4">
        <f>IF(COUNT($M3354:$N3354)=0,"",IF(AND(IF($N3354&lt;&gt;"",$N3354,$M3354)&lt;=0,$O3354&lt;&gt;"可"),"警告",""))</f>
        <v/>
      </c>
      <c r="S3354" s="4">
        <f>IF(COUNT($M3354:$N3354)=0,0,IF(IF($N3354&lt;&gt;"",$N3354,$M3354)&gt;=スコアリング基準!$B$20,スコアリング基準!$C$20,IF(IF($N3354&lt;&gt;"",$N3354,$M3354)&gt;=スコアリング基準!$B$21,スコアリング基準!$C$21,IF(IF($N3354&lt;&gt;"",$N3354,$M3354)&gt;0,スコアリング基準!$C$22,0))))</f>
        <v/>
      </c>
      <c r="T3354" s="4">
        <f>IF($O3354="可",スコアリング基準!$C$23,0)</f>
        <v/>
      </c>
      <c r="U3354" s="4">
        <f>IF(OR(COUNT($K3354:$L3354)&lt;2,$K3354=0),0,IF(ABS($L3354)/$K3354&lt;=スコアリング基準!$B$24,スコアリング基準!$C$24,IF(ABS($L3354)/$K3354&lt;=スコアリング基準!$B$25,スコアリング基準!$C$25,IF(ABS($L3354)/$K3354&lt;=スコアリング基準!$B$26,スコアリング基準!$C$26,0))))</f>
        <v/>
      </c>
      <c r="V3354" s="4">
        <f>IF($P3354="なし",スコアリング基準!$C$27,0)</f>
        <v/>
      </c>
      <c r="W3354" s="4">
        <f>IF($F3354="",0,IF(ISNUMBER($F3354),IF($F3354&lt;=スコアリング基準!$B$28,スコアリング基準!$C$28,スコアリング基準!$C$29),0))</f>
        <v/>
      </c>
      <c r="X3354" s="4">
        <f>IFERROR(VLOOKUP($B3354,スコアリング基準!$A$36:$B$46,2,FALSE),0)</f>
        <v/>
      </c>
      <c r="Y3354" s="4">
        <f>SUM($S3354:$X3354)</f>
        <v/>
      </c>
      <c r="Z3354" s="4">
        <f>IF(COUNT($M3354:$N3354)=0,"データ無",IF($Y3354&gt;=スコアリング基準!$B$30,"S",IF($Y3354&gt;=スコアリング基準!$B$31,"A",IF($Y3354&gt;=スコアリング基準!$B$32,"B","C"))))</f>
        <v/>
      </c>
      <c r="AA3354">
        <f>IFERROR(INDEX(実績DB!$I$3:$I$104,MATCH($B3354&amp;$C3354,実績DB!$J$3:$J$104,0)),"")</f>
        <v/>
      </c>
    </row>
    <row r="3355">
      <c r="A3355" t="n">
        <v>3353</v>
      </c>
      <c r="B3355" t="inlineStr">
        <is>
          <t>中部</t>
        </is>
      </c>
      <c r="C3355" t="inlineStr">
        <is>
          <t>橋爪変電所</t>
        </is>
      </c>
      <c r="D3355" t="inlineStr">
        <is>
          <t>愛知県</t>
        </is>
      </c>
      <c r="E3355" t="n">
        <v>77</v>
      </c>
      <c r="F3355" t="n">
        <v>6.6</v>
      </c>
      <c r="G3355" s="3" t="n">
        <v>35.372417</v>
      </c>
      <c r="H3355" s="3" t="n">
        <v>136.934435</v>
      </c>
      <c r="I3355" t="inlineStr">
        <is>
          <t>公表資料(手動)</t>
        </is>
      </c>
      <c r="J3355" t="n">
        <v>1</v>
      </c>
      <c r="K3355" t="n">
        <v>19</v>
      </c>
      <c r="L3355" t="n">
        <v>0</v>
      </c>
      <c r="M3355" t="n">
        <v>18</v>
      </c>
      <c r="O3355" t="inlineStr">
        <is>
          <t>不可 #3</t>
        </is>
      </c>
      <c r="P3355" t="inlineStr">
        <is>
          <t>有り</t>
        </is>
      </c>
      <c r="R3355" s="4">
        <f>IF(COUNT($M3355:$N3355)=0,"",IF(AND(IF($N3355&lt;&gt;"",$N3355,$M3355)&lt;=0,$O3355&lt;&gt;"可"),"警告",""))</f>
        <v/>
      </c>
      <c r="S3355" s="4">
        <f>IF(COUNT($M3355:$N3355)=0,0,IF(IF($N3355&lt;&gt;"",$N3355,$M3355)&gt;=スコアリング基準!$B$20,スコアリング基準!$C$20,IF(IF($N3355&lt;&gt;"",$N3355,$M3355)&gt;=スコアリング基準!$B$21,スコアリング基準!$C$21,IF(IF($N3355&lt;&gt;"",$N3355,$M3355)&gt;0,スコアリング基準!$C$22,0))))</f>
        <v/>
      </c>
      <c r="T3355" s="4">
        <f>IF($O3355="可",スコアリング基準!$C$23,0)</f>
        <v/>
      </c>
      <c r="U3355" s="4">
        <f>IF(OR(COUNT($K3355:$L3355)&lt;2,$K3355=0),0,IF(ABS($L3355)/$K3355&lt;=スコアリング基準!$B$24,スコアリング基準!$C$24,IF(ABS($L3355)/$K3355&lt;=スコアリング基準!$B$25,スコアリング基準!$C$25,IF(ABS($L3355)/$K3355&lt;=スコアリング基準!$B$26,スコアリング基準!$C$26,0))))</f>
        <v/>
      </c>
      <c r="V3355" s="4">
        <f>IF($P3355="なし",スコアリング基準!$C$27,0)</f>
        <v/>
      </c>
      <c r="W3355" s="4">
        <f>IF($F3355="",0,IF(ISNUMBER($F3355),IF($F3355&lt;=スコアリング基準!$B$28,スコアリング基準!$C$28,スコアリング基準!$C$29),0))</f>
        <v/>
      </c>
      <c r="X3355" s="4">
        <f>IFERROR(VLOOKUP($B3355,スコアリング基準!$A$36:$B$46,2,FALSE),0)</f>
        <v/>
      </c>
      <c r="Y3355" s="4">
        <f>SUM($S3355:$X3355)</f>
        <v/>
      </c>
      <c r="Z3355" s="4">
        <f>IF(COUNT($M3355:$N3355)=0,"データ無",IF($Y3355&gt;=スコアリング基準!$B$30,"S",IF($Y3355&gt;=スコアリング基準!$B$31,"A",IF($Y3355&gt;=スコアリング基準!$B$32,"B","C"))))</f>
        <v/>
      </c>
      <c r="AA3355">
        <f>IFERROR(INDEX(実績DB!$I$3:$I$104,MATCH($B3355&amp;$C3355,実績DB!$J$3:$J$104,0)),"")</f>
        <v/>
      </c>
    </row>
    <row r="3356">
      <c r="A3356" t="n">
        <v>3354</v>
      </c>
      <c r="B3356" t="inlineStr">
        <is>
          <t>中部</t>
        </is>
      </c>
      <c r="C3356" t="inlineStr">
        <is>
          <t>正地変電所</t>
        </is>
      </c>
      <c r="D3356" t="inlineStr">
        <is>
          <t>愛知県</t>
        </is>
      </c>
      <c r="E3356" t="n">
        <v>77</v>
      </c>
      <c r="F3356" t="n">
        <v>6.6</v>
      </c>
      <c r="G3356" s="3" t="n">
        <v>35.066515</v>
      </c>
      <c r="H3356" s="3" t="n">
        <v>136.926897</v>
      </c>
      <c r="I3356" t="inlineStr">
        <is>
          <t>公表資料(手動)</t>
        </is>
      </c>
      <c r="J3356" t="n">
        <v>7</v>
      </c>
      <c r="K3356" t="n">
        <v>49</v>
      </c>
      <c r="L3356" t="n">
        <v>0</v>
      </c>
      <c r="M3356" t="n">
        <v>49</v>
      </c>
      <c r="O3356" t="inlineStr">
        <is>
          <t>不可 #3</t>
        </is>
      </c>
      <c r="P3356" t="inlineStr">
        <is>
          <t>有り</t>
        </is>
      </c>
      <c r="R3356" s="4">
        <f>IF(COUNT($M3356:$N3356)=0,"",IF(AND(IF($N3356&lt;&gt;"",$N3356,$M3356)&lt;=0,$O3356&lt;&gt;"可"),"警告",""))</f>
        <v/>
      </c>
      <c r="S3356" s="4">
        <f>IF(COUNT($M3356:$N3356)=0,0,IF(IF($N3356&lt;&gt;"",$N3356,$M3356)&gt;=スコアリング基準!$B$20,スコアリング基準!$C$20,IF(IF($N3356&lt;&gt;"",$N3356,$M3356)&gt;=スコアリング基準!$B$21,スコアリング基準!$C$21,IF(IF($N3356&lt;&gt;"",$N3356,$M3356)&gt;0,スコアリング基準!$C$22,0))))</f>
        <v/>
      </c>
      <c r="T3356" s="4">
        <f>IF($O3356="可",スコアリング基準!$C$23,0)</f>
        <v/>
      </c>
      <c r="U3356" s="4">
        <f>IF(OR(COUNT($K3356:$L3356)&lt;2,$K3356=0),0,IF(ABS($L3356)/$K3356&lt;=スコアリング基準!$B$24,スコアリング基準!$C$24,IF(ABS($L3356)/$K3356&lt;=スコアリング基準!$B$25,スコアリング基準!$C$25,IF(ABS($L3356)/$K3356&lt;=スコアリング基準!$B$26,スコアリング基準!$C$26,0))))</f>
        <v/>
      </c>
      <c r="V3356" s="4">
        <f>IF($P3356="なし",スコアリング基準!$C$27,0)</f>
        <v/>
      </c>
      <c r="W3356" s="4">
        <f>IF($F3356="",0,IF(ISNUMBER($F3356),IF($F3356&lt;=スコアリング基準!$B$28,スコアリング基準!$C$28,スコアリング基準!$C$29),0))</f>
        <v/>
      </c>
      <c r="X3356" s="4">
        <f>IFERROR(VLOOKUP($B3356,スコアリング基準!$A$36:$B$46,2,FALSE),0)</f>
        <v/>
      </c>
      <c r="Y3356" s="4">
        <f>SUM($S3356:$X3356)</f>
        <v/>
      </c>
      <c r="Z3356" s="4">
        <f>IF(COUNT($M3356:$N3356)=0,"データ無",IF($Y3356&gt;=スコアリング基準!$B$30,"S",IF($Y3356&gt;=スコアリング基準!$B$31,"A",IF($Y3356&gt;=スコアリング基準!$B$32,"B","C"))))</f>
        <v/>
      </c>
      <c r="AA3356">
        <f>IFERROR(INDEX(実績DB!$I$3:$I$104,MATCH($B3356&amp;$C3356,実績DB!$J$3:$J$104,0)),"")</f>
        <v/>
      </c>
    </row>
    <row r="3357">
      <c r="A3357" t="n">
        <v>3355</v>
      </c>
      <c r="B3357" t="inlineStr">
        <is>
          <t>中部</t>
        </is>
      </c>
      <c r="C3357" t="inlineStr">
        <is>
          <t>正家変電所</t>
        </is>
      </c>
      <c r="D3357" t="inlineStr">
        <is>
          <t>岐阜県</t>
        </is>
      </c>
      <c r="E3357" t="n">
        <v>77</v>
      </c>
      <c r="F3357" t="n">
        <v>6.6</v>
      </c>
      <c r="G3357" s="3" t="n">
        <v>35.445649</v>
      </c>
      <c r="H3357" s="3" t="n">
        <v>137.412727</v>
      </c>
      <c r="I3357" t="inlineStr">
        <is>
          <t>公表資料(手動)</t>
        </is>
      </c>
      <c r="J3357" t="n">
        <v>-59</v>
      </c>
      <c r="K3357" t="n">
        <v>49</v>
      </c>
      <c r="L3357" t="n">
        <v>-13</v>
      </c>
      <c r="M3357" t="n">
        <v>37</v>
      </c>
      <c r="O3357" t="inlineStr">
        <is>
          <t>不可 #3</t>
        </is>
      </c>
      <c r="P3357" t="inlineStr">
        <is>
          <t>有り</t>
        </is>
      </c>
      <c r="R3357" s="4">
        <f>IF(COUNT($M3357:$N3357)=0,"",IF(AND(IF($N3357&lt;&gt;"",$N3357,$M3357)&lt;=0,$O3357&lt;&gt;"可"),"警告",""))</f>
        <v/>
      </c>
      <c r="S3357" s="4">
        <f>IF(COUNT($M3357:$N3357)=0,0,IF(IF($N3357&lt;&gt;"",$N3357,$M3357)&gt;=スコアリング基準!$B$20,スコアリング基準!$C$20,IF(IF($N3357&lt;&gt;"",$N3357,$M3357)&gt;=スコアリング基準!$B$21,スコアリング基準!$C$21,IF(IF($N3357&lt;&gt;"",$N3357,$M3357)&gt;0,スコアリング基準!$C$22,0))))</f>
        <v/>
      </c>
      <c r="T3357" s="4">
        <f>IF($O3357="可",スコアリング基準!$C$23,0)</f>
        <v/>
      </c>
      <c r="U3357" s="4">
        <f>IF(OR(COUNT($K3357:$L3357)&lt;2,$K3357=0),0,IF(ABS($L3357)/$K3357&lt;=スコアリング基準!$B$24,スコアリング基準!$C$24,IF(ABS($L3357)/$K3357&lt;=スコアリング基準!$B$25,スコアリング基準!$C$25,IF(ABS($L3357)/$K3357&lt;=スコアリング基準!$B$26,スコアリング基準!$C$26,0))))</f>
        <v/>
      </c>
      <c r="V3357" s="4">
        <f>IF($P3357="なし",スコアリング基準!$C$27,0)</f>
        <v/>
      </c>
      <c r="W3357" s="4">
        <f>IF($F3357="",0,IF(ISNUMBER($F3357),IF($F3357&lt;=スコアリング基準!$B$28,スコアリング基準!$C$28,スコアリング基準!$C$29),0))</f>
        <v/>
      </c>
      <c r="X3357" s="4">
        <f>IFERROR(VLOOKUP($B3357,スコアリング基準!$A$36:$B$46,2,FALSE),0)</f>
        <v/>
      </c>
      <c r="Y3357" s="4">
        <f>SUM($S3357:$X3357)</f>
        <v/>
      </c>
      <c r="Z3357" s="4">
        <f>IF(COUNT($M3357:$N3357)=0,"データ無",IF($Y3357&gt;=スコアリング基準!$B$30,"S",IF($Y3357&gt;=スコアリング基準!$B$31,"A",IF($Y3357&gt;=スコアリング基準!$B$32,"B","C"))))</f>
        <v/>
      </c>
      <c r="AA3357">
        <f>IFERROR(INDEX(実績DB!$I$3:$I$104,MATCH($B3357&amp;$C3357,実績DB!$J$3:$J$104,0)),"")</f>
        <v/>
      </c>
    </row>
    <row r="3358">
      <c r="A3358" t="n">
        <v>3356</v>
      </c>
      <c r="B3358" t="inlineStr">
        <is>
          <t>中部</t>
        </is>
      </c>
      <c r="C3358" t="inlineStr">
        <is>
          <t>武豊変電所</t>
        </is>
      </c>
      <c r="D3358" t="inlineStr">
        <is>
          <t>愛知県</t>
        </is>
      </c>
      <c r="E3358" t="n">
        <v>77</v>
      </c>
      <c r="F3358" t="n">
        <v>6.6</v>
      </c>
      <c r="G3358" s="3" t="n">
        <v>34.860209</v>
      </c>
      <c r="H3358" s="3" t="n">
        <v>136.913902</v>
      </c>
      <c r="I3358" t="inlineStr">
        <is>
          <t>公表資料(手動)</t>
        </is>
      </c>
      <c r="J3358" t="n">
        <v>-5</v>
      </c>
      <c r="K3358" t="n">
        <v>49</v>
      </c>
      <c r="L3358" t="n">
        <v>-9</v>
      </c>
      <c r="M3358" t="n">
        <v>40</v>
      </c>
      <c r="O3358" t="inlineStr">
        <is>
          <t>不可 #3</t>
        </is>
      </c>
      <c r="P3358" t="inlineStr">
        <is>
          <t>有り</t>
        </is>
      </c>
      <c r="R3358" s="4">
        <f>IF(COUNT($M3358:$N3358)=0,"",IF(AND(IF($N3358&lt;&gt;"",$N3358,$M3358)&lt;=0,$O3358&lt;&gt;"可"),"警告",""))</f>
        <v/>
      </c>
      <c r="S3358" s="4">
        <f>IF(COUNT($M3358:$N3358)=0,0,IF(IF($N3358&lt;&gt;"",$N3358,$M3358)&gt;=スコアリング基準!$B$20,スコアリング基準!$C$20,IF(IF($N3358&lt;&gt;"",$N3358,$M3358)&gt;=スコアリング基準!$B$21,スコアリング基準!$C$21,IF(IF($N3358&lt;&gt;"",$N3358,$M3358)&gt;0,スコアリング基準!$C$22,0))))</f>
        <v/>
      </c>
      <c r="T3358" s="4">
        <f>IF($O3358="可",スコアリング基準!$C$23,0)</f>
        <v/>
      </c>
      <c r="U3358" s="4">
        <f>IF(OR(COUNT($K3358:$L3358)&lt;2,$K3358=0),0,IF(ABS($L3358)/$K3358&lt;=スコアリング基準!$B$24,スコアリング基準!$C$24,IF(ABS($L3358)/$K3358&lt;=スコアリング基準!$B$25,スコアリング基準!$C$25,IF(ABS($L3358)/$K3358&lt;=スコアリング基準!$B$26,スコアリング基準!$C$26,0))))</f>
        <v/>
      </c>
      <c r="V3358" s="4">
        <f>IF($P3358="なし",スコアリング基準!$C$27,0)</f>
        <v/>
      </c>
      <c r="W3358" s="4">
        <f>IF($F3358="",0,IF(ISNUMBER($F3358),IF($F3358&lt;=スコアリング基準!$B$28,スコアリング基準!$C$28,スコアリング基準!$C$29),0))</f>
        <v/>
      </c>
      <c r="X3358" s="4">
        <f>IFERROR(VLOOKUP($B3358,スコアリング基準!$A$36:$B$46,2,FALSE),0)</f>
        <v/>
      </c>
      <c r="Y3358" s="4">
        <f>SUM($S3358:$X3358)</f>
        <v/>
      </c>
      <c r="Z3358" s="4">
        <f>IF(COUNT($M3358:$N3358)=0,"データ無",IF($Y3358&gt;=スコアリング基準!$B$30,"S",IF($Y3358&gt;=スコアリング基準!$B$31,"A",IF($Y3358&gt;=スコアリング基準!$B$32,"B","C"))))</f>
        <v/>
      </c>
      <c r="AA3358">
        <f>IFERROR(INDEX(実績DB!$I$3:$I$104,MATCH($B3358&amp;$C3358,実績DB!$J$3:$J$104,0)),"")</f>
        <v/>
      </c>
    </row>
    <row r="3359">
      <c r="A3359" t="n">
        <v>3357</v>
      </c>
      <c r="B3359" t="inlineStr">
        <is>
          <t>中部</t>
        </is>
      </c>
      <c r="C3359" t="inlineStr">
        <is>
          <t>殿岡変電所</t>
        </is>
      </c>
      <c r="D3359" t="inlineStr">
        <is>
          <t>長野県</t>
        </is>
      </c>
      <c r="E3359" t="n">
        <v>77</v>
      </c>
      <c r="F3359" t="n">
        <v>6.6</v>
      </c>
      <c r="G3359" s="3" t="n">
        <v>35.496673</v>
      </c>
      <c r="H3359" s="3" t="n">
        <v>137.814442</v>
      </c>
      <c r="I3359" t="inlineStr">
        <is>
          <t>公表資料(手動)</t>
        </is>
      </c>
      <c r="J3359" t="n">
        <v>1</v>
      </c>
      <c r="K3359" t="n">
        <v>28</v>
      </c>
      <c r="L3359" t="n">
        <v>0</v>
      </c>
      <c r="M3359" t="n">
        <v>28</v>
      </c>
      <c r="O3359" t="inlineStr">
        <is>
          <t>不可 #3</t>
        </is>
      </c>
      <c r="P3359" t="inlineStr">
        <is>
          <t>有り</t>
        </is>
      </c>
      <c r="R3359" s="4">
        <f>IF(COUNT($M3359:$N3359)=0,"",IF(AND(IF($N3359&lt;&gt;"",$N3359,$M3359)&lt;=0,$O3359&lt;&gt;"可"),"警告",""))</f>
        <v/>
      </c>
      <c r="S3359" s="4">
        <f>IF(COUNT($M3359:$N3359)=0,0,IF(IF($N3359&lt;&gt;"",$N3359,$M3359)&gt;=スコアリング基準!$B$20,スコアリング基準!$C$20,IF(IF($N3359&lt;&gt;"",$N3359,$M3359)&gt;=スコアリング基準!$B$21,スコアリング基準!$C$21,IF(IF($N3359&lt;&gt;"",$N3359,$M3359)&gt;0,スコアリング基準!$C$22,0))))</f>
        <v/>
      </c>
      <c r="T3359" s="4">
        <f>IF($O3359="可",スコアリング基準!$C$23,0)</f>
        <v/>
      </c>
      <c r="U3359" s="4">
        <f>IF(OR(COUNT($K3359:$L3359)&lt;2,$K3359=0),0,IF(ABS($L3359)/$K3359&lt;=スコアリング基準!$B$24,スコアリング基準!$C$24,IF(ABS($L3359)/$K3359&lt;=スコアリング基準!$B$25,スコアリング基準!$C$25,IF(ABS($L3359)/$K3359&lt;=スコアリング基準!$B$26,スコアリング基準!$C$26,0))))</f>
        <v/>
      </c>
      <c r="V3359" s="4">
        <f>IF($P3359="なし",スコアリング基準!$C$27,0)</f>
        <v/>
      </c>
      <c r="W3359" s="4">
        <f>IF($F3359="",0,IF(ISNUMBER($F3359),IF($F3359&lt;=スコアリング基準!$B$28,スコアリング基準!$C$28,スコアリング基準!$C$29),0))</f>
        <v/>
      </c>
      <c r="X3359" s="4">
        <f>IFERROR(VLOOKUP($B3359,スコアリング基準!$A$36:$B$46,2,FALSE),0)</f>
        <v/>
      </c>
      <c r="Y3359" s="4">
        <f>SUM($S3359:$X3359)</f>
        <v/>
      </c>
      <c r="Z3359" s="4">
        <f>IF(COUNT($M3359:$N3359)=0,"データ無",IF($Y3359&gt;=スコアリング基準!$B$30,"S",IF($Y3359&gt;=スコアリング基準!$B$31,"A",IF($Y3359&gt;=スコアリング基準!$B$32,"B","C"))))</f>
        <v/>
      </c>
      <c r="AA3359">
        <f>IFERROR(INDEX(実績DB!$I$3:$I$104,MATCH($B3359&amp;$C3359,実績DB!$J$3:$J$104,0)),"")</f>
        <v/>
      </c>
    </row>
    <row r="3360">
      <c r="A3360" t="n">
        <v>3358</v>
      </c>
      <c r="B3360" t="inlineStr">
        <is>
          <t>中部</t>
        </is>
      </c>
      <c r="C3360" t="inlineStr">
        <is>
          <t>毛受変電所</t>
        </is>
      </c>
      <c r="D3360" t="inlineStr">
        <is>
          <t>愛知県</t>
        </is>
      </c>
      <c r="E3360" t="n">
        <v>77</v>
      </c>
      <c r="F3360" t="n">
        <v>6.6</v>
      </c>
      <c r="G3360" s="3" t="n">
        <v>35.29864</v>
      </c>
      <c r="H3360" s="3" t="n">
        <v>136.77585</v>
      </c>
      <c r="I3360" t="inlineStr">
        <is>
          <t>OSM実測(名称一致)</t>
        </is>
      </c>
      <c r="J3360" t="n">
        <v>-74</v>
      </c>
      <c r="K3360" t="n">
        <v>49</v>
      </c>
      <c r="L3360" t="n">
        <v>0</v>
      </c>
      <c r="M3360" t="n">
        <v>48</v>
      </c>
      <c r="O3360" t="inlineStr">
        <is>
          <t>不可 #3</t>
        </is>
      </c>
      <c r="P3360" t="inlineStr">
        <is>
          <t>有り</t>
        </is>
      </c>
      <c r="R3360" s="4">
        <f>IF(COUNT($M3360:$N3360)=0,"",IF(AND(IF($N3360&lt;&gt;"",$N3360,$M3360)&lt;=0,$O3360&lt;&gt;"可"),"警告",""))</f>
        <v/>
      </c>
      <c r="S3360" s="4">
        <f>IF(COUNT($M3360:$N3360)=0,0,IF(IF($N3360&lt;&gt;"",$N3360,$M3360)&gt;=スコアリング基準!$B$20,スコアリング基準!$C$20,IF(IF($N3360&lt;&gt;"",$N3360,$M3360)&gt;=スコアリング基準!$B$21,スコアリング基準!$C$21,IF(IF($N3360&lt;&gt;"",$N3360,$M3360)&gt;0,スコアリング基準!$C$22,0))))</f>
        <v/>
      </c>
      <c r="T3360" s="4">
        <f>IF($O3360="可",スコアリング基準!$C$23,0)</f>
        <v/>
      </c>
      <c r="U3360" s="4">
        <f>IF(OR(COUNT($K3360:$L3360)&lt;2,$K3360=0),0,IF(ABS($L3360)/$K3360&lt;=スコアリング基準!$B$24,スコアリング基準!$C$24,IF(ABS($L3360)/$K3360&lt;=スコアリング基準!$B$25,スコアリング基準!$C$25,IF(ABS($L3360)/$K3360&lt;=スコアリング基準!$B$26,スコアリング基準!$C$26,0))))</f>
        <v/>
      </c>
      <c r="V3360" s="4">
        <f>IF($P3360="なし",スコアリング基準!$C$27,0)</f>
        <v/>
      </c>
      <c r="W3360" s="4">
        <f>IF($F3360="",0,IF(ISNUMBER($F3360),IF($F3360&lt;=スコアリング基準!$B$28,スコアリング基準!$C$28,スコアリング基準!$C$29),0))</f>
        <v/>
      </c>
      <c r="X3360" s="4">
        <f>IFERROR(VLOOKUP($B3360,スコアリング基準!$A$36:$B$46,2,FALSE),0)</f>
        <v/>
      </c>
      <c r="Y3360" s="4">
        <f>SUM($S3360:$X3360)</f>
        <v/>
      </c>
      <c r="Z3360" s="4">
        <f>IF(COUNT($M3360:$N3360)=0,"データ無",IF($Y3360&gt;=スコアリング基準!$B$30,"S",IF($Y3360&gt;=スコアリング基準!$B$31,"A",IF($Y3360&gt;=スコアリング基準!$B$32,"B","C"))))</f>
        <v/>
      </c>
      <c r="AA3360">
        <f>IFERROR(INDEX(実績DB!$I$3:$I$104,MATCH($B3360&amp;$C3360,実績DB!$J$3:$J$104,0)),"")</f>
        <v/>
      </c>
    </row>
    <row r="3361">
      <c r="A3361" t="n">
        <v>3359</v>
      </c>
      <c r="B3361" t="inlineStr">
        <is>
          <t>中部</t>
        </is>
      </c>
      <c r="C3361" t="inlineStr">
        <is>
          <t>気田水力変電所</t>
        </is>
      </c>
      <c r="D3361" t="inlineStr">
        <is>
          <t>静岡県</t>
        </is>
      </c>
      <c r="E3361" t="n">
        <v>77</v>
      </c>
      <c r="F3361" t="n">
        <v>6.6</v>
      </c>
      <c r="G3361" s="3" t="n"/>
      <c r="H3361" s="3" t="n"/>
      <c r="I3361" t="inlineStr">
        <is>
          <t>未取得</t>
        </is>
      </c>
      <c r="J3361" t="n">
        <v>5</v>
      </c>
      <c r="K3361" t="n">
        <v>5</v>
      </c>
      <c r="L3361" t="n">
        <v>-5</v>
      </c>
      <c r="M3361" t="n">
        <v>0</v>
      </c>
      <c r="O3361" t="inlineStr">
        <is>
          <t>不可 #3</t>
        </is>
      </c>
      <c r="P3361" t="inlineStr">
        <is>
          <t>有り</t>
        </is>
      </c>
      <c r="R3361" s="4">
        <f>IF(COUNT($M3361:$N3361)=0,"",IF(AND(IF($N3361&lt;&gt;"",$N3361,$M3361)&lt;=0,$O3361&lt;&gt;"可"),"警告",""))</f>
        <v/>
      </c>
      <c r="S3361" s="4">
        <f>IF(COUNT($M3361:$N3361)=0,0,IF(IF($N3361&lt;&gt;"",$N3361,$M3361)&gt;=スコアリング基準!$B$20,スコアリング基準!$C$20,IF(IF($N3361&lt;&gt;"",$N3361,$M3361)&gt;=スコアリング基準!$B$21,スコアリング基準!$C$21,IF(IF($N3361&lt;&gt;"",$N3361,$M3361)&gt;0,スコアリング基準!$C$22,0))))</f>
        <v/>
      </c>
      <c r="T3361" s="4">
        <f>IF($O3361="可",スコアリング基準!$C$23,0)</f>
        <v/>
      </c>
      <c r="U3361" s="4">
        <f>IF(OR(COUNT($K3361:$L3361)&lt;2,$K3361=0),0,IF(ABS($L3361)/$K3361&lt;=スコアリング基準!$B$24,スコアリング基準!$C$24,IF(ABS($L3361)/$K3361&lt;=スコアリング基準!$B$25,スコアリング基準!$C$25,IF(ABS($L3361)/$K3361&lt;=スコアリング基準!$B$26,スコアリング基準!$C$26,0))))</f>
        <v/>
      </c>
      <c r="V3361" s="4">
        <f>IF($P3361="なし",スコアリング基準!$C$27,0)</f>
        <v/>
      </c>
      <c r="W3361" s="4">
        <f>IF($F3361="",0,IF(ISNUMBER($F3361),IF($F3361&lt;=スコアリング基準!$B$28,スコアリング基準!$C$28,スコアリング基準!$C$29),0))</f>
        <v/>
      </c>
      <c r="X3361" s="4">
        <f>IFERROR(VLOOKUP($B3361,スコアリング基準!$A$36:$B$46,2,FALSE),0)</f>
        <v/>
      </c>
      <c r="Y3361" s="4">
        <f>SUM($S3361:$X3361)</f>
        <v/>
      </c>
      <c r="Z3361" s="4">
        <f>IF(COUNT($M3361:$N3361)=0,"データ無",IF($Y3361&gt;=スコアリング基準!$B$30,"S",IF($Y3361&gt;=スコアリング基準!$B$31,"A",IF($Y3361&gt;=スコアリング基準!$B$32,"B","C"))))</f>
        <v/>
      </c>
      <c r="AA3361">
        <f>IFERROR(INDEX(実績DB!$I$3:$I$104,MATCH($B3361&amp;$C3361,実績DB!$J$3:$J$104,0)),"")</f>
        <v/>
      </c>
    </row>
    <row r="3362">
      <c r="A3362" t="n">
        <v>3360</v>
      </c>
      <c r="B3362" t="inlineStr">
        <is>
          <t>中部</t>
        </is>
      </c>
      <c r="C3362" t="inlineStr">
        <is>
          <t>気賀変電所</t>
        </is>
      </c>
      <c r="D3362" t="inlineStr">
        <is>
          <t>静岡県</t>
        </is>
      </c>
      <c r="E3362" t="n">
        <v>77</v>
      </c>
      <c r="F3362" t="n">
        <v>6.6</v>
      </c>
      <c r="G3362" s="3" t="n">
        <v>34.80949</v>
      </c>
      <c r="H3362" s="3" t="n">
        <v>137.64726</v>
      </c>
      <c r="I3362" t="inlineStr">
        <is>
          <t>OSM実測(名称一致)</t>
        </is>
      </c>
      <c r="J3362" t="n">
        <v>19</v>
      </c>
      <c r="K3362" t="n">
        <v>19</v>
      </c>
      <c r="L3362" t="n">
        <v>-19</v>
      </c>
      <c r="M3362" t="n">
        <v>0</v>
      </c>
      <c r="O3362" t="inlineStr">
        <is>
          <t>不可 #3</t>
        </is>
      </c>
      <c r="P3362" t="inlineStr">
        <is>
          <t>有り</t>
        </is>
      </c>
      <c r="R3362" s="4">
        <f>IF(COUNT($M3362:$N3362)=0,"",IF(AND(IF($N3362&lt;&gt;"",$N3362,$M3362)&lt;=0,$O3362&lt;&gt;"可"),"警告",""))</f>
        <v/>
      </c>
      <c r="S3362" s="4">
        <f>IF(COUNT($M3362:$N3362)=0,0,IF(IF($N3362&lt;&gt;"",$N3362,$M3362)&gt;=スコアリング基準!$B$20,スコアリング基準!$C$20,IF(IF($N3362&lt;&gt;"",$N3362,$M3362)&gt;=スコアリング基準!$B$21,スコアリング基準!$C$21,IF(IF($N3362&lt;&gt;"",$N3362,$M3362)&gt;0,スコアリング基準!$C$22,0))))</f>
        <v/>
      </c>
      <c r="T3362" s="4">
        <f>IF($O3362="可",スコアリング基準!$C$23,0)</f>
        <v/>
      </c>
      <c r="U3362" s="4">
        <f>IF(OR(COUNT($K3362:$L3362)&lt;2,$K3362=0),0,IF(ABS($L3362)/$K3362&lt;=スコアリング基準!$B$24,スコアリング基準!$C$24,IF(ABS($L3362)/$K3362&lt;=スコアリング基準!$B$25,スコアリング基準!$C$25,IF(ABS($L3362)/$K3362&lt;=スコアリング基準!$B$26,スコアリング基準!$C$26,0))))</f>
        <v/>
      </c>
      <c r="V3362" s="4">
        <f>IF($P3362="なし",スコアリング基準!$C$27,0)</f>
        <v/>
      </c>
      <c r="W3362" s="4">
        <f>IF($F3362="",0,IF(ISNUMBER($F3362),IF($F3362&lt;=スコアリング基準!$B$28,スコアリング基準!$C$28,スコアリング基準!$C$29),0))</f>
        <v/>
      </c>
      <c r="X3362" s="4">
        <f>IFERROR(VLOOKUP($B3362,スコアリング基準!$A$36:$B$46,2,FALSE),0)</f>
        <v/>
      </c>
      <c r="Y3362" s="4">
        <f>SUM($S3362:$X3362)</f>
        <v/>
      </c>
      <c r="Z3362" s="4">
        <f>IF(COUNT($M3362:$N3362)=0,"データ無",IF($Y3362&gt;=スコアリング基準!$B$30,"S",IF($Y3362&gt;=スコアリング基準!$B$31,"A",IF($Y3362&gt;=スコアリング基準!$B$32,"B","C"))))</f>
        <v/>
      </c>
      <c r="AA3362">
        <f>IFERROR(INDEX(実績DB!$I$3:$I$104,MATCH($B3362&amp;$C3362,実績DB!$J$3:$J$104,0)),"")</f>
        <v/>
      </c>
    </row>
    <row r="3363">
      <c r="A3363" t="n">
        <v>3361</v>
      </c>
      <c r="B3363" t="inlineStr">
        <is>
          <t>中部</t>
        </is>
      </c>
      <c r="C3363" t="inlineStr">
        <is>
          <t>水野変電所</t>
        </is>
      </c>
      <c r="D3363" t="inlineStr">
        <is>
          <t>愛知県</t>
        </is>
      </c>
      <c r="E3363" t="n">
        <v>77</v>
      </c>
      <c r="F3363" t="n">
        <v>6.6</v>
      </c>
      <c r="G3363" s="3" t="n">
        <v>35.248287</v>
      </c>
      <c r="H3363" s="3" t="n">
        <v>137.073589</v>
      </c>
      <c r="I3363" t="inlineStr">
        <is>
          <t>公表資料(手動)</t>
        </is>
      </c>
      <c r="J3363" t="n">
        <v>-3</v>
      </c>
      <c r="K3363" t="n">
        <v>49</v>
      </c>
      <c r="L3363" t="n">
        <v>-16</v>
      </c>
      <c r="M3363" t="n">
        <v>35</v>
      </c>
      <c r="O3363" t="inlineStr">
        <is>
          <t>不可 #3</t>
        </is>
      </c>
      <c r="P3363" t="inlineStr">
        <is>
          <t>有り</t>
        </is>
      </c>
      <c r="R3363" s="4">
        <f>IF(COUNT($M3363:$N3363)=0,"",IF(AND(IF($N3363&lt;&gt;"",$N3363,$M3363)&lt;=0,$O3363&lt;&gt;"可"),"警告",""))</f>
        <v/>
      </c>
      <c r="S3363" s="4">
        <f>IF(COUNT($M3363:$N3363)=0,0,IF(IF($N3363&lt;&gt;"",$N3363,$M3363)&gt;=スコアリング基準!$B$20,スコアリング基準!$C$20,IF(IF($N3363&lt;&gt;"",$N3363,$M3363)&gt;=スコアリング基準!$B$21,スコアリング基準!$C$21,IF(IF($N3363&lt;&gt;"",$N3363,$M3363)&gt;0,スコアリング基準!$C$22,0))))</f>
        <v/>
      </c>
      <c r="T3363" s="4">
        <f>IF($O3363="可",スコアリング基準!$C$23,0)</f>
        <v/>
      </c>
      <c r="U3363" s="4">
        <f>IF(OR(COUNT($K3363:$L3363)&lt;2,$K3363=0),0,IF(ABS($L3363)/$K3363&lt;=スコアリング基準!$B$24,スコアリング基準!$C$24,IF(ABS($L3363)/$K3363&lt;=スコアリング基準!$B$25,スコアリング基準!$C$25,IF(ABS($L3363)/$K3363&lt;=スコアリング基準!$B$26,スコアリング基準!$C$26,0))))</f>
        <v/>
      </c>
      <c r="V3363" s="4">
        <f>IF($P3363="なし",スコアリング基準!$C$27,0)</f>
        <v/>
      </c>
      <c r="W3363" s="4">
        <f>IF($F3363="",0,IF(ISNUMBER($F3363),IF($F3363&lt;=スコアリング基準!$B$28,スコアリング基準!$C$28,スコアリング基準!$C$29),0))</f>
        <v/>
      </c>
      <c r="X3363" s="4">
        <f>IFERROR(VLOOKUP($B3363,スコアリング基準!$A$36:$B$46,2,FALSE),0)</f>
        <v/>
      </c>
      <c r="Y3363" s="4">
        <f>SUM($S3363:$X3363)</f>
        <v/>
      </c>
      <c r="Z3363" s="4">
        <f>IF(COUNT($M3363:$N3363)=0,"データ無",IF($Y3363&gt;=スコアリング基準!$B$30,"S",IF($Y3363&gt;=スコアリング基準!$B$31,"A",IF($Y3363&gt;=スコアリング基準!$B$32,"B","C"))))</f>
        <v/>
      </c>
      <c r="AA3363">
        <f>IFERROR(INDEX(実績DB!$I$3:$I$104,MATCH($B3363&amp;$C3363,実績DB!$J$3:$J$104,0)),"")</f>
        <v/>
      </c>
    </row>
    <row r="3364">
      <c r="A3364" t="n">
        <v>3362</v>
      </c>
      <c r="B3364" t="inlineStr">
        <is>
          <t>中部</t>
        </is>
      </c>
      <c r="C3364" t="inlineStr">
        <is>
          <t>江南変電所</t>
        </is>
      </c>
      <c r="D3364" t="inlineStr">
        <is>
          <t>愛知県</t>
        </is>
      </c>
      <c r="E3364" t="n">
        <v>77</v>
      </c>
      <c r="F3364" t="n">
        <v>6.6</v>
      </c>
      <c r="G3364" s="3" t="n">
        <v>35.360585</v>
      </c>
      <c r="H3364" s="3" t="n">
        <v>136.885875</v>
      </c>
      <c r="I3364" t="inlineStr">
        <is>
          <t>公表資料(手動)</t>
        </is>
      </c>
      <c r="J3364" t="n">
        <v>-5</v>
      </c>
      <c r="K3364" t="n">
        <v>58</v>
      </c>
      <c r="L3364" t="n">
        <v>-10</v>
      </c>
      <c r="M3364" t="n">
        <v>48</v>
      </c>
      <c r="O3364" t="inlineStr">
        <is>
          <t>不可 #3</t>
        </is>
      </c>
      <c r="P3364" t="inlineStr">
        <is>
          <t>有り</t>
        </is>
      </c>
      <c r="R3364" s="4">
        <f>IF(COUNT($M3364:$N3364)=0,"",IF(AND(IF($N3364&lt;&gt;"",$N3364,$M3364)&lt;=0,$O3364&lt;&gt;"可"),"警告",""))</f>
        <v/>
      </c>
      <c r="S3364" s="4">
        <f>IF(COUNT($M3364:$N3364)=0,0,IF(IF($N3364&lt;&gt;"",$N3364,$M3364)&gt;=スコアリング基準!$B$20,スコアリング基準!$C$20,IF(IF($N3364&lt;&gt;"",$N3364,$M3364)&gt;=スコアリング基準!$B$21,スコアリング基準!$C$21,IF(IF($N3364&lt;&gt;"",$N3364,$M3364)&gt;0,スコアリング基準!$C$22,0))))</f>
        <v/>
      </c>
      <c r="T3364" s="4">
        <f>IF($O3364="可",スコアリング基準!$C$23,0)</f>
        <v/>
      </c>
      <c r="U3364" s="4">
        <f>IF(OR(COUNT($K3364:$L3364)&lt;2,$K3364=0),0,IF(ABS($L3364)/$K3364&lt;=スコアリング基準!$B$24,スコアリング基準!$C$24,IF(ABS($L3364)/$K3364&lt;=スコアリング基準!$B$25,スコアリング基準!$C$25,IF(ABS($L3364)/$K3364&lt;=スコアリング基準!$B$26,スコアリング基準!$C$26,0))))</f>
        <v/>
      </c>
      <c r="V3364" s="4">
        <f>IF($P3364="なし",スコアリング基準!$C$27,0)</f>
        <v/>
      </c>
      <c r="W3364" s="4">
        <f>IF($F3364="",0,IF(ISNUMBER($F3364),IF($F3364&lt;=スコアリング基準!$B$28,スコアリング基準!$C$28,スコアリング基準!$C$29),0))</f>
        <v/>
      </c>
      <c r="X3364" s="4">
        <f>IFERROR(VLOOKUP($B3364,スコアリング基準!$A$36:$B$46,2,FALSE),0)</f>
        <v/>
      </c>
      <c r="Y3364" s="4">
        <f>SUM($S3364:$X3364)</f>
        <v/>
      </c>
      <c r="Z3364" s="4">
        <f>IF(COUNT($M3364:$N3364)=0,"データ無",IF($Y3364&gt;=スコアリング基準!$B$30,"S",IF($Y3364&gt;=スコアリング基準!$B$31,"A",IF($Y3364&gt;=スコアリング基準!$B$32,"B","C"))))</f>
        <v/>
      </c>
      <c r="AA3364">
        <f>IFERROR(INDEX(実績DB!$I$3:$I$104,MATCH($B3364&amp;$C3364,実績DB!$J$3:$J$104,0)),"")</f>
        <v/>
      </c>
    </row>
    <row r="3365">
      <c r="A3365" t="n">
        <v>3363</v>
      </c>
      <c r="B3365" t="inlineStr">
        <is>
          <t>中部</t>
        </is>
      </c>
      <c r="C3365" t="inlineStr">
        <is>
          <t>江尻変電所</t>
        </is>
      </c>
      <c r="D3365" t="inlineStr">
        <is>
          <t>静岡県</t>
        </is>
      </c>
      <c r="E3365" t="n">
        <v>77</v>
      </c>
      <c r="F3365" t="n">
        <v>6.6</v>
      </c>
      <c r="G3365" s="3" t="n">
        <v>35.021738</v>
      </c>
      <c r="H3365" s="3" t="n">
        <v>138.479425</v>
      </c>
      <c r="I3365" t="inlineStr">
        <is>
          <t>公表資料(手動)</t>
        </is>
      </c>
      <c r="J3365" t="n">
        <v>49</v>
      </c>
      <c r="K3365" t="n">
        <v>49</v>
      </c>
      <c r="L3365" t="n">
        <v>0</v>
      </c>
      <c r="M3365" t="n">
        <v>49</v>
      </c>
      <c r="O3365" t="inlineStr">
        <is>
          <t>不可 #3</t>
        </is>
      </c>
      <c r="P3365" t="inlineStr">
        <is>
          <t>有り</t>
        </is>
      </c>
      <c r="R3365" s="4">
        <f>IF(COUNT($M3365:$N3365)=0,"",IF(AND(IF($N3365&lt;&gt;"",$N3365,$M3365)&lt;=0,$O3365&lt;&gt;"可"),"警告",""))</f>
        <v/>
      </c>
      <c r="S3365" s="4">
        <f>IF(COUNT($M3365:$N3365)=0,0,IF(IF($N3365&lt;&gt;"",$N3365,$M3365)&gt;=スコアリング基準!$B$20,スコアリング基準!$C$20,IF(IF($N3365&lt;&gt;"",$N3365,$M3365)&gt;=スコアリング基準!$B$21,スコアリング基準!$C$21,IF(IF($N3365&lt;&gt;"",$N3365,$M3365)&gt;0,スコアリング基準!$C$22,0))))</f>
        <v/>
      </c>
      <c r="T3365" s="4">
        <f>IF($O3365="可",スコアリング基準!$C$23,0)</f>
        <v/>
      </c>
      <c r="U3365" s="4">
        <f>IF(OR(COUNT($K3365:$L3365)&lt;2,$K3365=0),0,IF(ABS($L3365)/$K3365&lt;=スコアリング基準!$B$24,スコアリング基準!$C$24,IF(ABS($L3365)/$K3365&lt;=スコアリング基準!$B$25,スコアリング基準!$C$25,IF(ABS($L3365)/$K3365&lt;=スコアリング基準!$B$26,スコアリング基準!$C$26,0))))</f>
        <v/>
      </c>
      <c r="V3365" s="4">
        <f>IF($P3365="なし",スコアリング基準!$C$27,0)</f>
        <v/>
      </c>
      <c r="W3365" s="4">
        <f>IF($F3365="",0,IF(ISNUMBER($F3365),IF($F3365&lt;=スコアリング基準!$B$28,スコアリング基準!$C$28,スコアリング基準!$C$29),0))</f>
        <v/>
      </c>
      <c r="X3365" s="4">
        <f>IFERROR(VLOOKUP($B3365,スコアリング基準!$A$36:$B$46,2,FALSE),0)</f>
        <v/>
      </c>
      <c r="Y3365" s="4">
        <f>SUM($S3365:$X3365)</f>
        <v/>
      </c>
      <c r="Z3365" s="4">
        <f>IF(COUNT($M3365:$N3365)=0,"データ無",IF($Y3365&gt;=スコアリング基準!$B$30,"S",IF($Y3365&gt;=スコアリング基準!$B$31,"A",IF($Y3365&gt;=スコアリング基準!$B$32,"B","C"))))</f>
        <v/>
      </c>
      <c r="AA3365">
        <f>IFERROR(INDEX(実績DB!$I$3:$I$104,MATCH($B3365&amp;$C3365,実績DB!$J$3:$J$104,0)),"")</f>
        <v/>
      </c>
    </row>
    <row r="3366">
      <c r="A3366" t="n">
        <v>3364</v>
      </c>
      <c r="B3366" t="inlineStr">
        <is>
          <t>中部</t>
        </is>
      </c>
      <c r="C3366" t="inlineStr">
        <is>
          <t>池田変電所</t>
        </is>
      </c>
      <c r="D3366" t="inlineStr">
        <is>
          <t>長野県</t>
        </is>
      </c>
      <c r="E3366" t="n">
        <v>77</v>
      </c>
      <c r="F3366" t="n">
        <v>6.6</v>
      </c>
      <c r="G3366" s="3" t="n">
        <v>36.416023</v>
      </c>
      <c r="H3366" s="3" t="n">
        <v>137.886479</v>
      </c>
      <c r="I3366" t="inlineStr">
        <is>
          <t>公表資料(手動)</t>
        </is>
      </c>
      <c r="J3366" t="n">
        <v>-13</v>
      </c>
      <c r="K3366" t="n">
        <v>49</v>
      </c>
      <c r="L3366" t="n">
        <v>-20</v>
      </c>
      <c r="M3366" t="n">
        <v>30</v>
      </c>
      <c r="O3366" t="inlineStr">
        <is>
          <t>不可 #3</t>
        </is>
      </c>
      <c r="P3366" t="inlineStr">
        <is>
          <t>有り</t>
        </is>
      </c>
      <c r="R3366" s="4">
        <f>IF(COUNT($M3366:$N3366)=0,"",IF(AND(IF($N3366&lt;&gt;"",$N3366,$M3366)&lt;=0,$O3366&lt;&gt;"可"),"警告",""))</f>
        <v/>
      </c>
      <c r="S3366" s="4">
        <f>IF(COUNT($M3366:$N3366)=0,0,IF(IF($N3366&lt;&gt;"",$N3366,$M3366)&gt;=スコアリング基準!$B$20,スコアリング基準!$C$20,IF(IF($N3366&lt;&gt;"",$N3366,$M3366)&gt;=スコアリング基準!$B$21,スコアリング基準!$C$21,IF(IF($N3366&lt;&gt;"",$N3366,$M3366)&gt;0,スコアリング基準!$C$22,0))))</f>
        <v/>
      </c>
      <c r="T3366" s="4">
        <f>IF($O3366="可",スコアリング基準!$C$23,0)</f>
        <v/>
      </c>
      <c r="U3366" s="4">
        <f>IF(OR(COUNT($K3366:$L3366)&lt;2,$K3366=0),0,IF(ABS($L3366)/$K3366&lt;=スコアリング基準!$B$24,スコアリング基準!$C$24,IF(ABS($L3366)/$K3366&lt;=スコアリング基準!$B$25,スコアリング基準!$C$25,IF(ABS($L3366)/$K3366&lt;=スコアリング基準!$B$26,スコアリング基準!$C$26,0))))</f>
        <v/>
      </c>
      <c r="V3366" s="4">
        <f>IF($P3366="なし",スコアリング基準!$C$27,0)</f>
        <v/>
      </c>
      <c r="W3366" s="4">
        <f>IF($F3366="",0,IF(ISNUMBER($F3366),IF($F3366&lt;=スコアリング基準!$B$28,スコアリング基準!$C$28,スコアリング基準!$C$29),0))</f>
        <v/>
      </c>
      <c r="X3366" s="4">
        <f>IFERROR(VLOOKUP($B3366,スコアリング基準!$A$36:$B$46,2,FALSE),0)</f>
        <v/>
      </c>
      <c r="Y3366" s="4">
        <f>SUM($S3366:$X3366)</f>
        <v/>
      </c>
      <c r="Z3366" s="4">
        <f>IF(COUNT($M3366:$N3366)=0,"データ無",IF($Y3366&gt;=スコアリング基準!$B$30,"S",IF($Y3366&gt;=スコアリング基準!$B$31,"A",IF($Y3366&gt;=スコアリング基準!$B$32,"B","C"))))</f>
        <v/>
      </c>
      <c r="AA3366">
        <f>IFERROR(INDEX(実績DB!$I$3:$I$104,MATCH($B3366&amp;$C3366,実績DB!$J$3:$J$104,0)),"")</f>
        <v/>
      </c>
    </row>
    <row r="3367">
      <c r="A3367" t="n">
        <v>3365</v>
      </c>
      <c r="B3367" t="inlineStr">
        <is>
          <t>中部</t>
        </is>
      </c>
      <c r="C3367" t="inlineStr">
        <is>
          <t>池見変電所</t>
        </is>
      </c>
      <c r="D3367" t="inlineStr">
        <is>
          <t>愛知県</t>
        </is>
      </c>
      <c r="E3367" t="n">
        <v>77</v>
      </c>
      <c r="F3367" t="n">
        <v>6.6</v>
      </c>
      <c r="G3367" s="3" t="n">
        <v>35.124673</v>
      </c>
      <c r="H3367" s="3" t="n">
        <v>136.964023</v>
      </c>
      <c r="I3367" t="inlineStr">
        <is>
          <t>公表資料(手動)</t>
        </is>
      </c>
      <c r="J3367" t="n">
        <v>7</v>
      </c>
      <c r="K3367" t="n">
        <v>49</v>
      </c>
      <c r="L3367" t="n">
        <v>0</v>
      </c>
      <c r="M3367" t="n">
        <v>49</v>
      </c>
      <c r="O3367" t="inlineStr">
        <is>
          <t>不可 #3</t>
        </is>
      </c>
      <c r="P3367" t="inlineStr">
        <is>
          <t>有り</t>
        </is>
      </c>
      <c r="R3367" s="4">
        <f>IF(COUNT($M3367:$N3367)=0,"",IF(AND(IF($N3367&lt;&gt;"",$N3367,$M3367)&lt;=0,$O3367&lt;&gt;"可"),"警告",""))</f>
        <v/>
      </c>
      <c r="S3367" s="4">
        <f>IF(COUNT($M3367:$N3367)=0,0,IF(IF($N3367&lt;&gt;"",$N3367,$M3367)&gt;=スコアリング基準!$B$20,スコアリング基準!$C$20,IF(IF($N3367&lt;&gt;"",$N3367,$M3367)&gt;=スコアリング基準!$B$21,スコアリング基準!$C$21,IF(IF($N3367&lt;&gt;"",$N3367,$M3367)&gt;0,スコアリング基準!$C$22,0))))</f>
        <v/>
      </c>
      <c r="T3367" s="4">
        <f>IF($O3367="可",スコアリング基準!$C$23,0)</f>
        <v/>
      </c>
      <c r="U3367" s="4">
        <f>IF(OR(COUNT($K3367:$L3367)&lt;2,$K3367=0),0,IF(ABS($L3367)/$K3367&lt;=スコアリング基準!$B$24,スコアリング基準!$C$24,IF(ABS($L3367)/$K3367&lt;=スコアリング基準!$B$25,スコアリング基準!$C$25,IF(ABS($L3367)/$K3367&lt;=スコアリング基準!$B$26,スコアリング基準!$C$26,0))))</f>
        <v/>
      </c>
      <c r="V3367" s="4">
        <f>IF($P3367="なし",スコアリング基準!$C$27,0)</f>
        <v/>
      </c>
      <c r="W3367" s="4">
        <f>IF($F3367="",0,IF(ISNUMBER($F3367),IF($F3367&lt;=スコアリング基準!$B$28,スコアリング基準!$C$28,スコアリング基準!$C$29),0))</f>
        <v/>
      </c>
      <c r="X3367" s="4">
        <f>IFERROR(VLOOKUP($B3367,スコアリング基準!$A$36:$B$46,2,FALSE),0)</f>
        <v/>
      </c>
      <c r="Y3367" s="4">
        <f>SUM($S3367:$X3367)</f>
        <v/>
      </c>
      <c r="Z3367" s="4">
        <f>IF(COUNT($M3367:$N3367)=0,"データ無",IF($Y3367&gt;=スコアリング基準!$B$30,"S",IF($Y3367&gt;=スコアリング基準!$B$31,"A",IF($Y3367&gt;=スコアリング基準!$B$32,"B","C"))))</f>
        <v/>
      </c>
      <c r="AA3367">
        <f>IFERROR(INDEX(実績DB!$I$3:$I$104,MATCH($B3367&amp;$C3367,実績DB!$J$3:$J$104,0)),"")</f>
        <v/>
      </c>
    </row>
    <row r="3368">
      <c r="A3368" t="n">
        <v>3366</v>
      </c>
      <c r="B3368" t="inlineStr">
        <is>
          <t>中部</t>
        </is>
      </c>
      <c r="C3368" t="inlineStr">
        <is>
          <t>沓野変電所</t>
        </is>
      </c>
      <c r="D3368" t="inlineStr">
        <is>
          <t>長野県</t>
        </is>
      </c>
      <c r="E3368" t="n">
        <v>77</v>
      </c>
      <c r="F3368" t="n">
        <v>6.6</v>
      </c>
      <c r="G3368" s="3" t="n">
        <v>36.727252</v>
      </c>
      <c r="H3368" s="3" t="n">
        <v>138.438059</v>
      </c>
      <c r="I3368" t="inlineStr">
        <is>
          <t>公表資料(手動)</t>
        </is>
      </c>
      <c r="J3368" t="n">
        <v>1</v>
      </c>
      <c r="K3368" t="n">
        <v>19</v>
      </c>
      <c r="L3368" t="n">
        <v>0</v>
      </c>
      <c r="M3368" t="n">
        <v>19</v>
      </c>
      <c r="O3368" t="inlineStr">
        <is>
          <t>不可 #3</t>
        </is>
      </c>
      <c r="P3368" t="inlineStr">
        <is>
          <t>有り</t>
        </is>
      </c>
      <c r="R3368" s="4">
        <f>IF(COUNT($M3368:$N3368)=0,"",IF(AND(IF($N3368&lt;&gt;"",$N3368,$M3368)&lt;=0,$O3368&lt;&gt;"可"),"警告",""))</f>
        <v/>
      </c>
      <c r="S3368" s="4">
        <f>IF(COUNT($M3368:$N3368)=0,0,IF(IF($N3368&lt;&gt;"",$N3368,$M3368)&gt;=スコアリング基準!$B$20,スコアリング基準!$C$20,IF(IF($N3368&lt;&gt;"",$N3368,$M3368)&gt;=スコアリング基準!$B$21,スコアリング基準!$C$21,IF(IF($N3368&lt;&gt;"",$N3368,$M3368)&gt;0,スコアリング基準!$C$22,0))))</f>
        <v/>
      </c>
      <c r="T3368" s="4">
        <f>IF($O3368="可",スコアリング基準!$C$23,0)</f>
        <v/>
      </c>
      <c r="U3368" s="4">
        <f>IF(OR(COUNT($K3368:$L3368)&lt;2,$K3368=0),0,IF(ABS($L3368)/$K3368&lt;=スコアリング基準!$B$24,スコアリング基準!$C$24,IF(ABS($L3368)/$K3368&lt;=スコアリング基準!$B$25,スコアリング基準!$C$25,IF(ABS($L3368)/$K3368&lt;=スコアリング基準!$B$26,スコアリング基準!$C$26,0))))</f>
        <v/>
      </c>
      <c r="V3368" s="4">
        <f>IF($P3368="なし",スコアリング基準!$C$27,0)</f>
        <v/>
      </c>
      <c r="W3368" s="4">
        <f>IF($F3368="",0,IF(ISNUMBER($F3368),IF($F3368&lt;=スコアリング基準!$B$28,スコアリング基準!$C$28,スコアリング基準!$C$29),0))</f>
        <v/>
      </c>
      <c r="X3368" s="4">
        <f>IFERROR(VLOOKUP($B3368,スコアリング基準!$A$36:$B$46,2,FALSE),0)</f>
        <v/>
      </c>
      <c r="Y3368" s="4">
        <f>SUM($S3368:$X3368)</f>
        <v/>
      </c>
      <c r="Z3368" s="4">
        <f>IF(COUNT($M3368:$N3368)=0,"データ無",IF($Y3368&gt;=スコアリング基準!$B$30,"S",IF($Y3368&gt;=スコアリング基準!$B$31,"A",IF($Y3368&gt;=スコアリング基準!$B$32,"B","C"))))</f>
        <v/>
      </c>
      <c r="AA3368">
        <f>IFERROR(INDEX(実績DB!$I$3:$I$104,MATCH($B3368&amp;$C3368,実績DB!$J$3:$J$104,0)),"")</f>
        <v/>
      </c>
    </row>
    <row r="3369">
      <c r="A3369" t="n">
        <v>3367</v>
      </c>
      <c r="B3369" t="inlineStr">
        <is>
          <t>中部</t>
        </is>
      </c>
      <c r="C3369" t="inlineStr">
        <is>
          <t>沖之島変電所</t>
        </is>
      </c>
      <c r="D3369" t="inlineStr">
        <is>
          <t>愛知県</t>
        </is>
      </c>
      <c r="E3369" t="n">
        <v>77</v>
      </c>
      <c r="F3369" t="n">
        <v>6.6</v>
      </c>
      <c r="G3369" s="3" t="n">
        <v>35.183724</v>
      </c>
      <c r="H3369" s="3" t="n">
        <v>136.803482</v>
      </c>
      <c r="I3369" t="inlineStr">
        <is>
          <t>公表資料(手動)</t>
        </is>
      </c>
      <c r="J3369" t="n">
        <v>0</v>
      </c>
      <c r="K3369" t="n">
        <v>49</v>
      </c>
      <c r="L3369" t="n">
        <v>-1</v>
      </c>
      <c r="M3369" t="n">
        <v>48</v>
      </c>
      <c r="O3369" t="inlineStr">
        <is>
          <t>不可 #3</t>
        </is>
      </c>
      <c r="P3369" t="inlineStr">
        <is>
          <t>有り</t>
        </is>
      </c>
      <c r="R3369" s="4">
        <f>IF(COUNT($M3369:$N3369)=0,"",IF(AND(IF($N3369&lt;&gt;"",$N3369,$M3369)&lt;=0,$O3369&lt;&gt;"可"),"警告",""))</f>
        <v/>
      </c>
      <c r="S3369" s="4">
        <f>IF(COUNT($M3369:$N3369)=0,0,IF(IF($N3369&lt;&gt;"",$N3369,$M3369)&gt;=スコアリング基準!$B$20,スコアリング基準!$C$20,IF(IF($N3369&lt;&gt;"",$N3369,$M3369)&gt;=スコアリング基準!$B$21,スコアリング基準!$C$21,IF(IF($N3369&lt;&gt;"",$N3369,$M3369)&gt;0,スコアリング基準!$C$22,0))))</f>
        <v/>
      </c>
      <c r="T3369" s="4">
        <f>IF($O3369="可",スコアリング基準!$C$23,0)</f>
        <v/>
      </c>
      <c r="U3369" s="4">
        <f>IF(OR(COUNT($K3369:$L3369)&lt;2,$K3369=0),0,IF(ABS($L3369)/$K3369&lt;=スコアリング基準!$B$24,スコアリング基準!$C$24,IF(ABS($L3369)/$K3369&lt;=スコアリング基準!$B$25,スコアリング基準!$C$25,IF(ABS($L3369)/$K3369&lt;=スコアリング基準!$B$26,スコアリング基準!$C$26,0))))</f>
        <v/>
      </c>
      <c r="V3369" s="4">
        <f>IF($P3369="なし",スコアリング基準!$C$27,0)</f>
        <v/>
      </c>
      <c r="W3369" s="4">
        <f>IF($F3369="",0,IF(ISNUMBER($F3369),IF($F3369&lt;=スコアリング基準!$B$28,スコアリング基準!$C$28,スコアリング基準!$C$29),0))</f>
        <v/>
      </c>
      <c r="X3369" s="4">
        <f>IFERROR(VLOOKUP($B3369,スコアリング基準!$A$36:$B$46,2,FALSE),0)</f>
        <v/>
      </c>
      <c r="Y3369" s="4">
        <f>SUM($S3369:$X3369)</f>
        <v/>
      </c>
      <c r="Z3369" s="4">
        <f>IF(COUNT($M3369:$N3369)=0,"データ無",IF($Y3369&gt;=スコアリング基準!$B$30,"S",IF($Y3369&gt;=スコアリング基準!$B$31,"A",IF($Y3369&gt;=スコアリング基準!$B$32,"B","C"))))</f>
        <v/>
      </c>
      <c r="AA3369">
        <f>IFERROR(INDEX(実績DB!$I$3:$I$104,MATCH($B3369&amp;$C3369,実績DB!$J$3:$J$104,0)),"")</f>
        <v/>
      </c>
    </row>
    <row r="3370">
      <c r="A3370" t="n">
        <v>3368</v>
      </c>
      <c r="B3370" t="inlineStr">
        <is>
          <t>中部</t>
        </is>
      </c>
      <c r="C3370" t="inlineStr">
        <is>
          <t>沢村変電所</t>
        </is>
      </c>
      <c r="D3370" t="inlineStr">
        <is>
          <t>長野県</t>
        </is>
      </c>
      <c r="E3370" t="n">
        <v>77</v>
      </c>
      <c r="F3370" t="n">
        <v>6.6</v>
      </c>
      <c r="G3370" s="3" t="n">
        <v>36.252563</v>
      </c>
      <c r="H3370" s="3" t="n">
        <v>137.9692</v>
      </c>
      <c r="I3370" t="inlineStr">
        <is>
          <t>公表資料(手動)</t>
        </is>
      </c>
      <c r="J3370" t="n">
        <v>-1</v>
      </c>
      <c r="K3370" t="n">
        <v>19</v>
      </c>
      <c r="L3370" t="n">
        <v>-3</v>
      </c>
      <c r="M3370" t="n">
        <v>17</v>
      </c>
      <c r="O3370" t="inlineStr">
        <is>
          <t>不可 #3</t>
        </is>
      </c>
      <c r="P3370" t="inlineStr">
        <is>
          <t>有り</t>
        </is>
      </c>
      <c r="R3370" s="4">
        <f>IF(COUNT($M3370:$N3370)=0,"",IF(AND(IF($N3370&lt;&gt;"",$N3370,$M3370)&lt;=0,$O3370&lt;&gt;"可"),"警告",""))</f>
        <v/>
      </c>
      <c r="S3370" s="4">
        <f>IF(COUNT($M3370:$N3370)=0,0,IF(IF($N3370&lt;&gt;"",$N3370,$M3370)&gt;=スコアリング基準!$B$20,スコアリング基準!$C$20,IF(IF($N3370&lt;&gt;"",$N3370,$M3370)&gt;=スコアリング基準!$B$21,スコアリング基準!$C$21,IF(IF($N3370&lt;&gt;"",$N3370,$M3370)&gt;0,スコアリング基準!$C$22,0))))</f>
        <v/>
      </c>
      <c r="T3370" s="4">
        <f>IF($O3370="可",スコアリング基準!$C$23,0)</f>
        <v/>
      </c>
      <c r="U3370" s="4">
        <f>IF(OR(COUNT($K3370:$L3370)&lt;2,$K3370=0),0,IF(ABS($L3370)/$K3370&lt;=スコアリング基準!$B$24,スコアリング基準!$C$24,IF(ABS($L3370)/$K3370&lt;=スコアリング基準!$B$25,スコアリング基準!$C$25,IF(ABS($L3370)/$K3370&lt;=スコアリング基準!$B$26,スコアリング基準!$C$26,0))))</f>
        <v/>
      </c>
      <c r="V3370" s="4">
        <f>IF($P3370="なし",スコアリング基準!$C$27,0)</f>
        <v/>
      </c>
      <c r="W3370" s="4">
        <f>IF($F3370="",0,IF(ISNUMBER($F3370),IF($F3370&lt;=スコアリング基準!$B$28,スコアリング基準!$C$28,スコアリング基準!$C$29),0))</f>
        <v/>
      </c>
      <c r="X3370" s="4">
        <f>IFERROR(VLOOKUP($B3370,スコアリング基準!$A$36:$B$46,2,FALSE),0)</f>
        <v/>
      </c>
      <c r="Y3370" s="4">
        <f>SUM($S3370:$X3370)</f>
        <v/>
      </c>
      <c r="Z3370" s="4">
        <f>IF(COUNT($M3370:$N3370)=0,"データ無",IF($Y3370&gt;=スコアリング基準!$B$30,"S",IF($Y3370&gt;=スコアリング基準!$B$31,"A",IF($Y3370&gt;=スコアリング基準!$B$32,"B","C"))))</f>
        <v/>
      </c>
      <c r="AA3370">
        <f>IFERROR(INDEX(実績DB!$I$3:$I$104,MATCH($B3370&amp;$C3370,実績DB!$J$3:$J$104,0)),"")</f>
        <v/>
      </c>
    </row>
    <row r="3371">
      <c r="A3371" t="n">
        <v>3369</v>
      </c>
      <c r="B3371" t="inlineStr">
        <is>
          <t>中部</t>
        </is>
      </c>
      <c r="C3371" t="inlineStr">
        <is>
          <t>河和変電所</t>
        </is>
      </c>
      <c r="D3371" t="inlineStr">
        <is>
          <t>愛知県</t>
        </is>
      </c>
      <c r="E3371" t="n">
        <v>77</v>
      </c>
      <c r="F3371" t="n">
        <v>33</v>
      </c>
      <c r="G3371" s="3" t="n">
        <v>34.777282</v>
      </c>
      <c r="H3371" s="3" t="n">
        <v>136.904263</v>
      </c>
      <c r="I3371" t="inlineStr">
        <is>
          <t>Google Places(名称一致)</t>
        </is>
      </c>
      <c r="J3371" t="n">
        <v>142</v>
      </c>
      <c r="K3371" t="n">
        <v>95</v>
      </c>
      <c r="L3371" t="n">
        <v>-40</v>
      </c>
      <c r="O3371" t="inlineStr">
        <is>
          <t>可</t>
        </is>
      </c>
      <c r="P3371" t="inlineStr">
        <is>
          <t>有り</t>
        </is>
      </c>
      <c r="R3371" s="4">
        <f>IF(COUNT($M3371:$N3371)=0,"",IF(AND(IF($N3371&lt;&gt;"",$N3371,$M3371)&lt;=0,$O3371&lt;&gt;"可"),"警告",""))</f>
        <v/>
      </c>
      <c r="S3371" s="4">
        <f>IF(COUNT($M3371:$N3371)=0,0,IF(IF($N3371&lt;&gt;"",$N3371,$M3371)&gt;=スコアリング基準!$B$20,スコアリング基準!$C$20,IF(IF($N3371&lt;&gt;"",$N3371,$M3371)&gt;=スコアリング基準!$B$21,スコアリング基準!$C$21,IF(IF($N3371&lt;&gt;"",$N3371,$M3371)&gt;0,スコアリング基準!$C$22,0))))</f>
        <v/>
      </c>
      <c r="T3371" s="4">
        <f>IF($O3371="可",スコアリング基準!$C$23,0)</f>
        <v/>
      </c>
      <c r="U3371" s="4">
        <f>IF(OR(COUNT($K3371:$L3371)&lt;2,$K3371=0),0,IF(ABS($L3371)/$K3371&lt;=スコアリング基準!$B$24,スコアリング基準!$C$24,IF(ABS($L3371)/$K3371&lt;=スコアリング基準!$B$25,スコアリング基準!$C$25,IF(ABS($L3371)/$K3371&lt;=スコアリング基準!$B$26,スコアリング基準!$C$26,0))))</f>
        <v/>
      </c>
      <c r="V3371" s="4">
        <f>IF($P3371="なし",スコアリング基準!$C$27,0)</f>
        <v/>
      </c>
      <c r="W3371" s="4">
        <f>IF($F3371="",0,IF(ISNUMBER($F3371),IF($F3371&lt;=スコアリング基準!$B$28,スコアリング基準!$C$28,スコアリング基準!$C$29),0))</f>
        <v/>
      </c>
      <c r="X3371" s="4">
        <f>IFERROR(VLOOKUP($B3371,スコアリング基準!$A$36:$B$46,2,FALSE),0)</f>
        <v/>
      </c>
      <c r="Y3371" s="4">
        <f>SUM($S3371:$X3371)</f>
        <v/>
      </c>
      <c r="Z3371" s="4">
        <f>IF(COUNT($M3371:$N3371)=0,"データ無",IF($Y3371&gt;=スコアリング基準!$B$30,"S",IF($Y3371&gt;=スコアリング基準!$B$31,"A",IF($Y3371&gt;=スコアリング基準!$B$32,"B","C"))))</f>
        <v/>
      </c>
      <c r="AA3371">
        <f>IFERROR(INDEX(実績DB!$I$3:$I$104,MATCH($B3371&amp;$C3371,実績DB!$J$3:$J$104,0)),"")</f>
        <v/>
      </c>
    </row>
    <row r="3372">
      <c r="A3372" t="n">
        <v>3370</v>
      </c>
      <c r="B3372" t="inlineStr">
        <is>
          <t>中部</t>
        </is>
      </c>
      <c r="C3372" t="inlineStr">
        <is>
          <t>河芸変電所</t>
        </is>
      </c>
      <c r="D3372" t="inlineStr">
        <is>
          <t>三重県</t>
        </is>
      </c>
      <c r="E3372" t="n">
        <v>77</v>
      </c>
      <c r="F3372" t="n">
        <v>6.6</v>
      </c>
      <c r="G3372" s="3" t="n">
        <v>34.789063</v>
      </c>
      <c r="H3372" s="3" t="n">
        <v>136.538657</v>
      </c>
      <c r="I3372" t="inlineStr">
        <is>
          <t>Google Places(名称一致)</t>
        </is>
      </c>
      <c r="J3372" t="n">
        <v>49</v>
      </c>
      <c r="K3372" t="n">
        <v>49</v>
      </c>
      <c r="L3372" t="n">
        <v>-43</v>
      </c>
      <c r="M3372" t="n">
        <v>6</v>
      </c>
      <c r="O3372" t="inlineStr">
        <is>
          <t>不可 #3</t>
        </is>
      </c>
      <c r="P3372" t="inlineStr">
        <is>
          <t>有り</t>
        </is>
      </c>
      <c r="R3372" s="4">
        <f>IF(COUNT($M3372:$N3372)=0,"",IF(AND(IF($N3372&lt;&gt;"",$N3372,$M3372)&lt;=0,$O3372&lt;&gt;"可"),"警告",""))</f>
        <v/>
      </c>
      <c r="S3372" s="4">
        <f>IF(COUNT($M3372:$N3372)=0,0,IF(IF($N3372&lt;&gt;"",$N3372,$M3372)&gt;=スコアリング基準!$B$20,スコアリング基準!$C$20,IF(IF($N3372&lt;&gt;"",$N3372,$M3372)&gt;=スコアリング基準!$B$21,スコアリング基準!$C$21,IF(IF($N3372&lt;&gt;"",$N3372,$M3372)&gt;0,スコアリング基準!$C$22,0))))</f>
        <v/>
      </c>
      <c r="T3372" s="4">
        <f>IF($O3372="可",スコアリング基準!$C$23,0)</f>
        <v/>
      </c>
      <c r="U3372" s="4">
        <f>IF(OR(COUNT($K3372:$L3372)&lt;2,$K3372=0),0,IF(ABS($L3372)/$K3372&lt;=スコアリング基準!$B$24,スコアリング基準!$C$24,IF(ABS($L3372)/$K3372&lt;=スコアリング基準!$B$25,スコアリング基準!$C$25,IF(ABS($L3372)/$K3372&lt;=スコアリング基準!$B$26,スコアリング基準!$C$26,0))))</f>
        <v/>
      </c>
      <c r="V3372" s="4">
        <f>IF($P3372="なし",スコアリング基準!$C$27,0)</f>
        <v/>
      </c>
      <c r="W3372" s="4">
        <f>IF($F3372="",0,IF(ISNUMBER($F3372),IF($F3372&lt;=スコアリング基準!$B$28,スコアリング基準!$C$28,スコアリング基準!$C$29),0))</f>
        <v/>
      </c>
      <c r="X3372" s="4">
        <f>IFERROR(VLOOKUP($B3372,スコアリング基準!$A$36:$B$46,2,FALSE),0)</f>
        <v/>
      </c>
      <c r="Y3372" s="4">
        <f>SUM($S3372:$X3372)</f>
        <v/>
      </c>
      <c r="Z3372" s="4">
        <f>IF(COUNT($M3372:$N3372)=0,"データ無",IF($Y3372&gt;=スコアリング基準!$B$30,"S",IF($Y3372&gt;=スコアリング基準!$B$31,"A",IF($Y3372&gt;=スコアリング基準!$B$32,"B","C"))))</f>
        <v/>
      </c>
      <c r="AA3372">
        <f>IFERROR(INDEX(実績DB!$I$3:$I$104,MATCH($B3372&amp;$C3372,実績DB!$J$3:$J$104,0)),"")</f>
        <v/>
      </c>
    </row>
    <row r="3373">
      <c r="A3373" t="n">
        <v>3371</v>
      </c>
      <c r="B3373" t="inlineStr">
        <is>
          <t>中部</t>
        </is>
      </c>
      <c r="C3373" t="inlineStr">
        <is>
          <t>泉変電所</t>
        </is>
      </c>
      <c r="D3373" t="inlineStr">
        <is>
          <t>愛知県</t>
        </is>
      </c>
      <c r="E3373" t="n">
        <v>77</v>
      </c>
      <c r="F3373" t="n">
        <v>6.6</v>
      </c>
      <c r="G3373" s="3" t="n">
        <v>34.646333</v>
      </c>
      <c r="H3373" s="3" t="n">
        <v>137.152817</v>
      </c>
      <c r="I3373" t="inlineStr">
        <is>
          <t>公表資料(手動)</t>
        </is>
      </c>
      <c r="J3373" t="n">
        <v>0</v>
      </c>
      <c r="K3373" t="n">
        <v>19</v>
      </c>
      <c r="L3373" t="n">
        <v>-7</v>
      </c>
      <c r="M3373" t="n">
        <v>12</v>
      </c>
      <c r="O3373" t="inlineStr">
        <is>
          <t>不可 #3</t>
        </is>
      </c>
      <c r="P3373" t="inlineStr">
        <is>
          <t>有り</t>
        </is>
      </c>
      <c r="R3373" s="4">
        <f>IF(COUNT($M3373:$N3373)=0,"",IF(AND(IF($N3373&lt;&gt;"",$N3373,$M3373)&lt;=0,$O3373&lt;&gt;"可"),"警告",""))</f>
        <v/>
      </c>
      <c r="S3373" s="4">
        <f>IF(COUNT($M3373:$N3373)=0,0,IF(IF($N3373&lt;&gt;"",$N3373,$M3373)&gt;=スコアリング基準!$B$20,スコアリング基準!$C$20,IF(IF($N3373&lt;&gt;"",$N3373,$M3373)&gt;=スコアリング基準!$B$21,スコアリング基準!$C$21,IF(IF($N3373&lt;&gt;"",$N3373,$M3373)&gt;0,スコアリング基準!$C$22,0))))</f>
        <v/>
      </c>
      <c r="T3373" s="4">
        <f>IF($O3373="可",スコアリング基準!$C$23,0)</f>
        <v/>
      </c>
      <c r="U3373" s="4">
        <f>IF(OR(COUNT($K3373:$L3373)&lt;2,$K3373=0),0,IF(ABS($L3373)/$K3373&lt;=スコアリング基準!$B$24,スコアリング基準!$C$24,IF(ABS($L3373)/$K3373&lt;=スコアリング基準!$B$25,スコアリング基準!$C$25,IF(ABS($L3373)/$K3373&lt;=スコアリング基準!$B$26,スコアリング基準!$C$26,0))))</f>
        <v/>
      </c>
      <c r="V3373" s="4">
        <f>IF($P3373="なし",スコアリング基準!$C$27,0)</f>
        <v/>
      </c>
      <c r="W3373" s="4">
        <f>IF($F3373="",0,IF(ISNUMBER($F3373),IF($F3373&lt;=スコアリング基準!$B$28,スコアリング基準!$C$28,スコアリング基準!$C$29),0))</f>
        <v/>
      </c>
      <c r="X3373" s="4">
        <f>IFERROR(VLOOKUP($B3373,スコアリング基準!$A$36:$B$46,2,FALSE),0)</f>
        <v/>
      </c>
      <c r="Y3373" s="4">
        <f>SUM($S3373:$X3373)</f>
        <v/>
      </c>
      <c r="Z3373" s="4">
        <f>IF(COUNT($M3373:$N3373)=0,"データ無",IF($Y3373&gt;=スコアリング基準!$B$30,"S",IF($Y3373&gt;=スコアリング基準!$B$31,"A",IF($Y3373&gt;=スコアリング基準!$B$32,"B","C"))))</f>
        <v/>
      </c>
      <c r="AA3373">
        <f>IFERROR(INDEX(実績DB!$I$3:$I$104,MATCH($B3373&amp;$C3373,実績DB!$J$3:$J$104,0)),"")</f>
        <v/>
      </c>
    </row>
    <row r="3374">
      <c r="A3374" t="n">
        <v>3372</v>
      </c>
      <c r="B3374" t="inlineStr">
        <is>
          <t>中部</t>
        </is>
      </c>
      <c r="C3374" t="inlineStr">
        <is>
          <t>泉北変電所</t>
        </is>
      </c>
      <c r="D3374" t="inlineStr">
        <is>
          <t>岐阜県</t>
        </is>
      </c>
      <c r="E3374" t="n">
        <v>77</v>
      </c>
      <c r="F3374" t="n">
        <v>6.6</v>
      </c>
      <c r="G3374" s="3" t="n">
        <v>35.3814</v>
      </c>
      <c r="H3374" s="3" t="n">
        <v>137.173845</v>
      </c>
      <c r="I3374" t="inlineStr">
        <is>
          <t>公表資料(手動)</t>
        </is>
      </c>
      <c r="J3374" t="n">
        <v>-3</v>
      </c>
      <c r="K3374" t="n">
        <v>19</v>
      </c>
      <c r="L3374" t="n">
        <v>-5</v>
      </c>
      <c r="M3374" t="n">
        <v>15</v>
      </c>
      <c r="O3374" t="inlineStr">
        <is>
          <t>不可 #3</t>
        </is>
      </c>
      <c r="P3374" t="inlineStr">
        <is>
          <t>有り</t>
        </is>
      </c>
      <c r="R3374" s="4">
        <f>IF(COUNT($M3374:$N3374)=0,"",IF(AND(IF($N3374&lt;&gt;"",$N3374,$M3374)&lt;=0,$O3374&lt;&gt;"可"),"警告",""))</f>
        <v/>
      </c>
      <c r="S3374" s="4">
        <f>IF(COUNT($M3374:$N3374)=0,0,IF(IF($N3374&lt;&gt;"",$N3374,$M3374)&gt;=スコアリング基準!$B$20,スコアリング基準!$C$20,IF(IF($N3374&lt;&gt;"",$N3374,$M3374)&gt;=スコアリング基準!$B$21,スコアリング基準!$C$21,IF(IF($N3374&lt;&gt;"",$N3374,$M3374)&gt;0,スコアリング基準!$C$22,0))))</f>
        <v/>
      </c>
      <c r="T3374" s="4">
        <f>IF($O3374="可",スコアリング基準!$C$23,0)</f>
        <v/>
      </c>
      <c r="U3374" s="4">
        <f>IF(OR(COUNT($K3374:$L3374)&lt;2,$K3374=0),0,IF(ABS($L3374)/$K3374&lt;=スコアリング基準!$B$24,スコアリング基準!$C$24,IF(ABS($L3374)/$K3374&lt;=スコアリング基準!$B$25,スコアリング基準!$C$25,IF(ABS($L3374)/$K3374&lt;=スコアリング基準!$B$26,スコアリング基準!$C$26,0))))</f>
        <v/>
      </c>
      <c r="V3374" s="4">
        <f>IF($P3374="なし",スコアリング基準!$C$27,0)</f>
        <v/>
      </c>
      <c r="W3374" s="4">
        <f>IF($F3374="",0,IF(ISNUMBER($F3374),IF($F3374&lt;=スコアリング基準!$B$28,スコアリング基準!$C$28,スコアリング基準!$C$29),0))</f>
        <v/>
      </c>
      <c r="X3374" s="4">
        <f>IFERROR(VLOOKUP($B3374,スコアリング基準!$A$36:$B$46,2,FALSE),0)</f>
        <v/>
      </c>
      <c r="Y3374" s="4">
        <f>SUM($S3374:$X3374)</f>
        <v/>
      </c>
      <c r="Z3374" s="4">
        <f>IF(COUNT($M3374:$N3374)=0,"データ無",IF($Y3374&gt;=スコアリング基準!$B$30,"S",IF($Y3374&gt;=スコアリング基準!$B$31,"A",IF($Y3374&gt;=スコアリング基準!$B$32,"B","C"))))</f>
        <v/>
      </c>
      <c r="AA3374">
        <f>IFERROR(INDEX(実績DB!$I$3:$I$104,MATCH($B3374&amp;$C3374,実績DB!$J$3:$J$104,0)),"")</f>
        <v/>
      </c>
    </row>
    <row r="3375">
      <c r="A3375" t="n">
        <v>3373</v>
      </c>
      <c r="B3375" t="inlineStr">
        <is>
          <t>中部</t>
        </is>
      </c>
      <c r="C3375" t="inlineStr">
        <is>
          <t>法光寺変電所</t>
        </is>
      </c>
      <c r="D3375" t="inlineStr">
        <is>
          <t>愛知県</t>
        </is>
      </c>
      <c r="E3375" t="n">
        <v>77</v>
      </c>
      <c r="F3375" t="n">
        <v>6.6</v>
      </c>
      <c r="G3375" s="3" t="n">
        <v>34.87038</v>
      </c>
      <c r="H3375" s="3" t="n">
        <v>137.030661</v>
      </c>
      <c r="I3375" t="inlineStr">
        <is>
          <t>公表資料(手動)</t>
        </is>
      </c>
      <c r="J3375" t="n">
        <v>-1</v>
      </c>
      <c r="K3375" t="n">
        <v>49</v>
      </c>
      <c r="L3375" t="n">
        <v>-2</v>
      </c>
      <c r="M3375" t="n">
        <v>47</v>
      </c>
      <c r="O3375" t="inlineStr">
        <is>
          <t>不可 #3</t>
        </is>
      </c>
      <c r="P3375" t="inlineStr">
        <is>
          <t>有り</t>
        </is>
      </c>
      <c r="R3375" s="4">
        <f>IF(COUNT($M3375:$N3375)=0,"",IF(AND(IF($N3375&lt;&gt;"",$N3375,$M3375)&lt;=0,$O3375&lt;&gt;"可"),"警告",""))</f>
        <v/>
      </c>
      <c r="S3375" s="4">
        <f>IF(COUNT($M3375:$N3375)=0,0,IF(IF($N3375&lt;&gt;"",$N3375,$M3375)&gt;=スコアリング基準!$B$20,スコアリング基準!$C$20,IF(IF($N3375&lt;&gt;"",$N3375,$M3375)&gt;=スコアリング基準!$B$21,スコアリング基準!$C$21,IF(IF($N3375&lt;&gt;"",$N3375,$M3375)&gt;0,スコアリング基準!$C$22,0))))</f>
        <v/>
      </c>
      <c r="T3375" s="4">
        <f>IF($O3375="可",スコアリング基準!$C$23,0)</f>
        <v/>
      </c>
      <c r="U3375" s="4">
        <f>IF(OR(COUNT($K3375:$L3375)&lt;2,$K3375=0),0,IF(ABS($L3375)/$K3375&lt;=スコアリング基準!$B$24,スコアリング基準!$C$24,IF(ABS($L3375)/$K3375&lt;=スコアリング基準!$B$25,スコアリング基準!$C$25,IF(ABS($L3375)/$K3375&lt;=スコアリング基準!$B$26,スコアリング基準!$C$26,0))))</f>
        <v/>
      </c>
      <c r="V3375" s="4">
        <f>IF($P3375="なし",スコアリング基準!$C$27,0)</f>
        <v/>
      </c>
      <c r="W3375" s="4">
        <f>IF($F3375="",0,IF(ISNUMBER($F3375),IF($F3375&lt;=スコアリング基準!$B$28,スコアリング基準!$C$28,スコアリング基準!$C$29),0))</f>
        <v/>
      </c>
      <c r="X3375" s="4">
        <f>IFERROR(VLOOKUP($B3375,スコアリング基準!$A$36:$B$46,2,FALSE),0)</f>
        <v/>
      </c>
      <c r="Y3375" s="4">
        <f>SUM($S3375:$X3375)</f>
        <v/>
      </c>
      <c r="Z3375" s="4">
        <f>IF(COUNT($M3375:$N3375)=0,"データ無",IF($Y3375&gt;=スコアリング基準!$B$30,"S",IF($Y3375&gt;=スコアリング基準!$B$31,"A",IF($Y3375&gt;=スコアリング基準!$B$32,"B","C"))))</f>
        <v/>
      </c>
      <c r="AA3375">
        <f>IFERROR(INDEX(実績DB!$I$3:$I$104,MATCH($B3375&amp;$C3375,実績DB!$J$3:$J$104,0)),"")</f>
        <v/>
      </c>
    </row>
    <row r="3376">
      <c r="A3376" t="n">
        <v>3374</v>
      </c>
      <c r="B3376" t="inlineStr">
        <is>
          <t>中部</t>
        </is>
      </c>
      <c r="C3376" t="inlineStr">
        <is>
          <t>洞戸水力変電所</t>
        </is>
      </c>
      <c r="D3376" t="inlineStr">
        <is>
          <t>岐阜県</t>
        </is>
      </c>
      <c r="E3376" t="n">
        <v>77</v>
      </c>
      <c r="F3376" t="n">
        <v>6.6</v>
      </c>
      <c r="G3376" s="3" t="n">
        <v>35.605749</v>
      </c>
      <c r="H3376" s="3" t="n">
        <v>136.835929</v>
      </c>
      <c r="I3376" t="inlineStr">
        <is>
          <t>公表資料(手動)</t>
        </is>
      </c>
      <c r="J3376" t="n">
        <v>-2</v>
      </c>
      <c r="K3376" t="n">
        <v>19</v>
      </c>
      <c r="L3376" t="n">
        <v>-6</v>
      </c>
      <c r="M3376" t="n">
        <v>14</v>
      </c>
      <c r="O3376" t="inlineStr">
        <is>
          <t>不可 #3</t>
        </is>
      </c>
      <c r="P3376" t="inlineStr">
        <is>
          <t>有り</t>
        </is>
      </c>
      <c r="R3376" s="4">
        <f>IF(COUNT($M3376:$N3376)=0,"",IF(AND(IF($N3376&lt;&gt;"",$N3376,$M3376)&lt;=0,$O3376&lt;&gt;"可"),"警告",""))</f>
        <v/>
      </c>
      <c r="S3376" s="4">
        <f>IF(COUNT($M3376:$N3376)=0,0,IF(IF($N3376&lt;&gt;"",$N3376,$M3376)&gt;=スコアリング基準!$B$20,スコアリング基準!$C$20,IF(IF($N3376&lt;&gt;"",$N3376,$M3376)&gt;=スコアリング基準!$B$21,スコアリング基準!$C$21,IF(IF($N3376&lt;&gt;"",$N3376,$M3376)&gt;0,スコアリング基準!$C$22,0))))</f>
        <v/>
      </c>
      <c r="T3376" s="4">
        <f>IF($O3376="可",スコアリング基準!$C$23,0)</f>
        <v/>
      </c>
      <c r="U3376" s="4">
        <f>IF(OR(COUNT($K3376:$L3376)&lt;2,$K3376=0),0,IF(ABS($L3376)/$K3376&lt;=スコアリング基準!$B$24,スコアリング基準!$C$24,IF(ABS($L3376)/$K3376&lt;=スコアリング基準!$B$25,スコアリング基準!$C$25,IF(ABS($L3376)/$K3376&lt;=スコアリング基準!$B$26,スコアリング基準!$C$26,0))))</f>
        <v/>
      </c>
      <c r="V3376" s="4">
        <f>IF($P3376="なし",スコアリング基準!$C$27,0)</f>
        <v/>
      </c>
      <c r="W3376" s="4">
        <f>IF($F3376="",0,IF(ISNUMBER($F3376),IF($F3376&lt;=スコアリング基準!$B$28,スコアリング基準!$C$28,スコアリング基準!$C$29),0))</f>
        <v/>
      </c>
      <c r="X3376" s="4">
        <f>IFERROR(VLOOKUP($B3376,スコアリング基準!$A$36:$B$46,2,FALSE),0)</f>
        <v/>
      </c>
      <c r="Y3376" s="4">
        <f>SUM($S3376:$X3376)</f>
        <v/>
      </c>
      <c r="Z3376" s="4">
        <f>IF(COUNT($M3376:$N3376)=0,"データ無",IF($Y3376&gt;=スコアリング基準!$B$30,"S",IF($Y3376&gt;=スコアリング基準!$B$31,"A",IF($Y3376&gt;=スコアリング基準!$B$32,"B","C"))))</f>
        <v/>
      </c>
      <c r="AA3376">
        <f>IFERROR(INDEX(実績DB!$I$3:$I$104,MATCH($B3376&amp;$C3376,実績DB!$J$3:$J$104,0)),"")</f>
        <v/>
      </c>
    </row>
    <row r="3377">
      <c r="A3377" t="n">
        <v>3375</v>
      </c>
      <c r="B3377" t="inlineStr">
        <is>
          <t>中部</t>
        </is>
      </c>
      <c r="C3377" t="inlineStr">
        <is>
          <t>津変電所</t>
        </is>
      </c>
      <c r="D3377" t="inlineStr">
        <is>
          <t>三重県</t>
        </is>
      </c>
      <c r="E3377" t="n">
        <v>77</v>
      </c>
      <c r="F3377" t="n">
        <v>22</v>
      </c>
      <c r="G3377" s="3" t="n">
        <v>34.715521</v>
      </c>
      <c r="H3377" s="3" t="n">
        <v>136.485186</v>
      </c>
      <c r="I3377" t="inlineStr">
        <is>
          <t>Google Places(名称一致)</t>
        </is>
      </c>
      <c r="J3377" t="n">
        <v>28</v>
      </c>
      <c r="K3377" t="n">
        <v>14</v>
      </c>
      <c r="L3377" t="n">
        <v>-5</v>
      </c>
      <c r="O3377" t="inlineStr">
        <is>
          <t>可</t>
        </is>
      </c>
      <c r="P3377" t="inlineStr">
        <is>
          <t>有り</t>
        </is>
      </c>
      <c r="R3377" s="4">
        <f>IF(COUNT($M3377:$N3377)=0,"",IF(AND(IF($N3377&lt;&gt;"",$N3377,$M3377)&lt;=0,$O3377&lt;&gt;"可"),"警告",""))</f>
        <v/>
      </c>
      <c r="S3377" s="4">
        <f>IF(COUNT($M3377:$N3377)=0,0,IF(IF($N3377&lt;&gt;"",$N3377,$M3377)&gt;=スコアリング基準!$B$20,スコアリング基準!$C$20,IF(IF($N3377&lt;&gt;"",$N3377,$M3377)&gt;=スコアリング基準!$B$21,スコアリング基準!$C$21,IF(IF($N3377&lt;&gt;"",$N3377,$M3377)&gt;0,スコアリング基準!$C$22,0))))</f>
        <v/>
      </c>
      <c r="T3377" s="4">
        <f>IF($O3377="可",スコアリング基準!$C$23,0)</f>
        <v/>
      </c>
      <c r="U3377" s="4">
        <f>IF(OR(COUNT($K3377:$L3377)&lt;2,$K3377=0),0,IF(ABS($L3377)/$K3377&lt;=スコアリング基準!$B$24,スコアリング基準!$C$24,IF(ABS($L3377)/$K3377&lt;=スコアリング基準!$B$25,スコアリング基準!$C$25,IF(ABS($L3377)/$K3377&lt;=スコアリング基準!$B$26,スコアリング基準!$C$26,0))))</f>
        <v/>
      </c>
      <c r="V3377" s="4">
        <f>IF($P3377="なし",スコアリング基準!$C$27,0)</f>
        <v/>
      </c>
      <c r="W3377" s="4">
        <f>IF($F3377="",0,IF(ISNUMBER($F3377),IF($F3377&lt;=スコアリング基準!$B$28,スコアリング基準!$C$28,スコアリング基準!$C$29),0))</f>
        <v/>
      </c>
      <c r="X3377" s="4">
        <f>IFERROR(VLOOKUP($B3377,スコアリング基準!$A$36:$B$46,2,FALSE),0)</f>
        <v/>
      </c>
      <c r="Y3377" s="4">
        <f>SUM($S3377:$X3377)</f>
        <v/>
      </c>
      <c r="Z3377" s="4">
        <f>IF(COUNT($M3377:$N3377)=0,"データ無",IF($Y3377&gt;=スコアリング基準!$B$30,"S",IF($Y3377&gt;=スコアリング基準!$B$31,"A",IF($Y3377&gt;=スコアリング基準!$B$32,"B","C"))))</f>
        <v/>
      </c>
      <c r="AA3377">
        <f>IFERROR(INDEX(実績DB!$I$3:$I$104,MATCH($B3377&amp;$C3377,実績DB!$J$3:$J$104,0)),"")</f>
        <v/>
      </c>
    </row>
    <row r="3378">
      <c r="A3378" t="n">
        <v>3376</v>
      </c>
      <c r="B3378" t="inlineStr">
        <is>
          <t>中部</t>
        </is>
      </c>
      <c r="C3378" t="inlineStr">
        <is>
          <t>津島変電所</t>
        </is>
      </c>
      <c r="D3378" t="inlineStr">
        <is>
          <t>愛知県</t>
        </is>
      </c>
      <c r="E3378" t="n">
        <v>77</v>
      </c>
      <c r="F3378" t="n">
        <v>33</v>
      </c>
      <c r="G3378" s="3" t="n">
        <v>35.18063</v>
      </c>
      <c r="H3378" s="3" t="n">
        <v>136.740039</v>
      </c>
      <c r="I3378" t="inlineStr">
        <is>
          <t>Google Places(名称一致)</t>
        </is>
      </c>
      <c r="J3378" t="n">
        <v>57</v>
      </c>
      <c r="K3378" t="n">
        <v>28</v>
      </c>
      <c r="L3378" t="n">
        <v>0</v>
      </c>
      <c r="O3378" t="inlineStr">
        <is>
          <t>可</t>
        </is>
      </c>
      <c r="P3378" t="inlineStr">
        <is>
          <t>有り</t>
        </is>
      </c>
      <c r="R3378" s="4">
        <f>IF(COUNT($M3378:$N3378)=0,"",IF(AND(IF($N3378&lt;&gt;"",$N3378,$M3378)&lt;=0,$O3378&lt;&gt;"可"),"警告",""))</f>
        <v/>
      </c>
      <c r="S3378" s="4">
        <f>IF(COUNT($M3378:$N3378)=0,0,IF(IF($N3378&lt;&gt;"",$N3378,$M3378)&gt;=スコアリング基準!$B$20,スコアリング基準!$C$20,IF(IF($N3378&lt;&gt;"",$N3378,$M3378)&gt;=スコアリング基準!$B$21,スコアリング基準!$C$21,IF(IF($N3378&lt;&gt;"",$N3378,$M3378)&gt;0,スコアリング基準!$C$22,0))))</f>
        <v/>
      </c>
      <c r="T3378" s="4">
        <f>IF($O3378="可",スコアリング基準!$C$23,0)</f>
        <v/>
      </c>
      <c r="U3378" s="4">
        <f>IF(OR(COUNT($K3378:$L3378)&lt;2,$K3378=0),0,IF(ABS($L3378)/$K3378&lt;=スコアリング基準!$B$24,スコアリング基準!$C$24,IF(ABS($L3378)/$K3378&lt;=スコアリング基準!$B$25,スコアリング基準!$C$25,IF(ABS($L3378)/$K3378&lt;=スコアリング基準!$B$26,スコアリング基準!$C$26,0))))</f>
        <v/>
      </c>
      <c r="V3378" s="4">
        <f>IF($P3378="なし",スコアリング基準!$C$27,0)</f>
        <v/>
      </c>
      <c r="W3378" s="4">
        <f>IF($F3378="",0,IF(ISNUMBER($F3378),IF($F3378&lt;=スコアリング基準!$B$28,スコアリング基準!$C$28,スコアリング基準!$C$29),0))</f>
        <v/>
      </c>
      <c r="X3378" s="4">
        <f>IFERROR(VLOOKUP($B3378,スコアリング基準!$A$36:$B$46,2,FALSE),0)</f>
        <v/>
      </c>
      <c r="Y3378" s="4">
        <f>SUM($S3378:$X3378)</f>
        <v/>
      </c>
      <c r="Z3378" s="4">
        <f>IF(COUNT($M3378:$N3378)=0,"データ無",IF($Y3378&gt;=スコアリング基準!$B$30,"S",IF($Y3378&gt;=スコアリング基準!$B$31,"A",IF($Y3378&gt;=スコアリング基準!$B$32,"B","C"))))</f>
        <v/>
      </c>
      <c r="AA3378">
        <f>IFERROR(INDEX(実績DB!$I$3:$I$104,MATCH($B3378&amp;$C3378,実績DB!$J$3:$J$104,0)),"")</f>
        <v/>
      </c>
    </row>
    <row r="3379">
      <c r="A3379" t="n">
        <v>3377</v>
      </c>
      <c r="B3379" t="inlineStr">
        <is>
          <t>中部</t>
        </is>
      </c>
      <c r="C3379" t="inlineStr">
        <is>
          <t>浅川変電所</t>
        </is>
      </c>
      <c r="D3379" t="inlineStr">
        <is>
          <t>長野県</t>
        </is>
      </c>
      <c r="E3379" t="n">
        <v>77</v>
      </c>
      <c r="F3379" t="n">
        <v>6.6</v>
      </c>
      <c r="G3379" s="3" t="n">
        <v>36.679431</v>
      </c>
      <c r="H3379" s="3" t="n">
        <v>138.202817</v>
      </c>
      <c r="I3379" t="inlineStr">
        <is>
          <t>公表資料(手動)</t>
        </is>
      </c>
      <c r="J3379" t="n">
        <v>-2</v>
      </c>
      <c r="K3379" t="n">
        <v>28</v>
      </c>
      <c r="L3379" t="n">
        <v>-6</v>
      </c>
      <c r="M3379" t="n">
        <v>23</v>
      </c>
      <c r="O3379" t="inlineStr">
        <is>
          <t>不可 #3</t>
        </is>
      </c>
      <c r="P3379" t="inlineStr">
        <is>
          <t>有り</t>
        </is>
      </c>
      <c r="R3379" s="4">
        <f>IF(COUNT($M3379:$N3379)=0,"",IF(AND(IF($N3379&lt;&gt;"",$N3379,$M3379)&lt;=0,$O3379&lt;&gt;"可"),"警告",""))</f>
        <v/>
      </c>
      <c r="S3379" s="4">
        <f>IF(COUNT($M3379:$N3379)=0,0,IF(IF($N3379&lt;&gt;"",$N3379,$M3379)&gt;=スコアリング基準!$B$20,スコアリング基準!$C$20,IF(IF($N3379&lt;&gt;"",$N3379,$M3379)&gt;=スコアリング基準!$B$21,スコアリング基準!$C$21,IF(IF($N3379&lt;&gt;"",$N3379,$M3379)&gt;0,スコアリング基準!$C$22,0))))</f>
        <v/>
      </c>
      <c r="T3379" s="4">
        <f>IF($O3379="可",スコアリング基準!$C$23,0)</f>
        <v/>
      </c>
      <c r="U3379" s="4">
        <f>IF(OR(COUNT($K3379:$L3379)&lt;2,$K3379=0),0,IF(ABS($L3379)/$K3379&lt;=スコアリング基準!$B$24,スコアリング基準!$C$24,IF(ABS($L3379)/$K3379&lt;=スコアリング基準!$B$25,スコアリング基準!$C$25,IF(ABS($L3379)/$K3379&lt;=スコアリング基準!$B$26,スコアリング基準!$C$26,0))))</f>
        <v/>
      </c>
      <c r="V3379" s="4">
        <f>IF($P3379="なし",スコアリング基準!$C$27,0)</f>
        <v/>
      </c>
      <c r="W3379" s="4">
        <f>IF($F3379="",0,IF(ISNUMBER($F3379),IF($F3379&lt;=スコアリング基準!$B$28,スコアリング基準!$C$28,スコアリング基準!$C$29),0))</f>
        <v/>
      </c>
      <c r="X3379" s="4">
        <f>IFERROR(VLOOKUP($B3379,スコアリング基準!$A$36:$B$46,2,FALSE),0)</f>
        <v/>
      </c>
      <c r="Y3379" s="4">
        <f>SUM($S3379:$X3379)</f>
        <v/>
      </c>
      <c r="Z3379" s="4">
        <f>IF(COUNT($M3379:$N3379)=0,"データ無",IF($Y3379&gt;=スコアリング基準!$B$30,"S",IF($Y3379&gt;=スコアリング基準!$B$31,"A",IF($Y3379&gt;=スコアリング基準!$B$32,"B","C"))))</f>
        <v/>
      </c>
      <c r="AA3379">
        <f>IFERROR(INDEX(実績DB!$I$3:$I$104,MATCH($B3379&amp;$C3379,実績DB!$J$3:$J$104,0)),"")</f>
        <v/>
      </c>
    </row>
    <row r="3380">
      <c r="A3380" t="n">
        <v>3378</v>
      </c>
      <c r="B3380" t="inlineStr">
        <is>
          <t>中部</t>
        </is>
      </c>
      <c r="C3380" t="inlineStr">
        <is>
          <t>浅田変電所</t>
        </is>
      </c>
      <c r="D3380" t="inlineStr">
        <is>
          <t>静岡県</t>
        </is>
      </c>
      <c r="E3380" t="n">
        <v>77</v>
      </c>
      <c r="F3380" t="n">
        <v>6.6</v>
      </c>
      <c r="G3380" s="3" t="n">
        <v>34.69522</v>
      </c>
      <c r="H3380" s="3" t="n">
        <v>137.7348</v>
      </c>
      <c r="I3380" t="inlineStr">
        <is>
          <t>OSM実測(名称一致)</t>
        </is>
      </c>
      <c r="J3380" t="n">
        <v>49</v>
      </c>
      <c r="K3380" t="n">
        <v>49</v>
      </c>
      <c r="L3380" t="n">
        <v>0</v>
      </c>
      <c r="M3380" t="n">
        <v>49</v>
      </c>
      <c r="O3380" t="inlineStr">
        <is>
          <t>不可 #3</t>
        </is>
      </c>
      <c r="P3380" t="inlineStr">
        <is>
          <t>有り</t>
        </is>
      </c>
      <c r="R3380" s="4">
        <f>IF(COUNT($M3380:$N3380)=0,"",IF(AND(IF($N3380&lt;&gt;"",$N3380,$M3380)&lt;=0,$O3380&lt;&gt;"可"),"警告",""))</f>
        <v/>
      </c>
      <c r="S3380" s="4">
        <f>IF(COUNT($M3380:$N3380)=0,0,IF(IF($N3380&lt;&gt;"",$N3380,$M3380)&gt;=スコアリング基準!$B$20,スコアリング基準!$C$20,IF(IF($N3380&lt;&gt;"",$N3380,$M3380)&gt;=スコアリング基準!$B$21,スコアリング基準!$C$21,IF(IF($N3380&lt;&gt;"",$N3380,$M3380)&gt;0,スコアリング基準!$C$22,0))))</f>
        <v/>
      </c>
      <c r="T3380" s="4">
        <f>IF($O3380="可",スコアリング基準!$C$23,0)</f>
        <v/>
      </c>
      <c r="U3380" s="4">
        <f>IF(OR(COUNT($K3380:$L3380)&lt;2,$K3380=0),0,IF(ABS($L3380)/$K3380&lt;=スコアリング基準!$B$24,スコアリング基準!$C$24,IF(ABS($L3380)/$K3380&lt;=スコアリング基準!$B$25,スコアリング基準!$C$25,IF(ABS($L3380)/$K3380&lt;=スコアリング基準!$B$26,スコアリング基準!$C$26,0))))</f>
        <v/>
      </c>
      <c r="V3380" s="4">
        <f>IF($P3380="なし",スコアリング基準!$C$27,0)</f>
        <v/>
      </c>
      <c r="W3380" s="4">
        <f>IF($F3380="",0,IF(ISNUMBER($F3380),IF($F3380&lt;=スコアリング基準!$B$28,スコアリング基準!$C$28,スコアリング基準!$C$29),0))</f>
        <v/>
      </c>
      <c r="X3380" s="4">
        <f>IFERROR(VLOOKUP($B3380,スコアリング基準!$A$36:$B$46,2,FALSE),0)</f>
        <v/>
      </c>
      <c r="Y3380" s="4">
        <f>SUM($S3380:$X3380)</f>
        <v/>
      </c>
      <c r="Z3380" s="4">
        <f>IF(COUNT($M3380:$N3380)=0,"データ無",IF($Y3380&gt;=スコアリング基準!$B$30,"S",IF($Y3380&gt;=スコアリング基準!$B$31,"A",IF($Y3380&gt;=スコアリング基準!$B$32,"B","C"))))</f>
        <v/>
      </c>
      <c r="AA3380">
        <f>IFERROR(INDEX(実績DB!$I$3:$I$104,MATCH($B3380&amp;$C3380,実績DB!$J$3:$J$104,0)),"")</f>
        <v/>
      </c>
    </row>
    <row r="3381">
      <c r="A3381" t="n">
        <v>3379</v>
      </c>
      <c r="B3381" t="inlineStr">
        <is>
          <t>中部</t>
        </is>
      </c>
      <c r="C3381" t="inlineStr">
        <is>
          <t>浅羽町変電所</t>
        </is>
      </c>
      <c r="D3381" t="inlineStr">
        <is>
          <t>静岡県</t>
        </is>
      </c>
      <c r="E3381" t="n">
        <v>77</v>
      </c>
      <c r="F3381" t="n">
        <v>6.6</v>
      </c>
      <c r="G3381" s="3" t="n"/>
      <c r="H3381" s="3" t="n"/>
      <c r="I3381" t="inlineStr">
        <is>
          <t>未取得</t>
        </is>
      </c>
      <c r="J3381" t="n">
        <v>19</v>
      </c>
      <c r="K3381" t="n">
        <v>19</v>
      </c>
      <c r="L3381" t="n">
        <v>-14</v>
      </c>
      <c r="M3381" t="n">
        <v>5</v>
      </c>
      <c r="O3381" t="inlineStr">
        <is>
          <t>不可 #3</t>
        </is>
      </c>
      <c r="P3381" t="inlineStr">
        <is>
          <t>有り</t>
        </is>
      </c>
      <c r="R3381" s="4">
        <f>IF(COUNT($M3381:$N3381)=0,"",IF(AND(IF($N3381&lt;&gt;"",$N3381,$M3381)&lt;=0,$O3381&lt;&gt;"可"),"警告",""))</f>
        <v/>
      </c>
      <c r="S3381" s="4">
        <f>IF(COUNT($M3381:$N3381)=0,0,IF(IF($N3381&lt;&gt;"",$N3381,$M3381)&gt;=スコアリング基準!$B$20,スコアリング基準!$C$20,IF(IF($N3381&lt;&gt;"",$N3381,$M3381)&gt;=スコアリング基準!$B$21,スコアリング基準!$C$21,IF(IF($N3381&lt;&gt;"",$N3381,$M3381)&gt;0,スコアリング基準!$C$22,0))))</f>
        <v/>
      </c>
      <c r="T3381" s="4">
        <f>IF($O3381="可",スコアリング基準!$C$23,0)</f>
        <v/>
      </c>
      <c r="U3381" s="4">
        <f>IF(OR(COUNT($K3381:$L3381)&lt;2,$K3381=0),0,IF(ABS($L3381)/$K3381&lt;=スコアリング基準!$B$24,スコアリング基準!$C$24,IF(ABS($L3381)/$K3381&lt;=スコアリング基準!$B$25,スコアリング基準!$C$25,IF(ABS($L3381)/$K3381&lt;=スコアリング基準!$B$26,スコアリング基準!$C$26,0))))</f>
        <v/>
      </c>
      <c r="V3381" s="4">
        <f>IF($P3381="なし",スコアリング基準!$C$27,0)</f>
        <v/>
      </c>
      <c r="W3381" s="4">
        <f>IF($F3381="",0,IF(ISNUMBER($F3381),IF($F3381&lt;=スコアリング基準!$B$28,スコアリング基準!$C$28,スコアリング基準!$C$29),0))</f>
        <v/>
      </c>
      <c r="X3381" s="4">
        <f>IFERROR(VLOOKUP($B3381,スコアリング基準!$A$36:$B$46,2,FALSE),0)</f>
        <v/>
      </c>
      <c r="Y3381" s="4">
        <f>SUM($S3381:$X3381)</f>
        <v/>
      </c>
      <c r="Z3381" s="4">
        <f>IF(COUNT($M3381:$N3381)=0,"データ無",IF($Y3381&gt;=スコアリング基準!$B$30,"S",IF($Y3381&gt;=スコアリング基準!$B$31,"A",IF($Y3381&gt;=スコアリング基準!$B$32,"B","C"))))</f>
        <v/>
      </c>
      <c r="AA3381">
        <f>IFERROR(INDEX(実績DB!$I$3:$I$104,MATCH($B3381&amp;$C3381,実績DB!$J$3:$J$104,0)),"")</f>
        <v/>
      </c>
    </row>
    <row r="3382">
      <c r="A3382" t="n">
        <v>3380</v>
      </c>
      <c r="B3382" t="inlineStr">
        <is>
          <t>中部</t>
        </is>
      </c>
      <c r="C3382" t="inlineStr">
        <is>
          <t>浅草変電所</t>
        </is>
      </c>
      <c r="D3382" t="inlineStr">
        <is>
          <t>岐阜県</t>
        </is>
      </c>
      <c r="E3382" t="n">
        <v>77</v>
      </c>
      <c r="F3382" t="n">
        <v>6.6</v>
      </c>
      <c r="G3382" s="3" t="n">
        <v>35.312512</v>
      </c>
      <c r="H3382" s="3" t="n">
        <v>136.615111</v>
      </c>
      <c r="I3382" t="inlineStr">
        <is>
          <t>公表資料(手動)</t>
        </is>
      </c>
      <c r="J3382" t="n">
        <v>1</v>
      </c>
      <c r="K3382" t="n">
        <v>49</v>
      </c>
      <c r="L3382" t="n">
        <v>-2</v>
      </c>
      <c r="M3382" t="n">
        <v>48</v>
      </c>
      <c r="O3382" t="inlineStr">
        <is>
          <t>不可 #3</t>
        </is>
      </c>
      <c r="P3382" t="inlineStr">
        <is>
          <t>有り</t>
        </is>
      </c>
      <c r="R3382" s="4">
        <f>IF(COUNT($M3382:$N3382)=0,"",IF(AND(IF($N3382&lt;&gt;"",$N3382,$M3382)&lt;=0,$O3382&lt;&gt;"可"),"警告",""))</f>
        <v/>
      </c>
      <c r="S3382" s="4">
        <f>IF(COUNT($M3382:$N3382)=0,0,IF(IF($N3382&lt;&gt;"",$N3382,$M3382)&gt;=スコアリング基準!$B$20,スコアリング基準!$C$20,IF(IF($N3382&lt;&gt;"",$N3382,$M3382)&gt;=スコアリング基準!$B$21,スコアリング基準!$C$21,IF(IF($N3382&lt;&gt;"",$N3382,$M3382)&gt;0,スコアリング基準!$C$22,0))))</f>
        <v/>
      </c>
      <c r="T3382" s="4">
        <f>IF($O3382="可",スコアリング基準!$C$23,0)</f>
        <v/>
      </c>
      <c r="U3382" s="4">
        <f>IF(OR(COUNT($K3382:$L3382)&lt;2,$K3382=0),0,IF(ABS($L3382)/$K3382&lt;=スコアリング基準!$B$24,スコアリング基準!$C$24,IF(ABS($L3382)/$K3382&lt;=スコアリング基準!$B$25,スコアリング基準!$C$25,IF(ABS($L3382)/$K3382&lt;=スコアリング基準!$B$26,スコアリング基準!$C$26,0))))</f>
        <v/>
      </c>
      <c r="V3382" s="4">
        <f>IF($P3382="なし",スコアリング基準!$C$27,0)</f>
        <v/>
      </c>
      <c r="W3382" s="4">
        <f>IF($F3382="",0,IF(ISNUMBER($F3382),IF($F3382&lt;=スコアリング基準!$B$28,スコアリング基準!$C$28,スコアリング基準!$C$29),0))</f>
        <v/>
      </c>
      <c r="X3382" s="4">
        <f>IFERROR(VLOOKUP($B3382,スコアリング基準!$A$36:$B$46,2,FALSE),0)</f>
        <v/>
      </c>
      <c r="Y3382" s="4">
        <f>SUM($S3382:$X3382)</f>
        <v/>
      </c>
      <c r="Z3382" s="4">
        <f>IF(COUNT($M3382:$N3382)=0,"データ無",IF($Y3382&gt;=スコアリング基準!$B$30,"S",IF($Y3382&gt;=スコアリング基準!$B$31,"A",IF($Y3382&gt;=スコアリング基準!$B$32,"B","C"))))</f>
        <v/>
      </c>
      <c r="AA3382">
        <f>IFERROR(INDEX(実績DB!$I$3:$I$104,MATCH($B3382&amp;$C3382,実績DB!$J$3:$J$104,0)),"")</f>
        <v/>
      </c>
    </row>
    <row r="3383">
      <c r="A3383" t="n">
        <v>3381</v>
      </c>
      <c r="B3383" t="inlineStr">
        <is>
          <t>中部</t>
        </is>
      </c>
      <c r="C3383" t="inlineStr">
        <is>
          <t>浜島変電所</t>
        </is>
      </c>
      <c r="D3383" t="inlineStr">
        <is>
          <t>三重県</t>
        </is>
      </c>
      <c r="E3383" t="n">
        <v>77</v>
      </c>
      <c r="F3383" t="n">
        <v>6.6</v>
      </c>
      <c r="G3383" s="3" t="n">
        <v>34.309075</v>
      </c>
      <c r="H3383" s="3" t="n">
        <v>136.756663</v>
      </c>
      <c r="I3383" t="inlineStr">
        <is>
          <t>公表資料(手動)</t>
        </is>
      </c>
      <c r="J3383" t="n">
        <v>19</v>
      </c>
      <c r="K3383" t="n">
        <v>19</v>
      </c>
      <c r="L3383" t="n">
        <v>-7</v>
      </c>
      <c r="M3383" t="n">
        <v>12</v>
      </c>
      <c r="O3383" t="inlineStr">
        <is>
          <t>不可 #3</t>
        </is>
      </c>
      <c r="P3383" t="inlineStr">
        <is>
          <t>有り</t>
        </is>
      </c>
      <c r="R3383" s="4">
        <f>IF(COUNT($M3383:$N3383)=0,"",IF(AND(IF($N3383&lt;&gt;"",$N3383,$M3383)&lt;=0,$O3383&lt;&gt;"可"),"警告",""))</f>
        <v/>
      </c>
      <c r="S3383" s="4">
        <f>IF(COUNT($M3383:$N3383)=0,0,IF(IF($N3383&lt;&gt;"",$N3383,$M3383)&gt;=スコアリング基準!$B$20,スコアリング基準!$C$20,IF(IF($N3383&lt;&gt;"",$N3383,$M3383)&gt;=スコアリング基準!$B$21,スコアリング基準!$C$21,IF(IF($N3383&lt;&gt;"",$N3383,$M3383)&gt;0,スコアリング基準!$C$22,0))))</f>
        <v/>
      </c>
      <c r="T3383" s="4">
        <f>IF($O3383="可",スコアリング基準!$C$23,0)</f>
        <v/>
      </c>
      <c r="U3383" s="4">
        <f>IF(OR(COUNT($K3383:$L3383)&lt;2,$K3383=0),0,IF(ABS($L3383)/$K3383&lt;=スコアリング基準!$B$24,スコアリング基準!$C$24,IF(ABS($L3383)/$K3383&lt;=スコアリング基準!$B$25,スコアリング基準!$C$25,IF(ABS($L3383)/$K3383&lt;=スコアリング基準!$B$26,スコアリング基準!$C$26,0))))</f>
        <v/>
      </c>
      <c r="V3383" s="4">
        <f>IF($P3383="なし",スコアリング基準!$C$27,0)</f>
        <v/>
      </c>
      <c r="W3383" s="4">
        <f>IF($F3383="",0,IF(ISNUMBER($F3383),IF($F3383&lt;=スコアリング基準!$B$28,スコアリング基準!$C$28,スコアリング基準!$C$29),0))</f>
        <v/>
      </c>
      <c r="X3383" s="4">
        <f>IFERROR(VLOOKUP($B3383,スコアリング基準!$A$36:$B$46,2,FALSE),0)</f>
        <v/>
      </c>
      <c r="Y3383" s="4">
        <f>SUM($S3383:$X3383)</f>
        <v/>
      </c>
      <c r="Z3383" s="4">
        <f>IF(COUNT($M3383:$N3383)=0,"データ無",IF($Y3383&gt;=スコアリング基準!$B$30,"S",IF($Y3383&gt;=スコアリング基準!$B$31,"A",IF($Y3383&gt;=スコアリング基準!$B$32,"B","C"))))</f>
        <v/>
      </c>
      <c r="AA3383">
        <f>IFERROR(INDEX(実績DB!$I$3:$I$104,MATCH($B3383&amp;$C3383,実績DB!$J$3:$J$104,0)),"")</f>
        <v/>
      </c>
    </row>
    <row r="3384">
      <c r="A3384" t="n">
        <v>3382</v>
      </c>
      <c r="B3384" t="inlineStr">
        <is>
          <t>中部</t>
        </is>
      </c>
      <c r="C3384" t="inlineStr">
        <is>
          <t>浜町変電所</t>
        </is>
      </c>
      <c r="D3384" t="inlineStr">
        <is>
          <t>愛知県</t>
        </is>
      </c>
      <c r="E3384" t="n">
        <v>77</v>
      </c>
      <c r="F3384" t="n">
        <v>6.6</v>
      </c>
      <c r="G3384" s="3" t="n">
        <v>34.818416</v>
      </c>
      <c r="H3384" s="3" t="n">
        <v>137.207045</v>
      </c>
      <c r="I3384" t="inlineStr">
        <is>
          <t>公表資料(手動)</t>
        </is>
      </c>
      <c r="J3384" t="n">
        <v>-44</v>
      </c>
      <c r="K3384" t="n">
        <v>49</v>
      </c>
      <c r="L3384" t="n">
        <v>-1</v>
      </c>
      <c r="M3384" t="n">
        <v>48</v>
      </c>
      <c r="O3384" t="inlineStr">
        <is>
          <t>不可 #3</t>
        </is>
      </c>
      <c r="P3384" t="inlineStr">
        <is>
          <t>有り</t>
        </is>
      </c>
      <c r="R3384" s="4">
        <f>IF(COUNT($M3384:$N3384)=0,"",IF(AND(IF($N3384&lt;&gt;"",$N3384,$M3384)&lt;=0,$O3384&lt;&gt;"可"),"警告",""))</f>
        <v/>
      </c>
      <c r="S3384" s="4">
        <f>IF(COUNT($M3384:$N3384)=0,0,IF(IF($N3384&lt;&gt;"",$N3384,$M3384)&gt;=スコアリング基準!$B$20,スコアリング基準!$C$20,IF(IF($N3384&lt;&gt;"",$N3384,$M3384)&gt;=スコアリング基準!$B$21,スコアリング基準!$C$21,IF(IF($N3384&lt;&gt;"",$N3384,$M3384)&gt;0,スコアリング基準!$C$22,0))))</f>
        <v/>
      </c>
      <c r="T3384" s="4">
        <f>IF($O3384="可",スコアリング基準!$C$23,0)</f>
        <v/>
      </c>
      <c r="U3384" s="4">
        <f>IF(OR(COUNT($K3384:$L3384)&lt;2,$K3384=0),0,IF(ABS($L3384)/$K3384&lt;=スコアリング基準!$B$24,スコアリング基準!$C$24,IF(ABS($L3384)/$K3384&lt;=スコアリング基準!$B$25,スコアリング基準!$C$25,IF(ABS($L3384)/$K3384&lt;=スコアリング基準!$B$26,スコアリング基準!$C$26,0))))</f>
        <v/>
      </c>
      <c r="V3384" s="4">
        <f>IF($P3384="なし",スコアリング基準!$C$27,0)</f>
        <v/>
      </c>
      <c r="W3384" s="4">
        <f>IF($F3384="",0,IF(ISNUMBER($F3384),IF($F3384&lt;=スコアリング基準!$B$28,スコアリング基準!$C$28,スコアリング基準!$C$29),0))</f>
        <v/>
      </c>
      <c r="X3384" s="4">
        <f>IFERROR(VLOOKUP($B3384,スコアリング基準!$A$36:$B$46,2,FALSE),0)</f>
        <v/>
      </c>
      <c r="Y3384" s="4">
        <f>SUM($S3384:$X3384)</f>
        <v/>
      </c>
      <c r="Z3384" s="4">
        <f>IF(COUNT($M3384:$N3384)=0,"データ無",IF($Y3384&gt;=スコアリング基準!$B$30,"S",IF($Y3384&gt;=スコアリング基準!$B$31,"A",IF($Y3384&gt;=スコアリング基準!$B$32,"B","C"))))</f>
        <v/>
      </c>
      <c r="AA3384">
        <f>IFERROR(INDEX(実績DB!$I$3:$I$104,MATCH($B3384&amp;$C3384,実績DB!$J$3:$J$104,0)),"")</f>
        <v/>
      </c>
    </row>
    <row r="3385">
      <c r="A3385" t="n">
        <v>3383</v>
      </c>
      <c r="B3385" t="inlineStr">
        <is>
          <t>中部</t>
        </is>
      </c>
      <c r="C3385" t="inlineStr">
        <is>
          <t>浦川変電所</t>
        </is>
      </c>
      <c r="D3385" t="inlineStr">
        <is>
          <t>静岡県</t>
        </is>
      </c>
      <c r="E3385" t="n">
        <v>77</v>
      </c>
      <c r="F3385" t="n">
        <v>6.6</v>
      </c>
      <c r="G3385" s="3" t="n">
        <v>35.067986</v>
      </c>
      <c r="H3385" s="3" t="n">
        <v>137.785622</v>
      </c>
      <c r="I3385" t="inlineStr">
        <is>
          <t>公表資料(手動)</t>
        </is>
      </c>
      <c r="J3385" t="n">
        <v>9</v>
      </c>
      <c r="K3385" t="n">
        <v>9</v>
      </c>
      <c r="L3385" t="n">
        <v>-3</v>
      </c>
      <c r="M3385" t="n">
        <v>6</v>
      </c>
      <c r="O3385" t="inlineStr">
        <is>
          <t>不可 #3</t>
        </is>
      </c>
      <c r="P3385" t="inlineStr">
        <is>
          <t>有り</t>
        </is>
      </c>
      <c r="R3385" s="4">
        <f>IF(COUNT($M3385:$N3385)=0,"",IF(AND(IF($N3385&lt;&gt;"",$N3385,$M3385)&lt;=0,$O3385&lt;&gt;"可"),"警告",""))</f>
        <v/>
      </c>
      <c r="S3385" s="4">
        <f>IF(COUNT($M3385:$N3385)=0,0,IF(IF($N3385&lt;&gt;"",$N3385,$M3385)&gt;=スコアリング基準!$B$20,スコアリング基準!$C$20,IF(IF($N3385&lt;&gt;"",$N3385,$M3385)&gt;=スコアリング基準!$B$21,スコアリング基準!$C$21,IF(IF($N3385&lt;&gt;"",$N3385,$M3385)&gt;0,スコアリング基準!$C$22,0))))</f>
        <v/>
      </c>
      <c r="T3385" s="4">
        <f>IF($O3385="可",スコアリング基準!$C$23,0)</f>
        <v/>
      </c>
      <c r="U3385" s="4">
        <f>IF(OR(COUNT($K3385:$L3385)&lt;2,$K3385=0),0,IF(ABS($L3385)/$K3385&lt;=スコアリング基準!$B$24,スコアリング基準!$C$24,IF(ABS($L3385)/$K3385&lt;=スコアリング基準!$B$25,スコアリング基準!$C$25,IF(ABS($L3385)/$K3385&lt;=スコアリング基準!$B$26,スコアリング基準!$C$26,0))))</f>
        <v/>
      </c>
      <c r="V3385" s="4">
        <f>IF($P3385="なし",スコアリング基準!$C$27,0)</f>
        <v/>
      </c>
      <c r="W3385" s="4">
        <f>IF($F3385="",0,IF(ISNUMBER($F3385),IF($F3385&lt;=スコアリング基準!$B$28,スコアリング基準!$C$28,スコアリング基準!$C$29),0))</f>
        <v/>
      </c>
      <c r="X3385" s="4">
        <f>IFERROR(VLOOKUP($B3385,スコアリング基準!$A$36:$B$46,2,FALSE),0)</f>
        <v/>
      </c>
      <c r="Y3385" s="4">
        <f>SUM($S3385:$X3385)</f>
        <v/>
      </c>
      <c r="Z3385" s="4">
        <f>IF(COUNT($M3385:$N3385)=0,"データ無",IF($Y3385&gt;=スコアリング基準!$B$30,"S",IF($Y3385&gt;=スコアリング基準!$B$31,"A",IF($Y3385&gt;=スコアリング基準!$B$32,"B","C"))))</f>
        <v/>
      </c>
      <c r="AA3385">
        <f>IFERROR(INDEX(実績DB!$I$3:$I$104,MATCH($B3385&amp;$C3385,実績DB!$J$3:$J$104,0)),"")</f>
        <v/>
      </c>
    </row>
    <row r="3386">
      <c r="A3386" t="n">
        <v>3384</v>
      </c>
      <c r="B3386" t="inlineStr">
        <is>
          <t>中部</t>
        </is>
      </c>
      <c r="C3386" t="inlineStr">
        <is>
          <t>海老塚変電所</t>
        </is>
      </c>
      <c r="D3386" t="inlineStr">
        <is>
          <t>静岡県</t>
        </is>
      </c>
      <c r="E3386" t="n">
        <v>77</v>
      </c>
      <c r="F3386" t="n">
        <v>6.6</v>
      </c>
      <c r="G3386" s="3" t="n">
        <v>34.705143</v>
      </c>
      <c r="H3386" s="3" t="n">
        <v>137.839147</v>
      </c>
      <c r="I3386" t="inlineStr">
        <is>
          <t>公表資料(手動)</t>
        </is>
      </c>
      <c r="J3386" t="n">
        <v>28</v>
      </c>
      <c r="K3386" t="n">
        <v>28</v>
      </c>
      <c r="L3386" t="n">
        <v>-3</v>
      </c>
      <c r="M3386" t="n">
        <v>25</v>
      </c>
      <c r="O3386" t="inlineStr">
        <is>
          <t>不可 #3</t>
        </is>
      </c>
      <c r="P3386" t="inlineStr">
        <is>
          <t>有り</t>
        </is>
      </c>
      <c r="R3386" s="4">
        <f>IF(COUNT($M3386:$N3386)=0,"",IF(AND(IF($N3386&lt;&gt;"",$N3386,$M3386)&lt;=0,$O3386&lt;&gt;"可"),"警告",""))</f>
        <v/>
      </c>
      <c r="S3386" s="4">
        <f>IF(COUNT($M3386:$N3386)=0,0,IF(IF($N3386&lt;&gt;"",$N3386,$M3386)&gt;=スコアリング基準!$B$20,スコアリング基準!$C$20,IF(IF($N3386&lt;&gt;"",$N3386,$M3386)&gt;=スコアリング基準!$B$21,スコアリング基準!$C$21,IF(IF($N3386&lt;&gt;"",$N3386,$M3386)&gt;0,スコアリング基準!$C$22,0))))</f>
        <v/>
      </c>
      <c r="T3386" s="4">
        <f>IF($O3386="可",スコアリング基準!$C$23,0)</f>
        <v/>
      </c>
      <c r="U3386" s="4">
        <f>IF(OR(COUNT($K3386:$L3386)&lt;2,$K3386=0),0,IF(ABS($L3386)/$K3386&lt;=スコアリング基準!$B$24,スコアリング基準!$C$24,IF(ABS($L3386)/$K3386&lt;=スコアリング基準!$B$25,スコアリング基準!$C$25,IF(ABS($L3386)/$K3386&lt;=スコアリング基準!$B$26,スコアリング基準!$C$26,0))))</f>
        <v/>
      </c>
      <c r="V3386" s="4">
        <f>IF($P3386="なし",スコアリング基準!$C$27,0)</f>
        <v/>
      </c>
      <c r="W3386" s="4">
        <f>IF($F3386="",0,IF(ISNUMBER($F3386),IF($F3386&lt;=スコアリング基準!$B$28,スコアリング基準!$C$28,スコアリング基準!$C$29),0))</f>
        <v/>
      </c>
      <c r="X3386" s="4">
        <f>IFERROR(VLOOKUP($B3386,スコアリング基準!$A$36:$B$46,2,FALSE),0)</f>
        <v/>
      </c>
      <c r="Y3386" s="4">
        <f>SUM($S3386:$X3386)</f>
        <v/>
      </c>
      <c r="Z3386" s="4">
        <f>IF(COUNT($M3386:$N3386)=0,"データ無",IF($Y3386&gt;=スコアリング基準!$B$30,"S",IF($Y3386&gt;=スコアリング基準!$B$31,"A",IF($Y3386&gt;=スコアリング基準!$B$32,"B","C"))))</f>
        <v/>
      </c>
      <c r="AA3386">
        <f>IFERROR(INDEX(実績DB!$I$3:$I$104,MATCH($B3386&amp;$C3386,実績DB!$J$3:$J$104,0)),"")</f>
        <v/>
      </c>
    </row>
    <row r="3387">
      <c r="A3387" t="n">
        <v>3385</v>
      </c>
      <c r="B3387" t="inlineStr">
        <is>
          <t>中部</t>
        </is>
      </c>
      <c r="C3387" t="inlineStr">
        <is>
          <t>深溝変電所</t>
        </is>
      </c>
      <c r="D3387" t="inlineStr">
        <is>
          <t>愛知県</t>
        </is>
      </c>
      <c r="E3387" t="n">
        <v>77</v>
      </c>
      <c r="F3387" t="n">
        <v>6.6</v>
      </c>
      <c r="G3387" s="3" t="n">
        <v>34.82911</v>
      </c>
      <c r="H3387" s="3" t="n">
        <v>137.186204</v>
      </c>
      <c r="I3387" t="inlineStr">
        <is>
          <t>公表資料(手動)</t>
        </is>
      </c>
      <c r="J3387" t="n">
        <v>-1</v>
      </c>
      <c r="K3387" t="n">
        <v>19</v>
      </c>
      <c r="L3387" t="n">
        <v>-4</v>
      </c>
      <c r="M3387" t="n">
        <v>15</v>
      </c>
      <c r="O3387" t="inlineStr">
        <is>
          <t>不可 #3</t>
        </is>
      </c>
      <c r="P3387" t="inlineStr">
        <is>
          <t>有り</t>
        </is>
      </c>
      <c r="R3387" s="4">
        <f>IF(COUNT($M3387:$N3387)=0,"",IF(AND(IF($N3387&lt;&gt;"",$N3387,$M3387)&lt;=0,$O3387&lt;&gt;"可"),"警告",""))</f>
        <v/>
      </c>
      <c r="S3387" s="4">
        <f>IF(COUNT($M3387:$N3387)=0,0,IF(IF($N3387&lt;&gt;"",$N3387,$M3387)&gt;=スコアリング基準!$B$20,スコアリング基準!$C$20,IF(IF($N3387&lt;&gt;"",$N3387,$M3387)&gt;=スコアリング基準!$B$21,スコアリング基準!$C$21,IF(IF($N3387&lt;&gt;"",$N3387,$M3387)&gt;0,スコアリング基準!$C$22,0))))</f>
        <v/>
      </c>
      <c r="T3387" s="4">
        <f>IF($O3387="可",スコアリング基準!$C$23,0)</f>
        <v/>
      </c>
      <c r="U3387" s="4">
        <f>IF(OR(COUNT($K3387:$L3387)&lt;2,$K3387=0),0,IF(ABS($L3387)/$K3387&lt;=スコアリング基準!$B$24,スコアリング基準!$C$24,IF(ABS($L3387)/$K3387&lt;=スコアリング基準!$B$25,スコアリング基準!$C$25,IF(ABS($L3387)/$K3387&lt;=スコアリング基準!$B$26,スコアリング基準!$C$26,0))))</f>
        <v/>
      </c>
      <c r="V3387" s="4">
        <f>IF($P3387="なし",スコアリング基準!$C$27,0)</f>
        <v/>
      </c>
      <c r="W3387" s="4">
        <f>IF($F3387="",0,IF(ISNUMBER($F3387),IF($F3387&lt;=スコアリング基準!$B$28,スコアリング基準!$C$28,スコアリング基準!$C$29),0))</f>
        <v/>
      </c>
      <c r="X3387" s="4">
        <f>IFERROR(VLOOKUP($B3387,スコアリング基準!$A$36:$B$46,2,FALSE),0)</f>
        <v/>
      </c>
      <c r="Y3387" s="4">
        <f>SUM($S3387:$X3387)</f>
        <v/>
      </c>
      <c r="Z3387" s="4">
        <f>IF(COUNT($M3387:$N3387)=0,"データ無",IF($Y3387&gt;=スコアリング基準!$B$30,"S",IF($Y3387&gt;=スコアリング基準!$B$31,"A",IF($Y3387&gt;=スコアリング基準!$B$32,"B","C"))))</f>
        <v/>
      </c>
      <c r="AA3387">
        <f>IFERROR(INDEX(実績DB!$I$3:$I$104,MATCH($B3387&amp;$C3387,実績DB!$J$3:$J$104,0)),"")</f>
        <v/>
      </c>
    </row>
    <row r="3388">
      <c r="A3388" t="n">
        <v>3386</v>
      </c>
      <c r="B3388" t="inlineStr">
        <is>
          <t>中部</t>
        </is>
      </c>
      <c r="C3388" t="inlineStr">
        <is>
          <t>清沢水力変電設備変電所</t>
        </is>
      </c>
      <c r="D3388" t="inlineStr">
        <is>
          <t>静岡県</t>
        </is>
      </c>
      <c r="E3388" t="n">
        <v>77</v>
      </c>
      <c r="F3388" t="n">
        <v>6.6</v>
      </c>
      <c r="G3388" s="3" t="n"/>
      <c r="H3388" s="3" t="n"/>
      <c r="I3388" t="inlineStr">
        <is>
          <t>未取得</t>
        </is>
      </c>
      <c r="J3388" t="n">
        <v>15</v>
      </c>
      <c r="K3388" t="n">
        <v>5</v>
      </c>
      <c r="L3388" t="n">
        <v>-3</v>
      </c>
      <c r="M3388" t="n">
        <v>2</v>
      </c>
      <c r="O3388" t="inlineStr">
        <is>
          <t>不可 #3</t>
        </is>
      </c>
      <c r="P3388" t="inlineStr">
        <is>
          <t>有り</t>
        </is>
      </c>
      <c r="R3388" s="4">
        <f>IF(COUNT($M3388:$N3388)=0,"",IF(AND(IF($N3388&lt;&gt;"",$N3388,$M3388)&lt;=0,$O3388&lt;&gt;"可"),"警告",""))</f>
        <v/>
      </c>
      <c r="S3388" s="4">
        <f>IF(COUNT($M3388:$N3388)=0,0,IF(IF($N3388&lt;&gt;"",$N3388,$M3388)&gt;=スコアリング基準!$B$20,スコアリング基準!$C$20,IF(IF($N3388&lt;&gt;"",$N3388,$M3388)&gt;=スコアリング基準!$B$21,スコアリング基準!$C$21,IF(IF($N3388&lt;&gt;"",$N3388,$M3388)&gt;0,スコアリング基準!$C$22,0))))</f>
        <v/>
      </c>
      <c r="T3388" s="4">
        <f>IF($O3388="可",スコアリング基準!$C$23,0)</f>
        <v/>
      </c>
      <c r="U3388" s="4">
        <f>IF(OR(COUNT($K3388:$L3388)&lt;2,$K3388=0),0,IF(ABS($L3388)/$K3388&lt;=スコアリング基準!$B$24,スコアリング基準!$C$24,IF(ABS($L3388)/$K3388&lt;=スコアリング基準!$B$25,スコアリング基準!$C$25,IF(ABS($L3388)/$K3388&lt;=スコアリング基準!$B$26,スコアリング基準!$C$26,0))))</f>
        <v/>
      </c>
      <c r="V3388" s="4">
        <f>IF($P3388="なし",スコアリング基準!$C$27,0)</f>
        <v/>
      </c>
      <c r="W3388" s="4">
        <f>IF($F3388="",0,IF(ISNUMBER($F3388),IF($F3388&lt;=スコアリング基準!$B$28,スコアリング基準!$C$28,スコアリング基準!$C$29),0))</f>
        <v/>
      </c>
      <c r="X3388" s="4">
        <f>IFERROR(VLOOKUP($B3388,スコアリング基準!$A$36:$B$46,2,FALSE),0)</f>
        <v/>
      </c>
      <c r="Y3388" s="4">
        <f>SUM($S3388:$X3388)</f>
        <v/>
      </c>
      <c r="Z3388" s="4">
        <f>IF(COUNT($M3388:$N3388)=0,"データ無",IF($Y3388&gt;=スコアリング基準!$B$30,"S",IF($Y3388&gt;=スコアリング基準!$B$31,"A",IF($Y3388&gt;=スコアリング基準!$B$32,"B","C"))))</f>
        <v/>
      </c>
      <c r="AA3388">
        <f>IFERROR(INDEX(実績DB!$I$3:$I$104,MATCH($B3388&amp;$C3388,実績DB!$J$3:$J$104,0)),"")</f>
        <v/>
      </c>
    </row>
    <row r="3389">
      <c r="A3389" t="n">
        <v>3387</v>
      </c>
      <c r="B3389" t="inlineStr">
        <is>
          <t>中部</t>
        </is>
      </c>
      <c r="C3389" t="inlineStr">
        <is>
          <t>清洲変電所</t>
        </is>
      </c>
      <c r="D3389" t="inlineStr">
        <is>
          <t>愛知県</t>
        </is>
      </c>
      <c r="E3389" t="n">
        <v>77</v>
      </c>
      <c r="F3389" t="n">
        <v>6.6</v>
      </c>
      <c r="G3389" s="3" t="n">
        <v>35.20848</v>
      </c>
      <c r="H3389" s="3" t="n">
        <v>136.838997</v>
      </c>
      <c r="I3389" t="inlineStr">
        <is>
          <t>公表資料(手動)</t>
        </is>
      </c>
      <c r="J3389" t="n">
        <v>0</v>
      </c>
      <c r="K3389" t="n">
        <v>39</v>
      </c>
      <c r="L3389" t="n">
        <v>-1</v>
      </c>
      <c r="M3389" t="n">
        <v>39</v>
      </c>
      <c r="O3389" t="inlineStr">
        <is>
          <t>不可 #3</t>
        </is>
      </c>
      <c r="P3389" t="inlineStr">
        <is>
          <t>有り</t>
        </is>
      </c>
      <c r="R3389" s="4">
        <f>IF(COUNT($M3389:$N3389)=0,"",IF(AND(IF($N3389&lt;&gt;"",$N3389,$M3389)&lt;=0,$O3389&lt;&gt;"可"),"警告",""))</f>
        <v/>
      </c>
      <c r="S3389" s="4">
        <f>IF(COUNT($M3389:$N3389)=0,0,IF(IF($N3389&lt;&gt;"",$N3389,$M3389)&gt;=スコアリング基準!$B$20,スコアリング基準!$C$20,IF(IF($N3389&lt;&gt;"",$N3389,$M3389)&gt;=スコアリング基準!$B$21,スコアリング基準!$C$21,IF(IF($N3389&lt;&gt;"",$N3389,$M3389)&gt;0,スコアリング基準!$C$22,0))))</f>
        <v/>
      </c>
      <c r="T3389" s="4">
        <f>IF($O3389="可",スコアリング基準!$C$23,0)</f>
        <v/>
      </c>
      <c r="U3389" s="4">
        <f>IF(OR(COUNT($K3389:$L3389)&lt;2,$K3389=0),0,IF(ABS($L3389)/$K3389&lt;=スコアリング基準!$B$24,スコアリング基準!$C$24,IF(ABS($L3389)/$K3389&lt;=スコアリング基準!$B$25,スコアリング基準!$C$25,IF(ABS($L3389)/$K3389&lt;=スコアリング基準!$B$26,スコアリング基準!$C$26,0))))</f>
        <v/>
      </c>
      <c r="V3389" s="4">
        <f>IF($P3389="なし",スコアリング基準!$C$27,0)</f>
        <v/>
      </c>
      <c r="W3389" s="4">
        <f>IF($F3389="",0,IF(ISNUMBER($F3389),IF($F3389&lt;=スコアリング基準!$B$28,スコアリング基準!$C$28,スコアリング基準!$C$29),0))</f>
        <v/>
      </c>
      <c r="X3389" s="4">
        <f>IFERROR(VLOOKUP($B3389,スコアリング基準!$A$36:$B$46,2,FALSE),0)</f>
        <v/>
      </c>
      <c r="Y3389" s="4">
        <f>SUM($S3389:$X3389)</f>
        <v/>
      </c>
      <c r="Z3389" s="4">
        <f>IF(COUNT($M3389:$N3389)=0,"データ無",IF($Y3389&gt;=スコアリング基準!$B$30,"S",IF($Y3389&gt;=スコアリング基準!$B$31,"A",IF($Y3389&gt;=スコアリング基準!$B$32,"B","C"))))</f>
        <v/>
      </c>
      <c r="AA3389">
        <f>IFERROR(INDEX(実績DB!$I$3:$I$104,MATCH($B3389&amp;$C3389,実績DB!$J$3:$J$104,0)),"")</f>
        <v/>
      </c>
    </row>
    <row r="3390">
      <c r="A3390" t="n">
        <v>3388</v>
      </c>
      <c r="B3390" t="inlineStr">
        <is>
          <t>中部</t>
        </is>
      </c>
      <c r="C3390" t="inlineStr">
        <is>
          <t>清田変電所</t>
        </is>
      </c>
      <c r="D3390" t="inlineStr">
        <is>
          <t>愛知県</t>
        </is>
      </c>
      <c r="E3390" t="n">
        <v>77</v>
      </c>
      <c r="F3390" t="n">
        <v>6.6</v>
      </c>
      <c r="G3390" s="3" t="n">
        <v>34.841098</v>
      </c>
      <c r="H3390" s="3" t="n">
        <v>137.237682</v>
      </c>
      <c r="I3390" t="inlineStr">
        <is>
          <t>公表資料(手動)</t>
        </is>
      </c>
      <c r="J3390" t="n">
        <v>0</v>
      </c>
      <c r="K3390" t="n">
        <v>49</v>
      </c>
      <c r="L3390" t="n">
        <v>0</v>
      </c>
      <c r="M3390" t="n">
        <v>49</v>
      </c>
      <c r="O3390" t="inlineStr">
        <is>
          <t>不可 #3</t>
        </is>
      </c>
      <c r="P3390" t="inlineStr">
        <is>
          <t>有り</t>
        </is>
      </c>
      <c r="R3390" s="4">
        <f>IF(COUNT($M3390:$N3390)=0,"",IF(AND(IF($N3390&lt;&gt;"",$N3390,$M3390)&lt;=0,$O3390&lt;&gt;"可"),"警告",""))</f>
        <v/>
      </c>
      <c r="S3390" s="4">
        <f>IF(COUNT($M3390:$N3390)=0,0,IF(IF($N3390&lt;&gt;"",$N3390,$M3390)&gt;=スコアリング基準!$B$20,スコアリング基準!$C$20,IF(IF($N3390&lt;&gt;"",$N3390,$M3390)&gt;=スコアリング基準!$B$21,スコアリング基準!$C$21,IF(IF($N3390&lt;&gt;"",$N3390,$M3390)&gt;0,スコアリング基準!$C$22,0))))</f>
        <v/>
      </c>
      <c r="T3390" s="4">
        <f>IF($O3390="可",スコアリング基準!$C$23,0)</f>
        <v/>
      </c>
      <c r="U3390" s="4">
        <f>IF(OR(COUNT($K3390:$L3390)&lt;2,$K3390=0),0,IF(ABS($L3390)/$K3390&lt;=スコアリング基準!$B$24,スコアリング基準!$C$24,IF(ABS($L3390)/$K3390&lt;=スコアリング基準!$B$25,スコアリング基準!$C$25,IF(ABS($L3390)/$K3390&lt;=スコアリング基準!$B$26,スコアリング基準!$C$26,0))))</f>
        <v/>
      </c>
      <c r="V3390" s="4">
        <f>IF($P3390="なし",スコアリング基準!$C$27,0)</f>
        <v/>
      </c>
      <c r="W3390" s="4">
        <f>IF($F3390="",0,IF(ISNUMBER($F3390),IF($F3390&lt;=スコアリング基準!$B$28,スコアリング基準!$C$28,スコアリング基準!$C$29),0))</f>
        <v/>
      </c>
      <c r="X3390" s="4">
        <f>IFERROR(VLOOKUP($B3390,スコアリング基準!$A$36:$B$46,2,FALSE),0)</f>
        <v/>
      </c>
      <c r="Y3390" s="4">
        <f>SUM($S3390:$X3390)</f>
        <v/>
      </c>
      <c r="Z3390" s="4">
        <f>IF(COUNT($M3390:$N3390)=0,"データ無",IF($Y3390&gt;=スコアリング基準!$B$30,"S",IF($Y3390&gt;=スコアリング基準!$B$31,"A",IF($Y3390&gt;=スコアリング基準!$B$32,"B","C"))))</f>
        <v/>
      </c>
      <c r="AA3390">
        <f>IFERROR(INDEX(実績DB!$I$3:$I$104,MATCH($B3390&amp;$C3390,実績DB!$J$3:$J$104,0)),"")</f>
        <v/>
      </c>
    </row>
    <row r="3391">
      <c r="A3391" t="n">
        <v>3389</v>
      </c>
      <c r="B3391" t="inlineStr">
        <is>
          <t>中部</t>
        </is>
      </c>
      <c r="C3391" t="inlineStr">
        <is>
          <t>清見変電所</t>
        </is>
      </c>
      <c r="D3391" t="inlineStr">
        <is>
          <t>岐阜県</t>
        </is>
      </c>
      <c r="E3391" t="n">
        <v>77</v>
      </c>
      <c r="F3391" t="n">
        <v>6.6</v>
      </c>
      <c r="G3391" s="3" t="n">
        <v>36.130501</v>
      </c>
      <c r="H3391" s="3" t="n">
        <v>137.177964</v>
      </c>
      <c r="I3391" t="inlineStr">
        <is>
          <t>Google Places(名称一致)</t>
        </is>
      </c>
      <c r="J3391" t="n">
        <v>-1</v>
      </c>
      <c r="K3391" t="n">
        <v>19</v>
      </c>
      <c r="L3391" t="n">
        <v>-13</v>
      </c>
      <c r="M3391" t="n">
        <v>7</v>
      </c>
      <c r="O3391" t="inlineStr">
        <is>
          <t>不可 #3</t>
        </is>
      </c>
      <c r="P3391" t="inlineStr">
        <is>
          <t>有り</t>
        </is>
      </c>
      <c r="R3391" s="4">
        <f>IF(COUNT($M3391:$N3391)=0,"",IF(AND(IF($N3391&lt;&gt;"",$N3391,$M3391)&lt;=0,$O3391&lt;&gt;"可"),"警告",""))</f>
        <v/>
      </c>
      <c r="S3391" s="4">
        <f>IF(COUNT($M3391:$N3391)=0,0,IF(IF($N3391&lt;&gt;"",$N3391,$M3391)&gt;=スコアリング基準!$B$20,スコアリング基準!$C$20,IF(IF($N3391&lt;&gt;"",$N3391,$M3391)&gt;=スコアリング基準!$B$21,スコアリング基準!$C$21,IF(IF($N3391&lt;&gt;"",$N3391,$M3391)&gt;0,スコアリング基準!$C$22,0))))</f>
        <v/>
      </c>
      <c r="T3391" s="4">
        <f>IF($O3391="可",スコアリング基準!$C$23,0)</f>
        <v/>
      </c>
      <c r="U3391" s="4">
        <f>IF(OR(COUNT($K3391:$L3391)&lt;2,$K3391=0),0,IF(ABS($L3391)/$K3391&lt;=スコアリング基準!$B$24,スコアリング基準!$C$24,IF(ABS($L3391)/$K3391&lt;=スコアリング基準!$B$25,スコアリング基準!$C$25,IF(ABS($L3391)/$K3391&lt;=スコアリング基準!$B$26,スコアリング基準!$C$26,0))))</f>
        <v/>
      </c>
      <c r="V3391" s="4">
        <f>IF($P3391="なし",スコアリング基準!$C$27,0)</f>
        <v/>
      </c>
      <c r="W3391" s="4">
        <f>IF($F3391="",0,IF(ISNUMBER($F3391),IF($F3391&lt;=スコアリング基準!$B$28,スコアリング基準!$C$28,スコアリング基準!$C$29),0))</f>
        <v/>
      </c>
      <c r="X3391" s="4">
        <f>IFERROR(VLOOKUP($B3391,スコアリング基準!$A$36:$B$46,2,FALSE),0)</f>
        <v/>
      </c>
      <c r="Y3391" s="4">
        <f>SUM($S3391:$X3391)</f>
        <v/>
      </c>
      <c r="Z3391" s="4">
        <f>IF(COUNT($M3391:$N3391)=0,"データ無",IF($Y3391&gt;=スコアリング基準!$B$30,"S",IF($Y3391&gt;=スコアリング基準!$B$31,"A",IF($Y3391&gt;=スコアリング基準!$B$32,"B","C"))))</f>
        <v/>
      </c>
      <c r="AA3391">
        <f>IFERROR(INDEX(実績DB!$I$3:$I$104,MATCH($B3391&amp;$C3391,実績DB!$J$3:$J$104,0)),"")</f>
        <v/>
      </c>
    </row>
    <row r="3392">
      <c r="A3392" t="n">
        <v>3390</v>
      </c>
      <c r="B3392" t="inlineStr">
        <is>
          <t>中部</t>
        </is>
      </c>
      <c r="C3392" t="inlineStr">
        <is>
          <t>渋見変電所</t>
        </is>
      </c>
      <c r="D3392" t="inlineStr">
        <is>
          <t>三重県</t>
        </is>
      </c>
      <c r="E3392" t="n">
        <v>77</v>
      </c>
      <c r="F3392" t="n">
        <v>6.6</v>
      </c>
      <c r="G3392" s="3" t="n">
        <v>34.736007</v>
      </c>
      <c r="H3392" s="3" t="n">
        <v>136.493866</v>
      </c>
      <c r="I3392" t="inlineStr">
        <is>
          <t>公表資料(手動)</t>
        </is>
      </c>
      <c r="J3392" t="n">
        <v>49</v>
      </c>
      <c r="K3392" t="n">
        <v>49</v>
      </c>
      <c r="L3392" t="n">
        <v>-20</v>
      </c>
      <c r="M3392" t="n">
        <v>29</v>
      </c>
      <c r="O3392" t="inlineStr">
        <is>
          <t>不可 #3</t>
        </is>
      </c>
      <c r="P3392" t="inlineStr">
        <is>
          <t>有り</t>
        </is>
      </c>
      <c r="R3392" s="4">
        <f>IF(COUNT($M3392:$N3392)=0,"",IF(AND(IF($N3392&lt;&gt;"",$N3392,$M3392)&lt;=0,$O3392&lt;&gt;"可"),"警告",""))</f>
        <v/>
      </c>
      <c r="S3392" s="4">
        <f>IF(COUNT($M3392:$N3392)=0,0,IF(IF($N3392&lt;&gt;"",$N3392,$M3392)&gt;=スコアリング基準!$B$20,スコアリング基準!$C$20,IF(IF($N3392&lt;&gt;"",$N3392,$M3392)&gt;=スコアリング基準!$B$21,スコアリング基準!$C$21,IF(IF($N3392&lt;&gt;"",$N3392,$M3392)&gt;0,スコアリング基準!$C$22,0))))</f>
        <v/>
      </c>
      <c r="T3392" s="4">
        <f>IF($O3392="可",スコアリング基準!$C$23,0)</f>
        <v/>
      </c>
      <c r="U3392" s="4">
        <f>IF(OR(COUNT($K3392:$L3392)&lt;2,$K3392=0),0,IF(ABS($L3392)/$K3392&lt;=スコアリング基準!$B$24,スコアリング基準!$C$24,IF(ABS($L3392)/$K3392&lt;=スコアリング基準!$B$25,スコアリング基準!$C$25,IF(ABS($L3392)/$K3392&lt;=スコアリング基準!$B$26,スコアリング基準!$C$26,0))))</f>
        <v/>
      </c>
      <c r="V3392" s="4">
        <f>IF($P3392="なし",スコアリング基準!$C$27,0)</f>
        <v/>
      </c>
      <c r="W3392" s="4">
        <f>IF($F3392="",0,IF(ISNUMBER($F3392),IF($F3392&lt;=スコアリング基準!$B$28,スコアリング基準!$C$28,スコアリング基準!$C$29),0))</f>
        <v/>
      </c>
      <c r="X3392" s="4">
        <f>IFERROR(VLOOKUP($B3392,スコアリング基準!$A$36:$B$46,2,FALSE),0)</f>
        <v/>
      </c>
      <c r="Y3392" s="4">
        <f>SUM($S3392:$X3392)</f>
        <v/>
      </c>
      <c r="Z3392" s="4">
        <f>IF(COUNT($M3392:$N3392)=0,"データ無",IF($Y3392&gt;=スコアリング基準!$B$30,"S",IF($Y3392&gt;=スコアリング基準!$B$31,"A",IF($Y3392&gt;=スコアリング基準!$B$32,"B","C"))))</f>
        <v/>
      </c>
      <c r="AA3392">
        <f>IFERROR(INDEX(実績DB!$I$3:$I$104,MATCH($B3392&amp;$C3392,実績DB!$J$3:$J$104,0)),"")</f>
        <v/>
      </c>
    </row>
    <row r="3393">
      <c r="A3393" t="n">
        <v>3391</v>
      </c>
      <c r="B3393" t="inlineStr">
        <is>
          <t>中部</t>
        </is>
      </c>
      <c r="C3393" t="inlineStr">
        <is>
          <t>湖南変電所</t>
        </is>
      </c>
      <c r="D3393" t="inlineStr">
        <is>
          <t>長野県</t>
        </is>
      </c>
      <c r="E3393" t="n">
        <v>77</v>
      </c>
      <c r="F3393" t="n">
        <v>6.6</v>
      </c>
      <c r="G3393" s="3" t="n">
        <v>36.008135</v>
      </c>
      <c r="H3393" s="3" t="n">
        <v>138.094844</v>
      </c>
      <c r="I3393" t="inlineStr">
        <is>
          <t>公表資料(手動)</t>
        </is>
      </c>
      <c r="J3393" t="n">
        <v>-35</v>
      </c>
      <c r="K3393" t="n">
        <v>49</v>
      </c>
      <c r="L3393" t="n">
        <v>-8</v>
      </c>
      <c r="M3393" t="n">
        <v>41</v>
      </c>
      <c r="O3393" t="inlineStr">
        <is>
          <t>不可 #3</t>
        </is>
      </c>
      <c r="P3393" t="inlineStr">
        <is>
          <t>有り</t>
        </is>
      </c>
      <c r="R3393" s="4">
        <f>IF(COUNT($M3393:$N3393)=0,"",IF(AND(IF($N3393&lt;&gt;"",$N3393,$M3393)&lt;=0,$O3393&lt;&gt;"可"),"警告",""))</f>
        <v/>
      </c>
      <c r="S3393" s="4">
        <f>IF(COUNT($M3393:$N3393)=0,0,IF(IF($N3393&lt;&gt;"",$N3393,$M3393)&gt;=スコアリング基準!$B$20,スコアリング基準!$C$20,IF(IF($N3393&lt;&gt;"",$N3393,$M3393)&gt;=スコアリング基準!$B$21,スコアリング基準!$C$21,IF(IF($N3393&lt;&gt;"",$N3393,$M3393)&gt;0,スコアリング基準!$C$22,0))))</f>
        <v/>
      </c>
      <c r="T3393" s="4">
        <f>IF($O3393="可",スコアリング基準!$C$23,0)</f>
        <v/>
      </c>
      <c r="U3393" s="4">
        <f>IF(OR(COUNT($K3393:$L3393)&lt;2,$K3393=0),0,IF(ABS($L3393)/$K3393&lt;=スコアリング基準!$B$24,スコアリング基準!$C$24,IF(ABS($L3393)/$K3393&lt;=スコアリング基準!$B$25,スコアリング基準!$C$25,IF(ABS($L3393)/$K3393&lt;=スコアリング基準!$B$26,スコアリング基準!$C$26,0))))</f>
        <v/>
      </c>
      <c r="V3393" s="4">
        <f>IF($P3393="なし",スコアリング基準!$C$27,0)</f>
        <v/>
      </c>
      <c r="W3393" s="4">
        <f>IF($F3393="",0,IF(ISNUMBER($F3393),IF($F3393&lt;=スコアリング基準!$B$28,スコアリング基準!$C$28,スコアリング基準!$C$29),0))</f>
        <v/>
      </c>
      <c r="X3393" s="4">
        <f>IFERROR(VLOOKUP($B3393,スコアリング基準!$A$36:$B$46,2,FALSE),0)</f>
        <v/>
      </c>
      <c r="Y3393" s="4">
        <f>SUM($S3393:$X3393)</f>
        <v/>
      </c>
      <c r="Z3393" s="4">
        <f>IF(COUNT($M3393:$N3393)=0,"データ無",IF($Y3393&gt;=スコアリング基準!$B$30,"S",IF($Y3393&gt;=スコアリング基準!$B$31,"A",IF($Y3393&gt;=スコアリング基準!$B$32,"B","C"))))</f>
        <v/>
      </c>
      <c r="AA3393">
        <f>IFERROR(INDEX(実績DB!$I$3:$I$104,MATCH($B3393&amp;$C3393,実績DB!$J$3:$J$104,0)),"")</f>
        <v/>
      </c>
    </row>
    <row r="3394">
      <c r="A3394" t="n">
        <v>3392</v>
      </c>
      <c r="B3394" t="inlineStr">
        <is>
          <t>中部</t>
        </is>
      </c>
      <c r="C3394" t="inlineStr">
        <is>
          <t>湯山水力変電所</t>
        </is>
      </c>
      <c r="D3394" t="inlineStr">
        <is>
          <t>静岡県</t>
        </is>
      </c>
      <c r="E3394" t="n">
        <v>77</v>
      </c>
      <c r="F3394" t="n">
        <v>11</v>
      </c>
      <c r="G3394" s="3" t="n"/>
      <c r="H3394" s="3" t="n"/>
      <c r="I3394" t="inlineStr">
        <is>
          <t>未取得</t>
        </is>
      </c>
      <c r="J3394" t="n">
        <v>28</v>
      </c>
      <c r="K3394" t="n">
        <v>28</v>
      </c>
      <c r="L3394" t="n">
        <v>-23</v>
      </c>
      <c r="O3394" t="inlineStr">
        <is>
          <t>不可</t>
        </is>
      </c>
      <c r="P3394" t="inlineStr">
        <is>
          <t>有り</t>
        </is>
      </c>
      <c r="R3394" s="4">
        <f>IF(COUNT($M3394:$N3394)=0,"",IF(AND(IF($N3394&lt;&gt;"",$N3394,$M3394)&lt;=0,$O3394&lt;&gt;"可"),"警告",""))</f>
        <v/>
      </c>
      <c r="S3394" s="4">
        <f>IF(COUNT($M3394:$N3394)=0,0,IF(IF($N3394&lt;&gt;"",$N3394,$M3394)&gt;=スコアリング基準!$B$20,スコアリング基準!$C$20,IF(IF($N3394&lt;&gt;"",$N3394,$M3394)&gt;=スコアリング基準!$B$21,スコアリング基準!$C$21,IF(IF($N3394&lt;&gt;"",$N3394,$M3394)&gt;0,スコアリング基準!$C$22,0))))</f>
        <v/>
      </c>
      <c r="T3394" s="4">
        <f>IF($O3394="可",スコアリング基準!$C$23,0)</f>
        <v/>
      </c>
      <c r="U3394" s="4">
        <f>IF(OR(COUNT($K3394:$L3394)&lt;2,$K3394=0),0,IF(ABS($L3394)/$K3394&lt;=スコアリング基準!$B$24,スコアリング基準!$C$24,IF(ABS($L3394)/$K3394&lt;=スコアリング基準!$B$25,スコアリング基準!$C$25,IF(ABS($L3394)/$K3394&lt;=スコアリング基準!$B$26,スコアリング基準!$C$26,0))))</f>
        <v/>
      </c>
      <c r="V3394" s="4">
        <f>IF($P3394="なし",スコアリング基準!$C$27,0)</f>
        <v/>
      </c>
      <c r="W3394" s="4">
        <f>IF($F3394="",0,IF(ISNUMBER($F3394),IF($F3394&lt;=スコアリング基準!$B$28,スコアリング基準!$C$28,スコアリング基準!$C$29),0))</f>
        <v/>
      </c>
      <c r="X3394" s="4">
        <f>IFERROR(VLOOKUP($B3394,スコアリング基準!$A$36:$B$46,2,FALSE),0)</f>
        <v/>
      </c>
      <c r="Y3394" s="4">
        <f>SUM($S3394:$X3394)</f>
        <v/>
      </c>
      <c r="Z3394" s="4">
        <f>IF(COUNT($M3394:$N3394)=0,"データ無",IF($Y3394&gt;=スコアリング基準!$B$30,"S",IF($Y3394&gt;=スコアリング基準!$B$31,"A",IF($Y3394&gt;=スコアリング基準!$B$32,"B","C"))))</f>
        <v/>
      </c>
      <c r="AA3394">
        <f>IFERROR(INDEX(実績DB!$I$3:$I$104,MATCH($B3394&amp;$C3394,実績DB!$J$3:$J$104,0)),"")</f>
        <v/>
      </c>
    </row>
    <row r="3395">
      <c r="A3395" t="n">
        <v>3393</v>
      </c>
      <c r="B3395" t="inlineStr">
        <is>
          <t>中部</t>
        </is>
      </c>
      <c r="C3395" t="inlineStr">
        <is>
          <t>湯田野変電所</t>
        </is>
      </c>
      <c r="D3395" t="inlineStr">
        <is>
          <t>三重県</t>
        </is>
      </c>
      <c r="E3395" t="n">
        <v>77</v>
      </c>
      <c r="F3395" t="n">
        <v>6.6</v>
      </c>
      <c r="G3395" s="3" t="n">
        <v>34.504012</v>
      </c>
      <c r="H3395" s="3" t="n">
        <v>136.668743</v>
      </c>
      <c r="I3395" t="inlineStr">
        <is>
          <t>公表資料(手動)</t>
        </is>
      </c>
      <c r="J3395" t="n">
        <v>49</v>
      </c>
      <c r="K3395" t="n">
        <v>49</v>
      </c>
      <c r="L3395" t="n">
        <v>-10</v>
      </c>
      <c r="M3395" t="n">
        <v>39</v>
      </c>
      <c r="O3395" t="inlineStr">
        <is>
          <t>不可 #3</t>
        </is>
      </c>
      <c r="P3395" t="inlineStr">
        <is>
          <t>有り</t>
        </is>
      </c>
      <c r="R3395" s="4">
        <f>IF(COUNT($M3395:$N3395)=0,"",IF(AND(IF($N3395&lt;&gt;"",$N3395,$M3395)&lt;=0,$O3395&lt;&gt;"可"),"警告",""))</f>
        <v/>
      </c>
      <c r="S3395" s="4">
        <f>IF(COUNT($M3395:$N3395)=0,0,IF(IF($N3395&lt;&gt;"",$N3395,$M3395)&gt;=スコアリング基準!$B$20,スコアリング基準!$C$20,IF(IF($N3395&lt;&gt;"",$N3395,$M3395)&gt;=スコアリング基準!$B$21,スコアリング基準!$C$21,IF(IF($N3395&lt;&gt;"",$N3395,$M3395)&gt;0,スコアリング基準!$C$22,0))))</f>
        <v/>
      </c>
      <c r="T3395" s="4">
        <f>IF($O3395="可",スコアリング基準!$C$23,0)</f>
        <v/>
      </c>
      <c r="U3395" s="4">
        <f>IF(OR(COUNT($K3395:$L3395)&lt;2,$K3395=0),0,IF(ABS($L3395)/$K3395&lt;=スコアリング基準!$B$24,スコアリング基準!$C$24,IF(ABS($L3395)/$K3395&lt;=スコアリング基準!$B$25,スコアリング基準!$C$25,IF(ABS($L3395)/$K3395&lt;=スコアリング基準!$B$26,スコアリング基準!$C$26,0))))</f>
        <v/>
      </c>
      <c r="V3395" s="4">
        <f>IF($P3395="なし",スコアリング基準!$C$27,0)</f>
        <v/>
      </c>
      <c r="W3395" s="4">
        <f>IF($F3395="",0,IF(ISNUMBER($F3395),IF($F3395&lt;=スコアリング基準!$B$28,スコアリング基準!$C$28,スコアリング基準!$C$29),0))</f>
        <v/>
      </c>
      <c r="X3395" s="4">
        <f>IFERROR(VLOOKUP($B3395,スコアリング基準!$A$36:$B$46,2,FALSE),0)</f>
        <v/>
      </c>
      <c r="Y3395" s="4">
        <f>SUM($S3395:$X3395)</f>
        <v/>
      </c>
      <c r="Z3395" s="4">
        <f>IF(COUNT($M3395:$N3395)=0,"データ無",IF($Y3395&gt;=スコアリング基準!$B$30,"S",IF($Y3395&gt;=スコアリング基準!$B$31,"A",IF($Y3395&gt;=スコアリング基準!$B$32,"B","C"))))</f>
        <v/>
      </c>
      <c r="AA3395">
        <f>IFERROR(INDEX(実績DB!$I$3:$I$104,MATCH($B3395&amp;$C3395,実績DB!$J$3:$J$104,0)),"")</f>
        <v/>
      </c>
    </row>
    <row r="3396">
      <c r="A3396" t="n">
        <v>3394</v>
      </c>
      <c r="B3396" t="inlineStr">
        <is>
          <t>中部</t>
        </is>
      </c>
      <c r="C3396" t="inlineStr">
        <is>
          <t>潤田変電所</t>
        </is>
      </c>
      <c r="D3396" t="inlineStr">
        <is>
          <t>三重県</t>
        </is>
      </c>
      <c r="E3396" t="n">
        <v>77</v>
      </c>
      <c r="F3396" t="n">
        <v>6.6</v>
      </c>
      <c r="G3396" s="3" t="n">
        <v>35.020502</v>
      </c>
      <c r="H3396" s="3" t="n">
        <v>136.515779</v>
      </c>
      <c r="I3396" t="inlineStr">
        <is>
          <t>Google Places(名称一致)</t>
        </is>
      </c>
      <c r="J3396" t="n">
        <v>28</v>
      </c>
      <c r="K3396" t="n">
        <v>28</v>
      </c>
      <c r="L3396" t="n">
        <v>-21</v>
      </c>
      <c r="M3396" t="n">
        <v>7</v>
      </c>
      <c r="O3396" t="inlineStr">
        <is>
          <t>不可 #3</t>
        </is>
      </c>
      <c r="P3396" t="inlineStr">
        <is>
          <t>有り</t>
        </is>
      </c>
      <c r="R3396" s="4">
        <f>IF(COUNT($M3396:$N3396)=0,"",IF(AND(IF($N3396&lt;&gt;"",$N3396,$M3396)&lt;=0,$O3396&lt;&gt;"可"),"警告",""))</f>
        <v/>
      </c>
      <c r="S3396" s="4">
        <f>IF(COUNT($M3396:$N3396)=0,0,IF(IF($N3396&lt;&gt;"",$N3396,$M3396)&gt;=スコアリング基準!$B$20,スコアリング基準!$C$20,IF(IF($N3396&lt;&gt;"",$N3396,$M3396)&gt;=スコアリング基準!$B$21,スコアリング基準!$C$21,IF(IF($N3396&lt;&gt;"",$N3396,$M3396)&gt;0,スコアリング基準!$C$22,0))))</f>
        <v/>
      </c>
      <c r="T3396" s="4">
        <f>IF($O3396="可",スコアリング基準!$C$23,0)</f>
        <v/>
      </c>
      <c r="U3396" s="4">
        <f>IF(OR(COUNT($K3396:$L3396)&lt;2,$K3396=0),0,IF(ABS($L3396)/$K3396&lt;=スコアリング基準!$B$24,スコアリング基準!$C$24,IF(ABS($L3396)/$K3396&lt;=スコアリング基準!$B$25,スコアリング基準!$C$25,IF(ABS($L3396)/$K3396&lt;=スコアリング基準!$B$26,スコアリング基準!$C$26,0))))</f>
        <v/>
      </c>
      <c r="V3396" s="4">
        <f>IF($P3396="なし",スコアリング基準!$C$27,0)</f>
        <v/>
      </c>
      <c r="W3396" s="4">
        <f>IF($F3396="",0,IF(ISNUMBER($F3396),IF($F3396&lt;=スコアリング基準!$B$28,スコアリング基準!$C$28,スコアリング基準!$C$29),0))</f>
        <v/>
      </c>
      <c r="X3396" s="4">
        <f>IFERROR(VLOOKUP($B3396,スコアリング基準!$A$36:$B$46,2,FALSE),0)</f>
        <v/>
      </c>
      <c r="Y3396" s="4">
        <f>SUM($S3396:$X3396)</f>
        <v/>
      </c>
      <c r="Z3396" s="4">
        <f>IF(COUNT($M3396:$N3396)=0,"データ無",IF($Y3396&gt;=スコアリング基準!$B$30,"S",IF($Y3396&gt;=スコアリング基準!$B$31,"A",IF($Y3396&gt;=スコアリング基準!$B$32,"B","C"))))</f>
        <v/>
      </c>
      <c r="AA3396">
        <f>IFERROR(INDEX(実績DB!$I$3:$I$104,MATCH($B3396&amp;$C3396,実績DB!$J$3:$J$104,0)),"")</f>
        <v/>
      </c>
    </row>
    <row r="3397">
      <c r="A3397" t="n">
        <v>3395</v>
      </c>
      <c r="B3397" t="inlineStr">
        <is>
          <t>中部</t>
        </is>
      </c>
      <c r="C3397" t="inlineStr">
        <is>
          <t>烏森変電所</t>
        </is>
      </c>
      <c r="D3397" t="inlineStr">
        <is>
          <t>愛知県</t>
        </is>
      </c>
      <c r="E3397" t="n">
        <v>77</v>
      </c>
      <c r="F3397" t="n">
        <v>33</v>
      </c>
      <c r="G3397" s="3" t="n">
        <v>35.158144</v>
      </c>
      <c r="H3397" s="3" t="n">
        <v>136.861377</v>
      </c>
      <c r="I3397" t="inlineStr">
        <is>
          <t>Google Places(名称一致)</t>
        </is>
      </c>
      <c r="J3397" t="n">
        <v>95</v>
      </c>
      <c r="K3397" t="n">
        <v>71</v>
      </c>
      <c r="L3397" t="n">
        <v>5</v>
      </c>
      <c r="O3397" t="inlineStr">
        <is>
          <t>可</t>
        </is>
      </c>
      <c r="P3397" t="inlineStr">
        <is>
          <t>有り</t>
        </is>
      </c>
      <c r="R3397" s="4">
        <f>IF(COUNT($M3397:$N3397)=0,"",IF(AND(IF($N3397&lt;&gt;"",$N3397,$M3397)&lt;=0,$O3397&lt;&gt;"可"),"警告",""))</f>
        <v/>
      </c>
      <c r="S3397" s="4">
        <f>IF(COUNT($M3397:$N3397)=0,0,IF(IF($N3397&lt;&gt;"",$N3397,$M3397)&gt;=スコアリング基準!$B$20,スコアリング基準!$C$20,IF(IF($N3397&lt;&gt;"",$N3397,$M3397)&gt;=スコアリング基準!$B$21,スコアリング基準!$C$21,IF(IF($N3397&lt;&gt;"",$N3397,$M3397)&gt;0,スコアリング基準!$C$22,0))))</f>
        <v/>
      </c>
      <c r="T3397" s="4">
        <f>IF($O3397="可",スコアリング基準!$C$23,0)</f>
        <v/>
      </c>
      <c r="U3397" s="4">
        <f>IF(OR(COUNT($K3397:$L3397)&lt;2,$K3397=0),0,IF(ABS($L3397)/$K3397&lt;=スコアリング基準!$B$24,スコアリング基準!$C$24,IF(ABS($L3397)/$K3397&lt;=スコアリング基準!$B$25,スコアリング基準!$C$25,IF(ABS($L3397)/$K3397&lt;=スコアリング基準!$B$26,スコアリング基準!$C$26,0))))</f>
        <v/>
      </c>
      <c r="V3397" s="4">
        <f>IF($P3397="なし",スコアリング基準!$C$27,0)</f>
        <v/>
      </c>
      <c r="W3397" s="4">
        <f>IF($F3397="",0,IF(ISNUMBER($F3397),IF($F3397&lt;=スコアリング基準!$B$28,スコアリング基準!$C$28,スコアリング基準!$C$29),0))</f>
        <v/>
      </c>
      <c r="X3397" s="4">
        <f>IFERROR(VLOOKUP($B3397,スコアリング基準!$A$36:$B$46,2,FALSE),0)</f>
        <v/>
      </c>
      <c r="Y3397" s="4">
        <f>SUM($S3397:$X3397)</f>
        <v/>
      </c>
      <c r="Z3397" s="4">
        <f>IF(COUNT($M3397:$N3397)=0,"データ無",IF($Y3397&gt;=スコアリング基準!$B$30,"S",IF($Y3397&gt;=スコアリング基準!$B$31,"A",IF($Y3397&gt;=スコアリング基準!$B$32,"B","C"))))</f>
        <v/>
      </c>
      <c r="AA3397">
        <f>IFERROR(INDEX(実績DB!$I$3:$I$104,MATCH($B3397&amp;$C3397,実績DB!$J$3:$J$104,0)),"")</f>
        <v/>
      </c>
    </row>
    <row r="3398">
      <c r="A3398" t="n">
        <v>3396</v>
      </c>
      <c r="B3398" t="inlineStr">
        <is>
          <t>中部</t>
        </is>
      </c>
      <c r="C3398" t="inlineStr">
        <is>
          <t>焼津変電所</t>
        </is>
      </c>
      <c r="D3398" t="inlineStr">
        <is>
          <t>静岡県</t>
        </is>
      </c>
      <c r="E3398" t="n">
        <v>77</v>
      </c>
      <c r="F3398" t="n">
        <v>6.6</v>
      </c>
      <c r="G3398" s="3" t="n">
        <v>34.873099</v>
      </c>
      <c r="H3398" s="3" t="n">
        <v>138.312238</v>
      </c>
      <c r="I3398" t="inlineStr">
        <is>
          <t>公表資料(手動)</t>
        </is>
      </c>
      <c r="J3398" t="n">
        <v>49</v>
      </c>
      <c r="K3398" t="n">
        <v>49</v>
      </c>
      <c r="L3398" t="n">
        <v>0</v>
      </c>
      <c r="M3398" t="n">
        <v>49</v>
      </c>
      <c r="O3398" t="inlineStr">
        <is>
          <t>不可 #3</t>
        </is>
      </c>
      <c r="P3398" t="inlineStr">
        <is>
          <t>有り</t>
        </is>
      </c>
      <c r="R3398" s="4">
        <f>IF(COUNT($M3398:$N3398)=0,"",IF(AND(IF($N3398&lt;&gt;"",$N3398,$M3398)&lt;=0,$O3398&lt;&gt;"可"),"警告",""))</f>
        <v/>
      </c>
      <c r="S3398" s="4">
        <f>IF(COUNT($M3398:$N3398)=0,0,IF(IF($N3398&lt;&gt;"",$N3398,$M3398)&gt;=スコアリング基準!$B$20,スコアリング基準!$C$20,IF(IF($N3398&lt;&gt;"",$N3398,$M3398)&gt;=スコアリング基準!$B$21,スコアリング基準!$C$21,IF(IF($N3398&lt;&gt;"",$N3398,$M3398)&gt;0,スコアリング基準!$C$22,0))))</f>
        <v/>
      </c>
      <c r="T3398" s="4">
        <f>IF($O3398="可",スコアリング基準!$C$23,0)</f>
        <v/>
      </c>
      <c r="U3398" s="4">
        <f>IF(OR(COUNT($K3398:$L3398)&lt;2,$K3398=0),0,IF(ABS($L3398)/$K3398&lt;=スコアリング基準!$B$24,スコアリング基準!$C$24,IF(ABS($L3398)/$K3398&lt;=スコアリング基準!$B$25,スコアリング基準!$C$25,IF(ABS($L3398)/$K3398&lt;=スコアリング基準!$B$26,スコアリング基準!$C$26,0))))</f>
        <v/>
      </c>
      <c r="V3398" s="4">
        <f>IF($P3398="なし",スコアリング基準!$C$27,0)</f>
        <v/>
      </c>
      <c r="W3398" s="4">
        <f>IF($F3398="",0,IF(ISNUMBER($F3398),IF($F3398&lt;=スコアリング基準!$B$28,スコアリング基準!$C$28,スコアリング基準!$C$29),0))</f>
        <v/>
      </c>
      <c r="X3398" s="4">
        <f>IFERROR(VLOOKUP($B3398,スコアリング基準!$A$36:$B$46,2,FALSE),0)</f>
        <v/>
      </c>
      <c r="Y3398" s="4">
        <f>SUM($S3398:$X3398)</f>
        <v/>
      </c>
      <c r="Z3398" s="4">
        <f>IF(COUNT($M3398:$N3398)=0,"データ無",IF($Y3398&gt;=スコアリング基準!$B$30,"S",IF($Y3398&gt;=スコアリング基準!$B$31,"A",IF($Y3398&gt;=スコアリング基準!$B$32,"B","C"))))</f>
        <v/>
      </c>
      <c r="AA3398">
        <f>IFERROR(INDEX(実績DB!$I$3:$I$104,MATCH($B3398&amp;$C3398,実績DB!$J$3:$J$104,0)),"")</f>
        <v/>
      </c>
    </row>
    <row r="3399">
      <c r="A3399" t="n">
        <v>3397</v>
      </c>
      <c r="B3399" t="inlineStr">
        <is>
          <t>中部</t>
        </is>
      </c>
      <c r="C3399" t="inlineStr">
        <is>
          <t>片丘変電所</t>
        </is>
      </c>
      <c r="D3399" t="inlineStr">
        <is>
          <t>長野県</t>
        </is>
      </c>
      <c r="E3399" t="n">
        <v>77</v>
      </c>
      <c r="F3399" t="n">
        <v>6.6</v>
      </c>
      <c r="G3399" s="3" t="n">
        <v>36.136836</v>
      </c>
      <c r="H3399" s="3" t="n">
        <v>137.966275</v>
      </c>
      <c r="I3399" t="inlineStr">
        <is>
          <t>公表資料(手動)</t>
        </is>
      </c>
      <c r="J3399" t="n">
        <v>-1</v>
      </c>
      <c r="K3399" t="n">
        <v>19</v>
      </c>
      <c r="L3399" t="n">
        <v>-8</v>
      </c>
      <c r="M3399" t="n">
        <v>12</v>
      </c>
      <c r="O3399" t="inlineStr">
        <is>
          <t>不可 #3</t>
        </is>
      </c>
      <c r="P3399" t="inlineStr">
        <is>
          <t>有り</t>
        </is>
      </c>
      <c r="R3399" s="4">
        <f>IF(COUNT($M3399:$N3399)=0,"",IF(AND(IF($N3399&lt;&gt;"",$N3399,$M3399)&lt;=0,$O3399&lt;&gt;"可"),"警告",""))</f>
        <v/>
      </c>
      <c r="S3399" s="4">
        <f>IF(COUNT($M3399:$N3399)=0,0,IF(IF($N3399&lt;&gt;"",$N3399,$M3399)&gt;=スコアリング基準!$B$20,スコアリング基準!$C$20,IF(IF($N3399&lt;&gt;"",$N3399,$M3399)&gt;=スコアリング基準!$B$21,スコアリング基準!$C$21,IF(IF($N3399&lt;&gt;"",$N3399,$M3399)&gt;0,スコアリング基準!$C$22,0))))</f>
        <v/>
      </c>
      <c r="T3399" s="4">
        <f>IF($O3399="可",スコアリング基準!$C$23,0)</f>
        <v/>
      </c>
      <c r="U3399" s="4">
        <f>IF(OR(COUNT($K3399:$L3399)&lt;2,$K3399=0),0,IF(ABS($L3399)/$K3399&lt;=スコアリング基準!$B$24,スコアリング基準!$C$24,IF(ABS($L3399)/$K3399&lt;=スコアリング基準!$B$25,スコアリング基準!$C$25,IF(ABS($L3399)/$K3399&lt;=スコアリング基準!$B$26,スコアリング基準!$C$26,0))))</f>
        <v/>
      </c>
      <c r="V3399" s="4">
        <f>IF($P3399="なし",スコアリング基準!$C$27,0)</f>
        <v/>
      </c>
      <c r="W3399" s="4">
        <f>IF($F3399="",0,IF(ISNUMBER($F3399),IF($F3399&lt;=スコアリング基準!$B$28,スコアリング基準!$C$28,スコアリング基準!$C$29),0))</f>
        <v/>
      </c>
      <c r="X3399" s="4">
        <f>IFERROR(VLOOKUP($B3399,スコアリング基準!$A$36:$B$46,2,FALSE),0)</f>
        <v/>
      </c>
      <c r="Y3399" s="4">
        <f>SUM($S3399:$X3399)</f>
        <v/>
      </c>
      <c r="Z3399" s="4">
        <f>IF(COUNT($M3399:$N3399)=0,"データ無",IF($Y3399&gt;=スコアリング基準!$B$30,"S",IF($Y3399&gt;=スコアリング基準!$B$31,"A",IF($Y3399&gt;=スコアリング基準!$B$32,"B","C"))))</f>
        <v/>
      </c>
      <c r="AA3399">
        <f>IFERROR(INDEX(実績DB!$I$3:$I$104,MATCH($B3399&amp;$C3399,実績DB!$J$3:$J$104,0)),"")</f>
        <v/>
      </c>
    </row>
    <row r="3400">
      <c r="A3400" t="n">
        <v>3398</v>
      </c>
      <c r="B3400" t="inlineStr">
        <is>
          <t>中部</t>
        </is>
      </c>
      <c r="C3400" t="inlineStr">
        <is>
          <t>片田変電所</t>
        </is>
      </c>
      <c r="D3400" t="inlineStr">
        <is>
          <t>三重県</t>
        </is>
      </c>
      <c r="E3400" t="n">
        <v>77</v>
      </c>
      <c r="F3400" t="n">
        <v>6.6</v>
      </c>
      <c r="G3400" s="3" t="n">
        <v>34.255006</v>
      </c>
      <c r="H3400" s="3" t="n">
        <v>136.83669</v>
      </c>
      <c r="I3400" t="inlineStr">
        <is>
          <t>公表資料(手動)</t>
        </is>
      </c>
      <c r="J3400" t="n">
        <v>19</v>
      </c>
      <c r="K3400" t="n">
        <v>19</v>
      </c>
      <c r="L3400" t="n">
        <v>-10</v>
      </c>
      <c r="M3400" t="n">
        <v>9</v>
      </c>
      <c r="O3400" t="inlineStr">
        <is>
          <t>不可 #3</t>
        </is>
      </c>
      <c r="P3400" t="inlineStr">
        <is>
          <t>有り</t>
        </is>
      </c>
      <c r="R3400" s="4">
        <f>IF(COUNT($M3400:$N3400)=0,"",IF(AND(IF($N3400&lt;&gt;"",$N3400,$M3400)&lt;=0,$O3400&lt;&gt;"可"),"警告",""))</f>
        <v/>
      </c>
      <c r="S3400" s="4">
        <f>IF(COUNT($M3400:$N3400)=0,0,IF(IF($N3400&lt;&gt;"",$N3400,$M3400)&gt;=スコアリング基準!$B$20,スコアリング基準!$C$20,IF(IF($N3400&lt;&gt;"",$N3400,$M3400)&gt;=スコアリング基準!$B$21,スコアリング基準!$C$21,IF(IF($N3400&lt;&gt;"",$N3400,$M3400)&gt;0,スコアリング基準!$C$22,0))))</f>
        <v/>
      </c>
      <c r="T3400" s="4">
        <f>IF($O3400="可",スコアリング基準!$C$23,0)</f>
        <v/>
      </c>
      <c r="U3400" s="4">
        <f>IF(OR(COUNT($K3400:$L3400)&lt;2,$K3400=0),0,IF(ABS($L3400)/$K3400&lt;=スコアリング基準!$B$24,スコアリング基準!$C$24,IF(ABS($L3400)/$K3400&lt;=スコアリング基準!$B$25,スコアリング基準!$C$25,IF(ABS($L3400)/$K3400&lt;=スコアリング基準!$B$26,スコアリング基準!$C$26,0))))</f>
        <v/>
      </c>
      <c r="V3400" s="4">
        <f>IF($P3400="なし",スコアリング基準!$C$27,0)</f>
        <v/>
      </c>
      <c r="W3400" s="4">
        <f>IF($F3400="",0,IF(ISNUMBER($F3400),IF($F3400&lt;=スコアリング基準!$B$28,スコアリング基準!$C$28,スコアリング基準!$C$29),0))</f>
        <v/>
      </c>
      <c r="X3400" s="4">
        <f>IFERROR(VLOOKUP($B3400,スコアリング基準!$A$36:$B$46,2,FALSE),0)</f>
        <v/>
      </c>
      <c r="Y3400" s="4">
        <f>SUM($S3400:$X3400)</f>
        <v/>
      </c>
      <c r="Z3400" s="4">
        <f>IF(COUNT($M3400:$N3400)=0,"データ無",IF($Y3400&gt;=スコアリング基準!$B$30,"S",IF($Y3400&gt;=スコアリング基準!$B$31,"A",IF($Y3400&gt;=スコアリング基準!$B$32,"B","C"))))</f>
        <v/>
      </c>
      <c r="AA3400">
        <f>IFERROR(INDEX(実績DB!$I$3:$I$104,MATCH($B3400&amp;$C3400,実績DB!$J$3:$J$104,0)),"")</f>
        <v/>
      </c>
    </row>
    <row r="3401">
      <c r="A3401" t="n">
        <v>3399</v>
      </c>
      <c r="B3401" t="inlineStr">
        <is>
          <t>中部</t>
        </is>
      </c>
      <c r="C3401" t="inlineStr">
        <is>
          <t>片野変電所</t>
        </is>
      </c>
      <c r="D3401" t="inlineStr">
        <is>
          <t>三重県</t>
        </is>
      </c>
      <c r="E3401" t="n">
        <v>77</v>
      </c>
      <c r="F3401" t="n">
        <v>6.6</v>
      </c>
      <c r="G3401" s="3" t="n">
        <v>34.481851</v>
      </c>
      <c r="H3401" s="3" t="n">
        <v>136.452126</v>
      </c>
      <c r="I3401" t="inlineStr">
        <is>
          <t>Google Places(名称一致)</t>
        </is>
      </c>
      <c r="J3401" t="n">
        <v>43</v>
      </c>
      <c r="K3401" t="n">
        <v>43</v>
      </c>
      <c r="L3401" t="n">
        <v>-40</v>
      </c>
      <c r="M3401" t="n">
        <v>3</v>
      </c>
      <c r="O3401" t="inlineStr">
        <is>
          <t>不可 #3</t>
        </is>
      </c>
      <c r="P3401" t="inlineStr">
        <is>
          <t>有り</t>
        </is>
      </c>
      <c r="R3401" s="4">
        <f>IF(COUNT($M3401:$N3401)=0,"",IF(AND(IF($N3401&lt;&gt;"",$N3401,$M3401)&lt;=0,$O3401&lt;&gt;"可"),"警告",""))</f>
        <v/>
      </c>
      <c r="S3401" s="4">
        <f>IF(COUNT($M3401:$N3401)=0,0,IF(IF($N3401&lt;&gt;"",$N3401,$M3401)&gt;=スコアリング基準!$B$20,スコアリング基準!$C$20,IF(IF($N3401&lt;&gt;"",$N3401,$M3401)&gt;=スコアリング基準!$B$21,スコアリング基準!$C$21,IF(IF($N3401&lt;&gt;"",$N3401,$M3401)&gt;0,スコアリング基準!$C$22,0))))</f>
        <v/>
      </c>
      <c r="T3401" s="4">
        <f>IF($O3401="可",スコアリング基準!$C$23,0)</f>
        <v/>
      </c>
      <c r="U3401" s="4">
        <f>IF(OR(COUNT($K3401:$L3401)&lt;2,$K3401=0),0,IF(ABS($L3401)/$K3401&lt;=スコアリング基準!$B$24,スコアリング基準!$C$24,IF(ABS($L3401)/$K3401&lt;=スコアリング基準!$B$25,スコアリング基準!$C$25,IF(ABS($L3401)/$K3401&lt;=スコアリング基準!$B$26,スコアリング基準!$C$26,0))))</f>
        <v/>
      </c>
      <c r="V3401" s="4">
        <f>IF($P3401="なし",スコアリング基準!$C$27,0)</f>
        <v/>
      </c>
      <c r="W3401" s="4">
        <f>IF($F3401="",0,IF(ISNUMBER($F3401),IF($F3401&lt;=スコアリング基準!$B$28,スコアリング基準!$C$28,スコアリング基準!$C$29),0))</f>
        <v/>
      </c>
      <c r="X3401" s="4">
        <f>IFERROR(VLOOKUP($B3401,スコアリング基準!$A$36:$B$46,2,FALSE),0)</f>
        <v/>
      </c>
      <c r="Y3401" s="4">
        <f>SUM($S3401:$X3401)</f>
        <v/>
      </c>
      <c r="Z3401" s="4">
        <f>IF(COUNT($M3401:$N3401)=0,"データ無",IF($Y3401&gt;=スコアリング基準!$B$30,"S",IF($Y3401&gt;=スコアリング基準!$B$31,"A",IF($Y3401&gt;=スコアリング基準!$B$32,"B","C"))))</f>
        <v/>
      </c>
      <c r="AA3401">
        <f>IFERROR(INDEX(実績DB!$I$3:$I$104,MATCH($B3401&amp;$C3401,実績DB!$J$3:$J$104,0)),"")</f>
        <v/>
      </c>
    </row>
    <row r="3402">
      <c r="A3402" t="n">
        <v>3400</v>
      </c>
      <c r="B3402" t="inlineStr">
        <is>
          <t>中部</t>
        </is>
      </c>
      <c r="C3402" t="inlineStr">
        <is>
          <t>牟呂変電所</t>
        </is>
      </c>
      <c r="D3402" t="inlineStr">
        <is>
          <t>愛知県</t>
        </is>
      </c>
      <c r="E3402" t="n">
        <v>77</v>
      </c>
      <c r="F3402" t="n">
        <v>6.6</v>
      </c>
      <c r="G3402" s="3" t="n">
        <v>34.75525</v>
      </c>
      <c r="H3402" s="3" t="n">
        <v>137.36887</v>
      </c>
      <c r="I3402" t="inlineStr">
        <is>
          <t>OSM実測(名称一致)</t>
        </is>
      </c>
      <c r="J3402" t="n">
        <v>0</v>
      </c>
      <c r="K3402" t="n">
        <v>43</v>
      </c>
      <c r="L3402" t="n">
        <v>0</v>
      </c>
      <c r="M3402" t="n">
        <v>42</v>
      </c>
      <c r="O3402" t="inlineStr">
        <is>
          <t>不可 #3</t>
        </is>
      </c>
      <c r="P3402" t="inlineStr">
        <is>
          <t>有り</t>
        </is>
      </c>
      <c r="R3402" s="4">
        <f>IF(COUNT($M3402:$N3402)=0,"",IF(AND(IF($N3402&lt;&gt;"",$N3402,$M3402)&lt;=0,$O3402&lt;&gt;"可"),"警告",""))</f>
        <v/>
      </c>
      <c r="S3402" s="4">
        <f>IF(COUNT($M3402:$N3402)=0,0,IF(IF($N3402&lt;&gt;"",$N3402,$M3402)&gt;=スコアリング基準!$B$20,スコアリング基準!$C$20,IF(IF($N3402&lt;&gt;"",$N3402,$M3402)&gt;=スコアリング基準!$B$21,スコアリング基準!$C$21,IF(IF($N3402&lt;&gt;"",$N3402,$M3402)&gt;0,スコアリング基準!$C$22,0))))</f>
        <v/>
      </c>
      <c r="T3402" s="4">
        <f>IF($O3402="可",スコアリング基準!$C$23,0)</f>
        <v/>
      </c>
      <c r="U3402" s="4">
        <f>IF(OR(COUNT($K3402:$L3402)&lt;2,$K3402=0),0,IF(ABS($L3402)/$K3402&lt;=スコアリング基準!$B$24,スコアリング基準!$C$24,IF(ABS($L3402)/$K3402&lt;=スコアリング基準!$B$25,スコアリング基準!$C$25,IF(ABS($L3402)/$K3402&lt;=スコアリング基準!$B$26,スコアリング基準!$C$26,0))))</f>
        <v/>
      </c>
      <c r="V3402" s="4">
        <f>IF($P3402="なし",スコアリング基準!$C$27,0)</f>
        <v/>
      </c>
      <c r="W3402" s="4">
        <f>IF($F3402="",0,IF(ISNUMBER($F3402),IF($F3402&lt;=スコアリング基準!$B$28,スコアリング基準!$C$28,スコアリング基準!$C$29),0))</f>
        <v/>
      </c>
      <c r="X3402" s="4">
        <f>IFERROR(VLOOKUP($B3402,スコアリング基準!$A$36:$B$46,2,FALSE),0)</f>
        <v/>
      </c>
      <c r="Y3402" s="4">
        <f>SUM($S3402:$X3402)</f>
        <v/>
      </c>
      <c r="Z3402" s="4">
        <f>IF(COUNT($M3402:$N3402)=0,"データ無",IF($Y3402&gt;=スコアリング基準!$B$30,"S",IF($Y3402&gt;=スコアリング基準!$B$31,"A",IF($Y3402&gt;=スコアリング基準!$B$32,"B","C"))))</f>
        <v/>
      </c>
      <c r="AA3402">
        <f>IFERROR(INDEX(実績DB!$I$3:$I$104,MATCH($B3402&amp;$C3402,実績DB!$J$3:$J$104,0)),"")</f>
        <v/>
      </c>
    </row>
    <row r="3403">
      <c r="A3403" t="n">
        <v>3401</v>
      </c>
      <c r="B3403" t="inlineStr">
        <is>
          <t>中部</t>
        </is>
      </c>
      <c r="C3403" t="inlineStr">
        <is>
          <t>牟礼変電所</t>
        </is>
      </c>
      <c r="D3403" t="inlineStr">
        <is>
          <t>長野県</t>
        </is>
      </c>
      <c r="E3403" t="n">
        <v>77</v>
      </c>
      <c r="F3403" t="n">
        <v>6.6</v>
      </c>
      <c r="G3403" s="3" t="n">
        <v>36.753684</v>
      </c>
      <c r="H3403" s="3" t="n">
        <v>138.228901</v>
      </c>
      <c r="I3403" t="inlineStr">
        <is>
          <t>公表資料(手動)</t>
        </is>
      </c>
      <c r="J3403" t="n">
        <v>-3</v>
      </c>
      <c r="K3403" t="n">
        <v>19</v>
      </c>
      <c r="L3403" t="n">
        <v>-11</v>
      </c>
      <c r="M3403" t="n">
        <v>8</v>
      </c>
      <c r="O3403" t="inlineStr">
        <is>
          <t>不可 #3</t>
        </is>
      </c>
      <c r="P3403" t="inlineStr">
        <is>
          <t>有り</t>
        </is>
      </c>
      <c r="R3403" s="4">
        <f>IF(COUNT($M3403:$N3403)=0,"",IF(AND(IF($N3403&lt;&gt;"",$N3403,$M3403)&lt;=0,$O3403&lt;&gt;"可"),"警告",""))</f>
        <v/>
      </c>
      <c r="S3403" s="4">
        <f>IF(COUNT($M3403:$N3403)=0,0,IF(IF($N3403&lt;&gt;"",$N3403,$M3403)&gt;=スコアリング基準!$B$20,スコアリング基準!$C$20,IF(IF($N3403&lt;&gt;"",$N3403,$M3403)&gt;=スコアリング基準!$B$21,スコアリング基準!$C$21,IF(IF($N3403&lt;&gt;"",$N3403,$M3403)&gt;0,スコアリング基準!$C$22,0))))</f>
        <v/>
      </c>
      <c r="T3403" s="4">
        <f>IF($O3403="可",スコアリング基準!$C$23,0)</f>
        <v/>
      </c>
      <c r="U3403" s="4">
        <f>IF(OR(COUNT($K3403:$L3403)&lt;2,$K3403=0),0,IF(ABS($L3403)/$K3403&lt;=スコアリング基準!$B$24,スコアリング基準!$C$24,IF(ABS($L3403)/$K3403&lt;=スコアリング基準!$B$25,スコアリング基準!$C$25,IF(ABS($L3403)/$K3403&lt;=スコアリング基準!$B$26,スコアリング基準!$C$26,0))))</f>
        <v/>
      </c>
      <c r="V3403" s="4">
        <f>IF($P3403="なし",スコアリング基準!$C$27,0)</f>
        <v/>
      </c>
      <c r="W3403" s="4">
        <f>IF($F3403="",0,IF(ISNUMBER($F3403),IF($F3403&lt;=スコアリング基準!$B$28,スコアリング基準!$C$28,スコアリング基準!$C$29),0))</f>
        <v/>
      </c>
      <c r="X3403" s="4">
        <f>IFERROR(VLOOKUP($B3403,スコアリング基準!$A$36:$B$46,2,FALSE),0)</f>
        <v/>
      </c>
      <c r="Y3403" s="4">
        <f>SUM($S3403:$X3403)</f>
        <v/>
      </c>
      <c r="Z3403" s="4">
        <f>IF(COUNT($M3403:$N3403)=0,"データ無",IF($Y3403&gt;=スコアリング基準!$B$30,"S",IF($Y3403&gt;=スコアリング基準!$B$31,"A",IF($Y3403&gt;=スコアリング基準!$B$32,"B","C"))))</f>
        <v/>
      </c>
      <c r="AA3403">
        <f>IFERROR(INDEX(実績DB!$I$3:$I$104,MATCH($B3403&amp;$C3403,実績DB!$J$3:$J$104,0)),"")</f>
        <v/>
      </c>
    </row>
    <row r="3404">
      <c r="A3404" t="n">
        <v>3402</v>
      </c>
      <c r="B3404" t="inlineStr">
        <is>
          <t>中部</t>
        </is>
      </c>
      <c r="C3404" t="inlineStr">
        <is>
          <t>牧之原変電所</t>
        </is>
      </c>
      <c r="D3404" t="inlineStr">
        <is>
          <t>静岡県</t>
        </is>
      </c>
      <c r="E3404" t="n">
        <v>77</v>
      </c>
      <c r="F3404" t="n">
        <v>6.6</v>
      </c>
      <c r="G3404" s="3" t="n">
        <v>34.775316</v>
      </c>
      <c r="H3404" s="3" t="n">
        <v>138.147696</v>
      </c>
      <c r="I3404" t="inlineStr">
        <is>
          <t>公表資料(手動)</t>
        </is>
      </c>
      <c r="J3404" t="n">
        <v>49</v>
      </c>
      <c r="K3404" t="n">
        <v>49</v>
      </c>
      <c r="L3404" t="n">
        <v>-15</v>
      </c>
      <c r="M3404" t="n">
        <v>34</v>
      </c>
      <c r="O3404" t="inlineStr">
        <is>
          <t>不可 #3</t>
        </is>
      </c>
      <c r="P3404" t="inlineStr">
        <is>
          <t>有り</t>
        </is>
      </c>
      <c r="R3404" s="4">
        <f>IF(COUNT($M3404:$N3404)=0,"",IF(AND(IF($N3404&lt;&gt;"",$N3404,$M3404)&lt;=0,$O3404&lt;&gt;"可"),"警告",""))</f>
        <v/>
      </c>
      <c r="S3404" s="4">
        <f>IF(COUNT($M3404:$N3404)=0,0,IF(IF($N3404&lt;&gt;"",$N3404,$M3404)&gt;=スコアリング基準!$B$20,スコアリング基準!$C$20,IF(IF($N3404&lt;&gt;"",$N3404,$M3404)&gt;=スコアリング基準!$B$21,スコアリング基準!$C$21,IF(IF($N3404&lt;&gt;"",$N3404,$M3404)&gt;0,スコアリング基準!$C$22,0))))</f>
        <v/>
      </c>
      <c r="T3404" s="4">
        <f>IF($O3404="可",スコアリング基準!$C$23,0)</f>
        <v/>
      </c>
      <c r="U3404" s="4">
        <f>IF(OR(COUNT($K3404:$L3404)&lt;2,$K3404=0),0,IF(ABS($L3404)/$K3404&lt;=スコアリング基準!$B$24,スコアリング基準!$C$24,IF(ABS($L3404)/$K3404&lt;=スコアリング基準!$B$25,スコアリング基準!$C$25,IF(ABS($L3404)/$K3404&lt;=スコアリング基準!$B$26,スコアリング基準!$C$26,0))))</f>
        <v/>
      </c>
      <c r="V3404" s="4">
        <f>IF($P3404="なし",スコアリング基準!$C$27,0)</f>
        <v/>
      </c>
      <c r="W3404" s="4">
        <f>IF($F3404="",0,IF(ISNUMBER($F3404),IF($F3404&lt;=スコアリング基準!$B$28,スコアリング基準!$C$28,スコアリング基準!$C$29),0))</f>
        <v/>
      </c>
      <c r="X3404" s="4">
        <f>IFERROR(VLOOKUP($B3404,スコアリング基準!$A$36:$B$46,2,FALSE),0)</f>
        <v/>
      </c>
      <c r="Y3404" s="4">
        <f>SUM($S3404:$X3404)</f>
        <v/>
      </c>
      <c r="Z3404" s="4">
        <f>IF(COUNT($M3404:$N3404)=0,"データ無",IF($Y3404&gt;=スコアリング基準!$B$30,"S",IF($Y3404&gt;=スコアリング基準!$B$31,"A",IF($Y3404&gt;=スコアリング基準!$B$32,"B","C"))))</f>
        <v/>
      </c>
      <c r="AA3404">
        <f>IFERROR(INDEX(実績DB!$I$3:$I$104,MATCH($B3404&amp;$C3404,実績DB!$J$3:$J$104,0)),"")</f>
        <v/>
      </c>
    </row>
    <row r="3405">
      <c r="A3405" t="n">
        <v>3403</v>
      </c>
      <c r="B3405" t="inlineStr">
        <is>
          <t>中部</t>
        </is>
      </c>
      <c r="C3405" t="inlineStr">
        <is>
          <t>牧平変電所</t>
        </is>
      </c>
      <c r="D3405" t="inlineStr">
        <is>
          <t>愛知県</t>
        </is>
      </c>
      <c r="E3405" t="n">
        <v>77</v>
      </c>
      <c r="F3405" t="n">
        <v>6.6</v>
      </c>
      <c r="G3405" s="3" t="n">
        <v>34.912603</v>
      </c>
      <c r="H3405" s="3" t="n">
        <v>137.282486</v>
      </c>
      <c r="I3405" t="inlineStr">
        <is>
          <t>公表資料(手動)</t>
        </is>
      </c>
      <c r="J3405" t="n">
        <v>-10</v>
      </c>
      <c r="K3405" t="n">
        <v>19</v>
      </c>
      <c r="L3405" t="n">
        <v>-7</v>
      </c>
      <c r="M3405" t="n">
        <v>12</v>
      </c>
      <c r="O3405" t="inlineStr">
        <is>
          <t>不可 #3</t>
        </is>
      </c>
      <c r="P3405" t="inlineStr">
        <is>
          <t>有り</t>
        </is>
      </c>
      <c r="R3405" s="4">
        <f>IF(COUNT($M3405:$N3405)=0,"",IF(AND(IF($N3405&lt;&gt;"",$N3405,$M3405)&lt;=0,$O3405&lt;&gt;"可"),"警告",""))</f>
        <v/>
      </c>
      <c r="S3405" s="4">
        <f>IF(COUNT($M3405:$N3405)=0,0,IF(IF($N3405&lt;&gt;"",$N3405,$M3405)&gt;=スコアリング基準!$B$20,スコアリング基準!$C$20,IF(IF($N3405&lt;&gt;"",$N3405,$M3405)&gt;=スコアリング基準!$B$21,スコアリング基準!$C$21,IF(IF($N3405&lt;&gt;"",$N3405,$M3405)&gt;0,スコアリング基準!$C$22,0))))</f>
        <v/>
      </c>
      <c r="T3405" s="4">
        <f>IF($O3405="可",スコアリング基準!$C$23,0)</f>
        <v/>
      </c>
      <c r="U3405" s="4">
        <f>IF(OR(COUNT($K3405:$L3405)&lt;2,$K3405=0),0,IF(ABS($L3405)/$K3405&lt;=スコアリング基準!$B$24,スコアリング基準!$C$24,IF(ABS($L3405)/$K3405&lt;=スコアリング基準!$B$25,スコアリング基準!$C$25,IF(ABS($L3405)/$K3405&lt;=スコアリング基準!$B$26,スコアリング基準!$C$26,0))))</f>
        <v/>
      </c>
      <c r="V3405" s="4">
        <f>IF($P3405="なし",スコアリング基準!$C$27,0)</f>
        <v/>
      </c>
      <c r="W3405" s="4">
        <f>IF($F3405="",0,IF(ISNUMBER($F3405),IF($F3405&lt;=スコアリング基準!$B$28,スコアリング基準!$C$28,スコアリング基準!$C$29),0))</f>
        <v/>
      </c>
      <c r="X3405" s="4">
        <f>IFERROR(VLOOKUP($B3405,スコアリング基準!$A$36:$B$46,2,FALSE),0)</f>
        <v/>
      </c>
      <c r="Y3405" s="4">
        <f>SUM($S3405:$X3405)</f>
        <v/>
      </c>
      <c r="Z3405" s="4">
        <f>IF(COUNT($M3405:$N3405)=0,"データ無",IF($Y3405&gt;=スコアリング基準!$B$30,"S",IF($Y3405&gt;=スコアリング基準!$B$31,"A",IF($Y3405&gt;=スコアリング基準!$B$32,"B","C"))))</f>
        <v/>
      </c>
      <c r="AA3405">
        <f>IFERROR(INDEX(実績DB!$I$3:$I$104,MATCH($B3405&amp;$C3405,実績DB!$J$3:$J$104,0)),"")</f>
        <v/>
      </c>
    </row>
    <row r="3406">
      <c r="A3406" t="n">
        <v>3404</v>
      </c>
      <c r="B3406" t="inlineStr">
        <is>
          <t>中部</t>
        </is>
      </c>
      <c r="C3406" t="inlineStr">
        <is>
          <t>牧田変電所</t>
        </is>
      </c>
      <c r="D3406" t="inlineStr">
        <is>
          <t>岐阜県</t>
        </is>
      </c>
      <c r="E3406" t="n">
        <v>77</v>
      </c>
      <c r="F3406" t="n">
        <v>6.6</v>
      </c>
      <c r="G3406" s="3" t="n">
        <v>35.319037</v>
      </c>
      <c r="H3406" s="3" t="n">
        <v>136.48751</v>
      </c>
      <c r="I3406" t="inlineStr">
        <is>
          <t>公表資料(手動)</t>
        </is>
      </c>
      <c r="J3406" t="n">
        <v>-2</v>
      </c>
      <c r="K3406" t="n">
        <v>19</v>
      </c>
      <c r="L3406" t="n">
        <v>-9</v>
      </c>
      <c r="M3406" t="n">
        <v>10</v>
      </c>
      <c r="O3406" t="inlineStr">
        <is>
          <t>不可 #3</t>
        </is>
      </c>
      <c r="P3406" t="inlineStr">
        <is>
          <t>有り</t>
        </is>
      </c>
      <c r="R3406" s="4">
        <f>IF(COUNT($M3406:$N3406)=0,"",IF(AND(IF($N3406&lt;&gt;"",$N3406,$M3406)&lt;=0,$O3406&lt;&gt;"可"),"警告",""))</f>
        <v/>
      </c>
      <c r="S3406" s="4">
        <f>IF(COUNT($M3406:$N3406)=0,0,IF(IF($N3406&lt;&gt;"",$N3406,$M3406)&gt;=スコアリング基準!$B$20,スコアリング基準!$C$20,IF(IF($N3406&lt;&gt;"",$N3406,$M3406)&gt;=スコアリング基準!$B$21,スコアリング基準!$C$21,IF(IF($N3406&lt;&gt;"",$N3406,$M3406)&gt;0,スコアリング基準!$C$22,0))))</f>
        <v/>
      </c>
      <c r="T3406" s="4">
        <f>IF($O3406="可",スコアリング基準!$C$23,0)</f>
        <v/>
      </c>
      <c r="U3406" s="4">
        <f>IF(OR(COUNT($K3406:$L3406)&lt;2,$K3406=0),0,IF(ABS($L3406)/$K3406&lt;=スコアリング基準!$B$24,スコアリング基準!$C$24,IF(ABS($L3406)/$K3406&lt;=スコアリング基準!$B$25,スコアリング基準!$C$25,IF(ABS($L3406)/$K3406&lt;=スコアリング基準!$B$26,スコアリング基準!$C$26,0))))</f>
        <v/>
      </c>
      <c r="V3406" s="4">
        <f>IF($P3406="なし",スコアリング基準!$C$27,0)</f>
        <v/>
      </c>
      <c r="W3406" s="4">
        <f>IF($F3406="",0,IF(ISNUMBER($F3406),IF($F3406&lt;=スコアリング基準!$B$28,スコアリング基準!$C$28,スコアリング基準!$C$29),0))</f>
        <v/>
      </c>
      <c r="X3406" s="4">
        <f>IFERROR(VLOOKUP($B3406,スコアリング基準!$A$36:$B$46,2,FALSE),0)</f>
        <v/>
      </c>
      <c r="Y3406" s="4">
        <f>SUM($S3406:$X3406)</f>
        <v/>
      </c>
      <c r="Z3406" s="4">
        <f>IF(COUNT($M3406:$N3406)=0,"データ無",IF($Y3406&gt;=スコアリング基準!$B$30,"S",IF($Y3406&gt;=スコアリング基準!$B$31,"A",IF($Y3406&gt;=スコアリング基準!$B$32,"B","C"))))</f>
        <v/>
      </c>
      <c r="AA3406">
        <f>IFERROR(INDEX(実績DB!$I$3:$I$104,MATCH($B3406&amp;$C3406,実績DB!$J$3:$J$104,0)),"")</f>
        <v/>
      </c>
    </row>
    <row r="3407">
      <c r="A3407" t="n">
        <v>3405</v>
      </c>
      <c r="B3407" t="inlineStr">
        <is>
          <t>中部</t>
        </is>
      </c>
      <c r="C3407" t="inlineStr">
        <is>
          <t>犀川水力変電所</t>
        </is>
      </c>
      <c r="D3407" t="inlineStr">
        <is>
          <t>長野県</t>
        </is>
      </c>
      <c r="E3407" t="n">
        <v>77</v>
      </c>
      <c r="F3407" t="n">
        <v>6.6</v>
      </c>
      <c r="G3407" s="3" t="n">
        <v>36.350002</v>
      </c>
      <c r="H3407" s="3" t="n">
        <v>137.925917</v>
      </c>
      <c r="I3407" t="inlineStr">
        <is>
          <t>公表資料(手動)</t>
        </is>
      </c>
      <c r="J3407" t="n">
        <v>-6</v>
      </c>
      <c r="K3407" t="n">
        <v>19</v>
      </c>
      <c r="L3407" t="n">
        <v>-7</v>
      </c>
      <c r="M3407" t="n">
        <v>12</v>
      </c>
      <c r="O3407" t="inlineStr">
        <is>
          <t>不可 #3</t>
        </is>
      </c>
      <c r="P3407" t="inlineStr">
        <is>
          <t>有り</t>
        </is>
      </c>
      <c r="R3407" s="4">
        <f>IF(COUNT($M3407:$N3407)=0,"",IF(AND(IF($N3407&lt;&gt;"",$N3407,$M3407)&lt;=0,$O3407&lt;&gt;"可"),"警告",""))</f>
        <v/>
      </c>
      <c r="S3407" s="4">
        <f>IF(COUNT($M3407:$N3407)=0,0,IF(IF($N3407&lt;&gt;"",$N3407,$M3407)&gt;=スコアリング基準!$B$20,スコアリング基準!$C$20,IF(IF($N3407&lt;&gt;"",$N3407,$M3407)&gt;=スコアリング基準!$B$21,スコアリング基準!$C$21,IF(IF($N3407&lt;&gt;"",$N3407,$M3407)&gt;0,スコアリング基準!$C$22,0))))</f>
        <v/>
      </c>
      <c r="T3407" s="4">
        <f>IF($O3407="可",スコアリング基準!$C$23,0)</f>
        <v/>
      </c>
      <c r="U3407" s="4">
        <f>IF(OR(COUNT($K3407:$L3407)&lt;2,$K3407=0),0,IF(ABS($L3407)/$K3407&lt;=スコアリング基準!$B$24,スコアリング基準!$C$24,IF(ABS($L3407)/$K3407&lt;=スコアリング基準!$B$25,スコアリング基準!$C$25,IF(ABS($L3407)/$K3407&lt;=スコアリング基準!$B$26,スコアリング基準!$C$26,0))))</f>
        <v/>
      </c>
      <c r="V3407" s="4">
        <f>IF($P3407="なし",スコアリング基準!$C$27,0)</f>
        <v/>
      </c>
      <c r="W3407" s="4">
        <f>IF($F3407="",0,IF(ISNUMBER($F3407),IF($F3407&lt;=スコアリング基準!$B$28,スコアリング基準!$C$28,スコアリング基準!$C$29),0))</f>
        <v/>
      </c>
      <c r="X3407" s="4">
        <f>IFERROR(VLOOKUP($B3407,スコアリング基準!$A$36:$B$46,2,FALSE),0)</f>
        <v/>
      </c>
      <c r="Y3407" s="4">
        <f>SUM($S3407:$X3407)</f>
        <v/>
      </c>
      <c r="Z3407" s="4">
        <f>IF(COUNT($M3407:$N3407)=0,"データ無",IF($Y3407&gt;=スコアリング基準!$B$30,"S",IF($Y3407&gt;=スコアリング基準!$B$31,"A",IF($Y3407&gt;=スコアリング基準!$B$32,"B","C"))))</f>
        <v/>
      </c>
      <c r="AA3407">
        <f>IFERROR(INDEX(実績DB!$I$3:$I$104,MATCH($B3407&amp;$C3407,実績DB!$J$3:$J$104,0)),"")</f>
        <v/>
      </c>
    </row>
    <row r="3408">
      <c r="A3408" t="n">
        <v>3406</v>
      </c>
      <c r="B3408" t="inlineStr">
        <is>
          <t>中部</t>
        </is>
      </c>
      <c r="C3408" t="inlineStr">
        <is>
          <t>犬居変電所</t>
        </is>
      </c>
      <c r="D3408" t="inlineStr">
        <is>
          <t>静岡県</t>
        </is>
      </c>
      <c r="E3408" t="n">
        <v>77</v>
      </c>
      <c r="F3408" t="n">
        <v>6.6</v>
      </c>
      <c r="G3408" s="3" t="n">
        <v>34.952936</v>
      </c>
      <c r="H3408" s="3" t="n">
        <v>137.884448</v>
      </c>
      <c r="I3408" t="inlineStr">
        <is>
          <t>公表資料(手動)</t>
        </is>
      </c>
      <c r="J3408" t="n">
        <v>9</v>
      </c>
      <c r="K3408" t="n">
        <v>9</v>
      </c>
      <c r="L3408" t="n">
        <v>-2</v>
      </c>
      <c r="M3408" t="n">
        <v>7</v>
      </c>
      <c r="O3408" t="inlineStr">
        <is>
          <t>不可 #3</t>
        </is>
      </c>
      <c r="P3408" t="inlineStr">
        <is>
          <t>有り</t>
        </is>
      </c>
      <c r="R3408" s="4">
        <f>IF(COUNT($M3408:$N3408)=0,"",IF(AND(IF($N3408&lt;&gt;"",$N3408,$M3408)&lt;=0,$O3408&lt;&gt;"可"),"警告",""))</f>
        <v/>
      </c>
      <c r="S3408" s="4">
        <f>IF(COUNT($M3408:$N3408)=0,0,IF(IF($N3408&lt;&gt;"",$N3408,$M3408)&gt;=スコアリング基準!$B$20,スコアリング基準!$C$20,IF(IF($N3408&lt;&gt;"",$N3408,$M3408)&gt;=スコアリング基準!$B$21,スコアリング基準!$C$21,IF(IF($N3408&lt;&gt;"",$N3408,$M3408)&gt;0,スコアリング基準!$C$22,0))))</f>
        <v/>
      </c>
      <c r="T3408" s="4">
        <f>IF($O3408="可",スコアリング基準!$C$23,0)</f>
        <v/>
      </c>
      <c r="U3408" s="4">
        <f>IF(OR(COUNT($K3408:$L3408)&lt;2,$K3408=0),0,IF(ABS($L3408)/$K3408&lt;=スコアリング基準!$B$24,スコアリング基準!$C$24,IF(ABS($L3408)/$K3408&lt;=スコアリング基準!$B$25,スコアリング基準!$C$25,IF(ABS($L3408)/$K3408&lt;=スコアリング基準!$B$26,スコアリング基準!$C$26,0))))</f>
        <v/>
      </c>
      <c r="V3408" s="4">
        <f>IF($P3408="なし",スコアリング基準!$C$27,0)</f>
        <v/>
      </c>
      <c r="W3408" s="4">
        <f>IF($F3408="",0,IF(ISNUMBER($F3408),IF($F3408&lt;=スコアリング基準!$B$28,スコアリング基準!$C$28,スコアリング基準!$C$29),0))</f>
        <v/>
      </c>
      <c r="X3408" s="4">
        <f>IFERROR(VLOOKUP($B3408,スコアリング基準!$A$36:$B$46,2,FALSE),0)</f>
        <v/>
      </c>
      <c r="Y3408" s="4">
        <f>SUM($S3408:$X3408)</f>
        <v/>
      </c>
      <c r="Z3408" s="4">
        <f>IF(COUNT($M3408:$N3408)=0,"データ無",IF($Y3408&gt;=スコアリング基準!$B$30,"S",IF($Y3408&gt;=スコアリング基準!$B$31,"A",IF($Y3408&gt;=スコアリング基準!$B$32,"B","C"))))</f>
        <v/>
      </c>
      <c r="AA3408">
        <f>IFERROR(INDEX(実績DB!$I$3:$I$104,MATCH($B3408&amp;$C3408,実績DB!$J$3:$J$104,0)),"")</f>
        <v/>
      </c>
    </row>
    <row r="3409">
      <c r="A3409" t="n">
        <v>3407</v>
      </c>
      <c r="B3409" t="inlineStr">
        <is>
          <t>中部</t>
        </is>
      </c>
      <c r="C3409" t="inlineStr">
        <is>
          <t>猪子石変電所</t>
        </is>
      </c>
      <c r="D3409" t="inlineStr">
        <is>
          <t>愛知県</t>
        </is>
      </c>
      <c r="E3409" t="n">
        <v>77</v>
      </c>
      <c r="F3409" t="n">
        <v>6.6</v>
      </c>
      <c r="G3409" s="3" t="n">
        <v>35.187132</v>
      </c>
      <c r="H3409" s="3" t="n">
        <v>136.98014</v>
      </c>
      <c r="I3409" t="inlineStr">
        <is>
          <t>公表資料(手動)</t>
        </is>
      </c>
      <c r="J3409" t="n">
        <v>6</v>
      </c>
      <c r="K3409" t="n">
        <v>49</v>
      </c>
      <c r="L3409" t="n">
        <v>0</v>
      </c>
      <c r="M3409" t="n">
        <v>49</v>
      </c>
      <c r="O3409" t="inlineStr">
        <is>
          <t>不可 #3</t>
        </is>
      </c>
      <c r="P3409" t="inlineStr">
        <is>
          <t>有り</t>
        </is>
      </c>
      <c r="R3409" s="4">
        <f>IF(COUNT($M3409:$N3409)=0,"",IF(AND(IF($N3409&lt;&gt;"",$N3409,$M3409)&lt;=0,$O3409&lt;&gt;"可"),"警告",""))</f>
        <v/>
      </c>
      <c r="S3409" s="4">
        <f>IF(COUNT($M3409:$N3409)=0,0,IF(IF($N3409&lt;&gt;"",$N3409,$M3409)&gt;=スコアリング基準!$B$20,スコアリング基準!$C$20,IF(IF($N3409&lt;&gt;"",$N3409,$M3409)&gt;=スコアリング基準!$B$21,スコアリング基準!$C$21,IF(IF($N3409&lt;&gt;"",$N3409,$M3409)&gt;0,スコアリング基準!$C$22,0))))</f>
        <v/>
      </c>
      <c r="T3409" s="4">
        <f>IF($O3409="可",スコアリング基準!$C$23,0)</f>
        <v/>
      </c>
      <c r="U3409" s="4">
        <f>IF(OR(COUNT($K3409:$L3409)&lt;2,$K3409=0),0,IF(ABS($L3409)/$K3409&lt;=スコアリング基準!$B$24,スコアリング基準!$C$24,IF(ABS($L3409)/$K3409&lt;=スコアリング基準!$B$25,スコアリング基準!$C$25,IF(ABS($L3409)/$K3409&lt;=スコアリング基準!$B$26,スコアリング基準!$C$26,0))))</f>
        <v/>
      </c>
      <c r="V3409" s="4">
        <f>IF($P3409="なし",スコアリング基準!$C$27,0)</f>
        <v/>
      </c>
      <c r="W3409" s="4">
        <f>IF($F3409="",0,IF(ISNUMBER($F3409),IF($F3409&lt;=スコアリング基準!$B$28,スコアリング基準!$C$28,スコアリング基準!$C$29),0))</f>
        <v/>
      </c>
      <c r="X3409" s="4">
        <f>IFERROR(VLOOKUP($B3409,スコアリング基準!$A$36:$B$46,2,FALSE),0)</f>
        <v/>
      </c>
      <c r="Y3409" s="4">
        <f>SUM($S3409:$X3409)</f>
        <v/>
      </c>
      <c r="Z3409" s="4">
        <f>IF(COUNT($M3409:$N3409)=0,"データ無",IF($Y3409&gt;=スコアリング基準!$B$30,"S",IF($Y3409&gt;=スコアリング基準!$B$31,"A",IF($Y3409&gt;=スコアリング基準!$B$32,"B","C"))))</f>
        <v/>
      </c>
      <c r="AA3409">
        <f>IFERROR(INDEX(実績DB!$I$3:$I$104,MATCH($B3409&amp;$C3409,実績DB!$J$3:$J$104,0)),"")</f>
        <v/>
      </c>
    </row>
    <row r="3410">
      <c r="A3410" t="n">
        <v>3408</v>
      </c>
      <c r="B3410" t="inlineStr">
        <is>
          <t>中部</t>
        </is>
      </c>
      <c r="C3410" t="inlineStr">
        <is>
          <t>猿投変電所</t>
        </is>
      </c>
      <c r="D3410" t="inlineStr">
        <is>
          <t>愛知県</t>
        </is>
      </c>
      <c r="E3410" t="n">
        <v>77</v>
      </c>
      <c r="F3410" t="n">
        <v>6.6</v>
      </c>
      <c r="G3410" s="3" t="n">
        <v>35.130875</v>
      </c>
      <c r="H3410" s="3" t="n">
        <v>137.137943</v>
      </c>
      <c r="I3410" t="inlineStr">
        <is>
          <t>公表資料(手動)</t>
        </is>
      </c>
      <c r="J3410" t="n">
        <v>0</v>
      </c>
      <c r="K3410" t="n">
        <v>49</v>
      </c>
      <c r="L3410" t="n">
        <v>-14</v>
      </c>
      <c r="M3410" t="n">
        <v>36</v>
      </c>
      <c r="O3410" t="inlineStr">
        <is>
          <t>不可 #3</t>
        </is>
      </c>
      <c r="P3410" t="inlineStr">
        <is>
          <t>有り</t>
        </is>
      </c>
      <c r="R3410" s="4">
        <f>IF(COUNT($M3410:$N3410)=0,"",IF(AND(IF($N3410&lt;&gt;"",$N3410,$M3410)&lt;=0,$O3410&lt;&gt;"可"),"警告",""))</f>
        <v/>
      </c>
      <c r="S3410" s="4">
        <f>IF(COUNT($M3410:$N3410)=0,0,IF(IF($N3410&lt;&gt;"",$N3410,$M3410)&gt;=スコアリング基準!$B$20,スコアリング基準!$C$20,IF(IF($N3410&lt;&gt;"",$N3410,$M3410)&gt;=スコアリング基準!$B$21,スコアリング基準!$C$21,IF(IF($N3410&lt;&gt;"",$N3410,$M3410)&gt;0,スコアリング基準!$C$22,0))))</f>
        <v/>
      </c>
      <c r="T3410" s="4">
        <f>IF($O3410="可",スコアリング基準!$C$23,0)</f>
        <v/>
      </c>
      <c r="U3410" s="4">
        <f>IF(OR(COUNT($K3410:$L3410)&lt;2,$K3410=0),0,IF(ABS($L3410)/$K3410&lt;=スコアリング基準!$B$24,スコアリング基準!$C$24,IF(ABS($L3410)/$K3410&lt;=スコアリング基準!$B$25,スコアリング基準!$C$25,IF(ABS($L3410)/$K3410&lt;=スコアリング基準!$B$26,スコアリング基準!$C$26,0))))</f>
        <v/>
      </c>
      <c r="V3410" s="4">
        <f>IF($P3410="なし",スコアリング基準!$C$27,0)</f>
        <v/>
      </c>
      <c r="W3410" s="4">
        <f>IF($F3410="",0,IF(ISNUMBER($F3410),IF($F3410&lt;=スコアリング基準!$B$28,スコアリング基準!$C$28,スコアリング基準!$C$29),0))</f>
        <v/>
      </c>
      <c r="X3410" s="4">
        <f>IFERROR(VLOOKUP($B3410,スコアリング基準!$A$36:$B$46,2,FALSE),0)</f>
        <v/>
      </c>
      <c r="Y3410" s="4">
        <f>SUM($S3410:$X3410)</f>
        <v/>
      </c>
      <c r="Z3410" s="4">
        <f>IF(COUNT($M3410:$N3410)=0,"データ無",IF($Y3410&gt;=スコアリング基準!$B$30,"S",IF($Y3410&gt;=スコアリング基準!$B$31,"A",IF($Y3410&gt;=スコアリング基準!$B$32,"B","C"))))</f>
        <v/>
      </c>
      <c r="AA3410">
        <f>IFERROR(INDEX(実績DB!$I$3:$I$104,MATCH($B3410&amp;$C3410,実績DB!$J$3:$J$104,0)),"")</f>
        <v/>
      </c>
    </row>
    <row r="3411">
      <c r="A3411" t="n">
        <v>3409</v>
      </c>
      <c r="B3411" t="inlineStr">
        <is>
          <t>中部</t>
        </is>
      </c>
      <c r="C3411" t="inlineStr">
        <is>
          <t>玉ノ井変電所</t>
        </is>
      </c>
      <c r="D3411" t="inlineStr">
        <is>
          <t>愛知県</t>
        </is>
      </c>
      <c r="E3411" t="n">
        <v>77</v>
      </c>
      <c r="F3411" t="n">
        <v>6.6</v>
      </c>
      <c r="G3411" s="3" t="n">
        <v>35.334901</v>
      </c>
      <c r="H3411" s="3" t="n">
        <v>136.767342</v>
      </c>
      <c r="I3411" t="inlineStr">
        <is>
          <t>公表資料(手動)</t>
        </is>
      </c>
      <c r="J3411" t="n">
        <v>0</v>
      </c>
      <c r="K3411" t="n">
        <v>19</v>
      </c>
      <c r="L3411" t="n">
        <v>-5</v>
      </c>
      <c r="M3411" t="n">
        <v>14</v>
      </c>
      <c r="O3411" t="inlineStr">
        <is>
          <t>不可 #3</t>
        </is>
      </c>
      <c r="P3411" t="inlineStr">
        <is>
          <t>有り</t>
        </is>
      </c>
      <c r="R3411" s="4">
        <f>IF(COUNT($M3411:$N3411)=0,"",IF(AND(IF($N3411&lt;&gt;"",$N3411,$M3411)&lt;=0,$O3411&lt;&gt;"可"),"警告",""))</f>
        <v/>
      </c>
      <c r="S3411" s="4">
        <f>IF(COUNT($M3411:$N3411)=0,0,IF(IF($N3411&lt;&gt;"",$N3411,$M3411)&gt;=スコアリング基準!$B$20,スコアリング基準!$C$20,IF(IF($N3411&lt;&gt;"",$N3411,$M3411)&gt;=スコアリング基準!$B$21,スコアリング基準!$C$21,IF(IF($N3411&lt;&gt;"",$N3411,$M3411)&gt;0,スコアリング基準!$C$22,0))))</f>
        <v/>
      </c>
      <c r="T3411" s="4">
        <f>IF($O3411="可",スコアリング基準!$C$23,0)</f>
        <v/>
      </c>
      <c r="U3411" s="4">
        <f>IF(OR(COUNT($K3411:$L3411)&lt;2,$K3411=0),0,IF(ABS($L3411)/$K3411&lt;=スコアリング基準!$B$24,スコアリング基準!$C$24,IF(ABS($L3411)/$K3411&lt;=スコアリング基準!$B$25,スコアリング基準!$C$25,IF(ABS($L3411)/$K3411&lt;=スコアリング基準!$B$26,スコアリング基準!$C$26,0))))</f>
        <v/>
      </c>
      <c r="V3411" s="4">
        <f>IF($P3411="なし",スコアリング基準!$C$27,0)</f>
        <v/>
      </c>
      <c r="W3411" s="4">
        <f>IF($F3411="",0,IF(ISNUMBER($F3411),IF($F3411&lt;=スコアリング基準!$B$28,スコアリング基準!$C$28,スコアリング基準!$C$29),0))</f>
        <v/>
      </c>
      <c r="X3411" s="4">
        <f>IFERROR(VLOOKUP($B3411,スコアリング基準!$A$36:$B$46,2,FALSE),0)</f>
        <v/>
      </c>
      <c r="Y3411" s="4">
        <f>SUM($S3411:$X3411)</f>
        <v/>
      </c>
      <c r="Z3411" s="4">
        <f>IF(COUNT($M3411:$N3411)=0,"データ無",IF($Y3411&gt;=スコアリング基準!$B$30,"S",IF($Y3411&gt;=スコアリング基準!$B$31,"A",IF($Y3411&gt;=スコアリング基準!$B$32,"B","C"))))</f>
        <v/>
      </c>
      <c r="AA3411">
        <f>IFERROR(INDEX(実績DB!$I$3:$I$104,MATCH($B3411&amp;$C3411,実績DB!$J$3:$J$104,0)),"")</f>
        <v/>
      </c>
    </row>
    <row r="3412">
      <c r="A3412" t="n">
        <v>3410</v>
      </c>
      <c r="B3412" t="inlineStr">
        <is>
          <t>中部</t>
        </is>
      </c>
      <c r="C3412" t="inlineStr">
        <is>
          <t>玉垣変電所</t>
        </is>
      </c>
      <c r="D3412" t="inlineStr">
        <is>
          <t>三重県</t>
        </is>
      </c>
      <c r="E3412" t="n">
        <v>77</v>
      </c>
      <c r="F3412" t="n">
        <v>6.6</v>
      </c>
      <c r="G3412" s="3" t="n">
        <v>34.860742</v>
      </c>
      <c r="H3412" s="3" t="n">
        <v>136.602038</v>
      </c>
      <c r="I3412" t="inlineStr">
        <is>
          <t>公表資料(手動)</t>
        </is>
      </c>
      <c r="J3412" t="n">
        <v>19</v>
      </c>
      <c r="K3412" t="n">
        <v>19</v>
      </c>
      <c r="L3412" t="n">
        <v>-5</v>
      </c>
      <c r="M3412" t="n">
        <v>14</v>
      </c>
      <c r="O3412" t="inlineStr">
        <is>
          <t>不可 #3</t>
        </is>
      </c>
      <c r="P3412" t="inlineStr">
        <is>
          <t>有り</t>
        </is>
      </c>
      <c r="R3412" s="4">
        <f>IF(COUNT($M3412:$N3412)=0,"",IF(AND(IF($N3412&lt;&gt;"",$N3412,$M3412)&lt;=0,$O3412&lt;&gt;"可"),"警告",""))</f>
        <v/>
      </c>
      <c r="S3412" s="4">
        <f>IF(COUNT($M3412:$N3412)=0,0,IF(IF($N3412&lt;&gt;"",$N3412,$M3412)&gt;=スコアリング基準!$B$20,スコアリング基準!$C$20,IF(IF($N3412&lt;&gt;"",$N3412,$M3412)&gt;=スコアリング基準!$B$21,スコアリング基準!$C$21,IF(IF($N3412&lt;&gt;"",$N3412,$M3412)&gt;0,スコアリング基準!$C$22,0))))</f>
        <v/>
      </c>
      <c r="T3412" s="4">
        <f>IF($O3412="可",スコアリング基準!$C$23,0)</f>
        <v/>
      </c>
      <c r="U3412" s="4">
        <f>IF(OR(COUNT($K3412:$L3412)&lt;2,$K3412=0),0,IF(ABS($L3412)/$K3412&lt;=スコアリング基準!$B$24,スコアリング基準!$C$24,IF(ABS($L3412)/$K3412&lt;=スコアリング基準!$B$25,スコアリング基準!$C$25,IF(ABS($L3412)/$K3412&lt;=スコアリング基準!$B$26,スコアリング基準!$C$26,0))))</f>
        <v/>
      </c>
      <c r="V3412" s="4">
        <f>IF($P3412="なし",スコアリング基準!$C$27,0)</f>
        <v/>
      </c>
      <c r="W3412" s="4">
        <f>IF($F3412="",0,IF(ISNUMBER($F3412),IF($F3412&lt;=スコアリング基準!$B$28,スコアリング基準!$C$28,スコアリング基準!$C$29),0))</f>
        <v/>
      </c>
      <c r="X3412" s="4">
        <f>IFERROR(VLOOKUP($B3412,スコアリング基準!$A$36:$B$46,2,FALSE),0)</f>
        <v/>
      </c>
      <c r="Y3412" s="4">
        <f>SUM($S3412:$X3412)</f>
        <v/>
      </c>
      <c r="Z3412" s="4">
        <f>IF(COUNT($M3412:$N3412)=0,"データ無",IF($Y3412&gt;=スコアリング基準!$B$30,"S",IF($Y3412&gt;=スコアリング基準!$B$31,"A",IF($Y3412&gt;=スコアリング基準!$B$32,"B","C"))))</f>
        <v/>
      </c>
      <c r="AA3412">
        <f>IFERROR(INDEX(実績DB!$I$3:$I$104,MATCH($B3412&amp;$C3412,実績DB!$J$3:$J$104,0)),"")</f>
        <v/>
      </c>
    </row>
    <row r="3413">
      <c r="A3413" t="n">
        <v>3411</v>
      </c>
      <c r="B3413" t="inlineStr">
        <is>
          <t>中部</t>
        </is>
      </c>
      <c r="C3413" t="inlineStr">
        <is>
          <t>玉津浦変電所</t>
        </is>
      </c>
      <c r="D3413" t="inlineStr">
        <is>
          <t>愛知県</t>
        </is>
      </c>
      <c r="E3413" t="n">
        <v>77</v>
      </c>
      <c r="F3413" t="n">
        <v>6.6</v>
      </c>
      <c r="G3413" s="3" t="n">
        <v>34.861454</v>
      </c>
      <c r="H3413" s="3" t="n">
        <v>136.969011</v>
      </c>
      <c r="I3413" t="inlineStr">
        <is>
          <t>公表資料(手動)</t>
        </is>
      </c>
      <c r="J3413" t="n">
        <v>0</v>
      </c>
      <c r="K3413" t="n">
        <v>28</v>
      </c>
      <c r="L3413" t="n">
        <v>-1</v>
      </c>
      <c r="M3413" t="n">
        <v>28</v>
      </c>
      <c r="O3413" t="inlineStr">
        <is>
          <t>不可 #3</t>
        </is>
      </c>
      <c r="P3413" t="inlineStr">
        <is>
          <t>有り</t>
        </is>
      </c>
      <c r="R3413" s="4">
        <f>IF(COUNT($M3413:$N3413)=0,"",IF(AND(IF($N3413&lt;&gt;"",$N3413,$M3413)&lt;=0,$O3413&lt;&gt;"可"),"警告",""))</f>
        <v/>
      </c>
      <c r="S3413" s="4">
        <f>IF(COUNT($M3413:$N3413)=0,0,IF(IF($N3413&lt;&gt;"",$N3413,$M3413)&gt;=スコアリング基準!$B$20,スコアリング基準!$C$20,IF(IF($N3413&lt;&gt;"",$N3413,$M3413)&gt;=スコアリング基準!$B$21,スコアリング基準!$C$21,IF(IF($N3413&lt;&gt;"",$N3413,$M3413)&gt;0,スコアリング基準!$C$22,0))))</f>
        <v/>
      </c>
      <c r="T3413" s="4">
        <f>IF($O3413="可",スコアリング基準!$C$23,0)</f>
        <v/>
      </c>
      <c r="U3413" s="4">
        <f>IF(OR(COUNT($K3413:$L3413)&lt;2,$K3413=0),0,IF(ABS($L3413)/$K3413&lt;=スコアリング基準!$B$24,スコアリング基準!$C$24,IF(ABS($L3413)/$K3413&lt;=スコアリング基準!$B$25,スコアリング基準!$C$25,IF(ABS($L3413)/$K3413&lt;=スコアリング基準!$B$26,スコアリング基準!$C$26,0))))</f>
        <v/>
      </c>
      <c r="V3413" s="4">
        <f>IF($P3413="なし",スコアリング基準!$C$27,0)</f>
        <v/>
      </c>
      <c r="W3413" s="4">
        <f>IF($F3413="",0,IF(ISNUMBER($F3413),IF($F3413&lt;=スコアリング基準!$B$28,スコアリング基準!$C$28,スコアリング基準!$C$29),0))</f>
        <v/>
      </c>
      <c r="X3413" s="4">
        <f>IFERROR(VLOOKUP($B3413,スコアリング基準!$A$36:$B$46,2,FALSE),0)</f>
        <v/>
      </c>
      <c r="Y3413" s="4">
        <f>SUM($S3413:$X3413)</f>
        <v/>
      </c>
      <c r="Z3413" s="4">
        <f>IF(COUNT($M3413:$N3413)=0,"データ無",IF($Y3413&gt;=スコアリング基準!$B$30,"S",IF($Y3413&gt;=スコアリング基準!$B$31,"A",IF($Y3413&gt;=スコアリング基準!$B$32,"B","C"))))</f>
        <v/>
      </c>
      <c r="AA3413">
        <f>IFERROR(INDEX(実績DB!$I$3:$I$104,MATCH($B3413&amp;$C3413,実績DB!$J$3:$J$104,0)),"")</f>
        <v/>
      </c>
    </row>
    <row r="3414">
      <c r="A3414" t="n">
        <v>3412</v>
      </c>
      <c r="B3414" t="inlineStr">
        <is>
          <t>中部</t>
        </is>
      </c>
      <c r="C3414" t="inlineStr">
        <is>
          <t>王ケ崎変電所</t>
        </is>
      </c>
      <c r="D3414" t="inlineStr">
        <is>
          <t>愛知県</t>
        </is>
      </c>
      <c r="E3414" t="n">
        <v>77</v>
      </c>
      <c r="F3414" t="n">
        <v>6.6</v>
      </c>
      <c r="G3414" s="3" t="n">
        <v>34.73597</v>
      </c>
      <c r="H3414" s="3" t="n">
        <v>137.3654</v>
      </c>
      <c r="I3414" t="inlineStr">
        <is>
          <t>OSM実測(名称一致)</t>
        </is>
      </c>
      <c r="J3414" t="n">
        <v>-88</v>
      </c>
      <c r="K3414" t="n">
        <v>49</v>
      </c>
      <c r="L3414" t="n">
        <v>-7</v>
      </c>
      <c r="M3414" t="n">
        <v>43</v>
      </c>
      <c r="O3414" t="inlineStr">
        <is>
          <t>不可 #3</t>
        </is>
      </c>
      <c r="P3414" t="inlineStr">
        <is>
          <t>有り</t>
        </is>
      </c>
      <c r="R3414" s="4">
        <f>IF(COUNT($M3414:$N3414)=0,"",IF(AND(IF($N3414&lt;&gt;"",$N3414,$M3414)&lt;=0,$O3414&lt;&gt;"可"),"警告",""))</f>
        <v/>
      </c>
      <c r="S3414" s="4">
        <f>IF(COUNT($M3414:$N3414)=0,0,IF(IF($N3414&lt;&gt;"",$N3414,$M3414)&gt;=スコアリング基準!$B$20,スコアリング基準!$C$20,IF(IF($N3414&lt;&gt;"",$N3414,$M3414)&gt;=スコアリング基準!$B$21,スコアリング基準!$C$21,IF(IF($N3414&lt;&gt;"",$N3414,$M3414)&gt;0,スコアリング基準!$C$22,0))))</f>
        <v/>
      </c>
      <c r="T3414" s="4">
        <f>IF($O3414="可",スコアリング基準!$C$23,0)</f>
        <v/>
      </c>
      <c r="U3414" s="4">
        <f>IF(OR(COUNT($K3414:$L3414)&lt;2,$K3414=0),0,IF(ABS($L3414)/$K3414&lt;=スコアリング基準!$B$24,スコアリング基準!$C$24,IF(ABS($L3414)/$K3414&lt;=スコアリング基準!$B$25,スコアリング基準!$C$25,IF(ABS($L3414)/$K3414&lt;=スコアリング基準!$B$26,スコアリング基準!$C$26,0))))</f>
        <v/>
      </c>
      <c r="V3414" s="4">
        <f>IF($P3414="なし",スコアリング基準!$C$27,0)</f>
        <v/>
      </c>
      <c r="W3414" s="4">
        <f>IF($F3414="",0,IF(ISNUMBER($F3414),IF($F3414&lt;=スコアリング基準!$B$28,スコアリング基準!$C$28,スコアリング基準!$C$29),0))</f>
        <v/>
      </c>
      <c r="X3414" s="4">
        <f>IFERROR(VLOOKUP($B3414,スコアリング基準!$A$36:$B$46,2,FALSE),0)</f>
        <v/>
      </c>
      <c r="Y3414" s="4">
        <f>SUM($S3414:$X3414)</f>
        <v/>
      </c>
      <c r="Z3414" s="4">
        <f>IF(COUNT($M3414:$N3414)=0,"データ無",IF($Y3414&gt;=スコアリング基準!$B$30,"S",IF($Y3414&gt;=スコアリング基準!$B$31,"A",IF($Y3414&gt;=スコアリング基準!$B$32,"B","C"))))</f>
        <v/>
      </c>
      <c r="AA3414">
        <f>IFERROR(INDEX(実績DB!$I$3:$I$104,MATCH($B3414&amp;$C3414,実績DB!$J$3:$J$104,0)),"")</f>
        <v/>
      </c>
    </row>
    <row r="3415">
      <c r="A3415" t="n">
        <v>3413</v>
      </c>
      <c r="B3415" t="inlineStr">
        <is>
          <t>中部</t>
        </is>
      </c>
      <c r="C3415" t="inlineStr">
        <is>
          <t>瑞南変電所</t>
        </is>
      </c>
      <c r="D3415" t="inlineStr">
        <is>
          <t>岐阜県</t>
        </is>
      </c>
      <c r="E3415" t="n">
        <v>77</v>
      </c>
      <c r="F3415" t="n">
        <v>6.6</v>
      </c>
      <c r="G3415" s="3" t="n">
        <v>35.364159</v>
      </c>
      <c r="H3415" s="3" t="n">
        <v>137.248947</v>
      </c>
      <c r="I3415" t="inlineStr">
        <is>
          <t>公表資料(手動)</t>
        </is>
      </c>
      <c r="J3415" t="n">
        <v>-9</v>
      </c>
      <c r="K3415" t="n">
        <v>49</v>
      </c>
      <c r="L3415" t="n">
        <v>-16</v>
      </c>
      <c r="M3415" t="n">
        <v>33</v>
      </c>
      <c r="O3415" t="inlineStr">
        <is>
          <t>不可 #3</t>
        </is>
      </c>
      <c r="P3415" t="inlineStr">
        <is>
          <t>有り</t>
        </is>
      </c>
      <c r="R3415" s="4">
        <f>IF(COUNT($M3415:$N3415)=0,"",IF(AND(IF($N3415&lt;&gt;"",$N3415,$M3415)&lt;=0,$O3415&lt;&gt;"可"),"警告",""))</f>
        <v/>
      </c>
      <c r="S3415" s="4">
        <f>IF(COUNT($M3415:$N3415)=0,0,IF(IF($N3415&lt;&gt;"",$N3415,$M3415)&gt;=スコアリング基準!$B$20,スコアリング基準!$C$20,IF(IF($N3415&lt;&gt;"",$N3415,$M3415)&gt;=スコアリング基準!$B$21,スコアリング基準!$C$21,IF(IF($N3415&lt;&gt;"",$N3415,$M3415)&gt;0,スコアリング基準!$C$22,0))))</f>
        <v/>
      </c>
      <c r="T3415" s="4">
        <f>IF($O3415="可",スコアリング基準!$C$23,0)</f>
        <v/>
      </c>
      <c r="U3415" s="4">
        <f>IF(OR(COUNT($K3415:$L3415)&lt;2,$K3415=0),0,IF(ABS($L3415)/$K3415&lt;=スコアリング基準!$B$24,スコアリング基準!$C$24,IF(ABS($L3415)/$K3415&lt;=スコアリング基準!$B$25,スコアリング基準!$C$25,IF(ABS($L3415)/$K3415&lt;=スコアリング基準!$B$26,スコアリング基準!$C$26,0))))</f>
        <v/>
      </c>
      <c r="V3415" s="4">
        <f>IF($P3415="なし",スコアリング基準!$C$27,0)</f>
        <v/>
      </c>
      <c r="W3415" s="4">
        <f>IF($F3415="",0,IF(ISNUMBER($F3415),IF($F3415&lt;=スコアリング基準!$B$28,スコアリング基準!$C$28,スコアリング基準!$C$29),0))</f>
        <v/>
      </c>
      <c r="X3415" s="4">
        <f>IFERROR(VLOOKUP($B3415,スコアリング基準!$A$36:$B$46,2,FALSE),0)</f>
        <v/>
      </c>
      <c r="Y3415" s="4">
        <f>SUM($S3415:$X3415)</f>
        <v/>
      </c>
      <c r="Z3415" s="4">
        <f>IF(COUNT($M3415:$N3415)=0,"データ無",IF($Y3415&gt;=スコアリング基準!$B$30,"S",IF($Y3415&gt;=スコアリング基準!$B$31,"A",IF($Y3415&gt;=スコアリング基準!$B$32,"B","C"))))</f>
        <v/>
      </c>
      <c r="AA3415">
        <f>IFERROR(INDEX(実績DB!$I$3:$I$104,MATCH($B3415&amp;$C3415,実績DB!$J$3:$J$104,0)),"")</f>
        <v/>
      </c>
    </row>
    <row r="3416">
      <c r="A3416" t="n">
        <v>3414</v>
      </c>
      <c r="B3416" t="inlineStr">
        <is>
          <t>中部</t>
        </is>
      </c>
      <c r="C3416" t="inlineStr">
        <is>
          <t>甚目寺変電所</t>
        </is>
      </c>
      <c r="D3416" t="inlineStr">
        <is>
          <t>愛知県</t>
        </is>
      </c>
      <c r="E3416" t="n">
        <v>77</v>
      </c>
      <c r="F3416" t="n">
        <v>6.6</v>
      </c>
      <c r="G3416" s="3" t="n">
        <v>35.185515</v>
      </c>
      <c r="H3416" s="3" t="n">
        <v>136.835532</v>
      </c>
      <c r="I3416" t="inlineStr">
        <is>
          <t>公表資料(手動)</t>
        </is>
      </c>
      <c r="J3416" t="n">
        <v>0</v>
      </c>
      <c r="K3416" t="n">
        <v>49</v>
      </c>
      <c r="L3416" t="n">
        <v>-1</v>
      </c>
      <c r="M3416" t="n">
        <v>48</v>
      </c>
      <c r="O3416" t="inlineStr">
        <is>
          <t>不可 #3</t>
        </is>
      </c>
      <c r="P3416" t="inlineStr">
        <is>
          <t>有り</t>
        </is>
      </c>
      <c r="R3416" s="4">
        <f>IF(COUNT($M3416:$N3416)=0,"",IF(AND(IF($N3416&lt;&gt;"",$N3416,$M3416)&lt;=0,$O3416&lt;&gt;"可"),"警告",""))</f>
        <v/>
      </c>
      <c r="S3416" s="4">
        <f>IF(COUNT($M3416:$N3416)=0,0,IF(IF($N3416&lt;&gt;"",$N3416,$M3416)&gt;=スコアリング基準!$B$20,スコアリング基準!$C$20,IF(IF($N3416&lt;&gt;"",$N3416,$M3416)&gt;=スコアリング基準!$B$21,スコアリング基準!$C$21,IF(IF($N3416&lt;&gt;"",$N3416,$M3416)&gt;0,スコアリング基準!$C$22,0))))</f>
        <v/>
      </c>
      <c r="T3416" s="4">
        <f>IF($O3416="可",スコアリング基準!$C$23,0)</f>
        <v/>
      </c>
      <c r="U3416" s="4">
        <f>IF(OR(COUNT($K3416:$L3416)&lt;2,$K3416=0),0,IF(ABS($L3416)/$K3416&lt;=スコアリング基準!$B$24,スコアリング基準!$C$24,IF(ABS($L3416)/$K3416&lt;=スコアリング基準!$B$25,スコアリング基準!$C$25,IF(ABS($L3416)/$K3416&lt;=スコアリング基準!$B$26,スコアリング基準!$C$26,0))))</f>
        <v/>
      </c>
      <c r="V3416" s="4">
        <f>IF($P3416="なし",スコアリング基準!$C$27,0)</f>
        <v/>
      </c>
      <c r="W3416" s="4">
        <f>IF($F3416="",0,IF(ISNUMBER($F3416),IF($F3416&lt;=スコアリング基準!$B$28,スコアリング基準!$C$28,スコアリング基準!$C$29),0))</f>
        <v/>
      </c>
      <c r="X3416" s="4">
        <f>IFERROR(VLOOKUP($B3416,スコアリング基準!$A$36:$B$46,2,FALSE),0)</f>
        <v/>
      </c>
      <c r="Y3416" s="4">
        <f>SUM($S3416:$X3416)</f>
        <v/>
      </c>
      <c r="Z3416" s="4">
        <f>IF(COUNT($M3416:$N3416)=0,"データ無",IF($Y3416&gt;=スコアリング基準!$B$30,"S",IF($Y3416&gt;=スコアリング基準!$B$31,"A",IF($Y3416&gt;=スコアリング基準!$B$32,"B","C"))))</f>
        <v/>
      </c>
      <c r="AA3416">
        <f>IFERROR(INDEX(実績DB!$I$3:$I$104,MATCH($B3416&amp;$C3416,実績DB!$J$3:$J$104,0)),"")</f>
        <v/>
      </c>
    </row>
    <row r="3417">
      <c r="A3417" t="n">
        <v>3415</v>
      </c>
      <c r="B3417" t="inlineStr">
        <is>
          <t>中部</t>
        </is>
      </c>
      <c r="C3417" t="inlineStr">
        <is>
          <t>生桑変電所</t>
        </is>
      </c>
      <c r="D3417" t="inlineStr">
        <is>
          <t>三重県</t>
        </is>
      </c>
      <c r="E3417" t="n">
        <v>77</v>
      </c>
      <c r="F3417" t="n">
        <v>6.6</v>
      </c>
      <c r="G3417" s="3" t="n">
        <v>34.98635</v>
      </c>
      <c r="H3417" s="3" t="n">
        <v>136.603828</v>
      </c>
      <c r="I3417" t="inlineStr">
        <is>
          <t>Google Places(名称一致)</t>
        </is>
      </c>
      <c r="J3417" t="n">
        <v>19</v>
      </c>
      <c r="K3417" t="n">
        <v>19</v>
      </c>
      <c r="L3417" t="n">
        <v>-13</v>
      </c>
      <c r="M3417" t="n">
        <v>6</v>
      </c>
      <c r="O3417" t="inlineStr">
        <is>
          <t>不可 #3</t>
        </is>
      </c>
      <c r="P3417" t="inlineStr">
        <is>
          <t>有り</t>
        </is>
      </c>
      <c r="R3417" s="4">
        <f>IF(COUNT($M3417:$N3417)=0,"",IF(AND(IF($N3417&lt;&gt;"",$N3417,$M3417)&lt;=0,$O3417&lt;&gt;"可"),"警告",""))</f>
        <v/>
      </c>
      <c r="S3417" s="4">
        <f>IF(COUNT($M3417:$N3417)=0,0,IF(IF($N3417&lt;&gt;"",$N3417,$M3417)&gt;=スコアリング基準!$B$20,スコアリング基準!$C$20,IF(IF($N3417&lt;&gt;"",$N3417,$M3417)&gt;=スコアリング基準!$B$21,スコアリング基準!$C$21,IF(IF($N3417&lt;&gt;"",$N3417,$M3417)&gt;0,スコアリング基準!$C$22,0))))</f>
        <v/>
      </c>
      <c r="T3417" s="4">
        <f>IF($O3417="可",スコアリング基準!$C$23,0)</f>
        <v/>
      </c>
      <c r="U3417" s="4">
        <f>IF(OR(COUNT($K3417:$L3417)&lt;2,$K3417=0),0,IF(ABS($L3417)/$K3417&lt;=スコアリング基準!$B$24,スコアリング基準!$C$24,IF(ABS($L3417)/$K3417&lt;=スコアリング基準!$B$25,スコアリング基準!$C$25,IF(ABS($L3417)/$K3417&lt;=スコアリング基準!$B$26,スコアリング基準!$C$26,0))))</f>
        <v/>
      </c>
      <c r="V3417" s="4">
        <f>IF($P3417="なし",スコアリング基準!$C$27,0)</f>
        <v/>
      </c>
      <c r="W3417" s="4">
        <f>IF($F3417="",0,IF(ISNUMBER($F3417),IF($F3417&lt;=スコアリング基準!$B$28,スコアリング基準!$C$28,スコアリング基準!$C$29),0))</f>
        <v/>
      </c>
      <c r="X3417" s="4">
        <f>IFERROR(VLOOKUP($B3417,スコアリング基準!$A$36:$B$46,2,FALSE),0)</f>
        <v/>
      </c>
      <c r="Y3417" s="4">
        <f>SUM($S3417:$X3417)</f>
        <v/>
      </c>
      <c r="Z3417" s="4">
        <f>IF(COUNT($M3417:$N3417)=0,"データ無",IF($Y3417&gt;=スコアリング基準!$B$30,"S",IF($Y3417&gt;=スコアリング基準!$B$31,"A",IF($Y3417&gt;=スコアリング基準!$B$32,"B","C"))))</f>
        <v/>
      </c>
      <c r="AA3417">
        <f>IFERROR(INDEX(実績DB!$I$3:$I$104,MATCH($B3417&amp;$C3417,実績DB!$J$3:$J$104,0)),"")</f>
        <v/>
      </c>
    </row>
    <row r="3418">
      <c r="A3418" t="n">
        <v>3416</v>
      </c>
      <c r="B3418" t="inlineStr">
        <is>
          <t>中部</t>
        </is>
      </c>
      <c r="C3418" t="inlineStr">
        <is>
          <t>生田水力変電所</t>
        </is>
      </c>
      <c r="D3418" t="inlineStr">
        <is>
          <t>長野県</t>
        </is>
      </c>
      <c r="E3418" t="n">
        <v>77</v>
      </c>
      <c r="F3418" t="n">
        <v>22</v>
      </c>
      <c r="G3418" s="3" t="n"/>
      <c r="H3418" s="3" t="n"/>
      <c r="I3418" t="inlineStr">
        <is>
          <t>未取得</t>
        </is>
      </c>
      <c r="J3418" t="n">
        <v>47</v>
      </c>
      <c r="K3418" t="n">
        <v>47</v>
      </c>
      <c r="L3418" t="n">
        <v>-44</v>
      </c>
      <c r="O3418" t="inlineStr">
        <is>
          <t>不可 #2</t>
        </is>
      </c>
      <c r="P3418" t="inlineStr">
        <is>
          <t>有り</t>
        </is>
      </c>
      <c r="R3418" s="4">
        <f>IF(COUNT($M3418:$N3418)=0,"",IF(AND(IF($N3418&lt;&gt;"",$N3418,$M3418)&lt;=0,$O3418&lt;&gt;"可"),"警告",""))</f>
        <v/>
      </c>
      <c r="S3418" s="4">
        <f>IF(COUNT($M3418:$N3418)=0,0,IF(IF($N3418&lt;&gt;"",$N3418,$M3418)&gt;=スコアリング基準!$B$20,スコアリング基準!$C$20,IF(IF($N3418&lt;&gt;"",$N3418,$M3418)&gt;=スコアリング基準!$B$21,スコアリング基準!$C$21,IF(IF($N3418&lt;&gt;"",$N3418,$M3418)&gt;0,スコアリング基準!$C$22,0))))</f>
        <v/>
      </c>
      <c r="T3418" s="4">
        <f>IF($O3418="可",スコアリング基準!$C$23,0)</f>
        <v/>
      </c>
      <c r="U3418" s="4">
        <f>IF(OR(COUNT($K3418:$L3418)&lt;2,$K3418=0),0,IF(ABS($L3418)/$K3418&lt;=スコアリング基準!$B$24,スコアリング基準!$C$24,IF(ABS($L3418)/$K3418&lt;=スコアリング基準!$B$25,スコアリング基準!$C$25,IF(ABS($L3418)/$K3418&lt;=スコアリング基準!$B$26,スコアリング基準!$C$26,0))))</f>
        <v/>
      </c>
      <c r="V3418" s="4">
        <f>IF($P3418="なし",スコアリング基準!$C$27,0)</f>
        <v/>
      </c>
      <c r="W3418" s="4">
        <f>IF($F3418="",0,IF(ISNUMBER($F3418),IF($F3418&lt;=スコアリング基準!$B$28,スコアリング基準!$C$28,スコアリング基準!$C$29),0))</f>
        <v/>
      </c>
      <c r="X3418" s="4">
        <f>IFERROR(VLOOKUP($B3418,スコアリング基準!$A$36:$B$46,2,FALSE),0)</f>
        <v/>
      </c>
      <c r="Y3418" s="4">
        <f>SUM($S3418:$X3418)</f>
        <v/>
      </c>
      <c r="Z3418" s="4">
        <f>IF(COUNT($M3418:$N3418)=0,"データ無",IF($Y3418&gt;=スコアリング基準!$B$30,"S",IF($Y3418&gt;=スコアリング基準!$B$31,"A",IF($Y3418&gt;=スコアリング基準!$B$32,"B","C"))))</f>
        <v/>
      </c>
      <c r="AA3418">
        <f>IFERROR(INDEX(実績DB!$I$3:$I$104,MATCH($B3418&amp;$C3418,実績DB!$J$3:$J$104,0)),"")</f>
        <v/>
      </c>
    </row>
    <row r="3419">
      <c r="A3419" t="n">
        <v>3417</v>
      </c>
      <c r="B3419" t="inlineStr">
        <is>
          <t>中部</t>
        </is>
      </c>
      <c r="C3419" t="inlineStr">
        <is>
          <t>生路変電所</t>
        </is>
      </c>
      <c r="D3419" t="inlineStr">
        <is>
          <t>愛知県</t>
        </is>
      </c>
      <c r="E3419" t="n">
        <v>77</v>
      </c>
      <c r="F3419" t="n">
        <v>6.6</v>
      </c>
      <c r="G3419" s="3" t="n">
        <v>34.960999</v>
      </c>
      <c r="H3419" s="3" t="n">
        <v>136.971519</v>
      </c>
      <c r="I3419" t="inlineStr">
        <is>
          <t>公表資料(手動)</t>
        </is>
      </c>
      <c r="J3419" t="n">
        <v>-49</v>
      </c>
      <c r="K3419" t="n">
        <v>49</v>
      </c>
      <c r="L3419" t="n">
        <v>-7</v>
      </c>
      <c r="M3419" t="n">
        <v>40</v>
      </c>
      <c r="O3419" t="inlineStr">
        <is>
          <t>不可 #3</t>
        </is>
      </c>
      <c r="P3419" t="inlineStr">
        <is>
          <t>有り</t>
        </is>
      </c>
      <c r="R3419" s="4">
        <f>IF(COUNT($M3419:$N3419)=0,"",IF(AND(IF($N3419&lt;&gt;"",$N3419,$M3419)&lt;=0,$O3419&lt;&gt;"可"),"警告",""))</f>
        <v/>
      </c>
      <c r="S3419" s="4">
        <f>IF(COUNT($M3419:$N3419)=0,0,IF(IF($N3419&lt;&gt;"",$N3419,$M3419)&gt;=スコアリング基準!$B$20,スコアリング基準!$C$20,IF(IF($N3419&lt;&gt;"",$N3419,$M3419)&gt;=スコアリング基準!$B$21,スコアリング基準!$C$21,IF(IF($N3419&lt;&gt;"",$N3419,$M3419)&gt;0,スコアリング基準!$C$22,0))))</f>
        <v/>
      </c>
      <c r="T3419" s="4">
        <f>IF($O3419="可",スコアリング基準!$C$23,0)</f>
        <v/>
      </c>
      <c r="U3419" s="4">
        <f>IF(OR(COUNT($K3419:$L3419)&lt;2,$K3419=0),0,IF(ABS($L3419)/$K3419&lt;=スコアリング基準!$B$24,スコアリング基準!$C$24,IF(ABS($L3419)/$K3419&lt;=スコアリング基準!$B$25,スコアリング基準!$C$25,IF(ABS($L3419)/$K3419&lt;=スコアリング基準!$B$26,スコアリング基準!$C$26,0))))</f>
        <v/>
      </c>
      <c r="V3419" s="4">
        <f>IF($P3419="なし",スコアリング基準!$C$27,0)</f>
        <v/>
      </c>
      <c r="W3419" s="4">
        <f>IF($F3419="",0,IF(ISNUMBER($F3419),IF($F3419&lt;=スコアリング基準!$B$28,スコアリング基準!$C$28,スコアリング基準!$C$29),0))</f>
        <v/>
      </c>
      <c r="X3419" s="4">
        <f>IFERROR(VLOOKUP($B3419,スコアリング基準!$A$36:$B$46,2,FALSE),0)</f>
        <v/>
      </c>
      <c r="Y3419" s="4">
        <f>SUM($S3419:$X3419)</f>
        <v/>
      </c>
      <c r="Z3419" s="4">
        <f>IF(COUNT($M3419:$N3419)=0,"データ無",IF($Y3419&gt;=スコアリング基準!$B$30,"S",IF($Y3419&gt;=スコアリング基準!$B$31,"A",IF($Y3419&gt;=スコアリング基準!$B$32,"B","C"))))</f>
        <v/>
      </c>
      <c r="AA3419">
        <f>IFERROR(INDEX(実績DB!$I$3:$I$104,MATCH($B3419&amp;$C3419,実績DB!$J$3:$J$104,0)),"")</f>
        <v/>
      </c>
    </row>
    <row r="3420">
      <c r="A3420" t="n">
        <v>3418</v>
      </c>
      <c r="B3420" t="inlineStr">
        <is>
          <t>中部</t>
        </is>
      </c>
      <c r="C3420" t="inlineStr">
        <is>
          <t>用宗変電所</t>
        </is>
      </c>
      <c r="D3420" t="inlineStr">
        <is>
          <t>静岡県</t>
        </is>
      </c>
      <c r="E3420" t="n">
        <v>77</v>
      </c>
      <c r="F3420" t="n">
        <v>6.6</v>
      </c>
      <c r="G3420" s="3" t="n">
        <v>34.936777</v>
      </c>
      <c r="H3420" s="3" t="n">
        <v>138.37124</v>
      </c>
      <c r="I3420" t="inlineStr">
        <is>
          <t>公表資料(手動)</t>
        </is>
      </c>
      <c r="J3420" t="n">
        <v>49</v>
      </c>
      <c r="K3420" t="n">
        <v>49</v>
      </c>
      <c r="L3420" t="n">
        <v>0</v>
      </c>
      <c r="M3420" t="n">
        <v>49</v>
      </c>
      <c r="O3420" t="inlineStr">
        <is>
          <t>不可 #3</t>
        </is>
      </c>
      <c r="P3420" t="inlineStr">
        <is>
          <t>有り</t>
        </is>
      </c>
      <c r="R3420" s="4">
        <f>IF(COUNT($M3420:$N3420)=0,"",IF(AND(IF($N3420&lt;&gt;"",$N3420,$M3420)&lt;=0,$O3420&lt;&gt;"可"),"警告",""))</f>
        <v/>
      </c>
      <c r="S3420" s="4">
        <f>IF(COUNT($M3420:$N3420)=0,0,IF(IF($N3420&lt;&gt;"",$N3420,$M3420)&gt;=スコアリング基準!$B$20,スコアリング基準!$C$20,IF(IF($N3420&lt;&gt;"",$N3420,$M3420)&gt;=スコアリング基準!$B$21,スコアリング基準!$C$21,IF(IF($N3420&lt;&gt;"",$N3420,$M3420)&gt;0,スコアリング基準!$C$22,0))))</f>
        <v/>
      </c>
      <c r="T3420" s="4">
        <f>IF($O3420="可",スコアリング基準!$C$23,0)</f>
        <v/>
      </c>
      <c r="U3420" s="4">
        <f>IF(OR(COUNT($K3420:$L3420)&lt;2,$K3420=0),0,IF(ABS($L3420)/$K3420&lt;=スコアリング基準!$B$24,スコアリング基準!$C$24,IF(ABS($L3420)/$K3420&lt;=スコアリング基準!$B$25,スコアリング基準!$C$25,IF(ABS($L3420)/$K3420&lt;=スコアリング基準!$B$26,スコアリング基準!$C$26,0))))</f>
        <v/>
      </c>
      <c r="V3420" s="4">
        <f>IF($P3420="なし",スコアリング基準!$C$27,0)</f>
        <v/>
      </c>
      <c r="W3420" s="4">
        <f>IF($F3420="",0,IF(ISNUMBER($F3420),IF($F3420&lt;=スコアリング基準!$B$28,スコアリング基準!$C$28,スコアリング基準!$C$29),0))</f>
        <v/>
      </c>
      <c r="X3420" s="4">
        <f>IFERROR(VLOOKUP($B3420,スコアリング基準!$A$36:$B$46,2,FALSE),0)</f>
        <v/>
      </c>
      <c r="Y3420" s="4">
        <f>SUM($S3420:$X3420)</f>
        <v/>
      </c>
      <c r="Z3420" s="4">
        <f>IF(COUNT($M3420:$N3420)=0,"データ無",IF($Y3420&gt;=スコアリング基準!$B$30,"S",IF($Y3420&gt;=スコアリング基準!$B$31,"A",IF($Y3420&gt;=スコアリング基準!$B$32,"B","C"))))</f>
        <v/>
      </c>
      <c r="AA3420">
        <f>IFERROR(INDEX(実績DB!$I$3:$I$104,MATCH($B3420&amp;$C3420,実績DB!$J$3:$J$104,0)),"")</f>
        <v/>
      </c>
    </row>
    <row r="3421">
      <c r="A3421" t="n">
        <v>3419</v>
      </c>
      <c r="B3421" t="inlineStr">
        <is>
          <t>中部</t>
        </is>
      </c>
      <c r="C3421" t="inlineStr">
        <is>
          <t>田中変電所</t>
        </is>
      </c>
      <c r="D3421" t="inlineStr">
        <is>
          <t>岐阜県</t>
        </is>
      </c>
      <c r="E3421" t="n">
        <v>77</v>
      </c>
      <c r="F3421" t="n">
        <v>6.6</v>
      </c>
      <c r="G3421" s="3" t="n">
        <v>35.456713</v>
      </c>
      <c r="H3421" s="3" t="n">
        <v>136.569399</v>
      </c>
      <c r="I3421" t="inlineStr">
        <is>
          <t>Google Places(名称一致)</t>
        </is>
      </c>
      <c r="J3421" t="n">
        <v>-4</v>
      </c>
      <c r="K3421" t="n">
        <v>19</v>
      </c>
      <c r="L3421" t="n">
        <v>-12</v>
      </c>
      <c r="M3421" t="n">
        <v>8</v>
      </c>
      <c r="O3421" t="inlineStr">
        <is>
          <t>不可 #3</t>
        </is>
      </c>
      <c r="P3421" t="inlineStr">
        <is>
          <t>有り</t>
        </is>
      </c>
      <c r="R3421" s="4">
        <f>IF(COUNT($M3421:$N3421)=0,"",IF(AND(IF($N3421&lt;&gt;"",$N3421,$M3421)&lt;=0,$O3421&lt;&gt;"可"),"警告",""))</f>
        <v/>
      </c>
      <c r="S3421" s="4">
        <f>IF(COUNT($M3421:$N3421)=0,0,IF(IF($N3421&lt;&gt;"",$N3421,$M3421)&gt;=スコアリング基準!$B$20,スコアリング基準!$C$20,IF(IF($N3421&lt;&gt;"",$N3421,$M3421)&gt;=スコアリング基準!$B$21,スコアリング基準!$C$21,IF(IF($N3421&lt;&gt;"",$N3421,$M3421)&gt;0,スコアリング基準!$C$22,0))))</f>
        <v/>
      </c>
      <c r="T3421" s="4">
        <f>IF($O3421="可",スコアリング基準!$C$23,0)</f>
        <v/>
      </c>
      <c r="U3421" s="4">
        <f>IF(OR(COUNT($K3421:$L3421)&lt;2,$K3421=0),0,IF(ABS($L3421)/$K3421&lt;=スコアリング基準!$B$24,スコアリング基準!$C$24,IF(ABS($L3421)/$K3421&lt;=スコアリング基準!$B$25,スコアリング基準!$C$25,IF(ABS($L3421)/$K3421&lt;=スコアリング基準!$B$26,スコアリング基準!$C$26,0))))</f>
        <v/>
      </c>
      <c r="V3421" s="4">
        <f>IF($P3421="なし",スコアリング基準!$C$27,0)</f>
        <v/>
      </c>
      <c r="W3421" s="4">
        <f>IF($F3421="",0,IF(ISNUMBER($F3421),IF($F3421&lt;=スコアリング基準!$B$28,スコアリング基準!$C$28,スコアリング基準!$C$29),0))</f>
        <v/>
      </c>
      <c r="X3421" s="4">
        <f>IFERROR(VLOOKUP($B3421,スコアリング基準!$A$36:$B$46,2,FALSE),0)</f>
        <v/>
      </c>
      <c r="Y3421" s="4">
        <f>SUM($S3421:$X3421)</f>
        <v/>
      </c>
      <c r="Z3421" s="4">
        <f>IF(COUNT($M3421:$N3421)=0,"データ無",IF($Y3421&gt;=スコアリング基準!$B$30,"S",IF($Y3421&gt;=スコアリング基準!$B$31,"A",IF($Y3421&gt;=スコアリング基準!$B$32,"B","C"))))</f>
        <v/>
      </c>
      <c r="AA3421">
        <f>IFERROR(INDEX(実績DB!$I$3:$I$104,MATCH($B3421&amp;$C3421,実績DB!$J$3:$J$104,0)),"")</f>
        <v/>
      </c>
    </row>
    <row r="3422">
      <c r="A3422" t="n">
        <v>3420</v>
      </c>
      <c r="B3422" t="inlineStr">
        <is>
          <t>中部</t>
        </is>
      </c>
      <c r="C3422" t="inlineStr">
        <is>
          <t>田丸変電所</t>
        </is>
      </c>
      <c r="D3422" t="inlineStr">
        <is>
          <t>三重県</t>
        </is>
      </c>
      <c r="E3422" t="n">
        <v>77</v>
      </c>
      <c r="F3422" t="n">
        <v>6.6</v>
      </c>
      <c r="G3422" s="3" t="n">
        <v>34.494944</v>
      </c>
      <c r="H3422" s="3" t="n">
        <v>136.628257</v>
      </c>
      <c r="I3422" t="inlineStr">
        <is>
          <t>Google Places(名称一致)</t>
        </is>
      </c>
      <c r="J3422" t="n">
        <v>28</v>
      </c>
      <c r="K3422" t="n">
        <v>28</v>
      </c>
      <c r="L3422" t="n">
        <v>-28</v>
      </c>
      <c r="M3422" t="n">
        <v>0</v>
      </c>
      <c r="O3422" t="inlineStr">
        <is>
          <t>不可 #3</t>
        </is>
      </c>
      <c r="P3422" t="inlineStr">
        <is>
          <t>有り</t>
        </is>
      </c>
      <c r="R3422" s="4">
        <f>IF(COUNT($M3422:$N3422)=0,"",IF(AND(IF($N3422&lt;&gt;"",$N3422,$M3422)&lt;=0,$O3422&lt;&gt;"可"),"警告",""))</f>
        <v/>
      </c>
      <c r="S3422" s="4">
        <f>IF(COUNT($M3422:$N3422)=0,0,IF(IF($N3422&lt;&gt;"",$N3422,$M3422)&gt;=スコアリング基準!$B$20,スコアリング基準!$C$20,IF(IF($N3422&lt;&gt;"",$N3422,$M3422)&gt;=スコアリング基準!$B$21,スコアリング基準!$C$21,IF(IF($N3422&lt;&gt;"",$N3422,$M3422)&gt;0,スコアリング基準!$C$22,0))))</f>
        <v/>
      </c>
      <c r="T3422" s="4">
        <f>IF($O3422="可",スコアリング基準!$C$23,0)</f>
        <v/>
      </c>
      <c r="U3422" s="4">
        <f>IF(OR(COUNT($K3422:$L3422)&lt;2,$K3422=0),0,IF(ABS($L3422)/$K3422&lt;=スコアリング基準!$B$24,スコアリング基準!$C$24,IF(ABS($L3422)/$K3422&lt;=スコアリング基準!$B$25,スコアリング基準!$C$25,IF(ABS($L3422)/$K3422&lt;=スコアリング基準!$B$26,スコアリング基準!$C$26,0))))</f>
        <v/>
      </c>
      <c r="V3422" s="4">
        <f>IF($P3422="なし",スコアリング基準!$C$27,0)</f>
        <v/>
      </c>
      <c r="W3422" s="4">
        <f>IF($F3422="",0,IF(ISNUMBER($F3422),IF($F3422&lt;=スコアリング基準!$B$28,スコアリング基準!$C$28,スコアリング基準!$C$29),0))</f>
        <v/>
      </c>
      <c r="X3422" s="4">
        <f>IFERROR(VLOOKUP($B3422,スコアリング基準!$A$36:$B$46,2,FALSE),0)</f>
        <v/>
      </c>
      <c r="Y3422" s="4">
        <f>SUM($S3422:$X3422)</f>
        <v/>
      </c>
      <c r="Z3422" s="4">
        <f>IF(COUNT($M3422:$N3422)=0,"データ無",IF($Y3422&gt;=スコアリング基準!$B$30,"S",IF($Y3422&gt;=スコアリング基準!$B$31,"A",IF($Y3422&gt;=スコアリング基準!$B$32,"B","C"))))</f>
        <v/>
      </c>
      <c r="AA3422">
        <f>IFERROR(INDEX(実績DB!$I$3:$I$104,MATCH($B3422&amp;$C3422,実績DB!$J$3:$J$104,0)),"")</f>
        <v/>
      </c>
    </row>
    <row r="3423">
      <c r="A3423" t="n">
        <v>3421</v>
      </c>
      <c r="B3423" t="inlineStr">
        <is>
          <t>中部</t>
        </is>
      </c>
      <c r="C3423" t="inlineStr">
        <is>
          <t>田口変電所</t>
        </is>
      </c>
      <c r="D3423" t="inlineStr">
        <is>
          <t>愛知県</t>
        </is>
      </c>
      <c r="E3423" t="n">
        <v>77</v>
      </c>
      <c r="F3423" t="n">
        <v>6.6</v>
      </c>
      <c r="G3423" s="3" t="n">
        <v>35.096534</v>
      </c>
      <c r="H3423" s="3" t="n">
        <v>137.566702</v>
      </c>
      <c r="I3423" t="inlineStr">
        <is>
          <t>公表資料(手動)</t>
        </is>
      </c>
      <c r="J3423" t="n">
        <v>-4</v>
      </c>
      <c r="K3423" t="n">
        <v>19</v>
      </c>
      <c r="L3423" t="n">
        <v>-6</v>
      </c>
      <c r="M3423" t="n">
        <v>13</v>
      </c>
      <c r="O3423" t="inlineStr">
        <is>
          <t>不可 #3</t>
        </is>
      </c>
      <c r="P3423" t="inlineStr">
        <is>
          <t>有り</t>
        </is>
      </c>
      <c r="R3423" s="4">
        <f>IF(COUNT($M3423:$N3423)=0,"",IF(AND(IF($N3423&lt;&gt;"",$N3423,$M3423)&lt;=0,$O3423&lt;&gt;"可"),"警告",""))</f>
        <v/>
      </c>
      <c r="S3423" s="4">
        <f>IF(COUNT($M3423:$N3423)=0,0,IF(IF($N3423&lt;&gt;"",$N3423,$M3423)&gt;=スコアリング基準!$B$20,スコアリング基準!$C$20,IF(IF($N3423&lt;&gt;"",$N3423,$M3423)&gt;=スコアリング基準!$B$21,スコアリング基準!$C$21,IF(IF($N3423&lt;&gt;"",$N3423,$M3423)&gt;0,スコアリング基準!$C$22,0))))</f>
        <v/>
      </c>
      <c r="T3423" s="4">
        <f>IF($O3423="可",スコアリング基準!$C$23,0)</f>
        <v/>
      </c>
      <c r="U3423" s="4">
        <f>IF(OR(COUNT($K3423:$L3423)&lt;2,$K3423=0),0,IF(ABS($L3423)/$K3423&lt;=スコアリング基準!$B$24,スコアリング基準!$C$24,IF(ABS($L3423)/$K3423&lt;=スコアリング基準!$B$25,スコアリング基準!$C$25,IF(ABS($L3423)/$K3423&lt;=スコアリング基準!$B$26,スコアリング基準!$C$26,0))))</f>
        <v/>
      </c>
      <c r="V3423" s="4">
        <f>IF($P3423="なし",スコアリング基準!$C$27,0)</f>
        <v/>
      </c>
      <c r="W3423" s="4">
        <f>IF($F3423="",0,IF(ISNUMBER($F3423),IF($F3423&lt;=スコアリング基準!$B$28,スコアリング基準!$C$28,スコアリング基準!$C$29),0))</f>
        <v/>
      </c>
      <c r="X3423" s="4">
        <f>IFERROR(VLOOKUP($B3423,スコアリング基準!$A$36:$B$46,2,FALSE),0)</f>
        <v/>
      </c>
      <c r="Y3423" s="4">
        <f>SUM($S3423:$X3423)</f>
        <v/>
      </c>
      <c r="Z3423" s="4">
        <f>IF(COUNT($M3423:$N3423)=0,"データ無",IF($Y3423&gt;=スコアリング基準!$B$30,"S",IF($Y3423&gt;=スコアリング基準!$B$31,"A",IF($Y3423&gt;=スコアリング基準!$B$32,"B","C"))))</f>
        <v/>
      </c>
      <c r="AA3423">
        <f>IFERROR(INDEX(実績DB!$I$3:$I$104,MATCH($B3423&amp;$C3423,実績DB!$J$3:$J$104,0)),"")</f>
        <v/>
      </c>
    </row>
    <row r="3424">
      <c r="A3424" t="n">
        <v>3422</v>
      </c>
      <c r="B3424" t="inlineStr">
        <is>
          <t>中部</t>
        </is>
      </c>
      <c r="C3424" t="inlineStr">
        <is>
          <t>田島変電所</t>
        </is>
      </c>
      <c r="D3424" t="inlineStr">
        <is>
          <t>長野県</t>
        </is>
      </c>
      <c r="E3424" t="n">
        <v>77</v>
      </c>
      <c r="F3424" t="n">
        <v>6.6</v>
      </c>
      <c r="G3424" s="3" t="n"/>
      <c r="H3424" s="3" t="n"/>
      <c r="I3424" t="inlineStr">
        <is>
          <t>未取得</t>
        </is>
      </c>
      <c r="J3424" t="n">
        <v>-12</v>
      </c>
      <c r="K3424" t="n">
        <v>22</v>
      </c>
      <c r="L3424" t="n">
        <v>-19</v>
      </c>
      <c r="M3424" t="n">
        <v>5</v>
      </c>
      <c r="O3424" t="inlineStr">
        <is>
          <t>不可 #3</t>
        </is>
      </c>
      <c r="P3424" t="inlineStr">
        <is>
          <t>有り</t>
        </is>
      </c>
      <c r="R3424" s="4">
        <f>IF(COUNT($M3424:$N3424)=0,"",IF(AND(IF($N3424&lt;&gt;"",$N3424,$M3424)&lt;=0,$O3424&lt;&gt;"可"),"警告",""))</f>
        <v/>
      </c>
      <c r="S3424" s="4">
        <f>IF(COUNT($M3424:$N3424)=0,0,IF(IF($N3424&lt;&gt;"",$N3424,$M3424)&gt;=スコアリング基準!$B$20,スコアリング基準!$C$20,IF(IF($N3424&lt;&gt;"",$N3424,$M3424)&gt;=スコアリング基準!$B$21,スコアリング基準!$C$21,IF(IF($N3424&lt;&gt;"",$N3424,$M3424)&gt;0,スコアリング基準!$C$22,0))))</f>
        <v/>
      </c>
      <c r="T3424" s="4">
        <f>IF($O3424="可",スコアリング基準!$C$23,0)</f>
        <v/>
      </c>
      <c r="U3424" s="4">
        <f>IF(OR(COUNT($K3424:$L3424)&lt;2,$K3424=0),0,IF(ABS($L3424)/$K3424&lt;=スコアリング基準!$B$24,スコアリング基準!$C$24,IF(ABS($L3424)/$K3424&lt;=スコアリング基準!$B$25,スコアリング基準!$C$25,IF(ABS($L3424)/$K3424&lt;=スコアリング基準!$B$26,スコアリング基準!$C$26,0))))</f>
        <v/>
      </c>
      <c r="V3424" s="4">
        <f>IF($P3424="なし",スコアリング基準!$C$27,0)</f>
        <v/>
      </c>
      <c r="W3424" s="4">
        <f>IF($F3424="",0,IF(ISNUMBER($F3424),IF($F3424&lt;=スコアリング基準!$B$28,スコアリング基準!$C$28,スコアリング基準!$C$29),0))</f>
        <v/>
      </c>
      <c r="X3424" s="4">
        <f>IFERROR(VLOOKUP($B3424,スコアリング基準!$A$36:$B$46,2,FALSE),0)</f>
        <v/>
      </c>
      <c r="Y3424" s="4">
        <f>SUM($S3424:$X3424)</f>
        <v/>
      </c>
      <c r="Z3424" s="4">
        <f>IF(COUNT($M3424:$N3424)=0,"データ無",IF($Y3424&gt;=スコアリング基準!$B$30,"S",IF($Y3424&gt;=スコアリング基準!$B$31,"A",IF($Y3424&gt;=スコアリング基準!$B$32,"B","C"))))</f>
        <v/>
      </c>
      <c r="AA3424">
        <f>IFERROR(INDEX(実績DB!$I$3:$I$104,MATCH($B3424&amp;$C3424,実績DB!$J$3:$J$104,0)),"")</f>
        <v/>
      </c>
    </row>
    <row r="3425">
      <c r="A3425" t="n">
        <v>3423</v>
      </c>
      <c r="B3425" t="inlineStr">
        <is>
          <t>中部</t>
        </is>
      </c>
      <c r="C3425" t="inlineStr">
        <is>
          <t>町屋変電所</t>
        </is>
      </c>
      <c r="D3425" t="inlineStr">
        <is>
          <t>三重県</t>
        </is>
      </c>
      <c r="E3425" t="n">
        <v>77</v>
      </c>
      <c r="F3425" t="n">
        <v>6.6</v>
      </c>
      <c r="G3425" s="3" t="n">
        <v>35.044983</v>
      </c>
      <c r="H3425" s="3" t="n">
        <v>136.674255</v>
      </c>
      <c r="I3425" t="inlineStr">
        <is>
          <t>公表資料(手動)</t>
        </is>
      </c>
      <c r="J3425" t="n">
        <v>49</v>
      </c>
      <c r="K3425" t="n">
        <v>49</v>
      </c>
      <c r="L3425" t="n">
        <v>-5</v>
      </c>
      <c r="M3425" t="n">
        <v>44</v>
      </c>
      <c r="O3425" t="inlineStr">
        <is>
          <t>不可 #3</t>
        </is>
      </c>
      <c r="P3425" t="inlineStr">
        <is>
          <t>有り</t>
        </is>
      </c>
      <c r="R3425" s="4">
        <f>IF(COUNT($M3425:$N3425)=0,"",IF(AND(IF($N3425&lt;&gt;"",$N3425,$M3425)&lt;=0,$O3425&lt;&gt;"可"),"警告",""))</f>
        <v/>
      </c>
      <c r="S3425" s="4">
        <f>IF(COUNT($M3425:$N3425)=0,0,IF(IF($N3425&lt;&gt;"",$N3425,$M3425)&gt;=スコアリング基準!$B$20,スコアリング基準!$C$20,IF(IF($N3425&lt;&gt;"",$N3425,$M3425)&gt;=スコアリング基準!$B$21,スコアリング基準!$C$21,IF(IF($N3425&lt;&gt;"",$N3425,$M3425)&gt;0,スコアリング基準!$C$22,0))))</f>
        <v/>
      </c>
      <c r="T3425" s="4">
        <f>IF($O3425="可",スコアリング基準!$C$23,0)</f>
        <v/>
      </c>
      <c r="U3425" s="4">
        <f>IF(OR(COUNT($K3425:$L3425)&lt;2,$K3425=0),0,IF(ABS($L3425)/$K3425&lt;=スコアリング基準!$B$24,スコアリング基準!$C$24,IF(ABS($L3425)/$K3425&lt;=スコアリング基準!$B$25,スコアリング基準!$C$25,IF(ABS($L3425)/$K3425&lt;=スコアリング基準!$B$26,スコアリング基準!$C$26,0))))</f>
        <v/>
      </c>
      <c r="V3425" s="4">
        <f>IF($P3425="なし",スコアリング基準!$C$27,0)</f>
        <v/>
      </c>
      <c r="W3425" s="4">
        <f>IF($F3425="",0,IF(ISNUMBER($F3425),IF($F3425&lt;=スコアリング基準!$B$28,スコアリング基準!$C$28,スコアリング基準!$C$29),0))</f>
        <v/>
      </c>
      <c r="X3425" s="4">
        <f>IFERROR(VLOOKUP($B3425,スコアリング基準!$A$36:$B$46,2,FALSE),0)</f>
        <v/>
      </c>
      <c r="Y3425" s="4">
        <f>SUM($S3425:$X3425)</f>
        <v/>
      </c>
      <c r="Z3425" s="4">
        <f>IF(COUNT($M3425:$N3425)=0,"データ無",IF($Y3425&gt;=スコアリング基準!$B$30,"S",IF($Y3425&gt;=スコアリング基準!$B$31,"A",IF($Y3425&gt;=スコアリング基準!$B$32,"B","C"))))</f>
        <v/>
      </c>
      <c r="AA3425">
        <f>IFERROR(INDEX(実績DB!$I$3:$I$104,MATCH($B3425&amp;$C3425,実績DB!$J$3:$J$104,0)),"")</f>
        <v/>
      </c>
    </row>
    <row r="3426">
      <c r="A3426" t="n">
        <v>3424</v>
      </c>
      <c r="B3426" t="inlineStr">
        <is>
          <t>中部</t>
        </is>
      </c>
      <c r="C3426" t="inlineStr">
        <is>
          <t>白土変電所</t>
        </is>
      </c>
      <c r="D3426" t="inlineStr">
        <is>
          <t>愛知県</t>
        </is>
      </c>
      <c r="E3426" t="n">
        <v>77</v>
      </c>
      <c r="F3426" t="n">
        <v>6.6</v>
      </c>
      <c r="G3426" s="3" t="n">
        <v>35.09749</v>
      </c>
      <c r="H3426" s="3" t="n">
        <v>137.01091</v>
      </c>
      <c r="I3426" t="inlineStr">
        <is>
          <t>OSM実測(名称一致)</t>
        </is>
      </c>
      <c r="J3426" t="n">
        <v>0</v>
      </c>
      <c r="K3426" t="n">
        <v>49</v>
      </c>
      <c r="L3426" t="n">
        <v>-5</v>
      </c>
      <c r="M3426" t="n">
        <v>44</v>
      </c>
      <c r="O3426" t="inlineStr">
        <is>
          <t>不可 #3</t>
        </is>
      </c>
      <c r="P3426" t="inlineStr">
        <is>
          <t>有り</t>
        </is>
      </c>
      <c r="R3426" s="4">
        <f>IF(COUNT($M3426:$N3426)=0,"",IF(AND(IF($N3426&lt;&gt;"",$N3426,$M3426)&lt;=0,$O3426&lt;&gt;"可"),"警告",""))</f>
        <v/>
      </c>
      <c r="S3426" s="4">
        <f>IF(COUNT($M3426:$N3426)=0,0,IF(IF($N3426&lt;&gt;"",$N3426,$M3426)&gt;=スコアリング基準!$B$20,スコアリング基準!$C$20,IF(IF($N3426&lt;&gt;"",$N3426,$M3426)&gt;=スコアリング基準!$B$21,スコアリング基準!$C$21,IF(IF($N3426&lt;&gt;"",$N3426,$M3426)&gt;0,スコアリング基準!$C$22,0))))</f>
        <v/>
      </c>
      <c r="T3426" s="4">
        <f>IF($O3426="可",スコアリング基準!$C$23,0)</f>
        <v/>
      </c>
      <c r="U3426" s="4">
        <f>IF(OR(COUNT($K3426:$L3426)&lt;2,$K3426=0),0,IF(ABS($L3426)/$K3426&lt;=スコアリング基準!$B$24,スコアリング基準!$C$24,IF(ABS($L3426)/$K3426&lt;=スコアリング基準!$B$25,スコアリング基準!$C$25,IF(ABS($L3426)/$K3426&lt;=スコアリング基準!$B$26,スコアリング基準!$C$26,0))))</f>
        <v/>
      </c>
      <c r="V3426" s="4">
        <f>IF($P3426="なし",スコアリング基準!$C$27,0)</f>
        <v/>
      </c>
      <c r="W3426" s="4">
        <f>IF($F3426="",0,IF(ISNUMBER($F3426),IF($F3426&lt;=スコアリング基準!$B$28,スコアリング基準!$C$28,スコアリング基準!$C$29),0))</f>
        <v/>
      </c>
      <c r="X3426" s="4">
        <f>IFERROR(VLOOKUP($B3426,スコアリング基準!$A$36:$B$46,2,FALSE),0)</f>
        <v/>
      </c>
      <c r="Y3426" s="4">
        <f>SUM($S3426:$X3426)</f>
        <v/>
      </c>
      <c r="Z3426" s="4">
        <f>IF(COUNT($M3426:$N3426)=0,"データ無",IF($Y3426&gt;=スコアリング基準!$B$30,"S",IF($Y3426&gt;=スコアリング基準!$B$31,"A",IF($Y3426&gt;=スコアリング基準!$B$32,"B","C"))))</f>
        <v/>
      </c>
      <c r="AA3426">
        <f>IFERROR(INDEX(実績DB!$I$3:$I$104,MATCH($B3426&amp;$C3426,実績DB!$J$3:$J$104,0)),"")</f>
        <v/>
      </c>
    </row>
    <row r="3427">
      <c r="A3427" t="n">
        <v>3425</v>
      </c>
      <c r="B3427" t="inlineStr">
        <is>
          <t>中部</t>
        </is>
      </c>
      <c r="C3427" t="inlineStr">
        <is>
          <t>白子変電所</t>
        </is>
      </c>
      <c r="D3427" t="inlineStr">
        <is>
          <t>三重県</t>
        </is>
      </c>
      <c r="E3427" t="n">
        <v>77</v>
      </c>
      <c r="F3427" t="n">
        <v>6.6</v>
      </c>
      <c r="G3427" s="3" t="n">
        <v>34.83171</v>
      </c>
      <c r="H3427" s="3" t="n">
        <v>136.57569</v>
      </c>
      <c r="I3427" t="inlineStr">
        <is>
          <t>OSM実測(名称一致)</t>
        </is>
      </c>
      <c r="J3427" t="n">
        <v>49</v>
      </c>
      <c r="K3427" t="n">
        <v>49</v>
      </c>
      <c r="L3427" t="n">
        <v>-26</v>
      </c>
      <c r="M3427" t="n">
        <v>23</v>
      </c>
      <c r="O3427" t="inlineStr">
        <is>
          <t>不可 #3</t>
        </is>
      </c>
      <c r="P3427" t="inlineStr">
        <is>
          <t>有り</t>
        </is>
      </c>
      <c r="R3427" s="4">
        <f>IF(COUNT($M3427:$N3427)=0,"",IF(AND(IF($N3427&lt;&gt;"",$N3427,$M3427)&lt;=0,$O3427&lt;&gt;"可"),"警告",""))</f>
        <v/>
      </c>
      <c r="S3427" s="4">
        <f>IF(COUNT($M3427:$N3427)=0,0,IF(IF($N3427&lt;&gt;"",$N3427,$M3427)&gt;=スコアリング基準!$B$20,スコアリング基準!$C$20,IF(IF($N3427&lt;&gt;"",$N3427,$M3427)&gt;=スコアリング基準!$B$21,スコアリング基準!$C$21,IF(IF($N3427&lt;&gt;"",$N3427,$M3427)&gt;0,スコアリング基準!$C$22,0))))</f>
        <v/>
      </c>
      <c r="T3427" s="4">
        <f>IF($O3427="可",スコアリング基準!$C$23,0)</f>
        <v/>
      </c>
      <c r="U3427" s="4">
        <f>IF(OR(COUNT($K3427:$L3427)&lt;2,$K3427=0),0,IF(ABS($L3427)/$K3427&lt;=スコアリング基準!$B$24,スコアリング基準!$C$24,IF(ABS($L3427)/$K3427&lt;=スコアリング基準!$B$25,スコアリング基準!$C$25,IF(ABS($L3427)/$K3427&lt;=スコアリング基準!$B$26,スコアリング基準!$C$26,0))))</f>
        <v/>
      </c>
      <c r="V3427" s="4">
        <f>IF($P3427="なし",スコアリング基準!$C$27,0)</f>
        <v/>
      </c>
      <c r="W3427" s="4">
        <f>IF($F3427="",0,IF(ISNUMBER($F3427),IF($F3427&lt;=スコアリング基準!$B$28,スコアリング基準!$C$28,スコアリング基準!$C$29),0))</f>
        <v/>
      </c>
      <c r="X3427" s="4">
        <f>IFERROR(VLOOKUP($B3427,スコアリング基準!$A$36:$B$46,2,FALSE),0)</f>
        <v/>
      </c>
      <c r="Y3427" s="4">
        <f>SUM($S3427:$X3427)</f>
        <v/>
      </c>
      <c r="Z3427" s="4">
        <f>IF(COUNT($M3427:$N3427)=0,"データ無",IF($Y3427&gt;=スコアリング基準!$B$30,"S",IF($Y3427&gt;=スコアリング基準!$B$31,"A",IF($Y3427&gt;=スコアリング基準!$B$32,"B","C"))))</f>
        <v/>
      </c>
      <c r="AA3427">
        <f>IFERROR(INDEX(実績DB!$I$3:$I$104,MATCH($B3427&amp;$C3427,実績DB!$J$3:$J$104,0)),"")</f>
        <v/>
      </c>
    </row>
    <row r="3428">
      <c r="A3428" t="n">
        <v>3426</v>
      </c>
      <c r="B3428" t="inlineStr">
        <is>
          <t>中部</t>
        </is>
      </c>
      <c r="C3428" t="inlineStr">
        <is>
          <t>白板変電所</t>
        </is>
      </c>
      <c r="D3428" t="inlineStr">
        <is>
          <t>長野県</t>
        </is>
      </c>
      <c r="E3428" t="n">
        <v>77</v>
      </c>
      <c r="F3428" t="n">
        <v>6.6</v>
      </c>
      <c r="G3428" s="3" t="n">
        <v>36.238232</v>
      </c>
      <c r="H3428" s="3" t="n">
        <v>137.958487</v>
      </c>
      <c r="I3428" t="inlineStr">
        <is>
          <t>公表資料(手動)</t>
        </is>
      </c>
      <c r="J3428" t="n">
        <v>2</v>
      </c>
      <c r="K3428" t="n">
        <v>49</v>
      </c>
      <c r="L3428" t="n">
        <v>-1</v>
      </c>
      <c r="M3428" t="n">
        <v>49</v>
      </c>
      <c r="O3428" t="inlineStr">
        <is>
          <t>不可 #3</t>
        </is>
      </c>
      <c r="P3428" t="inlineStr">
        <is>
          <t>有り</t>
        </is>
      </c>
      <c r="R3428" s="4">
        <f>IF(COUNT($M3428:$N3428)=0,"",IF(AND(IF($N3428&lt;&gt;"",$N3428,$M3428)&lt;=0,$O3428&lt;&gt;"可"),"警告",""))</f>
        <v/>
      </c>
      <c r="S3428" s="4">
        <f>IF(COUNT($M3428:$N3428)=0,0,IF(IF($N3428&lt;&gt;"",$N3428,$M3428)&gt;=スコアリング基準!$B$20,スコアリング基準!$C$20,IF(IF($N3428&lt;&gt;"",$N3428,$M3428)&gt;=スコアリング基準!$B$21,スコアリング基準!$C$21,IF(IF($N3428&lt;&gt;"",$N3428,$M3428)&gt;0,スコアリング基準!$C$22,0))))</f>
        <v/>
      </c>
      <c r="T3428" s="4">
        <f>IF($O3428="可",スコアリング基準!$C$23,0)</f>
        <v/>
      </c>
      <c r="U3428" s="4">
        <f>IF(OR(COUNT($K3428:$L3428)&lt;2,$K3428=0),0,IF(ABS($L3428)/$K3428&lt;=スコアリング基準!$B$24,スコアリング基準!$C$24,IF(ABS($L3428)/$K3428&lt;=スコアリング基準!$B$25,スコアリング基準!$C$25,IF(ABS($L3428)/$K3428&lt;=スコアリング基準!$B$26,スコアリング基準!$C$26,0))))</f>
        <v/>
      </c>
      <c r="V3428" s="4">
        <f>IF($P3428="なし",スコアリング基準!$C$27,0)</f>
        <v/>
      </c>
      <c r="W3428" s="4">
        <f>IF($F3428="",0,IF(ISNUMBER($F3428),IF($F3428&lt;=スコアリング基準!$B$28,スコアリング基準!$C$28,スコアリング基準!$C$29),0))</f>
        <v/>
      </c>
      <c r="X3428" s="4">
        <f>IFERROR(VLOOKUP($B3428,スコアリング基準!$A$36:$B$46,2,FALSE),0)</f>
        <v/>
      </c>
      <c r="Y3428" s="4">
        <f>SUM($S3428:$X3428)</f>
        <v/>
      </c>
      <c r="Z3428" s="4">
        <f>IF(COUNT($M3428:$N3428)=0,"データ無",IF($Y3428&gt;=スコアリング基準!$B$30,"S",IF($Y3428&gt;=スコアリング基準!$B$31,"A",IF($Y3428&gt;=スコアリング基準!$B$32,"B","C"))))</f>
        <v/>
      </c>
      <c r="AA3428">
        <f>IFERROR(INDEX(実績DB!$I$3:$I$104,MATCH($B3428&amp;$C3428,実績DB!$J$3:$J$104,0)),"")</f>
        <v/>
      </c>
    </row>
    <row r="3429">
      <c r="A3429" t="n">
        <v>3427</v>
      </c>
      <c r="B3429" t="inlineStr">
        <is>
          <t>中部</t>
        </is>
      </c>
      <c r="C3429" t="inlineStr">
        <is>
          <t>白樫変電所</t>
        </is>
      </c>
      <c r="D3429" t="inlineStr">
        <is>
          <t>三重県</t>
        </is>
      </c>
      <c r="E3429" t="n">
        <v>77</v>
      </c>
      <c r="F3429" t="n">
        <v>6.6</v>
      </c>
      <c r="G3429" s="3" t="n">
        <v>34.72784</v>
      </c>
      <c r="H3429" s="3" t="n">
        <v>136.08961</v>
      </c>
      <c r="I3429" t="inlineStr">
        <is>
          <t>OSM実測(名称一致)</t>
        </is>
      </c>
      <c r="J3429" t="n">
        <v>19</v>
      </c>
      <c r="K3429" t="n">
        <v>19</v>
      </c>
      <c r="L3429" t="n">
        <v>-19</v>
      </c>
      <c r="M3429" t="n">
        <v>0</v>
      </c>
      <c r="O3429" t="inlineStr">
        <is>
          <t>不可 #3</t>
        </is>
      </c>
      <c r="P3429" t="inlineStr">
        <is>
          <t>有り</t>
        </is>
      </c>
      <c r="R3429" s="4">
        <f>IF(COUNT($M3429:$N3429)=0,"",IF(AND(IF($N3429&lt;&gt;"",$N3429,$M3429)&lt;=0,$O3429&lt;&gt;"可"),"警告",""))</f>
        <v/>
      </c>
      <c r="S3429" s="4">
        <f>IF(COUNT($M3429:$N3429)=0,0,IF(IF($N3429&lt;&gt;"",$N3429,$M3429)&gt;=スコアリング基準!$B$20,スコアリング基準!$C$20,IF(IF($N3429&lt;&gt;"",$N3429,$M3429)&gt;=スコアリング基準!$B$21,スコアリング基準!$C$21,IF(IF($N3429&lt;&gt;"",$N3429,$M3429)&gt;0,スコアリング基準!$C$22,0))))</f>
        <v/>
      </c>
      <c r="T3429" s="4">
        <f>IF($O3429="可",スコアリング基準!$C$23,0)</f>
        <v/>
      </c>
      <c r="U3429" s="4">
        <f>IF(OR(COUNT($K3429:$L3429)&lt;2,$K3429=0),0,IF(ABS($L3429)/$K3429&lt;=スコアリング基準!$B$24,スコアリング基準!$C$24,IF(ABS($L3429)/$K3429&lt;=スコアリング基準!$B$25,スコアリング基準!$C$25,IF(ABS($L3429)/$K3429&lt;=スコアリング基準!$B$26,スコアリング基準!$C$26,0))))</f>
        <v/>
      </c>
      <c r="V3429" s="4">
        <f>IF($P3429="なし",スコアリング基準!$C$27,0)</f>
        <v/>
      </c>
      <c r="W3429" s="4">
        <f>IF($F3429="",0,IF(ISNUMBER($F3429),IF($F3429&lt;=スコアリング基準!$B$28,スコアリング基準!$C$28,スコアリング基準!$C$29),0))</f>
        <v/>
      </c>
      <c r="X3429" s="4">
        <f>IFERROR(VLOOKUP($B3429,スコアリング基準!$A$36:$B$46,2,FALSE),0)</f>
        <v/>
      </c>
      <c r="Y3429" s="4">
        <f>SUM($S3429:$X3429)</f>
        <v/>
      </c>
      <c r="Z3429" s="4">
        <f>IF(COUNT($M3429:$N3429)=0,"データ無",IF($Y3429&gt;=スコアリング基準!$B$30,"S",IF($Y3429&gt;=スコアリング基準!$B$31,"A",IF($Y3429&gt;=スコアリング基準!$B$32,"B","C"))))</f>
        <v/>
      </c>
      <c r="AA3429">
        <f>IFERROR(INDEX(実績DB!$I$3:$I$104,MATCH($B3429&amp;$C3429,実績DB!$J$3:$J$104,0)),"")</f>
        <v/>
      </c>
    </row>
    <row r="3430">
      <c r="A3430" t="n">
        <v>3428</v>
      </c>
      <c r="B3430" t="inlineStr">
        <is>
          <t>中部</t>
        </is>
      </c>
      <c r="C3430" t="inlineStr">
        <is>
          <t>白樺配電塔</t>
        </is>
      </c>
      <c r="D3430" t="inlineStr">
        <is>
          <t>長野県</t>
        </is>
      </c>
      <c r="E3430" t="n">
        <v>77</v>
      </c>
      <c r="F3430" t="n">
        <v>6.6</v>
      </c>
      <c r="G3430" s="3" t="n"/>
      <c r="H3430" s="3" t="n"/>
      <c r="I3430" t="inlineStr">
        <is>
          <t>未取得</t>
        </is>
      </c>
      <c r="J3430" t="n">
        <v>0</v>
      </c>
      <c r="K3430" t="n">
        <v>5</v>
      </c>
      <c r="L3430" t="n">
        <v>0</v>
      </c>
      <c r="M3430" t="n">
        <v>5</v>
      </c>
      <c r="O3430" t="inlineStr">
        <is>
          <t>不可 #3</t>
        </is>
      </c>
      <c r="P3430" t="inlineStr">
        <is>
          <t>有り</t>
        </is>
      </c>
      <c r="R3430" s="4">
        <f>IF(COUNT($M3430:$N3430)=0,"",IF(AND(IF($N3430&lt;&gt;"",$N3430,$M3430)&lt;=0,$O3430&lt;&gt;"可"),"警告",""))</f>
        <v/>
      </c>
      <c r="S3430" s="4">
        <f>IF(COUNT($M3430:$N3430)=0,0,IF(IF($N3430&lt;&gt;"",$N3430,$M3430)&gt;=スコアリング基準!$B$20,スコアリング基準!$C$20,IF(IF($N3430&lt;&gt;"",$N3430,$M3430)&gt;=スコアリング基準!$B$21,スコアリング基準!$C$21,IF(IF($N3430&lt;&gt;"",$N3430,$M3430)&gt;0,スコアリング基準!$C$22,0))))</f>
        <v/>
      </c>
      <c r="T3430" s="4">
        <f>IF($O3430="可",スコアリング基準!$C$23,0)</f>
        <v/>
      </c>
      <c r="U3430" s="4">
        <f>IF(OR(COUNT($K3430:$L3430)&lt;2,$K3430=0),0,IF(ABS($L3430)/$K3430&lt;=スコアリング基準!$B$24,スコアリング基準!$C$24,IF(ABS($L3430)/$K3430&lt;=スコアリング基準!$B$25,スコアリング基準!$C$25,IF(ABS($L3430)/$K3430&lt;=スコアリング基準!$B$26,スコアリング基準!$C$26,0))))</f>
        <v/>
      </c>
      <c r="V3430" s="4">
        <f>IF($P3430="なし",スコアリング基準!$C$27,0)</f>
        <v/>
      </c>
      <c r="W3430" s="4">
        <f>IF($F3430="",0,IF(ISNUMBER($F3430),IF($F3430&lt;=スコアリング基準!$B$28,スコアリング基準!$C$28,スコアリング基準!$C$29),0))</f>
        <v/>
      </c>
      <c r="X3430" s="4">
        <f>IFERROR(VLOOKUP($B3430,スコアリング基準!$A$36:$B$46,2,FALSE),0)</f>
        <v/>
      </c>
      <c r="Y3430" s="4">
        <f>SUM($S3430:$X3430)</f>
        <v/>
      </c>
      <c r="Z3430" s="4">
        <f>IF(COUNT($M3430:$N3430)=0,"データ無",IF($Y3430&gt;=スコアリング基準!$B$30,"S",IF($Y3430&gt;=スコアリング基準!$B$31,"A",IF($Y3430&gt;=スコアリング基準!$B$32,"B","C"))))</f>
        <v/>
      </c>
      <c r="AA3430">
        <f>IFERROR(INDEX(実績DB!$I$3:$I$104,MATCH($B3430&amp;$C3430,実績DB!$J$3:$J$104,0)),"")</f>
        <v/>
      </c>
    </row>
    <row r="3431">
      <c r="A3431" t="n">
        <v>3429</v>
      </c>
      <c r="B3431" t="inlineStr">
        <is>
          <t>中部</t>
        </is>
      </c>
      <c r="C3431" t="inlineStr">
        <is>
          <t>白沢変電所</t>
        </is>
      </c>
      <c r="D3431" t="inlineStr">
        <is>
          <t>愛知県</t>
        </is>
      </c>
      <c r="E3431" t="n">
        <v>77</v>
      </c>
      <c r="F3431" t="n">
        <v>6.6</v>
      </c>
      <c r="G3431" s="3" t="n">
        <v>34.922027</v>
      </c>
      <c r="H3431" s="3" t="n">
        <v>137.027954</v>
      </c>
      <c r="I3431" t="inlineStr">
        <is>
          <t>公表資料(手動)</t>
        </is>
      </c>
      <c r="J3431" t="n">
        <v>-3</v>
      </c>
      <c r="K3431" t="n">
        <v>49</v>
      </c>
      <c r="L3431" t="n">
        <v>-3</v>
      </c>
      <c r="M3431" t="n">
        <v>46</v>
      </c>
      <c r="O3431" t="inlineStr">
        <is>
          <t>不可 #3</t>
        </is>
      </c>
      <c r="P3431" t="inlineStr">
        <is>
          <t>有り</t>
        </is>
      </c>
      <c r="R3431" s="4">
        <f>IF(COUNT($M3431:$N3431)=0,"",IF(AND(IF($N3431&lt;&gt;"",$N3431,$M3431)&lt;=0,$O3431&lt;&gt;"可"),"警告",""))</f>
        <v/>
      </c>
      <c r="S3431" s="4">
        <f>IF(COUNT($M3431:$N3431)=0,0,IF(IF($N3431&lt;&gt;"",$N3431,$M3431)&gt;=スコアリング基準!$B$20,スコアリング基準!$C$20,IF(IF($N3431&lt;&gt;"",$N3431,$M3431)&gt;=スコアリング基準!$B$21,スコアリング基準!$C$21,IF(IF($N3431&lt;&gt;"",$N3431,$M3431)&gt;0,スコアリング基準!$C$22,0))))</f>
        <v/>
      </c>
      <c r="T3431" s="4">
        <f>IF($O3431="可",スコアリング基準!$C$23,0)</f>
        <v/>
      </c>
      <c r="U3431" s="4">
        <f>IF(OR(COUNT($K3431:$L3431)&lt;2,$K3431=0),0,IF(ABS($L3431)/$K3431&lt;=スコアリング基準!$B$24,スコアリング基準!$C$24,IF(ABS($L3431)/$K3431&lt;=スコアリング基準!$B$25,スコアリング基準!$C$25,IF(ABS($L3431)/$K3431&lt;=スコアリング基準!$B$26,スコアリング基準!$C$26,0))))</f>
        <v/>
      </c>
      <c r="V3431" s="4">
        <f>IF($P3431="なし",スコアリング基準!$C$27,0)</f>
        <v/>
      </c>
      <c r="W3431" s="4">
        <f>IF($F3431="",0,IF(ISNUMBER($F3431),IF($F3431&lt;=スコアリング基準!$B$28,スコアリング基準!$C$28,スコアリング基準!$C$29),0))</f>
        <v/>
      </c>
      <c r="X3431" s="4">
        <f>IFERROR(VLOOKUP($B3431,スコアリング基準!$A$36:$B$46,2,FALSE),0)</f>
        <v/>
      </c>
      <c r="Y3431" s="4">
        <f>SUM($S3431:$X3431)</f>
        <v/>
      </c>
      <c r="Z3431" s="4">
        <f>IF(COUNT($M3431:$N3431)=0,"データ無",IF($Y3431&gt;=スコアリング基準!$B$30,"S",IF($Y3431&gt;=スコアリング基準!$B$31,"A",IF($Y3431&gt;=スコアリング基準!$B$32,"B","C"))))</f>
        <v/>
      </c>
      <c r="AA3431">
        <f>IFERROR(INDEX(実績DB!$I$3:$I$104,MATCH($B3431&amp;$C3431,実績DB!$J$3:$J$104,0)),"")</f>
        <v/>
      </c>
    </row>
    <row r="3432">
      <c r="A3432" t="n">
        <v>3430</v>
      </c>
      <c r="B3432" t="inlineStr">
        <is>
          <t>中部</t>
        </is>
      </c>
      <c r="C3432" t="inlineStr">
        <is>
          <t>白瀬水力変電所</t>
        </is>
      </c>
      <c r="D3432" t="inlineStr">
        <is>
          <t>愛知県</t>
        </is>
      </c>
      <c r="E3432" t="n">
        <v>77</v>
      </c>
      <c r="F3432" t="n">
        <v>6.6</v>
      </c>
      <c r="G3432" s="3" t="n"/>
      <c r="H3432" s="3" t="n"/>
      <c r="I3432" t="inlineStr">
        <is>
          <t>未取得</t>
        </is>
      </c>
      <c r="J3432" t="n">
        <v>0</v>
      </c>
      <c r="K3432" t="n">
        <v>5</v>
      </c>
      <c r="L3432" t="n">
        <v>-2</v>
      </c>
      <c r="M3432" t="n">
        <v>3</v>
      </c>
      <c r="O3432" t="inlineStr">
        <is>
          <t>不可 #3</t>
        </is>
      </c>
      <c r="P3432" t="inlineStr">
        <is>
          <t>有り</t>
        </is>
      </c>
      <c r="R3432" s="4">
        <f>IF(COUNT($M3432:$N3432)=0,"",IF(AND(IF($N3432&lt;&gt;"",$N3432,$M3432)&lt;=0,$O3432&lt;&gt;"可"),"警告",""))</f>
        <v/>
      </c>
      <c r="S3432" s="4">
        <f>IF(COUNT($M3432:$N3432)=0,0,IF(IF($N3432&lt;&gt;"",$N3432,$M3432)&gt;=スコアリング基準!$B$20,スコアリング基準!$C$20,IF(IF($N3432&lt;&gt;"",$N3432,$M3432)&gt;=スコアリング基準!$B$21,スコアリング基準!$C$21,IF(IF($N3432&lt;&gt;"",$N3432,$M3432)&gt;0,スコアリング基準!$C$22,0))))</f>
        <v/>
      </c>
      <c r="T3432" s="4">
        <f>IF($O3432="可",スコアリング基準!$C$23,0)</f>
        <v/>
      </c>
      <c r="U3432" s="4">
        <f>IF(OR(COUNT($K3432:$L3432)&lt;2,$K3432=0),0,IF(ABS($L3432)/$K3432&lt;=スコアリング基準!$B$24,スコアリング基準!$C$24,IF(ABS($L3432)/$K3432&lt;=スコアリング基準!$B$25,スコアリング基準!$C$25,IF(ABS($L3432)/$K3432&lt;=スコアリング基準!$B$26,スコアリング基準!$C$26,0))))</f>
        <v/>
      </c>
      <c r="V3432" s="4">
        <f>IF($P3432="なし",スコアリング基準!$C$27,0)</f>
        <v/>
      </c>
      <c r="W3432" s="4">
        <f>IF($F3432="",0,IF(ISNUMBER($F3432),IF($F3432&lt;=スコアリング基準!$B$28,スコアリング基準!$C$28,スコアリング基準!$C$29),0))</f>
        <v/>
      </c>
      <c r="X3432" s="4">
        <f>IFERROR(VLOOKUP($B3432,スコアリング基準!$A$36:$B$46,2,FALSE),0)</f>
        <v/>
      </c>
      <c r="Y3432" s="4">
        <f>SUM($S3432:$X3432)</f>
        <v/>
      </c>
      <c r="Z3432" s="4">
        <f>IF(COUNT($M3432:$N3432)=0,"データ無",IF($Y3432&gt;=スコアリング基準!$B$30,"S",IF($Y3432&gt;=スコアリング基準!$B$31,"A",IF($Y3432&gt;=スコアリング基準!$B$32,"B","C"))))</f>
        <v/>
      </c>
      <c r="AA3432">
        <f>IFERROR(INDEX(実績DB!$I$3:$I$104,MATCH($B3432&amp;$C3432,実績DB!$J$3:$J$104,0)),"")</f>
        <v/>
      </c>
    </row>
    <row r="3433">
      <c r="A3433" t="n">
        <v>3431</v>
      </c>
      <c r="B3433" t="inlineStr">
        <is>
          <t>中部</t>
        </is>
      </c>
      <c r="C3433" t="inlineStr">
        <is>
          <t>百月水力変電所</t>
        </is>
      </c>
      <c r="D3433" t="inlineStr">
        <is>
          <t>愛知県</t>
        </is>
      </c>
      <c r="E3433" t="n">
        <v>77</v>
      </c>
      <c r="F3433" t="n">
        <v>6.6</v>
      </c>
      <c r="G3433" s="3" t="n"/>
      <c r="H3433" s="3" t="n"/>
      <c r="I3433" t="inlineStr">
        <is>
          <t>未取得</t>
        </is>
      </c>
      <c r="J3433" t="n">
        <v>0</v>
      </c>
      <c r="K3433" t="n">
        <v>9</v>
      </c>
      <c r="L3433" t="n">
        <v>-9</v>
      </c>
      <c r="M3433" t="n">
        <v>1</v>
      </c>
      <c r="O3433" t="inlineStr">
        <is>
          <t>不可 #3</t>
        </is>
      </c>
      <c r="P3433" t="inlineStr">
        <is>
          <t>有り</t>
        </is>
      </c>
      <c r="R3433" s="4">
        <f>IF(COUNT($M3433:$N3433)=0,"",IF(AND(IF($N3433&lt;&gt;"",$N3433,$M3433)&lt;=0,$O3433&lt;&gt;"可"),"警告",""))</f>
        <v/>
      </c>
      <c r="S3433" s="4">
        <f>IF(COUNT($M3433:$N3433)=0,0,IF(IF($N3433&lt;&gt;"",$N3433,$M3433)&gt;=スコアリング基準!$B$20,スコアリング基準!$C$20,IF(IF($N3433&lt;&gt;"",$N3433,$M3433)&gt;=スコアリング基準!$B$21,スコアリング基準!$C$21,IF(IF($N3433&lt;&gt;"",$N3433,$M3433)&gt;0,スコアリング基準!$C$22,0))))</f>
        <v/>
      </c>
      <c r="T3433" s="4">
        <f>IF($O3433="可",スコアリング基準!$C$23,0)</f>
        <v/>
      </c>
      <c r="U3433" s="4">
        <f>IF(OR(COUNT($K3433:$L3433)&lt;2,$K3433=0),0,IF(ABS($L3433)/$K3433&lt;=スコアリング基準!$B$24,スコアリング基準!$C$24,IF(ABS($L3433)/$K3433&lt;=スコアリング基準!$B$25,スコアリング基準!$C$25,IF(ABS($L3433)/$K3433&lt;=スコアリング基準!$B$26,スコアリング基準!$C$26,0))))</f>
        <v/>
      </c>
      <c r="V3433" s="4">
        <f>IF($P3433="なし",スコアリング基準!$C$27,0)</f>
        <v/>
      </c>
      <c r="W3433" s="4">
        <f>IF($F3433="",0,IF(ISNUMBER($F3433),IF($F3433&lt;=スコアリング基準!$B$28,スコアリング基準!$C$28,スコアリング基準!$C$29),0))</f>
        <v/>
      </c>
      <c r="X3433" s="4">
        <f>IFERROR(VLOOKUP($B3433,スコアリング基準!$A$36:$B$46,2,FALSE),0)</f>
        <v/>
      </c>
      <c r="Y3433" s="4">
        <f>SUM($S3433:$X3433)</f>
        <v/>
      </c>
      <c r="Z3433" s="4">
        <f>IF(COUNT($M3433:$N3433)=0,"データ無",IF($Y3433&gt;=スコアリング基準!$B$30,"S",IF($Y3433&gt;=スコアリング基準!$B$31,"A",IF($Y3433&gt;=スコアリング基準!$B$32,"B","C"))))</f>
        <v/>
      </c>
      <c r="AA3433">
        <f>IFERROR(INDEX(実績DB!$I$3:$I$104,MATCH($B3433&amp;$C3433,実績DB!$J$3:$J$104,0)),"")</f>
        <v/>
      </c>
    </row>
    <row r="3434">
      <c r="A3434" t="n">
        <v>3432</v>
      </c>
      <c r="B3434" t="inlineStr">
        <is>
          <t>中部</t>
        </is>
      </c>
      <c r="C3434" t="inlineStr">
        <is>
          <t>相差変電所</t>
        </is>
      </c>
      <c r="D3434" t="inlineStr">
        <is>
          <t>三重県</t>
        </is>
      </c>
      <c r="E3434" t="n">
        <v>77</v>
      </c>
      <c r="F3434" t="n">
        <v>6.6</v>
      </c>
      <c r="G3434" s="3" t="n">
        <v>34.396109</v>
      </c>
      <c r="H3434" s="3" t="n">
        <v>136.894145</v>
      </c>
      <c r="I3434" t="inlineStr">
        <is>
          <t>Google Places(名称一致)</t>
        </is>
      </c>
      <c r="J3434" t="n">
        <v>19</v>
      </c>
      <c r="K3434" t="n">
        <v>19</v>
      </c>
      <c r="L3434" t="n">
        <v>-19</v>
      </c>
      <c r="M3434" t="n">
        <v>0</v>
      </c>
      <c r="O3434" t="inlineStr">
        <is>
          <t>不可 #3</t>
        </is>
      </c>
      <c r="P3434" t="inlineStr">
        <is>
          <t>有り</t>
        </is>
      </c>
      <c r="R3434" s="4">
        <f>IF(COUNT($M3434:$N3434)=0,"",IF(AND(IF($N3434&lt;&gt;"",$N3434,$M3434)&lt;=0,$O3434&lt;&gt;"可"),"警告",""))</f>
        <v/>
      </c>
      <c r="S3434" s="4">
        <f>IF(COUNT($M3434:$N3434)=0,0,IF(IF($N3434&lt;&gt;"",$N3434,$M3434)&gt;=スコアリング基準!$B$20,スコアリング基準!$C$20,IF(IF($N3434&lt;&gt;"",$N3434,$M3434)&gt;=スコアリング基準!$B$21,スコアリング基準!$C$21,IF(IF($N3434&lt;&gt;"",$N3434,$M3434)&gt;0,スコアリング基準!$C$22,0))))</f>
        <v/>
      </c>
      <c r="T3434" s="4">
        <f>IF($O3434="可",スコアリング基準!$C$23,0)</f>
        <v/>
      </c>
      <c r="U3434" s="4">
        <f>IF(OR(COUNT($K3434:$L3434)&lt;2,$K3434=0),0,IF(ABS($L3434)/$K3434&lt;=スコアリング基準!$B$24,スコアリング基準!$C$24,IF(ABS($L3434)/$K3434&lt;=スコアリング基準!$B$25,スコアリング基準!$C$25,IF(ABS($L3434)/$K3434&lt;=スコアリング基準!$B$26,スコアリング基準!$C$26,0))))</f>
        <v/>
      </c>
      <c r="V3434" s="4">
        <f>IF($P3434="なし",スコアリング基準!$C$27,0)</f>
        <v/>
      </c>
      <c r="W3434" s="4">
        <f>IF($F3434="",0,IF(ISNUMBER($F3434),IF($F3434&lt;=スコアリング基準!$B$28,スコアリング基準!$C$28,スコアリング基準!$C$29),0))</f>
        <v/>
      </c>
      <c r="X3434" s="4">
        <f>IFERROR(VLOOKUP($B3434,スコアリング基準!$A$36:$B$46,2,FALSE),0)</f>
        <v/>
      </c>
      <c r="Y3434" s="4">
        <f>SUM($S3434:$X3434)</f>
        <v/>
      </c>
      <c r="Z3434" s="4">
        <f>IF(COUNT($M3434:$N3434)=0,"データ無",IF($Y3434&gt;=スコアリング基準!$B$30,"S",IF($Y3434&gt;=スコアリング基準!$B$31,"A",IF($Y3434&gt;=スコアリング基準!$B$32,"B","C"))))</f>
        <v/>
      </c>
      <c r="AA3434">
        <f>IFERROR(INDEX(実績DB!$I$3:$I$104,MATCH($B3434&amp;$C3434,実績DB!$J$3:$J$104,0)),"")</f>
        <v/>
      </c>
    </row>
    <row r="3435">
      <c r="A3435" t="n">
        <v>3433</v>
      </c>
      <c r="B3435" t="inlineStr">
        <is>
          <t>中部</t>
        </is>
      </c>
      <c r="C3435" t="inlineStr">
        <is>
          <t>相良変電所</t>
        </is>
      </c>
      <c r="D3435" t="inlineStr">
        <is>
          <t>静岡県</t>
        </is>
      </c>
      <c r="E3435" t="n">
        <v>77</v>
      </c>
      <c r="F3435" t="n">
        <v>6.6</v>
      </c>
      <c r="G3435" s="3" t="n">
        <v>34.685629</v>
      </c>
      <c r="H3435" s="3" t="n">
        <v>138.18789</v>
      </c>
      <c r="I3435" t="inlineStr">
        <is>
          <t>Google Places(名称一致)</t>
        </is>
      </c>
      <c r="J3435" t="n">
        <v>28</v>
      </c>
      <c r="K3435" t="n">
        <v>28</v>
      </c>
      <c r="L3435" t="n">
        <v>-20</v>
      </c>
      <c r="M3435" t="n">
        <v>8</v>
      </c>
      <c r="O3435" t="inlineStr">
        <is>
          <t>不可 #3</t>
        </is>
      </c>
      <c r="P3435" t="inlineStr">
        <is>
          <t>有り</t>
        </is>
      </c>
      <c r="R3435" s="4">
        <f>IF(COUNT($M3435:$N3435)=0,"",IF(AND(IF($N3435&lt;&gt;"",$N3435,$M3435)&lt;=0,$O3435&lt;&gt;"可"),"警告",""))</f>
        <v/>
      </c>
      <c r="S3435" s="4">
        <f>IF(COUNT($M3435:$N3435)=0,0,IF(IF($N3435&lt;&gt;"",$N3435,$M3435)&gt;=スコアリング基準!$B$20,スコアリング基準!$C$20,IF(IF($N3435&lt;&gt;"",$N3435,$M3435)&gt;=スコアリング基準!$B$21,スコアリング基準!$C$21,IF(IF($N3435&lt;&gt;"",$N3435,$M3435)&gt;0,スコアリング基準!$C$22,0))))</f>
        <v/>
      </c>
      <c r="T3435" s="4">
        <f>IF($O3435="可",スコアリング基準!$C$23,0)</f>
        <v/>
      </c>
      <c r="U3435" s="4">
        <f>IF(OR(COUNT($K3435:$L3435)&lt;2,$K3435=0),0,IF(ABS($L3435)/$K3435&lt;=スコアリング基準!$B$24,スコアリング基準!$C$24,IF(ABS($L3435)/$K3435&lt;=スコアリング基準!$B$25,スコアリング基準!$C$25,IF(ABS($L3435)/$K3435&lt;=スコアリング基準!$B$26,スコアリング基準!$C$26,0))))</f>
        <v/>
      </c>
      <c r="V3435" s="4">
        <f>IF($P3435="なし",スコアリング基準!$C$27,0)</f>
        <v/>
      </c>
      <c r="W3435" s="4">
        <f>IF($F3435="",0,IF(ISNUMBER($F3435),IF($F3435&lt;=スコアリング基準!$B$28,スコアリング基準!$C$28,スコアリング基準!$C$29),0))</f>
        <v/>
      </c>
      <c r="X3435" s="4">
        <f>IFERROR(VLOOKUP($B3435,スコアリング基準!$A$36:$B$46,2,FALSE),0)</f>
        <v/>
      </c>
      <c r="Y3435" s="4">
        <f>SUM($S3435:$X3435)</f>
        <v/>
      </c>
      <c r="Z3435" s="4">
        <f>IF(COUNT($M3435:$N3435)=0,"データ無",IF($Y3435&gt;=スコアリング基準!$B$30,"S",IF($Y3435&gt;=スコアリング基準!$B$31,"A",IF($Y3435&gt;=スコアリング基準!$B$32,"B","C"))))</f>
        <v/>
      </c>
      <c r="AA3435">
        <f>IFERROR(INDEX(実績DB!$I$3:$I$104,MATCH($B3435&amp;$C3435,実績DB!$J$3:$J$104,0)),"")</f>
        <v/>
      </c>
    </row>
    <row r="3436">
      <c r="A3436" t="n">
        <v>3434</v>
      </c>
      <c r="B3436" t="inlineStr">
        <is>
          <t>中部</t>
        </is>
      </c>
      <c r="C3436" t="inlineStr">
        <is>
          <t>相賀変電所</t>
        </is>
      </c>
      <c r="D3436" t="inlineStr">
        <is>
          <t>三重県</t>
        </is>
      </c>
      <c r="E3436" t="n">
        <v>77</v>
      </c>
      <c r="F3436" t="n">
        <v>6.6</v>
      </c>
      <c r="G3436" s="3" t="n">
        <v>34.118775</v>
      </c>
      <c r="H3436" s="3" t="n">
        <v>136.218425</v>
      </c>
      <c r="I3436" t="inlineStr">
        <is>
          <t>Google Places(名称一致)</t>
        </is>
      </c>
      <c r="J3436" t="n">
        <v>19</v>
      </c>
      <c r="K3436" t="n">
        <v>19</v>
      </c>
      <c r="L3436" t="n">
        <v>-19</v>
      </c>
      <c r="M3436" t="n">
        <v>0</v>
      </c>
      <c r="O3436" t="inlineStr">
        <is>
          <t>不可 #3</t>
        </is>
      </c>
      <c r="P3436" t="inlineStr">
        <is>
          <t>有り</t>
        </is>
      </c>
      <c r="R3436" s="4">
        <f>IF(COUNT($M3436:$N3436)=0,"",IF(AND(IF($N3436&lt;&gt;"",$N3436,$M3436)&lt;=0,$O3436&lt;&gt;"可"),"警告",""))</f>
        <v/>
      </c>
      <c r="S3436" s="4">
        <f>IF(COUNT($M3436:$N3436)=0,0,IF(IF($N3436&lt;&gt;"",$N3436,$M3436)&gt;=スコアリング基準!$B$20,スコアリング基準!$C$20,IF(IF($N3436&lt;&gt;"",$N3436,$M3436)&gt;=スコアリング基準!$B$21,スコアリング基準!$C$21,IF(IF($N3436&lt;&gt;"",$N3436,$M3436)&gt;0,スコアリング基準!$C$22,0))))</f>
        <v/>
      </c>
      <c r="T3436" s="4">
        <f>IF($O3436="可",スコアリング基準!$C$23,0)</f>
        <v/>
      </c>
      <c r="U3436" s="4">
        <f>IF(OR(COUNT($K3436:$L3436)&lt;2,$K3436=0),0,IF(ABS($L3436)/$K3436&lt;=スコアリング基準!$B$24,スコアリング基準!$C$24,IF(ABS($L3436)/$K3436&lt;=スコアリング基準!$B$25,スコアリング基準!$C$25,IF(ABS($L3436)/$K3436&lt;=スコアリング基準!$B$26,スコアリング基準!$C$26,0))))</f>
        <v/>
      </c>
      <c r="V3436" s="4">
        <f>IF($P3436="なし",スコアリング基準!$C$27,0)</f>
        <v/>
      </c>
      <c r="W3436" s="4">
        <f>IF($F3436="",0,IF(ISNUMBER($F3436),IF($F3436&lt;=スコアリング基準!$B$28,スコアリング基準!$C$28,スコアリング基準!$C$29),0))</f>
        <v/>
      </c>
      <c r="X3436" s="4">
        <f>IFERROR(VLOOKUP($B3436,スコアリング基準!$A$36:$B$46,2,FALSE),0)</f>
        <v/>
      </c>
      <c r="Y3436" s="4">
        <f>SUM($S3436:$X3436)</f>
        <v/>
      </c>
      <c r="Z3436" s="4">
        <f>IF(COUNT($M3436:$N3436)=0,"データ無",IF($Y3436&gt;=スコアリング基準!$B$30,"S",IF($Y3436&gt;=スコアリング基準!$B$31,"A",IF($Y3436&gt;=スコアリング基準!$B$32,"B","C"))))</f>
        <v/>
      </c>
      <c r="AA3436">
        <f>IFERROR(INDEX(実績DB!$I$3:$I$104,MATCH($B3436&amp;$C3436,実績DB!$J$3:$J$104,0)),"")</f>
        <v/>
      </c>
    </row>
    <row r="3437">
      <c r="A3437" t="n">
        <v>3435</v>
      </c>
      <c r="B3437" t="inlineStr">
        <is>
          <t>中部</t>
        </is>
      </c>
      <c r="C3437" t="inlineStr">
        <is>
          <t>真島変電所</t>
        </is>
      </c>
      <c r="D3437" t="inlineStr">
        <is>
          <t>長野県</t>
        </is>
      </c>
      <c r="E3437" t="n">
        <v>77</v>
      </c>
      <c r="F3437" t="n">
        <v>6.6</v>
      </c>
      <c r="G3437" s="3" t="n">
        <v>36.61304</v>
      </c>
      <c r="H3437" s="3" t="n">
        <v>138.210384</v>
      </c>
      <c r="I3437" t="inlineStr">
        <is>
          <t>公表資料(手動)</t>
        </is>
      </c>
      <c r="J3437" t="n">
        <v>0</v>
      </c>
      <c r="K3437" t="n">
        <v>49</v>
      </c>
      <c r="L3437" t="n">
        <v>-1</v>
      </c>
      <c r="M3437" t="n">
        <v>48</v>
      </c>
      <c r="O3437" t="inlineStr">
        <is>
          <t>不可 #3</t>
        </is>
      </c>
      <c r="P3437" t="inlineStr">
        <is>
          <t>有り</t>
        </is>
      </c>
      <c r="R3437" s="4">
        <f>IF(COUNT($M3437:$N3437)=0,"",IF(AND(IF($N3437&lt;&gt;"",$N3437,$M3437)&lt;=0,$O3437&lt;&gt;"可"),"警告",""))</f>
        <v/>
      </c>
      <c r="S3437" s="4">
        <f>IF(COUNT($M3437:$N3437)=0,0,IF(IF($N3437&lt;&gt;"",$N3437,$M3437)&gt;=スコアリング基準!$B$20,スコアリング基準!$C$20,IF(IF($N3437&lt;&gt;"",$N3437,$M3437)&gt;=スコアリング基準!$B$21,スコアリング基準!$C$21,IF(IF($N3437&lt;&gt;"",$N3437,$M3437)&gt;0,スコアリング基準!$C$22,0))))</f>
        <v/>
      </c>
      <c r="T3437" s="4">
        <f>IF($O3437="可",スコアリング基準!$C$23,0)</f>
        <v/>
      </c>
      <c r="U3437" s="4">
        <f>IF(OR(COUNT($K3437:$L3437)&lt;2,$K3437=0),0,IF(ABS($L3437)/$K3437&lt;=スコアリング基準!$B$24,スコアリング基準!$C$24,IF(ABS($L3437)/$K3437&lt;=スコアリング基準!$B$25,スコアリング基準!$C$25,IF(ABS($L3437)/$K3437&lt;=スコアリング基準!$B$26,スコアリング基準!$C$26,0))))</f>
        <v/>
      </c>
      <c r="V3437" s="4">
        <f>IF($P3437="なし",スコアリング基準!$C$27,0)</f>
        <v/>
      </c>
      <c r="W3437" s="4">
        <f>IF($F3437="",0,IF(ISNUMBER($F3437),IF($F3437&lt;=スコアリング基準!$B$28,スコアリング基準!$C$28,スコアリング基準!$C$29),0))</f>
        <v/>
      </c>
      <c r="X3437" s="4">
        <f>IFERROR(VLOOKUP($B3437,スコアリング基準!$A$36:$B$46,2,FALSE),0)</f>
        <v/>
      </c>
      <c r="Y3437" s="4">
        <f>SUM($S3437:$X3437)</f>
        <v/>
      </c>
      <c r="Z3437" s="4">
        <f>IF(COUNT($M3437:$N3437)=0,"データ無",IF($Y3437&gt;=スコアリング基準!$B$30,"S",IF($Y3437&gt;=スコアリング基準!$B$31,"A",IF($Y3437&gt;=スコアリング基準!$B$32,"B","C"))))</f>
        <v/>
      </c>
      <c r="AA3437">
        <f>IFERROR(INDEX(実績DB!$I$3:$I$104,MATCH($B3437&amp;$C3437,実績DB!$J$3:$J$104,0)),"")</f>
        <v/>
      </c>
    </row>
    <row r="3438">
      <c r="A3438" t="n">
        <v>3436</v>
      </c>
      <c r="B3438" t="inlineStr">
        <is>
          <t>中部</t>
        </is>
      </c>
      <c r="C3438" t="inlineStr">
        <is>
          <t>真弓水力変電所</t>
        </is>
      </c>
      <c r="D3438" t="inlineStr">
        <is>
          <t>愛知県</t>
        </is>
      </c>
      <c r="E3438" t="n">
        <v>77</v>
      </c>
      <c r="F3438" t="n">
        <v>6.6</v>
      </c>
      <c r="G3438" s="3" t="n"/>
      <c r="H3438" s="3" t="n"/>
      <c r="I3438" t="inlineStr">
        <is>
          <t>未取得</t>
        </is>
      </c>
      <c r="J3438" t="n">
        <v>-5</v>
      </c>
      <c r="K3438" t="n">
        <v>5</v>
      </c>
      <c r="L3438" t="n">
        <v>-5</v>
      </c>
      <c r="M3438" t="n">
        <v>0</v>
      </c>
      <c r="O3438" t="inlineStr">
        <is>
          <t>不可 #3</t>
        </is>
      </c>
      <c r="P3438" t="inlineStr">
        <is>
          <t>有り</t>
        </is>
      </c>
      <c r="R3438" s="4">
        <f>IF(COUNT($M3438:$N3438)=0,"",IF(AND(IF($N3438&lt;&gt;"",$N3438,$M3438)&lt;=0,$O3438&lt;&gt;"可"),"警告",""))</f>
        <v/>
      </c>
      <c r="S3438" s="4">
        <f>IF(COUNT($M3438:$N3438)=0,0,IF(IF($N3438&lt;&gt;"",$N3438,$M3438)&gt;=スコアリング基準!$B$20,スコアリング基準!$C$20,IF(IF($N3438&lt;&gt;"",$N3438,$M3438)&gt;=スコアリング基準!$B$21,スコアリング基準!$C$21,IF(IF($N3438&lt;&gt;"",$N3438,$M3438)&gt;0,スコアリング基準!$C$22,0))))</f>
        <v/>
      </c>
      <c r="T3438" s="4">
        <f>IF($O3438="可",スコアリング基準!$C$23,0)</f>
        <v/>
      </c>
      <c r="U3438" s="4">
        <f>IF(OR(COUNT($K3438:$L3438)&lt;2,$K3438=0),0,IF(ABS($L3438)/$K3438&lt;=スコアリング基準!$B$24,スコアリング基準!$C$24,IF(ABS($L3438)/$K3438&lt;=スコアリング基準!$B$25,スコアリング基準!$C$25,IF(ABS($L3438)/$K3438&lt;=スコアリング基準!$B$26,スコアリング基準!$C$26,0))))</f>
        <v/>
      </c>
      <c r="V3438" s="4">
        <f>IF($P3438="なし",スコアリング基準!$C$27,0)</f>
        <v/>
      </c>
      <c r="W3438" s="4">
        <f>IF($F3438="",0,IF(ISNUMBER($F3438),IF($F3438&lt;=スコアリング基準!$B$28,スコアリング基準!$C$28,スコアリング基準!$C$29),0))</f>
        <v/>
      </c>
      <c r="X3438" s="4">
        <f>IFERROR(VLOOKUP($B3438,スコアリング基準!$A$36:$B$46,2,FALSE),0)</f>
        <v/>
      </c>
      <c r="Y3438" s="4">
        <f>SUM($S3438:$X3438)</f>
        <v/>
      </c>
      <c r="Z3438" s="4">
        <f>IF(COUNT($M3438:$N3438)=0,"データ無",IF($Y3438&gt;=スコアリング基準!$B$30,"S",IF($Y3438&gt;=スコアリング基準!$B$31,"A",IF($Y3438&gt;=スコアリング基準!$B$32,"B","C"))))</f>
        <v/>
      </c>
      <c r="AA3438">
        <f>IFERROR(INDEX(実績DB!$I$3:$I$104,MATCH($B3438&amp;$C3438,実績DB!$J$3:$J$104,0)),"")</f>
        <v/>
      </c>
    </row>
    <row r="3439">
      <c r="A3439" t="n">
        <v>3437</v>
      </c>
      <c r="B3439" t="inlineStr">
        <is>
          <t>中部</t>
        </is>
      </c>
      <c r="C3439" t="inlineStr">
        <is>
          <t>矢の浜変電所</t>
        </is>
      </c>
      <c r="D3439" t="inlineStr">
        <is>
          <t>三重県</t>
        </is>
      </c>
      <c r="E3439" t="n">
        <v>77</v>
      </c>
      <c r="F3439" t="n">
        <v>6.6</v>
      </c>
      <c r="G3439" s="3" t="n">
        <v>34.065281</v>
      </c>
      <c r="H3439" s="3" t="n">
        <v>136.204891</v>
      </c>
      <c r="I3439" t="inlineStr">
        <is>
          <t>公表資料(手動)</t>
        </is>
      </c>
      <c r="J3439" t="n">
        <v>19</v>
      </c>
      <c r="K3439" t="n">
        <v>19</v>
      </c>
      <c r="L3439" t="n">
        <v>-3</v>
      </c>
      <c r="M3439" t="n">
        <v>16</v>
      </c>
      <c r="O3439" t="inlineStr">
        <is>
          <t>不可 #3</t>
        </is>
      </c>
      <c r="P3439" t="inlineStr">
        <is>
          <t>有り</t>
        </is>
      </c>
      <c r="R3439" s="4">
        <f>IF(COUNT($M3439:$N3439)=0,"",IF(AND(IF($N3439&lt;&gt;"",$N3439,$M3439)&lt;=0,$O3439&lt;&gt;"可"),"警告",""))</f>
        <v/>
      </c>
      <c r="S3439" s="4">
        <f>IF(COUNT($M3439:$N3439)=0,0,IF(IF($N3439&lt;&gt;"",$N3439,$M3439)&gt;=スコアリング基準!$B$20,スコアリング基準!$C$20,IF(IF($N3439&lt;&gt;"",$N3439,$M3439)&gt;=スコアリング基準!$B$21,スコアリング基準!$C$21,IF(IF($N3439&lt;&gt;"",$N3439,$M3439)&gt;0,スコアリング基準!$C$22,0))))</f>
        <v/>
      </c>
      <c r="T3439" s="4">
        <f>IF($O3439="可",スコアリング基準!$C$23,0)</f>
        <v/>
      </c>
      <c r="U3439" s="4">
        <f>IF(OR(COUNT($K3439:$L3439)&lt;2,$K3439=0),0,IF(ABS($L3439)/$K3439&lt;=スコアリング基準!$B$24,スコアリング基準!$C$24,IF(ABS($L3439)/$K3439&lt;=スコアリング基準!$B$25,スコアリング基準!$C$25,IF(ABS($L3439)/$K3439&lt;=スコアリング基準!$B$26,スコアリング基準!$C$26,0))))</f>
        <v/>
      </c>
      <c r="V3439" s="4">
        <f>IF($P3439="なし",スコアリング基準!$C$27,0)</f>
        <v/>
      </c>
      <c r="W3439" s="4">
        <f>IF($F3439="",0,IF(ISNUMBER($F3439),IF($F3439&lt;=スコアリング基準!$B$28,スコアリング基準!$C$28,スコアリング基準!$C$29),0))</f>
        <v/>
      </c>
      <c r="X3439" s="4">
        <f>IFERROR(VLOOKUP($B3439,スコアリング基準!$A$36:$B$46,2,FALSE),0)</f>
        <v/>
      </c>
      <c r="Y3439" s="4">
        <f>SUM($S3439:$X3439)</f>
        <v/>
      </c>
      <c r="Z3439" s="4">
        <f>IF(COUNT($M3439:$N3439)=0,"データ無",IF($Y3439&gt;=スコアリング基準!$B$30,"S",IF($Y3439&gt;=スコアリング基準!$B$31,"A",IF($Y3439&gt;=スコアリング基準!$B$32,"B","C"))))</f>
        <v/>
      </c>
      <c r="AA3439">
        <f>IFERROR(INDEX(実績DB!$I$3:$I$104,MATCH($B3439&amp;$C3439,実績DB!$J$3:$J$104,0)),"")</f>
        <v/>
      </c>
    </row>
    <row r="3440">
      <c r="A3440" t="n">
        <v>3438</v>
      </c>
      <c r="B3440" t="inlineStr">
        <is>
          <t>中部</t>
        </is>
      </c>
      <c r="C3440" t="inlineStr">
        <is>
          <t>矢田変電所</t>
        </is>
      </c>
      <c r="D3440" t="inlineStr">
        <is>
          <t>愛知県</t>
        </is>
      </c>
      <c r="E3440" t="n">
        <v>77</v>
      </c>
      <c r="F3440" t="n">
        <v>6.6</v>
      </c>
      <c r="G3440" s="3" t="n">
        <v>34.928947</v>
      </c>
      <c r="H3440" s="3" t="n">
        <v>136.881206</v>
      </c>
      <c r="I3440" t="inlineStr">
        <is>
          <t>Google Places(名称一致)</t>
        </is>
      </c>
      <c r="J3440" t="n">
        <v>-11</v>
      </c>
      <c r="K3440" t="n">
        <v>49</v>
      </c>
      <c r="L3440" t="n">
        <v>-36</v>
      </c>
      <c r="M3440" t="n">
        <v>16</v>
      </c>
      <c r="O3440" t="inlineStr">
        <is>
          <t>不可 #3</t>
        </is>
      </c>
      <c r="P3440" t="inlineStr">
        <is>
          <t>有り</t>
        </is>
      </c>
      <c r="R3440" s="4">
        <f>IF(COUNT($M3440:$N3440)=0,"",IF(AND(IF($N3440&lt;&gt;"",$N3440,$M3440)&lt;=0,$O3440&lt;&gt;"可"),"警告",""))</f>
        <v/>
      </c>
      <c r="S3440" s="4">
        <f>IF(COUNT($M3440:$N3440)=0,0,IF(IF($N3440&lt;&gt;"",$N3440,$M3440)&gt;=スコアリング基準!$B$20,スコアリング基準!$C$20,IF(IF($N3440&lt;&gt;"",$N3440,$M3440)&gt;=スコアリング基準!$B$21,スコアリング基準!$C$21,IF(IF($N3440&lt;&gt;"",$N3440,$M3440)&gt;0,スコアリング基準!$C$22,0))))</f>
        <v/>
      </c>
      <c r="T3440" s="4">
        <f>IF($O3440="可",スコアリング基準!$C$23,0)</f>
        <v/>
      </c>
      <c r="U3440" s="4">
        <f>IF(OR(COUNT($K3440:$L3440)&lt;2,$K3440=0),0,IF(ABS($L3440)/$K3440&lt;=スコアリング基準!$B$24,スコアリング基準!$C$24,IF(ABS($L3440)/$K3440&lt;=スコアリング基準!$B$25,スコアリング基準!$C$25,IF(ABS($L3440)/$K3440&lt;=スコアリング基準!$B$26,スコアリング基準!$C$26,0))))</f>
        <v/>
      </c>
      <c r="V3440" s="4">
        <f>IF($P3440="なし",スコアリング基準!$C$27,0)</f>
        <v/>
      </c>
      <c r="W3440" s="4">
        <f>IF($F3440="",0,IF(ISNUMBER($F3440),IF($F3440&lt;=スコアリング基準!$B$28,スコアリング基準!$C$28,スコアリング基準!$C$29),0))</f>
        <v/>
      </c>
      <c r="X3440" s="4">
        <f>IFERROR(VLOOKUP($B3440,スコアリング基準!$A$36:$B$46,2,FALSE),0)</f>
        <v/>
      </c>
      <c r="Y3440" s="4">
        <f>SUM($S3440:$X3440)</f>
        <v/>
      </c>
      <c r="Z3440" s="4">
        <f>IF(COUNT($M3440:$N3440)=0,"データ無",IF($Y3440&gt;=スコアリング基準!$B$30,"S",IF($Y3440&gt;=スコアリング基準!$B$31,"A",IF($Y3440&gt;=スコアリング基準!$B$32,"B","C"))))</f>
        <v/>
      </c>
      <c r="AA3440">
        <f>IFERROR(INDEX(実績DB!$I$3:$I$104,MATCH($B3440&amp;$C3440,実績DB!$J$3:$J$104,0)),"")</f>
        <v/>
      </c>
    </row>
    <row r="3441">
      <c r="A3441" t="n">
        <v>3439</v>
      </c>
      <c r="B3441" t="inlineStr">
        <is>
          <t>中部</t>
        </is>
      </c>
      <c r="C3441" t="inlineStr">
        <is>
          <t>矢部変電所</t>
        </is>
      </c>
      <c r="D3441" t="inlineStr">
        <is>
          <t>静岡県</t>
        </is>
      </c>
      <c r="E3441" t="n">
        <v>77</v>
      </c>
      <c r="F3441" t="n">
        <v>6.6</v>
      </c>
      <c r="G3441" s="3" t="n">
        <v>34.999744</v>
      </c>
      <c r="H3441" s="3" t="n">
        <v>138.477442</v>
      </c>
      <c r="I3441" t="inlineStr">
        <is>
          <t>公表資料(手動)</t>
        </is>
      </c>
      <c r="J3441" t="n">
        <v>38</v>
      </c>
      <c r="K3441" t="n">
        <v>38</v>
      </c>
      <c r="L3441" t="n">
        <v>0</v>
      </c>
      <c r="M3441" t="n">
        <v>38</v>
      </c>
      <c r="O3441" t="inlineStr">
        <is>
          <t>不可 #3</t>
        </is>
      </c>
      <c r="P3441" t="inlineStr">
        <is>
          <t>有り</t>
        </is>
      </c>
      <c r="R3441" s="4">
        <f>IF(COUNT($M3441:$N3441)=0,"",IF(AND(IF($N3441&lt;&gt;"",$N3441,$M3441)&lt;=0,$O3441&lt;&gt;"可"),"警告",""))</f>
        <v/>
      </c>
      <c r="S3441" s="4">
        <f>IF(COUNT($M3441:$N3441)=0,0,IF(IF($N3441&lt;&gt;"",$N3441,$M3441)&gt;=スコアリング基準!$B$20,スコアリング基準!$C$20,IF(IF($N3441&lt;&gt;"",$N3441,$M3441)&gt;=スコアリング基準!$B$21,スコアリング基準!$C$21,IF(IF($N3441&lt;&gt;"",$N3441,$M3441)&gt;0,スコアリング基準!$C$22,0))))</f>
        <v/>
      </c>
      <c r="T3441" s="4">
        <f>IF($O3441="可",スコアリング基準!$C$23,0)</f>
        <v/>
      </c>
      <c r="U3441" s="4">
        <f>IF(OR(COUNT($K3441:$L3441)&lt;2,$K3441=0),0,IF(ABS($L3441)/$K3441&lt;=スコアリング基準!$B$24,スコアリング基準!$C$24,IF(ABS($L3441)/$K3441&lt;=スコアリング基準!$B$25,スコアリング基準!$C$25,IF(ABS($L3441)/$K3441&lt;=スコアリング基準!$B$26,スコアリング基準!$C$26,0))))</f>
        <v/>
      </c>
      <c r="V3441" s="4">
        <f>IF($P3441="なし",スコアリング基準!$C$27,0)</f>
        <v/>
      </c>
      <c r="W3441" s="4">
        <f>IF($F3441="",0,IF(ISNUMBER($F3441),IF($F3441&lt;=スコアリング基準!$B$28,スコアリング基準!$C$28,スコアリング基準!$C$29),0))</f>
        <v/>
      </c>
      <c r="X3441" s="4">
        <f>IFERROR(VLOOKUP($B3441,スコアリング基準!$A$36:$B$46,2,FALSE),0)</f>
        <v/>
      </c>
      <c r="Y3441" s="4">
        <f>SUM($S3441:$X3441)</f>
        <v/>
      </c>
      <c r="Z3441" s="4">
        <f>IF(COUNT($M3441:$N3441)=0,"データ無",IF($Y3441&gt;=スコアリング基準!$B$30,"S",IF($Y3441&gt;=スコアリング基準!$B$31,"A",IF($Y3441&gt;=スコアリング基準!$B$32,"B","C"))))</f>
        <v/>
      </c>
      <c r="AA3441">
        <f>IFERROR(INDEX(実績DB!$I$3:$I$104,MATCH($B3441&amp;$C3441,実績DB!$J$3:$J$104,0)),"")</f>
        <v/>
      </c>
    </row>
    <row r="3442">
      <c r="A3442" t="n">
        <v>3440</v>
      </c>
      <c r="B3442" t="inlineStr">
        <is>
          <t>中部</t>
        </is>
      </c>
      <c r="C3442" t="inlineStr">
        <is>
          <t>知立変電所</t>
        </is>
      </c>
      <c r="D3442" t="inlineStr">
        <is>
          <t>愛知県</t>
        </is>
      </c>
      <c r="E3442" t="n">
        <v>77</v>
      </c>
      <c r="F3442" t="n">
        <v>6.6</v>
      </c>
      <c r="G3442" s="3" t="n">
        <v>35.00655</v>
      </c>
      <c r="H3442" s="3" t="n">
        <v>137.03675</v>
      </c>
      <c r="I3442" t="inlineStr">
        <is>
          <t>公表資料(手動)</t>
        </is>
      </c>
      <c r="J3442" t="n">
        <v>2</v>
      </c>
      <c r="K3442" t="n">
        <v>49</v>
      </c>
      <c r="L3442" t="n">
        <v>0</v>
      </c>
      <c r="M3442" t="n">
        <v>49</v>
      </c>
      <c r="O3442" t="inlineStr">
        <is>
          <t>不可 #3</t>
        </is>
      </c>
      <c r="P3442" t="inlineStr">
        <is>
          <t>有り</t>
        </is>
      </c>
      <c r="R3442" s="4">
        <f>IF(COUNT($M3442:$N3442)=0,"",IF(AND(IF($N3442&lt;&gt;"",$N3442,$M3442)&lt;=0,$O3442&lt;&gt;"可"),"警告",""))</f>
        <v/>
      </c>
      <c r="S3442" s="4">
        <f>IF(COUNT($M3442:$N3442)=0,0,IF(IF($N3442&lt;&gt;"",$N3442,$M3442)&gt;=スコアリング基準!$B$20,スコアリング基準!$C$20,IF(IF($N3442&lt;&gt;"",$N3442,$M3442)&gt;=スコアリング基準!$B$21,スコアリング基準!$C$21,IF(IF($N3442&lt;&gt;"",$N3442,$M3442)&gt;0,スコアリング基準!$C$22,0))))</f>
        <v/>
      </c>
      <c r="T3442" s="4">
        <f>IF($O3442="可",スコアリング基準!$C$23,0)</f>
        <v/>
      </c>
      <c r="U3442" s="4">
        <f>IF(OR(COUNT($K3442:$L3442)&lt;2,$K3442=0),0,IF(ABS($L3442)/$K3442&lt;=スコアリング基準!$B$24,スコアリング基準!$C$24,IF(ABS($L3442)/$K3442&lt;=スコアリング基準!$B$25,スコアリング基準!$C$25,IF(ABS($L3442)/$K3442&lt;=スコアリング基準!$B$26,スコアリング基準!$C$26,0))))</f>
        <v/>
      </c>
      <c r="V3442" s="4">
        <f>IF($P3442="なし",スコアリング基準!$C$27,0)</f>
        <v/>
      </c>
      <c r="W3442" s="4">
        <f>IF($F3442="",0,IF(ISNUMBER($F3442),IF($F3442&lt;=スコアリング基準!$B$28,スコアリング基準!$C$28,スコアリング基準!$C$29),0))</f>
        <v/>
      </c>
      <c r="X3442" s="4">
        <f>IFERROR(VLOOKUP($B3442,スコアリング基準!$A$36:$B$46,2,FALSE),0)</f>
        <v/>
      </c>
      <c r="Y3442" s="4">
        <f>SUM($S3442:$X3442)</f>
        <v/>
      </c>
      <c r="Z3442" s="4">
        <f>IF(COUNT($M3442:$N3442)=0,"データ無",IF($Y3442&gt;=スコアリング基準!$B$30,"S",IF($Y3442&gt;=スコアリング基準!$B$31,"A",IF($Y3442&gt;=スコアリング基準!$B$32,"B","C"))))</f>
        <v/>
      </c>
      <c r="AA3442">
        <f>IFERROR(INDEX(実績DB!$I$3:$I$104,MATCH($B3442&amp;$C3442,実績DB!$J$3:$J$104,0)),"")</f>
        <v/>
      </c>
    </row>
    <row r="3443">
      <c r="A3443" t="n">
        <v>3441</v>
      </c>
      <c r="B3443" t="inlineStr">
        <is>
          <t>中部</t>
        </is>
      </c>
      <c r="C3443" t="inlineStr">
        <is>
          <t>石堂山変電所</t>
        </is>
      </c>
      <c r="D3443" t="inlineStr">
        <is>
          <t>愛知県</t>
        </is>
      </c>
      <c r="E3443" t="n">
        <v>77</v>
      </c>
      <c r="F3443" t="n">
        <v>6.6</v>
      </c>
      <c r="G3443" s="3" t="n">
        <v>34.601513</v>
      </c>
      <c r="H3443" s="3" t="n">
        <v>137.055675</v>
      </c>
      <c r="I3443" t="inlineStr">
        <is>
          <t>公表資料(手動)</t>
        </is>
      </c>
      <c r="J3443" t="n">
        <v>-58</v>
      </c>
      <c r="K3443" t="n">
        <v>19</v>
      </c>
      <c r="L3443" t="n">
        <v>-4</v>
      </c>
      <c r="M3443" t="n">
        <v>15</v>
      </c>
      <c r="O3443" t="inlineStr">
        <is>
          <t>不可 #3</t>
        </is>
      </c>
      <c r="P3443" t="inlineStr">
        <is>
          <t>有り</t>
        </is>
      </c>
      <c r="R3443" s="4">
        <f>IF(COUNT($M3443:$N3443)=0,"",IF(AND(IF($N3443&lt;&gt;"",$N3443,$M3443)&lt;=0,$O3443&lt;&gt;"可"),"警告",""))</f>
        <v/>
      </c>
      <c r="S3443" s="4">
        <f>IF(COUNT($M3443:$N3443)=0,0,IF(IF($N3443&lt;&gt;"",$N3443,$M3443)&gt;=スコアリング基準!$B$20,スコアリング基準!$C$20,IF(IF($N3443&lt;&gt;"",$N3443,$M3443)&gt;=スコアリング基準!$B$21,スコアリング基準!$C$21,IF(IF($N3443&lt;&gt;"",$N3443,$M3443)&gt;0,スコアリング基準!$C$22,0))))</f>
        <v/>
      </c>
      <c r="T3443" s="4">
        <f>IF($O3443="可",スコアリング基準!$C$23,0)</f>
        <v/>
      </c>
      <c r="U3443" s="4">
        <f>IF(OR(COUNT($K3443:$L3443)&lt;2,$K3443=0),0,IF(ABS($L3443)/$K3443&lt;=スコアリング基準!$B$24,スコアリング基準!$C$24,IF(ABS($L3443)/$K3443&lt;=スコアリング基準!$B$25,スコアリング基準!$C$25,IF(ABS($L3443)/$K3443&lt;=スコアリング基準!$B$26,スコアリング基準!$C$26,0))))</f>
        <v/>
      </c>
      <c r="V3443" s="4">
        <f>IF($P3443="なし",スコアリング基準!$C$27,0)</f>
        <v/>
      </c>
      <c r="W3443" s="4">
        <f>IF($F3443="",0,IF(ISNUMBER($F3443),IF($F3443&lt;=スコアリング基準!$B$28,スコアリング基準!$C$28,スコアリング基準!$C$29),0))</f>
        <v/>
      </c>
      <c r="X3443" s="4">
        <f>IFERROR(VLOOKUP($B3443,スコアリング基準!$A$36:$B$46,2,FALSE),0)</f>
        <v/>
      </c>
      <c r="Y3443" s="4">
        <f>SUM($S3443:$X3443)</f>
        <v/>
      </c>
      <c r="Z3443" s="4">
        <f>IF(COUNT($M3443:$N3443)=0,"データ無",IF($Y3443&gt;=スコアリング基準!$B$30,"S",IF($Y3443&gt;=スコアリング基準!$B$31,"A",IF($Y3443&gt;=スコアリング基準!$B$32,"B","C"))))</f>
        <v/>
      </c>
      <c r="AA3443">
        <f>IFERROR(INDEX(実績DB!$I$3:$I$104,MATCH($B3443&amp;$C3443,実績DB!$J$3:$J$104,0)),"")</f>
        <v/>
      </c>
    </row>
    <row r="3444">
      <c r="A3444" t="n">
        <v>3442</v>
      </c>
      <c r="B3444" t="inlineStr">
        <is>
          <t>中部</t>
        </is>
      </c>
      <c r="C3444" t="inlineStr">
        <is>
          <t>石瀬変電所</t>
        </is>
      </c>
      <c r="D3444" t="inlineStr">
        <is>
          <t>愛知県</t>
        </is>
      </c>
      <c r="E3444" t="n">
        <v>77</v>
      </c>
      <c r="F3444" t="n">
        <v>6.6</v>
      </c>
      <c r="G3444" s="3" t="n">
        <v>34.931177</v>
      </c>
      <c r="H3444" s="3" t="n">
        <v>136.839553</v>
      </c>
      <c r="I3444" t="inlineStr">
        <is>
          <t>公表資料(手動)</t>
        </is>
      </c>
      <c r="J3444" t="n">
        <v>0</v>
      </c>
      <c r="K3444" t="n">
        <v>19</v>
      </c>
      <c r="L3444" t="n">
        <v>-5</v>
      </c>
      <c r="M3444" t="n">
        <v>14</v>
      </c>
      <c r="O3444" t="inlineStr">
        <is>
          <t>不可 #3</t>
        </is>
      </c>
      <c r="P3444" t="inlineStr">
        <is>
          <t>有り</t>
        </is>
      </c>
      <c r="R3444" s="4">
        <f>IF(COUNT($M3444:$N3444)=0,"",IF(AND(IF($N3444&lt;&gt;"",$N3444,$M3444)&lt;=0,$O3444&lt;&gt;"可"),"警告",""))</f>
        <v/>
      </c>
      <c r="S3444" s="4">
        <f>IF(COUNT($M3444:$N3444)=0,0,IF(IF($N3444&lt;&gt;"",$N3444,$M3444)&gt;=スコアリング基準!$B$20,スコアリング基準!$C$20,IF(IF($N3444&lt;&gt;"",$N3444,$M3444)&gt;=スコアリング基準!$B$21,スコアリング基準!$C$21,IF(IF($N3444&lt;&gt;"",$N3444,$M3444)&gt;0,スコアリング基準!$C$22,0))))</f>
        <v/>
      </c>
      <c r="T3444" s="4">
        <f>IF($O3444="可",スコアリング基準!$C$23,0)</f>
        <v/>
      </c>
      <c r="U3444" s="4">
        <f>IF(OR(COUNT($K3444:$L3444)&lt;2,$K3444=0),0,IF(ABS($L3444)/$K3444&lt;=スコアリング基準!$B$24,スコアリング基準!$C$24,IF(ABS($L3444)/$K3444&lt;=スコアリング基準!$B$25,スコアリング基準!$C$25,IF(ABS($L3444)/$K3444&lt;=スコアリング基準!$B$26,スコアリング基準!$C$26,0))))</f>
        <v/>
      </c>
      <c r="V3444" s="4">
        <f>IF($P3444="なし",スコアリング基準!$C$27,0)</f>
        <v/>
      </c>
      <c r="W3444" s="4">
        <f>IF($F3444="",0,IF(ISNUMBER($F3444),IF($F3444&lt;=スコアリング基準!$B$28,スコアリング基準!$C$28,スコアリング基準!$C$29),0))</f>
        <v/>
      </c>
      <c r="X3444" s="4">
        <f>IFERROR(VLOOKUP($B3444,スコアリング基準!$A$36:$B$46,2,FALSE),0)</f>
        <v/>
      </c>
      <c r="Y3444" s="4">
        <f>SUM($S3444:$X3444)</f>
        <v/>
      </c>
      <c r="Z3444" s="4">
        <f>IF(COUNT($M3444:$N3444)=0,"データ無",IF($Y3444&gt;=スコアリング基準!$B$30,"S",IF($Y3444&gt;=スコアリング基準!$B$31,"A",IF($Y3444&gt;=スコアリング基準!$B$32,"B","C"))))</f>
        <v/>
      </c>
      <c r="AA3444">
        <f>IFERROR(INDEX(実績DB!$I$3:$I$104,MATCH($B3444&amp;$C3444,実績DB!$J$3:$J$104,0)),"")</f>
        <v/>
      </c>
    </row>
    <row r="3445">
      <c r="A3445" t="n">
        <v>3443</v>
      </c>
      <c r="B3445" t="inlineStr">
        <is>
          <t>中部</t>
        </is>
      </c>
      <c r="C3445" t="inlineStr">
        <is>
          <t>石薬師変電所</t>
        </is>
      </c>
      <c r="D3445" t="inlineStr">
        <is>
          <t>三重県</t>
        </is>
      </c>
      <c r="E3445" t="n">
        <v>77</v>
      </c>
      <c r="F3445" t="n">
        <v>6.6</v>
      </c>
      <c r="G3445" s="3" t="n">
        <v>34.906834</v>
      </c>
      <c r="H3445" s="3" t="n">
        <v>136.542647</v>
      </c>
      <c r="I3445" t="inlineStr">
        <is>
          <t>Google Places(名称一致)</t>
        </is>
      </c>
      <c r="J3445" t="n">
        <v>19</v>
      </c>
      <c r="K3445" t="n">
        <v>19</v>
      </c>
      <c r="L3445" t="n">
        <v>-19</v>
      </c>
      <c r="M3445" t="n">
        <v>0</v>
      </c>
      <c r="O3445" t="inlineStr">
        <is>
          <t>不可 #3</t>
        </is>
      </c>
      <c r="P3445" t="inlineStr">
        <is>
          <t>有り</t>
        </is>
      </c>
      <c r="R3445" s="4">
        <f>IF(COUNT($M3445:$N3445)=0,"",IF(AND(IF($N3445&lt;&gt;"",$N3445,$M3445)&lt;=0,$O3445&lt;&gt;"可"),"警告",""))</f>
        <v/>
      </c>
      <c r="S3445" s="4">
        <f>IF(COUNT($M3445:$N3445)=0,0,IF(IF($N3445&lt;&gt;"",$N3445,$M3445)&gt;=スコアリング基準!$B$20,スコアリング基準!$C$20,IF(IF($N3445&lt;&gt;"",$N3445,$M3445)&gt;=スコアリング基準!$B$21,スコアリング基準!$C$21,IF(IF($N3445&lt;&gt;"",$N3445,$M3445)&gt;0,スコアリング基準!$C$22,0))))</f>
        <v/>
      </c>
      <c r="T3445" s="4">
        <f>IF($O3445="可",スコアリング基準!$C$23,0)</f>
        <v/>
      </c>
      <c r="U3445" s="4">
        <f>IF(OR(COUNT($K3445:$L3445)&lt;2,$K3445=0),0,IF(ABS($L3445)/$K3445&lt;=スコアリング基準!$B$24,スコアリング基準!$C$24,IF(ABS($L3445)/$K3445&lt;=スコアリング基準!$B$25,スコアリング基準!$C$25,IF(ABS($L3445)/$K3445&lt;=スコアリング基準!$B$26,スコアリング基準!$C$26,0))))</f>
        <v/>
      </c>
      <c r="V3445" s="4">
        <f>IF($P3445="なし",スコアリング基準!$C$27,0)</f>
        <v/>
      </c>
      <c r="W3445" s="4">
        <f>IF($F3445="",0,IF(ISNUMBER($F3445),IF($F3445&lt;=スコアリング基準!$B$28,スコアリング基準!$C$28,スコアリング基準!$C$29),0))</f>
        <v/>
      </c>
      <c r="X3445" s="4">
        <f>IFERROR(VLOOKUP($B3445,スコアリング基準!$A$36:$B$46,2,FALSE),0)</f>
        <v/>
      </c>
      <c r="Y3445" s="4">
        <f>SUM($S3445:$X3445)</f>
        <v/>
      </c>
      <c r="Z3445" s="4">
        <f>IF(COUNT($M3445:$N3445)=0,"データ無",IF($Y3445&gt;=スコアリング基準!$B$30,"S",IF($Y3445&gt;=スコアリング基準!$B$31,"A",IF($Y3445&gt;=スコアリング基準!$B$32,"B","C"))))</f>
        <v/>
      </c>
      <c r="AA3445">
        <f>IFERROR(INDEX(実績DB!$I$3:$I$104,MATCH($B3445&amp;$C3445,実績DB!$J$3:$J$104,0)),"")</f>
        <v/>
      </c>
    </row>
    <row r="3446">
      <c r="A3446" t="n">
        <v>3444</v>
      </c>
      <c r="B3446" t="inlineStr">
        <is>
          <t>中部</t>
        </is>
      </c>
      <c r="C3446" t="inlineStr">
        <is>
          <t>砂田橋変電所</t>
        </is>
      </c>
      <c r="D3446" t="inlineStr">
        <is>
          <t>愛知県</t>
        </is>
      </c>
      <c r="E3446" t="n">
        <v>77</v>
      </c>
      <c r="F3446" t="n">
        <v>6.6</v>
      </c>
      <c r="G3446" s="3" t="n">
        <v>35.18725</v>
      </c>
      <c r="H3446" s="3" t="n">
        <v>136.960534</v>
      </c>
      <c r="I3446" t="inlineStr">
        <is>
          <t>公表資料(手動)</t>
        </is>
      </c>
      <c r="J3446" t="n">
        <v>5</v>
      </c>
      <c r="K3446" t="n">
        <v>34</v>
      </c>
      <c r="L3446" t="n">
        <v>0</v>
      </c>
      <c r="M3446" t="n">
        <v>34</v>
      </c>
      <c r="O3446" t="inlineStr">
        <is>
          <t>不可 #3</t>
        </is>
      </c>
      <c r="P3446" t="inlineStr">
        <is>
          <t>有り</t>
        </is>
      </c>
      <c r="R3446" s="4">
        <f>IF(COUNT($M3446:$N3446)=0,"",IF(AND(IF($N3446&lt;&gt;"",$N3446,$M3446)&lt;=0,$O3446&lt;&gt;"可"),"警告",""))</f>
        <v/>
      </c>
      <c r="S3446" s="4">
        <f>IF(COUNT($M3446:$N3446)=0,0,IF(IF($N3446&lt;&gt;"",$N3446,$M3446)&gt;=スコアリング基準!$B$20,スコアリング基準!$C$20,IF(IF($N3446&lt;&gt;"",$N3446,$M3446)&gt;=スコアリング基準!$B$21,スコアリング基準!$C$21,IF(IF($N3446&lt;&gt;"",$N3446,$M3446)&gt;0,スコアリング基準!$C$22,0))))</f>
        <v/>
      </c>
      <c r="T3446" s="4">
        <f>IF($O3446="可",スコアリング基準!$C$23,0)</f>
        <v/>
      </c>
      <c r="U3446" s="4">
        <f>IF(OR(COUNT($K3446:$L3446)&lt;2,$K3446=0),0,IF(ABS($L3446)/$K3446&lt;=スコアリング基準!$B$24,スコアリング基準!$C$24,IF(ABS($L3446)/$K3446&lt;=スコアリング基準!$B$25,スコアリング基準!$C$25,IF(ABS($L3446)/$K3446&lt;=スコアリング基準!$B$26,スコアリング基準!$C$26,0))))</f>
        <v/>
      </c>
      <c r="V3446" s="4">
        <f>IF($P3446="なし",スコアリング基準!$C$27,0)</f>
        <v/>
      </c>
      <c r="W3446" s="4">
        <f>IF($F3446="",0,IF(ISNUMBER($F3446),IF($F3446&lt;=スコアリング基準!$B$28,スコアリング基準!$C$28,スコアリング基準!$C$29),0))</f>
        <v/>
      </c>
      <c r="X3446" s="4">
        <f>IFERROR(VLOOKUP($B3446,スコアリング基準!$A$36:$B$46,2,FALSE),0)</f>
        <v/>
      </c>
      <c r="Y3446" s="4">
        <f>SUM($S3446:$X3446)</f>
        <v/>
      </c>
      <c r="Z3446" s="4">
        <f>IF(COUNT($M3446:$N3446)=0,"データ無",IF($Y3446&gt;=スコアリング基準!$B$30,"S",IF($Y3446&gt;=スコアリング基準!$B$31,"A",IF($Y3446&gt;=スコアリング基準!$B$32,"B","C"))))</f>
        <v/>
      </c>
      <c r="AA3446">
        <f>IFERROR(INDEX(実績DB!$I$3:$I$104,MATCH($B3446&amp;$C3446,実績DB!$J$3:$J$104,0)),"")</f>
        <v/>
      </c>
    </row>
    <row r="3447">
      <c r="A3447" t="n">
        <v>3445</v>
      </c>
      <c r="B3447" t="inlineStr">
        <is>
          <t>中部</t>
        </is>
      </c>
      <c r="C3447" t="inlineStr">
        <is>
          <t>磯部変電所</t>
        </is>
      </c>
      <c r="D3447" t="inlineStr">
        <is>
          <t>三重県</t>
        </is>
      </c>
      <c r="E3447" t="n">
        <v>77</v>
      </c>
      <c r="F3447" t="n">
        <v>6.6</v>
      </c>
      <c r="G3447" s="3" t="n">
        <v>34.370325</v>
      </c>
      <c r="H3447" s="3" t="n">
        <v>136.798632</v>
      </c>
      <c r="I3447" t="inlineStr">
        <is>
          <t>Google Places(名称一致)</t>
        </is>
      </c>
      <c r="J3447" t="n">
        <v>19</v>
      </c>
      <c r="K3447" t="n">
        <v>19</v>
      </c>
      <c r="L3447" t="n">
        <v>-19</v>
      </c>
      <c r="M3447" t="n">
        <v>0</v>
      </c>
      <c r="O3447" t="inlineStr">
        <is>
          <t>不可 #3</t>
        </is>
      </c>
      <c r="P3447" t="inlineStr">
        <is>
          <t>有り</t>
        </is>
      </c>
      <c r="R3447" s="4">
        <f>IF(COUNT($M3447:$N3447)=0,"",IF(AND(IF($N3447&lt;&gt;"",$N3447,$M3447)&lt;=0,$O3447&lt;&gt;"可"),"警告",""))</f>
        <v/>
      </c>
      <c r="S3447" s="4">
        <f>IF(COUNT($M3447:$N3447)=0,0,IF(IF($N3447&lt;&gt;"",$N3447,$M3447)&gt;=スコアリング基準!$B$20,スコアリング基準!$C$20,IF(IF($N3447&lt;&gt;"",$N3447,$M3447)&gt;=スコアリング基準!$B$21,スコアリング基準!$C$21,IF(IF($N3447&lt;&gt;"",$N3447,$M3447)&gt;0,スコアリング基準!$C$22,0))))</f>
        <v/>
      </c>
      <c r="T3447" s="4">
        <f>IF($O3447="可",スコアリング基準!$C$23,0)</f>
        <v/>
      </c>
      <c r="U3447" s="4">
        <f>IF(OR(COUNT($K3447:$L3447)&lt;2,$K3447=0),0,IF(ABS($L3447)/$K3447&lt;=スコアリング基準!$B$24,スコアリング基準!$C$24,IF(ABS($L3447)/$K3447&lt;=スコアリング基準!$B$25,スコアリング基準!$C$25,IF(ABS($L3447)/$K3447&lt;=スコアリング基準!$B$26,スコアリング基準!$C$26,0))))</f>
        <v/>
      </c>
      <c r="V3447" s="4">
        <f>IF($P3447="なし",スコアリング基準!$C$27,0)</f>
        <v/>
      </c>
      <c r="W3447" s="4">
        <f>IF($F3447="",0,IF(ISNUMBER($F3447),IF($F3447&lt;=スコアリング基準!$B$28,スコアリング基準!$C$28,スコアリング基準!$C$29),0))</f>
        <v/>
      </c>
      <c r="X3447" s="4">
        <f>IFERROR(VLOOKUP($B3447,スコアリング基準!$A$36:$B$46,2,FALSE),0)</f>
        <v/>
      </c>
      <c r="Y3447" s="4">
        <f>SUM($S3447:$X3447)</f>
        <v/>
      </c>
      <c r="Z3447" s="4">
        <f>IF(COUNT($M3447:$N3447)=0,"データ無",IF($Y3447&gt;=スコアリング基準!$B$30,"S",IF($Y3447&gt;=スコアリング基準!$B$31,"A",IF($Y3447&gt;=スコアリング基準!$B$32,"B","C"))))</f>
        <v/>
      </c>
      <c r="AA3447">
        <f>IFERROR(INDEX(実績DB!$I$3:$I$104,MATCH($B3447&amp;$C3447,実績DB!$J$3:$J$104,0)),"")</f>
        <v/>
      </c>
    </row>
    <row r="3448">
      <c r="A3448" t="n">
        <v>3446</v>
      </c>
      <c r="B3448" t="inlineStr">
        <is>
          <t>中部</t>
        </is>
      </c>
      <c r="C3448" t="inlineStr">
        <is>
          <t>神久呂変電所</t>
        </is>
      </c>
      <c r="D3448" t="inlineStr">
        <is>
          <t>静岡県</t>
        </is>
      </c>
      <c r="E3448" t="n">
        <v>77</v>
      </c>
      <c r="F3448" t="n">
        <v>6.6</v>
      </c>
      <c r="G3448" s="3" t="n">
        <v>34.73209</v>
      </c>
      <c r="H3448" s="3" t="n">
        <v>137.66402</v>
      </c>
      <c r="I3448" t="inlineStr">
        <is>
          <t>OSM実測(名称一致)</t>
        </is>
      </c>
      <c r="J3448" t="n">
        <v>19</v>
      </c>
      <c r="K3448" t="n">
        <v>19</v>
      </c>
      <c r="L3448" t="n">
        <v>-19</v>
      </c>
      <c r="M3448" t="n">
        <v>0</v>
      </c>
      <c r="O3448" t="inlineStr">
        <is>
          <t>不可 #3</t>
        </is>
      </c>
      <c r="P3448" t="inlineStr">
        <is>
          <t>有り</t>
        </is>
      </c>
      <c r="R3448" s="4">
        <f>IF(COUNT($M3448:$N3448)=0,"",IF(AND(IF($N3448&lt;&gt;"",$N3448,$M3448)&lt;=0,$O3448&lt;&gt;"可"),"警告",""))</f>
        <v/>
      </c>
      <c r="S3448" s="4">
        <f>IF(COUNT($M3448:$N3448)=0,0,IF(IF($N3448&lt;&gt;"",$N3448,$M3448)&gt;=スコアリング基準!$B$20,スコアリング基準!$C$20,IF(IF($N3448&lt;&gt;"",$N3448,$M3448)&gt;=スコアリング基準!$B$21,スコアリング基準!$C$21,IF(IF($N3448&lt;&gt;"",$N3448,$M3448)&gt;0,スコアリング基準!$C$22,0))))</f>
        <v/>
      </c>
      <c r="T3448" s="4">
        <f>IF($O3448="可",スコアリング基準!$C$23,0)</f>
        <v/>
      </c>
      <c r="U3448" s="4">
        <f>IF(OR(COUNT($K3448:$L3448)&lt;2,$K3448=0),0,IF(ABS($L3448)/$K3448&lt;=スコアリング基準!$B$24,スコアリング基準!$C$24,IF(ABS($L3448)/$K3448&lt;=スコアリング基準!$B$25,スコアリング基準!$C$25,IF(ABS($L3448)/$K3448&lt;=スコアリング基準!$B$26,スコアリング基準!$C$26,0))))</f>
        <v/>
      </c>
      <c r="V3448" s="4">
        <f>IF($P3448="なし",スコアリング基準!$C$27,0)</f>
        <v/>
      </c>
      <c r="W3448" s="4">
        <f>IF($F3448="",0,IF(ISNUMBER($F3448),IF($F3448&lt;=スコアリング基準!$B$28,スコアリング基準!$C$28,スコアリング基準!$C$29),0))</f>
        <v/>
      </c>
      <c r="X3448" s="4">
        <f>IFERROR(VLOOKUP($B3448,スコアリング基準!$A$36:$B$46,2,FALSE),0)</f>
        <v/>
      </c>
      <c r="Y3448" s="4">
        <f>SUM($S3448:$X3448)</f>
        <v/>
      </c>
      <c r="Z3448" s="4">
        <f>IF(COUNT($M3448:$N3448)=0,"データ無",IF($Y3448&gt;=スコアリング基準!$B$30,"S",IF($Y3448&gt;=スコアリング基準!$B$31,"A",IF($Y3448&gt;=スコアリング基準!$B$32,"B","C"))))</f>
        <v/>
      </c>
      <c r="AA3448">
        <f>IFERROR(INDEX(実績DB!$I$3:$I$104,MATCH($B3448&amp;$C3448,実績DB!$J$3:$J$104,0)),"")</f>
        <v/>
      </c>
    </row>
    <row r="3449">
      <c r="A3449" t="n">
        <v>3447</v>
      </c>
      <c r="B3449" t="inlineStr">
        <is>
          <t>中部</t>
        </is>
      </c>
      <c r="C3449" t="inlineStr">
        <is>
          <t>神城変電所</t>
        </is>
      </c>
      <c r="D3449" t="inlineStr">
        <is>
          <t>長野県</t>
        </is>
      </c>
      <c r="E3449" t="n">
        <v>77</v>
      </c>
      <c r="F3449" t="n">
        <v>6.6</v>
      </c>
      <c r="G3449" s="3" t="n">
        <v>36.6509</v>
      </c>
      <c r="H3449" s="3" t="n">
        <v>137.857953</v>
      </c>
      <c r="I3449" t="inlineStr">
        <is>
          <t>公表資料(手動)</t>
        </is>
      </c>
      <c r="J3449" t="n">
        <v>1</v>
      </c>
      <c r="K3449" t="n">
        <v>19</v>
      </c>
      <c r="L3449" t="n">
        <v>0</v>
      </c>
      <c r="M3449" t="n">
        <v>19</v>
      </c>
      <c r="O3449" t="inlineStr">
        <is>
          <t>不可 #3</t>
        </is>
      </c>
      <c r="P3449" t="inlineStr">
        <is>
          <t>有り</t>
        </is>
      </c>
      <c r="R3449" s="4">
        <f>IF(COUNT($M3449:$N3449)=0,"",IF(AND(IF($N3449&lt;&gt;"",$N3449,$M3449)&lt;=0,$O3449&lt;&gt;"可"),"警告",""))</f>
        <v/>
      </c>
      <c r="S3449" s="4">
        <f>IF(COUNT($M3449:$N3449)=0,0,IF(IF($N3449&lt;&gt;"",$N3449,$M3449)&gt;=スコアリング基準!$B$20,スコアリング基準!$C$20,IF(IF($N3449&lt;&gt;"",$N3449,$M3449)&gt;=スコアリング基準!$B$21,スコアリング基準!$C$21,IF(IF($N3449&lt;&gt;"",$N3449,$M3449)&gt;0,スコアリング基準!$C$22,0))))</f>
        <v/>
      </c>
      <c r="T3449" s="4">
        <f>IF($O3449="可",スコアリング基準!$C$23,0)</f>
        <v/>
      </c>
      <c r="U3449" s="4">
        <f>IF(OR(COUNT($K3449:$L3449)&lt;2,$K3449=0),0,IF(ABS($L3449)/$K3449&lt;=スコアリング基準!$B$24,スコアリング基準!$C$24,IF(ABS($L3449)/$K3449&lt;=スコアリング基準!$B$25,スコアリング基準!$C$25,IF(ABS($L3449)/$K3449&lt;=スコアリング基準!$B$26,スコアリング基準!$C$26,0))))</f>
        <v/>
      </c>
      <c r="V3449" s="4">
        <f>IF($P3449="なし",スコアリング基準!$C$27,0)</f>
        <v/>
      </c>
      <c r="W3449" s="4">
        <f>IF($F3449="",0,IF(ISNUMBER($F3449),IF($F3449&lt;=スコアリング基準!$B$28,スコアリング基準!$C$28,スコアリング基準!$C$29),0))</f>
        <v/>
      </c>
      <c r="X3449" s="4">
        <f>IFERROR(VLOOKUP($B3449,スコアリング基準!$A$36:$B$46,2,FALSE),0)</f>
        <v/>
      </c>
      <c r="Y3449" s="4">
        <f>SUM($S3449:$X3449)</f>
        <v/>
      </c>
      <c r="Z3449" s="4">
        <f>IF(COUNT($M3449:$N3449)=0,"データ無",IF($Y3449&gt;=スコアリング基準!$B$30,"S",IF($Y3449&gt;=スコアリング基準!$B$31,"A",IF($Y3449&gt;=スコアリング基準!$B$32,"B","C"))))</f>
        <v/>
      </c>
      <c r="AA3449">
        <f>IFERROR(INDEX(実績DB!$I$3:$I$104,MATCH($B3449&amp;$C3449,実績DB!$J$3:$J$104,0)),"")</f>
        <v/>
      </c>
    </row>
    <row r="3450">
      <c r="A3450" t="n">
        <v>3448</v>
      </c>
      <c r="B3450" t="inlineStr">
        <is>
          <t>中部</t>
        </is>
      </c>
      <c r="C3450" t="inlineStr">
        <is>
          <t>神守変電所</t>
        </is>
      </c>
      <c r="D3450" t="inlineStr">
        <is>
          <t>愛知県</t>
        </is>
      </c>
      <c r="E3450" t="n">
        <v>77</v>
      </c>
      <c r="F3450" t="n">
        <v>6.6</v>
      </c>
      <c r="G3450" s="3" t="n">
        <v>35.147877</v>
      </c>
      <c r="H3450" s="3" t="n">
        <v>136.767234</v>
      </c>
      <c r="I3450" t="inlineStr">
        <is>
          <t>公表資料(手動)</t>
        </is>
      </c>
      <c r="J3450" t="n">
        <v>0</v>
      </c>
      <c r="K3450" t="n">
        <v>28</v>
      </c>
      <c r="L3450" t="n">
        <v>-3</v>
      </c>
      <c r="M3450" t="n">
        <v>25</v>
      </c>
      <c r="O3450" t="inlineStr">
        <is>
          <t>不可 #3</t>
        </is>
      </c>
      <c r="P3450" t="inlineStr">
        <is>
          <t>有り</t>
        </is>
      </c>
      <c r="R3450" s="4">
        <f>IF(COUNT($M3450:$N3450)=0,"",IF(AND(IF($N3450&lt;&gt;"",$N3450,$M3450)&lt;=0,$O3450&lt;&gt;"可"),"警告",""))</f>
        <v/>
      </c>
      <c r="S3450" s="4">
        <f>IF(COUNT($M3450:$N3450)=0,0,IF(IF($N3450&lt;&gt;"",$N3450,$M3450)&gt;=スコアリング基準!$B$20,スコアリング基準!$C$20,IF(IF($N3450&lt;&gt;"",$N3450,$M3450)&gt;=スコアリング基準!$B$21,スコアリング基準!$C$21,IF(IF($N3450&lt;&gt;"",$N3450,$M3450)&gt;0,スコアリング基準!$C$22,0))))</f>
        <v/>
      </c>
      <c r="T3450" s="4">
        <f>IF($O3450="可",スコアリング基準!$C$23,0)</f>
        <v/>
      </c>
      <c r="U3450" s="4">
        <f>IF(OR(COUNT($K3450:$L3450)&lt;2,$K3450=0),0,IF(ABS($L3450)/$K3450&lt;=スコアリング基準!$B$24,スコアリング基準!$C$24,IF(ABS($L3450)/$K3450&lt;=スコアリング基準!$B$25,スコアリング基準!$C$25,IF(ABS($L3450)/$K3450&lt;=スコアリング基準!$B$26,スコアリング基準!$C$26,0))))</f>
        <v/>
      </c>
      <c r="V3450" s="4">
        <f>IF($P3450="なし",スコアリング基準!$C$27,0)</f>
        <v/>
      </c>
      <c r="W3450" s="4">
        <f>IF($F3450="",0,IF(ISNUMBER($F3450),IF($F3450&lt;=スコアリング基準!$B$28,スコアリング基準!$C$28,スコアリング基準!$C$29),0))</f>
        <v/>
      </c>
      <c r="X3450" s="4">
        <f>IFERROR(VLOOKUP($B3450,スコアリング基準!$A$36:$B$46,2,FALSE),0)</f>
        <v/>
      </c>
      <c r="Y3450" s="4">
        <f>SUM($S3450:$X3450)</f>
        <v/>
      </c>
      <c r="Z3450" s="4">
        <f>IF(COUNT($M3450:$N3450)=0,"データ無",IF($Y3450&gt;=スコアリング基準!$B$30,"S",IF($Y3450&gt;=スコアリング基準!$B$31,"A",IF($Y3450&gt;=スコアリング基準!$B$32,"B","C"))))</f>
        <v/>
      </c>
      <c r="AA3450">
        <f>IFERROR(INDEX(実績DB!$I$3:$I$104,MATCH($B3450&amp;$C3450,実績DB!$J$3:$J$104,0)),"")</f>
        <v/>
      </c>
    </row>
    <row r="3451">
      <c r="A3451" t="n">
        <v>3449</v>
      </c>
      <c r="B3451" t="inlineStr">
        <is>
          <t>中部</t>
        </is>
      </c>
      <c r="C3451" t="inlineStr">
        <is>
          <t>神屋変電所</t>
        </is>
      </c>
      <c r="D3451" t="inlineStr">
        <is>
          <t>愛知県</t>
        </is>
      </c>
      <c r="E3451" t="n">
        <v>77</v>
      </c>
      <c r="F3451" t="n">
        <v>6.6</v>
      </c>
      <c r="G3451" s="3" t="n">
        <v>35.299515</v>
      </c>
      <c r="H3451" s="3" t="n">
        <v>137.016145</v>
      </c>
      <c r="I3451" t="inlineStr">
        <is>
          <t>公表資料(手動)</t>
        </is>
      </c>
      <c r="J3451" t="n">
        <v>1</v>
      </c>
      <c r="K3451" t="n">
        <v>58</v>
      </c>
      <c r="L3451" t="n">
        <v>-4</v>
      </c>
      <c r="M3451" t="n">
        <v>54</v>
      </c>
      <c r="O3451" t="inlineStr">
        <is>
          <t>不可 #3</t>
        </is>
      </c>
      <c r="P3451" t="inlineStr">
        <is>
          <t>有り</t>
        </is>
      </c>
      <c r="R3451" s="4">
        <f>IF(COUNT($M3451:$N3451)=0,"",IF(AND(IF($N3451&lt;&gt;"",$N3451,$M3451)&lt;=0,$O3451&lt;&gt;"可"),"警告",""))</f>
        <v/>
      </c>
      <c r="S3451" s="4">
        <f>IF(COUNT($M3451:$N3451)=0,0,IF(IF($N3451&lt;&gt;"",$N3451,$M3451)&gt;=スコアリング基準!$B$20,スコアリング基準!$C$20,IF(IF($N3451&lt;&gt;"",$N3451,$M3451)&gt;=スコアリング基準!$B$21,スコアリング基準!$C$21,IF(IF($N3451&lt;&gt;"",$N3451,$M3451)&gt;0,スコアリング基準!$C$22,0))))</f>
        <v/>
      </c>
      <c r="T3451" s="4">
        <f>IF($O3451="可",スコアリング基準!$C$23,0)</f>
        <v/>
      </c>
      <c r="U3451" s="4">
        <f>IF(OR(COUNT($K3451:$L3451)&lt;2,$K3451=0),0,IF(ABS($L3451)/$K3451&lt;=スコアリング基準!$B$24,スコアリング基準!$C$24,IF(ABS($L3451)/$K3451&lt;=スコアリング基準!$B$25,スコアリング基準!$C$25,IF(ABS($L3451)/$K3451&lt;=スコアリング基準!$B$26,スコアリング基準!$C$26,0))))</f>
        <v/>
      </c>
      <c r="V3451" s="4">
        <f>IF($P3451="なし",スコアリング基準!$C$27,0)</f>
        <v/>
      </c>
      <c r="W3451" s="4">
        <f>IF($F3451="",0,IF(ISNUMBER($F3451),IF($F3451&lt;=スコアリング基準!$B$28,スコアリング基準!$C$28,スコアリング基準!$C$29),0))</f>
        <v/>
      </c>
      <c r="X3451" s="4">
        <f>IFERROR(VLOOKUP($B3451,スコアリング基準!$A$36:$B$46,2,FALSE),0)</f>
        <v/>
      </c>
      <c r="Y3451" s="4">
        <f>SUM($S3451:$X3451)</f>
        <v/>
      </c>
      <c r="Z3451" s="4">
        <f>IF(COUNT($M3451:$N3451)=0,"データ無",IF($Y3451&gt;=スコアリング基準!$B$30,"S",IF($Y3451&gt;=スコアリング基準!$B$31,"A",IF($Y3451&gt;=スコアリング基準!$B$32,"B","C"))))</f>
        <v/>
      </c>
      <c r="AA3451">
        <f>IFERROR(INDEX(実績DB!$I$3:$I$104,MATCH($B3451&amp;$C3451,実績DB!$J$3:$J$104,0)),"")</f>
        <v/>
      </c>
    </row>
    <row r="3452">
      <c r="A3452" t="n">
        <v>3450</v>
      </c>
      <c r="B3452" t="inlineStr">
        <is>
          <t>中部</t>
        </is>
      </c>
      <c r="C3452" t="inlineStr">
        <is>
          <t>神戸変電所</t>
        </is>
      </c>
      <c r="D3452" t="inlineStr">
        <is>
          <t>三重県</t>
        </is>
      </c>
      <c r="E3452" t="n">
        <v>77</v>
      </c>
      <c r="F3452" t="n">
        <v>6.6</v>
      </c>
      <c r="G3452" s="3" t="n">
        <v>34.884053</v>
      </c>
      <c r="H3452" s="3" t="n">
        <v>136.575398</v>
      </c>
      <c r="I3452" t="inlineStr">
        <is>
          <t>公表資料(手動)</t>
        </is>
      </c>
      <c r="J3452" t="n">
        <v>49</v>
      </c>
      <c r="K3452" t="n">
        <v>49</v>
      </c>
      <c r="L3452" t="n">
        <v>-12</v>
      </c>
      <c r="M3452" t="n">
        <v>37</v>
      </c>
      <c r="O3452" t="inlineStr">
        <is>
          <t>不可 #3</t>
        </is>
      </c>
      <c r="P3452" t="inlineStr">
        <is>
          <t>有り</t>
        </is>
      </c>
      <c r="R3452" s="4">
        <f>IF(COUNT($M3452:$N3452)=0,"",IF(AND(IF($N3452&lt;&gt;"",$N3452,$M3452)&lt;=0,$O3452&lt;&gt;"可"),"警告",""))</f>
        <v/>
      </c>
      <c r="S3452" s="4">
        <f>IF(COUNT($M3452:$N3452)=0,0,IF(IF($N3452&lt;&gt;"",$N3452,$M3452)&gt;=スコアリング基準!$B$20,スコアリング基準!$C$20,IF(IF($N3452&lt;&gt;"",$N3452,$M3452)&gt;=スコアリング基準!$B$21,スコアリング基準!$C$21,IF(IF($N3452&lt;&gt;"",$N3452,$M3452)&gt;0,スコアリング基準!$C$22,0))))</f>
        <v/>
      </c>
      <c r="T3452" s="4">
        <f>IF($O3452="可",スコアリング基準!$C$23,0)</f>
        <v/>
      </c>
      <c r="U3452" s="4">
        <f>IF(OR(COUNT($K3452:$L3452)&lt;2,$K3452=0),0,IF(ABS($L3452)/$K3452&lt;=スコアリング基準!$B$24,スコアリング基準!$C$24,IF(ABS($L3452)/$K3452&lt;=スコアリング基準!$B$25,スコアリング基準!$C$25,IF(ABS($L3452)/$K3452&lt;=スコアリング基準!$B$26,スコアリング基準!$C$26,0))))</f>
        <v/>
      </c>
      <c r="V3452" s="4">
        <f>IF($P3452="なし",スコアリング基準!$C$27,0)</f>
        <v/>
      </c>
      <c r="W3452" s="4">
        <f>IF($F3452="",0,IF(ISNUMBER($F3452),IF($F3452&lt;=スコアリング基準!$B$28,スコアリング基準!$C$28,スコアリング基準!$C$29),0))</f>
        <v/>
      </c>
      <c r="X3452" s="4">
        <f>IFERROR(VLOOKUP($B3452,スコアリング基準!$A$36:$B$46,2,FALSE),0)</f>
        <v/>
      </c>
      <c r="Y3452" s="4">
        <f>SUM($S3452:$X3452)</f>
        <v/>
      </c>
      <c r="Z3452" s="4">
        <f>IF(COUNT($M3452:$N3452)=0,"データ無",IF($Y3452&gt;=スコアリング基準!$B$30,"S",IF($Y3452&gt;=スコアリング基準!$B$31,"A",IF($Y3452&gt;=スコアリング基準!$B$32,"B","C"))))</f>
        <v/>
      </c>
      <c r="AA3452">
        <f>IFERROR(INDEX(実績DB!$I$3:$I$104,MATCH($B3452&amp;$C3452,実績DB!$J$3:$J$104,0)),"")</f>
        <v/>
      </c>
    </row>
    <row r="3453">
      <c r="A3453" t="n">
        <v>3451</v>
      </c>
      <c r="B3453" t="inlineStr">
        <is>
          <t>中部</t>
        </is>
      </c>
      <c r="C3453" t="inlineStr">
        <is>
          <t>神明変電所</t>
        </is>
      </c>
      <c r="D3453" t="inlineStr">
        <is>
          <t>岐阜県</t>
        </is>
      </c>
      <c r="E3453" t="n">
        <v>77</v>
      </c>
      <c r="F3453" t="n">
        <v>6.6</v>
      </c>
      <c r="G3453" s="3" t="n">
        <v>35.47589</v>
      </c>
      <c r="H3453" s="3" t="n">
        <v>136.924348</v>
      </c>
      <c r="I3453" t="inlineStr">
        <is>
          <t>公表資料(手動)</t>
        </is>
      </c>
      <c r="J3453" t="n">
        <v>-9</v>
      </c>
      <c r="K3453" t="n">
        <v>49</v>
      </c>
      <c r="L3453" t="n">
        <v>-17</v>
      </c>
      <c r="M3453" t="n">
        <v>33</v>
      </c>
      <c r="O3453" t="inlineStr">
        <is>
          <t>不可 #3</t>
        </is>
      </c>
      <c r="P3453" t="inlineStr">
        <is>
          <t>有り</t>
        </is>
      </c>
      <c r="R3453" s="4">
        <f>IF(COUNT($M3453:$N3453)=0,"",IF(AND(IF($N3453&lt;&gt;"",$N3453,$M3453)&lt;=0,$O3453&lt;&gt;"可"),"警告",""))</f>
        <v/>
      </c>
      <c r="S3453" s="4">
        <f>IF(COUNT($M3453:$N3453)=0,0,IF(IF($N3453&lt;&gt;"",$N3453,$M3453)&gt;=スコアリング基準!$B$20,スコアリング基準!$C$20,IF(IF($N3453&lt;&gt;"",$N3453,$M3453)&gt;=スコアリング基準!$B$21,スコアリング基準!$C$21,IF(IF($N3453&lt;&gt;"",$N3453,$M3453)&gt;0,スコアリング基準!$C$22,0))))</f>
        <v/>
      </c>
      <c r="T3453" s="4">
        <f>IF($O3453="可",スコアリング基準!$C$23,0)</f>
        <v/>
      </c>
      <c r="U3453" s="4">
        <f>IF(OR(COUNT($K3453:$L3453)&lt;2,$K3453=0),0,IF(ABS($L3453)/$K3453&lt;=スコアリング基準!$B$24,スコアリング基準!$C$24,IF(ABS($L3453)/$K3453&lt;=スコアリング基準!$B$25,スコアリング基準!$C$25,IF(ABS($L3453)/$K3453&lt;=スコアリング基準!$B$26,スコアリング基準!$C$26,0))))</f>
        <v/>
      </c>
      <c r="V3453" s="4">
        <f>IF($P3453="なし",スコアリング基準!$C$27,0)</f>
        <v/>
      </c>
      <c r="W3453" s="4">
        <f>IF($F3453="",0,IF(ISNUMBER($F3453),IF($F3453&lt;=スコアリング基準!$B$28,スコアリング基準!$C$28,スコアリング基準!$C$29),0))</f>
        <v/>
      </c>
      <c r="X3453" s="4">
        <f>IFERROR(VLOOKUP($B3453,スコアリング基準!$A$36:$B$46,2,FALSE),0)</f>
        <v/>
      </c>
      <c r="Y3453" s="4">
        <f>SUM($S3453:$X3453)</f>
        <v/>
      </c>
      <c r="Z3453" s="4">
        <f>IF(COUNT($M3453:$N3453)=0,"データ無",IF($Y3453&gt;=スコアリング基準!$B$30,"S",IF($Y3453&gt;=スコアリング基準!$B$31,"A",IF($Y3453&gt;=スコアリング基準!$B$32,"B","C"))))</f>
        <v/>
      </c>
      <c r="AA3453">
        <f>IFERROR(INDEX(実績DB!$I$3:$I$104,MATCH($B3453&amp;$C3453,実績DB!$J$3:$J$104,0)),"")</f>
        <v/>
      </c>
    </row>
    <row r="3454">
      <c r="A3454" t="n">
        <v>3452</v>
      </c>
      <c r="B3454" t="inlineStr">
        <is>
          <t>中部</t>
        </is>
      </c>
      <c r="C3454" t="inlineStr">
        <is>
          <t>神田変電所</t>
        </is>
      </c>
      <c r="D3454" t="inlineStr">
        <is>
          <t>三重県</t>
        </is>
      </c>
      <c r="E3454" t="n">
        <v>77</v>
      </c>
      <c r="F3454" t="n">
        <v>6.6</v>
      </c>
      <c r="G3454" s="3" t="n">
        <v>35.081379</v>
      </c>
      <c r="H3454" s="3" t="n">
        <v>136.592675</v>
      </c>
      <c r="I3454" t="inlineStr">
        <is>
          <t>公表資料(手動)</t>
        </is>
      </c>
      <c r="J3454" t="n">
        <v>28</v>
      </c>
      <c r="K3454" t="n">
        <v>28</v>
      </c>
      <c r="L3454" t="n">
        <v>-15</v>
      </c>
      <c r="M3454" t="n">
        <v>13</v>
      </c>
      <c r="O3454" t="inlineStr">
        <is>
          <t>不可 #3</t>
        </is>
      </c>
      <c r="P3454" t="inlineStr">
        <is>
          <t>有り</t>
        </is>
      </c>
      <c r="R3454" s="4">
        <f>IF(COUNT($M3454:$N3454)=0,"",IF(AND(IF($N3454&lt;&gt;"",$N3454,$M3454)&lt;=0,$O3454&lt;&gt;"可"),"警告",""))</f>
        <v/>
      </c>
      <c r="S3454" s="4">
        <f>IF(COUNT($M3454:$N3454)=0,0,IF(IF($N3454&lt;&gt;"",$N3454,$M3454)&gt;=スコアリング基準!$B$20,スコアリング基準!$C$20,IF(IF($N3454&lt;&gt;"",$N3454,$M3454)&gt;=スコアリング基準!$B$21,スコアリング基準!$C$21,IF(IF($N3454&lt;&gt;"",$N3454,$M3454)&gt;0,スコアリング基準!$C$22,0))))</f>
        <v/>
      </c>
      <c r="T3454" s="4">
        <f>IF($O3454="可",スコアリング基準!$C$23,0)</f>
        <v/>
      </c>
      <c r="U3454" s="4">
        <f>IF(OR(COUNT($K3454:$L3454)&lt;2,$K3454=0),0,IF(ABS($L3454)/$K3454&lt;=スコアリング基準!$B$24,スコアリング基準!$C$24,IF(ABS($L3454)/$K3454&lt;=スコアリング基準!$B$25,スコアリング基準!$C$25,IF(ABS($L3454)/$K3454&lt;=スコアリング基準!$B$26,スコアリング基準!$C$26,0))))</f>
        <v/>
      </c>
      <c r="V3454" s="4">
        <f>IF($P3454="なし",スコアリング基準!$C$27,0)</f>
        <v/>
      </c>
      <c r="W3454" s="4">
        <f>IF($F3454="",0,IF(ISNUMBER($F3454),IF($F3454&lt;=スコアリング基準!$B$28,スコアリング基準!$C$28,スコアリング基準!$C$29),0))</f>
        <v/>
      </c>
      <c r="X3454" s="4">
        <f>IFERROR(VLOOKUP($B3454,スコアリング基準!$A$36:$B$46,2,FALSE),0)</f>
        <v/>
      </c>
      <c r="Y3454" s="4">
        <f>SUM($S3454:$X3454)</f>
        <v/>
      </c>
      <c r="Z3454" s="4">
        <f>IF(COUNT($M3454:$N3454)=0,"データ無",IF($Y3454&gt;=スコアリング基準!$B$30,"S",IF($Y3454&gt;=スコアリング基準!$B$31,"A",IF($Y3454&gt;=スコアリング基準!$B$32,"B","C"))))</f>
        <v/>
      </c>
      <c r="AA3454">
        <f>IFERROR(INDEX(実績DB!$I$3:$I$104,MATCH($B3454&amp;$C3454,実績DB!$J$3:$J$104,0)),"")</f>
        <v/>
      </c>
    </row>
    <row r="3455">
      <c r="A3455" t="n">
        <v>3453</v>
      </c>
      <c r="B3455" t="inlineStr">
        <is>
          <t>中部</t>
        </is>
      </c>
      <c r="C3455" t="inlineStr">
        <is>
          <t>神野変電所</t>
        </is>
      </c>
      <c r="D3455" t="inlineStr">
        <is>
          <t>愛知県</t>
        </is>
      </c>
      <c r="E3455" t="n">
        <v>77</v>
      </c>
      <c r="F3455" t="n">
        <v>6.6</v>
      </c>
      <c r="G3455" s="3" t="n">
        <v>34.73496</v>
      </c>
      <c r="H3455" s="3" t="n">
        <v>137.33478</v>
      </c>
      <c r="I3455" t="inlineStr">
        <is>
          <t>OSM実測(名称一致)</t>
        </is>
      </c>
      <c r="J3455" t="n">
        <v>-7</v>
      </c>
      <c r="K3455" t="n">
        <v>49</v>
      </c>
      <c r="L3455" t="n">
        <v>-11</v>
      </c>
      <c r="M3455" t="n">
        <v>38</v>
      </c>
      <c r="O3455" t="inlineStr">
        <is>
          <t>不可 #3</t>
        </is>
      </c>
      <c r="P3455" t="inlineStr">
        <is>
          <t>有り</t>
        </is>
      </c>
      <c r="R3455" s="4">
        <f>IF(COUNT($M3455:$N3455)=0,"",IF(AND(IF($N3455&lt;&gt;"",$N3455,$M3455)&lt;=0,$O3455&lt;&gt;"可"),"警告",""))</f>
        <v/>
      </c>
      <c r="S3455" s="4">
        <f>IF(COUNT($M3455:$N3455)=0,0,IF(IF($N3455&lt;&gt;"",$N3455,$M3455)&gt;=スコアリング基準!$B$20,スコアリング基準!$C$20,IF(IF($N3455&lt;&gt;"",$N3455,$M3455)&gt;=スコアリング基準!$B$21,スコアリング基準!$C$21,IF(IF($N3455&lt;&gt;"",$N3455,$M3455)&gt;0,スコアリング基準!$C$22,0))))</f>
        <v/>
      </c>
      <c r="T3455" s="4">
        <f>IF($O3455="可",スコアリング基準!$C$23,0)</f>
        <v/>
      </c>
      <c r="U3455" s="4">
        <f>IF(OR(COUNT($K3455:$L3455)&lt;2,$K3455=0),0,IF(ABS($L3455)/$K3455&lt;=スコアリング基準!$B$24,スコアリング基準!$C$24,IF(ABS($L3455)/$K3455&lt;=スコアリング基準!$B$25,スコアリング基準!$C$25,IF(ABS($L3455)/$K3455&lt;=スコアリング基準!$B$26,スコアリング基準!$C$26,0))))</f>
        <v/>
      </c>
      <c r="V3455" s="4">
        <f>IF($P3455="なし",スコアリング基準!$C$27,0)</f>
        <v/>
      </c>
      <c r="W3455" s="4">
        <f>IF($F3455="",0,IF(ISNUMBER($F3455),IF($F3455&lt;=スコアリング基準!$B$28,スコアリング基準!$C$28,スコアリング基準!$C$29),0))</f>
        <v/>
      </c>
      <c r="X3455" s="4">
        <f>IFERROR(VLOOKUP($B3455,スコアリング基準!$A$36:$B$46,2,FALSE),0)</f>
        <v/>
      </c>
      <c r="Y3455" s="4">
        <f>SUM($S3455:$X3455)</f>
        <v/>
      </c>
      <c r="Z3455" s="4">
        <f>IF(COUNT($M3455:$N3455)=0,"データ無",IF($Y3455&gt;=スコアリング基準!$B$30,"S",IF($Y3455&gt;=スコアリング基準!$B$31,"A",IF($Y3455&gt;=スコアリング基準!$B$32,"B","C"))))</f>
        <v/>
      </c>
      <c r="AA3455">
        <f>IFERROR(INDEX(実績DB!$I$3:$I$104,MATCH($B3455&amp;$C3455,実績DB!$J$3:$J$104,0)),"")</f>
        <v/>
      </c>
    </row>
    <row r="3456">
      <c r="A3456" t="n">
        <v>3454</v>
      </c>
      <c r="B3456" t="inlineStr">
        <is>
          <t>中部</t>
        </is>
      </c>
      <c r="C3456" t="inlineStr">
        <is>
          <t>福住変電所</t>
        </is>
      </c>
      <c r="D3456" t="inlineStr">
        <is>
          <t>岐阜県</t>
        </is>
      </c>
      <c r="E3456" t="n">
        <v>77</v>
      </c>
      <c r="F3456" t="n">
        <v>6.6</v>
      </c>
      <c r="G3456" s="3" t="n">
        <v>35.41141</v>
      </c>
      <c r="H3456" s="3" t="n">
        <v>136.751329</v>
      </c>
      <c r="I3456" t="inlineStr">
        <is>
          <t>公表資料(手動)</t>
        </is>
      </c>
      <c r="J3456" t="n">
        <v>3</v>
      </c>
      <c r="K3456" t="n">
        <v>37</v>
      </c>
      <c r="L3456" t="n">
        <v>0</v>
      </c>
      <c r="M3456" t="n">
        <v>37</v>
      </c>
      <c r="O3456" t="inlineStr">
        <is>
          <t>不可 #3</t>
        </is>
      </c>
      <c r="P3456" t="inlineStr">
        <is>
          <t>有り</t>
        </is>
      </c>
      <c r="R3456" s="4">
        <f>IF(COUNT($M3456:$N3456)=0,"",IF(AND(IF($N3456&lt;&gt;"",$N3456,$M3456)&lt;=0,$O3456&lt;&gt;"可"),"警告",""))</f>
        <v/>
      </c>
      <c r="S3456" s="4">
        <f>IF(COUNT($M3456:$N3456)=0,0,IF(IF($N3456&lt;&gt;"",$N3456,$M3456)&gt;=スコアリング基準!$B$20,スコアリング基準!$C$20,IF(IF($N3456&lt;&gt;"",$N3456,$M3456)&gt;=スコアリング基準!$B$21,スコアリング基準!$C$21,IF(IF($N3456&lt;&gt;"",$N3456,$M3456)&gt;0,スコアリング基準!$C$22,0))))</f>
        <v/>
      </c>
      <c r="T3456" s="4">
        <f>IF($O3456="可",スコアリング基準!$C$23,0)</f>
        <v/>
      </c>
      <c r="U3456" s="4">
        <f>IF(OR(COUNT($K3456:$L3456)&lt;2,$K3456=0),0,IF(ABS($L3456)/$K3456&lt;=スコアリング基準!$B$24,スコアリング基準!$C$24,IF(ABS($L3456)/$K3456&lt;=スコアリング基準!$B$25,スコアリング基準!$C$25,IF(ABS($L3456)/$K3456&lt;=スコアリング基準!$B$26,スコアリング基準!$C$26,0))))</f>
        <v/>
      </c>
      <c r="V3456" s="4">
        <f>IF($P3456="なし",スコアリング基準!$C$27,0)</f>
        <v/>
      </c>
      <c r="W3456" s="4">
        <f>IF($F3456="",0,IF(ISNUMBER($F3456),IF($F3456&lt;=スコアリング基準!$B$28,スコアリング基準!$C$28,スコアリング基準!$C$29),0))</f>
        <v/>
      </c>
      <c r="X3456" s="4">
        <f>IFERROR(VLOOKUP($B3456,スコアリング基準!$A$36:$B$46,2,FALSE),0)</f>
        <v/>
      </c>
      <c r="Y3456" s="4">
        <f>SUM($S3456:$X3456)</f>
        <v/>
      </c>
      <c r="Z3456" s="4">
        <f>IF(COUNT($M3456:$N3456)=0,"データ無",IF($Y3456&gt;=スコアリング基準!$B$30,"S",IF($Y3456&gt;=スコアリング基準!$B$31,"A",IF($Y3456&gt;=スコアリング基準!$B$32,"B","C"))))</f>
        <v/>
      </c>
      <c r="AA3456">
        <f>IFERROR(INDEX(実績DB!$I$3:$I$104,MATCH($B3456&amp;$C3456,実績DB!$J$3:$J$104,0)),"")</f>
        <v/>
      </c>
    </row>
    <row r="3457">
      <c r="A3457" t="n">
        <v>3455</v>
      </c>
      <c r="B3457" t="inlineStr">
        <is>
          <t>中部</t>
        </is>
      </c>
      <c r="C3457" t="inlineStr">
        <is>
          <t>福江変電所</t>
        </is>
      </c>
      <c r="D3457" t="inlineStr">
        <is>
          <t>愛知県</t>
        </is>
      </c>
      <c r="E3457" t="n">
        <v>77</v>
      </c>
      <c r="F3457" t="n">
        <v>6.6</v>
      </c>
      <c r="G3457" s="3" t="n">
        <v>34.61497</v>
      </c>
      <c r="H3457" s="3" t="n">
        <v>137.09669</v>
      </c>
      <c r="I3457" t="inlineStr">
        <is>
          <t>OSM実測(名称一致)</t>
        </is>
      </c>
      <c r="J3457" t="n">
        <v>-2</v>
      </c>
      <c r="K3457" t="n">
        <v>19</v>
      </c>
      <c r="L3457" t="n">
        <v>-5</v>
      </c>
      <c r="M3457" t="n">
        <v>12</v>
      </c>
      <c r="O3457" t="inlineStr">
        <is>
          <t>不可 #3</t>
        </is>
      </c>
      <c r="P3457" t="inlineStr">
        <is>
          <t>有り</t>
        </is>
      </c>
      <c r="R3457" s="4">
        <f>IF(COUNT($M3457:$N3457)=0,"",IF(AND(IF($N3457&lt;&gt;"",$N3457,$M3457)&lt;=0,$O3457&lt;&gt;"可"),"警告",""))</f>
        <v/>
      </c>
      <c r="S3457" s="4">
        <f>IF(COUNT($M3457:$N3457)=0,0,IF(IF($N3457&lt;&gt;"",$N3457,$M3457)&gt;=スコアリング基準!$B$20,スコアリング基準!$C$20,IF(IF($N3457&lt;&gt;"",$N3457,$M3457)&gt;=スコアリング基準!$B$21,スコアリング基準!$C$21,IF(IF($N3457&lt;&gt;"",$N3457,$M3457)&gt;0,スコアリング基準!$C$22,0))))</f>
        <v/>
      </c>
      <c r="T3457" s="4">
        <f>IF($O3457="可",スコアリング基準!$C$23,0)</f>
        <v/>
      </c>
      <c r="U3457" s="4">
        <f>IF(OR(COUNT($K3457:$L3457)&lt;2,$K3457=0),0,IF(ABS($L3457)/$K3457&lt;=スコアリング基準!$B$24,スコアリング基準!$C$24,IF(ABS($L3457)/$K3457&lt;=スコアリング基準!$B$25,スコアリング基準!$C$25,IF(ABS($L3457)/$K3457&lt;=スコアリング基準!$B$26,スコアリング基準!$C$26,0))))</f>
        <v/>
      </c>
      <c r="V3457" s="4">
        <f>IF($P3457="なし",スコアリング基準!$C$27,0)</f>
        <v/>
      </c>
      <c r="W3457" s="4">
        <f>IF($F3457="",0,IF(ISNUMBER($F3457),IF($F3457&lt;=スコアリング基準!$B$28,スコアリング基準!$C$28,スコアリング基準!$C$29),0))</f>
        <v/>
      </c>
      <c r="X3457" s="4">
        <f>IFERROR(VLOOKUP($B3457,スコアリング基準!$A$36:$B$46,2,FALSE),0)</f>
        <v/>
      </c>
      <c r="Y3457" s="4">
        <f>SUM($S3457:$X3457)</f>
        <v/>
      </c>
      <c r="Z3457" s="4">
        <f>IF(COUNT($M3457:$N3457)=0,"データ無",IF($Y3457&gt;=スコアリング基準!$B$30,"S",IF($Y3457&gt;=スコアリング基準!$B$31,"A",IF($Y3457&gt;=スコアリング基準!$B$32,"B","C"))))</f>
        <v/>
      </c>
      <c r="AA3457">
        <f>IFERROR(INDEX(実績DB!$I$3:$I$104,MATCH($B3457&amp;$C3457,実績DB!$J$3:$J$104,0)),"")</f>
        <v/>
      </c>
    </row>
    <row r="3458">
      <c r="A3458" t="n">
        <v>3456</v>
      </c>
      <c r="B3458" t="inlineStr">
        <is>
          <t>中部</t>
        </is>
      </c>
      <c r="C3458" t="inlineStr">
        <is>
          <t>福田変電所</t>
        </is>
      </c>
      <c r="D3458" t="inlineStr">
        <is>
          <t>静岡県</t>
        </is>
      </c>
      <c r="E3458" t="n">
        <v>77</v>
      </c>
      <c r="F3458" t="n">
        <v>6.6</v>
      </c>
      <c r="G3458" s="3" t="n">
        <v>34.68242</v>
      </c>
      <c r="H3458" s="3" t="n">
        <v>137.873394</v>
      </c>
      <c r="I3458" t="inlineStr">
        <is>
          <t>公表資料(手動)</t>
        </is>
      </c>
      <c r="J3458" t="n">
        <v>49</v>
      </c>
      <c r="K3458" t="n">
        <v>49</v>
      </c>
      <c r="L3458" t="n">
        <v>-17</v>
      </c>
      <c r="M3458" t="n">
        <v>32</v>
      </c>
      <c r="O3458" t="inlineStr">
        <is>
          <t>不可 #3</t>
        </is>
      </c>
      <c r="P3458" t="inlineStr">
        <is>
          <t>有り</t>
        </is>
      </c>
      <c r="R3458" s="4">
        <f>IF(COUNT($M3458:$N3458)=0,"",IF(AND(IF($N3458&lt;&gt;"",$N3458,$M3458)&lt;=0,$O3458&lt;&gt;"可"),"警告",""))</f>
        <v/>
      </c>
      <c r="S3458" s="4">
        <f>IF(COUNT($M3458:$N3458)=0,0,IF(IF($N3458&lt;&gt;"",$N3458,$M3458)&gt;=スコアリング基準!$B$20,スコアリング基準!$C$20,IF(IF($N3458&lt;&gt;"",$N3458,$M3458)&gt;=スコアリング基準!$B$21,スコアリング基準!$C$21,IF(IF($N3458&lt;&gt;"",$N3458,$M3458)&gt;0,スコアリング基準!$C$22,0))))</f>
        <v/>
      </c>
      <c r="T3458" s="4">
        <f>IF($O3458="可",スコアリング基準!$C$23,0)</f>
        <v/>
      </c>
      <c r="U3458" s="4">
        <f>IF(OR(COUNT($K3458:$L3458)&lt;2,$K3458=0),0,IF(ABS($L3458)/$K3458&lt;=スコアリング基準!$B$24,スコアリング基準!$C$24,IF(ABS($L3458)/$K3458&lt;=スコアリング基準!$B$25,スコアリング基準!$C$25,IF(ABS($L3458)/$K3458&lt;=スコアリング基準!$B$26,スコアリング基準!$C$26,0))))</f>
        <v/>
      </c>
      <c r="V3458" s="4">
        <f>IF($P3458="なし",スコアリング基準!$C$27,0)</f>
        <v/>
      </c>
      <c r="W3458" s="4">
        <f>IF($F3458="",0,IF(ISNUMBER($F3458),IF($F3458&lt;=スコアリング基準!$B$28,スコアリング基準!$C$28,スコアリング基準!$C$29),0))</f>
        <v/>
      </c>
      <c r="X3458" s="4">
        <f>IFERROR(VLOOKUP($B3458,スコアリング基準!$A$36:$B$46,2,FALSE),0)</f>
        <v/>
      </c>
      <c r="Y3458" s="4">
        <f>SUM($S3458:$X3458)</f>
        <v/>
      </c>
      <c r="Z3458" s="4">
        <f>IF(COUNT($M3458:$N3458)=0,"データ無",IF($Y3458&gt;=スコアリング基準!$B$30,"S",IF($Y3458&gt;=スコアリング基準!$B$31,"A",IF($Y3458&gt;=スコアリング基準!$B$32,"B","C"))))</f>
        <v/>
      </c>
      <c r="AA3458">
        <f>IFERROR(INDEX(実績DB!$I$3:$I$104,MATCH($B3458&amp;$C3458,実績DB!$J$3:$J$104,0)),"")</f>
        <v/>
      </c>
    </row>
    <row r="3459">
      <c r="A3459" t="n">
        <v>3457</v>
      </c>
      <c r="B3459" t="inlineStr">
        <is>
          <t>中部</t>
        </is>
      </c>
      <c r="C3459" t="inlineStr">
        <is>
          <t>福豊変電所</t>
        </is>
      </c>
      <c r="D3459" t="inlineStr">
        <is>
          <t>三重県</t>
        </is>
      </c>
      <c r="E3459" t="n">
        <v>77</v>
      </c>
      <c r="F3459" t="n">
        <v>6.6</v>
      </c>
      <c r="G3459" s="3" t="n">
        <v>35.063291</v>
      </c>
      <c r="H3459" s="3" t="n">
        <v>136.721044</v>
      </c>
      <c r="I3459" t="inlineStr">
        <is>
          <t>公表資料(手動)</t>
        </is>
      </c>
      <c r="J3459" t="n">
        <v>19</v>
      </c>
      <c r="K3459" t="n">
        <v>19</v>
      </c>
      <c r="L3459" t="n">
        <v>-4</v>
      </c>
      <c r="M3459" t="n">
        <v>15</v>
      </c>
      <c r="O3459" t="inlineStr">
        <is>
          <t>不可 #3</t>
        </is>
      </c>
      <c r="P3459" t="inlineStr">
        <is>
          <t>有り</t>
        </is>
      </c>
      <c r="R3459" s="4">
        <f>IF(COUNT($M3459:$N3459)=0,"",IF(AND(IF($N3459&lt;&gt;"",$N3459,$M3459)&lt;=0,$O3459&lt;&gt;"可"),"警告",""))</f>
        <v/>
      </c>
      <c r="S3459" s="4">
        <f>IF(COUNT($M3459:$N3459)=0,0,IF(IF($N3459&lt;&gt;"",$N3459,$M3459)&gt;=スコアリング基準!$B$20,スコアリング基準!$C$20,IF(IF($N3459&lt;&gt;"",$N3459,$M3459)&gt;=スコアリング基準!$B$21,スコアリング基準!$C$21,IF(IF($N3459&lt;&gt;"",$N3459,$M3459)&gt;0,スコアリング基準!$C$22,0))))</f>
        <v/>
      </c>
      <c r="T3459" s="4">
        <f>IF($O3459="可",スコアリング基準!$C$23,0)</f>
        <v/>
      </c>
      <c r="U3459" s="4">
        <f>IF(OR(COUNT($K3459:$L3459)&lt;2,$K3459=0),0,IF(ABS($L3459)/$K3459&lt;=スコアリング基準!$B$24,スコアリング基準!$C$24,IF(ABS($L3459)/$K3459&lt;=スコアリング基準!$B$25,スコアリング基準!$C$25,IF(ABS($L3459)/$K3459&lt;=スコアリング基準!$B$26,スコアリング基準!$C$26,0))))</f>
        <v/>
      </c>
      <c r="V3459" s="4">
        <f>IF($P3459="なし",スコアリング基準!$C$27,0)</f>
        <v/>
      </c>
      <c r="W3459" s="4">
        <f>IF($F3459="",0,IF(ISNUMBER($F3459),IF($F3459&lt;=スコアリング基準!$B$28,スコアリング基準!$C$28,スコアリング基準!$C$29),0))</f>
        <v/>
      </c>
      <c r="X3459" s="4">
        <f>IFERROR(VLOOKUP($B3459,スコアリング基準!$A$36:$B$46,2,FALSE),0)</f>
        <v/>
      </c>
      <c r="Y3459" s="4">
        <f>SUM($S3459:$X3459)</f>
        <v/>
      </c>
      <c r="Z3459" s="4">
        <f>IF(COUNT($M3459:$N3459)=0,"データ無",IF($Y3459&gt;=スコアリング基準!$B$30,"S",IF($Y3459&gt;=スコアリング基準!$B$31,"A",IF($Y3459&gt;=スコアリング基準!$B$32,"B","C"))))</f>
        <v/>
      </c>
      <c r="AA3459">
        <f>IFERROR(INDEX(実績DB!$I$3:$I$104,MATCH($B3459&amp;$C3459,実績DB!$J$3:$J$104,0)),"")</f>
        <v/>
      </c>
    </row>
    <row r="3460">
      <c r="A3460" t="n">
        <v>3458</v>
      </c>
      <c r="B3460" t="inlineStr">
        <is>
          <t>中部</t>
        </is>
      </c>
      <c r="C3460" t="inlineStr">
        <is>
          <t>福野変電所</t>
        </is>
      </c>
      <c r="D3460" t="inlineStr">
        <is>
          <t>岐阜県</t>
        </is>
      </c>
      <c r="E3460" t="n">
        <v>77</v>
      </c>
      <c r="F3460" t="n">
        <v>6.6</v>
      </c>
      <c r="G3460" s="3" t="n">
        <v>35.652669</v>
      </c>
      <c r="H3460" s="3" t="n">
        <v>136.948139</v>
      </c>
      <c r="I3460" t="inlineStr">
        <is>
          <t>公表資料(手動)</t>
        </is>
      </c>
      <c r="J3460" t="n">
        <v>0</v>
      </c>
      <c r="K3460" t="n">
        <v>19</v>
      </c>
      <c r="L3460" t="n">
        <v>-1</v>
      </c>
      <c r="M3460" t="n">
        <v>18</v>
      </c>
      <c r="O3460" t="inlineStr">
        <is>
          <t>不可 #3</t>
        </is>
      </c>
      <c r="P3460" t="inlineStr">
        <is>
          <t>有り</t>
        </is>
      </c>
      <c r="R3460" s="4">
        <f>IF(COUNT($M3460:$N3460)=0,"",IF(AND(IF($N3460&lt;&gt;"",$N3460,$M3460)&lt;=0,$O3460&lt;&gt;"可"),"警告",""))</f>
        <v/>
      </c>
      <c r="S3460" s="4">
        <f>IF(COUNT($M3460:$N3460)=0,0,IF(IF($N3460&lt;&gt;"",$N3460,$M3460)&gt;=スコアリング基準!$B$20,スコアリング基準!$C$20,IF(IF($N3460&lt;&gt;"",$N3460,$M3460)&gt;=スコアリング基準!$B$21,スコアリング基準!$C$21,IF(IF($N3460&lt;&gt;"",$N3460,$M3460)&gt;0,スコアリング基準!$C$22,0))))</f>
        <v/>
      </c>
      <c r="T3460" s="4">
        <f>IF($O3460="可",スコアリング基準!$C$23,0)</f>
        <v/>
      </c>
      <c r="U3460" s="4">
        <f>IF(OR(COUNT($K3460:$L3460)&lt;2,$K3460=0),0,IF(ABS($L3460)/$K3460&lt;=スコアリング基準!$B$24,スコアリング基準!$C$24,IF(ABS($L3460)/$K3460&lt;=スコアリング基準!$B$25,スコアリング基準!$C$25,IF(ABS($L3460)/$K3460&lt;=スコアリング基準!$B$26,スコアリング基準!$C$26,0))))</f>
        <v/>
      </c>
      <c r="V3460" s="4">
        <f>IF($P3460="なし",スコアリング基準!$C$27,0)</f>
        <v/>
      </c>
      <c r="W3460" s="4">
        <f>IF($F3460="",0,IF(ISNUMBER($F3460),IF($F3460&lt;=スコアリング基準!$B$28,スコアリング基準!$C$28,スコアリング基準!$C$29),0))</f>
        <v/>
      </c>
      <c r="X3460" s="4">
        <f>IFERROR(VLOOKUP($B3460,スコアリング基準!$A$36:$B$46,2,FALSE),0)</f>
        <v/>
      </c>
      <c r="Y3460" s="4">
        <f>SUM($S3460:$X3460)</f>
        <v/>
      </c>
      <c r="Z3460" s="4">
        <f>IF(COUNT($M3460:$N3460)=0,"データ無",IF($Y3460&gt;=スコアリング基準!$B$30,"S",IF($Y3460&gt;=スコアリング基準!$B$31,"A",IF($Y3460&gt;=スコアリング基準!$B$32,"B","C"))))</f>
        <v/>
      </c>
      <c r="AA3460">
        <f>IFERROR(INDEX(実績DB!$I$3:$I$104,MATCH($B3460&amp;$C3460,実績DB!$J$3:$J$104,0)),"")</f>
        <v/>
      </c>
    </row>
    <row r="3461">
      <c r="A3461" t="n">
        <v>3459</v>
      </c>
      <c r="B3461" t="inlineStr">
        <is>
          <t>中部</t>
        </is>
      </c>
      <c r="C3461" t="inlineStr">
        <is>
          <t>秋和変電所</t>
        </is>
      </c>
      <c r="D3461" t="inlineStr">
        <is>
          <t>長野県</t>
        </is>
      </c>
      <c r="E3461" t="n">
        <v>77</v>
      </c>
      <c r="F3461" t="n">
        <v>6.6</v>
      </c>
      <c r="G3461" s="3" t="n">
        <v>36.416016</v>
      </c>
      <c r="H3461" s="3" t="n">
        <v>138.23306</v>
      </c>
      <c r="I3461" t="inlineStr">
        <is>
          <t>公表資料(手動)</t>
        </is>
      </c>
      <c r="J3461" t="n">
        <v>0</v>
      </c>
      <c r="K3461" t="n">
        <v>19</v>
      </c>
      <c r="L3461" t="n">
        <v>-1</v>
      </c>
      <c r="M3461" t="n">
        <v>18</v>
      </c>
      <c r="O3461" t="inlineStr">
        <is>
          <t>不可 #3</t>
        </is>
      </c>
      <c r="P3461" t="inlineStr">
        <is>
          <t>有り</t>
        </is>
      </c>
      <c r="R3461" s="4">
        <f>IF(COUNT($M3461:$N3461)=0,"",IF(AND(IF($N3461&lt;&gt;"",$N3461,$M3461)&lt;=0,$O3461&lt;&gt;"可"),"警告",""))</f>
        <v/>
      </c>
      <c r="S3461" s="4">
        <f>IF(COUNT($M3461:$N3461)=0,0,IF(IF($N3461&lt;&gt;"",$N3461,$M3461)&gt;=スコアリング基準!$B$20,スコアリング基準!$C$20,IF(IF($N3461&lt;&gt;"",$N3461,$M3461)&gt;=スコアリング基準!$B$21,スコアリング基準!$C$21,IF(IF($N3461&lt;&gt;"",$N3461,$M3461)&gt;0,スコアリング基準!$C$22,0))))</f>
        <v/>
      </c>
      <c r="T3461" s="4">
        <f>IF($O3461="可",スコアリング基準!$C$23,0)</f>
        <v/>
      </c>
      <c r="U3461" s="4">
        <f>IF(OR(COUNT($K3461:$L3461)&lt;2,$K3461=0),0,IF(ABS($L3461)/$K3461&lt;=スコアリング基準!$B$24,スコアリング基準!$C$24,IF(ABS($L3461)/$K3461&lt;=スコアリング基準!$B$25,スコアリング基準!$C$25,IF(ABS($L3461)/$K3461&lt;=スコアリング基準!$B$26,スコアリング基準!$C$26,0))))</f>
        <v/>
      </c>
      <c r="V3461" s="4">
        <f>IF($P3461="なし",スコアリング基準!$C$27,0)</f>
        <v/>
      </c>
      <c r="W3461" s="4">
        <f>IF($F3461="",0,IF(ISNUMBER($F3461),IF($F3461&lt;=スコアリング基準!$B$28,スコアリング基準!$C$28,スコアリング基準!$C$29),0))</f>
        <v/>
      </c>
      <c r="X3461" s="4">
        <f>IFERROR(VLOOKUP($B3461,スコアリング基準!$A$36:$B$46,2,FALSE),0)</f>
        <v/>
      </c>
      <c r="Y3461" s="4">
        <f>SUM($S3461:$X3461)</f>
        <v/>
      </c>
      <c r="Z3461" s="4">
        <f>IF(COUNT($M3461:$N3461)=0,"データ無",IF($Y3461&gt;=スコアリング基準!$B$30,"S",IF($Y3461&gt;=スコアリング基準!$B$31,"A",IF($Y3461&gt;=スコアリング基準!$B$32,"B","C"))))</f>
        <v/>
      </c>
      <c r="AA3461">
        <f>IFERROR(INDEX(実績DB!$I$3:$I$104,MATCH($B3461&amp;$C3461,実績DB!$J$3:$J$104,0)),"")</f>
        <v/>
      </c>
    </row>
    <row r="3462">
      <c r="A3462" t="n">
        <v>3460</v>
      </c>
      <c r="B3462" t="inlineStr">
        <is>
          <t>中部</t>
        </is>
      </c>
      <c r="C3462" t="inlineStr">
        <is>
          <t>稲永変電所</t>
        </is>
      </c>
      <c r="D3462" t="inlineStr">
        <is>
          <t>愛知県</t>
        </is>
      </c>
      <c r="E3462" t="n">
        <v>77</v>
      </c>
      <c r="F3462" t="n">
        <v>33</v>
      </c>
      <c r="G3462" s="3" t="n">
        <v>35.085171</v>
      </c>
      <c r="H3462" s="3" t="n">
        <v>136.854617</v>
      </c>
      <c r="I3462" t="inlineStr">
        <is>
          <t>Google Places(名称一致)</t>
        </is>
      </c>
      <c r="J3462" t="n">
        <v>57</v>
      </c>
      <c r="K3462" t="n">
        <v>28</v>
      </c>
      <c r="L3462" t="n">
        <v>0</v>
      </c>
      <c r="O3462" t="inlineStr">
        <is>
          <t>可</t>
        </is>
      </c>
      <c r="P3462" t="inlineStr">
        <is>
          <t>有り</t>
        </is>
      </c>
      <c r="R3462" s="4">
        <f>IF(COUNT($M3462:$N3462)=0,"",IF(AND(IF($N3462&lt;&gt;"",$N3462,$M3462)&lt;=0,$O3462&lt;&gt;"可"),"警告",""))</f>
        <v/>
      </c>
      <c r="S3462" s="4">
        <f>IF(COUNT($M3462:$N3462)=0,0,IF(IF($N3462&lt;&gt;"",$N3462,$M3462)&gt;=スコアリング基準!$B$20,スコアリング基準!$C$20,IF(IF($N3462&lt;&gt;"",$N3462,$M3462)&gt;=スコアリング基準!$B$21,スコアリング基準!$C$21,IF(IF($N3462&lt;&gt;"",$N3462,$M3462)&gt;0,スコアリング基準!$C$22,0))))</f>
        <v/>
      </c>
      <c r="T3462" s="4">
        <f>IF($O3462="可",スコアリング基準!$C$23,0)</f>
        <v/>
      </c>
      <c r="U3462" s="4">
        <f>IF(OR(COUNT($K3462:$L3462)&lt;2,$K3462=0),0,IF(ABS($L3462)/$K3462&lt;=スコアリング基準!$B$24,スコアリング基準!$C$24,IF(ABS($L3462)/$K3462&lt;=スコアリング基準!$B$25,スコアリング基準!$C$25,IF(ABS($L3462)/$K3462&lt;=スコアリング基準!$B$26,スコアリング基準!$C$26,0))))</f>
        <v/>
      </c>
      <c r="V3462" s="4">
        <f>IF($P3462="なし",スコアリング基準!$C$27,0)</f>
        <v/>
      </c>
      <c r="W3462" s="4">
        <f>IF($F3462="",0,IF(ISNUMBER($F3462),IF($F3462&lt;=スコアリング基準!$B$28,スコアリング基準!$C$28,スコアリング基準!$C$29),0))</f>
        <v/>
      </c>
      <c r="X3462" s="4">
        <f>IFERROR(VLOOKUP($B3462,スコアリング基準!$A$36:$B$46,2,FALSE),0)</f>
        <v/>
      </c>
      <c r="Y3462" s="4">
        <f>SUM($S3462:$X3462)</f>
        <v/>
      </c>
      <c r="Z3462" s="4">
        <f>IF(COUNT($M3462:$N3462)=0,"データ無",IF($Y3462&gt;=スコアリング基準!$B$30,"S",IF($Y3462&gt;=スコアリング基準!$B$31,"A",IF($Y3462&gt;=スコアリング基準!$B$32,"B","C"))))</f>
        <v/>
      </c>
      <c r="AA3462">
        <f>IFERROR(INDEX(実績DB!$I$3:$I$104,MATCH($B3462&amp;$C3462,実績DB!$J$3:$J$104,0)),"")</f>
        <v/>
      </c>
    </row>
    <row r="3463">
      <c r="A3463" t="n">
        <v>3461</v>
      </c>
      <c r="B3463" t="inlineStr">
        <is>
          <t>中部</t>
        </is>
      </c>
      <c r="C3463" t="inlineStr">
        <is>
          <t>稲葉地変電所</t>
        </is>
      </c>
      <c r="D3463" t="inlineStr">
        <is>
          <t>愛知県</t>
        </is>
      </c>
      <c r="E3463" t="n">
        <v>77</v>
      </c>
      <c r="F3463" t="n">
        <v>6.6</v>
      </c>
      <c r="G3463" s="3" t="n">
        <v>35.164729</v>
      </c>
      <c r="H3463" s="3" t="n">
        <v>136.846132</v>
      </c>
      <c r="I3463" t="inlineStr">
        <is>
          <t>公表資料(手動)</t>
        </is>
      </c>
      <c r="J3463" t="n">
        <v>7</v>
      </c>
      <c r="K3463" t="n">
        <v>74</v>
      </c>
      <c r="L3463" t="n">
        <v>0</v>
      </c>
      <c r="M3463" t="n">
        <v>74</v>
      </c>
      <c r="O3463" t="inlineStr">
        <is>
          <t>不可 #3</t>
        </is>
      </c>
      <c r="P3463" t="inlineStr">
        <is>
          <t>有り</t>
        </is>
      </c>
      <c r="R3463" s="4">
        <f>IF(COUNT($M3463:$N3463)=0,"",IF(AND(IF($N3463&lt;&gt;"",$N3463,$M3463)&lt;=0,$O3463&lt;&gt;"可"),"警告",""))</f>
        <v/>
      </c>
      <c r="S3463" s="4">
        <f>IF(COUNT($M3463:$N3463)=0,0,IF(IF($N3463&lt;&gt;"",$N3463,$M3463)&gt;=スコアリング基準!$B$20,スコアリング基準!$C$20,IF(IF($N3463&lt;&gt;"",$N3463,$M3463)&gt;=スコアリング基準!$B$21,スコアリング基準!$C$21,IF(IF($N3463&lt;&gt;"",$N3463,$M3463)&gt;0,スコアリング基準!$C$22,0))))</f>
        <v/>
      </c>
      <c r="T3463" s="4">
        <f>IF($O3463="可",スコアリング基準!$C$23,0)</f>
        <v/>
      </c>
      <c r="U3463" s="4">
        <f>IF(OR(COUNT($K3463:$L3463)&lt;2,$K3463=0),0,IF(ABS($L3463)/$K3463&lt;=スコアリング基準!$B$24,スコアリング基準!$C$24,IF(ABS($L3463)/$K3463&lt;=スコアリング基準!$B$25,スコアリング基準!$C$25,IF(ABS($L3463)/$K3463&lt;=スコアリング基準!$B$26,スコアリング基準!$C$26,0))))</f>
        <v/>
      </c>
      <c r="V3463" s="4">
        <f>IF($P3463="なし",スコアリング基準!$C$27,0)</f>
        <v/>
      </c>
      <c r="W3463" s="4">
        <f>IF($F3463="",0,IF(ISNUMBER($F3463),IF($F3463&lt;=スコアリング基準!$B$28,スコアリング基準!$C$28,スコアリング基準!$C$29),0))</f>
        <v/>
      </c>
      <c r="X3463" s="4">
        <f>IFERROR(VLOOKUP($B3463,スコアリング基準!$A$36:$B$46,2,FALSE),0)</f>
        <v/>
      </c>
      <c r="Y3463" s="4">
        <f>SUM($S3463:$X3463)</f>
        <v/>
      </c>
      <c r="Z3463" s="4">
        <f>IF(COUNT($M3463:$N3463)=0,"データ無",IF($Y3463&gt;=スコアリング基準!$B$30,"S",IF($Y3463&gt;=スコアリング基準!$B$31,"A",IF($Y3463&gt;=スコアリング基準!$B$32,"B","C"))))</f>
        <v/>
      </c>
      <c r="AA3463">
        <f>IFERROR(INDEX(実績DB!$I$3:$I$104,MATCH($B3463&amp;$C3463,実績DB!$J$3:$J$104,0)),"")</f>
        <v/>
      </c>
    </row>
    <row r="3464">
      <c r="A3464" t="n">
        <v>3462</v>
      </c>
      <c r="B3464" t="inlineStr">
        <is>
          <t>中部</t>
        </is>
      </c>
      <c r="C3464" t="inlineStr">
        <is>
          <t>穂積変電所</t>
        </is>
      </c>
      <c r="D3464" t="inlineStr">
        <is>
          <t>岐阜県</t>
        </is>
      </c>
      <c r="E3464" t="n">
        <v>77</v>
      </c>
      <c r="F3464" t="n">
        <v>6.6</v>
      </c>
      <c r="G3464" s="3" t="n">
        <v>35.40534</v>
      </c>
      <c r="H3464" s="3" t="n">
        <v>136.69349</v>
      </c>
      <c r="I3464" t="inlineStr">
        <is>
          <t>OSM実測(名称一致)</t>
        </is>
      </c>
      <c r="J3464" t="n">
        <v>-1</v>
      </c>
      <c r="K3464" t="n">
        <v>49</v>
      </c>
      <c r="L3464" t="n">
        <v>-5</v>
      </c>
      <c r="M3464" t="n">
        <v>44</v>
      </c>
      <c r="O3464" t="inlineStr">
        <is>
          <t>不可 #3</t>
        </is>
      </c>
      <c r="P3464" t="inlineStr">
        <is>
          <t>有り</t>
        </is>
      </c>
      <c r="R3464" s="4">
        <f>IF(COUNT($M3464:$N3464)=0,"",IF(AND(IF($N3464&lt;&gt;"",$N3464,$M3464)&lt;=0,$O3464&lt;&gt;"可"),"警告",""))</f>
        <v/>
      </c>
      <c r="S3464" s="4">
        <f>IF(COUNT($M3464:$N3464)=0,0,IF(IF($N3464&lt;&gt;"",$N3464,$M3464)&gt;=スコアリング基準!$B$20,スコアリング基準!$C$20,IF(IF($N3464&lt;&gt;"",$N3464,$M3464)&gt;=スコアリング基準!$B$21,スコアリング基準!$C$21,IF(IF($N3464&lt;&gt;"",$N3464,$M3464)&gt;0,スコアリング基準!$C$22,0))))</f>
        <v/>
      </c>
      <c r="T3464" s="4">
        <f>IF($O3464="可",スコアリング基準!$C$23,0)</f>
        <v/>
      </c>
      <c r="U3464" s="4">
        <f>IF(OR(COUNT($K3464:$L3464)&lt;2,$K3464=0),0,IF(ABS($L3464)/$K3464&lt;=スコアリング基準!$B$24,スコアリング基準!$C$24,IF(ABS($L3464)/$K3464&lt;=スコアリング基準!$B$25,スコアリング基準!$C$25,IF(ABS($L3464)/$K3464&lt;=スコアリング基準!$B$26,スコアリング基準!$C$26,0))))</f>
        <v/>
      </c>
      <c r="V3464" s="4">
        <f>IF($P3464="なし",スコアリング基準!$C$27,0)</f>
        <v/>
      </c>
      <c r="W3464" s="4">
        <f>IF($F3464="",0,IF(ISNUMBER($F3464),IF($F3464&lt;=スコアリング基準!$B$28,スコアリング基準!$C$28,スコアリング基準!$C$29),0))</f>
        <v/>
      </c>
      <c r="X3464" s="4">
        <f>IFERROR(VLOOKUP($B3464,スコアリング基準!$A$36:$B$46,2,FALSE),0)</f>
        <v/>
      </c>
      <c r="Y3464" s="4">
        <f>SUM($S3464:$X3464)</f>
        <v/>
      </c>
      <c r="Z3464" s="4">
        <f>IF(COUNT($M3464:$N3464)=0,"データ無",IF($Y3464&gt;=スコアリング基準!$B$30,"S",IF($Y3464&gt;=スコアリング基準!$B$31,"A",IF($Y3464&gt;=スコアリング基準!$B$32,"B","C"))))</f>
        <v/>
      </c>
      <c r="AA3464">
        <f>IFERROR(INDEX(実績DB!$I$3:$I$104,MATCH($B3464&amp;$C3464,実績DB!$J$3:$J$104,0)),"")</f>
        <v/>
      </c>
    </row>
    <row r="3465">
      <c r="A3465" t="n">
        <v>3463</v>
      </c>
      <c r="B3465" t="inlineStr">
        <is>
          <t>中部</t>
        </is>
      </c>
      <c r="C3465" t="inlineStr">
        <is>
          <t>穂高変電所</t>
        </is>
      </c>
      <c r="D3465" t="inlineStr">
        <is>
          <t>長野県</t>
        </is>
      </c>
      <c r="E3465" t="n">
        <v>77</v>
      </c>
      <c r="F3465" t="n">
        <v>6.6</v>
      </c>
      <c r="G3465" s="3" t="n">
        <v>36.337295</v>
      </c>
      <c r="H3465" s="3" t="n">
        <v>137.886933</v>
      </c>
      <c r="I3465" t="inlineStr">
        <is>
          <t>公表資料(手動)</t>
        </is>
      </c>
      <c r="J3465" t="n">
        <v>-2</v>
      </c>
      <c r="K3465" t="n">
        <v>28</v>
      </c>
      <c r="L3465" t="n">
        <v>-4</v>
      </c>
      <c r="M3465" t="n">
        <v>24</v>
      </c>
      <c r="O3465" t="inlineStr">
        <is>
          <t>不可 #3</t>
        </is>
      </c>
      <c r="P3465" t="inlineStr">
        <is>
          <t>有り</t>
        </is>
      </c>
      <c r="R3465" s="4">
        <f>IF(COUNT($M3465:$N3465)=0,"",IF(AND(IF($N3465&lt;&gt;"",$N3465,$M3465)&lt;=0,$O3465&lt;&gt;"可"),"警告",""))</f>
        <v/>
      </c>
      <c r="S3465" s="4">
        <f>IF(COUNT($M3465:$N3465)=0,0,IF(IF($N3465&lt;&gt;"",$N3465,$M3465)&gt;=スコアリング基準!$B$20,スコアリング基準!$C$20,IF(IF($N3465&lt;&gt;"",$N3465,$M3465)&gt;=スコアリング基準!$B$21,スコアリング基準!$C$21,IF(IF($N3465&lt;&gt;"",$N3465,$M3465)&gt;0,スコアリング基準!$C$22,0))))</f>
        <v/>
      </c>
      <c r="T3465" s="4">
        <f>IF($O3465="可",スコアリング基準!$C$23,0)</f>
        <v/>
      </c>
      <c r="U3465" s="4">
        <f>IF(OR(COUNT($K3465:$L3465)&lt;2,$K3465=0),0,IF(ABS($L3465)/$K3465&lt;=スコアリング基準!$B$24,スコアリング基準!$C$24,IF(ABS($L3465)/$K3465&lt;=スコアリング基準!$B$25,スコアリング基準!$C$25,IF(ABS($L3465)/$K3465&lt;=スコアリング基準!$B$26,スコアリング基準!$C$26,0))))</f>
        <v/>
      </c>
      <c r="V3465" s="4">
        <f>IF($P3465="なし",スコアリング基準!$C$27,0)</f>
        <v/>
      </c>
      <c r="W3465" s="4">
        <f>IF($F3465="",0,IF(ISNUMBER($F3465),IF($F3465&lt;=スコアリング基準!$B$28,スコアリング基準!$C$28,スコアリング基準!$C$29),0))</f>
        <v/>
      </c>
      <c r="X3465" s="4">
        <f>IFERROR(VLOOKUP($B3465,スコアリング基準!$A$36:$B$46,2,FALSE),0)</f>
        <v/>
      </c>
      <c r="Y3465" s="4">
        <f>SUM($S3465:$X3465)</f>
        <v/>
      </c>
      <c r="Z3465" s="4">
        <f>IF(COUNT($M3465:$N3465)=0,"データ無",IF($Y3465&gt;=スコアリング基準!$B$30,"S",IF($Y3465&gt;=スコアリング基準!$B$31,"A",IF($Y3465&gt;=スコアリング基準!$B$32,"B","C"))))</f>
        <v/>
      </c>
      <c r="AA3465">
        <f>IFERROR(INDEX(実績DB!$I$3:$I$104,MATCH($B3465&amp;$C3465,実績DB!$J$3:$J$104,0)),"")</f>
        <v/>
      </c>
    </row>
    <row r="3466">
      <c r="A3466" t="n">
        <v>3464</v>
      </c>
      <c r="B3466" t="inlineStr">
        <is>
          <t>中部</t>
        </is>
      </c>
      <c r="C3466" t="inlineStr">
        <is>
          <t>空見変電所</t>
        </is>
      </c>
      <c r="D3466" t="inlineStr">
        <is>
          <t>愛知県</t>
        </is>
      </c>
      <c r="E3466" t="n">
        <v>77</v>
      </c>
      <c r="F3466" t="n">
        <v>6.6</v>
      </c>
      <c r="G3466" s="3" t="n">
        <v>35.055676</v>
      </c>
      <c r="H3466" s="3" t="n">
        <v>136.846581</v>
      </c>
      <c r="I3466" t="inlineStr">
        <is>
          <t>公表資料(手動)</t>
        </is>
      </c>
      <c r="J3466" t="n">
        <v>0</v>
      </c>
      <c r="K3466" t="n">
        <v>19</v>
      </c>
      <c r="L3466" t="n">
        <v>0</v>
      </c>
      <c r="M3466" t="n">
        <v>19</v>
      </c>
      <c r="O3466" t="inlineStr">
        <is>
          <t>不可 #3</t>
        </is>
      </c>
      <c r="P3466" t="inlineStr">
        <is>
          <t>有り</t>
        </is>
      </c>
      <c r="R3466" s="4">
        <f>IF(COUNT($M3466:$N3466)=0,"",IF(AND(IF($N3466&lt;&gt;"",$N3466,$M3466)&lt;=0,$O3466&lt;&gt;"可"),"警告",""))</f>
        <v/>
      </c>
      <c r="S3466" s="4">
        <f>IF(COUNT($M3466:$N3466)=0,0,IF(IF($N3466&lt;&gt;"",$N3466,$M3466)&gt;=スコアリング基準!$B$20,スコアリング基準!$C$20,IF(IF($N3466&lt;&gt;"",$N3466,$M3466)&gt;=スコアリング基準!$B$21,スコアリング基準!$C$21,IF(IF($N3466&lt;&gt;"",$N3466,$M3466)&gt;0,スコアリング基準!$C$22,0))))</f>
        <v/>
      </c>
      <c r="T3466" s="4">
        <f>IF($O3466="可",スコアリング基準!$C$23,0)</f>
        <v/>
      </c>
      <c r="U3466" s="4">
        <f>IF(OR(COUNT($K3466:$L3466)&lt;2,$K3466=0),0,IF(ABS($L3466)/$K3466&lt;=スコアリング基準!$B$24,スコアリング基準!$C$24,IF(ABS($L3466)/$K3466&lt;=スコアリング基準!$B$25,スコアリング基準!$C$25,IF(ABS($L3466)/$K3466&lt;=スコアリング基準!$B$26,スコアリング基準!$C$26,0))))</f>
        <v/>
      </c>
      <c r="V3466" s="4">
        <f>IF($P3466="なし",スコアリング基準!$C$27,0)</f>
        <v/>
      </c>
      <c r="W3466" s="4">
        <f>IF($F3466="",0,IF(ISNUMBER($F3466),IF($F3466&lt;=スコアリング基準!$B$28,スコアリング基準!$C$28,スコアリング基準!$C$29),0))</f>
        <v/>
      </c>
      <c r="X3466" s="4">
        <f>IFERROR(VLOOKUP($B3466,スコアリング基準!$A$36:$B$46,2,FALSE),0)</f>
        <v/>
      </c>
      <c r="Y3466" s="4">
        <f>SUM($S3466:$X3466)</f>
        <v/>
      </c>
      <c r="Z3466" s="4">
        <f>IF(COUNT($M3466:$N3466)=0,"データ無",IF($Y3466&gt;=スコアリング基準!$B$30,"S",IF($Y3466&gt;=スコアリング基準!$B$31,"A",IF($Y3466&gt;=スコアリング基準!$B$32,"B","C"))))</f>
        <v/>
      </c>
      <c r="AA3466">
        <f>IFERROR(INDEX(実績DB!$I$3:$I$104,MATCH($B3466&amp;$C3466,実績DB!$J$3:$J$104,0)),"")</f>
        <v/>
      </c>
    </row>
    <row r="3467">
      <c r="A3467" t="n">
        <v>3465</v>
      </c>
      <c r="B3467" t="inlineStr">
        <is>
          <t>中部</t>
        </is>
      </c>
      <c r="C3467" t="inlineStr">
        <is>
          <t>立岩変電所</t>
        </is>
      </c>
      <c r="D3467" t="inlineStr">
        <is>
          <t>長野県</t>
        </is>
      </c>
      <c r="E3467" t="n">
        <v>77</v>
      </c>
      <c r="F3467" t="n">
        <v>6.6</v>
      </c>
      <c r="G3467" s="3" t="n">
        <v>36.280496</v>
      </c>
      <c r="H3467" s="3" t="n">
        <v>138.262739</v>
      </c>
      <c r="I3467" t="inlineStr">
        <is>
          <t>Google Places(名称一致)</t>
        </is>
      </c>
      <c r="J3467" t="n">
        <v>-7</v>
      </c>
      <c r="K3467" t="n">
        <v>19</v>
      </c>
      <c r="L3467" t="n">
        <v>-16</v>
      </c>
      <c r="M3467" t="n">
        <v>3</v>
      </c>
      <c r="O3467" t="inlineStr">
        <is>
          <t>不可 #3</t>
        </is>
      </c>
      <c r="P3467" t="inlineStr">
        <is>
          <t>有り</t>
        </is>
      </c>
      <c r="R3467" s="4">
        <f>IF(COUNT($M3467:$N3467)=0,"",IF(AND(IF($N3467&lt;&gt;"",$N3467,$M3467)&lt;=0,$O3467&lt;&gt;"可"),"警告",""))</f>
        <v/>
      </c>
      <c r="S3467" s="4">
        <f>IF(COUNT($M3467:$N3467)=0,0,IF(IF($N3467&lt;&gt;"",$N3467,$M3467)&gt;=スコアリング基準!$B$20,スコアリング基準!$C$20,IF(IF($N3467&lt;&gt;"",$N3467,$M3467)&gt;=スコアリング基準!$B$21,スコアリング基準!$C$21,IF(IF($N3467&lt;&gt;"",$N3467,$M3467)&gt;0,スコアリング基準!$C$22,0))))</f>
        <v/>
      </c>
      <c r="T3467" s="4">
        <f>IF($O3467="可",スコアリング基準!$C$23,0)</f>
        <v/>
      </c>
      <c r="U3467" s="4">
        <f>IF(OR(COUNT($K3467:$L3467)&lt;2,$K3467=0),0,IF(ABS($L3467)/$K3467&lt;=スコアリング基準!$B$24,スコアリング基準!$C$24,IF(ABS($L3467)/$K3467&lt;=スコアリング基準!$B$25,スコアリング基準!$C$25,IF(ABS($L3467)/$K3467&lt;=スコアリング基準!$B$26,スコアリング基準!$C$26,0))))</f>
        <v/>
      </c>
      <c r="V3467" s="4">
        <f>IF($P3467="なし",スコアリング基準!$C$27,0)</f>
        <v/>
      </c>
      <c r="W3467" s="4">
        <f>IF($F3467="",0,IF(ISNUMBER($F3467),IF($F3467&lt;=スコアリング基準!$B$28,スコアリング基準!$C$28,スコアリング基準!$C$29),0))</f>
        <v/>
      </c>
      <c r="X3467" s="4">
        <f>IFERROR(VLOOKUP($B3467,スコアリング基準!$A$36:$B$46,2,FALSE),0)</f>
        <v/>
      </c>
      <c r="Y3467" s="4">
        <f>SUM($S3467:$X3467)</f>
        <v/>
      </c>
      <c r="Z3467" s="4">
        <f>IF(COUNT($M3467:$N3467)=0,"データ無",IF($Y3467&gt;=スコアリング基準!$B$30,"S",IF($Y3467&gt;=スコアリング基準!$B$31,"A",IF($Y3467&gt;=スコアリング基準!$B$32,"B","C"))))</f>
        <v/>
      </c>
      <c r="AA3467">
        <f>IFERROR(INDEX(実績DB!$I$3:$I$104,MATCH($B3467&amp;$C3467,実績DB!$J$3:$J$104,0)),"")</f>
        <v/>
      </c>
    </row>
    <row r="3468">
      <c r="A3468" t="n">
        <v>3466</v>
      </c>
      <c r="B3468" t="inlineStr">
        <is>
          <t>中部</t>
        </is>
      </c>
      <c r="C3468" t="inlineStr">
        <is>
          <t>立神変電所</t>
        </is>
      </c>
      <c r="D3468" t="inlineStr">
        <is>
          <t>三重県</t>
        </is>
      </c>
      <c r="E3468" t="n">
        <v>77</v>
      </c>
      <c r="F3468" t="n">
        <v>6.6</v>
      </c>
      <c r="G3468" s="3" t="n">
        <v>34.302233</v>
      </c>
      <c r="H3468" s="3" t="n">
        <v>136.870653</v>
      </c>
      <c r="I3468" t="inlineStr">
        <is>
          <t>Google Places(名称一致)</t>
        </is>
      </c>
      <c r="J3468" t="n">
        <v>28</v>
      </c>
      <c r="K3468" t="n">
        <v>28</v>
      </c>
      <c r="L3468" t="n">
        <v>-28</v>
      </c>
      <c r="M3468" t="n">
        <v>0</v>
      </c>
      <c r="O3468" t="inlineStr">
        <is>
          <t>不可 #3</t>
        </is>
      </c>
      <c r="P3468" t="inlineStr">
        <is>
          <t>有り</t>
        </is>
      </c>
      <c r="R3468" s="4">
        <f>IF(COUNT($M3468:$N3468)=0,"",IF(AND(IF($N3468&lt;&gt;"",$N3468,$M3468)&lt;=0,$O3468&lt;&gt;"可"),"警告",""))</f>
        <v/>
      </c>
      <c r="S3468" s="4">
        <f>IF(COUNT($M3468:$N3468)=0,0,IF(IF($N3468&lt;&gt;"",$N3468,$M3468)&gt;=スコアリング基準!$B$20,スコアリング基準!$C$20,IF(IF($N3468&lt;&gt;"",$N3468,$M3468)&gt;=スコアリング基準!$B$21,スコアリング基準!$C$21,IF(IF($N3468&lt;&gt;"",$N3468,$M3468)&gt;0,スコアリング基準!$C$22,0))))</f>
        <v/>
      </c>
      <c r="T3468" s="4">
        <f>IF($O3468="可",スコアリング基準!$C$23,0)</f>
        <v/>
      </c>
      <c r="U3468" s="4">
        <f>IF(OR(COUNT($K3468:$L3468)&lt;2,$K3468=0),0,IF(ABS($L3468)/$K3468&lt;=スコアリング基準!$B$24,スコアリング基準!$C$24,IF(ABS($L3468)/$K3468&lt;=スコアリング基準!$B$25,スコアリング基準!$C$25,IF(ABS($L3468)/$K3468&lt;=スコアリング基準!$B$26,スコアリング基準!$C$26,0))))</f>
        <v/>
      </c>
      <c r="V3468" s="4">
        <f>IF($P3468="なし",スコアリング基準!$C$27,0)</f>
        <v/>
      </c>
      <c r="W3468" s="4">
        <f>IF($F3468="",0,IF(ISNUMBER($F3468),IF($F3468&lt;=スコアリング基準!$B$28,スコアリング基準!$C$28,スコアリング基準!$C$29),0))</f>
        <v/>
      </c>
      <c r="X3468" s="4">
        <f>IFERROR(VLOOKUP($B3468,スコアリング基準!$A$36:$B$46,2,FALSE),0)</f>
        <v/>
      </c>
      <c r="Y3468" s="4">
        <f>SUM($S3468:$X3468)</f>
        <v/>
      </c>
      <c r="Z3468" s="4">
        <f>IF(COUNT($M3468:$N3468)=0,"データ無",IF($Y3468&gt;=スコアリング基準!$B$30,"S",IF($Y3468&gt;=スコアリング基準!$B$31,"A",IF($Y3468&gt;=スコアリング基準!$B$32,"B","C"))))</f>
        <v/>
      </c>
      <c r="AA3468">
        <f>IFERROR(INDEX(実績DB!$I$3:$I$104,MATCH($B3468&amp;$C3468,実績DB!$J$3:$J$104,0)),"")</f>
        <v/>
      </c>
    </row>
    <row r="3469">
      <c r="A3469" t="n">
        <v>3467</v>
      </c>
      <c r="B3469" t="inlineStr">
        <is>
          <t>中部</t>
        </is>
      </c>
      <c r="C3469" t="inlineStr">
        <is>
          <t>竜丘変電所</t>
        </is>
      </c>
      <c r="D3469" t="inlineStr">
        <is>
          <t>長野県</t>
        </is>
      </c>
      <c r="E3469" t="n">
        <v>77</v>
      </c>
      <c r="F3469" t="n">
        <v>6.6</v>
      </c>
      <c r="G3469" s="3" t="n">
        <v>35.473094</v>
      </c>
      <c r="H3469" s="3" t="n">
        <v>137.833613</v>
      </c>
      <c r="I3469" t="inlineStr">
        <is>
          <t>公表資料(手動)</t>
        </is>
      </c>
      <c r="J3469" t="n">
        <v>-5</v>
      </c>
      <c r="K3469" t="n">
        <v>19</v>
      </c>
      <c r="L3469" t="n">
        <v>-9</v>
      </c>
      <c r="M3469" t="n">
        <v>11</v>
      </c>
      <c r="O3469" t="inlineStr">
        <is>
          <t>不可 #3</t>
        </is>
      </c>
      <c r="P3469" t="inlineStr">
        <is>
          <t>有り</t>
        </is>
      </c>
      <c r="R3469" s="4">
        <f>IF(COUNT($M3469:$N3469)=0,"",IF(AND(IF($N3469&lt;&gt;"",$N3469,$M3469)&lt;=0,$O3469&lt;&gt;"可"),"警告",""))</f>
        <v/>
      </c>
      <c r="S3469" s="4">
        <f>IF(COUNT($M3469:$N3469)=0,0,IF(IF($N3469&lt;&gt;"",$N3469,$M3469)&gt;=スコアリング基準!$B$20,スコアリング基準!$C$20,IF(IF($N3469&lt;&gt;"",$N3469,$M3469)&gt;=スコアリング基準!$B$21,スコアリング基準!$C$21,IF(IF($N3469&lt;&gt;"",$N3469,$M3469)&gt;0,スコアリング基準!$C$22,0))))</f>
        <v/>
      </c>
      <c r="T3469" s="4">
        <f>IF($O3469="可",スコアリング基準!$C$23,0)</f>
        <v/>
      </c>
      <c r="U3469" s="4">
        <f>IF(OR(COUNT($K3469:$L3469)&lt;2,$K3469=0),0,IF(ABS($L3469)/$K3469&lt;=スコアリング基準!$B$24,スコアリング基準!$C$24,IF(ABS($L3469)/$K3469&lt;=スコアリング基準!$B$25,スコアリング基準!$C$25,IF(ABS($L3469)/$K3469&lt;=スコアリング基準!$B$26,スコアリング基準!$C$26,0))))</f>
        <v/>
      </c>
      <c r="V3469" s="4">
        <f>IF($P3469="なし",スコアリング基準!$C$27,0)</f>
        <v/>
      </c>
      <c r="W3469" s="4">
        <f>IF($F3469="",0,IF(ISNUMBER($F3469),IF($F3469&lt;=スコアリング基準!$B$28,スコアリング基準!$C$28,スコアリング基準!$C$29),0))</f>
        <v/>
      </c>
      <c r="X3469" s="4">
        <f>IFERROR(VLOOKUP($B3469,スコアリング基準!$A$36:$B$46,2,FALSE),0)</f>
        <v/>
      </c>
      <c r="Y3469" s="4">
        <f>SUM($S3469:$X3469)</f>
        <v/>
      </c>
      <c r="Z3469" s="4">
        <f>IF(COUNT($M3469:$N3469)=0,"データ無",IF($Y3469&gt;=スコアリング基準!$B$30,"S",IF($Y3469&gt;=スコアリング基準!$B$31,"A",IF($Y3469&gt;=スコアリング基準!$B$32,"B","C"))))</f>
        <v/>
      </c>
      <c r="AA3469">
        <f>IFERROR(INDEX(実績DB!$I$3:$I$104,MATCH($B3469&amp;$C3469,実績DB!$J$3:$J$104,0)),"")</f>
        <v/>
      </c>
    </row>
    <row r="3470">
      <c r="A3470" t="n">
        <v>3468</v>
      </c>
      <c r="B3470" t="inlineStr">
        <is>
          <t>中部</t>
        </is>
      </c>
      <c r="C3470" t="inlineStr">
        <is>
          <t>竜光変電所</t>
        </is>
      </c>
      <c r="D3470" t="inlineStr">
        <is>
          <t>静岡県</t>
        </is>
      </c>
      <c r="E3470" t="n">
        <v>77</v>
      </c>
      <c r="F3470" t="n">
        <v>6.6</v>
      </c>
      <c r="G3470" s="3" t="n">
        <v>34.713358</v>
      </c>
      <c r="H3470" s="3" t="n">
        <v>137.785108</v>
      </c>
      <c r="I3470" t="inlineStr">
        <is>
          <t>公表資料(手動)</t>
        </is>
      </c>
      <c r="J3470" t="n">
        <v>49</v>
      </c>
      <c r="K3470" t="n">
        <v>49</v>
      </c>
      <c r="L3470" t="n">
        <v>-5</v>
      </c>
      <c r="M3470" t="n">
        <v>44</v>
      </c>
      <c r="O3470" t="inlineStr">
        <is>
          <t>不可 #3</t>
        </is>
      </c>
      <c r="P3470" t="inlineStr">
        <is>
          <t>有り</t>
        </is>
      </c>
      <c r="R3470" s="4">
        <f>IF(COUNT($M3470:$N3470)=0,"",IF(AND(IF($N3470&lt;&gt;"",$N3470,$M3470)&lt;=0,$O3470&lt;&gt;"可"),"警告",""))</f>
        <v/>
      </c>
      <c r="S3470" s="4">
        <f>IF(COUNT($M3470:$N3470)=0,0,IF(IF($N3470&lt;&gt;"",$N3470,$M3470)&gt;=スコアリング基準!$B$20,スコアリング基準!$C$20,IF(IF($N3470&lt;&gt;"",$N3470,$M3470)&gt;=スコアリング基準!$B$21,スコアリング基準!$C$21,IF(IF($N3470&lt;&gt;"",$N3470,$M3470)&gt;0,スコアリング基準!$C$22,0))))</f>
        <v/>
      </c>
      <c r="T3470" s="4">
        <f>IF($O3470="可",スコアリング基準!$C$23,0)</f>
        <v/>
      </c>
      <c r="U3470" s="4">
        <f>IF(OR(COUNT($K3470:$L3470)&lt;2,$K3470=0),0,IF(ABS($L3470)/$K3470&lt;=スコアリング基準!$B$24,スコアリング基準!$C$24,IF(ABS($L3470)/$K3470&lt;=スコアリング基準!$B$25,スコアリング基準!$C$25,IF(ABS($L3470)/$K3470&lt;=スコアリング基準!$B$26,スコアリング基準!$C$26,0))))</f>
        <v/>
      </c>
      <c r="V3470" s="4">
        <f>IF($P3470="なし",スコアリング基準!$C$27,0)</f>
        <v/>
      </c>
      <c r="W3470" s="4">
        <f>IF($F3470="",0,IF(ISNUMBER($F3470),IF($F3470&lt;=スコアリング基準!$B$28,スコアリング基準!$C$28,スコアリング基準!$C$29),0))</f>
        <v/>
      </c>
      <c r="X3470" s="4">
        <f>IFERROR(VLOOKUP($B3470,スコアリング基準!$A$36:$B$46,2,FALSE),0)</f>
        <v/>
      </c>
      <c r="Y3470" s="4">
        <f>SUM($S3470:$X3470)</f>
        <v/>
      </c>
      <c r="Z3470" s="4">
        <f>IF(COUNT($M3470:$N3470)=0,"データ無",IF($Y3470&gt;=スコアリング基準!$B$30,"S",IF($Y3470&gt;=スコアリング基準!$B$31,"A",IF($Y3470&gt;=スコアリング基準!$B$32,"B","C"))))</f>
        <v/>
      </c>
      <c r="AA3470">
        <f>IFERROR(INDEX(実績DB!$I$3:$I$104,MATCH($B3470&amp;$C3470,実績DB!$J$3:$J$104,0)),"")</f>
        <v/>
      </c>
    </row>
    <row r="3471">
      <c r="A3471" t="n">
        <v>3469</v>
      </c>
      <c r="B3471" t="inlineStr">
        <is>
          <t>中部</t>
        </is>
      </c>
      <c r="C3471" t="inlineStr">
        <is>
          <t>竜泉寺変電所</t>
        </is>
      </c>
      <c r="D3471" t="inlineStr">
        <is>
          <t>愛知県</t>
        </is>
      </c>
      <c r="E3471" t="n">
        <v>77</v>
      </c>
      <c r="F3471" t="n">
        <v>6.6</v>
      </c>
      <c r="G3471" s="3" t="n">
        <v>34.916591</v>
      </c>
      <c r="H3471" s="3" t="n">
        <v>137.193175</v>
      </c>
      <c r="I3471" t="inlineStr">
        <is>
          <t>公表資料(手動)</t>
        </is>
      </c>
      <c r="J3471" t="n">
        <v>0</v>
      </c>
      <c r="K3471" t="n">
        <v>19</v>
      </c>
      <c r="L3471" t="n">
        <v>-2</v>
      </c>
      <c r="M3471" t="n">
        <v>18</v>
      </c>
      <c r="O3471" t="inlineStr">
        <is>
          <t>不可 #3</t>
        </is>
      </c>
      <c r="P3471" t="inlineStr">
        <is>
          <t>有り</t>
        </is>
      </c>
      <c r="R3471" s="4">
        <f>IF(COUNT($M3471:$N3471)=0,"",IF(AND(IF($N3471&lt;&gt;"",$N3471,$M3471)&lt;=0,$O3471&lt;&gt;"可"),"警告",""))</f>
        <v/>
      </c>
      <c r="S3471" s="4">
        <f>IF(COUNT($M3471:$N3471)=0,0,IF(IF($N3471&lt;&gt;"",$N3471,$M3471)&gt;=スコアリング基準!$B$20,スコアリング基準!$C$20,IF(IF($N3471&lt;&gt;"",$N3471,$M3471)&gt;=スコアリング基準!$B$21,スコアリング基準!$C$21,IF(IF($N3471&lt;&gt;"",$N3471,$M3471)&gt;0,スコアリング基準!$C$22,0))))</f>
        <v/>
      </c>
      <c r="T3471" s="4">
        <f>IF($O3471="可",スコアリング基準!$C$23,0)</f>
        <v/>
      </c>
      <c r="U3471" s="4">
        <f>IF(OR(COUNT($K3471:$L3471)&lt;2,$K3471=0),0,IF(ABS($L3471)/$K3471&lt;=スコアリング基準!$B$24,スコアリング基準!$C$24,IF(ABS($L3471)/$K3471&lt;=スコアリング基準!$B$25,スコアリング基準!$C$25,IF(ABS($L3471)/$K3471&lt;=スコアリング基準!$B$26,スコアリング基準!$C$26,0))))</f>
        <v/>
      </c>
      <c r="V3471" s="4">
        <f>IF($P3471="なし",スコアリング基準!$C$27,0)</f>
        <v/>
      </c>
      <c r="W3471" s="4">
        <f>IF($F3471="",0,IF(ISNUMBER($F3471),IF($F3471&lt;=スコアリング基準!$B$28,スコアリング基準!$C$28,スコアリング基準!$C$29),0))</f>
        <v/>
      </c>
      <c r="X3471" s="4">
        <f>IFERROR(VLOOKUP($B3471,スコアリング基準!$A$36:$B$46,2,FALSE),0)</f>
        <v/>
      </c>
      <c r="Y3471" s="4">
        <f>SUM($S3471:$X3471)</f>
        <v/>
      </c>
      <c r="Z3471" s="4">
        <f>IF(COUNT($M3471:$N3471)=0,"データ無",IF($Y3471&gt;=スコアリング基準!$B$30,"S",IF($Y3471&gt;=スコアリング基準!$B$31,"A",IF($Y3471&gt;=スコアリング基準!$B$32,"B","C"))))</f>
        <v/>
      </c>
      <c r="AA3471">
        <f>IFERROR(INDEX(実績DB!$I$3:$I$104,MATCH($B3471&amp;$C3471,実績DB!$J$3:$J$104,0)),"")</f>
        <v/>
      </c>
    </row>
    <row r="3472">
      <c r="A3472" t="n">
        <v>3470</v>
      </c>
      <c r="B3472" t="inlineStr">
        <is>
          <t>中部</t>
        </is>
      </c>
      <c r="C3472" t="inlineStr">
        <is>
          <t>竜洋変電所</t>
        </is>
      </c>
      <c r="D3472" t="inlineStr">
        <is>
          <t>静岡県</t>
        </is>
      </c>
      <c r="E3472" t="n">
        <v>77</v>
      </c>
      <c r="F3472" t="n">
        <v>6.6</v>
      </c>
      <c r="G3472" s="3" t="n">
        <v>34.687443</v>
      </c>
      <c r="H3472" s="3" t="n">
        <v>137.807422</v>
      </c>
      <c r="I3472" t="inlineStr">
        <is>
          <t>公表資料(手動)</t>
        </is>
      </c>
      <c r="J3472" t="n">
        <v>49</v>
      </c>
      <c r="K3472" t="n">
        <v>49</v>
      </c>
      <c r="L3472" t="n">
        <v>-14</v>
      </c>
      <c r="M3472" t="n">
        <v>35</v>
      </c>
      <c r="O3472" t="inlineStr">
        <is>
          <t>不可 #3</t>
        </is>
      </c>
      <c r="P3472" t="inlineStr">
        <is>
          <t>有り</t>
        </is>
      </c>
      <c r="R3472" s="4">
        <f>IF(COUNT($M3472:$N3472)=0,"",IF(AND(IF($N3472&lt;&gt;"",$N3472,$M3472)&lt;=0,$O3472&lt;&gt;"可"),"警告",""))</f>
        <v/>
      </c>
      <c r="S3472" s="4">
        <f>IF(COUNT($M3472:$N3472)=0,0,IF(IF($N3472&lt;&gt;"",$N3472,$M3472)&gt;=スコアリング基準!$B$20,スコアリング基準!$C$20,IF(IF($N3472&lt;&gt;"",$N3472,$M3472)&gt;=スコアリング基準!$B$21,スコアリング基準!$C$21,IF(IF($N3472&lt;&gt;"",$N3472,$M3472)&gt;0,スコアリング基準!$C$22,0))))</f>
        <v/>
      </c>
      <c r="T3472" s="4">
        <f>IF($O3472="可",スコアリング基準!$C$23,0)</f>
        <v/>
      </c>
      <c r="U3472" s="4">
        <f>IF(OR(COUNT($K3472:$L3472)&lt;2,$K3472=0),0,IF(ABS($L3472)/$K3472&lt;=スコアリング基準!$B$24,スコアリング基準!$C$24,IF(ABS($L3472)/$K3472&lt;=スコアリング基準!$B$25,スコアリング基準!$C$25,IF(ABS($L3472)/$K3472&lt;=スコアリング基準!$B$26,スコアリング基準!$C$26,0))))</f>
        <v/>
      </c>
      <c r="V3472" s="4">
        <f>IF($P3472="なし",スコアリング基準!$C$27,0)</f>
        <v/>
      </c>
      <c r="W3472" s="4">
        <f>IF($F3472="",0,IF(ISNUMBER($F3472),IF($F3472&lt;=スコアリング基準!$B$28,スコアリング基準!$C$28,スコアリング基準!$C$29),0))</f>
        <v/>
      </c>
      <c r="X3472" s="4">
        <f>IFERROR(VLOOKUP($B3472,スコアリング基準!$A$36:$B$46,2,FALSE),0)</f>
        <v/>
      </c>
      <c r="Y3472" s="4">
        <f>SUM($S3472:$X3472)</f>
        <v/>
      </c>
      <c r="Z3472" s="4">
        <f>IF(COUNT($M3472:$N3472)=0,"データ無",IF($Y3472&gt;=スコアリング基準!$B$30,"S",IF($Y3472&gt;=スコアリング基準!$B$31,"A",IF($Y3472&gt;=スコアリング基準!$B$32,"B","C"))))</f>
        <v/>
      </c>
      <c r="AA3472">
        <f>IFERROR(INDEX(実績DB!$I$3:$I$104,MATCH($B3472&amp;$C3472,実績DB!$J$3:$J$104,0)),"")</f>
        <v/>
      </c>
    </row>
    <row r="3473">
      <c r="A3473" t="n">
        <v>3471</v>
      </c>
      <c r="B3473" t="inlineStr">
        <is>
          <t>中部</t>
        </is>
      </c>
      <c r="C3473" t="inlineStr">
        <is>
          <t>竹成変電所</t>
        </is>
      </c>
      <c r="D3473" t="inlineStr">
        <is>
          <t>三重県</t>
        </is>
      </c>
      <c r="E3473" t="n">
        <v>77</v>
      </c>
      <c r="F3473" t="n">
        <v>6.6</v>
      </c>
      <c r="G3473" s="3" t="n">
        <v>35.040818</v>
      </c>
      <c r="H3473" s="3" t="n">
        <v>136.512262</v>
      </c>
      <c r="I3473" t="inlineStr">
        <is>
          <t>Google Places(名称一致)</t>
        </is>
      </c>
      <c r="J3473" t="n">
        <v>19</v>
      </c>
      <c r="K3473" t="n">
        <v>19</v>
      </c>
      <c r="L3473" t="n">
        <v>-14</v>
      </c>
      <c r="M3473" t="n">
        <v>5</v>
      </c>
      <c r="O3473" t="inlineStr">
        <is>
          <t>不可 #3</t>
        </is>
      </c>
      <c r="P3473" t="inlineStr">
        <is>
          <t>有り</t>
        </is>
      </c>
      <c r="R3473" s="4">
        <f>IF(COUNT($M3473:$N3473)=0,"",IF(AND(IF($N3473&lt;&gt;"",$N3473,$M3473)&lt;=0,$O3473&lt;&gt;"可"),"警告",""))</f>
        <v/>
      </c>
      <c r="S3473" s="4">
        <f>IF(COUNT($M3473:$N3473)=0,0,IF(IF($N3473&lt;&gt;"",$N3473,$M3473)&gt;=スコアリング基準!$B$20,スコアリング基準!$C$20,IF(IF($N3473&lt;&gt;"",$N3473,$M3473)&gt;=スコアリング基準!$B$21,スコアリング基準!$C$21,IF(IF($N3473&lt;&gt;"",$N3473,$M3473)&gt;0,スコアリング基準!$C$22,0))))</f>
        <v/>
      </c>
      <c r="T3473" s="4">
        <f>IF($O3473="可",スコアリング基準!$C$23,0)</f>
        <v/>
      </c>
      <c r="U3473" s="4">
        <f>IF(OR(COUNT($K3473:$L3473)&lt;2,$K3473=0),0,IF(ABS($L3473)/$K3473&lt;=スコアリング基準!$B$24,スコアリング基準!$C$24,IF(ABS($L3473)/$K3473&lt;=スコアリング基準!$B$25,スコアリング基準!$C$25,IF(ABS($L3473)/$K3473&lt;=スコアリング基準!$B$26,スコアリング基準!$C$26,0))))</f>
        <v/>
      </c>
      <c r="V3473" s="4">
        <f>IF($P3473="なし",スコアリング基準!$C$27,0)</f>
        <v/>
      </c>
      <c r="W3473" s="4">
        <f>IF($F3473="",0,IF(ISNUMBER($F3473),IF($F3473&lt;=スコアリング基準!$B$28,スコアリング基準!$C$28,スコアリング基準!$C$29),0))</f>
        <v/>
      </c>
      <c r="X3473" s="4">
        <f>IFERROR(VLOOKUP($B3473,スコアリング基準!$A$36:$B$46,2,FALSE),0)</f>
        <v/>
      </c>
      <c r="Y3473" s="4">
        <f>SUM($S3473:$X3473)</f>
        <v/>
      </c>
      <c r="Z3473" s="4">
        <f>IF(COUNT($M3473:$N3473)=0,"データ無",IF($Y3473&gt;=スコアリング基準!$B$30,"S",IF($Y3473&gt;=スコアリング基準!$B$31,"A",IF($Y3473&gt;=スコアリング基準!$B$32,"B","C"))))</f>
        <v/>
      </c>
      <c r="AA3473">
        <f>IFERROR(INDEX(実績DB!$I$3:$I$104,MATCH($B3473&amp;$C3473,実績DB!$J$3:$J$104,0)),"")</f>
        <v/>
      </c>
    </row>
    <row r="3474">
      <c r="A3474" t="n">
        <v>3472</v>
      </c>
      <c r="B3474" t="inlineStr">
        <is>
          <t>中部</t>
        </is>
      </c>
      <c r="C3474" t="inlineStr">
        <is>
          <t>竹折変電所</t>
        </is>
      </c>
      <c r="D3474" t="inlineStr">
        <is>
          <t>岐阜県</t>
        </is>
      </c>
      <c r="E3474" t="n">
        <v>77</v>
      </c>
      <c r="F3474" t="n">
        <v>6.6</v>
      </c>
      <c r="G3474" s="3" t="n">
        <v>35.424215</v>
      </c>
      <c r="H3474" s="3" t="n">
        <v>137.350203</v>
      </c>
      <c r="I3474" t="inlineStr">
        <is>
          <t>公表資料(手動)</t>
        </is>
      </c>
      <c r="J3474" t="n">
        <v>-13</v>
      </c>
      <c r="K3474" t="n">
        <v>49</v>
      </c>
      <c r="L3474" t="n">
        <v>-25</v>
      </c>
      <c r="M3474" t="n">
        <v>24</v>
      </c>
      <c r="O3474" t="inlineStr">
        <is>
          <t>不可 #3</t>
        </is>
      </c>
      <c r="P3474" t="inlineStr">
        <is>
          <t>有り</t>
        </is>
      </c>
      <c r="R3474" s="4">
        <f>IF(COUNT($M3474:$N3474)=0,"",IF(AND(IF($N3474&lt;&gt;"",$N3474,$M3474)&lt;=0,$O3474&lt;&gt;"可"),"警告",""))</f>
        <v/>
      </c>
      <c r="S3474" s="4">
        <f>IF(COUNT($M3474:$N3474)=0,0,IF(IF($N3474&lt;&gt;"",$N3474,$M3474)&gt;=スコアリング基準!$B$20,スコアリング基準!$C$20,IF(IF($N3474&lt;&gt;"",$N3474,$M3474)&gt;=スコアリング基準!$B$21,スコアリング基準!$C$21,IF(IF($N3474&lt;&gt;"",$N3474,$M3474)&gt;0,スコアリング基準!$C$22,0))))</f>
        <v/>
      </c>
      <c r="T3474" s="4">
        <f>IF($O3474="可",スコアリング基準!$C$23,0)</f>
        <v/>
      </c>
      <c r="U3474" s="4">
        <f>IF(OR(COUNT($K3474:$L3474)&lt;2,$K3474=0),0,IF(ABS($L3474)/$K3474&lt;=スコアリング基準!$B$24,スコアリング基準!$C$24,IF(ABS($L3474)/$K3474&lt;=スコアリング基準!$B$25,スコアリング基準!$C$25,IF(ABS($L3474)/$K3474&lt;=スコアリング基準!$B$26,スコアリング基準!$C$26,0))))</f>
        <v/>
      </c>
      <c r="V3474" s="4">
        <f>IF($P3474="なし",スコアリング基準!$C$27,0)</f>
        <v/>
      </c>
      <c r="W3474" s="4">
        <f>IF($F3474="",0,IF(ISNUMBER($F3474),IF($F3474&lt;=スコアリング基準!$B$28,スコアリング基準!$C$28,スコアリング基準!$C$29),0))</f>
        <v/>
      </c>
      <c r="X3474" s="4">
        <f>IFERROR(VLOOKUP($B3474,スコアリング基準!$A$36:$B$46,2,FALSE),0)</f>
        <v/>
      </c>
      <c r="Y3474" s="4">
        <f>SUM($S3474:$X3474)</f>
        <v/>
      </c>
      <c r="Z3474" s="4">
        <f>IF(COUNT($M3474:$N3474)=0,"データ無",IF($Y3474&gt;=スコアリング基準!$B$30,"S",IF($Y3474&gt;=スコアリング基準!$B$31,"A",IF($Y3474&gt;=スコアリング基準!$B$32,"B","C"))))</f>
        <v/>
      </c>
      <c r="AA3474">
        <f>IFERROR(INDEX(実績DB!$I$3:$I$104,MATCH($B3474&amp;$C3474,実績DB!$J$3:$J$104,0)),"")</f>
        <v/>
      </c>
    </row>
    <row r="3475">
      <c r="A3475" t="n">
        <v>3473</v>
      </c>
      <c r="B3475" t="inlineStr">
        <is>
          <t>中部</t>
        </is>
      </c>
      <c r="C3475" t="inlineStr">
        <is>
          <t>竹生変電所</t>
        </is>
      </c>
      <c r="D3475" t="inlineStr">
        <is>
          <t>愛知県</t>
        </is>
      </c>
      <c r="E3475" t="n">
        <v>77</v>
      </c>
      <c r="F3475" t="n">
        <v>6.6</v>
      </c>
      <c r="G3475" s="3" t="n">
        <v>35.091653</v>
      </c>
      <c r="H3475" s="3" t="n">
        <v>137.160169</v>
      </c>
      <c r="I3475" t="inlineStr">
        <is>
          <t>公表資料(手動)</t>
        </is>
      </c>
      <c r="J3475" t="n">
        <v>4</v>
      </c>
      <c r="K3475" t="n">
        <v>49</v>
      </c>
      <c r="L3475" t="n">
        <v>0</v>
      </c>
      <c r="M3475" t="n">
        <v>49</v>
      </c>
      <c r="O3475" t="inlineStr">
        <is>
          <t>不可 #3</t>
        </is>
      </c>
      <c r="P3475" t="inlineStr">
        <is>
          <t>有り</t>
        </is>
      </c>
      <c r="R3475" s="4">
        <f>IF(COUNT($M3475:$N3475)=0,"",IF(AND(IF($N3475&lt;&gt;"",$N3475,$M3475)&lt;=0,$O3475&lt;&gt;"可"),"警告",""))</f>
        <v/>
      </c>
      <c r="S3475" s="4">
        <f>IF(COUNT($M3475:$N3475)=0,0,IF(IF($N3475&lt;&gt;"",$N3475,$M3475)&gt;=スコアリング基準!$B$20,スコアリング基準!$C$20,IF(IF($N3475&lt;&gt;"",$N3475,$M3475)&gt;=スコアリング基準!$B$21,スコアリング基準!$C$21,IF(IF($N3475&lt;&gt;"",$N3475,$M3475)&gt;0,スコアリング基準!$C$22,0))))</f>
        <v/>
      </c>
      <c r="T3475" s="4">
        <f>IF($O3475="可",スコアリング基準!$C$23,0)</f>
        <v/>
      </c>
      <c r="U3475" s="4">
        <f>IF(OR(COUNT($K3475:$L3475)&lt;2,$K3475=0),0,IF(ABS($L3475)/$K3475&lt;=スコアリング基準!$B$24,スコアリング基準!$C$24,IF(ABS($L3475)/$K3475&lt;=スコアリング基準!$B$25,スコアリング基準!$C$25,IF(ABS($L3475)/$K3475&lt;=スコアリング基準!$B$26,スコアリング基準!$C$26,0))))</f>
        <v/>
      </c>
      <c r="V3475" s="4">
        <f>IF($P3475="なし",スコアリング基準!$C$27,0)</f>
        <v/>
      </c>
      <c r="W3475" s="4">
        <f>IF($F3475="",0,IF(ISNUMBER($F3475),IF($F3475&lt;=スコアリング基準!$B$28,スコアリング基準!$C$28,スコアリング基準!$C$29),0))</f>
        <v/>
      </c>
      <c r="X3475" s="4">
        <f>IFERROR(VLOOKUP($B3475,スコアリング基準!$A$36:$B$46,2,FALSE),0)</f>
        <v/>
      </c>
      <c r="Y3475" s="4">
        <f>SUM($S3475:$X3475)</f>
        <v/>
      </c>
      <c r="Z3475" s="4">
        <f>IF(COUNT($M3475:$N3475)=0,"データ無",IF($Y3475&gt;=スコアリング基準!$B$30,"S",IF($Y3475&gt;=スコアリング基準!$B$31,"A",IF($Y3475&gt;=スコアリング基準!$B$32,"B","C"))))</f>
        <v/>
      </c>
      <c r="AA3475">
        <f>IFERROR(INDEX(実績DB!$I$3:$I$104,MATCH($B3475&amp;$C3475,実績DB!$J$3:$J$104,0)),"")</f>
        <v/>
      </c>
    </row>
    <row r="3476">
      <c r="A3476" t="n">
        <v>3474</v>
      </c>
      <c r="B3476" t="inlineStr">
        <is>
          <t>中部</t>
        </is>
      </c>
      <c r="C3476" t="inlineStr">
        <is>
          <t>竹鼻変電所</t>
        </is>
      </c>
      <c r="D3476" t="inlineStr">
        <is>
          <t>岐阜県</t>
        </is>
      </c>
      <c r="E3476" t="n">
        <v>77</v>
      </c>
      <c r="F3476" t="n">
        <v>6.6</v>
      </c>
      <c r="G3476" s="3" t="n">
        <v>35.322961</v>
      </c>
      <c r="H3476" s="3" t="n">
        <v>136.708985</v>
      </c>
      <c r="I3476" t="inlineStr">
        <is>
          <t>公表資料(手動)</t>
        </is>
      </c>
      <c r="J3476" t="n">
        <v>-3</v>
      </c>
      <c r="K3476" t="n">
        <v>49</v>
      </c>
      <c r="L3476" t="n">
        <v>-5</v>
      </c>
      <c r="M3476" t="n">
        <v>43</v>
      </c>
      <c r="O3476" t="inlineStr">
        <is>
          <t>不可 #3</t>
        </is>
      </c>
      <c r="P3476" t="inlineStr">
        <is>
          <t>有り</t>
        </is>
      </c>
      <c r="R3476" s="4">
        <f>IF(COUNT($M3476:$N3476)=0,"",IF(AND(IF($N3476&lt;&gt;"",$N3476,$M3476)&lt;=0,$O3476&lt;&gt;"可"),"警告",""))</f>
        <v/>
      </c>
      <c r="S3476" s="4">
        <f>IF(COUNT($M3476:$N3476)=0,0,IF(IF($N3476&lt;&gt;"",$N3476,$M3476)&gt;=スコアリング基準!$B$20,スコアリング基準!$C$20,IF(IF($N3476&lt;&gt;"",$N3476,$M3476)&gt;=スコアリング基準!$B$21,スコアリング基準!$C$21,IF(IF($N3476&lt;&gt;"",$N3476,$M3476)&gt;0,スコアリング基準!$C$22,0))))</f>
        <v/>
      </c>
      <c r="T3476" s="4">
        <f>IF($O3476="可",スコアリング基準!$C$23,0)</f>
        <v/>
      </c>
      <c r="U3476" s="4">
        <f>IF(OR(COUNT($K3476:$L3476)&lt;2,$K3476=0),0,IF(ABS($L3476)/$K3476&lt;=スコアリング基準!$B$24,スコアリング基準!$C$24,IF(ABS($L3476)/$K3476&lt;=スコアリング基準!$B$25,スコアリング基準!$C$25,IF(ABS($L3476)/$K3476&lt;=スコアリング基準!$B$26,スコアリング基準!$C$26,0))))</f>
        <v/>
      </c>
      <c r="V3476" s="4">
        <f>IF($P3476="なし",スコアリング基準!$C$27,0)</f>
        <v/>
      </c>
      <c r="W3476" s="4">
        <f>IF($F3476="",0,IF(ISNUMBER($F3476),IF($F3476&lt;=スコアリング基準!$B$28,スコアリング基準!$C$28,スコアリング基準!$C$29),0))</f>
        <v/>
      </c>
      <c r="X3476" s="4">
        <f>IFERROR(VLOOKUP($B3476,スコアリング基準!$A$36:$B$46,2,FALSE),0)</f>
        <v/>
      </c>
      <c r="Y3476" s="4">
        <f>SUM($S3476:$X3476)</f>
        <v/>
      </c>
      <c r="Z3476" s="4">
        <f>IF(COUNT($M3476:$N3476)=0,"データ無",IF($Y3476&gt;=スコアリング基準!$B$30,"S",IF($Y3476&gt;=スコアリング基準!$B$31,"A",IF($Y3476&gt;=スコアリング基準!$B$32,"B","C"))))</f>
        <v/>
      </c>
      <c r="AA3476">
        <f>IFERROR(INDEX(実績DB!$I$3:$I$104,MATCH($B3476&amp;$C3476,実績DB!$J$3:$J$104,0)),"")</f>
        <v/>
      </c>
    </row>
    <row r="3477">
      <c r="A3477" t="n">
        <v>3475</v>
      </c>
      <c r="B3477" t="inlineStr">
        <is>
          <t>中部</t>
        </is>
      </c>
      <c r="C3477" t="inlineStr">
        <is>
          <t>笠原変電所</t>
        </is>
      </c>
      <c r="D3477" t="inlineStr">
        <is>
          <t>岐阜県</t>
        </is>
      </c>
      <c r="E3477" t="n">
        <v>77</v>
      </c>
      <c r="F3477" t="n">
        <v>6.6</v>
      </c>
      <c r="G3477" s="3" t="n">
        <v>35.295026</v>
      </c>
      <c r="H3477" s="3" t="n">
        <v>137.149857</v>
      </c>
      <c r="I3477" t="inlineStr">
        <is>
          <t>公表資料(手動)</t>
        </is>
      </c>
      <c r="J3477" t="n">
        <v>-25</v>
      </c>
      <c r="K3477" t="n">
        <v>49</v>
      </c>
      <c r="L3477" t="n">
        <v>-5</v>
      </c>
      <c r="M3477" t="n">
        <v>43</v>
      </c>
      <c r="O3477" t="inlineStr">
        <is>
          <t>不可 #3</t>
        </is>
      </c>
      <c r="P3477" t="inlineStr">
        <is>
          <t>有り</t>
        </is>
      </c>
      <c r="R3477" s="4">
        <f>IF(COUNT($M3477:$N3477)=0,"",IF(AND(IF($N3477&lt;&gt;"",$N3477,$M3477)&lt;=0,$O3477&lt;&gt;"可"),"警告",""))</f>
        <v/>
      </c>
      <c r="S3477" s="4">
        <f>IF(COUNT($M3477:$N3477)=0,0,IF(IF($N3477&lt;&gt;"",$N3477,$M3477)&gt;=スコアリング基準!$B$20,スコアリング基準!$C$20,IF(IF($N3477&lt;&gt;"",$N3477,$M3477)&gt;=スコアリング基準!$B$21,スコアリング基準!$C$21,IF(IF($N3477&lt;&gt;"",$N3477,$M3477)&gt;0,スコアリング基準!$C$22,0))))</f>
        <v/>
      </c>
      <c r="T3477" s="4">
        <f>IF($O3477="可",スコアリング基準!$C$23,0)</f>
        <v/>
      </c>
      <c r="U3477" s="4">
        <f>IF(OR(COUNT($K3477:$L3477)&lt;2,$K3477=0),0,IF(ABS($L3477)/$K3477&lt;=スコアリング基準!$B$24,スコアリング基準!$C$24,IF(ABS($L3477)/$K3477&lt;=スコアリング基準!$B$25,スコアリング基準!$C$25,IF(ABS($L3477)/$K3477&lt;=スコアリング基準!$B$26,スコアリング基準!$C$26,0))))</f>
        <v/>
      </c>
      <c r="V3477" s="4">
        <f>IF($P3477="なし",スコアリング基準!$C$27,0)</f>
        <v/>
      </c>
      <c r="W3477" s="4">
        <f>IF($F3477="",0,IF(ISNUMBER($F3477),IF($F3477&lt;=スコアリング基準!$B$28,スコアリング基準!$C$28,スコアリング基準!$C$29),0))</f>
        <v/>
      </c>
      <c r="X3477" s="4">
        <f>IFERROR(VLOOKUP($B3477,スコアリング基準!$A$36:$B$46,2,FALSE),0)</f>
        <v/>
      </c>
      <c r="Y3477" s="4">
        <f>SUM($S3477:$X3477)</f>
        <v/>
      </c>
      <c r="Z3477" s="4">
        <f>IF(COUNT($M3477:$N3477)=0,"データ無",IF($Y3477&gt;=スコアリング基準!$B$30,"S",IF($Y3477&gt;=スコアリング基準!$B$31,"A",IF($Y3477&gt;=スコアリング基準!$B$32,"B","C"))))</f>
        <v/>
      </c>
      <c r="AA3477">
        <f>IFERROR(INDEX(実績DB!$I$3:$I$104,MATCH($B3477&amp;$C3477,実績DB!$J$3:$J$104,0)),"")</f>
        <v/>
      </c>
    </row>
    <row r="3478">
      <c r="A3478" t="n">
        <v>3476</v>
      </c>
      <c r="B3478" t="inlineStr">
        <is>
          <t>中部</t>
        </is>
      </c>
      <c r="C3478" t="inlineStr">
        <is>
          <t>笠寺変電所</t>
        </is>
      </c>
      <c r="D3478" t="inlineStr">
        <is>
          <t>愛知県</t>
        </is>
      </c>
      <c r="E3478" t="n">
        <v>77</v>
      </c>
      <c r="F3478" t="n">
        <v>6.6</v>
      </c>
      <c r="G3478" s="3" t="n">
        <v>35.097051</v>
      </c>
      <c r="H3478" s="3" t="n">
        <v>136.927212</v>
      </c>
      <c r="I3478" t="inlineStr">
        <is>
          <t>公表資料(手動)</t>
        </is>
      </c>
      <c r="J3478" t="n">
        <v>3</v>
      </c>
      <c r="K3478" t="n">
        <v>49</v>
      </c>
      <c r="L3478" t="n">
        <v>0</v>
      </c>
      <c r="M3478" t="n">
        <v>49</v>
      </c>
      <c r="O3478" t="inlineStr">
        <is>
          <t>不可 #3</t>
        </is>
      </c>
      <c r="P3478" t="inlineStr">
        <is>
          <t>有り</t>
        </is>
      </c>
      <c r="R3478" s="4">
        <f>IF(COUNT($M3478:$N3478)=0,"",IF(AND(IF($N3478&lt;&gt;"",$N3478,$M3478)&lt;=0,$O3478&lt;&gt;"可"),"警告",""))</f>
        <v/>
      </c>
      <c r="S3478" s="4">
        <f>IF(COUNT($M3478:$N3478)=0,0,IF(IF($N3478&lt;&gt;"",$N3478,$M3478)&gt;=スコアリング基準!$B$20,スコアリング基準!$C$20,IF(IF($N3478&lt;&gt;"",$N3478,$M3478)&gt;=スコアリング基準!$B$21,スコアリング基準!$C$21,IF(IF($N3478&lt;&gt;"",$N3478,$M3478)&gt;0,スコアリング基準!$C$22,0))))</f>
        <v/>
      </c>
      <c r="T3478" s="4">
        <f>IF($O3478="可",スコアリング基準!$C$23,0)</f>
        <v/>
      </c>
      <c r="U3478" s="4">
        <f>IF(OR(COUNT($K3478:$L3478)&lt;2,$K3478=0),0,IF(ABS($L3478)/$K3478&lt;=スコアリング基準!$B$24,スコアリング基準!$C$24,IF(ABS($L3478)/$K3478&lt;=スコアリング基準!$B$25,スコアリング基準!$C$25,IF(ABS($L3478)/$K3478&lt;=スコアリング基準!$B$26,スコアリング基準!$C$26,0))))</f>
        <v/>
      </c>
      <c r="V3478" s="4">
        <f>IF($P3478="なし",スコアリング基準!$C$27,0)</f>
        <v/>
      </c>
      <c r="W3478" s="4">
        <f>IF($F3478="",0,IF(ISNUMBER($F3478),IF($F3478&lt;=スコアリング基準!$B$28,スコアリング基準!$C$28,スコアリング基準!$C$29),0))</f>
        <v/>
      </c>
      <c r="X3478" s="4">
        <f>IFERROR(VLOOKUP($B3478,スコアリング基準!$A$36:$B$46,2,FALSE),0)</f>
        <v/>
      </c>
      <c r="Y3478" s="4">
        <f>SUM($S3478:$X3478)</f>
        <v/>
      </c>
      <c r="Z3478" s="4">
        <f>IF(COUNT($M3478:$N3478)=0,"データ無",IF($Y3478&gt;=スコアリング基準!$B$30,"S",IF($Y3478&gt;=スコアリング基準!$B$31,"A",IF($Y3478&gt;=スコアリング基準!$B$32,"B","C"))))</f>
        <v/>
      </c>
      <c r="AA3478">
        <f>IFERROR(INDEX(実績DB!$I$3:$I$104,MATCH($B3478&amp;$C3478,実績DB!$J$3:$J$104,0)),"")</f>
        <v/>
      </c>
    </row>
    <row r="3479">
      <c r="A3479" t="n">
        <v>3477</v>
      </c>
      <c r="B3479" t="inlineStr">
        <is>
          <t>中部</t>
        </is>
      </c>
      <c r="C3479" t="inlineStr">
        <is>
          <t>笠松変電所</t>
        </is>
      </c>
      <c r="D3479" t="inlineStr">
        <is>
          <t>岐阜県</t>
        </is>
      </c>
      <c r="E3479" t="n">
        <v>77</v>
      </c>
      <c r="F3479" t="n">
        <v>6.6</v>
      </c>
      <c r="G3479" s="3" t="n">
        <v>35.370165</v>
      </c>
      <c r="H3479" s="3" t="n">
        <v>136.757588</v>
      </c>
      <c r="I3479" t="inlineStr">
        <is>
          <t>公表資料(手動)</t>
        </is>
      </c>
      <c r="J3479" t="n">
        <v>1</v>
      </c>
      <c r="K3479" t="n">
        <v>49</v>
      </c>
      <c r="L3479" t="n">
        <v>0</v>
      </c>
      <c r="M3479" t="n">
        <v>49</v>
      </c>
      <c r="O3479" t="inlineStr">
        <is>
          <t>不可 #3</t>
        </is>
      </c>
      <c r="P3479" t="inlineStr">
        <is>
          <t>有り</t>
        </is>
      </c>
      <c r="R3479" s="4">
        <f>IF(COUNT($M3479:$N3479)=0,"",IF(AND(IF($N3479&lt;&gt;"",$N3479,$M3479)&lt;=0,$O3479&lt;&gt;"可"),"警告",""))</f>
        <v/>
      </c>
      <c r="S3479" s="4">
        <f>IF(COUNT($M3479:$N3479)=0,0,IF(IF($N3479&lt;&gt;"",$N3479,$M3479)&gt;=スコアリング基準!$B$20,スコアリング基準!$C$20,IF(IF($N3479&lt;&gt;"",$N3479,$M3479)&gt;=スコアリング基準!$B$21,スコアリング基準!$C$21,IF(IF($N3479&lt;&gt;"",$N3479,$M3479)&gt;0,スコアリング基準!$C$22,0))))</f>
        <v/>
      </c>
      <c r="T3479" s="4">
        <f>IF($O3479="可",スコアリング基準!$C$23,0)</f>
        <v/>
      </c>
      <c r="U3479" s="4">
        <f>IF(OR(COUNT($K3479:$L3479)&lt;2,$K3479=0),0,IF(ABS($L3479)/$K3479&lt;=スコアリング基準!$B$24,スコアリング基準!$C$24,IF(ABS($L3479)/$K3479&lt;=スコアリング基準!$B$25,スコアリング基準!$C$25,IF(ABS($L3479)/$K3479&lt;=スコアリング基準!$B$26,スコアリング基準!$C$26,0))))</f>
        <v/>
      </c>
      <c r="V3479" s="4">
        <f>IF($P3479="なし",スコアリング基準!$C$27,0)</f>
        <v/>
      </c>
      <c r="W3479" s="4">
        <f>IF($F3479="",0,IF(ISNUMBER($F3479),IF($F3479&lt;=スコアリング基準!$B$28,スコアリング基準!$C$28,スコアリング基準!$C$29),0))</f>
        <v/>
      </c>
      <c r="X3479" s="4">
        <f>IFERROR(VLOOKUP($B3479,スコアリング基準!$A$36:$B$46,2,FALSE),0)</f>
        <v/>
      </c>
      <c r="Y3479" s="4">
        <f>SUM($S3479:$X3479)</f>
        <v/>
      </c>
      <c r="Z3479" s="4">
        <f>IF(COUNT($M3479:$N3479)=0,"データ無",IF($Y3479&gt;=スコアリング基準!$B$30,"S",IF($Y3479&gt;=スコアリング基準!$B$31,"A",IF($Y3479&gt;=スコアリング基準!$B$32,"B","C"))))</f>
        <v/>
      </c>
      <c r="AA3479">
        <f>IFERROR(INDEX(実績DB!$I$3:$I$104,MATCH($B3479&amp;$C3479,実績DB!$J$3:$J$104,0)),"")</f>
        <v/>
      </c>
    </row>
    <row r="3480">
      <c r="A3480" t="n">
        <v>3478</v>
      </c>
      <c r="B3480" t="inlineStr">
        <is>
          <t>中部</t>
        </is>
      </c>
      <c r="C3480" t="inlineStr">
        <is>
          <t>笹戸水力変電所</t>
        </is>
      </c>
      <c r="D3480" t="inlineStr">
        <is>
          <t>愛知県</t>
        </is>
      </c>
      <c r="E3480" t="n">
        <v>77</v>
      </c>
      <c r="F3480" t="n">
        <v>6.6</v>
      </c>
      <c r="G3480" s="3" t="n"/>
      <c r="H3480" s="3" t="n"/>
      <c r="I3480" t="inlineStr">
        <is>
          <t>未取得</t>
        </is>
      </c>
      <c r="J3480" t="n">
        <v>-1</v>
      </c>
      <c r="K3480" t="n">
        <v>14</v>
      </c>
      <c r="L3480" t="n">
        <v>-13</v>
      </c>
      <c r="M3480" t="n">
        <v>1</v>
      </c>
      <c r="O3480" t="inlineStr">
        <is>
          <t>不可 #3</t>
        </is>
      </c>
      <c r="P3480" t="inlineStr">
        <is>
          <t>有り</t>
        </is>
      </c>
      <c r="R3480" s="4">
        <f>IF(COUNT($M3480:$N3480)=0,"",IF(AND(IF($N3480&lt;&gt;"",$N3480,$M3480)&lt;=0,$O3480&lt;&gt;"可"),"警告",""))</f>
        <v/>
      </c>
      <c r="S3480" s="4">
        <f>IF(COUNT($M3480:$N3480)=0,0,IF(IF($N3480&lt;&gt;"",$N3480,$M3480)&gt;=スコアリング基準!$B$20,スコアリング基準!$C$20,IF(IF($N3480&lt;&gt;"",$N3480,$M3480)&gt;=スコアリング基準!$B$21,スコアリング基準!$C$21,IF(IF($N3480&lt;&gt;"",$N3480,$M3480)&gt;0,スコアリング基準!$C$22,0))))</f>
        <v/>
      </c>
      <c r="T3480" s="4">
        <f>IF($O3480="可",スコアリング基準!$C$23,0)</f>
        <v/>
      </c>
      <c r="U3480" s="4">
        <f>IF(OR(COUNT($K3480:$L3480)&lt;2,$K3480=0),0,IF(ABS($L3480)/$K3480&lt;=スコアリング基準!$B$24,スコアリング基準!$C$24,IF(ABS($L3480)/$K3480&lt;=スコアリング基準!$B$25,スコアリング基準!$C$25,IF(ABS($L3480)/$K3480&lt;=スコアリング基準!$B$26,スコアリング基準!$C$26,0))))</f>
        <v/>
      </c>
      <c r="V3480" s="4">
        <f>IF($P3480="なし",スコアリング基準!$C$27,0)</f>
        <v/>
      </c>
      <c r="W3480" s="4">
        <f>IF($F3480="",0,IF(ISNUMBER($F3480),IF($F3480&lt;=スコアリング基準!$B$28,スコアリング基準!$C$28,スコアリング基準!$C$29),0))</f>
        <v/>
      </c>
      <c r="X3480" s="4">
        <f>IFERROR(VLOOKUP($B3480,スコアリング基準!$A$36:$B$46,2,FALSE),0)</f>
        <v/>
      </c>
      <c r="Y3480" s="4">
        <f>SUM($S3480:$X3480)</f>
        <v/>
      </c>
      <c r="Z3480" s="4">
        <f>IF(COUNT($M3480:$N3480)=0,"データ無",IF($Y3480&gt;=スコアリング基準!$B$30,"S",IF($Y3480&gt;=スコアリング基準!$B$31,"A",IF($Y3480&gt;=スコアリング基準!$B$32,"B","C"))))</f>
        <v/>
      </c>
      <c r="AA3480">
        <f>IFERROR(INDEX(実績DB!$I$3:$I$104,MATCH($B3480&amp;$C3480,実績DB!$J$3:$J$104,0)),"")</f>
        <v/>
      </c>
    </row>
    <row r="3481">
      <c r="A3481" t="n">
        <v>3479</v>
      </c>
      <c r="B3481" t="inlineStr">
        <is>
          <t>中部</t>
        </is>
      </c>
      <c r="C3481" t="inlineStr">
        <is>
          <t>笹賀変電所</t>
        </is>
      </c>
      <c r="D3481" t="inlineStr">
        <is>
          <t>長野県</t>
        </is>
      </c>
      <c r="E3481" t="n">
        <v>77</v>
      </c>
      <c r="F3481" t="n">
        <v>6.6</v>
      </c>
      <c r="G3481" s="3" t="n">
        <v>36.172638</v>
      </c>
      <c r="H3481" s="3" t="n">
        <v>137.936713</v>
      </c>
      <c r="I3481" t="inlineStr">
        <is>
          <t>公表資料(手動)</t>
        </is>
      </c>
      <c r="J3481" t="n">
        <v>-3</v>
      </c>
      <c r="K3481" t="n">
        <v>49</v>
      </c>
      <c r="L3481" t="n">
        <v>-7</v>
      </c>
      <c r="M3481" t="n">
        <v>43</v>
      </c>
      <c r="O3481" t="inlineStr">
        <is>
          <t>不可 #3</t>
        </is>
      </c>
      <c r="P3481" t="inlineStr">
        <is>
          <t>有り</t>
        </is>
      </c>
      <c r="R3481" s="4">
        <f>IF(COUNT($M3481:$N3481)=0,"",IF(AND(IF($N3481&lt;&gt;"",$N3481,$M3481)&lt;=0,$O3481&lt;&gt;"可"),"警告",""))</f>
        <v/>
      </c>
      <c r="S3481" s="4">
        <f>IF(COUNT($M3481:$N3481)=0,0,IF(IF($N3481&lt;&gt;"",$N3481,$M3481)&gt;=スコアリング基準!$B$20,スコアリング基準!$C$20,IF(IF($N3481&lt;&gt;"",$N3481,$M3481)&gt;=スコアリング基準!$B$21,スコアリング基準!$C$21,IF(IF($N3481&lt;&gt;"",$N3481,$M3481)&gt;0,スコアリング基準!$C$22,0))))</f>
        <v/>
      </c>
      <c r="T3481" s="4">
        <f>IF($O3481="可",スコアリング基準!$C$23,0)</f>
        <v/>
      </c>
      <c r="U3481" s="4">
        <f>IF(OR(COUNT($K3481:$L3481)&lt;2,$K3481=0),0,IF(ABS($L3481)/$K3481&lt;=スコアリング基準!$B$24,スコアリング基準!$C$24,IF(ABS($L3481)/$K3481&lt;=スコアリング基準!$B$25,スコアリング基準!$C$25,IF(ABS($L3481)/$K3481&lt;=スコアリング基準!$B$26,スコアリング基準!$C$26,0))))</f>
        <v/>
      </c>
      <c r="V3481" s="4">
        <f>IF($P3481="なし",スコアリング基準!$C$27,0)</f>
        <v/>
      </c>
      <c r="W3481" s="4">
        <f>IF($F3481="",0,IF(ISNUMBER($F3481),IF($F3481&lt;=スコアリング基準!$B$28,スコアリング基準!$C$28,スコアリング基準!$C$29),0))</f>
        <v/>
      </c>
      <c r="X3481" s="4">
        <f>IFERROR(VLOOKUP($B3481,スコアリング基準!$A$36:$B$46,2,FALSE),0)</f>
        <v/>
      </c>
      <c r="Y3481" s="4">
        <f>SUM($S3481:$X3481)</f>
        <v/>
      </c>
      <c r="Z3481" s="4">
        <f>IF(COUNT($M3481:$N3481)=0,"データ無",IF($Y3481&gt;=スコアリング基準!$B$30,"S",IF($Y3481&gt;=スコアリング基準!$B$31,"A",IF($Y3481&gt;=スコアリング基準!$B$32,"B","C"))))</f>
        <v/>
      </c>
      <c r="AA3481">
        <f>IFERROR(INDEX(実績DB!$I$3:$I$104,MATCH($B3481&amp;$C3481,実績DB!$J$3:$J$104,0)),"")</f>
        <v/>
      </c>
    </row>
    <row r="3482">
      <c r="A3482" t="n">
        <v>3480</v>
      </c>
      <c r="B3482" t="inlineStr">
        <is>
          <t>中部</t>
        </is>
      </c>
      <c r="C3482" t="inlineStr">
        <is>
          <t>笹部変電所</t>
        </is>
      </c>
      <c r="D3482" t="inlineStr">
        <is>
          <t>長野県</t>
        </is>
      </c>
      <c r="E3482" t="n">
        <v>77</v>
      </c>
      <c r="F3482" t="n">
        <v>6.6</v>
      </c>
      <c r="G3482" s="3" t="n">
        <v>36.216651</v>
      </c>
      <c r="H3482" s="3" t="n">
        <v>137.953286</v>
      </c>
      <c r="I3482" t="inlineStr">
        <is>
          <t>公表資料(手動)</t>
        </is>
      </c>
      <c r="J3482" t="n">
        <v>1</v>
      </c>
      <c r="K3482" t="n">
        <v>49</v>
      </c>
      <c r="L3482" t="n">
        <v>0</v>
      </c>
      <c r="M3482" t="n">
        <v>48</v>
      </c>
      <c r="O3482" t="inlineStr">
        <is>
          <t>不可 #3</t>
        </is>
      </c>
      <c r="P3482" t="inlineStr">
        <is>
          <t>有り</t>
        </is>
      </c>
      <c r="R3482" s="4">
        <f>IF(COUNT($M3482:$N3482)=0,"",IF(AND(IF($N3482&lt;&gt;"",$N3482,$M3482)&lt;=0,$O3482&lt;&gt;"可"),"警告",""))</f>
        <v/>
      </c>
      <c r="S3482" s="4">
        <f>IF(COUNT($M3482:$N3482)=0,0,IF(IF($N3482&lt;&gt;"",$N3482,$M3482)&gt;=スコアリング基準!$B$20,スコアリング基準!$C$20,IF(IF($N3482&lt;&gt;"",$N3482,$M3482)&gt;=スコアリング基準!$B$21,スコアリング基準!$C$21,IF(IF($N3482&lt;&gt;"",$N3482,$M3482)&gt;0,スコアリング基準!$C$22,0))))</f>
        <v/>
      </c>
      <c r="T3482" s="4">
        <f>IF($O3482="可",スコアリング基準!$C$23,0)</f>
        <v/>
      </c>
      <c r="U3482" s="4">
        <f>IF(OR(COUNT($K3482:$L3482)&lt;2,$K3482=0),0,IF(ABS($L3482)/$K3482&lt;=スコアリング基準!$B$24,スコアリング基準!$C$24,IF(ABS($L3482)/$K3482&lt;=スコアリング基準!$B$25,スコアリング基準!$C$25,IF(ABS($L3482)/$K3482&lt;=スコアリング基準!$B$26,スコアリング基準!$C$26,0))))</f>
        <v/>
      </c>
      <c r="V3482" s="4">
        <f>IF($P3482="なし",スコアリング基準!$C$27,0)</f>
        <v/>
      </c>
      <c r="W3482" s="4">
        <f>IF($F3482="",0,IF(ISNUMBER($F3482),IF($F3482&lt;=スコアリング基準!$B$28,スコアリング基準!$C$28,スコアリング基準!$C$29),0))</f>
        <v/>
      </c>
      <c r="X3482" s="4">
        <f>IFERROR(VLOOKUP($B3482,スコアリング基準!$A$36:$B$46,2,FALSE),0)</f>
        <v/>
      </c>
      <c r="Y3482" s="4">
        <f>SUM($S3482:$X3482)</f>
        <v/>
      </c>
      <c r="Z3482" s="4">
        <f>IF(COUNT($M3482:$N3482)=0,"データ無",IF($Y3482&gt;=スコアリング基準!$B$30,"S",IF($Y3482&gt;=スコアリング基準!$B$31,"A",IF($Y3482&gt;=スコアリング基準!$B$32,"B","C"))))</f>
        <v/>
      </c>
      <c r="AA3482">
        <f>IFERROR(INDEX(実績DB!$I$3:$I$104,MATCH($B3482&amp;$C3482,実績DB!$J$3:$J$104,0)),"")</f>
        <v/>
      </c>
    </row>
    <row r="3483">
      <c r="A3483" t="n">
        <v>3481</v>
      </c>
      <c r="B3483" t="inlineStr">
        <is>
          <t>中部</t>
        </is>
      </c>
      <c r="C3483" t="inlineStr">
        <is>
          <t>筑摩変電所</t>
        </is>
      </c>
      <c r="D3483" t="inlineStr">
        <is>
          <t>長野県</t>
        </is>
      </c>
      <c r="E3483" t="n">
        <v>77</v>
      </c>
      <c r="F3483" t="n">
        <v>6.6</v>
      </c>
      <c r="G3483" s="3" t="n">
        <v>36.232448</v>
      </c>
      <c r="H3483" s="3" t="n">
        <v>137.981629</v>
      </c>
      <c r="I3483" t="inlineStr">
        <is>
          <t>公表資料(手動)</t>
        </is>
      </c>
      <c r="J3483" t="n">
        <v>0</v>
      </c>
      <c r="K3483" t="n">
        <v>19</v>
      </c>
      <c r="L3483" t="n">
        <v>-2</v>
      </c>
      <c r="M3483" t="n">
        <v>17</v>
      </c>
      <c r="O3483" t="inlineStr">
        <is>
          <t>不可 #3</t>
        </is>
      </c>
      <c r="P3483" t="inlineStr">
        <is>
          <t>有り</t>
        </is>
      </c>
      <c r="R3483" s="4">
        <f>IF(COUNT($M3483:$N3483)=0,"",IF(AND(IF($N3483&lt;&gt;"",$N3483,$M3483)&lt;=0,$O3483&lt;&gt;"可"),"警告",""))</f>
        <v/>
      </c>
      <c r="S3483" s="4">
        <f>IF(COUNT($M3483:$N3483)=0,0,IF(IF($N3483&lt;&gt;"",$N3483,$M3483)&gt;=スコアリング基準!$B$20,スコアリング基準!$C$20,IF(IF($N3483&lt;&gt;"",$N3483,$M3483)&gt;=スコアリング基準!$B$21,スコアリング基準!$C$21,IF(IF($N3483&lt;&gt;"",$N3483,$M3483)&gt;0,スコアリング基準!$C$22,0))))</f>
        <v/>
      </c>
      <c r="T3483" s="4">
        <f>IF($O3483="可",スコアリング基準!$C$23,0)</f>
        <v/>
      </c>
      <c r="U3483" s="4">
        <f>IF(OR(COUNT($K3483:$L3483)&lt;2,$K3483=0),0,IF(ABS($L3483)/$K3483&lt;=スコアリング基準!$B$24,スコアリング基準!$C$24,IF(ABS($L3483)/$K3483&lt;=スコアリング基準!$B$25,スコアリング基準!$C$25,IF(ABS($L3483)/$K3483&lt;=スコアリング基準!$B$26,スコアリング基準!$C$26,0))))</f>
        <v/>
      </c>
      <c r="V3483" s="4">
        <f>IF($P3483="なし",スコアリング基準!$C$27,0)</f>
        <v/>
      </c>
      <c r="W3483" s="4">
        <f>IF($F3483="",0,IF(ISNUMBER($F3483),IF($F3483&lt;=スコアリング基準!$B$28,スコアリング基準!$C$28,スコアリング基準!$C$29),0))</f>
        <v/>
      </c>
      <c r="X3483" s="4">
        <f>IFERROR(VLOOKUP($B3483,スコアリング基準!$A$36:$B$46,2,FALSE),0)</f>
        <v/>
      </c>
      <c r="Y3483" s="4">
        <f>SUM($S3483:$X3483)</f>
        <v/>
      </c>
      <c r="Z3483" s="4">
        <f>IF(COUNT($M3483:$N3483)=0,"データ無",IF($Y3483&gt;=スコアリング基準!$B$30,"S",IF($Y3483&gt;=スコアリング基準!$B$31,"A",IF($Y3483&gt;=スコアリング基準!$B$32,"B","C"))))</f>
        <v/>
      </c>
      <c r="AA3483">
        <f>IFERROR(INDEX(実績DB!$I$3:$I$104,MATCH($B3483&amp;$C3483,実績DB!$J$3:$J$104,0)),"")</f>
        <v/>
      </c>
    </row>
    <row r="3484">
      <c r="A3484" t="n">
        <v>3482</v>
      </c>
      <c r="B3484" t="inlineStr">
        <is>
          <t>中部</t>
        </is>
      </c>
      <c r="C3484" t="inlineStr">
        <is>
          <t>築地変電所</t>
        </is>
      </c>
      <c r="D3484" t="inlineStr">
        <is>
          <t>静岡県</t>
        </is>
      </c>
      <c r="E3484" t="n">
        <v>77</v>
      </c>
      <c r="F3484" t="n">
        <v>6.6</v>
      </c>
      <c r="G3484" s="3" t="n">
        <v>34.85692</v>
      </c>
      <c r="H3484" s="3" t="n">
        <v>138.270074</v>
      </c>
      <c r="I3484" t="inlineStr">
        <is>
          <t>公表資料(手動)</t>
        </is>
      </c>
      <c r="J3484" t="n">
        <v>49</v>
      </c>
      <c r="K3484" t="n">
        <v>49</v>
      </c>
      <c r="L3484" t="n">
        <v>0</v>
      </c>
      <c r="M3484" t="n">
        <v>49</v>
      </c>
      <c r="O3484" t="inlineStr">
        <is>
          <t>不可 #3</t>
        </is>
      </c>
      <c r="P3484" t="inlineStr">
        <is>
          <t>有り</t>
        </is>
      </c>
      <c r="R3484" s="4">
        <f>IF(COUNT($M3484:$N3484)=0,"",IF(AND(IF($N3484&lt;&gt;"",$N3484,$M3484)&lt;=0,$O3484&lt;&gt;"可"),"警告",""))</f>
        <v/>
      </c>
      <c r="S3484" s="4">
        <f>IF(COUNT($M3484:$N3484)=0,0,IF(IF($N3484&lt;&gt;"",$N3484,$M3484)&gt;=スコアリング基準!$B$20,スコアリング基準!$C$20,IF(IF($N3484&lt;&gt;"",$N3484,$M3484)&gt;=スコアリング基準!$B$21,スコアリング基準!$C$21,IF(IF($N3484&lt;&gt;"",$N3484,$M3484)&gt;0,スコアリング基準!$C$22,0))))</f>
        <v/>
      </c>
      <c r="T3484" s="4">
        <f>IF($O3484="可",スコアリング基準!$C$23,0)</f>
        <v/>
      </c>
      <c r="U3484" s="4">
        <f>IF(OR(COUNT($K3484:$L3484)&lt;2,$K3484=0),0,IF(ABS($L3484)/$K3484&lt;=スコアリング基準!$B$24,スコアリング基準!$C$24,IF(ABS($L3484)/$K3484&lt;=スコアリング基準!$B$25,スコアリング基準!$C$25,IF(ABS($L3484)/$K3484&lt;=スコアリング基準!$B$26,スコアリング基準!$C$26,0))))</f>
        <v/>
      </c>
      <c r="V3484" s="4">
        <f>IF($P3484="なし",スコアリング基準!$C$27,0)</f>
        <v/>
      </c>
      <c r="W3484" s="4">
        <f>IF($F3484="",0,IF(ISNUMBER($F3484),IF($F3484&lt;=スコアリング基準!$B$28,スコアリング基準!$C$28,スコアリング基準!$C$29),0))</f>
        <v/>
      </c>
      <c r="X3484" s="4">
        <f>IFERROR(VLOOKUP($B3484,スコアリング基準!$A$36:$B$46,2,FALSE),0)</f>
        <v/>
      </c>
      <c r="Y3484" s="4">
        <f>SUM($S3484:$X3484)</f>
        <v/>
      </c>
      <c r="Z3484" s="4">
        <f>IF(COUNT($M3484:$N3484)=0,"データ無",IF($Y3484&gt;=スコアリング基準!$B$30,"S",IF($Y3484&gt;=スコアリング基準!$B$31,"A",IF($Y3484&gt;=スコアリング基準!$B$32,"B","C"))))</f>
        <v/>
      </c>
      <c r="AA3484">
        <f>IFERROR(INDEX(実績DB!$I$3:$I$104,MATCH($B3484&amp;$C3484,実績DB!$J$3:$J$104,0)),"")</f>
        <v/>
      </c>
    </row>
    <row r="3485">
      <c r="A3485" t="n">
        <v>3483</v>
      </c>
      <c r="B3485" t="inlineStr">
        <is>
          <t>中部</t>
        </is>
      </c>
      <c r="C3485" t="inlineStr">
        <is>
          <t>篠ノ井変電所</t>
        </is>
      </c>
      <c r="D3485" t="inlineStr">
        <is>
          <t>長野県</t>
        </is>
      </c>
      <c r="E3485" t="n">
        <v>77</v>
      </c>
      <c r="F3485" t="n">
        <v>6.6</v>
      </c>
      <c r="G3485" s="3" t="n">
        <v>36.577332</v>
      </c>
      <c r="H3485" s="3" t="n">
        <v>138.146586</v>
      </c>
      <c r="I3485" t="inlineStr">
        <is>
          <t>公表資料(手動)</t>
        </is>
      </c>
      <c r="J3485" t="n">
        <v>-2</v>
      </c>
      <c r="K3485" t="n">
        <v>49</v>
      </c>
      <c r="L3485" t="n">
        <v>-4</v>
      </c>
      <c r="M3485" t="n">
        <v>46</v>
      </c>
      <c r="O3485" t="inlineStr">
        <is>
          <t>不可 #3</t>
        </is>
      </c>
      <c r="P3485" t="inlineStr">
        <is>
          <t>有り</t>
        </is>
      </c>
      <c r="R3485" s="4">
        <f>IF(COUNT($M3485:$N3485)=0,"",IF(AND(IF($N3485&lt;&gt;"",$N3485,$M3485)&lt;=0,$O3485&lt;&gt;"可"),"警告",""))</f>
        <v/>
      </c>
      <c r="S3485" s="4">
        <f>IF(COUNT($M3485:$N3485)=0,0,IF(IF($N3485&lt;&gt;"",$N3485,$M3485)&gt;=スコアリング基準!$B$20,スコアリング基準!$C$20,IF(IF($N3485&lt;&gt;"",$N3485,$M3485)&gt;=スコアリング基準!$B$21,スコアリング基準!$C$21,IF(IF($N3485&lt;&gt;"",$N3485,$M3485)&gt;0,スコアリング基準!$C$22,0))))</f>
        <v/>
      </c>
      <c r="T3485" s="4">
        <f>IF($O3485="可",スコアリング基準!$C$23,0)</f>
        <v/>
      </c>
      <c r="U3485" s="4">
        <f>IF(OR(COUNT($K3485:$L3485)&lt;2,$K3485=0),0,IF(ABS($L3485)/$K3485&lt;=スコアリング基準!$B$24,スコアリング基準!$C$24,IF(ABS($L3485)/$K3485&lt;=スコアリング基準!$B$25,スコアリング基準!$C$25,IF(ABS($L3485)/$K3485&lt;=スコアリング基準!$B$26,スコアリング基準!$C$26,0))))</f>
        <v/>
      </c>
      <c r="V3485" s="4">
        <f>IF($P3485="なし",スコアリング基準!$C$27,0)</f>
        <v/>
      </c>
      <c r="W3485" s="4">
        <f>IF($F3485="",0,IF(ISNUMBER($F3485),IF($F3485&lt;=スコアリング基準!$B$28,スコアリング基準!$C$28,スコアリング基準!$C$29),0))</f>
        <v/>
      </c>
      <c r="X3485" s="4">
        <f>IFERROR(VLOOKUP($B3485,スコアリング基準!$A$36:$B$46,2,FALSE),0)</f>
        <v/>
      </c>
      <c r="Y3485" s="4">
        <f>SUM($S3485:$X3485)</f>
        <v/>
      </c>
      <c r="Z3485" s="4">
        <f>IF(COUNT($M3485:$N3485)=0,"データ無",IF($Y3485&gt;=スコアリング基準!$B$30,"S",IF($Y3485&gt;=スコアリング基準!$B$31,"A",IF($Y3485&gt;=スコアリング基準!$B$32,"B","C"))))</f>
        <v/>
      </c>
      <c r="AA3485">
        <f>IFERROR(INDEX(実績DB!$I$3:$I$104,MATCH($B3485&amp;$C3485,実績DB!$J$3:$J$104,0)),"")</f>
        <v/>
      </c>
    </row>
    <row r="3486">
      <c r="A3486" t="n">
        <v>3484</v>
      </c>
      <c r="B3486" t="inlineStr">
        <is>
          <t>中部</t>
        </is>
      </c>
      <c r="C3486" t="inlineStr">
        <is>
          <t>篠原変電所</t>
        </is>
      </c>
      <c r="D3486" t="inlineStr">
        <is>
          <t>愛知県</t>
        </is>
      </c>
      <c r="E3486" t="n">
        <v>77</v>
      </c>
      <c r="F3486" t="n">
        <v>6.6</v>
      </c>
      <c r="G3486" s="3" t="n">
        <v>35.146234</v>
      </c>
      <c r="H3486" s="3" t="n">
        <v>137.116296</v>
      </c>
      <c r="I3486" t="inlineStr">
        <is>
          <t>公表資料(手動)</t>
        </is>
      </c>
      <c r="J3486" t="n">
        <v>-3</v>
      </c>
      <c r="K3486" t="n">
        <v>19</v>
      </c>
      <c r="L3486" t="n">
        <v>-7</v>
      </c>
      <c r="M3486" t="n">
        <v>13</v>
      </c>
      <c r="O3486" t="inlineStr">
        <is>
          <t>不可 #3</t>
        </is>
      </c>
      <c r="P3486" t="inlineStr">
        <is>
          <t>有り</t>
        </is>
      </c>
      <c r="R3486" s="4">
        <f>IF(COUNT($M3486:$N3486)=0,"",IF(AND(IF($N3486&lt;&gt;"",$N3486,$M3486)&lt;=0,$O3486&lt;&gt;"可"),"警告",""))</f>
        <v/>
      </c>
      <c r="S3486" s="4">
        <f>IF(COUNT($M3486:$N3486)=0,0,IF(IF($N3486&lt;&gt;"",$N3486,$M3486)&gt;=スコアリング基準!$B$20,スコアリング基準!$C$20,IF(IF($N3486&lt;&gt;"",$N3486,$M3486)&gt;=スコアリング基準!$B$21,スコアリング基準!$C$21,IF(IF($N3486&lt;&gt;"",$N3486,$M3486)&gt;0,スコアリング基準!$C$22,0))))</f>
        <v/>
      </c>
      <c r="T3486" s="4">
        <f>IF($O3486="可",スコアリング基準!$C$23,0)</f>
        <v/>
      </c>
      <c r="U3486" s="4">
        <f>IF(OR(COUNT($K3486:$L3486)&lt;2,$K3486=0),0,IF(ABS($L3486)/$K3486&lt;=スコアリング基準!$B$24,スコアリング基準!$C$24,IF(ABS($L3486)/$K3486&lt;=スコアリング基準!$B$25,スコアリング基準!$C$25,IF(ABS($L3486)/$K3486&lt;=スコアリング基準!$B$26,スコアリング基準!$C$26,0))))</f>
        <v/>
      </c>
      <c r="V3486" s="4">
        <f>IF($P3486="なし",スコアリング基準!$C$27,0)</f>
        <v/>
      </c>
      <c r="W3486" s="4">
        <f>IF($F3486="",0,IF(ISNUMBER($F3486),IF($F3486&lt;=スコアリング基準!$B$28,スコアリング基準!$C$28,スコアリング基準!$C$29),0))</f>
        <v/>
      </c>
      <c r="X3486" s="4">
        <f>IFERROR(VLOOKUP($B3486,スコアリング基準!$A$36:$B$46,2,FALSE),0)</f>
        <v/>
      </c>
      <c r="Y3486" s="4">
        <f>SUM($S3486:$X3486)</f>
        <v/>
      </c>
      <c r="Z3486" s="4">
        <f>IF(COUNT($M3486:$N3486)=0,"データ無",IF($Y3486&gt;=スコアリング基準!$B$30,"S",IF($Y3486&gt;=スコアリング基準!$B$31,"A",IF($Y3486&gt;=スコアリング基準!$B$32,"B","C"))))</f>
        <v/>
      </c>
      <c r="AA3486">
        <f>IFERROR(INDEX(実績DB!$I$3:$I$104,MATCH($B3486&amp;$C3486,実績DB!$J$3:$J$104,0)),"")</f>
        <v/>
      </c>
    </row>
    <row r="3487">
      <c r="A3487" t="n">
        <v>3485</v>
      </c>
      <c r="B3487" t="inlineStr">
        <is>
          <t>中部</t>
        </is>
      </c>
      <c r="C3487" t="inlineStr">
        <is>
          <t>篠目変電所</t>
        </is>
      </c>
      <c r="D3487" t="inlineStr">
        <is>
          <t>愛知県</t>
        </is>
      </c>
      <c r="E3487" t="n">
        <v>77</v>
      </c>
      <c r="F3487" t="n">
        <v>6.6</v>
      </c>
      <c r="G3487" s="3" t="n">
        <v>34.983842</v>
      </c>
      <c r="H3487" s="3" t="n">
        <v>137.074209</v>
      </c>
      <c r="I3487" t="inlineStr">
        <is>
          <t>公表資料(手動)</t>
        </is>
      </c>
      <c r="J3487" t="n">
        <v>2</v>
      </c>
      <c r="K3487" t="n">
        <v>49</v>
      </c>
      <c r="L3487" t="n">
        <v>0</v>
      </c>
      <c r="M3487" t="n">
        <v>49</v>
      </c>
      <c r="O3487" t="inlineStr">
        <is>
          <t>不可 #3</t>
        </is>
      </c>
      <c r="P3487" t="inlineStr">
        <is>
          <t>有り</t>
        </is>
      </c>
      <c r="R3487" s="4">
        <f>IF(COUNT($M3487:$N3487)=0,"",IF(AND(IF($N3487&lt;&gt;"",$N3487,$M3487)&lt;=0,$O3487&lt;&gt;"可"),"警告",""))</f>
        <v/>
      </c>
      <c r="S3487" s="4">
        <f>IF(COUNT($M3487:$N3487)=0,0,IF(IF($N3487&lt;&gt;"",$N3487,$M3487)&gt;=スコアリング基準!$B$20,スコアリング基準!$C$20,IF(IF($N3487&lt;&gt;"",$N3487,$M3487)&gt;=スコアリング基準!$B$21,スコアリング基準!$C$21,IF(IF($N3487&lt;&gt;"",$N3487,$M3487)&gt;0,スコアリング基準!$C$22,0))))</f>
        <v/>
      </c>
      <c r="T3487" s="4">
        <f>IF($O3487="可",スコアリング基準!$C$23,0)</f>
        <v/>
      </c>
      <c r="U3487" s="4">
        <f>IF(OR(COUNT($K3487:$L3487)&lt;2,$K3487=0),0,IF(ABS($L3487)/$K3487&lt;=スコアリング基準!$B$24,スコアリング基準!$C$24,IF(ABS($L3487)/$K3487&lt;=スコアリング基準!$B$25,スコアリング基準!$C$25,IF(ABS($L3487)/$K3487&lt;=スコアリング基準!$B$26,スコアリング基準!$C$26,0))))</f>
        <v/>
      </c>
      <c r="V3487" s="4">
        <f>IF($P3487="なし",スコアリング基準!$C$27,0)</f>
        <v/>
      </c>
      <c r="W3487" s="4">
        <f>IF($F3487="",0,IF(ISNUMBER($F3487),IF($F3487&lt;=スコアリング基準!$B$28,スコアリング基準!$C$28,スコアリング基準!$C$29),0))</f>
        <v/>
      </c>
      <c r="X3487" s="4">
        <f>IFERROR(VLOOKUP($B3487,スコアリング基準!$A$36:$B$46,2,FALSE),0)</f>
        <v/>
      </c>
      <c r="Y3487" s="4">
        <f>SUM($S3487:$X3487)</f>
        <v/>
      </c>
      <c r="Z3487" s="4">
        <f>IF(COUNT($M3487:$N3487)=0,"データ無",IF($Y3487&gt;=スコアリング基準!$B$30,"S",IF($Y3487&gt;=スコアリング基準!$B$31,"A",IF($Y3487&gt;=スコアリング基準!$B$32,"B","C"))))</f>
        <v/>
      </c>
      <c r="AA3487">
        <f>IFERROR(INDEX(実績DB!$I$3:$I$104,MATCH($B3487&amp;$C3487,実績DB!$J$3:$J$104,0)),"")</f>
        <v/>
      </c>
    </row>
    <row r="3488">
      <c r="A3488" t="n">
        <v>3486</v>
      </c>
      <c r="B3488" t="inlineStr">
        <is>
          <t>中部</t>
        </is>
      </c>
      <c r="C3488" t="inlineStr">
        <is>
          <t>米沢水力変電所</t>
        </is>
      </c>
      <c r="D3488" t="inlineStr">
        <is>
          <t>長野県</t>
        </is>
      </c>
      <c r="E3488" t="n">
        <v>77</v>
      </c>
      <c r="F3488" t="n">
        <v>22</v>
      </c>
      <c r="G3488" s="3" t="n"/>
      <c r="H3488" s="3" t="n"/>
      <c r="I3488" t="inlineStr">
        <is>
          <t>未取得</t>
        </is>
      </c>
      <c r="J3488" t="n">
        <v>28</v>
      </c>
      <c r="K3488" t="n">
        <v>14</v>
      </c>
      <c r="L3488" t="n">
        <v>1</v>
      </c>
      <c r="O3488" t="inlineStr">
        <is>
          <t>可</t>
        </is>
      </c>
      <c r="P3488" t="inlineStr">
        <is>
          <t>有り</t>
        </is>
      </c>
      <c r="R3488" s="4">
        <f>IF(COUNT($M3488:$N3488)=0,"",IF(AND(IF($N3488&lt;&gt;"",$N3488,$M3488)&lt;=0,$O3488&lt;&gt;"可"),"警告",""))</f>
        <v/>
      </c>
      <c r="S3488" s="4">
        <f>IF(COUNT($M3488:$N3488)=0,0,IF(IF($N3488&lt;&gt;"",$N3488,$M3488)&gt;=スコアリング基準!$B$20,スコアリング基準!$C$20,IF(IF($N3488&lt;&gt;"",$N3488,$M3488)&gt;=スコアリング基準!$B$21,スコアリング基準!$C$21,IF(IF($N3488&lt;&gt;"",$N3488,$M3488)&gt;0,スコアリング基準!$C$22,0))))</f>
        <v/>
      </c>
      <c r="T3488" s="4">
        <f>IF($O3488="可",スコアリング基準!$C$23,0)</f>
        <v/>
      </c>
      <c r="U3488" s="4">
        <f>IF(OR(COUNT($K3488:$L3488)&lt;2,$K3488=0),0,IF(ABS($L3488)/$K3488&lt;=スコアリング基準!$B$24,スコアリング基準!$C$24,IF(ABS($L3488)/$K3488&lt;=スコアリング基準!$B$25,スコアリング基準!$C$25,IF(ABS($L3488)/$K3488&lt;=スコアリング基準!$B$26,スコアリング基準!$C$26,0))))</f>
        <v/>
      </c>
      <c r="V3488" s="4">
        <f>IF($P3488="なし",スコアリング基準!$C$27,0)</f>
        <v/>
      </c>
      <c r="W3488" s="4">
        <f>IF($F3488="",0,IF(ISNUMBER($F3488),IF($F3488&lt;=スコアリング基準!$B$28,スコアリング基準!$C$28,スコアリング基準!$C$29),0))</f>
        <v/>
      </c>
      <c r="X3488" s="4">
        <f>IFERROR(VLOOKUP($B3488,スコアリング基準!$A$36:$B$46,2,FALSE),0)</f>
        <v/>
      </c>
      <c r="Y3488" s="4">
        <f>SUM($S3488:$X3488)</f>
        <v/>
      </c>
      <c r="Z3488" s="4">
        <f>IF(COUNT($M3488:$N3488)=0,"データ無",IF($Y3488&gt;=スコアリング基準!$B$30,"S",IF($Y3488&gt;=スコアリング基準!$B$31,"A",IF($Y3488&gt;=スコアリング基準!$B$32,"B","C"))))</f>
        <v/>
      </c>
      <c r="AA3488">
        <f>IFERROR(INDEX(実績DB!$I$3:$I$104,MATCH($B3488&amp;$C3488,実績DB!$J$3:$J$104,0)),"")</f>
        <v/>
      </c>
    </row>
    <row r="3489">
      <c r="A3489" t="n">
        <v>3487</v>
      </c>
      <c r="B3489" t="inlineStr">
        <is>
          <t>中部</t>
        </is>
      </c>
      <c r="C3489" t="inlineStr">
        <is>
          <t>糸貫変電所</t>
        </is>
      </c>
      <c r="D3489" t="inlineStr">
        <is>
          <t>岐阜県</t>
        </is>
      </c>
      <c r="E3489" t="n">
        <v>77</v>
      </c>
      <c r="F3489" t="n">
        <v>6.6</v>
      </c>
      <c r="G3489" s="3" t="n">
        <v>35.454003</v>
      </c>
      <c r="H3489" s="3" t="n">
        <v>136.669809</v>
      </c>
      <c r="I3489" t="inlineStr">
        <is>
          <t>公表資料(手動)</t>
        </is>
      </c>
      <c r="J3489" t="n">
        <v>-1</v>
      </c>
      <c r="K3489" t="n">
        <v>19</v>
      </c>
      <c r="L3489" t="n">
        <v>-5</v>
      </c>
      <c r="M3489" t="n">
        <v>17</v>
      </c>
      <c r="O3489" t="inlineStr">
        <is>
          <t>不可 #3</t>
        </is>
      </c>
      <c r="P3489" t="inlineStr">
        <is>
          <t>有り</t>
        </is>
      </c>
      <c r="R3489" s="4">
        <f>IF(COUNT($M3489:$N3489)=0,"",IF(AND(IF($N3489&lt;&gt;"",$N3489,$M3489)&lt;=0,$O3489&lt;&gt;"可"),"警告",""))</f>
        <v/>
      </c>
      <c r="S3489" s="4">
        <f>IF(COUNT($M3489:$N3489)=0,0,IF(IF($N3489&lt;&gt;"",$N3489,$M3489)&gt;=スコアリング基準!$B$20,スコアリング基準!$C$20,IF(IF($N3489&lt;&gt;"",$N3489,$M3489)&gt;=スコアリング基準!$B$21,スコアリング基準!$C$21,IF(IF($N3489&lt;&gt;"",$N3489,$M3489)&gt;0,スコアリング基準!$C$22,0))))</f>
        <v/>
      </c>
      <c r="T3489" s="4">
        <f>IF($O3489="可",スコアリング基準!$C$23,0)</f>
        <v/>
      </c>
      <c r="U3489" s="4">
        <f>IF(OR(COUNT($K3489:$L3489)&lt;2,$K3489=0),0,IF(ABS($L3489)/$K3489&lt;=スコアリング基準!$B$24,スコアリング基準!$C$24,IF(ABS($L3489)/$K3489&lt;=スコアリング基準!$B$25,スコアリング基準!$C$25,IF(ABS($L3489)/$K3489&lt;=スコアリング基準!$B$26,スコアリング基準!$C$26,0))))</f>
        <v/>
      </c>
      <c r="V3489" s="4">
        <f>IF($P3489="なし",スコアリング基準!$C$27,0)</f>
        <v/>
      </c>
      <c r="W3489" s="4">
        <f>IF($F3489="",0,IF(ISNUMBER($F3489),IF($F3489&lt;=スコアリング基準!$B$28,スコアリング基準!$C$28,スコアリング基準!$C$29),0))</f>
        <v/>
      </c>
      <c r="X3489" s="4">
        <f>IFERROR(VLOOKUP($B3489,スコアリング基準!$A$36:$B$46,2,FALSE),0)</f>
        <v/>
      </c>
      <c r="Y3489" s="4">
        <f>SUM($S3489:$X3489)</f>
        <v/>
      </c>
      <c r="Z3489" s="4">
        <f>IF(COUNT($M3489:$N3489)=0,"データ無",IF($Y3489&gt;=スコアリング基準!$B$30,"S",IF($Y3489&gt;=スコアリング基準!$B$31,"A",IF($Y3489&gt;=スコアリング基準!$B$32,"B","C"))))</f>
        <v/>
      </c>
      <c r="AA3489">
        <f>IFERROR(INDEX(実績DB!$I$3:$I$104,MATCH($B3489&amp;$C3489,実績DB!$J$3:$J$104,0)),"")</f>
        <v/>
      </c>
    </row>
    <row r="3490">
      <c r="A3490" t="n">
        <v>3488</v>
      </c>
      <c r="B3490" t="inlineStr">
        <is>
          <t>中部</t>
        </is>
      </c>
      <c r="C3490" t="inlineStr">
        <is>
          <t>細島変電所</t>
        </is>
      </c>
      <c r="D3490" t="inlineStr">
        <is>
          <t>静岡県</t>
        </is>
      </c>
      <c r="E3490" t="n">
        <v>77</v>
      </c>
      <c r="F3490" t="n">
        <v>6.6</v>
      </c>
      <c r="G3490" s="3" t="n">
        <v>34.723349</v>
      </c>
      <c r="H3490" s="3" t="n">
        <v>137.753516</v>
      </c>
      <c r="I3490" t="inlineStr">
        <is>
          <t>公表資料(手動)</t>
        </is>
      </c>
      <c r="J3490" t="n">
        <v>49</v>
      </c>
      <c r="K3490" t="n">
        <v>49</v>
      </c>
      <c r="L3490" t="n">
        <v>0</v>
      </c>
      <c r="M3490" t="n">
        <v>49</v>
      </c>
      <c r="O3490" t="inlineStr">
        <is>
          <t>不可 #3</t>
        </is>
      </c>
      <c r="P3490" t="inlineStr">
        <is>
          <t>有り</t>
        </is>
      </c>
      <c r="R3490" s="4">
        <f>IF(COUNT($M3490:$N3490)=0,"",IF(AND(IF($N3490&lt;&gt;"",$N3490,$M3490)&lt;=0,$O3490&lt;&gt;"可"),"警告",""))</f>
        <v/>
      </c>
      <c r="S3490" s="4">
        <f>IF(COUNT($M3490:$N3490)=0,0,IF(IF($N3490&lt;&gt;"",$N3490,$M3490)&gt;=スコアリング基準!$B$20,スコアリング基準!$C$20,IF(IF($N3490&lt;&gt;"",$N3490,$M3490)&gt;=スコアリング基準!$B$21,スコアリング基準!$C$21,IF(IF($N3490&lt;&gt;"",$N3490,$M3490)&gt;0,スコアリング基準!$C$22,0))))</f>
        <v/>
      </c>
      <c r="T3490" s="4">
        <f>IF($O3490="可",スコアリング基準!$C$23,0)</f>
        <v/>
      </c>
      <c r="U3490" s="4">
        <f>IF(OR(COUNT($K3490:$L3490)&lt;2,$K3490=0),0,IF(ABS($L3490)/$K3490&lt;=スコアリング基準!$B$24,スコアリング基準!$C$24,IF(ABS($L3490)/$K3490&lt;=スコアリング基準!$B$25,スコアリング基準!$C$25,IF(ABS($L3490)/$K3490&lt;=スコアリング基準!$B$26,スコアリング基準!$C$26,0))))</f>
        <v/>
      </c>
      <c r="V3490" s="4">
        <f>IF($P3490="なし",スコアリング基準!$C$27,0)</f>
        <v/>
      </c>
      <c r="W3490" s="4">
        <f>IF($F3490="",0,IF(ISNUMBER($F3490),IF($F3490&lt;=スコアリング基準!$B$28,スコアリング基準!$C$28,スコアリング基準!$C$29),0))</f>
        <v/>
      </c>
      <c r="X3490" s="4">
        <f>IFERROR(VLOOKUP($B3490,スコアリング基準!$A$36:$B$46,2,FALSE),0)</f>
        <v/>
      </c>
      <c r="Y3490" s="4">
        <f>SUM($S3490:$X3490)</f>
        <v/>
      </c>
      <c r="Z3490" s="4">
        <f>IF(COUNT($M3490:$N3490)=0,"データ無",IF($Y3490&gt;=スコアリング基準!$B$30,"S",IF($Y3490&gt;=スコアリング基準!$B$31,"A",IF($Y3490&gt;=スコアリング基準!$B$32,"B","C"))))</f>
        <v/>
      </c>
      <c r="AA3490">
        <f>IFERROR(INDEX(実績DB!$I$3:$I$104,MATCH($B3490&amp;$C3490,実績DB!$J$3:$J$104,0)),"")</f>
        <v/>
      </c>
    </row>
    <row r="3491">
      <c r="A3491" t="n">
        <v>3489</v>
      </c>
      <c r="B3491" t="inlineStr">
        <is>
          <t>中部</t>
        </is>
      </c>
      <c r="C3491" t="inlineStr">
        <is>
          <t>細川変電所</t>
        </is>
      </c>
      <c r="D3491" t="inlineStr">
        <is>
          <t>愛知県</t>
        </is>
      </c>
      <c r="E3491" t="n">
        <v>77</v>
      </c>
      <c r="F3491" t="n">
        <v>6.6</v>
      </c>
      <c r="G3491" s="3" t="n">
        <v>35.019301</v>
      </c>
      <c r="H3491" s="3" t="n">
        <v>137.177346</v>
      </c>
      <c r="I3491" t="inlineStr">
        <is>
          <t>公表資料(手動)</t>
        </is>
      </c>
      <c r="J3491" t="n">
        <v>0</v>
      </c>
      <c r="K3491" t="n">
        <v>49</v>
      </c>
      <c r="L3491" t="n">
        <v>-16</v>
      </c>
      <c r="M3491" t="n">
        <v>41</v>
      </c>
      <c r="O3491" t="inlineStr">
        <is>
          <t>不可 #3</t>
        </is>
      </c>
      <c r="P3491" t="inlineStr">
        <is>
          <t>有り</t>
        </is>
      </c>
      <c r="R3491" s="4">
        <f>IF(COUNT($M3491:$N3491)=0,"",IF(AND(IF($N3491&lt;&gt;"",$N3491,$M3491)&lt;=0,$O3491&lt;&gt;"可"),"警告",""))</f>
        <v/>
      </c>
      <c r="S3491" s="4">
        <f>IF(COUNT($M3491:$N3491)=0,0,IF(IF($N3491&lt;&gt;"",$N3491,$M3491)&gt;=スコアリング基準!$B$20,スコアリング基準!$C$20,IF(IF($N3491&lt;&gt;"",$N3491,$M3491)&gt;=スコアリング基準!$B$21,スコアリング基準!$C$21,IF(IF($N3491&lt;&gt;"",$N3491,$M3491)&gt;0,スコアリング基準!$C$22,0))))</f>
        <v/>
      </c>
      <c r="T3491" s="4">
        <f>IF($O3491="可",スコアリング基準!$C$23,0)</f>
        <v/>
      </c>
      <c r="U3491" s="4">
        <f>IF(OR(COUNT($K3491:$L3491)&lt;2,$K3491=0),0,IF(ABS($L3491)/$K3491&lt;=スコアリング基準!$B$24,スコアリング基準!$C$24,IF(ABS($L3491)/$K3491&lt;=スコアリング基準!$B$25,スコアリング基準!$C$25,IF(ABS($L3491)/$K3491&lt;=スコアリング基準!$B$26,スコアリング基準!$C$26,0))))</f>
        <v/>
      </c>
      <c r="V3491" s="4">
        <f>IF($P3491="なし",スコアリング基準!$C$27,0)</f>
        <v/>
      </c>
      <c r="W3491" s="4">
        <f>IF($F3491="",0,IF(ISNUMBER($F3491),IF($F3491&lt;=スコアリング基準!$B$28,スコアリング基準!$C$28,スコアリング基準!$C$29),0))</f>
        <v/>
      </c>
      <c r="X3491" s="4">
        <f>IFERROR(VLOOKUP($B3491,スコアリング基準!$A$36:$B$46,2,FALSE),0)</f>
        <v/>
      </c>
      <c r="Y3491" s="4">
        <f>SUM($S3491:$X3491)</f>
        <v/>
      </c>
      <c r="Z3491" s="4">
        <f>IF(COUNT($M3491:$N3491)=0,"データ無",IF($Y3491&gt;=スコアリング基準!$B$30,"S",IF($Y3491&gt;=スコアリング基準!$B$31,"A",IF($Y3491&gt;=スコアリング基準!$B$32,"B","C"))))</f>
        <v/>
      </c>
      <c r="AA3491">
        <f>IFERROR(INDEX(実績DB!$I$3:$I$104,MATCH($B3491&amp;$C3491,実績DB!$J$3:$J$104,0)),"")</f>
        <v/>
      </c>
    </row>
    <row r="3492">
      <c r="A3492" t="n">
        <v>3490</v>
      </c>
      <c r="B3492" t="inlineStr">
        <is>
          <t>中部</t>
        </is>
      </c>
      <c r="C3492" t="inlineStr">
        <is>
          <t>細池変電所</t>
        </is>
      </c>
      <c r="D3492" t="inlineStr">
        <is>
          <t>愛知県</t>
        </is>
      </c>
      <c r="E3492" t="n">
        <v>77</v>
      </c>
      <c r="F3492" t="n">
        <v>6.6</v>
      </c>
      <c r="G3492" s="3" t="n">
        <v>34.852111</v>
      </c>
      <c r="H3492" s="3" t="n">
        <v>137.071568</v>
      </c>
      <c r="I3492" t="inlineStr">
        <is>
          <t>公表資料(手動)</t>
        </is>
      </c>
      <c r="J3492" t="n">
        <v>0</v>
      </c>
      <c r="K3492" t="n">
        <v>49</v>
      </c>
      <c r="L3492" t="n">
        <v>0</v>
      </c>
      <c r="M3492" t="n">
        <v>47</v>
      </c>
      <c r="O3492" t="inlineStr">
        <is>
          <t>不可 #3</t>
        </is>
      </c>
      <c r="P3492" t="inlineStr">
        <is>
          <t>有り</t>
        </is>
      </c>
      <c r="R3492" s="4">
        <f>IF(COUNT($M3492:$N3492)=0,"",IF(AND(IF($N3492&lt;&gt;"",$N3492,$M3492)&lt;=0,$O3492&lt;&gt;"可"),"警告",""))</f>
        <v/>
      </c>
      <c r="S3492" s="4">
        <f>IF(COUNT($M3492:$N3492)=0,0,IF(IF($N3492&lt;&gt;"",$N3492,$M3492)&gt;=スコアリング基準!$B$20,スコアリング基準!$C$20,IF(IF($N3492&lt;&gt;"",$N3492,$M3492)&gt;=スコアリング基準!$B$21,スコアリング基準!$C$21,IF(IF($N3492&lt;&gt;"",$N3492,$M3492)&gt;0,スコアリング基準!$C$22,0))))</f>
        <v/>
      </c>
      <c r="T3492" s="4">
        <f>IF($O3492="可",スコアリング基準!$C$23,0)</f>
        <v/>
      </c>
      <c r="U3492" s="4">
        <f>IF(OR(COUNT($K3492:$L3492)&lt;2,$K3492=0),0,IF(ABS($L3492)/$K3492&lt;=スコアリング基準!$B$24,スコアリング基準!$C$24,IF(ABS($L3492)/$K3492&lt;=スコアリング基準!$B$25,スコアリング基準!$C$25,IF(ABS($L3492)/$K3492&lt;=スコアリング基準!$B$26,スコアリング基準!$C$26,0))))</f>
        <v/>
      </c>
      <c r="V3492" s="4">
        <f>IF($P3492="なし",スコアリング基準!$C$27,0)</f>
        <v/>
      </c>
      <c r="W3492" s="4">
        <f>IF($F3492="",0,IF(ISNUMBER($F3492),IF($F3492&lt;=スコアリング基準!$B$28,スコアリング基準!$C$28,スコアリング基準!$C$29),0))</f>
        <v/>
      </c>
      <c r="X3492" s="4">
        <f>IFERROR(VLOOKUP($B3492,スコアリング基準!$A$36:$B$46,2,FALSE),0)</f>
        <v/>
      </c>
      <c r="Y3492" s="4">
        <f>SUM($S3492:$X3492)</f>
        <v/>
      </c>
      <c r="Z3492" s="4">
        <f>IF(COUNT($M3492:$N3492)=0,"データ無",IF($Y3492&gt;=スコアリング基準!$B$30,"S",IF($Y3492&gt;=スコアリング基準!$B$31,"A",IF($Y3492&gt;=スコアリング基準!$B$32,"B","C"))))</f>
        <v/>
      </c>
      <c r="AA3492">
        <f>IFERROR(INDEX(実績DB!$I$3:$I$104,MATCH($B3492&amp;$C3492,実績DB!$J$3:$J$104,0)),"")</f>
        <v/>
      </c>
    </row>
    <row r="3493">
      <c r="A3493" t="n">
        <v>3491</v>
      </c>
      <c r="B3493" t="inlineStr">
        <is>
          <t>中部</t>
        </is>
      </c>
      <c r="C3493" t="inlineStr">
        <is>
          <t>紺屋田変電所</t>
        </is>
      </c>
      <c r="D3493" t="inlineStr">
        <is>
          <t>愛知県</t>
        </is>
      </c>
      <c r="E3493" t="n">
        <v>77</v>
      </c>
      <c r="F3493" t="n">
        <v>6.6</v>
      </c>
      <c r="G3493" s="3" t="n">
        <v>35.229551</v>
      </c>
      <c r="H3493" s="3" t="n">
        <v>137.111097</v>
      </c>
      <c r="I3493" t="inlineStr">
        <is>
          <t>公表資料(手動)</t>
        </is>
      </c>
      <c r="J3493" t="n">
        <v>0</v>
      </c>
      <c r="K3493" t="n">
        <v>19</v>
      </c>
      <c r="L3493" t="n">
        <v>-2</v>
      </c>
      <c r="M3493" t="n">
        <v>16</v>
      </c>
      <c r="O3493" t="inlineStr">
        <is>
          <t>不可 #3</t>
        </is>
      </c>
      <c r="P3493" t="inlineStr">
        <is>
          <t>有り</t>
        </is>
      </c>
      <c r="R3493" s="4">
        <f>IF(COUNT($M3493:$N3493)=0,"",IF(AND(IF($N3493&lt;&gt;"",$N3493,$M3493)&lt;=0,$O3493&lt;&gt;"可"),"警告",""))</f>
        <v/>
      </c>
      <c r="S3493" s="4">
        <f>IF(COUNT($M3493:$N3493)=0,0,IF(IF($N3493&lt;&gt;"",$N3493,$M3493)&gt;=スコアリング基準!$B$20,スコアリング基準!$C$20,IF(IF($N3493&lt;&gt;"",$N3493,$M3493)&gt;=スコアリング基準!$B$21,スコアリング基準!$C$21,IF(IF($N3493&lt;&gt;"",$N3493,$M3493)&gt;0,スコアリング基準!$C$22,0))))</f>
        <v/>
      </c>
      <c r="T3493" s="4">
        <f>IF($O3493="可",スコアリング基準!$C$23,0)</f>
        <v/>
      </c>
      <c r="U3493" s="4">
        <f>IF(OR(COUNT($K3493:$L3493)&lt;2,$K3493=0),0,IF(ABS($L3493)/$K3493&lt;=スコアリング基準!$B$24,スコアリング基準!$C$24,IF(ABS($L3493)/$K3493&lt;=スコアリング基準!$B$25,スコアリング基準!$C$25,IF(ABS($L3493)/$K3493&lt;=スコアリング基準!$B$26,スコアリング基準!$C$26,0))))</f>
        <v/>
      </c>
      <c r="V3493" s="4">
        <f>IF($P3493="なし",スコアリング基準!$C$27,0)</f>
        <v/>
      </c>
      <c r="W3493" s="4">
        <f>IF($F3493="",0,IF(ISNUMBER($F3493),IF($F3493&lt;=スコアリング基準!$B$28,スコアリング基準!$C$28,スコアリング基準!$C$29),0))</f>
        <v/>
      </c>
      <c r="X3493" s="4">
        <f>IFERROR(VLOOKUP($B3493,スコアリング基準!$A$36:$B$46,2,FALSE),0)</f>
        <v/>
      </c>
      <c r="Y3493" s="4">
        <f>SUM($S3493:$X3493)</f>
        <v/>
      </c>
      <c r="Z3493" s="4">
        <f>IF(COUNT($M3493:$N3493)=0,"データ無",IF($Y3493&gt;=スコアリング基準!$B$30,"S",IF($Y3493&gt;=スコアリング基準!$B$31,"A",IF($Y3493&gt;=スコアリング基準!$B$32,"B","C"))))</f>
        <v/>
      </c>
      <c r="AA3493">
        <f>IFERROR(INDEX(実績DB!$I$3:$I$104,MATCH($B3493&amp;$C3493,実績DB!$J$3:$J$104,0)),"")</f>
        <v/>
      </c>
    </row>
    <row r="3494">
      <c r="A3494" t="n">
        <v>3492</v>
      </c>
      <c r="B3494" t="inlineStr">
        <is>
          <t>中部</t>
        </is>
      </c>
      <c r="C3494" t="inlineStr">
        <is>
          <t>緑ケ浜変電所</t>
        </is>
      </c>
      <c r="D3494" t="inlineStr">
        <is>
          <t>愛知県</t>
        </is>
      </c>
      <c r="E3494" t="n">
        <v>77</v>
      </c>
      <c r="F3494" t="n">
        <v>6.6</v>
      </c>
      <c r="G3494" s="3" t="n">
        <v>34.703143</v>
      </c>
      <c r="H3494" s="3" t="n">
        <v>137.268443</v>
      </c>
      <c r="I3494" t="inlineStr">
        <is>
          <t>公表資料(手動)</t>
        </is>
      </c>
      <c r="J3494" t="n">
        <v>-2</v>
      </c>
      <c r="K3494" t="n">
        <v>22</v>
      </c>
      <c r="L3494" t="n">
        <v>-8</v>
      </c>
      <c r="M3494" t="n">
        <v>17</v>
      </c>
      <c r="O3494" t="inlineStr">
        <is>
          <t>不可 #3</t>
        </is>
      </c>
      <c r="P3494" t="inlineStr">
        <is>
          <t>有り</t>
        </is>
      </c>
      <c r="R3494" s="4">
        <f>IF(COUNT($M3494:$N3494)=0,"",IF(AND(IF($N3494&lt;&gt;"",$N3494,$M3494)&lt;=0,$O3494&lt;&gt;"可"),"警告",""))</f>
        <v/>
      </c>
      <c r="S3494" s="4">
        <f>IF(COUNT($M3494:$N3494)=0,0,IF(IF($N3494&lt;&gt;"",$N3494,$M3494)&gt;=スコアリング基準!$B$20,スコアリング基準!$C$20,IF(IF($N3494&lt;&gt;"",$N3494,$M3494)&gt;=スコアリング基準!$B$21,スコアリング基準!$C$21,IF(IF($N3494&lt;&gt;"",$N3494,$M3494)&gt;0,スコアリング基準!$C$22,0))))</f>
        <v/>
      </c>
      <c r="T3494" s="4">
        <f>IF($O3494="可",スコアリング基準!$C$23,0)</f>
        <v/>
      </c>
      <c r="U3494" s="4">
        <f>IF(OR(COUNT($K3494:$L3494)&lt;2,$K3494=0),0,IF(ABS($L3494)/$K3494&lt;=スコアリング基準!$B$24,スコアリング基準!$C$24,IF(ABS($L3494)/$K3494&lt;=スコアリング基準!$B$25,スコアリング基準!$C$25,IF(ABS($L3494)/$K3494&lt;=スコアリング基準!$B$26,スコアリング基準!$C$26,0))))</f>
        <v/>
      </c>
      <c r="V3494" s="4">
        <f>IF($P3494="なし",スコアリング基準!$C$27,0)</f>
        <v/>
      </c>
      <c r="W3494" s="4">
        <f>IF($F3494="",0,IF(ISNUMBER($F3494),IF($F3494&lt;=スコアリング基準!$B$28,スコアリング基準!$C$28,スコアリング基準!$C$29),0))</f>
        <v/>
      </c>
      <c r="X3494" s="4">
        <f>IFERROR(VLOOKUP($B3494,スコアリング基準!$A$36:$B$46,2,FALSE),0)</f>
        <v/>
      </c>
      <c r="Y3494" s="4">
        <f>SUM($S3494:$X3494)</f>
        <v/>
      </c>
      <c r="Z3494" s="4">
        <f>IF(COUNT($M3494:$N3494)=0,"データ無",IF($Y3494&gt;=スコアリング基準!$B$30,"S",IF($Y3494&gt;=スコアリング基準!$B$31,"A",IF($Y3494&gt;=スコアリング基準!$B$32,"B","C"))))</f>
        <v/>
      </c>
      <c r="AA3494">
        <f>IFERROR(INDEX(実績DB!$I$3:$I$104,MATCH($B3494&amp;$C3494,実績DB!$J$3:$J$104,0)),"")</f>
        <v/>
      </c>
    </row>
    <row r="3495">
      <c r="A3495" t="n">
        <v>3493</v>
      </c>
      <c r="B3495" t="inlineStr">
        <is>
          <t>中部</t>
        </is>
      </c>
      <c r="C3495" t="inlineStr">
        <is>
          <t>緒川変電所</t>
        </is>
      </c>
      <c r="D3495" t="inlineStr">
        <is>
          <t>愛知県</t>
        </is>
      </c>
      <c r="E3495" t="n">
        <v>77</v>
      </c>
      <c r="F3495" t="n">
        <v>6.6</v>
      </c>
      <c r="G3495" s="3" t="n">
        <v>34.990801</v>
      </c>
      <c r="H3495" s="3" t="n">
        <v>136.96992</v>
      </c>
      <c r="I3495" t="inlineStr">
        <is>
          <t>公表資料(手動)</t>
        </is>
      </c>
      <c r="J3495" t="n">
        <v>-6</v>
      </c>
      <c r="K3495" t="n">
        <v>49</v>
      </c>
      <c r="L3495" t="n">
        <v>-17</v>
      </c>
      <c r="M3495" t="n">
        <v>34</v>
      </c>
      <c r="O3495" t="inlineStr">
        <is>
          <t>不可 #3</t>
        </is>
      </c>
      <c r="P3495" t="inlineStr">
        <is>
          <t>有り</t>
        </is>
      </c>
      <c r="R3495" s="4">
        <f>IF(COUNT($M3495:$N3495)=0,"",IF(AND(IF($N3495&lt;&gt;"",$N3495,$M3495)&lt;=0,$O3495&lt;&gt;"可"),"警告",""))</f>
        <v/>
      </c>
      <c r="S3495" s="4">
        <f>IF(COUNT($M3495:$N3495)=0,0,IF(IF($N3495&lt;&gt;"",$N3495,$M3495)&gt;=スコアリング基準!$B$20,スコアリング基準!$C$20,IF(IF($N3495&lt;&gt;"",$N3495,$M3495)&gt;=スコアリング基準!$B$21,スコアリング基準!$C$21,IF(IF($N3495&lt;&gt;"",$N3495,$M3495)&gt;0,スコアリング基準!$C$22,0))))</f>
        <v/>
      </c>
      <c r="T3495" s="4">
        <f>IF($O3495="可",スコアリング基準!$C$23,0)</f>
        <v/>
      </c>
      <c r="U3495" s="4">
        <f>IF(OR(COUNT($K3495:$L3495)&lt;2,$K3495=0),0,IF(ABS($L3495)/$K3495&lt;=スコアリング基準!$B$24,スコアリング基準!$C$24,IF(ABS($L3495)/$K3495&lt;=スコアリング基準!$B$25,スコアリング基準!$C$25,IF(ABS($L3495)/$K3495&lt;=スコアリング基準!$B$26,スコアリング基準!$C$26,0))))</f>
        <v/>
      </c>
      <c r="V3495" s="4">
        <f>IF($P3495="なし",スコアリング基準!$C$27,0)</f>
        <v/>
      </c>
      <c r="W3495" s="4">
        <f>IF($F3495="",0,IF(ISNUMBER($F3495),IF($F3495&lt;=スコアリング基準!$B$28,スコアリング基準!$C$28,スコアリング基準!$C$29),0))</f>
        <v/>
      </c>
      <c r="X3495" s="4">
        <f>IFERROR(VLOOKUP($B3495,スコアリング基準!$A$36:$B$46,2,FALSE),0)</f>
        <v/>
      </c>
      <c r="Y3495" s="4">
        <f>SUM($S3495:$X3495)</f>
        <v/>
      </c>
      <c r="Z3495" s="4">
        <f>IF(COUNT($M3495:$N3495)=0,"データ無",IF($Y3495&gt;=スコアリング基準!$B$30,"S",IF($Y3495&gt;=スコアリング基準!$B$31,"A",IF($Y3495&gt;=スコアリング基準!$B$32,"B","C"))))</f>
        <v/>
      </c>
      <c r="AA3495">
        <f>IFERROR(INDEX(実績DB!$I$3:$I$104,MATCH($B3495&amp;$C3495,実績DB!$J$3:$J$104,0)),"")</f>
        <v/>
      </c>
    </row>
    <row r="3496">
      <c r="A3496" t="n">
        <v>3494</v>
      </c>
      <c r="B3496" t="inlineStr">
        <is>
          <t>中部</t>
        </is>
      </c>
      <c r="C3496" t="inlineStr">
        <is>
          <t>美和変電所</t>
        </is>
      </c>
      <c r="D3496" t="inlineStr">
        <is>
          <t>愛知県</t>
        </is>
      </c>
      <c r="E3496" t="n">
        <v>77</v>
      </c>
      <c r="F3496" t="n">
        <v>6.6</v>
      </c>
      <c r="G3496" s="3" t="n">
        <v>35.20258</v>
      </c>
      <c r="H3496" s="3" t="n">
        <v>136.77598</v>
      </c>
      <c r="I3496" t="inlineStr">
        <is>
          <t>公表資料(手動)</t>
        </is>
      </c>
      <c r="J3496" t="n">
        <v>-4</v>
      </c>
      <c r="K3496" t="n">
        <v>49</v>
      </c>
      <c r="L3496" t="n">
        <v>-8</v>
      </c>
      <c r="M3496" t="n">
        <v>42</v>
      </c>
      <c r="O3496" t="inlineStr">
        <is>
          <t>不可 #3</t>
        </is>
      </c>
      <c r="P3496" t="inlineStr">
        <is>
          <t>有り</t>
        </is>
      </c>
      <c r="R3496" s="4">
        <f>IF(COUNT($M3496:$N3496)=0,"",IF(AND(IF($N3496&lt;&gt;"",$N3496,$M3496)&lt;=0,$O3496&lt;&gt;"可"),"警告",""))</f>
        <v/>
      </c>
      <c r="S3496" s="4">
        <f>IF(COUNT($M3496:$N3496)=0,0,IF(IF($N3496&lt;&gt;"",$N3496,$M3496)&gt;=スコアリング基準!$B$20,スコアリング基準!$C$20,IF(IF($N3496&lt;&gt;"",$N3496,$M3496)&gt;=スコアリング基準!$B$21,スコアリング基準!$C$21,IF(IF($N3496&lt;&gt;"",$N3496,$M3496)&gt;0,スコアリング基準!$C$22,0))))</f>
        <v/>
      </c>
      <c r="T3496" s="4">
        <f>IF($O3496="可",スコアリング基準!$C$23,0)</f>
        <v/>
      </c>
      <c r="U3496" s="4">
        <f>IF(OR(COUNT($K3496:$L3496)&lt;2,$K3496=0),0,IF(ABS($L3496)/$K3496&lt;=スコアリング基準!$B$24,スコアリング基準!$C$24,IF(ABS($L3496)/$K3496&lt;=スコアリング基準!$B$25,スコアリング基準!$C$25,IF(ABS($L3496)/$K3496&lt;=スコアリング基準!$B$26,スコアリング基準!$C$26,0))))</f>
        <v/>
      </c>
      <c r="V3496" s="4">
        <f>IF($P3496="なし",スコアリング基準!$C$27,0)</f>
        <v/>
      </c>
      <c r="W3496" s="4">
        <f>IF($F3496="",0,IF(ISNUMBER($F3496),IF($F3496&lt;=スコアリング基準!$B$28,スコアリング基準!$C$28,スコアリング基準!$C$29),0))</f>
        <v/>
      </c>
      <c r="X3496" s="4">
        <f>IFERROR(VLOOKUP($B3496,スコアリング基準!$A$36:$B$46,2,FALSE),0)</f>
        <v/>
      </c>
      <c r="Y3496" s="4">
        <f>SUM($S3496:$X3496)</f>
        <v/>
      </c>
      <c r="Z3496" s="4">
        <f>IF(COUNT($M3496:$N3496)=0,"データ無",IF($Y3496&gt;=スコアリング基準!$B$30,"S",IF($Y3496&gt;=スコアリング基準!$B$31,"A",IF($Y3496&gt;=スコアリング基準!$B$32,"B","C"))))</f>
        <v/>
      </c>
      <c r="AA3496">
        <f>IFERROR(INDEX(実績DB!$I$3:$I$104,MATCH($B3496&amp;$C3496,実績DB!$J$3:$J$104,0)),"")</f>
        <v/>
      </c>
    </row>
    <row r="3497">
      <c r="A3497" t="n">
        <v>3495</v>
      </c>
      <c r="B3497" t="inlineStr">
        <is>
          <t>中部</t>
        </is>
      </c>
      <c r="C3497" t="inlineStr">
        <is>
          <t>美山変電所</t>
        </is>
      </c>
      <c r="D3497" t="inlineStr">
        <is>
          <t>岐阜県</t>
        </is>
      </c>
      <c r="E3497" t="n">
        <v>77</v>
      </c>
      <c r="F3497" t="n">
        <v>6.6</v>
      </c>
      <c r="G3497" s="3" t="n">
        <v>35.588838</v>
      </c>
      <c r="H3497" s="3" t="n">
        <v>136.744183</v>
      </c>
      <c r="I3497" t="inlineStr">
        <is>
          <t>Google Places(名称一致)</t>
        </is>
      </c>
      <c r="J3497" t="n">
        <v>-7</v>
      </c>
      <c r="K3497" t="n">
        <v>19</v>
      </c>
      <c r="L3497" t="n">
        <v>-13</v>
      </c>
      <c r="M3497" t="n">
        <v>8</v>
      </c>
      <c r="O3497" t="inlineStr">
        <is>
          <t>不可 #3</t>
        </is>
      </c>
      <c r="P3497" t="inlineStr">
        <is>
          <t>有り</t>
        </is>
      </c>
      <c r="R3497" s="4">
        <f>IF(COUNT($M3497:$N3497)=0,"",IF(AND(IF($N3497&lt;&gt;"",$N3497,$M3497)&lt;=0,$O3497&lt;&gt;"可"),"警告",""))</f>
        <v/>
      </c>
      <c r="S3497" s="4">
        <f>IF(COUNT($M3497:$N3497)=0,0,IF(IF($N3497&lt;&gt;"",$N3497,$M3497)&gt;=スコアリング基準!$B$20,スコアリング基準!$C$20,IF(IF($N3497&lt;&gt;"",$N3497,$M3497)&gt;=スコアリング基準!$B$21,スコアリング基準!$C$21,IF(IF($N3497&lt;&gt;"",$N3497,$M3497)&gt;0,スコアリング基準!$C$22,0))))</f>
        <v/>
      </c>
      <c r="T3497" s="4">
        <f>IF($O3497="可",スコアリング基準!$C$23,0)</f>
        <v/>
      </c>
      <c r="U3497" s="4">
        <f>IF(OR(COUNT($K3497:$L3497)&lt;2,$K3497=0),0,IF(ABS($L3497)/$K3497&lt;=スコアリング基準!$B$24,スコアリング基準!$C$24,IF(ABS($L3497)/$K3497&lt;=スコアリング基準!$B$25,スコアリング基準!$C$25,IF(ABS($L3497)/$K3497&lt;=スコアリング基準!$B$26,スコアリング基準!$C$26,0))))</f>
        <v/>
      </c>
      <c r="V3497" s="4">
        <f>IF($P3497="なし",スコアリング基準!$C$27,0)</f>
        <v/>
      </c>
      <c r="W3497" s="4">
        <f>IF($F3497="",0,IF(ISNUMBER($F3497),IF($F3497&lt;=スコアリング基準!$B$28,スコアリング基準!$C$28,スコアリング基準!$C$29),0))</f>
        <v/>
      </c>
      <c r="X3497" s="4">
        <f>IFERROR(VLOOKUP($B3497,スコアリング基準!$A$36:$B$46,2,FALSE),0)</f>
        <v/>
      </c>
      <c r="Y3497" s="4">
        <f>SUM($S3497:$X3497)</f>
        <v/>
      </c>
      <c r="Z3497" s="4">
        <f>IF(COUNT($M3497:$N3497)=0,"データ無",IF($Y3497&gt;=スコアリング基準!$B$30,"S",IF($Y3497&gt;=スコアリング基準!$B$31,"A",IF($Y3497&gt;=スコアリング基準!$B$32,"B","C"))))</f>
        <v/>
      </c>
      <c r="AA3497">
        <f>IFERROR(INDEX(実績DB!$I$3:$I$104,MATCH($B3497&amp;$C3497,実績DB!$J$3:$J$104,0)),"")</f>
        <v/>
      </c>
    </row>
    <row r="3498">
      <c r="A3498" t="n">
        <v>3496</v>
      </c>
      <c r="B3498" t="inlineStr">
        <is>
          <t>中部</t>
        </is>
      </c>
      <c r="C3498" t="inlineStr">
        <is>
          <t>美杉変電所</t>
        </is>
      </c>
      <c r="D3498" t="inlineStr">
        <is>
          <t>三重県</t>
        </is>
      </c>
      <c r="E3498" t="n">
        <v>77</v>
      </c>
      <c r="F3498" t="n">
        <v>6.6</v>
      </c>
      <c r="G3498" s="3" t="n">
        <v>34.607455</v>
      </c>
      <c r="H3498" s="3" t="n">
        <v>136.313048</v>
      </c>
      <c r="I3498" t="inlineStr">
        <is>
          <t>Google Places(名称一致)</t>
        </is>
      </c>
      <c r="J3498" t="n">
        <v>19</v>
      </c>
      <c r="K3498" t="n">
        <v>19</v>
      </c>
      <c r="L3498" t="n">
        <v>-19</v>
      </c>
      <c r="M3498" t="n">
        <v>0</v>
      </c>
      <c r="O3498" t="inlineStr">
        <is>
          <t>不可 #3</t>
        </is>
      </c>
      <c r="P3498" t="inlineStr">
        <is>
          <t>有り</t>
        </is>
      </c>
      <c r="R3498" s="4">
        <f>IF(COUNT($M3498:$N3498)=0,"",IF(AND(IF($N3498&lt;&gt;"",$N3498,$M3498)&lt;=0,$O3498&lt;&gt;"可"),"警告",""))</f>
        <v/>
      </c>
      <c r="S3498" s="4">
        <f>IF(COUNT($M3498:$N3498)=0,0,IF(IF($N3498&lt;&gt;"",$N3498,$M3498)&gt;=スコアリング基準!$B$20,スコアリング基準!$C$20,IF(IF($N3498&lt;&gt;"",$N3498,$M3498)&gt;=スコアリング基準!$B$21,スコアリング基準!$C$21,IF(IF($N3498&lt;&gt;"",$N3498,$M3498)&gt;0,スコアリング基準!$C$22,0))))</f>
        <v/>
      </c>
      <c r="T3498" s="4">
        <f>IF($O3498="可",スコアリング基準!$C$23,0)</f>
        <v/>
      </c>
      <c r="U3498" s="4">
        <f>IF(OR(COUNT($K3498:$L3498)&lt;2,$K3498=0),0,IF(ABS($L3498)/$K3498&lt;=スコアリング基準!$B$24,スコアリング基準!$C$24,IF(ABS($L3498)/$K3498&lt;=スコアリング基準!$B$25,スコアリング基準!$C$25,IF(ABS($L3498)/$K3498&lt;=スコアリング基準!$B$26,スコアリング基準!$C$26,0))))</f>
        <v/>
      </c>
      <c r="V3498" s="4">
        <f>IF($P3498="なし",スコアリング基準!$C$27,0)</f>
        <v/>
      </c>
      <c r="W3498" s="4">
        <f>IF($F3498="",0,IF(ISNUMBER($F3498),IF($F3498&lt;=スコアリング基準!$B$28,スコアリング基準!$C$28,スコアリング基準!$C$29),0))</f>
        <v/>
      </c>
      <c r="X3498" s="4">
        <f>IFERROR(VLOOKUP($B3498,スコアリング基準!$A$36:$B$46,2,FALSE),0)</f>
        <v/>
      </c>
      <c r="Y3498" s="4">
        <f>SUM($S3498:$X3498)</f>
        <v/>
      </c>
      <c r="Z3498" s="4">
        <f>IF(COUNT($M3498:$N3498)=0,"データ無",IF($Y3498&gt;=スコアリング基準!$B$30,"S",IF($Y3498&gt;=スコアリング基準!$B$31,"A",IF($Y3498&gt;=スコアリング基準!$B$32,"B","C"))))</f>
        <v/>
      </c>
      <c r="AA3498">
        <f>IFERROR(INDEX(実績DB!$I$3:$I$104,MATCH($B3498&amp;$C3498,実績DB!$J$3:$J$104,0)),"")</f>
        <v/>
      </c>
    </row>
    <row r="3499">
      <c r="A3499" t="n">
        <v>3497</v>
      </c>
      <c r="B3499" t="inlineStr">
        <is>
          <t>中部</t>
        </is>
      </c>
      <c r="C3499" t="inlineStr">
        <is>
          <t>美濃変電所</t>
        </is>
      </c>
      <c r="D3499" t="inlineStr">
        <is>
          <t>岐阜県</t>
        </is>
      </c>
      <c r="E3499" t="n">
        <v>77</v>
      </c>
      <c r="F3499" t="n">
        <v>6.6</v>
      </c>
      <c r="G3499" s="3" t="n">
        <v>35.539975</v>
      </c>
      <c r="H3499" s="3" t="n">
        <v>136.912092</v>
      </c>
      <c r="I3499" t="inlineStr">
        <is>
          <t>公表資料(手動)</t>
        </is>
      </c>
      <c r="J3499" t="n">
        <v>-1</v>
      </c>
      <c r="K3499" t="n">
        <v>49</v>
      </c>
      <c r="L3499" t="n">
        <v>-13</v>
      </c>
      <c r="M3499" t="n">
        <v>34</v>
      </c>
      <c r="O3499" t="inlineStr">
        <is>
          <t>不可 #3</t>
        </is>
      </c>
      <c r="P3499" t="inlineStr">
        <is>
          <t>有り</t>
        </is>
      </c>
      <c r="R3499" s="4">
        <f>IF(COUNT($M3499:$N3499)=0,"",IF(AND(IF($N3499&lt;&gt;"",$N3499,$M3499)&lt;=0,$O3499&lt;&gt;"可"),"警告",""))</f>
        <v/>
      </c>
      <c r="S3499" s="4">
        <f>IF(COUNT($M3499:$N3499)=0,0,IF(IF($N3499&lt;&gt;"",$N3499,$M3499)&gt;=スコアリング基準!$B$20,スコアリング基準!$C$20,IF(IF($N3499&lt;&gt;"",$N3499,$M3499)&gt;=スコアリング基準!$B$21,スコアリング基準!$C$21,IF(IF($N3499&lt;&gt;"",$N3499,$M3499)&gt;0,スコアリング基準!$C$22,0))))</f>
        <v/>
      </c>
      <c r="T3499" s="4">
        <f>IF($O3499="可",スコアリング基準!$C$23,0)</f>
        <v/>
      </c>
      <c r="U3499" s="4">
        <f>IF(OR(COUNT($K3499:$L3499)&lt;2,$K3499=0),0,IF(ABS($L3499)/$K3499&lt;=スコアリング基準!$B$24,スコアリング基準!$C$24,IF(ABS($L3499)/$K3499&lt;=スコアリング基準!$B$25,スコアリング基準!$C$25,IF(ABS($L3499)/$K3499&lt;=スコアリング基準!$B$26,スコアリング基準!$C$26,0))))</f>
        <v/>
      </c>
      <c r="V3499" s="4">
        <f>IF($P3499="なし",スコアリング基準!$C$27,0)</f>
        <v/>
      </c>
      <c r="W3499" s="4">
        <f>IF($F3499="",0,IF(ISNUMBER($F3499),IF($F3499&lt;=スコアリング基準!$B$28,スコアリング基準!$C$28,スコアリング基準!$C$29),0))</f>
        <v/>
      </c>
      <c r="X3499" s="4">
        <f>IFERROR(VLOOKUP($B3499,スコアリング基準!$A$36:$B$46,2,FALSE),0)</f>
        <v/>
      </c>
      <c r="Y3499" s="4">
        <f>SUM($S3499:$X3499)</f>
        <v/>
      </c>
      <c r="Z3499" s="4">
        <f>IF(COUNT($M3499:$N3499)=0,"データ無",IF($Y3499&gt;=スコアリング基準!$B$30,"S",IF($Y3499&gt;=スコアリング基準!$B$31,"A",IF($Y3499&gt;=スコアリング基準!$B$32,"B","C"))))</f>
        <v/>
      </c>
      <c r="AA3499">
        <f>IFERROR(INDEX(実績DB!$I$3:$I$104,MATCH($B3499&amp;$C3499,実績DB!$J$3:$J$104,0)),"")</f>
        <v/>
      </c>
    </row>
    <row r="3500">
      <c r="A3500" t="n">
        <v>3498</v>
      </c>
      <c r="B3500" t="inlineStr">
        <is>
          <t>中部</t>
        </is>
      </c>
      <c r="C3500" t="inlineStr">
        <is>
          <t>美里変電所</t>
        </is>
      </c>
      <c r="D3500" t="inlineStr">
        <is>
          <t>三重県</t>
        </is>
      </c>
      <c r="E3500" t="n">
        <v>77</v>
      </c>
      <c r="F3500" t="n">
        <v>6.6</v>
      </c>
      <c r="G3500" s="3" t="n">
        <v>34.715451</v>
      </c>
      <c r="H3500" s="3" t="n">
        <v>136.405142</v>
      </c>
      <c r="I3500" t="inlineStr">
        <is>
          <t>Google Places(名称一致)</t>
        </is>
      </c>
      <c r="J3500" t="n">
        <v>19</v>
      </c>
      <c r="K3500" t="n">
        <v>19</v>
      </c>
      <c r="L3500" t="n">
        <v>-17</v>
      </c>
      <c r="M3500" t="n">
        <v>2</v>
      </c>
      <c r="O3500" t="inlineStr">
        <is>
          <t>不可 #3</t>
        </is>
      </c>
      <c r="P3500" t="inlineStr">
        <is>
          <t>有り</t>
        </is>
      </c>
      <c r="R3500" s="4">
        <f>IF(COUNT($M3500:$N3500)=0,"",IF(AND(IF($N3500&lt;&gt;"",$N3500,$M3500)&lt;=0,$O3500&lt;&gt;"可"),"警告",""))</f>
        <v/>
      </c>
      <c r="S3500" s="4">
        <f>IF(COUNT($M3500:$N3500)=0,0,IF(IF($N3500&lt;&gt;"",$N3500,$M3500)&gt;=スコアリング基準!$B$20,スコアリング基準!$C$20,IF(IF($N3500&lt;&gt;"",$N3500,$M3500)&gt;=スコアリング基準!$B$21,スコアリング基準!$C$21,IF(IF($N3500&lt;&gt;"",$N3500,$M3500)&gt;0,スコアリング基準!$C$22,0))))</f>
        <v/>
      </c>
      <c r="T3500" s="4">
        <f>IF($O3500="可",スコアリング基準!$C$23,0)</f>
        <v/>
      </c>
      <c r="U3500" s="4">
        <f>IF(OR(COUNT($K3500:$L3500)&lt;2,$K3500=0),0,IF(ABS($L3500)/$K3500&lt;=スコアリング基準!$B$24,スコアリング基準!$C$24,IF(ABS($L3500)/$K3500&lt;=スコアリング基準!$B$25,スコアリング基準!$C$25,IF(ABS($L3500)/$K3500&lt;=スコアリング基準!$B$26,スコアリング基準!$C$26,0))))</f>
        <v/>
      </c>
      <c r="V3500" s="4">
        <f>IF($P3500="なし",スコアリング基準!$C$27,0)</f>
        <v/>
      </c>
      <c r="W3500" s="4">
        <f>IF($F3500="",0,IF(ISNUMBER($F3500),IF($F3500&lt;=スコアリング基準!$B$28,スコアリング基準!$C$28,スコアリング基準!$C$29),0))</f>
        <v/>
      </c>
      <c r="X3500" s="4">
        <f>IFERROR(VLOOKUP($B3500,スコアリング基準!$A$36:$B$46,2,FALSE),0)</f>
        <v/>
      </c>
      <c r="Y3500" s="4">
        <f>SUM($S3500:$X3500)</f>
        <v/>
      </c>
      <c r="Z3500" s="4">
        <f>IF(COUNT($M3500:$N3500)=0,"データ無",IF($Y3500&gt;=スコアリング基準!$B$30,"S",IF($Y3500&gt;=スコアリング基準!$B$31,"A",IF($Y3500&gt;=スコアリング基準!$B$32,"B","C"))))</f>
        <v/>
      </c>
      <c r="AA3500">
        <f>IFERROR(INDEX(実績DB!$I$3:$I$104,MATCH($B3500&amp;$C3500,実績DB!$J$3:$J$104,0)),"")</f>
        <v/>
      </c>
    </row>
    <row r="3501">
      <c r="A3501" t="n">
        <v>3499</v>
      </c>
      <c r="B3501" t="inlineStr">
        <is>
          <t>中部</t>
        </is>
      </c>
      <c r="C3501" t="inlineStr">
        <is>
          <t>羽場変電所</t>
        </is>
      </c>
      <c r="D3501" t="inlineStr">
        <is>
          <t>長野県</t>
        </is>
      </c>
      <c r="E3501" t="n">
        <v>77</v>
      </c>
      <c r="F3501" t="n">
        <v>6.6</v>
      </c>
      <c r="G3501" s="3" t="n">
        <v>35.516366</v>
      </c>
      <c r="H3501" s="3" t="n">
        <v>137.802806</v>
      </c>
      <c r="I3501" t="inlineStr">
        <is>
          <t>公表資料(手動)</t>
        </is>
      </c>
      <c r="J3501" t="n">
        <v>0</v>
      </c>
      <c r="K3501" t="n">
        <v>19</v>
      </c>
      <c r="L3501" t="n">
        <v>-1</v>
      </c>
      <c r="M3501" t="n">
        <v>18</v>
      </c>
      <c r="O3501" t="inlineStr">
        <is>
          <t>不可 #3</t>
        </is>
      </c>
      <c r="P3501" t="inlineStr">
        <is>
          <t>有り</t>
        </is>
      </c>
      <c r="R3501" s="4">
        <f>IF(COUNT($M3501:$N3501)=0,"",IF(AND(IF($N3501&lt;&gt;"",$N3501,$M3501)&lt;=0,$O3501&lt;&gt;"可"),"警告",""))</f>
        <v/>
      </c>
      <c r="S3501" s="4">
        <f>IF(COUNT($M3501:$N3501)=0,0,IF(IF($N3501&lt;&gt;"",$N3501,$M3501)&gt;=スコアリング基準!$B$20,スコアリング基準!$C$20,IF(IF($N3501&lt;&gt;"",$N3501,$M3501)&gt;=スコアリング基準!$B$21,スコアリング基準!$C$21,IF(IF($N3501&lt;&gt;"",$N3501,$M3501)&gt;0,スコアリング基準!$C$22,0))))</f>
        <v/>
      </c>
      <c r="T3501" s="4">
        <f>IF($O3501="可",スコアリング基準!$C$23,0)</f>
        <v/>
      </c>
      <c r="U3501" s="4">
        <f>IF(OR(COUNT($K3501:$L3501)&lt;2,$K3501=0),0,IF(ABS($L3501)/$K3501&lt;=スコアリング基準!$B$24,スコアリング基準!$C$24,IF(ABS($L3501)/$K3501&lt;=スコアリング基準!$B$25,スコアリング基準!$C$25,IF(ABS($L3501)/$K3501&lt;=スコアリング基準!$B$26,スコアリング基準!$C$26,0))))</f>
        <v/>
      </c>
      <c r="V3501" s="4">
        <f>IF($P3501="なし",スコアリング基準!$C$27,0)</f>
        <v/>
      </c>
      <c r="W3501" s="4">
        <f>IF($F3501="",0,IF(ISNUMBER($F3501),IF($F3501&lt;=スコアリング基準!$B$28,スコアリング基準!$C$28,スコアリング基準!$C$29),0))</f>
        <v/>
      </c>
      <c r="X3501" s="4">
        <f>IFERROR(VLOOKUP($B3501,スコアリング基準!$A$36:$B$46,2,FALSE),0)</f>
        <v/>
      </c>
      <c r="Y3501" s="4">
        <f>SUM($S3501:$X3501)</f>
        <v/>
      </c>
      <c r="Z3501" s="4">
        <f>IF(COUNT($M3501:$N3501)=0,"データ無",IF($Y3501&gt;=スコアリング基準!$B$30,"S",IF($Y3501&gt;=スコアリング基準!$B$31,"A",IF($Y3501&gt;=スコアリング基準!$B$32,"B","C"))))</f>
        <v/>
      </c>
      <c r="AA3501">
        <f>IFERROR(INDEX(実績DB!$I$3:$I$104,MATCH($B3501&amp;$C3501,実績DB!$J$3:$J$104,0)),"")</f>
        <v/>
      </c>
    </row>
    <row r="3502">
      <c r="A3502" t="n">
        <v>3500</v>
      </c>
      <c r="B3502" t="inlineStr">
        <is>
          <t>中部</t>
        </is>
      </c>
      <c r="C3502" t="inlineStr">
        <is>
          <t>羽島変電所</t>
        </is>
      </c>
      <c r="D3502" t="inlineStr">
        <is>
          <t>岐阜県</t>
        </is>
      </c>
      <c r="E3502" t="n">
        <v>77</v>
      </c>
      <c r="F3502" t="n">
        <v>6.6</v>
      </c>
      <c r="G3502" s="3" t="n">
        <v>35.320655</v>
      </c>
      <c r="H3502" s="3" t="n">
        <v>136.678789</v>
      </c>
      <c r="I3502" t="inlineStr">
        <is>
          <t>公表資料(手動)</t>
        </is>
      </c>
      <c r="J3502" t="n">
        <v>-4</v>
      </c>
      <c r="K3502" t="n">
        <v>49</v>
      </c>
      <c r="L3502" t="n">
        <v>-14</v>
      </c>
      <c r="M3502" t="n">
        <v>36</v>
      </c>
      <c r="O3502" t="inlineStr">
        <is>
          <t>不可 #3</t>
        </is>
      </c>
      <c r="P3502" t="inlineStr">
        <is>
          <t>有り</t>
        </is>
      </c>
      <c r="R3502" s="4">
        <f>IF(COUNT($M3502:$N3502)=0,"",IF(AND(IF($N3502&lt;&gt;"",$N3502,$M3502)&lt;=0,$O3502&lt;&gt;"可"),"警告",""))</f>
        <v/>
      </c>
      <c r="S3502" s="4">
        <f>IF(COUNT($M3502:$N3502)=0,0,IF(IF($N3502&lt;&gt;"",$N3502,$M3502)&gt;=スコアリング基準!$B$20,スコアリング基準!$C$20,IF(IF($N3502&lt;&gt;"",$N3502,$M3502)&gt;=スコアリング基準!$B$21,スコアリング基準!$C$21,IF(IF($N3502&lt;&gt;"",$N3502,$M3502)&gt;0,スコアリング基準!$C$22,0))))</f>
        <v/>
      </c>
      <c r="T3502" s="4">
        <f>IF($O3502="可",スコアリング基準!$C$23,0)</f>
        <v/>
      </c>
      <c r="U3502" s="4">
        <f>IF(OR(COUNT($K3502:$L3502)&lt;2,$K3502=0),0,IF(ABS($L3502)/$K3502&lt;=スコアリング基準!$B$24,スコアリング基準!$C$24,IF(ABS($L3502)/$K3502&lt;=スコアリング基準!$B$25,スコアリング基準!$C$25,IF(ABS($L3502)/$K3502&lt;=スコアリング基準!$B$26,スコアリング基準!$C$26,0))))</f>
        <v/>
      </c>
      <c r="V3502" s="4">
        <f>IF($P3502="なし",スコアリング基準!$C$27,0)</f>
        <v/>
      </c>
      <c r="W3502" s="4">
        <f>IF($F3502="",0,IF(ISNUMBER($F3502),IF($F3502&lt;=スコアリング基準!$B$28,スコアリング基準!$C$28,スコアリング基準!$C$29),0))</f>
        <v/>
      </c>
      <c r="X3502" s="4">
        <f>IFERROR(VLOOKUP($B3502,スコアリング基準!$A$36:$B$46,2,FALSE),0)</f>
        <v/>
      </c>
      <c r="Y3502" s="4">
        <f>SUM($S3502:$X3502)</f>
        <v/>
      </c>
      <c r="Z3502" s="4">
        <f>IF(COUNT($M3502:$N3502)=0,"データ無",IF($Y3502&gt;=スコアリング基準!$B$30,"S",IF($Y3502&gt;=スコアリング基準!$B$31,"A",IF($Y3502&gt;=スコアリング基準!$B$32,"B","C"))))</f>
        <v/>
      </c>
      <c r="AA3502">
        <f>IFERROR(INDEX(実績DB!$I$3:$I$104,MATCH($B3502&amp;$C3502,実績DB!$J$3:$J$104,0)),"")</f>
        <v/>
      </c>
    </row>
    <row r="3503">
      <c r="A3503" t="n">
        <v>3501</v>
      </c>
      <c r="B3503" t="inlineStr">
        <is>
          <t>中部</t>
        </is>
      </c>
      <c r="C3503" t="inlineStr">
        <is>
          <t>羽津変電所</t>
        </is>
      </c>
      <c r="D3503" t="inlineStr">
        <is>
          <t>三重県</t>
        </is>
      </c>
      <c r="E3503" t="n">
        <v>77</v>
      </c>
      <c r="F3503" t="n">
        <v>6.6</v>
      </c>
      <c r="G3503" s="3" t="n">
        <v>34.988164</v>
      </c>
      <c r="H3503" s="3" t="n">
        <v>136.642762</v>
      </c>
      <c r="I3503" t="inlineStr">
        <is>
          <t>公表資料(手動)</t>
        </is>
      </c>
      <c r="J3503" t="n">
        <v>28</v>
      </c>
      <c r="K3503" t="n">
        <v>28</v>
      </c>
      <c r="L3503" t="n">
        <v>-1</v>
      </c>
      <c r="M3503" t="n">
        <v>27</v>
      </c>
      <c r="O3503" t="inlineStr">
        <is>
          <t>不可 #3</t>
        </is>
      </c>
      <c r="P3503" t="inlineStr">
        <is>
          <t>有り</t>
        </is>
      </c>
      <c r="R3503" s="4">
        <f>IF(COUNT($M3503:$N3503)=0,"",IF(AND(IF($N3503&lt;&gt;"",$N3503,$M3503)&lt;=0,$O3503&lt;&gt;"可"),"警告",""))</f>
        <v/>
      </c>
      <c r="S3503" s="4">
        <f>IF(COUNT($M3503:$N3503)=0,0,IF(IF($N3503&lt;&gt;"",$N3503,$M3503)&gt;=スコアリング基準!$B$20,スコアリング基準!$C$20,IF(IF($N3503&lt;&gt;"",$N3503,$M3503)&gt;=スコアリング基準!$B$21,スコアリング基準!$C$21,IF(IF($N3503&lt;&gt;"",$N3503,$M3503)&gt;0,スコアリング基準!$C$22,0))))</f>
        <v/>
      </c>
      <c r="T3503" s="4">
        <f>IF($O3503="可",スコアリング基準!$C$23,0)</f>
        <v/>
      </c>
      <c r="U3503" s="4">
        <f>IF(OR(COUNT($K3503:$L3503)&lt;2,$K3503=0),0,IF(ABS($L3503)/$K3503&lt;=スコアリング基準!$B$24,スコアリング基準!$C$24,IF(ABS($L3503)/$K3503&lt;=スコアリング基準!$B$25,スコアリング基準!$C$25,IF(ABS($L3503)/$K3503&lt;=スコアリング基準!$B$26,スコアリング基準!$C$26,0))))</f>
        <v/>
      </c>
      <c r="V3503" s="4">
        <f>IF($P3503="なし",スコアリング基準!$C$27,0)</f>
        <v/>
      </c>
      <c r="W3503" s="4">
        <f>IF($F3503="",0,IF(ISNUMBER($F3503),IF($F3503&lt;=スコアリング基準!$B$28,スコアリング基準!$C$28,スコアリング基準!$C$29),0))</f>
        <v/>
      </c>
      <c r="X3503" s="4">
        <f>IFERROR(VLOOKUP($B3503,スコアリング基準!$A$36:$B$46,2,FALSE),0)</f>
        <v/>
      </c>
      <c r="Y3503" s="4">
        <f>SUM($S3503:$X3503)</f>
        <v/>
      </c>
      <c r="Z3503" s="4">
        <f>IF(COUNT($M3503:$N3503)=0,"データ無",IF($Y3503&gt;=スコアリング基準!$B$30,"S",IF($Y3503&gt;=スコアリング基準!$B$31,"A",IF($Y3503&gt;=スコアリング基準!$B$32,"B","C"))))</f>
        <v/>
      </c>
      <c r="AA3503">
        <f>IFERROR(INDEX(実績DB!$I$3:$I$104,MATCH($B3503&amp;$C3503,実績DB!$J$3:$J$104,0)),"")</f>
        <v/>
      </c>
    </row>
    <row r="3504">
      <c r="A3504" t="n">
        <v>3502</v>
      </c>
      <c r="B3504" t="inlineStr">
        <is>
          <t>中部</t>
        </is>
      </c>
      <c r="C3504" t="inlineStr">
        <is>
          <t>羽衣変電所</t>
        </is>
      </c>
      <c r="D3504" t="inlineStr">
        <is>
          <t>岐阜県</t>
        </is>
      </c>
      <c r="E3504" t="n">
        <v>77</v>
      </c>
      <c r="F3504" t="n">
        <v>6.6</v>
      </c>
      <c r="G3504" s="3" t="n">
        <v>35.357853</v>
      </c>
      <c r="H3504" s="3" t="n">
        <v>136.625534</v>
      </c>
      <c r="I3504" t="inlineStr">
        <is>
          <t>公表資料(手動)</t>
        </is>
      </c>
      <c r="J3504" t="n">
        <v>4</v>
      </c>
      <c r="K3504" t="n">
        <v>49</v>
      </c>
      <c r="L3504" t="n">
        <v>0</v>
      </c>
      <c r="M3504" t="n">
        <v>49</v>
      </c>
      <c r="O3504" t="inlineStr">
        <is>
          <t>不可 #3</t>
        </is>
      </c>
      <c r="P3504" t="inlineStr">
        <is>
          <t>有り</t>
        </is>
      </c>
      <c r="R3504" s="4">
        <f>IF(COUNT($M3504:$N3504)=0,"",IF(AND(IF($N3504&lt;&gt;"",$N3504,$M3504)&lt;=0,$O3504&lt;&gt;"可"),"警告",""))</f>
        <v/>
      </c>
      <c r="S3504" s="4">
        <f>IF(COUNT($M3504:$N3504)=0,0,IF(IF($N3504&lt;&gt;"",$N3504,$M3504)&gt;=スコアリング基準!$B$20,スコアリング基準!$C$20,IF(IF($N3504&lt;&gt;"",$N3504,$M3504)&gt;=スコアリング基準!$B$21,スコアリング基準!$C$21,IF(IF($N3504&lt;&gt;"",$N3504,$M3504)&gt;0,スコアリング基準!$C$22,0))))</f>
        <v/>
      </c>
      <c r="T3504" s="4">
        <f>IF($O3504="可",スコアリング基準!$C$23,0)</f>
        <v/>
      </c>
      <c r="U3504" s="4">
        <f>IF(OR(COUNT($K3504:$L3504)&lt;2,$K3504=0),0,IF(ABS($L3504)/$K3504&lt;=スコアリング基準!$B$24,スコアリング基準!$C$24,IF(ABS($L3504)/$K3504&lt;=スコアリング基準!$B$25,スコアリング基準!$C$25,IF(ABS($L3504)/$K3504&lt;=スコアリング基準!$B$26,スコアリング基準!$C$26,0))))</f>
        <v/>
      </c>
      <c r="V3504" s="4">
        <f>IF($P3504="なし",スコアリング基準!$C$27,0)</f>
        <v/>
      </c>
      <c r="W3504" s="4">
        <f>IF($F3504="",0,IF(ISNUMBER($F3504),IF($F3504&lt;=スコアリング基準!$B$28,スコアリング基準!$C$28,スコアリング基準!$C$29),0))</f>
        <v/>
      </c>
      <c r="X3504" s="4">
        <f>IFERROR(VLOOKUP($B3504,スコアリング基準!$A$36:$B$46,2,FALSE),0)</f>
        <v/>
      </c>
      <c r="Y3504" s="4">
        <f>SUM($S3504:$X3504)</f>
        <v/>
      </c>
      <c r="Z3504" s="4">
        <f>IF(COUNT($M3504:$N3504)=0,"データ無",IF($Y3504&gt;=スコアリング基準!$B$30,"S",IF($Y3504&gt;=スコアリング基準!$B$31,"A",IF($Y3504&gt;=スコアリング基準!$B$32,"B","C"))))</f>
        <v/>
      </c>
      <c r="AA3504">
        <f>IFERROR(INDEX(実績DB!$I$3:$I$104,MATCH($B3504&amp;$C3504,実績DB!$J$3:$J$104,0)),"")</f>
        <v/>
      </c>
    </row>
    <row r="3505">
      <c r="A3505" t="n">
        <v>3503</v>
      </c>
      <c r="B3505" t="inlineStr">
        <is>
          <t>中部</t>
        </is>
      </c>
      <c r="C3505" t="inlineStr">
        <is>
          <t>羽野変電所</t>
        </is>
      </c>
      <c r="D3505" t="inlineStr">
        <is>
          <t>三重県</t>
        </is>
      </c>
      <c r="E3505" t="n">
        <v>77</v>
      </c>
      <c r="F3505" t="n">
        <v>6.6</v>
      </c>
      <c r="G3505" s="3" t="n">
        <v>34.680829</v>
      </c>
      <c r="H3505" s="3" t="n">
        <v>136.443372</v>
      </c>
      <c r="I3505" t="inlineStr">
        <is>
          <t>公表資料(手動)</t>
        </is>
      </c>
      <c r="J3505" t="n">
        <v>74</v>
      </c>
      <c r="K3505" t="n">
        <v>74</v>
      </c>
      <c r="L3505" t="n">
        <v>-43</v>
      </c>
      <c r="M3505" t="n">
        <v>31</v>
      </c>
      <c r="O3505" t="inlineStr">
        <is>
          <t>不可 #3</t>
        </is>
      </c>
      <c r="P3505" t="inlineStr">
        <is>
          <t>有り</t>
        </is>
      </c>
      <c r="R3505" s="4">
        <f>IF(COUNT($M3505:$N3505)=0,"",IF(AND(IF($N3505&lt;&gt;"",$N3505,$M3505)&lt;=0,$O3505&lt;&gt;"可"),"警告",""))</f>
        <v/>
      </c>
      <c r="S3505" s="4">
        <f>IF(COUNT($M3505:$N3505)=0,0,IF(IF($N3505&lt;&gt;"",$N3505,$M3505)&gt;=スコアリング基準!$B$20,スコアリング基準!$C$20,IF(IF($N3505&lt;&gt;"",$N3505,$M3505)&gt;=スコアリング基準!$B$21,スコアリング基準!$C$21,IF(IF($N3505&lt;&gt;"",$N3505,$M3505)&gt;0,スコアリング基準!$C$22,0))))</f>
        <v/>
      </c>
      <c r="T3505" s="4">
        <f>IF($O3505="可",スコアリング基準!$C$23,0)</f>
        <v/>
      </c>
      <c r="U3505" s="4">
        <f>IF(OR(COUNT($K3505:$L3505)&lt;2,$K3505=0),0,IF(ABS($L3505)/$K3505&lt;=スコアリング基準!$B$24,スコアリング基準!$C$24,IF(ABS($L3505)/$K3505&lt;=スコアリング基準!$B$25,スコアリング基準!$C$25,IF(ABS($L3505)/$K3505&lt;=スコアリング基準!$B$26,スコアリング基準!$C$26,0))))</f>
        <v/>
      </c>
      <c r="V3505" s="4">
        <f>IF($P3505="なし",スコアリング基準!$C$27,0)</f>
        <v/>
      </c>
      <c r="W3505" s="4">
        <f>IF($F3505="",0,IF(ISNUMBER($F3505),IF($F3505&lt;=スコアリング基準!$B$28,スコアリング基準!$C$28,スコアリング基準!$C$29),0))</f>
        <v/>
      </c>
      <c r="X3505" s="4">
        <f>IFERROR(VLOOKUP($B3505,スコアリング基準!$A$36:$B$46,2,FALSE),0)</f>
        <v/>
      </c>
      <c r="Y3505" s="4">
        <f>SUM($S3505:$X3505)</f>
        <v/>
      </c>
      <c r="Z3505" s="4">
        <f>IF(COUNT($M3505:$N3505)=0,"データ無",IF($Y3505&gt;=スコアリング基準!$B$30,"S",IF($Y3505&gt;=スコアリング基準!$B$31,"A",IF($Y3505&gt;=スコアリング基準!$B$32,"B","C"))))</f>
        <v/>
      </c>
      <c r="AA3505">
        <f>IFERROR(INDEX(実績DB!$I$3:$I$104,MATCH($B3505&amp;$C3505,実績DB!$J$3:$J$104,0)),"")</f>
        <v/>
      </c>
    </row>
    <row r="3506">
      <c r="A3506" t="n">
        <v>3504</v>
      </c>
      <c r="B3506" t="inlineStr">
        <is>
          <t>中部</t>
        </is>
      </c>
      <c r="C3506" t="inlineStr">
        <is>
          <t>羽鳥変電所</t>
        </is>
      </c>
      <c r="D3506" t="inlineStr">
        <is>
          <t>静岡県</t>
        </is>
      </c>
      <c r="E3506" t="n">
        <v>77</v>
      </c>
      <c r="F3506" t="n">
        <v>6.6</v>
      </c>
      <c r="G3506" s="3" t="n">
        <v>34.983433</v>
      </c>
      <c r="H3506" s="3" t="n">
        <v>138.345657</v>
      </c>
      <c r="I3506" t="inlineStr">
        <is>
          <t>公表資料(手動)</t>
        </is>
      </c>
      <c r="J3506" t="n">
        <v>19</v>
      </c>
      <c r="K3506" t="n">
        <v>19</v>
      </c>
      <c r="L3506" t="n">
        <v>-1</v>
      </c>
      <c r="M3506" t="n">
        <v>18</v>
      </c>
      <c r="O3506" t="inlineStr">
        <is>
          <t>不可 #3</t>
        </is>
      </c>
      <c r="P3506" t="inlineStr">
        <is>
          <t>有り</t>
        </is>
      </c>
      <c r="R3506" s="4">
        <f>IF(COUNT($M3506:$N3506)=0,"",IF(AND(IF($N3506&lt;&gt;"",$N3506,$M3506)&lt;=0,$O3506&lt;&gt;"可"),"警告",""))</f>
        <v/>
      </c>
      <c r="S3506" s="4">
        <f>IF(COUNT($M3506:$N3506)=0,0,IF(IF($N3506&lt;&gt;"",$N3506,$M3506)&gt;=スコアリング基準!$B$20,スコアリング基準!$C$20,IF(IF($N3506&lt;&gt;"",$N3506,$M3506)&gt;=スコアリング基準!$B$21,スコアリング基準!$C$21,IF(IF($N3506&lt;&gt;"",$N3506,$M3506)&gt;0,スコアリング基準!$C$22,0))))</f>
        <v/>
      </c>
      <c r="T3506" s="4">
        <f>IF($O3506="可",スコアリング基準!$C$23,0)</f>
        <v/>
      </c>
      <c r="U3506" s="4">
        <f>IF(OR(COUNT($K3506:$L3506)&lt;2,$K3506=0),0,IF(ABS($L3506)/$K3506&lt;=スコアリング基準!$B$24,スコアリング基準!$C$24,IF(ABS($L3506)/$K3506&lt;=スコアリング基準!$B$25,スコアリング基準!$C$25,IF(ABS($L3506)/$K3506&lt;=スコアリング基準!$B$26,スコアリング基準!$C$26,0))))</f>
        <v/>
      </c>
      <c r="V3506" s="4">
        <f>IF($P3506="なし",スコアリング基準!$C$27,0)</f>
        <v/>
      </c>
      <c r="W3506" s="4">
        <f>IF($F3506="",0,IF(ISNUMBER($F3506),IF($F3506&lt;=スコアリング基準!$B$28,スコアリング基準!$C$28,スコアリング基準!$C$29),0))</f>
        <v/>
      </c>
      <c r="X3506" s="4">
        <f>IFERROR(VLOOKUP($B3506,スコアリング基準!$A$36:$B$46,2,FALSE),0)</f>
        <v/>
      </c>
      <c r="Y3506" s="4">
        <f>SUM($S3506:$X3506)</f>
        <v/>
      </c>
      <c r="Z3506" s="4">
        <f>IF(COUNT($M3506:$N3506)=0,"データ無",IF($Y3506&gt;=スコアリング基準!$B$30,"S",IF($Y3506&gt;=スコアリング基準!$B$31,"A",IF($Y3506&gt;=スコアリング基準!$B$32,"B","C"))))</f>
        <v/>
      </c>
      <c r="AA3506">
        <f>IFERROR(INDEX(実績DB!$I$3:$I$104,MATCH($B3506&amp;$C3506,実績DB!$J$3:$J$104,0)),"")</f>
        <v/>
      </c>
    </row>
    <row r="3507">
      <c r="A3507" t="n">
        <v>3505</v>
      </c>
      <c r="B3507" t="inlineStr">
        <is>
          <t>中部</t>
        </is>
      </c>
      <c r="C3507" t="inlineStr">
        <is>
          <t>老津変電所</t>
        </is>
      </c>
      <c r="D3507" t="inlineStr">
        <is>
          <t>愛知県</t>
        </is>
      </c>
      <c r="E3507" t="n">
        <v>77</v>
      </c>
      <c r="F3507" t="n">
        <v>6.6</v>
      </c>
      <c r="G3507" s="3" t="n">
        <v>34.68642</v>
      </c>
      <c r="H3507" s="3" t="n">
        <v>137.33567</v>
      </c>
      <c r="I3507" t="inlineStr">
        <is>
          <t>OSM実測(名称一致)</t>
        </is>
      </c>
      <c r="J3507" t="n">
        <v>-14</v>
      </c>
      <c r="K3507" t="n">
        <v>49</v>
      </c>
      <c r="L3507" t="n">
        <v>-18</v>
      </c>
      <c r="M3507" t="n">
        <v>27</v>
      </c>
      <c r="O3507" t="inlineStr">
        <is>
          <t>不可 #3</t>
        </is>
      </c>
      <c r="P3507" t="inlineStr">
        <is>
          <t>有り</t>
        </is>
      </c>
      <c r="R3507" s="4">
        <f>IF(COUNT($M3507:$N3507)=0,"",IF(AND(IF($N3507&lt;&gt;"",$N3507,$M3507)&lt;=0,$O3507&lt;&gt;"可"),"警告",""))</f>
        <v/>
      </c>
      <c r="S3507" s="4">
        <f>IF(COUNT($M3507:$N3507)=0,0,IF(IF($N3507&lt;&gt;"",$N3507,$M3507)&gt;=スコアリング基準!$B$20,スコアリング基準!$C$20,IF(IF($N3507&lt;&gt;"",$N3507,$M3507)&gt;=スコアリング基準!$B$21,スコアリング基準!$C$21,IF(IF($N3507&lt;&gt;"",$N3507,$M3507)&gt;0,スコアリング基準!$C$22,0))))</f>
        <v/>
      </c>
      <c r="T3507" s="4">
        <f>IF($O3507="可",スコアリング基準!$C$23,0)</f>
        <v/>
      </c>
      <c r="U3507" s="4">
        <f>IF(OR(COUNT($K3507:$L3507)&lt;2,$K3507=0),0,IF(ABS($L3507)/$K3507&lt;=スコアリング基準!$B$24,スコアリング基準!$C$24,IF(ABS($L3507)/$K3507&lt;=スコアリング基準!$B$25,スコアリング基準!$C$25,IF(ABS($L3507)/$K3507&lt;=スコアリング基準!$B$26,スコアリング基準!$C$26,0))))</f>
        <v/>
      </c>
      <c r="V3507" s="4">
        <f>IF($P3507="なし",スコアリング基準!$C$27,0)</f>
        <v/>
      </c>
      <c r="W3507" s="4">
        <f>IF($F3507="",0,IF(ISNUMBER($F3507),IF($F3507&lt;=スコアリング基準!$B$28,スコアリング基準!$C$28,スコアリング基準!$C$29),0))</f>
        <v/>
      </c>
      <c r="X3507" s="4">
        <f>IFERROR(VLOOKUP($B3507,スコアリング基準!$A$36:$B$46,2,FALSE),0)</f>
        <v/>
      </c>
      <c r="Y3507" s="4">
        <f>SUM($S3507:$X3507)</f>
        <v/>
      </c>
      <c r="Z3507" s="4">
        <f>IF(COUNT($M3507:$N3507)=0,"データ無",IF($Y3507&gt;=スコアリング基準!$B$30,"S",IF($Y3507&gt;=スコアリング基準!$B$31,"A",IF($Y3507&gt;=スコアリング基準!$B$32,"B","C"))))</f>
        <v/>
      </c>
      <c r="AA3507">
        <f>IFERROR(INDEX(実績DB!$I$3:$I$104,MATCH($B3507&amp;$C3507,実績DB!$J$3:$J$104,0)),"")</f>
        <v/>
      </c>
    </row>
    <row r="3508">
      <c r="A3508" t="n">
        <v>3506</v>
      </c>
      <c r="B3508" t="inlineStr">
        <is>
          <t>中部</t>
        </is>
      </c>
      <c r="C3508" t="inlineStr">
        <is>
          <t>肥田変電所</t>
        </is>
      </c>
      <c r="D3508" t="inlineStr">
        <is>
          <t>岐阜県</t>
        </is>
      </c>
      <c r="E3508" t="n">
        <v>77</v>
      </c>
      <c r="F3508" t="n">
        <v>6.6</v>
      </c>
      <c r="G3508" s="3" t="n">
        <v>35.358716</v>
      </c>
      <c r="H3508" s="3" t="n">
        <v>137.206292</v>
      </c>
      <c r="I3508" t="inlineStr">
        <is>
          <t>Google Places(名称一致)</t>
        </is>
      </c>
      <c r="J3508" t="n">
        <v>-9</v>
      </c>
      <c r="K3508" t="n">
        <v>19</v>
      </c>
      <c r="L3508" t="n">
        <v>-17</v>
      </c>
      <c r="M3508" t="n">
        <v>6</v>
      </c>
      <c r="O3508" t="inlineStr">
        <is>
          <t>不可 #3</t>
        </is>
      </c>
      <c r="P3508" t="inlineStr">
        <is>
          <t>有り</t>
        </is>
      </c>
      <c r="R3508" s="4">
        <f>IF(COUNT($M3508:$N3508)=0,"",IF(AND(IF($N3508&lt;&gt;"",$N3508,$M3508)&lt;=0,$O3508&lt;&gt;"可"),"警告",""))</f>
        <v/>
      </c>
      <c r="S3508" s="4">
        <f>IF(COUNT($M3508:$N3508)=0,0,IF(IF($N3508&lt;&gt;"",$N3508,$M3508)&gt;=スコアリング基準!$B$20,スコアリング基準!$C$20,IF(IF($N3508&lt;&gt;"",$N3508,$M3508)&gt;=スコアリング基準!$B$21,スコアリング基準!$C$21,IF(IF($N3508&lt;&gt;"",$N3508,$M3508)&gt;0,スコアリング基準!$C$22,0))))</f>
        <v/>
      </c>
      <c r="T3508" s="4">
        <f>IF($O3508="可",スコアリング基準!$C$23,0)</f>
        <v/>
      </c>
      <c r="U3508" s="4">
        <f>IF(OR(COUNT($K3508:$L3508)&lt;2,$K3508=0),0,IF(ABS($L3508)/$K3508&lt;=スコアリング基準!$B$24,スコアリング基準!$C$24,IF(ABS($L3508)/$K3508&lt;=スコアリング基準!$B$25,スコアリング基準!$C$25,IF(ABS($L3508)/$K3508&lt;=スコアリング基準!$B$26,スコアリング基準!$C$26,0))))</f>
        <v/>
      </c>
      <c r="V3508" s="4">
        <f>IF($P3508="なし",スコアリング基準!$C$27,0)</f>
        <v/>
      </c>
      <c r="W3508" s="4">
        <f>IF($F3508="",0,IF(ISNUMBER($F3508),IF($F3508&lt;=スコアリング基準!$B$28,スコアリング基準!$C$28,スコアリング基準!$C$29),0))</f>
        <v/>
      </c>
      <c r="X3508" s="4">
        <f>IFERROR(VLOOKUP($B3508,スコアリング基準!$A$36:$B$46,2,FALSE),0)</f>
        <v/>
      </c>
      <c r="Y3508" s="4">
        <f>SUM($S3508:$X3508)</f>
        <v/>
      </c>
      <c r="Z3508" s="4">
        <f>IF(COUNT($M3508:$N3508)=0,"データ無",IF($Y3508&gt;=スコアリング基準!$B$30,"S",IF($Y3508&gt;=スコアリング基準!$B$31,"A",IF($Y3508&gt;=スコアリング基準!$B$32,"B","C"))))</f>
        <v/>
      </c>
      <c r="AA3508">
        <f>IFERROR(INDEX(実績DB!$I$3:$I$104,MATCH($B3508&amp;$C3508,実績DB!$J$3:$J$104,0)),"")</f>
        <v/>
      </c>
    </row>
    <row r="3509">
      <c r="A3509" t="n">
        <v>3507</v>
      </c>
      <c r="B3509" t="inlineStr">
        <is>
          <t>中部</t>
        </is>
      </c>
      <c r="C3509" t="inlineStr">
        <is>
          <t>能褒野変電所</t>
        </is>
      </c>
      <c r="D3509" t="inlineStr">
        <is>
          <t>三重県</t>
        </is>
      </c>
      <c r="E3509" t="n">
        <v>77</v>
      </c>
      <c r="F3509" t="n">
        <v>6.6</v>
      </c>
      <c r="G3509" s="3" t="n">
        <v>34.889262</v>
      </c>
      <c r="H3509" s="3" t="n">
        <v>136.488911</v>
      </c>
      <c r="I3509" t="inlineStr">
        <is>
          <t>Google Places(名称一致)</t>
        </is>
      </c>
      <c r="J3509" t="n">
        <v>49</v>
      </c>
      <c r="K3509" t="n">
        <v>49</v>
      </c>
      <c r="L3509" t="n">
        <v>-49</v>
      </c>
      <c r="M3509" t="n">
        <v>0</v>
      </c>
      <c r="O3509" t="inlineStr">
        <is>
          <t>不可 #3</t>
        </is>
      </c>
      <c r="P3509" t="inlineStr">
        <is>
          <t>有り</t>
        </is>
      </c>
      <c r="R3509" s="4">
        <f>IF(COUNT($M3509:$N3509)=0,"",IF(AND(IF($N3509&lt;&gt;"",$N3509,$M3509)&lt;=0,$O3509&lt;&gt;"可"),"警告",""))</f>
        <v/>
      </c>
      <c r="S3509" s="4">
        <f>IF(COUNT($M3509:$N3509)=0,0,IF(IF($N3509&lt;&gt;"",$N3509,$M3509)&gt;=スコアリング基準!$B$20,スコアリング基準!$C$20,IF(IF($N3509&lt;&gt;"",$N3509,$M3509)&gt;=スコアリング基準!$B$21,スコアリング基準!$C$21,IF(IF($N3509&lt;&gt;"",$N3509,$M3509)&gt;0,スコアリング基準!$C$22,0))))</f>
        <v/>
      </c>
      <c r="T3509" s="4">
        <f>IF($O3509="可",スコアリング基準!$C$23,0)</f>
        <v/>
      </c>
      <c r="U3509" s="4">
        <f>IF(OR(COUNT($K3509:$L3509)&lt;2,$K3509=0),0,IF(ABS($L3509)/$K3509&lt;=スコアリング基準!$B$24,スコアリング基準!$C$24,IF(ABS($L3509)/$K3509&lt;=スコアリング基準!$B$25,スコアリング基準!$C$25,IF(ABS($L3509)/$K3509&lt;=スコアリング基準!$B$26,スコアリング基準!$C$26,0))))</f>
        <v/>
      </c>
      <c r="V3509" s="4">
        <f>IF($P3509="なし",スコアリング基準!$C$27,0)</f>
        <v/>
      </c>
      <c r="W3509" s="4">
        <f>IF($F3509="",0,IF(ISNUMBER($F3509),IF($F3509&lt;=スコアリング基準!$B$28,スコアリング基準!$C$28,スコアリング基準!$C$29),0))</f>
        <v/>
      </c>
      <c r="X3509" s="4">
        <f>IFERROR(VLOOKUP($B3509,スコアリング基準!$A$36:$B$46,2,FALSE),0)</f>
        <v/>
      </c>
      <c r="Y3509" s="4">
        <f>SUM($S3509:$X3509)</f>
        <v/>
      </c>
      <c r="Z3509" s="4">
        <f>IF(COUNT($M3509:$N3509)=0,"データ無",IF($Y3509&gt;=スコアリング基準!$B$30,"S",IF($Y3509&gt;=スコアリング基準!$B$31,"A",IF($Y3509&gt;=スコアリング基準!$B$32,"B","C"))))</f>
        <v/>
      </c>
      <c r="AA3509">
        <f>IFERROR(INDEX(実績DB!$I$3:$I$104,MATCH($B3509&amp;$C3509,実績DB!$J$3:$J$104,0)),"")</f>
        <v/>
      </c>
    </row>
    <row r="3510">
      <c r="A3510" t="n">
        <v>3508</v>
      </c>
      <c r="B3510" t="inlineStr">
        <is>
          <t>中部</t>
        </is>
      </c>
      <c r="C3510" t="inlineStr">
        <is>
          <t>能部変電所</t>
        </is>
      </c>
      <c r="D3510" t="inlineStr">
        <is>
          <t>三重県</t>
        </is>
      </c>
      <c r="E3510" t="n">
        <v>77</v>
      </c>
      <c r="F3510" t="n">
        <v>6.6</v>
      </c>
      <c r="G3510" s="3" t="n">
        <v>35.054708</v>
      </c>
      <c r="H3510" s="3" t="n">
        <v>136.636438</v>
      </c>
      <c r="I3510" t="inlineStr">
        <is>
          <t>公表資料(手動)</t>
        </is>
      </c>
      <c r="J3510" t="n">
        <v>19</v>
      </c>
      <c r="K3510" t="n">
        <v>19</v>
      </c>
      <c r="L3510" t="n">
        <v>-3</v>
      </c>
      <c r="M3510" t="n">
        <v>16</v>
      </c>
      <c r="O3510" t="inlineStr">
        <is>
          <t>不可 #3</t>
        </is>
      </c>
      <c r="P3510" t="inlineStr">
        <is>
          <t>有り</t>
        </is>
      </c>
      <c r="R3510" s="4">
        <f>IF(COUNT($M3510:$N3510)=0,"",IF(AND(IF($N3510&lt;&gt;"",$N3510,$M3510)&lt;=0,$O3510&lt;&gt;"可"),"警告",""))</f>
        <v/>
      </c>
      <c r="S3510" s="4">
        <f>IF(COUNT($M3510:$N3510)=0,0,IF(IF($N3510&lt;&gt;"",$N3510,$M3510)&gt;=スコアリング基準!$B$20,スコアリング基準!$C$20,IF(IF($N3510&lt;&gt;"",$N3510,$M3510)&gt;=スコアリング基準!$B$21,スコアリング基準!$C$21,IF(IF($N3510&lt;&gt;"",$N3510,$M3510)&gt;0,スコアリング基準!$C$22,0))))</f>
        <v/>
      </c>
      <c r="T3510" s="4">
        <f>IF($O3510="可",スコアリング基準!$C$23,0)</f>
        <v/>
      </c>
      <c r="U3510" s="4">
        <f>IF(OR(COUNT($K3510:$L3510)&lt;2,$K3510=0),0,IF(ABS($L3510)/$K3510&lt;=スコアリング基準!$B$24,スコアリング基準!$C$24,IF(ABS($L3510)/$K3510&lt;=スコアリング基準!$B$25,スコアリング基準!$C$25,IF(ABS($L3510)/$K3510&lt;=スコアリング基準!$B$26,スコアリング基準!$C$26,0))))</f>
        <v/>
      </c>
      <c r="V3510" s="4">
        <f>IF($P3510="なし",スコアリング基準!$C$27,0)</f>
        <v/>
      </c>
      <c r="W3510" s="4">
        <f>IF($F3510="",0,IF(ISNUMBER($F3510),IF($F3510&lt;=スコアリング基準!$B$28,スコアリング基準!$C$28,スコアリング基準!$C$29),0))</f>
        <v/>
      </c>
      <c r="X3510" s="4">
        <f>IFERROR(VLOOKUP($B3510,スコアリング基準!$A$36:$B$46,2,FALSE),0)</f>
        <v/>
      </c>
      <c r="Y3510" s="4">
        <f>SUM($S3510:$X3510)</f>
        <v/>
      </c>
      <c r="Z3510" s="4">
        <f>IF(COUNT($M3510:$N3510)=0,"データ無",IF($Y3510&gt;=スコアリング基準!$B$30,"S",IF($Y3510&gt;=スコアリング基準!$B$31,"A",IF($Y3510&gt;=スコアリング基準!$B$32,"B","C"))))</f>
        <v/>
      </c>
      <c r="AA3510">
        <f>IFERROR(INDEX(実績DB!$I$3:$I$104,MATCH($B3510&amp;$C3510,実績DB!$J$3:$J$104,0)),"")</f>
        <v/>
      </c>
    </row>
    <row r="3511">
      <c r="A3511" t="n">
        <v>3509</v>
      </c>
      <c r="B3511" t="inlineStr">
        <is>
          <t>中部</t>
        </is>
      </c>
      <c r="C3511" t="inlineStr">
        <is>
          <t>臼田水力変電所</t>
        </is>
      </c>
      <c r="D3511" t="inlineStr">
        <is>
          <t>長野県</t>
        </is>
      </c>
      <c r="E3511" t="n">
        <v>77</v>
      </c>
      <c r="F3511" t="n">
        <v>6.6</v>
      </c>
      <c r="G3511" s="3" t="n"/>
      <c r="H3511" s="3" t="n"/>
      <c r="I3511" t="inlineStr">
        <is>
          <t>未取得</t>
        </is>
      </c>
      <c r="J3511" t="n">
        <v>-8</v>
      </c>
      <c r="K3511" t="n">
        <v>19</v>
      </c>
      <c r="L3511" t="n">
        <v>-17</v>
      </c>
      <c r="M3511" t="n">
        <v>4</v>
      </c>
      <c r="O3511" t="inlineStr">
        <is>
          <t>不可 #3</t>
        </is>
      </c>
      <c r="P3511" t="inlineStr">
        <is>
          <t>有り</t>
        </is>
      </c>
      <c r="R3511" s="4">
        <f>IF(COUNT($M3511:$N3511)=0,"",IF(AND(IF($N3511&lt;&gt;"",$N3511,$M3511)&lt;=0,$O3511&lt;&gt;"可"),"警告",""))</f>
        <v/>
      </c>
      <c r="S3511" s="4">
        <f>IF(COUNT($M3511:$N3511)=0,0,IF(IF($N3511&lt;&gt;"",$N3511,$M3511)&gt;=スコアリング基準!$B$20,スコアリング基準!$C$20,IF(IF($N3511&lt;&gt;"",$N3511,$M3511)&gt;=スコアリング基準!$B$21,スコアリング基準!$C$21,IF(IF($N3511&lt;&gt;"",$N3511,$M3511)&gt;0,スコアリング基準!$C$22,0))))</f>
        <v/>
      </c>
      <c r="T3511" s="4">
        <f>IF($O3511="可",スコアリング基準!$C$23,0)</f>
        <v/>
      </c>
      <c r="U3511" s="4">
        <f>IF(OR(COUNT($K3511:$L3511)&lt;2,$K3511=0),0,IF(ABS($L3511)/$K3511&lt;=スコアリング基準!$B$24,スコアリング基準!$C$24,IF(ABS($L3511)/$K3511&lt;=スコアリング基準!$B$25,スコアリング基準!$C$25,IF(ABS($L3511)/$K3511&lt;=スコアリング基準!$B$26,スコアリング基準!$C$26,0))))</f>
        <v/>
      </c>
      <c r="V3511" s="4">
        <f>IF($P3511="なし",スコアリング基準!$C$27,0)</f>
        <v/>
      </c>
      <c r="W3511" s="4">
        <f>IF($F3511="",0,IF(ISNUMBER($F3511),IF($F3511&lt;=スコアリング基準!$B$28,スコアリング基準!$C$28,スコアリング基準!$C$29),0))</f>
        <v/>
      </c>
      <c r="X3511" s="4">
        <f>IFERROR(VLOOKUP($B3511,スコアリング基準!$A$36:$B$46,2,FALSE),0)</f>
        <v/>
      </c>
      <c r="Y3511" s="4">
        <f>SUM($S3511:$X3511)</f>
        <v/>
      </c>
      <c r="Z3511" s="4">
        <f>IF(COUNT($M3511:$N3511)=0,"データ無",IF($Y3511&gt;=スコアリング基準!$B$30,"S",IF($Y3511&gt;=スコアリング基準!$B$31,"A",IF($Y3511&gt;=スコアリング基準!$B$32,"B","C"))))</f>
        <v/>
      </c>
      <c r="AA3511">
        <f>IFERROR(INDEX(実績DB!$I$3:$I$104,MATCH($B3511&amp;$C3511,実績DB!$J$3:$J$104,0)),"")</f>
        <v/>
      </c>
    </row>
    <row r="3512">
      <c r="A3512" t="n">
        <v>3510</v>
      </c>
      <c r="B3512" t="inlineStr">
        <is>
          <t>中部</t>
        </is>
      </c>
      <c r="C3512" t="inlineStr">
        <is>
          <t>臼田町変電所</t>
        </is>
      </c>
      <c r="D3512" t="inlineStr">
        <is>
          <t>長野県</t>
        </is>
      </c>
      <c r="E3512" t="n">
        <v>77</v>
      </c>
      <c r="F3512" t="n">
        <v>6.6</v>
      </c>
      <c r="G3512" s="3" t="n">
        <v>36.204068</v>
      </c>
      <c r="H3512" s="3" t="n">
        <v>138.467312</v>
      </c>
      <c r="I3512" t="inlineStr">
        <is>
          <t>Google Places(名称一致)</t>
        </is>
      </c>
      <c r="J3512" t="n">
        <v>-14</v>
      </c>
      <c r="K3512" t="n">
        <v>49</v>
      </c>
      <c r="L3512" t="n">
        <v>-31</v>
      </c>
      <c r="M3512" t="n">
        <v>15</v>
      </c>
      <c r="O3512" t="inlineStr">
        <is>
          <t>不可 #3</t>
        </is>
      </c>
      <c r="P3512" t="inlineStr">
        <is>
          <t>有り</t>
        </is>
      </c>
      <c r="R3512" s="4">
        <f>IF(COUNT($M3512:$N3512)=0,"",IF(AND(IF($N3512&lt;&gt;"",$N3512,$M3512)&lt;=0,$O3512&lt;&gt;"可"),"警告",""))</f>
        <v/>
      </c>
      <c r="S3512" s="4">
        <f>IF(COUNT($M3512:$N3512)=0,0,IF(IF($N3512&lt;&gt;"",$N3512,$M3512)&gt;=スコアリング基準!$B$20,スコアリング基準!$C$20,IF(IF($N3512&lt;&gt;"",$N3512,$M3512)&gt;=スコアリング基準!$B$21,スコアリング基準!$C$21,IF(IF($N3512&lt;&gt;"",$N3512,$M3512)&gt;0,スコアリング基準!$C$22,0))))</f>
        <v/>
      </c>
      <c r="T3512" s="4">
        <f>IF($O3512="可",スコアリング基準!$C$23,0)</f>
        <v/>
      </c>
      <c r="U3512" s="4">
        <f>IF(OR(COUNT($K3512:$L3512)&lt;2,$K3512=0),0,IF(ABS($L3512)/$K3512&lt;=スコアリング基準!$B$24,スコアリング基準!$C$24,IF(ABS($L3512)/$K3512&lt;=スコアリング基準!$B$25,スコアリング基準!$C$25,IF(ABS($L3512)/$K3512&lt;=スコアリング基準!$B$26,スコアリング基準!$C$26,0))))</f>
        <v/>
      </c>
      <c r="V3512" s="4">
        <f>IF($P3512="なし",スコアリング基準!$C$27,0)</f>
        <v/>
      </c>
      <c r="W3512" s="4">
        <f>IF($F3512="",0,IF(ISNUMBER($F3512),IF($F3512&lt;=スコアリング基準!$B$28,スコアリング基準!$C$28,スコアリング基準!$C$29),0))</f>
        <v/>
      </c>
      <c r="X3512" s="4">
        <f>IFERROR(VLOOKUP($B3512,スコアリング基準!$A$36:$B$46,2,FALSE),0)</f>
        <v/>
      </c>
      <c r="Y3512" s="4">
        <f>SUM($S3512:$X3512)</f>
        <v/>
      </c>
      <c r="Z3512" s="4">
        <f>IF(COUNT($M3512:$N3512)=0,"データ無",IF($Y3512&gt;=スコアリング基準!$B$30,"S",IF($Y3512&gt;=スコアリング基準!$B$31,"A",IF($Y3512&gt;=スコアリング基準!$B$32,"B","C"))))</f>
        <v/>
      </c>
      <c r="AA3512">
        <f>IFERROR(INDEX(実績DB!$I$3:$I$104,MATCH($B3512&amp;$C3512,実績DB!$J$3:$J$104,0)),"")</f>
        <v/>
      </c>
    </row>
    <row r="3513">
      <c r="A3513" t="n">
        <v>3511</v>
      </c>
      <c r="B3513" t="inlineStr">
        <is>
          <t>中部</t>
        </is>
      </c>
      <c r="C3513" t="inlineStr">
        <is>
          <t>興津変電所</t>
        </is>
      </c>
      <c r="D3513" t="inlineStr">
        <is>
          <t>静岡県</t>
        </is>
      </c>
      <c r="E3513" t="n">
        <v>77</v>
      </c>
      <c r="F3513" t="n">
        <v>6.6</v>
      </c>
      <c r="G3513" s="3" t="n">
        <v>35.058593</v>
      </c>
      <c r="H3513" s="3" t="n">
        <v>138.522263</v>
      </c>
      <c r="I3513" t="inlineStr">
        <is>
          <t>公表資料(手動)</t>
        </is>
      </c>
      <c r="J3513" t="n">
        <v>49</v>
      </c>
      <c r="K3513" t="n">
        <v>49</v>
      </c>
      <c r="L3513" t="n">
        <v>0</v>
      </c>
      <c r="M3513" t="n">
        <v>49</v>
      </c>
      <c r="O3513" t="inlineStr">
        <is>
          <t>不可 #3</t>
        </is>
      </c>
      <c r="P3513" t="inlineStr">
        <is>
          <t>有り</t>
        </is>
      </c>
      <c r="R3513" s="4">
        <f>IF(COUNT($M3513:$N3513)=0,"",IF(AND(IF($N3513&lt;&gt;"",$N3513,$M3513)&lt;=0,$O3513&lt;&gt;"可"),"警告",""))</f>
        <v/>
      </c>
      <c r="S3513" s="4">
        <f>IF(COUNT($M3513:$N3513)=0,0,IF(IF($N3513&lt;&gt;"",$N3513,$M3513)&gt;=スコアリング基準!$B$20,スコアリング基準!$C$20,IF(IF($N3513&lt;&gt;"",$N3513,$M3513)&gt;=スコアリング基準!$B$21,スコアリング基準!$C$21,IF(IF($N3513&lt;&gt;"",$N3513,$M3513)&gt;0,スコアリング基準!$C$22,0))))</f>
        <v/>
      </c>
      <c r="T3513" s="4">
        <f>IF($O3513="可",スコアリング基準!$C$23,0)</f>
        <v/>
      </c>
      <c r="U3513" s="4">
        <f>IF(OR(COUNT($K3513:$L3513)&lt;2,$K3513=0),0,IF(ABS($L3513)/$K3513&lt;=スコアリング基準!$B$24,スコアリング基準!$C$24,IF(ABS($L3513)/$K3513&lt;=スコアリング基準!$B$25,スコアリング基準!$C$25,IF(ABS($L3513)/$K3513&lt;=スコアリング基準!$B$26,スコアリング基準!$C$26,0))))</f>
        <v/>
      </c>
      <c r="V3513" s="4">
        <f>IF($P3513="なし",スコアリング基準!$C$27,0)</f>
        <v/>
      </c>
      <c r="W3513" s="4">
        <f>IF($F3513="",0,IF(ISNUMBER($F3513),IF($F3513&lt;=スコアリング基準!$B$28,スコアリング基準!$C$28,スコアリング基準!$C$29),0))</f>
        <v/>
      </c>
      <c r="X3513" s="4">
        <f>IFERROR(VLOOKUP($B3513,スコアリング基準!$A$36:$B$46,2,FALSE),0)</f>
        <v/>
      </c>
      <c r="Y3513" s="4">
        <f>SUM($S3513:$X3513)</f>
        <v/>
      </c>
      <c r="Z3513" s="4">
        <f>IF(COUNT($M3513:$N3513)=0,"データ無",IF($Y3513&gt;=スコアリング基準!$B$30,"S",IF($Y3513&gt;=スコアリング基準!$B$31,"A",IF($Y3513&gt;=スコアリング基準!$B$32,"B","C"))))</f>
        <v/>
      </c>
      <c r="AA3513">
        <f>IFERROR(INDEX(実績DB!$I$3:$I$104,MATCH($B3513&amp;$C3513,実績DB!$J$3:$J$104,0)),"")</f>
        <v/>
      </c>
    </row>
    <row r="3514">
      <c r="A3514" t="n">
        <v>3512</v>
      </c>
      <c r="B3514" t="inlineStr">
        <is>
          <t>中部</t>
        </is>
      </c>
      <c r="C3514" t="inlineStr">
        <is>
          <t>舘山寺変電所</t>
        </is>
      </c>
      <c r="D3514" t="inlineStr">
        <is>
          <t>静岡県</t>
        </is>
      </c>
      <c r="E3514" t="n">
        <v>77</v>
      </c>
      <c r="F3514" t="n">
        <v>6.6</v>
      </c>
      <c r="G3514" s="3" t="n">
        <v>34.7593</v>
      </c>
      <c r="H3514" s="3" t="n">
        <v>137.626884</v>
      </c>
      <c r="I3514" t="inlineStr">
        <is>
          <t>Google Places(名称一致)</t>
        </is>
      </c>
      <c r="J3514" t="n">
        <v>19</v>
      </c>
      <c r="K3514" t="n">
        <v>19</v>
      </c>
      <c r="L3514" t="n">
        <v>-18</v>
      </c>
      <c r="M3514" t="n">
        <v>1</v>
      </c>
      <c r="O3514" t="inlineStr">
        <is>
          <t>不可 #3</t>
        </is>
      </c>
      <c r="P3514" t="inlineStr">
        <is>
          <t>有り</t>
        </is>
      </c>
      <c r="R3514" s="4">
        <f>IF(COUNT($M3514:$N3514)=0,"",IF(AND(IF($N3514&lt;&gt;"",$N3514,$M3514)&lt;=0,$O3514&lt;&gt;"可"),"警告",""))</f>
        <v/>
      </c>
      <c r="S3514" s="4">
        <f>IF(COUNT($M3514:$N3514)=0,0,IF(IF($N3514&lt;&gt;"",$N3514,$M3514)&gt;=スコアリング基準!$B$20,スコアリング基準!$C$20,IF(IF($N3514&lt;&gt;"",$N3514,$M3514)&gt;=スコアリング基準!$B$21,スコアリング基準!$C$21,IF(IF($N3514&lt;&gt;"",$N3514,$M3514)&gt;0,スコアリング基準!$C$22,0))))</f>
        <v/>
      </c>
      <c r="T3514" s="4">
        <f>IF($O3514="可",スコアリング基準!$C$23,0)</f>
        <v/>
      </c>
      <c r="U3514" s="4">
        <f>IF(OR(COUNT($K3514:$L3514)&lt;2,$K3514=0),0,IF(ABS($L3514)/$K3514&lt;=スコアリング基準!$B$24,スコアリング基準!$C$24,IF(ABS($L3514)/$K3514&lt;=スコアリング基準!$B$25,スコアリング基準!$C$25,IF(ABS($L3514)/$K3514&lt;=スコアリング基準!$B$26,スコアリング基準!$C$26,0))))</f>
        <v/>
      </c>
      <c r="V3514" s="4">
        <f>IF($P3514="なし",スコアリング基準!$C$27,0)</f>
        <v/>
      </c>
      <c r="W3514" s="4">
        <f>IF($F3514="",0,IF(ISNUMBER($F3514),IF($F3514&lt;=スコアリング基準!$B$28,スコアリング基準!$C$28,スコアリング基準!$C$29),0))</f>
        <v/>
      </c>
      <c r="X3514" s="4">
        <f>IFERROR(VLOOKUP($B3514,スコアリング基準!$A$36:$B$46,2,FALSE),0)</f>
        <v/>
      </c>
      <c r="Y3514" s="4">
        <f>SUM($S3514:$X3514)</f>
        <v/>
      </c>
      <c r="Z3514" s="4">
        <f>IF(COUNT($M3514:$N3514)=0,"データ無",IF($Y3514&gt;=スコアリング基準!$B$30,"S",IF($Y3514&gt;=スコアリング基準!$B$31,"A",IF($Y3514&gt;=スコアリング基準!$B$32,"B","C"))))</f>
        <v/>
      </c>
      <c r="AA3514">
        <f>IFERROR(INDEX(実績DB!$I$3:$I$104,MATCH($B3514&amp;$C3514,実績DB!$J$3:$J$104,0)),"")</f>
        <v/>
      </c>
    </row>
    <row r="3515">
      <c r="A3515" t="n">
        <v>3513</v>
      </c>
      <c r="B3515" t="inlineStr">
        <is>
          <t>中部</t>
        </is>
      </c>
      <c r="C3515" t="inlineStr">
        <is>
          <t>芥見変電所</t>
        </is>
      </c>
      <c r="D3515" t="inlineStr">
        <is>
          <t>岐阜県</t>
        </is>
      </c>
      <c r="E3515" t="n">
        <v>77</v>
      </c>
      <c r="F3515" t="n">
        <v>6.6</v>
      </c>
      <c r="G3515" s="3" t="n">
        <v>35.437452</v>
      </c>
      <c r="H3515" s="3" t="n">
        <v>136.841612</v>
      </c>
      <c r="I3515" t="inlineStr">
        <is>
          <t>公表資料(手動)</t>
        </is>
      </c>
      <c r="J3515" t="n">
        <v>-1</v>
      </c>
      <c r="K3515" t="n">
        <v>49</v>
      </c>
      <c r="L3515" t="n">
        <v>-6</v>
      </c>
      <c r="M3515" t="n">
        <v>42</v>
      </c>
      <c r="O3515" t="inlineStr">
        <is>
          <t>不可 #3</t>
        </is>
      </c>
      <c r="P3515" t="inlineStr">
        <is>
          <t>有り</t>
        </is>
      </c>
      <c r="R3515" s="4">
        <f>IF(COUNT($M3515:$N3515)=0,"",IF(AND(IF($N3515&lt;&gt;"",$N3515,$M3515)&lt;=0,$O3515&lt;&gt;"可"),"警告",""))</f>
        <v/>
      </c>
      <c r="S3515" s="4">
        <f>IF(COUNT($M3515:$N3515)=0,0,IF(IF($N3515&lt;&gt;"",$N3515,$M3515)&gt;=スコアリング基準!$B$20,スコアリング基準!$C$20,IF(IF($N3515&lt;&gt;"",$N3515,$M3515)&gt;=スコアリング基準!$B$21,スコアリング基準!$C$21,IF(IF($N3515&lt;&gt;"",$N3515,$M3515)&gt;0,スコアリング基準!$C$22,0))))</f>
        <v/>
      </c>
      <c r="T3515" s="4">
        <f>IF($O3515="可",スコアリング基準!$C$23,0)</f>
        <v/>
      </c>
      <c r="U3515" s="4">
        <f>IF(OR(COUNT($K3515:$L3515)&lt;2,$K3515=0),0,IF(ABS($L3515)/$K3515&lt;=スコアリング基準!$B$24,スコアリング基準!$C$24,IF(ABS($L3515)/$K3515&lt;=スコアリング基準!$B$25,スコアリング基準!$C$25,IF(ABS($L3515)/$K3515&lt;=スコアリング基準!$B$26,スコアリング基準!$C$26,0))))</f>
        <v/>
      </c>
      <c r="V3515" s="4">
        <f>IF($P3515="なし",スコアリング基準!$C$27,0)</f>
        <v/>
      </c>
      <c r="W3515" s="4">
        <f>IF($F3515="",0,IF(ISNUMBER($F3515),IF($F3515&lt;=スコアリング基準!$B$28,スコアリング基準!$C$28,スコアリング基準!$C$29),0))</f>
        <v/>
      </c>
      <c r="X3515" s="4">
        <f>IFERROR(VLOOKUP($B3515,スコアリング基準!$A$36:$B$46,2,FALSE),0)</f>
        <v/>
      </c>
      <c r="Y3515" s="4">
        <f>SUM($S3515:$X3515)</f>
        <v/>
      </c>
      <c r="Z3515" s="4">
        <f>IF(COUNT($M3515:$N3515)=0,"データ無",IF($Y3515&gt;=スコアリング基準!$B$30,"S",IF($Y3515&gt;=スコアリング基準!$B$31,"A",IF($Y3515&gt;=スコアリング基準!$B$32,"B","C"))))</f>
        <v/>
      </c>
      <c r="AA3515">
        <f>IFERROR(INDEX(実績DB!$I$3:$I$104,MATCH($B3515&amp;$C3515,実績DB!$J$3:$J$104,0)),"")</f>
        <v/>
      </c>
    </row>
    <row r="3516">
      <c r="A3516" t="n">
        <v>3514</v>
      </c>
      <c r="B3516" t="inlineStr">
        <is>
          <t>中部</t>
        </is>
      </c>
      <c r="C3516" t="inlineStr">
        <is>
          <t>芸濃変電所</t>
        </is>
      </c>
      <c r="D3516" t="inlineStr">
        <is>
          <t>三重県</t>
        </is>
      </c>
      <c r="E3516" t="n">
        <v>77</v>
      </c>
      <c r="F3516" t="n">
        <v>6.6</v>
      </c>
      <c r="G3516" s="3" t="n">
        <v>34.800154</v>
      </c>
      <c r="H3516" s="3" t="n">
        <v>136.433105</v>
      </c>
      <c r="I3516" t="inlineStr">
        <is>
          <t>Google Places(名称一致)</t>
        </is>
      </c>
      <c r="J3516" t="n">
        <v>19</v>
      </c>
      <c r="K3516" t="n">
        <v>19</v>
      </c>
      <c r="L3516" t="n">
        <v>-19</v>
      </c>
      <c r="M3516" t="n">
        <v>0</v>
      </c>
      <c r="O3516" t="inlineStr">
        <is>
          <t>不可 #3</t>
        </is>
      </c>
      <c r="P3516" t="inlineStr">
        <is>
          <t>有り</t>
        </is>
      </c>
      <c r="R3516" s="4">
        <f>IF(COUNT($M3516:$N3516)=0,"",IF(AND(IF($N3516&lt;&gt;"",$N3516,$M3516)&lt;=0,$O3516&lt;&gt;"可"),"警告",""))</f>
        <v/>
      </c>
      <c r="S3516" s="4">
        <f>IF(COUNT($M3516:$N3516)=0,0,IF(IF($N3516&lt;&gt;"",$N3516,$M3516)&gt;=スコアリング基準!$B$20,スコアリング基準!$C$20,IF(IF($N3516&lt;&gt;"",$N3516,$M3516)&gt;=スコアリング基準!$B$21,スコアリング基準!$C$21,IF(IF($N3516&lt;&gt;"",$N3516,$M3516)&gt;0,スコアリング基準!$C$22,0))))</f>
        <v/>
      </c>
      <c r="T3516" s="4">
        <f>IF($O3516="可",スコアリング基準!$C$23,0)</f>
        <v/>
      </c>
      <c r="U3516" s="4">
        <f>IF(OR(COUNT($K3516:$L3516)&lt;2,$K3516=0),0,IF(ABS($L3516)/$K3516&lt;=スコアリング基準!$B$24,スコアリング基準!$C$24,IF(ABS($L3516)/$K3516&lt;=スコアリング基準!$B$25,スコアリング基準!$C$25,IF(ABS($L3516)/$K3516&lt;=スコアリング基準!$B$26,スコアリング基準!$C$26,0))))</f>
        <v/>
      </c>
      <c r="V3516" s="4">
        <f>IF($P3516="なし",スコアリング基準!$C$27,0)</f>
        <v/>
      </c>
      <c r="W3516" s="4">
        <f>IF($F3516="",0,IF(ISNUMBER($F3516),IF($F3516&lt;=スコアリング基準!$B$28,スコアリング基準!$C$28,スコアリング基準!$C$29),0))</f>
        <v/>
      </c>
      <c r="X3516" s="4">
        <f>IFERROR(VLOOKUP($B3516,スコアリング基準!$A$36:$B$46,2,FALSE),0)</f>
        <v/>
      </c>
      <c r="Y3516" s="4">
        <f>SUM($S3516:$X3516)</f>
        <v/>
      </c>
      <c r="Z3516" s="4">
        <f>IF(COUNT($M3516:$N3516)=0,"データ無",IF($Y3516&gt;=スコアリング基準!$B$30,"S",IF($Y3516&gt;=スコアリング基準!$B$31,"A",IF($Y3516&gt;=スコアリング基準!$B$32,"B","C"))))</f>
        <v/>
      </c>
      <c r="AA3516">
        <f>IFERROR(INDEX(実績DB!$I$3:$I$104,MATCH($B3516&amp;$C3516,実績DB!$J$3:$J$104,0)),"")</f>
        <v/>
      </c>
    </row>
    <row r="3517">
      <c r="A3517" t="n">
        <v>3515</v>
      </c>
      <c r="B3517" t="inlineStr">
        <is>
          <t>中部</t>
        </is>
      </c>
      <c r="C3517" t="inlineStr">
        <is>
          <t>若林変電所</t>
        </is>
      </c>
      <c r="D3517" t="inlineStr">
        <is>
          <t>愛知県</t>
        </is>
      </c>
      <c r="E3517" t="n">
        <v>77</v>
      </c>
      <c r="F3517" t="n">
        <v>6.6</v>
      </c>
      <c r="G3517" s="3" t="n">
        <v>35.041706</v>
      </c>
      <c r="H3517" s="3" t="n">
        <v>137.102364</v>
      </c>
      <c r="I3517" t="inlineStr">
        <is>
          <t>公表資料(手動)</t>
        </is>
      </c>
      <c r="J3517" t="n">
        <v>-3</v>
      </c>
      <c r="K3517" t="n">
        <v>49</v>
      </c>
      <c r="L3517" t="n">
        <v>-10</v>
      </c>
      <c r="M3517" t="n">
        <v>40</v>
      </c>
      <c r="O3517" t="inlineStr">
        <is>
          <t>不可 #3</t>
        </is>
      </c>
      <c r="P3517" t="inlineStr">
        <is>
          <t>有り</t>
        </is>
      </c>
      <c r="R3517" s="4">
        <f>IF(COUNT($M3517:$N3517)=0,"",IF(AND(IF($N3517&lt;&gt;"",$N3517,$M3517)&lt;=0,$O3517&lt;&gt;"可"),"警告",""))</f>
        <v/>
      </c>
      <c r="S3517" s="4">
        <f>IF(COUNT($M3517:$N3517)=0,0,IF(IF($N3517&lt;&gt;"",$N3517,$M3517)&gt;=スコアリング基準!$B$20,スコアリング基準!$C$20,IF(IF($N3517&lt;&gt;"",$N3517,$M3517)&gt;=スコアリング基準!$B$21,スコアリング基準!$C$21,IF(IF($N3517&lt;&gt;"",$N3517,$M3517)&gt;0,スコアリング基準!$C$22,0))))</f>
        <v/>
      </c>
      <c r="T3517" s="4">
        <f>IF($O3517="可",スコアリング基準!$C$23,0)</f>
        <v/>
      </c>
      <c r="U3517" s="4">
        <f>IF(OR(COUNT($K3517:$L3517)&lt;2,$K3517=0),0,IF(ABS($L3517)/$K3517&lt;=スコアリング基準!$B$24,スコアリング基準!$C$24,IF(ABS($L3517)/$K3517&lt;=スコアリング基準!$B$25,スコアリング基準!$C$25,IF(ABS($L3517)/$K3517&lt;=スコアリング基準!$B$26,スコアリング基準!$C$26,0))))</f>
        <v/>
      </c>
      <c r="V3517" s="4">
        <f>IF($P3517="なし",スコアリング基準!$C$27,0)</f>
        <v/>
      </c>
      <c r="W3517" s="4">
        <f>IF($F3517="",0,IF(ISNUMBER($F3517),IF($F3517&lt;=スコアリング基準!$B$28,スコアリング基準!$C$28,スコアリング基準!$C$29),0))</f>
        <v/>
      </c>
      <c r="X3517" s="4">
        <f>IFERROR(VLOOKUP($B3517,スコアリング基準!$A$36:$B$46,2,FALSE),0)</f>
        <v/>
      </c>
      <c r="Y3517" s="4">
        <f>SUM($S3517:$X3517)</f>
        <v/>
      </c>
      <c r="Z3517" s="4">
        <f>IF(COUNT($M3517:$N3517)=0,"データ無",IF($Y3517&gt;=スコアリング基準!$B$30,"S",IF($Y3517&gt;=スコアリング基準!$B$31,"A",IF($Y3517&gt;=スコアリング基準!$B$32,"B","C"))))</f>
        <v/>
      </c>
      <c r="AA3517">
        <f>IFERROR(INDEX(実績DB!$I$3:$I$104,MATCH($B3517&amp;$C3517,実績DB!$J$3:$J$104,0)),"")</f>
        <v/>
      </c>
    </row>
    <row r="3518">
      <c r="A3518" t="n">
        <v>3516</v>
      </c>
      <c r="B3518" t="inlineStr">
        <is>
          <t>中部</t>
        </is>
      </c>
      <c r="C3518" t="inlineStr">
        <is>
          <t>若穂変電所</t>
        </is>
      </c>
      <c r="D3518" t="inlineStr">
        <is>
          <t>長野県</t>
        </is>
      </c>
      <c r="E3518" t="n">
        <v>77</v>
      </c>
      <c r="F3518" t="n">
        <v>6.6</v>
      </c>
      <c r="G3518" s="3" t="n">
        <v>36.609293</v>
      </c>
      <c r="H3518" s="3" t="n">
        <v>138.247688</v>
      </c>
      <c r="I3518" t="inlineStr">
        <is>
          <t>公表資料(手動)</t>
        </is>
      </c>
      <c r="J3518" t="n">
        <v>-2</v>
      </c>
      <c r="K3518" t="n">
        <v>19</v>
      </c>
      <c r="L3518" t="n">
        <v>-3</v>
      </c>
      <c r="M3518" t="n">
        <v>16</v>
      </c>
      <c r="O3518" t="inlineStr">
        <is>
          <t>不可 #3</t>
        </is>
      </c>
      <c r="P3518" t="inlineStr">
        <is>
          <t>有り</t>
        </is>
      </c>
      <c r="R3518" s="4">
        <f>IF(COUNT($M3518:$N3518)=0,"",IF(AND(IF($N3518&lt;&gt;"",$N3518,$M3518)&lt;=0,$O3518&lt;&gt;"可"),"警告",""))</f>
        <v/>
      </c>
      <c r="S3518" s="4">
        <f>IF(COUNT($M3518:$N3518)=0,0,IF(IF($N3518&lt;&gt;"",$N3518,$M3518)&gt;=スコアリング基準!$B$20,スコアリング基準!$C$20,IF(IF($N3518&lt;&gt;"",$N3518,$M3518)&gt;=スコアリング基準!$B$21,スコアリング基準!$C$21,IF(IF($N3518&lt;&gt;"",$N3518,$M3518)&gt;0,スコアリング基準!$C$22,0))))</f>
        <v/>
      </c>
      <c r="T3518" s="4">
        <f>IF($O3518="可",スコアリング基準!$C$23,0)</f>
        <v/>
      </c>
      <c r="U3518" s="4">
        <f>IF(OR(COUNT($K3518:$L3518)&lt;2,$K3518=0),0,IF(ABS($L3518)/$K3518&lt;=スコアリング基準!$B$24,スコアリング基準!$C$24,IF(ABS($L3518)/$K3518&lt;=スコアリング基準!$B$25,スコアリング基準!$C$25,IF(ABS($L3518)/$K3518&lt;=スコアリング基準!$B$26,スコアリング基準!$C$26,0))))</f>
        <v/>
      </c>
      <c r="V3518" s="4">
        <f>IF($P3518="なし",スコアリング基準!$C$27,0)</f>
        <v/>
      </c>
      <c r="W3518" s="4">
        <f>IF($F3518="",0,IF(ISNUMBER($F3518),IF($F3518&lt;=スコアリング基準!$B$28,スコアリング基準!$C$28,スコアリング基準!$C$29),0))</f>
        <v/>
      </c>
      <c r="X3518" s="4">
        <f>IFERROR(VLOOKUP($B3518,スコアリング基準!$A$36:$B$46,2,FALSE),0)</f>
        <v/>
      </c>
      <c r="Y3518" s="4">
        <f>SUM($S3518:$X3518)</f>
        <v/>
      </c>
      <c r="Z3518" s="4">
        <f>IF(COUNT($M3518:$N3518)=0,"データ無",IF($Y3518&gt;=スコアリング基準!$B$30,"S",IF($Y3518&gt;=スコアリング基準!$B$31,"A",IF($Y3518&gt;=スコアリング基準!$B$32,"B","C"))))</f>
        <v/>
      </c>
      <c r="AA3518">
        <f>IFERROR(INDEX(実績DB!$I$3:$I$104,MATCH($B3518&amp;$C3518,実績DB!$J$3:$J$104,0)),"")</f>
        <v/>
      </c>
    </row>
    <row r="3519">
      <c r="A3519" t="n">
        <v>3517</v>
      </c>
      <c r="B3519" t="inlineStr">
        <is>
          <t>中部</t>
        </is>
      </c>
      <c r="C3519" t="inlineStr">
        <is>
          <t>若草変電所</t>
        </is>
      </c>
      <c r="D3519" t="inlineStr">
        <is>
          <t>愛知県</t>
        </is>
      </c>
      <c r="E3519" t="n">
        <v>77</v>
      </c>
      <c r="F3519" t="n">
        <v>6.6</v>
      </c>
      <c r="G3519" s="3" t="n">
        <v>35.108769</v>
      </c>
      <c r="H3519" s="3" t="n">
        <v>137.153079</v>
      </c>
      <c r="I3519" t="inlineStr">
        <is>
          <t>公表資料(手動)</t>
        </is>
      </c>
      <c r="J3519" t="n">
        <v>3</v>
      </c>
      <c r="K3519" t="n">
        <v>43</v>
      </c>
      <c r="L3519" t="n">
        <v>-6</v>
      </c>
      <c r="M3519" t="n">
        <v>40</v>
      </c>
      <c r="O3519" t="inlineStr">
        <is>
          <t>不可 #3</t>
        </is>
      </c>
      <c r="P3519" t="inlineStr">
        <is>
          <t>有り</t>
        </is>
      </c>
      <c r="R3519" s="4">
        <f>IF(COUNT($M3519:$N3519)=0,"",IF(AND(IF($N3519&lt;&gt;"",$N3519,$M3519)&lt;=0,$O3519&lt;&gt;"可"),"警告",""))</f>
        <v/>
      </c>
      <c r="S3519" s="4">
        <f>IF(COUNT($M3519:$N3519)=0,0,IF(IF($N3519&lt;&gt;"",$N3519,$M3519)&gt;=スコアリング基準!$B$20,スコアリング基準!$C$20,IF(IF($N3519&lt;&gt;"",$N3519,$M3519)&gt;=スコアリング基準!$B$21,スコアリング基準!$C$21,IF(IF($N3519&lt;&gt;"",$N3519,$M3519)&gt;0,スコアリング基準!$C$22,0))))</f>
        <v/>
      </c>
      <c r="T3519" s="4">
        <f>IF($O3519="可",スコアリング基準!$C$23,0)</f>
        <v/>
      </c>
      <c r="U3519" s="4">
        <f>IF(OR(COUNT($K3519:$L3519)&lt;2,$K3519=0),0,IF(ABS($L3519)/$K3519&lt;=スコアリング基準!$B$24,スコアリング基準!$C$24,IF(ABS($L3519)/$K3519&lt;=スコアリング基準!$B$25,スコアリング基準!$C$25,IF(ABS($L3519)/$K3519&lt;=スコアリング基準!$B$26,スコアリング基準!$C$26,0))))</f>
        <v/>
      </c>
      <c r="V3519" s="4">
        <f>IF($P3519="なし",スコアリング基準!$C$27,0)</f>
        <v/>
      </c>
      <c r="W3519" s="4">
        <f>IF($F3519="",0,IF(ISNUMBER($F3519),IF($F3519&lt;=スコアリング基準!$B$28,スコアリング基準!$C$28,スコアリング基準!$C$29),0))</f>
        <v/>
      </c>
      <c r="X3519" s="4">
        <f>IFERROR(VLOOKUP($B3519,スコアリング基準!$A$36:$B$46,2,FALSE),0)</f>
        <v/>
      </c>
      <c r="Y3519" s="4">
        <f>SUM($S3519:$X3519)</f>
        <v/>
      </c>
      <c r="Z3519" s="4">
        <f>IF(COUNT($M3519:$N3519)=0,"データ無",IF($Y3519&gt;=スコアリング基準!$B$30,"S",IF($Y3519&gt;=スコアリング基準!$B$31,"A",IF($Y3519&gt;=スコアリング基準!$B$32,"B","C"))))</f>
        <v/>
      </c>
      <c r="AA3519">
        <f>IFERROR(INDEX(実績DB!$I$3:$I$104,MATCH($B3519&amp;$C3519,実績DB!$J$3:$J$104,0)),"")</f>
        <v/>
      </c>
    </row>
    <row r="3520">
      <c r="A3520" t="n">
        <v>3518</v>
      </c>
      <c r="B3520" t="inlineStr">
        <is>
          <t>中部</t>
        </is>
      </c>
      <c r="C3520" t="inlineStr">
        <is>
          <t>茂沢水力変電所</t>
        </is>
      </c>
      <c r="D3520" t="inlineStr">
        <is>
          <t>長野県</t>
        </is>
      </c>
      <c r="E3520" t="n">
        <v>77</v>
      </c>
      <c r="F3520" t="n">
        <v>6.6</v>
      </c>
      <c r="G3520" s="3" t="n"/>
      <c r="H3520" s="3" t="n"/>
      <c r="I3520" t="inlineStr">
        <is>
          <t>未取得</t>
        </is>
      </c>
      <c r="J3520" t="n">
        <v>-10</v>
      </c>
      <c r="K3520" t="n">
        <v>21</v>
      </c>
      <c r="L3520" t="n">
        <v>-13</v>
      </c>
      <c r="M3520" t="n">
        <v>9</v>
      </c>
      <c r="O3520" t="inlineStr">
        <is>
          <t>不可 #3</t>
        </is>
      </c>
      <c r="P3520" t="inlineStr">
        <is>
          <t>有り</t>
        </is>
      </c>
      <c r="R3520" s="4">
        <f>IF(COUNT($M3520:$N3520)=0,"",IF(AND(IF($N3520&lt;&gt;"",$N3520,$M3520)&lt;=0,$O3520&lt;&gt;"可"),"警告",""))</f>
        <v/>
      </c>
      <c r="S3520" s="4">
        <f>IF(COUNT($M3520:$N3520)=0,0,IF(IF($N3520&lt;&gt;"",$N3520,$M3520)&gt;=スコアリング基準!$B$20,スコアリング基準!$C$20,IF(IF($N3520&lt;&gt;"",$N3520,$M3520)&gt;=スコアリング基準!$B$21,スコアリング基準!$C$21,IF(IF($N3520&lt;&gt;"",$N3520,$M3520)&gt;0,スコアリング基準!$C$22,0))))</f>
        <v/>
      </c>
      <c r="T3520" s="4">
        <f>IF($O3520="可",スコアリング基準!$C$23,0)</f>
        <v/>
      </c>
      <c r="U3520" s="4">
        <f>IF(OR(COUNT($K3520:$L3520)&lt;2,$K3520=0),0,IF(ABS($L3520)/$K3520&lt;=スコアリング基準!$B$24,スコアリング基準!$C$24,IF(ABS($L3520)/$K3520&lt;=スコアリング基準!$B$25,スコアリング基準!$C$25,IF(ABS($L3520)/$K3520&lt;=スコアリング基準!$B$26,スコアリング基準!$C$26,0))))</f>
        <v/>
      </c>
      <c r="V3520" s="4">
        <f>IF($P3520="なし",スコアリング基準!$C$27,0)</f>
        <v/>
      </c>
      <c r="W3520" s="4">
        <f>IF($F3520="",0,IF(ISNUMBER($F3520),IF($F3520&lt;=スコアリング基準!$B$28,スコアリング基準!$C$28,スコアリング基準!$C$29),0))</f>
        <v/>
      </c>
      <c r="X3520" s="4">
        <f>IFERROR(VLOOKUP($B3520,スコアリング基準!$A$36:$B$46,2,FALSE),0)</f>
        <v/>
      </c>
      <c r="Y3520" s="4">
        <f>SUM($S3520:$X3520)</f>
        <v/>
      </c>
      <c r="Z3520" s="4">
        <f>IF(COUNT($M3520:$N3520)=0,"データ無",IF($Y3520&gt;=スコアリング基準!$B$30,"S",IF($Y3520&gt;=スコアリング基準!$B$31,"A",IF($Y3520&gt;=スコアリング基準!$B$32,"B","C"))))</f>
        <v/>
      </c>
      <c r="AA3520">
        <f>IFERROR(INDEX(実績DB!$I$3:$I$104,MATCH($B3520&amp;$C3520,実績DB!$J$3:$J$104,0)),"")</f>
        <v/>
      </c>
    </row>
    <row r="3521">
      <c r="A3521" t="n">
        <v>3519</v>
      </c>
      <c r="B3521" t="inlineStr">
        <is>
          <t>中部</t>
        </is>
      </c>
      <c r="C3521" t="inlineStr">
        <is>
          <t>茅野変電所</t>
        </is>
      </c>
      <c r="D3521" t="inlineStr">
        <is>
          <t>長野県</t>
        </is>
      </c>
      <c r="E3521" t="n">
        <v>77</v>
      </c>
      <c r="F3521" t="n">
        <v>6.6</v>
      </c>
      <c r="G3521" s="3" t="n">
        <v>35.999483</v>
      </c>
      <c r="H3521" s="3" t="n">
        <v>138.14415</v>
      </c>
      <c r="I3521" t="inlineStr">
        <is>
          <t>公表資料(手動)</t>
        </is>
      </c>
      <c r="J3521" t="n">
        <v>-38</v>
      </c>
      <c r="K3521" t="n">
        <v>28</v>
      </c>
      <c r="L3521" t="n">
        <v>0</v>
      </c>
      <c r="M3521" t="n">
        <v>28</v>
      </c>
      <c r="O3521" t="inlineStr">
        <is>
          <t>不可 #3</t>
        </is>
      </c>
      <c r="P3521" t="inlineStr">
        <is>
          <t>有り</t>
        </is>
      </c>
      <c r="R3521" s="4">
        <f>IF(COUNT($M3521:$N3521)=0,"",IF(AND(IF($N3521&lt;&gt;"",$N3521,$M3521)&lt;=0,$O3521&lt;&gt;"可"),"警告",""))</f>
        <v/>
      </c>
      <c r="S3521" s="4">
        <f>IF(COUNT($M3521:$N3521)=0,0,IF(IF($N3521&lt;&gt;"",$N3521,$M3521)&gt;=スコアリング基準!$B$20,スコアリング基準!$C$20,IF(IF($N3521&lt;&gt;"",$N3521,$M3521)&gt;=スコアリング基準!$B$21,スコアリング基準!$C$21,IF(IF($N3521&lt;&gt;"",$N3521,$M3521)&gt;0,スコアリング基準!$C$22,0))))</f>
        <v/>
      </c>
      <c r="T3521" s="4">
        <f>IF($O3521="可",スコアリング基準!$C$23,0)</f>
        <v/>
      </c>
      <c r="U3521" s="4">
        <f>IF(OR(COUNT($K3521:$L3521)&lt;2,$K3521=0),0,IF(ABS($L3521)/$K3521&lt;=スコアリング基準!$B$24,スコアリング基準!$C$24,IF(ABS($L3521)/$K3521&lt;=スコアリング基準!$B$25,スコアリング基準!$C$25,IF(ABS($L3521)/$K3521&lt;=スコアリング基準!$B$26,スコアリング基準!$C$26,0))))</f>
        <v/>
      </c>
      <c r="V3521" s="4">
        <f>IF($P3521="なし",スコアリング基準!$C$27,0)</f>
        <v/>
      </c>
      <c r="W3521" s="4">
        <f>IF($F3521="",0,IF(ISNUMBER($F3521),IF($F3521&lt;=スコアリング基準!$B$28,スコアリング基準!$C$28,スコアリング基準!$C$29),0))</f>
        <v/>
      </c>
      <c r="X3521" s="4">
        <f>IFERROR(VLOOKUP($B3521,スコアリング基準!$A$36:$B$46,2,FALSE),0)</f>
        <v/>
      </c>
      <c r="Y3521" s="4">
        <f>SUM($S3521:$X3521)</f>
        <v/>
      </c>
      <c r="Z3521" s="4">
        <f>IF(COUNT($M3521:$N3521)=0,"データ無",IF($Y3521&gt;=スコアリング基準!$B$30,"S",IF($Y3521&gt;=スコアリング基準!$B$31,"A",IF($Y3521&gt;=スコアリング基準!$B$32,"B","C"))))</f>
        <v/>
      </c>
      <c r="AA3521">
        <f>IFERROR(INDEX(実績DB!$I$3:$I$104,MATCH($B3521&amp;$C3521,実績DB!$J$3:$J$104,0)),"")</f>
        <v/>
      </c>
    </row>
    <row r="3522">
      <c r="A3522" t="n">
        <v>3520</v>
      </c>
      <c r="B3522" t="inlineStr">
        <is>
          <t>中部</t>
        </is>
      </c>
      <c r="C3522" t="inlineStr">
        <is>
          <t>草薙変電所</t>
        </is>
      </c>
      <c r="D3522" t="inlineStr">
        <is>
          <t>静岡県</t>
        </is>
      </c>
      <c r="E3522" t="n">
        <v>77</v>
      </c>
      <c r="F3522" t="n">
        <v>6.6</v>
      </c>
      <c r="G3522" s="3" t="n">
        <v>35.005566</v>
      </c>
      <c r="H3522" s="3" t="n">
        <v>138.443338</v>
      </c>
      <c r="I3522" t="inlineStr">
        <is>
          <t>公表資料(手動)</t>
        </is>
      </c>
      <c r="J3522" t="n">
        <v>49</v>
      </c>
      <c r="K3522" t="n">
        <v>49</v>
      </c>
      <c r="L3522" t="n">
        <v>0</v>
      </c>
      <c r="M3522" t="n">
        <v>49</v>
      </c>
      <c r="O3522" t="inlineStr">
        <is>
          <t>不可 #3</t>
        </is>
      </c>
      <c r="P3522" t="inlineStr">
        <is>
          <t>有り</t>
        </is>
      </c>
      <c r="R3522" s="4">
        <f>IF(COUNT($M3522:$N3522)=0,"",IF(AND(IF($N3522&lt;&gt;"",$N3522,$M3522)&lt;=0,$O3522&lt;&gt;"可"),"警告",""))</f>
        <v/>
      </c>
      <c r="S3522" s="4">
        <f>IF(COUNT($M3522:$N3522)=0,0,IF(IF($N3522&lt;&gt;"",$N3522,$M3522)&gt;=スコアリング基準!$B$20,スコアリング基準!$C$20,IF(IF($N3522&lt;&gt;"",$N3522,$M3522)&gt;=スコアリング基準!$B$21,スコアリング基準!$C$21,IF(IF($N3522&lt;&gt;"",$N3522,$M3522)&gt;0,スコアリング基準!$C$22,0))))</f>
        <v/>
      </c>
      <c r="T3522" s="4">
        <f>IF($O3522="可",スコアリング基準!$C$23,0)</f>
        <v/>
      </c>
      <c r="U3522" s="4">
        <f>IF(OR(COUNT($K3522:$L3522)&lt;2,$K3522=0),0,IF(ABS($L3522)/$K3522&lt;=スコアリング基準!$B$24,スコアリング基準!$C$24,IF(ABS($L3522)/$K3522&lt;=スコアリング基準!$B$25,スコアリング基準!$C$25,IF(ABS($L3522)/$K3522&lt;=スコアリング基準!$B$26,スコアリング基準!$C$26,0))))</f>
        <v/>
      </c>
      <c r="V3522" s="4">
        <f>IF($P3522="なし",スコアリング基準!$C$27,0)</f>
        <v/>
      </c>
      <c r="W3522" s="4">
        <f>IF($F3522="",0,IF(ISNUMBER($F3522),IF($F3522&lt;=スコアリング基準!$B$28,スコアリング基準!$C$28,スコアリング基準!$C$29),0))</f>
        <v/>
      </c>
      <c r="X3522" s="4">
        <f>IFERROR(VLOOKUP($B3522,スコアリング基準!$A$36:$B$46,2,FALSE),0)</f>
        <v/>
      </c>
      <c r="Y3522" s="4">
        <f>SUM($S3522:$X3522)</f>
        <v/>
      </c>
      <c r="Z3522" s="4">
        <f>IF(COUNT($M3522:$N3522)=0,"データ無",IF($Y3522&gt;=スコアリング基準!$B$30,"S",IF($Y3522&gt;=スコアリング基準!$B$31,"A",IF($Y3522&gt;=スコアリング基準!$B$32,"B","C"))))</f>
        <v/>
      </c>
      <c r="AA3522">
        <f>IFERROR(INDEX(実績DB!$I$3:$I$104,MATCH($B3522&amp;$C3522,実績DB!$J$3:$J$104,0)),"")</f>
        <v/>
      </c>
    </row>
    <row r="3523">
      <c r="A3523" t="n">
        <v>3521</v>
      </c>
      <c r="B3523" t="inlineStr">
        <is>
          <t>中部</t>
        </is>
      </c>
      <c r="C3523" t="inlineStr">
        <is>
          <t>草道島変電所</t>
        </is>
      </c>
      <c r="D3523" t="inlineStr">
        <is>
          <t>岐阜県</t>
        </is>
      </c>
      <c r="E3523" t="n">
        <v>77</v>
      </c>
      <c r="F3523" t="n">
        <v>6.6</v>
      </c>
      <c r="G3523" s="3" t="n">
        <v>35.394897</v>
      </c>
      <c r="H3523" s="3" t="n">
        <v>136.58717</v>
      </c>
      <c r="I3523" t="inlineStr">
        <is>
          <t>公表資料(手動)</t>
        </is>
      </c>
      <c r="J3523" t="n">
        <v>-1</v>
      </c>
      <c r="K3523" t="n">
        <v>49</v>
      </c>
      <c r="L3523" t="n">
        <v>-7</v>
      </c>
      <c r="M3523" t="n">
        <v>40</v>
      </c>
      <c r="O3523" t="inlineStr">
        <is>
          <t>不可 #3</t>
        </is>
      </c>
      <c r="P3523" t="inlineStr">
        <is>
          <t>有り</t>
        </is>
      </c>
      <c r="R3523" s="4">
        <f>IF(COUNT($M3523:$N3523)=0,"",IF(AND(IF($N3523&lt;&gt;"",$N3523,$M3523)&lt;=0,$O3523&lt;&gt;"可"),"警告",""))</f>
        <v/>
      </c>
      <c r="S3523" s="4">
        <f>IF(COUNT($M3523:$N3523)=0,0,IF(IF($N3523&lt;&gt;"",$N3523,$M3523)&gt;=スコアリング基準!$B$20,スコアリング基準!$C$20,IF(IF($N3523&lt;&gt;"",$N3523,$M3523)&gt;=スコアリング基準!$B$21,スコアリング基準!$C$21,IF(IF($N3523&lt;&gt;"",$N3523,$M3523)&gt;0,スコアリング基準!$C$22,0))))</f>
        <v/>
      </c>
      <c r="T3523" s="4">
        <f>IF($O3523="可",スコアリング基準!$C$23,0)</f>
        <v/>
      </c>
      <c r="U3523" s="4">
        <f>IF(OR(COUNT($K3523:$L3523)&lt;2,$K3523=0),0,IF(ABS($L3523)/$K3523&lt;=スコアリング基準!$B$24,スコアリング基準!$C$24,IF(ABS($L3523)/$K3523&lt;=スコアリング基準!$B$25,スコアリング基準!$C$25,IF(ABS($L3523)/$K3523&lt;=スコアリング基準!$B$26,スコアリング基準!$C$26,0))))</f>
        <v/>
      </c>
      <c r="V3523" s="4">
        <f>IF($P3523="なし",スコアリング基準!$C$27,0)</f>
        <v/>
      </c>
      <c r="W3523" s="4">
        <f>IF($F3523="",0,IF(ISNUMBER($F3523),IF($F3523&lt;=スコアリング基準!$B$28,スコアリング基準!$C$28,スコアリング基準!$C$29),0))</f>
        <v/>
      </c>
      <c r="X3523" s="4">
        <f>IFERROR(VLOOKUP($B3523,スコアリング基準!$A$36:$B$46,2,FALSE),0)</f>
        <v/>
      </c>
      <c r="Y3523" s="4">
        <f>SUM($S3523:$X3523)</f>
        <v/>
      </c>
      <c r="Z3523" s="4">
        <f>IF(COUNT($M3523:$N3523)=0,"データ無",IF($Y3523&gt;=スコアリング基準!$B$30,"S",IF($Y3523&gt;=スコアリング基準!$B$31,"A",IF($Y3523&gt;=スコアリング基準!$B$32,"B","C"))))</f>
        <v/>
      </c>
      <c r="AA3523">
        <f>IFERROR(INDEX(実績DB!$I$3:$I$104,MATCH($B3523&amp;$C3523,実績DB!$J$3:$J$104,0)),"")</f>
        <v/>
      </c>
    </row>
    <row r="3524">
      <c r="A3524" t="n">
        <v>3522</v>
      </c>
      <c r="B3524" t="inlineStr">
        <is>
          <t>中部</t>
        </is>
      </c>
      <c r="C3524" t="inlineStr">
        <is>
          <t>荒尾変電所</t>
        </is>
      </c>
      <c r="D3524" t="inlineStr">
        <is>
          <t>愛知県</t>
        </is>
      </c>
      <c r="E3524" t="n">
        <v>77</v>
      </c>
      <c r="F3524" t="n">
        <v>6.6</v>
      </c>
      <c r="G3524" s="3" t="n">
        <v>35.032597</v>
      </c>
      <c r="H3524" s="3" t="n">
        <v>136.917415</v>
      </c>
      <c r="I3524" t="inlineStr">
        <is>
          <t>公表資料(手動)</t>
        </is>
      </c>
      <c r="J3524" t="n">
        <v>4</v>
      </c>
      <c r="K3524" t="n">
        <v>74</v>
      </c>
      <c r="L3524" t="n">
        <v>0</v>
      </c>
      <c r="M3524" t="n">
        <v>74</v>
      </c>
      <c r="O3524" t="inlineStr">
        <is>
          <t>不可 #3</t>
        </is>
      </c>
      <c r="P3524" t="inlineStr">
        <is>
          <t>有り</t>
        </is>
      </c>
      <c r="R3524" s="4">
        <f>IF(COUNT($M3524:$N3524)=0,"",IF(AND(IF($N3524&lt;&gt;"",$N3524,$M3524)&lt;=0,$O3524&lt;&gt;"可"),"警告",""))</f>
        <v/>
      </c>
      <c r="S3524" s="4">
        <f>IF(COUNT($M3524:$N3524)=0,0,IF(IF($N3524&lt;&gt;"",$N3524,$M3524)&gt;=スコアリング基準!$B$20,スコアリング基準!$C$20,IF(IF($N3524&lt;&gt;"",$N3524,$M3524)&gt;=スコアリング基準!$B$21,スコアリング基準!$C$21,IF(IF($N3524&lt;&gt;"",$N3524,$M3524)&gt;0,スコアリング基準!$C$22,0))))</f>
        <v/>
      </c>
      <c r="T3524" s="4">
        <f>IF($O3524="可",スコアリング基準!$C$23,0)</f>
        <v/>
      </c>
      <c r="U3524" s="4">
        <f>IF(OR(COUNT($K3524:$L3524)&lt;2,$K3524=0),0,IF(ABS($L3524)/$K3524&lt;=スコアリング基準!$B$24,スコアリング基準!$C$24,IF(ABS($L3524)/$K3524&lt;=スコアリング基準!$B$25,スコアリング基準!$C$25,IF(ABS($L3524)/$K3524&lt;=スコアリング基準!$B$26,スコアリング基準!$C$26,0))))</f>
        <v/>
      </c>
      <c r="V3524" s="4">
        <f>IF($P3524="なし",スコアリング基準!$C$27,0)</f>
        <v/>
      </c>
      <c r="W3524" s="4">
        <f>IF($F3524="",0,IF(ISNUMBER($F3524),IF($F3524&lt;=スコアリング基準!$B$28,スコアリング基準!$C$28,スコアリング基準!$C$29),0))</f>
        <v/>
      </c>
      <c r="X3524" s="4">
        <f>IFERROR(VLOOKUP($B3524,スコアリング基準!$A$36:$B$46,2,FALSE),0)</f>
        <v/>
      </c>
      <c r="Y3524" s="4">
        <f>SUM($S3524:$X3524)</f>
        <v/>
      </c>
      <c r="Z3524" s="4">
        <f>IF(COUNT($M3524:$N3524)=0,"データ無",IF($Y3524&gt;=スコアリング基準!$B$30,"S",IF($Y3524&gt;=スコアリング基準!$B$31,"A",IF($Y3524&gt;=スコアリング基準!$B$32,"B","C"))))</f>
        <v/>
      </c>
      <c r="AA3524">
        <f>IFERROR(INDEX(実績DB!$I$3:$I$104,MATCH($B3524&amp;$C3524,実績DB!$J$3:$J$104,0)),"")</f>
        <v/>
      </c>
    </row>
    <row r="3525">
      <c r="A3525" t="n">
        <v>3523</v>
      </c>
      <c r="B3525" t="inlineStr">
        <is>
          <t>中部</t>
        </is>
      </c>
      <c r="C3525" t="inlineStr">
        <is>
          <t>荒川変電所</t>
        </is>
      </c>
      <c r="D3525" t="inlineStr">
        <is>
          <t>岐阜県</t>
        </is>
      </c>
      <c r="E3525" t="n">
        <v>77</v>
      </c>
      <c r="F3525" t="n">
        <v>6.6</v>
      </c>
      <c r="G3525" s="3" t="n">
        <v>35.351147</v>
      </c>
      <c r="H3525" s="3" t="n">
        <v>136.568915</v>
      </c>
      <c r="I3525" t="inlineStr">
        <is>
          <t>公表資料(手動)</t>
        </is>
      </c>
      <c r="J3525" t="n">
        <v>-4</v>
      </c>
      <c r="K3525" t="n">
        <v>19</v>
      </c>
      <c r="L3525" t="n">
        <v>-6</v>
      </c>
      <c r="M3525" t="n">
        <v>12</v>
      </c>
      <c r="O3525" t="inlineStr">
        <is>
          <t>不可 #3</t>
        </is>
      </c>
      <c r="P3525" t="inlineStr">
        <is>
          <t>有り</t>
        </is>
      </c>
      <c r="R3525" s="4">
        <f>IF(COUNT($M3525:$N3525)=0,"",IF(AND(IF($N3525&lt;&gt;"",$N3525,$M3525)&lt;=0,$O3525&lt;&gt;"可"),"警告",""))</f>
        <v/>
      </c>
      <c r="S3525" s="4">
        <f>IF(COUNT($M3525:$N3525)=0,0,IF(IF($N3525&lt;&gt;"",$N3525,$M3525)&gt;=スコアリング基準!$B$20,スコアリング基準!$C$20,IF(IF($N3525&lt;&gt;"",$N3525,$M3525)&gt;=スコアリング基準!$B$21,スコアリング基準!$C$21,IF(IF($N3525&lt;&gt;"",$N3525,$M3525)&gt;0,スコアリング基準!$C$22,0))))</f>
        <v/>
      </c>
      <c r="T3525" s="4">
        <f>IF($O3525="可",スコアリング基準!$C$23,0)</f>
        <v/>
      </c>
      <c r="U3525" s="4">
        <f>IF(OR(COUNT($K3525:$L3525)&lt;2,$K3525=0),0,IF(ABS($L3525)/$K3525&lt;=スコアリング基準!$B$24,スコアリング基準!$C$24,IF(ABS($L3525)/$K3525&lt;=スコアリング基準!$B$25,スコアリング基準!$C$25,IF(ABS($L3525)/$K3525&lt;=スコアリング基準!$B$26,スコアリング基準!$C$26,0))))</f>
        <v/>
      </c>
      <c r="V3525" s="4">
        <f>IF($P3525="なし",スコアリング基準!$C$27,0)</f>
        <v/>
      </c>
      <c r="W3525" s="4">
        <f>IF($F3525="",0,IF(ISNUMBER($F3525),IF($F3525&lt;=スコアリング基準!$B$28,スコアリング基準!$C$28,スコアリング基準!$C$29),0))</f>
        <v/>
      </c>
      <c r="X3525" s="4">
        <f>IFERROR(VLOOKUP($B3525,スコアリング基準!$A$36:$B$46,2,FALSE),0)</f>
        <v/>
      </c>
      <c r="Y3525" s="4">
        <f>SUM($S3525:$X3525)</f>
        <v/>
      </c>
      <c r="Z3525" s="4">
        <f>IF(COUNT($M3525:$N3525)=0,"データ無",IF($Y3525&gt;=スコアリング基準!$B$30,"S",IF($Y3525&gt;=スコアリング基準!$B$31,"A",IF($Y3525&gt;=スコアリング基準!$B$32,"B","C"))))</f>
        <v/>
      </c>
      <c r="AA3525">
        <f>IFERROR(INDEX(実績DB!$I$3:$I$104,MATCH($B3525&amp;$C3525,実績DB!$J$3:$J$104,0)),"")</f>
        <v/>
      </c>
    </row>
    <row r="3526">
      <c r="A3526" t="n">
        <v>3524</v>
      </c>
      <c r="B3526" t="inlineStr">
        <is>
          <t>中部</t>
        </is>
      </c>
      <c r="C3526" t="inlineStr">
        <is>
          <t>荒木変電所</t>
        </is>
      </c>
      <c r="D3526" t="inlineStr">
        <is>
          <t>三重県</t>
        </is>
      </c>
      <c r="E3526" t="n">
        <v>77</v>
      </c>
      <c r="F3526" t="n">
        <v>6.6</v>
      </c>
      <c r="G3526" s="3" t="n">
        <v>34.764861</v>
      </c>
      <c r="H3526" s="3" t="n">
        <v>136.161361</v>
      </c>
      <c r="I3526" t="inlineStr">
        <is>
          <t>Google Places(名称一致)</t>
        </is>
      </c>
      <c r="J3526" t="n">
        <v>19</v>
      </c>
      <c r="K3526" t="n">
        <v>19</v>
      </c>
      <c r="L3526" t="n">
        <v>-17</v>
      </c>
      <c r="M3526" t="n">
        <v>2</v>
      </c>
      <c r="O3526" t="inlineStr">
        <is>
          <t>不可 #3</t>
        </is>
      </c>
      <c r="P3526" t="inlineStr">
        <is>
          <t>有り</t>
        </is>
      </c>
      <c r="R3526" s="4">
        <f>IF(COUNT($M3526:$N3526)=0,"",IF(AND(IF($N3526&lt;&gt;"",$N3526,$M3526)&lt;=0,$O3526&lt;&gt;"可"),"警告",""))</f>
        <v/>
      </c>
      <c r="S3526" s="4">
        <f>IF(COUNT($M3526:$N3526)=0,0,IF(IF($N3526&lt;&gt;"",$N3526,$M3526)&gt;=スコアリング基準!$B$20,スコアリング基準!$C$20,IF(IF($N3526&lt;&gt;"",$N3526,$M3526)&gt;=スコアリング基準!$B$21,スコアリング基準!$C$21,IF(IF($N3526&lt;&gt;"",$N3526,$M3526)&gt;0,スコアリング基準!$C$22,0))))</f>
        <v/>
      </c>
      <c r="T3526" s="4">
        <f>IF($O3526="可",スコアリング基準!$C$23,0)</f>
        <v/>
      </c>
      <c r="U3526" s="4">
        <f>IF(OR(COUNT($K3526:$L3526)&lt;2,$K3526=0),0,IF(ABS($L3526)/$K3526&lt;=スコアリング基準!$B$24,スコアリング基準!$C$24,IF(ABS($L3526)/$K3526&lt;=スコアリング基準!$B$25,スコアリング基準!$C$25,IF(ABS($L3526)/$K3526&lt;=スコアリング基準!$B$26,スコアリング基準!$C$26,0))))</f>
        <v/>
      </c>
      <c r="V3526" s="4">
        <f>IF($P3526="なし",スコアリング基準!$C$27,0)</f>
        <v/>
      </c>
      <c r="W3526" s="4">
        <f>IF($F3526="",0,IF(ISNUMBER($F3526),IF($F3526&lt;=スコアリング基準!$B$28,スコアリング基準!$C$28,スコアリング基準!$C$29),0))</f>
        <v/>
      </c>
      <c r="X3526" s="4">
        <f>IFERROR(VLOOKUP($B3526,スコアリング基準!$A$36:$B$46,2,FALSE),0)</f>
        <v/>
      </c>
      <c r="Y3526" s="4">
        <f>SUM($S3526:$X3526)</f>
        <v/>
      </c>
      <c r="Z3526" s="4">
        <f>IF(COUNT($M3526:$N3526)=0,"データ無",IF($Y3526&gt;=スコアリング基準!$B$30,"S",IF($Y3526&gt;=スコアリング基準!$B$31,"A",IF($Y3526&gt;=スコアリング基準!$B$32,"B","C"))))</f>
        <v/>
      </c>
      <c r="AA3526">
        <f>IFERROR(INDEX(実績DB!$I$3:$I$104,MATCH($B3526&amp;$C3526,実績DB!$J$3:$J$104,0)),"")</f>
        <v/>
      </c>
    </row>
    <row r="3527">
      <c r="A3527" t="n">
        <v>3525</v>
      </c>
      <c r="B3527" t="inlineStr">
        <is>
          <t>中部</t>
        </is>
      </c>
      <c r="C3527" t="inlineStr">
        <is>
          <t>荻町変電所</t>
        </is>
      </c>
      <c r="D3527" t="inlineStr">
        <is>
          <t>岐阜県</t>
        </is>
      </c>
      <c r="E3527" t="n">
        <v>77</v>
      </c>
      <c r="F3527" t="n">
        <v>6.6</v>
      </c>
      <c r="G3527" s="3" t="n">
        <v>36.25453</v>
      </c>
      <c r="H3527" s="3" t="n">
        <v>136.892776</v>
      </c>
      <c r="I3527" t="inlineStr">
        <is>
          <t>公表資料(手動)</t>
        </is>
      </c>
      <c r="J3527" t="n">
        <v>0</v>
      </c>
      <c r="K3527" t="n">
        <v>19</v>
      </c>
      <c r="L3527" t="n">
        <v>-3</v>
      </c>
      <c r="M3527" t="n">
        <v>16</v>
      </c>
      <c r="O3527" t="inlineStr">
        <is>
          <t>不可 #3</t>
        </is>
      </c>
      <c r="P3527" t="inlineStr">
        <is>
          <t>有り</t>
        </is>
      </c>
      <c r="R3527" s="4">
        <f>IF(COUNT($M3527:$N3527)=0,"",IF(AND(IF($N3527&lt;&gt;"",$N3527,$M3527)&lt;=0,$O3527&lt;&gt;"可"),"警告",""))</f>
        <v/>
      </c>
      <c r="S3527" s="4">
        <f>IF(COUNT($M3527:$N3527)=0,0,IF(IF($N3527&lt;&gt;"",$N3527,$M3527)&gt;=スコアリング基準!$B$20,スコアリング基準!$C$20,IF(IF($N3527&lt;&gt;"",$N3527,$M3527)&gt;=スコアリング基準!$B$21,スコアリング基準!$C$21,IF(IF($N3527&lt;&gt;"",$N3527,$M3527)&gt;0,スコアリング基準!$C$22,0))))</f>
        <v/>
      </c>
      <c r="T3527" s="4">
        <f>IF($O3527="可",スコアリング基準!$C$23,0)</f>
        <v/>
      </c>
      <c r="U3527" s="4">
        <f>IF(OR(COUNT($K3527:$L3527)&lt;2,$K3527=0),0,IF(ABS($L3527)/$K3527&lt;=スコアリング基準!$B$24,スコアリング基準!$C$24,IF(ABS($L3527)/$K3527&lt;=スコアリング基準!$B$25,スコアリング基準!$C$25,IF(ABS($L3527)/$K3527&lt;=スコアリング基準!$B$26,スコアリング基準!$C$26,0))))</f>
        <v/>
      </c>
      <c r="V3527" s="4">
        <f>IF($P3527="なし",スコアリング基準!$C$27,0)</f>
        <v/>
      </c>
      <c r="W3527" s="4">
        <f>IF($F3527="",0,IF(ISNUMBER($F3527),IF($F3527&lt;=スコアリング基準!$B$28,スコアリング基準!$C$28,スコアリング基準!$C$29),0))</f>
        <v/>
      </c>
      <c r="X3527" s="4">
        <f>IFERROR(VLOOKUP($B3527,スコアリング基準!$A$36:$B$46,2,FALSE),0)</f>
        <v/>
      </c>
      <c r="Y3527" s="4">
        <f>SUM($S3527:$X3527)</f>
        <v/>
      </c>
      <c r="Z3527" s="4">
        <f>IF(COUNT($M3527:$N3527)=0,"データ無",IF($Y3527&gt;=スコアリング基準!$B$30,"S",IF($Y3527&gt;=スコアリング基準!$B$31,"A",IF($Y3527&gt;=スコアリング基準!$B$32,"B","C"))))</f>
        <v/>
      </c>
      <c r="AA3527">
        <f>IFERROR(INDEX(実績DB!$I$3:$I$104,MATCH($B3527&amp;$C3527,実績DB!$J$3:$J$104,0)),"")</f>
        <v/>
      </c>
    </row>
    <row r="3528">
      <c r="A3528" t="n">
        <v>3526</v>
      </c>
      <c r="B3528" t="inlineStr">
        <is>
          <t>中部</t>
        </is>
      </c>
      <c r="C3528" t="inlineStr">
        <is>
          <t>莇生変電所</t>
        </is>
      </c>
      <c r="D3528" t="inlineStr">
        <is>
          <t>愛知県</t>
        </is>
      </c>
      <c r="E3528" t="n">
        <v>77</v>
      </c>
      <c r="F3528" t="n">
        <v>6.6</v>
      </c>
      <c r="G3528" s="3" t="n">
        <v>35.100114</v>
      </c>
      <c r="H3528" s="3" t="n">
        <v>137.092673</v>
      </c>
      <c r="I3528" t="inlineStr">
        <is>
          <t>公表資料(手動)</t>
        </is>
      </c>
      <c r="J3528" t="n">
        <v>3</v>
      </c>
      <c r="K3528" t="n">
        <v>43</v>
      </c>
      <c r="L3528" t="n">
        <v>0</v>
      </c>
      <c r="M3528" t="n">
        <v>43</v>
      </c>
      <c r="O3528" t="inlineStr">
        <is>
          <t>不可 #3</t>
        </is>
      </c>
      <c r="P3528" t="inlineStr">
        <is>
          <t>有り</t>
        </is>
      </c>
      <c r="R3528" s="4">
        <f>IF(COUNT($M3528:$N3528)=0,"",IF(AND(IF($N3528&lt;&gt;"",$N3528,$M3528)&lt;=0,$O3528&lt;&gt;"可"),"警告",""))</f>
        <v/>
      </c>
      <c r="S3528" s="4">
        <f>IF(COUNT($M3528:$N3528)=0,0,IF(IF($N3528&lt;&gt;"",$N3528,$M3528)&gt;=スコアリング基準!$B$20,スコアリング基準!$C$20,IF(IF($N3528&lt;&gt;"",$N3528,$M3528)&gt;=スコアリング基準!$B$21,スコアリング基準!$C$21,IF(IF($N3528&lt;&gt;"",$N3528,$M3528)&gt;0,スコアリング基準!$C$22,0))))</f>
        <v/>
      </c>
      <c r="T3528" s="4">
        <f>IF($O3528="可",スコアリング基準!$C$23,0)</f>
        <v/>
      </c>
      <c r="U3528" s="4">
        <f>IF(OR(COUNT($K3528:$L3528)&lt;2,$K3528=0),0,IF(ABS($L3528)/$K3528&lt;=スコアリング基準!$B$24,スコアリング基準!$C$24,IF(ABS($L3528)/$K3528&lt;=スコアリング基準!$B$25,スコアリング基準!$C$25,IF(ABS($L3528)/$K3528&lt;=スコアリング基準!$B$26,スコアリング基準!$C$26,0))))</f>
        <v/>
      </c>
      <c r="V3528" s="4">
        <f>IF($P3528="なし",スコアリング基準!$C$27,0)</f>
        <v/>
      </c>
      <c r="W3528" s="4">
        <f>IF($F3528="",0,IF(ISNUMBER($F3528),IF($F3528&lt;=スコアリング基準!$B$28,スコアリング基準!$C$28,スコアリング基準!$C$29),0))</f>
        <v/>
      </c>
      <c r="X3528" s="4">
        <f>IFERROR(VLOOKUP($B3528,スコアリング基準!$A$36:$B$46,2,FALSE),0)</f>
        <v/>
      </c>
      <c r="Y3528" s="4">
        <f>SUM($S3528:$X3528)</f>
        <v/>
      </c>
      <c r="Z3528" s="4">
        <f>IF(COUNT($M3528:$N3528)=0,"データ無",IF($Y3528&gt;=スコアリング基準!$B$30,"S",IF($Y3528&gt;=スコアリング基準!$B$31,"A",IF($Y3528&gt;=スコアリング基準!$B$32,"B","C"))))</f>
        <v/>
      </c>
      <c r="AA3528">
        <f>IFERROR(INDEX(実績DB!$I$3:$I$104,MATCH($B3528&amp;$C3528,実績DB!$J$3:$J$104,0)),"")</f>
        <v/>
      </c>
    </row>
    <row r="3529">
      <c r="A3529" t="n">
        <v>3527</v>
      </c>
      <c r="B3529" t="inlineStr">
        <is>
          <t>中部</t>
        </is>
      </c>
      <c r="C3529" t="inlineStr">
        <is>
          <t>菅平変電所</t>
        </is>
      </c>
      <c r="D3529" t="inlineStr">
        <is>
          <t>長野県</t>
        </is>
      </c>
      <c r="E3529" t="n">
        <v>77</v>
      </c>
      <c r="F3529" t="n">
        <v>6.6</v>
      </c>
      <c r="G3529" s="3" t="n">
        <v>36.521448</v>
      </c>
      <c r="H3529" s="3" t="n">
        <v>138.328245</v>
      </c>
      <c r="I3529" t="inlineStr">
        <is>
          <t>公表資料(手動)</t>
        </is>
      </c>
      <c r="J3529" t="n">
        <v>0</v>
      </c>
      <c r="K3529" t="n">
        <v>19</v>
      </c>
      <c r="L3529" t="n">
        <v>-4</v>
      </c>
      <c r="M3529" t="n">
        <v>16</v>
      </c>
      <c r="O3529" t="inlineStr">
        <is>
          <t>不可 #3</t>
        </is>
      </c>
      <c r="P3529" t="inlineStr">
        <is>
          <t>有り</t>
        </is>
      </c>
      <c r="R3529" s="4">
        <f>IF(COUNT($M3529:$N3529)=0,"",IF(AND(IF($N3529&lt;&gt;"",$N3529,$M3529)&lt;=0,$O3529&lt;&gt;"可"),"警告",""))</f>
        <v/>
      </c>
      <c r="S3529" s="4">
        <f>IF(COUNT($M3529:$N3529)=0,0,IF(IF($N3529&lt;&gt;"",$N3529,$M3529)&gt;=スコアリング基準!$B$20,スコアリング基準!$C$20,IF(IF($N3529&lt;&gt;"",$N3529,$M3529)&gt;=スコアリング基準!$B$21,スコアリング基準!$C$21,IF(IF($N3529&lt;&gt;"",$N3529,$M3529)&gt;0,スコアリング基準!$C$22,0))))</f>
        <v/>
      </c>
      <c r="T3529" s="4">
        <f>IF($O3529="可",スコアリング基準!$C$23,0)</f>
        <v/>
      </c>
      <c r="U3529" s="4">
        <f>IF(OR(COUNT($K3529:$L3529)&lt;2,$K3529=0),0,IF(ABS($L3529)/$K3529&lt;=スコアリング基準!$B$24,スコアリング基準!$C$24,IF(ABS($L3529)/$K3529&lt;=スコアリング基準!$B$25,スコアリング基準!$C$25,IF(ABS($L3529)/$K3529&lt;=スコアリング基準!$B$26,スコアリング基準!$C$26,0))))</f>
        <v/>
      </c>
      <c r="V3529" s="4">
        <f>IF($P3529="なし",スコアリング基準!$C$27,0)</f>
        <v/>
      </c>
      <c r="W3529" s="4">
        <f>IF($F3529="",0,IF(ISNUMBER($F3529),IF($F3529&lt;=スコアリング基準!$B$28,スコアリング基準!$C$28,スコアリング基準!$C$29),0))</f>
        <v/>
      </c>
      <c r="X3529" s="4">
        <f>IFERROR(VLOOKUP($B3529,スコアリング基準!$A$36:$B$46,2,FALSE),0)</f>
        <v/>
      </c>
      <c r="Y3529" s="4">
        <f>SUM($S3529:$X3529)</f>
        <v/>
      </c>
      <c r="Z3529" s="4">
        <f>IF(COUNT($M3529:$N3529)=0,"データ無",IF($Y3529&gt;=スコアリング基準!$B$30,"S",IF($Y3529&gt;=スコアリング基準!$B$31,"A",IF($Y3529&gt;=スコアリング基準!$B$32,"B","C"))))</f>
        <v/>
      </c>
      <c r="AA3529">
        <f>IFERROR(INDEX(実績DB!$I$3:$I$104,MATCH($B3529&amp;$C3529,実績DB!$J$3:$J$104,0)),"")</f>
        <v/>
      </c>
    </row>
    <row r="3530">
      <c r="A3530" t="n">
        <v>3528</v>
      </c>
      <c r="B3530" t="inlineStr">
        <is>
          <t>中部</t>
        </is>
      </c>
      <c r="C3530" t="inlineStr">
        <is>
          <t>菱野変電所</t>
        </is>
      </c>
      <c r="D3530" t="inlineStr">
        <is>
          <t>愛知県</t>
        </is>
      </c>
      <c r="E3530" t="n">
        <v>77</v>
      </c>
      <c r="F3530" t="n">
        <v>6.6</v>
      </c>
      <c r="G3530" s="3" t="n">
        <v>35.205797</v>
      </c>
      <c r="H3530" s="3" t="n">
        <v>137.101256</v>
      </c>
      <c r="I3530" t="inlineStr">
        <is>
          <t>公表資料(手動)</t>
        </is>
      </c>
      <c r="J3530" t="n">
        <v>0</v>
      </c>
      <c r="K3530" t="n">
        <v>49</v>
      </c>
      <c r="L3530" t="n">
        <v>-7</v>
      </c>
      <c r="M3530" t="n">
        <v>42</v>
      </c>
      <c r="O3530" t="inlineStr">
        <is>
          <t>不可 #3</t>
        </is>
      </c>
      <c r="P3530" t="inlineStr">
        <is>
          <t>有り</t>
        </is>
      </c>
      <c r="R3530" s="4">
        <f>IF(COUNT($M3530:$N3530)=0,"",IF(AND(IF($N3530&lt;&gt;"",$N3530,$M3530)&lt;=0,$O3530&lt;&gt;"可"),"警告",""))</f>
        <v/>
      </c>
      <c r="S3530" s="4">
        <f>IF(COUNT($M3530:$N3530)=0,0,IF(IF($N3530&lt;&gt;"",$N3530,$M3530)&gt;=スコアリング基準!$B$20,スコアリング基準!$C$20,IF(IF($N3530&lt;&gt;"",$N3530,$M3530)&gt;=スコアリング基準!$B$21,スコアリング基準!$C$21,IF(IF($N3530&lt;&gt;"",$N3530,$M3530)&gt;0,スコアリング基準!$C$22,0))))</f>
        <v/>
      </c>
      <c r="T3530" s="4">
        <f>IF($O3530="可",スコアリング基準!$C$23,0)</f>
        <v/>
      </c>
      <c r="U3530" s="4">
        <f>IF(OR(COUNT($K3530:$L3530)&lt;2,$K3530=0),0,IF(ABS($L3530)/$K3530&lt;=スコアリング基準!$B$24,スコアリング基準!$C$24,IF(ABS($L3530)/$K3530&lt;=スコアリング基準!$B$25,スコアリング基準!$C$25,IF(ABS($L3530)/$K3530&lt;=スコアリング基準!$B$26,スコアリング基準!$C$26,0))))</f>
        <v/>
      </c>
      <c r="V3530" s="4">
        <f>IF($P3530="なし",スコアリング基準!$C$27,0)</f>
        <v/>
      </c>
      <c r="W3530" s="4">
        <f>IF($F3530="",0,IF(ISNUMBER($F3530),IF($F3530&lt;=スコアリング基準!$B$28,スコアリング基準!$C$28,スコアリング基準!$C$29),0))</f>
        <v/>
      </c>
      <c r="X3530" s="4">
        <f>IFERROR(VLOOKUP($B3530,スコアリング基準!$A$36:$B$46,2,FALSE),0)</f>
        <v/>
      </c>
      <c r="Y3530" s="4">
        <f>SUM($S3530:$X3530)</f>
        <v/>
      </c>
      <c r="Z3530" s="4">
        <f>IF(COUNT($M3530:$N3530)=0,"データ無",IF($Y3530&gt;=スコアリング基準!$B$30,"S",IF($Y3530&gt;=スコアリング基準!$B$31,"A",IF($Y3530&gt;=スコアリング基準!$B$32,"B","C"))))</f>
        <v/>
      </c>
      <c r="AA3530">
        <f>IFERROR(INDEX(実績DB!$I$3:$I$104,MATCH($B3530&amp;$C3530,実績DB!$J$3:$J$104,0)),"")</f>
        <v/>
      </c>
    </row>
    <row r="3531">
      <c r="A3531" t="n">
        <v>3529</v>
      </c>
      <c r="B3531" t="inlineStr">
        <is>
          <t>中部</t>
        </is>
      </c>
      <c r="C3531" t="inlineStr">
        <is>
          <t>萩野変電所</t>
        </is>
      </c>
      <c r="D3531" t="inlineStr">
        <is>
          <t>愛知県</t>
        </is>
      </c>
      <c r="E3531" t="n">
        <v>77</v>
      </c>
      <c r="F3531" t="n">
        <v>6.6</v>
      </c>
      <c r="G3531" s="3" t="n">
        <v>35.204755</v>
      </c>
      <c r="H3531" s="3" t="n">
        <v>136.917325</v>
      </c>
      <c r="I3531" t="inlineStr">
        <is>
          <t>公表資料(手動)</t>
        </is>
      </c>
      <c r="J3531" t="n">
        <v>7</v>
      </c>
      <c r="K3531" t="n">
        <v>38</v>
      </c>
      <c r="L3531" t="n">
        <v>0</v>
      </c>
      <c r="M3531" t="n">
        <v>38</v>
      </c>
      <c r="O3531" t="inlineStr">
        <is>
          <t>不可 #3</t>
        </is>
      </c>
      <c r="P3531" t="inlineStr">
        <is>
          <t>有り</t>
        </is>
      </c>
      <c r="R3531" s="4">
        <f>IF(COUNT($M3531:$N3531)=0,"",IF(AND(IF($N3531&lt;&gt;"",$N3531,$M3531)&lt;=0,$O3531&lt;&gt;"可"),"警告",""))</f>
        <v/>
      </c>
      <c r="S3531" s="4">
        <f>IF(COUNT($M3531:$N3531)=0,0,IF(IF($N3531&lt;&gt;"",$N3531,$M3531)&gt;=スコアリング基準!$B$20,スコアリング基準!$C$20,IF(IF($N3531&lt;&gt;"",$N3531,$M3531)&gt;=スコアリング基準!$B$21,スコアリング基準!$C$21,IF(IF($N3531&lt;&gt;"",$N3531,$M3531)&gt;0,スコアリング基準!$C$22,0))))</f>
        <v/>
      </c>
      <c r="T3531" s="4">
        <f>IF($O3531="可",スコアリング基準!$C$23,0)</f>
        <v/>
      </c>
      <c r="U3531" s="4">
        <f>IF(OR(COUNT($K3531:$L3531)&lt;2,$K3531=0),0,IF(ABS($L3531)/$K3531&lt;=スコアリング基準!$B$24,スコアリング基準!$C$24,IF(ABS($L3531)/$K3531&lt;=スコアリング基準!$B$25,スコアリング基準!$C$25,IF(ABS($L3531)/$K3531&lt;=スコアリング基準!$B$26,スコアリング基準!$C$26,0))))</f>
        <v/>
      </c>
      <c r="V3531" s="4">
        <f>IF($P3531="なし",スコアリング基準!$C$27,0)</f>
        <v/>
      </c>
      <c r="W3531" s="4">
        <f>IF($F3531="",0,IF(ISNUMBER($F3531),IF($F3531&lt;=スコアリング基準!$B$28,スコアリング基準!$C$28,スコアリング基準!$C$29),0))</f>
        <v/>
      </c>
      <c r="X3531" s="4">
        <f>IFERROR(VLOOKUP($B3531,スコアリング基準!$A$36:$B$46,2,FALSE),0)</f>
        <v/>
      </c>
      <c r="Y3531" s="4">
        <f>SUM($S3531:$X3531)</f>
        <v/>
      </c>
      <c r="Z3531" s="4">
        <f>IF(COUNT($M3531:$N3531)=0,"データ無",IF($Y3531&gt;=スコアリング基準!$B$30,"S",IF($Y3531&gt;=スコアリング基準!$B$31,"A",IF($Y3531&gt;=スコアリング基準!$B$32,"B","C"))))</f>
        <v/>
      </c>
      <c r="AA3531">
        <f>IFERROR(INDEX(実績DB!$I$3:$I$104,MATCH($B3531&amp;$C3531,実績DB!$J$3:$J$104,0)),"")</f>
        <v/>
      </c>
    </row>
    <row r="3532">
      <c r="A3532" t="n">
        <v>3530</v>
      </c>
      <c r="B3532" t="inlineStr">
        <is>
          <t>中部</t>
        </is>
      </c>
      <c r="C3532" t="inlineStr">
        <is>
          <t>萱場変電所</t>
        </is>
      </c>
      <c r="D3532" t="inlineStr">
        <is>
          <t>岐阜県</t>
        </is>
      </c>
      <c r="E3532" t="n">
        <v>77</v>
      </c>
      <c r="F3532" t="n">
        <v>6.6</v>
      </c>
      <c r="G3532" s="3" t="n">
        <v>35.439407</v>
      </c>
      <c r="H3532" s="3" t="n">
        <v>136.730064</v>
      </c>
      <c r="I3532" t="inlineStr">
        <is>
          <t>公表資料(手動)</t>
        </is>
      </c>
      <c r="J3532" t="n">
        <v>0</v>
      </c>
      <c r="K3532" t="n">
        <v>49</v>
      </c>
      <c r="L3532" t="n">
        <v>-3</v>
      </c>
      <c r="M3532" t="n">
        <v>45</v>
      </c>
      <c r="O3532" t="inlineStr">
        <is>
          <t>不可 #3</t>
        </is>
      </c>
      <c r="P3532" t="inlineStr">
        <is>
          <t>有り</t>
        </is>
      </c>
      <c r="R3532" s="4">
        <f>IF(COUNT($M3532:$N3532)=0,"",IF(AND(IF($N3532&lt;&gt;"",$N3532,$M3532)&lt;=0,$O3532&lt;&gt;"可"),"警告",""))</f>
        <v/>
      </c>
      <c r="S3532" s="4">
        <f>IF(COUNT($M3532:$N3532)=0,0,IF(IF($N3532&lt;&gt;"",$N3532,$M3532)&gt;=スコアリング基準!$B$20,スコアリング基準!$C$20,IF(IF($N3532&lt;&gt;"",$N3532,$M3532)&gt;=スコアリング基準!$B$21,スコアリング基準!$C$21,IF(IF($N3532&lt;&gt;"",$N3532,$M3532)&gt;0,スコアリング基準!$C$22,0))))</f>
        <v/>
      </c>
      <c r="T3532" s="4">
        <f>IF($O3532="可",スコアリング基準!$C$23,0)</f>
        <v/>
      </c>
      <c r="U3532" s="4">
        <f>IF(OR(COUNT($K3532:$L3532)&lt;2,$K3532=0),0,IF(ABS($L3532)/$K3532&lt;=スコアリング基準!$B$24,スコアリング基準!$C$24,IF(ABS($L3532)/$K3532&lt;=スコアリング基準!$B$25,スコアリング基準!$C$25,IF(ABS($L3532)/$K3532&lt;=スコアリング基準!$B$26,スコアリング基準!$C$26,0))))</f>
        <v/>
      </c>
      <c r="V3532" s="4">
        <f>IF($P3532="なし",スコアリング基準!$C$27,0)</f>
        <v/>
      </c>
      <c r="W3532" s="4">
        <f>IF($F3532="",0,IF(ISNUMBER($F3532),IF($F3532&lt;=スコアリング基準!$B$28,スコアリング基準!$C$28,スコアリング基準!$C$29),0))</f>
        <v/>
      </c>
      <c r="X3532" s="4">
        <f>IFERROR(VLOOKUP($B3532,スコアリング基準!$A$36:$B$46,2,FALSE),0)</f>
        <v/>
      </c>
      <c r="Y3532" s="4">
        <f>SUM($S3532:$X3532)</f>
        <v/>
      </c>
      <c r="Z3532" s="4">
        <f>IF(COUNT($M3532:$N3532)=0,"データ無",IF($Y3532&gt;=スコアリング基準!$B$30,"S",IF($Y3532&gt;=スコアリング基準!$B$31,"A",IF($Y3532&gt;=スコアリング基準!$B$32,"B","C"))))</f>
        <v/>
      </c>
      <c r="AA3532">
        <f>IFERROR(INDEX(実績DB!$I$3:$I$104,MATCH($B3532&amp;$C3532,実績DB!$J$3:$J$104,0)),"")</f>
        <v/>
      </c>
    </row>
    <row r="3533">
      <c r="A3533" t="n">
        <v>3531</v>
      </c>
      <c r="B3533" t="inlineStr">
        <is>
          <t>中部</t>
        </is>
      </c>
      <c r="C3533" t="inlineStr">
        <is>
          <t>葛川変電所</t>
        </is>
      </c>
      <c r="D3533" t="inlineStr">
        <is>
          <t>静岡県</t>
        </is>
      </c>
      <c r="E3533" t="n">
        <v>77</v>
      </c>
      <c r="F3533" t="n">
        <v>6.6</v>
      </c>
      <c r="G3533" s="3" t="n">
        <v>34.77619</v>
      </c>
      <c r="H3533" s="3" t="n">
        <v>138.025843</v>
      </c>
      <c r="I3533" t="inlineStr">
        <is>
          <t>公表資料(手動)</t>
        </is>
      </c>
      <c r="J3533" t="n">
        <v>49</v>
      </c>
      <c r="K3533" t="n">
        <v>49</v>
      </c>
      <c r="L3533" t="n">
        <v>-12</v>
      </c>
      <c r="M3533" t="n">
        <v>37</v>
      </c>
      <c r="O3533" t="inlineStr">
        <is>
          <t>不可 #3</t>
        </is>
      </c>
      <c r="P3533" t="inlineStr">
        <is>
          <t>有り</t>
        </is>
      </c>
      <c r="R3533" s="4">
        <f>IF(COUNT($M3533:$N3533)=0,"",IF(AND(IF($N3533&lt;&gt;"",$N3533,$M3533)&lt;=0,$O3533&lt;&gt;"可"),"警告",""))</f>
        <v/>
      </c>
      <c r="S3533" s="4">
        <f>IF(COUNT($M3533:$N3533)=0,0,IF(IF($N3533&lt;&gt;"",$N3533,$M3533)&gt;=スコアリング基準!$B$20,スコアリング基準!$C$20,IF(IF($N3533&lt;&gt;"",$N3533,$M3533)&gt;=スコアリング基準!$B$21,スコアリング基準!$C$21,IF(IF($N3533&lt;&gt;"",$N3533,$M3533)&gt;0,スコアリング基準!$C$22,0))))</f>
        <v/>
      </c>
      <c r="T3533" s="4">
        <f>IF($O3533="可",スコアリング基準!$C$23,0)</f>
        <v/>
      </c>
      <c r="U3533" s="4">
        <f>IF(OR(COUNT($K3533:$L3533)&lt;2,$K3533=0),0,IF(ABS($L3533)/$K3533&lt;=スコアリング基準!$B$24,スコアリング基準!$C$24,IF(ABS($L3533)/$K3533&lt;=スコアリング基準!$B$25,スコアリング基準!$C$25,IF(ABS($L3533)/$K3533&lt;=スコアリング基準!$B$26,スコアリング基準!$C$26,0))))</f>
        <v/>
      </c>
      <c r="V3533" s="4">
        <f>IF($P3533="なし",スコアリング基準!$C$27,0)</f>
        <v/>
      </c>
      <c r="W3533" s="4">
        <f>IF($F3533="",0,IF(ISNUMBER($F3533),IF($F3533&lt;=スコアリング基準!$B$28,スコアリング基準!$C$28,スコアリング基準!$C$29),0))</f>
        <v/>
      </c>
      <c r="X3533" s="4">
        <f>IFERROR(VLOOKUP($B3533,スコアリング基準!$A$36:$B$46,2,FALSE),0)</f>
        <v/>
      </c>
      <c r="Y3533" s="4">
        <f>SUM($S3533:$X3533)</f>
        <v/>
      </c>
      <c r="Z3533" s="4">
        <f>IF(COUNT($M3533:$N3533)=0,"データ無",IF($Y3533&gt;=スコアリング基準!$B$30,"S",IF($Y3533&gt;=スコアリング基準!$B$31,"A",IF($Y3533&gt;=スコアリング基準!$B$32,"B","C"))))</f>
        <v/>
      </c>
      <c r="AA3533">
        <f>IFERROR(INDEX(実績DB!$I$3:$I$104,MATCH($B3533&amp;$C3533,実績DB!$J$3:$J$104,0)),"")</f>
        <v/>
      </c>
    </row>
    <row r="3534">
      <c r="A3534" t="n">
        <v>3532</v>
      </c>
      <c r="B3534" t="inlineStr">
        <is>
          <t>中部</t>
        </is>
      </c>
      <c r="C3534" t="inlineStr">
        <is>
          <t>葵町変電所</t>
        </is>
      </c>
      <c r="D3534" t="inlineStr">
        <is>
          <t>静岡県</t>
        </is>
      </c>
      <c r="E3534" t="n">
        <v>77</v>
      </c>
      <c r="F3534" t="n">
        <v>6.6</v>
      </c>
      <c r="G3534" s="3" t="n">
        <v>34.760248</v>
      </c>
      <c r="H3534" s="3" t="n">
        <v>137.728622</v>
      </c>
      <c r="I3534" t="inlineStr">
        <is>
          <t>公表資料(手動)</t>
        </is>
      </c>
      <c r="J3534" t="n">
        <v>49</v>
      </c>
      <c r="K3534" t="n">
        <v>49</v>
      </c>
      <c r="L3534" t="n">
        <v>-3</v>
      </c>
      <c r="M3534" t="n">
        <v>46</v>
      </c>
      <c r="O3534" t="inlineStr">
        <is>
          <t>不可 #3</t>
        </is>
      </c>
      <c r="P3534" t="inlineStr">
        <is>
          <t>有り</t>
        </is>
      </c>
      <c r="R3534" s="4">
        <f>IF(COUNT($M3534:$N3534)=0,"",IF(AND(IF($N3534&lt;&gt;"",$N3534,$M3534)&lt;=0,$O3534&lt;&gt;"可"),"警告",""))</f>
        <v/>
      </c>
      <c r="S3534" s="4">
        <f>IF(COUNT($M3534:$N3534)=0,0,IF(IF($N3534&lt;&gt;"",$N3534,$M3534)&gt;=スコアリング基準!$B$20,スコアリング基準!$C$20,IF(IF($N3534&lt;&gt;"",$N3534,$M3534)&gt;=スコアリング基準!$B$21,スコアリング基準!$C$21,IF(IF($N3534&lt;&gt;"",$N3534,$M3534)&gt;0,スコアリング基準!$C$22,0))))</f>
        <v/>
      </c>
      <c r="T3534" s="4">
        <f>IF($O3534="可",スコアリング基準!$C$23,0)</f>
        <v/>
      </c>
      <c r="U3534" s="4">
        <f>IF(OR(COUNT($K3534:$L3534)&lt;2,$K3534=0),0,IF(ABS($L3534)/$K3534&lt;=スコアリング基準!$B$24,スコアリング基準!$C$24,IF(ABS($L3534)/$K3534&lt;=スコアリング基準!$B$25,スコアリング基準!$C$25,IF(ABS($L3534)/$K3534&lt;=スコアリング基準!$B$26,スコアリング基準!$C$26,0))))</f>
        <v/>
      </c>
      <c r="V3534" s="4">
        <f>IF($P3534="なし",スコアリング基準!$C$27,0)</f>
        <v/>
      </c>
      <c r="W3534" s="4">
        <f>IF($F3534="",0,IF(ISNUMBER($F3534),IF($F3534&lt;=スコアリング基準!$B$28,スコアリング基準!$C$28,スコアリング基準!$C$29),0))</f>
        <v/>
      </c>
      <c r="X3534" s="4">
        <f>IFERROR(VLOOKUP($B3534,スコアリング基準!$A$36:$B$46,2,FALSE),0)</f>
        <v/>
      </c>
      <c r="Y3534" s="4">
        <f>SUM($S3534:$X3534)</f>
        <v/>
      </c>
      <c r="Z3534" s="4">
        <f>IF(COUNT($M3534:$N3534)=0,"データ無",IF($Y3534&gt;=スコアリング基準!$B$30,"S",IF($Y3534&gt;=スコアリング基準!$B$31,"A",IF($Y3534&gt;=スコアリング基準!$B$32,"B","C"))))</f>
        <v/>
      </c>
      <c r="AA3534">
        <f>IFERROR(INDEX(実績DB!$I$3:$I$104,MATCH($B3534&amp;$C3534,実績DB!$J$3:$J$104,0)),"")</f>
        <v/>
      </c>
    </row>
    <row r="3535">
      <c r="A3535" t="n">
        <v>3533</v>
      </c>
      <c r="B3535" t="inlineStr">
        <is>
          <t>中部</t>
        </is>
      </c>
      <c r="C3535" t="inlineStr">
        <is>
          <t>蒲原変電所</t>
        </is>
      </c>
      <c r="D3535" t="inlineStr">
        <is>
          <t>静岡県</t>
        </is>
      </c>
      <c r="E3535" t="n">
        <v>77</v>
      </c>
      <c r="F3535" t="n">
        <v>6.6</v>
      </c>
      <c r="G3535" s="3" t="n">
        <v>35.112221</v>
      </c>
      <c r="H3535" s="3" t="n">
        <v>138.57269</v>
      </c>
      <c r="I3535" t="inlineStr">
        <is>
          <t>公表資料(手動)</t>
        </is>
      </c>
      <c r="J3535" t="n">
        <v>19</v>
      </c>
      <c r="K3535" t="n">
        <v>19</v>
      </c>
      <c r="L3535" t="n">
        <v>0</v>
      </c>
      <c r="M3535" t="n">
        <v>19</v>
      </c>
      <c r="O3535" t="inlineStr">
        <is>
          <t>不可 #3</t>
        </is>
      </c>
      <c r="P3535" t="inlineStr">
        <is>
          <t>有り</t>
        </is>
      </c>
      <c r="R3535" s="4">
        <f>IF(COUNT($M3535:$N3535)=0,"",IF(AND(IF($N3535&lt;&gt;"",$N3535,$M3535)&lt;=0,$O3535&lt;&gt;"可"),"警告",""))</f>
        <v/>
      </c>
      <c r="S3535" s="4">
        <f>IF(COUNT($M3535:$N3535)=0,0,IF(IF($N3535&lt;&gt;"",$N3535,$M3535)&gt;=スコアリング基準!$B$20,スコアリング基準!$C$20,IF(IF($N3535&lt;&gt;"",$N3535,$M3535)&gt;=スコアリング基準!$B$21,スコアリング基準!$C$21,IF(IF($N3535&lt;&gt;"",$N3535,$M3535)&gt;0,スコアリング基準!$C$22,0))))</f>
        <v/>
      </c>
      <c r="T3535" s="4">
        <f>IF($O3535="可",スコアリング基準!$C$23,0)</f>
        <v/>
      </c>
      <c r="U3535" s="4">
        <f>IF(OR(COUNT($K3535:$L3535)&lt;2,$K3535=0),0,IF(ABS($L3535)/$K3535&lt;=スコアリング基準!$B$24,スコアリング基準!$C$24,IF(ABS($L3535)/$K3535&lt;=スコアリング基準!$B$25,スコアリング基準!$C$25,IF(ABS($L3535)/$K3535&lt;=スコアリング基準!$B$26,スコアリング基準!$C$26,0))))</f>
        <v/>
      </c>
      <c r="V3535" s="4">
        <f>IF($P3535="なし",スコアリング基準!$C$27,0)</f>
        <v/>
      </c>
      <c r="W3535" s="4">
        <f>IF($F3535="",0,IF(ISNUMBER($F3535),IF($F3535&lt;=スコアリング基準!$B$28,スコアリング基準!$C$28,スコアリング基準!$C$29),0))</f>
        <v/>
      </c>
      <c r="X3535" s="4">
        <f>IFERROR(VLOOKUP($B3535,スコアリング基準!$A$36:$B$46,2,FALSE),0)</f>
        <v/>
      </c>
      <c r="Y3535" s="4">
        <f>SUM($S3535:$X3535)</f>
        <v/>
      </c>
      <c r="Z3535" s="4">
        <f>IF(COUNT($M3535:$N3535)=0,"データ無",IF($Y3535&gt;=スコアリング基準!$B$30,"S",IF($Y3535&gt;=スコアリング基準!$B$31,"A",IF($Y3535&gt;=スコアリング基準!$B$32,"B","C"))))</f>
        <v/>
      </c>
      <c r="AA3535">
        <f>IFERROR(INDEX(実績DB!$I$3:$I$104,MATCH($B3535&amp;$C3535,実績DB!$J$3:$J$104,0)),"")</f>
        <v/>
      </c>
    </row>
    <row r="3536">
      <c r="A3536" t="n">
        <v>3534</v>
      </c>
      <c r="B3536" t="inlineStr">
        <is>
          <t>中部</t>
        </is>
      </c>
      <c r="C3536" t="inlineStr">
        <is>
          <t>蒲郡変電所</t>
        </is>
      </c>
      <c r="D3536" t="inlineStr">
        <is>
          <t>愛知県</t>
        </is>
      </c>
      <c r="E3536" t="n">
        <v>77</v>
      </c>
      <c r="F3536" t="n">
        <v>6.6</v>
      </c>
      <c r="G3536" s="3" t="n">
        <v>34.826022</v>
      </c>
      <c r="H3536" s="3" t="n">
        <v>137.221372</v>
      </c>
      <c r="I3536" t="inlineStr">
        <is>
          <t>公表資料(手動)</t>
        </is>
      </c>
      <c r="J3536" t="n">
        <v>1</v>
      </c>
      <c r="K3536" t="n">
        <v>28</v>
      </c>
      <c r="L3536" t="n">
        <v>0</v>
      </c>
      <c r="M3536" t="n">
        <v>28</v>
      </c>
      <c r="O3536" t="inlineStr">
        <is>
          <t>不可 #3</t>
        </is>
      </c>
      <c r="P3536" t="inlineStr">
        <is>
          <t>有り</t>
        </is>
      </c>
      <c r="R3536" s="4">
        <f>IF(COUNT($M3536:$N3536)=0,"",IF(AND(IF($N3536&lt;&gt;"",$N3536,$M3536)&lt;=0,$O3536&lt;&gt;"可"),"警告",""))</f>
        <v/>
      </c>
      <c r="S3536" s="4">
        <f>IF(COUNT($M3536:$N3536)=0,0,IF(IF($N3536&lt;&gt;"",$N3536,$M3536)&gt;=スコアリング基準!$B$20,スコアリング基準!$C$20,IF(IF($N3536&lt;&gt;"",$N3536,$M3536)&gt;=スコアリング基準!$B$21,スコアリング基準!$C$21,IF(IF($N3536&lt;&gt;"",$N3536,$M3536)&gt;0,スコアリング基準!$C$22,0))))</f>
        <v/>
      </c>
      <c r="T3536" s="4">
        <f>IF($O3536="可",スコアリング基準!$C$23,0)</f>
        <v/>
      </c>
      <c r="U3536" s="4">
        <f>IF(OR(COUNT($K3536:$L3536)&lt;2,$K3536=0),0,IF(ABS($L3536)/$K3536&lt;=スコアリング基準!$B$24,スコアリング基準!$C$24,IF(ABS($L3536)/$K3536&lt;=スコアリング基準!$B$25,スコアリング基準!$C$25,IF(ABS($L3536)/$K3536&lt;=スコアリング基準!$B$26,スコアリング基準!$C$26,0))))</f>
        <v/>
      </c>
      <c r="V3536" s="4">
        <f>IF($P3536="なし",スコアリング基準!$C$27,0)</f>
        <v/>
      </c>
      <c r="W3536" s="4">
        <f>IF($F3536="",0,IF(ISNUMBER($F3536),IF($F3536&lt;=スコアリング基準!$B$28,スコアリング基準!$C$28,スコアリング基準!$C$29),0))</f>
        <v/>
      </c>
      <c r="X3536" s="4">
        <f>IFERROR(VLOOKUP($B3536,スコアリング基準!$A$36:$B$46,2,FALSE),0)</f>
        <v/>
      </c>
      <c r="Y3536" s="4">
        <f>SUM($S3536:$X3536)</f>
        <v/>
      </c>
      <c r="Z3536" s="4">
        <f>IF(COUNT($M3536:$N3536)=0,"データ無",IF($Y3536&gt;=スコアリング基準!$B$30,"S",IF($Y3536&gt;=スコアリング基準!$B$31,"A",IF($Y3536&gt;=スコアリング基準!$B$32,"B","C"))))</f>
        <v/>
      </c>
      <c r="AA3536">
        <f>IFERROR(INDEX(実績DB!$I$3:$I$104,MATCH($B3536&amp;$C3536,実績DB!$J$3:$J$104,0)),"")</f>
        <v/>
      </c>
    </row>
    <row r="3537">
      <c r="A3537" t="n">
        <v>3535</v>
      </c>
      <c r="B3537" t="inlineStr">
        <is>
          <t>中部</t>
        </is>
      </c>
      <c r="C3537" t="inlineStr">
        <is>
          <t>薮田変電所</t>
        </is>
      </c>
      <c r="D3537" t="inlineStr">
        <is>
          <t>岐阜県</t>
        </is>
      </c>
      <c r="E3537" t="n">
        <v>77</v>
      </c>
      <c r="F3537" t="n">
        <v>6.6</v>
      </c>
      <c r="G3537" s="3" t="n">
        <v>35.390873</v>
      </c>
      <c r="H3537" s="3" t="n">
        <v>136.71917</v>
      </c>
      <c r="I3537" t="inlineStr">
        <is>
          <t>公表資料(手動)</t>
        </is>
      </c>
      <c r="J3537" t="n">
        <v>0</v>
      </c>
      <c r="K3537" t="n">
        <v>49</v>
      </c>
      <c r="L3537" t="n">
        <v>0</v>
      </c>
      <c r="M3537" t="n">
        <v>49</v>
      </c>
      <c r="O3537" t="inlineStr">
        <is>
          <t>不可 #3</t>
        </is>
      </c>
      <c r="P3537" t="inlineStr">
        <is>
          <t>有り</t>
        </is>
      </c>
      <c r="R3537" s="4">
        <f>IF(COUNT($M3537:$N3537)=0,"",IF(AND(IF($N3537&lt;&gt;"",$N3537,$M3537)&lt;=0,$O3537&lt;&gt;"可"),"警告",""))</f>
        <v/>
      </c>
      <c r="S3537" s="4">
        <f>IF(COUNT($M3537:$N3537)=0,0,IF(IF($N3537&lt;&gt;"",$N3537,$M3537)&gt;=スコアリング基準!$B$20,スコアリング基準!$C$20,IF(IF($N3537&lt;&gt;"",$N3537,$M3537)&gt;=スコアリング基準!$B$21,スコアリング基準!$C$21,IF(IF($N3537&lt;&gt;"",$N3537,$M3537)&gt;0,スコアリング基準!$C$22,0))))</f>
        <v/>
      </c>
      <c r="T3537" s="4">
        <f>IF($O3537="可",スコアリング基準!$C$23,0)</f>
        <v/>
      </c>
      <c r="U3537" s="4">
        <f>IF(OR(COUNT($K3537:$L3537)&lt;2,$K3537=0),0,IF(ABS($L3537)/$K3537&lt;=スコアリング基準!$B$24,スコアリング基準!$C$24,IF(ABS($L3537)/$K3537&lt;=スコアリング基準!$B$25,スコアリング基準!$C$25,IF(ABS($L3537)/$K3537&lt;=スコアリング基準!$B$26,スコアリング基準!$C$26,0))))</f>
        <v/>
      </c>
      <c r="V3537" s="4">
        <f>IF($P3537="なし",スコアリング基準!$C$27,0)</f>
        <v/>
      </c>
      <c r="W3537" s="4">
        <f>IF($F3537="",0,IF(ISNUMBER($F3537),IF($F3537&lt;=スコアリング基準!$B$28,スコアリング基準!$C$28,スコアリング基準!$C$29),0))</f>
        <v/>
      </c>
      <c r="X3537" s="4">
        <f>IFERROR(VLOOKUP($B3537,スコアリング基準!$A$36:$B$46,2,FALSE),0)</f>
        <v/>
      </c>
      <c r="Y3537" s="4">
        <f>SUM($S3537:$X3537)</f>
        <v/>
      </c>
      <c r="Z3537" s="4">
        <f>IF(COUNT($M3537:$N3537)=0,"データ無",IF($Y3537&gt;=スコアリング基準!$B$30,"S",IF($Y3537&gt;=スコアリング基準!$B$31,"A",IF($Y3537&gt;=スコアリング基準!$B$32,"B","C"))))</f>
        <v/>
      </c>
      <c r="AA3537">
        <f>IFERROR(INDEX(実績DB!$I$3:$I$104,MATCH($B3537&amp;$C3537,実績DB!$J$3:$J$104,0)),"")</f>
        <v/>
      </c>
    </row>
    <row r="3538">
      <c r="A3538" t="n">
        <v>3536</v>
      </c>
      <c r="B3538" t="inlineStr">
        <is>
          <t>中部</t>
        </is>
      </c>
      <c r="C3538" t="inlineStr">
        <is>
          <t>藍川変電所</t>
        </is>
      </c>
      <c r="D3538" t="inlineStr">
        <is>
          <t>岐阜県</t>
        </is>
      </c>
      <c r="E3538" t="n">
        <v>77</v>
      </c>
      <c r="F3538" t="n">
        <v>6.6</v>
      </c>
      <c r="G3538" s="3" t="n">
        <v>35.460652</v>
      </c>
      <c r="H3538" s="3" t="n">
        <v>136.826663</v>
      </c>
      <c r="I3538" t="inlineStr">
        <is>
          <t>公表資料(手動)</t>
        </is>
      </c>
      <c r="J3538" t="n">
        <v>-3</v>
      </c>
      <c r="K3538" t="n">
        <v>19</v>
      </c>
      <c r="L3538" t="n">
        <v>-7</v>
      </c>
      <c r="M3538" t="n">
        <v>12</v>
      </c>
      <c r="O3538" t="inlineStr">
        <is>
          <t>不可 #3</t>
        </is>
      </c>
      <c r="P3538" t="inlineStr">
        <is>
          <t>有り</t>
        </is>
      </c>
      <c r="R3538" s="4">
        <f>IF(COUNT($M3538:$N3538)=0,"",IF(AND(IF($N3538&lt;&gt;"",$N3538,$M3538)&lt;=0,$O3538&lt;&gt;"可"),"警告",""))</f>
        <v/>
      </c>
      <c r="S3538" s="4">
        <f>IF(COUNT($M3538:$N3538)=0,0,IF(IF($N3538&lt;&gt;"",$N3538,$M3538)&gt;=スコアリング基準!$B$20,スコアリング基準!$C$20,IF(IF($N3538&lt;&gt;"",$N3538,$M3538)&gt;=スコアリング基準!$B$21,スコアリング基準!$C$21,IF(IF($N3538&lt;&gt;"",$N3538,$M3538)&gt;0,スコアリング基準!$C$22,0))))</f>
        <v/>
      </c>
      <c r="T3538" s="4">
        <f>IF($O3538="可",スコアリング基準!$C$23,0)</f>
        <v/>
      </c>
      <c r="U3538" s="4">
        <f>IF(OR(COUNT($K3538:$L3538)&lt;2,$K3538=0),0,IF(ABS($L3538)/$K3538&lt;=スコアリング基準!$B$24,スコアリング基準!$C$24,IF(ABS($L3538)/$K3538&lt;=スコアリング基準!$B$25,スコアリング基準!$C$25,IF(ABS($L3538)/$K3538&lt;=スコアリング基準!$B$26,スコアリング基準!$C$26,0))))</f>
        <v/>
      </c>
      <c r="V3538" s="4">
        <f>IF($P3538="なし",スコアリング基準!$C$27,0)</f>
        <v/>
      </c>
      <c r="W3538" s="4">
        <f>IF($F3538="",0,IF(ISNUMBER($F3538),IF($F3538&lt;=スコアリング基準!$B$28,スコアリング基準!$C$28,スコアリング基準!$C$29),0))</f>
        <v/>
      </c>
      <c r="X3538" s="4">
        <f>IFERROR(VLOOKUP($B3538,スコアリング基準!$A$36:$B$46,2,FALSE),0)</f>
        <v/>
      </c>
      <c r="Y3538" s="4">
        <f>SUM($S3538:$X3538)</f>
        <v/>
      </c>
      <c r="Z3538" s="4">
        <f>IF(COUNT($M3538:$N3538)=0,"データ無",IF($Y3538&gt;=スコアリング基準!$B$30,"S",IF($Y3538&gt;=スコアリング基準!$B$31,"A",IF($Y3538&gt;=スコアリング基準!$B$32,"B","C"))))</f>
        <v/>
      </c>
      <c r="AA3538">
        <f>IFERROR(INDEX(実績DB!$I$3:$I$104,MATCH($B3538&amp;$C3538,実績DB!$J$3:$J$104,0)),"")</f>
        <v/>
      </c>
    </row>
    <row r="3539">
      <c r="A3539" t="n">
        <v>3537</v>
      </c>
      <c r="B3539" t="inlineStr">
        <is>
          <t>中部</t>
        </is>
      </c>
      <c r="C3539" t="inlineStr">
        <is>
          <t>藤原変電所</t>
        </is>
      </c>
      <c r="D3539" t="inlineStr">
        <is>
          <t>三重県</t>
        </is>
      </c>
      <c r="E3539" t="n">
        <v>77</v>
      </c>
      <c r="F3539" t="n">
        <v>6.6</v>
      </c>
      <c r="G3539" s="3" t="n">
        <v>35.16759</v>
      </c>
      <c r="H3539" s="3" t="n">
        <v>136.502888</v>
      </c>
      <c r="I3539" t="inlineStr">
        <is>
          <t>Google Places(名称一致)</t>
        </is>
      </c>
      <c r="J3539" t="n">
        <v>49</v>
      </c>
      <c r="K3539" t="n">
        <v>49</v>
      </c>
      <c r="L3539" t="n">
        <v>-49</v>
      </c>
      <c r="M3539" t="n">
        <v>0</v>
      </c>
      <c r="O3539" t="inlineStr">
        <is>
          <t>不可 #3</t>
        </is>
      </c>
      <c r="P3539" t="inlineStr">
        <is>
          <t>有り</t>
        </is>
      </c>
      <c r="R3539" s="4">
        <f>IF(COUNT($M3539:$N3539)=0,"",IF(AND(IF($N3539&lt;&gt;"",$N3539,$M3539)&lt;=0,$O3539&lt;&gt;"可"),"警告",""))</f>
        <v/>
      </c>
      <c r="S3539" s="4">
        <f>IF(COUNT($M3539:$N3539)=0,0,IF(IF($N3539&lt;&gt;"",$N3539,$M3539)&gt;=スコアリング基準!$B$20,スコアリング基準!$C$20,IF(IF($N3539&lt;&gt;"",$N3539,$M3539)&gt;=スコアリング基準!$B$21,スコアリング基準!$C$21,IF(IF($N3539&lt;&gt;"",$N3539,$M3539)&gt;0,スコアリング基準!$C$22,0))))</f>
        <v/>
      </c>
      <c r="T3539" s="4">
        <f>IF($O3539="可",スコアリング基準!$C$23,0)</f>
        <v/>
      </c>
      <c r="U3539" s="4">
        <f>IF(OR(COUNT($K3539:$L3539)&lt;2,$K3539=0),0,IF(ABS($L3539)/$K3539&lt;=スコアリング基準!$B$24,スコアリング基準!$C$24,IF(ABS($L3539)/$K3539&lt;=スコアリング基準!$B$25,スコアリング基準!$C$25,IF(ABS($L3539)/$K3539&lt;=スコアリング基準!$B$26,スコアリング基準!$C$26,0))))</f>
        <v/>
      </c>
      <c r="V3539" s="4">
        <f>IF($P3539="なし",スコアリング基準!$C$27,0)</f>
        <v/>
      </c>
      <c r="W3539" s="4">
        <f>IF($F3539="",0,IF(ISNUMBER($F3539),IF($F3539&lt;=スコアリング基準!$B$28,スコアリング基準!$C$28,スコアリング基準!$C$29),0))</f>
        <v/>
      </c>
      <c r="X3539" s="4">
        <f>IFERROR(VLOOKUP($B3539,スコアリング基準!$A$36:$B$46,2,FALSE),0)</f>
        <v/>
      </c>
      <c r="Y3539" s="4">
        <f>SUM($S3539:$X3539)</f>
        <v/>
      </c>
      <c r="Z3539" s="4">
        <f>IF(COUNT($M3539:$N3539)=0,"データ無",IF($Y3539&gt;=スコアリング基準!$B$30,"S",IF($Y3539&gt;=スコアリング基準!$B$31,"A",IF($Y3539&gt;=スコアリング基準!$B$32,"B","C"))))</f>
        <v/>
      </c>
      <c r="AA3539">
        <f>IFERROR(INDEX(実績DB!$I$3:$I$104,MATCH($B3539&amp;$C3539,実績DB!$J$3:$J$104,0)),"")</f>
        <v/>
      </c>
    </row>
    <row r="3540">
      <c r="A3540" t="n">
        <v>3538</v>
      </c>
      <c r="B3540" t="inlineStr">
        <is>
          <t>中部</t>
        </is>
      </c>
      <c r="C3540" t="inlineStr">
        <is>
          <t>藤山台変電所</t>
        </is>
      </c>
      <c r="D3540" t="inlineStr">
        <is>
          <t>愛知県</t>
        </is>
      </c>
      <c r="E3540" t="n">
        <v>77</v>
      </c>
      <c r="F3540" t="n">
        <v>6.6</v>
      </c>
      <c r="G3540" s="3" t="n">
        <v>35.297323</v>
      </c>
      <c r="H3540" s="3" t="n">
        <v>137.045281</v>
      </c>
      <c r="I3540" t="inlineStr">
        <is>
          <t>公表資料(手動)</t>
        </is>
      </c>
      <c r="J3540" t="n">
        <v>3</v>
      </c>
      <c r="K3540" t="n">
        <v>66</v>
      </c>
      <c r="L3540" t="n">
        <v>-3</v>
      </c>
      <c r="M3540" t="n">
        <v>65</v>
      </c>
      <c r="O3540" t="inlineStr">
        <is>
          <t>不可 #3</t>
        </is>
      </c>
      <c r="P3540" t="inlineStr">
        <is>
          <t>有り</t>
        </is>
      </c>
      <c r="R3540" s="4">
        <f>IF(COUNT($M3540:$N3540)=0,"",IF(AND(IF($N3540&lt;&gt;"",$N3540,$M3540)&lt;=0,$O3540&lt;&gt;"可"),"警告",""))</f>
        <v/>
      </c>
      <c r="S3540" s="4">
        <f>IF(COUNT($M3540:$N3540)=0,0,IF(IF($N3540&lt;&gt;"",$N3540,$M3540)&gt;=スコアリング基準!$B$20,スコアリング基準!$C$20,IF(IF($N3540&lt;&gt;"",$N3540,$M3540)&gt;=スコアリング基準!$B$21,スコアリング基準!$C$21,IF(IF($N3540&lt;&gt;"",$N3540,$M3540)&gt;0,スコアリング基準!$C$22,0))))</f>
        <v/>
      </c>
      <c r="T3540" s="4">
        <f>IF($O3540="可",スコアリング基準!$C$23,0)</f>
        <v/>
      </c>
      <c r="U3540" s="4">
        <f>IF(OR(COUNT($K3540:$L3540)&lt;2,$K3540=0),0,IF(ABS($L3540)/$K3540&lt;=スコアリング基準!$B$24,スコアリング基準!$C$24,IF(ABS($L3540)/$K3540&lt;=スコアリング基準!$B$25,スコアリング基準!$C$25,IF(ABS($L3540)/$K3540&lt;=スコアリング基準!$B$26,スコアリング基準!$C$26,0))))</f>
        <v/>
      </c>
      <c r="V3540" s="4">
        <f>IF($P3540="なし",スコアリング基準!$C$27,0)</f>
        <v/>
      </c>
      <c r="W3540" s="4">
        <f>IF($F3540="",0,IF(ISNUMBER($F3540),IF($F3540&lt;=スコアリング基準!$B$28,スコアリング基準!$C$28,スコアリング基準!$C$29),0))</f>
        <v/>
      </c>
      <c r="X3540" s="4">
        <f>IFERROR(VLOOKUP($B3540,スコアリング基準!$A$36:$B$46,2,FALSE),0)</f>
        <v/>
      </c>
      <c r="Y3540" s="4">
        <f>SUM($S3540:$X3540)</f>
        <v/>
      </c>
      <c r="Z3540" s="4">
        <f>IF(COUNT($M3540:$N3540)=0,"データ無",IF($Y3540&gt;=スコアリング基準!$B$30,"S",IF($Y3540&gt;=スコアリング基準!$B$31,"A",IF($Y3540&gt;=スコアリング基準!$B$32,"B","C"))))</f>
        <v/>
      </c>
      <c r="AA3540">
        <f>IFERROR(INDEX(実績DB!$I$3:$I$104,MATCH($B3540&amp;$C3540,実績DB!$J$3:$J$104,0)),"")</f>
        <v/>
      </c>
    </row>
    <row r="3541">
      <c r="A3541" t="n">
        <v>3539</v>
      </c>
      <c r="B3541" t="inlineStr">
        <is>
          <t>中部</t>
        </is>
      </c>
      <c r="C3541" t="inlineStr">
        <is>
          <t>藤方変電所</t>
        </is>
      </c>
      <c r="D3541" t="inlineStr">
        <is>
          <t>三重県</t>
        </is>
      </c>
      <c r="E3541" t="n">
        <v>77</v>
      </c>
      <c r="F3541" t="n">
        <v>6.6</v>
      </c>
      <c r="G3541" s="3" t="n">
        <v>34.681305</v>
      </c>
      <c r="H3541" s="3" t="n">
        <v>136.513941</v>
      </c>
      <c r="I3541" t="inlineStr">
        <is>
          <t>公表資料(手動)</t>
        </is>
      </c>
      <c r="J3541" t="n">
        <v>49</v>
      </c>
      <c r="K3541" t="n">
        <v>49</v>
      </c>
      <c r="L3541" t="n">
        <v>-16</v>
      </c>
      <c r="M3541" t="n">
        <v>33</v>
      </c>
      <c r="O3541" t="inlineStr">
        <is>
          <t>不可 #3</t>
        </is>
      </c>
      <c r="P3541" t="inlineStr">
        <is>
          <t>有り</t>
        </is>
      </c>
      <c r="R3541" s="4">
        <f>IF(COUNT($M3541:$N3541)=0,"",IF(AND(IF($N3541&lt;&gt;"",$N3541,$M3541)&lt;=0,$O3541&lt;&gt;"可"),"警告",""))</f>
        <v/>
      </c>
      <c r="S3541" s="4">
        <f>IF(COUNT($M3541:$N3541)=0,0,IF(IF($N3541&lt;&gt;"",$N3541,$M3541)&gt;=スコアリング基準!$B$20,スコアリング基準!$C$20,IF(IF($N3541&lt;&gt;"",$N3541,$M3541)&gt;=スコアリング基準!$B$21,スコアリング基準!$C$21,IF(IF($N3541&lt;&gt;"",$N3541,$M3541)&gt;0,スコアリング基準!$C$22,0))))</f>
        <v/>
      </c>
      <c r="T3541" s="4">
        <f>IF($O3541="可",スコアリング基準!$C$23,0)</f>
        <v/>
      </c>
      <c r="U3541" s="4">
        <f>IF(OR(COUNT($K3541:$L3541)&lt;2,$K3541=0),0,IF(ABS($L3541)/$K3541&lt;=スコアリング基準!$B$24,スコアリング基準!$C$24,IF(ABS($L3541)/$K3541&lt;=スコアリング基準!$B$25,スコアリング基準!$C$25,IF(ABS($L3541)/$K3541&lt;=スコアリング基準!$B$26,スコアリング基準!$C$26,0))))</f>
        <v/>
      </c>
      <c r="V3541" s="4">
        <f>IF($P3541="なし",スコアリング基準!$C$27,0)</f>
        <v/>
      </c>
      <c r="W3541" s="4">
        <f>IF($F3541="",0,IF(ISNUMBER($F3541),IF($F3541&lt;=スコアリング基準!$B$28,スコアリング基準!$C$28,スコアリング基準!$C$29),0))</f>
        <v/>
      </c>
      <c r="X3541" s="4">
        <f>IFERROR(VLOOKUP($B3541,スコアリング基準!$A$36:$B$46,2,FALSE),0)</f>
        <v/>
      </c>
      <c r="Y3541" s="4">
        <f>SUM($S3541:$X3541)</f>
        <v/>
      </c>
      <c r="Z3541" s="4">
        <f>IF(COUNT($M3541:$N3541)=0,"データ無",IF($Y3541&gt;=スコアリング基準!$B$30,"S",IF($Y3541&gt;=スコアリング基準!$B$31,"A",IF($Y3541&gt;=スコアリング基準!$B$32,"B","C"))))</f>
        <v/>
      </c>
      <c r="AA3541">
        <f>IFERROR(INDEX(実績DB!$I$3:$I$104,MATCH($B3541&amp;$C3541,実績DB!$J$3:$J$104,0)),"")</f>
        <v/>
      </c>
    </row>
    <row r="3542">
      <c r="A3542" t="n">
        <v>3540</v>
      </c>
      <c r="B3542" t="inlineStr">
        <is>
          <t>中部</t>
        </is>
      </c>
      <c r="C3542" t="inlineStr">
        <is>
          <t>藤枝変電所</t>
        </is>
      </c>
      <c r="D3542" t="inlineStr">
        <is>
          <t>静岡県</t>
        </is>
      </c>
      <c r="E3542" t="n">
        <v>77</v>
      </c>
      <c r="F3542" t="n">
        <v>6.6</v>
      </c>
      <c r="G3542" s="3" t="n">
        <v>34.872834</v>
      </c>
      <c r="H3542" s="3" t="n">
        <v>138.267119</v>
      </c>
      <c r="I3542" t="inlineStr">
        <is>
          <t>公表資料(手動)</t>
        </is>
      </c>
      <c r="J3542" t="n">
        <v>49</v>
      </c>
      <c r="K3542" t="n">
        <v>49</v>
      </c>
      <c r="L3542" t="n">
        <v>-13</v>
      </c>
      <c r="M3542" t="n">
        <v>36</v>
      </c>
      <c r="O3542" t="inlineStr">
        <is>
          <t>不可 #3</t>
        </is>
      </c>
      <c r="P3542" t="inlineStr">
        <is>
          <t>有り</t>
        </is>
      </c>
      <c r="R3542" s="4">
        <f>IF(COUNT($M3542:$N3542)=0,"",IF(AND(IF($N3542&lt;&gt;"",$N3542,$M3542)&lt;=0,$O3542&lt;&gt;"可"),"警告",""))</f>
        <v/>
      </c>
      <c r="S3542" s="4">
        <f>IF(COUNT($M3542:$N3542)=0,0,IF(IF($N3542&lt;&gt;"",$N3542,$M3542)&gt;=スコアリング基準!$B$20,スコアリング基準!$C$20,IF(IF($N3542&lt;&gt;"",$N3542,$M3542)&gt;=スコアリング基準!$B$21,スコアリング基準!$C$21,IF(IF($N3542&lt;&gt;"",$N3542,$M3542)&gt;0,スコアリング基準!$C$22,0))))</f>
        <v/>
      </c>
      <c r="T3542" s="4">
        <f>IF($O3542="可",スコアリング基準!$C$23,0)</f>
        <v/>
      </c>
      <c r="U3542" s="4">
        <f>IF(OR(COUNT($K3542:$L3542)&lt;2,$K3542=0),0,IF(ABS($L3542)/$K3542&lt;=スコアリング基準!$B$24,スコアリング基準!$C$24,IF(ABS($L3542)/$K3542&lt;=スコアリング基準!$B$25,スコアリング基準!$C$25,IF(ABS($L3542)/$K3542&lt;=スコアリング基準!$B$26,スコアリング基準!$C$26,0))))</f>
        <v/>
      </c>
      <c r="V3542" s="4">
        <f>IF($P3542="なし",スコアリング基準!$C$27,0)</f>
        <v/>
      </c>
      <c r="W3542" s="4">
        <f>IF($F3542="",0,IF(ISNUMBER($F3542),IF($F3542&lt;=スコアリング基準!$B$28,スコアリング基準!$C$28,スコアリング基準!$C$29),0))</f>
        <v/>
      </c>
      <c r="X3542" s="4">
        <f>IFERROR(VLOOKUP($B3542,スコアリング基準!$A$36:$B$46,2,FALSE),0)</f>
        <v/>
      </c>
      <c r="Y3542" s="4">
        <f>SUM($S3542:$X3542)</f>
        <v/>
      </c>
      <c r="Z3542" s="4">
        <f>IF(COUNT($M3542:$N3542)=0,"データ無",IF($Y3542&gt;=スコアリング基準!$B$30,"S",IF($Y3542&gt;=スコアリング基準!$B$31,"A",IF($Y3542&gt;=スコアリング基準!$B$32,"B","C"))))</f>
        <v/>
      </c>
      <c r="AA3542">
        <f>IFERROR(INDEX(実績DB!$I$3:$I$104,MATCH($B3542&amp;$C3542,実績DB!$J$3:$J$104,0)),"")</f>
        <v/>
      </c>
    </row>
    <row r="3543">
      <c r="A3543" t="n">
        <v>3541</v>
      </c>
      <c r="B3543" t="inlineStr">
        <is>
          <t>中部</t>
        </is>
      </c>
      <c r="C3543" t="inlineStr">
        <is>
          <t>藤沢変電所</t>
        </is>
      </c>
      <c r="D3543" t="inlineStr">
        <is>
          <t>長野県</t>
        </is>
      </c>
      <c r="E3543" t="n">
        <v>77</v>
      </c>
      <c r="F3543" t="n">
        <v>6.6</v>
      </c>
      <c r="G3543" s="3" t="n">
        <v>36.301968</v>
      </c>
      <c r="H3543" s="3" t="n">
        <v>138.323535</v>
      </c>
      <c r="I3543" t="inlineStr">
        <is>
          <t>Google Places(名称一致)</t>
        </is>
      </c>
      <c r="J3543" t="n">
        <v>-12</v>
      </c>
      <c r="K3543" t="n">
        <v>19</v>
      </c>
      <c r="L3543" t="n">
        <v>-19</v>
      </c>
      <c r="M3543" t="n">
        <v>0</v>
      </c>
      <c r="O3543" t="inlineStr">
        <is>
          <t>不可 #3</t>
        </is>
      </c>
      <c r="P3543" t="inlineStr">
        <is>
          <t>有り</t>
        </is>
      </c>
      <c r="R3543" s="4">
        <f>IF(COUNT($M3543:$N3543)=0,"",IF(AND(IF($N3543&lt;&gt;"",$N3543,$M3543)&lt;=0,$O3543&lt;&gt;"可"),"警告",""))</f>
        <v/>
      </c>
      <c r="S3543" s="4">
        <f>IF(COUNT($M3543:$N3543)=0,0,IF(IF($N3543&lt;&gt;"",$N3543,$M3543)&gt;=スコアリング基準!$B$20,スコアリング基準!$C$20,IF(IF($N3543&lt;&gt;"",$N3543,$M3543)&gt;=スコアリング基準!$B$21,スコアリング基準!$C$21,IF(IF($N3543&lt;&gt;"",$N3543,$M3543)&gt;0,スコアリング基準!$C$22,0))))</f>
        <v/>
      </c>
      <c r="T3543" s="4">
        <f>IF($O3543="可",スコアリング基準!$C$23,0)</f>
        <v/>
      </c>
      <c r="U3543" s="4">
        <f>IF(OR(COUNT($K3543:$L3543)&lt;2,$K3543=0),0,IF(ABS($L3543)/$K3543&lt;=スコアリング基準!$B$24,スコアリング基準!$C$24,IF(ABS($L3543)/$K3543&lt;=スコアリング基準!$B$25,スコアリング基準!$C$25,IF(ABS($L3543)/$K3543&lt;=スコアリング基準!$B$26,スコアリング基準!$C$26,0))))</f>
        <v/>
      </c>
      <c r="V3543" s="4">
        <f>IF($P3543="なし",スコアリング基準!$C$27,0)</f>
        <v/>
      </c>
      <c r="W3543" s="4">
        <f>IF($F3543="",0,IF(ISNUMBER($F3543),IF($F3543&lt;=スコアリング基準!$B$28,スコアリング基準!$C$28,スコアリング基準!$C$29),0))</f>
        <v/>
      </c>
      <c r="X3543" s="4">
        <f>IFERROR(VLOOKUP($B3543,スコアリング基準!$A$36:$B$46,2,FALSE),0)</f>
        <v/>
      </c>
      <c r="Y3543" s="4">
        <f>SUM($S3543:$X3543)</f>
        <v/>
      </c>
      <c r="Z3543" s="4">
        <f>IF(COUNT($M3543:$N3543)=0,"データ無",IF($Y3543&gt;=スコアリング基準!$B$30,"S",IF($Y3543&gt;=スコアリング基準!$B$31,"A",IF($Y3543&gt;=スコアリング基準!$B$32,"B","C"))))</f>
        <v/>
      </c>
      <c r="AA3543">
        <f>IFERROR(INDEX(実績DB!$I$3:$I$104,MATCH($B3543&amp;$C3543,実績DB!$J$3:$J$104,0)),"")</f>
        <v/>
      </c>
    </row>
    <row r="3544">
      <c r="A3544" t="n">
        <v>3542</v>
      </c>
      <c r="B3544" t="inlineStr">
        <is>
          <t>中部</t>
        </is>
      </c>
      <c r="C3544" t="inlineStr">
        <is>
          <t>藪原変電所</t>
        </is>
      </c>
      <c r="D3544" t="inlineStr">
        <is>
          <t>長野県</t>
        </is>
      </c>
      <c r="E3544" t="n">
        <v>77</v>
      </c>
      <c r="F3544" t="n">
        <v>6.6</v>
      </c>
      <c r="G3544" s="3" t="n">
        <v>35.943921</v>
      </c>
      <c r="H3544" s="3" t="n">
        <v>137.789649</v>
      </c>
      <c r="I3544" t="inlineStr">
        <is>
          <t>公表資料(手動)</t>
        </is>
      </c>
      <c r="J3544" t="n">
        <v>0</v>
      </c>
      <c r="K3544" t="n">
        <v>19</v>
      </c>
      <c r="L3544" t="n">
        <v>-9</v>
      </c>
      <c r="M3544" t="n">
        <v>13</v>
      </c>
      <c r="O3544" t="inlineStr">
        <is>
          <t>不可 #3</t>
        </is>
      </c>
      <c r="P3544" t="inlineStr">
        <is>
          <t>有り</t>
        </is>
      </c>
      <c r="R3544" s="4">
        <f>IF(COUNT($M3544:$N3544)=0,"",IF(AND(IF($N3544&lt;&gt;"",$N3544,$M3544)&lt;=0,$O3544&lt;&gt;"可"),"警告",""))</f>
        <v/>
      </c>
      <c r="S3544" s="4">
        <f>IF(COUNT($M3544:$N3544)=0,0,IF(IF($N3544&lt;&gt;"",$N3544,$M3544)&gt;=スコアリング基準!$B$20,スコアリング基準!$C$20,IF(IF($N3544&lt;&gt;"",$N3544,$M3544)&gt;=スコアリング基準!$B$21,スコアリング基準!$C$21,IF(IF($N3544&lt;&gt;"",$N3544,$M3544)&gt;0,スコアリング基準!$C$22,0))))</f>
        <v/>
      </c>
      <c r="T3544" s="4">
        <f>IF($O3544="可",スコアリング基準!$C$23,0)</f>
        <v/>
      </c>
      <c r="U3544" s="4">
        <f>IF(OR(COUNT($K3544:$L3544)&lt;2,$K3544=0),0,IF(ABS($L3544)/$K3544&lt;=スコアリング基準!$B$24,スコアリング基準!$C$24,IF(ABS($L3544)/$K3544&lt;=スコアリング基準!$B$25,スコアリング基準!$C$25,IF(ABS($L3544)/$K3544&lt;=スコアリング基準!$B$26,スコアリング基準!$C$26,0))))</f>
        <v/>
      </c>
      <c r="V3544" s="4">
        <f>IF($P3544="なし",スコアリング基準!$C$27,0)</f>
        <v/>
      </c>
      <c r="W3544" s="4">
        <f>IF($F3544="",0,IF(ISNUMBER($F3544),IF($F3544&lt;=スコアリング基準!$B$28,スコアリング基準!$C$28,スコアリング基準!$C$29),0))</f>
        <v/>
      </c>
      <c r="X3544" s="4">
        <f>IFERROR(VLOOKUP($B3544,スコアリング基準!$A$36:$B$46,2,FALSE),0)</f>
        <v/>
      </c>
      <c r="Y3544" s="4">
        <f>SUM($S3544:$X3544)</f>
        <v/>
      </c>
      <c r="Z3544" s="4">
        <f>IF(COUNT($M3544:$N3544)=0,"データ無",IF($Y3544&gt;=スコアリング基準!$B$30,"S",IF($Y3544&gt;=スコアリング基準!$B$31,"A",IF($Y3544&gt;=スコアリング基準!$B$32,"B","C"))))</f>
        <v/>
      </c>
      <c r="AA3544">
        <f>IFERROR(INDEX(実績DB!$I$3:$I$104,MATCH($B3544&amp;$C3544,実績DB!$J$3:$J$104,0)),"")</f>
        <v/>
      </c>
    </row>
    <row r="3545">
      <c r="A3545" t="n">
        <v>3543</v>
      </c>
      <c r="B3545" t="inlineStr">
        <is>
          <t>中部</t>
        </is>
      </c>
      <c r="C3545" t="inlineStr">
        <is>
          <t>蘇原変電所</t>
        </is>
      </c>
      <c r="D3545" t="inlineStr">
        <is>
          <t>岐阜県</t>
        </is>
      </c>
      <c r="E3545" t="n">
        <v>77</v>
      </c>
      <c r="F3545" t="n">
        <v>33</v>
      </c>
      <c r="G3545" s="3" t="n">
        <v>35.40905</v>
      </c>
      <c r="H3545" s="3" t="n">
        <v>136.867152</v>
      </c>
      <c r="I3545" t="inlineStr">
        <is>
          <t>Google Places(名称一致)</t>
        </is>
      </c>
      <c r="J3545" t="n">
        <v>57</v>
      </c>
      <c r="K3545" t="n">
        <v>28</v>
      </c>
      <c r="L3545" t="n">
        <v>0</v>
      </c>
      <c r="O3545" t="inlineStr">
        <is>
          <t>可</t>
        </is>
      </c>
      <c r="P3545" t="inlineStr">
        <is>
          <t>有り</t>
        </is>
      </c>
      <c r="R3545" s="4">
        <f>IF(COUNT($M3545:$N3545)=0,"",IF(AND(IF($N3545&lt;&gt;"",$N3545,$M3545)&lt;=0,$O3545&lt;&gt;"可"),"警告",""))</f>
        <v/>
      </c>
      <c r="S3545" s="4">
        <f>IF(COUNT($M3545:$N3545)=0,0,IF(IF($N3545&lt;&gt;"",$N3545,$M3545)&gt;=スコアリング基準!$B$20,スコアリング基準!$C$20,IF(IF($N3545&lt;&gt;"",$N3545,$M3545)&gt;=スコアリング基準!$B$21,スコアリング基準!$C$21,IF(IF($N3545&lt;&gt;"",$N3545,$M3545)&gt;0,スコアリング基準!$C$22,0))))</f>
        <v/>
      </c>
      <c r="T3545" s="4">
        <f>IF($O3545="可",スコアリング基準!$C$23,0)</f>
        <v/>
      </c>
      <c r="U3545" s="4">
        <f>IF(OR(COUNT($K3545:$L3545)&lt;2,$K3545=0),0,IF(ABS($L3545)/$K3545&lt;=スコアリング基準!$B$24,スコアリング基準!$C$24,IF(ABS($L3545)/$K3545&lt;=スコアリング基準!$B$25,スコアリング基準!$C$25,IF(ABS($L3545)/$K3545&lt;=スコアリング基準!$B$26,スコアリング基準!$C$26,0))))</f>
        <v/>
      </c>
      <c r="V3545" s="4">
        <f>IF($P3545="なし",スコアリング基準!$C$27,0)</f>
        <v/>
      </c>
      <c r="W3545" s="4">
        <f>IF($F3545="",0,IF(ISNUMBER($F3545),IF($F3545&lt;=スコアリング基準!$B$28,スコアリング基準!$C$28,スコアリング基準!$C$29),0))</f>
        <v/>
      </c>
      <c r="X3545" s="4">
        <f>IFERROR(VLOOKUP($B3545,スコアリング基準!$A$36:$B$46,2,FALSE),0)</f>
        <v/>
      </c>
      <c r="Y3545" s="4">
        <f>SUM($S3545:$X3545)</f>
        <v/>
      </c>
      <c r="Z3545" s="4">
        <f>IF(COUNT($M3545:$N3545)=0,"データ無",IF($Y3545&gt;=スコアリング基準!$B$30,"S",IF($Y3545&gt;=スコアリング基準!$B$31,"A",IF($Y3545&gt;=スコアリング基準!$B$32,"B","C"))))</f>
        <v/>
      </c>
      <c r="AA3545">
        <f>IFERROR(INDEX(実績DB!$I$3:$I$104,MATCH($B3545&amp;$C3545,実績DB!$J$3:$J$104,0)),"")</f>
        <v/>
      </c>
    </row>
    <row r="3546">
      <c r="A3546" t="n">
        <v>3544</v>
      </c>
      <c r="B3546" t="inlineStr">
        <is>
          <t>中部</t>
        </is>
      </c>
      <c r="C3546" t="inlineStr">
        <is>
          <t>虎渓変電所</t>
        </is>
      </c>
      <c r="D3546" t="inlineStr">
        <is>
          <t>岐阜県</t>
        </is>
      </c>
      <c r="E3546" t="n">
        <v>77</v>
      </c>
      <c r="F3546" t="n">
        <v>6.6</v>
      </c>
      <c r="G3546" s="3" t="n">
        <v>35.345283</v>
      </c>
      <c r="H3546" s="3" t="n">
        <v>137.122731</v>
      </c>
      <c r="I3546" t="inlineStr">
        <is>
          <t>公表資料(手動)</t>
        </is>
      </c>
      <c r="J3546" t="n">
        <v>-8</v>
      </c>
      <c r="K3546" t="n">
        <v>49</v>
      </c>
      <c r="L3546" t="n">
        <v>0</v>
      </c>
      <c r="M3546" t="n">
        <v>49</v>
      </c>
      <c r="O3546" t="inlineStr">
        <is>
          <t>不可 #3</t>
        </is>
      </c>
      <c r="P3546" t="inlineStr">
        <is>
          <t>有り</t>
        </is>
      </c>
      <c r="R3546" s="4">
        <f>IF(COUNT($M3546:$N3546)=0,"",IF(AND(IF($N3546&lt;&gt;"",$N3546,$M3546)&lt;=0,$O3546&lt;&gt;"可"),"警告",""))</f>
        <v/>
      </c>
      <c r="S3546" s="4">
        <f>IF(COUNT($M3546:$N3546)=0,0,IF(IF($N3546&lt;&gt;"",$N3546,$M3546)&gt;=スコアリング基準!$B$20,スコアリング基準!$C$20,IF(IF($N3546&lt;&gt;"",$N3546,$M3546)&gt;=スコアリング基準!$B$21,スコアリング基準!$C$21,IF(IF($N3546&lt;&gt;"",$N3546,$M3546)&gt;0,スコアリング基準!$C$22,0))))</f>
        <v/>
      </c>
      <c r="T3546" s="4">
        <f>IF($O3546="可",スコアリング基準!$C$23,0)</f>
        <v/>
      </c>
      <c r="U3546" s="4">
        <f>IF(OR(COUNT($K3546:$L3546)&lt;2,$K3546=0),0,IF(ABS($L3546)/$K3546&lt;=スコアリング基準!$B$24,スコアリング基準!$C$24,IF(ABS($L3546)/$K3546&lt;=スコアリング基準!$B$25,スコアリング基準!$C$25,IF(ABS($L3546)/$K3546&lt;=スコアリング基準!$B$26,スコアリング基準!$C$26,0))))</f>
        <v/>
      </c>
      <c r="V3546" s="4">
        <f>IF($P3546="なし",スコアリング基準!$C$27,0)</f>
        <v/>
      </c>
      <c r="W3546" s="4">
        <f>IF($F3546="",0,IF(ISNUMBER($F3546),IF($F3546&lt;=スコアリング基準!$B$28,スコアリング基準!$C$28,スコアリング基準!$C$29),0))</f>
        <v/>
      </c>
      <c r="X3546" s="4">
        <f>IFERROR(VLOOKUP($B3546,スコアリング基準!$A$36:$B$46,2,FALSE),0)</f>
        <v/>
      </c>
      <c r="Y3546" s="4">
        <f>SUM($S3546:$X3546)</f>
        <v/>
      </c>
      <c r="Z3546" s="4">
        <f>IF(COUNT($M3546:$N3546)=0,"データ無",IF($Y3546&gt;=スコアリング基準!$B$30,"S",IF($Y3546&gt;=スコアリング基準!$B$31,"A",IF($Y3546&gt;=スコアリング基準!$B$32,"B","C"))))</f>
        <v/>
      </c>
      <c r="AA3546">
        <f>IFERROR(INDEX(実績DB!$I$3:$I$104,MATCH($B3546&amp;$C3546,実績DB!$J$3:$J$104,0)),"")</f>
        <v/>
      </c>
    </row>
    <row r="3547">
      <c r="A3547" t="n">
        <v>3545</v>
      </c>
      <c r="B3547" t="inlineStr">
        <is>
          <t>中部</t>
        </is>
      </c>
      <c r="C3547" t="inlineStr">
        <is>
          <t>蛭ヶ野変電所</t>
        </is>
      </c>
      <c r="D3547" t="inlineStr">
        <is>
          <t>岐阜県</t>
        </is>
      </c>
      <c r="E3547" t="n">
        <v>77</v>
      </c>
      <c r="F3547" t="n">
        <v>6.6</v>
      </c>
      <c r="G3547" s="3" t="n">
        <v>36.001524</v>
      </c>
      <c r="H3547" s="3" t="n">
        <v>136.90604</v>
      </c>
      <c r="I3547" t="inlineStr">
        <is>
          <t>公表資料(手動)</t>
        </is>
      </c>
      <c r="J3547" t="n">
        <v>0</v>
      </c>
      <c r="K3547" t="n">
        <v>19</v>
      </c>
      <c r="L3547" t="n">
        <v>-5</v>
      </c>
      <c r="M3547" t="n">
        <v>13</v>
      </c>
      <c r="O3547" t="inlineStr">
        <is>
          <t>不可 #3</t>
        </is>
      </c>
      <c r="P3547" t="inlineStr">
        <is>
          <t>有り</t>
        </is>
      </c>
      <c r="R3547" s="4">
        <f>IF(COUNT($M3547:$N3547)=0,"",IF(AND(IF($N3547&lt;&gt;"",$N3547,$M3547)&lt;=0,$O3547&lt;&gt;"可"),"警告",""))</f>
        <v/>
      </c>
      <c r="S3547" s="4">
        <f>IF(COUNT($M3547:$N3547)=0,0,IF(IF($N3547&lt;&gt;"",$N3547,$M3547)&gt;=スコアリング基準!$B$20,スコアリング基準!$C$20,IF(IF($N3547&lt;&gt;"",$N3547,$M3547)&gt;=スコアリング基準!$B$21,スコアリング基準!$C$21,IF(IF($N3547&lt;&gt;"",$N3547,$M3547)&gt;0,スコアリング基準!$C$22,0))))</f>
        <v/>
      </c>
      <c r="T3547" s="4">
        <f>IF($O3547="可",スコアリング基準!$C$23,0)</f>
        <v/>
      </c>
      <c r="U3547" s="4">
        <f>IF(OR(COUNT($K3547:$L3547)&lt;2,$K3547=0),0,IF(ABS($L3547)/$K3547&lt;=スコアリング基準!$B$24,スコアリング基準!$C$24,IF(ABS($L3547)/$K3547&lt;=スコアリング基準!$B$25,スコアリング基準!$C$25,IF(ABS($L3547)/$K3547&lt;=スコアリング基準!$B$26,スコアリング基準!$C$26,0))))</f>
        <v/>
      </c>
      <c r="V3547" s="4">
        <f>IF($P3547="なし",スコアリング基準!$C$27,0)</f>
        <v/>
      </c>
      <c r="W3547" s="4">
        <f>IF($F3547="",0,IF(ISNUMBER($F3547),IF($F3547&lt;=スコアリング基準!$B$28,スコアリング基準!$C$28,スコアリング基準!$C$29),0))</f>
        <v/>
      </c>
      <c r="X3547" s="4">
        <f>IFERROR(VLOOKUP($B3547,スコアリング基準!$A$36:$B$46,2,FALSE),0)</f>
        <v/>
      </c>
      <c r="Y3547" s="4">
        <f>SUM($S3547:$X3547)</f>
        <v/>
      </c>
      <c r="Z3547" s="4">
        <f>IF(COUNT($M3547:$N3547)=0,"データ無",IF($Y3547&gt;=スコアリング基準!$B$30,"S",IF($Y3547&gt;=スコアリング基準!$B$31,"A",IF($Y3547&gt;=スコアリング基準!$B$32,"B","C"))))</f>
        <v/>
      </c>
      <c r="AA3547">
        <f>IFERROR(INDEX(実績DB!$I$3:$I$104,MATCH($B3547&amp;$C3547,実績DB!$J$3:$J$104,0)),"")</f>
        <v/>
      </c>
    </row>
    <row r="3548">
      <c r="A3548" t="n">
        <v>3546</v>
      </c>
      <c r="B3548" t="inlineStr">
        <is>
          <t>中部</t>
        </is>
      </c>
      <c r="C3548" t="inlineStr">
        <is>
          <t>蜆塚変電所</t>
        </is>
      </c>
      <c r="D3548" t="inlineStr">
        <is>
          <t>静岡県</t>
        </is>
      </c>
      <c r="E3548" t="n">
        <v>77</v>
      </c>
      <c r="F3548" t="n">
        <v>6.6</v>
      </c>
      <c r="G3548" s="3" t="n">
        <v>34.70762</v>
      </c>
      <c r="H3548" s="3" t="n">
        <v>137.70172</v>
      </c>
      <c r="I3548" t="inlineStr">
        <is>
          <t>OSM実測(名称一致)</t>
        </is>
      </c>
      <c r="J3548" t="n">
        <v>49</v>
      </c>
      <c r="K3548" t="n">
        <v>49</v>
      </c>
      <c r="L3548" t="n">
        <v>0</v>
      </c>
      <c r="M3548" t="n">
        <v>49</v>
      </c>
      <c r="O3548" t="inlineStr">
        <is>
          <t>不可 #3</t>
        </is>
      </c>
      <c r="P3548" t="inlineStr">
        <is>
          <t>有り</t>
        </is>
      </c>
      <c r="R3548" s="4">
        <f>IF(COUNT($M3548:$N3548)=0,"",IF(AND(IF($N3548&lt;&gt;"",$N3548,$M3548)&lt;=0,$O3548&lt;&gt;"可"),"警告",""))</f>
        <v/>
      </c>
      <c r="S3548" s="4">
        <f>IF(COUNT($M3548:$N3548)=0,0,IF(IF($N3548&lt;&gt;"",$N3548,$M3548)&gt;=スコアリング基準!$B$20,スコアリング基準!$C$20,IF(IF($N3548&lt;&gt;"",$N3548,$M3548)&gt;=スコアリング基準!$B$21,スコアリング基準!$C$21,IF(IF($N3548&lt;&gt;"",$N3548,$M3548)&gt;0,スコアリング基準!$C$22,0))))</f>
        <v/>
      </c>
      <c r="T3548" s="4">
        <f>IF($O3548="可",スコアリング基準!$C$23,0)</f>
        <v/>
      </c>
      <c r="U3548" s="4">
        <f>IF(OR(COUNT($K3548:$L3548)&lt;2,$K3548=0),0,IF(ABS($L3548)/$K3548&lt;=スコアリング基準!$B$24,スコアリング基準!$C$24,IF(ABS($L3548)/$K3548&lt;=スコアリング基準!$B$25,スコアリング基準!$C$25,IF(ABS($L3548)/$K3548&lt;=スコアリング基準!$B$26,スコアリング基準!$C$26,0))))</f>
        <v/>
      </c>
      <c r="V3548" s="4">
        <f>IF($P3548="なし",スコアリング基準!$C$27,0)</f>
        <v/>
      </c>
      <c r="W3548" s="4">
        <f>IF($F3548="",0,IF(ISNUMBER($F3548),IF($F3548&lt;=スコアリング基準!$B$28,スコアリング基準!$C$28,スコアリング基準!$C$29),0))</f>
        <v/>
      </c>
      <c r="X3548" s="4">
        <f>IFERROR(VLOOKUP($B3548,スコアリング基準!$A$36:$B$46,2,FALSE),0)</f>
        <v/>
      </c>
      <c r="Y3548" s="4">
        <f>SUM($S3548:$X3548)</f>
        <v/>
      </c>
      <c r="Z3548" s="4">
        <f>IF(COUNT($M3548:$N3548)=0,"データ無",IF($Y3548&gt;=スコアリング基準!$B$30,"S",IF($Y3548&gt;=スコアリング基準!$B$31,"A",IF($Y3548&gt;=スコアリング基準!$B$32,"B","C"))))</f>
        <v/>
      </c>
      <c r="AA3548">
        <f>IFERROR(INDEX(実績DB!$I$3:$I$104,MATCH($B3548&amp;$C3548,実績DB!$J$3:$J$104,0)),"")</f>
        <v/>
      </c>
    </row>
    <row r="3549">
      <c r="A3549" t="n">
        <v>3547</v>
      </c>
      <c r="B3549" t="inlineStr">
        <is>
          <t>中部</t>
        </is>
      </c>
      <c r="C3549" t="inlineStr">
        <is>
          <t>蟹江変電所</t>
        </is>
      </c>
      <c r="D3549" t="inlineStr">
        <is>
          <t>愛知県</t>
        </is>
      </c>
      <c r="E3549" t="n">
        <v>77</v>
      </c>
      <c r="F3549" t="n">
        <v>6.6</v>
      </c>
      <c r="G3549" s="3" t="n">
        <v>35.128716</v>
      </c>
      <c r="H3549" s="3" t="n">
        <v>136.788162</v>
      </c>
      <c r="I3549" t="inlineStr">
        <is>
          <t>公表資料(手動)</t>
        </is>
      </c>
      <c r="J3549" t="n">
        <v>5</v>
      </c>
      <c r="K3549" t="n">
        <v>74</v>
      </c>
      <c r="L3549" t="n">
        <v>0</v>
      </c>
      <c r="M3549" t="n">
        <v>74</v>
      </c>
      <c r="O3549" t="inlineStr">
        <is>
          <t>不可 #3</t>
        </is>
      </c>
      <c r="P3549" t="inlineStr">
        <is>
          <t>有り</t>
        </is>
      </c>
      <c r="R3549" s="4">
        <f>IF(COUNT($M3549:$N3549)=0,"",IF(AND(IF($N3549&lt;&gt;"",$N3549,$M3549)&lt;=0,$O3549&lt;&gt;"可"),"警告",""))</f>
        <v/>
      </c>
      <c r="S3549" s="4">
        <f>IF(COUNT($M3549:$N3549)=0,0,IF(IF($N3549&lt;&gt;"",$N3549,$M3549)&gt;=スコアリング基準!$B$20,スコアリング基準!$C$20,IF(IF($N3549&lt;&gt;"",$N3549,$M3549)&gt;=スコアリング基準!$B$21,スコアリング基準!$C$21,IF(IF($N3549&lt;&gt;"",$N3549,$M3549)&gt;0,スコアリング基準!$C$22,0))))</f>
        <v/>
      </c>
      <c r="T3549" s="4">
        <f>IF($O3549="可",スコアリング基準!$C$23,0)</f>
        <v/>
      </c>
      <c r="U3549" s="4">
        <f>IF(OR(COUNT($K3549:$L3549)&lt;2,$K3549=0),0,IF(ABS($L3549)/$K3549&lt;=スコアリング基準!$B$24,スコアリング基準!$C$24,IF(ABS($L3549)/$K3549&lt;=スコアリング基準!$B$25,スコアリング基準!$C$25,IF(ABS($L3549)/$K3549&lt;=スコアリング基準!$B$26,スコアリング基準!$C$26,0))))</f>
        <v/>
      </c>
      <c r="V3549" s="4">
        <f>IF($P3549="なし",スコアリング基準!$C$27,0)</f>
        <v/>
      </c>
      <c r="W3549" s="4">
        <f>IF($F3549="",0,IF(ISNUMBER($F3549),IF($F3549&lt;=スコアリング基準!$B$28,スコアリング基準!$C$28,スコアリング基準!$C$29),0))</f>
        <v/>
      </c>
      <c r="X3549" s="4">
        <f>IFERROR(VLOOKUP($B3549,スコアリング基準!$A$36:$B$46,2,FALSE),0)</f>
        <v/>
      </c>
      <c r="Y3549" s="4">
        <f>SUM($S3549:$X3549)</f>
        <v/>
      </c>
      <c r="Z3549" s="4">
        <f>IF(COUNT($M3549:$N3549)=0,"データ無",IF($Y3549&gt;=スコアリング基準!$B$30,"S",IF($Y3549&gt;=スコアリング基準!$B$31,"A",IF($Y3549&gt;=スコアリング基準!$B$32,"B","C"))))</f>
        <v/>
      </c>
      <c r="AA3549">
        <f>IFERROR(INDEX(実績DB!$I$3:$I$104,MATCH($B3549&amp;$C3549,実績DB!$J$3:$J$104,0)),"")</f>
        <v/>
      </c>
    </row>
    <row r="3550">
      <c r="A3550" t="n">
        <v>3548</v>
      </c>
      <c r="B3550" t="inlineStr">
        <is>
          <t>中部</t>
        </is>
      </c>
      <c r="C3550" t="inlineStr">
        <is>
          <t>蟹甲変電所</t>
        </is>
      </c>
      <c r="D3550" t="inlineStr">
        <is>
          <t>愛知県</t>
        </is>
      </c>
      <c r="E3550" t="n">
        <v>77</v>
      </c>
      <c r="F3550" t="n">
        <v>6.6</v>
      </c>
      <c r="G3550" s="3" t="n">
        <v>35.130965</v>
      </c>
      <c r="H3550" s="3" t="n">
        <v>137.039423</v>
      </c>
      <c r="I3550" t="inlineStr">
        <is>
          <t>公表資料(手動)</t>
        </is>
      </c>
      <c r="J3550" t="n">
        <v>4</v>
      </c>
      <c r="K3550" t="n">
        <v>49</v>
      </c>
      <c r="L3550" t="n">
        <v>-2</v>
      </c>
      <c r="M3550" t="n">
        <v>49</v>
      </c>
      <c r="O3550" t="inlineStr">
        <is>
          <t>不可 #3</t>
        </is>
      </c>
      <c r="P3550" t="inlineStr">
        <is>
          <t>有り</t>
        </is>
      </c>
      <c r="R3550" s="4">
        <f>IF(COUNT($M3550:$N3550)=0,"",IF(AND(IF($N3550&lt;&gt;"",$N3550,$M3550)&lt;=0,$O3550&lt;&gt;"可"),"警告",""))</f>
        <v/>
      </c>
      <c r="S3550" s="4">
        <f>IF(COUNT($M3550:$N3550)=0,0,IF(IF($N3550&lt;&gt;"",$N3550,$M3550)&gt;=スコアリング基準!$B$20,スコアリング基準!$C$20,IF(IF($N3550&lt;&gt;"",$N3550,$M3550)&gt;=スコアリング基準!$B$21,スコアリング基準!$C$21,IF(IF($N3550&lt;&gt;"",$N3550,$M3550)&gt;0,スコアリング基準!$C$22,0))))</f>
        <v/>
      </c>
      <c r="T3550" s="4">
        <f>IF($O3550="可",スコアリング基準!$C$23,0)</f>
        <v/>
      </c>
      <c r="U3550" s="4">
        <f>IF(OR(COUNT($K3550:$L3550)&lt;2,$K3550=0),0,IF(ABS($L3550)/$K3550&lt;=スコアリング基準!$B$24,スコアリング基準!$C$24,IF(ABS($L3550)/$K3550&lt;=スコアリング基準!$B$25,スコアリング基準!$C$25,IF(ABS($L3550)/$K3550&lt;=スコアリング基準!$B$26,スコアリング基準!$C$26,0))))</f>
        <v/>
      </c>
      <c r="V3550" s="4">
        <f>IF($P3550="なし",スコアリング基準!$C$27,0)</f>
        <v/>
      </c>
      <c r="W3550" s="4">
        <f>IF($F3550="",0,IF(ISNUMBER($F3550),IF($F3550&lt;=スコアリング基準!$B$28,スコアリング基準!$C$28,スコアリング基準!$C$29),0))</f>
        <v/>
      </c>
      <c r="X3550" s="4">
        <f>IFERROR(VLOOKUP($B3550,スコアリング基準!$A$36:$B$46,2,FALSE),0)</f>
        <v/>
      </c>
      <c r="Y3550" s="4">
        <f>SUM($S3550:$X3550)</f>
        <v/>
      </c>
      <c r="Z3550" s="4">
        <f>IF(COUNT($M3550:$N3550)=0,"データ無",IF($Y3550&gt;=スコアリング基準!$B$30,"S",IF($Y3550&gt;=スコアリング基準!$B$31,"A",IF($Y3550&gt;=スコアリング基準!$B$32,"B","C"))))</f>
        <v/>
      </c>
      <c r="AA3550">
        <f>IFERROR(INDEX(実績DB!$I$3:$I$104,MATCH($B3550&amp;$C3550,実績DB!$J$3:$J$104,0)),"")</f>
        <v/>
      </c>
    </row>
    <row r="3551">
      <c r="A3551" t="n">
        <v>3549</v>
      </c>
      <c r="B3551" t="inlineStr">
        <is>
          <t>中部</t>
        </is>
      </c>
      <c r="C3551" t="inlineStr">
        <is>
          <t>衣浦変電所</t>
        </is>
      </c>
      <c r="D3551" t="inlineStr">
        <is>
          <t>愛知県</t>
        </is>
      </c>
      <c r="E3551" t="n">
        <v>77</v>
      </c>
      <c r="F3551" t="n">
        <v>6.6</v>
      </c>
      <c r="G3551" s="3" t="n">
        <v>34.918876</v>
      </c>
      <c r="H3551" s="3" t="n">
        <v>136.982177</v>
      </c>
      <c r="I3551" t="inlineStr">
        <is>
          <t>公表資料(手動)</t>
        </is>
      </c>
      <c r="J3551" t="n">
        <v>0</v>
      </c>
      <c r="K3551" t="n">
        <v>19</v>
      </c>
      <c r="L3551" t="n">
        <v>-1</v>
      </c>
      <c r="M3551" t="n">
        <v>18</v>
      </c>
      <c r="O3551" t="inlineStr">
        <is>
          <t>不可 #3</t>
        </is>
      </c>
      <c r="P3551" t="inlineStr">
        <is>
          <t>有り</t>
        </is>
      </c>
      <c r="R3551" s="4">
        <f>IF(COUNT($M3551:$N3551)=0,"",IF(AND(IF($N3551&lt;&gt;"",$N3551,$M3551)&lt;=0,$O3551&lt;&gt;"可"),"警告",""))</f>
        <v/>
      </c>
      <c r="S3551" s="4">
        <f>IF(COUNT($M3551:$N3551)=0,0,IF(IF($N3551&lt;&gt;"",$N3551,$M3551)&gt;=スコアリング基準!$B$20,スコアリング基準!$C$20,IF(IF($N3551&lt;&gt;"",$N3551,$M3551)&gt;=スコアリング基準!$B$21,スコアリング基準!$C$21,IF(IF($N3551&lt;&gt;"",$N3551,$M3551)&gt;0,スコアリング基準!$C$22,0))))</f>
        <v/>
      </c>
      <c r="T3551" s="4">
        <f>IF($O3551="可",スコアリング基準!$C$23,0)</f>
        <v/>
      </c>
      <c r="U3551" s="4">
        <f>IF(OR(COUNT($K3551:$L3551)&lt;2,$K3551=0),0,IF(ABS($L3551)/$K3551&lt;=スコアリング基準!$B$24,スコアリング基準!$C$24,IF(ABS($L3551)/$K3551&lt;=スコアリング基準!$B$25,スコアリング基準!$C$25,IF(ABS($L3551)/$K3551&lt;=スコアリング基準!$B$26,スコアリング基準!$C$26,0))))</f>
        <v/>
      </c>
      <c r="V3551" s="4">
        <f>IF($P3551="なし",スコアリング基準!$C$27,0)</f>
        <v/>
      </c>
      <c r="W3551" s="4">
        <f>IF($F3551="",0,IF(ISNUMBER($F3551),IF($F3551&lt;=スコアリング基準!$B$28,スコアリング基準!$C$28,スコアリング基準!$C$29),0))</f>
        <v/>
      </c>
      <c r="X3551" s="4">
        <f>IFERROR(VLOOKUP($B3551,スコアリング基準!$A$36:$B$46,2,FALSE),0)</f>
        <v/>
      </c>
      <c r="Y3551" s="4">
        <f>SUM($S3551:$X3551)</f>
        <v/>
      </c>
      <c r="Z3551" s="4">
        <f>IF(COUNT($M3551:$N3551)=0,"データ無",IF($Y3551&gt;=スコアリング基準!$B$30,"S",IF($Y3551&gt;=スコアリング基準!$B$31,"A",IF($Y3551&gt;=スコアリング基準!$B$32,"B","C"))))</f>
        <v/>
      </c>
      <c r="AA3551">
        <f>IFERROR(INDEX(実績DB!$I$3:$I$104,MATCH($B3551&amp;$C3551,実績DB!$J$3:$J$104,0)),"")</f>
        <v/>
      </c>
    </row>
    <row r="3552">
      <c r="A3552" t="n">
        <v>3550</v>
      </c>
      <c r="B3552" t="inlineStr">
        <is>
          <t>中部</t>
        </is>
      </c>
      <c r="C3552" t="inlineStr">
        <is>
          <t>袖師変電所</t>
        </is>
      </c>
      <c r="D3552" t="inlineStr">
        <is>
          <t>静岡県</t>
        </is>
      </c>
      <c r="E3552" t="n">
        <v>77</v>
      </c>
      <c r="F3552" t="n">
        <v>6.6</v>
      </c>
      <c r="G3552" s="3" t="n">
        <v>35.026408</v>
      </c>
      <c r="H3552" s="3" t="n">
        <v>138.491932</v>
      </c>
      <c r="I3552" t="inlineStr">
        <is>
          <t>公表資料(手動)</t>
        </is>
      </c>
      <c r="J3552" t="n">
        <v>19</v>
      </c>
      <c r="K3552" t="n">
        <v>19</v>
      </c>
      <c r="L3552" t="n">
        <v>0</v>
      </c>
      <c r="M3552" t="n">
        <v>19</v>
      </c>
      <c r="O3552" t="inlineStr">
        <is>
          <t>不可 #3</t>
        </is>
      </c>
      <c r="P3552" t="inlineStr">
        <is>
          <t>有り</t>
        </is>
      </c>
      <c r="R3552" s="4">
        <f>IF(COUNT($M3552:$N3552)=0,"",IF(AND(IF($N3552&lt;&gt;"",$N3552,$M3552)&lt;=0,$O3552&lt;&gt;"可"),"警告",""))</f>
        <v/>
      </c>
      <c r="S3552" s="4">
        <f>IF(COUNT($M3552:$N3552)=0,0,IF(IF($N3552&lt;&gt;"",$N3552,$M3552)&gt;=スコアリング基準!$B$20,スコアリング基準!$C$20,IF(IF($N3552&lt;&gt;"",$N3552,$M3552)&gt;=スコアリング基準!$B$21,スコアリング基準!$C$21,IF(IF($N3552&lt;&gt;"",$N3552,$M3552)&gt;0,スコアリング基準!$C$22,0))))</f>
        <v/>
      </c>
      <c r="T3552" s="4">
        <f>IF($O3552="可",スコアリング基準!$C$23,0)</f>
        <v/>
      </c>
      <c r="U3552" s="4">
        <f>IF(OR(COUNT($K3552:$L3552)&lt;2,$K3552=0),0,IF(ABS($L3552)/$K3552&lt;=スコアリング基準!$B$24,スコアリング基準!$C$24,IF(ABS($L3552)/$K3552&lt;=スコアリング基準!$B$25,スコアリング基準!$C$25,IF(ABS($L3552)/$K3552&lt;=スコアリング基準!$B$26,スコアリング基準!$C$26,0))))</f>
        <v/>
      </c>
      <c r="V3552" s="4">
        <f>IF($P3552="なし",スコアリング基準!$C$27,0)</f>
        <v/>
      </c>
      <c r="W3552" s="4">
        <f>IF($F3552="",0,IF(ISNUMBER($F3552),IF($F3552&lt;=スコアリング基準!$B$28,スコアリング基準!$C$28,スコアリング基準!$C$29),0))</f>
        <v/>
      </c>
      <c r="X3552" s="4">
        <f>IFERROR(VLOOKUP($B3552,スコアリング基準!$A$36:$B$46,2,FALSE),0)</f>
        <v/>
      </c>
      <c r="Y3552" s="4">
        <f>SUM($S3552:$X3552)</f>
        <v/>
      </c>
      <c r="Z3552" s="4">
        <f>IF(COUNT($M3552:$N3552)=0,"データ無",IF($Y3552&gt;=スコアリング基準!$B$30,"S",IF($Y3552&gt;=スコアリング基準!$B$31,"A",IF($Y3552&gt;=スコアリング基準!$B$32,"B","C"))))</f>
        <v/>
      </c>
      <c r="AA3552">
        <f>IFERROR(INDEX(実績DB!$I$3:$I$104,MATCH($B3552&amp;$C3552,実績DB!$J$3:$J$104,0)),"")</f>
        <v/>
      </c>
    </row>
    <row r="3553">
      <c r="A3553" t="n">
        <v>3551</v>
      </c>
      <c r="B3553" t="inlineStr">
        <is>
          <t>中部</t>
        </is>
      </c>
      <c r="C3553" t="inlineStr">
        <is>
          <t>袖浦変電所</t>
        </is>
      </c>
      <c r="D3553" t="inlineStr">
        <is>
          <t>静岡県</t>
        </is>
      </c>
      <c r="E3553" t="n">
        <v>77</v>
      </c>
      <c r="F3553" t="n">
        <v>6.6</v>
      </c>
      <c r="G3553" s="3" t="n">
        <v>34.6655</v>
      </c>
      <c r="H3553" s="3" t="n">
        <v>137.832368</v>
      </c>
      <c r="I3553" t="inlineStr">
        <is>
          <t>公表資料(手動)</t>
        </is>
      </c>
      <c r="J3553" t="n">
        <v>43</v>
      </c>
      <c r="K3553" t="n">
        <v>43</v>
      </c>
      <c r="L3553" t="n">
        <v>-3</v>
      </c>
      <c r="M3553" t="n">
        <v>40</v>
      </c>
      <c r="O3553" t="inlineStr">
        <is>
          <t>不可 #3</t>
        </is>
      </c>
      <c r="P3553" t="inlineStr">
        <is>
          <t>有り</t>
        </is>
      </c>
      <c r="R3553" s="4">
        <f>IF(COUNT($M3553:$N3553)=0,"",IF(AND(IF($N3553&lt;&gt;"",$N3553,$M3553)&lt;=0,$O3553&lt;&gt;"可"),"警告",""))</f>
        <v/>
      </c>
      <c r="S3553" s="4">
        <f>IF(COUNT($M3553:$N3553)=0,0,IF(IF($N3553&lt;&gt;"",$N3553,$M3553)&gt;=スコアリング基準!$B$20,スコアリング基準!$C$20,IF(IF($N3553&lt;&gt;"",$N3553,$M3553)&gt;=スコアリング基準!$B$21,スコアリング基準!$C$21,IF(IF($N3553&lt;&gt;"",$N3553,$M3553)&gt;0,スコアリング基準!$C$22,0))))</f>
        <v/>
      </c>
      <c r="T3553" s="4">
        <f>IF($O3553="可",スコアリング基準!$C$23,0)</f>
        <v/>
      </c>
      <c r="U3553" s="4">
        <f>IF(OR(COUNT($K3553:$L3553)&lt;2,$K3553=0),0,IF(ABS($L3553)/$K3553&lt;=スコアリング基準!$B$24,スコアリング基準!$C$24,IF(ABS($L3553)/$K3553&lt;=スコアリング基準!$B$25,スコアリング基準!$C$25,IF(ABS($L3553)/$K3553&lt;=スコアリング基準!$B$26,スコアリング基準!$C$26,0))))</f>
        <v/>
      </c>
      <c r="V3553" s="4">
        <f>IF($P3553="なし",スコアリング基準!$C$27,0)</f>
        <v/>
      </c>
      <c r="W3553" s="4">
        <f>IF($F3553="",0,IF(ISNUMBER($F3553),IF($F3553&lt;=スコアリング基準!$B$28,スコアリング基準!$C$28,スコアリング基準!$C$29),0))</f>
        <v/>
      </c>
      <c r="X3553" s="4">
        <f>IFERROR(VLOOKUP($B3553,スコアリング基準!$A$36:$B$46,2,FALSE),0)</f>
        <v/>
      </c>
      <c r="Y3553" s="4">
        <f>SUM($S3553:$X3553)</f>
        <v/>
      </c>
      <c r="Z3553" s="4">
        <f>IF(COUNT($M3553:$N3553)=0,"データ無",IF($Y3553&gt;=スコアリング基準!$B$30,"S",IF($Y3553&gt;=スコアリング基準!$B$31,"A",IF($Y3553&gt;=スコアリング基準!$B$32,"B","C"))))</f>
        <v/>
      </c>
      <c r="AA3553">
        <f>IFERROR(INDEX(実績DB!$I$3:$I$104,MATCH($B3553&amp;$C3553,実績DB!$J$3:$J$104,0)),"")</f>
        <v/>
      </c>
    </row>
    <row r="3554">
      <c r="A3554" t="n">
        <v>3552</v>
      </c>
      <c r="B3554" t="inlineStr">
        <is>
          <t>中部</t>
        </is>
      </c>
      <c r="C3554" t="inlineStr">
        <is>
          <t>西原変電所</t>
        </is>
      </c>
      <c r="D3554" t="inlineStr">
        <is>
          <t>愛知県</t>
        </is>
      </c>
      <c r="E3554" t="n">
        <v>77</v>
      </c>
      <c r="F3554" t="n">
        <v>6.6</v>
      </c>
      <c r="G3554" s="3" t="n">
        <v>35.227064</v>
      </c>
      <c r="H3554" s="3" t="n">
        <v>136.861168</v>
      </c>
      <c r="I3554" t="inlineStr">
        <is>
          <t>公表資料(手動)</t>
        </is>
      </c>
      <c r="J3554" t="n">
        <v>2</v>
      </c>
      <c r="K3554" t="n">
        <v>49</v>
      </c>
      <c r="L3554" t="n">
        <v>0</v>
      </c>
      <c r="M3554" t="n">
        <v>49</v>
      </c>
      <c r="O3554" t="inlineStr">
        <is>
          <t>不可 #3</t>
        </is>
      </c>
      <c r="P3554" t="inlineStr">
        <is>
          <t>有り</t>
        </is>
      </c>
      <c r="R3554" s="4">
        <f>IF(COUNT($M3554:$N3554)=0,"",IF(AND(IF($N3554&lt;&gt;"",$N3554,$M3554)&lt;=0,$O3554&lt;&gt;"可"),"警告",""))</f>
        <v/>
      </c>
      <c r="S3554" s="4">
        <f>IF(COUNT($M3554:$N3554)=0,0,IF(IF($N3554&lt;&gt;"",$N3554,$M3554)&gt;=スコアリング基準!$B$20,スコアリング基準!$C$20,IF(IF($N3554&lt;&gt;"",$N3554,$M3554)&gt;=スコアリング基準!$B$21,スコアリング基準!$C$21,IF(IF($N3554&lt;&gt;"",$N3554,$M3554)&gt;0,スコアリング基準!$C$22,0))))</f>
        <v/>
      </c>
      <c r="T3554" s="4">
        <f>IF($O3554="可",スコアリング基準!$C$23,0)</f>
        <v/>
      </c>
      <c r="U3554" s="4">
        <f>IF(OR(COUNT($K3554:$L3554)&lt;2,$K3554=0),0,IF(ABS($L3554)/$K3554&lt;=スコアリング基準!$B$24,スコアリング基準!$C$24,IF(ABS($L3554)/$K3554&lt;=スコアリング基準!$B$25,スコアリング基準!$C$25,IF(ABS($L3554)/$K3554&lt;=スコアリング基準!$B$26,スコアリング基準!$C$26,0))))</f>
        <v/>
      </c>
      <c r="V3554" s="4">
        <f>IF($P3554="なし",スコアリング基準!$C$27,0)</f>
        <v/>
      </c>
      <c r="W3554" s="4">
        <f>IF($F3554="",0,IF(ISNUMBER($F3554),IF($F3554&lt;=スコアリング基準!$B$28,スコアリング基準!$C$28,スコアリング基準!$C$29),0))</f>
        <v/>
      </c>
      <c r="X3554" s="4">
        <f>IFERROR(VLOOKUP($B3554,スコアリング基準!$A$36:$B$46,2,FALSE),0)</f>
        <v/>
      </c>
      <c r="Y3554" s="4">
        <f>SUM($S3554:$X3554)</f>
        <v/>
      </c>
      <c r="Z3554" s="4">
        <f>IF(COUNT($M3554:$N3554)=0,"データ無",IF($Y3554&gt;=スコアリング基準!$B$30,"S",IF($Y3554&gt;=スコアリング基準!$B$31,"A",IF($Y3554&gt;=スコアリング基準!$B$32,"B","C"))))</f>
        <v/>
      </c>
      <c r="AA3554">
        <f>IFERROR(INDEX(実績DB!$I$3:$I$104,MATCH($B3554&amp;$C3554,実績DB!$J$3:$J$104,0)),"")</f>
        <v/>
      </c>
    </row>
    <row r="3555">
      <c r="A3555" t="n">
        <v>3553</v>
      </c>
      <c r="B3555" t="inlineStr">
        <is>
          <t>中部</t>
        </is>
      </c>
      <c r="C3555" t="inlineStr">
        <is>
          <t>西城北変電所</t>
        </is>
      </c>
      <c r="D3555" t="inlineStr">
        <is>
          <t>静岡県</t>
        </is>
      </c>
      <c r="E3555" t="n">
        <v>77</v>
      </c>
      <c r="F3555" t="n">
        <v>6.6</v>
      </c>
      <c r="G3555" s="3" t="n">
        <v>34.723301</v>
      </c>
      <c r="H3555" s="3" t="n">
        <v>137.715629</v>
      </c>
      <c r="I3555" t="inlineStr">
        <is>
          <t>公表資料(手動)</t>
        </is>
      </c>
      <c r="J3555" t="n">
        <v>38</v>
      </c>
      <c r="K3555" t="n">
        <v>38</v>
      </c>
      <c r="L3555" t="n">
        <v>0</v>
      </c>
      <c r="M3555" t="n">
        <v>38</v>
      </c>
      <c r="O3555" t="inlineStr">
        <is>
          <t>不可 #3</t>
        </is>
      </c>
      <c r="P3555" t="inlineStr">
        <is>
          <t>有り</t>
        </is>
      </c>
      <c r="R3555" s="4">
        <f>IF(COUNT($M3555:$N3555)=0,"",IF(AND(IF($N3555&lt;&gt;"",$N3555,$M3555)&lt;=0,$O3555&lt;&gt;"可"),"警告",""))</f>
        <v/>
      </c>
      <c r="S3555" s="4">
        <f>IF(COUNT($M3555:$N3555)=0,0,IF(IF($N3555&lt;&gt;"",$N3555,$M3555)&gt;=スコアリング基準!$B$20,スコアリング基準!$C$20,IF(IF($N3555&lt;&gt;"",$N3555,$M3555)&gt;=スコアリング基準!$B$21,スコアリング基準!$C$21,IF(IF($N3555&lt;&gt;"",$N3555,$M3555)&gt;0,スコアリング基準!$C$22,0))))</f>
        <v/>
      </c>
      <c r="T3555" s="4">
        <f>IF($O3555="可",スコアリング基準!$C$23,0)</f>
        <v/>
      </c>
      <c r="U3555" s="4">
        <f>IF(OR(COUNT($K3555:$L3555)&lt;2,$K3555=0),0,IF(ABS($L3555)/$K3555&lt;=スコアリング基準!$B$24,スコアリング基準!$C$24,IF(ABS($L3555)/$K3555&lt;=スコアリング基準!$B$25,スコアリング基準!$C$25,IF(ABS($L3555)/$K3555&lt;=スコアリング基準!$B$26,スコアリング基準!$C$26,0))))</f>
        <v/>
      </c>
      <c r="V3555" s="4">
        <f>IF($P3555="なし",スコアリング基準!$C$27,0)</f>
        <v/>
      </c>
      <c r="W3555" s="4">
        <f>IF($F3555="",0,IF(ISNUMBER($F3555),IF($F3555&lt;=スコアリング基準!$B$28,スコアリング基準!$C$28,スコアリング基準!$C$29),0))</f>
        <v/>
      </c>
      <c r="X3555" s="4">
        <f>IFERROR(VLOOKUP($B3555,スコアリング基準!$A$36:$B$46,2,FALSE),0)</f>
        <v/>
      </c>
      <c r="Y3555" s="4">
        <f>SUM($S3555:$X3555)</f>
        <v/>
      </c>
      <c r="Z3555" s="4">
        <f>IF(COUNT($M3555:$N3555)=0,"データ無",IF($Y3555&gt;=スコアリング基準!$B$30,"S",IF($Y3555&gt;=スコアリング基準!$B$31,"A",IF($Y3555&gt;=スコアリング基準!$B$32,"B","C"))))</f>
        <v/>
      </c>
      <c r="AA3555">
        <f>IFERROR(INDEX(実績DB!$I$3:$I$104,MATCH($B3555&amp;$C3555,実績DB!$J$3:$J$104,0)),"")</f>
        <v/>
      </c>
    </row>
    <row r="3556">
      <c r="A3556" t="n">
        <v>3554</v>
      </c>
      <c r="B3556" t="inlineStr">
        <is>
          <t>中部</t>
        </is>
      </c>
      <c r="C3556" t="inlineStr">
        <is>
          <t>西大谷変電所</t>
        </is>
      </c>
      <c r="D3556" t="inlineStr">
        <is>
          <t>静岡県</t>
        </is>
      </c>
      <c r="E3556" t="n">
        <v>77</v>
      </c>
      <c r="F3556" t="n">
        <v>6.6</v>
      </c>
      <c r="G3556" s="3" t="n">
        <v>34.95422</v>
      </c>
      <c r="H3556" s="3" t="n">
        <v>138.427649</v>
      </c>
      <c r="I3556" t="inlineStr">
        <is>
          <t>公表資料(手動)</t>
        </is>
      </c>
      <c r="J3556" t="n">
        <v>49</v>
      </c>
      <c r="K3556" t="n">
        <v>49</v>
      </c>
      <c r="L3556" t="n">
        <v>0</v>
      </c>
      <c r="M3556" t="n">
        <v>49</v>
      </c>
      <c r="O3556" t="inlineStr">
        <is>
          <t>不可 #3</t>
        </is>
      </c>
      <c r="P3556" t="inlineStr">
        <is>
          <t>有り</t>
        </is>
      </c>
      <c r="R3556" s="4">
        <f>IF(COUNT($M3556:$N3556)=0,"",IF(AND(IF($N3556&lt;&gt;"",$N3556,$M3556)&lt;=0,$O3556&lt;&gt;"可"),"警告",""))</f>
        <v/>
      </c>
      <c r="S3556" s="4">
        <f>IF(COUNT($M3556:$N3556)=0,0,IF(IF($N3556&lt;&gt;"",$N3556,$M3556)&gt;=スコアリング基準!$B$20,スコアリング基準!$C$20,IF(IF($N3556&lt;&gt;"",$N3556,$M3556)&gt;=スコアリング基準!$B$21,スコアリング基準!$C$21,IF(IF($N3556&lt;&gt;"",$N3556,$M3556)&gt;0,スコアリング基準!$C$22,0))))</f>
        <v/>
      </c>
      <c r="T3556" s="4">
        <f>IF($O3556="可",スコアリング基準!$C$23,0)</f>
        <v/>
      </c>
      <c r="U3556" s="4">
        <f>IF(OR(COUNT($K3556:$L3556)&lt;2,$K3556=0),0,IF(ABS($L3556)/$K3556&lt;=スコアリング基準!$B$24,スコアリング基準!$C$24,IF(ABS($L3556)/$K3556&lt;=スコアリング基準!$B$25,スコアリング基準!$C$25,IF(ABS($L3556)/$K3556&lt;=スコアリング基準!$B$26,スコアリング基準!$C$26,0))))</f>
        <v/>
      </c>
      <c r="V3556" s="4">
        <f>IF($P3556="なし",スコアリング基準!$C$27,0)</f>
        <v/>
      </c>
      <c r="W3556" s="4">
        <f>IF($F3556="",0,IF(ISNUMBER($F3556),IF($F3556&lt;=スコアリング基準!$B$28,スコアリング基準!$C$28,スコアリング基準!$C$29),0))</f>
        <v/>
      </c>
      <c r="X3556" s="4">
        <f>IFERROR(VLOOKUP($B3556,スコアリング基準!$A$36:$B$46,2,FALSE),0)</f>
        <v/>
      </c>
      <c r="Y3556" s="4">
        <f>SUM($S3556:$X3556)</f>
        <v/>
      </c>
      <c r="Z3556" s="4">
        <f>IF(COUNT($M3556:$N3556)=0,"データ無",IF($Y3556&gt;=スコアリング基準!$B$30,"S",IF($Y3556&gt;=スコアリング基準!$B$31,"A",IF($Y3556&gt;=スコアリング基準!$B$32,"B","C"))))</f>
        <v/>
      </c>
      <c r="AA3556">
        <f>IFERROR(INDEX(実績DB!$I$3:$I$104,MATCH($B3556&amp;$C3556,実績DB!$J$3:$J$104,0)),"")</f>
        <v/>
      </c>
    </row>
    <row r="3557">
      <c r="A3557" t="n">
        <v>3555</v>
      </c>
      <c r="B3557" t="inlineStr">
        <is>
          <t>中部</t>
        </is>
      </c>
      <c r="C3557" t="inlineStr">
        <is>
          <t>西小幡変電所</t>
        </is>
      </c>
      <c r="D3557" t="inlineStr">
        <is>
          <t>愛知県</t>
        </is>
      </c>
      <c r="E3557" t="n">
        <v>77</v>
      </c>
      <c r="F3557" t="n">
        <v>6.6</v>
      </c>
      <c r="G3557" s="3" t="n">
        <v>35.19931</v>
      </c>
      <c r="H3557" s="3" t="n">
        <v>136.966653</v>
      </c>
      <c r="I3557" t="inlineStr">
        <is>
          <t>公表資料(手動)</t>
        </is>
      </c>
      <c r="J3557" t="n">
        <v>3</v>
      </c>
      <c r="K3557" t="n">
        <v>49</v>
      </c>
      <c r="L3557" t="n">
        <v>0</v>
      </c>
      <c r="M3557" t="n">
        <v>49</v>
      </c>
      <c r="O3557" t="inlineStr">
        <is>
          <t>不可 #3</t>
        </is>
      </c>
      <c r="P3557" t="inlineStr">
        <is>
          <t>有り</t>
        </is>
      </c>
      <c r="R3557" s="4">
        <f>IF(COUNT($M3557:$N3557)=0,"",IF(AND(IF($N3557&lt;&gt;"",$N3557,$M3557)&lt;=0,$O3557&lt;&gt;"可"),"警告",""))</f>
        <v/>
      </c>
      <c r="S3557" s="4">
        <f>IF(COUNT($M3557:$N3557)=0,0,IF(IF($N3557&lt;&gt;"",$N3557,$M3557)&gt;=スコアリング基準!$B$20,スコアリング基準!$C$20,IF(IF($N3557&lt;&gt;"",$N3557,$M3557)&gt;=スコアリング基準!$B$21,スコアリング基準!$C$21,IF(IF($N3557&lt;&gt;"",$N3557,$M3557)&gt;0,スコアリング基準!$C$22,0))))</f>
        <v/>
      </c>
      <c r="T3557" s="4">
        <f>IF($O3557="可",スコアリング基準!$C$23,0)</f>
        <v/>
      </c>
      <c r="U3557" s="4">
        <f>IF(OR(COUNT($K3557:$L3557)&lt;2,$K3557=0),0,IF(ABS($L3557)/$K3557&lt;=スコアリング基準!$B$24,スコアリング基準!$C$24,IF(ABS($L3557)/$K3557&lt;=スコアリング基準!$B$25,スコアリング基準!$C$25,IF(ABS($L3557)/$K3557&lt;=スコアリング基準!$B$26,スコアリング基準!$C$26,0))))</f>
        <v/>
      </c>
      <c r="V3557" s="4">
        <f>IF($P3557="なし",スコアリング基準!$C$27,0)</f>
        <v/>
      </c>
      <c r="W3557" s="4">
        <f>IF($F3557="",0,IF(ISNUMBER($F3557),IF($F3557&lt;=スコアリング基準!$B$28,スコアリング基準!$C$28,スコアリング基準!$C$29),0))</f>
        <v/>
      </c>
      <c r="X3557" s="4">
        <f>IFERROR(VLOOKUP($B3557,スコアリング基準!$A$36:$B$46,2,FALSE),0)</f>
        <v/>
      </c>
      <c r="Y3557" s="4">
        <f>SUM($S3557:$X3557)</f>
        <v/>
      </c>
      <c r="Z3557" s="4">
        <f>IF(COUNT($M3557:$N3557)=0,"データ無",IF($Y3557&gt;=スコアリング基準!$B$30,"S",IF($Y3557&gt;=スコアリング基準!$B$31,"A",IF($Y3557&gt;=スコアリング基準!$B$32,"B","C"))))</f>
        <v/>
      </c>
      <c r="AA3557">
        <f>IFERROR(INDEX(実績DB!$I$3:$I$104,MATCH($B3557&amp;$C3557,実績DB!$J$3:$J$104,0)),"")</f>
        <v/>
      </c>
    </row>
    <row r="3558">
      <c r="A3558" t="n">
        <v>3556</v>
      </c>
      <c r="B3558" t="inlineStr">
        <is>
          <t>中部</t>
        </is>
      </c>
      <c r="C3558" t="inlineStr">
        <is>
          <t>西山変電所</t>
        </is>
      </c>
      <c r="D3558" t="inlineStr">
        <is>
          <t>愛知県</t>
        </is>
      </c>
      <c r="E3558" t="n">
        <v>77</v>
      </c>
      <c r="F3558" t="n">
        <v>6.6</v>
      </c>
      <c r="G3558" s="3" t="n">
        <v>35.1596</v>
      </c>
      <c r="H3558" s="3" t="n">
        <v>137.002473</v>
      </c>
      <c r="I3558" t="inlineStr">
        <is>
          <t>公表資料(手動)</t>
        </is>
      </c>
      <c r="J3558" t="n">
        <v>11</v>
      </c>
      <c r="K3558" t="n">
        <v>62</v>
      </c>
      <c r="L3558" t="n">
        <v>0</v>
      </c>
      <c r="M3558" t="n">
        <v>62</v>
      </c>
      <c r="O3558" t="inlineStr">
        <is>
          <t>不可 #3</t>
        </is>
      </c>
      <c r="P3558" t="inlineStr">
        <is>
          <t>有り</t>
        </is>
      </c>
      <c r="R3558" s="4">
        <f>IF(COUNT($M3558:$N3558)=0,"",IF(AND(IF($N3558&lt;&gt;"",$N3558,$M3558)&lt;=0,$O3558&lt;&gt;"可"),"警告",""))</f>
        <v/>
      </c>
      <c r="S3558" s="4">
        <f>IF(COUNT($M3558:$N3558)=0,0,IF(IF($N3558&lt;&gt;"",$N3558,$M3558)&gt;=スコアリング基準!$B$20,スコアリング基準!$C$20,IF(IF($N3558&lt;&gt;"",$N3558,$M3558)&gt;=スコアリング基準!$B$21,スコアリング基準!$C$21,IF(IF($N3558&lt;&gt;"",$N3558,$M3558)&gt;0,スコアリング基準!$C$22,0))))</f>
        <v/>
      </c>
      <c r="T3558" s="4">
        <f>IF($O3558="可",スコアリング基準!$C$23,0)</f>
        <v/>
      </c>
      <c r="U3558" s="4">
        <f>IF(OR(COUNT($K3558:$L3558)&lt;2,$K3558=0),0,IF(ABS($L3558)/$K3558&lt;=スコアリング基準!$B$24,スコアリング基準!$C$24,IF(ABS($L3558)/$K3558&lt;=スコアリング基準!$B$25,スコアリング基準!$C$25,IF(ABS($L3558)/$K3558&lt;=スコアリング基準!$B$26,スコアリング基準!$C$26,0))))</f>
        <v/>
      </c>
      <c r="V3558" s="4">
        <f>IF($P3558="なし",スコアリング基準!$C$27,0)</f>
        <v/>
      </c>
      <c r="W3558" s="4">
        <f>IF($F3558="",0,IF(ISNUMBER($F3558),IF($F3558&lt;=スコアリング基準!$B$28,スコアリング基準!$C$28,スコアリング基準!$C$29),0))</f>
        <v/>
      </c>
      <c r="X3558" s="4">
        <f>IFERROR(VLOOKUP($B3558,スコアリング基準!$A$36:$B$46,2,FALSE),0)</f>
        <v/>
      </c>
      <c r="Y3558" s="4">
        <f>SUM($S3558:$X3558)</f>
        <v/>
      </c>
      <c r="Z3558" s="4">
        <f>IF(COUNT($M3558:$N3558)=0,"データ無",IF($Y3558&gt;=スコアリング基準!$B$30,"S",IF($Y3558&gt;=スコアリング基準!$B$31,"A",IF($Y3558&gt;=スコアリング基準!$B$32,"B","C"))))</f>
        <v/>
      </c>
      <c r="AA3558">
        <f>IFERROR(INDEX(実績DB!$I$3:$I$104,MATCH($B3558&amp;$C3558,実績DB!$J$3:$J$104,0)),"")</f>
        <v/>
      </c>
    </row>
    <row r="3559">
      <c r="A3559" t="n">
        <v>3557</v>
      </c>
      <c r="B3559" t="inlineStr">
        <is>
          <t>中部</t>
        </is>
      </c>
      <c r="C3559" t="inlineStr">
        <is>
          <t>西島変電所</t>
        </is>
      </c>
      <c r="D3559" t="inlineStr">
        <is>
          <t>静岡県</t>
        </is>
      </c>
      <c r="E3559" t="n">
        <v>77</v>
      </c>
      <c r="F3559" t="n">
        <v>6.6</v>
      </c>
      <c r="G3559" s="3" t="n">
        <v>34.955145</v>
      </c>
      <c r="H3559" s="3" t="n">
        <v>138.402875</v>
      </c>
      <c r="I3559" t="inlineStr">
        <is>
          <t>公表資料(手動)</t>
        </is>
      </c>
      <c r="J3559" t="n">
        <v>49</v>
      </c>
      <c r="K3559" t="n">
        <v>49</v>
      </c>
      <c r="L3559" t="n">
        <v>0</v>
      </c>
      <c r="M3559" t="n">
        <v>49</v>
      </c>
      <c r="O3559" t="inlineStr">
        <is>
          <t>不可 #3</t>
        </is>
      </c>
      <c r="P3559" t="inlineStr">
        <is>
          <t>有り</t>
        </is>
      </c>
      <c r="R3559" s="4">
        <f>IF(COUNT($M3559:$N3559)=0,"",IF(AND(IF($N3559&lt;&gt;"",$N3559,$M3559)&lt;=0,$O3559&lt;&gt;"可"),"警告",""))</f>
        <v/>
      </c>
      <c r="S3559" s="4">
        <f>IF(COUNT($M3559:$N3559)=0,0,IF(IF($N3559&lt;&gt;"",$N3559,$M3559)&gt;=スコアリング基準!$B$20,スコアリング基準!$C$20,IF(IF($N3559&lt;&gt;"",$N3559,$M3559)&gt;=スコアリング基準!$B$21,スコアリング基準!$C$21,IF(IF($N3559&lt;&gt;"",$N3559,$M3559)&gt;0,スコアリング基準!$C$22,0))))</f>
        <v/>
      </c>
      <c r="T3559" s="4">
        <f>IF($O3559="可",スコアリング基準!$C$23,0)</f>
        <v/>
      </c>
      <c r="U3559" s="4">
        <f>IF(OR(COUNT($K3559:$L3559)&lt;2,$K3559=0),0,IF(ABS($L3559)/$K3559&lt;=スコアリング基準!$B$24,スコアリング基準!$C$24,IF(ABS($L3559)/$K3559&lt;=スコアリング基準!$B$25,スコアリング基準!$C$25,IF(ABS($L3559)/$K3559&lt;=スコアリング基準!$B$26,スコアリング基準!$C$26,0))))</f>
        <v/>
      </c>
      <c r="V3559" s="4">
        <f>IF($P3559="なし",スコアリング基準!$C$27,0)</f>
        <v/>
      </c>
      <c r="W3559" s="4">
        <f>IF($F3559="",0,IF(ISNUMBER($F3559),IF($F3559&lt;=スコアリング基準!$B$28,スコアリング基準!$C$28,スコアリング基準!$C$29),0))</f>
        <v/>
      </c>
      <c r="X3559" s="4">
        <f>IFERROR(VLOOKUP($B3559,スコアリング基準!$A$36:$B$46,2,FALSE),0)</f>
        <v/>
      </c>
      <c r="Y3559" s="4">
        <f>SUM($S3559:$X3559)</f>
        <v/>
      </c>
      <c r="Z3559" s="4">
        <f>IF(COUNT($M3559:$N3559)=0,"データ無",IF($Y3559&gt;=スコアリング基準!$B$30,"S",IF($Y3559&gt;=スコアリング基準!$B$31,"A",IF($Y3559&gt;=スコアリング基準!$B$32,"B","C"))))</f>
        <v/>
      </c>
      <c r="AA3559">
        <f>IFERROR(INDEX(実績DB!$I$3:$I$104,MATCH($B3559&amp;$C3559,実績DB!$J$3:$J$104,0)),"")</f>
        <v/>
      </c>
    </row>
    <row r="3560">
      <c r="A3560" t="n">
        <v>3558</v>
      </c>
      <c r="B3560" t="inlineStr">
        <is>
          <t>中部</t>
        </is>
      </c>
      <c r="C3560" t="inlineStr">
        <is>
          <t>西崎変電所</t>
        </is>
      </c>
      <c r="D3560" t="inlineStr">
        <is>
          <t>岐阜県</t>
        </is>
      </c>
      <c r="E3560" t="n">
        <v>77</v>
      </c>
      <c r="F3560" t="n">
        <v>6.6</v>
      </c>
      <c r="G3560" s="3" t="n">
        <v>35.364547</v>
      </c>
      <c r="H3560" s="3" t="n">
        <v>136.606257</v>
      </c>
      <c r="I3560" t="inlineStr">
        <is>
          <t>公表資料(手動)</t>
        </is>
      </c>
      <c r="J3560" t="n">
        <v>2</v>
      </c>
      <c r="K3560" t="n">
        <v>49</v>
      </c>
      <c r="L3560" t="n">
        <v>0</v>
      </c>
      <c r="M3560" t="n">
        <v>49</v>
      </c>
      <c r="O3560" t="inlineStr">
        <is>
          <t>不可 #3</t>
        </is>
      </c>
      <c r="P3560" t="inlineStr">
        <is>
          <t>有り</t>
        </is>
      </c>
      <c r="R3560" s="4">
        <f>IF(COUNT($M3560:$N3560)=0,"",IF(AND(IF($N3560&lt;&gt;"",$N3560,$M3560)&lt;=0,$O3560&lt;&gt;"可"),"警告",""))</f>
        <v/>
      </c>
      <c r="S3560" s="4">
        <f>IF(COUNT($M3560:$N3560)=0,0,IF(IF($N3560&lt;&gt;"",$N3560,$M3560)&gt;=スコアリング基準!$B$20,スコアリング基準!$C$20,IF(IF($N3560&lt;&gt;"",$N3560,$M3560)&gt;=スコアリング基準!$B$21,スコアリング基準!$C$21,IF(IF($N3560&lt;&gt;"",$N3560,$M3560)&gt;0,スコアリング基準!$C$22,0))))</f>
        <v/>
      </c>
      <c r="T3560" s="4">
        <f>IF($O3560="可",スコアリング基準!$C$23,0)</f>
        <v/>
      </c>
      <c r="U3560" s="4">
        <f>IF(OR(COUNT($K3560:$L3560)&lt;2,$K3560=0),0,IF(ABS($L3560)/$K3560&lt;=スコアリング基準!$B$24,スコアリング基準!$C$24,IF(ABS($L3560)/$K3560&lt;=スコアリング基準!$B$25,スコアリング基準!$C$25,IF(ABS($L3560)/$K3560&lt;=スコアリング基準!$B$26,スコアリング基準!$C$26,0))))</f>
        <v/>
      </c>
      <c r="V3560" s="4">
        <f>IF($P3560="なし",スコアリング基準!$C$27,0)</f>
        <v/>
      </c>
      <c r="W3560" s="4">
        <f>IF($F3560="",0,IF(ISNUMBER($F3560),IF($F3560&lt;=スコアリング基準!$B$28,スコアリング基準!$C$28,スコアリング基準!$C$29),0))</f>
        <v/>
      </c>
      <c r="X3560" s="4">
        <f>IFERROR(VLOOKUP($B3560,スコアリング基準!$A$36:$B$46,2,FALSE),0)</f>
        <v/>
      </c>
      <c r="Y3560" s="4">
        <f>SUM($S3560:$X3560)</f>
        <v/>
      </c>
      <c r="Z3560" s="4">
        <f>IF(COUNT($M3560:$N3560)=0,"データ無",IF($Y3560&gt;=スコアリング基準!$B$30,"S",IF($Y3560&gt;=スコアリング基準!$B$31,"A",IF($Y3560&gt;=スコアリング基準!$B$32,"B","C"))))</f>
        <v/>
      </c>
      <c r="AA3560">
        <f>IFERROR(INDEX(実績DB!$I$3:$I$104,MATCH($B3560&amp;$C3560,実績DB!$J$3:$J$104,0)),"")</f>
        <v/>
      </c>
    </row>
    <row r="3561">
      <c r="A3561" t="n">
        <v>3559</v>
      </c>
      <c r="B3561" t="inlineStr">
        <is>
          <t>中部</t>
        </is>
      </c>
      <c r="C3561" t="inlineStr">
        <is>
          <t>西平水力変電所</t>
        </is>
      </c>
      <c r="D3561" t="inlineStr">
        <is>
          <t>岐阜県</t>
        </is>
      </c>
      <c r="E3561" t="n">
        <v>77</v>
      </c>
      <c r="F3561" t="n">
        <v>6.6</v>
      </c>
      <c r="G3561" s="3" t="n"/>
      <c r="H3561" s="3" t="n"/>
      <c r="I3561" t="inlineStr">
        <is>
          <t>未取得</t>
        </is>
      </c>
      <c r="J3561" t="n">
        <v>-3</v>
      </c>
      <c r="K3561" t="n">
        <v>9</v>
      </c>
      <c r="L3561" t="n">
        <v>-6</v>
      </c>
      <c r="M3561" t="n">
        <v>2</v>
      </c>
      <c r="O3561" t="inlineStr">
        <is>
          <t>不可 #3</t>
        </is>
      </c>
      <c r="P3561" t="inlineStr">
        <is>
          <t>有り</t>
        </is>
      </c>
      <c r="R3561" s="4">
        <f>IF(COUNT($M3561:$N3561)=0,"",IF(AND(IF($N3561&lt;&gt;"",$N3561,$M3561)&lt;=0,$O3561&lt;&gt;"可"),"警告",""))</f>
        <v/>
      </c>
      <c r="S3561" s="4">
        <f>IF(COUNT($M3561:$N3561)=0,0,IF(IF($N3561&lt;&gt;"",$N3561,$M3561)&gt;=スコアリング基準!$B$20,スコアリング基準!$C$20,IF(IF($N3561&lt;&gt;"",$N3561,$M3561)&gt;=スコアリング基準!$B$21,スコアリング基準!$C$21,IF(IF($N3561&lt;&gt;"",$N3561,$M3561)&gt;0,スコアリング基準!$C$22,0))))</f>
        <v/>
      </c>
      <c r="T3561" s="4">
        <f>IF($O3561="可",スコアリング基準!$C$23,0)</f>
        <v/>
      </c>
      <c r="U3561" s="4">
        <f>IF(OR(COUNT($K3561:$L3561)&lt;2,$K3561=0),0,IF(ABS($L3561)/$K3561&lt;=スコアリング基準!$B$24,スコアリング基準!$C$24,IF(ABS($L3561)/$K3561&lt;=スコアリング基準!$B$25,スコアリング基準!$C$25,IF(ABS($L3561)/$K3561&lt;=スコアリング基準!$B$26,スコアリング基準!$C$26,0))))</f>
        <v/>
      </c>
      <c r="V3561" s="4">
        <f>IF($P3561="なし",スコアリング基準!$C$27,0)</f>
        <v/>
      </c>
      <c r="W3561" s="4">
        <f>IF($F3561="",0,IF(ISNUMBER($F3561),IF($F3561&lt;=スコアリング基準!$B$28,スコアリング基準!$C$28,スコアリング基準!$C$29),0))</f>
        <v/>
      </c>
      <c r="X3561" s="4">
        <f>IFERROR(VLOOKUP($B3561,スコアリング基準!$A$36:$B$46,2,FALSE),0)</f>
        <v/>
      </c>
      <c r="Y3561" s="4">
        <f>SUM($S3561:$X3561)</f>
        <v/>
      </c>
      <c r="Z3561" s="4">
        <f>IF(COUNT($M3561:$N3561)=0,"データ無",IF($Y3561&gt;=スコアリング基準!$B$30,"S",IF($Y3561&gt;=スコアリング基準!$B$31,"A",IF($Y3561&gt;=スコアリング基準!$B$32,"B","C"))))</f>
        <v/>
      </c>
      <c r="AA3561">
        <f>IFERROR(INDEX(実績DB!$I$3:$I$104,MATCH($B3561&amp;$C3561,実績DB!$J$3:$J$104,0)),"")</f>
        <v/>
      </c>
    </row>
    <row r="3562">
      <c r="A3562" t="n">
        <v>3560</v>
      </c>
      <c r="B3562" t="inlineStr">
        <is>
          <t>中部</t>
        </is>
      </c>
      <c r="C3562" t="inlineStr">
        <is>
          <t>西広瀬変電所</t>
        </is>
      </c>
      <c r="D3562" t="inlineStr">
        <is>
          <t>愛知県</t>
        </is>
      </c>
      <c r="E3562" t="n">
        <v>77</v>
      </c>
      <c r="F3562" t="n">
        <v>6.6</v>
      </c>
      <c r="G3562" s="3" t="n">
        <v>35.15252</v>
      </c>
      <c r="H3562" s="3" t="n">
        <v>137.20418</v>
      </c>
      <c r="I3562" t="inlineStr">
        <is>
          <t>公表資料(手動)</t>
        </is>
      </c>
      <c r="J3562" t="n">
        <v>-3</v>
      </c>
      <c r="K3562" t="n">
        <v>28</v>
      </c>
      <c r="L3562" t="n">
        <v>-9</v>
      </c>
      <c r="M3562" t="n">
        <v>20</v>
      </c>
      <c r="O3562" t="inlineStr">
        <is>
          <t>不可 #3</t>
        </is>
      </c>
      <c r="P3562" t="inlineStr">
        <is>
          <t>有り</t>
        </is>
      </c>
      <c r="R3562" s="4">
        <f>IF(COUNT($M3562:$N3562)=0,"",IF(AND(IF($N3562&lt;&gt;"",$N3562,$M3562)&lt;=0,$O3562&lt;&gt;"可"),"警告",""))</f>
        <v/>
      </c>
      <c r="S3562" s="4">
        <f>IF(COUNT($M3562:$N3562)=0,0,IF(IF($N3562&lt;&gt;"",$N3562,$M3562)&gt;=スコアリング基準!$B$20,スコアリング基準!$C$20,IF(IF($N3562&lt;&gt;"",$N3562,$M3562)&gt;=スコアリング基準!$B$21,スコアリング基準!$C$21,IF(IF($N3562&lt;&gt;"",$N3562,$M3562)&gt;0,スコアリング基準!$C$22,0))))</f>
        <v/>
      </c>
      <c r="T3562" s="4">
        <f>IF($O3562="可",スコアリング基準!$C$23,0)</f>
        <v/>
      </c>
      <c r="U3562" s="4">
        <f>IF(OR(COUNT($K3562:$L3562)&lt;2,$K3562=0),0,IF(ABS($L3562)/$K3562&lt;=スコアリング基準!$B$24,スコアリング基準!$C$24,IF(ABS($L3562)/$K3562&lt;=スコアリング基準!$B$25,スコアリング基準!$C$25,IF(ABS($L3562)/$K3562&lt;=スコアリング基準!$B$26,スコアリング基準!$C$26,0))))</f>
        <v/>
      </c>
      <c r="V3562" s="4">
        <f>IF($P3562="なし",スコアリング基準!$C$27,0)</f>
        <v/>
      </c>
      <c r="W3562" s="4">
        <f>IF($F3562="",0,IF(ISNUMBER($F3562),IF($F3562&lt;=スコアリング基準!$B$28,スコアリング基準!$C$28,スコアリング基準!$C$29),0))</f>
        <v/>
      </c>
      <c r="X3562" s="4">
        <f>IFERROR(VLOOKUP($B3562,スコアリング基準!$A$36:$B$46,2,FALSE),0)</f>
        <v/>
      </c>
      <c r="Y3562" s="4">
        <f>SUM($S3562:$X3562)</f>
        <v/>
      </c>
      <c r="Z3562" s="4">
        <f>IF(COUNT($M3562:$N3562)=0,"データ無",IF($Y3562&gt;=スコアリング基準!$B$30,"S",IF($Y3562&gt;=スコアリング基準!$B$31,"A",IF($Y3562&gt;=スコアリング基準!$B$32,"B","C"))))</f>
        <v/>
      </c>
      <c r="AA3562">
        <f>IFERROR(INDEX(実績DB!$I$3:$I$104,MATCH($B3562&amp;$C3562,実績DB!$J$3:$J$104,0)),"")</f>
        <v/>
      </c>
    </row>
    <row r="3563">
      <c r="A3563" t="n">
        <v>3561</v>
      </c>
      <c r="B3563" t="inlineStr">
        <is>
          <t>中部</t>
        </is>
      </c>
      <c r="C3563" t="inlineStr">
        <is>
          <t>西掛川変電所</t>
        </is>
      </c>
      <c r="D3563" t="inlineStr">
        <is>
          <t>静岡県</t>
        </is>
      </c>
      <c r="E3563" t="n">
        <v>77</v>
      </c>
      <c r="F3563" t="n">
        <v>33</v>
      </c>
      <c r="G3563" s="3" t="n">
        <v>34.77158</v>
      </c>
      <c r="H3563" s="3" t="n">
        <v>137.97277</v>
      </c>
      <c r="I3563" t="inlineStr">
        <is>
          <t>OSM実測(名称一致)</t>
        </is>
      </c>
      <c r="J3563" t="n">
        <v>57</v>
      </c>
      <c r="K3563" t="n">
        <v>42</v>
      </c>
      <c r="L3563" t="n">
        <v>-8</v>
      </c>
      <c r="O3563" t="inlineStr">
        <is>
          <t>可</t>
        </is>
      </c>
      <c r="P3563" t="inlineStr">
        <is>
          <t>有り</t>
        </is>
      </c>
      <c r="R3563" s="4">
        <f>IF(COUNT($M3563:$N3563)=0,"",IF(AND(IF($N3563&lt;&gt;"",$N3563,$M3563)&lt;=0,$O3563&lt;&gt;"可"),"警告",""))</f>
        <v/>
      </c>
      <c r="S3563" s="4">
        <f>IF(COUNT($M3563:$N3563)=0,0,IF(IF($N3563&lt;&gt;"",$N3563,$M3563)&gt;=スコアリング基準!$B$20,スコアリング基準!$C$20,IF(IF($N3563&lt;&gt;"",$N3563,$M3563)&gt;=スコアリング基準!$B$21,スコアリング基準!$C$21,IF(IF($N3563&lt;&gt;"",$N3563,$M3563)&gt;0,スコアリング基準!$C$22,0))))</f>
        <v/>
      </c>
      <c r="T3563" s="4">
        <f>IF($O3563="可",スコアリング基準!$C$23,0)</f>
        <v/>
      </c>
      <c r="U3563" s="4">
        <f>IF(OR(COUNT($K3563:$L3563)&lt;2,$K3563=0),0,IF(ABS($L3563)/$K3563&lt;=スコアリング基準!$B$24,スコアリング基準!$C$24,IF(ABS($L3563)/$K3563&lt;=スコアリング基準!$B$25,スコアリング基準!$C$25,IF(ABS($L3563)/$K3563&lt;=スコアリング基準!$B$26,スコアリング基準!$C$26,0))))</f>
        <v/>
      </c>
      <c r="V3563" s="4">
        <f>IF($P3563="なし",スコアリング基準!$C$27,0)</f>
        <v/>
      </c>
      <c r="W3563" s="4">
        <f>IF($F3563="",0,IF(ISNUMBER($F3563),IF($F3563&lt;=スコアリング基準!$B$28,スコアリング基準!$C$28,スコアリング基準!$C$29),0))</f>
        <v/>
      </c>
      <c r="X3563" s="4">
        <f>IFERROR(VLOOKUP($B3563,スコアリング基準!$A$36:$B$46,2,FALSE),0)</f>
        <v/>
      </c>
      <c r="Y3563" s="4">
        <f>SUM($S3563:$X3563)</f>
        <v/>
      </c>
      <c r="Z3563" s="4">
        <f>IF(COUNT($M3563:$N3563)=0,"データ無",IF($Y3563&gt;=スコアリング基準!$B$30,"S",IF($Y3563&gt;=スコアリング基準!$B$31,"A",IF($Y3563&gt;=スコアリング基準!$B$32,"B","C"))))</f>
        <v/>
      </c>
      <c r="AA3563">
        <f>IFERROR(INDEX(実績DB!$I$3:$I$104,MATCH($B3563&amp;$C3563,実績DB!$J$3:$J$104,0)),"")</f>
        <v/>
      </c>
    </row>
    <row r="3564">
      <c r="A3564" t="n">
        <v>3562</v>
      </c>
      <c r="B3564" t="inlineStr">
        <is>
          <t>中部</t>
        </is>
      </c>
      <c r="C3564" t="inlineStr">
        <is>
          <t>西浦変電所</t>
        </is>
      </c>
      <c r="D3564" t="inlineStr">
        <is>
          <t>愛知県</t>
        </is>
      </c>
      <c r="E3564" t="n">
        <v>77</v>
      </c>
      <c r="F3564" t="n">
        <v>6.6</v>
      </c>
      <c r="G3564" s="3" t="n">
        <v>34.789008</v>
      </c>
      <c r="H3564" s="3" t="n">
        <v>137.170373</v>
      </c>
      <c r="I3564" t="inlineStr">
        <is>
          <t>公表資料(手動)</t>
        </is>
      </c>
      <c r="J3564" t="n">
        <v>0</v>
      </c>
      <c r="K3564" t="n">
        <v>19</v>
      </c>
      <c r="L3564" t="n">
        <v>-2</v>
      </c>
      <c r="M3564" t="n">
        <v>17</v>
      </c>
      <c r="O3564" t="inlineStr">
        <is>
          <t>不可 #3</t>
        </is>
      </c>
      <c r="P3564" t="inlineStr">
        <is>
          <t>有り</t>
        </is>
      </c>
      <c r="R3564" s="4">
        <f>IF(COUNT($M3564:$N3564)=0,"",IF(AND(IF($N3564&lt;&gt;"",$N3564,$M3564)&lt;=0,$O3564&lt;&gt;"可"),"警告",""))</f>
        <v/>
      </c>
      <c r="S3564" s="4">
        <f>IF(COUNT($M3564:$N3564)=0,0,IF(IF($N3564&lt;&gt;"",$N3564,$M3564)&gt;=スコアリング基準!$B$20,スコアリング基準!$C$20,IF(IF($N3564&lt;&gt;"",$N3564,$M3564)&gt;=スコアリング基準!$B$21,スコアリング基準!$C$21,IF(IF($N3564&lt;&gt;"",$N3564,$M3564)&gt;0,スコアリング基準!$C$22,0))))</f>
        <v/>
      </c>
      <c r="T3564" s="4">
        <f>IF($O3564="可",スコアリング基準!$C$23,0)</f>
        <v/>
      </c>
      <c r="U3564" s="4">
        <f>IF(OR(COUNT($K3564:$L3564)&lt;2,$K3564=0),0,IF(ABS($L3564)/$K3564&lt;=スコアリング基準!$B$24,スコアリング基準!$C$24,IF(ABS($L3564)/$K3564&lt;=スコアリング基準!$B$25,スコアリング基準!$C$25,IF(ABS($L3564)/$K3564&lt;=スコアリング基準!$B$26,スコアリング基準!$C$26,0))))</f>
        <v/>
      </c>
      <c r="V3564" s="4">
        <f>IF($P3564="なし",スコアリング基準!$C$27,0)</f>
        <v/>
      </c>
      <c r="W3564" s="4">
        <f>IF($F3564="",0,IF(ISNUMBER($F3564),IF($F3564&lt;=スコアリング基準!$B$28,スコアリング基準!$C$28,スコアリング基準!$C$29),0))</f>
        <v/>
      </c>
      <c r="X3564" s="4">
        <f>IFERROR(VLOOKUP($B3564,スコアリング基準!$A$36:$B$46,2,FALSE),0)</f>
        <v/>
      </c>
      <c r="Y3564" s="4">
        <f>SUM($S3564:$X3564)</f>
        <v/>
      </c>
      <c r="Z3564" s="4">
        <f>IF(COUNT($M3564:$N3564)=0,"データ無",IF($Y3564&gt;=スコアリング基準!$B$30,"S",IF($Y3564&gt;=スコアリング基準!$B$31,"A",IF($Y3564&gt;=スコアリング基準!$B$32,"B","C"))))</f>
        <v/>
      </c>
      <c r="AA3564">
        <f>IFERROR(INDEX(実績DB!$I$3:$I$104,MATCH($B3564&amp;$C3564,実績DB!$J$3:$J$104,0)),"")</f>
        <v/>
      </c>
    </row>
    <row r="3565">
      <c r="A3565" t="n">
        <v>3563</v>
      </c>
      <c r="B3565" t="inlineStr">
        <is>
          <t>中部</t>
        </is>
      </c>
      <c r="C3565" t="inlineStr">
        <is>
          <t>西渡水力変電所</t>
        </is>
      </c>
      <c r="D3565" t="inlineStr">
        <is>
          <t>静岡県</t>
        </is>
      </c>
      <c r="E3565" t="n">
        <v>77</v>
      </c>
      <c r="F3565" t="n">
        <v>6.6</v>
      </c>
      <c r="G3565" s="3" t="n"/>
      <c r="H3565" s="3" t="n"/>
      <c r="I3565" t="inlineStr">
        <is>
          <t>未取得</t>
        </is>
      </c>
      <c r="J3565" t="n">
        <v>5</v>
      </c>
      <c r="K3565" t="n">
        <v>5</v>
      </c>
      <c r="L3565" t="n">
        <v>-3</v>
      </c>
      <c r="M3565" t="n">
        <v>2</v>
      </c>
      <c r="O3565" t="inlineStr">
        <is>
          <t>不可 #3</t>
        </is>
      </c>
      <c r="P3565" t="inlineStr">
        <is>
          <t>有り</t>
        </is>
      </c>
      <c r="R3565" s="4">
        <f>IF(COUNT($M3565:$N3565)=0,"",IF(AND(IF($N3565&lt;&gt;"",$N3565,$M3565)&lt;=0,$O3565&lt;&gt;"可"),"警告",""))</f>
        <v/>
      </c>
      <c r="S3565" s="4">
        <f>IF(COUNT($M3565:$N3565)=0,0,IF(IF($N3565&lt;&gt;"",$N3565,$M3565)&gt;=スコアリング基準!$B$20,スコアリング基準!$C$20,IF(IF($N3565&lt;&gt;"",$N3565,$M3565)&gt;=スコアリング基準!$B$21,スコアリング基準!$C$21,IF(IF($N3565&lt;&gt;"",$N3565,$M3565)&gt;0,スコアリング基準!$C$22,0))))</f>
        <v/>
      </c>
      <c r="T3565" s="4">
        <f>IF($O3565="可",スコアリング基準!$C$23,0)</f>
        <v/>
      </c>
      <c r="U3565" s="4">
        <f>IF(OR(COUNT($K3565:$L3565)&lt;2,$K3565=0),0,IF(ABS($L3565)/$K3565&lt;=スコアリング基準!$B$24,スコアリング基準!$C$24,IF(ABS($L3565)/$K3565&lt;=スコアリング基準!$B$25,スコアリング基準!$C$25,IF(ABS($L3565)/$K3565&lt;=スコアリング基準!$B$26,スコアリング基準!$C$26,0))))</f>
        <v/>
      </c>
      <c r="V3565" s="4">
        <f>IF($P3565="なし",スコアリング基準!$C$27,0)</f>
        <v/>
      </c>
      <c r="W3565" s="4">
        <f>IF($F3565="",0,IF(ISNUMBER($F3565),IF($F3565&lt;=スコアリング基準!$B$28,スコアリング基準!$C$28,スコアリング基準!$C$29),0))</f>
        <v/>
      </c>
      <c r="X3565" s="4">
        <f>IFERROR(VLOOKUP($B3565,スコアリング基準!$A$36:$B$46,2,FALSE),0)</f>
        <v/>
      </c>
      <c r="Y3565" s="4">
        <f>SUM($S3565:$X3565)</f>
        <v/>
      </c>
      <c r="Z3565" s="4">
        <f>IF(COUNT($M3565:$N3565)=0,"データ無",IF($Y3565&gt;=スコアリング基準!$B$30,"S",IF($Y3565&gt;=スコアリング基準!$B$31,"A",IF($Y3565&gt;=スコアリング基準!$B$32,"B","C"))))</f>
        <v/>
      </c>
      <c r="AA3565">
        <f>IFERROR(INDEX(実績DB!$I$3:$I$104,MATCH($B3565&amp;$C3565,実績DB!$J$3:$J$104,0)),"")</f>
        <v/>
      </c>
    </row>
    <row r="3566">
      <c r="A3566" t="n">
        <v>3564</v>
      </c>
      <c r="B3566" t="inlineStr">
        <is>
          <t>中部</t>
        </is>
      </c>
      <c r="C3566" t="inlineStr">
        <is>
          <t>西牧変電所</t>
        </is>
      </c>
      <c r="D3566" t="inlineStr">
        <is>
          <t>岐阜県</t>
        </is>
      </c>
      <c r="E3566" t="n">
        <v>77</v>
      </c>
      <c r="F3566" t="n">
        <v>6.6</v>
      </c>
      <c r="G3566" s="3" t="n">
        <v>35.378574</v>
      </c>
      <c r="H3566" s="3" t="n">
        <v>136.677867</v>
      </c>
      <c r="I3566" t="inlineStr">
        <is>
          <t>公表資料(手動)</t>
        </is>
      </c>
      <c r="J3566" t="n">
        <v>-17</v>
      </c>
      <c r="K3566" t="n">
        <v>49</v>
      </c>
      <c r="L3566" t="n">
        <v>-8</v>
      </c>
      <c r="M3566" t="n">
        <v>42</v>
      </c>
      <c r="O3566" t="inlineStr">
        <is>
          <t>不可 #3</t>
        </is>
      </c>
      <c r="P3566" t="inlineStr">
        <is>
          <t>有り</t>
        </is>
      </c>
      <c r="R3566" s="4">
        <f>IF(COUNT($M3566:$N3566)=0,"",IF(AND(IF($N3566&lt;&gt;"",$N3566,$M3566)&lt;=0,$O3566&lt;&gt;"可"),"警告",""))</f>
        <v/>
      </c>
      <c r="S3566" s="4">
        <f>IF(COUNT($M3566:$N3566)=0,0,IF(IF($N3566&lt;&gt;"",$N3566,$M3566)&gt;=スコアリング基準!$B$20,スコアリング基準!$C$20,IF(IF($N3566&lt;&gt;"",$N3566,$M3566)&gt;=スコアリング基準!$B$21,スコアリング基準!$C$21,IF(IF($N3566&lt;&gt;"",$N3566,$M3566)&gt;0,スコアリング基準!$C$22,0))))</f>
        <v/>
      </c>
      <c r="T3566" s="4">
        <f>IF($O3566="可",スコアリング基準!$C$23,0)</f>
        <v/>
      </c>
      <c r="U3566" s="4">
        <f>IF(OR(COUNT($K3566:$L3566)&lt;2,$K3566=0),0,IF(ABS($L3566)/$K3566&lt;=スコアリング基準!$B$24,スコアリング基準!$C$24,IF(ABS($L3566)/$K3566&lt;=スコアリング基準!$B$25,スコアリング基準!$C$25,IF(ABS($L3566)/$K3566&lt;=スコアリング基準!$B$26,スコアリング基準!$C$26,0))))</f>
        <v/>
      </c>
      <c r="V3566" s="4">
        <f>IF($P3566="なし",スコアリング基準!$C$27,0)</f>
        <v/>
      </c>
      <c r="W3566" s="4">
        <f>IF($F3566="",0,IF(ISNUMBER($F3566),IF($F3566&lt;=スコアリング基準!$B$28,スコアリング基準!$C$28,スコアリング基準!$C$29),0))</f>
        <v/>
      </c>
      <c r="X3566" s="4">
        <f>IFERROR(VLOOKUP($B3566,スコアリング基準!$A$36:$B$46,2,FALSE),0)</f>
        <v/>
      </c>
      <c r="Y3566" s="4">
        <f>SUM($S3566:$X3566)</f>
        <v/>
      </c>
      <c r="Z3566" s="4">
        <f>IF(COUNT($M3566:$N3566)=0,"データ無",IF($Y3566&gt;=スコアリング基準!$B$30,"S",IF($Y3566&gt;=スコアリング基準!$B$31,"A",IF($Y3566&gt;=スコアリング基準!$B$32,"B","C"))))</f>
        <v/>
      </c>
      <c r="AA3566">
        <f>IFERROR(INDEX(実績DB!$I$3:$I$104,MATCH($B3566&amp;$C3566,実績DB!$J$3:$J$104,0)),"")</f>
        <v/>
      </c>
    </row>
    <row r="3567">
      <c r="A3567" t="n">
        <v>3565</v>
      </c>
      <c r="B3567" t="inlineStr">
        <is>
          <t>中部</t>
        </is>
      </c>
      <c r="C3567" t="inlineStr">
        <is>
          <t>西町変電所</t>
        </is>
      </c>
      <c r="D3567" t="inlineStr">
        <is>
          <t>愛知県</t>
        </is>
      </c>
      <c r="E3567" t="n">
        <v>77</v>
      </c>
      <c r="F3567" t="n">
        <v>6.6</v>
      </c>
      <c r="G3567" s="3" t="n">
        <v>35.083882</v>
      </c>
      <c r="H3567" s="3" t="n">
        <v>137.157718</v>
      </c>
      <c r="I3567" t="inlineStr">
        <is>
          <t>公表資料(手動)</t>
        </is>
      </c>
      <c r="J3567" t="n">
        <v>5</v>
      </c>
      <c r="K3567" t="n">
        <v>49</v>
      </c>
      <c r="L3567" t="n">
        <v>0</v>
      </c>
      <c r="M3567" t="n">
        <v>49</v>
      </c>
      <c r="O3567" t="inlineStr">
        <is>
          <t>不可 #3</t>
        </is>
      </c>
      <c r="P3567" t="inlineStr">
        <is>
          <t>有り</t>
        </is>
      </c>
      <c r="R3567" s="4">
        <f>IF(COUNT($M3567:$N3567)=0,"",IF(AND(IF($N3567&lt;&gt;"",$N3567,$M3567)&lt;=0,$O3567&lt;&gt;"可"),"警告",""))</f>
        <v/>
      </c>
      <c r="S3567" s="4">
        <f>IF(COUNT($M3567:$N3567)=0,0,IF(IF($N3567&lt;&gt;"",$N3567,$M3567)&gt;=スコアリング基準!$B$20,スコアリング基準!$C$20,IF(IF($N3567&lt;&gt;"",$N3567,$M3567)&gt;=スコアリング基準!$B$21,スコアリング基準!$C$21,IF(IF($N3567&lt;&gt;"",$N3567,$M3567)&gt;0,スコアリング基準!$C$22,0))))</f>
        <v/>
      </c>
      <c r="T3567" s="4">
        <f>IF($O3567="可",スコアリング基準!$C$23,0)</f>
        <v/>
      </c>
      <c r="U3567" s="4">
        <f>IF(OR(COUNT($K3567:$L3567)&lt;2,$K3567=0),0,IF(ABS($L3567)/$K3567&lt;=スコアリング基準!$B$24,スコアリング基準!$C$24,IF(ABS($L3567)/$K3567&lt;=スコアリング基準!$B$25,スコアリング基準!$C$25,IF(ABS($L3567)/$K3567&lt;=スコアリング基準!$B$26,スコアリング基準!$C$26,0))))</f>
        <v/>
      </c>
      <c r="V3567" s="4">
        <f>IF($P3567="なし",スコアリング基準!$C$27,0)</f>
        <v/>
      </c>
      <c r="W3567" s="4">
        <f>IF($F3567="",0,IF(ISNUMBER($F3567),IF($F3567&lt;=スコアリング基準!$B$28,スコアリング基準!$C$28,スコアリング基準!$C$29),0))</f>
        <v/>
      </c>
      <c r="X3567" s="4">
        <f>IFERROR(VLOOKUP($B3567,スコアリング基準!$A$36:$B$46,2,FALSE),0)</f>
        <v/>
      </c>
      <c r="Y3567" s="4">
        <f>SUM($S3567:$X3567)</f>
        <v/>
      </c>
      <c r="Z3567" s="4">
        <f>IF(COUNT($M3567:$N3567)=0,"データ無",IF($Y3567&gt;=スコアリング基準!$B$30,"S",IF($Y3567&gt;=スコアリング基準!$B$31,"A",IF($Y3567&gt;=スコアリング基準!$B$32,"B","C"))))</f>
        <v/>
      </c>
      <c r="AA3567">
        <f>IFERROR(INDEX(実績DB!$I$3:$I$104,MATCH($B3567&amp;$C3567,実績DB!$J$3:$J$104,0)),"")</f>
        <v/>
      </c>
    </row>
    <row r="3568">
      <c r="A3568" t="n">
        <v>3566</v>
      </c>
      <c r="B3568" t="inlineStr">
        <is>
          <t>中部</t>
        </is>
      </c>
      <c r="C3568" t="inlineStr">
        <is>
          <t>西脇変電所</t>
        </is>
      </c>
      <c r="D3568" t="inlineStr">
        <is>
          <t>静岡県</t>
        </is>
      </c>
      <c r="E3568" t="n">
        <v>77</v>
      </c>
      <c r="F3568" t="n">
        <v>6.6</v>
      </c>
      <c r="G3568" s="3" t="n">
        <v>34.945438</v>
      </c>
      <c r="H3568" s="3" t="n">
        <v>138.402222</v>
      </c>
      <c r="I3568" t="inlineStr">
        <is>
          <t>公表資料(手動)</t>
        </is>
      </c>
      <c r="J3568" t="n">
        <v>49</v>
      </c>
      <c r="K3568" t="n">
        <v>49</v>
      </c>
      <c r="L3568" t="n">
        <v>0</v>
      </c>
      <c r="M3568" t="n">
        <v>49</v>
      </c>
      <c r="O3568" t="inlineStr">
        <is>
          <t>不可 #3</t>
        </is>
      </c>
      <c r="P3568" t="inlineStr">
        <is>
          <t>有り</t>
        </is>
      </c>
      <c r="R3568" s="4">
        <f>IF(COUNT($M3568:$N3568)=0,"",IF(AND(IF($N3568&lt;&gt;"",$N3568,$M3568)&lt;=0,$O3568&lt;&gt;"可"),"警告",""))</f>
        <v/>
      </c>
      <c r="S3568" s="4">
        <f>IF(COUNT($M3568:$N3568)=0,0,IF(IF($N3568&lt;&gt;"",$N3568,$M3568)&gt;=スコアリング基準!$B$20,スコアリング基準!$C$20,IF(IF($N3568&lt;&gt;"",$N3568,$M3568)&gt;=スコアリング基準!$B$21,スコアリング基準!$C$21,IF(IF($N3568&lt;&gt;"",$N3568,$M3568)&gt;0,スコアリング基準!$C$22,0))))</f>
        <v/>
      </c>
      <c r="T3568" s="4">
        <f>IF($O3568="可",スコアリング基準!$C$23,0)</f>
        <v/>
      </c>
      <c r="U3568" s="4">
        <f>IF(OR(COUNT($K3568:$L3568)&lt;2,$K3568=0),0,IF(ABS($L3568)/$K3568&lt;=スコアリング基準!$B$24,スコアリング基準!$C$24,IF(ABS($L3568)/$K3568&lt;=スコアリング基準!$B$25,スコアリング基準!$C$25,IF(ABS($L3568)/$K3568&lt;=スコアリング基準!$B$26,スコアリング基準!$C$26,0))))</f>
        <v/>
      </c>
      <c r="V3568" s="4">
        <f>IF($P3568="なし",スコアリング基準!$C$27,0)</f>
        <v/>
      </c>
      <c r="W3568" s="4">
        <f>IF($F3568="",0,IF(ISNUMBER($F3568),IF($F3568&lt;=スコアリング基準!$B$28,スコアリング基準!$C$28,スコアリング基準!$C$29),0))</f>
        <v/>
      </c>
      <c r="X3568" s="4">
        <f>IFERROR(VLOOKUP($B3568,スコアリング基準!$A$36:$B$46,2,FALSE),0)</f>
        <v/>
      </c>
      <c r="Y3568" s="4">
        <f>SUM($S3568:$X3568)</f>
        <v/>
      </c>
      <c r="Z3568" s="4">
        <f>IF(COUNT($M3568:$N3568)=0,"データ無",IF($Y3568&gt;=スコアリング基準!$B$30,"S",IF($Y3568&gt;=スコアリング基準!$B$31,"A",IF($Y3568&gt;=スコアリング基準!$B$32,"B","C"))))</f>
        <v/>
      </c>
      <c r="AA3568">
        <f>IFERROR(INDEX(実績DB!$I$3:$I$104,MATCH($B3568&amp;$C3568,実績DB!$J$3:$J$104,0)),"")</f>
        <v/>
      </c>
    </row>
    <row r="3569">
      <c r="A3569" t="n">
        <v>3567</v>
      </c>
      <c r="B3569" t="inlineStr">
        <is>
          <t>中部</t>
        </is>
      </c>
      <c r="C3569" t="inlineStr">
        <is>
          <t>西貝塚変電所</t>
        </is>
      </c>
      <c r="D3569" t="inlineStr">
        <is>
          <t>静岡県</t>
        </is>
      </c>
      <c r="E3569" t="n">
        <v>77</v>
      </c>
      <c r="F3569" t="n">
        <v>6.6</v>
      </c>
      <c r="G3569" s="3" t="n">
        <v>34.71678</v>
      </c>
      <c r="H3569" s="3" t="n">
        <v>137.87006</v>
      </c>
      <c r="I3569" t="inlineStr">
        <is>
          <t>OSM実測(名称一致)</t>
        </is>
      </c>
      <c r="J3569" t="n">
        <v>49</v>
      </c>
      <c r="K3569" t="n">
        <v>49</v>
      </c>
      <c r="L3569" t="n">
        <v>-2</v>
      </c>
      <c r="M3569" t="n">
        <v>47</v>
      </c>
      <c r="O3569" t="inlineStr">
        <is>
          <t>不可 #3</t>
        </is>
      </c>
      <c r="P3569" t="inlineStr">
        <is>
          <t>有り</t>
        </is>
      </c>
      <c r="R3569" s="4">
        <f>IF(COUNT($M3569:$N3569)=0,"",IF(AND(IF($N3569&lt;&gt;"",$N3569,$M3569)&lt;=0,$O3569&lt;&gt;"可"),"警告",""))</f>
        <v/>
      </c>
      <c r="S3569" s="4">
        <f>IF(COUNT($M3569:$N3569)=0,0,IF(IF($N3569&lt;&gt;"",$N3569,$M3569)&gt;=スコアリング基準!$B$20,スコアリング基準!$C$20,IF(IF($N3569&lt;&gt;"",$N3569,$M3569)&gt;=スコアリング基準!$B$21,スコアリング基準!$C$21,IF(IF($N3569&lt;&gt;"",$N3569,$M3569)&gt;0,スコアリング基準!$C$22,0))))</f>
        <v/>
      </c>
      <c r="T3569" s="4">
        <f>IF($O3569="可",スコアリング基準!$C$23,0)</f>
        <v/>
      </c>
      <c r="U3569" s="4">
        <f>IF(OR(COUNT($K3569:$L3569)&lt;2,$K3569=0),0,IF(ABS($L3569)/$K3569&lt;=スコアリング基準!$B$24,スコアリング基準!$C$24,IF(ABS($L3569)/$K3569&lt;=スコアリング基準!$B$25,スコアリング基準!$C$25,IF(ABS($L3569)/$K3569&lt;=スコアリング基準!$B$26,スコアリング基準!$C$26,0))))</f>
        <v/>
      </c>
      <c r="V3569" s="4">
        <f>IF($P3569="なし",スコアリング基準!$C$27,0)</f>
        <v/>
      </c>
      <c r="W3569" s="4">
        <f>IF($F3569="",0,IF(ISNUMBER($F3569),IF($F3569&lt;=スコアリング基準!$B$28,スコアリング基準!$C$28,スコアリング基準!$C$29),0))</f>
        <v/>
      </c>
      <c r="X3569" s="4">
        <f>IFERROR(VLOOKUP($B3569,スコアリング基準!$A$36:$B$46,2,FALSE),0)</f>
        <v/>
      </c>
      <c r="Y3569" s="4">
        <f>SUM($S3569:$X3569)</f>
        <v/>
      </c>
      <c r="Z3569" s="4">
        <f>IF(COUNT($M3569:$N3569)=0,"データ無",IF($Y3569&gt;=スコアリング基準!$B$30,"S",IF($Y3569&gt;=スコアリング基準!$B$31,"A",IF($Y3569&gt;=スコアリング基準!$B$32,"B","C"))))</f>
        <v/>
      </c>
      <c r="AA3569">
        <f>IFERROR(INDEX(実績DB!$I$3:$I$104,MATCH($B3569&amp;$C3569,実績DB!$J$3:$J$104,0)),"")</f>
        <v/>
      </c>
    </row>
    <row r="3570">
      <c r="A3570" t="n">
        <v>3568</v>
      </c>
      <c r="B3570" t="inlineStr">
        <is>
          <t>中部</t>
        </is>
      </c>
      <c r="C3570" t="inlineStr">
        <is>
          <t>見付変電所</t>
        </is>
      </c>
      <c r="D3570" t="inlineStr">
        <is>
          <t>静岡県</t>
        </is>
      </c>
      <c r="E3570" t="n">
        <v>77</v>
      </c>
      <c r="F3570" t="n">
        <v>6.6</v>
      </c>
      <c r="G3570" s="3" t="n">
        <v>34.73066</v>
      </c>
      <c r="H3570" s="3" t="n">
        <v>137.84919</v>
      </c>
      <c r="I3570" t="inlineStr">
        <is>
          <t>OSM実測(名称一致)</t>
        </is>
      </c>
      <c r="J3570" t="n">
        <v>49</v>
      </c>
      <c r="K3570" t="n">
        <v>49</v>
      </c>
      <c r="L3570" t="n">
        <v>-18</v>
      </c>
      <c r="M3570" t="n">
        <v>31</v>
      </c>
      <c r="O3570" t="inlineStr">
        <is>
          <t>不可 #3</t>
        </is>
      </c>
      <c r="P3570" t="inlineStr">
        <is>
          <t>有り</t>
        </is>
      </c>
      <c r="R3570" s="4">
        <f>IF(COUNT($M3570:$N3570)=0,"",IF(AND(IF($N3570&lt;&gt;"",$N3570,$M3570)&lt;=0,$O3570&lt;&gt;"可"),"警告",""))</f>
        <v/>
      </c>
      <c r="S3570" s="4">
        <f>IF(COUNT($M3570:$N3570)=0,0,IF(IF($N3570&lt;&gt;"",$N3570,$M3570)&gt;=スコアリング基準!$B$20,スコアリング基準!$C$20,IF(IF($N3570&lt;&gt;"",$N3570,$M3570)&gt;=スコアリング基準!$B$21,スコアリング基準!$C$21,IF(IF($N3570&lt;&gt;"",$N3570,$M3570)&gt;0,スコアリング基準!$C$22,0))))</f>
        <v/>
      </c>
      <c r="T3570" s="4">
        <f>IF($O3570="可",スコアリング基準!$C$23,0)</f>
        <v/>
      </c>
      <c r="U3570" s="4">
        <f>IF(OR(COUNT($K3570:$L3570)&lt;2,$K3570=0),0,IF(ABS($L3570)/$K3570&lt;=スコアリング基準!$B$24,スコアリング基準!$C$24,IF(ABS($L3570)/$K3570&lt;=スコアリング基準!$B$25,スコアリング基準!$C$25,IF(ABS($L3570)/$K3570&lt;=スコアリング基準!$B$26,スコアリング基準!$C$26,0))))</f>
        <v/>
      </c>
      <c r="V3570" s="4">
        <f>IF($P3570="なし",スコアリング基準!$C$27,0)</f>
        <v/>
      </c>
      <c r="W3570" s="4">
        <f>IF($F3570="",0,IF(ISNUMBER($F3570),IF($F3570&lt;=スコアリング基準!$B$28,スコアリング基準!$C$28,スコアリング基準!$C$29),0))</f>
        <v/>
      </c>
      <c r="X3570" s="4">
        <f>IFERROR(VLOOKUP($B3570,スコアリング基準!$A$36:$B$46,2,FALSE),0)</f>
        <v/>
      </c>
      <c r="Y3570" s="4">
        <f>SUM($S3570:$X3570)</f>
        <v/>
      </c>
      <c r="Z3570" s="4">
        <f>IF(COUNT($M3570:$N3570)=0,"データ無",IF($Y3570&gt;=スコアリング基準!$B$30,"S",IF($Y3570&gt;=スコアリング基準!$B$31,"A",IF($Y3570&gt;=スコアリング基準!$B$32,"B","C"))))</f>
        <v/>
      </c>
      <c r="AA3570">
        <f>IFERROR(INDEX(実績DB!$I$3:$I$104,MATCH($B3570&amp;$C3570,実績DB!$J$3:$J$104,0)),"")</f>
        <v/>
      </c>
    </row>
    <row r="3571">
      <c r="A3571" t="n">
        <v>3569</v>
      </c>
      <c r="B3571" t="inlineStr">
        <is>
          <t>中部</t>
        </is>
      </c>
      <c r="C3571" t="inlineStr">
        <is>
          <t>観山変電所</t>
        </is>
      </c>
      <c r="D3571" t="inlineStr">
        <is>
          <t>静岡県</t>
        </is>
      </c>
      <c r="E3571" t="n">
        <v>77</v>
      </c>
      <c r="F3571" t="n">
        <v>6.6</v>
      </c>
      <c r="G3571" s="3" t="n">
        <v>35.014078</v>
      </c>
      <c r="H3571" s="3" t="n">
        <v>138.389866</v>
      </c>
      <c r="I3571" t="inlineStr">
        <is>
          <t>公表資料(手動)</t>
        </is>
      </c>
      <c r="J3571" t="n">
        <v>49</v>
      </c>
      <c r="K3571" t="n">
        <v>49</v>
      </c>
      <c r="L3571" t="n">
        <v>0</v>
      </c>
      <c r="M3571" t="n">
        <v>49</v>
      </c>
      <c r="O3571" t="inlineStr">
        <is>
          <t>不可 #3</t>
        </is>
      </c>
      <c r="P3571" t="inlineStr">
        <is>
          <t>有り</t>
        </is>
      </c>
      <c r="R3571" s="4">
        <f>IF(COUNT($M3571:$N3571)=0,"",IF(AND(IF($N3571&lt;&gt;"",$N3571,$M3571)&lt;=0,$O3571&lt;&gt;"可"),"警告",""))</f>
        <v/>
      </c>
      <c r="S3571" s="4">
        <f>IF(COUNT($M3571:$N3571)=0,0,IF(IF($N3571&lt;&gt;"",$N3571,$M3571)&gt;=スコアリング基準!$B$20,スコアリング基準!$C$20,IF(IF($N3571&lt;&gt;"",$N3571,$M3571)&gt;=スコアリング基準!$B$21,スコアリング基準!$C$21,IF(IF($N3571&lt;&gt;"",$N3571,$M3571)&gt;0,スコアリング基準!$C$22,0))))</f>
        <v/>
      </c>
      <c r="T3571" s="4">
        <f>IF($O3571="可",スコアリング基準!$C$23,0)</f>
        <v/>
      </c>
      <c r="U3571" s="4">
        <f>IF(OR(COUNT($K3571:$L3571)&lt;2,$K3571=0),0,IF(ABS($L3571)/$K3571&lt;=スコアリング基準!$B$24,スコアリング基準!$C$24,IF(ABS($L3571)/$K3571&lt;=スコアリング基準!$B$25,スコアリング基準!$C$25,IF(ABS($L3571)/$K3571&lt;=スコアリング基準!$B$26,スコアリング基準!$C$26,0))))</f>
        <v/>
      </c>
      <c r="V3571" s="4">
        <f>IF($P3571="なし",スコアリング基準!$C$27,0)</f>
        <v/>
      </c>
      <c r="W3571" s="4">
        <f>IF($F3571="",0,IF(ISNUMBER($F3571),IF($F3571&lt;=スコアリング基準!$B$28,スコアリング基準!$C$28,スコアリング基準!$C$29),0))</f>
        <v/>
      </c>
      <c r="X3571" s="4">
        <f>IFERROR(VLOOKUP($B3571,スコアリング基準!$A$36:$B$46,2,FALSE),0)</f>
        <v/>
      </c>
      <c r="Y3571" s="4">
        <f>SUM($S3571:$X3571)</f>
        <v/>
      </c>
      <c r="Z3571" s="4">
        <f>IF(COUNT($M3571:$N3571)=0,"データ無",IF($Y3571&gt;=スコアリング基準!$B$30,"S",IF($Y3571&gt;=スコアリング基準!$B$31,"A",IF($Y3571&gt;=スコアリング基準!$B$32,"B","C"))))</f>
        <v/>
      </c>
      <c r="AA3571">
        <f>IFERROR(INDEX(実績DB!$I$3:$I$104,MATCH($B3571&amp;$C3571,実績DB!$J$3:$J$104,0)),"")</f>
        <v/>
      </c>
    </row>
    <row r="3572">
      <c r="A3572" t="n">
        <v>3570</v>
      </c>
      <c r="B3572" t="inlineStr">
        <is>
          <t>中部</t>
        </is>
      </c>
      <c r="C3572" t="inlineStr">
        <is>
          <t>諸輪変電所</t>
        </is>
      </c>
      <c r="D3572" t="inlineStr">
        <is>
          <t>愛知県</t>
        </is>
      </c>
      <c r="E3572" t="n">
        <v>77</v>
      </c>
      <c r="F3572" t="n">
        <v>6.6</v>
      </c>
      <c r="G3572" s="3" t="n">
        <v>35.109096</v>
      </c>
      <c r="H3572" s="3" t="n">
        <v>137.063541</v>
      </c>
      <c r="I3572" t="inlineStr">
        <is>
          <t>公表資料(手動)</t>
        </is>
      </c>
      <c r="J3572" t="n">
        <v>-1</v>
      </c>
      <c r="K3572" t="n">
        <v>44</v>
      </c>
      <c r="L3572" t="n">
        <v>-12</v>
      </c>
      <c r="M3572" t="n">
        <v>32</v>
      </c>
      <c r="O3572" t="inlineStr">
        <is>
          <t>不可 #3</t>
        </is>
      </c>
      <c r="P3572" t="inlineStr">
        <is>
          <t>有り</t>
        </is>
      </c>
      <c r="R3572" s="4">
        <f>IF(COUNT($M3572:$N3572)=0,"",IF(AND(IF($N3572&lt;&gt;"",$N3572,$M3572)&lt;=0,$O3572&lt;&gt;"可"),"警告",""))</f>
        <v/>
      </c>
      <c r="S3572" s="4">
        <f>IF(COUNT($M3572:$N3572)=0,0,IF(IF($N3572&lt;&gt;"",$N3572,$M3572)&gt;=スコアリング基準!$B$20,スコアリング基準!$C$20,IF(IF($N3572&lt;&gt;"",$N3572,$M3572)&gt;=スコアリング基準!$B$21,スコアリング基準!$C$21,IF(IF($N3572&lt;&gt;"",$N3572,$M3572)&gt;0,スコアリング基準!$C$22,0))))</f>
        <v/>
      </c>
      <c r="T3572" s="4">
        <f>IF($O3572="可",スコアリング基準!$C$23,0)</f>
        <v/>
      </c>
      <c r="U3572" s="4">
        <f>IF(OR(COUNT($K3572:$L3572)&lt;2,$K3572=0),0,IF(ABS($L3572)/$K3572&lt;=スコアリング基準!$B$24,スコアリング基準!$C$24,IF(ABS($L3572)/$K3572&lt;=スコアリング基準!$B$25,スコアリング基準!$C$25,IF(ABS($L3572)/$K3572&lt;=スコアリング基準!$B$26,スコアリング基準!$C$26,0))))</f>
        <v/>
      </c>
      <c r="V3572" s="4">
        <f>IF($P3572="なし",スコアリング基準!$C$27,0)</f>
        <v/>
      </c>
      <c r="W3572" s="4">
        <f>IF($F3572="",0,IF(ISNUMBER($F3572),IF($F3572&lt;=スコアリング基準!$B$28,スコアリング基準!$C$28,スコアリング基準!$C$29),0))</f>
        <v/>
      </c>
      <c r="X3572" s="4">
        <f>IFERROR(VLOOKUP($B3572,スコアリング基準!$A$36:$B$46,2,FALSE),0)</f>
        <v/>
      </c>
      <c r="Y3572" s="4">
        <f>SUM($S3572:$X3572)</f>
        <v/>
      </c>
      <c r="Z3572" s="4">
        <f>IF(COUNT($M3572:$N3572)=0,"データ無",IF($Y3572&gt;=スコアリング基準!$B$30,"S",IF($Y3572&gt;=スコアリング基準!$B$31,"A",IF($Y3572&gt;=スコアリング基準!$B$32,"B","C"))))</f>
        <v/>
      </c>
      <c r="AA3572">
        <f>IFERROR(INDEX(実績DB!$I$3:$I$104,MATCH($B3572&amp;$C3572,実績DB!$J$3:$J$104,0)),"")</f>
        <v/>
      </c>
    </row>
    <row r="3573">
      <c r="A3573" t="n">
        <v>3571</v>
      </c>
      <c r="B3573" t="inlineStr">
        <is>
          <t>中部</t>
        </is>
      </c>
      <c r="C3573" t="inlineStr">
        <is>
          <t>谷川変電所</t>
        </is>
      </c>
      <c r="D3573" t="inlineStr">
        <is>
          <t>長野県</t>
        </is>
      </c>
      <c r="E3573" t="n">
        <v>77</v>
      </c>
      <c r="F3573" t="n">
        <v>6.6</v>
      </c>
      <c r="G3573" s="3" t="n">
        <v>35.512451</v>
      </c>
      <c r="H3573" s="3" t="n">
        <v>137.837694</v>
      </c>
      <c r="I3573" t="inlineStr">
        <is>
          <t>公表資料(手動)</t>
        </is>
      </c>
      <c r="J3573" t="n">
        <v>47</v>
      </c>
      <c r="K3573" t="n">
        <v>49</v>
      </c>
      <c r="L3573" t="n">
        <v>0</v>
      </c>
      <c r="M3573" t="n">
        <v>49</v>
      </c>
      <c r="O3573" t="inlineStr">
        <is>
          <t>不可 #3</t>
        </is>
      </c>
      <c r="P3573" t="inlineStr">
        <is>
          <t>有り</t>
        </is>
      </c>
      <c r="R3573" s="4">
        <f>IF(COUNT($M3573:$N3573)=0,"",IF(AND(IF($N3573&lt;&gt;"",$N3573,$M3573)&lt;=0,$O3573&lt;&gt;"可"),"警告",""))</f>
        <v/>
      </c>
      <c r="S3573" s="4">
        <f>IF(COUNT($M3573:$N3573)=0,0,IF(IF($N3573&lt;&gt;"",$N3573,$M3573)&gt;=スコアリング基準!$B$20,スコアリング基準!$C$20,IF(IF($N3573&lt;&gt;"",$N3573,$M3573)&gt;=スコアリング基準!$B$21,スコアリング基準!$C$21,IF(IF($N3573&lt;&gt;"",$N3573,$M3573)&gt;0,スコアリング基準!$C$22,0))))</f>
        <v/>
      </c>
      <c r="T3573" s="4">
        <f>IF($O3573="可",スコアリング基準!$C$23,0)</f>
        <v/>
      </c>
      <c r="U3573" s="4">
        <f>IF(OR(COUNT($K3573:$L3573)&lt;2,$K3573=0),0,IF(ABS($L3573)/$K3573&lt;=スコアリング基準!$B$24,スコアリング基準!$C$24,IF(ABS($L3573)/$K3573&lt;=スコアリング基準!$B$25,スコアリング基準!$C$25,IF(ABS($L3573)/$K3573&lt;=スコアリング基準!$B$26,スコアリング基準!$C$26,0))))</f>
        <v/>
      </c>
      <c r="V3573" s="4">
        <f>IF($P3573="なし",スコアリング基準!$C$27,0)</f>
        <v/>
      </c>
      <c r="W3573" s="4">
        <f>IF($F3573="",0,IF(ISNUMBER($F3573),IF($F3573&lt;=スコアリング基準!$B$28,スコアリング基準!$C$28,スコアリング基準!$C$29),0))</f>
        <v/>
      </c>
      <c r="X3573" s="4">
        <f>IFERROR(VLOOKUP($B3573,スコアリング基準!$A$36:$B$46,2,FALSE),0)</f>
        <v/>
      </c>
      <c r="Y3573" s="4">
        <f>SUM($S3573:$X3573)</f>
        <v/>
      </c>
      <c r="Z3573" s="4">
        <f>IF(COUNT($M3573:$N3573)=0,"データ無",IF($Y3573&gt;=スコアリング基準!$B$30,"S",IF($Y3573&gt;=スコアリング基準!$B$31,"A",IF($Y3573&gt;=スコアリング基準!$B$32,"B","C"))))</f>
        <v/>
      </c>
      <c r="AA3573">
        <f>IFERROR(INDEX(実績DB!$I$3:$I$104,MATCH($B3573&amp;$C3573,実績DB!$J$3:$J$104,0)),"")</f>
        <v/>
      </c>
    </row>
    <row r="3574">
      <c r="A3574" t="n">
        <v>3572</v>
      </c>
      <c r="B3574" t="inlineStr">
        <is>
          <t>中部</t>
        </is>
      </c>
      <c r="C3574" t="inlineStr">
        <is>
          <t>豊山変電所</t>
        </is>
      </c>
      <c r="D3574" t="inlineStr">
        <is>
          <t>愛知県</t>
        </is>
      </c>
      <c r="E3574" t="n">
        <v>77</v>
      </c>
      <c r="F3574" t="n">
        <v>6.6</v>
      </c>
      <c r="G3574" s="3" t="n">
        <v>35.260379</v>
      </c>
      <c r="H3574" s="3" t="n">
        <v>136.911374</v>
      </c>
      <c r="I3574" t="inlineStr">
        <is>
          <t>公表資料(手動)</t>
        </is>
      </c>
      <c r="J3574" t="n">
        <v>2</v>
      </c>
      <c r="K3574" t="n">
        <v>49</v>
      </c>
      <c r="L3574" t="n">
        <v>0</v>
      </c>
      <c r="M3574" t="n">
        <v>49</v>
      </c>
      <c r="O3574" t="inlineStr">
        <is>
          <t>不可 #3</t>
        </is>
      </c>
      <c r="P3574" t="inlineStr">
        <is>
          <t>有り</t>
        </is>
      </c>
      <c r="R3574" s="4">
        <f>IF(COUNT($M3574:$N3574)=0,"",IF(AND(IF($N3574&lt;&gt;"",$N3574,$M3574)&lt;=0,$O3574&lt;&gt;"可"),"警告",""))</f>
        <v/>
      </c>
      <c r="S3574" s="4">
        <f>IF(COUNT($M3574:$N3574)=0,0,IF(IF($N3574&lt;&gt;"",$N3574,$M3574)&gt;=スコアリング基準!$B$20,スコアリング基準!$C$20,IF(IF($N3574&lt;&gt;"",$N3574,$M3574)&gt;=スコアリング基準!$B$21,スコアリング基準!$C$21,IF(IF($N3574&lt;&gt;"",$N3574,$M3574)&gt;0,スコアリング基準!$C$22,0))))</f>
        <v/>
      </c>
      <c r="T3574" s="4">
        <f>IF($O3574="可",スコアリング基準!$C$23,0)</f>
        <v/>
      </c>
      <c r="U3574" s="4">
        <f>IF(OR(COUNT($K3574:$L3574)&lt;2,$K3574=0),0,IF(ABS($L3574)/$K3574&lt;=スコアリング基準!$B$24,スコアリング基準!$C$24,IF(ABS($L3574)/$K3574&lt;=スコアリング基準!$B$25,スコアリング基準!$C$25,IF(ABS($L3574)/$K3574&lt;=スコアリング基準!$B$26,スコアリング基準!$C$26,0))))</f>
        <v/>
      </c>
      <c r="V3574" s="4">
        <f>IF($P3574="なし",スコアリング基準!$C$27,0)</f>
        <v/>
      </c>
      <c r="W3574" s="4">
        <f>IF($F3574="",0,IF(ISNUMBER($F3574),IF($F3574&lt;=スコアリング基準!$B$28,スコアリング基準!$C$28,スコアリング基準!$C$29),0))</f>
        <v/>
      </c>
      <c r="X3574" s="4">
        <f>IFERROR(VLOOKUP($B3574,スコアリング基準!$A$36:$B$46,2,FALSE),0)</f>
        <v/>
      </c>
      <c r="Y3574" s="4">
        <f>SUM($S3574:$X3574)</f>
        <v/>
      </c>
      <c r="Z3574" s="4">
        <f>IF(COUNT($M3574:$N3574)=0,"データ無",IF($Y3574&gt;=スコアリング基準!$B$30,"S",IF($Y3574&gt;=スコアリング基準!$B$31,"A",IF($Y3574&gt;=スコアリング基準!$B$32,"B","C"))))</f>
        <v/>
      </c>
      <c r="AA3574">
        <f>IFERROR(INDEX(実績DB!$I$3:$I$104,MATCH($B3574&amp;$C3574,実績DB!$J$3:$J$104,0)),"")</f>
        <v/>
      </c>
    </row>
    <row r="3575">
      <c r="A3575" t="n">
        <v>3573</v>
      </c>
      <c r="B3575" t="inlineStr">
        <is>
          <t>中部</t>
        </is>
      </c>
      <c r="C3575" t="inlineStr">
        <is>
          <t>豊岡水力変電所</t>
        </is>
      </c>
      <c r="D3575" t="inlineStr">
        <is>
          <t>静岡県</t>
        </is>
      </c>
      <c r="E3575" t="n">
        <v>77</v>
      </c>
      <c r="F3575" t="n">
        <v>6.6</v>
      </c>
      <c r="G3575" s="3" t="n"/>
      <c r="H3575" s="3" t="n"/>
      <c r="I3575" t="inlineStr">
        <is>
          <t>未取得</t>
        </is>
      </c>
      <c r="J3575" t="n">
        <v>11</v>
      </c>
      <c r="K3575" t="n">
        <v>11</v>
      </c>
      <c r="L3575" t="n">
        <v>-8</v>
      </c>
      <c r="M3575" t="n">
        <v>3</v>
      </c>
      <c r="O3575" t="inlineStr">
        <is>
          <t>不可 #3</t>
        </is>
      </c>
      <c r="P3575" t="inlineStr">
        <is>
          <t>有り</t>
        </is>
      </c>
      <c r="R3575" s="4">
        <f>IF(COUNT($M3575:$N3575)=0,"",IF(AND(IF($N3575&lt;&gt;"",$N3575,$M3575)&lt;=0,$O3575&lt;&gt;"可"),"警告",""))</f>
        <v/>
      </c>
      <c r="S3575" s="4">
        <f>IF(COUNT($M3575:$N3575)=0,0,IF(IF($N3575&lt;&gt;"",$N3575,$M3575)&gt;=スコアリング基準!$B$20,スコアリング基準!$C$20,IF(IF($N3575&lt;&gt;"",$N3575,$M3575)&gt;=スコアリング基準!$B$21,スコアリング基準!$C$21,IF(IF($N3575&lt;&gt;"",$N3575,$M3575)&gt;0,スコアリング基準!$C$22,0))))</f>
        <v/>
      </c>
      <c r="T3575" s="4">
        <f>IF($O3575="可",スコアリング基準!$C$23,0)</f>
        <v/>
      </c>
      <c r="U3575" s="4">
        <f>IF(OR(COUNT($K3575:$L3575)&lt;2,$K3575=0),0,IF(ABS($L3575)/$K3575&lt;=スコアリング基準!$B$24,スコアリング基準!$C$24,IF(ABS($L3575)/$K3575&lt;=スコアリング基準!$B$25,スコアリング基準!$C$25,IF(ABS($L3575)/$K3575&lt;=スコアリング基準!$B$26,スコアリング基準!$C$26,0))))</f>
        <v/>
      </c>
      <c r="V3575" s="4">
        <f>IF($P3575="なし",スコアリング基準!$C$27,0)</f>
        <v/>
      </c>
      <c r="W3575" s="4">
        <f>IF($F3575="",0,IF(ISNUMBER($F3575),IF($F3575&lt;=スコアリング基準!$B$28,スコアリング基準!$C$28,スコアリング基準!$C$29),0))</f>
        <v/>
      </c>
      <c r="X3575" s="4">
        <f>IFERROR(VLOOKUP($B3575,スコアリング基準!$A$36:$B$46,2,FALSE),0)</f>
        <v/>
      </c>
      <c r="Y3575" s="4">
        <f>SUM($S3575:$X3575)</f>
        <v/>
      </c>
      <c r="Z3575" s="4">
        <f>IF(COUNT($M3575:$N3575)=0,"データ無",IF($Y3575&gt;=スコアリング基準!$B$30,"S",IF($Y3575&gt;=スコアリング基準!$B$31,"A",IF($Y3575&gt;=スコアリング基準!$B$32,"B","C"))))</f>
        <v/>
      </c>
      <c r="AA3575">
        <f>IFERROR(INDEX(実績DB!$I$3:$I$104,MATCH($B3575&amp;$C3575,実績DB!$J$3:$J$104,0)),"")</f>
        <v/>
      </c>
    </row>
    <row r="3576">
      <c r="A3576" t="n">
        <v>3574</v>
      </c>
      <c r="B3576" t="inlineStr">
        <is>
          <t>中部</t>
        </is>
      </c>
      <c r="C3576" t="inlineStr">
        <is>
          <t>豊島変電所</t>
        </is>
      </c>
      <c r="D3576" t="inlineStr">
        <is>
          <t>愛知県</t>
        </is>
      </c>
      <c r="E3576" t="n">
        <v>77</v>
      </c>
      <c r="F3576" t="n">
        <v>6.6</v>
      </c>
      <c r="G3576" s="3" t="n">
        <v>34.67421</v>
      </c>
      <c r="H3576" s="3" t="n">
        <v>137.28398</v>
      </c>
      <c r="I3576" t="inlineStr">
        <is>
          <t>OSM実測(名称一致)</t>
        </is>
      </c>
      <c r="J3576" t="n">
        <v>-4</v>
      </c>
      <c r="K3576" t="n">
        <v>19</v>
      </c>
      <c r="L3576" t="n">
        <v>-10</v>
      </c>
      <c r="M3576" t="n">
        <v>9</v>
      </c>
      <c r="O3576" t="inlineStr">
        <is>
          <t>不可 #3</t>
        </is>
      </c>
      <c r="P3576" t="inlineStr">
        <is>
          <t>有り</t>
        </is>
      </c>
      <c r="R3576" s="4">
        <f>IF(COUNT($M3576:$N3576)=0,"",IF(AND(IF($N3576&lt;&gt;"",$N3576,$M3576)&lt;=0,$O3576&lt;&gt;"可"),"警告",""))</f>
        <v/>
      </c>
      <c r="S3576" s="4">
        <f>IF(COUNT($M3576:$N3576)=0,0,IF(IF($N3576&lt;&gt;"",$N3576,$M3576)&gt;=スコアリング基準!$B$20,スコアリング基準!$C$20,IF(IF($N3576&lt;&gt;"",$N3576,$M3576)&gt;=スコアリング基準!$B$21,スコアリング基準!$C$21,IF(IF($N3576&lt;&gt;"",$N3576,$M3576)&gt;0,スコアリング基準!$C$22,0))))</f>
        <v/>
      </c>
      <c r="T3576" s="4">
        <f>IF($O3576="可",スコアリング基準!$C$23,0)</f>
        <v/>
      </c>
      <c r="U3576" s="4">
        <f>IF(OR(COUNT($K3576:$L3576)&lt;2,$K3576=0),0,IF(ABS($L3576)/$K3576&lt;=スコアリング基準!$B$24,スコアリング基準!$C$24,IF(ABS($L3576)/$K3576&lt;=スコアリング基準!$B$25,スコアリング基準!$C$25,IF(ABS($L3576)/$K3576&lt;=スコアリング基準!$B$26,スコアリング基準!$C$26,0))))</f>
        <v/>
      </c>
      <c r="V3576" s="4">
        <f>IF($P3576="なし",スコアリング基準!$C$27,0)</f>
        <v/>
      </c>
      <c r="W3576" s="4">
        <f>IF($F3576="",0,IF(ISNUMBER($F3576),IF($F3576&lt;=スコアリング基準!$B$28,スコアリング基準!$C$28,スコアリング基準!$C$29),0))</f>
        <v/>
      </c>
      <c r="X3576" s="4">
        <f>IFERROR(VLOOKUP($B3576,スコアリング基準!$A$36:$B$46,2,FALSE),0)</f>
        <v/>
      </c>
      <c r="Y3576" s="4">
        <f>SUM($S3576:$X3576)</f>
        <v/>
      </c>
      <c r="Z3576" s="4">
        <f>IF(COUNT($M3576:$N3576)=0,"データ無",IF($Y3576&gt;=スコアリング基準!$B$30,"S",IF($Y3576&gt;=スコアリング基準!$B$31,"A",IF($Y3576&gt;=スコアリング基準!$B$32,"B","C"))))</f>
        <v/>
      </c>
      <c r="AA3576">
        <f>IFERROR(INDEX(実績DB!$I$3:$I$104,MATCH($B3576&amp;$C3576,実績DB!$J$3:$J$104,0)),"")</f>
        <v/>
      </c>
    </row>
    <row r="3577">
      <c r="A3577" t="n">
        <v>3575</v>
      </c>
      <c r="B3577" t="inlineStr">
        <is>
          <t>中部</t>
        </is>
      </c>
      <c r="C3577" t="inlineStr">
        <is>
          <t>豊明変電所</t>
        </is>
      </c>
      <c r="D3577" t="inlineStr">
        <is>
          <t>愛知県</t>
        </is>
      </c>
      <c r="E3577" t="n">
        <v>77</v>
      </c>
      <c r="F3577" t="n">
        <v>6.6</v>
      </c>
      <c r="G3577" s="3" t="n">
        <v>35.0691</v>
      </c>
      <c r="H3577" s="3" t="n">
        <v>137.00705</v>
      </c>
      <c r="I3577" t="inlineStr">
        <is>
          <t>OSM実測(名称一致)</t>
        </is>
      </c>
      <c r="J3577" t="n">
        <v>0</v>
      </c>
      <c r="K3577" t="n">
        <v>49</v>
      </c>
      <c r="L3577" t="n">
        <v>-1</v>
      </c>
      <c r="M3577" t="n">
        <v>48</v>
      </c>
      <c r="O3577" t="inlineStr">
        <is>
          <t>不可 #3</t>
        </is>
      </c>
      <c r="P3577" t="inlineStr">
        <is>
          <t>有り</t>
        </is>
      </c>
      <c r="R3577" s="4">
        <f>IF(COUNT($M3577:$N3577)=0,"",IF(AND(IF($N3577&lt;&gt;"",$N3577,$M3577)&lt;=0,$O3577&lt;&gt;"可"),"警告",""))</f>
        <v/>
      </c>
      <c r="S3577" s="4">
        <f>IF(COUNT($M3577:$N3577)=0,0,IF(IF($N3577&lt;&gt;"",$N3577,$M3577)&gt;=スコアリング基準!$B$20,スコアリング基準!$C$20,IF(IF($N3577&lt;&gt;"",$N3577,$M3577)&gt;=スコアリング基準!$B$21,スコアリング基準!$C$21,IF(IF($N3577&lt;&gt;"",$N3577,$M3577)&gt;0,スコアリング基準!$C$22,0))))</f>
        <v/>
      </c>
      <c r="T3577" s="4">
        <f>IF($O3577="可",スコアリング基準!$C$23,0)</f>
        <v/>
      </c>
      <c r="U3577" s="4">
        <f>IF(OR(COUNT($K3577:$L3577)&lt;2,$K3577=0),0,IF(ABS($L3577)/$K3577&lt;=スコアリング基準!$B$24,スコアリング基準!$C$24,IF(ABS($L3577)/$K3577&lt;=スコアリング基準!$B$25,スコアリング基準!$C$25,IF(ABS($L3577)/$K3577&lt;=スコアリング基準!$B$26,スコアリング基準!$C$26,0))))</f>
        <v/>
      </c>
      <c r="V3577" s="4">
        <f>IF($P3577="なし",スコアリング基準!$C$27,0)</f>
        <v/>
      </c>
      <c r="W3577" s="4">
        <f>IF($F3577="",0,IF(ISNUMBER($F3577),IF($F3577&lt;=スコアリング基準!$B$28,スコアリング基準!$C$28,スコアリング基準!$C$29),0))</f>
        <v/>
      </c>
      <c r="X3577" s="4">
        <f>IFERROR(VLOOKUP($B3577,スコアリング基準!$A$36:$B$46,2,FALSE),0)</f>
        <v/>
      </c>
      <c r="Y3577" s="4">
        <f>SUM($S3577:$X3577)</f>
        <v/>
      </c>
      <c r="Z3577" s="4">
        <f>IF(COUNT($M3577:$N3577)=0,"データ無",IF($Y3577&gt;=スコアリング基準!$B$30,"S",IF($Y3577&gt;=スコアリング基準!$B$31,"A",IF($Y3577&gt;=スコアリング基準!$B$32,"B","C"))))</f>
        <v/>
      </c>
      <c r="AA3577">
        <f>IFERROR(INDEX(実績DB!$I$3:$I$104,MATCH($B3577&amp;$C3577,実績DB!$J$3:$J$104,0)),"")</f>
        <v/>
      </c>
    </row>
    <row r="3578">
      <c r="A3578" t="n">
        <v>3576</v>
      </c>
      <c r="B3578" t="inlineStr">
        <is>
          <t>中部</t>
        </is>
      </c>
      <c r="C3578" t="inlineStr">
        <is>
          <t>豊橋変電所</t>
        </is>
      </c>
      <c r="D3578" t="inlineStr">
        <is>
          <t>愛知県</t>
        </is>
      </c>
      <c r="E3578" t="n">
        <v>77</v>
      </c>
      <c r="F3578" t="n">
        <v>33</v>
      </c>
      <c r="G3578" s="3" t="n">
        <v>34.79574</v>
      </c>
      <c r="H3578" s="3" t="n">
        <v>137.38877</v>
      </c>
      <c r="I3578" t="inlineStr">
        <is>
          <t>OSM実測(名称一致)</t>
        </is>
      </c>
      <c r="J3578" t="n">
        <v>57</v>
      </c>
      <c r="K3578" t="n">
        <v>28</v>
      </c>
      <c r="L3578" t="n">
        <v>1</v>
      </c>
      <c r="O3578" t="inlineStr">
        <is>
          <t>可</t>
        </is>
      </c>
      <c r="P3578" t="inlineStr">
        <is>
          <t>有り</t>
        </is>
      </c>
      <c r="R3578" s="4">
        <f>IF(COUNT($M3578:$N3578)=0,"",IF(AND(IF($N3578&lt;&gt;"",$N3578,$M3578)&lt;=0,$O3578&lt;&gt;"可"),"警告",""))</f>
        <v/>
      </c>
      <c r="S3578" s="4">
        <f>IF(COUNT($M3578:$N3578)=0,0,IF(IF($N3578&lt;&gt;"",$N3578,$M3578)&gt;=スコアリング基準!$B$20,スコアリング基準!$C$20,IF(IF($N3578&lt;&gt;"",$N3578,$M3578)&gt;=スコアリング基準!$B$21,スコアリング基準!$C$21,IF(IF($N3578&lt;&gt;"",$N3578,$M3578)&gt;0,スコアリング基準!$C$22,0))))</f>
        <v/>
      </c>
      <c r="T3578" s="4">
        <f>IF($O3578="可",スコアリング基準!$C$23,0)</f>
        <v/>
      </c>
      <c r="U3578" s="4">
        <f>IF(OR(COUNT($K3578:$L3578)&lt;2,$K3578=0),0,IF(ABS($L3578)/$K3578&lt;=スコアリング基準!$B$24,スコアリング基準!$C$24,IF(ABS($L3578)/$K3578&lt;=スコアリング基準!$B$25,スコアリング基準!$C$25,IF(ABS($L3578)/$K3578&lt;=スコアリング基準!$B$26,スコアリング基準!$C$26,0))))</f>
        <v/>
      </c>
      <c r="V3578" s="4">
        <f>IF($P3578="なし",スコアリング基準!$C$27,0)</f>
        <v/>
      </c>
      <c r="W3578" s="4">
        <f>IF($F3578="",0,IF(ISNUMBER($F3578),IF($F3578&lt;=スコアリング基準!$B$28,スコアリング基準!$C$28,スコアリング基準!$C$29),0))</f>
        <v/>
      </c>
      <c r="X3578" s="4">
        <f>IFERROR(VLOOKUP($B3578,スコアリング基準!$A$36:$B$46,2,FALSE),0)</f>
        <v/>
      </c>
      <c r="Y3578" s="4">
        <f>SUM($S3578:$X3578)</f>
        <v/>
      </c>
      <c r="Z3578" s="4">
        <f>IF(COUNT($M3578:$N3578)=0,"データ無",IF($Y3578&gt;=スコアリング基準!$B$30,"S",IF($Y3578&gt;=スコアリング基準!$B$31,"A",IF($Y3578&gt;=スコアリング基準!$B$32,"B","C"))))</f>
        <v/>
      </c>
      <c r="AA3578">
        <f>IFERROR(INDEX(実績DB!$I$3:$I$104,MATCH($B3578&amp;$C3578,実績DB!$J$3:$J$104,0)),"")</f>
        <v/>
      </c>
    </row>
    <row r="3579">
      <c r="A3579" t="n">
        <v>3577</v>
      </c>
      <c r="B3579" t="inlineStr">
        <is>
          <t>中部</t>
        </is>
      </c>
      <c r="C3579" t="inlineStr">
        <is>
          <t>豊田変電所</t>
        </is>
      </c>
      <c r="D3579" t="inlineStr">
        <is>
          <t>静岡県</t>
        </is>
      </c>
      <c r="E3579" t="n">
        <v>77</v>
      </c>
      <c r="F3579" t="n">
        <v>22</v>
      </c>
      <c r="G3579" s="3" t="n">
        <v>34.981106</v>
      </c>
      <c r="H3579" s="3" t="n">
        <v>138.410436</v>
      </c>
      <c r="I3579" t="inlineStr">
        <is>
          <t>Google Places(名称一致)</t>
        </is>
      </c>
      <c r="J3579" t="n">
        <v>57</v>
      </c>
      <c r="K3579" t="n">
        <v>42</v>
      </c>
      <c r="L3579" t="n">
        <v>5</v>
      </c>
      <c r="O3579" t="inlineStr">
        <is>
          <t>可</t>
        </is>
      </c>
      <c r="P3579" t="inlineStr">
        <is>
          <t>有り</t>
        </is>
      </c>
      <c r="R3579" s="4">
        <f>IF(COUNT($M3579:$N3579)=0,"",IF(AND(IF($N3579&lt;&gt;"",$N3579,$M3579)&lt;=0,$O3579&lt;&gt;"可"),"警告",""))</f>
        <v/>
      </c>
      <c r="S3579" s="4">
        <f>IF(COUNT($M3579:$N3579)=0,0,IF(IF($N3579&lt;&gt;"",$N3579,$M3579)&gt;=スコアリング基準!$B$20,スコアリング基準!$C$20,IF(IF($N3579&lt;&gt;"",$N3579,$M3579)&gt;=スコアリング基準!$B$21,スコアリング基準!$C$21,IF(IF($N3579&lt;&gt;"",$N3579,$M3579)&gt;0,スコアリング基準!$C$22,0))))</f>
        <v/>
      </c>
      <c r="T3579" s="4">
        <f>IF($O3579="可",スコアリング基準!$C$23,0)</f>
        <v/>
      </c>
      <c r="U3579" s="4">
        <f>IF(OR(COUNT($K3579:$L3579)&lt;2,$K3579=0),0,IF(ABS($L3579)/$K3579&lt;=スコアリング基準!$B$24,スコアリング基準!$C$24,IF(ABS($L3579)/$K3579&lt;=スコアリング基準!$B$25,スコアリング基準!$C$25,IF(ABS($L3579)/$K3579&lt;=スコアリング基準!$B$26,スコアリング基準!$C$26,0))))</f>
        <v/>
      </c>
      <c r="V3579" s="4">
        <f>IF($P3579="なし",スコアリング基準!$C$27,0)</f>
        <v/>
      </c>
      <c r="W3579" s="4">
        <f>IF($F3579="",0,IF(ISNUMBER($F3579),IF($F3579&lt;=スコアリング基準!$B$28,スコアリング基準!$C$28,スコアリング基準!$C$29),0))</f>
        <v/>
      </c>
      <c r="X3579" s="4">
        <f>IFERROR(VLOOKUP($B3579,スコアリング基準!$A$36:$B$46,2,FALSE),0)</f>
        <v/>
      </c>
      <c r="Y3579" s="4">
        <f>SUM($S3579:$X3579)</f>
        <v/>
      </c>
      <c r="Z3579" s="4">
        <f>IF(COUNT($M3579:$N3579)=0,"データ無",IF($Y3579&gt;=スコアリング基準!$B$30,"S",IF($Y3579&gt;=スコアリング基準!$B$31,"A",IF($Y3579&gt;=スコアリング基準!$B$32,"B","C"))))</f>
        <v/>
      </c>
      <c r="AA3579">
        <f>IFERROR(INDEX(実績DB!$I$3:$I$104,MATCH($B3579&amp;$C3579,実績DB!$J$3:$J$104,0)),"")</f>
        <v/>
      </c>
    </row>
    <row r="3580">
      <c r="A3580" t="n">
        <v>3578</v>
      </c>
      <c r="B3580" t="inlineStr">
        <is>
          <t>中部</t>
        </is>
      </c>
      <c r="C3580" t="inlineStr">
        <is>
          <t>豊田町変電所</t>
        </is>
      </c>
      <c r="D3580" t="inlineStr">
        <is>
          <t>静岡県</t>
        </is>
      </c>
      <c r="E3580" t="n">
        <v>77</v>
      </c>
      <c r="F3580" t="n">
        <v>6.6</v>
      </c>
      <c r="G3580" s="3" t="n">
        <v>34.731919</v>
      </c>
      <c r="H3580" s="3" t="n">
        <v>137.826684</v>
      </c>
      <c r="I3580" t="inlineStr">
        <is>
          <t>公表資料(手動)</t>
        </is>
      </c>
      <c r="J3580" t="n">
        <v>19</v>
      </c>
      <c r="K3580" t="n">
        <v>19</v>
      </c>
      <c r="L3580" t="n">
        <v>-3</v>
      </c>
      <c r="M3580" t="n">
        <v>16</v>
      </c>
      <c r="O3580" t="inlineStr">
        <is>
          <t>不可 #3</t>
        </is>
      </c>
      <c r="P3580" t="inlineStr">
        <is>
          <t>有り</t>
        </is>
      </c>
      <c r="R3580" s="4">
        <f>IF(COUNT($M3580:$N3580)=0,"",IF(AND(IF($N3580&lt;&gt;"",$N3580,$M3580)&lt;=0,$O3580&lt;&gt;"可"),"警告",""))</f>
        <v/>
      </c>
      <c r="S3580" s="4">
        <f>IF(COUNT($M3580:$N3580)=0,0,IF(IF($N3580&lt;&gt;"",$N3580,$M3580)&gt;=スコアリング基準!$B$20,スコアリング基準!$C$20,IF(IF($N3580&lt;&gt;"",$N3580,$M3580)&gt;=スコアリング基準!$B$21,スコアリング基準!$C$21,IF(IF($N3580&lt;&gt;"",$N3580,$M3580)&gt;0,スコアリング基準!$C$22,0))))</f>
        <v/>
      </c>
      <c r="T3580" s="4">
        <f>IF($O3580="可",スコアリング基準!$C$23,0)</f>
        <v/>
      </c>
      <c r="U3580" s="4">
        <f>IF(OR(COUNT($K3580:$L3580)&lt;2,$K3580=0),0,IF(ABS($L3580)/$K3580&lt;=スコアリング基準!$B$24,スコアリング基準!$C$24,IF(ABS($L3580)/$K3580&lt;=スコアリング基準!$B$25,スコアリング基準!$C$25,IF(ABS($L3580)/$K3580&lt;=スコアリング基準!$B$26,スコアリング基準!$C$26,0))))</f>
        <v/>
      </c>
      <c r="V3580" s="4">
        <f>IF($P3580="なし",スコアリング基準!$C$27,0)</f>
        <v/>
      </c>
      <c r="W3580" s="4">
        <f>IF($F3580="",0,IF(ISNUMBER($F3580),IF($F3580&lt;=スコアリング基準!$B$28,スコアリング基準!$C$28,スコアリング基準!$C$29),0))</f>
        <v/>
      </c>
      <c r="X3580" s="4">
        <f>IFERROR(VLOOKUP($B3580,スコアリング基準!$A$36:$B$46,2,FALSE),0)</f>
        <v/>
      </c>
      <c r="Y3580" s="4">
        <f>SUM($S3580:$X3580)</f>
        <v/>
      </c>
      <c r="Z3580" s="4">
        <f>IF(COUNT($M3580:$N3580)=0,"データ無",IF($Y3580&gt;=スコアリング基準!$B$30,"S",IF($Y3580&gt;=スコアリング基準!$B$31,"A",IF($Y3580&gt;=スコアリング基準!$B$32,"B","C"))))</f>
        <v/>
      </c>
      <c r="AA3580">
        <f>IFERROR(INDEX(実績DB!$I$3:$I$104,MATCH($B3580&amp;$C3580,実績DB!$J$3:$J$104,0)),"")</f>
        <v/>
      </c>
    </row>
    <row r="3581">
      <c r="A3581" t="n">
        <v>3579</v>
      </c>
      <c r="B3581" t="inlineStr">
        <is>
          <t>中部</t>
        </is>
      </c>
      <c r="C3581" t="inlineStr">
        <is>
          <t>豊町変電所</t>
        </is>
      </c>
      <c r="D3581" t="inlineStr">
        <is>
          <t>静岡県</t>
        </is>
      </c>
      <c r="E3581" t="n">
        <v>77</v>
      </c>
      <c r="F3581" t="n">
        <v>6.6</v>
      </c>
      <c r="G3581" s="3" t="n">
        <v>34.782463</v>
      </c>
      <c r="H3581" s="3" t="n">
        <v>137.809417</v>
      </c>
      <c r="I3581" t="inlineStr">
        <is>
          <t>公表資料(手動)</t>
        </is>
      </c>
      <c r="J3581" t="n">
        <v>49</v>
      </c>
      <c r="K3581" t="n">
        <v>49</v>
      </c>
      <c r="L3581" t="n">
        <v>-12</v>
      </c>
      <c r="M3581" t="n">
        <v>37</v>
      </c>
      <c r="O3581" t="inlineStr">
        <is>
          <t>不可 #3</t>
        </is>
      </c>
      <c r="P3581" t="inlineStr">
        <is>
          <t>有り</t>
        </is>
      </c>
      <c r="R3581" s="4">
        <f>IF(COUNT($M3581:$N3581)=0,"",IF(AND(IF($N3581&lt;&gt;"",$N3581,$M3581)&lt;=0,$O3581&lt;&gt;"可"),"警告",""))</f>
        <v/>
      </c>
      <c r="S3581" s="4">
        <f>IF(COUNT($M3581:$N3581)=0,0,IF(IF($N3581&lt;&gt;"",$N3581,$M3581)&gt;=スコアリング基準!$B$20,スコアリング基準!$C$20,IF(IF($N3581&lt;&gt;"",$N3581,$M3581)&gt;=スコアリング基準!$B$21,スコアリング基準!$C$21,IF(IF($N3581&lt;&gt;"",$N3581,$M3581)&gt;0,スコアリング基準!$C$22,0))))</f>
        <v/>
      </c>
      <c r="T3581" s="4">
        <f>IF($O3581="可",スコアリング基準!$C$23,0)</f>
        <v/>
      </c>
      <c r="U3581" s="4">
        <f>IF(OR(COUNT($K3581:$L3581)&lt;2,$K3581=0),0,IF(ABS($L3581)/$K3581&lt;=スコアリング基準!$B$24,スコアリング基準!$C$24,IF(ABS($L3581)/$K3581&lt;=スコアリング基準!$B$25,スコアリング基準!$C$25,IF(ABS($L3581)/$K3581&lt;=スコアリング基準!$B$26,スコアリング基準!$C$26,0))))</f>
        <v/>
      </c>
      <c r="V3581" s="4">
        <f>IF($P3581="なし",スコアリング基準!$C$27,0)</f>
        <v/>
      </c>
      <c r="W3581" s="4">
        <f>IF($F3581="",0,IF(ISNUMBER($F3581),IF($F3581&lt;=スコアリング基準!$B$28,スコアリング基準!$C$28,スコアリング基準!$C$29),0))</f>
        <v/>
      </c>
      <c r="X3581" s="4">
        <f>IFERROR(VLOOKUP($B3581,スコアリング基準!$A$36:$B$46,2,FALSE),0)</f>
        <v/>
      </c>
      <c r="Y3581" s="4">
        <f>SUM($S3581:$X3581)</f>
        <v/>
      </c>
      <c r="Z3581" s="4">
        <f>IF(COUNT($M3581:$N3581)=0,"データ無",IF($Y3581&gt;=スコアリング基準!$B$30,"S",IF($Y3581&gt;=スコアリング基準!$B$31,"A",IF($Y3581&gt;=スコアリング基準!$B$32,"B","C"))))</f>
        <v/>
      </c>
      <c r="AA3581">
        <f>IFERROR(INDEX(実績DB!$I$3:$I$104,MATCH($B3581&amp;$C3581,実績DB!$J$3:$J$104,0)),"")</f>
        <v/>
      </c>
    </row>
    <row r="3582">
      <c r="A3582" t="n">
        <v>3580</v>
      </c>
      <c r="B3582" t="inlineStr">
        <is>
          <t>中部</t>
        </is>
      </c>
      <c r="C3582" t="inlineStr">
        <is>
          <t>豊科変電所</t>
        </is>
      </c>
      <c r="D3582" t="inlineStr">
        <is>
          <t>長野県</t>
        </is>
      </c>
      <c r="E3582" t="n">
        <v>77</v>
      </c>
      <c r="F3582" t="n">
        <v>6.6</v>
      </c>
      <c r="G3582" s="3" t="n">
        <v>36.300487</v>
      </c>
      <c r="H3582" s="3" t="n">
        <v>137.898179</v>
      </c>
      <c r="I3582" t="inlineStr">
        <is>
          <t>公表資料(手動)</t>
        </is>
      </c>
      <c r="J3582" t="n">
        <v>3</v>
      </c>
      <c r="K3582" t="n">
        <v>43</v>
      </c>
      <c r="L3582" t="n">
        <v>0</v>
      </c>
      <c r="M3582" t="n">
        <v>43</v>
      </c>
      <c r="O3582" t="inlineStr">
        <is>
          <t>不可 #3</t>
        </is>
      </c>
      <c r="P3582" t="inlineStr">
        <is>
          <t>有り</t>
        </is>
      </c>
      <c r="R3582" s="4">
        <f>IF(COUNT($M3582:$N3582)=0,"",IF(AND(IF($N3582&lt;&gt;"",$N3582,$M3582)&lt;=0,$O3582&lt;&gt;"可"),"警告",""))</f>
        <v/>
      </c>
      <c r="S3582" s="4">
        <f>IF(COUNT($M3582:$N3582)=0,0,IF(IF($N3582&lt;&gt;"",$N3582,$M3582)&gt;=スコアリング基準!$B$20,スコアリング基準!$C$20,IF(IF($N3582&lt;&gt;"",$N3582,$M3582)&gt;=スコアリング基準!$B$21,スコアリング基準!$C$21,IF(IF($N3582&lt;&gt;"",$N3582,$M3582)&gt;0,スコアリング基準!$C$22,0))))</f>
        <v/>
      </c>
      <c r="T3582" s="4">
        <f>IF($O3582="可",スコアリング基準!$C$23,0)</f>
        <v/>
      </c>
      <c r="U3582" s="4">
        <f>IF(OR(COUNT($K3582:$L3582)&lt;2,$K3582=0),0,IF(ABS($L3582)/$K3582&lt;=スコアリング基準!$B$24,スコアリング基準!$C$24,IF(ABS($L3582)/$K3582&lt;=スコアリング基準!$B$25,スコアリング基準!$C$25,IF(ABS($L3582)/$K3582&lt;=スコアリング基準!$B$26,スコアリング基準!$C$26,0))))</f>
        <v/>
      </c>
      <c r="V3582" s="4">
        <f>IF($P3582="なし",スコアリング基準!$C$27,0)</f>
        <v/>
      </c>
      <c r="W3582" s="4">
        <f>IF($F3582="",0,IF(ISNUMBER($F3582),IF($F3582&lt;=スコアリング基準!$B$28,スコアリング基準!$C$28,スコアリング基準!$C$29),0))</f>
        <v/>
      </c>
      <c r="X3582" s="4">
        <f>IFERROR(VLOOKUP($B3582,スコアリング基準!$A$36:$B$46,2,FALSE),0)</f>
        <v/>
      </c>
      <c r="Y3582" s="4">
        <f>SUM($S3582:$X3582)</f>
        <v/>
      </c>
      <c r="Z3582" s="4">
        <f>IF(COUNT($M3582:$N3582)=0,"データ無",IF($Y3582&gt;=スコアリング基準!$B$30,"S",IF($Y3582&gt;=スコアリング基準!$B$31,"A",IF($Y3582&gt;=スコアリング基準!$B$32,"B","C"))))</f>
        <v/>
      </c>
      <c r="AA3582">
        <f>IFERROR(INDEX(実績DB!$I$3:$I$104,MATCH($B3582&amp;$C3582,実績DB!$J$3:$J$104,0)),"")</f>
        <v/>
      </c>
    </row>
    <row r="3583">
      <c r="A3583" t="n">
        <v>3581</v>
      </c>
      <c r="B3583" t="inlineStr">
        <is>
          <t>中部</t>
        </is>
      </c>
      <c r="C3583" t="inlineStr">
        <is>
          <t>豊野変電所</t>
        </is>
      </c>
      <c r="D3583" t="inlineStr">
        <is>
          <t>長野県</t>
        </is>
      </c>
      <c r="E3583" t="n">
        <v>77</v>
      </c>
      <c r="F3583" t="n">
        <v>6.6</v>
      </c>
      <c r="G3583" s="3" t="n">
        <v>36.711389</v>
      </c>
      <c r="H3583" s="3" t="n">
        <v>138.287646</v>
      </c>
      <c r="I3583" t="inlineStr">
        <is>
          <t>公表資料(手動)</t>
        </is>
      </c>
      <c r="J3583" t="n">
        <v>0</v>
      </c>
      <c r="K3583" t="n">
        <v>19</v>
      </c>
      <c r="L3583" t="n">
        <v>-6</v>
      </c>
      <c r="M3583" t="n">
        <v>15</v>
      </c>
      <c r="O3583" t="inlineStr">
        <is>
          <t>不可 #3</t>
        </is>
      </c>
      <c r="P3583" t="inlineStr">
        <is>
          <t>有り</t>
        </is>
      </c>
      <c r="R3583" s="4">
        <f>IF(COUNT($M3583:$N3583)=0,"",IF(AND(IF($N3583&lt;&gt;"",$N3583,$M3583)&lt;=0,$O3583&lt;&gt;"可"),"警告",""))</f>
        <v/>
      </c>
      <c r="S3583" s="4">
        <f>IF(COUNT($M3583:$N3583)=0,0,IF(IF($N3583&lt;&gt;"",$N3583,$M3583)&gt;=スコアリング基準!$B$20,スコアリング基準!$C$20,IF(IF($N3583&lt;&gt;"",$N3583,$M3583)&gt;=スコアリング基準!$B$21,スコアリング基準!$C$21,IF(IF($N3583&lt;&gt;"",$N3583,$M3583)&gt;0,スコアリング基準!$C$22,0))))</f>
        <v/>
      </c>
      <c r="T3583" s="4">
        <f>IF($O3583="可",スコアリング基準!$C$23,0)</f>
        <v/>
      </c>
      <c r="U3583" s="4">
        <f>IF(OR(COUNT($K3583:$L3583)&lt;2,$K3583=0),0,IF(ABS($L3583)/$K3583&lt;=スコアリング基準!$B$24,スコアリング基準!$C$24,IF(ABS($L3583)/$K3583&lt;=スコアリング基準!$B$25,スコアリング基準!$C$25,IF(ABS($L3583)/$K3583&lt;=スコアリング基準!$B$26,スコアリング基準!$C$26,0))))</f>
        <v/>
      </c>
      <c r="V3583" s="4">
        <f>IF($P3583="なし",スコアリング基準!$C$27,0)</f>
        <v/>
      </c>
      <c r="W3583" s="4">
        <f>IF($F3583="",0,IF(ISNUMBER($F3583),IF($F3583&lt;=スコアリング基準!$B$28,スコアリング基準!$C$28,スコアリング基準!$C$29),0))</f>
        <v/>
      </c>
      <c r="X3583" s="4">
        <f>IFERROR(VLOOKUP($B3583,スコアリング基準!$A$36:$B$46,2,FALSE),0)</f>
        <v/>
      </c>
      <c r="Y3583" s="4">
        <f>SUM($S3583:$X3583)</f>
        <v/>
      </c>
      <c r="Z3583" s="4">
        <f>IF(COUNT($M3583:$N3583)=0,"データ無",IF($Y3583&gt;=スコアリング基準!$B$30,"S",IF($Y3583&gt;=スコアリング基準!$B$31,"A",IF($Y3583&gt;=スコアリング基準!$B$32,"B","C"))))</f>
        <v/>
      </c>
      <c r="AA3583">
        <f>IFERROR(INDEX(実績DB!$I$3:$I$104,MATCH($B3583&amp;$C3583,実績DB!$J$3:$J$104,0)),"")</f>
        <v/>
      </c>
    </row>
    <row r="3584">
      <c r="A3584" t="n">
        <v>3582</v>
      </c>
      <c r="B3584" t="inlineStr">
        <is>
          <t>中部</t>
        </is>
      </c>
      <c r="C3584" t="inlineStr">
        <is>
          <t>貝島変電所</t>
        </is>
      </c>
      <c r="D3584" t="inlineStr">
        <is>
          <t>静岡県</t>
        </is>
      </c>
      <c r="E3584" t="n">
        <v>77</v>
      </c>
      <c r="F3584" t="n">
        <v>6.6</v>
      </c>
      <c r="G3584" s="3" t="n">
        <v>35.006244</v>
      </c>
      <c r="H3584" s="3" t="n">
        <v>138.510881</v>
      </c>
      <c r="I3584" t="inlineStr">
        <is>
          <t>公表資料(手動)</t>
        </is>
      </c>
      <c r="J3584" t="n">
        <v>28</v>
      </c>
      <c r="K3584" t="n">
        <v>28</v>
      </c>
      <c r="L3584" t="n">
        <v>-3</v>
      </c>
      <c r="M3584" t="n">
        <v>25</v>
      </c>
      <c r="O3584" t="inlineStr">
        <is>
          <t>不可 #3</t>
        </is>
      </c>
      <c r="P3584" t="inlineStr">
        <is>
          <t>有り</t>
        </is>
      </c>
      <c r="R3584" s="4">
        <f>IF(COUNT($M3584:$N3584)=0,"",IF(AND(IF($N3584&lt;&gt;"",$N3584,$M3584)&lt;=0,$O3584&lt;&gt;"可"),"警告",""))</f>
        <v/>
      </c>
      <c r="S3584" s="4">
        <f>IF(COUNT($M3584:$N3584)=0,0,IF(IF($N3584&lt;&gt;"",$N3584,$M3584)&gt;=スコアリング基準!$B$20,スコアリング基準!$C$20,IF(IF($N3584&lt;&gt;"",$N3584,$M3584)&gt;=スコアリング基準!$B$21,スコアリング基準!$C$21,IF(IF($N3584&lt;&gt;"",$N3584,$M3584)&gt;0,スコアリング基準!$C$22,0))))</f>
        <v/>
      </c>
      <c r="T3584" s="4">
        <f>IF($O3584="可",スコアリング基準!$C$23,0)</f>
        <v/>
      </c>
      <c r="U3584" s="4">
        <f>IF(OR(COUNT($K3584:$L3584)&lt;2,$K3584=0),0,IF(ABS($L3584)/$K3584&lt;=スコアリング基準!$B$24,スコアリング基準!$C$24,IF(ABS($L3584)/$K3584&lt;=スコアリング基準!$B$25,スコアリング基準!$C$25,IF(ABS($L3584)/$K3584&lt;=スコアリング基準!$B$26,スコアリング基準!$C$26,0))))</f>
        <v/>
      </c>
      <c r="V3584" s="4">
        <f>IF($P3584="なし",スコアリング基準!$C$27,0)</f>
        <v/>
      </c>
      <c r="W3584" s="4">
        <f>IF($F3584="",0,IF(ISNUMBER($F3584),IF($F3584&lt;=スコアリング基準!$B$28,スコアリング基準!$C$28,スコアリング基準!$C$29),0))</f>
        <v/>
      </c>
      <c r="X3584" s="4">
        <f>IFERROR(VLOOKUP($B3584,スコアリング基準!$A$36:$B$46,2,FALSE),0)</f>
        <v/>
      </c>
      <c r="Y3584" s="4">
        <f>SUM($S3584:$X3584)</f>
        <v/>
      </c>
      <c r="Z3584" s="4">
        <f>IF(COUNT($M3584:$N3584)=0,"データ無",IF($Y3584&gt;=スコアリング基準!$B$30,"S",IF($Y3584&gt;=スコアリング基準!$B$31,"A",IF($Y3584&gt;=スコアリング基準!$B$32,"B","C"))))</f>
        <v/>
      </c>
      <c r="AA3584">
        <f>IFERROR(INDEX(実績DB!$I$3:$I$104,MATCH($B3584&amp;$C3584,実績DB!$J$3:$J$104,0)),"")</f>
        <v/>
      </c>
    </row>
    <row r="3585">
      <c r="A3585" t="n">
        <v>3583</v>
      </c>
      <c r="B3585" t="inlineStr">
        <is>
          <t>中部</t>
        </is>
      </c>
      <c r="C3585" t="inlineStr">
        <is>
          <t>貴布祢変電所</t>
        </is>
      </c>
      <c r="D3585" t="inlineStr">
        <is>
          <t>静岡県</t>
        </is>
      </c>
      <c r="E3585" t="n">
        <v>77</v>
      </c>
      <c r="F3585" t="n">
        <v>6.6</v>
      </c>
      <c r="G3585" s="3" t="n">
        <v>34.79856</v>
      </c>
      <c r="H3585" s="3" t="n">
        <v>137.77703</v>
      </c>
      <c r="I3585" t="inlineStr">
        <is>
          <t>OSM実測(名称一致)</t>
        </is>
      </c>
      <c r="J3585" t="n">
        <v>49</v>
      </c>
      <c r="K3585" t="n">
        <v>49</v>
      </c>
      <c r="L3585" t="n">
        <v>-14</v>
      </c>
      <c r="M3585" t="n">
        <v>35</v>
      </c>
      <c r="O3585" t="inlineStr">
        <is>
          <t>不可 #3</t>
        </is>
      </c>
      <c r="P3585" t="inlineStr">
        <is>
          <t>有り</t>
        </is>
      </c>
      <c r="R3585" s="4">
        <f>IF(COUNT($M3585:$N3585)=0,"",IF(AND(IF($N3585&lt;&gt;"",$N3585,$M3585)&lt;=0,$O3585&lt;&gt;"可"),"警告",""))</f>
        <v/>
      </c>
      <c r="S3585" s="4">
        <f>IF(COUNT($M3585:$N3585)=0,0,IF(IF($N3585&lt;&gt;"",$N3585,$M3585)&gt;=スコアリング基準!$B$20,スコアリング基準!$C$20,IF(IF($N3585&lt;&gt;"",$N3585,$M3585)&gt;=スコアリング基準!$B$21,スコアリング基準!$C$21,IF(IF($N3585&lt;&gt;"",$N3585,$M3585)&gt;0,スコアリング基準!$C$22,0))))</f>
        <v/>
      </c>
      <c r="T3585" s="4">
        <f>IF($O3585="可",スコアリング基準!$C$23,0)</f>
        <v/>
      </c>
      <c r="U3585" s="4">
        <f>IF(OR(COUNT($K3585:$L3585)&lt;2,$K3585=0),0,IF(ABS($L3585)/$K3585&lt;=スコアリング基準!$B$24,スコアリング基準!$C$24,IF(ABS($L3585)/$K3585&lt;=スコアリング基準!$B$25,スコアリング基準!$C$25,IF(ABS($L3585)/$K3585&lt;=スコアリング基準!$B$26,スコアリング基準!$C$26,0))))</f>
        <v/>
      </c>
      <c r="V3585" s="4">
        <f>IF($P3585="なし",スコアリング基準!$C$27,0)</f>
        <v/>
      </c>
      <c r="W3585" s="4">
        <f>IF($F3585="",0,IF(ISNUMBER($F3585),IF($F3585&lt;=スコアリング基準!$B$28,スコアリング基準!$C$28,スコアリング基準!$C$29),0))</f>
        <v/>
      </c>
      <c r="X3585" s="4">
        <f>IFERROR(VLOOKUP($B3585,スコアリング基準!$A$36:$B$46,2,FALSE),0)</f>
        <v/>
      </c>
      <c r="Y3585" s="4">
        <f>SUM($S3585:$X3585)</f>
        <v/>
      </c>
      <c r="Z3585" s="4">
        <f>IF(COUNT($M3585:$N3585)=0,"データ無",IF($Y3585&gt;=スコアリング基準!$B$30,"S",IF($Y3585&gt;=スコアリング基準!$B$31,"A",IF($Y3585&gt;=スコアリング基準!$B$32,"B","C"))))</f>
        <v/>
      </c>
      <c r="AA3585">
        <f>IFERROR(INDEX(実績DB!$I$3:$I$104,MATCH($B3585&amp;$C3585,実績DB!$J$3:$J$104,0)),"")</f>
        <v/>
      </c>
    </row>
    <row r="3586">
      <c r="A3586" t="n">
        <v>3584</v>
      </c>
      <c r="B3586" t="inlineStr">
        <is>
          <t>中部</t>
        </is>
      </c>
      <c r="C3586" t="inlineStr">
        <is>
          <t>賀田変電所</t>
        </is>
      </c>
      <c r="D3586" t="inlineStr">
        <is>
          <t>三重県</t>
        </is>
      </c>
      <c r="E3586" t="n">
        <v>77</v>
      </c>
      <c r="F3586" t="n">
        <v>6.6</v>
      </c>
      <c r="G3586" s="3" t="n">
        <v>33.974585</v>
      </c>
      <c r="H3586" s="3" t="n">
        <v>136.179634</v>
      </c>
      <c r="I3586" t="inlineStr">
        <is>
          <t>公表資料(手動)</t>
        </is>
      </c>
      <c r="J3586" t="n">
        <v>19</v>
      </c>
      <c r="K3586" t="n">
        <v>9</v>
      </c>
      <c r="L3586" t="n">
        <v>0</v>
      </c>
      <c r="M3586" t="n">
        <v>9</v>
      </c>
      <c r="O3586" t="inlineStr">
        <is>
          <t>不可 #3</t>
        </is>
      </c>
      <c r="P3586" t="inlineStr">
        <is>
          <t>有り</t>
        </is>
      </c>
      <c r="R3586" s="4">
        <f>IF(COUNT($M3586:$N3586)=0,"",IF(AND(IF($N3586&lt;&gt;"",$N3586,$M3586)&lt;=0,$O3586&lt;&gt;"可"),"警告",""))</f>
        <v/>
      </c>
      <c r="S3586" s="4">
        <f>IF(COUNT($M3586:$N3586)=0,0,IF(IF($N3586&lt;&gt;"",$N3586,$M3586)&gt;=スコアリング基準!$B$20,スコアリング基準!$C$20,IF(IF($N3586&lt;&gt;"",$N3586,$M3586)&gt;=スコアリング基準!$B$21,スコアリング基準!$C$21,IF(IF($N3586&lt;&gt;"",$N3586,$M3586)&gt;0,スコアリング基準!$C$22,0))))</f>
        <v/>
      </c>
      <c r="T3586" s="4">
        <f>IF($O3586="可",スコアリング基準!$C$23,0)</f>
        <v/>
      </c>
      <c r="U3586" s="4">
        <f>IF(OR(COUNT($K3586:$L3586)&lt;2,$K3586=0),0,IF(ABS($L3586)/$K3586&lt;=スコアリング基準!$B$24,スコアリング基準!$C$24,IF(ABS($L3586)/$K3586&lt;=スコアリング基準!$B$25,スコアリング基準!$C$25,IF(ABS($L3586)/$K3586&lt;=スコアリング基準!$B$26,スコアリング基準!$C$26,0))))</f>
        <v/>
      </c>
      <c r="V3586" s="4">
        <f>IF($P3586="なし",スコアリング基準!$C$27,0)</f>
        <v/>
      </c>
      <c r="W3586" s="4">
        <f>IF($F3586="",0,IF(ISNUMBER($F3586),IF($F3586&lt;=スコアリング基準!$B$28,スコアリング基準!$C$28,スコアリング基準!$C$29),0))</f>
        <v/>
      </c>
      <c r="X3586" s="4">
        <f>IFERROR(VLOOKUP($B3586,スコアリング基準!$A$36:$B$46,2,FALSE),0)</f>
        <v/>
      </c>
      <c r="Y3586" s="4">
        <f>SUM($S3586:$X3586)</f>
        <v/>
      </c>
      <c r="Z3586" s="4">
        <f>IF(COUNT($M3586:$N3586)=0,"データ無",IF($Y3586&gt;=スコアリング基準!$B$30,"S",IF($Y3586&gt;=スコアリング基準!$B$31,"A",IF($Y3586&gt;=スコアリング基準!$B$32,"B","C"))))</f>
        <v/>
      </c>
      <c r="AA3586">
        <f>IFERROR(INDEX(実績DB!$I$3:$I$104,MATCH($B3586&amp;$C3586,実績DB!$J$3:$J$104,0)),"")</f>
        <v/>
      </c>
    </row>
    <row r="3587">
      <c r="A3587" t="n">
        <v>3585</v>
      </c>
      <c r="B3587" t="inlineStr">
        <is>
          <t>中部</t>
        </is>
      </c>
      <c r="C3587" t="inlineStr">
        <is>
          <t>赤坂変電所</t>
        </is>
      </c>
      <c r="D3587" t="inlineStr">
        <is>
          <t>愛知県</t>
        </is>
      </c>
      <c r="E3587" t="n">
        <v>77</v>
      </c>
      <c r="F3587" t="n">
        <v>6.6</v>
      </c>
      <c r="G3587" s="3" t="n">
        <v>34.86208</v>
      </c>
      <c r="H3587" s="3" t="n">
        <v>137.31161</v>
      </c>
      <c r="I3587" t="inlineStr">
        <is>
          <t>OSM実測(名称一致)</t>
        </is>
      </c>
      <c r="J3587" t="n">
        <v>-7</v>
      </c>
      <c r="K3587" t="n">
        <v>49</v>
      </c>
      <c r="L3587" t="n">
        <v>-11</v>
      </c>
      <c r="M3587" t="n">
        <v>38</v>
      </c>
      <c r="O3587" t="inlineStr">
        <is>
          <t>不可 #3</t>
        </is>
      </c>
      <c r="P3587" t="inlineStr">
        <is>
          <t>有り</t>
        </is>
      </c>
      <c r="R3587" s="4">
        <f>IF(COUNT($M3587:$N3587)=0,"",IF(AND(IF($N3587&lt;&gt;"",$N3587,$M3587)&lt;=0,$O3587&lt;&gt;"可"),"警告",""))</f>
        <v/>
      </c>
      <c r="S3587" s="4">
        <f>IF(COUNT($M3587:$N3587)=0,0,IF(IF($N3587&lt;&gt;"",$N3587,$M3587)&gt;=スコアリング基準!$B$20,スコアリング基準!$C$20,IF(IF($N3587&lt;&gt;"",$N3587,$M3587)&gt;=スコアリング基準!$B$21,スコアリング基準!$C$21,IF(IF($N3587&lt;&gt;"",$N3587,$M3587)&gt;0,スコアリング基準!$C$22,0))))</f>
        <v/>
      </c>
      <c r="T3587" s="4">
        <f>IF($O3587="可",スコアリング基準!$C$23,0)</f>
        <v/>
      </c>
      <c r="U3587" s="4">
        <f>IF(OR(COUNT($K3587:$L3587)&lt;2,$K3587=0),0,IF(ABS($L3587)/$K3587&lt;=スコアリング基準!$B$24,スコアリング基準!$C$24,IF(ABS($L3587)/$K3587&lt;=スコアリング基準!$B$25,スコアリング基準!$C$25,IF(ABS($L3587)/$K3587&lt;=スコアリング基準!$B$26,スコアリング基準!$C$26,0))))</f>
        <v/>
      </c>
      <c r="V3587" s="4">
        <f>IF($P3587="なし",スコアリング基準!$C$27,0)</f>
        <v/>
      </c>
      <c r="W3587" s="4">
        <f>IF($F3587="",0,IF(ISNUMBER($F3587),IF($F3587&lt;=スコアリング基準!$B$28,スコアリング基準!$C$28,スコアリング基準!$C$29),0))</f>
        <v/>
      </c>
      <c r="X3587" s="4">
        <f>IFERROR(VLOOKUP($B3587,スコアリング基準!$A$36:$B$46,2,FALSE),0)</f>
        <v/>
      </c>
      <c r="Y3587" s="4">
        <f>SUM($S3587:$X3587)</f>
        <v/>
      </c>
      <c r="Z3587" s="4">
        <f>IF(COUNT($M3587:$N3587)=0,"データ無",IF($Y3587&gt;=スコアリング基準!$B$30,"S",IF($Y3587&gt;=スコアリング基準!$B$31,"A",IF($Y3587&gt;=スコアリング基準!$B$32,"B","C"))))</f>
        <v/>
      </c>
      <c r="AA3587">
        <f>IFERROR(INDEX(実績DB!$I$3:$I$104,MATCH($B3587&amp;$C3587,実績DB!$J$3:$J$104,0)),"")</f>
        <v/>
      </c>
    </row>
    <row r="3588">
      <c r="A3588" t="n">
        <v>3586</v>
      </c>
      <c r="B3588" t="inlineStr">
        <is>
          <t>中部</t>
        </is>
      </c>
      <c r="C3588" t="inlineStr">
        <is>
          <t>赤堀変電所</t>
        </is>
      </c>
      <c r="D3588" t="inlineStr">
        <is>
          <t>三重県</t>
        </is>
      </c>
      <c r="E3588" t="n">
        <v>77</v>
      </c>
      <c r="F3588" t="n">
        <v>6.6</v>
      </c>
      <c r="G3588" s="3" t="n">
        <v>34.959039</v>
      </c>
      <c r="H3588" s="3" t="n">
        <v>136.612841</v>
      </c>
      <c r="I3588" t="inlineStr">
        <is>
          <t>公表資料(手動)</t>
        </is>
      </c>
      <c r="J3588" t="n">
        <v>49</v>
      </c>
      <c r="K3588" t="n">
        <v>49</v>
      </c>
      <c r="L3588" t="n">
        <v>0</v>
      </c>
      <c r="M3588" t="n">
        <v>49</v>
      </c>
      <c r="O3588" t="inlineStr">
        <is>
          <t>不可 #3</t>
        </is>
      </c>
      <c r="P3588" t="inlineStr">
        <is>
          <t>有り</t>
        </is>
      </c>
      <c r="R3588" s="4">
        <f>IF(COUNT($M3588:$N3588)=0,"",IF(AND(IF($N3588&lt;&gt;"",$N3588,$M3588)&lt;=0,$O3588&lt;&gt;"可"),"警告",""))</f>
        <v/>
      </c>
      <c r="S3588" s="4">
        <f>IF(COUNT($M3588:$N3588)=0,0,IF(IF($N3588&lt;&gt;"",$N3588,$M3588)&gt;=スコアリング基準!$B$20,スコアリング基準!$C$20,IF(IF($N3588&lt;&gt;"",$N3588,$M3588)&gt;=スコアリング基準!$B$21,スコアリング基準!$C$21,IF(IF($N3588&lt;&gt;"",$N3588,$M3588)&gt;0,スコアリング基準!$C$22,0))))</f>
        <v/>
      </c>
      <c r="T3588" s="4">
        <f>IF($O3588="可",スコアリング基準!$C$23,0)</f>
        <v/>
      </c>
      <c r="U3588" s="4">
        <f>IF(OR(COUNT($K3588:$L3588)&lt;2,$K3588=0),0,IF(ABS($L3588)/$K3588&lt;=スコアリング基準!$B$24,スコアリング基準!$C$24,IF(ABS($L3588)/$K3588&lt;=スコアリング基準!$B$25,スコアリング基準!$C$25,IF(ABS($L3588)/$K3588&lt;=スコアリング基準!$B$26,スコアリング基準!$C$26,0))))</f>
        <v/>
      </c>
      <c r="V3588" s="4">
        <f>IF($P3588="なし",スコアリング基準!$C$27,0)</f>
        <v/>
      </c>
      <c r="W3588" s="4">
        <f>IF($F3588="",0,IF(ISNUMBER($F3588),IF($F3588&lt;=スコアリング基準!$B$28,スコアリング基準!$C$28,スコアリング基準!$C$29),0))</f>
        <v/>
      </c>
      <c r="X3588" s="4">
        <f>IFERROR(VLOOKUP($B3588,スコアリング基準!$A$36:$B$46,2,FALSE),0)</f>
        <v/>
      </c>
      <c r="Y3588" s="4">
        <f>SUM($S3588:$X3588)</f>
        <v/>
      </c>
      <c r="Z3588" s="4">
        <f>IF(COUNT($M3588:$N3588)=0,"データ無",IF($Y3588&gt;=スコアリング基準!$B$30,"S",IF($Y3588&gt;=スコアリング基準!$B$31,"A",IF($Y3588&gt;=スコアリング基準!$B$32,"B","C"))))</f>
        <v/>
      </c>
      <c r="AA3588">
        <f>IFERROR(INDEX(実績DB!$I$3:$I$104,MATCH($B3588&amp;$C3588,実績DB!$J$3:$J$104,0)),"")</f>
        <v/>
      </c>
    </row>
    <row r="3589">
      <c r="A3589" t="n">
        <v>3587</v>
      </c>
      <c r="B3589" t="inlineStr">
        <is>
          <t>中部</t>
        </is>
      </c>
      <c r="C3589" t="inlineStr">
        <is>
          <t>赤穂変電所</t>
        </is>
      </c>
      <c r="D3589" t="inlineStr">
        <is>
          <t>長野県</t>
        </is>
      </c>
      <c r="E3589" t="n">
        <v>77</v>
      </c>
      <c r="F3589" t="n">
        <v>6.6</v>
      </c>
      <c r="G3589" s="3" t="n">
        <v>35.738961</v>
      </c>
      <c r="H3589" s="3" t="n">
        <v>137.94114</v>
      </c>
      <c r="I3589" t="inlineStr">
        <is>
          <t>公表資料(手動)</t>
        </is>
      </c>
      <c r="J3589" t="n">
        <v>-3</v>
      </c>
      <c r="K3589" t="n">
        <v>49</v>
      </c>
      <c r="L3589" t="n">
        <v>-6</v>
      </c>
      <c r="M3589" t="n">
        <v>45</v>
      </c>
      <c r="O3589" t="inlineStr">
        <is>
          <t>不可 #3</t>
        </is>
      </c>
      <c r="P3589" t="inlineStr">
        <is>
          <t>有り</t>
        </is>
      </c>
      <c r="R3589" s="4">
        <f>IF(COUNT($M3589:$N3589)=0,"",IF(AND(IF($N3589&lt;&gt;"",$N3589,$M3589)&lt;=0,$O3589&lt;&gt;"可"),"警告",""))</f>
        <v/>
      </c>
      <c r="S3589" s="4">
        <f>IF(COUNT($M3589:$N3589)=0,0,IF(IF($N3589&lt;&gt;"",$N3589,$M3589)&gt;=スコアリング基準!$B$20,スコアリング基準!$C$20,IF(IF($N3589&lt;&gt;"",$N3589,$M3589)&gt;=スコアリング基準!$B$21,スコアリング基準!$C$21,IF(IF($N3589&lt;&gt;"",$N3589,$M3589)&gt;0,スコアリング基準!$C$22,0))))</f>
        <v/>
      </c>
      <c r="T3589" s="4">
        <f>IF($O3589="可",スコアリング基準!$C$23,0)</f>
        <v/>
      </c>
      <c r="U3589" s="4">
        <f>IF(OR(COUNT($K3589:$L3589)&lt;2,$K3589=0),0,IF(ABS($L3589)/$K3589&lt;=スコアリング基準!$B$24,スコアリング基準!$C$24,IF(ABS($L3589)/$K3589&lt;=スコアリング基準!$B$25,スコアリング基準!$C$25,IF(ABS($L3589)/$K3589&lt;=スコアリング基準!$B$26,スコアリング基準!$C$26,0))))</f>
        <v/>
      </c>
      <c r="V3589" s="4">
        <f>IF($P3589="なし",スコアリング基準!$C$27,0)</f>
        <v/>
      </c>
      <c r="W3589" s="4">
        <f>IF($F3589="",0,IF(ISNUMBER($F3589),IF($F3589&lt;=スコアリング基準!$B$28,スコアリング基準!$C$28,スコアリング基準!$C$29),0))</f>
        <v/>
      </c>
      <c r="X3589" s="4">
        <f>IFERROR(VLOOKUP($B3589,スコアリング基準!$A$36:$B$46,2,FALSE),0)</f>
        <v/>
      </c>
      <c r="Y3589" s="4">
        <f>SUM($S3589:$X3589)</f>
        <v/>
      </c>
      <c r="Z3589" s="4">
        <f>IF(COUNT($M3589:$N3589)=0,"データ無",IF($Y3589&gt;=スコアリング基準!$B$30,"S",IF($Y3589&gt;=スコアリング基準!$B$31,"A",IF($Y3589&gt;=スコアリング基準!$B$32,"B","C"))))</f>
        <v/>
      </c>
      <c r="AA3589">
        <f>IFERROR(INDEX(実績DB!$I$3:$I$104,MATCH($B3589&amp;$C3589,実績DB!$J$3:$J$104,0)),"")</f>
        <v/>
      </c>
    </row>
    <row r="3590">
      <c r="A3590" t="n">
        <v>3588</v>
      </c>
      <c r="B3590" t="inlineStr">
        <is>
          <t>中部</t>
        </is>
      </c>
      <c r="C3590" t="inlineStr">
        <is>
          <t>赤羽根変電所</t>
        </is>
      </c>
      <c r="D3590" t="inlineStr">
        <is>
          <t>愛知県</t>
        </is>
      </c>
      <c r="E3590" t="n">
        <v>77</v>
      </c>
      <c r="F3590" t="n">
        <v>6.6</v>
      </c>
      <c r="G3590" s="3" t="n">
        <v>34.619521</v>
      </c>
      <c r="H3590" s="3" t="n">
        <v>137.19566</v>
      </c>
      <c r="I3590" t="inlineStr">
        <is>
          <t>公表資料(手動)</t>
        </is>
      </c>
      <c r="J3590" t="n">
        <v>-1</v>
      </c>
      <c r="K3590" t="n">
        <v>19</v>
      </c>
      <c r="L3590" t="n">
        <v>-6</v>
      </c>
      <c r="M3590" t="n">
        <v>13</v>
      </c>
      <c r="O3590" t="inlineStr">
        <is>
          <t>不可 #3</t>
        </is>
      </c>
      <c r="P3590" t="inlineStr">
        <is>
          <t>有り</t>
        </is>
      </c>
      <c r="R3590" s="4">
        <f>IF(COUNT($M3590:$N3590)=0,"",IF(AND(IF($N3590&lt;&gt;"",$N3590,$M3590)&lt;=0,$O3590&lt;&gt;"可"),"警告",""))</f>
        <v/>
      </c>
      <c r="S3590" s="4">
        <f>IF(COUNT($M3590:$N3590)=0,0,IF(IF($N3590&lt;&gt;"",$N3590,$M3590)&gt;=スコアリング基準!$B$20,スコアリング基準!$C$20,IF(IF($N3590&lt;&gt;"",$N3590,$M3590)&gt;=スコアリング基準!$B$21,スコアリング基準!$C$21,IF(IF($N3590&lt;&gt;"",$N3590,$M3590)&gt;0,スコアリング基準!$C$22,0))))</f>
        <v/>
      </c>
      <c r="T3590" s="4">
        <f>IF($O3590="可",スコアリング基準!$C$23,0)</f>
        <v/>
      </c>
      <c r="U3590" s="4">
        <f>IF(OR(COUNT($K3590:$L3590)&lt;2,$K3590=0),0,IF(ABS($L3590)/$K3590&lt;=スコアリング基準!$B$24,スコアリング基準!$C$24,IF(ABS($L3590)/$K3590&lt;=スコアリング基準!$B$25,スコアリング基準!$C$25,IF(ABS($L3590)/$K3590&lt;=スコアリング基準!$B$26,スコアリング基準!$C$26,0))))</f>
        <v/>
      </c>
      <c r="V3590" s="4">
        <f>IF($P3590="なし",スコアリング基準!$C$27,0)</f>
        <v/>
      </c>
      <c r="W3590" s="4">
        <f>IF($F3590="",0,IF(ISNUMBER($F3590),IF($F3590&lt;=スコアリング基準!$B$28,スコアリング基準!$C$28,スコアリング基準!$C$29),0))</f>
        <v/>
      </c>
      <c r="X3590" s="4">
        <f>IFERROR(VLOOKUP($B3590,スコアリング基準!$A$36:$B$46,2,FALSE),0)</f>
        <v/>
      </c>
      <c r="Y3590" s="4">
        <f>SUM($S3590:$X3590)</f>
        <v/>
      </c>
      <c r="Z3590" s="4">
        <f>IF(COUNT($M3590:$N3590)=0,"データ無",IF($Y3590&gt;=スコアリング基準!$B$30,"S",IF($Y3590&gt;=スコアリング基準!$B$31,"A",IF($Y3590&gt;=スコアリング基準!$B$32,"B","C"))))</f>
        <v/>
      </c>
      <c r="AA3590">
        <f>IFERROR(INDEX(実績DB!$I$3:$I$104,MATCH($B3590&amp;$C3590,実績DB!$J$3:$J$104,0)),"")</f>
        <v/>
      </c>
    </row>
    <row r="3591">
      <c r="A3591" t="n">
        <v>3589</v>
      </c>
      <c r="B3591" t="inlineStr">
        <is>
          <t>中部</t>
        </is>
      </c>
      <c r="C3591" t="inlineStr">
        <is>
          <t>起変電所</t>
        </is>
      </c>
      <c r="D3591" t="inlineStr">
        <is>
          <t>愛知県</t>
        </is>
      </c>
      <c r="E3591" t="n">
        <v>77</v>
      </c>
      <c r="F3591" t="n">
        <v>6.6</v>
      </c>
      <c r="G3591" s="3" t="n">
        <v>35.31083</v>
      </c>
      <c r="H3591" s="3" t="n">
        <v>136.76092</v>
      </c>
      <c r="I3591" t="inlineStr">
        <is>
          <t>OSM実測(名称一致)</t>
        </is>
      </c>
      <c r="J3591" t="n">
        <v>-1</v>
      </c>
      <c r="K3591" t="n">
        <v>74</v>
      </c>
      <c r="L3591" t="n">
        <v>-5</v>
      </c>
      <c r="M3591" t="n">
        <v>71</v>
      </c>
      <c r="O3591" t="inlineStr">
        <is>
          <t>不可 #3</t>
        </is>
      </c>
      <c r="P3591" t="inlineStr">
        <is>
          <t>有り</t>
        </is>
      </c>
      <c r="R3591" s="4">
        <f>IF(COUNT($M3591:$N3591)=0,"",IF(AND(IF($N3591&lt;&gt;"",$N3591,$M3591)&lt;=0,$O3591&lt;&gt;"可"),"警告",""))</f>
        <v/>
      </c>
      <c r="S3591" s="4">
        <f>IF(COUNT($M3591:$N3591)=0,0,IF(IF($N3591&lt;&gt;"",$N3591,$M3591)&gt;=スコアリング基準!$B$20,スコアリング基準!$C$20,IF(IF($N3591&lt;&gt;"",$N3591,$M3591)&gt;=スコアリング基準!$B$21,スコアリング基準!$C$21,IF(IF($N3591&lt;&gt;"",$N3591,$M3591)&gt;0,スコアリング基準!$C$22,0))))</f>
        <v/>
      </c>
      <c r="T3591" s="4">
        <f>IF($O3591="可",スコアリング基準!$C$23,0)</f>
        <v/>
      </c>
      <c r="U3591" s="4">
        <f>IF(OR(COUNT($K3591:$L3591)&lt;2,$K3591=0),0,IF(ABS($L3591)/$K3591&lt;=スコアリング基準!$B$24,スコアリング基準!$C$24,IF(ABS($L3591)/$K3591&lt;=スコアリング基準!$B$25,スコアリング基準!$C$25,IF(ABS($L3591)/$K3591&lt;=スコアリング基準!$B$26,スコアリング基準!$C$26,0))))</f>
        <v/>
      </c>
      <c r="V3591" s="4">
        <f>IF($P3591="なし",スコアリング基準!$C$27,0)</f>
        <v/>
      </c>
      <c r="W3591" s="4">
        <f>IF($F3591="",0,IF(ISNUMBER($F3591),IF($F3591&lt;=スコアリング基準!$B$28,スコアリング基準!$C$28,スコアリング基準!$C$29),0))</f>
        <v/>
      </c>
      <c r="X3591" s="4">
        <f>IFERROR(VLOOKUP($B3591,スコアリング基準!$A$36:$B$46,2,FALSE),0)</f>
        <v/>
      </c>
      <c r="Y3591" s="4">
        <f>SUM($S3591:$X3591)</f>
        <v/>
      </c>
      <c r="Z3591" s="4">
        <f>IF(COUNT($M3591:$N3591)=0,"データ無",IF($Y3591&gt;=スコアリング基準!$B$30,"S",IF($Y3591&gt;=スコアリング基準!$B$31,"A",IF($Y3591&gt;=スコアリング基準!$B$32,"B","C"))))</f>
        <v/>
      </c>
      <c r="AA3591">
        <f>IFERROR(INDEX(実績DB!$I$3:$I$104,MATCH($B3591&amp;$C3591,実績DB!$J$3:$J$104,0)),"")</f>
        <v/>
      </c>
    </row>
    <row r="3592">
      <c r="A3592" t="n">
        <v>3590</v>
      </c>
      <c r="B3592" t="inlineStr">
        <is>
          <t>中部</t>
        </is>
      </c>
      <c r="C3592" t="inlineStr">
        <is>
          <t>越戸水力変電所</t>
        </is>
      </c>
      <c r="D3592" t="inlineStr">
        <is>
          <t>愛知県</t>
        </is>
      </c>
      <c r="E3592" t="n">
        <v>77</v>
      </c>
      <c r="F3592" t="n">
        <v>6.6</v>
      </c>
      <c r="G3592" s="3" t="n"/>
      <c r="H3592" s="3" t="n"/>
      <c r="I3592" t="inlineStr">
        <is>
          <t>未取得</t>
        </is>
      </c>
      <c r="J3592" t="n">
        <v>-65</v>
      </c>
      <c r="K3592" t="n">
        <v>19</v>
      </c>
      <c r="L3592" t="n">
        <v>-10</v>
      </c>
      <c r="M3592" t="n">
        <v>4</v>
      </c>
      <c r="O3592" t="inlineStr">
        <is>
          <t>不可 #3</t>
        </is>
      </c>
      <c r="P3592" t="inlineStr">
        <is>
          <t>有り</t>
        </is>
      </c>
      <c r="R3592" s="4">
        <f>IF(COUNT($M3592:$N3592)=0,"",IF(AND(IF($N3592&lt;&gt;"",$N3592,$M3592)&lt;=0,$O3592&lt;&gt;"可"),"警告",""))</f>
        <v/>
      </c>
      <c r="S3592" s="4">
        <f>IF(COUNT($M3592:$N3592)=0,0,IF(IF($N3592&lt;&gt;"",$N3592,$M3592)&gt;=スコアリング基準!$B$20,スコアリング基準!$C$20,IF(IF($N3592&lt;&gt;"",$N3592,$M3592)&gt;=スコアリング基準!$B$21,スコアリング基準!$C$21,IF(IF($N3592&lt;&gt;"",$N3592,$M3592)&gt;0,スコアリング基準!$C$22,0))))</f>
        <v/>
      </c>
      <c r="T3592" s="4">
        <f>IF($O3592="可",スコアリング基準!$C$23,0)</f>
        <v/>
      </c>
      <c r="U3592" s="4">
        <f>IF(OR(COUNT($K3592:$L3592)&lt;2,$K3592=0),0,IF(ABS($L3592)/$K3592&lt;=スコアリング基準!$B$24,スコアリング基準!$C$24,IF(ABS($L3592)/$K3592&lt;=スコアリング基準!$B$25,スコアリング基準!$C$25,IF(ABS($L3592)/$K3592&lt;=スコアリング基準!$B$26,スコアリング基準!$C$26,0))))</f>
        <v/>
      </c>
      <c r="V3592" s="4">
        <f>IF($P3592="なし",スコアリング基準!$C$27,0)</f>
        <v/>
      </c>
      <c r="W3592" s="4">
        <f>IF($F3592="",0,IF(ISNUMBER($F3592),IF($F3592&lt;=スコアリング基準!$B$28,スコアリング基準!$C$28,スコアリング基準!$C$29),0))</f>
        <v/>
      </c>
      <c r="X3592" s="4">
        <f>IFERROR(VLOOKUP($B3592,スコアリング基準!$A$36:$B$46,2,FALSE),0)</f>
        <v/>
      </c>
      <c r="Y3592" s="4">
        <f>SUM($S3592:$X3592)</f>
        <v/>
      </c>
      <c r="Z3592" s="4">
        <f>IF(COUNT($M3592:$N3592)=0,"データ無",IF($Y3592&gt;=スコアリング基準!$B$30,"S",IF($Y3592&gt;=スコアリング基準!$B$31,"A",IF($Y3592&gt;=スコアリング基準!$B$32,"B","C"))))</f>
        <v/>
      </c>
      <c r="AA3592">
        <f>IFERROR(INDEX(実績DB!$I$3:$I$104,MATCH($B3592&amp;$C3592,実績DB!$J$3:$J$104,0)),"")</f>
        <v/>
      </c>
    </row>
    <row r="3593">
      <c r="A3593" t="n">
        <v>3591</v>
      </c>
      <c r="B3593" t="inlineStr">
        <is>
          <t>中部</t>
        </is>
      </c>
      <c r="C3593" t="inlineStr">
        <is>
          <t>足助水力変電所</t>
        </is>
      </c>
      <c r="D3593" t="inlineStr">
        <is>
          <t>愛知県</t>
        </is>
      </c>
      <c r="E3593" t="n">
        <v>77</v>
      </c>
      <c r="F3593" t="n">
        <v>33</v>
      </c>
      <c r="G3593" s="3" t="n"/>
      <c r="H3593" s="3" t="n"/>
      <c r="I3593" t="inlineStr">
        <is>
          <t>未取得</t>
        </is>
      </c>
      <c r="J3593" t="n">
        <v>9</v>
      </c>
      <c r="K3593" t="n">
        <v>9</v>
      </c>
      <c r="L3593" t="n">
        <v>-7</v>
      </c>
      <c r="O3593" t="inlineStr">
        <is>
          <t>不可 #2</t>
        </is>
      </c>
      <c r="P3593" t="inlineStr">
        <is>
          <t>有り</t>
        </is>
      </c>
      <c r="R3593" s="4">
        <f>IF(COUNT($M3593:$N3593)=0,"",IF(AND(IF($N3593&lt;&gt;"",$N3593,$M3593)&lt;=0,$O3593&lt;&gt;"可"),"警告",""))</f>
        <v/>
      </c>
      <c r="S3593" s="4">
        <f>IF(COUNT($M3593:$N3593)=0,0,IF(IF($N3593&lt;&gt;"",$N3593,$M3593)&gt;=スコアリング基準!$B$20,スコアリング基準!$C$20,IF(IF($N3593&lt;&gt;"",$N3593,$M3593)&gt;=スコアリング基準!$B$21,スコアリング基準!$C$21,IF(IF($N3593&lt;&gt;"",$N3593,$M3593)&gt;0,スコアリング基準!$C$22,0))))</f>
        <v/>
      </c>
      <c r="T3593" s="4">
        <f>IF($O3593="可",スコアリング基準!$C$23,0)</f>
        <v/>
      </c>
      <c r="U3593" s="4">
        <f>IF(OR(COUNT($K3593:$L3593)&lt;2,$K3593=0),0,IF(ABS($L3593)/$K3593&lt;=スコアリング基準!$B$24,スコアリング基準!$C$24,IF(ABS($L3593)/$K3593&lt;=スコアリング基準!$B$25,スコアリング基準!$C$25,IF(ABS($L3593)/$K3593&lt;=スコアリング基準!$B$26,スコアリング基準!$C$26,0))))</f>
        <v/>
      </c>
      <c r="V3593" s="4">
        <f>IF($P3593="なし",スコアリング基準!$C$27,0)</f>
        <v/>
      </c>
      <c r="W3593" s="4">
        <f>IF($F3593="",0,IF(ISNUMBER($F3593),IF($F3593&lt;=スコアリング基準!$B$28,スコアリング基準!$C$28,スコアリング基準!$C$29),0))</f>
        <v/>
      </c>
      <c r="X3593" s="4">
        <f>IFERROR(VLOOKUP($B3593,スコアリング基準!$A$36:$B$46,2,FALSE),0)</f>
        <v/>
      </c>
      <c r="Y3593" s="4">
        <f>SUM($S3593:$X3593)</f>
        <v/>
      </c>
      <c r="Z3593" s="4">
        <f>IF(COUNT($M3593:$N3593)=0,"データ無",IF($Y3593&gt;=スコアリング基準!$B$30,"S",IF($Y3593&gt;=スコアリング基準!$B$31,"A",IF($Y3593&gt;=スコアリング基準!$B$32,"B","C"))))</f>
        <v/>
      </c>
      <c r="AA3593">
        <f>IFERROR(INDEX(実績DB!$I$3:$I$104,MATCH($B3593&amp;$C3593,実績DB!$J$3:$J$104,0)),"")</f>
        <v/>
      </c>
    </row>
    <row r="3594">
      <c r="A3594" t="n">
        <v>3592</v>
      </c>
      <c r="B3594" t="inlineStr">
        <is>
          <t>中部</t>
        </is>
      </c>
      <c r="C3594" t="inlineStr">
        <is>
          <t>足近変電所</t>
        </is>
      </c>
      <c r="D3594" t="inlineStr">
        <is>
          <t>岐阜県</t>
        </is>
      </c>
      <c r="E3594" t="n">
        <v>77</v>
      </c>
      <c r="F3594" t="n">
        <v>6.6</v>
      </c>
      <c r="G3594" s="3" t="n">
        <v>35.346551</v>
      </c>
      <c r="H3594" s="3" t="n">
        <v>136.723231</v>
      </c>
      <c r="I3594" t="inlineStr">
        <is>
          <t>公表資料(手動)</t>
        </is>
      </c>
      <c r="J3594" t="n">
        <v>-4</v>
      </c>
      <c r="K3594" t="n">
        <v>49</v>
      </c>
      <c r="L3594" t="n">
        <v>-15</v>
      </c>
      <c r="M3594" t="n">
        <v>36</v>
      </c>
      <c r="O3594" t="inlineStr">
        <is>
          <t>不可 #3</t>
        </is>
      </c>
      <c r="P3594" t="inlineStr">
        <is>
          <t>有り</t>
        </is>
      </c>
      <c r="R3594" s="4">
        <f>IF(COUNT($M3594:$N3594)=0,"",IF(AND(IF($N3594&lt;&gt;"",$N3594,$M3594)&lt;=0,$O3594&lt;&gt;"可"),"警告",""))</f>
        <v/>
      </c>
      <c r="S3594" s="4">
        <f>IF(COUNT($M3594:$N3594)=0,0,IF(IF($N3594&lt;&gt;"",$N3594,$M3594)&gt;=スコアリング基準!$B$20,スコアリング基準!$C$20,IF(IF($N3594&lt;&gt;"",$N3594,$M3594)&gt;=スコアリング基準!$B$21,スコアリング基準!$C$21,IF(IF($N3594&lt;&gt;"",$N3594,$M3594)&gt;0,スコアリング基準!$C$22,0))))</f>
        <v/>
      </c>
      <c r="T3594" s="4">
        <f>IF($O3594="可",スコアリング基準!$C$23,0)</f>
        <v/>
      </c>
      <c r="U3594" s="4">
        <f>IF(OR(COUNT($K3594:$L3594)&lt;2,$K3594=0),0,IF(ABS($L3594)/$K3594&lt;=スコアリング基準!$B$24,スコアリング基準!$C$24,IF(ABS($L3594)/$K3594&lt;=スコアリング基準!$B$25,スコアリング基準!$C$25,IF(ABS($L3594)/$K3594&lt;=スコアリング基準!$B$26,スコアリング基準!$C$26,0))))</f>
        <v/>
      </c>
      <c r="V3594" s="4">
        <f>IF($P3594="なし",スコアリング基準!$C$27,0)</f>
        <v/>
      </c>
      <c r="W3594" s="4">
        <f>IF($F3594="",0,IF(ISNUMBER($F3594),IF($F3594&lt;=スコアリング基準!$B$28,スコアリング基準!$C$28,スコアリング基準!$C$29),0))</f>
        <v/>
      </c>
      <c r="X3594" s="4">
        <f>IFERROR(VLOOKUP($B3594,スコアリング基準!$A$36:$B$46,2,FALSE),0)</f>
        <v/>
      </c>
      <c r="Y3594" s="4">
        <f>SUM($S3594:$X3594)</f>
        <v/>
      </c>
      <c r="Z3594" s="4">
        <f>IF(COUNT($M3594:$N3594)=0,"データ無",IF($Y3594&gt;=スコアリング基準!$B$30,"S",IF($Y3594&gt;=スコアリング基準!$B$31,"A",IF($Y3594&gt;=スコアリング基準!$B$32,"B","C"))))</f>
        <v/>
      </c>
      <c r="AA3594">
        <f>IFERROR(INDEX(実績DB!$I$3:$I$104,MATCH($B3594&amp;$C3594,実績DB!$J$3:$J$104,0)),"")</f>
        <v/>
      </c>
    </row>
    <row r="3595">
      <c r="A3595" t="n">
        <v>3593</v>
      </c>
      <c r="B3595" t="inlineStr">
        <is>
          <t>中部</t>
        </is>
      </c>
      <c r="C3595" t="inlineStr">
        <is>
          <t>身成変電所</t>
        </is>
      </c>
      <c r="D3595" t="inlineStr">
        <is>
          <t>静岡県</t>
        </is>
      </c>
      <c r="E3595" t="n">
        <v>77</v>
      </c>
      <c r="F3595" t="n">
        <v>6.6</v>
      </c>
      <c r="G3595" s="3" t="n">
        <v>34.900743</v>
      </c>
      <c r="H3595" s="3" t="n">
        <v>138.111913</v>
      </c>
      <c r="I3595" t="inlineStr">
        <is>
          <t>公表資料(手動)</t>
        </is>
      </c>
      <c r="J3595" t="n">
        <v>19</v>
      </c>
      <c r="K3595" t="n">
        <v>19</v>
      </c>
      <c r="L3595" t="n">
        <v>-6</v>
      </c>
      <c r="M3595" t="n">
        <v>13</v>
      </c>
      <c r="O3595" t="inlineStr">
        <is>
          <t>不可 #3</t>
        </is>
      </c>
      <c r="P3595" t="inlineStr">
        <is>
          <t>有り</t>
        </is>
      </c>
      <c r="R3595" s="4">
        <f>IF(COUNT($M3595:$N3595)=0,"",IF(AND(IF($N3595&lt;&gt;"",$N3595,$M3595)&lt;=0,$O3595&lt;&gt;"可"),"警告",""))</f>
        <v/>
      </c>
      <c r="S3595" s="4">
        <f>IF(COUNT($M3595:$N3595)=0,0,IF(IF($N3595&lt;&gt;"",$N3595,$M3595)&gt;=スコアリング基準!$B$20,スコアリング基準!$C$20,IF(IF($N3595&lt;&gt;"",$N3595,$M3595)&gt;=スコアリング基準!$B$21,スコアリング基準!$C$21,IF(IF($N3595&lt;&gt;"",$N3595,$M3595)&gt;0,スコアリング基準!$C$22,0))))</f>
        <v/>
      </c>
      <c r="T3595" s="4">
        <f>IF($O3595="可",スコアリング基準!$C$23,0)</f>
        <v/>
      </c>
      <c r="U3595" s="4">
        <f>IF(OR(COUNT($K3595:$L3595)&lt;2,$K3595=0),0,IF(ABS($L3595)/$K3595&lt;=スコアリング基準!$B$24,スコアリング基準!$C$24,IF(ABS($L3595)/$K3595&lt;=スコアリング基準!$B$25,スコアリング基準!$C$25,IF(ABS($L3595)/$K3595&lt;=スコアリング基準!$B$26,スコアリング基準!$C$26,0))))</f>
        <v/>
      </c>
      <c r="V3595" s="4">
        <f>IF($P3595="なし",スコアリング基準!$C$27,0)</f>
        <v/>
      </c>
      <c r="W3595" s="4">
        <f>IF($F3595="",0,IF(ISNUMBER($F3595),IF($F3595&lt;=スコアリング基準!$B$28,スコアリング基準!$C$28,スコアリング基準!$C$29),0))</f>
        <v/>
      </c>
      <c r="X3595" s="4">
        <f>IFERROR(VLOOKUP($B3595,スコアリング基準!$A$36:$B$46,2,FALSE),0)</f>
        <v/>
      </c>
      <c r="Y3595" s="4">
        <f>SUM($S3595:$X3595)</f>
        <v/>
      </c>
      <c r="Z3595" s="4">
        <f>IF(COUNT($M3595:$N3595)=0,"データ無",IF($Y3595&gt;=スコアリング基準!$B$30,"S",IF($Y3595&gt;=スコアリング基準!$B$31,"A",IF($Y3595&gt;=スコアリング基準!$B$32,"B","C"))))</f>
        <v/>
      </c>
      <c r="AA3595">
        <f>IFERROR(INDEX(実績DB!$I$3:$I$104,MATCH($B3595&amp;$C3595,実績DB!$J$3:$J$104,0)),"")</f>
        <v/>
      </c>
    </row>
    <row r="3596">
      <c r="A3596" t="n">
        <v>3594</v>
      </c>
      <c r="B3596" t="inlineStr">
        <is>
          <t>中部</t>
        </is>
      </c>
      <c r="C3596" t="inlineStr">
        <is>
          <t>通町変電所</t>
        </is>
      </c>
      <c r="D3596" t="inlineStr">
        <is>
          <t>三重県</t>
        </is>
      </c>
      <c r="E3596" t="n">
        <v>77</v>
      </c>
      <c r="F3596" t="n">
        <v>6.6</v>
      </c>
      <c r="G3596" s="3" t="n">
        <v>34.499531</v>
      </c>
      <c r="H3596" s="3" t="n">
        <v>136.749039</v>
      </c>
      <c r="I3596" t="inlineStr">
        <is>
          <t>Google Places(名称一致)</t>
        </is>
      </c>
      <c r="J3596" t="n">
        <v>19</v>
      </c>
      <c r="K3596" t="n">
        <v>19</v>
      </c>
      <c r="L3596" t="n">
        <v>-16</v>
      </c>
      <c r="M3596" t="n">
        <v>3</v>
      </c>
      <c r="O3596" t="inlineStr">
        <is>
          <t>不可 #3</t>
        </is>
      </c>
      <c r="P3596" t="inlineStr">
        <is>
          <t>有り</t>
        </is>
      </c>
      <c r="R3596" s="4">
        <f>IF(COUNT($M3596:$N3596)=0,"",IF(AND(IF($N3596&lt;&gt;"",$N3596,$M3596)&lt;=0,$O3596&lt;&gt;"可"),"警告",""))</f>
        <v/>
      </c>
      <c r="S3596" s="4">
        <f>IF(COUNT($M3596:$N3596)=0,0,IF(IF($N3596&lt;&gt;"",$N3596,$M3596)&gt;=スコアリング基準!$B$20,スコアリング基準!$C$20,IF(IF($N3596&lt;&gt;"",$N3596,$M3596)&gt;=スコアリング基準!$B$21,スコアリング基準!$C$21,IF(IF($N3596&lt;&gt;"",$N3596,$M3596)&gt;0,スコアリング基準!$C$22,0))))</f>
        <v/>
      </c>
      <c r="T3596" s="4">
        <f>IF($O3596="可",スコアリング基準!$C$23,0)</f>
        <v/>
      </c>
      <c r="U3596" s="4">
        <f>IF(OR(COUNT($K3596:$L3596)&lt;2,$K3596=0),0,IF(ABS($L3596)/$K3596&lt;=スコアリング基準!$B$24,スコアリング基準!$C$24,IF(ABS($L3596)/$K3596&lt;=スコアリング基準!$B$25,スコアリング基準!$C$25,IF(ABS($L3596)/$K3596&lt;=スコアリング基準!$B$26,スコアリング基準!$C$26,0))))</f>
        <v/>
      </c>
      <c r="V3596" s="4">
        <f>IF($P3596="なし",スコアリング基準!$C$27,0)</f>
        <v/>
      </c>
      <c r="W3596" s="4">
        <f>IF($F3596="",0,IF(ISNUMBER($F3596),IF($F3596&lt;=スコアリング基準!$B$28,スコアリング基準!$C$28,スコアリング基準!$C$29),0))</f>
        <v/>
      </c>
      <c r="X3596" s="4">
        <f>IFERROR(VLOOKUP($B3596,スコアリング基準!$A$36:$B$46,2,FALSE),0)</f>
        <v/>
      </c>
      <c r="Y3596" s="4">
        <f>SUM($S3596:$X3596)</f>
        <v/>
      </c>
      <c r="Z3596" s="4">
        <f>IF(COUNT($M3596:$N3596)=0,"データ無",IF($Y3596&gt;=スコアリング基準!$B$30,"S",IF($Y3596&gt;=スコアリング基準!$B$31,"A",IF($Y3596&gt;=スコアリング基準!$B$32,"B","C"))))</f>
        <v/>
      </c>
      <c r="AA3596">
        <f>IFERROR(INDEX(実績DB!$I$3:$I$104,MATCH($B3596&amp;$C3596,実績DB!$J$3:$J$104,0)),"")</f>
        <v/>
      </c>
    </row>
    <row r="3597">
      <c r="A3597" t="n">
        <v>3595</v>
      </c>
      <c r="B3597" t="inlineStr">
        <is>
          <t>中部</t>
        </is>
      </c>
      <c r="C3597" t="inlineStr">
        <is>
          <t>道徳変電所</t>
        </is>
      </c>
      <c r="D3597" t="inlineStr">
        <is>
          <t>愛知県</t>
        </is>
      </c>
      <c r="E3597" t="n">
        <v>77</v>
      </c>
      <c r="F3597" t="n">
        <v>6.6</v>
      </c>
      <c r="G3597" s="3" t="n">
        <v>35.107655</v>
      </c>
      <c r="H3597" s="3" t="n">
        <v>136.907511</v>
      </c>
      <c r="I3597" t="inlineStr">
        <is>
          <t>公表資料(手動)</t>
        </is>
      </c>
      <c r="J3597" t="n">
        <v>8</v>
      </c>
      <c r="K3597" t="n">
        <v>74</v>
      </c>
      <c r="L3597" t="n">
        <v>0</v>
      </c>
      <c r="M3597" t="n">
        <v>74</v>
      </c>
      <c r="O3597" t="inlineStr">
        <is>
          <t>不可 #3</t>
        </is>
      </c>
      <c r="P3597" t="inlineStr">
        <is>
          <t>有り</t>
        </is>
      </c>
      <c r="R3597" s="4">
        <f>IF(COUNT($M3597:$N3597)=0,"",IF(AND(IF($N3597&lt;&gt;"",$N3597,$M3597)&lt;=0,$O3597&lt;&gt;"可"),"警告",""))</f>
        <v/>
      </c>
      <c r="S3597" s="4">
        <f>IF(COUNT($M3597:$N3597)=0,0,IF(IF($N3597&lt;&gt;"",$N3597,$M3597)&gt;=スコアリング基準!$B$20,スコアリング基準!$C$20,IF(IF($N3597&lt;&gt;"",$N3597,$M3597)&gt;=スコアリング基準!$B$21,スコアリング基準!$C$21,IF(IF($N3597&lt;&gt;"",$N3597,$M3597)&gt;0,スコアリング基準!$C$22,0))))</f>
        <v/>
      </c>
      <c r="T3597" s="4">
        <f>IF($O3597="可",スコアリング基準!$C$23,0)</f>
        <v/>
      </c>
      <c r="U3597" s="4">
        <f>IF(OR(COUNT($K3597:$L3597)&lt;2,$K3597=0),0,IF(ABS($L3597)/$K3597&lt;=スコアリング基準!$B$24,スコアリング基準!$C$24,IF(ABS($L3597)/$K3597&lt;=スコアリング基準!$B$25,スコアリング基準!$C$25,IF(ABS($L3597)/$K3597&lt;=スコアリング基準!$B$26,スコアリング基準!$C$26,0))))</f>
        <v/>
      </c>
      <c r="V3597" s="4">
        <f>IF($P3597="なし",スコアリング基準!$C$27,0)</f>
        <v/>
      </c>
      <c r="W3597" s="4">
        <f>IF($F3597="",0,IF(ISNUMBER($F3597),IF($F3597&lt;=スコアリング基準!$B$28,スコアリング基準!$C$28,スコアリング基準!$C$29),0))</f>
        <v/>
      </c>
      <c r="X3597" s="4">
        <f>IFERROR(VLOOKUP($B3597,スコアリング基準!$A$36:$B$46,2,FALSE),0)</f>
        <v/>
      </c>
      <c r="Y3597" s="4">
        <f>SUM($S3597:$X3597)</f>
        <v/>
      </c>
      <c r="Z3597" s="4">
        <f>IF(COUNT($M3597:$N3597)=0,"データ無",IF($Y3597&gt;=スコアリング基準!$B$30,"S",IF($Y3597&gt;=スコアリング基準!$B$31,"A",IF($Y3597&gt;=スコアリング基準!$B$32,"B","C"))))</f>
        <v/>
      </c>
      <c r="AA3597">
        <f>IFERROR(INDEX(実績DB!$I$3:$I$104,MATCH($B3597&amp;$C3597,実績DB!$J$3:$J$104,0)),"")</f>
        <v/>
      </c>
    </row>
    <row r="3598">
      <c r="A3598" t="n">
        <v>3596</v>
      </c>
      <c r="B3598" t="inlineStr">
        <is>
          <t>中部</t>
        </is>
      </c>
      <c r="C3598" t="inlineStr">
        <is>
          <t>那加変電所</t>
        </is>
      </c>
      <c r="D3598" t="inlineStr">
        <is>
          <t>岐阜県</t>
        </is>
      </c>
      <c r="E3598" t="n">
        <v>77</v>
      </c>
      <c r="F3598" t="n">
        <v>6.6</v>
      </c>
      <c r="G3598" s="3" t="n">
        <v>35.401039</v>
      </c>
      <c r="H3598" s="3" t="n">
        <v>136.848089</v>
      </c>
      <c r="I3598" t="inlineStr">
        <is>
          <t>公表資料(手動)</t>
        </is>
      </c>
      <c r="J3598" t="n">
        <v>0</v>
      </c>
      <c r="K3598" t="n">
        <v>49</v>
      </c>
      <c r="L3598" t="n">
        <v>0</v>
      </c>
      <c r="M3598" t="n">
        <v>49</v>
      </c>
      <c r="O3598" t="inlineStr">
        <is>
          <t>不可 #3</t>
        </is>
      </c>
      <c r="P3598" t="inlineStr">
        <is>
          <t>有り</t>
        </is>
      </c>
      <c r="R3598" s="4">
        <f>IF(COUNT($M3598:$N3598)=0,"",IF(AND(IF($N3598&lt;&gt;"",$N3598,$M3598)&lt;=0,$O3598&lt;&gt;"可"),"警告",""))</f>
        <v/>
      </c>
      <c r="S3598" s="4">
        <f>IF(COUNT($M3598:$N3598)=0,0,IF(IF($N3598&lt;&gt;"",$N3598,$M3598)&gt;=スコアリング基準!$B$20,スコアリング基準!$C$20,IF(IF($N3598&lt;&gt;"",$N3598,$M3598)&gt;=スコアリング基準!$B$21,スコアリング基準!$C$21,IF(IF($N3598&lt;&gt;"",$N3598,$M3598)&gt;0,スコアリング基準!$C$22,0))))</f>
        <v/>
      </c>
      <c r="T3598" s="4">
        <f>IF($O3598="可",スコアリング基準!$C$23,0)</f>
        <v/>
      </c>
      <c r="U3598" s="4">
        <f>IF(OR(COUNT($K3598:$L3598)&lt;2,$K3598=0),0,IF(ABS($L3598)/$K3598&lt;=スコアリング基準!$B$24,スコアリング基準!$C$24,IF(ABS($L3598)/$K3598&lt;=スコアリング基準!$B$25,スコアリング基準!$C$25,IF(ABS($L3598)/$K3598&lt;=スコアリング基準!$B$26,スコアリング基準!$C$26,0))))</f>
        <v/>
      </c>
      <c r="V3598" s="4">
        <f>IF($P3598="なし",スコアリング基準!$C$27,0)</f>
        <v/>
      </c>
      <c r="W3598" s="4">
        <f>IF($F3598="",0,IF(ISNUMBER($F3598),IF($F3598&lt;=スコアリング基準!$B$28,スコアリング基準!$C$28,スコアリング基準!$C$29),0))</f>
        <v/>
      </c>
      <c r="X3598" s="4">
        <f>IFERROR(VLOOKUP($B3598,スコアリング基準!$A$36:$B$46,2,FALSE),0)</f>
        <v/>
      </c>
      <c r="Y3598" s="4">
        <f>SUM($S3598:$X3598)</f>
        <v/>
      </c>
      <c r="Z3598" s="4">
        <f>IF(COUNT($M3598:$N3598)=0,"データ無",IF($Y3598&gt;=スコアリング基準!$B$30,"S",IF($Y3598&gt;=スコアリング基準!$B$31,"A",IF($Y3598&gt;=スコアリング基準!$B$32,"B","C"))))</f>
        <v/>
      </c>
      <c r="AA3598">
        <f>IFERROR(INDEX(実績DB!$I$3:$I$104,MATCH($B3598&amp;$C3598,実績DB!$J$3:$J$104,0)),"")</f>
        <v/>
      </c>
    </row>
    <row r="3599">
      <c r="A3599" t="n">
        <v>3597</v>
      </c>
      <c r="B3599" t="inlineStr">
        <is>
          <t>中部</t>
        </is>
      </c>
      <c r="C3599" t="inlineStr">
        <is>
          <t>都田変電所</t>
        </is>
      </c>
      <c r="D3599" t="inlineStr">
        <is>
          <t>静岡県</t>
        </is>
      </c>
      <c r="E3599" t="n">
        <v>77</v>
      </c>
      <c r="F3599" t="n">
        <v>6.6</v>
      </c>
      <c r="G3599" s="3" t="n">
        <v>34.80647</v>
      </c>
      <c r="H3599" s="3" t="n">
        <v>137.70106</v>
      </c>
      <c r="I3599" t="inlineStr">
        <is>
          <t>OSM実測(名称一致)</t>
        </is>
      </c>
      <c r="J3599" t="n">
        <v>28</v>
      </c>
      <c r="K3599" t="n">
        <v>28</v>
      </c>
      <c r="L3599" t="n">
        <v>-10</v>
      </c>
      <c r="M3599" t="n">
        <v>18</v>
      </c>
      <c r="O3599" t="inlineStr">
        <is>
          <t>不可 #3</t>
        </is>
      </c>
      <c r="P3599" t="inlineStr">
        <is>
          <t>有り</t>
        </is>
      </c>
      <c r="R3599" s="4">
        <f>IF(COUNT($M3599:$N3599)=0,"",IF(AND(IF($N3599&lt;&gt;"",$N3599,$M3599)&lt;=0,$O3599&lt;&gt;"可"),"警告",""))</f>
        <v/>
      </c>
      <c r="S3599" s="4">
        <f>IF(COUNT($M3599:$N3599)=0,0,IF(IF($N3599&lt;&gt;"",$N3599,$M3599)&gt;=スコアリング基準!$B$20,スコアリング基準!$C$20,IF(IF($N3599&lt;&gt;"",$N3599,$M3599)&gt;=スコアリング基準!$B$21,スコアリング基準!$C$21,IF(IF($N3599&lt;&gt;"",$N3599,$M3599)&gt;0,スコアリング基準!$C$22,0))))</f>
        <v/>
      </c>
      <c r="T3599" s="4">
        <f>IF($O3599="可",スコアリング基準!$C$23,0)</f>
        <v/>
      </c>
      <c r="U3599" s="4">
        <f>IF(OR(COUNT($K3599:$L3599)&lt;2,$K3599=0),0,IF(ABS($L3599)/$K3599&lt;=スコアリング基準!$B$24,スコアリング基準!$C$24,IF(ABS($L3599)/$K3599&lt;=スコアリング基準!$B$25,スコアリング基準!$C$25,IF(ABS($L3599)/$K3599&lt;=スコアリング基準!$B$26,スコアリング基準!$C$26,0))))</f>
        <v/>
      </c>
      <c r="V3599" s="4">
        <f>IF($P3599="なし",スコアリング基準!$C$27,0)</f>
        <v/>
      </c>
      <c r="W3599" s="4">
        <f>IF($F3599="",0,IF(ISNUMBER($F3599),IF($F3599&lt;=スコアリング基準!$B$28,スコアリング基準!$C$28,スコアリング基準!$C$29),0))</f>
        <v/>
      </c>
      <c r="X3599" s="4">
        <f>IFERROR(VLOOKUP($B3599,スコアリング基準!$A$36:$B$46,2,FALSE),0)</f>
        <v/>
      </c>
      <c r="Y3599" s="4">
        <f>SUM($S3599:$X3599)</f>
        <v/>
      </c>
      <c r="Z3599" s="4">
        <f>IF(COUNT($M3599:$N3599)=0,"データ無",IF($Y3599&gt;=スコアリング基準!$B$30,"S",IF($Y3599&gt;=スコアリング基準!$B$31,"A",IF($Y3599&gt;=スコアリング基準!$B$32,"B","C"))))</f>
        <v/>
      </c>
      <c r="AA3599">
        <f>IFERROR(INDEX(実績DB!$I$3:$I$104,MATCH($B3599&amp;$C3599,実績DB!$J$3:$J$104,0)),"")</f>
        <v/>
      </c>
    </row>
    <row r="3600">
      <c r="A3600" t="n">
        <v>3598</v>
      </c>
      <c r="B3600" t="inlineStr">
        <is>
          <t>中部</t>
        </is>
      </c>
      <c r="C3600" t="inlineStr">
        <is>
          <t>里小牧変電所</t>
        </is>
      </c>
      <c r="D3600" t="inlineStr">
        <is>
          <t>愛知県</t>
        </is>
      </c>
      <c r="E3600" t="n">
        <v>77</v>
      </c>
      <c r="F3600" t="n">
        <v>6.6</v>
      </c>
      <c r="G3600" s="3" t="n">
        <v>35.351713</v>
      </c>
      <c r="H3600" s="3" t="n">
        <v>136.772108</v>
      </c>
      <c r="I3600" t="inlineStr">
        <is>
          <t>公表資料(手動)</t>
        </is>
      </c>
      <c r="J3600" t="n">
        <v>0</v>
      </c>
      <c r="K3600" t="n">
        <v>43</v>
      </c>
      <c r="L3600" t="n">
        <v>-3</v>
      </c>
      <c r="M3600" t="n">
        <v>38</v>
      </c>
      <c r="O3600" t="inlineStr">
        <is>
          <t>不可 #3</t>
        </is>
      </c>
      <c r="P3600" t="inlineStr">
        <is>
          <t>有り</t>
        </is>
      </c>
      <c r="R3600" s="4">
        <f>IF(COUNT($M3600:$N3600)=0,"",IF(AND(IF($N3600&lt;&gt;"",$N3600,$M3600)&lt;=0,$O3600&lt;&gt;"可"),"警告",""))</f>
        <v/>
      </c>
      <c r="S3600" s="4">
        <f>IF(COUNT($M3600:$N3600)=0,0,IF(IF($N3600&lt;&gt;"",$N3600,$M3600)&gt;=スコアリング基準!$B$20,スコアリング基準!$C$20,IF(IF($N3600&lt;&gt;"",$N3600,$M3600)&gt;=スコアリング基準!$B$21,スコアリング基準!$C$21,IF(IF($N3600&lt;&gt;"",$N3600,$M3600)&gt;0,スコアリング基準!$C$22,0))))</f>
        <v/>
      </c>
      <c r="T3600" s="4">
        <f>IF($O3600="可",スコアリング基準!$C$23,0)</f>
        <v/>
      </c>
      <c r="U3600" s="4">
        <f>IF(OR(COUNT($K3600:$L3600)&lt;2,$K3600=0),0,IF(ABS($L3600)/$K3600&lt;=スコアリング基準!$B$24,スコアリング基準!$C$24,IF(ABS($L3600)/$K3600&lt;=スコアリング基準!$B$25,スコアリング基準!$C$25,IF(ABS($L3600)/$K3600&lt;=スコアリング基準!$B$26,スコアリング基準!$C$26,0))))</f>
        <v/>
      </c>
      <c r="V3600" s="4">
        <f>IF($P3600="なし",スコアリング基準!$C$27,0)</f>
        <v/>
      </c>
      <c r="W3600" s="4">
        <f>IF($F3600="",0,IF(ISNUMBER($F3600),IF($F3600&lt;=スコアリング基準!$B$28,スコアリング基準!$C$28,スコアリング基準!$C$29),0))</f>
        <v/>
      </c>
      <c r="X3600" s="4">
        <f>IFERROR(VLOOKUP($B3600,スコアリング基準!$A$36:$B$46,2,FALSE),0)</f>
        <v/>
      </c>
      <c r="Y3600" s="4">
        <f>SUM($S3600:$X3600)</f>
        <v/>
      </c>
      <c r="Z3600" s="4">
        <f>IF(COUNT($M3600:$N3600)=0,"データ無",IF($Y3600&gt;=スコアリング基準!$B$30,"S",IF($Y3600&gt;=スコアリング基準!$B$31,"A",IF($Y3600&gt;=スコアリング基準!$B$32,"B","C"))))</f>
        <v/>
      </c>
      <c r="AA3600">
        <f>IFERROR(INDEX(実績DB!$I$3:$I$104,MATCH($B3600&amp;$C3600,実績DB!$J$3:$J$104,0)),"")</f>
        <v/>
      </c>
    </row>
    <row r="3601">
      <c r="A3601" t="n">
        <v>3599</v>
      </c>
      <c r="B3601" t="inlineStr">
        <is>
          <t>中部</t>
        </is>
      </c>
      <c r="C3601" t="inlineStr">
        <is>
          <t>野口変電所</t>
        </is>
      </c>
      <c r="D3601" t="inlineStr">
        <is>
          <t>静岡県</t>
        </is>
      </c>
      <c r="E3601" t="n">
        <v>77</v>
      </c>
      <c r="F3601" t="n">
        <v>33</v>
      </c>
      <c r="G3601" s="3" t="n">
        <v>34.716911</v>
      </c>
      <c r="H3601" s="3" t="n">
        <v>137.735235</v>
      </c>
      <c r="I3601" t="inlineStr">
        <is>
          <t>Google Places(名称一致)</t>
        </is>
      </c>
      <c r="J3601" t="n">
        <v>57</v>
      </c>
      <c r="K3601" t="n">
        <v>28</v>
      </c>
      <c r="L3601" t="n">
        <v>4</v>
      </c>
      <c r="O3601" t="inlineStr">
        <is>
          <t>可</t>
        </is>
      </c>
      <c r="P3601" t="inlineStr">
        <is>
          <t>有り</t>
        </is>
      </c>
      <c r="R3601" s="4">
        <f>IF(COUNT($M3601:$N3601)=0,"",IF(AND(IF($N3601&lt;&gt;"",$N3601,$M3601)&lt;=0,$O3601&lt;&gt;"可"),"警告",""))</f>
        <v/>
      </c>
      <c r="S3601" s="4">
        <f>IF(COUNT($M3601:$N3601)=0,0,IF(IF($N3601&lt;&gt;"",$N3601,$M3601)&gt;=スコアリング基準!$B$20,スコアリング基準!$C$20,IF(IF($N3601&lt;&gt;"",$N3601,$M3601)&gt;=スコアリング基準!$B$21,スコアリング基準!$C$21,IF(IF($N3601&lt;&gt;"",$N3601,$M3601)&gt;0,スコアリング基準!$C$22,0))))</f>
        <v/>
      </c>
      <c r="T3601" s="4">
        <f>IF($O3601="可",スコアリング基準!$C$23,0)</f>
        <v/>
      </c>
      <c r="U3601" s="4">
        <f>IF(OR(COUNT($K3601:$L3601)&lt;2,$K3601=0),0,IF(ABS($L3601)/$K3601&lt;=スコアリング基準!$B$24,スコアリング基準!$C$24,IF(ABS($L3601)/$K3601&lt;=スコアリング基準!$B$25,スコアリング基準!$C$25,IF(ABS($L3601)/$K3601&lt;=スコアリング基準!$B$26,スコアリング基準!$C$26,0))))</f>
        <v/>
      </c>
      <c r="V3601" s="4">
        <f>IF($P3601="なし",スコアリング基準!$C$27,0)</f>
        <v/>
      </c>
      <c r="W3601" s="4">
        <f>IF($F3601="",0,IF(ISNUMBER($F3601),IF($F3601&lt;=スコアリング基準!$B$28,スコアリング基準!$C$28,スコアリング基準!$C$29),0))</f>
        <v/>
      </c>
      <c r="X3601" s="4">
        <f>IFERROR(VLOOKUP($B3601,スコアリング基準!$A$36:$B$46,2,FALSE),0)</f>
        <v/>
      </c>
      <c r="Y3601" s="4">
        <f>SUM($S3601:$X3601)</f>
        <v/>
      </c>
      <c r="Z3601" s="4">
        <f>IF(COUNT($M3601:$N3601)=0,"データ無",IF($Y3601&gt;=スコアリング基準!$B$30,"S",IF($Y3601&gt;=スコアリング基準!$B$31,"A",IF($Y3601&gt;=スコアリング基準!$B$32,"B","C"))))</f>
        <v/>
      </c>
      <c r="AA3601">
        <f>IFERROR(INDEX(実績DB!$I$3:$I$104,MATCH($B3601&amp;$C3601,実績DB!$J$3:$J$104,0)),"")</f>
        <v/>
      </c>
    </row>
    <row r="3602">
      <c r="A3602" t="n">
        <v>3600</v>
      </c>
      <c r="B3602" t="inlineStr">
        <is>
          <t>中部</t>
        </is>
      </c>
      <c r="C3602" t="inlineStr">
        <is>
          <t>野田変電所</t>
        </is>
      </c>
      <c r="D3602" t="inlineStr">
        <is>
          <t>愛知県</t>
        </is>
      </c>
      <c r="E3602" t="n">
        <v>77</v>
      </c>
      <c r="F3602" t="n">
        <v>6.6</v>
      </c>
      <c r="G3602" s="3" t="n">
        <v>34.77653</v>
      </c>
      <c r="H3602" s="3" t="n">
        <v>137.36948</v>
      </c>
      <c r="I3602" t="inlineStr">
        <is>
          <t>OSM実測(名称一致)</t>
        </is>
      </c>
      <c r="J3602" t="n">
        <v>0</v>
      </c>
      <c r="K3602" t="n">
        <v>19</v>
      </c>
      <c r="L3602" t="n">
        <v>-1</v>
      </c>
      <c r="M3602" t="n">
        <v>18</v>
      </c>
      <c r="O3602" t="inlineStr">
        <is>
          <t>不可 #3</t>
        </is>
      </c>
      <c r="P3602" t="inlineStr">
        <is>
          <t>有り</t>
        </is>
      </c>
      <c r="R3602" s="4">
        <f>IF(COUNT($M3602:$N3602)=0,"",IF(AND(IF($N3602&lt;&gt;"",$N3602,$M3602)&lt;=0,$O3602&lt;&gt;"可"),"警告",""))</f>
        <v/>
      </c>
      <c r="S3602" s="4">
        <f>IF(COUNT($M3602:$N3602)=0,0,IF(IF($N3602&lt;&gt;"",$N3602,$M3602)&gt;=スコアリング基準!$B$20,スコアリング基準!$C$20,IF(IF($N3602&lt;&gt;"",$N3602,$M3602)&gt;=スコアリング基準!$B$21,スコアリング基準!$C$21,IF(IF($N3602&lt;&gt;"",$N3602,$M3602)&gt;0,スコアリング基準!$C$22,0))))</f>
        <v/>
      </c>
      <c r="T3602" s="4">
        <f>IF($O3602="可",スコアリング基準!$C$23,0)</f>
        <v/>
      </c>
      <c r="U3602" s="4">
        <f>IF(OR(COUNT($K3602:$L3602)&lt;2,$K3602=0),0,IF(ABS($L3602)/$K3602&lt;=スコアリング基準!$B$24,スコアリング基準!$C$24,IF(ABS($L3602)/$K3602&lt;=スコアリング基準!$B$25,スコアリング基準!$C$25,IF(ABS($L3602)/$K3602&lt;=スコアリング基準!$B$26,スコアリング基準!$C$26,0))))</f>
        <v/>
      </c>
      <c r="V3602" s="4">
        <f>IF($P3602="なし",スコアリング基準!$C$27,0)</f>
        <v/>
      </c>
      <c r="W3602" s="4">
        <f>IF($F3602="",0,IF(ISNUMBER($F3602),IF($F3602&lt;=スコアリング基準!$B$28,スコアリング基準!$C$28,スコアリング基準!$C$29),0))</f>
        <v/>
      </c>
      <c r="X3602" s="4">
        <f>IFERROR(VLOOKUP($B3602,スコアリング基準!$A$36:$B$46,2,FALSE),0)</f>
        <v/>
      </c>
      <c r="Y3602" s="4">
        <f>SUM($S3602:$X3602)</f>
        <v/>
      </c>
      <c r="Z3602" s="4">
        <f>IF(COUNT($M3602:$N3602)=0,"データ無",IF($Y3602&gt;=スコアリング基準!$B$30,"S",IF($Y3602&gt;=スコアリング基準!$B$31,"A",IF($Y3602&gt;=スコアリング基準!$B$32,"B","C"))))</f>
        <v/>
      </c>
      <c r="AA3602">
        <f>IFERROR(INDEX(実績DB!$I$3:$I$104,MATCH($B3602&amp;$C3602,実績DB!$J$3:$J$104,0)),"")</f>
        <v/>
      </c>
    </row>
    <row r="3603">
      <c r="A3603" t="n">
        <v>3601</v>
      </c>
      <c r="B3603" t="inlineStr">
        <is>
          <t>中部</t>
        </is>
      </c>
      <c r="C3603" t="inlineStr">
        <is>
          <t>野辺山変電所</t>
        </is>
      </c>
      <c r="D3603" t="inlineStr">
        <is>
          <t>長野県</t>
        </is>
      </c>
      <c r="E3603" t="n">
        <v>77</v>
      </c>
      <c r="F3603" t="n">
        <v>6.6</v>
      </c>
      <c r="G3603" s="3" t="n">
        <v>35.982812</v>
      </c>
      <c r="H3603" s="3" t="n">
        <v>138.509756</v>
      </c>
      <c r="I3603" t="inlineStr">
        <is>
          <t>公表資料(手動)</t>
        </is>
      </c>
      <c r="J3603" t="n">
        <v>-42</v>
      </c>
      <c r="K3603" t="n">
        <v>19</v>
      </c>
      <c r="L3603" t="n">
        <v>-7</v>
      </c>
      <c r="M3603" t="n">
        <v>12</v>
      </c>
      <c r="O3603" t="inlineStr">
        <is>
          <t>不可 #3</t>
        </is>
      </c>
      <c r="P3603" t="inlineStr">
        <is>
          <t>有り</t>
        </is>
      </c>
      <c r="R3603" s="4">
        <f>IF(COUNT($M3603:$N3603)=0,"",IF(AND(IF($N3603&lt;&gt;"",$N3603,$M3603)&lt;=0,$O3603&lt;&gt;"可"),"警告",""))</f>
        <v/>
      </c>
      <c r="S3603" s="4">
        <f>IF(COUNT($M3603:$N3603)=0,0,IF(IF($N3603&lt;&gt;"",$N3603,$M3603)&gt;=スコアリング基準!$B$20,スコアリング基準!$C$20,IF(IF($N3603&lt;&gt;"",$N3603,$M3603)&gt;=スコアリング基準!$B$21,スコアリング基準!$C$21,IF(IF($N3603&lt;&gt;"",$N3603,$M3603)&gt;0,スコアリング基準!$C$22,0))))</f>
        <v/>
      </c>
      <c r="T3603" s="4">
        <f>IF($O3603="可",スコアリング基準!$C$23,0)</f>
        <v/>
      </c>
      <c r="U3603" s="4">
        <f>IF(OR(COUNT($K3603:$L3603)&lt;2,$K3603=0),0,IF(ABS($L3603)/$K3603&lt;=スコアリング基準!$B$24,スコアリング基準!$C$24,IF(ABS($L3603)/$K3603&lt;=スコアリング基準!$B$25,スコアリング基準!$C$25,IF(ABS($L3603)/$K3603&lt;=スコアリング基準!$B$26,スコアリング基準!$C$26,0))))</f>
        <v/>
      </c>
      <c r="V3603" s="4">
        <f>IF($P3603="なし",スコアリング基準!$C$27,0)</f>
        <v/>
      </c>
      <c r="W3603" s="4">
        <f>IF($F3603="",0,IF(ISNUMBER($F3603),IF($F3603&lt;=スコアリング基準!$B$28,スコアリング基準!$C$28,スコアリング基準!$C$29),0))</f>
        <v/>
      </c>
      <c r="X3603" s="4">
        <f>IFERROR(VLOOKUP($B3603,スコアリング基準!$A$36:$B$46,2,FALSE),0)</f>
        <v/>
      </c>
      <c r="Y3603" s="4">
        <f>SUM($S3603:$X3603)</f>
        <v/>
      </c>
      <c r="Z3603" s="4">
        <f>IF(COUNT($M3603:$N3603)=0,"データ無",IF($Y3603&gt;=スコアリング基準!$B$30,"S",IF($Y3603&gt;=スコアリング基準!$B$31,"A",IF($Y3603&gt;=スコアリング基準!$B$32,"B","C"))))</f>
        <v/>
      </c>
      <c r="AA3603">
        <f>IFERROR(INDEX(実績DB!$I$3:$I$104,MATCH($B3603&amp;$C3603,実績DB!$J$3:$J$104,0)),"")</f>
        <v/>
      </c>
    </row>
    <row r="3604">
      <c r="A3604" t="n">
        <v>3602</v>
      </c>
      <c r="B3604" t="inlineStr">
        <is>
          <t>中部</t>
        </is>
      </c>
      <c r="C3604" t="inlineStr">
        <is>
          <t>野間変電所</t>
        </is>
      </c>
      <c r="D3604" t="inlineStr">
        <is>
          <t>愛知県</t>
        </is>
      </c>
      <c r="E3604" t="n">
        <v>77</v>
      </c>
      <c r="F3604" t="n">
        <v>6.6</v>
      </c>
      <c r="G3604" s="3" t="n">
        <v>34.770373</v>
      </c>
      <c r="H3604" s="3" t="n">
        <v>136.861136</v>
      </c>
      <c r="I3604" t="inlineStr">
        <is>
          <t>Google Places(名称一致)</t>
        </is>
      </c>
      <c r="J3604" t="n">
        <v>-16</v>
      </c>
      <c r="K3604" t="n">
        <v>22</v>
      </c>
      <c r="L3604" t="n">
        <v>-19</v>
      </c>
      <c r="M3604" t="n">
        <v>2</v>
      </c>
      <c r="O3604" t="inlineStr">
        <is>
          <t>不可 #3</t>
        </is>
      </c>
      <c r="P3604" t="inlineStr">
        <is>
          <t>有り</t>
        </is>
      </c>
      <c r="R3604" s="4">
        <f>IF(COUNT($M3604:$N3604)=0,"",IF(AND(IF($N3604&lt;&gt;"",$N3604,$M3604)&lt;=0,$O3604&lt;&gt;"可"),"警告",""))</f>
        <v/>
      </c>
      <c r="S3604" s="4">
        <f>IF(COUNT($M3604:$N3604)=0,0,IF(IF($N3604&lt;&gt;"",$N3604,$M3604)&gt;=スコアリング基準!$B$20,スコアリング基準!$C$20,IF(IF($N3604&lt;&gt;"",$N3604,$M3604)&gt;=スコアリング基準!$B$21,スコアリング基準!$C$21,IF(IF($N3604&lt;&gt;"",$N3604,$M3604)&gt;0,スコアリング基準!$C$22,0))))</f>
        <v/>
      </c>
      <c r="T3604" s="4">
        <f>IF($O3604="可",スコアリング基準!$C$23,0)</f>
        <v/>
      </c>
      <c r="U3604" s="4">
        <f>IF(OR(COUNT($K3604:$L3604)&lt;2,$K3604=0),0,IF(ABS($L3604)/$K3604&lt;=スコアリング基準!$B$24,スコアリング基準!$C$24,IF(ABS($L3604)/$K3604&lt;=スコアリング基準!$B$25,スコアリング基準!$C$25,IF(ABS($L3604)/$K3604&lt;=スコアリング基準!$B$26,スコアリング基準!$C$26,0))))</f>
        <v/>
      </c>
      <c r="V3604" s="4">
        <f>IF($P3604="なし",スコアリング基準!$C$27,0)</f>
        <v/>
      </c>
      <c r="W3604" s="4">
        <f>IF($F3604="",0,IF(ISNUMBER($F3604),IF($F3604&lt;=スコアリング基準!$B$28,スコアリング基準!$C$28,スコアリング基準!$C$29),0))</f>
        <v/>
      </c>
      <c r="X3604" s="4">
        <f>IFERROR(VLOOKUP($B3604,スコアリング基準!$A$36:$B$46,2,FALSE),0)</f>
        <v/>
      </c>
      <c r="Y3604" s="4">
        <f>SUM($S3604:$X3604)</f>
        <v/>
      </c>
      <c r="Z3604" s="4">
        <f>IF(COUNT($M3604:$N3604)=0,"データ無",IF($Y3604&gt;=スコアリング基準!$B$30,"S",IF($Y3604&gt;=スコアリング基準!$B$31,"A",IF($Y3604&gt;=スコアリング基準!$B$32,"B","C"))))</f>
        <v/>
      </c>
      <c r="AA3604">
        <f>IFERROR(INDEX(実績DB!$I$3:$I$104,MATCH($B3604&amp;$C3604,実績DB!$J$3:$J$104,0)),"")</f>
        <v/>
      </c>
    </row>
    <row r="3605">
      <c r="A3605" t="n">
        <v>3603</v>
      </c>
      <c r="B3605" t="inlineStr">
        <is>
          <t>中部</t>
        </is>
      </c>
      <c r="C3605" t="inlineStr">
        <is>
          <t>金原水力変電所</t>
        </is>
      </c>
      <c r="D3605" t="inlineStr">
        <is>
          <t>岐阜県</t>
        </is>
      </c>
      <c r="E3605" t="n">
        <v>77</v>
      </c>
      <c r="F3605" t="n">
        <v>33</v>
      </c>
      <c r="G3605" s="3" t="n"/>
      <c r="H3605" s="3" t="n"/>
      <c r="I3605" t="inlineStr">
        <is>
          <t>未取得</t>
        </is>
      </c>
      <c r="J3605" t="n">
        <v>10</v>
      </c>
      <c r="K3605" t="n">
        <v>10</v>
      </c>
      <c r="L3605" t="n">
        <v>-8</v>
      </c>
      <c r="O3605" t="inlineStr">
        <is>
          <t>不可 #2</t>
        </is>
      </c>
      <c r="P3605" t="inlineStr">
        <is>
          <t>有り</t>
        </is>
      </c>
      <c r="R3605" s="4">
        <f>IF(COUNT($M3605:$N3605)=0,"",IF(AND(IF($N3605&lt;&gt;"",$N3605,$M3605)&lt;=0,$O3605&lt;&gt;"可"),"警告",""))</f>
        <v/>
      </c>
      <c r="S3605" s="4">
        <f>IF(COUNT($M3605:$N3605)=0,0,IF(IF($N3605&lt;&gt;"",$N3605,$M3605)&gt;=スコアリング基準!$B$20,スコアリング基準!$C$20,IF(IF($N3605&lt;&gt;"",$N3605,$M3605)&gt;=スコアリング基準!$B$21,スコアリング基準!$C$21,IF(IF($N3605&lt;&gt;"",$N3605,$M3605)&gt;0,スコアリング基準!$C$22,0))))</f>
        <v/>
      </c>
      <c r="T3605" s="4">
        <f>IF($O3605="可",スコアリング基準!$C$23,0)</f>
        <v/>
      </c>
      <c r="U3605" s="4">
        <f>IF(OR(COUNT($K3605:$L3605)&lt;2,$K3605=0),0,IF(ABS($L3605)/$K3605&lt;=スコアリング基準!$B$24,スコアリング基準!$C$24,IF(ABS($L3605)/$K3605&lt;=スコアリング基準!$B$25,スコアリング基準!$C$25,IF(ABS($L3605)/$K3605&lt;=スコアリング基準!$B$26,スコアリング基準!$C$26,0))))</f>
        <v/>
      </c>
      <c r="V3605" s="4">
        <f>IF($P3605="なし",スコアリング基準!$C$27,0)</f>
        <v/>
      </c>
      <c r="W3605" s="4">
        <f>IF($F3605="",0,IF(ISNUMBER($F3605),IF($F3605&lt;=スコアリング基準!$B$28,スコアリング基準!$C$28,スコアリング基準!$C$29),0))</f>
        <v/>
      </c>
      <c r="X3605" s="4">
        <f>IFERROR(VLOOKUP($B3605,スコアリング基準!$A$36:$B$46,2,FALSE),0)</f>
        <v/>
      </c>
      <c r="Y3605" s="4">
        <f>SUM($S3605:$X3605)</f>
        <v/>
      </c>
      <c r="Z3605" s="4">
        <f>IF(COUNT($M3605:$N3605)=0,"データ無",IF($Y3605&gt;=スコアリング基準!$B$30,"S",IF($Y3605&gt;=スコアリング基準!$B$31,"A",IF($Y3605&gt;=スコアリング基準!$B$32,"B","C"))))</f>
        <v/>
      </c>
      <c r="AA3605">
        <f>IFERROR(INDEX(実績DB!$I$3:$I$104,MATCH($B3605&amp;$C3605,実績DB!$J$3:$J$104,0)),"")</f>
        <v/>
      </c>
    </row>
    <row r="3606">
      <c r="A3606" t="n">
        <v>3604</v>
      </c>
      <c r="B3606" t="inlineStr">
        <is>
          <t>中部</t>
        </is>
      </c>
      <c r="C3606" t="inlineStr">
        <is>
          <t>釜戸変電所</t>
        </is>
      </c>
      <c r="D3606" t="inlineStr">
        <is>
          <t>岐阜県</t>
        </is>
      </c>
      <c r="E3606" t="n">
        <v>77</v>
      </c>
      <c r="F3606" t="n">
        <v>6.6</v>
      </c>
      <c r="G3606" s="3" t="n">
        <v>35.403179</v>
      </c>
      <c r="H3606" s="3" t="n">
        <v>137.308165</v>
      </c>
      <c r="I3606" t="inlineStr">
        <is>
          <t>Google Places(名称一致)</t>
        </is>
      </c>
      <c r="J3606" t="n">
        <v>-10</v>
      </c>
      <c r="K3606" t="n">
        <v>19</v>
      </c>
      <c r="L3606" t="n">
        <v>-17</v>
      </c>
      <c r="M3606" t="n">
        <v>3</v>
      </c>
      <c r="O3606" t="inlineStr">
        <is>
          <t>不可 #3</t>
        </is>
      </c>
      <c r="P3606" t="inlineStr">
        <is>
          <t>有り</t>
        </is>
      </c>
      <c r="R3606" s="4">
        <f>IF(COUNT($M3606:$N3606)=0,"",IF(AND(IF($N3606&lt;&gt;"",$N3606,$M3606)&lt;=0,$O3606&lt;&gt;"可"),"警告",""))</f>
        <v/>
      </c>
      <c r="S3606" s="4">
        <f>IF(COUNT($M3606:$N3606)=0,0,IF(IF($N3606&lt;&gt;"",$N3606,$M3606)&gt;=スコアリング基準!$B$20,スコアリング基準!$C$20,IF(IF($N3606&lt;&gt;"",$N3606,$M3606)&gt;=スコアリング基準!$B$21,スコアリング基準!$C$21,IF(IF($N3606&lt;&gt;"",$N3606,$M3606)&gt;0,スコアリング基準!$C$22,0))))</f>
        <v/>
      </c>
      <c r="T3606" s="4">
        <f>IF($O3606="可",スコアリング基準!$C$23,0)</f>
        <v/>
      </c>
      <c r="U3606" s="4">
        <f>IF(OR(COUNT($K3606:$L3606)&lt;2,$K3606=0),0,IF(ABS($L3606)/$K3606&lt;=スコアリング基準!$B$24,スコアリング基準!$C$24,IF(ABS($L3606)/$K3606&lt;=スコアリング基準!$B$25,スコアリング基準!$C$25,IF(ABS($L3606)/$K3606&lt;=スコアリング基準!$B$26,スコアリング基準!$C$26,0))))</f>
        <v/>
      </c>
      <c r="V3606" s="4">
        <f>IF($P3606="なし",スコアリング基準!$C$27,0)</f>
        <v/>
      </c>
      <c r="W3606" s="4">
        <f>IF($F3606="",0,IF(ISNUMBER($F3606),IF($F3606&lt;=スコアリング基準!$B$28,スコアリング基準!$C$28,スコアリング基準!$C$29),0))</f>
        <v/>
      </c>
      <c r="X3606" s="4">
        <f>IFERROR(VLOOKUP($B3606,スコアリング基準!$A$36:$B$46,2,FALSE),0)</f>
        <v/>
      </c>
      <c r="Y3606" s="4">
        <f>SUM($S3606:$X3606)</f>
        <v/>
      </c>
      <c r="Z3606" s="4">
        <f>IF(COUNT($M3606:$N3606)=0,"データ無",IF($Y3606&gt;=スコアリング基準!$B$30,"S",IF($Y3606&gt;=スコアリング基準!$B$31,"A",IF($Y3606&gt;=スコアリング基準!$B$32,"B","C"))))</f>
        <v/>
      </c>
      <c r="AA3606">
        <f>IFERROR(INDEX(実績DB!$I$3:$I$104,MATCH($B3606&amp;$C3606,実績DB!$J$3:$J$104,0)),"")</f>
        <v/>
      </c>
    </row>
    <row r="3607">
      <c r="A3607" t="n">
        <v>3605</v>
      </c>
      <c r="B3607" t="inlineStr">
        <is>
          <t>中部</t>
        </is>
      </c>
      <c r="C3607" t="inlineStr">
        <is>
          <t>鍋田変電所</t>
        </is>
      </c>
      <c r="D3607" t="inlineStr">
        <is>
          <t>愛知県</t>
        </is>
      </c>
      <c r="E3607" t="n">
        <v>77</v>
      </c>
      <c r="F3607" t="n">
        <v>6.6</v>
      </c>
      <c r="G3607" s="3" t="n">
        <v>35.064957</v>
      </c>
      <c r="H3607" s="3" t="n">
        <v>136.782236</v>
      </c>
      <c r="I3607" t="inlineStr">
        <is>
          <t>公表資料(手動)</t>
        </is>
      </c>
      <c r="J3607" t="n">
        <v>-9</v>
      </c>
      <c r="K3607" t="n">
        <v>49</v>
      </c>
      <c r="L3607" t="n">
        <v>-10</v>
      </c>
      <c r="M3607" t="n">
        <v>40</v>
      </c>
      <c r="O3607" t="inlineStr">
        <is>
          <t>不可 #3</t>
        </is>
      </c>
      <c r="P3607" t="inlineStr">
        <is>
          <t>有り</t>
        </is>
      </c>
      <c r="R3607" s="4">
        <f>IF(COUNT($M3607:$N3607)=0,"",IF(AND(IF($N3607&lt;&gt;"",$N3607,$M3607)&lt;=0,$O3607&lt;&gt;"可"),"警告",""))</f>
        <v/>
      </c>
      <c r="S3607" s="4">
        <f>IF(COUNT($M3607:$N3607)=0,0,IF(IF($N3607&lt;&gt;"",$N3607,$M3607)&gt;=スコアリング基準!$B$20,スコアリング基準!$C$20,IF(IF($N3607&lt;&gt;"",$N3607,$M3607)&gt;=スコアリング基準!$B$21,スコアリング基準!$C$21,IF(IF($N3607&lt;&gt;"",$N3607,$M3607)&gt;0,スコアリング基準!$C$22,0))))</f>
        <v/>
      </c>
      <c r="T3607" s="4">
        <f>IF($O3607="可",スコアリング基準!$C$23,0)</f>
        <v/>
      </c>
      <c r="U3607" s="4">
        <f>IF(OR(COUNT($K3607:$L3607)&lt;2,$K3607=0),0,IF(ABS($L3607)/$K3607&lt;=スコアリング基準!$B$24,スコアリング基準!$C$24,IF(ABS($L3607)/$K3607&lt;=スコアリング基準!$B$25,スコアリング基準!$C$25,IF(ABS($L3607)/$K3607&lt;=スコアリング基準!$B$26,スコアリング基準!$C$26,0))))</f>
        <v/>
      </c>
      <c r="V3607" s="4">
        <f>IF($P3607="なし",スコアリング基準!$C$27,0)</f>
        <v/>
      </c>
      <c r="W3607" s="4">
        <f>IF($F3607="",0,IF(ISNUMBER($F3607),IF($F3607&lt;=スコアリング基準!$B$28,スコアリング基準!$C$28,スコアリング基準!$C$29),0))</f>
        <v/>
      </c>
      <c r="X3607" s="4">
        <f>IFERROR(VLOOKUP($B3607,スコアリング基準!$A$36:$B$46,2,FALSE),0)</f>
        <v/>
      </c>
      <c r="Y3607" s="4">
        <f>SUM($S3607:$X3607)</f>
        <v/>
      </c>
      <c r="Z3607" s="4">
        <f>IF(COUNT($M3607:$N3607)=0,"データ無",IF($Y3607&gt;=スコアリング基準!$B$30,"S",IF($Y3607&gt;=スコアリング基準!$B$31,"A",IF($Y3607&gt;=スコアリング基準!$B$32,"B","C"))))</f>
        <v/>
      </c>
      <c r="AA3607">
        <f>IFERROR(INDEX(実績DB!$I$3:$I$104,MATCH($B3607&amp;$C3607,実績DB!$J$3:$J$104,0)),"")</f>
        <v/>
      </c>
    </row>
    <row r="3608">
      <c r="A3608" t="n">
        <v>3606</v>
      </c>
      <c r="B3608" t="inlineStr">
        <is>
          <t>中部</t>
        </is>
      </c>
      <c r="C3608" t="inlineStr">
        <is>
          <t>鎌田変電所</t>
        </is>
      </c>
      <c r="D3608" t="inlineStr">
        <is>
          <t>三重県</t>
        </is>
      </c>
      <c r="E3608" t="n">
        <v>77</v>
      </c>
      <c r="F3608" t="n">
        <v>6.6</v>
      </c>
      <c r="G3608" s="3" t="n">
        <v>34.587091</v>
      </c>
      <c r="H3608" s="3" t="n">
        <v>136.540413</v>
      </c>
      <c r="I3608" t="inlineStr">
        <is>
          <t>公表資料(手動)</t>
        </is>
      </c>
      <c r="J3608" t="n">
        <v>38</v>
      </c>
      <c r="K3608" t="n">
        <v>38</v>
      </c>
      <c r="L3608" t="n">
        <v>-11</v>
      </c>
      <c r="M3608" t="n">
        <v>27</v>
      </c>
      <c r="O3608" t="inlineStr">
        <is>
          <t>不可 #3</t>
        </is>
      </c>
      <c r="P3608" t="inlineStr">
        <is>
          <t>有り</t>
        </is>
      </c>
      <c r="R3608" s="4">
        <f>IF(COUNT($M3608:$N3608)=0,"",IF(AND(IF($N3608&lt;&gt;"",$N3608,$M3608)&lt;=0,$O3608&lt;&gt;"可"),"警告",""))</f>
        <v/>
      </c>
      <c r="S3608" s="4">
        <f>IF(COUNT($M3608:$N3608)=0,0,IF(IF($N3608&lt;&gt;"",$N3608,$M3608)&gt;=スコアリング基準!$B$20,スコアリング基準!$C$20,IF(IF($N3608&lt;&gt;"",$N3608,$M3608)&gt;=スコアリング基準!$B$21,スコアリング基準!$C$21,IF(IF($N3608&lt;&gt;"",$N3608,$M3608)&gt;0,スコアリング基準!$C$22,0))))</f>
        <v/>
      </c>
      <c r="T3608" s="4">
        <f>IF($O3608="可",スコアリング基準!$C$23,0)</f>
        <v/>
      </c>
      <c r="U3608" s="4">
        <f>IF(OR(COUNT($K3608:$L3608)&lt;2,$K3608=0),0,IF(ABS($L3608)/$K3608&lt;=スコアリング基準!$B$24,スコアリング基準!$C$24,IF(ABS($L3608)/$K3608&lt;=スコアリング基準!$B$25,スコアリング基準!$C$25,IF(ABS($L3608)/$K3608&lt;=スコアリング基準!$B$26,スコアリング基準!$C$26,0))))</f>
        <v/>
      </c>
      <c r="V3608" s="4">
        <f>IF($P3608="なし",スコアリング基準!$C$27,0)</f>
        <v/>
      </c>
      <c r="W3608" s="4">
        <f>IF($F3608="",0,IF(ISNUMBER($F3608),IF($F3608&lt;=スコアリング基準!$B$28,スコアリング基準!$C$28,スコアリング基準!$C$29),0))</f>
        <v/>
      </c>
      <c r="X3608" s="4">
        <f>IFERROR(VLOOKUP($B3608,スコアリング基準!$A$36:$B$46,2,FALSE),0)</f>
        <v/>
      </c>
      <c r="Y3608" s="4">
        <f>SUM($S3608:$X3608)</f>
        <v/>
      </c>
      <c r="Z3608" s="4">
        <f>IF(COUNT($M3608:$N3608)=0,"データ無",IF($Y3608&gt;=スコアリング基準!$B$30,"S",IF($Y3608&gt;=スコアリング基準!$B$31,"A",IF($Y3608&gt;=スコアリング基準!$B$32,"B","C"))))</f>
        <v/>
      </c>
      <c r="AA3608">
        <f>IFERROR(INDEX(実績DB!$I$3:$I$104,MATCH($B3608&amp;$C3608,実績DB!$J$3:$J$104,0)),"")</f>
        <v/>
      </c>
    </row>
    <row r="3609">
      <c r="A3609" t="n">
        <v>3607</v>
      </c>
      <c r="B3609" t="inlineStr">
        <is>
          <t>中部</t>
        </is>
      </c>
      <c r="C3609" t="inlineStr">
        <is>
          <t>長久手変電所</t>
        </is>
      </c>
      <c r="D3609" t="inlineStr">
        <is>
          <t>愛知県</t>
        </is>
      </c>
      <c r="E3609" t="n">
        <v>77</v>
      </c>
      <c r="F3609" t="n">
        <v>6.6</v>
      </c>
      <c r="G3609" s="3" t="n">
        <v>35.186855</v>
      </c>
      <c r="H3609" s="3" t="n">
        <v>137.02337</v>
      </c>
      <c r="I3609" t="inlineStr">
        <is>
          <t>公表資料(手動)</t>
        </is>
      </c>
      <c r="J3609" t="n">
        <v>8</v>
      </c>
      <c r="K3609" t="n">
        <v>49</v>
      </c>
      <c r="L3609" t="n">
        <v>0</v>
      </c>
      <c r="M3609" t="n">
        <v>49</v>
      </c>
      <c r="O3609" t="inlineStr">
        <is>
          <t>不可 #3</t>
        </is>
      </c>
      <c r="P3609" t="inlineStr">
        <is>
          <t>有り</t>
        </is>
      </c>
      <c r="R3609" s="4">
        <f>IF(COUNT($M3609:$N3609)=0,"",IF(AND(IF($N3609&lt;&gt;"",$N3609,$M3609)&lt;=0,$O3609&lt;&gt;"可"),"警告",""))</f>
        <v/>
      </c>
      <c r="S3609" s="4">
        <f>IF(COUNT($M3609:$N3609)=0,0,IF(IF($N3609&lt;&gt;"",$N3609,$M3609)&gt;=スコアリング基準!$B$20,スコアリング基準!$C$20,IF(IF($N3609&lt;&gt;"",$N3609,$M3609)&gt;=スコアリング基準!$B$21,スコアリング基準!$C$21,IF(IF($N3609&lt;&gt;"",$N3609,$M3609)&gt;0,スコアリング基準!$C$22,0))))</f>
        <v/>
      </c>
      <c r="T3609" s="4">
        <f>IF($O3609="可",スコアリング基準!$C$23,0)</f>
        <v/>
      </c>
      <c r="U3609" s="4">
        <f>IF(OR(COUNT($K3609:$L3609)&lt;2,$K3609=0),0,IF(ABS($L3609)/$K3609&lt;=スコアリング基準!$B$24,スコアリング基準!$C$24,IF(ABS($L3609)/$K3609&lt;=スコアリング基準!$B$25,スコアリング基準!$C$25,IF(ABS($L3609)/$K3609&lt;=スコアリング基準!$B$26,スコアリング基準!$C$26,0))))</f>
        <v/>
      </c>
      <c r="V3609" s="4">
        <f>IF($P3609="なし",スコアリング基準!$C$27,0)</f>
        <v/>
      </c>
      <c r="W3609" s="4">
        <f>IF($F3609="",0,IF(ISNUMBER($F3609),IF($F3609&lt;=スコアリング基準!$B$28,スコアリング基準!$C$28,スコアリング基準!$C$29),0))</f>
        <v/>
      </c>
      <c r="X3609" s="4">
        <f>IFERROR(VLOOKUP($B3609,スコアリング基準!$A$36:$B$46,2,FALSE),0)</f>
        <v/>
      </c>
      <c r="Y3609" s="4">
        <f>SUM($S3609:$X3609)</f>
        <v/>
      </c>
      <c r="Z3609" s="4">
        <f>IF(COUNT($M3609:$N3609)=0,"データ無",IF($Y3609&gt;=スコアリング基準!$B$30,"S",IF($Y3609&gt;=スコアリング基準!$B$31,"A",IF($Y3609&gt;=スコアリング基準!$B$32,"B","C"))))</f>
        <v/>
      </c>
      <c r="AA3609">
        <f>IFERROR(INDEX(実績DB!$I$3:$I$104,MATCH($B3609&amp;$C3609,実績DB!$J$3:$J$104,0)),"")</f>
        <v/>
      </c>
    </row>
    <row r="3610">
      <c r="A3610" t="n">
        <v>3608</v>
      </c>
      <c r="B3610" t="inlineStr">
        <is>
          <t>中部</t>
        </is>
      </c>
      <c r="C3610" t="inlineStr">
        <is>
          <t>長住町変電所</t>
        </is>
      </c>
      <c r="D3610" t="inlineStr">
        <is>
          <t>岐阜県</t>
        </is>
      </c>
      <c r="E3610" t="n">
        <v>77</v>
      </c>
      <c r="F3610" t="n">
        <v>6.6</v>
      </c>
      <c r="G3610" s="3" t="n">
        <v>35.413991</v>
      </c>
      <c r="H3610" s="3" t="n">
        <v>136.761188</v>
      </c>
      <c r="I3610" t="inlineStr">
        <is>
          <t>公表資料(手動)</t>
        </is>
      </c>
      <c r="J3610" t="n">
        <v>4</v>
      </c>
      <c r="K3610" t="n">
        <v>37</v>
      </c>
      <c r="L3610" t="n">
        <v>0</v>
      </c>
      <c r="M3610" t="n">
        <v>37</v>
      </c>
      <c r="O3610" t="inlineStr">
        <is>
          <t>不可 #3</t>
        </is>
      </c>
      <c r="P3610" t="inlineStr">
        <is>
          <t>有り</t>
        </is>
      </c>
      <c r="R3610" s="4">
        <f>IF(COUNT($M3610:$N3610)=0,"",IF(AND(IF($N3610&lt;&gt;"",$N3610,$M3610)&lt;=0,$O3610&lt;&gt;"可"),"警告",""))</f>
        <v/>
      </c>
      <c r="S3610" s="4">
        <f>IF(COUNT($M3610:$N3610)=0,0,IF(IF($N3610&lt;&gt;"",$N3610,$M3610)&gt;=スコアリング基準!$B$20,スコアリング基準!$C$20,IF(IF($N3610&lt;&gt;"",$N3610,$M3610)&gt;=スコアリング基準!$B$21,スコアリング基準!$C$21,IF(IF($N3610&lt;&gt;"",$N3610,$M3610)&gt;0,スコアリング基準!$C$22,0))))</f>
        <v/>
      </c>
      <c r="T3610" s="4">
        <f>IF($O3610="可",スコアリング基準!$C$23,0)</f>
        <v/>
      </c>
      <c r="U3610" s="4">
        <f>IF(OR(COUNT($K3610:$L3610)&lt;2,$K3610=0),0,IF(ABS($L3610)/$K3610&lt;=スコアリング基準!$B$24,スコアリング基準!$C$24,IF(ABS($L3610)/$K3610&lt;=スコアリング基準!$B$25,スコアリング基準!$C$25,IF(ABS($L3610)/$K3610&lt;=スコアリング基準!$B$26,スコアリング基準!$C$26,0))))</f>
        <v/>
      </c>
      <c r="V3610" s="4">
        <f>IF($P3610="なし",スコアリング基準!$C$27,0)</f>
        <v/>
      </c>
      <c r="W3610" s="4">
        <f>IF($F3610="",0,IF(ISNUMBER($F3610),IF($F3610&lt;=スコアリング基準!$B$28,スコアリング基準!$C$28,スコアリング基準!$C$29),0))</f>
        <v/>
      </c>
      <c r="X3610" s="4">
        <f>IFERROR(VLOOKUP($B3610,スコアリング基準!$A$36:$B$46,2,FALSE),0)</f>
        <v/>
      </c>
      <c r="Y3610" s="4">
        <f>SUM($S3610:$X3610)</f>
        <v/>
      </c>
      <c r="Z3610" s="4">
        <f>IF(COUNT($M3610:$N3610)=0,"データ無",IF($Y3610&gt;=スコアリング基準!$B$30,"S",IF($Y3610&gt;=スコアリング基準!$B$31,"A",IF($Y3610&gt;=スコアリング基準!$B$32,"B","C"))))</f>
        <v/>
      </c>
      <c r="AA3610">
        <f>IFERROR(INDEX(実績DB!$I$3:$I$104,MATCH($B3610&amp;$C3610,実績DB!$J$3:$J$104,0)),"")</f>
        <v/>
      </c>
    </row>
    <row r="3611">
      <c r="A3611" t="n">
        <v>3609</v>
      </c>
      <c r="B3611" t="inlineStr">
        <is>
          <t>中部</t>
        </is>
      </c>
      <c r="C3611" t="inlineStr">
        <is>
          <t>長地変電所</t>
        </is>
      </c>
      <c r="D3611" t="inlineStr">
        <is>
          <t>長野県</t>
        </is>
      </c>
      <c r="E3611" t="n">
        <v>77</v>
      </c>
      <c r="F3611" t="n">
        <v>6.6</v>
      </c>
      <c r="G3611" s="3" t="n">
        <v>36.068918</v>
      </c>
      <c r="H3611" s="3" t="n">
        <v>138.068352</v>
      </c>
      <c r="I3611" t="inlineStr">
        <is>
          <t>公表資料(手動)</t>
        </is>
      </c>
      <c r="J3611" t="n">
        <v>0</v>
      </c>
      <c r="K3611" t="n">
        <v>49</v>
      </c>
      <c r="L3611" t="n">
        <v>0</v>
      </c>
      <c r="M3611" t="n">
        <v>49</v>
      </c>
      <c r="O3611" t="inlineStr">
        <is>
          <t>不可 #3</t>
        </is>
      </c>
      <c r="P3611" t="inlineStr">
        <is>
          <t>有り</t>
        </is>
      </c>
      <c r="R3611" s="4">
        <f>IF(COUNT($M3611:$N3611)=0,"",IF(AND(IF($N3611&lt;&gt;"",$N3611,$M3611)&lt;=0,$O3611&lt;&gt;"可"),"警告",""))</f>
        <v/>
      </c>
      <c r="S3611" s="4">
        <f>IF(COUNT($M3611:$N3611)=0,0,IF(IF($N3611&lt;&gt;"",$N3611,$M3611)&gt;=スコアリング基準!$B$20,スコアリング基準!$C$20,IF(IF($N3611&lt;&gt;"",$N3611,$M3611)&gt;=スコアリング基準!$B$21,スコアリング基準!$C$21,IF(IF($N3611&lt;&gt;"",$N3611,$M3611)&gt;0,スコアリング基準!$C$22,0))))</f>
        <v/>
      </c>
      <c r="T3611" s="4">
        <f>IF($O3611="可",スコアリング基準!$C$23,0)</f>
        <v/>
      </c>
      <c r="U3611" s="4">
        <f>IF(OR(COUNT($K3611:$L3611)&lt;2,$K3611=0),0,IF(ABS($L3611)/$K3611&lt;=スコアリング基準!$B$24,スコアリング基準!$C$24,IF(ABS($L3611)/$K3611&lt;=スコアリング基準!$B$25,スコアリング基準!$C$25,IF(ABS($L3611)/$K3611&lt;=スコアリング基準!$B$26,スコアリング基準!$C$26,0))))</f>
        <v/>
      </c>
      <c r="V3611" s="4">
        <f>IF($P3611="なし",スコアリング基準!$C$27,0)</f>
        <v/>
      </c>
      <c r="W3611" s="4">
        <f>IF($F3611="",0,IF(ISNUMBER($F3611),IF($F3611&lt;=スコアリング基準!$B$28,スコアリング基準!$C$28,スコアリング基準!$C$29),0))</f>
        <v/>
      </c>
      <c r="X3611" s="4">
        <f>IFERROR(VLOOKUP($B3611,スコアリング基準!$A$36:$B$46,2,FALSE),0)</f>
        <v/>
      </c>
      <c r="Y3611" s="4">
        <f>SUM($S3611:$X3611)</f>
        <v/>
      </c>
      <c r="Z3611" s="4">
        <f>IF(COUNT($M3611:$N3611)=0,"データ無",IF($Y3611&gt;=スコアリング基準!$B$30,"S",IF($Y3611&gt;=スコアリング基準!$B$31,"A",IF($Y3611&gt;=スコアリング基準!$B$32,"B","C"))))</f>
        <v/>
      </c>
      <c r="AA3611">
        <f>IFERROR(INDEX(実績DB!$I$3:$I$104,MATCH($B3611&amp;$C3611,実績DB!$J$3:$J$104,0)),"")</f>
        <v/>
      </c>
    </row>
    <row r="3612">
      <c r="A3612" t="n">
        <v>3610</v>
      </c>
      <c r="B3612" t="inlineStr">
        <is>
          <t>中部</t>
        </is>
      </c>
      <c r="C3612" t="inlineStr">
        <is>
          <t>長島変電所</t>
        </is>
      </c>
      <c r="D3612" t="inlineStr">
        <is>
          <t>三重県</t>
        </is>
      </c>
      <c r="E3612" t="n">
        <v>77</v>
      </c>
      <c r="F3612" t="n">
        <v>6.6</v>
      </c>
      <c r="G3612" s="3" t="n">
        <v>34.206971</v>
      </c>
      <c r="H3612" s="3" t="n">
        <v>136.329203</v>
      </c>
      <c r="I3612" t="inlineStr">
        <is>
          <t>Google Places(名称一致)</t>
        </is>
      </c>
      <c r="J3612" t="n">
        <v>28</v>
      </c>
      <c r="K3612" t="n">
        <v>28</v>
      </c>
      <c r="L3612" t="n">
        <v>-21</v>
      </c>
      <c r="M3612" t="n">
        <v>7</v>
      </c>
      <c r="O3612" t="inlineStr">
        <is>
          <t>不可 #3</t>
        </is>
      </c>
      <c r="P3612" t="inlineStr">
        <is>
          <t>有り</t>
        </is>
      </c>
      <c r="R3612" s="4">
        <f>IF(COUNT($M3612:$N3612)=0,"",IF(AND(IF($N3612&lt;&gt;"",$N3612,$M3612)&lt;=0,$O3612&lt;&gt;"可"),"警告",""))</f>
        <v/>
      </c>
      <c r="S3612" s="4">
        <f>IF(COUNT($M3612:$N3612)=0,0,IF(IF($N3612&lt;&gt;"",$N3612,$M3612)&gt;=スコアリング基準!$B$20,スコアリング基準!$C$20,IF(IF($N3612&lt;&gt;"",$N3612,$M3612)&gt;=スコアリング基準!$B$21,スコアリング基準!$C$21,IF(IF($N3612&lt;&gt;"",$N3612,$M3612)&gt;0,スコアリング基準!$C$22,0))))</f>
        <v/>
      </c>
      <c r="T3612" s="4">
        <f>IF($O3612="可",スコアリング基準!$C$23,0)</f>
        <v/>
      </c>
      <c r="U3612" s="4">
        <f>IF(OR(COUNT($K3612:$L3612)&lt;2,$K3612=0),0,IF(ABS($L3612)/$K3612&lt;=スコアリング基準!$B$24,スコアリング基準!$C$24,IF(ABS($L3612)/$K3612&lt;=スコアリング基準!$B$25,スコアリング基準!$C$25,IF(ABS($L3612)/$K3612&lt;=スコアリング基準!$B$26,スコアリング基準!$C$26,0))))</f>
        <v/>
      </c>
      <c r="V3612" s="4">
        <f>IF($P3612="なし",スコアリング基準!$C$27,0)</f>
        <v/>
      </c>
      <c r="W3612" s="4">
        <f>IF($F3612="",0,IF(ISNUMBER($F3612),IF($F3612&lt;=スコアリング基準!$B$28,スコアリング基準!$C$28,スコアリング基準!$C$29),0))</f>
        <v/>
      </c>
      <c r="X3612" s="4">
        <f>IFERROR(VLOOKUP($B3612,スコアリング基準!$A$36:$B$46,2,FALSE),0)</f>
        <v/>
      </c>
      <c r="Y3612" s="4">
        <f>SUM($S3612:$X3612)</f>
        <v/>
      </c>
      <c r="Z3612" s="4">
        <f>IF(COUNT($M3612:$N3612)=0,"データ無",IF($Y3612&gt;=スコアリング基準!$B$30,"S",IF($Y3612&gt;=スコアリング基準!$B$31,"A",IF($Y3612&gt;=スコアリング基準!$B$32,"B","C"))))</f>
        <v/>
      </c>
      <c r="AA3612">
        <f>IFERROR(INDEX(実績DB!$I$3:$I$104,MATCH($B3612&amp;$C3612,実績DB!$J$3:$J$104,0)),"")</f>
        <v/>
      </c>
    </row>
    <row r="3613">
      <c r="A3613" t="n">
        <v>3611</v>
      </c>
      <c r="B3613" t="inlineStr">
        <is>
          <t>中部</t>
        </is>
      </c>
      <c r="C3613" t="inlineStr">
        <is>
          <t>長森変電所</t>
        </is>
      </c>
      <c r="D3613" t="inlineStr">
        <is>
          <t>岐阜県</t>
        </is>
      </c>
      <c r="E3613" t="n">
        <v>77</v>
      </c>
      <c r="F3613" t="n">
        <v>6.6</v>
      </c>
      <c r="G3613" s="3" t="n">
        <v>35.404547</v>
      </c>
      <c r="H3613" s="3" t="n">
        <v>136.811972</v>
      </c>
      <c r="I3613" t="inlineStr">
        <is>
          <t>公表資料(手動)</t>
        </is>
      </c>
      <c r="J3613" t="n">
        <v>-3</v>
      </c>
      <c r="K3613" t="n">
        <v>49</v>
      </c>
      <c r="L3613" t="n">
        <v>-14</v>
      </c>
      <c r="M3613" t="n">
        <v>34</v>
      </c>
      <c r="O3613" t="inlineStr">
        <is>
          <t>不可 #3</t>
        </is>
      </c>
      <c r="P3613" t="inlineStr">
        <is>
          <t>有り</t>
        </is>
      </c>
      <c r="R3613" s="4">
        <f>IF(COUNT($M3613:$N3613)=0,"",IF(AND(IF($N3613&lt;&gt;"",$N3613,$M3613)&lt;=0,$O3613&lt;&gt;"可"),"警告",""))</f>
        <v/>
      </c>
      <c r="S3613" s="4">
        <f>IF(COUNT($M3613:$N3613)=0,0,IF(IF($N3613&lt;&gt;"",$N3613,$M3613)&gt;=スコアリング基準!$B$20,スコアリング基準!$C$20,IF(IF($N3613&lt;&gt;"",$N3613,$M3613)&gt;=スコアリング基準!$B$21,スコアリング基準!$C$21,IF(IF($N3613&lt;&gt;"",$N3613,$M3613)&gt;0,スコアリング基準!$C$22,0))))</f>
        <v/>
      </c>
      <c r="T3613" s="4">
        <f>IF($O3613="可",スコアリング基準!$C$23,0)</f>
        <v/>
      </c>
      <c r="U3613" s="4">
        <f>IF(OR(COUNT($K3613:$L3613)&lt;2,$K3613=0),0,IF(ABS($L3613)/$K3613&lt;=スコアリング基準!$B$24,スコアリング基準!$C$24,IF(ABS($L3613)/$K3613&lt;=スコアリング基準!$B$25,スコアリング基準!$C$25,IF(ABS($L3613)/$K3613&lt;=スコアリング基準!$B$26,スコアリング基準!$C$26,0))))</f>
        <v/>
      </c>
      <c r="V3613" s="4">
        <f>IF($P3613="なし",スコアリング基準!$C$27,0)</f>
        <v/>
      </c>
      <c r="W3613" s="4">
        <f>IF($F3613="",0,IF(ISNUMBER($F3613),IF($F3613&lt;=スコアリング基準!$B$28,スコアリング基準!$C$28,スコアリング基準!$C$29),0))</f>
        <v/>
      </c>
      <c r="X3613" s="4">
        <f>IFERROR(VLOOKUP($B3613,スコアリング基準!$A$36:$B$46,2,FALSE),0)</f>
        <v/>
      </c>
      <c r="Y3613" s="4">
        <f>SUM($S3613:$X3613)</f>
        <v/>
      </c>
      <c r="Z3613" s="4">
        <f>IF(COUNT($M3613:$N3613)=0,"データ無",IF($Y3613&gt;=スコアリング基準!$B$30,"S",IF($Y3613&gt;=スコアリング基準!$B$31,"A",IF($Y3613&gt;=スコアリング基準!$B$32,"B","C"))))</f>
        <v/>
      </c>
      <c r="AA3613">
        <f>IFERROR(INDEX(実績DB!$I$3:$I$104,MATCH($B3613&amp;$C3613,実績DB!$J$3:$J$104,0)),"")</f>
        <v/>
      </c>
    </row>
    <row r="3614">
      <c r="A3614" t="n">
        <v>3612</v>
      </c>
      <c r="B3614" t="inlineStr">
        <is>
          <t>中部</t>
        </is>
      </c>
      <c r="C3614" t="inlineStr">
        <is>
          <t>長田変電所</t>
        </is>
      </c>
      <c r="D3614" t="inlineStr">
        <is>
          <t>静岡県</t>
        </is>
      </c>
      <c r="E3614" t="n">
        <v>77</v>
      </c>
      <c r="F3614" t="n">
        <v>6.6</v>
      </c>
      <c r="G3614" s="3" t="n">
        <v>34.951069</v>
      </c>
      <c r="H3614" s="3" t="n">
        <v>138.347559</v>
      </c>
      <c r="I3614" t="inlineStr">
        <is>
          <t>公表資料(手動)</t>
        </is>
      </c>
      <c r="J3614" t="n">
        <v>19</v>
      </c>
      <c r="K3614" t="n">
        <v>19</v>
      </c>
      <c r="L3614" t="n">
        <v>-4</v>
      </c>
      <c r="M3614" t="n">
        <v>15</v>
      </c>
      <c r="O3614" t="inlineStr">
        <is>
          <t>不可 #3</t>
        </is>
      </c>
      <c r="P3614" t="inlineStr">
        <is>
          <t>有り</t>
        </is>
      </c>
      <c r="R3614" s="4">
        <f>IF(COUNT($M3614:$N3614)=0,"",IF(AND(IF($N3614&lt;&gt;"",$N3614,$M3614)&lt;=0,$O3614&lt;&gt;"可"),"警告",""))</f>
        <v/>
      </c>
      <c r="S3614" s="4">
        <f>IF(COUNT($M3614:$N3614)=0,0,IF(IF($N3614&lt;&gt;"",$N3614,$M3614)&gt;=スコアリング基準!$B$20,スコアリング基準!$C$20,IF(IF($N3614&lt;&gt;"",$N3614,$M3614)&gt;=スコアリング基準!$B$21,スコアリング基準!$C$21,IF(IF($N3614&lt;&gt;"",$N3614,$M3614)&gt;0,スコアリング基準!$C$22,0))))</f>
        <v/>
      </c>
      <c r="T3614" s="4">
        <f>IF($O3614="可",スコアリング基準!$C$23,0)</f>
        <v/>
      </c>
      <c r="U3614" s="4">
        <f>IF(OR(COUNT($K3614:$L3614)&lt;2,$K3614=0),0,IF(ABS($L3614)/$K3614&lt;=スコアリング基準!$B$24,スコアリング基準!$C$24,IF(ABS($L3614)/$K3614&lt;=スコアリング基準!$B$25,スコアリング基準!$C$25,IF(ABS($L3614)/$K3614&lt;=スコアリング基準!$B$26,スコアリング基準!$C$26,0))))</f>
        <v/>
      </c>
      <c r="V3614" s="4">
        <f>IF($P3614="なし",スコアリング基準!$C$27,0)</f>
        <v/>
      </c>
      <c r="W3614" s="4">
        <f>IF($F3614="",0,IF(ISNUMBER($F3614),IF($F3614&lt;=スコアリング基準!$B$28,スコアリング基準!$C$28,スコアリング基準!$C$29),0))</f>
        <v/>
      </c>
      <c r="X3614" s="4">
        <f>IFERROR(VLOOKUP($B3614,スコアリング基準!$A$36:$B$46,2,FALSE),0)</f>
        <v/>
      </c>
      <c r="Y3614" s="4">
        <f>SUM($S3614:$X3614)</f>
        <v/>
      </c>
      <c r="Z3614" s="4">
        <f>IF(COUNT($M3614:$N3614)=0,"データ無",IF($Y3614&gt;=スコアリング基準!$B$30,"S",IF($Y3614&gt;=スコアリング基準!$B$31,"A",IF($Y3614&gt;=スコアリング基準!$B$32,"B","C"))))</f>
        <v/>
      </c>
      <c r="AA3614">
        <f>IFERROR(INDEX(実績DB!$I$3:$I$104,MATCH($B3614&amp;$C3614,実績DB!$J$3:$J$104,0)),"")</f>
        <v/>
      </c>
    </row>
    <row r="3615">
      <c r="A3615" t="n">
        <v>3613</v>
      </c>
      <c r="B3615" t="inlineStr">
        <is>
          <t>中部</t>
        </is>
      </c>
      <c r="C3615" t="inlineStr">
        <is>
          <t>長良川水力変電所</t>
        </is>
      </c>
      <c r="D3615" t="inlineStr">
        <is>
          <t>岐阜県</t>
        </is>
      </c>
      <c r="E3615" t="n">
        <v>77</v>
      </c>
      <c r="F3615" t="n">
        <v>6.6</v>
      </c>
      <c r="G3615" s="3" t="n"/>
      <c r="H3615" s="3" t="n"/>
      <c r="I3615" t="inlineStr">
        <is>
          <t>未取得</t>
        </is>
      </c>
      <c r="J3615" t="n">
        <v>-2</v>
      </c>
      <c r="K3615" t="n">
        <v>9</v>
      </c>
      <c r="L3615" t="n">
        <v>-5</v>
      </c>
      <c r="M3615" t="n">
        <v>3</v>
      </c>
      <c r="O3615" t="inlineStr">
        <is>
          <t>不可 #3</t>
        </is>
      </c>
      <c r="P3615" t="inlineStr">
        <is>
          <t>有り</t>
        </is>
      </c>
      <c r="R3615" s="4">
        <f>IF(COUNT($M3615:$N3615)=0,"",IF(AND(IF($N3615&lt;&gt;"",$N3615,$M3615)&lt;=0,$O3615&lt;&gt;"可"),"警告",""))</f>
        <v/>
      </c>
      <c r="S3615" s="4">
        <f>IF(COUNT($M3615:$N3615)=0,0,IF(IF($N3615&lt;&gt;"",$N3615,$M3615)&gt;=スコアリング基準!$B$20,スコアリング基準!$C$20,IF(IF($N3615&lt;&gt;"",$N3615,$M3615)&gt;=スコアリング基準!$B$21,スコアリング基準!$C$21,IF(IF($N3615&lt;&gt;"",$N3615,$M3615)&gt;0,スコアリング基準!$C$22,0))))</f>
        <v/>
      </c>
      <c r="T3615" s="4">
        <f>IF($O3615="可",スコアリング基準!$C$23,0)</f>
        <v/>
      </c>
      <c r="U3615" s="4">
        <f>IF(OR(COUNT($K3615:$L3615)&lt;2,$K3615=0),0,IF(ABS($L3615)/$K3615&lt;=スコアリング基準!$B$24,スコアリング基準!$C$24,IF(ABS($L3615)/$K3615&lt;=スコアリング基準!$B$25,スコアリング基準!$C$25,IF(ABS($L3615)/$K3615&lt;=スコアリング基準!$B$26,スコアリング基準!$C$26,0))))</f>
        <v/>
      </c>
      <c r="V3615" s="4">
        <f>IF($P3615="なし",スコアリング基準!$C$27,0)</f>
        <v/>
      </c>
      <c r="W3615" s="4">
        <f>IF($F3615="",0,IF(ISNUMBER($F3615),IF($F3615&lt;=スコアリング基準!$B$28,スコアリング基準!$C$28,スコアリング基準!$C$29),0))</f>
        <v/>
      </c>
      <c r="X3615" s="4">
        <f>IFERROR(VLOOKUP($B3615,スコアリング基準!$A$36:$B$46,2,FALSE),0)</f>
        <v/>
      </c>
      <c r="Y3615" s="4">
        <f>SUM($S3615:$X3615)</f>
        <v/>
      </c>
      <c r="Z3615" s="4">
        <f>IF(COUNT($M3615:$N3615)=0,"データ無",IF($Y3615&gt;=スコアリング基準!$B$30,"S",IF($Y3615&gt;=スコアリング基準!$B$31,"A",IF($Y3615&gt;=スコアリング基準!$B$32,"B","C"))))</f>
        <v/>
      </c>
      <c r="AA3615">
        <f>IFERROR(INDEX(実績DB!$I$3:$I$104,MATCH($B3615&amp;$C3615,実績DB!$J$3:$J$104,0)),"")</f>
        <v/>
      </c>
    </row>
    <row r="3616">
      <c r="A3616" t="n">
        <v>3614</v>
      </c>
      <c r="B3616" t="inlineStr">
        <is>
          <t>中部</t>
        </is>
      </c>
      <c r="C3616" t="inlineStr">
        <is>
          <t>長良町変電所</t>
        </is>
      </c>
      <c r="D3616" t="inlineStr">
        <is>
          <t>愛知県</t>
        </is>
      </c>
      <c r="E3616" t="n">
        <v>77</v>
      </c>
      <c r="F3616" t="n">
        <v>6.6</v>
      </c>
      <c r="G3616" s="3" t="n">
        <v>35.150054</v>
      </c>
      <c r="H3616" s="3" t="n">
        <v>136.871088</v>
      </c>
      <c r="I3616" t="inlineStr">
        <is>
          <t>公表資料(手動)</t>
        </is>
      </c>
      <c r="J3616" t="n">
        <v>3</v>
      </c>
      <c r="K3616" t="n">
        <v>49</v>
      </c>
      <c r="L3616" t="n">
        <v>0</v>
      </c>
      <c r="M3616" t="n">
        <v>49</v>
      </c>
      <c r="O3616" t="inlineStr">
        <is>
          <t>不可 #3</t>
        </is>
      </c>
      <c r="P3616" t="inlineStr">
        <is>
          <t>有り</t>
        </is>
      </c>
      <c r="R3616" s="4">
        <f>IF(COUNT($M3616:$N3616)=0,"",IF(AND(IF($N3616&lt;&gt;"",$N3616,$M3616)&lt;=0,$O3616&lt;&gt;"可"),"警告",""))</f>
        <v/>
      </c>
      <c r="S3616" s="4">
        <f>IF(COUNT($M3616:$N3616)=0,0,IF(IF($N3616&lt;&gt;"",$N3616,$M3616)&gt;=スコアリング基準!$B$20,スコアリング基準!$C$20,IF(IF($N3616&lt;&gt;"",$N3616,$M3616)&gt;=スコアリング基準!$B$21,スコアリング基準!$C$21,IF(IF($N3616&lt;&gt;"",$N3616,$M3616)&gt;0,スコアリング基準!$C$22,0))))</f>
        <v/>
      </c>
      <c r="T3616" s="4">
        <f>IF($O3616="可",スコアリング基準!$C$23,0)</f>
        <v/>
      </c>
      <c r="U3616" s="4">
        <f>IF(OR(COUNT($K3616:$L3616)&lt;2,$K3616=0),0,IF(ABS($L3616)/$K3616&lt;=スコアリング基準!$B$24,スコアリング基準!$C$24,IF(ABS($L3616)/$K3616&lt;=スコアリング基準!$B$25,スコアリング基準!$C$25,IF(ABS($L3616)/$K3616&lt;=スコアリング基準!$B$26,スコアリング基準!$C$26,0))))</f>
        <v/>
      </c>
      <c r="V3616" s="4">
        <f>IF($P3616="なし",スコアリング基準!$C$27,0)</f>
        <v/>
      </c>
      <c r="W3616" s="4">
        <f>IF($F3616="",0,IF(ISNUMBER($F3616),IF($F3616&lt;=スコアリング基準!$B$28,スコアリング基準!$C$28,スコアリング基準!$C$29),0))</f>
        <v/>
      </c>
      <c r="X3616" s="4">
        <f>IFERROR(VLOOKUP($B3616,スコアリング基準!$A$36:$B$46,2,FALSE),0)</f>
        <v/>
      </c>
      <c r="Y3616" s="4">
        <f>SUM($S3616:$X3616)</f>
        <v/>
      </c>
      <c r="Z3616" s="4">
        <f>IF(COUNT($M3616:$N3616)=0,"データ無",IF($Y3616&gt;=スコアリング基準!$B$30,"S",IF($Y3616&gt;=スコアリング基準!$B$31,"A",IF($Y3616&gt;=スコアリング基準!$B$32,"B","C"))))</f>
        <v/>
      </c>
      <c r="AA3616">
        <f>IFERROR(INDEX(実績DB!$I$3:$I$104,MATCH($B3616&amp;$C3616,実績DB!$J$3:$J$104,0)),"")</f>
        <v/>
      </c>
    </row>
    <row r="3617">
      <c r="A3617" t="n">
        <v>3615</v>
      </c>
      <c r="B3617" t="inlineStr">
        <is>
          <t>中部</t>
        </is>
      </c>
      <c r="C3617" t="inlineStr">
        <is>
          <t>長貫水力変電所</t>
        </is>
      </c>
      <c r="D3617" t="inlineStr">
        <is>
          <t>静岡県</t>
        </is>
      </c>
      <c r="E3617" t="n">
        <v>77</v>
      </c>
      <c r="F3617" t="n">
        <v>6.6</v>
      </c>
      <c r="G3617" s="3" t="n"/>
      <c r="H3617" s="3" t="n"/>
      <c r="I3617" t="inlineStr">
        <is>
          <t>未取得</t>
        </is>
      </c>
      <c r="J3617" t="n">
        <v>5</v>
      </c>
      <c r="K3617" t="n">
        <v>5</v>
      </c>
      <c r="L3617" t="n">
        <v>-4</v>
      </c>
      <c r="M3617" t="n">
        <v>1</v>
      </c>
      <c r="O3617" t="inlineStr">
        <is>
          <t>不可 #3</t>
        </is>
      </c>
      <c r="P3617" t="inlineStr">
        <is>
          <t>有り</t>
        </is>
      </c>
      <c r="R3617" s="4">
        <f>IF(COUNT($M3617:$N3617)=0,"",IF(AND(IF($N3617&lt;&gt;"",$N3617,$M3617)&lt;=0,$O3617&lt;&gt;"可"),"警告",""))</f>
        <v/>
      </c>
      <c r="S3617" s="4">
        <f>IF(COUNT($M3617:$N3617)=0,0,IF(IF($N3617&lt;&gt;"",$N3617,$M3617)&gt;=スコアリング基準!$B$20,スコアリング基準!$C$20,IF(IF($N3617&lt;&gt;"",$N3617,$M3617)&gt;=スコアリング基準!$B$21,スコアリング基準!$C$21,IF(IF($N3617&lt;&gt;"",$N3617,$M3617)&gt;0,スコアリング基準!$C$22,0))))</f>
        <v/>
      </c>
      <c r="T3617" s="4">
        <f>IF($O3617="可",スコアリング基準!$C$23,0)</f>
        <v/>
      </c>
      <c r="U3617" s="4">
        <f>IF(OR(COUNT($K3617:$L3617)&lt;2,$K3617=0),0,IF(ABS($L3617)/$K3617&lt;=スコアリング基準!$B$24,スコアリング基準!$C$24,IF(ABS($L3617)/$K3617&lt;=スコアリング基準!$B$25,スコアリング基準!$C$25,IF(ABS($L3617)/$K3617&lt;=スコアリング基準!$B$26,スコアリング基準!$C$26,0))))</f>
        <v/>
      </c>
      <c r="V3617" s="4">
        <f>IF($P3617="なし",スコアリング基準!$C$27,0)</f>
        <v/>
      </c>
      <c r="W3617" s="4">
        <f>IF($F3617="",0,IF(ISNUMBER($F3617),IF($F3617&lt;=スコアリング基準!$B$28,スコアリング基準!$C$28,スコアリング基準!$C$29),0))</f>
        <v/>
      </c>
      <c r="X3617" s="4">
        <f>IFERROR(VLOOKUP($B3617,スコアリング基準!$A$36:$B$46,2,FALSE),0)</f>
        <v/>
      </c>
      <c r="Y3617" s="4">
        <f>SUM($S3617:$X3617)</f>
        <v/>
      </c>
      <c r="Z3617" s="4">
        <f>IF(COUNT($M3617:$N3617)=0,"データ無",IF($Y3617&gt;=スコアリング基準!$B$30,"S",IF($Y3617&gt;=スコアリング基準!$B$31,"A",IF($Y3617&gt;=スコアリング基準!$B$32,"B","C"))))</f>
        <v/>
      </c>
      <c r="AA3617">
        <f>IFERROR(INDEX(実績DB!$I$3:$I$104,MATCH($B3617&amp;$C3617,実績DB!$J$3:$J$104,0)),"")</f>
        <v/>
      </c>
    </row>
    <row r="3618">
      <c r="A3618" t="n">
        <v>3616</v>
      </c>
      <c r="B3618" t="inlineStr">
        <is>
          <t>中部</t>
        </is>
      </c>
      <c r="C3618" t="inlineStr">
        <is>
          <t>長野変電所</t>
        </is>
      </c>
      <c r="D3618" t="inlineStr">
        <is>
          <t>長野県</t>
        </is>
      </c>
      <c r="E3618" t="n">
        <v>77</v>
      </c>
      <c r="F3618" t="n">
        <v>6.6</v>
      </c>
      <c r="G3618" s="3" t="n">
        <v>36.64433</v>
      </c>
      <c r="H3618" s="3" t="n">
        <v>138.191625</v>
      </c>
      <c r="I3618" t="inlineStr">
        <is>
          <t>公表資料(手動)</t>
        </is>
      </c>
      <c r="J3618" t="n">
        <v>0</v>
      </c>
      <c r="K3618" t="n">
        <v>66</v>
      </c>
      <c r="L3618" t="n">
        <v>0</v>
      </c>
      <c r="M3618" t="n">
        <v>66</v>
      </c>
      <c r="O3618" t="inlineStr">
        <is>
          <t>不可 #3</t>
        </is>
      </c>
      <c r="P3618" t="inlineStr">
        <is>
          <t>有り</t>
        </is>
      </c>
      <c r="R3618" s="4">
        <f>IF(COUNT($M3618:$N3618)=0,"",IF(AND(IF($N3618&lt;&gt;"",$N3618,$M3618)&lt;=0,$O3618&lt;&gt;"可"),"警告",""))</f>
        <v/>
      </c>
      <c r="S3618" s="4">
        <f>IF(COUNT($M3618:$N3618)=0,0,IF(IF($N3618&lt;&gt;"",$N3618,$M3618)&gt;=スコアリング基準!$B$20,スコアリング基準!$C$20,IF(IF($N3618&lt;&gt;"",$N3618,$M3618)&gt;=スコアリング基準!$B$21,スコアリング基準!$C$21,IF(IF($N3618&lt;&gt;"",$N3618,$M3618)&gt;0,スコアリング基準!$C$22,0))))</f>
        <v/>
      </c>
      <c r="T3618" s="4">
        <f>IF($O3618="可",スコアリング基準!$C$23,0)</f>
        <v/>
      </c>
      <c r="U3618" s="4">
        <f>IF(OR(COUNT($K3618:$L3618)&lt;2,$K3618=0),0,IF(ABS($L3618)/$K3618&lt;=スコアリング基準!$B$24,スコアリング基準!$C$24,IF(ABS($L3618)/$K3618&lt;=スコアリング基準!$B$25,スコアリング基準!$C$25,IF(ABS($L3618)/$K3618&lt;=スコアリング基準!$B$26,スコアリング基準!$C$26,0))))</f>
        <v/>
      </c>
      <c r="V3618" s="4">
        <f>IF($P3618="なし",スコアリング基準!$C$27,0)</f>
        <v/>
      </c>
      <c r="W3618" s="4">
        <f>IF($F3618="",0,IF(ISNUMBER($F3618),IF($F3618&lt;=スコアリング基準!$B$28,スコアリング基準!$C$28,スコアリング基準!$C$29),0))</f>
        <v/>
      </c>
      <c r="X3618" s="4">
        <f>IFERROR(VLOOKUP($B3618,スコアリング基準!$A$36:$B$46,2,FALSE),0)</f>
        <v/>
      </c>
      <c r="Y3618" s="4">
        <f>SUM($S3618:$X3618)</f>
        <v/>
      </c>
      <c r="Z3618" s="4">
        <f>IF(COUNT($M3618:$N3618)=0,"データ無",IF($Y3618&gt;=スコアリング基準!$B$30,"S",IF($Y3618&gt;=スコアリング基準!$B$31,"A",IF($Y3618&gt;=スコアリング基準!$B$32,"B","C"))))</f>
        <v/>
      </c>
      <c r="AA3618">
        <f>IFERROR(INDEX(実績DB!$I$3:$I$104,MATCH($B3618&amp;$C3618,実績DB!$J$3:$J$104,0)),"")</f>
        <v/>
      </c>
    </row>
    <row r="3619">
      <c r="A3619" t="n">
        <v>3617</v>
      </c>
      <c r="B3619" t="inlineStr">
        <is>
          <t>中部</t>
        </is>
      </c>
      <c r="C3619" t="inlineStr">
        <is>
          <t>長門変電所</t>
        </is>
      </c>
      <c r="D3619" t="inlineStr">
        <is>
          <t>長野県</t>
        </is>
      </c>
      <c r="E3619" t="n">
        <v>77</v>
      </c>
      <c r="F3619" t="n">
        <v>6.6</v>
      </c>
      <c r="G3619" s="3" t="n">
        <v>36.140353</v>
      </c>
      <c r="H3619" s="3" t="n">
        <v>138.23403</v>
      </c>
      <c r="I3619" t="inlineStr">
        <is>
          <t>公表資料(手動)</t>
        </is>
      </c>
      <c r="J3619" t="n">
        <v>-1</v>
      </c>
      <c r="K3619" t="n">
        <v>19</v>
      </c>
      <c r="L3619" t="n">
        <v>-9</v>
      </c>
      <c r="M3619" t="n">
        <v>10</v>
      </c>
      <c r="O3619" t="inlineStr">
        <is>
          <t>不可 #3</t>
        </is>
      </c>
      <c r="P3619" t="inlineStr">
        <is>
          <t>有り</t>
        </is>
      </c>
      <c r="R3619" s="4">
        <f>IF(COUNT($M3619:$N3619)=0,"",IF(AND(IF($N3619&lt;&gt;"",$N3619,$M3619)&lt;=0,$O3619&lt;&gt;"可"),"警告",""))</f>
        <v/>
      </c>
      <c r="S3619" s="4">
        <f>IF(COUNT($M3619:$N3619)=0,0,IF(IF($N3619&lt;&gt;"",$N3619,$M3619)&gt;=スコアリング基準!$B$20,スコアリング基準!$C$20,IF(IF($N3619&lt;&gt;"",$N3619,$M3619)&gt;=スコアリング基準!$B$21,スコアリング基準!$C$21,IF(IF($N3619&lt;&gt;"",$N3619,$M3619)&gt;0,スコアリング基準!$C$22,0))))</f>
        <v/>
      </c>
      <c r="T3619" s="4">
        <f>IF($O3619="可",スコアリング基準!$C$23,0)</f>
        <v/>
      </c>
      <c r="U3619" s="4">
        <f>IF(OR(COUNT($K3619:$L3619)&lt;2,$K3619=0),0,IF(ABS($L3619)/$K3619&lt;=スコアリング基準!$B$24,スコアリング基準!$C$24,IF(ABS($L3619)/$K3619&lt;=スコアリング基準!$B$25,スコアリング基準!$C$25,IF(ABS($L3619)/$K3619&lt;=スコアリング基準!$B$26,スコアリング基準!$C$26,0))))</f>
        <v/>
      </c>
      <c r="V3619" s="4">
        <f>IF($P3619="なし",スコアリング基準!$C$27,0)</f>
        <v/>
      </c>
      <c r="W3619" s="4">
        <f>IF($F3619="",0,IF(ISNUMBER($F3619),IF($F3619&lt;=スコアリング基準!$B$28,スコアリング基準!$C$28,スコアリング基準!$C$29),0))</f>
        <v/>
      </c>
      <c r="X3619" s="4">
        <f>IFERROR(VLOOKUP($B3619,スコアリング基準!$A$36:$B$46,2,FALSE),0)</f>
        <v/>
      </c>
      <c r="Y3619" s="4">
        <f>SUM($S3619:$X3619)</f>
        <v/>
      </c>
      <c r="Z3619" s="4">
        <f>IF(COUNT($M3619:$N3619)=0,"データ無",IF($Y3619&gt;=スコアリング基準!$B$30,"S",IF($Y3619&gt;=スコアリング基準!$B$31,"A",IF($Y3619&gt;=スコアリング基準!$B$32,"B","C"))))</f>
        <v/>
      </c>
      <c r="AA3619">
        <f>IFERROR(INDEX(実績DB!$I$3:$I$104,MATCH($B3619&amp;$C3619,実績DB!$J$3:$J$104,0)),"")</f>
        <v/>
      </c>
    </row>
    <row r="3620">
      <c r="A3620" t="n">
        <v>3618</v>
      </c>
      <c r="B3620" t="inlineStr">
        <is>
          <t>中部</t>
        </is>
      </c>
      <c r="C3620" t="inlineStr">
        <is>
          <t>開明変電所</t>
        </is>
      </c>
      <c r="D3620" t="inlineStr">
        <is>
          <t>愛知県</t>
        </is>
      </c>
      <c r="E3620" t="n">
        <v>77</v>
      </c>
      <c r="F3620" t="n">
        <v>6.6</v>
      </c>
      <c r="G3620" s="3" t="n">
        <v>35.309486</v>
      </c>
      <c r="H3620" s="3" t="n">
        <v>136.77585</v>
      </c>
      <c r="I3620" t="inlineStr">
        <is>
          <t>公表資料(手動)</t>
        </is>
      </c>
      <c r="J3620" t="n">
        <v>-1</v>
      </c>
      <c r="K3620" t="n">
        <v>49</v>
      </c>
      <c r="L3620" t="n">
        <v>0</v>
      </c>
      <c r="M3620" t="n">
        <v>49</v>
      </c>
      <c r="O3620" t="inlineStr">
        <is>
          <t>不可 #3</t>
        </is>
      </c>
      <c r="P3620" t="inlineStr">
        <is>
          <t>有り</t>
        </is>
      </c>
      <c r="R3620" s="4">
        <f>IF(COUNT($M3620:$N3620)=0,"",IF(AND(IF($N3620&lt;&gt;"",$N3620,$M3620)&lt;=0,$O3620&lt;&gt;"可"),"警告",""))</f>
        <v/>
      </c>
      <c r="S3620" s="4">
        <f>IF(COUNT($M3620:$N3620)=0,0,IF(IF($N3620&lt;&gt;"",$N3620,$M3620)&gt;=スコアリング基準!$B$20,スコアリング基準!$C$20,IF(IF($N3620&lt;&gt;"",$N3620,$M3620)&gt;=スコアリング基準!$B$21,スコアリング基準!$C$21,IF(IF($N3620&lt;&gt;"",$N3620,$M3620)&gt;0,スコアリング基準!$C$22,0))))</f>
        <v/>
      </c>
      <c r="T3620" s="4">
        <f>IF($O3620="可",スコアリング基準!$C$23,0)</f>
        <v/>
      </c>
      <c r="U3620" s="4">
        <f>IF(OR(COUNT($K3620:$L3620)&lt;2,$K3620=0),0,IF(ABS($L3620)/$K3620&lt;=スコアリング基準!$B$24,スコアリング基準!$C$24,IF(ABS($L3620)/$K3620&lt;=スコアリング基準!$B$25,スコアリング基準!$C$25,IF(ABS($L3620)/$K3620&lt;=スコアリング基準!$B$26,スコアリング基準!$C$26,0))))</f>
        <v/>
      </c>
      <c r="V3620" s="4">
        <f>IF($P3620="なし",スコアリング基準!$C$27,0)</f>
        <v/>
      </c>
      <c r="W3620" s="4">
        <f>IF($F3620="",0,IF(ISNUMBER($F3620),IF($F3620&lt;=スコアリング基準!$B$28,スコアリング基準!$C$28,スコアリング基準!$C$29),0))</f>
        <v/>
      </c>
      <c r="X3620" s="4">
        <f>IFERROR(VLOOKUP($B3620,スコアリング基準!$A$36:$B$46,2,FALSE),0)</f>
        <v/>
      </c>
      <c r="Y3620" s="4">
        <f>SUM($S3620:$X3620)</f>
        <v/>
      </c>
      <c r="Z3620" s="4">
        <f>IF(COUNT($M3620:$N3620)=0,"データ無",IF($Y3620&gt;=スコアリング基準!$B$30,"S",IF($Y3620&gt;=スコアリング基準!$B$31,"A",IF($Y3620&gt;=スコアリング基準!$B$32,"B","C"))))</f>
        <v/>
      </c>
      <c r="AA3620">
        <f>IFERROR(INDEX(実績DB!$I$3:$I$104,MATCH($B3620&amp;$C3620,実績DB!$J$3:$J$104,0)),"")</f>
        <v/>
      </c>
    </row>
    <row r="3621">
      <c r="A3621" t="n">
        <v>3619</v>
      </c>
      <c r="B3621" t="inlineStr">
        <is>
          <t>中部</t>
        </is>
      </c>
      <c r="C3621" t="inlineStr">
        <is>
          <t>関ヶ原変電所</t>
        </is>
      </c>
      <c r="D3621" t="inlineStr">
        <is>
          <t>岐阜県</t>
        </is>
      </c>
      <c r="E3621" t="n">
        <v>77</v>
      </c>
      <c r="F3621" t="n">
        <v>6.6</v>
      </c>
      <c r="G3621" s="3" t="n">
        <v>35.363722</v>
      </c>
      <c r="H3621" s="3" t="n">
        <v>136.482634</v>
      </c>
      <c r="I3621" t="inlineStr">
        <is>
          <t>公表資料(手動)</t>
        </is>
      </c>
      <c r="J3621" t="n">
        <v>-1</v>
      </c>
      <c r="K3621" t="n">
        <v>19</v>
      </c>
      <c r="L3621" t="n">
        <v>-9</v>
      </c>
      <c r="M3621" t="n">
        <v>10</v>
      </c>
      <c r="O3621" t="inlineStr">
        <is>
          <t>不可 #3</t>
        </is>
      </c>
      <c r="P3621" t="inlineStr">
        <is>
          <t>有り</t>
        </is>
      </c>
      <c r="R3621" s="4">
        <f>IF(COUNT($M3621:$N3621)=0,"",IF(AND(IF($N3621&lt;&gt;"",$N3621,$M3621)&lt;=0,$O3621&lt;&gt;"可"),"警告",""))</f>
        <v/>
      </c>
      <c r="S3621" s="4">
        <f>IF(COUNT($M3621:$N3621)=0,0,IF(IF($N3621&lt;&gt;"",$N3621,$M3621)&gt;=スコアリング基準!$B$20,スコアリング基準!$C$20,IF(IF($N3621&lt;&gt;"",$N3621,$M3621)&gt;=スコアリング基準!$B$21,スコアリング基準!$C$21,IF(IF($N3621&lt;&gt;"",$N3621,$M3621)&gt;0,スコアリング基準!$C$22,0))))</f>
        <v/>
      </c>
      <c r="T3621" s="4">
        <f>IF($O3621="可",スコアリング基準!$C$23,0)</f>
        <v/>
      </c>
      <c r="U3621" s="4">
        <f>IF(OR(COUNT($K3621:$L3621)&lt;2,$K3621=0),0,IF(ABS($L3621)/$K3621&lt;=スコアリング基準!$B$24,スコアリング基準!$C$24,IF(ABS($L3621)/$K3621&lt;=スコアリング基準!$B$25,スコアリング基準!$C$25,IF(ABS($L3621)/$K3621&lt;=スコアリング基準!$B$26,スコアリング基準!$C$26,0))))</f>
        <v/>
      </c>
      <c r="V3621" s="4">
        <f>IF($P3621="なし",スコアリング基準!$C$27,0)</f>
        <v/>
      </c>
      <c r="W3621" s="4">
        <f>IF($F3621="",0,IF(ISNUMBER($F3621),IF($F3621&lt;=スコアリング基準!$B$28,スコアリング基準!$C$28,スコアリング基準!$C$29),0))</f>
        <v/>
      </c>
      <c r="X3621" s="4">
        <f>IFERROR(VLOOKUP($B3621,スコアリング基準!$A$36:$B$46,2,FALSE),0)</f>
        <v/>
      </c>
      <c r="Y3621" s="4">
        <f>SUM($S3621:$X3621)</f>
        <v/>
      </c>
      <c r="Z3621" s="4">
        <f>IF(COUNT($M3621:$N3621)=0,"データ無",IF($Y3621&gt;=スコアリング基準!$B$30,"S",IF($Y3621&gt;=スコアリング基準!$B$31,"A",IF($Y3621&gt;=スコアリング基準!$B$32,"B","C"))))</f>
        <v/>
      </c>
      <c r="AA3621">
        <f>IFERROR(INDEX(実績DB!$I$3:$I$104,MATCH($B3621&amp;$C3621,実績DB!$J$3:$J$104,0)),"")</f>
        <v/>
      </c>
    </row>
    <row r="3622">
      <c r="A3622" t="n">
        <v>3620</v>
      </c>
      <c r="B3622" t="inlineStr">
        <is>
          <t>中部</t>
        </is>
      </c>
      <c r="C3622" t="inlineStr">
        <is>
          <t>関田変電所</t>
        </is>
      </c>
      <c r="D3622" t="inlineStr">
        <is>
          <t>愛知県</t>
        </is>
      </c>
      <c r="E3622" t="n">
        <v>77</v>
      </c>
      <c r="F3622" t="n">
        <v>6.6</v>
      </c>
      <c r="G3622" s="3" t="n">
        <v>35.252842</v>
      </c>
      <c r="H3622" s="3" t="n">
        <v>136.989411</v>
      </c>
      <c r="I3622" t="inlineStr">
        <is>
          <t>公表資料(手動)</t>
        </is>
      </c>
      <c r="J3622" t="n">
        <v>1</v>
      </c>
      <c r="K3622" t="n">
        <v>49</v>
      </c>
      <c r="L3622" t="n">
        <v>0</v>
      </c>
      <c r="M3622" t="n">
        <v>49</v>
      </c>
      <c r="O3622" t="inlineStr">
        <is>
          <t>不可 #3</t>
        </is>
      </c>
      <c r="P3622" t="inlineStr">
        <is>
          <t>有り</t>
        </is>
      </c>
      <c r="R3622" s="4">
        <f>IF(COUNT($M3622:$N3622)=0,"",IF(AND(IF($N3622&lt;&gt;"",$N3622,$M3622)&lt;=0,$O3622&lt;&gt;"可"),"警告",""))</f>
        <v/>
      </c>
      <c r="S3622" s="4">
        <f>IF(COUNT($M3622:$N3622)=0,0,IF(IF($N3622&lt;&gt;"",$N3622,$M3622)&gt;=スコアリング基準!$B$20,スコアリング基準!$C$20,IF(IF($N3622&lt;&gt;"",$N3622,$M3622)&gt;=スコアリング基準!$B$21,スコアリング基準!$C$21,IF(IF($N3622&lt;&gt;"",$N3622,$M3622)&gt;0,スコアリング基準!$C$22,0))))</f>
        <v/>
      </c>
      <c r="T3622" s="4">
        <f>IF($O3622="可",スコアリング基準!$C$23,0)</f>
        <v/>
      </c>
      <c r="U3622" s="4">
        <f>IF(OR(COUNT($K3622:$L3622)&lt;2,$K3622=0),0,IF(ABS($L3622)/$K3622&lt;=スコアリング基準!$B$24,スコアリング基準!$C$24,IF(ABS($L3622)/$K3622&lt;=スコアリング基準!$B$25,スコアリング基準!$C$25,IF(ABS($L3622)/$K3622&lt;=スコアリング基準!$B$26,スコアリング基準!$C$26,0))))</f>
        <v/>
      </c>
      <c r="V3622" s="4">
        <f>IF($P3622="なし",スコアリング基準!$C$27,0)</f>
        <v/>
      </c>
      <c r="W3622" s="4">
        <f>IF($F3622="",0,IF(ISNUMBER($F3622),IF($F3622&lt;=スコアリング基準!$B$28,スコアリング基準!$C$28,スコアリング基準!$C$29),0))</f>
        <v/>
      </c>
      <c r="X3622" s="4">
        <f>IFERROR(VLOOKUP($B3622,スコアリング基準!$A$36:$B$46,2,FALSE),0)</f>
        <v/>
      </c>
      <c r="Y3622" s="4">
        <f>SUM($S3622:$X3622)</f>
        <v/>
      </c>
      <c r="Z3622" s="4">
        <f>IF(COUNT($M3622:$N3622)=0,"データ無",IF($Y3622&gt;=スコアリング基準!$B$30,"S",IF($Y3622&gt;=スコアリング基準!$B$31,"A",IF($Y3622&gt;=スコアリング基準!$B$32,"B","C"))))</f>
        <v/>
      </c>
      <c r="AA3622">
        <f>IFERROR(INDEX(実績DB!$I$3:$I$104,MATCH($B3622&amp;$C3622,実績DB!$J$3:$J$104,0)),"")</f>
        <v/>
      </c>
    </row>
    <row r="3623">
      <c r="A3623" t="n">
        <v>3621</v>
      </c>
      <c r="B3623" t="inlineStr">
        <is>
          <t>中部</t>
        </is>
      </c>
      <c r="C3623" t="inlineStr">
        <is>
          <t>阿久比変電所</t>
        </is>
      </c>
      <c r="D3623" t="inlineStr">
        <is>
          <t>愛知県</t>
        </is>
      </c>
      <c r="E3623" t="n">
        <v>77</v>
      </c>
      <c r="F3623" t="n">
        <v>6.6</v>
      </c>
      <c r="G3623" s="3" t="n">
        <v>34.938038</v>
      </c>
      <c r="H3623" s="3" t="n">
        <v>136.905092</v>
      </c>
      <c r="I3623" t="inlineStr">
        <is>
          <t>Google Places(名称一致)</t>
        </is>
      </c>
      <c r="J3623" t="n">
        <v>-7</v>
      </c>
      <c r="K3623" t="n">
        <v>19</v>
      </c>
      <c r="L3623" t="n">
        <v>-19</v>
      </c>
      <c r="M3623" t="n">
        <v>1</v>
      </c>
      <c r="O3623" t="inlineStr">
        <is>
          <t>不可 #3</t>
        </is>
      </c>
      <c r="P3623" t="inlineStr">
        <is>
          <t>有り</t>
        </is>
      </c>
      <c r="R3623" s="4">
        <f>IF(COUNT($M3623:$N3623)=0,"",IF(AND(IF($N3623&lt;&gt;"",$N3623,$M3623)&lt;=0,$O3623&lt;&gt;"可"),"警告",""))</f>
        <v/>
      </c>
      <c r="S3623" s="4">
        <f>IF(COUNT($M3623:$N3623)=0,0,IF(IF($N3623&lt;&gt;"",$N3623,$M3623)&gt;=スコアリング基準!$B$20,スコアリング基準!$C$20,IF(IF($N3623&lt;&gt;"",$N3623,$M3623)&gt;=スコアリング基準!$B$21,スコアリング基準!$C$21,IF(IF($N3623&lt;&gt;"",$N3623,$M3623)&gt;0,スコアリング基準!$C$22,0))))</f>
        <v/>
      </c>
      <c r="T3623" s="4">
        <f>IF($O3623="可",スコアリング基準!$C$23,0)</f>
        <v/>
      </c>
      <c r="U3623" s="4">
        <f>IF(OR(COUNT($K3623:$L3623)&lt;2,$K3623=0),0,IF(ABS($L3623)/$K3623&lt;=スコアリング基準!$B$24,スコアリング基準!$C$24,IF(ABS($L3623)/$K3623&lt;=スコアリング基準!$B$25,スコアリング基準!$C$25,IF(ABS($L3623)/$K3623&lt;=スコアリング基準!$B$26,スコアリング基準!$C$26,0))))</f>
        <v/>
      </c>
      <c r="V3623" s="4">
        <f>IF($P3623="なし",スコアリング基準!$C$27,0)</f>
        <v/>
      </c>
      <c r="W3623" s="4">
        <f>IF($F3623="",0,IF(ISNUMBER($F3623),IF($F3623&lt;=スコアリング基準!$B$28,スコアリング基準!$C$28,スコアリング基準!$C$29),0))</f>
        <v/>
      </c>
      <c r="X3623" s="4">
        <f>IFERROR(VLOOKUP($B3623,スコアリング基準!$A$36:$B$46,2,FALSE),0)</f>
        <v/>
      </c>
      <c r="Y3623" s="4">
        <f>SUM($S3623:$X3623)</f>
        <v/>
      </c>
      <c r="Z3623" s="4">
        <f>IF(COUNT($M3623:$N3623)=0,"データ無",IF($Y3623&gt;=スコアリング基準!$B$30,"S",IF($Y3623&gt;=スコアリング基準!$B$31,"A",IF($Y3623&gt;=スコアリング基準!$B$32,"B","C"))))</f>
        <v/>
      </c>
      <c r="AA3623">
        <f>IFERROR(INDEX(実績DB!$I$3:$I$104,MATCH($B3623&amp;$C3623,実績DB!$J$3:$J$104,0)),"")</f>
        <v/>
      </c>
    </row>
    <row r="3624">
      <c r="A3624" t="n">
        <v>3622</v>
      </c>
      <c r="B3624" t="inlineStr">
        <is>
          <t>中部</t>
        </is>
      </c>
      <c r="C3624" t="inlineStr">
        <is>
          <t>阿摺水力変電所</t>
        </is>
      </c>
      <c r="D3624" t="inlineStr">
        <is>
          <t>愛知県</t>
        </is>
      </c>
      <c r="E3624" t="n">
        <v>77</v>
      </c>
      <c r="F3624" t="n">
        <v>6.6</v>
      </c>
      <c r="G3624" s="3" t="n"/>
      <c r="H3624" s="3" t="n"/>
      <c r="I3624" t="inlineStr">
        <is>
          <t>未取得</t>
        </is>
      </c>
      <c r="J3624" t="n">
        <v>0</v>
      </c>
      <c r="K3624" t="n">
        <v>5</v>
      </c>
      <c r="L3624" t="n">
        <v>-5</v>
      </c>
      <c r="M3624" t="n">
        <v>0</v>
      </c>
      <c r="O3624" t="inlineStr">
        <is>
          <t>不可 #3</t>
        </is>
      </c>
      <c r="P3624" t="inlineStr">
        <is>
          <t>有り</t>
        </is>
      </c>
      <c r="R3624" s="4">
        <f>IF(COUNT($M3624:$N3624)=0,"",IF(AND(IF($N3624&lt;&gt;"",$N3624,$M3624)&lt;=0,$O3624&lt;&gt;"可"),"警告",""))</f>
        <v/>
      </c>
      <c r="S3624" s="4">
        <f>IF(COUNT($M3624:$N3624)=0,0,IF(IF($N3624&lt;&gt;"",$N3624,$M3624)&gt;=スコアリング基準!$B$20,スコアリング基準!$C$20,IF(IF($N3624&lt;&gt;"",$N3624,$M3624)&gt;=スコアリング基準!$B$21,スコアリング基準!$C$21,IF(IF($N3624&lt;&gt;"",$N3624,$M3624)&gt;0,スコアリング基準!$C$22,0))))</f>
        <v/>
      </c>
      <c r="T3624" s="4">
        <f>IF($O3624="可",スコアリング基準!$C$23,0)</f>
        <v/>
      </c>
      <c r="U3624" s="4">
        <f>IF(OR(COUNT($K3624:$L3624)&lt;2,$K3624=0),0,IF(ABS($L3624)/$K3624&lt;=スコアリング基準!$B$24,スコアリング基準!$C$24,IF(ABS($L3624)/$K3624&lt;=スコアリング基準!$B$25,スコアリング基準!$C$25,IF(ABS($L3624)/$K3624&lt;=スコアリング基準!$B$26,スコアリング基準!$C$26,0))))</f>
        <v/>
      </c>
      <c r="V3624" s="4">
        <f>IF($P3624="なし",スコアリング基準!$C$27,0)</f>
        <v/>
      </c>
      <c r="W3624" s="4">
        <f>IF($F3624="",0,IF(ISNUMBER($F3624),IF($F3624&lt;=スコアリング基準!$B$28,スコアリング基準!$C$28,スコアリング基準!$C$29),0))</f>
        <v/>
      </c>
      <c r="X3624" s="4">
        <f>IFERROR(VLOOKUP($B3624,スコアリング基準!$A$36:$B$46,2,FALSE),0)</f>
        <v/>
      </c>
      <c r="Y3624" s="4">
        <f>SUM($S3624:$X3624)</f>
        <v/>
      </c>
      <c r="Z3624" s="4">
        <f>IF(COUNT($M3624:$N3624)=0,"データ無",IF($Y3624&gt;=スコアリング基準!$B$30,"S",IF($Y3624&gt;=スコアリング基準!$B$31,"A",IF($Y3624&gt;=スコアリング基準!$B$32,"B","C"))))</f>
        <v/>
      </c>
      <c r="AA3624">
        <f>IFERROR(INDEX(実績DB!$I$3:$I$104,MATCH($B3624&amp;$C3624,実績DB!$J$3:$J$104,0)),"")</f>
        <v/>
      </c>
    </row>
    <row r="3625">
      <c r="A3625" t="n">
        <v>3623</v>
      </c>
      <c r="B3625" t="inlineStr">
        <is>
          <t>中部</t>
        </is>
      </c>
      <c r="C3625" t="inlineStr">
        <is>
          <t>陶変電所</t>
        </is>
      </c>
      <c r="D3625" t="inlineStr">
        <is>
          <t>岐阜県</t>
        </is>
      </c>
      <c r="E3625" t="n">
        <v>77</v>
      </c>
      <c r="F3625" t="n">
        <v>6.6</v>
      </c>
      <c r="G3625" s="3" t="n">
        <v>35.316523</v>
      </c>
      <c r="H3625" s="3" t="n">
        <v>137.313412</v>
      </c>
      <c r="I3625" t="inlineStr">
        <is>
          <t>Google Places(名称一致)</t>
        </is>
      </c>
      <c r="J3625" t="n">
        <v>-14</v>
      </c>
      <c r="K3625" t="n">
        <v>19</v>
      </c>
      <c r="L3625" t="n">
        <v>-19</v>
      </c>
      <c r="M3625" t="n">
        <v>1</v>
      </c>
      <c r="O3625" t="inlineStr">
        <is>
          <t>不可 #3</t>
        </is>
      </c>
      <c r="P3625" t="inlineStr">
        <is>
          <t>有り</t>
        </is>
      </c>
      <c r="R3625" s="4">
        <f>IF(COUNT($M3625:$N3625)=0,"",IF(AND(IF($N3625&lt;&gt;"",$N3625,$M3625)&lt;=0,$O3625&lt;&gt;"可"),"警告",""))</f>
        <v/>
      </c>
      <c r="S3625" s="4">
        <f>IF(COUNT($M3625:$N3625)=0,0,IF(IF($N3625&lt;&gt;"",$N3625,$M3625)&gt;=スコアリング基準!$B$20,スコアリング基準!$C$20,IF(IF($N3625&lt;&gt;"",$N3625,$M3625)&gt;=スコアリング基準!$B$21,スコアリング基準!$C$21,IF(IF($N3625&lt;&gt;"",$N3625,$M3625)&gt;0,スコアリング基準!$C$22,0))))</f>
        <v/>
      </c>
      <c r="T3625" s="4">
        <f>IF($O3625="可",スコアリング基準!$C$23,0)</f>
        <v/>
      </c>
      <c r="U3625" s="4">
        <f>IF(OR(COUNT($K3625:$L3625)&lt;2,$K3625=0),0,IF(ABS($L3625)/$K3625&lt;=スコアリング基準!$B$24,スコアリング基準!$C$24,IF(ABS($L3625)/$K3625&lt;=スコアリング基準!$B$25,スコアリング基準!$C$25,IF(ABS($L3625)/$K3625&lt;=スコアリング基準!$B$26,スコアリング基準!$C$26,0))))</f>
        <v/>
      </c>
      <c r="V3625" s="4">
        <f>IF($P3625="なし",スコアリング基準!$C$27,0)</f>
        <v/>
      </c>
      <c r="W3625" s="4">
        <f>IF($F3625="",0,IF(ISNUMBER($F3625),IF($F3625&lt;=スコアリング基準!$B$28,スコアリング基準!$C$28,スコアリング基準!$C$29),0))</f>
        <v/>
      </c>
      <c r="X3625" s="4">
        <f>IFERROR(VLOOKUP($B3625,スコアリング基準!$A$36:$B$46,2,FALSE),0)</f>
        <v/>
      </c>
      <c r="Y3625" s="4">
        <f>SUM($S3625:$X3625)</f>
        <v/>
      </c>
      <c r="Z3625" s="4">
        <f>IF(COUNT($M3625:$N3625)=0,"データ無",IF($Y3625&gt;=スコアリング基準!$B$30,"S",IF($Y3625&gt;=スコアリング基準!$B$31,"A",IF($Y3625&gt;=スコアリング基準!$B$32,"B","C"))))</f>
        <v/>
      </c>
      <c r="AA3625">
        <f>IFERROR(INDEX(実績DB!$I$3:$I$104,MATCH($B3625&amp;$C3625,実績DB!$J$3:$J$104,0)),"")</f>
        <v/>
      </c>
    </row>
    <row r="3626">
      <c r="A3626" t="n">
        <v>3624</v>
      </c>
      <c r="B3626" t="inlineStr">
        <is>
          <t>中部</t>
        </is>
      </c>
      <c r="C3626" t="inlineStr">
        <is>
          <t>陶原変電所</t>
        </is>
      </c>
      <c r="D3626" t="inlineStr">
        <is>
          <t>愛知県</t>
        </is>
      </c>
      <c r="E3626" t="n">
        <v>77</v>
      </c>
      <c r="F3626" t="n">
        <v>6.6</v>
      </c>
      <c r="G3626" s="3" t="n">
        <v>35.221801</v>
      </c>
      <c r="H3626" s="3" t="n">
        <v>137.090444</v>
      </c>
      <c r="I3626" t="inlineStr">
        <is>
          <t>公表資料(手動)</t>
        </is>
      </c>
      <c r="J3626" t="n">
        <v>9</v>
      </c>
      <c r="K3626" t="n">
        <v>49</v>
      </c>
      <c r="L3626" t="n">
        <v>0</v>
      </c>
      <c r="M3626" t="n">
        <v>49</v>
      </c>
      <c r="O3626" t="inlineStr">
        <is>
          <t>不可 #3</t>
        </is>
      </c>
      <c r="P3626" t="inlineStr">
        <is>
          <t>有り</t>
        </is>
      </c>
      <c r="R3626" s="4">
        <f>IF(COUNT($M3626:$N3626)=0,"",IF(AND(IF($N3626&lt;&gt;"",$N3626,$M3626)&lt;=0,$O3626&lt;&gt;"可"),"警告",""))</f>
        <v/>
      </c>
      <c r="S3626" s="4">
        <f>IF(COUNT($M3626:$N3626)=0,0,IF(IF($N3626&lt;&gt;"",$N3626,$M3626)&gt;=スコアリング基準!$B$20,スコアリング基準!$C$20,IF(IF($N3626&lt;&gt;"",$N3626,$M3626)&gt;=スコアリング基準!$B$21,スコアリング基準!$C$21,IF(IF($N3626&lt;&gt;"",$N3626,$M3626)&gt;0,スコアリング基準!$C$22,0))))</f>
        <v/>
      </c>
      <c r="T3626" s="4">
        <f>IF($O3626="可",スコアリング基準!$C$23,0)</f>
        <v/>
      </c>
      <c r="U3626" s="4">
        <f>IF(OR(COUNT($K3626:$L3626)&lt;2,$K3626=0),0,IF(ABS($L3626)/$K3626&lt;=スコアリング基準!$B$24,スコアリング基準!$C$24,IF(ABS($L3626)/$K3626&lt;=スコアリング基準!$B$25,スコアリング基準!$C$25,IF(ABS($L3626)/$K3626&lt;=スコアリング基準!$B$26,スコアリング基準!$C$26,0))))</f>
        <v/>
      </c>
      <c r="V3626" s="4">
        <f>IF($P3626="なし",スコアリング基準!$C$27,0)</f>
        <v/>
      </c>
      <c r="W3626" s="4">
        <f>IF($F3626="",0,IF(ISNUMBER($F3626),IF($F3626&lt;=スコアリング基準!$B$28,スコアリング基準!$C$28,スコアリング基準!$C$29),0))</f>
        <v/>
      </c>
      <c r="X3626" s="4">
        <f>IFERROR(VLOOKUP($B3626,スコアリング基準!$A$36:$B$46,2,FALSE),0)</f>
        <v/>
      </c>
      <c r="Y3626" s="4">
        <f>SUM($S3626:$X3626)</f>
        <v/>
      </c>
      <c r="Z3626" s="4">
        <f>IF(COUNT($M3626:$N3626)=0,"データ無",IF($Y3626&gt;=スコアリング基準!$B$30,"S",IF($Y3626&gt;=スコアリング基準!$B$31,"A",IF($Y3626&gt;=スコアリング基準!$B$32,"B","C"))))</f>
        <v/>
      </c>
      <c r="AA3626">
        <f>IFERROR(INDEX(実績DB!$I$3:$I$104,MATCH($B3626&amp;$C3626,実績DB!$J$3:$J$104,0)),"")</f>
        <v/>
      </c>
    </row>
    <row r="3627">
      <c r="A3627" t="n">
        <v>3625</v>
      </c>
      <c r="B3627" t="inlineStr">
        <is>
          <t>中部</t>
        </is>
      </c>
      <c r="C3627" t="inlineStr">
        <is>
          <t>雄踏変電所</t>
        </is>
      </c>
      <c r="D3627" t="inlineStr">
        <is>
          <t>静岡県</t>
        </is>
      </c>
      <c r="E3627" t="n">
        <v>77</v>
      </c>
      <c r="F3627" t="n">
        <v>6.6</v>
      </c>
      <c r="G3627" s="3" t="n">
        <v>34.70244</v>
      </c>
      <c r="H3627" s="3" t="n">
        <v>137.64329</v>
      </c>
      <c r="I3627" t="inlineStr">
        <is>
          <t>OSM実測(名称一致)</t>
        </is>
      </c>
      <c r="J3627" t="n">
        <v>49</v>
      </c>
      <c r="K3627" t="n">
        <v>49</v>
      </c>
      <c r="L3627" t="n">
        <v>-20</v>
      </c>
      <c r="M3627" t="n">
        <v>29</v>
      </c>
      <c r="O3627" t="inlineStr">
        <is>
          <t>不可 #3</t>
        </is>
      </c>
      <c r="P3627" t="inlineStr">
        <is>
          <t>有り</t>
        </is>
      </c>
      <c r="R3627" s="4">
        <f>IF(COUNT($M3627:$N3627)=0,"",IF(AND(IF($N3627&lt;&gt;"",$N3627,$M3627)&lt;=0,$O3627&lt;&gt;"可"),"警告",""))</f>
        <v/>
      </c>
      <c r="S3627" s="4">
        <f>IF(COUNT($M3627:$N3627)=0,0,IF(IF($N3627&lt;&gt;"",$N3627,$M3627)&gt;=スコアリング基準!$B$20,スコアリング基準!$C$20,IF(IF($N3627&lt;&gt;"",$N3627,$M3627)&gt;=スコアリング基準!$B$21,スコアリング基準!$C$21,IF(IF($N3627&lt;&gt;"",$N3627,$M3627)&gt;0,スコアリング基準!$C$22,0))))</f>
        <v/>
      </c>
      <c r="T3627" s="4">
        <f>IF($O3627="可",スコアリング基準!$C$23,0)</f>
        <v/>
      </c>
      <c r="U3627" s="4">
        <f>IF(OR(COUNT($K3627:$L3627)&lt;2,$K3627=0),0,IF(ABS($L3627)/$K3627&lt;=スコアリング基準!$B$24,スコアリング基準!$C$24,IF(ABS($L3627)/$K3627&lt;=スコアリング基準!$B$25,スコアリング基準!$C$25,IF(ABS($L3627)/$K3627&lt;=スコアリング基準!$B$26,スコアリング基準!$C$26,0))))</f>
        <v/>
      </c>
      <c r="V3627" s="4">
        <f>IF($P3627="なし",スコアリング基準!$C$27,0)</f>
        <v/>
      </c>
      <c r="W3627" s="4">
        <f>IF($F3627="",0,IF(ISNUMBER($F3627),IF($F3627&lt;=スコアリング基準!$B$28,スコアリング基準!$C$28,スコアリング基準!$C$29),0))</f>
        <v/>
      </c>
      <c r="X3627" s="4">
        <f>IFERROR(VLOOKUP($B3627,スコアリング基準!$A$36:$B$46,2,FALSE),0)</f>
        <v/>
      </c>
      <c r="Y3627" s="4">
        <f>SUM($S3627:$X3627)</f>
        <v/>
      </c>
      <c r="Z3627" s="4">
        <f>IF(COUNT($M3627:$N3627)=0,"データ無",IF($Y3627&gt;=スコアリング基準!$B$30,"S",IF($Y3627&gt;=スコアリング基準!$B$31,"A",IF($Y3627&gt;=スコアリング基準!$B$32,"B","C"))))</f>
        <v/>
      </c>
      <c r="AA3627">
        <f>IFERROR(INDEX(実績DB!$I$3:$I$104,MATCH($B3627&amp;$C3627,実績DB!$J$3:$J$104,0)),"")</f>
        <v/>
      </c>
    </row>
    <row r="3628">
      <c r="A3628" t="n">
        <v>3626</v>
      </c>
      <c r="B3628" t="inlineStr">
        <is>
          <t>中部</t>
        </is>
      </c>
      <c r="C3628" t="inlineStr">
        <is>
          <t>雨宮変電所</t>
        </is>
      </c>
      <c r="D3628" t="inlineStr">
        <is>
          <t>長野県</t>
        </is>
      </c>
      <c r="E3628" t="n">
        <v>77</v>
      </c>
      <c r="F3628" t="n">
        <v>33</v>
      </c>
      <c r="G3628" s="3" t="n">
        <v>36.549498</v>
      </c>
      <c r="H3628" s="3" t="n">
        <v>138.139067</v>
      </c>
      <c r="I3628" t="inlineStr">
        <is>
          <t>Google Places(名称一致)</t>
        </is>
      </c>
      <c r="J3628" t="n">
        <v>38</v>
      </c>
      <c r="K3628" t="n">
        <v>19</v>
      </c>
      <c r="L3628" t="n">
        <v>-7</v>
      </c>
      <c r="O3628" t="inlineStr">
        <is>
          <t>不可</t>
        </is>
      </c>
      <c r="P3628" t="inlineStr">
        <is>
          <t>有り</t>
        </is>
      </c>
      <c r="R3628" s="4">
        <f>IF(COUNT($M3628:$N3628)=0,"",IF(AND(IF($N3628&lt;&gt;"",$N3628,$M3628)&lt;=0,$O3628&lt;&gt;"可"),"警告",""))</f>
        <v/>
      </c>
      <c r="S3628" s="4">
        <f>IF(COUNT($M3628:$N3628)=0,0,IF(IF($N3628&lt;&gt;"",$N3628,$M3628)&gt;=スコアリング基準!$B$20,スコアリング基準!$C$20,IF(IF($N3628&lt;&gt;"",$N3628,$M3628)&gt;=スコアリング基準!$B$21,スコアリング基準!$C$21,IF(IF($N3628&lt;&gt;"",$N3628,$M3628)&gt;0,スコアリング基準!$C$22,0))))</f>
        <v/>
      </c>
      <c r="T3628" s="4">
        <f>IF($O3628="可",スコアリング基準!$C$23,0)</f>
        <v/>
      </c>
      <c r="U3628" s="4">
        <f>IF(OR(COUNT($K3628:$L3628)&lt;2,$K3628=0),0,IF(ABS($L3628)/$K3628&lt;=スコアリング基準!$B$24,スコアリング基準!$C$24,IF(ABS($L3628)/$K3628&lt;=スコアリング基準!$B$25,スコアリング基準!$C$25,IF(ABS($L3628)/$K3628&lt;=スコアリング基準!$B$26,スコアリング基準!$C$26,0))))</f>
        <v/>
      </c>
      <c r="V3628" s="4">
        <f>IF($P3628="なし",スコアリング基準!$C$27,0)</f>
        <v/>
      </c>
      <c r="W3628" s="4">
        <f>IF($F3628="",0,IF(ISNUMBER($F3628),IF($F3628&lt;=スコアリング基準!$B$28,スコアリング基準!$C$28,スコアリング基準!$C$29),0))</f>
        <v/>
      </c>
      <c r="X3628" s="4">
        <f>IFERROR(VLOOKUP($B3628,スコアリング基準!$A$36:$B$46,2,FALSE),0)</f>
        <v/>
      </c>
      <c r="Y3628" s="4">
        <f>SUM($S3628:$X3628)</f>
        <v/>
      </c>
      <c r="Z3628" s="4">
        <f>IF(COUNT($M3628:$N3628)=0,"データ無",IF($Y3628&gt;=スコアリング基準!$B$30,"S",IF($Y3628&gt;=スコアリング基準!$B$31,"A",IF($Y3628&gt;=スコアリング基準!$B$32,"B","C"))))</f>
        <v/>
      </c>
      <c r="AA3628">
        <f>IFERROR(INDEX(実績DB!$I$3:$I$104,MATCH($B3628&amp;$C3628,実績DB!$J$3:$J$104,0)),"")</f>
        <v/>
      </c>
    </row>
    <row r="3629">
      <c r="A3629" t="n">
        <v>3627</v>
      </c>
      <c r="B3629" t="inlineStr">
        <is>
          <t>中部</t>
        </is>
      </c>
      <c r="C3629" t="inlineStr">
        <is>
          <t>雲出変電所</t>
        </is>
      </c>
      <c r="D3629" t="inlineStr">
        <is>
          <t>三重県</t>
        </is>
      </c>
      <c r="E3629" t="n">
        <v>77</v>
      </c>
      <c r="F3629" t="n">
        <v>6.6</v>
      </c>
      <c r="G3629" s="3" t="n">
        <v>34.668919</v>
      </c>
      <c r="H3629" s="3" t="n">
        <v>136.536886</v>
      </c>
      <c r="I3629" t="inlineStr">
        <is>
          <t>Google Places(名称一致)</t>
        </is>
      </c>
      <c r="J3629" t="n">
        <v>19</v>
      </c>
      <c r="K3629" t="n">
        <v>19</v>
      </c>
      <c r="L3629" t="n">
        <v>-19</v>
      </c>
      <c r="M3629" t="n">
        <v>0</v>
      </c>
      <c r="O3629" t="inlineStr">
        <is>
          <t>不可 #3</t>
        </is>
      </c>
      <c r="P3629" t="inlineStr">
        <is>
          <t>有り</t>
        </is>
      </c>
      <c r="R3629" s="4">
        <f>IF(COUNT($M3629:$N3629)=0,"",IF(AND(IF($N3629&lt;&gt;"",$N3629,$M3629)&lt;=0,$O3629&lt;&gt;"可"),"警告",""))</f>
        <v/>
      </c>
      <c r="S3629" s="4">
        <f>IF(COUNT($M3629:$N3629)=0,0,IF(IF($N3629&lt;&gt;"",$N3629,$M3629)&gt;=スコアリング基準!$B$20,スコアリング基準!$C$20,IF(IF($N3629&lt;&gt;"",$N3629,$M3629)&gt;=スコアリング基準!$B$21,スコアリング基準!$C$21,IF(IF($N3629&lt;&gt;"",$N3629,$M3629)&gt;0,スコアリング基準!$C$22,0))))</f>
        <v/>
      </c>
      <c r="T3629" s="4">
        <f>IF($O3629="可",スコアリング基準!$C$23,0)</f>
        <v/>
      </c>
      <c r="U3629" s="4">
        <f>IF(OR(COUNT($K3629:$L3629)&lt;2,$K3629=0),0,IF(ABS($L3629)/$K3629&lt;=スコアリング基準!$B$24,スコアリング基準!$C$24,IF(ABS($L3629)/$K3629&lt;=スコアリング基準!$B$25,スコアリング基準!$C$25,IF(ABS($L3629)/$K3629&lt;=スコアリング基準!$B$26,スコアリング基準!$C$26,0))))</f>
        <v/>
      </c>
      <c r="V3629" s="4">
        <f>IF($P3629="なし",スコアリング基準!$C$27,0)</f>
        <v/>
      </c>
      <c r="W3629" s="4">
        <f>IF($F3629="",0,IF(ISNUMBER($F3629),IF($F3629&lt;=スコアリング基準!$B$28,スコアリング基準!$C$28,スコアリング基準!$C$29),0))</f>
        <v/>
      </c>
      <c r="X3629" s="4">
        <f>IFERROR(VLOOKUP($B3629,スコアリング基準!$A$36:$B$46,2,FALSE),0)</f>
        <v/>
      </c>
      <c r="Y3629" s="4">
        <f>SUM($S3629:$X3629)</f>
        <v/>
      </c>
      <c r="Z3629" s="4">
        <f>IF(COUNT($M3629:$N3629)=0,"データ無",IF($Y3629&gt;=スコアリング基準!$B$30,"S",IF($Y3629&gt;=スコアリング基準!$B$31,"A",IF($Y3629&gt;=スコアリング基準!$B$32,"B","C"))))</f>
        <v/>
      </c>
      <c r="AA3629">
        <f>IFERROR(INDEX(実績DB!$I$3:$I$104,MATCH($B3629&amp;$C3629,実績DB!$J$3:$J$104,0)),"")</f>
        <v/>
      </c>
    </row>
    <row r="3630">
      <c r="A3630" t="n">
        <v>3628</v>
      </c>
      <c r="B3630" t="inlineStr">
        <is>
          <t>中部</t>
        </is>
      </c>
      <c r="C3630" t="inlineStr">
        <is>
          <t>霞変電所</t>
        </is>
      </c>
      <c r="D3630" t="inlineStr">
        <is>
          <t>三重県</t>
        </is>
      </c>
      <c r="E3630" t="n">
        <v>77</v>
      </c>
      <c r="F3630" t="n">
        <v>6.6</v>
      </c>
      <c r="G3630" s="3" t="n">
        <v>34.983589</v>
      </c>
      <c r="H3630" s="3" t="n">
        <v>136.669878</v>
      </c>
      <c r="I3630" t="inlineStr">
        <is>
          <t>公表資料(手動)</t>
        </is>
      </c>
      <c r="J3630" t="n">
        <v>19</v>
      </c>
      <c r="K3630" t="n">
        <v>19</v>
      </c>
      <c r="L3630" t="n">
        <v>-3</v>
      </c>
      <c r="M3630" t="n">
        <v>16</v>
      </c>
      <c r="O3630" t="inlineStr">
        <is>
          <t>不可 #3</t>
        </is>
      </c>
      <c r="P3630" t="inlineStr">
        <is>
          <t>有り</t>
        </is>
      </c>
      <c r="R3630" s="4">
        <f>IF(COUNT($M3630:$N3630)=0,"",IF(AND(IF($N3630&lt;&gt;"",$N3630,$M3630)&lt;=0,$O3630&lt;&gt;"可"),"警告",""))</f>
        <v/>
      </c>
      <c r="S3630" s="4">
        <f>IF(COUNT($M3630:$N3630)=0,0,IF(IF($N3630&lt;&gt;"",$N3630,$M3630)&gt;=スコアリング基準!$B$20,スコアリング基準!$C$20,IF(IF($N3630&lt;&gt;"",$N3630,$M3630)&gt;=スコアリング基準!$B$21,スコアリング基準!$C$21,IF(IF($N3630&lt;&gt;"",$N3630,$M3630)&gt;0,スコアリング基準!$C$22,0))))</f>
        <v/>
      </c>
      <c r="T3630" s="4">
        <f>IF($O3630="可",スコアリング基準!$C$23,0)</f>
        <v/>
      </c>
      <c r="U3630" s="4">
        <f>IF(OR(COUNT($K3630:$L3630)&lt;2,$K3630=0),0,IF(ABS($L3630)/$K3630&lt;=スコアリング基準!$B$24,スコアリング基準!$C$24,IF(ABS($L3630)/$K3630&lt;=スコアリング基準!$B$25,スコアリング基準!$C$25,IF(ABS($L3630)/$K3630&lt;=スコアリング基準!$B$26,スコアリング基準!$C$26,0))))</f>
        <v/>
      </c>
      <c r="V3630" s="4">
        <f>IF($P3630="なし",スコアリング基準!$C$27,0)</f>
        <v/>
      </c>
      <c r="W3630" s="4">
        <f>IF($F3630="",0,IF(ISNUMBER($F3630),IF($F3630&lt;=スコアリング基準!$B$28,スコアリング基準!$C$28,スコアリング基準!$C$29),0))</f>
        <v/>
      </c>
      <c r="X3630" s="4">
        <f>IFERROR(VLOOKUP($B3630,スコアリング基準!$A$36:$B$46,2,FALSE),0)</f>
        <v/>
      </c>
      <c r="Y3630" s="4">
        <f>SUM($S3630:$X3630)</f>
        <v/>
      </c>
      <c r="Z3630" s="4">
        <f>IF(COUNT($M3630:$N3630)=0,"データ無",IF($Y3630&gt;=スコアリング基準!$B$30,"S",IF($Y3630&gt;=スコアリング基準!$B$31,"A",IF($Y3630&gt;=スコアリング基準!$B$32,"B","C"))))</f>
        <v/>
      </c>
      <c r="AA3630">
        <f>IFERROR(INDEX(実績DB!$I$3:$I$104,MATCH($B3630&amp;$C3630,実績DB!$J$3:$J$104,0)),"")</f>
        <v/>
      </c>
    </row>
    <row r="3631">
      <c r="A3631" t="n">
        <v>3629</v>
      </c>
      <c r="B3631" t="inlineStr">
        <is>
          <t>中部</t>
        </is>
      </c>
      <c r="C3631" t="inlineStr">
        <is>
          <t>青原水力変電所</t>
        </is>
      </c>
      <c r="D3631" t="inlineStr">
        <is>
          <t>長野県</t>
        </is>
      </c>
      <c r="E3631" t="n">
        <v>77</v>
      </c>
      <c r="F3631" t="n">
        <v>6.6</v>
      </c>
      <c r="G3631" s="3" t="n"/>
      <c r="H3631" s="3" t="n"/>
      <c r="I3631" t="inlineStr">
        <is>
          <t>未取得</t>
        </is>
      </c>
      <c r="J3631" t="n">
        <v>-11</v>
      </c>
      <c r="K3631" t="n">
        <v>19</v>
      </c>
      <c r="L3631" t="n">
        <v>-13</v>
      </c>
      <c r="M3631" t="n">
        <v>3</v>
      </c>
      <c r="O3631" t="inlineStr">
        <is>
          <t>不可 #3</t>
        </is>
      </c>
      <c r="P3631" t="inlineStr">
        <is>
          <t>有り</t>
        </is>
      </c>
      <c r="R3631" s="4">
        <f>IF(COUNT($M3631:$N3631)=0,"",IF(AND(IF($N3631&lt;&gt;"",$N3631,$M3631)&lt;=0,$O3631&lt;&gt;"可"),"警告",""))</f>
        <v/>
      </c>
      <c r="S3631" s="4">
        <f>IF(COUNT($M3631:$N3631)=0,0,IF(IF($N3631&lt;&gt;"",$N3631,$M3631)&gt;=スコアリング基準!$B$20,スコアリング基準!$C$20,IF(IF($N3631&lt;&gt;"",$N3631,$M3631)&gt;=スコアリング基準!$B$21,スコアリング基準!$C$21,IF(IF($N3631&lt;&gt;"",$N3631,$M3631)&gt;0,スコアリング基準!$C$22,0))))</f>
        <v/>
      </c>
      <c r="T3631" s="4">
        <f>IF($O3631="可",スコアリング基準!$C$23,0)</f>
        <v/>
      </c>
      <c r="U3631" s="4">
        <f>IF(OR(COUNT($K3631:$L3631)&lt;2,$K3631=0),0,IF(ABS($L3631)/$K3631&lt;=スコアリング基準!$B$24,スコアリング基準!$C$24,IF(ABS($L3631)/$K3631&lt;=スコアリング基準!$B$25,スコアリング基準!$C$25,IF(ABS($L3631)/$K3631&lt;=スコアリング基準!$B$26,スコアリング基準!$C$26,0))))</f>
        <v/>
      </c>
      <c r="V3631" s="4">
        <f>IF($P3631="なし",スコアリング基準!$C$27,0)</f>
        <v/>
      </c>
      <c r="W3631" s="4">
        <f>IF($F3631="",0,IF(ISNUMBER($F3631),IF($F3631&lt;=スコアリング基準!$B$28,スコアリング基準!$C$28,スコアリング基準!$C$29),0))</f>
        <v/>
      </c>
      <c r="X3631" s="4">
        <f>IFERROR(VLOOKUP($B3631,スコアリング基準!$A$36:$B$46,2,FALSE),0)</f>
        <v/>
      </c>
      <c r="Y3631" s="4">
        <f>SUM($S3631:$X3631)</f>
        <v/>
      </c>
      <c r="Z3631" s="4">
        <f>IF(COUNT($M3631:$N3631)=0,"データ無",IF($Y3631&gt;=スコアリング基準!$B$30,"S",IF($Y3631&gt;=スコアリング基準!$B$31,"A",IF($Y3631&gt;=スコアリング基準!$B$32,"B","C"))))</f>
        <v/>
      </c>
      <c r="AA3631">
        <f>IFERROR(INDEX(実績DB!$I$3:$I$104,MATCH($B3631&amp;$C3631,実績DB!$J$3:$J$104,0)),"")</f>
        <v/>
      </c>
    </row>
    <row r="3632">
      <c r="A3632" t="n">
        <v>3630</v>
      </c>
      <c r="B3632" t="inlineStr">
        <is>
          <t>中部</t>
        </is>
      </c>
      <c r="C3632" t="inlineStr">
        <is>
          <t>青山変電所</t>
        </is>
      </c>
      <c r="D3632" t="inlineStr">
        <is>
          <t>三重県</t>
        </is>
      </c>
      <c r="E3632" t="n">
        <v>77</v>
      </c>
      <c r="F3632" t="n">
        <v>6.6</v>
      </c>
      <c r="G3632" s="3" t="n">
        <v>34.711568</v>
      </c>
      <c r="H3632" s="3" t="n">
        <v>136.292539</v>
      </c>
      <c r="I3632" t="inlineStr">
        <is>
          <t>Google Places(名称一致)</t>
        </is>
      </c>
      <c r="J3632" t="n">
        <v>19</v>
      </c>
      <c r="K3632" t="n">
        <v>19</v>
      </c>
      <c r="L3632" t="n">
        <v>-19</v>
      </c>
      <c r="M3632" t="n">
        <v>0</v>
      </c>
      <c r="O3632" t="inlineStr">
        <is>
          <t>不可 #3</t>
        </is>
      </c>
      <c r="P3632" t="inlineStr">
        <is>
          <t>有り</t>
        </is>
      </c>
      <c r="R3632" s="4">
        <f>IF(COUNT($M3632:$N3632)=0,"",IF(AND(IF($N3632&lt;&gt;"",$N3632,$M3632)&lt;=0,$O3632&lt;&gt;"可"),"警告",""))</f>
        <v/>
      </c>
      <c r="S3632" s="4">
        <f>IF(COUNT($M3632:$N3632)=0,0,IF(IF($N3632&lt;&gt;"",$N3632,$M3632)&gt;=スコアリング基準!$B$20,スコアリング基準!$C$20,IF(IF($N3632&lt;&gt;"",$N3632,$M3632)&gt;=スコアリング基準!$B$21,スコアリング基準!$C$21,IF(IF($N3632&lt;&gt;"",$N3632,$M3632)&gt;0,スコアリング基準!$C$22,0))))</f>
        <v/>
      </c>
      <c r="T3632" s="4">
        <f>IF($O3632="可",スコアリング基準!$C$23,0)</f>
        <v/>
      </c>
      <c r="U3632" s="4">
        <f>IF(OR(COUNT($K3632:$L3632)&lt;2,$K3632=0),0,IF(ABS($L3632)/$K3632&lt;=スコアリング基準!$B$24,スコアリング基準!$C$24,IF(ABS($L3632)/$K3632&lt;=スコアリング基準!$B$25,スコアリング基準!$C$25,IF(ABS($L3632)/$K3632&lt;=スコアリング基準!$B$26,スコアリング基準!$C$26,0))))</f>
        <v/>
      </c>
      <c r="V3632" s="4">
        <f>IF($P3632="なし",スコアリング基準!$C$27,0)</f>
        <v/>
      </c>
      <c r="W3632" s="4">
        <f>IF($F3632="",0,IF(ISNUMBER($F3632),IF($F3632&lt;=スコアリング基準!$B$28,スコアリング基準!$C$28,スコアリング基準!$C$29),0))</f>
        <v/>
      </c>
      <c r="X3632" s="4">
        <f>IFERROR(VLOOKUP($B3632,スコアリング基準!$A$36:$B$46,2,FALSE),0)</f>
        <v/>
      </c>
      <c r="Y3632" s="4">
        <f>SUM($S3632:$X3632)</f>
        <v/>
      </c>
      <c r="Z3632" s="4">
        <f>IF(COUNT($M3632:$N3632)=0,"データ無",IF($Y3632&gt;=スコアリング基準!$B$30,"S",IF($Y3632&gt;=スコアリング基準!$B$31,"A",IF($Y3632&gt;=スコアリング基準!$B$32,"B","C"))))</f>
        <v/>
      </c>
      <c r="AA3632">
        <f>IFERROR(INDEX(実績DB!$I$3:$I$104,MATCH($B3632&amp;$C3632,実績DB!$J$3:$J$104,0)),"")</f>
        <v/>
      </c>
    </row>
    <row r="3633">
      <c r="A3633" t="n">
        <v>3631</v>
      </c>
      <c r="B3633" t="inlineStr">
        <is>
          <t>中部</t>
        </is>
      </c>
      <c r="C3633" t="inlineStr">
        <is>
          <t>青島変電所</t>
        </is>
      </c>
      <c r="D3633" t="inlineStr">
        <is>
          <t>静岡県</t>
        </is>
      </c>
      <c r="E3633" t="n">
        <v>77</v>
      </c>
      <c r="F3633" t="n">
        <v>6.6</v>
      </c>
      <c r="G3633" s="3" t="n">
        <v>34.839737</v>
      </c>
      <c r="H3633" s="3" t="n">
        <v>138.234225</v>
      </c>
      <c r="I3633" t="inlineStr">
        <is>
          <t>公表資料(手動)</t>
        </is>
      </c>
      <c r="J3633" t="n">
        <v>19</v>
      </c>
      <c r="K3633" t="n">
        <v>19</v>
      </c>
      <c r="L3633" t="n">
        <v>-3</v>
      </c>
      <c r="M3633" t="n">
        <v>16</v>
      </c>
      <c r="O3633" t="inlineStr">
        <is>
          <t>不可 #3</t>
        </is>
      </c>
      <c r="P3633" t="inlineStr">
        <is>
          <t>有り</t>
        </is>
      </c>
      <c r="R3633" s="4">
        <f>IF(COUNT($M3633:$N3633)=0,"",IF(AND(IF($N3633&lt;&gt;"",$N3633,$M3633)&lt;=0,$O3633&lt;&gt;"可"),"警告",""))</f>
        <v/>
      </c>
      <c r="S3633" s="4">
        <f>IF(COUNT($M3633:$N3633)=0,0,IF(IF($N3633&lt;&gt;"",$N3633,$M3633)&gt;=スコアリング基準!$B$20,スコアリング基準!$C$20,IF(IF($N3633&lt;&gt;"",$N3633,$M3633)&gt;=スコアリング基準!$B$21,スコアリング基準!$C$21,IF(IF($N3633&lt;&gt;"",$N3633,$M3633)&gt;0,スコアリング基準!$C$22,0))))</f>
        <v/>
      </c>
      <c r="T3633" s="4">
        <f>IF($O3633="可",スコアリング基準!$C$23,0)</f>
        <v/>
      </c>
      <c r="U3633" s="4">
        <f>IF(OR(COUNT($K3633:$L3633)&lt;2,$K3633=0),0,IF(ABS($L3633)/$K3633&lt;=スコアリング基準!$B$24,スコアリング基準!$C$24,IF(ABS($L3633)/$K3633&lt;=スコアリング基準!$B$25,スコアリング基準!$C$25,IF(ABS($L3633)/$K3633&lt;=スコアリング基準!$B$26,スコアリング基準!$C$26,0))))</f>
        <v/>
      </c>
      <c r="V3633" s="4">
        <f>IF($P3633="なし",スコアリング基準!$C$27,0)</f>
        <v/>
      </c>
      <c r="W3633" s="4">
        <f>IF($F3633="",0,IF(ISNUMBER($F3633),IF($F3633&lt;=スコアリング基準!$B$28,スコアリング基準!$C$28,スコアリング基準!$C$29),0))</f>
        <v/>
      </c>
      <c r="X3633" s="4">
        <f>IFERROR(VLOOKUP($B3633,スコアリング基準!$A$36:$B$46,2,FALSE),0)</f>
        <v/>
      </c>
      <c r="Y3633" s="4">
        <f>SUM($S3633:$X3633)</f>
        <v/>
      </c>
      <c r="Z3633" s="4">
        <f>IF(COUNT($M3633:$N3633)=0,"データ無",IF($Y3633&gt;=スコアリング基準!$B$30,"S",IF($Y3633&gt;=スコアリング基準!$B$31,"A",IF($Y3633&gt;=スコアリング基準!$B$32,"B","C"))))</f>
        <v/>
      </c>
      <c r="AA3633">
        <f>IFERROR(INDEX(実績DB!$I$3:$I$104,MATCH($B3633&amp;$C3633,実績DB!$J$3:$J$104,0)),"")</f>
        <v/>
      </c>
    </row>
    <row r="3634">
      <c r="A3634" t="n">
        <v>3632</v>
      </c>
      <c r="B3634" t="inlineStr">
        <is>
          <t>中部</t>
        </is>
      </c>
      <c r="C3634" t="inlineStr">
        <is>
          <t>青柳変電所</t>
        </is>
      </c>
      <c r="D3634" t="inlineStr">
        <is>
          <t>岐阜県</t>
        </is>
      </c>
      <c r="E3634" t="n">
        <v>77</v>
      </c>
      <c r="F3634" t="n">
        <v>6.6</v>
      </c>
      <c r="G3634" s="3" t="n">
        <v>35.340866</v>
      </c>
      <c r="H3634" s="3" t="n">
        <v>136.609119</v>
      </c>
      <c r="I3634" t="inlineStr">
        <is>
          <t>公表資料(手動)</t>
        </is>
      </c>
      <c r="J3634" t="n">
        <v>-6</v>
      </c>
      <c r="K3634" t="n">
        <v>49</v>
      </c>
      <c r="L3634" t="n">
        <v>-6</v>
      </c>
      <c r="M3634" t="n">
        <v>41</v>
      </c>
      <c r="O3634" t="inlineStr">
        <is>
          <t>不可 #3</t>
        </is>
      </c>
      <c r="P3634" t="inlineStr">
        <is>
          <t>有り</t>
        </is>
      </c>
      <c r="R3634" s="4">
        <f>IF(COUNT($M3634:$N3634)=0,"",IF(AND(IF($N3634&lt;&gt;"",$N3634,$M3634)&lt;=0,$O3634&lt;&gt;"可"),"警告",""))</f>
        <v/>
      </c>
      <c r="S3634" s="4">
        <f>IF(COUNT($M3634:$N3634)=0,0,IF(IF($N3634&lt;&gt;"",$N3634,$M3634)&gt;=スコアリング基準!$B$20,スコアリング基準!$C$20,IF(IF($N3634&lt;&gt;"",$N3634,$M3634)&gt;=スコアリング基準!$B$21,スコアリング基準!$C$21,IF(IF($N3634&lt;&gt;"",$N3634,$M3634)&gt;0,スコアリング基準!$C$22,0))))</f>
        <v/>
      </c>
      <c r="T3634" s="4">
        <f>IF($O3634="可",スコアリング基準!$C$23,0)</f>
        <v/>
      </c>
      <c r="U3634" s="4">
        <f>IF(OR(COUNT($K3634:$L3634)&lt;2,$K3634=0),0,IF(ABS($L3634)/$K3634&lt;=スコアリング基準!$B$24,スコアリング基準!$C$24,IF(ABS($L3634)/$K3634&lt;=スコアリング基準!$B$25,スコアリング基準!$C$25,IF(ABS($L3634)/$K3634&lt;=スコアリング基準!$B$26,スコアリング基準!$C$26,0))))</f>
        <v/>
      </c>
      <c r="V3634" s="4">
        <f>IF($P3634="なし",スコアリング基準!$C$27,0)</f>
        <v/>
      </c>
      <c r="W3634" s="4">
        <f>IF($F3634="",0,IF(ISNUMBER($F3634),IF($F3634&lt;=スコアリング基準!$B$28,スコアリング基準!$C$28,スコアリング基準!$C$29),0))</f>
        <v/>
      </c>
      <c r="X3634" s="4">
        <f>IFERROR(VLOOKUP($B3634,スコアリング基準!$A$36:$B$46,2,FALSE),0)</f>
        <v/>
      </c>
      <c r="Y3634" s="4">
        <f>SUM($S3634:$X3634)</f>
        <v/>
      </c>
      <c r="Z3634" s="4">
        <f>IF(COUNT($M3634:$N3634)=0,"データ無",IF($Y3634&gt;=スコアリング基準!$B$30,"S",IF($Y3634&gt;=スコアリング基準!$B$31,"A",IF($Y3634&gt;=スコアリング基準!$B$32,"B","C"))))</f>
        <v/>
      </c>
      <c r="AA3634">
        <f>IFERROR(INDEX(実績DB!$I$3:$I$104,MATCH($B3634&amp;$C3634,実績DB!$J$3:$J$104,0)),"")</f>
        <v/>
      </c>
    </row>
    <row r="3635">
      <c r="A3635" t="n">
        <v>3633</v>
      </c>
      <c r="B3635" t="inlineStr">
        <is>
          <t>中部</t>
        </is>
      </c>
      <c r="C3635" t="inlineStr">
        <is>
          <t>青野変電所</t>
        </is>
      </c>
      <c r="D3635" t="inlineStr">
        <is>
          <t>岐阜県</t>
        </is>
      </c>
      <c r="E3635" t="n">
        <v>77</v>
      </c>
      <c r="F3635" t="n">
        <v>6.6</v>
      </c>
      <c r="G3635" s="3" t="n">
        <v>35.383185</v>
      </c>
      <c r="H3635" s="3" t="n">
        <v>136.554646</v>
      </c>
      <c r="I3635" t="inlineStr">
        <is>
          <t>公表資料(手動)</t>
        </is>
      </c>
      <c r="J3635" t="n">
        <v>-2</v>
      </c>
      <c r="K3635" t="n">
        <v>28</v>
      </c>
      <c r="L3635" t="n">
        <v>-4</v>
      </c>
      <c r="M3635" t="n">
        <v>25</v>
      </c>
      <c r="O3635" t="inlineStr">
        <is>
          <t>不可 #3</t>
        </is>
      </c>
      <c r="P3635" t="inlineStr">
        <is>
          <t>有り</t>
        </is>
      </c>
      <c r="R3635" s="4">
        <f>IF(COUNT($M3635:$N3635)=0,"",IF(AND(IF($N3635&lt;&gt;"",$N3635,$M3635)&lt;=0,$O3635&lt;&gt;"可"),"警告",""))</f>
        <v/>
      </c>
      <c r="S3635" s="4">
        <f>IF(COUNT($M3635:$N3635)=0,0,IF(IF($N3635&lt;&gt;"",$N3635,$M3635)&gt;=スコアリング基準!$B$20,スコアリング基準!$C$20,IF(IF($N3635&lt;&gt;"",$N3635,$M3635)&gt;=スコアリング基準!$B$21,スコアリング基準!$C$21,IF(IF($N3635&lt;&gt;"",$N3635,$M3635)&gt;0,スコアリング基準!$C$22,0))))</f>
        <v/>
      </c>
      <c r="T3635" s="4">
        <f>IF($O3635="可",スコアリング基準!$C$23,0)</f>
        <v/>
      </c>
      <c r="U3635" s="4">
        <f>IF(OR(COUNT($K3635:$L3635)&lt;2,$K3635=0),0,IF(ABS($L3635)/$K3635&lt;=スコアリング基準!$B$24,スコアリング基準!$C$24,IF(ABS($L3635)/$K3635&lt;=スコアリング基準!$B$25,スコアリング基準!$C$25,IF(ABS($L3635)/$K3635&lt;=スコアリング基準!$B$26,スコアリング基準!$C$26,0))))</f>
        <v/>
      </c>
      <c r="V3635" s="4">
        <f>IF($P3635="なし",スコアリング基準!$C$27,0)</f>
        <v/>
      </c>
      <c r="W3635" s="4">
        <f>IF($F3635="",0,IF(ISNUMBER($F3635),IF($F3635&lt;=スコアリング基準!$B$28,スコアリング基準!$C$28,スコアリング基準!$C$29),0))</f>
        <v/>
      </c>
      <c r="X3635" s="4">
        <f>IFERROR(VLOOKUP($B3635,スコアリング基準!$A$36:$B$46,2,FALSE),0)</f>
        <v/>
      </c>
      <c r="Y3635" s="4">
        <f>SUM($S3635:$X3635)</f>
        <v/>
      </c>
      <c r="Z3635" s="4">
        <f>IF(COUNT($M3635:$N3635)=0,"データ無",IF($Y3635&gt;=スコアリング基準!$B$30,"S",IF($Y3635&gt;=スコアリング基準!$B$31,"A",IF($Y3635&gt;=スコアリング基準!$B$32,"B","C"))))</f>
        <v/>
      </c>
      <c r="AA3635">
        <f>IFERROR(INDEX(実績DB!$I$3:$I$104,MATCH($B3635&amp;$C3635,実績DB!$J$3:$J$104,0)),"")</f>
        <v/>
      </c>
    </row>
    <row r="3636">
      <c r="A3636" t="n">
        <v>3634</v>
      </c>
      <c r="B3636" t="inlineStr">
        <is>
          <t>中部</t>
        </is>
      </c>
      <c r="C3636" t="inlineStr">
        <is>
          <t>静里変電所</t>
        </is>
      </c>
      <c r="D3636" t="inlineStr">
        <is>
          <t>岐阜県</t>
        </is>
      </c>
      <c r="E3636" t="n">
        <v>77</v>
      </c>
      <c r="F3636" t="n">
        <v>6.6</v>
      </c>
      <c r="G3636" s="3" t="n">
        <v>35.36212</v>
      </c>
      <c r="H3636" s="3" t="n">
        <v>136.594663</v>
      </c>
      <c r="I3636" t="inlineStr">
        <is>
          <t>公表資料(手動)</t>
        </is>
      </c>
      <c r="J3636" t="n">
        <v>-1</v>
      </c>
      <c r="K3636" t="n">
        <v>19</v>
      </c>
      <c r="L3636" t="n">
        <v>-4</v>
      </c>
      <c r="M3636" t="n">
        <v>13</v>
      </c>
      <c r="O3636" t="inlineStr">
        <is>
          <t>不可 #3</t>
        </is>
      </c>
      <c r="P3636" t="inlineStr">
        <is>
          <t>有り</t>
        </is>
      </c>
      <c r="R3636" s="4">
        <f>IF(COUNT($M3636:$N3636)=0,"",IF(AND(IF($N3636&lt;&gt;"",$N3636,$M3636)&lt;=0,$O3636&lt;&gt;"可"),"警告",""))</f>
        <v/>
      </c>
      <c r="S3636" s="4">
        <f>IF(COUNT($M3636:$N3636)=0,0,IF(IF($N3636&lt;&gt;"",$N3636,$M3636)&gt;=スコアリング基準!$B$20,スコアリング基準!$C$20,IF(IF($N3636&lt;&gt;"",$N3636,$M3636)&gt;=スコアリング基準!$B$21,スコアリング基準!$C$21,IF(IF($N3636&lt;&gt;"",$N3636,$M3636)&gt;0,スコアリング基準!$C$22,0))))</f>
        <v/>
      </c>
      <c r="T3636" s="4">
        <f>IF($O3636="可",スコアリング基準!$C$23,0)</f>
        <v/>
      </c>
      <c r="U3636" s="4">
        <f>IF(OR(COUNT($K3636:$L3636)&lt;2,$K3636=0),0,IF(ABS($L3636)/$K3636&lt;=スコアリング基準!$B$24,スコアリング基準!$C$24,IF(ABS($L3636)/$K3636&lt;=スコアリング基準!$B$25,スコアリング基準!$C$25,IF(ABS($L3636)/$K3636&lt;=スコアリング基準!$B$26,スコアリング基準!$C$26,0))))</f>
        <v/>
      </c>
      <c r="V3636" s="4">
        <f>IF($P3636="なし",スコアリング基準!$C$27,0)</f>
        <v/>
      </c>
      <c r="W3636" s="4">
        <f>IF($F3636="",0,IF(ISNUMBER($F3636),IF($F3636&lt;=スコアリング基準!$B$28,スコアリング基準!$C$28,スコアリング基準!$C$29),0))</f>
        <v/>
      </c>
      <c r="X3636" s="4">
        <f>IFERROR(VLOOKUP($B3636,スコアリング基準!$A$36:$B$46,2,FALSE),0)</f>
        <v/>
      </c>
      <c r="Y3636" s="4">
        <f>SUM($S3636:$X3636)</f>
        <v/>
      </c>
      <c r="Z3636" s="4">
        <f>IF(COUNT($M3636:$N3636)=0,"データ無",IF($Y3636&gt;=スコアリング基準!$B$30,"S",IF($Y3636&gt;=スコアリング基準!$B$31,"A",IF($Y3636&gt;=スコアリング基準!$B$32,"B","C"))))</f>
        <v/>
      </c>
      <c r="AA3636">
        <f>IFERROR(INDEX(実績DB!$I$3:$I$104,MATCH($B3636&amp;$C3636,実績DB!$J$3:$J$104,0)),"")</f>
        <v/>
      </c>
    </row>
    <row r="3637">
      <c r="A3637" t="n">
        <v>3635</v>
      </c>
      <c r="B3637" t="inlineStr">
        <is>
          <t>中部</t>
        </is>
      </c>
      <c r="C3637" t="inlineStr">
        <is>
          <t>靱変電所</t>
        </is>
      </c>
      <c r="D3637" t="inlineStr">
        <is>
          <t>長野県</t>
        </is>
      </c>
      <c r="E3637" t="n">
        <v>77</v>
      </c>
      <c r="F3637" t="n">
        <v>6.6</v>
      </c>
      <c r="G3637" s="3" t="n">
        <v>35.338839</v>
      </c>
      <c r="H3637" s="3" t="n">
        <v>137.650987</v>
      </c>
      <c r="I3637" t="inlineStr">
        <is>
          <t>Google Places(名称一致)</t>
        </is>
      </c>
      <c r="J3637" t="n">
        <v>-2</v>
      </c>
      <c r="K3637" t="n">
        <v>11</v>
      </c>
      <c r="L3637" t="n">
        <v>-9</v>
      </c>
      <c r="M3637" t="n">
        <v>2</v>
      </c>
      <c r="O3637" t="inlineStr">
        <is>
          <t>不可 #3</t>
        </is>
      </c>
      <c r="P3637" t="inlineStr">
        <is>
          <t>有り</t>
        </is>
      </c>
      <c r="R3637" s="4">
        <f>IF(COUNT($M3637:$N3637)=0,"",IF(AND(IF($N3637&lt;&gt;"",$N3637,$M3637)&lt;=0,$O3637&lt;&gt;"可"),"警告",""))</f>
        <v/>
      </c>
      <c r="S3637" s="4">
        <f>IF(COUNT($M3637:$N3637)=0,0,IF(IF($N3637&lt;&gt;"",$N3637,$M3637)&gt;=スコアリング基準!$B$20,スコアリング基準!$C$20,IF(IF($N3637&lt;&gt;"",$N3637,$M3637)&gt;=スコアリング基準!$B$21,スコアリング基準!$C$21,IF(IF($N3637&lt;&gt;"",$N3637,$M3637)&gt;0,スコアリング基準!$C$22,0))))</f>
        <v/>
      </c>
      <c r="T3637" s="4">
        <f>IF($O3637="可",スコアリング基準!$C$23,0)</f>
        <v/>
      </c>
      <c r="U3637" s="4">
        <f>IF(OR(COUNT($K3637:$L3637)&lt;2,$K3637=0),0,IF(ABS($L3637)/$K3637&lt;=スコアリング基準!$B$24,スコアリング基準!$C$24,IF(ABS($L3637)/$K3637&lt;=スコアリング基準!$B$25,スコアリング基準!$C$25,IF(ABS($L3637)/$K3637&lt;=スコアリング基準!$B$26,スコアリング基準!$C$26,0))))</f>
        <v/>
      </c>
      <c r="V3637" s="4">
        <f>IF($P3637="なし",スコアリング基準!$C$27,0)</f>
        <v/>
      </c>
      <c r="W3637" s="4">
        <f>IF($F3637="",0,IF(ISNUMBER($F3637),IF($F3637&lt;=スコアリング基準!$B$28,スコアリング基準!$C$28,スコアリング基準!$C$29),0))</f>
        <v/>
      </c>
      <c r="X3637" s="4">
        <f>IFERROR(VLOOKUP($B3637,スコアリング基準!$A$36:$B$46,2,FALSE),0)</f>
        <v/>
      </c>
      <c r="Y3637" s="4">
        <f>SUM($S3637:$X3637)</f>
        <v/>
      </c>
      <c r="Z3637" s="4">
        <f>IF(COUNT($M3637:$N3637)=0,"データ無",IF($Y3637&gt;=スコアリング基準!$B$30,"S",IF($Y3637&gt;=スコアリング基準!$B$31,"A",IF($Y3637&gt;=スコアリング基準!$B$32,"B","C"))))</f>
        <v/>
      </c>
      <c r="AA3637">
        <f>IFERROR(INDEX(実績DB!$I$3:$I$104,MATCH($B3637&amp;$C3637,実績DB!$J$3:$J$104,0)),"")</f>
        <v/>
      </c>
    </row>
    <row r="3638">
      <c r="A3638" t="n">
        <v>3636</v>
      </c>
      <c r="B3638" t="inlineStr">
        <is>
          <t>中部</t>
        </is>
      </c>
      <c r="C3638" t="inlineStr">
        <is>
          <t>音羽南変電所</t>
        </is>
      </c>
      <c r="D3638" t="inlineStr">
        <is>
          <t>三重県</t>
        </is>
      </c>
      <c r="E3638" t="n">
        <v>77</v>
      </c>
      <c r="F3638" t="n">
        <v>6.6</v>
      </c>
      <c r="G3638" s="3" t="n">
        <v>35.025202</v>
      </c>
      <c r="H3638" s="3" t="n">
        <v>136.49158</v>
      </c>
      <c r="I3638" t="inlineStr">
        <is>
          <t>Google Places(名称一致)</t>
        </is>
      </c>
      <c r="J3638" t="n">
        <v>19</v>
      </c>
      <c r="K3638" t="n">
        <v>19</v>
      </c>
      <c r="L3638" t="n">
        <v>-19</v>
      </c>
      <c r="M3638" t="n">
        <v>0</v>
      </c>
      <c r="O3638" t="inlineStr">
        <is>
          <t>不可 #3</t>
        </is>
      </c>
      <c r="P3638" t="inlineStr">
        <is>
          <t>有り</t>
        </is>
      </c>
      <c r="R3638" s="4">
        <f>IF(COUNT($M3638:$N3638)=0,"",IF(AND(IF($N3638&lt;&gt;"",$N3638,$M3638)&lt;=0,$O3638&lt;&gt;"可"),"警告",""))</f>
        <v/>
      </c>
      <c r="S3638" s="4">
        <f>IF(COUNT($M3638:$N3638)=0,0,IF(IF($N3638&lt;&gt;"",$N3638,$M3638)&gt;=スコアリング基準!$B$20,スコアリング基準!$C$20,IF(IF($N3638&lt;&gt;"",$N3638,$M3638)&gt;=スコアリング基準!$B$21,スコアリング基準!$C$21,IF(IF($N3638&lt;&gt;"",$N3638,$M3638)&gt;0,スコアリング基準!$C$22,0))))</f>
        <v/>
      </c>
      <c r="T3638" s="4">
        <f>IF($O3638="可",スコアリング基準!$C$23,0)</f>
        <v/>
      </c>
      <c r="U3638" s="4">
        <f>IF(OR(COUNT($K3638:$L3638)&lt;2,$K3638=0),0,IF(ABS($L3638)/$K3638&lt;=スコアリング基準!$B$24,スコアリング基準!$C$24,IF(ABS($L3638)/$K3638&lt;=スコアリング基準!$B$25,スコアリング基準!$C$25,IF(ABS($L3638)/$K3638&lt;=スコアリング基準!$B$26,スコアリング基準!$C$26,0))))</f>
        <v/>
      </c>
      <c r="V3638" s="4">
        <f>IF($P3638="なし",スコアリング基準!$C$27,0)</f>
        <v/>
      </c>
      <c r="W3638" s="4">
        <f>IF($F3638="",0,IF(ISNUMBER($F3638),IF($F3638&lt;=スコアリング基準!$B$28,スコアリング基準!$C$28,スコアリング基準!$C$29),0))</f>
        <v/>
      </c>
      <c r="X3638" s="4">
        <f>IFERROR(VLOOKUP($B3638,スコアリング基準!$A$36:$B$46,2,FALSE),0)</f>
        <v/>
      </c>
      <c r="Y3638" s="4">
        <f>SUM($S3638:$X3638)</f>
        <v/>
      </c>
      <c r="Z3638" s="4">
        <f>IF(COUNT($M3638:$N3638)=0,"データ無",IF($Y3638&gt;=スコアリング基準!$B$30,"S",IF($Y3638&gt;=スコアリング基準!$B$31,"A",IF($Y3638&gt;=スコアリング基準!$B$32,"B","C"))))</f>
        <v/>
      </c>
      <c r="AA3638">
        <f>IFERROR(INDEX(実績DB!$I$3:$I$104,MATCH($B3638&amp;$C3638,実績DB!$J$3:$J$104,0)),"")</f>
        <v/>
      </c>
    </row>
    <row r="3639">
      <c r="A3639" t="n">
        <v>3637</v>
      </c>
      <c r="B3639" t="inlineStr">
        <is>
          <t>中部</t>
        </is>
      </c>
      <c r="C3639" t="inlineStr">
        <is>
          <t>須坂変電所</t>
        </is>
      </c>
      <c r="D3639" t="inlineStr">
        <is>
          <t>長野県</t>
        </is>
      </c>
      <c r="E3639" t="n">
        <v>77</v>
      </c>
      <c r="F3639" t="n">
        <v>6.6</v>
      </c>
      <c r="G3639" s="3" t="n">
        <v>36.659483</v>
      </c>
      <c r="H3639" s="3" t="n">
        <v>138.312505</v>
      </c>
      <c r="I3639" t="inlineStr">
        <is>
          <t>公表資料(手動)</t>
        </is>
      </c>
      <c r="J3639" t="n">
        <v>0</v>
      </c>
      <c r="K3639" t="n">
        <v>49</v>
      </c>
      <c r="L3639" t="n">
        <v>-3</v>
      </c>
      <c r="M3639" t="n">
        <v>46</v>
      </c>
      <c r="O3639" t="inlineStr">
        <is>
          <t>不可 #3</t>
        </is>
      </c>
      <c r="P3639" t="inlineStr">
        <is>
          <t>有り</t>
        </is>
      </c>
      <c r="R3639" s="4">
        <f>IF(COUNT($M3639:$N3639)=0,"",IF(AND(IF($N3639&lt;&gt;"",$N3639,$M3639)&lt;=0,$O3639&lt;&gt;"可"),"警告",""))</f>
        <v/>
      </c>
      <c r="S3639" s="4">
        <f>IF(COUNT($M3639:$N3639)=0,0,IF(IF($N3639&lt;&gt;"",$N3639,$M3639)&gt;=スコアリング基準!$B$20,スコアリング基準!$C$20,IF(IF($N3639&lt;&gt;"",$N3639,$M3639)&gt;=スコアリング基準!$B$21,スコアリング基準!$C$21,IF(IF($N3639&lt;&gt;"",$N3639,$M3639)&gt;0,スコアリング基準!$C$22,0))))</f>
        <v/>
      </c>
      <c r="T3639" s="4">
        <f>IF($O3639="可",スコアリング基準!$C$23,0)</f>
        <v/>
      </c>
      <c r="U3639" s="4">
        <f>IF(OR(COUNT($K3639:$L3639)&lt;2,$K3639=0),0,IF(ABS($L3639)/$K3639&lt;=スコアリング基準!$B$24,スコアリング基準!$C$24,IF(ABS($L3639)/$K3639&lt;=スコアリング基準!$B$25,スコアリング基準!$C$25,IF(ABS($L3639)/$K3639&lt;=スコアリング基準!$B$26,スコアリング基準!$C$26,0))))</f>
        <v/>
      </c>
      <c r="V3639" s="4">
        <f>IF($P3639="なし",スコアリング基準!$C$27,0)</f>
        <v/>
      </c>
      <c r="W3639" s="4">
        <f>IF($F3639="",0,IF(ISNUMBER($F3639),IF($F3639&lt;=スコアリング基準!$B$28,スコアリング基準!$C$28,スコアリング基準!$C$29),0))</f>
        <v/>
      </c>
      <c r="X3639" s="4">
        <f>IFERROR(VLOOKUP($B3639,スコアリング基準!$A$36:$B$46,2,FALSE),0)</f>
        <v/>
      </c>
      <c r="Y3639" s="4">
        <f>SUM($S3639:$X3639)</f>
        <v/>
      </c>
      <c r="Z3639" s="4">
        <f>IF(COUNT($M3639:$N3639)=0,"データ無",IF($Y3639&gt;=スコアリング基準!$B$30,"S",IF($Y3639&gt;=スコアリング基準!$B$31,"A",IF($Y3639&gt;=スコアリング基準!$B$32,"B","C"))))</f>
        <v/>
      </c>
      <c r="AA3639">
        <f>IFERROR(INDEX(実績DB!$I$3:$I$104,MATCH($B3639&amp;$C3639,実績DB!$J$3:$J$104,0)),"")</f>
        <v/>
      </c>
    </row>
    <row r="3640">
      <c r="A3640" t="n">
        <v>3638</v>
      </c>
      <c r="B3640" t="inlineStr">
        <is>
          <t>中部</t>
        </is>
      </c>
      <c r="C3640" t="inlineStr">
        <is>
          <t>飯山変電所</t>
        </is>
      </c>
      <c r="D3640" t="inlineStr">
        <is>
          <t>長野県</t>
        </is>
      </c>
      <c r="E3640" t="n">
        <v>77</v>
      </c>
      <c r="F3640" t="n">
        <v>6.6</v>
      </c>
      <c r="G3640" s="3" t="n">
        <v>36.854969</v>
      </c>
      <c r="H3640" s="3" t="n">
        <v>138.358641</v>
      </c>
      <c r="I3640" t="inlineStr">
        <is>
          <t>公表資料(手動)</t>
        </is>
      </c>
      <c r="J3640" t="n">
        <v>4</v>
      </c>
      <c r="K3640" t="n">
        <v>28</v>
      </c>
      <c r="L3640" t="n">
        <v>0</v>
      </c>
      <c r="M3640" t="n">
        <v>27</v>
      </c>
      <c r="O3640" t="inlineStr">
        <is>
          <t>不可 #3</t>
        </is>
      </c>
      <c r="P3640" t="inlineStr">
        <is>
          <t>有り</t>
        </is>
      </c>
      <c r="R3640" s="4">
        <f>IF(COUNT($M3640:$N3640)=0,"",IF(AND(IF($N3640&lt;&gt;"",$N3640,$M3640)&lt;=0,$O3640&lt;&gt;"可"),"警告",""))</f>
        <v/>
      </c>
      <c r="S3640" s="4">
        <f>IF(COUNT($M3640:$N3640)=0,0,IF(IF($N3640&lt;&gt;"",$N3640,$M3640)&gt;=スコアリング基準!$B$20,スコアリング基準!$C$20,IF(IF($N3640&lt;&gt;"",$N3640,$M3640)&gt;=スコアリング基準!$B$21,スコアリング基準!$C$21,IF(IF($N3640&lt;&gt;"",$N3640,$M3640)&gt;0,スコアリング基準!$C$22,0))))</f>
        <v/>
      </c>
      <c r="T3640" s="4">
        <f>IF($O3640="可",スコアリング基準!$C$23,0)</f>
        <v/>
      </c>
      <c r="U3640" s="4">
        <f>IF(OR(COUNT($K3640:$L3640)&lt;2,$K3640=0),0,IF(ABS($L3640)/$K3640&lt;=スコアリング基準!$B$24,スコアリング基準!$C$24,IF(ABS($L3640)/$K3640&lt;=スコアリング基準!$B$25,スコアリング基準!$C$25,IF(ABS($L3640)/$K3640&lt;=スコアリング基準!$B$26,スコアリング基準!$C$26,0))))</f>
        <v/>
      </c>
      <c r="V3640" s="4">
        <f>IF($P3640="なし",スコアリング基準!$C$27,0)</f>
        <v/>
      </c>
      <c r="W3640" s="4">
        <f>IF($F3640="",0,IF(ISNUMBER($F3640),IF($F3640&lt;=スコアリング基準!$B$28,スコアリング基準!$C$28,スコアリング基準!$C$29),0))</f>
        <v/>
      </c>
      <c r="X3640" s="4">
        <f>IFERROR(VLOOKUP($B3640,スコアリング基準!$A$36:$B$46,2,FALSE),0)</f>
        <v/>
      </c>
      <c r="Y3640" s="4">
        <f>SUM($S3640:$X3640)</f>
        <v/>
      </c>
      <c r="Z3640" s="4">
        <f>IF(COUNT($M3640:$N3640)=0,"データ無",IF($Y3640&gt;=スコアリング基準!$B$30,"S",IF($Y3640&gt;=スコアリング基準!$B$31,"A",IF($Y3640&gt;=スコアリング基準!$B$32,"B","C"))))</f>
        <v/>
      </c>
      <c r="AA3640">
        <f>IFERROR(INDEX(実績DB!$I$3:$I$104,MATCH($B3640&amp;$C3640,実績DB!$J$3:$J$104,0)),"")</f>
        <v/>
      </c>
    </row>
    <row r="3641">
      <c r="A3641" t="n">
        <v>3639</v>
      </c>
      <c r="B3641" t="inlineStr">
        <is>
          <t>中部</t>
        </is>
      </c>
      <c r="C3641" t="inlineStr">
        <is>
          <t>飯村変電所</t>
        </is>
      </c>
      <c r="D3641" t="inlineStr">
        <is>
          <t>愛知県</t>
        </is>
      </c>
      <c r="E3641" t="n">
        <v>77</v>
      </c>
      <c r="F3641" t="n">
        <v>6.6</v>
      </c>
      <c r="G3641" s="3" t="n">
        <v>34.74731</v>
      </c>
      <c r="H3641" s="3" t="n">
        <v>137.43169</v>
      </c>
      <c r="I3641" t="inlineStr">
        <is>
          <t>OSM実測(名称一致)</t>
        </is>
      </c>
      <c r="J3641" t="n">
        <v>-1</v>
      </c>
      <c r="K3641" t="n">
        <v>49</v>
      </c>
      <c r="L3641" t="n">
        <v>-15</v>
      </c>
      <c r="M3641" t="n">
        <v>35</v>
      </c>
      <c r="O3641" t="inlineStr">
        <is>
          <t>不可 #3</t>
        </is>
      </c>
      <c r="P3641" t="inlineStr">
        <is>
          <t>有り</t>
        </is>
      </c>
      <c r="R3641" s="4">
        <f>IF(COUNT($M3641:$N3641)=0,"",IF(AND(IF($N3641&lt;&gt;"",$N3641,$M3641)&lt;=0,$O3641&lt;&gt;"可"),"警告",""))</f>
        <v/>
      </c>
      <c r="S3641" s="4">
        <f>IF(COUNT($M3641:$N3641)=0,0,IF(IF($N3641&lt;&gt;"",$N3641,$M3641)&gt;=スコアリング基準!$B$20,スコアリング基準!$C$20,IF(IF($N3641&lt;&gt;"",$N3641,$M3641)&gt;=スコアリング基準!$B$21,スコアリング基準!$C$21,IF(IF($N3641&lt;&gt;"",$N3641,$M3641)&gt;0,スコアリング基準!$C$22,0))))</f>
        <v/>
      </c>
      <c r="T3641" s="4">
        <f>IF($O3641="可",スコアリング基準!$C$23,0)</f>
        <v/>
      </c>
      <c r="U3641" s="4">
        <f>IF(OR(COUNT($K3641:$L3641)&lt;2,$K3641=0),0,IF(ABS($L3641)/$K3641&lt;=スコアリング基準!$B$24,スコアリング基準!$C$24,IF(ABS($L3641)/$K3641&lt;=スコアリング基準!$B$25,スコアリング基準!$C$25,IF(ABS($L3641)/$K3641&lt;=スコアリング基準!$B$26,スコアリング基準!$C$26,0))))</f>
        <v/>
      </c>
      <c r="V3641" s="4">
        <f>IF($P3641="なし",スコアリング基準!$C$27,0)</f>
        <v/>
      </c>
      <c r="W3641" s="4">
        <f>IF($F3641="",0,IF(ISNUMBER($F3641),IF($F3641&lt;=スコアリング基準!$B$28,スコアリング基準!$C$28,スコアリング基準!$C$29),0))</f>
        <v/>
      </c>
      <c r="X3641" s="4">
        <f>IFERROR(VLOOKUP($B3641,スコアリング基準!$A$36:$B$46,2,FALSE),0)</f>
        <v/>
      </c>
      <c r="Y3641" s="4">
        <f>SUM($S3641:$X3641)</f>
        <v/>
      </c>
      <c r="Z3641" s="4">
        <f>IF(COUNT($M3641:$N3641)=0,"データ無",IF($Y3641&gt;=スコアリング基準!$B$30,"S",IF($Y3641&gt;=スコアリング基準!$B$31,"A",IF($Y3641&gt;=スコアリング基準!$B$32,"B","C"))))</f>
        <v/>
      </c>
      <c r="AA3641">
        <f>IFERROR(INDEX(実績DB!$I$3:$I$104,MATCH($B3641&amp;$C3641,実績DB!$J$3:$J$104,0)),"")</f>
        <v/>
      </c>
    </row>
    <row r="3642">
      <c r="A3642" t="n">
        <v>3640</v>
      </c>
      <c r="B3642" t="inlineStr">
        <is>
          <t>中部</t>
        </is>
      </c>
      <c r="C3642" t="inlineStr">
        <is>
          <t>飯野変電所</t>
        </is>
      </c>
      <c r="D3642" t="inlineStr">
        <is>
          <t>愛知県</t>
        </is>
      </c>
      <c r="E3642" t="n">
        <v>77</v>
      </c>
      <c r="F3642" t="n">
        <v>6.6</v>
      </c>
      <c r="G3642" s="3" t="n">
        <v>35.193392</v>
      </c>
      <c r="H3642" s="3" t="n">
        <v>137.212032</v>
      </c>
      <c r="I3642" t="inlineStr">
        <is>
          <t>Google Places(名称一致)</t>
        </is>
      </c>
      <c r="J3642" t="n">
        <v>-10</v>
      </c>
      <c r="K3642" t="n">
        <v>28</v>
      </c>
      <c r="L3642" t="n">
        <v>-20</v>
      </c>
      <c r="M3642" t="n">
        <v>8</v>
      </c>
      <c r="O3642" t="inlineStr">
        <is>
          <t>不可 #3</t>
        </is>
      </c>
      <c r="P3642" t="inlineStr">
        <is>
          <t>有り</t>
        </is>
      </c>
      <c r="R3642" s="4">
        <f>IF(COUNT($M3642:$N3642)=0,"",IF(AND(IF($N3642&lt;&gt;"",$N3642,$M3642)&lt;=0,$O3642&lt;&gt;"可"),"警告",""))</f>
        <v/>
      </c>
      <c r="S3642" s="4">
        <f>IF(COUNT($M3642:$N3642)=0,0,IF(IF($N3642&lt;&gt;"",$N3642,$M3642)&gt;=スコアリング基準!$B$20,スコアリング基準!$C$20,IF(IF($N3642&lt;&gt;"",$N3642,$M3642)&gt;=スコアリング基準!$B$21,スコアリング基準!$C$21,IF(IF($N3642&lt;&gt;"",$N3642,$M3642)&gt;0,スコアリング基準!$C$22,0))))</f>
        <v/>
      </c>
      <c r="T3642" s="4">
        <f>IF($O3642="可",スコアリング基準!$C$23,0)</f>
        <v/>
      </c>
      <c r="U3642" s="4">
        <f>IF(OR(COUNT($K3642:$L3642)&lt;2,$K3642=0),0,IF(ABS($L3642)/$K3642&lt;=スコアリング基準!$B$24,スコアリング基準!$C$24,IF(ABS($L3642)/$K3642&lt;=スコアリング基準!$B$25,スコアリング基準!$C$25,IF(ABS($L3642)/$K3642&lt;=スコアリング基準!$B$26,スコアリング基準!$C$26,0))))</f>
        <v/>
      </c>
      <c r="V3642" s="4">
        <f>IF($P3642="なし",スコアリング基準!$C$27,0)</f>
        <v/>
      </c>
      <c r="W3642" s="4">
        <f>IF($F3642="",0,IF(ISNUMBER($F3642),IF($F3642&lt;=スコアリング基準!$B$28,スコアリング基準!$C$28,スコアリング基準!$C$29),0))</f>
        <v/>
      </c>
      <c r="X3642" s="4">
        <f>IFERROR(VLOOKUP($B3642,スコアリング基準!$A$36:$B$46,2,FALSE),0)</f>
        <v/>
      </c>
      <c r="Y3642" s="4">
        <f>SUM($S3642:$X3642)</f>
        <v/>
      </c>
      <c r="Z3642" s="4">
        <f>IF(COUNT($M3642:$N3642)=0,"データ無",IF($Y3642&gt;=スコアリング基準!$B$30,"S",IF($Y3642&gt;=スコアリング基準!$B$31,"A",IF($Y3642&gt;=スコアリング基準!$B$32,"B","C"))))</f>
        <v/>
      </c>
      <c r="AA3642">
        <f>IFERROR(INDEX(実績DB!$I$3:$I$104,MATCH($B3642&amp;$C3642,実績DB!$J$3:$J$104,0)),"")</f>
        <v/>
      </c>
    </row>
    <row r="3643">
      <c r="A3643" t="n">
        <v>3641</v>
      </c>
      <c r="B3643" t="inlineStr">
        <is>
          <t>中部</t>
        </is>
      </c>
      <c r="C3643" t="inlineStr">
        <is>
          <t>飯高変電所</t>
        </is>
      </c>
      <c r="D3643" t="inlineStr">
        <is>
          <t>三重県</t>
        </is>
      </c>
      <c r="E3643" t="n">
        <v>77</v>
      </c>
      <c r="F3643" t="n">
        <v>6.6</v>
      </c>
      <c r="G3643" s="3" t="n">
        <v>34.426479</v>
      </c>
      <c r="H3643" s="3" t="n">
        <v>136.327291</v>
      </c>
      <c r="I3643" t="inlineStr">
        <is>
          <t>Google Places(名称一致)</t>
        </is>
      </c>
      <c r="J3643" t="n">
        <v>9</v>
      </c>
      <c r="K3643" t="n">
        <v>9</v>
      </c>
      <c r="L3643" t="n">
        <v>-9</v>
      </c>
      <c r="M3643" t="n">
        <v>0</v>
      </c>
      <c r="O3643" t="inlineStr">
        <is>
          <t>不可 #3</t>
        </is>
      </c>
      <c r="P3643" t="inlineStr">
        <is>
          <t>有り</t>
        </is>
      </c>
      <c r="R3643" s="4">
        <f>IF(COUNT($M3643:$N3643)=0,"",IF(AND(IF($N3643&lt;&gt;"",$N3643,$M3643)&lt;=0,$O3643&lt;&gt;"可"),"警告",""))</f>
        <v/>
      </c>
      <c r="S3643" s="4">
        <f>IF(COUNT($M3643:$N3643)=0,0,IF(IF($N3643&lt;&gt;"",$N3643,$M3643)&gt;=スコアリング基準!$B$20,スコアリング基準!$C$20,IF(IF($N3643&lt;&gt;"",$N3643,$M3643)&gt;=スコアリング基準!$B$21,スコアリング基準!$C$21,IF(IF($N3643&lt;&gt;"",$N3643,$M3643)&gt;0,スコアリング基準!$C$22,0))))</f>
        <v/>
      </c>
      <c r="T3643" s="4">
        <f>IF($O3643="可",スコアリング基準!$C$23,0)</f>
        <v/>
      </c>
      <c r="U3643" s="4">
        <f>IF(OR(COUNT($K3643:$L3643)&lt;2,$K3643=0),0,IF(ABS($L3643)/$K3643&lt;=スコアリング基準!$B$24,スコアリング基準!$C$24,IF(ABS($L3643)/$K3643&lt;=スコアリング基準!$B$25,スコアリング基準!$C$25,IF(ABS($L3643)/$K3643&lt;=スコアリング基準!$B$26,スコアリング基準!$C$26,0))))</f>
        <v/>
      </c>
      <c r="V3643" s="4">
        <f>IF($P3643="なし",スコアリング基準!$C$27,0)</f>
        <v/>
      </c>
      <c r="W3643" s="4">
        <f>IF($F3643="",0,IF(ISNUMBER($F3643),IF($F3643&lt;=スコアリング基準!$B$28,スコアリング基準!$C$28,スコアリング基準!$C$29),0))</f>
        <v/>
      </c>
      <c r="X3643" s="4">
        <f>IFERROR(VLOOKUP($B3643,スコアリング基準!$A$36:$B$46,2,FALSE),0)</f>
        <v/>
      </c>
      <c r="Y3643" s="4">
        <f>SUM($S3643:$X3643)</f>
        <v/>
      </c>
      <c r="Z3643" s="4">
        <f>IF(COUNT($M3643:$N3643)=0,"データ無",IF($Y3643&gt;=スコアリング基準!$B$30,"S",IF($Y3643&gt;=スコアリング基準!$B$31,"A",IF($Y3643&gt;=スコアリング基準!$B$32,"B","C"))))</f>
        <v/>
      </c>
      <c r="AA3643">
        <f>IFERROR(INDEX(実績DB!$I$3:$I$104,MATCH($B3643&amp;$C3643,実績DB!$J$3:$J$104,0)),"")</f>
        <v/>
      </c>
    </row>
    <row r="3644">
      <c r="A3644" t="n">
        <v>3642</v>
      </c>
      <c r="B3644" t="inlineStr">
        <is>
          <t>中部</t>
        </is>
      </c>
      <c r="C3644" t="inlineStr">
        <is>
          <t>香久礼変電所</t>
        </is>
      </c>
      <c r="D3644" t="inlineStr">
        <is>
          <t>愛知県</t>
        </is>
      </c>
      <c r="E3644" t="n">
        <v>77</v>
      </c>
      <c r="F3644" t="n">
        <v>6.6</v>
      </c>
      <c r="G3644" s="3" t="n">
        <v>35.077803</v>
      </c>
      <c r="H3644" s="3" t="n">
        <v>137.194389</v>
      </c>
      <c r="I3644" t="inlineStr">
        <is>
          <t>公表資料(手動)</t>
        </is>
      </c>
      <c r="J3644" t="n">
        <v>-4</v>
      </c>
      <c r="K3644" t="n">
        <v>74</v>
      </c>
      <c r="L3644" t="n">
        <v>-13</v>
      </c>
      <c r="M3644" t="n">
        <v>62</v>
      </c>
      <c r="O3644" t="inlineStr">
        <is>
          <t>不可 #3</t>
        </is>
      </c>
      <c r="P3644" t="inlineStr">
        <is>
          <t>有り</t>
        </is>
      </c>
      <c r="R3644" s="4">
        <f>IF(COUNT($M3644:$N3644)=0,"",IF(AND(IF($N3644&lt;&gt;"",$N3644,$M3644)&lt;=0,$O3644&lt;&gt;"可"),"警告",""))</f>
        <v/>
      </c>
      <c r="S3644" s="4">
        <f>IF(COUNT($M3644:$N3644)=0,0,IF(IF($N3644&lt;&gt;"",$N3644,$M3644)&gt;=スコアリング基準!$B$20,スコアリング基準!$C$20,IF(IF($N3644&lt;&gt;"",$N3644,$M3644)&gt;=スコアリング基準!$B$21,スコアリング基準!$C$21,IF(IF($N3644&lt;&gt;"",$N3644,$M3644)&gt;0,スコアリング基準!$C$22,0))))</f>
        <v/>
      </c>
      <c r="T3644" s="4">
        <f>IF($O3644="可",スコアリング基準!$C$23,0)</f>
        <v/>
      </c>
      <c r="U3644" s="4">
        <f>IF(OR(COUNT($K3644:$L3644)&lt;2,$K3644=0),0,IF(ABS($L3644)/$K3644&lt;=スコアリング基準!$B$24,スコアリング基準!$C$24,IF(ABS($L3644)/$K3644&lt;=スコアリング基準!$B$25,スコアリング基準!$C$25,IF(ABS($L3644)/$K3644&lt;=スコアリング基準!$B$26,スコアリング基準!$C$26,0))))</f>
        <v/>
      </c>
      <c r="V3644" s="4">
        <f>IF($P3644="なし",スコアリング基準!$C$27,0)</f>
        <v/>
      </c>
      <c r="W3644" s="4">
        <f>IF($F3644="",0,IF(ISNUMBER($F3644),IF($F3644&lt;=スコアリング基準!$B$28,スコアリング基準!$C$28,スコアリング基準!$C$29),0))</f>
        <v/>
      </c>
      <c r="X3644" s="4">
        <f>IFERROR(VLOOKUP($B3644,スコアリング基準!$A$36:$B$46,2,FALSE),0)</f>
        <v/>
      </c>
      <c r="Y3644" s="4">
        <f>SUM($S3644:$X3644)</f>
        <v/>
      </c>
      <c r="Z3644" s="4">
        <f>IF(COUNT($M3644:$N3644)=0,"データ無",IF($Y3644&gt;=スコアリング基準!$B$30,"S",IF($Y3644&gt;=スコアリング基準!$B$31,"A",IF($Y3644&gt;=スコアリング基準!$B$32,"B","C"))))</f>
        <v/>
      </c>
      <c r="AA3644">
        <f>IFERROR(INDEX(実績DB!$I$3:$I$104,MATCH($B3644&amp;$C3644,実績DB!$J$3:$J$104,0)),"")</f>
        <v/>
      </c>
    </row>
    <row r="3645">
      <c r="A3645" t="n">
        <v>3643</v>
      </c>
      <c r="B3645" t="inlineStr">
        <is>
          <t>中部</t>
        </is>
      </c>
      <c r="C3645" t="inlineStr">
        <is>
          <t>馬渕変電所</t>
        </is>
      </c>
      <c r="D3645" t="inlineStr">
        <is>
          <t>静岡県</t>
        </is>
      </c>
      <c r="E3645" t="n">
        <v>77</v>
      </c>
      <c r="F3645" t="n">
        <v>6.6</v>
      </c>
      <c r="G3645" s="3" t="n">
        <v>34.966086</v>
      </c>
      <c r="H3645" s="3" t="n">
        <v>138.389311</v>
      </c>
      <c r="I3645" t="inlineStr">
        <is>
          <t>公表資料(手動)</t>
        </is>
      </c>
      <c r="J3645" t="n">
        <v>49</v>
      </c>
      <c r="K3645" t="n">
        <v>49</v>
      </c>
      <c r="L3645" t="n">
        <v>0</v>
      </c>
      <c r="M3645" t="n">
        <v>49</v>
      </c>
      <c r="O3645" t="inlineStr">
        <is>
          <t>不可 #3</t>
        </is>
      </c>
      <c r="P3645" t="inlineStr">
        <is>
          <t>有り</t>
        </is>
      </c>
      <c r="R3645" s="4">
        <f>IF(COUNT($M3645:$N3645)=0,"",IF(AND(IF($N3645&lt;&gt;"",$N3645,$M3645)&lt;=0,$O3645&lt;&gt;"可"),"警告",""))</f>
        <v/>
      </c>
      <c r="S3645" s="4">
        <f>IF(COUNT($M3645:$N3645)=0,0,IF(IF($N3645&lt;&gt;"",$N3645,$M3645)&gt;=スコアリング基準!$B$20,スコアリング基準!$C$20,IF(IF($N3645&lt;&gt;"",$N3645,$M3645)&gt;=スコアリング基準!$B$21,スコアリング基準!$C$21,IF(IF($N3645&lt;&gt;"",$N3645,$M3645)&gt;0,スコアリング基準!$C$22,0))))</f>
        <v/>
      </c>
      <c r="T3645" s="4">
        <f>IF($O3645="可",スコアリング基準!$C$23,0)</f>
        <v/>
      </c>
      <c r="U3645" s="4">
        <f>IF(OR(COUNT($K3645:$L3645)&lt;2,$K3645=0),0,IF(ABS($L3645)/$K3645&lt;=スコアリング基準!$B$24,スコアリング基準!$C$24,IF(ABS($L3645)/$K3645&lt;=スコアリング基準!$B$25,スコアリング基準!$C$25,IF(ABS($L3645)/$K3645&lt;=スコアリング基準!$B$26,スコアリング基準!$C$26,0))))</f>
        <v/>
      </c>
      <c r="V3645" s="4">
        <f>IF($P3645="なし",スコアリング基準!$C$27,0)</f>
        <v/>
      </c>
      <c r="W3645" s="4">
        <f>IF($F3645="",0,IF(ISNUMBER($F3645),IF($F3645&lt;=スコアリング基準!$B$28,スコアリング基準!$C$28,スコアリング基準!$C$29),0))</f>
        <v/>
      </c>
      <c r="X3645" s="4">
        <f>IFERROR(VLOOKUP($B3645,スコアリング基準!$A$36:$B$46,2,FALSE),0)</f>
        <v/>
      </c>
      <c r="Y3645" s="4">
        <f>SUM($S3645:$X3645)</f>
        <v/>
      </c>
      <c r="Z3645" s="4">
        <f>IF(COUNT($M3645:$N3645)=0,"データ無",IF($Y3645&gt;=スコアリング基準!$B$30,"S",IF($Y3645&gt;=スコアリング基準!$B$31,"A",IF($Y3645&gt;=スコアリング基準!$B$32,"B","C"))))</f>
        <v/>
      </c>
      <c r="AA3645">
        <f>IFERROR(INDEX(実績DB!$I$3:$I$104,MATCH($B3645&amp;$C3645,実績DB!$J$3:$J$104,0)),"")</f>
        <v/>
      </c>
    </row>
    <row r="3646">
      <c r="A3646" t="n">
        <v>3644</v>
      </c>
      <c r="B3646" t="inlineStr">
        <is>
          <t>中部</t>
        </is>
      </c>
      <c r="C3646" t="inlineStr">
        <is>
          <t>駄知変電所</t>
        </is>
      </c>
      <c r="D3646" t="inlineStr">
        <is>
          <t>岐阜県</t>
        </is>
      </c>
      <c r="E3646" t="n">
        <v>77</v>
      </c>
      <c r="F3646" t="n">
        <v>6.6</v>
      </c>
      <c r="G3646" s="3" t="n">
        <v>35.336371</v>
      </c>
      <c r="H3646" s="3" t="n">
        <v>137.239222</v>
      </c>
      <c r="I3646" t="inlineStr">
        <is>
          <t>Google Places(名称一致)</t>
        </is>
      </c>
      <c r="J3646" t="n">
        <v>-6</v>
      </c>
      <c r="K3646" t="n">
        <v>19</v>
      </c>
      <c r="L3646" t="n">
        <v>-12</v>
      </c>
      <c r="M3646" t="n">
        <v>5</v>
      </c>
      <c r="O3646" t="inlineStr">
        <is>
          <t>不可 #3</t>
        </is>
      </c>
      <c r="P3646" t="inlineStr">
        <is>
          <t>有り</t>
        </is>
      </c>
      <c r="R3646" s="4">
        <f>IF(COUNT($M3646:$N3646)=0,"",IF(AND(IF($N3646&lt;&gt;"",$N3646,$M3646)&lt;=0,$O3646&lt;&gt;"可"),"警告",""))</f>
        <v/>
      </c>
      <c r="S3646" s="4">
        <f>IF(COUNT($M3646:$N3646)=0,0,IF(IF($N3646&lt;&gt;"",$N3646,$M3646)&gt;=スコアリング基準!$B$20,スコアリング基準!$C$20,IF(IF($N3646&lt;&gt;"",$N3646,$M3646)&gt;=スコアリング基準!$B$21,スコアリング基準!$C$21,IF(IF($N3646&lt;&gt;"",$N3646,$M3646)&gt;0,スコアリング基準!$C$22,0))))</f>
        <v/>
      </c>
      <c r="T3646" s="4">
        <f>IF($O3646="可",スコアリング基準!$C$23,0)</f>
        <v/>
      </c>
      <c r="U3646" s="4">
        <f>IF(OR(COUNT($K3646:$L3646)&lt;2,$K3646=0),0,IF(ABS($L3646)/$K3646&lt;=スコアリング基準!$B$24,スコアリング基準!$C$24,IF(ABS($L3646)/$K3646&lt;=スコアリング基準!$B$25,スコアリング基準!$C$25,IF(ABS($L3646)/$K3646&lt;=スコアリング基準!$B$26,スコアリング基準!$C$26,0))))</f>
        <v/>
      </c>
      <c r="V3646" s="4">
        <f>IF($P3646="なし",スコアリング基準!$C$27,0)</f>
        <v/>
      </c>
      <c r="W3646" s="4">
        <f>IF($F3646="",0,IF(ISNUMBER($F3646),IF($F3646&lt;=スコアリング基準!$B$28,スコアリング基準!$C$28,スコアリング基準!$C$29),0))</f>
        <v/>
      </c>
      <c r="X3646" s="4">
        <f>IFERROR(VLOOKUP($B3646,スコアリング基準!$A$36:$B$46,2,FALSE),0)</f>
        <v/>
      </c>
      <c r="Y3646" s="4">
        <f>SUM($S3646:$X3646)</f>
        <v/>
      </c>
      <c r="Z3646" s="4">
        <f>IF(COUNT($M3646:$N3646)=0,"データ無",IF($Y3646&gt;=スコアリング基準!$B$30,"S",IF($Y3646&gt;=スコアリング基準!$B$31,"A",IF($Y3646&gt;=スコアリング基準!$B$32,"B","C"))))</f>
        <v/>
      </c>
      <c r="AA3646">
        <f>IFERROR(INDEX(実績DB!$I$3:$I$104,MATCH($B3646&amp;$C3646,実績DB!$J$3:$J$104,0)),"")</f>
        <v/>
      </c>
    </row>
    <row r="3647">
      <c r="A3647" t="n">
        <v>3645</v>
      </c>
      <c r="B3647" t="inlineStr">
        <is>
          <t>中部</t>
        </is>
      </c>
      <c r="C3647" t="inlineStr">
        <is>
          <t>駒場水力変電所</t>
        </is>
      </c>
      <c r="D3647" t="inlineStr">
        <is>
          <t>長野県</t>
        </is>
      </c>
      <c r="E3647" t="n">
        <v>77</v>
      </c>
      <c r="F3647" t="n">
        <v>6.6</v>
      </c>
      <c r="G3647" s="3" t="n"/>
      <c r="H3647" s="3" t="n"/>
      <c r="I3647" t="inlineStr">
        <is>
          <t>未取得</t>
        </is>
      </c>
      <c r="J3647" t="n">
        <v>-14</v>
      </c>
      <c r="K3647" t="n">
        <v>19</v>
      </c>
      <c r="L3647" t="n">
        <v>-14</v>
      </c>
      <c r="M3647" t="n">
        <v>10</v>
      </c>
      <c r="O3647" t="inlineStr">
        <is>
          <t>不可 #3</t>
        </is>
      </c>
      <c r="P3647" t="inlineStr">
        <is>
          <t>有り</t>
        </is>
      </c>
      <c r="R3647" s="4">
        <f>IF(COUNT($M3647:$N3647)=0,"",IF(AND(IF($N3647&lt;&gt;"",$N3647,$M3647)&lt;=0,$O3647&lt;&gt;"可"),"警告",""))</f>
        <v/>
      </c>
      <c r="S3647" s="4">
        <f>IF(COUNT($M3647:$N3647)=0,0,IF(IF($N3647&lt;&gt;"",$N3647,$M3647)&gt;=スコアリング基準!$B$20,スコアリング基準!$C$20,IF(IF($N3647&lt;&gt;"",$N3647,$M3647)&gt;=スコアリング基準!$B$21,スコアリング基準!$C$21,IF(IF($N3647&lt;&gt;"",$N3647,$M3647)&gt;0,スコアリング基準!$C$22,0))))</f>
        <v/>
      </c>
      <c r="T3647" s="4">
        <f>IF($O3647="可",スコアリング基準!$C$23,0)</f>
        <v/>
      </c>
      <c r="U3647" s="4">
        <f>IF(OR(COUNT($K3647:$L3647)&lt;2,$K3647=0),0,IF(ABS($L3647)/$K3647&lt;=スコアリング基準!$B$24,スコアリング基準!$C$24,IF(ABS($L3647)/$K3647&lt;=スコアリング基準!$B$25,スコアリング基準!$C$25,IF(ABS($L3647)/$K3647&lt;=スコアリング基準!$B$26,スコアリング基準!$C$26,0))))</f>
        <v/>
      </c>
      <c r="V3647" s="4">
        <f>IF($P3647="なし",スコアリング基準!$C$27,0)</f>
        <v/>
      </c>
      <c r="W3647" s="4">
        <f>IF($F3647="",0,IF(ISNUMBER($F3647),IF($F3647&lt;=スコアリング基準!$B$28,スコアリング基準!$C$28,スコアリング基準!$C$29),0))</f>
        <v/>
      </c>
      <c r="X3647" s="4">
        <f>IFERROR(VLOOKUP($B3647,スコアリング基準!$A$36:$B$46,2,FALSE),0)</f>
        <v/>
      </c>
      <c r="Y3647" s="4">
        <f>SUM($S3647:$X3647)</f>
        <v/>
      </c>
      <c r="Z3647" s="4">
        <f>IF(COUNT($M3647:$N3647)=0,"データ無",IF($Y3647&gt;=スコアリング基準!$B$30,"S",IF($Y3647&gt;=スコアリング基準!$B$31,"A",IF($Y3647&gt;=スコアリング基準!$B$32,"B","C"))))</f>
        <v/>
      </c>
      <c r="AA3647">
        <f>IFERROR(INDEX(実績DB!$I$3:$I$104,MATCH($B3647&amp;$C3647,実績DB!$J$3:$J$104,0)),"")</f>
        <v/>
      </c>
    </row>
    <row r="3648">
      <c r="A3648" t="n">
        <v>3646</v>
      </c>
      <c r="B3648" t="inlineStr">
        <is>
          <t>中部</t>
        </is>
      </c>
      <c r="C3648" t="inlineStr">
        <is>
          <t>駒新変電所</t>
        </is>
      </c>
      <c r="D3648" t="inlineStr">
        <is>
          <t>愛知県</t>
        </is>
      </c>
      <c r="E3648" t="n">
        <v>77</v>
      </c>
      <c r="F3648" t="n">
        <v>6.6</v>
      </c>
      <c r="G3648" s="3" t="n">
        <v>35.023215</v>
      </c>
      <c r="H3648" s="3" t="n">
        <v>137.052773</v>
      </c>
      <c r="I3648" t="inlineStr">
        <is>
          <t>公表資料(手動)</t>
        </is>
      </c>
      <c r="J3648" t="n">
        <v>-47</v>
      </c>
      <c r="K3648" t="n">
        <v>43</v>
      </c>
      <c r="L3648" t="n">
        <v>-12</v>
      </c>
      <c r="M3648" t="n">
        <v>34</v>
      </c>
      <c r="O3648" t="inlineStr">
        <is>
          <t>不可 #3</t>
        </is>
      </c>
      <c r="P3648" t="inlineStr">
        <is>
          <t>有り</t>
        </is>
      </c>
      <c r="R3648" s="4">
        <f>IF(COUNT($M3648:$N3648)=0,"",IF(AND(IF($N3648&lt;&gt;"",$N3648,$M3648)&lt;=0,$O3648&lt;&gt;"可"),"警告",""))</f>
        <v/>
      </c>
      <c r="S3648" s="4">
        <f>IF(COUNT($M3648:$N3648)=0,0,IF(IF($N3648&lt;&gt;"",$N3648,$M3648)&gt;=スコアリング基準!$B$20,スコアリング基準!$C$20,IF(IF($N3648&lt;&gt;"",$N3648,$M3648)&gt;=スコアリング基準!$B$21,スコアリング基準!$C$21,IF(IF($N3648&lt;&gt;"",$N3648,$M3648)&gt;0,スコアリング基準!$C$22,0))))</f>
        <v/>
      </c>
      <c r="T3648" s="4">
        <f>IF($O3648="可",スコアリング基準!$C$23,0)</f>
        <v/>
      </c>
      <c r="U3648" s="4">
        <f>IF(OR(COUNT($K3648:$L3648)&lt;2,$K3648=0),0,IF(ABS($L3648)/$K3648&lt;=スコアリング基準!$B$24,スコアリング基準!$C$24,IF(ABS($L3648)/$K3648&lt;=スコアリング基準!$B$25,スコアリング基準!$C$25,IF(ABS($L3648)/$K3648&lt;=スコアリング基準!$B$26,スコアリング基準!$C$26,0))))</f>
        <v/>
      </c>
      <c r="V3648" s="4">
        <f>IF($P3648="なし",スコアリング基準!$C$27,0)</f>
        <v/>
      </c>
      <c r="W3648" s="4">
        <f>IF($F3648="",0,IF(ISNUMBER($F3648),IF($F3648&lt;=スコアリング基準!$B$28,スコアリング基準!$C$28,スコアリング基準!$C$29),0))</f>
        <v/>
      </c>
      <c r="X3648" s="4">
        <f>IFERROR(VLOOKUP($B3648,スコアリング基準!$A$36:$B$46,2,FALSE),0)</f>
        <v/>
      </c>
      <c r="Y3648" s="4">
        <f>SUM($S3648:$X3648)</f>
        <v/>
      </c>
      <c r="Z3648" s="4">
        <f>IF(COUNT($M3648:$N3648)=0,"データ無",IF($Y3648&gt;=スコアリング基準!$B$30,"S",IF($Y3648&gt;=スコアリング基準!$B$31,"A",IF($Y3648&gt;=スコアリング基準!$B$32,"B","C"))))</f>
        <v/>
      </c>
      <c r="AA3648">
        <f>IFERROR(INDEX(実績DB!$I$3:$I$104,MATCH($B3648&amp;$C3648,実績DB!$J$3:$J$104,0)),"")</f>
        <v/>
      </c>
    </row>
    <row r="3649">
      <c r="A3649" t="n">
        <v>3647</v>
      </c>
      <c r="B3649" t="inlineStr">
        <is>
          <t>中部</t>
        </is>
      </c>
      <c r="C3649" t="inlineStr">
        <is>
          <t>駒野変電所</t>
        </is>
      </c>
      <c r="D3649" t="inlineStr">
        <is>
          <t>岐阜県</t>
        </is>
      </c>
      <c r="E3649" t="n">
        <v>77</v>
      </c>
      <c r="F3649" t="n">
        <v>6.6</v>
      </c>
      <c r="G3649" s="3" t="n">
        <v>35.225685</v>
      </c>
      <c r="H3649" s="3" t="n">
        <v>136.597788</v>
      </c>
      <c r="I3649" t="inlineStr">
        <is>
          <t>Google Places(名称一致)</t>
        </is>
      </c>
      <c r="J3649" t="n">
        <v>-11</v>
      </c>
      <c r="K3649" t="n">
        <v>28</v>
      </c>
      <c r="L3649" t="n">
        <v>-20</v>
      </c>
      <c r="M3649" t="n">
        <v>8</v>
      </c>
      <c r="O3649" t="inlineStr">
        <is>
          <t>不可 #3</t>
        </is>
      </c>
      <c r="P3649" t="inlineStr">
        <is>
          <t>有り</t>
        </is>
      </c>
      <c r="R3649" s="4">
        <f>IF(COUNT($M3649:$N3649)=0,"",IF(AND(IF($N3649&lt;&gt;"",$N3649,$M3649)&lt;=0,$O3649&lt;&gt;"可"),"警告",""))</f>
        <v/>
      </c>
      <c r="S3649" s="4">
        <f>IF(COUNT($M3649:$N3649)=0,0,IF(IF($N3649&lt;&gt;"",$N3649,$M3649)&gt;=スコアリング基準!$B$20,スコアリング基準!$C$20,IF(IF($N3649&lt;&gt;"",$N3649,$M3649)&gt;=スコアリング基準!$B$21,スコアリング基準!$C$21,IF(IF($N3649&lt;&gt;"",$N3649,$M3649)&gt;0,スコアリング基準!$C$22,0))))</f>
        <v/>
      </c>
      <c r="T3649" s="4">
        <f>IF($O3649="可",スコアリング基準!$C$23,0)</f>
        <v/>
      </c>
      <c r="U3649" s="4">
        <f>IF(OR(COUNT($K3649:$L3649)&lt;2,$K3649=0),0,IF(ABS($L3649)/$K3649&lt;=スコアリング基準!$B$24,スコアリング基準!$C$24,IF(ABS($L3649)/$K3649&lt;=スコアリング基準!$B$25,スコアリング基準!$C$25,IF(ABS($L3649)/$K3649&lt;=スコアリング基準!$B$26,スコアリング基準!$C$26,0))))</f>
        <v/>
      </c>
      <c r="V3649" s="4">
        <f>IF($P3649="なし",スコアリング基準!$C$27,0)</f>
        <v/>
      </c>
      <c r="W3649" s="4">
        <f>IF($F3649="",0,IF(ISNUMBER($F3649),IF($F3649&lt;=スコアリング基準!$B$28,スコアリング基準!$C$28,スコアリング基準!$C$29),0))</f>
        <v/>
      </c>
      <c r="X3649" s="4">
        <f>IFERROR(VLOOKUP($B3649,スコアリング基準!$A$36:$B$46,2,FALSE),0)</f>
        <v/>
      </c>
      <c r="Y3649" s="4">
        <f>SUM($S3649:$X3649)</f>
        <v/>
      </c>
      <c r="Z3649" s="4">
        <f>IF(COUNT($M3649:$N3649)=0,"データ無",IF($Y3649&gt;=スコアリング基準!$B$30,"S",IF($Y3649&gt;=スコアリング基準!$B$31,"A",IF($Y3649&gt;=スコアリング基準!$B$32,"B","C"))))</f>
        <v/>
      </c>
      <c r="AA3649">
        <f>IFERROR(INDEX(実績DB!$I$3:$I$104,MATCH($B3649&amp;$C3649,実績DB!$J$3:$J$104,0)),"")</f>
        <v/>
      </c>
    </row>
    <row r="3650">
      <c r="A3650" t="n">
        <v>3648</v>
      </c>
      <c r="B3650" t="inlineStr">
        <is>
          <t>中部</t>
        </is>
      </c>
      <c r="C3650" t="inlineStr">
        <is>
          <t>高丘変電所</t>
        </is>
      </c>
      <c r="D3650" t="inlineStr">
        <is>
          <t>長野県</t>
        </is>
      </c>
      <c r="E3650" t="n">
        <v>77</v>
      </c>
      <c r="F3650" t="n">
        <v>6.6</v>
      </c>
      <c r="G3650" s="3" t="n">
        <v>36.732203</v>
      </c>
      <c r="H3650" s="3" t="n">
        <v>138.325907</v>
      </c>
      <c r="I3650" t="inlineStr">
        <is>
          <t>公表資料(手動)</t>
        </is>
      </c>
      <c r="J3650" t="n">
        <v>3</v>
      </c>
      <c r="K3650" t="n">
        <v>43</v>
      </c>
      <c r="L3650" t="n">
        <v>0</v>
      </c>
      <c r="M3650" t="n">
        <v>43</v>
      </c>
      <c r="O3650" t="inlineStr">
        <is>
          <t>不可 #3</t>
        </is>
      </c>
      <c r="P3650" t="inlineStr">
        <is>
          <t>有り</t>
        </is>
      </c>
      <c r="R3650" s="4">
        <f>IF(COUNT($M3650:$N3650)=0,"",IF(AND(IF($N3650&lt;&gt;"",$N3650,$M3650)&lt;=0,$O3650&lt;&gt;"可"),"警告",""))</f>
        <v/>
      </c>
      <c r="S3650" s="4">
        <f>IF(COUNT($M3650:$N3650)=0,0,IF(IF($N3650&lt;&gt;"",$N3650,$M3650)&gt;=スコアリング基準!$B$20,スコアリング基準!$C$20,IF(IF($N3650&lt;&gt;"",$N3650,$M3650)&gt;=スコアリング基準!$B$21,スコアリング基準!$C$21,IF(IF($N3650&lt;&gt;"",$N3650,$M3650)&gt;0,スコアリング基準!$C$22,0))))</f>
        <v/>
      </c>
      <c r="T3650" s="4">
        <f>IF($O3650="可",スコアリング基準!$C$23,0)</f>
        <v/>
      </c>
      <c r="U3650" s="4">
        <f>IF(OR(COUNT($K3650:$L3650)&lt;2,$K3650=0),0,IF(ABS($L3650)/$K3650&lt;=スコアリング基準!$B$24,スコアリング基準!$C$24,IF(ABS($L3650)/$K3650&lt;=スコアリング基準!$B$25,スコアリング基準!$C$25,IF(ABS($L3650)/$K3650&lt;=スコアリング基準!$B$26,スコアリング基準!$C$26,0))))</f>
        <v/>
      </c>
      <c r="V3650" s="4">
        <f>IF($P3650="なし",スコアリング基準!$C$27,0)</f>
        <v/>
      </c>
      <c r="W3650" s="4">
        <f>IF($F3650="",0,IF(ISNUMBER($F3650),IF($F3650&lt;=スコアリング基準!$B$28,スコアリング基準!$C$28,スコアリング基準!$C$29),0))</f>
        <v/>
      </c>
      <c r="X3650" s="4">
        <f>IFERROR(VLOOKUP($B3650,スコアリング基準!$A$36:$B$46,2,FALSE),0)</f>
        <v/>
      </c>
      <c r="Y3650" s="4">
        <f>SUM($S3650:$X3650)</f>
        <v/>
      </c>
      <c r="Z3650" s="4">
        <f>IF(COUNT($M3650:$N3650)=0,"データ無",IF($Y3650&gt;=スコアリング基準!$B$30,"S",IF($Y3650&gt;=スコアリング基準!$B$31,"A",IF($Y3650&gt;=スコアリング基準!$B$32,"B","C"))))</f>
        <v/>
      </c>
      <c r="AA3650">
        <f>IFERROR(INDEX(実績DB!$I$3:$I$104,MATCH($B3650&amp;$C3650,実績DB!$J$3:$J$104,0)),"")</f>
        <v/>
      </c>
    </row>
    <row r="3651">
      <c r="A3651" t="n">
        <v>3649</v>
      </c>
      <c r="B3651" t="inlineStr">
        <is>
          <t>中部</t>
        </is>
      </c>
      <c r="C3651" t="inlineStr">
        <is>
          <t>高丘町変電所</t>
        </is>
      </c>
      <c r="D3651" t="inlineStr">
        <is>
          <t>静岡県</t>
        </is>
      </c>
      <c r="E3651" t="n">
        <v>77</v>
      </c>
      <c r="F3651" t="n">
        <v>6.6</v>
      </c>
      <c r="G3651" s="3" t="n">
        <v>34.764011</v>
      </c>
      <c r="H3651" s="3" t="n">
        <v>137.693369</v>
      </c>
      <c r="I3651" t="inlineStr">
        <is>
          <t>公表資料(手動)</t>
        </is>
      </c>
      <c r="J3651" t="n">
        <v>49</v>
      </c>
      <c r="K3651" t="n">
        <v>49</v>
      </c>
      <c r="L3651" t="n">
        <v>-11</v>
      </c>
      <c r="M3651" t="n">
        <v>38</v>
      </c>
      <c r="O3651" t="inlineStr">
        <is>
          <t>不可 #3</t>
        </is>
      </c>
      <c r="P3651" t="inlineStr">
        <is>
          <t>有り</t>
        </is>
      </c>
      <c r="R3651" s="4">
        <f>IF(COUNT($M3651:$N3651)=0,"",IF(AND(IF($N3651&lt;&gt;"",$N3651,$M3651)&lt;=0,$O3651&lt;&gt;"可"),"警告",""))</f>
        <v/>
      </c>
      <c r="S3651" s="4">
        <f>IF(COUNT($M3651:$N3651)=0,0,IF(IF($N3651&lt;&gt;"",$N3651,$M3651)&gt;=スコアリング基準!$B$20,スコアリング基準!$C$20,IF(IF($N3651&lt;&gt;"",$N3651,$M3651)&gt;=スコアリング基準!$B$21,スコアリング基準!$C$21,IF(IF($N3651&lt;&gt;"",$N3651,$M3651)&gt;0,スコアリング基準!$C$22,0))))</f>
        <v/>
      </c>
      <c r="T3651" s="4">
        <f>IF($O3651="可",スコアリング基準!$C$23,0)</f>
        <v/>
      </c>
      <c r="U3651" s="4">
        <f>IF(OR(COUNT($K3651:$L3651)&lt;2,$K3651=0),0,IF(ABS($L3651)/$K3651&lt;=スコアリング基準!$B$24,スコアリング基準!$C$24,IF(ABS($L3651)/$K3651&lt;=スコアリング基準!$B$25,スコアリング基準!$C$25,IF(ABS($L3651)/$K3651&lt;=スコアリング基準!$B$26,スコアリング基準!$C$26,0))))</f>
        <v/>
      </c>
      <c r="V3651" s="4">
        <f>IF($P3651="なし",スコアリング基準!$C$27,0)</f>
        <v/>
      </c>
      <c r="W3651" s="4">
        <f>IF($F3651="",0,IF(ISNUMBER($F3651),IF($F3651&lt;=スコアリング基準!$B$28,スコアリング基準!$C$28,スコアリング基準!$C$29),0))</f>
        <v/>
      </c>
      <c r="X3651" s="4">
        <f>IFERROR(VLOOKUP($B3651,スコアリング基準!$A$36:$B$46,2,FALSE),0)</f>
        <v/>
      </c>
      <c r="Y3651" s="4">
        <f>SUM($S3651:$X3651)</f>
        <v/>
      </c>
      <c r="Z3651" s="4">
        <f>IF(COUNT($M3651:$N3651)=0,"データ無",IF($Y3651&gt;=スコアリング基準!$B$30,"S",IF($Y3651&gt;=スコアリング基準!$B$31,"A",IF($Y3651&gt;=スコアリング基準!$B$32,"B","C"))))</f>
        <v/>
      </c>
      <c r="AA3651">
        <f>IFERROR(INDEX(実績DB!$I$3:$I$104,MATCH($B3651&amp;$C3651,実績DB!$J$3:$J$104,0)),"")</f>
        <v/>
      </c>
    </row>
    <row r="3652">
      <c r="A3652" t="n">
        <v>3650</v>
      </c>
      <c r="B3652" t="inlineStr">
        <is>
          <t>中部</t>
        </is>
      </c>
      <c r="C3652" t="inlineStr">
        <is>
          <t>高岡変電所</t>
        </is>
      </c>
      <c r="D3652" t="inlineStr">
        <is>
          <t>愛知県</t>
        </is>
      </c>
      <c r="E3652" t="n">
        <v>77</v>
      </c>
      <c r="F3652" t="n">
        <v>6.6</v>
      </c>
      <c r="G3652" s="3" t="n">
        <v>35.012491</v>
      </c>
      <c r="H3652" s="3" t="n">
        <v>137.099098</v>
      </c>
      <c r="I3652" t="inlineStr">
        <is>
          <t>公表資料(手動)</t>
        </is>
      </c>
      <c r="J3652" t="n">
        <v>0</v>
      </c>
      <c r="K3652" t="n">
        <v>19</v>
      </c>
      <c r="L3652" t="n">
        <v>-4</v>
      </c>
      <c r="M3652" t="n">
        <v>16</v>
      </c>
      <c r="O3652" t="inlineStr">
        <is>
          <t>不可 #3</t>
        </is>
      </c>
      <c r="P3652" t="inlineStr">
        <is>
          <t>有り</t>
        </is>
      </c>
      <c r="R3652" s="4">
        <f>IF(COUNT($M3652:$N3652)=0,"",IF(AND(IF($N3652&lt;&gt;"",$N3652,$M3652)&lt;=0,$O3652&lt;&gt;"可"),"警告",""))</f>
        <v/>
      </c>
      <c r="S3652" s="4">
        <f>IF(COUNT($M3652:$N3652)=0,0,IF(IF($N3652&lt;&gt;"",$N3652,$M3652)&gt;=スコアリング基準!$B$20,スコアリング基準!$C$20,IF(IF($N3652&lt;&gt;"",$N3652,$M3652)&gt;=スコアリング基準!$B$21,スコアリング基準!$C$21,IF(IF($N3652&lt;&gt;"",$N3652,$M3652)&gt;0,スコアリング基準!$C$22,0))))</f>
        <v/>
      </c>
      <c r="T3652" s="4">
        <f>IF($O3652="可",スコアリング基準!$C$23,0)</f>
        <v/>
      </c>
      <c r="U3652" s="4">
        <f>IF(OR(COUNT($K3652:$L3652)&lt;2,$K3652=0),0,IF(ABS($L3652)/$K3652&lt;=スコアリング基準!$B$24,スコアリング基準!$C$24,IF(ABS($L3652)/$K3652&lt;=スコアリング基準!$B$25,スコアリング基準!$C$25,IF(ABS($L3652)/$K3652&lt;=スコアリング基準!$B$26,スコアリング基準!$C$26,0))))</f>
        <v/>
      </c>
      <c r="V3652" s="4">
        <f>IF($P3652="なし",スコアリング基準!$C$27,0)</f>
        <v/>
      </c>
      <c r="W3652" s="4">
        <f>IF($F3652="",0,IF(ISNUMBER($F3652),IF($F3652&lt;=スコアリング基準!$B$28,スコアリング基準!$C$28,スコアリング基準!$C$29),0))</f>
        <v/>
      </c>
      <c r="X3652" s="4">
        <f>IFERROR(VLOOKUP($B3652,スコアリング基準!$A$36:$B$46,2,FALSE),0)</f>
        <v/>
      </c>
      <c r="Y3652" s="4">
        <f>SUM($S3652:$X3652)</f>
        <v/>
      </c>
      <c r="Z3652" s="4">
        <f>IF(COUNT($M3652:$N3652)=0,"データ無",IF($Y3652&gt;=スコアリング基準!$B$30,"S",IF($Y3652&gt;=スコアリング基準!$B$31,"A",IF($Y3652&gt;=スコアリング基準!$B$32,"B","C"))))</f>
        <v/>
      </c>
      <c r="AA3652">
        <f>IFERROR(INDEX(実績DB!$I$3:$I$104,MATCH($B3652&amp;$C3652,実績DB!$J$3:$J$104,0)),"")</f>
        <v/>
      </c>
    </row>
    <row r="3653">
      <c r="A3653" t="n">
        <v>3651</v>
      </c>
      <c r="B3653" t="inlineStr">
        <is>
          <t>中部</t>
        </is>
      </c>
      <c r="C3653" t="inlineStr">
        <is>
          <t>高師変電所</t>
        </is>
      </c>
      <c r="D3653" t="inlineStr">
        <is>
          <t>愛知県</t>
        </is>
      </c>
      <c r="E3653" t="n">
        <v>77</v>
      </c>
      <c r="F3653" t="n">
        <v>6.6</v>
      </c>
      <c r="G3653" s="3" t="n">
        <v>34.742574</v>
      </c>
      <c r="H3653" s="3" t="n">
        <v>137.397946</v>
      </c>
      <c r="I3653" t="inlineStr">
        <is>
          <t>公表資料(手動)</t>
        </is>
      </c>
      <c r="J3653" t="n">
        <v>0</v>
      </c>
      <c r="K3653" t="n">
        <v>28</v>
      </c>
      <c r="L3653" t="n">
        <v>-3</v>
      </c>
      <c r="M3653" t="n">
        <v>24</v>
      </c>
      <c r="O3653" t="inlineStr">
        <is>
          <t>不可 #3</t>
        </is>
      </c>
      <c r="P3653" t="inlineStr">
        <is>
          <t>有り</t>
        </is>
      </c>
      <c r="R3653" s="4">
        <f>IF(COUNT($M3653:$N3653)=0,"",IF(AND(IF($N3653&lt;&gt;"",$N3653,$M3653)&lt;=0,$O3653&lt;&gt;"可"),"警告",""))</f>
        <v/>
      </c>
      <c r="S3653" s="4">
        <f>IF(COUNT($M3653:$N3653)=0,0,IF(IF($N3653&lt;&gt;"",$N3653,$M3653)&gt;=スコアリング基準!$B$20,スコアリング基準!$C$20,IF(IF($N3653&lt;&gt;"",$N3653,$M3653)&gt;=スコアリング基準!$B$21,スコアリング基準!$C$21,IF(IF($N3653&lt;&gt;"",$N3653,$M3653)&gt;0,スコアリング基準!$C$22,0))))</f>
        <v/>
      </c>
      <c r="T3653" s="4">
        <f>IF($O3653="可",スコアリング基準!$C$23,0)</f>
        <v/>
      </c>
      <c r="U3653" s="4">
        <f>IF(OR(COUNT($K3653:$L3653)&lt;2,$K3653=0),0,IF(ABS($L3653)/$K3653&lt;=スコアリング基準!$B$24,スコアリング基準!$C$24,IF(ABS($L3653)/$K3653&lt;=スコアリング基準!$B$25,スコアリング基準!$C$25,IF(ABS($L3653)/$K3653&lt;=スコアリング基準!$B$26,スコアリング基準!$C$26,0))))</f>
        <v/>
      </c>
      <c r="V3653" s="4">
        <f>IF($P3653="なし",スコアリング基準!$C$27,0)</f>
        <v/>
      </c>
      <c r="W3653" s="4">
        <f>IF($F3653="",0,IF(ISNUMBER($F3653),IF($F3653&lt;=スコアリング基準!$B$28,スコアリング基準!$C$28,スコアリング基準!$C$29),0))</f>
        <v/>
      </c>
      <c r="X3653" s="4">
        <f>IFERROR(VLOOKUP($B3653,スコアリング基準!$A$36:$B$46,2,FALSE),0)</f>
        <v/>
      </c>
      <c r="Y3653" s="4">
        <f>SUM($S3653:$X3653)</f>
        <v/>
      </c>
      <c r="Z3653" s="4">
        <f>IF(COUNT($M3653:$N3653)=0,"データ無",IF($Y3653&gt;=スコアリング基準!$B$30,"S",IF($Y3653&gt;=スコアリング基準!$B$31,"A",IF($Y3653&gt;=スコアリング基準!$B$32,"B","C"))))</f>
        <v/>
      </c>
      <c r="AA3653">
        <f>IFERROR(INDEX(実績DB!$I$3:$I$104,MATCH($B3653&amp;$C3653,実績DB!$J$3:$J$104,0)),"")</f>
        <v/>
      </c>
    </row>
    <row r="3654">
      <c r="A3654" t="n">
        <v>3652</v>
      </c>
      <c r="B3654" t="inlineStr">
        <is>
          <t>中部</t>
        </is>
      </c>
      <c r="C3654" t="inlineStr">
        <is>
          <t>高松変電所</t>
        </is>
      </c>
      <c r="D3654" t="inlineStr">
        <is>
          <t>三重県</t>
        </is>
      </c>
      <c r="E3654" t="n">
        <v>77</v>
      </c>
      <c r="F3654" t="n">
        <v>6.6</v>
      </c>
      <c r="G3654" s="3" t="n">
        <v>35.017978</v>
      </c>
      <c r="H3654" s="3" t="n">
        <v>136.666286</v>
      </c>
      <c r="I3654" t="inlineStr">
        <is>
          <t>公表資料(手動)</t>
        </is>
      </c>
      <c r="J3654" t="n">
        <v>49</v>
      </c>
      <c r="K3654" t="n">
        <v>49</v>
      </c>
      <c r="L3654" t="n">
        <v>-1</v>
      </c>
      <c r="M3654" t="n">
        <v>48</v>
      </c>
      <c r="O3654" t="inlineStr">
        <is>
          <t>不可 #3</t>
        </is>
      </c>
      <c r="P3654" t="inlineStr">
        <is>
          <t>有り</t>
        </is>
      </c>
      <c r="R3654" s="4">
        <f>IF(COUNT($M3654:$N3654)=0,"",IF(AND(IF($N3654&lt;&gt;"",$N3654,$M3654)&lt;=0,$O3654&lt;&gt;"可"),"警告",""))</f>
        <v/>
      </c>
      <c r="S3654" s="4">
        <f>IF(COUNT($M3654:$N3654)=0,0,IF(IF($N3654&lt;&gt;"",$N3654,$M3654)&gt;=スコアリング基準!$B$20,スコアリング基準!$C$20,IF(IF($N3654&lt;&gt;"",$N3654,$M3654)&gt;=スコアリング基準!$B$21,スコアリング基準!$C$21,IF(IF($N3654&lt;&gt;"",$N3654,$M3654)&gt;0,スコアリング基準!$C$22,0))))</f>
        <v/>
      </c>
      <c r="T3654" s="4">
        <f>IF($O3654="可",スコアリング基準!$C$23,0)</f>
        <v/>
      </c>
      <c r="U3654" s="4">
        <f>IF(OR(COUNT($K3654:$L3654)&lt;2,$K3654=0),0,IF(ABS($L3654)/$K3654&lt;=スコアリング基準!$B$24,スコアリング基準!$C$24,IF(ABS($L3654)/$K3654&lt;=スコアリング基準!$B$25,スコアリング基準!$C$25,IF(ABS($L3654)/$K3654&lt;=スコアリング基準!$B$26,スコアリング基準!$C$26,0))))</f>
        <v/>
      </c>
      <c r="V3654" s="4">
        <f>IF($P3654="なし",スコアリング基準!$C$27,0)</f>
        <v/>
      </c>
      <c r="W3654" s="4">
        <f>IF($F3654="",0,IF(ISNUMBER($F3654),IF($F3654&lt;=スコアリング基準!$B$28,スコアリング基準!$C$28,スコアリング基準!$C$29),0))</f>
        <v/>
      </c>
      <c r="X3654" s="4">
        <f>IFERROR(VLOOKUP($B3654,スコアリング基準!$A$36:$B$46,2,FALSE),0)</f>
        <v/>
      </c>
      <c r="Y3654" s="4">
        <f>SUM($S3654:$X3654)</f>
        <v/>
      </c>
      <c r="Z3654" s="4">
        <f>IF(COUNT($M3654:$N3654)=0,"データ無",IF($Y3654&gt;=スコアリング基準!$B$30,"S",IF($Y3654&gt;=スコアリング基準!$B$31,"A",IF($Y3654&gt;=スコアリング基準!$B$32,"B","C"))))</f>
        <v/>
      </c>
      <c r="AA3654">
        <f>IFERROR(INDEX(実績DB!$I$3:$I$104,MATCH($B3654&amp;$C3654,実績DB!$J$3:$J$104,0)),"")</f>
        <v/>
      </c>
    </row>
    <row r="3655">
      <c r="A3655" t="n">
        <v>3653</v>
      </c>
      <c r="B3655" t="inlineStr">
        <is>
          <t>中部</t>
        </is>
      </c>
      <c r="C3655" t="inlineStr">
        <is>
          <t>高棚変電所</t>
        </is>
      </c>
      <c r="D3655" t="inlineStr">
        <is>
          <t>愛知県</t>
        </is>
      </c>
      <c r="E3655" t="n">
        <v>77</v>
      </c>
      <c r="F3655" t="n">
        <v>6.6</v>
      </c>
      <c r="G3655" s="3" t="n">
        <v>34.947252</v>
      </c>
      <c r="H3655" s="3" t="n">
        <v>137.012445</v>
      </c>
      <c r="I3655" t="inlineStr">
        <is>
          <t>公表資料(手動)</t>
        </is>
      </c>
      <c r="J3655" t="n">
        <v>0</v>
      </c>
      <c r="K3655" t="n">
        <v>49</v>
      </c>
      <c r="L3655" t="n">
        <v>-4</v>
      </c>
      <c r="M3655" t="n">
        <v>44</v>
      </c>
      <c r="O3655" t="inlineStr">
        <is>
          <t>不可 #3</t>
        </is>
      </c>
      <c r="P3655" t="inlineStr">
        <is>
          <t>有り</t>
        </is>
      </c>
      <c r="R3655" s="4">
        <f>IF(COUNT($M3655:$N3655)=0,"",IF(AND(IF($N3655&lt;&gt;"",$N3655,$M3655)&lt;=0,$O3655&lt;&gt;"可"),"警告",""))</f>
        <v/>
      </c>
      <c r="S3655" s="4">
        <f>IF(COUNT($M3655:$N3655)=0,0,IF(IF($N3655&lt;&gt;"",$N3655,$M3655)&gt;=スコアリング基準!$B$20,スコアリング基準!$C$20,IF(IF($N3655&lt;&gt;"",$N3655,$M3655)&gt;=スコアリング基準!$B$21,スコアリング基準!$C$21,IF(IF($N3655&lt;&gt;"",$N3655,$M3655)&gt;0,スコアリング基準!$C$22,0))))</f>
        <v/>
      </c>
      <c r="T3655" s="4">
        <f>IF($O3655="可",スコアリング基準!$C$23,0)</f>
        <v/>
      </c>
      <c r="U3655" s="4">
        <f>IF(OR(COUNT($K3655:$L3655)&lt;2,$K3655=0),0,IF(ABS($L3655)/$K3655&lt;=スコアリング基準!$B$24,スコアリング基準!$C$24,IF(ABS($L3655)/$K3655&lt;=スコアリング基準!$B$25,スコアリング基準!$C$25,IF(ABS($L3655)/$K3655&lt;=スコアリング基準!$B$26,スコアリング基準!$C$26,0))))</f>
        <v/>
      </c>
      <c r="V3655" s="4">
        <f>IF($P3655="なし",スコアリング基準!$C$27,0)</f>
        <v/>
      </c>
      <c r="W3655" s="4">
        <f>IF($F3655="",0,IF(ISNUMBER($F3655),IF($F3655&lt;=スコアリング基準!$B$28,スコアリング基準!$C$28,スコアリング基準!$C$29),0))</f>
        <v/>
      </c>
      <c r="X3655" s="4">
        <f>IFERROR(VLOOKUP($B3655,スコアリング基準!$A$36:$B$46,2,FALSE),0)</f>
        <v/>
      </c>
      <c r="Y3655" s="4">
        <f>SUM($S3655:$X3655)</f>
        <v/>
      </c>
      <c r="Z3655" s="4">
        <f>IF(COUNT($M3655:$N3655)=0,"データ無",IF($Y3655&gt;=スコアリング基準!$B$30,"S",IF($Y3655&gt;=スコアリング基準!$B$31,"A",IF($Y3655&gt;=スコアリング基準!$B$32,"B","C"))))</f>
        <v/>
      </c>
      <c r="AA3655">
        <f>IFERROR(INDEX(実績DB!$I$3:$I$104,MATCH($B3655&amp;$C3655,実績DB!$J$3:$J$104,0)),"")</f>
        <v/>
      </c>
    </row>
    <row r="3656">
      <c r="A3656" t="n">
        <v>3654</v>
      </c>
      <c r="B3656" t="inlineStr">
        <is>
          <t>中部</t>
        </is>
      </c>
      <c r="C3656" t="inlineStr">
        <is>
          <t>高森変電所</t>
        </is>
      </c>
      <c r="D3656" t="inlineStr">
        <is>
          <t>長野県</t>
        </is>
      </c>
      <c r="E3656" t="n">
        <v>77</v>
      </c>
      <c r="F3656" t="n">
        <v>6.6</v>
      </c>
      <c r="G3656" s="3" t="n">
        <v>35.56212</v>
      </c>
      <c r="H3656" s="3" t="n">
        <v>137.88877</v>
      </c>
      <c r="I3656" t="inlineStr">
        <is>
          <t>OSM実測(名称一致)</t>
        </is>
      </c>
      <c r="J3656" t="n">
        <v>-5</v>
      </c>
      <c r="K3656" t="n">
        <v>19</v>
      </c>
      <c r="L3656" t="n">
        <v>-10</v>
      </c>
      <c r="M3656" t="n">
        <v>8</v>
      </c>
      <c r="O3656" t="inlineStr">
        <is>
          <t>不可 #3</t>
        </is>
      </c>
      <c r="P3656" t="inlineStr">
        <is>
          <t>有り</t>
        </is>
      </c>
      <c r="R3656" s="4">
        <f>IF(COUNT($M3656:$N3656)=0,"",IF(AND(IF($N3656&lt;&gt;"",$N3656,$M3656)&lt;=0,$O3656&lt;&gt;"可"),"警告",""))</f>
        <v/>
      </c>
      <c r="S3656" s="4">
        <f>IF(COUNT($M3656:$N3656)=0,0,IF(IF($N3656&lt;&gt;"",$N3656,$M3656)&gt;=スコアリング基準!$B$20,スコアリング基準!$C$20,IF(IF($N3656&lt;&gt;"",$N3656,$M3656)&gt;=スコアリング基準!$B$21,スコアリング基準!$C$21,IF(IF($N3656&lt;&gt;"",$N3656,$M3656)&gt;0,スコアリング基準!$C$22,0))))</f>
        <v/>
      </c>
      <c r="T3656" s="4">
        <f>IF($O3656="可",スコアリング基準!$C$23,0)</f>
        <v/>
      </c>
      <c r="U3656" s="4">
        <f>IF(OR(COUNT($K3656:$L3656)&lt;2,$K3656=0),0,IF(ABS($L3656)/$K3656&lt;=スコアリング基準!$B$24,スコアリング基準!$C$24,IF(ABS($L3656)/$K3656&lt;=スコアリング基準!$B$25,スコアリング基準!$C$25,IF(ABS($L3656)/$K3656&lt;=スコアリング基準!$B$26,スコアリング基準!$C$26,0))))</f>
        <v/>
      </c>
      <c r="V3656" s="4">
        <f>IF($P3656="なし",スコアリング基準!$C$27,0)</f>
        <v/>
      </c>
      <c r="W3656" s="4">
        <f>IF($F3656="",0,IF(ISNUMBER($F3656),IF($F3656&lt;=スコアリング基準!$B$28,スコアリング基準!$C$28,スコアリング基準!$C$29),0))</f>
        <v/>
      </c>
      <c r="X3656" s="4">
        <f>IFERROR(VLOOKUP($B3656,スコアリング基準!$A$36:$B$46,2,FALSE),0)</f>
        <v/>
      </c>
      <c r="Y3656" s="4">
        <f>SUM($S3656:$X3656)</f>
        <v/>
      </c>
      <c r="Z3656" s="4">
        <f>IF(COUNT($M3656:$N3656)=0,"データ無",IF($Y3656&gt;=スコアリング基準!$B$30,"S",IF($Y3656&gt;=スコアリング基準!$B$31,"A",IF($Y3656&gt;=スコアリング基準!$B$32,"B","C"))))</f>
        <v/>
      </c>
      <c r="AA3656">
        <f>IFERROR(INDEX(実績DB!$I$3:$I$104,MATCH($B3656&amp;$C3656,実績DB!$J$3:$J$104,0)),"")</f>
        <v/>
      </c>
    </row>
    <row r="3657">
      <c r="A3657" t="n">
        <v>3655</v>
      </c>
      <c r="B3657" t="inlineStr">
        <is>
          <t>中部</t>
        </is>
      </c>
      <c r="C3657" t="inlineStr">
        <is>
          <t>高橋変電所</t>
        </is>
      </c>
      <c r="D3657" t="inlineStr">
        <is>
          <t>静岡県</t>
        </is>
      </c>
      <c r="E3657" t="n">
        <v>77</v>
      </c>
      <c r="F3657" t="n">
        <v>6.6</v>
      </c>
      <c r="G3657" s="3" t="n">
        <v>35.029142</v>
      </c>
      <c r="H3657" s="3" t="n">
        <v>138.465249</v>
      </c>
      <c r="I3657" t="inlineStr">
        <is>
          <t>公表資料(手動)</t>
        </is>
      </c>
      <c r="J3657" t="n">
        <v>49</v>
      </c>
      <c r="K3657" t="n">
        <v>49</v>
      </c>
      <c r="L3657" t="n">
        <v>-3</v>
      </c>
      <c r="M3657" t="n">
        <v>46</v>
      </c>
      <c r="O3657" t="inlineStr">
        <is>
          <t>不可 #3</t>
        </is>
      </c>
      <c r="P3657" t="inlineStr">
        <is>
          <t>有り</t>
        </is>
      </c>
      <c r="R3657" s="4">
        <f>IF(COUNT($M3657:$N3657)=0,"",IF(AND(IF($N3657&lt;&gt;"",$N3657,$M3657)&lt;=0,$O3657&lt;&gt;"可"),"警告",""))</f>
        <v/>
      </c>
      <c r="S3657" s="4">
        <f>IF(COUNT($M3657:$N3657)=0,0,IF(IF($N3657&lt;&gt;"",$N3657,$M3657)&gt;=スコアリング基準!$B$20,スコアリング基準!$C$20,IF(IF($N3657&lt;&gt;"",$N3657,$M3657)&gt;=スコアリング基準!$B$21,スコアリング基準!$C$21,IF(IF($N3657&lt;&gt;"",$N3657,$M3657)&gt;0,スコアリング基準!$C$22,0))))</f>
        <v/>
      </c>
      <c r="T3657" s="4">
        <f>IF($O3657="可",スコアリング基準!$C$23,0)</f>
        <v/>
      </c>
      <c r="U3657" s="4">
        <f>IF(OR(COUNT($K3657:$L3657)&lt;2,$K3657=0),0,IF(ABS($L3657)/$K3657&lt;=スコアリング基準!$B$24,スコアリング基準!$C$24,IF(ABS($L3657)/$K3657&lt;=スコアリング基準!$B$25,スコアリング基準!$C$25,IF(ABS($L3657)/$K3657&lt;=スコアリング基準!$B$26,スコアリング基準!$C$26,0))))</f>
        <v/>
      </c>
      <c r="V3657" s="4">
        <f>IF($P3657="なし",スコアリング基準!$C$27,0)</f>
        <v/>
      </c>
      <c r="W3657" s="4">
        <f>IF($F3657="",0,IF(ISNUMBER($F3657),IF($F3657&lt;=スコアリング基準!$B$28,スコアリング基準!$C$28,スコアリング基準!$C$29),0))</f>
        <v/>
      </c>
      <c r="X3657" s="4">
        <f>IFERROR(VLOOKUP($B3657,スコアリング基準!$A$36:$B$46,2,FALSE),0)</f>
        <v/>
      </c>
      <c r="Y3657" s="4">
        <f>SUM($S3657:$X3657)</f>
        <v/>
      </c>
      <c r="Z3657" s="4">
        <f>IF(COUNT($M3657:$N3657)=0,"データ無",IF($Y3657&gt;=スコアリング基準!$B$30,"S",IF($Y3657&gt;=スコアリング基準!$B$31,"A",IF($Y3657&gt;=スコアリング基準!$B$32,"B","C"))))</f>
        <v/>
      </c>
      <c r="AA3657">
        <f>IFERROR(INDEX(実績DB!$I$3:$I$104,MATCH($B3657&amp;$C3657,実績DB!$J$3:$J$104,0)),"")</f>
        <v/>
      </c>
    </row>
    <row r="3658">
      <c r="A3658" t="n">
        <v>3656</v>
      </c>
      <c r="B3658" t="inlineStr">
        <is>
          <t>中部</t>
        </is>
      </c>
      <c r="C3658" t="inlineStr">
        <is>
          <t>高浜変電所</t>
        </is>
      </c>
      <c r="D3658" t="inlineStr">
        <is>
          <t>愛知県</t>
        </is>
      </c>
      <c r="E3658" t="n">
        <v>77</v>
      </c>
      <c r="F3658" t="n">
        <v>6.6</v>
      </c>
      <c r="G3658" s="3" t="n">
        <v>34.912126</v>
      </c>
      <c r="H3658" s="3" t="n">
        <v>136.99041</v>
      </c>
      <c r="I3658" t="inlineStr">
        <is>
          <t>公表資料(手動)</t>
        </is>
      </c>
      <c r="J3658" t="n">
        <v>0</v>
      </c>
      <c r="K3658" t="n">
        <v>49</v>
      </c>
      <c r="L3658" t="n">
        <v>-1</v>
      </c>
      <c r="M3658" t="n">
        <v>48</v>
      </c>
      <c r="O3658" t="inlineStr">
        <is>
          <t>不可 #3</t>
        </is>
      </c>
      <c r="P3658" t="inlineStr">
        <is>
          <t>有り</t>
        </is>
      </c>
      <c r="R3658" s="4">
        <f>IF(COUNT($M3658:$N3658)=0,"",IF(AND(IF($N3658&lt;&gt;"",$N3658,$M3658)&lt;=0,$O3658&lt;&gt;"可"),"警告",""))</f>
        <v/>
      </c>
      <c r="S3658" s="4">
        <f>IF(COUNT($M3658:$N3658)=0,0,IF(IF($N3658&lt;&gt;"",$N3658,$M3658)&gt;=スコアリング基準!$B$20,スコアリング基準!$C$20,IF(IF($N3658&lt;&gt;"",$N3658,$M3658)&gt;=スコアリング基準!$B$21,スコアリング基準!$C$21,IF(IF($N3658&lt;&gt;"",$N3658,$M3658)&gt;0,スコアリング基準!$C$22,0))))</f>
        <v/>
      </c>
      <c r="T3658" s="4">
        <f>IF($O3658="可",スコアリング基準!$C$23,0)</f>
        <v/>
      </c>
      <c r="U3658" s="4">
        <f>IF(OR(COUNT($K3658:$L3658)&lt;2,$K3658=0),0,IF(ABS($L3658)/$K3658&lt;=スコアリング基準!$B$24,スコアリング基準!$C$24,IF(ABS($L3658)/$K3658&lt;=スコアリング基準!$B$25,スコアリング基準!$C$25,IF(ABS($L3658)/$K3658&lt;=スコアリング基準!$B$26,スコアリング基準!$C$26,0))))</f>
        <v/>
      </c>
      <c r="V3658" s="4">
        <f>IF($P3658="なし",スコアリング基準!$C$27,0)</f>
        <v/>
      </c>
      <c r="W3658" s="4">
        <f>IF($F3658="",0,IF(ISNUMBER($F3658),IF($F3658&lt;=スコアリング基準!$B$28,スコアリング基準!$C$28,スコアリング基準!$C$29),0))</f>
        <v/>
      </c>
      <c r="X3658" s="4">
        <f>IFERROR(VLOOKUP($B3658,スコアリング基準!$A$36:$B$46,2,FALSE),0)</f>
        <v/>
      </c>
      <c r="Y3658" s="4">
        <f>SUM($S3658:$X3658)</f>
        <v/>
      </c>
      <c r="Z3658" s="4">
        <f>IF(COUNT($M3658:$N3658)=0,"データ無",IF($Y3658&gt;=スコアリング基準!$B$30,"S",IF($Y3658&gt;=スコアリング基準!$B$31,"A",IF($Y3658&gt;=スコアリング基準!$B$32,"B","C"))))</f>
        <v/>
      </c>
      <c r="AA3658">
        <f>IFERROR(INDEX(実績DB!$I$3:$I$104,MATCH($B3658&amp;$C3658,実績DB!$J$3:$J$104,0)),"")</f>
        <v/>
      </c>
    </row>
    <row r="3659">
      <c r="A3659" t="n">
        <v>3657</v>
      </c>
      <c r="B3659" t="inlineStr">
        <is>
          <t>中部</t>
        </is>
      </c>
      <c r="C3659" t="inlineStr">
        <is>
          <t>高田変電所</t>
        </is>
      </c>
      <c r="D3659" t="inlineStr">
        <is>
          <t>岐阜県</t>
        </is>
      </c>
      <c r="E3659" t="n">
        <v>77</v>
      </c>
      <c r="F3659" t="n">
        <v>6.6</v>
      </c>
      <c r="G3659" s="3" t="n">
        <v>35.302</v>
      </c>
      <c r="H3659" s="3" t="n">
        <v>136.554989</v>
      </c>
      <c r="I3659" t="inlineStr">
        <is>
          <t>公表資料(手動)</t>
        </is>
      </c>
      <c r="J3659" t="n">
        <v>-7</v>
      </c>
      <c r="K3659" t="n">
        <v>28</v>
      </c>
      <c r="L3659" t="n">
        <v>-16</v>
      </c>
      <c r="M3659" t="n">
        <v>12</v>
      </c>
      <c r="O3659" t="inlineStr">
        <is>
          <t>不可 #3</t>
        </is>
      </c>
      <c r="P3659" t="inlineStr">
        <is>
          <t>有り</t>
        </is>
      </c>
      <c r="R3659" s="4">
        <f>IF(COUNT($M3659:$N3659)=0,"",IF(AND(IF($N3659&lt;&gt;"",$N3659,$M3659)&lt;=0,$O3659&lt;&gt;"可"),"警告",""))</f>
        <v/>
      </c>
      <c r="S3659" s="4">
        <f>IF(COUNT($M3659:$N3659)=0,0,IF(IF($N3659&lt;&gt;"",$N3659,$M3659)&gt;=スコアリング基準!$B$20,スコアリング基準!$C$20,IF(IF($N3659&lt;&gt;"",$N3659,$M3659)&gt;=スコアリング基準!$B$21,スコアリング基準!$C$21,IF(IF($N3659&lt;&gt;"",$N3659,$M3659)&gt;0,スコアリング基準!$C$22,0))))</f>
        <v/>
      </c>
      <c r="T3659" s="4">
        <f>IF($O3659="可",スコアリング基準!$C$23,0)</f>
        <v/>
      </c>
      <c r="U3659" s="4">
        <f>IF(OR(COUNT($K3659:$L3659)&lt;2,$K3659=0),0,IF(ABS($L3659)/$K3659&lt;=スコアリング基準!$B$24,スコアリング基準!$C$24,IF(ABS($L3659)/$K3659&lt;=スコアリング基準!$B$25,スコアリング基準!$C$25,IF(ABS($L3659)/$K3659&lt;=スコアリング基準!$B$26,スコアリング基準!$C$26,0))))</f>
        <v/>
      </c>
      <c r="V3659" s="4">
        <f>IF($P3659="なし",スコアリング基準!$C$27,0)</f>
        <v/>
      </c>
      <c r="W3659" s="4">
        <f>IF($F3659="",0,IF(ISNUMBER($F3659),IF($F3659&lt;=スコアリング基準!$B$28,スコアリング基準!$C$28,スコアリング基準!$C$29),0))</f>
        <v/>
      </c>
      <c r="X3659" s="4">
        <f>IFERROR(VLOOKUP($B3659,スコアリング基準!$A$36:$B$46,2,FALSE),0)</f>
        <v/>
      </c>
      <c r="Y3659" s="4">
        <f>SUM($S3659:$X3659)</f>
        <v/>
      </c>
      <c r="Z3659" s="4">
        <f>IF(COUNT($M3659:$N3659)=0,"データ無",IF($Y3659&gt;=スコアリング基準!$B$30,"S",IF($Y3659&gt;=スコアリング基準!$B$31,"A",IF($Y3659&gt;=スコアリング基準!$B$32,"B","C"))))</f>
        <v/>
      </c>
      <c r="AA3659">
        <f>IFERROR(INDEX(実績DB!$I$3:$I$104,MATCH($B3659&amp;$C3659,実績DB!$J$3:$J$104,0)),"")</f>
        <v/>
      </c>
    </row>
    <row r="3660">
      <c r="A3660" t="n">
        <v>3658</v>
      </c>
      <c r="B3660" t="inlineStr">
        <is>
          <t>中部</t>
        </is>
      </c>
      <c r="C3660" t="inlineStr">
        <is>
          <t>鬼無里変電所</t>
        </is>
      </c>
      <c r="D3660" t="inlineStr">
        <is>
          <t>長野県</t>
        </is>
      </c>
      <c r="E3660" t="n">
        <v>77</v>
      </c>
      <c r="F3660" t="n">
        <v>33</v>
      </c>
      <c r="G3660" s="3" t="n">
        <v>36.696818</v>
      </c>
      <c r="H3660" s="3" t="n">
        <v>137.954473</v>
      </c>
      <c r="I3660" t="inlineStr">
        <is>
          <t>Google Places(名称一致)</t>
        </is>
      </c>
      <c r="J3660" t="n">
        <v>2</v>
      </c>
      <c r="K3660" t="n">
        <v>2</v>
      </c>
      <c r="L3660" t="n">
        <v>-2</v>
      </c>
      <c r="O3660" t="inlineStr">
        <is>
          <t>不可</t>
        </is>
      </c>
      <c r="P3660" t="inlineStr">
        <is>
          <t>有り</t>
        </is>
      </c>
      <c r="R3660" s="4">
        <f>IF(COUNT($M3660:$N3660)=0,"",IF(AND(IF($N3660&lt;&gt;"",$N3660,$M3660)&lt;=0,$O3660&lt;&gt;"可"),"警告",""))</f>
        <v/>
      </c>
      <c r="S3660" s="4">
        <f>IF(COUNT($M3660:$N3660)=0,0,IF(IF($N3660&lt;&gt;"",$N3660,$M3660)&gt;=スコアリング基準!$B$20,スコアリング基準!$C$20,IF(IF($N3660&lt;&gt;"",$N3660,$M3660)&gt;=スコアリング基準!$B$21,スコアリング基準!$C$21,IF(IF($N3660&lt;&gt;"",$N3660,$M3660)&gt;0,スコアリング基準!$C$22,0))))</f>
        <v/>
      </c>
      <c r="T3660" s="4">
        <f>IF($O3660="可",スコアリング基準!$C$23,0)</f>
        <v/>
      </c>
      <c r="U3660" s="4">
        <f>IF(OR(COUNT($K3660:$L3660)&lt;2,$K3660=0),0,IF(ABS($L3660)/$K3660&lt;=スコアリング基準!$B$24,スコアリング基準!$C$24,IF(ABS($L3660)/$K3660&lt;=スコアリング基準!$B$25,スコアリング基準!$C$25,IF(ABS($L3660)/$K3660&lt;=スコアリング基準!$B$26,スコアリング基準!$C$26,0))))</f>
        <v/>
      </c>
      <c r="V3660" s="4">
        <f>IF($P3660="なし",スコアリング基準!$C$27,0)</f>
        <v/>
      </c>
      <c r="W3660" s="4">
        <f>IF($F3660="",0,IF(ISNUMBER($F3660),IF($F3660&lt;=スコアリング基準!$B$28,スコアリング基準!$C$28,スコアリング基準!$C$29),0))</f>
        <v/>
      </c>
      <c r="X3660" s="4">
        <f>IFERROR(VLOOKUP($B3660,スコアリング基準!$A$36:$B$46,2,FALSE),0)</f>
        <v/>
      </c>
      <c r="Y3660" s="4">
        <f>SUM($S3660:$X3660)</f>
        <v/>
      </c>
      <c r="Z3660" s="4">
        <f>IF(COUNT($M3660:$N3660)=0,"データ無",IF($Y3660&gt;=スコアリング基準!$B$30,"S",IF($Y3660&gt;=スコアリング基準!$B$31,"A",IF($Y3660&gt;=スコアリング基準!$B$32,"B","C"))))</f>
        <v/>
      </c>
      <c r="AA3660">
        <f>IFERROR(INDEX(実績DB!$I$3:$I$104,MATCH($B3660&amp;$C3660,実績DB!$J$3:$J$104,0)),"")</f>
        <v/>
      </c>
    </row>
    <row r="3661">
      <c r="A3661" t="n">
        <v>3659</v>
      </c>
      <c r="B3661" t="inlineStr">
        <is>
          <t>中部</t>
        </is>
      </c>
      <c r="C3661" t="inlineStr">
        <is>
          <t>鳥居松変電所</t>
        </is>
      </c>
      <c r="D3661" t="inlineStr">
        <is>
          <t>愛知県</t>
        </is>
      </c>
      <c r="E3661" t="n">
        <v>77</v>
      </c>
      <c r="F3661" t="n">
        <v>6.6</v>
      </c>
      <c r="G3661" s="3" t="n">
        <v>35.247126</v>
      </c>
      <c r="H3661" s="3" t="n">
        <v>136.965587</v>
      </c>
      <c r="I3661" t="inlineStr">
        <is>
          <t>公表資料(手動)</t>
        </is>
      </c>
      <c r="J3661" t="n">
        <v>2</v>
      </c>
      <c r="K3661" t="n">
        <v>44</v>
      </c>
      <c r="L3661" t="n">
        <v>0</v>
      </c>
      <c r="M3661" t="n">
        <v>44</v>
      </c>
      <c r="O3661" t="inlineStr">
        <is>
          <t>不可 #3</t>
        </is>
      </c>
      <c r="P3661" t="inlineStr">
        <is>
          <t>有り</t>
        </is>
      </c>
      <c r="R3661" s="4">
        <f>IF(COUNT($M3661:$N3661)=0,"",IF(AND(IF($N3661&lt;&gt;"",$N3661,$M3661)&lt;=0,$O3661&lt;&gt;"可"),"警告",""))</f>
        <v/>
      </c>
      <c r="S3661" s="4">
        <f>IF(COUNT($M3661:$N3661)=0,0,IF(IF($N3661&lt;&gt;"",$N3661,$M3661)&gt;=スコアリング基準!$B$20,スコアリング基準!$C$20,IF(IF($N3661&lt;&gt;"",$N3661,$M3661)&gt;=スコアリング基準!$B$21,スコアリング基準!$C$21,IF(IF($N3661&lt;&gt;"",$N3661,$M3661)&gt;0,スコアリング基準!$C$22,0))))</f>
        <v/>
      </c>
      <c r="T3661" s="4">
        <f>IF($O3661="可",スコアリング基準!$C$23,0)</f>
        <v/>
      </c>
      <c r="U3661" s="4">
        <f>IF(OR(COUNT($K3661:$L3661)&lt;2,$K3661=0),0,IF(ABS($L3661)/$K3661&lt;=スコアリング基準!$B$24,スコアリング基準!$C$24,IF(ABS($L3661)/$K3661&lt;=スコアリング基準!$B$25,スコアリング基準!$C$25,IF(ABS($L3661)/$K3661&lt;=スコアリング基準!$B$26,スコアリング基準!$C$26,0))))</f>
        <v/>
      </c>
      <c r="V3661" s="4">
        <f>IF($P3661="なし",スコアリング基準!$C$27,0)</f>
        <v/>
      </c>
      <c r="W3661" s="4">
        <f>IF($F3661="",0,IF(ISNUMBER($F3661),IF($F3661&lt;=スコアリング基準!$B$28,スコアリング基準!$C$28,スコアリング基準!$C$29),0))</f>
        <v/>
      </c>
      <c r="X3661" s="4">
        <f>IFERROR(VLOOKUP($B3661,スコアリング基準!$A$36:$B$46,2,FALSE),0)</f>
        <v/>
      </c>
      <c r="Y3661" s="4">
        <f>SUM($S3661:$X3661)</f>
        <v/>
      </c>
      <c r="Z3661" s="4">
        <f>IF(COUNT($M3661:$N3661)=0,"データ無",IF($Y3661&gt;=スコアリング基準!$B$30,"S",IF($Y3661&gt;=スコアリング基準!$B$31,"A",IF($Y3661&gt;=スコアリング基準!$B$32,"B","C"))))</f>
        <v/>
      </c>
      <c r="AA3661">
        <f>IFERROR(INDEX(実績DB!$I$3:$I$104,MATCH($B3661&amp;$C3661,実績DB!$J$3:$J$104,0)),"")</f>
        <v/>
      </c>
    </row>
    <row r="3662">
      <c r="A3662" t="n">
        <v>3660</v>
      </c>
      <c r="B3662" t="inlineStr">
        <is>
          <t>中部</t>
        </is>
      </c>
      <c r="C3662" t="inlineStr">
        <is>
          <t>鳥屋金変電所</t>
        </is>
      </c>
      <c r="D3662" t="inlineStr">
        <is>
          <t>愛知県</t>
        </is>
      </c>
      <c r="E3662" t="n">
        <v>77</v>
      </c>
      <c r="F3662" t="n">
        <v>6.6</v>
      </c>
      <c r="G3662" s="3" t="n">
        <v>34.960323</v>
      </c>
      <c r="H3662" s="3" t="n">
        <v>137.064933</v>
      </c>
      <c r="I3662" t="inlineStr">
        <is>
          <t>公表資料(手動)</t>
        </is>
      </c>
      <c r="J3662" t="n">
        <v>3</v>
      </c>
      <c r="K3662" t="n">
        <v>49</v>
      </c>
      <c r="L3662" t="n">
        <v>0</v>
      </c>
      <c r="M3662" t="n">
        <v>49</v>
      </c>
      <c r="O3662" t="inlineStr">
        <is>
          <t>不可 #3</t>
        </is>
      </c>
      <c r="P3662" t="inlineStr">
        <is>
          <t>有り</t>
        </is>
      </c>
      <c r="R3662" s="4">
        <f>IF(COUNT($M3662:$N3662)=0,"",IF(AND(IF($N3662&lt;&gt;"",$N3662,$M3662)&lt;=0,$O3662&lt;&gt;"可"),"警告",""))</f>
        <v/>
      </c>
      <c r="S3662" s="4">
        <f>IF(COUNT($M3662:$N3662)=0,0,IF(IF($N3662&lt;&gt;"",$N3662,$M3662)&gt;=スコアリング基準!$B$20,スコアリング基準!$C$20,IF(IF($N3662&lt;&gt;"",$N3662,$M3662)&gt;=スコアリング基準!$B$21,スコアリング基準!$C$21,IF(IF($N3662&lt;&gt;"",$N3662,$M3662)&gt;0,スコアリング基準!$C$22,0))))</f>
        <v/>
      </c>
      <c r="T3662" s="4">
        <f>IF($O3662="可",スコアリング基準!$C$23,0)</f>
        <v/>
      </c>
      <c r="U3662" s="4">
        <f>IF(OR(COUNT($K3662:$L3662)&lt;2,$K3662=0),0,IF(ABS($L3662)/$K3662&lt;=スコアリング基準!$B$24,スコアリング基準!$C$24,IF(ABS($L3662)/$K3662&lt;=スコアリング基準!$B$25,スコアリング基準!$C$25,IF(ABS($L3662)/$K3662&lt;=スコアリング基準!$B$26,スコアリング基準!$C$26,0))))</f>
        <v/>
      </c>
      <c r="V3662" s="4">
        <f>IF($P3662="なし",スコアリング基準!$C$27,0)</f>
        <v/>
      </c>
      <c r="W3662" s="4">
        <f>IF($F3662="",0,IF(ISNUMBER($F3662),IF($F3662&lt;=スコアリング基準!$B$28,スコアリング基準!$C$28,スコアリング基準!$C$29),0))</f>
        <v/>
      </c>
      <c r="X3662" s="4">
        <f>IFERROR(VLOOKUP($B3662,スコアリング基準!$A$36:$B$46,2,FALSE),0)</f>
        <v/>
      </c>
      <c r="Y3662" s="4">
        <f>SUM($S3662:$X3662)</f>
        <v/>
      </c>
      <c r="Z3662" s="4">
        <f>IF(COUNT($M3662:$N3662)=0,"データ無",IF($Y3662&gt;=スコアリング基準!$B$30,"S",IF($Y3662&gt;=スコアリング基準!$B$31,"A",IF($Y3662&gt;=スコアリング基準!$B$32,"B","C"))))</f>
        <v/>
      </c>
      <c r="AA3662">
        <f>IFERROR(INDEX(実績DB!$I$3:$I$104,MATCH($B3662&amp;$C3662,実績DB!$J$3:$J$104,0)),"")</f>
        <v/>
      </c>
    </row>
    <row r="3663">
      <c r="A3663" t="n">
        <v>3661</v>
      </c>
      <c r="B3663" t="inlineStr">
        <is>
          <t>中部</t>
        </is>
      </c>
      <c r="C3663" t="inlineStr">
        <is>
          <t>鳥羽変電所</t>
        </is>
      </c>
      <c r="D3663" t="inlineStr">
        <is>
          <t>三重県</t>
        </is>
      </c>
      <c r="E3663" t="n">
        <v>77</v>
      </c>
      <c r="F3663" t="n">
        <v>6.6</v>
      </c>
      <c r="G3663" s="3" t="n">
        <v>34.464462</v>
      </c>
      <c r="H3663" s="3" t="n">
        <v>136.838481</v>
      </c>
      <c r="I3663" t="inlineStr">
        <is>
          <t>Google Places(名称一致)</t>
        </is>
      </c>
      <c r="J3663" t="n">
        <v>28</v>
      </c>
      <c r="K3663" t="n">
        <v>28</v>
      </c>
      <c r="L3663" t="n">
        <v>-20</v>
      </c>
      <c r="M3663" t="n">
        <v>8</v>
      </c>
      <c r="O3663" t="inlineStr">
        <is>
          <t>不可 #3</t>
        </is>
      </c>
      <c r="P3663" t="inlineStr">
        <is>
          <t>有り</t>
        </is>
      </c>
      <c r="R3663" s="4">
        <f>IF(COUNT($M3663:$N3663)=0,"",IF(AND(IF($N3663&lt;&gt;"",$N3663,$M3663)&lt;=0,$O3663&lt;&gt;"可"),"警告",""))</f>
        <v/>
      </c>
      <c r="S3663" s="4">
        <f>IF(COUNT($M3663:$N3663)=0,0,IF(IF($N3663&lt;&gt;"",$N3663,$M3663)&gt;=スコアリング基準!$B$20,スコアリング基準!$C$20,IF(IF($N3663&lt;&gt;"",$N3663,$M3663)&gt;=スコアリング基準!$B$21,スコアリング基準!$C$21,IF(IF($N3663&lt;&gt;"",$N3663,$M3663)&gt;0,スコアリング基準!$C$22,0))))</f>
        <v/>
      </c>
      <c r="T3663" s="4">
        <f>IF($O3663="可",スコアリング基準!$C$23,0)</f>
        <v/>
      </c>
      <c r="U3663" s="4">
        <f>IF(OR(COUNT($K3663:$L3663)&lt;2,$K3663=0),0,IF(ABS($L3663)/$K3663&lt;=スコアリング基準!$B$24,スコアリング基準!$C$24,IF(ABS($L3663)/$K3663&lt;=スコアリング基準!$B$25,スコアリング基準!$C$25,IF(ABS($L3663)/$K3663&lt;=スコアリング基準!$B$26,スコアリング基準!$C$26,0))))</f>
        <v/>
      </c>
      <c r="V3663" s="4">
        <f>IF($P3663="なし",スコアリング基準!$C$27,0)</f>
        <v/>
      </c>
      <c r="W3663" s="4">
        <f>IF($F3663="",0,IF(ISNUMBER($F3663),IF($F3663&lt;=スコアリング基準!$B$28,スコアリング基準!$C$28,スコアリング基準!$C$29),0))</f>
        <v/>
      </c>
      <c r="X3663" s="4">
        <f>IFERROR(VLOOKUP($B3663,スコアリング基準!$A$36:$B$46,2,FALSE),0)</f>
        <v/>
      </c>
      <c r="Y3663" s="4">
        <f>SUM($S3663:$X3663)</f>
        <v/>
      </c>
      <c r="Z3663" s="4">
        <f>IF(COUNT($M3663:$N3663)=0,"データ無",IF($Y3663&gt;=スコアリング基準!$B$30,"S",IF($Y3663&gt;=スコアリング基準!$B$31,"A",IF($Y3663&gt;=スコアリング基準!$B$32,"B","C"))))</f>
        <v/>
      </c>
      <c r="AA3663">
        <f>IFERROR(INDEX(実績DB!$I$3:$I$104,MATCH($B3663&amp;$C3663,実績DB!$J$3:$J$104,0)),"")</f>
        <v/>
      </c>
    </row>
    <row r="3664">
      <c r="A3664" t="n">
        <v>3662</v>
      </c>
      <c r="B3664" t="inlineStr">
        <is>
          <t>中部</t>
        </is>
      </c>
      <c r="C3664" t="inlineStr">
        <is>
          <t>鳳来変電所</t>
        </is>
      </c>
      <c r="D3664" t="inlineStr">
        <is>
          <t>愛知県</t>
        </is>
      </c>
      <c r="E3664" t="n">
        <v>77</v>
      </c>
      <c r="F3664" t="n">
        <v>6.6</v>
      </c>
      <c r="G3664" s="3" t="n">
        <v>34.9285</v>
      </c>
      <c r="H3664" s="3" t="n">
        <v>137.55509</v>
      </c>
      <c r="I3664" t="inlineStr">
        <is>
          <t>OSM実測(名称一致)</t>
        </is>
      </c>
      <c r="J3664" t="n">
        <v>-5</v>
      </c>
      <c r="K3664" t="n">
        <v>28</v>
      </c>
      <c r="L3664" t="n">
        <v>-18</v>
      </c>
      <c r="M3664" t="n">
        <v>10</v>
      </c>
      <c r="O3664" t="inlineStr">
        <is>
          <t>不可 #3</t>
        </is>
      </c>
      <c r="P3664" t="inlineStr">
        <is>
          <t>有り</t>
        </is>
      </c>
      <c r="R3664" s="4">
        <f>IF(COUNT($M3664:$N3664)=0,"",IF(AND(IF($N3664&lt;&gt;"",$N3664,$M3664)&lt;=0,$O3664&lt;&gt;"可"),"警告",""))</f>
        <v/>
      </c>
      <c r="S3664" s="4">
        <f>IF(COUNT($M3664:$N3664)=0,0,IF(IF($N3664&lt;&gt;"",$N3664,$M3664)&gt;=スコアリング基準!$B$20,スコアリング基準!$C$20,IF(IF($N3664&lt;&gt;"",$N3664,$M3664)&gt;=スコアリング基準!$B$21,スコアリング基準!$C$21,IF(IF($N3664&lt;&gt;"",$N3664,$M3664)&gt;0,スコアリング基準!$C$22,0))))</f>
        <v/>
      </c>
      <c r="T3664" s="4">
        <f>IF($O3664="可",スコアリング基準!$C$23,0)</f>
        <v/>
      </c>
      <c r="U3664" s="4">
        <f>IF(OR(COUNT($K3664:$L3664)&lt;2,$K3664=0),0,IF(ABS($L3664)/$K3664&lt;=スコアリング基準!$B$24,スコアリング基準!$C$24,IF(ABS($L3664)/$K3664&lt;=スコアリング基準!$B$25,スコアリング基準!$C$25,IF(ABS($L3664)/$K3664&lt;=スコアリング基準!$B$26,スコアリング基準!$C$26,0))))</f>
        <v/>
      </c>
      <c r="V3664" s="4">
        <f>IF($P3664="なし",スコアリング基準!$C$27,0)</f>
        <v/>
      </c>
      <c r="W3664" s="4">
        <f>IF($F3664="",0,IF(ISNUMBER($F3664),IF($F3664&lt;=スコアリング基準!$B$28,スコアリング基準!$C$28,スコアリング基準!$C$29),0))</f>
        <v/>
      </c>
      <c r="X3664" s="4">
        <f>IFERROR(VLOOKUP($B3664,スコアリング基準!$A$36:$B$46,2,FALSE),0)</f>
        <v/>
      </c>
      <c r="Y3664" s="4">
        <f>SUM($S3664:$X3664)</f>
        <v/>
      </c>
      <c r="Z3664" s="4">
        <f>IF(COUNT($M3664:$N3664)=0,"データ無",IF($Y3664&gt;=スコアリング基準!$B$30,"S",IF($Y3664&gt;=スコアリング基準!$B$31,"A",IF($Y3664&gt;=スコアリング基準!$B$32,"B","C"))))</f>
        <v/>
      </c>
      <c r="AA3664">
        <f>IFERROR(INDEX(実績DB!$I$3:$I$104,MATCH($B3664&amp;$C3664,実績DB!$J$3:$J$104,0)),"")</f>
        <v/>
      </c>
    </row>
    <row r="3665">
      <c r="A3665" t="n">
        <v>3663</v>
      </c>
      <c r="B3665" t="inlineStr">
        <is>
          <t>中部</t>
        </is>
      </c>
      <c r="C3665" t="inlineStr">
        <is>
          <t>鳴子変電所</t>
        </is>
      </c>
      <c r="D3665" t="inlineStr">
        <is>
          <t>愛知県</t>
        </is>
      </c>
      <c r="E3665" t="n">
        <v>77</v>
      </c>
      <c r="F3665" t="n">
        <v>6.6</v>
      </c>
      <c r="G3665" s="3" t="n">
        <v>35.099933</v>
      </c>
      <c r="H3665" s="3" t="n">
        <v>136.960888</v>
      </c>
      <c r="I3665" t="inlineStr">
        <is>
          <t>公表資料(手動)</t>
        </is>
      </c>
      <c r="J3665" t="n">
        <v>4</v>
      </c>
      <c r="K3665" t="n">
        <v>49</v>
      </c>
      <c r="L3665" t="n">
        <v>0</v>
      </c>
      <c r="M3665" t="n">
        <v>49</v>
      </c>
      <c r="O3665" t="inlineStr">
        <is>
          <t>不可 #3</t>
        </is>
      </c>
      <c r="P3665" t="inlineStr">
        <is>
          <t>有り</t>
        </is>
      </c>
      <c r="R3665" s="4">
        <f>IF(COUNT($M3665:$N3665)=0,"",IF(AND(IF($N3665&lt;&gt;"",$N3665,$M3665)&lt;=0,$O3665&lt;&gt;"可"),"警告",""))</f>
        <v/>
      </c>
      <c r="S3665" s="4">
        <f>IF(COUNT($M3665:$N3665)=0,0,IF(IF($N3665&lt;&gt;"",$N3665,$M3665)&gt;=スコアリング基準!$B$20,スコアリング基準!$C$20,IF(IF($N3665&lt;&gt;"",$N3665,$M3665)&gt;=スコアリング基準!$B$21,スコアリング基準!$C$21,IF(IF($N3665&lt;&gt;"",$N3665,$M3665)&gt;0,スコアリング基準!$C$22,0))))</f>
        <v/>
      </c>
      <c r="T3665" s="4">
        <f>IF($O3665="可",スコアリング基準!$C$23,0)</f>
        <v/>
      </c>
      <c r="U3665" s="4">
        <f>IF(OR(COUNT($K3665:$L3665)&lt;2,$K3665=0),0,IF(ABS($L3665)/$K3665&lt;=スコアリング基準!$B$24,スコアリング基準!$C$24,IF(ABS($L3665)/$K3665&lt;=スコアリング基準!$B$25,スコアリング基準!$C$25,IF(ABS($L3665)/$K3665&lt;=スコアリング基準!$B$26,スコアリング基準!$C$26,0))))</f>
        <v/>
      </c>
      <c r="V3665" s="4">
        <f>IF($P3665="なし",スコアリング基準!$C$27,0)</f>
        <v/>
      </c>
      <c r="W3665" s="4">
        <f>IF($F3665="",0,IF(ISNUMBER($F3665),IF($F3665&lt;=スコアリング基準!$B$28,スコアリング基準!$C$28,スコアリング基準!$C$29),0))</f>
        <v/>
      </c>
      <c r="X3665" s="4">
        <f>IFERROR(VLOOKUP($B3665,スコアリング基準!$A$36:$B$46,2,FALSE),0)</f>
        <v/>
      </c>
      <c r="Y3665" s="4">
        <f>SUM($S3665:$X3665)</f>
        <v/>
      </c>
      <c r="Z3665" s="4">
        <f>IF(COUNT($M3665:$N3665)=0,"データ無",IF($Y3665&gt;=スコアリング基準!$B$30,"S",IF($Y3665&gt;=スコアリング基準!$B$31,"A",IF($Y3665&gt;=スコアリング基準!$B$32,"B","C"))))</f>
        <v/>
      </c>
      <c r="AA3665">
        <f>IFERROR(INDEX(実績DB!$I$3:$I$104,MATCH($B3665&amp;$C3665,実績DB!$J$3:$J$104,0)),"")</f>
        <v/>
      </c>
    </row>
    <row r="3666">
      <c r="A3666" t="n">
        <v>3664</v>
      </c>
      <c r="B3666" t="inlineStr">
        <is>
          <t>中部</t>
        </is>
      </c>
      <c r="C3666" t="inlineStr">
        <is>
          <t>鴨江変電所</t>
        </is>
      </c>
      <c r="D3666" t="inlineStr">
        <is>
          <t>静岡県</t>
        </is>
      </c>
      <c r="E3666" t="n">
        <v>77</v>
      </c>
      <c r="F3666" t="n">
        <v>6.6</v>
      </c>
      <c r="G3666" s="3" t="n">
        <v>34.703679</v>
      </c>
      <c r="H3666" s="3" t="n">
        <v>137.720122</v>
      </c>
      <c r="I3666" t="inlineStr">
        <is>
          <t>公表資料(手動)</t>
        </is>
      </c>
      <c r="J3666" t="n">
        <v>49</v>
      </c>
      <c r="K3666" t="n">
        <v>49</v>
      </c>
      <c r="L3666" t="n">
        <v>0</v>
      </c>
      <c r="M3666" t="n">
        <v>49</v>
      </c>
      <c r="O3666" t="inlineStr">
        <is>
          <t>不可 #3</t>
        </is>
      </c>
      <c r="P3666" t="inlineStr">
        <is>
          <t>有り</t>
        </is>
      </c>
      <c r="R3666" s="4">
        <f>IF(COUNT($M3666:$N3666)=0,"",IF(AND(IF($N3666&lt;&gt;"",$N3666,$M3666)&lt;=0,$O3666&lt;&gt;"可"),"警告",""))</f>
        <v/>
      </c>
      <c r="S3666" s="4">
        <f>IF(COUNT($M3666:$N3666)=0,0,IF(IF($N3666&lt;&gt;"",$N3666,$M3666)&gt;=スコアリング基準!$B$20,スコアリング基準!$C$20,IF(IF($N3666&lt;&gt;"",$N3666,$M3666)&gt;=スコアリング基準!$B$21,スコアリング基準!$C$21,IF(IF($N3666&lt;&gt;"",$N3666,$M3666)&gt;0,スコアリング基準!$C$22,0))))</f>
        <v/>
      </c>
      <c r="T3666" s="4">
        <f>IF($O3666="可",スコアリング基準!$C$23,0)</f>
        <v/>
      </c>
      <c r="U3666" s="4">
        <f>IF(OR(COUNT($K3666:$L3666)&lt;2,$K3666=0),0,IF(ABS($L3666)/$K3666&lt;=スコアリング基準!$B$24,スコアリング基準!$C$24,IF(ABS($L3666)/$K3666&lt;=スコアリング基準!$B$25,スコアリング基準!$C$25,IF(ABS($L3666)/$K3666&lt;=スコアリング基準!$B$26,スコアリング基準!$C$26,0))))</f>
        <v/>
      </c>
      <c r="V3666" s="4">
        <f>IF($P3666="なし",スコアリング基準!$C$27,0)</f>
        <v/>
      </c>
      <c r="W3666" s="4">
        <f>IF($F3666="",0,IF(ISNUMBER($F3666),IF($F3666&lt;=スコアリング基準!$B$28,スコアリング基準!$C$28,スコアリング基準!$C$29),0))</f>
        <v/>
      </c>
      <c r="X3666" s="4">
        <f>IFERROR(VLOOKUP($B3666,スコアリング基準!$A$36:$B$46,2,FALSE),0)</f>
        <v/>
      </c>
      <c r="Y3666" s="4">
        <f>SUM($S3666:$X3666)</f>
        <v/>
      </c>
      <c r="Z3666" s="4">
        <f>IF(COUNT($M3666:$N3666)=0,"データ無",IF($Y3666&gt;=スコアリング基準!$B$30,"S",IF($Y3666&gt;=スコアリング基準!$B$31,"A",IF($Y3666&gt;=スコアリング基準!$B$32,"B","C"))))</f>
        <v/>
      </c>
      <c r="AA3666">
        <f>IFERROR(INDEX(実績DB!$I$3:$I$104,MATCH($B3666&amp;$C3666,実績DB!$J$3:$J$104,0)),"")</f>
        <v/>
      </c>
    </row>
    <row r="3667">
      <c r="A3667" t="n">
        <v>3665</v>
      </c>
      <c r="B3667" t="inlineStr">
        <is>
          <t>中部</t>
        </is>
      </c>
      <c r="C3667" t="inlineStr">
        <is>
          <t>鴨田変電所</t>
        </is>
      </c>
      <c r="D3667" t="inlineStr">
        <is>
          <t>愛知県</t>
        </is>
      </c>
      <c r="E3667" t="n">
        <v>77</v>
      </c>
      <c r="F3667" t="n">
        <v>6.6</v>
      </c>
      <c r="G3667" s="3" t="n">
        <v>34.982375</v>
      </c>
      <c r="H3667" s="3" t="n">
        <v>137.173167</v>
      </c>
      <c r="I3667" t="inlineStr">
        <is>
          <t>公表資料(手動)</t>
        </is>
      </c>
      <c r="J3667" t="n">
        <v>0</v>
      </c>
      <c r="K3667" t="n">
        <v>49</v>
      </c>
      <c r="L3667" t="n">
        <v>0</v>
      </c>
      <c r="M3667" t="n">
        <v>48</v>
      </c>
      <c r="O3667" t="inlineStr">
        <is>
          <t>不可 #3</t>
        </is>
      </c>
      <c r="P3667" t="inlineStr">
        <is>
          <t>有り</t>
        </is>
      </c>
      <c r="R3667" s="4">
        <f>IF(COUNT($M3667:$N3667)=0,"",IF(AND(IF($N3667&lt;&gt;"",$N3667,$M3667)&lt;=0,$O3667&lt;&gt;"可"),"警告",""))</f>
        <v/>
      </c>
      <c r="S3667" s="4">
        <f>IF(COUNT($M3667:$N3667)=0,0,IF(IF($N3667&lt;&gt;"",$N3667,$M3667)&gt;=スコアリング基準!$B$20,スコアリング基準!$C$20,IF(IF($N3667&lt;&gt;"",$N3667,$M3667)&gt;=スコアリング基準!$B$21,スコアリング基準!$C$21,IF(IF($N3667&lt;&gt;"",$N3667,$M3667)&gt;0,スコアリング基準!$C$22,0))))</f>
        <v/>
      </c>
      <c r="T3667" s="4">
        <f>IF($O3667="可",スコアリング基準!$C$23,0)</f>
        <v/>
      </c>
      <c r="U3667" s="4">
        <f>IF(OR(COUNT($K3667:$L3667)&lt;2,$K3667=0),0,IF(ABS($L3667)/$K3667&lt;=スコアリング基準!$B$24,スコアリング基準!$C$24,IF(ABS($L3667)/$K3667&lt;=スコアリング基準!$B$25,スコアリング基準!$C$25,IF(ABS($L3667)/$K3667&lt;=スコアリング基準!$B$26,スコアリング基準!$C$26,0))))</f>
        <v/>
      </c>
      <c r="V3667" s="4">
        <f>IF($P3667="なし",スコアリング基準!$C$27,0)</f>
        <v/>
      </c>
      <c r="W3667" s="4">
        <f>IF($F3667="",0,IF(ISNUMBER($F3667),IF($F3667&lt;=スコアリング基準!$B$28,スコアリング基準!$C$28,スコアリング基準!$C$29),0))</f>
        <v/>
      </c>
      <c r="X3667" s="4">
        <f>IFERROR(VLOOKUP($B3667,スコアリング基準!$A$36:$B$46,2,FALSE),0)</f>
        <v/>
      </c>
      <c r="Y3667" s="4">
        <f>SUM($S3667:$X3667)</f>
        <v/>
      </c>
      <c r="Z3667" s="4">
        <f>IF(COUNT($M3667:$N3667)=0,"データ無",IF($Y3667&gt;=スコアリング基準!$B$30,"S",IF($Y3667&gt;=スコアリング基準!$B$31,"A",IF($Y3667&gt;=スコアリング基準!$B$32,"B","C"))))</f>
        <v/>
      </c>
      <c r="AA3667">
        <f>IFERROR(INDEX(実績DB!$I$3:$I$104,MATCH($B3667&amp;$C3667,実績DB!$J$3:$J$104,0)),"")</f>
        <v/>
      </c>
    </row>
    <row r="3668">
      <c r="A3668" t="n">
        <v>3666</v>
      </c>
      <c r="B3668" t="inlineStr">
        <is>
          <t>中部</t>
        </is>
      </c>
      <c r="C3668" t="inlineStr">
        <is>
          <t>鴻ノ巣変電所</t>
        </is>
      </c>
      <c r="D3668" t="inlineStr">
        <is>
          <t>愛知県</t>
        </is>
      </c>
      <c r="E3668" t="n">
        <v>77</v>
      </c>
      <c r="F3668" t="n">
        <v>6.6</v>
      </c>
      <c r="G3668" s="3" t="n">
        <v>35.061984</v>
      </c>
      <c r="H3668" s="3" t="n">
        <v>137.135033</v>
      </c>
      <c r="I3668" t="inlineStr">
        <is>
          <t>公表資料(手動)</t>
        </is>
      </c>
      <c r="J3668" t="n">
        <v>4</v>
      </c>
      <c r="K3668" t="n">
        <v>49</v>
      </c>
      <c r="L3668" t="n">
        <v>0</v>
      </c>
      <c r="M3668" t="n">
        <v>49</v>
      </c>
      <c r="O3668" t="inlineStr">
        <is>
          <t>不可 #3</t>
        </is>
      </c>
      <c r="P3668" t="inlineStr">
        <is>
          <t>有り</t>
        </is>
      </c>
      <c r="R3668" s="4">
        <f>IF(COUNT($M3668:$N3668)=0,"",IF(AND(IF($N3668&lt;&gt;"",$N3668,$M3668)&lt;=0,$O3668&lt;&gt;"可"),"警告",""))</f>
        <v/>
      </c>
      <c r="S3668" s="4">
        <f>IF(COUNT($M3668:$N3668)=0,0,IF(IF($N3668&lt;&gt;"",$N3668,$M3668)&gt;=スコアリング基準!$B$20,スコアリング基準!$C$20,IF(IF($N3668&lt;&gt;"",$N3668,$M3668)&gt;=スコアリング基準!$B$21,スコアリング基準!$C$21,IF(IF($N3668&lt;&gt;"",$N3668,$M3668)&gt;0,スコアリング基準!$C$22,0))))</f>
        <v/>
      </c>
      <c r="T3668" s="4">
        <f>IF($O3668="可",スコアリング基準!$C$23,0)</f>
        <v/>
      </c>
      <c r="U3668" s="4">
        <f>IF(OR(COUNT($K3668:$L3668)&lt;2,$K3668=0),0,IF(ABS($L3668)/$K3668&lt;=スコアリング基準!$B$24,スコアリング基準!$C$24,IF(ABS($L3668)/$K3668&lt;=スコアリング基準!$B$25,スコアリング基準!$C$25,IF(ABS($L3668)/$K3668&lt;=スコアリング基準!$B$26,スコアリング基準!$C$26,0))))</f>
        <v/>
      </c>
      <c r="V3668" s="4">
        <f>IF($P3668="なし",スコアリング基準!$C$27,0)</f>
        <v/>
      </c>
      <c r="W3668" s="4">
        <f>IF($F3668="",0,IF(ISNUMBER($F3668),IF($F3668&lt;=スコアリング基準!$B$28,スコアリング基準!$C$28,スコアリング基準!$C$29),0))</f>
        <v/>
      </c>
      <c r="X3668" s="4">
        <f>IFERROR(VLOOKUP($B3668,スコアリング基準!$A$36:$B$46,2,FALSE),0)</f>
        <v/>
      </c>
      <c r="Y3668" s="4">
        <f>SUM($S3668:$X3668)</f>
        <v/>
      </c>
      <c r="Z3668" s="4">
        <f>IF(COUNT($M3668:$N3668)=0,"データ無",IF($Y3668&gt;=スコアリング基準!$B$30,"S",IF($Y3668&gt;=スコアリング基準!$B$31,"A",IF($Y3668&gt;=スコアリング基準!$B$32,"B","C"))))</f>
        <v/>
      </c>
      <c r="AA3668">
        <f>IFERROR(INDEX(実績DB!$I$3:$I$104,MATCH($B3668&amp;$C3668,実績DB!$J$3:$J$104,0)),"")</f>
        <v/>
      </c>
    </row>
    <row r="3669">
      <c r="A3669" t="n">
        <v>3667</v>
      </c>
      <c r="B3669" t="inlineStr">
        <is>
          <t>中部</t>
        </is>
      </c>
      <c r="C3669" t="inlineStr">
        <is>
          <t>鵜方変電所</t>
        </is>
      </c>
      <c r="D3669" t="inlineStr">
        <is>
          <t>三重県</t>
        </is>
      </c>
      <c r="E3669" t="n">
        <v>77</v>
      </c>
      <c r="F3669" t="n">
        <v>33</v>
      </c>
      <c r="G3669" s="3" t="n">
        <v>34.33816</v>
      </c>
      <c r="H3669" s="3" t="n">
        <v>136.8163</v>
      </c>
      <c r="I3669" t="inlineStr">
        <is>
          <t>OSM実測(名称一致)</t>
        </is>
      </c>
      <c r="J3669" t="n">
        <v>36</v>
      </c>
      <c r="K3669" t="n">
        <v>7</v>
      </c>
      <c r="L3669" t="n">
        <v>0</v>
      </c>
      <c r="O3669" t="inlineStr">
        <is>
          <t>可</t>
        </is>
      </c>
      <c r="P3669" t="inlineStr">
        <is>
          <t>有り</t>
        </is>
      </c>
      <c r="R3669" s="4">
        <f>IF(COUNT($M3669:$N3669)=0,"",IF(AND(IF($N3669&lt;&gt;"",$N3669,$M3669)&lt;=0,$O3669&lt;&gt;"可"),"警告",""))</f>
        <v/>
      </c>
      <c r="S3669" s="4">
        <f>IF(COUNT($M3669:$N3669)=0,0,IF(IF($N3669&lt;&gt;"",$N3669,$M3669)&gt;=スコアリング基準!$B$20,スコアリング基準!$C$20,IF(IF($N3669&lt;&gt;"",$N3669,$M3669)&gt;=スコアリング基準!$B$21,スコアリング基準!$C$21,IF(IF($N3669&lt;&gt;"",$N3669,$M3669)&gt;0,スコアリング基準!$C$22,0))))</f>
        <v/>
      </c>
      <c r="T3669" s="4">
        <f>IF($O3669="可",スコアリング基準!$C$23,0)</f>
        <v/>
      </c>
      <c r="U3669" s="4">
        <f>IF(OR(COUNT($K3669:$L3669)&lt;2,$K3669=0),0,IF(ABS($L3669)/$K3669&lt;=スコアリング基準!$B$24,スコアリング基準!$C$24,IF(ABS($L3669)/$K3669&lt;=スコアリング基準!$B$25,スコアリング基準!$C$25,IF(ABS($L3669)/$K3669&lt;=スコアリング基準!$B$26,スコアリング基準!$C$26,0))))</f>
        <v/>
      </c>
      <c r="V3669" s="4">
        <f>IF($P3669="なし",スコアリング基準!$C$27,0)</f>
        <v/>
      </c>
      <c r="W3669" s="4">
        <f>IF($F3669="",0,IF(ISNUMBER($F3669),IF($F3669&lt;=スコアリング基準!$B$28,スコアリング基準!$C$28,スコアリング基準!$C$29),0))</f>
        <v/>
      </c>
      <c r="X3669" s="4">
        <f>IFERROR(VLOOKUP($B3669,スコアリング基準!$A$36:$B$46,2,FALSE),0)</f>
        <v/>
      </c>
      <c r="Y3669" s="4">
        <f>SUM($S3669:$X3669)</f>
        <v/>
      </c>
      <c r="Z3669" s="4">
        <f>IF(COUNT($M3669:$N3669)=0,"データ無",IF($Y3669&gt;=スコアリング基準!$B$30,"S",IF($Y3669&gt;=スコアリング基準!$B$31,"A",IF($Y3669&gt;=スコアリング基準!$B$32,"B","C"))))</f>
        <v/>
      </c>
      <c r="AA3669">
        <f>IFERROR(INDEX(実績DB!$I$3:$I$104,MATCH($B3669&amp;$C3669,実績DB!$J$3:$J$104,0)),"")</f>
        <v/>
      </c>
    </row>
    <row r="3670">
      <c r="A3670" t="n">
        <v>3668</v>
      </c>
      <c r="B3670" t="inlineStr">
        <is>
          <t>中部</t>
        </is>
      </c>
      <c r="C3670" t="inlineStr">
        <is>
          <t>鵜沼変電所</t>
        </is>
      </c>
      <c r="D3670" t="inlineStr">
        <is>
          <t>岐阜県</t>
        </is>
      </c>
      <c r="E3670" t="n">
        <v>77</v>
      </c>
      <c r="F3670" t="n">
        <v>6.6</v>
      </c>
      <c r="G3670" s="3" t="n">
        <v>35.402678</v>
      </c>
      <c r="H3670" s="3" t="n">
        <v>136.914231</v>
      </c>
      <c r="I3670" t="inlineStr">
        <is>
          <t>公表資料(手動)</t>
        </is>
      </c>
      <c r="J3670" t="n">
        <v>-1</v>
      </c>
      <c r="K3670" t="n">
        <v>49</v>
      </c>
      <c r="L3670" t="n">
        <v>-8</v>
      </c>
      <c r="M3670" t="n">
        <v>36</v>
      </c>
      <c r="O3670" t="inlineStr">
        <is>
          <t>不可 #3</t>
        </is>
      </c>
      <c r="P3670" t="inlineStr">
        <is>
          <t>有り</t>
        </is>
      </c>
      <c r="R3670" s="4">
        <f>IF(COUNT($M3670:$N3670)=0,"",IF(AND(IF($N3670&lt;&gt;"",$N3670,$M3670)&lt;=0,$O3670&lt;&gt;"可"),"警告",""))</f>
        <v/>
      </c>
      <c r="S3670" s="4">
        <f>IF(COUNT($M3670:$N3670)=0,0,IF(IF($N3670&lt;&gt;"",$N3670,$M3670)&gt;=スコアリング基準!$B$20,スコアリング基準!$C$20,IF(IF($N3670&lt;&gt;"",$N3670,$M3670)&gt;=スコアリング基準!$B$21,スコアリング基準!$C$21,IF(IF($N3670&lt;&gt;"",$N3670,$M3670)&gt;0,スコアリング基準!$C$22,0))))</f>
        <v/>
      </c>
      <c r="T3670" s="4">
        <f>IF($O3670="可",スコアリング基準!$C$23,0)</f>
        <v/>
      </c>
      <c r="U3670" s="4">
        <f>IF(OR(COUNT($K3670:$L3670)&lt;2,$K3670=0),0,IF(ABS($L3670)/$K3670&lt;=スコアリング基準!$B$24,スコアリング基準!$C$24,IF(ABS($L3670)/$K3670&lt;=スコアリング基準!$B$25,スコアリング基準!$C$25,IF(ABS($L3670)/$K3670&lt;=スコアリング基準!$B$26,スコアリング基準!$C$26,0))))</f>
        <v/>
      </c>
      <c r="V3670" s="4">
        <f>IF($P3670="なし",スコアリング基準!$C$27,0)</f>
        <v/>
      </c>
      <c r="W3670" s="4">
        <f>IF($F3670="",0,IF(ISNUMBER($F3670),IF($F3670&lt;=スコアリング基準!$B$28,スコアリング基準!$C$28,スコアリング基準!$C$29),0))</f>
        <v/>
      </c>
      <c r="X3670" s="4">
        <f>IFERROR(VLOOKUP($B3670,スコアリング基準!$A$36:$B$46,2,FALSE),0)</f>
        <v/>
      </c>
      <c r="Y3670" s="4">
        <f>SUM($S3670:$X3670)</f>
        <v/>
      </c>
      <c r="Z3670" s="4">
        <f>IF(COUNT($M3670:$N3670)=0,"データ無",IF($Y3670&gt;=スコアリング基準!$B$30,"S",IF($Y3670&gt;=スコアリング基準!$B$31,"A",IF($Y3670&gt;=スコアリング基準!$B$32,"B","C"))))</f>
        <v/>
      </c>
      <c r="AA3670">
        <f>IFERROR(INDEX(実績DB!$I$3:$I$104,MATCH($B3670&amp;$C3670,実績DB!$J$3:$J$104,0)),"")</f>
        <v/>
      </c>
    </row>
    <row r="3671">
      <c r="A3671" t="n">
        <v>3669</v>
      </c>
      <c r="B3671" t="inlineStr">
        <is>
          <t>中部</t>
        </is>
      </c>
      <c r="C3671" t="inlineStr">
        <is>
          <t>鷲塚変電所</t>
        </is>
      </c>
      <c r="D3671" t="inlineStr">
        <is>
          <t>愛知県</t>
        </is>
      </c>
      <c r="E3671" t="n">
        <v>77</v>
      </c>
      <c r="F3671" t="n">
        <v>6.6</v>
      </c>
      <c r="G3671" s="3" t="n">
        <v>34.897242</v>
      </c>
      <c r="H3671" s="3" t="n">
        <v>137.004807</v>
      </c>
      <c r="I3671" t="inlineStr">
        <is>
          <t>公表資料(手動)</t>
        </is>
      </c>
      <c r="J3671" t="n">
        <v>0</v>
      </c>
      <c r="K3671" t="n">
        <v>49</v>
      </c>
      <c r="L3671" t="n">
        <v>0</v>
      </c>
      <c r="M3671" t="n">
        <v>49</v>
      </c>
      <c r="O3671" t="inlineStr">
        <is>
          <t>不可 #3</t>
        </is>
      </c>
      <c r="P3671" t="inlineStr">
        <is>
          <t>有り</t>
        </is>
      </c>
      <c r="R3671" s="4">
        <f>IF(COUNT($M3671:$N3671)=0,"",IF(AND(IF($N3671&lt;&gt;"",$N3671,$M3671)&lt;=0,$O3671&lt;&gt;"可"),"警告",""))</f>
        <v/>
      </c>
      <c r="S3671" s="4">
        <f>IF(COUNT($M3671:$N3671)=0,0,IF(IF($N3671&lt;&gt;"",$N3671,$M3671)&gt;=スコアリング基準!$B$20,スコアリング基準!$C$20,IF(IF($N3671&lt;&gt;"",$N3671,$M3671)&gt;=スコアリング基準!$B$21,スコアリング基準!$C$21,IF(IF($N3671&lt;&gt;"",$N3671,$M3671)&gt;0,スコアリング基準!$C$22,0))))</f>
        <v/>
      </c>
      <c r="T3671" s="4">
        <f>IF($O3671="可",スコアリング基準!$C$23,0)</f>
        <v/>
      </c>
      <c r="U3671" s="4">
        <f>IF(OR(COUNT($K3671:$L3671)&lt;2,$K3671=0),0,IF(ABS($L3671)/$K3671&lt;=スコアリング基準!$B$24,スコアリング基準!$C$24,IF(ABS($L3671)/$K3671&lt;=スコアリング基準!$B$25,スコアリング基準!$C$25,IF(ABS($L3671)/$K3671&lt;=スコアリング基準!$B$26,スコアリング基準!$C$26,0))))</f>
        <v/>
      </c>
      <c r="V3671" s="4">
        <f>IF($P3671="なし",スコアリング基準!$C$27,0)</f>
        <v/>
      </c>
      <c r="W3671" s="4">
        <f>IF($F3671="",0,IF(ISNUMBER($F3671),IF($F3671&lt;=スコアリング基準!$B$28,スコアリング基準!$C$28,スコアリング基準!$C$29),0))</f>
        <v/>
      </c>
      <c r="X3671" s="4">
        <f>IFERROR(VLOOKUP($B3671,スコアリング基準!$A$36:$B$46,2,FALSE),0)</f>
        <v/>
      </c>
      <c r="Y3671" s="4">
        <f>SUM($S3671:$X3671)</f>
        <v/>
      </c>
      <c r="Z3671" s="4">
        <f>IF(COUNT($M3671:$N3671)=0,"データ無",IF($Y3671&gt;=スコアリング基準!$B$30,"S",IF($Y3671&gt;=スコアリング基準!$B$31,"A",IF($Y3671&gt;=スコアリング基準!$B$32,"B","C"))))</f>
        <v/>
      </c>
      <c r="AA3671">
        <f>IFERROR(INDEX(実績DB!$I$3:$I$104,MATCH($B3671&amp;$C3671,実績DB!$J$3:$J$104,0)),"")</f>
        <v/>
      </c>
    </row>
    <row r="3672">
      <c r="A3672" t="n">
        <v>3670</v>
      </c>
      <c r="B3672" t="inlineStr">
        <is>
          <t>中部</t>
        </is>
      </c>
      <c r="C3672" t="inlineStr">
        <is>
          <t>鷺山変電所</t>
        </is>
      </c>
      <c r="D3672" t="inlineStr">
        <is>
          <t>岐阜県</t>
        </is>
      </c>
      <c r="E3672" t="n">
        <v>77</v>
      </c>
      <c r="F3672" t="n">
        <v>6.6</v>
      </c>
      <c r="G3672" s="3" t="n">
        <v>35.441396</v>
      </c>
      <c r="H3672" s="3" t="n">
        <v>136.758608</v>
      </c>
      <c r="I3672" t="inlineStr">
        <is>
          <t>公表資料(手動)</t>
        </is>
      </c>
      <c r="J3672" t="n">
        <v>4</v>
      </c>
      <c r="K3672" t="n">
        <v>49</v>
      </c>
      <c r="L3672" t="n">
        <v>0</v>
      </c>
      <c r="M3672" t="n">
        <v>49</v>
      </c>
      <c r="O3672" t="inlineStr">
        <is>
          <t>不可 #3</t>
        </is>
      </c>
      <c r="P3672" t="inlineStr">
        <is>
          <t>有り</t>
        </is>
      </c>
      <c r="R3672" s="4">
        <f>IF(COUNT($M3672:$N3672)=0,"",IF(AND(IF($N3672&lt;&gt;"",$N3672,$M3672)&lt;=0,$O3672&lt;&gt;"可"),"警告",""))</f>
        <v/>
      </c>
      <c r="S3672" s="4">
        <f>IF(COUNT($M3672:$N3672)=0,0,IF(IF($N3672&lt;&gt;"",$N3672,$M3672)&gt;=スコアリング基準!$B$20,スコアリング基準!$C$20,IF(IF($N3672&lt;&gt;"",$N3672,$M3672)&gt;=スコアリング基準!$B$21,スコアリング基準!$C$21,IF(IF($N3672&lt;&gt;"",$N3672,$M3672)&gt;0,スコアリング基準!$C$22,0))))</f>
        <v/>
      </c>
      <c r="T3672" s="4">
        <f>IF($O3672="可",スコアリング基準!$C$23,0)</f>
        <v/>
      </c>
      <c r="U3672" s="4">
        <f>IF(OR(COUNT($K3672:$L3672)&lt;2,$K3672=0),0,IF(ABS($L3672)/$K3672&lt;=スコアリング基準!$B$24,スコアリング基準!$C$24,IF(ABS($L3672)/$K3672&lt;=スコアリング基準!$B$25,スコアリング基準!$C$25,IF(ABS($L3672)/$K3672&lt;=スコアリング基準!$B$26,スコアリング基準!$C$26,0))))</f>
        <v/>
      </c>
      <c r="V3672" s="4">
        <f>IF($P3672="なし",スコアリング基準!$C$27,0)</f>
        <v/>
      </c>
      <c r="W3672" s="4">
        <f>IF($F3672="",0,IF(ISNUMBER($F3672),IF($F3672&lt;=スコアリング基準!$B$28,スコアリング基準!$C$28,スコアリング基準!$C$29),0))</f>
        <v/>
      </c>
      <c r="X3672" s="4">
        <f>IFERROR(VLOOKUP($B3672,スコアリング基準!$A$36:$B$46,2,FALSE),0)</f>
        <v/>
      </c>
      <c r="Y3672" s="4">
        <f>SUM($S3672:$X3672)</f>
        <v/>
      </c>
      <c r="Z3672" s="4">
        <f>IF(COUNT($M3672:$N3672)=0,"データ無",IF($Y3672&gt;=スコアリング基準!$B$30,"S",IF($Y3672&gt;=スコアリング基準!$B$31,"A",IF($Y3672&gt;=スコアリング基準!$B$32,"B","C"))))</f>
        <v/>
      </c>
      <c r="AA3672">
        <f>IFERROR(INDEX(実績DB!$I$3:$I$104,MATCH($B3672&amp;$C3672,実績DB!$J$3:$J$104,0)),"")</f>
        <v/>
      </c>
    </row>
    <row r="3673">
      <c r="A3673" t="n">
        <v>3671</v>
      </c>
      <c r="B3673" t="inlineStr">
        <is>
          <t>中部</t>
        </is>
      </c>
      <c r="C3673" t="inlineStr">
        <is>
          <t>麻生田変電所</t>
        </is>
      </c>
      <c r="D3673" t="inlineStr">
        <is>
          <t>愛知県</t>
        </is>
      </c>
      <c r="E3673" t="n">
        <v>77</v>
      </c>
      <c r="F3673" t="n">
        <v>6.6</v>
      </c>
      <c r="G3673" s="3" t="n">
        <v>34.84429</v>
      </c>
      <c r="H3673" s="3" t="n">
        <v>137.41756</v>
      </c>
      <c r="I3673" t="inlineStr">
        <is>
          <t>OSM実測(名称一致)</t>
        </is>
      </c>
      <c r="J3673" t="n">
        <v>-21</v>
      </c>
      <c r="K3673" t="n">
        <v>49</v>
      </c>
      <c r="L3673" t="n">
        <v>-30</v>
      </c>
      <c r="M3673" t="n">
        <v>20</v>
      </c>
      <c r="O3673" t="inlineStr">
        <is>
          <t>不可 #3</t>
        </is>
      </c>
      <c r="P3673" t="inlineStr">
        <is>
          <t>有り</t>
        </is>
      </c>
      <c r="R3673" s="4">
        <f>IF(COUNT($M3673:$N3673)=0,"",IF(AND(IF($N3673&lt;&gt;"",$N3673,$M3673)&lt;=0,$O3673&lt;&gt;"可"),"警告",""))</f>
        <v/>
      </c>
      <c r="S3673" s="4">
        <f>IF(COUNT($M3673:$N3673)=0,0,IF(IF($N3673&lt;&gt;"",$N3673,$M3673)&gt;=スコアリング基準!$B$20,スコアリング基準!$C$20,IF(IF($N3673&lt;&gt;"",$N3673,$M3673)&gt;=スコアリング基準!$B$21,スコアリング基準!$C$21,IF(IF($N3673&lt;&gt;"",$N3673,$M3673)&gt;0,スコアリング基準!$C$22,0))))</f>
        <v/>
      </c>
      <c r="T3673" s="4">
        <f>IF($O3673="可",スコアリング基準!$C$23,0)</f>
        <v/>
      </c>
      <c r="U3673" s="4">
        <f>IF(OR(COUNT($K3673:$L3673)&lt;2,$K3673=0),0,IF(ABS($L3673)/$K3673&lt;=スコアリング基準!$B$24,スコアリング基準!$C$24,IF(ABS($L3673)/$K3673&lt;=スコアリング基準!$B$25,スコアリング基準!$C$25,IF(ABS($L3673)/$K3673&lt;=スコアリング基準!$B$26,スコアリング基準!$C$26,0))))</f>
        <v/>
      </c>
      <c r="V3673" s="4">
        <f>IF($P3673="なし",スコアリング基準!$C$27,0)</f>
        <v/>
      </c>
      <c r="W3673" s="4">
        <f>IF($F3673="",0,IF(ISNUMBER($F3673),IF($F3673&lt;=スコアリング基準!$B$28,スコアリング基準!$C$28,スコアリング基準!$C$29),0))</f>
        <v/>
      </c>
      <c r="X3673" s="4">
        <f>IFERROR(VLOOKUP($B3673,スコアリング基準!$A$36:$B$46,2,FALSE),0)</f>
        <v/>
      </c>
      <c r="Y3673" s="4">
        <f>SUM($S3673:$X3673)</f>
        <v/>
      </c>
      <c r="Z3673" s="4">
        <f>IF(COUNT($M3673:$N3673)=0,"データ無",IF($Y3673&gt;=スコアリング基準!$B$30,"S",IF($Y3673&gt;=スコアリング基準!$B$31,"A",IF($Y3673&gt;=スコアリング基準!$B$32,"B","C"))))</f>
        <v/>
      </c>
      <c r="AA3673">
        <f>IFERROR(INDEX(実績DB!$I$3:$I$104,MATCH($B3673&amp;$C3673,実績DB!$J$3:$J$104,0)),"")</f>
        <v/>
      </c>
    </row>
    <row r="3674">
      <c r="A3674" t="n">
        <v>3672</v>
      </c>
      <c r="B3674" t="inlineStr">
        <is>
          <t>中部</t>
        </is>
      </c>
      <c r="C3674" t="inlineStr">
        <is>
          <t>黒田水力変電所</t>
        </is>
      </c>
      <c r="D3674" t="inlineStr">
        <is>
          <t>愛知県</t>
        </is>
      </c>
      <c r="E3674" t="n">
        <v>77</v>
      </c>
      <c r="F3674" t="n">
        <v>6.6</v>
      </c>
      <c r="G3674" s="3" t="n"/>
      <c r="H3674" s="3" t="n"/>
      <c r="I3674" t="inlineStr">
        <is>
          <t>未取得</t>
        </is>
      </c>
      <c r="J3674" t="n">
        <v>-2</v>
      </c>
      <c r="K3674" t="n">
        <v>9</v>
      </c>
      <c r="L3674" t="n">
        <v>-5</v>
      </c>
      <c r="M3674" t="n">
        <v>5</v>
      </c>
      <c r="O3674" t="inlineStr">
        <is>
          <t>不可 #3</t>
        </is>
      </c>
      <c r="P3674" t="inlineStr">
        <is>
          <t>有り</t>
        </is>
      </c>
      <c r="R3674" s="4">
        <f>IF(COUNT($M3674:$N3674)=0,"",IF(AND(IF($N3674&lt;&gt;"",$N3674,$M3674)&lt;=0,$O3674&lt;&gt;"可"),"警告",""))</f>
        <v/>
      </c>
      <c r="S3674" s="4">
        <f>IF(COUNT($M3674:$N3674)=0,0,IF(IF($N3674&lt;&gt;"",$N3674,$M3674)&gt;=スコアリング基準!$B$20,スコアリング基準!$C$20,IF(IF($N3674&lt;&gt;"",$N3674,$M3674)&gt;=スコアリング基準!$B$21,スコアリング基準!$C$21,IF(IF($N3674&lt;&gt;"",$N3674,$M3674)&gt;0,スコアリング基準!$C$22,0))))</f>
        <v/>
      </c>
      <c r="T3674" s="4">
        <f>IF($O3674="可",スコアリング基準!$C$23,0)</f>
        <v/>
      </c>
      <c r="U3674" s="4">
        <f>IF(OR(COUNT($K3674:$L3674)&lt;2,$K3674=0),0,IF(ABS($L3674)/$K3674&lt;=スコアリング基準!$B$24,スコアリング基準!$C$24,IF(ABS($L3674)/$K3674&lt;=スコアリング基準!$B$25,スコアリング基準!$C$25,IF(ABS($L3674)/$K3674&lt;=スコアリング基準!$B$26,スコアリング基準!$C$26,0))))</f>
        <v/>
      </c>
      <c r="V3674" s="4">
        <f>IF($P3674="なし",スコアリング基準!$C$27,0)</f>
        <v/>
      </c>
      <c r="W3674" s="4">
        <f>IF($F3674="",0,IF(ISNUMBER($F3674),IF($F3674&lt;=スコアリング基準!$B$28,スコアリング基準!$C$28,スコアリング基準!$C$29),0))</f>
        <v/>
      </c>
      <c r="X3674" s="4">
        <f>IFERROR(VLOOKUP($B3674,スコアリング基準!$A$36:$B$46,2,FALSE),0)</f>
        <v/>
      </c>
      <c r="Y3674" s="4">
        <f>SUM($S3674:$X3674)</f>
        <v/>
      </c>
      <c r="Z3674" s="4">
        <f>IF(COUNT($M3674:$N3674)=0,"データ無",IF($Y3674&gt;=スコアリング基準!$B$30,"S",IF($Y3674&gt;=スコアリング基準!$B$31,"A",IF($Y3674&gt;=スコアリング基準!$B$32,"B","C"))))</f>
        <v/>
      </c>
      <c r="AA3674">
        <f>IFERROR(INDEX(実績DB!$I$3:$I$104,MATCH($B3674&amp;$C3674,実績DB!$J$3:$J$104,0)),"")</f>
        <v/>
      </c>
    </row>
    <row r="3675">
      <c r="A3675" t="n">
        <v>3673</v>
      </c>
      <c r="B3675" t="inlineStr">
        <is>
          <t>中部</t>
        </is>
      </c>
      <c r="C3675" t="inlineStr">
        <is>
          <t>黒石変電所</t>
        </is>
      </c>
      <c r="D3675" t="inlineStr">
        <is>
          <t>愛知県</t>
        </is>
      </c>
      <c r="E3675" t="n">
        <v>77</v>
      </c>
      <c r="F3675" t="n">
        <v>6.6</v>
      </c>
      <c r="G3675" s="3" t="n">
        <v>35.102987</v>
      </c>
      <c r="H3675" s="3" t="n">
        <v>136.987066</v>
      </c>
      <c r="I3675" t="inlineStr">
        <is>
          <t>公表資料(手動)</t>
        </is>
      </c>
      <c r="J3675" t="n">
        <v>3</v>
      </c>
      <c r="K3675" t="n">
        <v>49</v>
      </c>
      <c r="L3675" t="n">
        <v>0</v>
      </c>
      <c r="M3675" t="n">
        <v>49</v>
      </c>
      <c r="O3675" t="inlineStr">
        <is>
          <t>不可 #3</t>
        </is>
      </c>
      <c r="P3675" t="inlineStr">
        <is>
          <t>有り</t>
        </is>
      </c>
      <c r="R3675" s="4">
        <f>IF(COUNT($M3675:$N3675)=0,"",IF(AND(IF($N3675&lt;&gt;"",$N3675,$M3675)&lt;=0,$O3675&lt;&gt;"可"),"警告",""))</f>
        <v/>
      </c>
      <c r="S3675" s="4">
        <f>IF(COUNT($M3675:$N3675)=0,0,IF(IF($N3675&lt;&gt;"",$N3675,$M3675)&gt;=スコアリング基準!$B$20,スコアリング基準!$C$20,IF(IF($N3675&lt;&gt;"",$N3675,$M3675)&gt;=スコアリング基準!$B$21,スコアリング基準!$C$21,IF(IF($N3675&lt;&gt;"",$N3675,$M3675)&gt;0,スコアリング基準!$C$22,0))))</f>
        <v/>
      </c>
      <c r="T3675" s="4">
        <f>IF($O3675="可",スコアリング基準!$C$23,0)</f>
        <v/>
      </c>
      <c r="U3675" s="4">
        <f>IF(OR(COUNT($K3675:$L3675)&lt;2,$K3675=0),0,IF(ABS($L3675)/$K3675&lt;=スコアリング基準!$B$24,スコアリング基準!$C$24,IF(ABS($L3675)/$K3675&lt;=スコアリング基準!$B$25,スコアリング基準!$C$25,IF(ABS($L3675)/$K3675&lt;=スコアリング基準!$B$26,スコアリング基準!$C$26,0))))</f>
        <v/>
      </c>
      <c r="V3675" s="4">
        <f>IF($P3675="なし",スコアリング基準!$C$27,0)</f>
        <v/>
      </c>
      <c r="W3675" s="4">
        <f>IF($F3675="",0,IF(ISNUMBER($F3675),IF($F3675&lt;=スコアリング基準!$B$28,スコアリング基準!$C$28,スコアリング基準!$C$29),0))</f>
        <v/>
      </c>
      <c r="X3675" s="4">
        <f>IFERROR(VLOOKUP($B3675,スコアリング基準!$A$36:$B$46,2,FALSE),0)</f>
        <v/>
      </c>
      <c r="Y3675" s="4">
        <f>SUM($S3675:$X3675)</f>
        <v/>
      </c>
      <c r="Z3675" s="4">
        <f>IF(COUNT($M3675:$N3675)=0,"データ無",IF($Y3675&gt;=スコアリング基準!$B$30,"S",IF($Y3675&gt;=スコアリング基準!$B$31,"A",IF($Y3675&gt;=スコアリング基準!$B$32,"B","C"))))</f>
        <v/>
      </c>
      <c r="AA3675">
        <f>IFERROR(INDEX(実績DB!$I$3:$I$104,MATCH($B3675&amp;$C3675,実績DB!$J$3:$J$104,0)),"")</f>
        <v/>
      </c>
    </row>
    <row r="3676">
      <c r="A3676" t="n">
        <v>3674</v>
      </c>
      <c r="B3676" t="inlineStr">
        <is>
          <t>中部</t>
        </is>
      </c>
      <c r="C3676" t="inlineStr">
        <is>
          <t>黒谷変電所</t>
        </is>
      </c>
      <c r="D3676" t="inlineStr">
        <is>
          <t>岐阜県</t>
        </is>
      </c>
      <c r="E3676" t="n">
        <v>77</v>
      </c>
      <c r="F3676" t="n">
        <v>6.6</v>
      </c>
      <c r="G3676" s="3" t="n">
        <v>36.019676</v>
      </c>
      <c r="H3676" s="3" t="n">
        <v>136.988625</v>
      </c>
      <c r="I3676" t="inlineStr">
        <is>
          <t>公表資料(手動)</t>
        </is>
      </c>
      <c r="J3676" t="n">
        <v>0</v>
      </c>
      <c r="K3676" t="n">
        <v>19</v>
      </c>
      <c r="L3676" t="n">
        <v>-5</v>
      </c>
      <c r="M3676" t="n">
        <v>14</v>
      </c>
      <c r="O3676" t="inlineStr">
        <is>
          <t>不可 #3</t>
        </is>
      </c>
      <c r="P3676" t="inlineStr">
        <is>
          <t>有り</t>
        </is>
      </c>
      <c r="R3676" s="4">
        <f>IF(COUNT($M3676:$N3676)=0,"",IF(AND(IF($N3676&lt;&gt;"",$N3676,$M3676)&lt;=0,$O3676&lt;&gt;"可"),"警告",""))</f>
        <v/>
      </c>
      <c r="S3676" s="4">
        <f>IF(COUNT($M3676:$N3676)=0,0,IF(IF($N3676&lt;&gt;"",$N3676,$M3676)&gt;=スコアリング基準!$B$20,スコアリング基準!$C$20,IF(IF($N3676&lt;&gt;"",$N3676,$M3676)&gt;=スコアリング基準!$B$21,スコアリング基準!$C$21,IF(IF($N3676&lt;&gt;"",$N3676,$M3676)&gt;0,スコアリング基準!$C$22,0))))</f>
        <v/>
      </c>
      <c r="T3676" s="4">
        <f>IF($O3676="可",スコアリング基準!$C$23,0)</f>
        <v/>
      </c>
      <c r="U3676" s="4">
        <f>IF(OR(COUNT($K3676:$L3676)&lt;2,$K3676=0),0,IF(ABS($L3676)/$K3676&lt;=スコアリング基準!$B$24,スコアリング基準!$C$24,IF(ABS($L3676)/$K3676&lt;=スコアリング基準!$B$25,スコアリング基準!$C$25,IF(ABS($L3676)/$K3676&lt;=スコアリング基準!$B$26,スコアリング基準!$C$26,0))))</f>
        <v/>
      </c>
      <c r="V3676" s="4">
        <f>IF($P3676="なし",スコアリング基準!$C$27,0)</f>
        <v/>
      </c>
      <c r="W3676" s="4">
        <f>IF($F3676="",0,IF(ISNUMBER($F3676),IF($F3676&lt;=スコアリング基準!$B$28,スコアリング基準!$C$28,スコアリング基準!$C$29),0))</f>
        <v/>
      </c>
      <c r="X3676" s="4">
        <f>IFERROR(VLOOKUP($B3676,スコアリング基準!$A$36:$B$46,2,FALSE),0)</f>
        <v/>
      </c>
      <c r="Y3676" s="4">
        <f>SUM($S3676:$X3676)</f>
        <v/>
      </c>
      <c r="Z3676" s="4">
        <f>IF(COUNT($M3676:$N3676)=0,"データ無",IF($Y3676&gt;=スコアリング基準!$B$30,"S",IF($Y3676&gt;=スコアリング基準!$B$31,"A",IF($Y3676&gt;=スコアリング基準!$B$32,"B","C"))))</f>
        <v/>
      </c>
      <c r="AA3676">
        <f>IFERROR(INDEX(実績DB!$I$3:$I$104,MATCH($B3676&amp;$C3676,実績DB!$J$3:$J$104,0)),"")</f>
        <v/>
      </c>
    </row>
    <row r="3677">
      <c r="A3677" t="n">
        <v>3675</v>
      </c>
      <c r="B3677" t="inlineStr">
        <is>
          <t>北陸</t>
        </is>
      </c>
      <c r="C3677" t="inlineStr">
        <is>
          <t>中能登変電所</t>
        </is>
      </c>
      <c r="D3677" t="inlineStr">
        <is>
          <t>石川県</t>
        </is>
      </c>
      <c r="E3677" t="n">
        <v>500</v>
      </c>
      <c r="G3677" s="3" t="n">
        <v>36.996237</v>
      </c>
      <c r="H3677" s="3" t="n">
        <v>136.837897</v>
      </c>
      <c r="I3677" t="inlineStr">
        <is>
          <t>OSM実測</t>
        </is>
      </c>
      <c r="J3677" t="n">
        <v>2138</v>
      </c>
      <c r="K3677" t="n">
        <v>2138</v>
      </c>
      <c r="L3677" t="n">
        <v>-1977</v>
      </c>
      <c r="O3677" t="inlineStr">
        <is>
          <t>可</t>
        </is>
      </c>
      <c r="P3677" t="inlineStr">
        <is>
          <t>なし</t>
        </is>
      </c>
      <c r="R3677" s="4">
        <f>IF(COUNT($M3677:$N3677)=0,"",IF(AND(IF($N3677&lt;&gt;"",$N3677,$M3677)&lt;=0,$O3677&lt;&gt;"可"),"警告",""))</f>
        <v/>
      </c>
      <c r="S3677" s="4">
        <f>IF(COUNT($M3677:$N3677)=0,0,IF(IF($N3677&lt;&gt;"",$N3677,$M3677)&gt;=スコアリング基準!$B$20,スコアリング基準!$C$20,IF(IF($N3677&lt;&gt;"",$N3677,$M3677)&gt;=スコアリング基準!$B$21,スコアリング基準!$C$21,IF(IF($N3677&lt;&gt;"",$N3677,$M3677)&gt;0,スコアリング基準!$C$22,0))))</f>
        <v/>
      </c>
      <c r="T3677" s="4">
        <f>IF($O3677="可",スコアリング基準!$C$23,0)</f>
        <v/>
      </c>
      <c r="U3677" s="4">
        <f>IF(OR(COUNT($K3677:$L3677)&lt;2,$K3677=0),0,IF(ABS($L3677)/$K3677&lt;=スコアリング基準!$B$24,スコアリング基準!$C$24,IF(ABS($L3677)/$K3677&lt;=スコアリング基準!$B$25,スコアリング基準!$C$25,IF(ABS($L3677)/$K3677&lt;=スコアリング基準!$B$26,スコアリング基準!$C$26,0))))</f>
        <v/>
      </c>
      <c r="V3677" s="4">
        <f>IF($P3677="なし",スコアリング基準!$C$27,0)</f>
        <v/>
      </c>
      <c r="W3677" s="4">
        <f>IF($F3677="",0,IF(ISNUMBER($F3677),IF($F3677&lt;=スコアリング基準!$B$28,スコアリング基準!$C$28,スコアリング基準!$C$29),0))</f>
        <v/>
      </c>
      <c r="X3677" s="4">
        <f>IFERROR(VLOOKUP($B3677,スコアリング基準!$A$36:$B$46,2,FALSE),0)</f>
        <v/>
      </c>
      <c r="Y3677" s="4">
        <f>SUM($S3677:$X3677)</f>
        <v/>
      </c>
      <c r="Z3677" s="4">
        <f>IF(COUNT($M3677:$N3677)=0,"データ無",IF($Y3677&gt;=スコアリング基準!$B$30,"S",IF($Y3677&gt;=スコアリング基準!$B$31,"A",IF($Y3677&gt;=スコアリング基準!$B$32,"B","C"))))</f>
        <v/>
      </c>
      <c r="AA3677">
        <f>IFERROR(INDEX(実績DB!$I$3:$I$104,MATCH($B3677&amp;$C3677,実績DB!$J$3:$J$104,0)),"")</f>
        <v/>
      </c>
    </row>
    <row r="3678">
      <c r="A3678" t="n">
        <v>3676</v>
      </c>
      <c r="B3678" t="inlineStr">
        <is>
          <t>北陸</t>
        </is>
      </c>
      <c r="C3678" t="inlineStr">
        <is>
          <t>加賀変電所</t>
        </is>
      </c>
      <c r="D3678" t="inlineStr">
        <is>
          <t>石川県</t>
        </is>
      </c>
      <c r="E3678" t="n">
        <v>500</v>
      </c>
      <c r="G3678" s="3" t="n">
        <v>36.501755</v>
      </c>
      <c r="H3678" s="3" t="n">
        <v>136.725219</v>
      </c>
      <c r="I3678" t="inlineStr">
        <is>
          <t>OSM実測</t>
        </is>
      </c>
      <c r="J3678" t="n">
        <v>1900</v>
      </c>
      <c r="K3678" t="n">
        <v>1425</v>
      </c>
      <c r="L3678" t="n">
        <v>-791</v>
      </c>
      <c r="O3678" t="inlineStr">
        <is>
          <t>不可 #1</t>
        </is>
      </c>
      <c r="P3678" t="inlineStr">
        <is>
          <t>なし</t>
        </is>
      </c>
      <c r="R3678" s="4">
        <f>IF(COUNT($M3678:$N3678)=0,"",IF(AND(IF($N3678&lt;&gt;"",$N3678,$M3678)&lt;=0,$O3678&lt;&gt;"可"),"警告",""))</f>
        <v/>
      </c>
      <c r="S3678" s="4">
        <f>IF(COUNT($M3678:$N3678)=0,0,IF(IF($N3678&lt;&gt;"",$N3678,$M3678)&gt;=スコアリング基準!$B$20,スコアリング基準!$C$20,IF(IF($N3678&lt;&gt;"",$N3678,$M3678)&gt;=スコアリング基準!$B$21,スコアリング基準!$C$21,IF(IF($N3678&lt;&gt;"",$N3678,$M3678)&gt;0,スコアリング基準!$C$22,0))))</f>
        <v/>
      </c>
      <c r="T3678" s="4">
        <f>IF($O3678="可",スコアリング基準!$C$23,0)</f>
        <v/>
      </c>
      <c r="U3678" s="4">
        <f>IF(OR(COUNT($K3678:$L3678)&lt;2,$K3678=0),0,IF(ABS($L3678)/$K3678&lt;=スコアリング基準!$B$24,スコアリング基準!$C$24,IF(ABS($L3678)/$K3678&lt;=スコアリング基準!$B$25,スコアリング基準!$C$25,IF(ABS($L3678)/$K3678&lt;=スコアリング基準!$B$26,スコアリング基準!$C$26,0))))</f>
        <v/>
      </c>
      <c r="V3678" s="4">
        <f>IF($P3678="なし",スコアリング基準!$C$27,0)</f>
        <v/>
      </c>
      <c r="W3678" s="4">
        <f>IF($F3678="",0,IF(ISNUMBER($F3678),IF($F3678&lt;=スコアリング基準!$B$28,スコアリング基準!$C$28,スコアリング基準!$C$29),0))</f>
        <v/>
      </c>
      <c r="X3678" s="4">
        <f>IFERROR(VLOOKUP($B3678,スコアリング基準!$A$36:$B$46,2,FALSE),0)</f>
        <v/>
      </c>
      <c r="Y3678" s="4">
        <f>SUM($S3678:$X3678)</f>
        <v/>
      </c>
      <c r="Z3678" s="4">
        <f>IF(COUNT($M3678:$N3678)=0,"データ無",IF($Y3678&gt;=スコアリング基準!$B$30,"S",IF($Y3678&gt;=スコアリング基準!$B$31,"A",IF($Y3678&gt;=スコアリング基準!$B$32,"B","C"))))</f>
        <v/>
      </c>
      <c r="AA3678">
        <f>IFERROR(INDEX(実績DB!$I$3:$I$104,MATCH($B3678&amp;$C3678,実績DB!$J$3:$J$104,0)),"")</f>
        <v/>
      </c>
    </row>
    <row r="3679">
      <c r="A3679" t="n">
        <v>3677</v>
      </c>
      <c r="B3679" t="inlineStr">
        <is>
          <t>北陸</t>
        </is>
      </c>
      <c r="C3679" t="inlineStr">
        <is>
          <t>加賀変電所</t>
        </is>
      </c>
      <c r="D3679" t="inlineStr">
        <is>
          <t>石川県</t>
        </is>
      </c>
      <c r="E3679" t="n">
        <v>500</v>
      </c>
      <c r="G3679" s="3" t="n">
        <v>36.500663</v>
      </c>
      <c r="H3679" s="3" t="n">
        <v>136.717022</v>
      </c>
      <c r="I3679" t="inlineStr">
        <is>
          <t>OSM実測</t>
        </is>
      </c>
      <c r="J3679" t="n">
        <v>1900</v>
      </c>
      <c r="K3679" t="n">
        <v>1425</v>
      </c>
      <c r="L3679" t="n">
        <v>-791</v>
      </c>
      <c r="O3679" t="inlineStr">
        <is>
          <t>不可 #1</t>
        </is>
      </c>
      <c r="P3679" t="inlineStr">
        <is>
          <t>なし</t>
        </is>
      </c>
      <c r="R3679" s="4">
        <f>IF(COUNT($M3679:$N3679)=0,"",IF(AND(IF($N3679&lt;&gt;"",$N3679,$M3679)&lt;=0,$O3679&lt;&gt;"可"),"警告",""))</f>
        <v/>
      </c>
      <c r="S3679" s="4">
        <f>IF(COUNT($M3679:$N3679)=0,0,IF(IF($N3679&lt;&gt;"",$N3679,$M3679)&gt;=スコアリング基準!$B$20,スコアリング基準!$C$20,IF(IF($N3679&lt;&gt;"",$N3679,$M3679)&gt;=スコアリング基準!$B$21,スコアリング基準!$C$21,IF(IF($N3679&lt;&gt;"",$N3679,$M3679)&gt;0,スコアリング基準!$C$22,0))))</f>
        <v/>
      </c>
      <c r="T3679" s="4">
        <f>IF($O3679="可",スコアリング基準!$C$23,0)</f>
        <v/>
      </c>
      <c r="U3679" s="4">
        <f>IF(OR(COUNT($K3679:$L3679)&lt;2,$K3679=0),0,IF(ABS($L3679)/$K3679&lt;=スコアリング基準!$B$24,スコアリング基準!$C$24,IF(ABS($L3679)/$K3679&lt;=スコアリング基準!$B$25,スコアリング基準!$C$25,IF(ABS($L3679)/$K3679&lt;=スコアリング基準!$B$26,スコアリング基準!$C$26,0))))</f>
        <v/>
      </c>
      <c r="V3679" s="4">
        <f>IF($P3679="なし",スコアリング基準!$C$27,0)</f>
        <v/>
      </c>
      <c r="W3679" s="4">
        <f>IF($F3679="",0,IF(ISNUMBER($F3679),IF($F3679&lt;=スコアリング基準!$B$28,スコアリング基準!$C$28,スコアリング基準!$C$29),0))</f>
        <v/>
      </c>
      <c r="X3679" s="4">
        <f>IFERROR(VLOOKUP($B3679,スコアリング基準!$A$36:$B$46,2,FALSE),0)</f>
        <v/>
      </c>
      <c r="Y3679" s="4">
        <f>SUM($S3679:$X3679)</f>
        <v/>
      </c>
      <c r="Z3679" s="4">
        <f>IF(COUNT($M3679:$N3679)=0,"データ無",IF($Y3679&gt;=スコアリング基準!$B$30,"S",IF($Y3679&gt;=スコアリング基準!$B$31,"A",IF($Y3679&gt;=スコアリング基準!$B$32,"B","C"))))</f>
        <v/>
      </c>
      <c r="AA3679">
        <f>IFERROR(INDEX(実績DB!$I$3:$I$104,MATCH($B3679&amp;$C3679,実績DB!$J$3:$J$104,0)),"")</f>
        <v/>
      </c>
    </row>
    <row r="3680">
      <c r="A3680" t="n">
        <v>3678</v>
      </c>
      <c r="B3680" t="inlineStr">
        <is>
          <t>北陸</t>
        </is>
      </c>
      <c r="C3680" t="inlineStr">
        <is>
          <t>南福光変電所</t>
        </is>
      </c>
      <c r="D3680" t="inlineStr">
        <is>
          <t>富山県</t>
        </is>
      </c>
      <c r="E3680" t="n">
        <v>500</v>
      </c>
      <c r="G3680" s="3" t="n">
        <v>36.499501</v>
      </c>
      <c r="H3680" s="3" t="n">
        <v>136.824952</v>
      </c>
      <c r="I3680" t="inlineStr">
        <is>
          <t>OSM実測</t>
        </is>
      </c>
      <c r="R3680" s="4">
        <f>IF(COUNT($M3680:$N3680)=0,"",IF(AND(IF($N3680&lt;&gt;"",$N3680,$M3680)&lt;=0,$O3680&lt;&gt;"可"),"警告",""))</f>
        <v/>
      </c>
      <c r="S3680" s="4">
        <f>IF(COUNT($M3680:$N3680)=0,0,IF(IF($N3680&lt;&gt;"",$N3680,$M3680)&gt;=スコアリング基準!$B$20,スコアリング基準!$C$20,IF(IF($N3680&lt;&gt;"",$N3680,$M3680)&gt;=スコアリング基準!$B$21,スコアリング基準!$C$21,IF(IF($N3680&lt;&gt;"",$N3680,$M3680)&gt;0,スコアリング基準!$C$22,0))))</f>
        <v/>
      </c>
      <c r="T3680" s="4">
        <f>IF($O3680="可",スコアリング基準!$C$23,0)</f>
        <v/>
      </c>
      <c r="U3680" s="4">
        <f>IF(OR(COUNT($K3680:$L3680)&lt;2,$K3680=0),0,IF(ABS($L3680)/$K3680&lt;=スコアリング基準!$B$24,スコアリング基準!$C$24,IF(ABS($L3680)/$K3680&lt;=スコアリング基準!$B$25,スコアリング基準!$C$25,IF(ABS($L3680)/$K3680&lt;=スコアリング基準!$B$26,スコアリング基準!$C$26,0))))</f>
        <v/>
      </c>
      <c r="V3680" s="4">
        <f>IF($P3680="なし",スコアリング基準!$C$27,0)</f>
        <v/>
      </c>
      <c r="W3680" s="4">
        <f>IF($F3680="",0,IF(ISNUMBER($F3680),IF($F3680&lt;=スコアリング基準!$B$28,スコアリング基準!$C$28,スコアリング基準!$C$29),0))</f>
        <v/>
      </c>
      <c r="X3680" s="4">
        <f>IFERROR(VLOOKUP($B3680,スコアリング基準!$A$36:$B$46,2,FALSE),0)</f>
        <v/>
      </c>
      <c r="Y3680" s="4">
        <f>SUM($S3680:$X3680)</f>
        <v/>
      </c>
      <c r="Z3680" s="4">
        <f>IF(COUNT($M3680:$N3680)=0,"データ無",IF($Y3680&gt;=スコアリング基準!$B$30,"S",IF($Y3680&gt;=スコアリング基準!$B$31,"A",IF($Y3680&gt;=スコアリング基準!$B$32,"B","C"))))</f>
        <v/>
      </c>
      <c r="AA3680">
        <f>IFERROR(INDEX(実績DB!$I$3:$I$104,MATCH($B3680&amp;$C3680,実績DB!$J$3:$J$104,0)),"")</f>
        <v/>
      </c>
    </row>
    <row r="3681">
      <c r="A3681" t="n">
        <v>3679</v>
      </c>
      <c r="B3681" t="inlineStr">
        <is>
          <t>北陸</t>
        </is>
      </c>
      <c r="C3681" t="inlineStr">
        <is>
          <t>越前変電所</t>
        </is>
      </c>
      <c r="D3681" t="inlineStr">
        <is>
          <t>福井県</t>
        </is>
      </c>
      <c r="E3681" t="n">
        <v>500</v>
      </c>
      <c r="G3681" s="3" t="n">
        <v>35.995607</v>
      </c>
      <c r="H3681" s="3" t="n">
        <v>136.416162</v>
      </c>
      <c r="I3681" t="inlineStr">
        <is>
          <t>OSM実測</t>
        </is>
      </c>
      <c r="J3681" t="n">
        <v>1900</v>
      </c>
      <c r="K3681" t="n">
        <v>1425</v>
      </c>
      <c r="L3681" t="n">
        <v>-765</v>
      </c>
      <c r="O3681" t="inlineStr">
        <is>
          <t>不可 #1</t>
        </is>
      </c>
      <c r="P3681" t="inlineStr">
        <is>
          <t>なし</t>
        </is>
      </c>
      <c r="R3681" s="4">
        <f>IF(COUNT($M3681:$N3681)=0,"",IF(AND(IF($N3681&lt;&gt;"",$N3681,$M3681)&lt;=0,$O3681&lt;&gt;"可"),"警告",""))</f>
        <v/>
      </c>
      <c r="S3681" s="4">
        <f>IF(COUNT($M3681:$N3681)=0,0,IF(IF($N3681&lt;&gt;"",$N3681,$M3681)&gt;=スコアリング基準!$B$20,スコアリング基準!$C$20,IF(IF($N3681&lt;&gt;"",$N3681,$M3681)&gt;=スコアリング基準!$B$21,スコアリング基準!$C$21,IF(IF($N3681&lt;&gt;"",$N3681,$M3681)&gt;0,スコアリング基準!$C$22,0))))</f>
        <v/>
      </c>
      <c r="T3681" s="4">
        <f>IF($O3681="可",スコアリング基準!$C$23,0)</f>
        <v/>
      </c>
      <c r="U3681" s="4">
        <f>IF(OR(COUNT($K3681:$L3681)&lt;2,$K3681=0),0,IF(ABS($L3681)/$K3681&lt;=スコアリング基準!$B$24,スコアリング基準!$C$24,IF(ABS($L3681)/$K3681&lt;=スコアリング基準!$B$25,スコアリング基準!$C$25,IF(ABS($L3681)/$K3681&lt;=スコアリング基準!$B$26,スコアリング基準!$C$26,0))))</f>
        <v/>
      </c>
      <c r="V3681" s="4">
        <f>IF($P3681="なし",スコアリング基準!$C$27,0)</f>
        <v/>
      </c>
      <c r="W3681" s="4">
        <f>IF($F3681="",0,IF(ISNUMBER($F3681),IF($F3681&lt;=スコアリング基準!$B$28,スコアリング基準!$C$28,スコアリング基準!$C$29),0))</f>
        <v/>
      </c>
      <c r="X3681" s="4">
        <f>IFERROR(VLOOKUP($B3681,スコアリング基準!$A$36:$B$46,2,FALSE),0)</f>
        <v/>
      </c>
      <c r="Y3681" s="4">
        <f>SUM($S3681:$X3681)</f>
        <v/>
      </c>
      <c r="Z3681" s="4">
        <f>IF(COUNT($M3681:$N3681)=0,"データ無",IF($Y3681&gt;=スコアリング基準!$B$30,"S",IF($Y3681&gt;=スコアリング基準!$B$31,"A",IF($Y3681&gt;=スコアリング基準!$B$32,"B","C"))))</f>
        <v/>
      </c>
      <c r="AA3681">
        <f>IFERROR(INDEX(実績DB!$I$3:$I$104,MATCH($B3681&amp;$C3681,実績DB!$J$3:$J$104,0)),"")</f>
        <v/>
      </c>
    </row>
    <row r="3682">
      <c r="A3682" t="n">
        <v>3680</v>
      </c>
      <c r="B3682" t="inlineStr">
        <is>
          <t>北陸</t>
        </is>
      </c>
      <c r="C3682" t="inlineStr">
        <is>
          <t>城端開閉所</t>
        </is>
      </c>
      <c r="D3682" t="inlineStr">
        <is>
          <t>富山県</t>
        </is>
      </c>
      <c r="E3682" t="n">
        <v>275</v>
      </c>
      <c r="G3682" s="3" t="n">
        <v>36.496075</v>
      </c>
      <c r="H3682" s="3" t="n">
        <v>136.915889</v>
      </c>
      <c r="I3682" t="inlineStr">
        <is>
          <t>OSM実測</t>
        </is>
      </c>
      <c r="J3682" t="n">
        <v>38</v>
      </c>
      <c r="K3682" t="n">
        <v>24</v>
      </c>
      <c r="L3682" t="n">
        <v>-8</v>
      </c>
      <c r="M3682" t="n">
        <v>17</v>
      </c>
      <c r="O3682" t="inlineStr">
        <is>
          <t>－</t>
        </is>
      </c>
      <c r="P3682" t="inlineStr">
        <is>
          <t>有り</t>
        </is>
      </c>
      <c r="R3682" s="4">
        <f>IF(COUNT($M3682:$N3682)=0,"",IF(AND(IF($N3682&lt;&gt;"",$N3682,$M3682)&lt;=0,$O3682&lt;&gt;"可"),"警告",""))</f>
        <v/>
      </c>
      <c r="S3682" s="4">
        <f>IF(COUNT($M3682:$N3682)=0,0,IF(IF($N3682&lt;&gt;"",$N3682,$M3682)&gt;=スコアリング基準!$B$20,スコアリング基準!$C$20,IF(IF($N3682&lt;&gt;"",$N3682,$M3682)&gt;=スコアリング基準!$B$21,スコアリング基準!$C$21,IF(IF($N3682&lt;&gt;"",$N3682,$M3682)&gt;0,スコアリング基準!$C$22,0))))</f>
        <v/>
      </c>
      <c r="T3682" s="4">
        <f>IF($O3682="可",スコアリング基準!$C$23,0)</f>
        <v/>
      </c>
      <c r="U3682" s="4">
        <f>IF(OR(COUNT($K3682:$L3682)&lt;2,$K3682=0),0,IF(ABS($L3682)/$K3682&lt;=スコアリング基準!$B$24,スコアリング基準!$C$24,IF(ABS($L3682)/$K3682&lt;=スコアリング基準!$B$25,スコアリング基準!$C$25,IF(ABS($L3682)/$K3682&lt;=スコアリング基準!$B$26,スコアリング基準!$C$26,0))))</f>
        <v/>
      </c>
      <c r="V3682" s="4">
        <f>IF($P3682="なし",スコアリング基準!$C$27,0)</f>
        <v/>
      </c>
      <c r="W3682" s="4">
        <f>IF($F3682="",0,IF(ISNUMBER($F3682),IF($F3682&lt;=スコアリング基準!$B$28,スコアリング基準!$C$28,スコアリング基準!$C$29),0))</f>
        <v/>
      </c>
      <c r="X3682" s="4">
        <f>IFERROR(VLOOKUP($B3682,スコアリング基準!$A$36:$B$46,2,FALSE),0)</f>
        <v/>
      </c>
      <c r="Y3682" s="4">
        <f>SUM($S3682:$X3682)</f>
        <v/>
      </c>
      <c r="Z3682" s="4">
        <f>IF(COUNT($M3682:$N3682)=0,"データ無",IF($Y3682&gt;=スコアリング基準!$B$30,"S",IF($Y3682&gt;=スコアリング基準!$B$31,"A",IF($Y3682&gt;=スコアリング基準!$B$32,"B","C"))))</f>
        <v/>
      </c>
      <c r="AA3682">
        <f>IFERROR(INDEX(実績DB!$I$3:$I$104,MATCH($B3682&amp;$C3682,実績DB!$J$3:$J$104,0)),"")</f>
        <v/>
      </c>
    </row>
    <row r="3683">
      <c r="A3683" t="n">
        <v>3681</v>
      </c>
      <c r="B3683" t="inlineStr">
        <is>
          <t>北陸</t>
        </is>
      </c>
      <c r="C3683" t="inlineStr">
        <is>
          <t>新富山変電所</t>
        </is>
      </c>
      <c r="D3683" t="inlineStr">
        <is>
          <t>富山県</t>
        </is>
      </c>
      <c r="E3683" t="n">
        <v>275</v>
      </c>
      <c r="G3683" s="3" t="n">
        <v>36.698224</v>
      </c>
      <c r="H3683" s="3" t="n">
        <v>137.081587</v>
      </c>
      <c r="I3683" t="inlineStr">
        <is>
          <t>OSM実測</t>
        </is>
      </c>
      <c r="J3683" t="n">
        <v>1330</v>
      </c>
      <c r="K3683" t="n">
        <v>1045</v>
      </c>
      <c r="L3683" t="n">
        <v>-1533</v>
      </c>
      <c r="O3683" t="inlineStr">
        <is>
          <t>不可 #4</t>
        </is>
      </c>
      <c r="P3683" t="inlineStr">
        <is>
          <t>有り</t>
        </is>
      </c>
      <c r="R3683" s="4">
        <f>IF(COUNT($M3683:$N3683)=0,"",IF(AND(IF($N3683&lt;&gt;"",$N3683,$M3683)&lt;=0,$O3683&lt;&gt;"可"),"警告",""))</f>
        <v/>
      </c>
      <c r="S3683" s="4">
        <f>IF(COUNT($M3683:$N3683)=0,0,IF(IF($N3683&lt;&gt;"",$N3683,$M3683)&gt;=スコアリング基準!$B$20,スコアリング基準!$C$20,IF(IF($N3683&lt;&gt;"",$N3683,$M3683)&gt;=スコアリング基準!$B$21,スコアリング基準!$C$21,IF(IF($N3683&lt;&gt;"",$N3683,$M3683)&gt;0,スコアリング基準!$C$22,0))))</f>
        <v/>
      </c>
      <c r="T3683" s="4">
        <f>IF($O3683="可",スコアリング基準!$C$23,0)</f>
        <v/>
      </c>
      <c r="U3683" s="4">
        <f>IF(OR(COUNT($K3683:$L3683)&lt;2,$K3683=0),0,IF(ABS($L3683)/$K3683&lt;=スコアリング基準!$B$24,スコアリング基準!$C$24,IF(ABS($L3683)/$K3683&lt;=スコアリング基準!$B$25,スコアリング基準!$C$25,IF(ABS($L3683)/$K3683&lt;=スコアリング基準!$B$26,スコアリング基準!$C$26,0))))</f>
        <v/>
      </c>
      <c r="V3683" s="4">
        <f>IF($P3683="なし",スコアリング基準!$C$27,0)</f>
        <v/>
      </c>
      <c r="W3683" s="4">
        <f>IF($F3683="",0,IF(ISNUMBER($F3683),IF($F3683&lt;=スコアリング基準!$B$28,スコアリング基準!$C$28,スコアリング基準!$C$29),0))</f>
        <v/>
      </c>
      <c r="X3683" s="4">
        <f>IFERROR(VLOOKUP($B3683,スコアリング基準!$A$36:$B$46,2,FALSE),0)</f>
        <v/>
      </c>
      <c r="Y3683" s="4">
        <f>SUM($S3683:$X3683)</f>
        <v/>
      </c>
      <c r="Z3683" s="4">
        <f>IF(COUNT($M3683:$N3683)=0,"データ無",IF($Y3683&gt;=スコアリング基準!$B$30,"S",IF($Y3683&gt;=スコアリング基準!$B$31,"A",IF($Y3683&gt;=スコアリング基準!$B$32,"B","C"))))</f>
        <v/>
      </c>
      <c r="AA3683">
        <f>IFERROR(INDEX(実績DB!$I$3:$I$104,MATCH($B3683&amp;$C3683,実績DB!$J$3:$J$104,0)),"")</f>
        <v/>
      </c>
    </row>
    <row r="3684">
      <c r="A3684" t="n">
        <v>3682</v>
      </c>
      <c r="B3684" t="inlineStr">
        <is>
          <t>北陸</t>
        </is>
      </c>
      <c r="C3684" t="inlineStr">
        <is>
          <t>新愛本変電所</t>
        </is>
      </c>
      <c r="D3684" t="inlineStr">
        <is>
          <t>富山県</t>
        </is>
      </c>
      <c r="E3684" t="n">
        <v>275</v>
      </c>
      <c r="G3684" s="3" t="n">
        <v>36.855562</v>
      </c>
      <c r="H3684" s="3" t="n">
        <v>137.554599</v>
      </c>
      <c r="I3684" t="inlineStr">
        <is>
          <t>OSM実測</t>
        </is>
      </c>
      <c r="R3684" s="4">
        <f>IF(COUNT($M3684:$N3684)=0,"",IF(AND(IF($N3684&lt;&gt;"",$N3684,$M3684)&lt;=0,$O3684&lt;&gt;"可"),"警告",""))</f>
        <v/>
      </c>
      <c r="S3684" s="4">
        <f>IF(COUNT($M3684:$N3684)=0,0,IF(IF($N3684&lt;&gt;"",$N3684,$M3684)&gt;=スコアリング基準!$B$20,スコアリング基準!$C$20,IF(IF($N3684&lt;&gt;"",$N3684,$M3684)&gt;=スコアリング基準!$B$21,スコアリング基準!$C$21,IF(IF($N3684&lt;&gt;"",$N3684,$M3684)&gt;0,スコアリング基準!$C$22,0))))</f>
        <v/>
      </c>
      <c r="T3684" s="4">
        <f>IF($O3684="可",スコアリング基準!$C$23,0)</f>
        <v/>
      </c>
      <c r="U3684" s="4">
        <f>IF(OR(COUNT($K3684:$L3684)&lt;2,$K3684=0),0,IF(ABS($L3684)/$K3684&lt;=スコアリング基準!$B$24,スコアリング基準!$C$24,IF(ABS($L3684)/$K3684&lt;=スコアリング基準!$B$25,スコアリング基準!$C$25,IF(ABS($L3684)/$K3684&lt;=スコアリング基準!$B$26,スコアリング基準!$C$26,0))))</f>
        <v/>
      </c>
      <c r="V3684" s="4">
        <f>IF($P3684="なし",スコアリング基準!$C$27,0)</f>
        <v/>
      </c>
      <c r="W3684" s="4">
        <f>IF($F3684="",0,IF(ISNUMBER($F3684),IF($F3684&lt;=スコアリング基準!$B$28,スコアリング基準!$C$28,スコアリング基準!$C$29),0))</f>
        <v/>
      </c>
      <c r="X3684" s="4">
        <f>IFERROR(VLOOKUP($B3684,スコアリング基準!$A$36:$B$46,2,FALSE),0)</f>
        <v/>
      </c>
      <c r="Y3684" s="4">
        <f>SUM($S3684:$X3684)</f>
        <v/>
      </c>
      <c r="Z3684" s="4">
        <f>IF(COUNT($M3684:$N3684)=0,"データ無",IF($Y3684&gt;=スコアリング基準!$B$30,"S",IF($Y3684&gt;=スコアリング基準!$B$31,"A",IF($Y3684&gt;=スコアリング基準!$B$32,"B","C"))))</f>
        <v/>
      </c>
      <c r="AA3684">
        <f>IFERROR(INDEX(実績DB!$I$3:$I$104,MATCH($B3684&amp;$C3684,実績DB!$J$3:$J$104,0)),"")</f>
        <v/>
      </c>
    </row>
    <row r="3685">
      <c r="A3685" t="n">
        <v>3683</v>
      </c>
      <c r="B3685" t="inlineStr">
        <is>
          <t>北陸</t>
        </is>
      </c>
      <c r="C3685" t="inlineStr">
        <is>
          <t>丹生変電所</t>
        </is>
      </c>
      <c r="E3685" t="n">
        <v>154</v>
      </c>
      <c r="G3685" s="3" t="n">
        <v>36.004988</v>
      </c>
      <c r="H3685" s="3" t="n">
        <v>136.134861</v>
      </c>
      <c r="I3685" t="inlineStr">
        <is>
          <t>OSM実測</t>
        </is>
      </c>
      <c r="J3685" t="n">
        <v>380</v>
      </c>
      <c r="K3685" t="n">
        <v>285</v>
      </c>
      <c r="L3685" t="n">
        <v>8</v>
      </c>
      <c r="O3685" t="inlineStr">
        <is>
          <t>可</t>
        </is>
      </c>
      <c r="P3685" t="inlineStr">
        <is>
          <t>なし</t>
        </is>
      </c>
      <c r="R3685" s="4">
        <f>IF(COUNT($M3685:$N3685)=0,"",IF(AND(IF($N3685&lt;&gt;"",$N3685,$M3685)&lt;=0,$O3685&lt;&gt;"可"),"警告",""))</f>
        <v/>
      </c>
      <c r="S3685" s="4">
        <f>IF(COUNT($M3685:$N3685)=0,0,IF(IF($N3685&lt;&gt;"",$N3685,$M3685)&gt;=スコアリング基準!$B$20,スコアリング基準!$C$20,IF(IF($N3685&lt;&gt;"",$N3685,$M3685)&gt;=スコアリング基準!$B$21,スコアリング基準!$C$21,IF(IF($N3685&lt;&gt;"",$N3685,$M3685)&gt;0,スコアリング基準!$C$22,0))))</f>
        <v/>
      </c>
      <c r="T3685" s="4">
        <f>IF($O3685="可",スコアリング基準!$C$23,0)</f>
        <v/>
      </c>
      <c r="U3685" s="4">
        <f>IF(OR(COUNT($K3685:$L3685)&lt;2,$K3685=0),0,IF(ABS($L3685)/$K3685&lt;=スコアリング基準!$B$24,スコアリング基準!$C$24,IF(ABS($L3685)/$K3685&lt;=スコアリング基準!$B$25,スコアリング基準!$C$25,IF(ABS($L3685)/$K3685&lt;=スコアリング基準!$B$26,スコアリング基準!$C$26,0))))</f>
        <v/>
      </c>
      <c r="V3685" s="4">
        <f>IF($P3685="なし",スコアリング基準!$C$27,0)</f>
        <v/>
      </c>
      <c r="W3685" s="4">
        <f>IF($F3685="",0,IF(ISNUMBER($F3685),IF($F3685&lt;=スコアリング基準!$B$28,スコアリング基準!$C$28,スコアリング基準!$C$29),0))</f>
        <v/>
      </c>
      <c r="X3685" s="4">
        <f>IFERROR(VLOOKUP($B3685,スコアリング基準!$A$36:$B$46,2,FALSE),0)</f>
        <v/>
      </c>
      <c r="Y3685" s="4">
        <f>SUM($S3685:$X3685)</f>
        <v/>
      </c>
      <c r="Z3685" s="4">
        <f>IF(COUNT($M3685:$N3685)=0,"データ無",IF($Y3685&gt;=スコアリング基準!$B$30,"S",IF($Y3685&gt;=スコアリング基準!$B$31,"A",IF($Y3685&gt;=スコアリング基準!$B$32,"B","C"))))</f>
        <v/>
      </c>
      <c r="AA3685">
        <f>IFERROR(INDEX(実績DB!$I$3:$I$104,MATCH($B3685&amp;$C3685,実績DB!$J$3:$J$104,0)),"")</f>
        <v/>
      </c>
    </row>
    <row r="3686">
      <c r="A3686" t="n">
        <v>3684</v>
      </c>
      <c r="B3686" t="inlineStr">
        <is>
          <t>北陸</t>
        </is>
      </c>
      <c r="C3686" t="inlineStr">
        <is>
          <t>伏木変電所</t>
        </is>
      </c>
      <c r="D3686" t="inlineStr">
        <is>
          <t>富山県</t>
        </is>
      </c>
      <c r="E3686" t="n">
        <v>154</v>
      </c>
      <c r="G3686" s="3" t="n">
        <v>36.774899</v>
      </c>
      <c r="H3686" s="3" t="n">
        <v>137.052967</v>
      </c>
      <c r="I3686" t="inlineStr">
        <is>
          <t>OSM実測</t>
        </is>
      </c>
      <c r="J3686" t="n">
        <v>475</v>
      </c>
      <c r="K3686" t="n">
        <v>285</v>
      </c>
      <c r="L3686" t="n">
        <v>32</v>
      </c>
      <c r="O3686" t="inlineStr">
        <is>
          <t>可</t>
        </is>
      </c>
      <c r="P3686" t="inlineStr">
        <is>
          <t>なし</t>
        </is>
      </c>
      <c r="R3686" s="4">
        <f>IF(COUNT($M3686:$N3686)=0,"",IF(AND(IF($N3686&lt;&gt;"",$N3686,$M3686)&lt;=0,$O3686&lt;&gt;"可"),"警告",""))</f>
        <v/>
      </c>
      <c r="S3686" s="4">
        <f>IF(COUNT($M3686:$N3686)=0,0,IF(IF($N3686&lt;&gt;"",$N3686,$M3686)&gt;=スコアリング基準!$B$20,スコアリング基準!$C$20,IF(IF($N3686&lt;&gt;"",$N3686,$M3686)&gt;=スコアリング基準!$B$21,スコアリング基準!$C$21,IF(IF($N3686&lt;&gt;"",$N3686,$M3686)&gt;0,スコアリング基準!$C$22,0))))</f>
        <v/>
      </c>
      <c r="T3686" s="4">
        <f>IF($O3686="可",スコアリング基準!$C$23,0)</f>
        <v/>
      </c>
      <c r="U3686" s="4">
        <f>IF(OR(COUNT($K3686:$L3686)&lt;2,$K3686=0),0,IF(ABS($L3686)/$K3686&lt;=スコアリング基準!$B$24,スコアリング基準!$C$24,IF(ABS($L3686)/$K3686&lt;=スコアリング基準!$B$25,スコアリング基準!$C$25,IF(ABS($L3686)/$K3686&lt;=スコアリング基準!$B$26,スコアリング基準!$C$26,0))))</f>
        <v/>
      </c>
      <c r="V3686" s="4">
        <f>IF($P3686="なし",スコアリング基準!$C$27,0)</f>
        <v/>
      </c>
      <c r="W3686" s="4">
        <f>IF($F3686="",0,IF(ISNUMBER($F3686),IF($F3686&lt;=スコアリング基準!$B$28,スコアリング基準!$C$28,スコアリング基準!$C$29),0))</f>
        <v/>
      </c>
      <c r="X3686" s="4">
        <f>IFERROR(VLOOKUP($B3686,スコアリング基準!$A$36:$B$46,2,FALSE),0)</f>
        <v/>
      </c>
      <c r="Y3686" s="4">
        <f>SUM($S3686:$X3686)</f>
        <v/>
      </c>
      <c r="Z3686" s="4">
        <f>IF(COUNT($M3686:$N3686)=0,"データ無",IF($Y3686&gt;=スコアリング基準!$B$30,"S",IF($Y3686&gt;=スコアリング基準!$B$31,"A",IF($Y3686&gt;=スコアリング基準!$B$32,"B","C"))))</f>
        <v/>
      </c>
      <c r="AA3686">
        <f>IFERROR(INDEX(実績DB!$I$3:$I$104,MATCH($B3686&amp;$C3686,実績DB!$J$3:$J$104,0)),"")</f>
        <v/>
      </c>
    </row>
    <row r="3687">
      <c r="A3687" t="n">
        <v>3685</v>
      </c>
      <c r="B3687" t="inlineStr">
        <is>
          <t>北陸</t>
        </is>
      </c>
      <c r="C3687" t="inlineStr">
        <is>
          <t>北笹津変電所</t>
        </is>
      </c>
      <c r="D3687" t="inlineStr">
        <is>
          <t>富山県</t>
        </is>
      </c>
      <c r="E3687" t="n">
        <v>154</v>
      </c>
      <c r="G3687" s="3" t="n">
        <v>36.567088</v>
      </c>
      <c r="H3687" s="3" t="n">
        <v>137.212429</v>
      </c>
      <c r="I3687" t="inlineStr">
        <is>
          <t>OSM実測</t>
        </is>
      </c>
      <c r="J3687" t="n">
        <v>285</v>
      </c>
      <c r="K3687" t="n">
        <v>214</v>
      </c>
      <c r="L3687" t="n">
        <v>-182</v>
      </c>
      <c r="O3687" t="inlineStr">
        <is>
          <t>可</t>
        </is>
      </c>
      <c r="P3687" t="inlineStr">
        <is>
          <t>有り</t>
        </is>
      </c>
      <c r="R3687" s="4">
        <f>IF(COUNT($M3687:$N3687)=0,"",IF(AND(IF($N3687&lt;&gt;"",$N3687,$M3687)&lt;=0,$O3687&lt;&gt;"可"),"警告",""))</f>
        <v/>
      </c>
      <c r="S3687" s="4">
        <f>IF(COUNT($M3687:$N3687)=0,0,IF(IF($N3687&lt;&gt;"",$N3687,$M3687)&gt;=スコアリング基準!$B$20,スコアリング基準!$C$20,IF(IF($N3687&lt;&gt;"",$N3687,$M3687)&gt;=スコアリング基準!$B$21,スコアリング基準!$C$21,IF(IF($N3687&lt;&gt;"",$N3687,$M3687)&gt;0,スコアリング基準!$C$22,0))))</f>
        <v/>
      </c>
      <c r="T3687" s="4">
        <f>IF($O3687="可",スコアリング基準!$C$23,0)</f>
        <v/>
      </c>
      <c r="U3687" s="4">
        <f>IF(OR(COUNT($K3687:$L3687)&lt;2,$K3687=0),0,IF(ABS($L3687)/$K3687&lt;=スコアリング基準!$B$24,スコアリング基準!$C$24,IF(ABS($L3687)/$K3687&lt;=スコアリング基準!$B$25,スコアリング基準!$C$25,IF(ABS($L3687)/$K3687&lt;=スコアリング基準!$B$26,スコアリング基準!$C$26,0))))</f>
        <v/>
      </c>
      <c r="V3687" s="4">
        <f>IF($P3687="なし",スコアリング基準!$C$27,0)</f>
        <v/>
      </c>
      <c r="W3687" s="4">
        <f>IF($F3687="",0,IF(ISNUMBER($F3687),IF($F3687&lt;=スコアリング基準!$B$28,スコアリング基準!$C$28,スコアリング基準!$C$29),0))</f>
        <v/>
      </c>
      <c r="X3687" s="4">
        <f>IFERROR(VLOOKUP($B3687,スコアリング基準!$A$36:$B$46,2,FALSE),0)</f>
        <v/>
      </c>
      <c r="Y3687" s="4">
        <f>SUM($S3687:$X3687)</f>
        <v/>
      </c>
      <c r="Z3687" s="4">
        <f>IF(COUNT($M3687:$N3687)=0,"データ無",IF($Y3687&gt;=スコアリング基準!$B$30,"S",IF($Y3687&gt;=スコアリング基準!$B$31,"A",IF($Y3687&gt;=スコアリング基準!$B$32,"B","C"))))</f>
        <v/>
      </c>
      <c r="AA3687">
        <f>IFERROR(INDEX(実績DB!$I$3:$I$104,MATCH($B3687&amp;$C3687,実績DB!$J$3:$J$104,0)),"")</f>
        <v/>
      </c>
    </row>
    <row r="3688">
      <c r="A3688" t="n">
        <v>3686</v>
      </c>
      <c r="B3688" t="inlineStr">
        <is>
          <t>北陸</t>
        </is>
      </c>
      <c r="C3688" t="inlineStr">
        <is>
          <t>北金沢変電所</t>
        </is>
      </c>
      <c r="D3688" t="inlineStr">
        <is>
          <t>石川県</t>
        </is>
      </c>
      <c r="E3688" t="n">
        <v>154</v>
      </c>
      <c r="G3688" s="3" t="n">
        <v>36.579392</v>
      </c>
      <c r="H3688" s="3" t="n">
        <v>136.62844</v>
      </c>
      <c r="I3688" t="inlineStr">
        <is>
          <t>OSM実測</t>
        </is>
      </c>
      <c r="J3688" t="n">
        <v>665</v>
      </c>
      <c r="K3688" t="n">
        <v>665</v>
      </c>
      <c r="L3688" t="n">
        <v>48</v>
      </c>
      <c r="O3688" t="inlineStr">
        <is>
          <t>可</t>
        </is>
      </c>
      <c r="P3688" t="inlineStr">
        <is>
          <t>なし</t>
        </is>
      </c>
      <c r="R3688" s="4">
        <f>IF(COUNT($M3688:$N3688)=0,"",IF(AND(IF($N3688&lt;&gt;"",$N3688,$M3688)&lt;=0,$O3688&lt;&gt;"可"),"警告",""))</f>
        <v/>
      </c>
      <c r="S3688" s="4">
        <f>IF(COUNT($M3688:$N3688)=0,0,IF(IF($N3688&lt;&gt;"",$N3688,$M3688)&gt;=スコアリング基準!$B$20,スコアリング基準!$C$20,IF(IF($N3688&lt;&gt;"",$N3688,$M3688)&gt;=スコアリング基準!$B$21,スコアリング基準!$C$21,IF(IF($N3688&lt;&gt;"",$N3688,$M3688)&gt;0,スコアリング基準!$C$22,0))))</f>
        <v/>
      </c>
      <c r="T3688" s="4">
        <f>IF($O3688="可",スコアリング基準!$C$23,0)</f>
        <v/>
      </c>
      <c r="U3688" s="4">
        <f>IF(OR(COUNT($K3688:$L3688)&lt;2,$K3688=0),0,IF(ABS($L3688)/$K3688&lt;=スコアリング基準!$B$24,スコアリング基準!$C$24,IF(ABS($L3688)/$K3688&lt;=スコアリング基準!$B$25,スコアリング基準!$C$25,IF(ABS($L3688)/$K3688&lt;=スコアリング基準!$B$26,スコアリング基準!$C$26,0))))</f>
        <v/>
      </c>
      <c r="V3688" s="4">
        <f>IF($P3688="なし",スコアリング基準!$C$27,0)</f>
        <v/>
      </c>
      <c r="W3688" s="4">
        <f>IF($F3688="",0,IF(ISNUMBER($F3688),IF($F3688&lt;=スコアリング基準!$B$28,スコアリング基準!$C$28,スコアリング基準!$C$29),0))</f>
        <v/>
      </c>
      <c r="X3688" s="4">
        <f>IFERROR(VLOOKUP($B3688,スコアリング基準!$A$36:$B$46,2,FALSE),0)</f>
        <v/>
      </c>
      <c r="Y3688" s="4">
        <f>SUM($S3688:$X3688)</f>
        <v/>
      </c>
      <c r="Z3688" s="4">
        <f>IF(COUNT($M3688:$N3688)=0,"データ無",IF($Y3688&gt;=スコアリング基準!$B$30,"S",IF($Y3688&gt;=スコアリング基準!$B$31,"A",IF($Y3688&gt;=スコアリング基準!$B$32,"B","C"))))</f>
        <v/>
      </c>
      <c r="AA3688">
        <f>IFERROR(INDEX(実績DB!$I$3:$I$104,MATCH($B3688&amp;$C3688,実績DB!$J$3:$J$104,0)),"")</f>
        <v/>
      </c>
    </row>
    <row r="3689">
      <c r="A3689" t="n">
        <v>3687</v>
      </c>
      <c r="B3689" t="inlineStr">
        <is>
          <t>北陸</t>
        </is>
      </c>
      <c r="C3689" t="inlineStr">
        <is>
          <t>南金沢変電所</t>
        </is>
      </c>
      <c r="D3689" t="inlineStr">
        <is>
          <t>石川県</t>
        </is>
      </c>
      <c r="E3689" t="n">
        <v>154</v>
      </c>
      <c r="G3689" s="3" t="n">
        <v>36.490466</v>
      </c>
      <c r="H3689" s="3" t="n">
        <v>136.607474</v>
      </c>
      <c r="I3689" t="inlineStr">
        <is>
          <t>OSM実測</t>
        </is>
      </c>
      <c r="J3689" t="n">
        <v>760</v>
      </c>
      <c r="K3689" t="n">
        <v>760</v>
      </c>
      <c r="L3689" t="n">
        <v>-47</v>
      </c>
      <c r="O3689" t="inlineStr">
        <is>
          <t>可</t>
        </is>
      </c>
      <c r="P3689" t="inlineStr">
        <is>
          <t>なし</t>
        </is>
      </c>
      <c r="R3689" s="4">
        <f>IF(COUNT($M3689:$N3689)=0,"",IF(AND(IF($N3689&lt;&gt;"",$N3689,$M3689)&lt;=0,$O3689&lt;&gt;"可"),"警告",""))</f>
        <v/>
      </c>
      <c r="S3689" s="4">
        <f>IF(COUNT($M3689:$N3689)=0,0,IF(IF($N3689&lt;&gt;"",$N3689,$M3689)&gt;=スコアリング基準!$B$20,スコアリング基準!$C$20,IF(IF($N3689&lt;&gt;"",$N3689,$M3689)&gt;=スコアリング基準!$B$21,スコアリング基準!$C$21,IF(IF($N3689&lt;&gt;"",$N3689,$M3689)&gt;0,スコアリング基準!$C$22,0))))</f>
        <v/>
      </c>
      <c r="T3689" s="4">
        <f>IF($O3689="可",スコアリング基準!$C$23,0)</f>
        <v/>
      </c>
      <c r="U3689" s="4">
        <f>IF(OR(COUNT($K3689:$L3689)&lt;2,$K3689=0),0,IF(ABS($L3689)/$K3689&lt;=スコアリング基準!$B$24,スコアリング基準!$C$24,IF(ABS($L3689)/$K3689&lt;=スコアリング基準!$B$25,スコアリング基準!$C$25,IF(ABS($L3689)/$K3689&lt;=スコアリング基準!$B$26,スコアリング基準!$C$26,0))))</f>
        <v/>
      </c>
      <c r="V3689" s="4">
        <f>IF($P3689="なし",スコアリング基準!$C$27,0)</f>
        <v/>
      </c>
      <c r="W3689" s="4">
        <f>IF($F3689="",0,IF(ISNUMBER($F3689),IF($F3689&lt;=スコアリング基準!$B$28,スコアリング基準!$C$28,スコアリング基準!$C$29),0))</f>
        <v/>
      </c>
      <c r="X3689" s="4">
        <f>IFERROR(VLOOKUP($B3689,スコアリング基準!$A$36:$B$46,2,FALSE),0)</f>
        <v/>
      </c>
      <c r="Y3689" s="4">
        <f>SUM($S3689:$X3689)</f>
        <v/>
      </c>
      <c r="Z3689" s="4">
        <f>IF(COUNT($M3689:$N3689)=0,"データ無",IF($Y3689&gt;=スコアリング基準!$B$30,"S",IF($Y3689&gt;=スコアリング基準!$B$31,"A",IF($Y3689&gt;=スコアリング基準!$B$32,"B","C"))))</f>
        <v/>
      </c>
      <c r="AA3689">
        <f>IFERROR(INDEX(実績DB!$I$3:$I$104,MATCH($B3689&amp;$C3689,実績DB!$J$3:$J$104,0)),"")</f>
        <v/>
      </c>
    </row>
    <row r="3690">
      <c r="A3690" t="n">
        <v>3688</v>
      </c>
      <c r="B3690" t="inlineStr">
        <is>
          <t>北陸</t>
        </is>
      </c>
      <c r="C3690" t="inlineStr">
        <is>
          <t>塚原変電所</t>
        </is>
      </c>
      <c r="D3690" t="inlineStr">
        <is>
          <t>富山県</t>
        </is>
      </c>
      <c r="E3690" t="n">
        <v>154</v>
      </c>
      <c r="G3690" s="3" t="n">
        <v>36.746169</v>
      </c>
      <c r="H3690" s="3" t="n">
        <v>137.075724</v>
      </c>
      <c r="I3690" t="inlineStr">
        <is>
          <t>OSM実測</t>
        </is>
      </c>
      <c r="J3690" t="n">
        <v>523</v>
      </c>
      <c r="K3690" t="n">
        <v>333</v>
      </c>
      <c r="L3690" t="n">
        <v>-20</v>
      </c>
      <c r="O3690" t="inlineStr">
        <is>
          <t>可</t>
        </is>
      </c>
      <c r="P3690" t="inlineStr">
        <is>
          <t>有り</t>
        </is>
      </c>
      <c r="R3690" s="4">
        <f>IF(COUNT($M3690:$N3690)=0,"",IF(AND(IF($N3690&lt;&gt;"",$N3690,$M3690)&lt;=0,$O3690&lt;&gt;"可"),"警告",""))</f>
        <v/>
      </c>
      <c r="S3690" s="4">
        <f>IF(COUNT($M3690:$N3690)=0,0,IF(IF($N3690&lt;&gt;"",$N3690,$M3690)&gt;=スコアリング基準!$B$20,スコアリング基準!$C$20,IF(IF($N3690&lt;&gt;"",$N3690,$M3690)&gt;=スコアリング基準!$B$21,スコアリング基準!$C$21,IF(IF($N3690&lt;&gt;"",$N3690,$M3690)&gt;0,スコアリング基準!$C$22,0))))</f>
        <v/>
      </c>
      <c r="T3690" s="4">
        <f>IF($O3690="可",スコアリング基準!$C$23,0)</f>
        <v/>
      </c>
      <c r="U3690" s="4">
        <f>IF(OR(COUNT($K3690:$L3690)&lt;2,$K3690=0),0,IF(ABS($L3690)/$K3690&lt;=スコアリング基準!$B$24,スコアリング基準!$C$24,IF(ABS($L3690)/$K3690&lt;=スコアリング基準!$B$25,スコアリング基準!$C$25,IF(ABS($L3690)/$K3690&lt;=スコアリング基準!$B$26,スコアリング基準!$C$26,0))))</f>
        <v/>
      </c>
      <c r="V3690" s="4">
        <f>IF($P3690="なし",スコアリング基準!$C$27,0)</f>
        <v/>
      </c>
      <c r="W3690" s="4">
        <f>IF($F3690="",0,IF(ISNUMBER($F3690),IF($F3690&lt;=スコアリング基準!$B$28,スコアリング基準!$C$28,スコアリング基準!$C$29),0))</f>
        <v/>
      </c>
      <c r="X3690" s="4">
        <f>IFERROR(VLOOKUP($B3690,スコアリング基準!$A$36:$B$46,2,FALSE),0)</f>
        <v/>
      </c>
      <c r="Y3690" s="4">
        <f>SUM($S3690:$X3690)</f>
        <v/>
      </c>
      <c r="Z3690" s="4">
        <f>IF(COUNT($M3690:$N3690)=0,"データ無",IF($Y3690&gt;=スコアリング基準!$B$30,"S",IF($Y3690&gt;=スコアリング基準!$B$31,"A",IF($Y3690&gt;=スコアリング基準!$B$32,"B","C"))))</f>
        <v/>
      </c>
      <c r="AA3690">
        <f>IFERROR(INDEX(実績DB!$I$3:$I$104,MATCH($B3690&amp;$C3690,実績DB!$J$3:$J$104,0)),"")</f>
        <v/>
      </c>
    </row>
    <row r="3691">
      <c r="A3691" t="n">
        <v>3689</v>
      </c>
      <c r="B3691" t="inlineStr">
        <is>
          <t>北陸</t>
        </is>
      </c>
      <c r="C3691" t="inlineStr">
        <is>
          <t>富南変電所</t>
        </is>
      </c>
      <c r="D3691" t="inlineStr">
        <is>
          <t>富山県</t>
        </is>
      </c>
      <c r="E3691" t="n">
        <v>154</v>
      </c>
      <c r="G3691" s="3" t="n">
        <v>36.640802</v>
      </c>
      <c r="H3691" s="3" t="n">
        <v>137.22306</v>
      </c>
      <c r="I3691" t="inlineStr">
        <is>
          <t>OSM実測</t>
        </is>
      </c>
      <c r="J3691" t="n">
        <v>570</v>
      </c>
      <c r="K3691" t="n">
        <v>380</v>
      </c>
      <c r="L3691" t="n">
        <v>51</v>
      </c>
      <c r="O3691" t="inlineStr">
        <is>
          <t>可</t>
        </is>
      </c>
      <c r="P3691" t="inlineStr">
        <is>
          <t>有り</t>
        </is>
      </c>
      <c r="R3691" s="4">
        <f>IF(COUNT($M3691:$N3691)=0,"",IF(AND(IF($N3691&lt;&gt;"",$N3691,$M3691)&lt;=0,$O3691&lt;&gt;"可"),"警告",""))</f>
        <v/>
      </c>
      <c r="S3691" s="4">
        <f>IF(COUNT($M3691:$N3691)=0,0,IF(IF($N3691&lt;&gt;"",$N3691,$M3691)&gt;=スコアリング基準!$B$20,スコアリング基準!$C$20,IF(IF($N3691&lt;&gt;"",$N3691,$M3691)&gt;=スコアリング基準!$B$21,スコアリング基準!$C$21,IF(IF($N3691&lt;&gt;"",$N3691,$M3691)&gt;0,スコアリング基準!$C$22,0))))</f>
        <v/>
      </c>
      <c r="T3691" s="4">
        <f>IF($O3691="可",スコアリング基準!$C$23,0)</f>
        <v/>
      </c>
      <c r="U3691" s="4">
        <f>IF(OR(COUNT($K3691:$L3691)&lt;2,$K3691=0),0,IF(ABS($L3691)/$K3691&lt;=スコアリング基準!$B$24,スコアリング基準!$C$24,IF(ABS($L3691)/$K3691&lt;=スコアリング基準!$B$25,スコアリング基準!$C$25,IF(ABS($L3691)/$K3691&lt;=スコアリング基準!$B$26,スコアリング基準!$C$26,0))))</f>
        <v/>
      </c>
      <c r="V3691" s="4">
        <f>IF($P3691="なし",スコアリング基準!$C$27,0)</f>
        <v/>
      </c>
      <c r="W3691" s="4">
        <f>IF($F3691="",0,IF(ISNUMBER($F3691),IF($F3691&lt;=スコアリング基準!$B$28,スコアリング基準!$C$28,スコアリング基準!$C$29),0))</f>
        <v/>
      </c>
      <c r="X3691" s="4">
        <f>IFERROR(VLOOKUP($B3691,スコアリング基準!$A$36:$B$46,2,FALSE),0)</f>
        <v/>
      </c>
      <c r="Y3691" s="4">
        <f>SUM($S3691:$X3691)</f>
        <v/>
      </c>
      <c r="Z3691" s="4">
        <f>IF(COUNT($M3691:$N3691)=0,"データ無",IF($Y3691&gt;=スコアリング基準!$B$30,"S",IF($Y3691&gt;=スコアリング基準!$B$31,"A",IF($Y3691&gt;=スコアリング基準!$B$32,"B","C"))))</f>
        <v/>
      </c>
      <c r="AA3691">
        <f>IFERROR(INDEX(実績DB!$I$3:$I$104,MATCH($B3691&amp;$C3691,実績DB!$J$3:$J$104,0)),"")</f>
        <v/>
      </c>
    </row>
    <row r="3692">
      <c r="A3692" t="n">
        <v>3690</v>
      </c>
      <c r="B3692" t="inlineStr">
        <is>
          <t>北陸</t>
        </is>
      </c>
      <c r="C3692" t="inlineStr">
        <is>
          <t>富山変電所</t>
        </is>
      </c>
      <c r="D3692" t="inlineStr">
        <is>
          <t>富山県</t>
        </is>
      </c>
      <c r="E3692" t="n">
        <v>154</v>
      </c>
      <c r="G3692" s="3" t="n">
        <v>36.723578</v>
      </c>
      <c r="H3692" s="3" t="n">
        <v>137.182049</v>
      </c>
      <c r="I3692" t="inlineStr">
        <is>
          <t>OSM実測</t>
        </is>
      </c>
      <c r="J3692" t="n">
        <v>380</v>
      </c>
      <c r="K3692" t="n">
        <v>190</v>
      </c>
      <c r="L3692" t="n">
        <v>-107</v>
      </c>
      <c r="O3692" t="inlineStr">
        <is>
          <t>可</t>
        </is>
      </c>
      <c r="P3692" t="inlineStr">
        <is>
          <t>有り</t>
        </is>
      </c>
      <c r="R3692" s="4">
        <f>IF(COUNT($M3692:$N3692)=0,"",IF(AND(IF($N3692&lt;&gt;"",$N3692,$M3692)&lt;=0,$O3692&lt;&gt;"可"),"警告",""))</f>
        <v/>
      </c>
      <c r="S3692" s="4">
        <f>IF(COUNT($M3692:$N3692)=0,0,IF(IF($N3692&lt;&gt;"",$N3692,$M3692)&gt;=スコアリング基準!$B$20,スコアリング基準!$C$20,IF(IF($N3692&lt;&gt;"",$N3692,$M3692)&gt;=スコアリング基準!$B$21,スコアリング基準!$C$21,IF(IF($N3692&lt;&gt;"",$N3692,$M3692)&gt;0,スコアリング基準!$C$22,0))))</f>
        <v/>
      </c>
      <c r="T3692" s="4">
        <f>IF($O3692="可",スコアリング基準!$C$23,0)</f>
        <v/>
      </c>
      <c r="U3692" s="4">
        <f>IF(OR(COUNT($K3692:$L3692)&lt;2,$K3692=0),0,IF(ABS($L3692)/$K3692&lt;=スコアリング基準!$B$24,スコアリング基準!$C$24,IF(ABS($L3692)/$K3692&lt;=スコアリング基準!$B$25,スコアリング基準!$C$25,IF(ABS($L3692)/$K3692&lt;=スコアリング基準!$B$26,スコアリング基準!$C$26,0))))</f>
        <v/>
      </c>
      <c r="V3692" s="4">
        <f>IF($P3692="なし",スコアリング基準!$C$27,0)</f>
        <v/>
      </c>
      <c r="W3692" s="4">
        <f>IF($F3692="",0,IF(ISNUMBER($F3692),IF($F3692&lt;=スコアリング基準!$B$28,スコアリング基準!$C$28,スコアリング基準!$C$29),0))</f>
        <v/>
      </c>
      <c r="X3692" s="4">
        <f>IFERROR(VLOOKUP($B3692,スコアリング基準!$A$36:$B$46,2,FALSE),0)</f>
        <v/>
      </c>
      <c r="Y3692" s="4">
        <f>SUM($S3692:$X3692)</f>
        <v/>
      </c>
      <c r="Z3692" s="4">
        <f>IF(COUNT($M3692:$N3692)=0,"データ無",IF($Y3692&gt;=スコアリング基準!$B$30,"S",IF($Y3692&gt;=スコアリング基準!$B$31,"A",IF($Y3692&gt;=スコアリング基準!$B$32,"B","C"))))</f>
        <v/>
      </c>
      <c r="AA3692">
        <f>IFERROR(INDEX(実績DB!$I$3:$I$104,MATCH($B3692&amp;$C3692,実績DB!$J$3:$J$104,0)),"")</f>
        <v/>
      </c>
    </row>
    <row r="3693">
      <c r="A3693" t="n">
        <v>3691</v>
      </c>
      <c r="B3693" t="inlineStr">
        <is>
          <t>北陸</t>
        </is>
      </c>
      <c r="C3693" t="inlineStr">
        <is>
          <t>新小松変電所</t>
        </is>
      </c>
      <c r="D3693" t="inlineStr">
        <is>
          <t>石川県</t>
        </is>
      </c>
      <c r="E3693" t="n">
        <v>154</v>
      </c>
      <c r="G3693" s="3" t="n">
        <v>36.381303</v>
      </c>
      <c r="H3693" s="3" t="n">
        <v>136.478759</v>
      </c>
      <c r="I3693" t="inlineStr">
        <is>
          <t>OSM実測</t>
        </is>
      </c>
      <c r="J3693" t="n">
        <v>523</v>
      </c>
      <c r="K3693" t="n">
        <v>499</v>
      </c>
      <c r="L3693" t="n">
        <v>-35</v>
      </c>
      <c r="O3693" t="inlineStr">
        <is>
          <t>可</t>
        </is>
      </c>
      <c r="P3693" t="inlineStr">
        <is>
          <t>なし</t>
        </is>
      </c>
      <c r="R3693" s="4">
        <f>IF(COUNT($M3693:$N3693)=0,"",IF(AND(IF($N3693&lt;&gt;"",$N3693,$M3693)&lt;=0,$O3693&lt;&gt;"可"),"警告",""))</f>
        <v/>
      </c>
      <c r="S3693" s="4">
        <f>IF(COUNT($M3693:$N3693)=0,0,IF(IF($N3693&lt;&gt;"",$N3693,$M3693)&gt;=スコアリング基準!$B$20,スコアリング基準!$C$20,IF(IF($N3693&lt;&gt;"",$N3693,$M3693)&gt;=スコアリング基準!$B$21,スコアリング基準!$C$21,IF(IF($N3693&lt;&gt;"",$N3693,$M3693)&gt;0,スコアリング基準!$C$22,0))))</f>
        <v/>
      </c>
      <c r="T3693" s="4">
        <f>IF($O3693="可",スコアリング基準!$C$23,0)</f>
        <v/>
      </c>
      <c r="U3693" s="4">
        <f>IF(OR(COUNT($K3693:$L3693)&lt;2,$K3693=0),0,IF(ABS($L3693)/$K3693&lt;=スコアリング基準!$B$24,スコアリング基準!$C$24,IF(ABS($L3693)/$K3693&lt;=スコアリング基準!$B$25,スコアリング基準!$C$25,IF(ABS($L3693)/$K3693&lt;=スコアリング基準!$B$26,スコアリング基準!$C$26,0))))</f>
        <v/>
      </c>
      <c r="V3693" s="4">
        <f>IF($P3693="なし",スコアリング基準!$C$27,0)</f>
        <v/>
      </c>
      <c r="W3693" s="4">
        <f>IF($F3693="",0,IF(ISNUMBER($F3693),IF($F3693&lt;=スコアリング基準!$B$28,スコアリング基準!$C$28,スコアリング基準!$C$29),0))</f>
        <v/>
      </c>
      <c r="X3693" s="4">
        <f>IFERROR(VLOOKUP($B3693,スコアリング基準!$A$36:$B$46,2,FALSE),0)</f>
        <v/>
      </c>
      <c r="Y3693" s="4">
        <f>SUM($S3693:$X3693)</f>
        <v/>
      </c>
      <c r="Z3693" s="4">
        <f>IF(COUNT($M3693:$N3693)=0,"データ無",IF($Y3693&gt;=スコアリング基準!$B$30,"S",IF($Y3693&gt;=スコアリング基準!$B$31,"A",IF($Y3693&gt;=スコアリング基準!$B$32,"B","C"))))</f>
        <v/>
      </c>
      <c r="AA3693">
        <f>IFERROR(INDEX(実績DB!$I$3:$I$104,MATCH($B3693&amp;$C3693,実績DB!$J$3:$J$104,0)),"")</f>
        <v/>
      </c>
    </row>
    <row r="3694">
      <c r="A3694" t="n">
        <v>3692</v>
      </c>
      <c r="B3694" t="inlineStr">
        <is>
          <t>北陸</t>
        </is>
      </c>
      <c r="C3694" t="inlineStr">
        <is>
          <t>松岡</t>
        </is>
      </c>
      <c r="D3694" t="inlineStr">
        <is>
          <t>福井県</t>
        </is>
      </c>
      <c r="E3694" t="n">
        <v>154</v>
      </c>
      <c r="G3694" s="3" t="n">
        <v>36.090239</v>
      </c>
      <c r="H3694" s="3" t="n">
        <v>136.284547</v>
      </c>
      <c r="I3694" t="inlineStr">
        <is>
          <t>OSM実測</t>
        </is>
      </c>
      <c r="J3694" t="n">
        <v>380</v>
      </c>
      <c r="K3694" t="n">
        <v>285</v>
      </c>
      <c r="L3694" t="n">
        <v>31</v>
      </c>
      <c r="O3694" t="inlineStr">
        <is>
          <t>可</t>
        </is>
      </c>
      <c r="P3694" t="inlineStr">
        <is>
          <t>なし</t>
        </is>
      </c>
      <c r="R3694" s="4">
        <f>IF(COUNT($M3694:$N3694)=0,"",IF(AND(IF($N3694&lt;&gt;"",$N3694,$M3694)&lt;=0,$O3694&lt;&gt;"可"),"警告",""))</f>
        <v/>
      </c>
      <c r="S3694" s="4">
        <f>IF(COUNT($M3694:$N3694)=0,0,IF(IF($N3694&lt;&gt;"",$N3694,$M3694)&gt;=スコアリング基準!$B$20,スコアリング基準!$C$20,IF(IF($N3694&lt;&gt;"",$N3694,$M3694)&gt;=スコアリング基準!$B$21,スコアリング基準!$C$21,IF(IF($N3694&lt;&gt;"",$N3694,$M3694)&gt;0,スコアリング基準!$C$22,0))))</f>
        <v/>
      </c>
      <c r="T3694" s="4">
        <f>IF($O3694="可",スコアリング基準!$C$23,0)</f>
        <v/>
      </c>
      <c r="U3694" s="4">
        <f>IF(OR(COUNT($K3694:$L3694)&lt;2,$K3694=0),0,IF(ABS($L3694)/$K3694&lt;=スコアリング基準!$B$24,スコアリング基準!$C$24,IF(ABS($L3694)/$K3694&lt;=スコアリング基準!$B$25,スコアリング基準!$C$25,IF(ABS($L3694)/$K3694&lt;=スコアリング基準!$B$26,スコアリング基準!$C$26,0))))</f>
        <v/>
      </c>
      <c r="V3694" s="4">
        <f>IF($P3694="なし",スコアリング基準!$C$27,0)</f>
        <v/>
      </c>
      <c r="W3694" s="4">
        <f>IF($F3694="",0,IF(ISNUMBER($F3694),IF($F3694&lt;=スコアリング基準!$B$28,スコアリング基準!$C$28,スコアリング基準!$C$29),0))</f>
        <v/>
      </c>
      <c r="X3694" s="4">
        <f>IFERROR(VLOOKUP($B3694,スコアリング基準!$A$36:$B$46,2,FALSE),0)</f>
        <v/>
      </c>
      <c r="Y3694" s="4">
        <f>SUM($S3694:$X3694)</f>
        <v/>
      </c>
      <c r="Z3694" s="4">
        <f>IF(COUNT($M3694:$N3694)=0,"データ無",IF($Y3694&gt;=スコアリング基準!$B$30,"S",IF($Y3694&gt;=スコアリング基準!$B$31,"A",IF($Y3694&gt;=スコアリング基準!$B$32,"B","C"))))</f>
        <v/>
      </c>
      <c r="AA3694">
        <f>IFERROR(INDEX(実績DB!$I$3:$I$104,MATCH($B3694&amp;$C3694,実績DB!$J$3:$J$104,0)),"")</f>
        <v/>
      </c>
    </row>
    <row r="3695">
      <c r="A3695" t="n">
        <v>3693</v>
      </c>
      <c r="B3695" t="inlineStr">
        <is>
          <t>北陸</t>
        </is>
      </c>
      <c r="C3695" t="inlineStr">
        <is>
          <t>舟橋変電所</t>
        </is>
      </c>
      <c r="D3695" t="inlineStr">
        <is>
          <t>富山県</t>
        </is>
      </c>
      <c r="E3695" t="n">
        <v>154</v>
      </c>
      <c r="G3695" s="3" t="n">
        <v>36.710502</v>
      </c>
      <c r="H3695" s="3" t="n">
        <v>137.315417</v>
      </c>
      <c r="I3695" t="inlineStr">
        <is>
          <t>OSM実測</t>
        </is>
      </c>
      <c r="J3695" t="n">
        <v>380</v>
      </c>
      <c r="K3695" t="n">
        <v>285</v>
      </c>
      <c r="L3695" t="n">
        <v>-132</v>
      </c>
      <c r="O3695" t="inlineStr">
        <is>
          <t>可</t>
        </is>
      </c>
      <c r="P3695" t="inlineStr">
        <is>
          <t>有り</t>
        </is>
      </c>
      <c r="R3695" s="4">
        <f>IF(COUNT($M3695:$N3695)=0,"",IF(AND(IF($N3695&lt;&gt;"",$N3695,$M3695)&lt;=0,$O3695&lt;&gt;"可"),"警告",""))</f>
        <v/>
      </c>
      <c r="S3695" s="4">
        <f>IF(COUNT($M3695:$N3695)=0,0,IF(IF($N3695&lt;&gt;"",$N3695,$M3695)&gt;=スコアリング基準!$B$20,スコアリング基準!$C$20,IF(IF($N3695&lt;&gt;"",$N3695,$M3695)&gt;=スコアリング基準!$B$21,スコアリング基準!$C$21,IF(IF($N3695&lt;&gt;"",$N3695,$M3695)&gt;0,スコアリング基準!$C$22,0))))</f>
        <v/>
      </c>
      <c r="T3695" s="4">
        <f>IF($O3695="可",スコアリング基準!$C$23,0)</f>
        <v/>
      </c>
      <c r="U3695" s="4">
        <f>IF(OR(COUNT($K3695:$L3695)&lt;2,$K3695=0),0,IF(ABS($L3695)/$K3695&lt;=スコアリング基準!$B$24,スコアリング基準!$C$24,IF(ABS($L3695)/$K3695&lt;=スコアリング基準!$B$25,スコアリング基準!$C$25,IF(ABS($L3695)/$K3695&lt;=スコアリング基準!$B$26,スコアリング基準!$C$26,0))))</f>
        <v/>
      </c>
      <c r="V3695" s="4">
        <f>IF($P3695="なし",スコアリング基準!$C$27,0)</f>
        <v/>
      </c>
      <c r="W3695" s="4">
        <f>IF($F3695="",0,IF(ISNUMBER($F3695),IF($F3695&lt;=スコアリング基準!$B$28,スコアリング基準!$C$28,スコアリング基準!$C$29),0))</f>
        <v/>
      </c>
      <c r="X3695" s="4">
        <f>IFERROR(VLOOKUP($B3695,スコアリング基準!$A$36:$B$46,2,FALSE),0)</f>
        <v/>
      </c>
      <c r="Y3695" s="4">
        <f>SUM($S3695:$X3695)</f>
        <v/>
      </c>
      <c r="Z3695" s="4">
        <f>IF(COUNT($M3695:$N3695)=0,"データ無",IF($Y3695&gt;=スコアリング基準!$B$30,"S",IF($Y3695&gt;=スコアリング基準!$B$31,"A",IF($Y3695&gt;=スコアリング基準!$B$32,"B","C"))))</f>
        <v/>
      </c>
      <c r="AA3695">
        <f>IFERROR(INDEX(実績DB!$I$3:$I$104,MATCH($B3695&amp;$C3695,実績DB!$J$3:$J$104,0)),"")</f>
        <v/>
      </c>
    </row>
    <row r="3696">
      <c r="A3696" t="n">
        <v>3694</v>
      </c>
      <c r="B3696" t="inlineStr">
        <is>
          <t>北陸</t>
        </is>
      </c>
      <c r="C3696" t="inlineStr">
        <is>
          <t>北福井変電所</t>
        </is>
      </c>
      <c r="D3696" t="inlineStr">
        <is>
          <t>福井県</t>
        </is>
      </c>
      <c r="E3696" t="n">
        <v>77</v>
      </c>
      <c r="G3696" s="3" t="n">
        <v>36.077795</v>
      </c>
      <c r="H3696" s="3" t="n">
        <v>136.220753</v>
      </c>
      <c r="I3696" t="inlineStr">
        <is>
          <t>OSM実測</t>
        </is>
      </c>
      <c r="J3696" t="n">
        <v>67</v>
      </c>
      <c r="K3696" t="n">
        <v>47</v>
      </c>
      <c r="L3696" t="n">
        <v>-27</v>
      </c>
      <c r="M3696" t="n">
        <v>20</v>
      </c>
      <c r="O3696" t="inlineStr">
        <is>
          <t>－</t>
        </is>
      </c>
      <c r="P3696" t="inlineStr">
        <is>
          <t>有り</t>
        </is>
      </c>
      <c r="R3696" s="4">
        <f>IF(COUNT($M3696:$N3696)=0,"",IF(AND(IF($N3696&lt;&gt;"",$N3696,$M3696)&lt;=0,$O3696&lt;&gt;"可"),"警告",""))</f>
        <v/>
      </c>
      <c r="S3696" s="4">
        <f>IF(COUNT($M3696:$N3696)=0,0,IF(IF($N3696&lt;&gt;"",$N3696,$M3696)&gt;=スコアリング基準!$B$20,スコアリング基準!$C$20,IF(IF($N3696&lt;&gt;"",$N3696,$M3696)&gt;=スコアリング基準!$B$21,スコアリング基準!$C$21,IF(IF($N3696&lt;&gt;"",$N3696,$M3696)&gt;0,スコアリング基準!$C$22,0))))</f>
        <v/>
      </c>
      <c r="T3696" s="4">
        <f>IF($O3696="可",スコアリング基準!$C$23,0)</f>
        <v/>
      </c>
      <c r="U3696" s="4">
        <f>IF(OR(COUNT($K3696:$L3696)&lt;2,$K3696=0),0,IF(ABS($L3696)/$K3696&lt;=スコアリング基準!$B$24,スコアリング基準!$C$24,IF(ABS($L3696)/$K3696&lt;=スコアリング基準!$B$25,スコアリング基準!$C$25,IF(ABS($L3696)/$K3696&lt;=スコアリング基準!$B$26,スコアリング基準!$C$26,0))))</f>
        <v/>
      </c>
      <c r="V3696" s="4">
        <f>IF($P3696="なし",スコアリング基準!$C$27,0)</f>
        <v/>
      </c>
      <c r="W3696" s="4">
        <f>IF($F3696="",0,IF(ISNUMBER($F3696),IF($F3696&lt;=スコアリング基準!$B$28,スコアリング基準!$C$28,スコアリング基準!$C$29),0))</f>
        <v/>
      </c>
      <c r="X3696" s="4">
        <f>IFERROR(VLOOKUP($B3696,スコアリング基準!$A$36:$B$46,2,FALSE),0)</f>
        <v/>
      </c>
      <c r="Y3696" s="4">
        <f>SUM($S3696:$X3696)</f>
        <v/>
      </c>
      <c r="Z3696" s="4">
        <f>IF(COUNT($M3696:$N3696)=0,"データ無",IF($Y3696&gt;=スコアリング基準!$B$30,"S",IF($Y3696&gt;=スコアリング基準!$B$31,"A",IF($Y3696&gt;=スコアリング基準!$B$32,"B","C"))))</f>
        <v/>
      </c>
      <c r="AA3696">
        <f>IFERROR(INDEX(実績DB!$I$3:$I$104,MATCH($B3696&amp;$C3696,実績DB!$J$3:$J$104,0)),"")</f>
        <v/>
      </c>
    </row>
    <row r="3697">
      <c r="A3697" t="n">
        <v>3695</v>
      </c>
      <c r="B3697" t="inlineStr">
        <is>
          <t>北陸</t>
        </is>
      </c>
      <c r="C3697" t="inlineStr">
        <is>
          <t>南福井変電所</t>
        </is>
      </c>
      <c r="D3697" t="inlineStr">
        <is>
          <t>福井県</t>
        </is>
      </c>
      <c r="E3697" t="n">
        <v>77</v>
      </c>
      <c r="G3697" s="3" t="n">
        <v>36.046935</v>
      </c>
      <c r="H3697" s="3" t="n">
        <v>136.185364</v>
      </c>
      <c r="I3697" t="inlineStr">
        <is>
          <t>OSM実測</t>
        </is>
      </c>
      <c r="J3697" t="n">
        <v>57</v>
      </c>
      <c r="K3697" t="n">
        <v>35</v>
      </c>
      <c r="L3697" t="n">
        <v>-6</v>
      </c>
      <c r="M3697" t="n">
        <v>29</v>
      </c>
      <c r="O3697" t="inlineStr">
        <is>
          <t>－</t>
        </is>
      </c>
      <c r="P3697" t="inlineStr">
        <is>
          <t>有り</t>
        </is>
      </c>
      <c r="R3697" s="4">
        <f>IF(COUNT($M3697:$N3697)=0,"",IF(AND(IF($N3697&lt;&gt;"",$N3697,$M3697)&lt;=0,$O3697&lt;&gt;"可"),"警告",""))</f>
        <v/>
      </c>
      <c r="S3697" s="4">
        <f>IF(COUNT($M3697:$N3697)=0,0,IF(IF($N3697&lt;&gt;"",$N3697,$M3697)&gt;=スコアリング基準!$B$20,スコアリング基準!$C$20,IF(IF($N3697&lt;&gt;"",$N3697,$M3697)&gt;=スコアリング基準!$B$21,スコアリング基準!$C$21,IF(IF($N3697&lt;&gt;"",$N3697,$M3697)&gt;0,スコアリング基準!$C$22,0))))</f>
        <v/>
      </c>
      <c r="T3697" s="4">
        <f>IF($O3697="可",スコアリング基準!$C$23,0)</f>
        <v/>
      </c>
      <c r="U3697" s="4">
        <f>IF(OR(COUNT($K3697:$L3697)&lt;2,$K3697=0),0,IF(ABS($L3697)/$K3697&lt;=スコアリング基準!$B$24,スコアリング基準!$C$24,IF(ABS($L3697)/$K3697&lt;=スコアリング基準!$B$25,スコアリング基準!$C$25,IF(ABS($L3697)/$K3697&lt;=スコアリング基準!$B$26,スコアリング基準!$C$26,0))))</f>
        <v/>
      </c>
      <c r="V3697" s="4">
        <f>IF($P3697="なし",スコアリング基準!$C$27,0)</f>
        <v/>
      </c>
      <c r="W3697" s="4">
        <f>IF($F3697="",0,IF(ISNUMBER($F3697),IF($F3697&lt;=スコアリング基準!$B$28,スコアリング基準!$C$28,スコアリング基準!$C$29),0))</f>
        <v/>
      </c>
      <c r="X3697" s="4">
        <f>IFERROR(VLOOKUP($B3697,スコアリング基準!$A$36:$B$46,2,FALSE),0)</f>
        <v/>
      </c>
      <c r="Y3697" s="4">
        <f>SUM($S3697:$X3697)</f>
        <v/>
      </c>
      <c r="Z3697" s="4">
        <f>IF(COUNT($M3697:$N3697)=0,"データ無",IF($Y3697&gt;=スコアリング基準!$B$30,"S",IF($Y3697&gt;=スコアリング基準!$B$31,"A",IF($Y3697&gt;=スコアリング基準!$B$32,"B","C"))))</f>
        <v/>
      </c>
      <c r="AA3697">
        <f>IFERROR(INDEX(実績DB!$I$3:$I$104,MATCH($B3697&amp;$C3697,実績DB!$J$3:$J$104,0)),"")</f>
        <v/>
      </c>
    </row>
    <row r="3698">
      <c r="A3698" t="n">
        <v>3696</v>
      </c>
      <c r="B3698" t="inlineStr">
        <is>
          <t>北陸</t>
        </is>
      </c>
      <c r="C3698" t="inlineStr">
        <is>
          <t>安宅変電所</t>
        </is>
      </c>
      <c r="D3698" t="inlineStr">
        <is>
          <t>石川県</t>
        </is>
      </c>
      <c r="E3698" t="n">
        <v>77</v>
      </c>
      <c r="G3698" s="3" t="n">
        <v>36.420406</v>
      </c>
      <c r="H3698" s="3" t="n">
        <v>136.441635</v>
      </c>
      <c r="I3698" t="inlineStr">
        <is>
          <t>OSM実測</t>
        </is>
      </c>
      <c r="J3698" t="n">
        <v>38</v>
      </c>
      <c r="K3698" t="n">
        <v>24</v>
      </c>
      <c r="L3698" t="n">
        <v>-4</v>
      </c>
      <c r="M3698" t="n">
        <v>20</v>
      </c>
      <c r="O3698" t="inlineStr">
        <is>
          <t>不可 #3</t>
        </is>
      </c>
      <c r="P3698" t="inlineStr">
        <is>
          <t>なし</t>
        </is>
      </c>
      <c r="R3698" s="4">
        <f>IF(COUNT($M3698:$N3698)=0,"",IF(AND(IF($N3698&lt;&gt;"",$N3698,$M3698)&lt;=0,$O3698&lt;&gt;"可"),"警告",""))</f>
        <v/>
      </c>
      <c r="S3698" s="4">
        <f>IF(COUNT($M3698:$N3698)=0,0,IF(IF($N3698&lt;&gt;"",$N3698,$M3698)&gt;=スコアリング基準!$B$20,スコアリング基準!$C$20,IF(IF($N3698&lt;&gt;"",$N3698,$M3698)&gt;=スコアリング基準!$B$21,スコアリング基準!$C$21,IF(IF($N3698&lt;&gt;"",$N3698,$M3698)&gt;0,スコアリング基準!$C$22,0))))</f>
        <v/>
      </c>
      <c r="T3698" s="4">
        <f>IF($O3698="可",スコアリング基準!$C$23,0)</f>
        <v/>
      </c>
      <c r="U3698" s="4">
        <f>IF(OR(COUNT($K3698:$L3698)&lt;2,$K3698=0),0,IF(ABS($L3698)/$K3698&lt;=スコアリング基準!$B$24,スコアリング基準!$C$24,IF(ABS($L3698)/$K3698&lt;=スコアリング基準!$B$25,スコアリング基準!$C$25,IF(ABS($L3698)/$K3698&lt;=スコアリング基準!$B$26,スコアリング基準!$C$26,0))))</f>
        <v/>
      </c>
      <c r="V3698" s="4">
        <f>IF($P3698="なし",スコアリング基準!$C$27,0)</f>
        <v/>
      </c>
      <c r="W3698" s="4">
        <f>IF($F3698="",0,IF(ISNUMBER($F3698),IF($F3698&lt;=スコアリング基準!$B$28,スコアリング基準!$C$28,スコアリング基準!$C$29),0))</f>
        <v/>
      </c>
      <c r="X3698" s="4">
        <f>IFERROR(VLOOKUP($B3698,スコアリング基準!$A$36:$B$46,2,FALSE),0)</f>
        <v/>
      </c>
      <c r="Y3698" s="4">
        <f>SUM($S3698:$X3698)</f>
        <v/>
      </c>
      <c r="Z3698" s="4">
        <f>IF(COUNT($M3698:$N3698)=0,"データ無",IF($Y3698&gt;=スコアリング基準!$B$30,"S",IF($Y3698&gt;=スコアリング基準!$B$31,"A",IF($Y3698&gt;=スコアリング基準!$B$32,"B","C"))))</f>
        <v/>
      </c>
      <c r="AA3698">
        <f>IFERROR(INDEX(実績DB!$I$3:$I$104,MATCH($B3698&amp;$C3698,実績DB!$J$3:$J$104,0)),"")</f>
        <v/>
      </c>
    </row>
    <row r="3699">
      <c r="A3699" t="n">
        <v>3697</v>
      </c>
      <c r="B3699" t="inlineStr">
        <is>
          <t>北陸</t>
        </is>
      </c>
      <c r="C3699" t="inlineStr">
        <is>
          <t>小松変電所</t>
        </is>
      </c>
      <c r="D3699" t="inlineStr">
        <is>
          <t>石川県</t>
        </is>
      </c>
      <c r="E3699" t="n">
        <v>77</v>
      </c>
      <c r="G3699" s="3" t="n">
        <v>36.398745</v>
      </c>
      <c r="H3699" s="3" t="n">
        <v>136.454356</v>
      </c>
      <c r="I3699" t="inlineStr">
        <is>
          <t>OSM実測</t>
        </is>
      </c>
      <c r="J3699" t="n">
        <v>71</v>
      </c>
      <c r="K3699" t="n">
        <v>53</v>
      </c>
      <c r="L3699" t="n">
        <v>-38</v>
      </c>
      <c r="M3699" t="n">
        <v>15</v>
      </c>
      <c r="O3699" t="inlineStr">
        <is>
          <t>－</t>
        </is>
      </c>
      <c r="P3699" t="inlineStr">
        <is>
          <t>なし</t>
        </is>
      </c>
      <c r="R3699" s="4">
        <f>IF(COUNT($M3699:$N3699)=0,"",IF(AND(IF($N3699&lt;&gt;"",$N3699,$M3699)&lt;=0,$O3699&lt;&gt;"可"),"警告",""))</f>
        <v/>
      </c>
      <c r="S3699" s="4">
        <f>IF(COUNT($M3699:$N3699)=0,0,IF(IF($N3699&lt;&gt;"",$N3699,$M3699)&gt;=スコアリング基準!$B$20,スコアリング基準!$C$20,IF(IF($N3699&lt;&gt;"",$N3699,$M3699)&gt;=スコアリング基準!$B$21,スコアリング基準!$C$21,IF(IF($N3699&lt;&gt;"",$N3699,$M3699)&gt;0,スコアリング基準!$C$22,0))))</f>
        <v/>
      </c>
      <c r="T3699" s="4">
        <f>IF($O3699="可",スコアリング基準!$C$23,0)</f>
        <v/>
      </c>
      <c r="U3699" s="4">
        <f>IF(OR(COUNT($K3699:$L3699)&lt;2,$K3699=0),0,IF(ABS($L3699)/$K3699&lt;=スコアリング基準!$B$24,スコアリング基準!$C$24,IF(ABS($L3699)/$K3699&lt;=スコアリング基準!$B$25,スコアリング基準!$C$25,IF(ABS($L3699)/$K3699&lt;=スコアリング基準!$B$26,スコアリング基準!$C$26,0))))</f>
        <v/>
      </c>
      <c r="V3699" s="4">
        <f>IF($P3699="なし",スコアリング基準!$C$27,0)</f>
        <v/>
      </c>
      <c r="W3699" s="4">
        <f>IF($F3699="",0,IF(ISNUMBER($F3699),IF($F3699&lt;=スコアリング基準!$B$28,スコアリング基準!$C$28,スコアリング基準!$C$29),0))</f>
        <v/>
      </c>
      <c r="X3699" s="4">
        <f>IFERROR(VLOOKUP($B3699,スコアリング基準!$A$36:$B$46,2,FALSE),0)</f>
        <v/>
      </c>
      <c r="Y3699" s="4">
        <f>SUM($S3699:$X3699)</f>
        <v/>
      </c>
      <c r="Z3699" s="4">
        <f>IF(COUNT($M3699:$N3699)=0,"データ無",IF($Y3699&gt;=スコアリング基準!$B$30,"S",IF($Y3699&gt;=スコアリング基準!$B$31,"A",IF($Y3699&gt;=スコアリング基準!$B$32,"B","C"))))</f>
        <v/>
      </c>
      <c r="AA3699">
        <f>IFERROR(INDEX(実績DB!$I$3:$I$104,MATCH($B3699&amp;$C3699,実績DB!$J$3:$J$104,0)),"")</f>
        <v/>
      </c>
    </row>
    <row r="3700">
      <c r="A3700" t="n">
        <v>3698</v>
      </c>
      <c r="B3700" t="inlineStr">
        <is>
          <t>北陸</t>
        </is>
      </c>
      <c r="C3700" t="inlineStr">
        <is>
          <t>川北変電所</t>
        </is>
      </c>
      <c r="D3700" t="inlineStr">
        <is>
          <t>石川県</t>
        </is>
      </c>
      <c r="E3700" t="n">
        <v>77</v>
      </c>
      <c r="G3700" s="3" t="n">
        <v>36.468803</v>
      </c>
      <c r="H3700" s="3" t="n">
        <v>136.553387</v>
      </c>
      <c r="I3700" t="inlineStr">
        <is>
          <t>OSM実測</t>
        </is>
      </c>
      <c r="J3700" t="n">
        <v>57</v>
      </c>
      <c r="K3700" t="n">
        <v>47</v>
      </c>
      <c r="L3700" t="n">
        <v>-29</v>
      </c>
      <c r="M3700" t="n">
        <v>18</v>
      </c>
      <c r="O3700" t="inlineStr">
        <is>
          <t>－</t>
        </is>
      </c>
      <c r="P3700" t="inlineStr">
        <is>
          <t>なし</t>
        </is>
      </c>
      <c r="R3700" s="4">
        <f>IF(COUNT($M3700:$N3700)=0,"",IF(AND(IF($N3700&lt;&gt;"",$N3700,$M3700)&lt;=0,$O3700&lt;&gt;"可"),"警告",""))</f>
        <v/>
      </c>
      <c r="S3700" s="4">
        <f>IF(COUNT($M3700:$N3700)=0,0,IF(IF($N3700&lt;&gt;"",$N3700,$M3700)&gt;=スコアリング基準!$B$20,スコアリング基準!$C$20,IF(IF($N3700&lt;&gt;"",$N3700,$M3700)&gt;=スコアリング基準!$B$21,スコアリング基準!$C$21,IF(IF($N3700&lt;&gt;"",$N3700,$M3700)&gt;0,スコアリング基準!$C$22,0))))</f>
        <v/>
      </c>
      <c r="T3700" s="4">
        <f>IF($O3700="可",スコアリング基準!$C$23,0)</f>
        <v/>
      </c>
      <c r="U3700" s="4">
        <f>IF(OR(COUNT($K3700:$L3700)&lt;2,$K3700=0),0,IF(ABS($L3700)/$K3700&lt;=スコアリング基準!$B$24,スコアリング基準!$C$24,IF(ABS($L3700)/$K3700&lt;=スコアリング基準!$B$25,スコアリング基準!$C$25,IF(ABS($L3700)/$K3700&lt;=スコアリング基準!$B$26,スコアリング基準!$C$26,0))))</f>
        <v/>
      </c>
      <c r="V3700" s="4">
        <f>IF($P3700="なし",スコアリング基準!$C$27,0)</f>
        <v/>
      </c>
      <c r="W3700" s="4">
        <f>IF($F3700="",0,IF(ISNUMBER($F3700),IF($F3700&lt;=スコアリング基準!$B$28,スコアリング基準!$C$28,スコアリング基準!$C$29),0))</f>
        <v/>
      </c>
      <c r="X3700" s="4">
        <f>IFERROR(VLOOKUP($B3700,スコアリング基準!$A$36:$B$46,2,FALSE),0)</f>
        <v/>
      </c>
      <c r="Y3700" s="4">
        <f>SUM($S3700:$X3700)</f>
        <v/>
      </c>
      <c r="Z3700" s="4">
        <f>IF(COUNT($M3700:$N3700)=0,"データ無",IF($Y3700&gt;=スコアリング基準!$B$30,"S",IF($Y3700&gt;=スコアリング基準!$B$31,"A",IF($Y3700&gt;=スコアリング基準!$B$32,"B","C"))))</f>
        <v/>
      </c>
      <c r="AA3700">
        <f>IFERROR(INDEX(実績DB!$I$3:$I$104,MATCH($B3700&amp;$C3700,実績DB!$J$3:$J$104,0)),"")</f>
        <v/>
      </c>
    </row>
    <row r="3701">
      <c r="A3701" t="n">
        <v>3699</v>
      </c>
      <c r="B3701" t="inlineStr">
        <is>
          <t>北陸</t>
        </is>
      </c>
      <c r="C3701" t="inlineStr">
        <is>
          <t>松任変電所</t>
        </is>
      </c>
      <c r="D3701" t="inlineStr">
        <is>
          <t>石川県</t>
        </is>
      </c>
      <c r="E3701" t="n">
        <v>77</v>
      </c>
      <c r="G3701" s="3" t="n">
        <v>36.519346</v>
      </c>
      <c r="H3701" s="3" t="n">
        <v>136.55533</v>
      </c>
      <c r="I3701" t="inlineStr">
        <is>
          <t>OSM実測</t>
        </is>
      </c>
      <c r="J3701" t="n">
        <v>57</v>
      </c>
      <c r="K3701" t="n">
        <v>47</v>
      </c>
      <c r="L3701" t="n">
        <v>-28</v>
      </c>
      <c r="M3701" t="n">
        <v>19</v>
      </c>
      <c r="O3701" t="inlineStr">
        <is>
          <t>－</t>
        </is>
      </c>
      <c r="P3701" t="inlineStr">
        <is>
          <t>なし</t>
        </is>
      </c>
      <c r="R3701" s="4">
        <f>IF(COUNT($M3701:$N3701)=0,"",IF(AND(IF($N3701&lt;&gt;"",$N3701,$M3701)&lt;=0,$O3701&lt;&gt;"可"),"警告",""))</f>
        <v/>
      </c>
      <c r="S3701" s="4">
        <f>IF(COUNT($M3701:$N3701)=0,0,IF(IF($N3701&lt;&gt;"",$N3701,$M3701)&gt;=スコアリング基準!$B$20,スコアリング基準!$C$20,IF(IF($N3701&lt;&gt;"",$N3701,$M3701)&gt;=スコアリング基準!$B$21,スコアリング基準!$C$21,IF(IF($N3701&lt;&gt;"",$N3701,$M3701)&gt;0,スコアリング基準!$C$22,0))))</f>
        <v/>
      </c>
      <c r="T3701" s="4">
        <f>IF($O3701="可",スコアリング基準!$C$23,0)</f>
        <v/>
      </c>
      <c r="U3701" s="4">
        <f>IF(OR(COUNT($K3701:$L3701)&lt;2,$K3701=0),0,IF(ABS($L3701)/$K3701&lt;=スコアリング基準!$B$24,スコアリング基準!$C$24,IF(ABS($L3701)/$K3701&lt;=スコアリング基準!$B$25,スコアリング基準!$C$25,IF(ABS($L3701)/$K3701&lt;=スコアリング基準!$B$26,スコアリング基準!$C$26,0))))</f>
        <v/>
      </c>
      <c r="V3701" s="4">
        <f>IF($P3701="なし",スコアリング基準!$C$27,0)</f>
        <v/>
      </c>
      <c r="W3701" s="4">
        <f>IF($F3701="",0,IF(ISNUMBER($F3701),IF($F3701&lt;=スコアリング基準!$B$28,スコアリング基準!$C$28,スコアリング基準!$C$29),0))</f>
        <v/>
      </c>
      <c r="X3701" s="4">
        <f>IFERROR(VLOOKUP($B3701,スコアリング基準!$A$36:$B$46,2,FALSE),0)</f>
        <v/>
      </c>
      <c r="Y3701" s="4">
        <f>SUM($S3701:$X3701)</f>
        <v/>
      </c>
      <c r="Z3701" s="4">
        <f>IF(COUNT($M3701:$N3701)=0,"データ無",IF($Y3701&gt;=スコアリング基準!$B$30,"S",IF($Y3701&gt;=スコアリング基準!$B$31,"A",IF($Y3701&gt;=スコアリング基準!$B$32,"B","C"))))</f>
        <v/>
      </c>
      <c r="AA3701">
        <f>IFERROR(INDEX(実績DB!$I$3:$I$104,MATCH($B3701&amp;$C3701,実績DB!$J$3:$J$104,0)),"")</f>
        <v/>
      </c>
    </row>
    <row r="3702">
      <c r="A3702" t="n">
        <v>3700</v>
      </c>
      <c r="B3702" t="inlineStr">
        <is>
          <t>北陸</t>
        </is>
      </c>
      <c r="C3702" t="inlineStr">
        <is>
          <t>田上変電所</t>
        </is>
      </c>
      <c r="D3702" t="inlineStr">
        <is>
          <t>石川県</t>
        </is>
      </c>
      <c r="E3702" t="n">
        <v>77</v>
      </c>
      <c r="G3702" s="3" t="n">
        <v>36.530318</v>
      </c>
      <c r="H3702" s="3" t="n">
        <v>136.694902</v>
      </c>
      <c r="I3702" t="inlineStr">
        <is>
          <t>OSM実測</t>
        </is>
      </c>
      <c r="J3702" t="n">
        <v>38</v>
      </c>
      <c r="K3702" t="n">
        <v>24</v>
      </c>
      <c r="L3702" t="n">
        <v>-4</v>
      </c>
      <c r="M3702" t="n">
        <v>20</v>
      </c>
      <c r="O3702" t="inlineStr">
        <is>
          <t>－</t>
        </is>
      </c>
      <c r="P3702" t="inlineStr">
        <is>
          <t>なし</t>
        </is>
      </c>
      <c r="R3702" s="4">
        <f>IF(COUNT($M3702:$N3702)=0,"",IF(AND(IF($N3702&lt;&gt;"",$N3702,$M3702)&lt;=0,$O3702&lt;&gt;"可"),"警告",""))</f>
        <v/>
      </c>
      <c r="S3702" s="4">
        <f>IF(COUNT($M3702:$N3702)=0,0,IF(IF($N3702&lt;&gt;"",$N3702,$M3702)&gt;=スコアリング基準!$B$20,スコアリング基準!$C$20,IF(IF($N3702&lt;&gt;"",$N3702,$M3702)&gt;=スコアリング基準!$B$21,スコアリング基準!$C$21,IF(IF($N3702&lt;&gt;"",$N3702,$M3702)&gt;0,スコアリング基準!$C$22,0))))</f>
        <v/>
      </c>
      <c r="T3702" s="4">
        <f>IF($O3702="可",スコアリング基準!$C$23,0)</f>
        <v/>
      </c>
      <c r="U3702" s="4">
        <f>IF(OR(COUNT($K3702:$L3702)&lt;2,$K3702=0),0,IF(ABS($L3702)/$K3702&lt;=スコアリング基準!$B$24,スコアリング基準!$C$24,IF(ABS($L3702)/$K3702&lt;=スコアリング基準!$B$25,スコアリング基準!$C$25,IF(ABS($L3702)/$K3702&lt;=スコアリング基準!$B$26,スコアリング基準!$C$26,0))))</f>
        <v/>
      </c>
      <c r="V3702" s="4">
        <f>IF($P3702="なし",スコアリング基準!$C$27,0)</f>
        <v/>
      </c>
      <c r="W3702" s="4">
        <f>IF($F3702="",0,IF(ISNUMBER($F3702),IF($F3702&lt;=スコアリング基準!$B$28,スコアリング基準!$C$28,スコアリング基準!$C$29),0))</f>
        <v/>
      </c>
      <c r="X3702" s="4">
        <f>IFERROR(VLOOKUP($B3702,スコアリング基準!$A$36:$B$46,2,FALSE),0)</f>
        <v/>
      </c>
      <c r="Y3702" s="4">
        <f>SUM($S3702:$X3702)</f>
        <v/>
      </c>
      <c r="Z3702" s="4">
        <f>IF(COUNT($M3702:$N3702)=0,"データ無",IF($Y3702&gt;=スコアリング基準!$B$30,"S",IF($Y3702&gt;=スコアリング基準!$B$31,"A",IF($Y3702&gt;=スコアリング基準!$B$32,"B","C"))))</f>
        <v/>
      </c>
      <c r="AA3702">
        <f>IFERROR(INDEX(実績DB!$I$3:$I$104,MATCH($B3702&amp;$C3702,実績DB!$J$3:$J$104,0)),"")</f>
        <v/>
      </c>
    </row>
    <row r="3703">
      <c r="A3703" t="n">
        <v>3701</v>
      </c>
      <c r="B3703" t="inlineStr">
        <is>
          <t>北陸</t>
        </is>
      </c>
      <c r="C3703" t="inlineStr">
        <is>
          <t>神明変電所</t>
        </is>
      </c>
      <c r="D3703" t="inlineStr">
        <is>
          <t>福井県</t>
        </is>
      </c>
      <c r="E3703" t="n">
        <v>77</v>
      </c>
      <c r="G3703" s="3" t="n">
        <v>35.986435</v>
      </c>
      <c r="H3703" s="3" t="n">
        <v>136.181284</v>
      </c>
      <c r="I3703" t="inlineStr">
        <is>
          <t>OSM実測</t>
        </is>
      </c>
      <c r="J3703" t="n">
        <v>67</v>
      </c>
      <c r="K3703" t="n">
        <v>47</v>
      </c>
      <c r="L3703" t="n">
        <v>-31</v>
      </c>
      <c r="M3703" t="n">
        <v>15</v>
      </c>
      <c r="O3703" t="inlineStr">
        <is>
          <t>－</t>
        </is>
      </c>
      <c r="P3703" t="inlineStr">
        <is>
          <t>なし</t>
        </is>
      </c>
      <c r="R3703" s="4">
        <f>IF(COUNT($M3703:$N3703)=0,"",IF(AND(IF($N3703&lt;&gt;"",$N3703,$M3703)&lt;=0,$O3703&lt;&gt;"可"),"警告",""))</f>
        <v/>
      </c>
      <c r="S3703" s="4">
        <f>IF(COUNT($M3703:$N3703)=0,0,IF(IF($N3703&lt;&gt;"",$N3703,$M3703)&gt;=スコアリング基準!$B$20,スコアリング基準!$C$20,IF(IF($N3703&lt;&gt;"",$N3703,$M3703)&gt;=スコアリング基準!$B$21,スコアリング基準!$C$21,IF(IF($N3703&lt;&gt;"",$N3703,$M3703)&gt;0,スコアリング基準!$C$22,0))))</f>
        <v/>
      </c>
      <c r="T3703" s="4">
        <f>IF($O3703="可",スコアリング基準!$C$23,0)</f>
        <v/>
      </c>
      <c r="U3703" s="4">
        <f>IF(OR(COUNT($K3703:$L3703)&lt;2,$K3703=0),0,IF(ABS($L3703)/$K3703&lt;=スコアリング基準!$B$24,スコアリング基準!$C$24,IF(ABS($L3703)/$K3703&lt;=スコアリング基準!$B$25,スコアリング基準!$C$25,IF(ABS($L3703)/$K3703&lt;=スコアリング基準!$B$26,スコアリング基準!$C$26,0))))</f>
        <v/>
      </c>
      <c r="V3703" s="4">
        <f>IF($P3703="なし",スコアリング基準!$C$27,0)</f>
        <v/>
      </c>
      <c r="W3703" s="4">
        <f>IF($F3703="",0,IF(ISNUMBER($F3703),IF($F3703&lt;=スコアリング基準!$B$28,スコアリング基準!$C$28,スコアリング基準!$C$29),0))</f>
        <v/>
      </c>
      <c r="X3703" s="4">
        <f>IFERROR(VLOOKUP($B3703,スコアリング基準!$A$36:$B$46,2,FALSE),0)</f>
        <v/>
      </c>
      <c r="Y3703" s="4">
        <f>SUM($S3703:$X3703)</f>
        <v/>
      </c>
      <c r="Z3703" s="4">
        <f>IF(COUNT($M3703:$N3703)=0,"データ無",IF($Y3703&gt;=スコアリング基準!$B$30,"S",IF($Y3703&gt;=スコアリング基準!$B$31,"A",IF($Y3703&gt;=スコアリング基準!$B$32,"B","C"))))</f>
        <v/>
      </c>
      <c r="AA3703">
        <f>IFERROR(INDEX(実績DB!$I$3:$I$104,MATCH($B3703&amp;$C3703,実績DB!$J$3:$J$104,0)),"")</f>
        <v/>
      </c>
    </row>
    <row r="3704">
      <c r="A3704" t="n">
        <v>3702</v>
      </c>
      <c r="B3704" t="inlineStr">
        <is>
          <t>北陸</t>
        </is>
      </c>
      <c r="C3704" t="inlineStr">
        <is>
          <t>福井開閉所</t>
        </is>
      </c>
      <c r="D3704" t="inlineStr">
        <is>
          <t>福井県</t>
        </is>
      </c>
      <c r="E3704" t="n">
        <v>77</v>
      </c>
      <c r="G3704" s="3" t="n">
        <v>36.078997</v>
      </c>
      <c r="H3704" s="3" t="n">
        <v>136.19507</v>
      </c>
      <c r="I3704" t="inlineStr">
        <is>
          <t>OSM実測</t>
        </is>
      </c>
      <c r="R3704" s="4">
        <f>IF(COUNT($M3704:$N3704)=0,"",IF(AND(IF($N3704&lt;&gt;"",$N3704,$M3704)&lt;=0,$O3704&lt;&gt;"可"),"警告",""))</f>
        <v/>
      </c>
      <c r="S3704" s="4">
        <f>IF(COUNT($M3704:$N3704)=0,0,IF(IF($N3704&lt;&gt;"",$N3704,$M3704)&gt;=スコアリング基準!$B$20,スコアリング基準!$C$20,IF(IF($N3704&lt;&gt;"",$N3704,$M3704)&gt;=スコアリング基準!$B$21,スコアリング基準!$C$21,IF(IF($N3704&lt;&gt;"",$N3704,$M3704)&gt;0,スコアリング基準!$C$22,0))))</f>
        <v/>
      </c>
      <c r="T3704" s="4">
        <f>IF($O3704="可",スコアリング基準!$C$23,0)</f>
        <v/>
      </c>
      <c r="U3704" s="4">
        <f>IF(OR(COUNT($K3704:$L3704)&lt;2,$K3704=0),0,IF(ABS($L3704)/$K3704&lt;=スコアリング基準!$B$24,スコアリング基準!$C$24,IF(ABS($L3704)/$K3704&lt;=スコアリング基準!$B$25,スコアリング基準!$C$25,IF(ABS($L3704)/$K3704&lt;=スコアリング基準!$B$26,スコアリング基準!$C$26,0))))</f>
        <v/>
      </c>
      <c r="V3704" s="4">
        <f>IF($P3704="なし",スコアリング基準!$C$27,0)</f>
        <v/>
      </c>
      <c r="W3704" s="4">
        <f>IF($F3704="",0,IF(ISNUMBER($F3704),IF($F3704&lt;=スコアリング基準!$B$28,スコアリング基準!$C$28,スコアリング基準!$C$29),0))</f>
        <v/>
      </c>
      <c r="X3704" s="4">
        <f>IFERROR(VLOOKUP($B3704,スコアリング基準!$A$36:$B$46,2,FALSE),0)</f>
        <v/>
      </c>
      <c r="Y3704" s="4">
        <f>SUM($S3704:$X3704)</f>
        <v/>
      </c>
      <c r="Z3704" s="4">
        <f>IF(COUNT($M3704:$N3704)=0,"データ無",IF($Y3704&gt;=スコアリング基準!$B$30,"S",IF($Y3704&gt;=スコアリング基準!$B$31,"A",IF($Y3704&gt;=スコアリング基準!$B$32,"B","C"))))</f>
        <v/>
      </c>
      <c r="AA3704">
        <f>IFERROR(INDEX(実績DB!$I$3:$I$104,MATCH($B3704&amp;$C3704,実績DB!$J$3:$J$104,0)),"")</f>
        <v/>
      </c>
    </row>
    <row r="3705">
      <c r="A3705" t="n">
        <v>3703</v>
      </c>
      <c r="B3705" t="inlineStr">
        <is>
          <t>北陸</t>
        </is>
      </c>
      <c r="C3705" t="inlineStr">
        <is>
          <t>西金沢変電所</t>
        </is>
      </c>
      <c r="D3705" t="inlineStr">
        <is>
          <t>石川県</t>
        </is>
      </c>
      <c r="E3705" t="n">
        <v>77</v>
      </c>
      <c r="G3705" s="3" t="n">
        <v>36.543618</v>
      </c>
      <c r="H3705" s="3" t="n">
        <v>136.624762</v>
      </c>
      <c r="I3705" t="inlineStr">
        <is>
          <t>OSM実測</t>
        </is>
      </c>
      <c r="J3705" t="n">
        <v>86</v>
      </c>
      <c r="K3705" t="n">
        <v>71</v>
      </c>
      <c r="L3705" t="n">
        <v>-39</v>
      </c>
      <c r="M3705" t="n">
        <v>32</v>
      </c>
      <c r="O3705" t="inlineStr">
        <is>
          <t>－</t>
        </is>
      </c>
      <c r="P3705" t="inlineStr">
        <is>
          <t>なし</t>
        </is>
      </c>
      <c r="R3705" s="4">
        <f>IF(COUNT($M3705:$N3705)=0,"",IF(AND(IF($N3705&lt;&gt;"",$N3705,$M3705)&lt;=0,$O3705&lt;&gt;"可"),"警告",""))</f>
        <v/>
      </c>
      <c r="S3705" s="4">
        <f>IF(COUNT($M3705:$N3705)=0,0,IF(IF($N3705&lt;&gt;"",$N3705,$M3705)&gt;=スコアリング基準!$B$20,スコアリング基準!$C$20,IF(IF($N3705&lt;&gt;"",$N3705,$M3705)&gt;=スコアリング基準!$B$21,スコアリング基準!$C$21,IF(IF($N3705&lt;&gt;"",$N3705,$M3705)&gt;0,スコアリング基準!$C$22,0))))</f>
        <v/>
      </c>
      <c r="T3705" s="4">
        <f>IF($O3705="可",スコアリング基準!$C$23,0)</f>
        <v/>
      </c>
      <c r="U3705" s="4">
        <f>IF(OR(COUNT($K3705:$L3705)&lt;2,$K3705=0),0,IF(ABS($L3705)/$K3705&lt;=スコアリング基準!$B$24,スコアリング基準!$C$24,IF(ABS($L3705)/$K3705&lt;=スコアリング基準!$B$25,スコアリング基準!$C$25,IF(ABS($L3705)/$K3705&lt;=スコアリング基準!$B$26,スコアリング基準!$C$26,0))))</f>
        <v/>
      </c>
      <c r="V3705" s="4">
        <f>IF($P3705="なし",スコアリング基準!$C$27,0)</f>
        <v/>
      </c>
      <c r="W3705" s="4">
        <f>IF($F3705="",0,IF(ISNUMBER($F3705),IF($F3705&lt;=スコアリング基準!$B$28,スコアリング基準!$C$28,スコアリング基準!$C$29),0))</f>
        <v/>
      </c>
      <c r="X3705" s="4">
        <f>IFERROR(VLOOKUP($B3705,スコアリング基準!$A$36:$B$46,2,FALSE),0)</f>
        <v/>
      </c>
      <c r="Y3705" s="4">
        <f>SUM($S3705:$X3705)</f>
        <v/>
      </c>
      <c r="Z3705" s="4">
        <f>IF(COUNT($M3705:$N3705)=0,"データ無",IF($Y3705&gt;=スコアリング基準!$B$30,"S",IF($Y3705&gt;=スコアリング基準!$B$31,"A",IF($Y3705&gt;=スコアリング基準!$B$32,"B","C"))))</f>
        <v/>
      </c>
      <c r="AA3705">
        <f>IFERROR(INDEX(実績DB!$I$3:$I$104,MATCH($B3705&amp;$C3705,実績DB!$J$3:$J$104,0)),"")</f>
        <v/>
      </c>
    </row>
    <row r="3706">
      <c r="A3706" t="n">
        <v>3704</v>
      </c>
      <c r="B3706" t="inlineStr">
        <is>
          <t>北陸</t>
        </is>
      </c>
      <c r="C3706" t="inlineStr">
        <is>
          <t>金津変電所</t>
        </is>
      </c>
      <c r="D3706" t="inlineStr">
        <is>
          <t>福井県</t>
        </is>
      </c>
      <c r="E3706" t="n">
        <v>77</v>
      </c>
      <c r="G3706" s="3" t="n">
        <v>36.208804</v>
      </c>
      <c r="H3706" s="3" t="n">
        <v>136.240305</v>
      </c>
      <c r="I3706" t="inlineStr">
        <is>
          <t>OSM実測</t>
        </is>
      </c>
      <c r="J3706" t="n">
        <v>57</v>
      </c>
      <c r="K3706" t="n">
        <v>43</v>
      </c>
      <c r="L3706" t="n">
        <v>-40</v>
      </c>
      <c r="M3706" t="n">
        <v>7</v>
      </c>
      <c r="O3706" t="inlineStr">
        <is>
          <t>－</t>
        </is>
      </c>
      <c r="P3706" t="inlineStr">
        <is>
          <t>なし</t>
        </is>
      </c>
      <c r="R3706" s="4">
        <f>IF(COUNT($M3706:$N3706)=0,"",IF(AND(IF($N3706&lt;&gt;"",$N3706,$M3706)&lt;=0,$O3706&lt;&gt;"可"),"警告",""))</f>
        <v/>
      </c>
      <c r="S3706" s="4">
        <f>IF(COUNT($M3706:$N3706)=0,0,IF(IF($N3706&lt;&gt;"",$N3706,$M3706)&gt;=スコアリング基準!$B$20,スコアリング基準!$C$20,IF(IF($N3706&lt;&gt;"",$N3706,$M3706)&gt;=スコアリング基準!$B$21,スコアリング基準!$C$21,IF(IF($N3706&lt;&gt;"",$N3706,$M3706)&gt;0,スコアリング基準!$C$22,0))))</f>
        <v/>
      </c>
      <c r="T3706" s="4">
        <f>IF($O3706="可",スコアリング基準!$C$23,0)</f>
        <v/>
      </c>
      <c r="U3706" s="4">
        <f>IF(OR(COUNT($K3706:$L3706)&lt;2,$K3706=0),0,IF(ABS($L3706)/$K3706&lt;=スコアリング基準!$B$24,スコアリング基準!$C$24,IF(ABS($L3706)/$K3706&lt;=スコアリング基準!$B$25,スコアリング基準!$C$25,IF(ABS($L3706)/$K3706&lt;=スコアリング基準!$B$26,スコアリング基準!$C$26,0))))</f>
        <v/>
      </c>
      <c r="V3706" s="4">
        <f>IF($P3706="なし",スコアリング基準!$C$27,0)</f>
        <v/>
      </c>
      <c r="W3706" s="4">
        <f>IF($F3706="",0,IF(ISNUMBER($F3706),IF($F3706&lt;=スコアリング基準!$B$28,スコアリング基準!$C$28,スコアリング基準!$C$29),0))</f>
        <v/>
      </c>
      <c r="X3706" s="4">
        <f>IFERROR(VLOOKUP($B3706,スコアリング基準!$A$36:$B$46,2,FALSE),0)</f>
        <v/>
      </c>
      <c r="Y3706" s="4">
        <f>SUM($S3706:$X3706)</f>
        <v/>
      </c>
      <c r="Z3706" s="4">
        <f>IF(COUNT($M3706:$N3706)=0,"データ無",IF($Y3706&gt;=スコアリング基準!$B$30,"S",IF($Y3706&gt;=スコアリング基準!$B$31,"A",IF($Y3706&gt;=スコアリング基準!$B$32,"B","C"))))</f>
        <v/>
      </c>
      <c r="AA3706">
        <f>IFERROR(INDEX(実績DB!$I$3:$I$104,MATCH($B3706&amp;$C3706,実績DB!$J$3:$J$104,0)),"")</f>
        <v/>
      </c>
    </row>
    <row r="3707">
      <c r="A3707" t="n">
        <v>3705</v>
      </c>
      <c r="B3707" t="inlineStr">
        <is>
          <t>北陸</t>
        </is>
      </c>
      <c r="C3707" t="inlineStr">
        <is>
          <t>開発変電所</t>
        </is>
      </c>
      <c r="D3707" t="inlineStr">
        <is>
          <t>福井県</t>
        </is>
      </c>
      <c r="E3707" t="n">
        <v>77</v>
      </c>
      <c r="G3707" s="3" t="n">
        <v>36.085821</v>
      </c>
      <c r="H3707" s="3" t="n">
        <v>136.239167</v>
      </c>
      <c r="I3707" t="inlineStr">
        <is>
          <t>OSM実測</t>
        </is>
      </c>
      <c r="J3707" t="n">
        <v>76</v>
      </c>
      <c r="K3707" t="n">
        <v>59</v>
      </c>
      <c r="L3707" t="n">
        <v>-37</v>
      </c>
      <c r="M3707" t="n">
        <v>22</v>
      </c>
      <c r="O3707" t="inlineStr">
        <is>
          <t>－</t>
        </is>
      </c>
      <c r="P3707" t="inlineStr">
        <is>
          <t>なし</t>
        </is>
      </c>
      <c r="R3707" s="4">
        <f>IF(COUNT($M3707:$N3707)=0,"",IF(AND(IF($N3707&lt;&gt;"",$N3707,$M3707)&lt;=0,$O3707&lt;&gt;"可"),"警告",""))</f>
        <v/>
      </c>
      <c r="S3707" s="4">
        <f>IF(COUNT($M3707:$N3707)=0,0,IF(IF($N3707&lt;&gt;"",$N3707,$M3707)&gt;=スコアリング基準!$B$20,スコアリング基準!$C$20,IF(IF($N3707&lt;&gt;"",$N3707,$M3707)&gt;=スコアリング基準!$B$21,スコアリング基準!$C$21,IF(IF($N3707&lt;&gt;"",$N3707,$M3707)&gt;0,スコアリング基準!$C$22,0))))</f>
        <v/>
      </c>
      <c r="T3707" s="4">
        <f>IF($O3707="可",スコアリング基準!$C$23,0)</f>
        <v/>
      </c>
      <c r="U3707" s="4">
        <f>IF(OR(COUNT($K3707:$L3707)&lt;2,$K3707=0),0,IF(ABS($L3707)/$K3707&lt;=スコアリング基準!$B$24,スコアリング基準!$C$24,IF(ABS($L3707)/$K3707&lt;=スコアリング基準!$B$25,スコアリング基準!$C$25,IF(ABS($L3707)/$K3707&lt;=スコアリング基準!$B$26,スコアリング基準!$C$26,0))))</f>
        <v/>
      </c>
      <c r="V3707" s="4">
        <f>IF($P3707="なし",スコアリング基準!$C$27,0)</f>
        <v/>
      </c>
      <c r="W3707" s="4">
        <f>IF($F3707="",0,IF(ISNUMBER($F3707),IF($F3707&lt;=スコアリング基準!$B$28,スコアリング基準!$C$28,スコアリング基準!$C$29),0))</f>
        <v/>
      </c>
      <c r="X3707" s="4">
        <f>IFERROR(VLOOKUP($B3707,スコアリング基準!$A$36:$B$46,2,FALSE),0)</f>
        <v/>
      </c>
      <c r="Y3707" s="4">
        <f>SUM($S3707:$X3707)</f>
        <v/>
      </c>
      <c r="Z3707" s="4">
        <f>IF(COUNT($M3707:$N3707)=0,"データ無",IF($Y3707&gt;=スコアリング基準!$B$30,"S",IF($Y3707&gt;=スコアリング基準!$B$31,"A",IF($Y3707&gt;=スコアリング基準!$B$32,"B","C"))))</f>
        <v/>
      </c>
      <c r="AA3707">
        <f>IFERROR(INDEX(実績DB!$I$3:$I$104,MATCH($B3707&amp;$C3707,実績DB!$J$3:$J$104,0)),"")</f>
        <v/>
      </c>
    </row>
    <row r="3708">
      <c r="A3708" t="n">
        <v>3706</v>
      </c>
      <c r="B3708" t="inlineStr">
        <is>
          <t>北陸</t>
        </is>
      </c>
      <c r="C3708" t="inlineStr">
        <is>
          <t>額変電所</t>
        </is>
      </c>
      <c r="D3708" t="inlineStr">
        <is>
          <t>石川県</t>
        </is>
      </c>
      <c r="E3708" t="n">
        <v>77</v>
      </c>
      <c r="G3708" s="3" t="n">
        <v>36.513349</v>
      </c>
      <c r="H3708" s="3" t="n">
        <v>136.618225</v>
      </c>
      <c r="I3708" t="inlineStr">
        <is>
          <t>OSM実測</t>
        </is>
      </c>
      <c r="J3708" t="n">
        <v>57</v>
      </c>
      <c r="K3708" t="n">
        <v>38</v>
      </c>
      <c r="L3708" t="n">
        <v>-18</v>
      </c>
      <c r="M3708" t="n">
        <v>20</v>
      </c>
      <c r="O3708" t="inlineStr">
        <is>
          <t>－</t>
        </is>
      </c>
      <c r="P3708" t="inlineStr">
        <is>
          <t>なし</t>
        </is>
      </c>
      <c r="R3708" s="4">
        <f>IF(COUNT($M3708:$N3708)=0,"",IF(AND(IF($N3708&lt;&gt;"",$N3708,$M3708)&lt;=0,$O3708&lt;&gt;"可"),"警告",""))</f>
        <v/>
      </c>
      <c r="S3708" s="4">
        <f>IF(COUNT($M3708:$N3708)=0,0,IF(IF($N3708&lt;&gt;"",$N3708,$M3708)&gt;=スコアリング基準!$B$20,スコアリング基準!$C$20,IF(IF($N3708&lt;&gt;"",$N3708,$M3708)&gt;=スコアリング基準!$B$21,スコアリング基準!$C$21,IF(IF($N3708&lt;&gt;"",$N3708,$M3708)&gt;0,スコアリング基準!$C$22,0))))</f>
        <v/>
      </c>
      <c r="T3708" s="4">
        <f>IF($O3708="可",スコアリング基準!$C$23,0)</f>
        <v/>
      </c>
      <c r="U3708" s="4">
        <f>IF(OR(COUNT($K3708:$L3708)&lt;2,$K3708=0),0,IF(ABS($L3708)/$K3708&lt;=スコアリング基準!$B$24,スコアリング基準!$C$24,IF(ABS($L3708)/$K3708&lt;=スコアリング基準!$B$25,スコアリング基準!$C$25,IF(ABS($L3708)/$K3708&lt;=スコアリング基準!$B$26,スコアリング基準!$C$26,0))))</f>
        <v/>
      </c>
      <c r="V3708" s="4">
        <f>IF($P3708="なし",スコアリング基準!$C$27,0)</f>
        <v/>
      </c>
      <c r="W3708" s="4">
        <f>IF($F3708="",0,IF(ISNUMBER($F3708),IF($F3708&lt;=スコアリング基準!$B$28,スコアリング基準!$C$28,スコアリング基準!$C$29),0))</f>
        <v/>
      </c>
      <c r="X3708" s="4">
        <f>IFERROR(VLOOKUP($B3708,スコアリング基準!$A$36:$B$46,2,FALSE),0)</f>
        <v/>
      </c>
      <c r="Y3708" s="4">
        <f>SUM($S3708:$X3708)</f>
        <v/>
      </c>
      <c r="Z3708" s="4">
        <f>IF(COUNT($M3708:$N3708)=0,"データ無",IF($Y3708&gt;=スコアリング基準!$B$30,"S",IF($Y3708&gt;=スコアリング基準!$B$31,"A",IF($Y3708&gt;=スコアリング基準!$B$32,"B","C"))))</f>
        <v/>
      </c>
      <c r="AA3708">
        <f>IFERROR(INDEX(実績DB!$I$3:$I$104,MATCH($B3708&amp;$C3708,実績DB!$J$3:$J$104,0)),"")</f>
        <v/>
      </c>
    </row>
    <row r="3709">
      <c r="A3709" t="n">
        <v>3707</v>
      </c>
      <c r="B3709" t="inlineStr">
        <is>
          <t>北陸</t>
        </is>
      </c>
      <c r="C3709" t="inlineStr">
        <is>
          <t>鶴来変電所</t>
        </is>
      </c>
      <c r="D3709" t="inlineStr">
        <is>
          <t>石川県</t>
        </is>
      </c>
      <c r="E3709" t="n">
        <v>77</v>
      </c>
      <c r="G3709" s="3" t="n">
        <v>36.445917</v>
      </c>
      <c r="H3709" s="3" t="n">
        <v>136.624576</v>
      </c>
      <c r="I3709" t="inlineStr">
        <is>
          <t>OSM実測</t>
        </is>
      </c>
      <c r="J3709" t="n">
        <v>38</v>
      </c>
      <c r="K3709" t="n">
        <v>24</v>
      </c>
      <c r="L3709" t="n">
        <v>-7</v>
      </c>
      <c r="M3709" t="n">
        <v>17</v>
      </c>
      <c r="O3709" t="inlineStr">
        <is>
          <t>－</t>
        </is>
      </c>
      <c r="P3709" t="inlineStr">
        <is>
          <t>なし</t>
        </is>
      </c>
      <c r="R3709" s="4">
        <f>IF(COUNT($M3709:$N3709)=0,"",IF(AND(IF($N3709&lt;&gt;"",$N3709,$M3709)&lt;=0,$O3709&lt;&gt;"可"),"警告",""))</f>
        <v/>
      </c>
      <c r="S3709" s="4">
        <f>IF(COUNT($M3709:$N3709)=0,0,IF(IF($N3709&lt;&gt;"",$N3709,$M3709)&gt;=スコアリング基準!$B$20,スコアリング基準!$C$20,IF(IF($N3709&lt;&gt;"",$N3709,$M3709)&gt;=スコアリング基準!$B$21,スコアリング基準!$C$21,IF(IF($N3709&lt;&gt;"",$N3709,$M3709)&gt;0,スコアリング基準!$C$22,0))))</f>
        <v/>
      </c>
      <c r="T3709" s="4">
        <f>IF($O3709="可",スコアリング基準!$C$23,0)</f>
        <v/>
      </c>
      <c r="U3709" s="4">
        <f>IF(OR(COUNT($K3709:$L3709)&lt;2,$K3709=0),0,IF(ABS($L3709)/$K3709&lt;=スコアリング基準!$B$24,スコアリング基準!$C$24,IF(ABS($L3709)/$K3709&lt;=スコアリング基準!$B$25,スコアリング基準!$C$25,IF(ABS($L3709)/$K3709&lt;=スコアリング基準!$B$26,スコアリング基準!$C$26,0))))</f>
        <v/>
      </c>
      <c r="V3709" s="4">
        <f>IF($P3709="なし",スコアリング基準!$C$27,0)</f>
        <v/>
      </c>
      <c r="W3709" s="4">
        <f>IF($F3709="",0,IF(ISNUMBER($F3709),IF($F3709&lt;=スコアリング基準!$B$28,スコアリング基準!$C$28,スコアリング基準!$C$29),0))</f>
        <v/>
      </c>
      <c r="X3709" s="4">
        <f>IFERROR(VLOOKUP($B3709,スコアリング基準!$A$36:$B$46,2,FALSE),0)</f>
        <v/>
      </c>
      <c r="Y3709" s="4">
        <f>SUM($S3709:$X3709)</f>
        <v/>
      </c>
      <c r="Z3709" s="4">
        <f>IF(COUNT($M3709:$N3709)=0,"データ無",IF($Y3709&gt;=スコアリング基準!$B$30,"S",IF($Y3709&gt;=スコアリング基準!$B$31,"A",IF($Y3709&gt;=スコアリング基準!$B$32,"B","C"))))</f>
        <v/>
      </c>
      <c r="AA3709">
        <f>IFERROR(INDEX(実績DB!$I$3:$I$104,MATCH($B3709&amp;$C3709,実績DB!$J$3:$J$104,0)),"")</f>
        <v/>
      </c>
    </row>
    <row r="3710">
      <c r="A3710" t="n">
        <v>3708</v>
      </c>
      <c r="B3710" t="inlineStr">
        <is>
          <t>北陸</t>
        </is>
      </c>
      <c r="C3710" t="inlineStr">
        <is>
          <t>七尾変電所</t>
        </is>
      </c>
      <c r="D3710" t="inlineStr">
        <is>
          <t>石川県</t>
        </is>
      </c>
      <c r="E3710" t="n">
        <v>66</v>
      </c>
      <c r="G3710" s="3" t="n">
        <v>37.034582</v>
      </c>
      <c r="H3710" s="3" t="n">
        <v>136.967487</v>
      </c>
      <c r="I3710" t="inlineStr">
        <is>
          <t>OSM実測</t>
        </is>
      </c>
      <c r="J3710" t="n">
        <v>57</v>
      </c>
      <c r="K3710" t="n">
        <v>47</v>
      </c>
      <c r="L3710" t="n">
        <v>-30</v>
      </c>
      <c r="M3710" t="n">
        <v>16</v>
      </c>
      <c r="O3710" t="inlineStr">
        <is>
          <t>－</t>
        </is>
      </c>
      <c r="P3710" t="inlineStr">
        <is>
          <t>なし</t>
        </is>
      </c>
      <c r="R3710" s="4">
        <f>IF(COUNT($M3710:$N3710)=0,"",IF(AND(IF($N3710&lt;&gt;"",$N3710,$M3710)&lt;=0,$O3710&lt;&gt;"可"),"警告",""))</f>
        <v/>
      </c>
      <c r="S3710" s="4">
        <f>IF(COUNT($M3710:$N3710)=0,0,IF(IF($N3710&lt;&gt;"",$N3710,$M3710)&gt;=スコアリング基準!$B$20,スコアリング基準!$C$20,IF(IF($N3710&lt;&gt;"",$N3710,$M3710)&gt;=スコアリング基準!$B$21,スコアリング基準!$C$21,IF(IF($N3710&lt;&gt;"",$N3710,$M3710)&gt;0,スコアリング基準!$C$22,0))))</f>
        <v/>
      </c>
      <c r="T3710" s="4">
        <f>IF($O3710="可",スコアリング基準!$C$23,0)</f>
        <v/>
      </c>
      <c r="U3710" s="4">
        <f>IF(OR(COUNT($K3710:$L3710)&lt;2,$K3710=0),0,IF(ABS($L3710)/$K3710&lt;=スコアリング基準!$B$24,スコアリング基準!$C$24,IF(ABS($L3710)/$K3710&lt;=スコアリング基準!$B$25,スコアリング基準!$C$25,IF(ABS($L3710)/$K3710&lt;=スコアリング基準!$B$26,スコアリング基準!$C$26,0))))</f>
        <v/>
      </c>
      <c r="V3710" s="4">
        <f>IF($P3710="なし",スコアリング基準!$C$27,0)</f>
        <v/>
      </c>
      <c r="W3710" s="4">
        <f>IF($F3710="",0,IF(ISNUMBER($F3710),IF($F3710&lt;=スコアリング基準!$B$28,スコアリング基準!$C$28,スコアリング基準!$C$29),0))</f>
        <v/>
      </c>
      <c r="X3710" s="4">
        <f>IFERROR(VLOOKUP($B3710,スコアリング基準!$A$36:$B$46,2,FALSE),0)</f>
        <v/>
      </c>
      <c r="Y3710" s="4">
        <f>SUM($S3710:$X3710)</f>
        <v/>
      </c>
      <c r="Z3710" s="4">
        <f>IF(COUNT($M3710:$N3710)=0,"データ無",IF($Y3710&gt;=スコアリング基準!$B$30,"S",IF($Y3710&gt;=スコアリング基準!$B$31,"A",IF($Y3710&gt;=スコアリング基準!$B$32,"B","C"))))</f>
        <v/>
      </c>
      <c r="AA3710">
        <f>IFERROR(INDEX(実績DB!$I$3:$I$104,MATCH($B3710&amp;$C3710,実績DB!$J$3:$J$104,0)),"")</f>
        <v/>
      </c>
    </row>
    <row r="3711">
      <c r="A3711" t="n">
        <v>3709</v>
      </c>
      <c r="B3711" t="inlineStr">
        <is>
          <t>北陸</t>
        </is>
      </c>
      <c r="C3711" t="inlineStr">
        <is>
          <t>北陸電力穴水変電所</t>
        </is>
      </c>
      <c r="D3711" t="inlineStr">
        <is>
          <t>石川県</t>
        </is>
      </c>
      <c r="E3711" t="n">
        <v>66</v>
      </c>
      <c r="G3711" s="3" t="n">
        <v>37.231423</v>
      </c>
      <c r="H3711" s="3" t="n">
        <v>136.910583</v>
      </c>
      <c r="I3711" t="inlineStr">
        <is>
          <t>OSM実測</t>
        </is>
      </c>
      <c r="J3711" t="n">
        <v>19</v>
      </c>
      <c r="K3711" t="n">
        <v>12</v>
      </c>
      <c r="L3711" t="n">
        <v>-5</v>
      </c>
      <c r="M3711" t="n">
        <v>7</v>
      </c>
      <c r="O3711" t="inlineStr">
        <is>
          <t>－</t>
        </is>
      </c>
      <c r="P3711" t="inlineStr">
        <is>
          <t>有り</t>
        </is>
      </c>
      <c r="R3711" s="4">
        <f>IF(COUNT($M3711:$N3711)=0,"",IF(AND(IF($N3711&lt;&gt;"",$N3711,$M3711)&lt;=0,$O3711&lt;&gt;"可"),"警告",""))</f>
        <v/>
      </c>
      <c r="S3711" s="4">
        <f>IF(COUNT($M3711:$N3711)=0,0,IF(IF($N3711&lt;&gt;"",$N3711,$M3711)&gt;=スコアリング基準!$B$20,スコアリング基準!$C$20,IF(IF($N3711&lt;&gt;"",$N3711,$M3711)&gt;=スコアリング基準!$B$21,スコアリング基準!$C$21,IF(IF($N3711&lt;&gt;"",$N3711,$M3711)&gt;0,スコアリング基準!$C$22,0))))</f>
        <v/>
      </c>
      <c r="T3711" s="4">
        <f>IF($O3711="可",スコアリング基準!$C$23,0)</f>
        <v/>
      </c>
      <c r="U3711" s="4">
        <f>IF(OR(COUNT($K3711:$L3711)&lt;2,$K3711=0),0,IF(ABS($L3711)/$K3711&lt;=スコアリング基準!$B$24,スコアリング基準!$C$24,IF(ABS($L3711)/$K3711&lt;=スコアリング基準!$B$25,スコアリング基準!$C$25,IF(ABS($L3711)/$K3711&lt;=スコアリング基準!$B$26,スコアリング基準!$C$26,0))))</f>
        <v/>
      </c>
      <c r="V3711" s="4">
        <f>IF($P3711="なし",スコアリング基準!$C$27,0)</f>
        <v/>
      </c>
      <c r="W3711" s="4">
        <f>IF($F3711="",0,IF(ISNUMBER($F3711),IF($F3711&lt;=スコアリング基準!$B$28,スコアリング基準!$C$28,スコアリング基準!$C$29),0))</f>
        <v/>
      </c>
      <c r="X3711" s="4">
        <f>IFERROR(VLOOKUP($B3711,スコアリング基準!$A$36:$B$46,2,FALSE),0)</f>
        <v/>
      </c>
      <c r="Y3711" s="4">
        <f>SUM($S3711:$X3711)</f>
        <v/>
      </c>
      <c r="Z3711" s="4">
        <f>IF(COUNT($M3711:$N3711)=0,"データ無",IF($Y3711&gt;=スコアリング基準!$B$30,"S",IF($Y3711&gt;=スコアリング基準!$B$31,"A",IF($Y3711&gt;=スコアリング基準!$B$32,"B","C"))))</f>
        <v/>
      </c>
      <c r="AA3711">
        <f>IFERROR(INDEX(実績DB!$I$3:$I$104,MATCH($B3711&amp;$C3711,実績DB!$J$3:$J$104,0)),"")</f>
        <v/>
      </c>
    </row>
    <row r="3712">
      <c r="A3712" t="n">
        <v>3710</v>
      </c>
      <c r="B3712" t="inlineStr">
        <is>
          <t>北陸</t>
        </is>
      </c>
      <c r="C3712" t="inlineStr">
        <is>
          <t>北陸電力送配電 飯田変電所</t>
        </is>
      </c>
      <c r="D3712" t="inlineStr">
        <is>
          <t>石川県</t>
        </is>
      </c>
      <c r="E3712" t="n">
        <v>66</v>
      </c>
      <c r="G3712" s="3" t="n">
        <v>37.432644</v>
      </c>
      <c r="H3712" s="3" t="n">
        <v>137.255504</v>
      </c>
      <c r="I3712" t="inlineStr">
        <is>
          <t>OSM実測</t>
        </is>
      </c>
      <c r="J3712" t="n">
        <v>38</v>
      </c>
      <c r="K3712" t="n">
        <v>24</v>
      </c>
      <c r="L3712" t="n">
        <v>-11</v>
      </c>
      <c r="M3712" t="n">
        <v>13</v>
      </c>
      <c r="O3712" t="inlineStr">
        <is>
          <t>－</t>
        </is>
      </c>
      <c r="P3712" t="inlineStr">
        <is>
          <t>有り</t>
        </is>
      </c>
      <c r="R3712" s="4">
        <f>IF(COUNT($M3712:$N3712)=0,"",IF(AND(IF($N3712&lt;&gt;"",$N3712,$M3712)&lt;=0,$O3712&lt;&gt;"可"),"警告",""))</f>
        <v/>
      </c>
      <c r="S3712" s="4">
        <f>IF(COUNT($M3712:$N3712)=0,0,IF(IF($N3712&lt;&gt;"",$N3712,$M3712)&gt;=スコアリング基準!$B$20,スコアリング基準!$C$20,IF(IF($N3712&lt;&gt;"",$N3712,$M3712)&gt;=スコアリング基準!$B$21,スコアリング基準!$C$21,IF(IF($N3712&lt;&gt;"",$N3712,$M3712)&gt;0,スコアリング基準!$C$22,0))))</f>
        <v/>
      </c>
      <c r="T3712" s="4">
        <f>IF($O3712="可",スコアリング基準!$C$23,0)</f>
        <v/>
      </c>
      <c r="U3712" s="4">
        <f>IF(OR(COUNT($K3712:$L3712)&lt;2,$K3712=0),0,IF(ABS($L3712)/$K3712&lt;=スコアリング基準!$B$24,スコアリング基準!$C$24,IF(ABS($L3712)/$K3712&lt;=スコアリング基準!$B$25,スコアリング基準!$C$25,IF(ABS($L3712)/$K3712&lt;=スコアリング基準!$B$26,スコアリング基準!$C$26,0))))</f>
        <v/>
      </c>
      <c r="V3712" s="4">
        <f>IF($P3712="なし",スコアリング基準!$C$27,0)</f>
        <v/>
      </c>
      <c r="W3712" s="4">
        <f>IF($F3712="",0,IF(ISNUMBER($F3712),IF($F3712&lt;=スコアリング基準!$B$28,スコアリング基準!$C$28,スコアリング基準!$C$29),0))</f>
        <v/>
      </c>
      <c r="X3712" s="4">
        <f>IFERROR(VLOOKUP($B3712,スコアリング基準!$A$36:$B$46,2,FALSE),0)</f>
        <v/>
      </c>
      <c r="Y3712" s="4">
        <f>SUM($S3712:$X3712)</f>
        <v/>
      </c>
      <c r="Z3712" s="4">
        <f>IF(COUNT($M3712:$N3712)=0,"データ無",IF($Y3712&gt;=スコアリング基準!$B$30,"S",IF($Y3712&gt;=スコアリング基準!$B$31,"A",IF($Y3712&gt;=スコアリング基準!$B$32,"B","C"))))</f>
        <v/>
      </c>
      <c r="AA3712">
        <f>IFERROR(INDEX(実績DB!$I$3:$I$104,MATCH($B3712&amp;$C3712,実績DB!$J$3:$J$104,0)),"")</f>
        <v/>
      </c>
    </row>
    <row r="3713">
      <c r="A3713" t="n">
        <v>3711</v>
      </c>
      <c r="B3713" t="inlineStr">
        <is>
          <t>北陸</t>
        </is>
      </c>
      <c r="C3713" t="inlineStr">
        <is>
          <t>南富山変電所</t>
        </is>
      </c>
      <c r="D3713" t="inlineStr">
        <is>
          <t>富山県</t>
        </is>
      </c>
      <c r="E3713" t="n">
        <v>66</v>
      </c>
      <c r="G3713" s="3" t="n">
        <v>36.676318</v>
      </c>
      <c r="H3713" s="3" t="n">
        <v>137.20956</v>
      </c>
      <c r="I3713" t="inlineStr">
        <is>
          <t>OSM実測</t>
        </is>
      </c>
      <c r="J3713" t="n">
        <v>57</v>
      </c>
      <c r="K3713" t="n">
        <v>35</v>
      </c>
      <c r="L3713" t="n">
        <v>-7</v>
      </c>
      <c r="M3713" t="n">
        <v>28</v>
      </c>
      <c r="O3713" t="inlineStr">
        <is>
          <t>－</t>
        </is>
      </c>
      <c r="P3713" t="inlineStr">
        <is>
          <t>有り</t>
        </is>
      </c>
      <c r="R3713" s="4">
        <f>IF(COUNT($M3713:$N3713)=0,"",IF(AND(IF($N3713&lt;&gt;"",$N3713,$M3713)&lt;=0,$O3713&lt;&gt;"可"),"警告",""))</f>
        <v/>
      </c>
      <c r="S3713" s="4">
        <f>IF(COUNT($M3713:$N3713)=0,0,IF(IF($N3713&lt;&gt;"",$N3713,$M3713)&gt;=スコアリング基準!$B$20,スコアリング基準!$C$20,IF(IF($N3713&lt;&gt;"",$N3713,$M3713)&gt;=スコアリング基準!$B$21,スコアリング基準!$C$21,IF(IF($N3713&lt;&gt;"",$N3713,$M3713)&gt;0,スコアリング基準!$C$22,0))))</f>
        <v/>
      </c>
      <c r="T3713" s="4">
        <f>IF($O3713="可",スコアリング基準!$C$23,0)</f>
        <v/>
      </c>
      <c r="U3713" s="4">
        <f>IF(OR(COUNT($K3713:$L3713)&lt;2,$K3713=0),0,IF(ABS($L3713)/$K3713&lt;=スコアリング基準!$B$24,スコアリング基準!$C$24,IF(ABS($L3713)/$K3713&lt;=スコアリング基準!$B$25,スコアリング基準!$C$25,IF(ABS($L3713)/$K3713&lt;=スコアリング基準!$B$26,スコアリング基準!$C$26,0))))</f>
        <v/>
      </c>
      <c r="V3713" s="4">
        <f>IF($P3713="なし",スコアリング基準!$C$27,0)</f>
        <v/>
      </c>
      <c r="W3713" s="4">
        <f>IF($F3713="",0,IF(ISNUMBER($F3713),IF($F3713&lt;=スコアリング基準!$B$28,スコアリング基準!$C$28,スコアリング基準!$C$29),0))</f>
        <v/>
      </c>
      <c r="X3713" s="4">
        <f>IFERROR(VLOOKUP($B3713,スコアリング基準!$A$36:$B$46,2,FALSE),0)</f>
        <v/>
      </c>
      <c r="Y3713" s="4">
        <f>SUM($S3713:$X3713)</f>
        <v/>
      </c>
      <c r="Z3713" s="4">
        <f>IF(COUNT($M3713:$N3713)=0,"データ無",IF($Y3713&gt;=スコアリング基準!$B$30,"S",IF($Y3713&gt;=スコアリング基準!$B$31,"A",IF($Y3713&gt;=スコアリング基準!$B$32,"B","C"))))</f>
        <v/>
      </c>
      <c r="AA3713">
        <f>IFERROR(INDEX(実績DB!$I$3:$I$104,MATCH($B3713&amp;$C3713,実績DB!$J$3:$J$104,0)),"")</f>
        <v/>
      </c>
    </row>
    <row r="3714">
      <c r="A3714" t="n">
        <v>3712</v>
      </c>
      <c r="B3714" t="inlineStr">
        <is>
          <t>北陸</t>
        </is>
      </c>
      <c r="C3714" t="inlineStr">
        <is>
          <t>婦中変電所</t>
        </is>
      </c>
      <c r="D3714" t="inlineStr">
        <is>
          <t>富山県</t>
        </is>
      </c>
      <c r="E3714" t="n">
        <v>66</v>
      </c>
      <c r="G3714" s="3" t="n">
        <v>36.666759</v>
      </c>
      <c r="H3714" s="3" t="n">
        <v>137.163094</v>
      </c>
      <c r="I3714" t="inlineStr">
        <is>
          <t>OSM実測</t>
        </is>
      </c>
      <c r="J3714" t="n">
        <v>67</v>
      </c>
      <c r="K3714" t="n">
        <v>47</v>
      </c>
      <c r="L3714" t="n">
        <v>-27</v>
      </c>
      <c r="M3714" t="n">
        <v>20</v>
      </c>
      <c r="O3714" t="inlineStr">
        <is>
          <t>不可 #3</t>
        </is>
      </c>
      <c r="P3714" t="inlineStr">
        <is>
          <t>有り</t>
        </is>
      </c>
      <c r="R3714" s="4">
        <f>IF(COUNT($M3714:$N3714)=0,"",IF(AND(IF($N3714&lt;&gt;"",$N3714,$M3714)&lt;=0,$O3714&lt;&gt;"可"),"警告",""))</f>
        <v/>
      </c>
      <c r="S3714" s="4">
        <f>IF(COUNT($M3714:$N3714)=0,0,IF(IF($N3714&lt;&gt;"",$N3714,$M3714)&gt;=スコアリング基準!$B$20,スコアリング基準!$C$20,IF(IF($N3714&lt;&gt;"",$N3714,$M3714)&gt;=スコアリング基準!$B$21,スコアリング基準!$C$21,IF(IF($N3714&lt;&gt;"",$N3714,$M3714)&gt;0,スコアリング基準!$C$22,0))))</f>
        <v/>
      </c>
      <c r="T3714" s="4">
        <f>IF($O3714="可",スコアリング基準!$C$23,0)</f>
        <v/>
      </c>
      <c r="U3714" s="4">
        <f>IF(OR(COUNT($K3714:$L3714)&lt;2,$K3714=0),0,IF(ABS($L3714)/$K3714&lt;=スコアリング基準!$B$24,スコアリング基準!$C$24,IF(ABS($L3714)/$K3714&lt;=スコアリング基準!$B$25,スコアリング基準!$C$25,IF(ABS($L3714)/$K3714&lt;=スコアリング基準!$B$26,スコアリング基準!$C$26,0))))</f>
        <v/>
      </c>
      <c r="V3714" s="4">
        <f>IF($P3714="なし",スコアリング基準!$C$27,0)</f>
        <v/>
      </c>
      <c r="W3714" s="4">
        <f>IF($F3714="",0,IF(ISNUMBER($F3714),IF($F3714&lt;=スコアリング基準!$B$28,スコアリング基準!$C$28,スコアリング基準!$C$29),0))</f>
        <v/>
      </c>
      <c r="X3714" s="4">
        <f>IFERROR(VLOOKUP($B3714,スコアリング基準!$A$36:$B$46,2,FALSE),0)</f>
        <v/>
      </c>
      <c r="Y3714" s="4">
        <f>SUM($S3714:$X3714)</f>
        <v/>
      </c>
      <c r="Z3714" s="4">
        <f>IF(COUNT($M3714:$N3714)=0,"データ無",IF($Y3714&gt;=スコアリング基準!$B$30,"S",IF($Y3714&gt;=スコアリング基準!$B$31,"A",IF($Y3714&gt;=スコアリング基準!$B$32,"B","C"))))</f>
        <v/>
      </c>
      <c r="AA3714">
        <f>IFERROR(INDEX(実績DB!$I$3:$I$104,MATCH($B3714&amp;$C3714,実績DB!$J$3:$J$104,0)),"")</f>
        <v/>
      </c>
    </row>
    <row r="3715">
      <c r="A3715" t="n">
        <v>3713</v>
      </c>
      <c r="B3715" t="inlineStr">
        <is>
          <t>北陸</t>
        </is>
      </c>
      <c r="C3715" t="inlineStr">
        <is>
          <t>射水変電所</t>
        </is>
      </c>
      <c r="D3715" t="inlineStr">
        <is>
          <t>富山県</t>
        </is>
      </c>
      <c r="E3715" t="n">
        <v>66</v>
      </c>
      <c r="G3715" s="3" t="n">
        <v>36.757366</v>
      </c>
      <c r="H3715" s="3" t="n">
        <v>137.090109</v>
      </c>
      <c r="I3715" t="inlineStr">
        <is>
          <t>OSM実測</t>
        </is>
      </c>
      <c r="J3715" t="n">
        <v>38</v>
      </c>
      <c r="K3715" t="n">
        <v>24</v>
      </c>
      <c r="L3715" t="n">
        <v>-7</v>
      </c>
      <c r="M3715" t="n">
        <v>15</v>
      </c>
      <c r="O3715" t="inlineStr">
        <is>
          <t>－</t>
        </is>
      </c>
      <c r="P3715" t="inlineStr">
        <is>
          <t>有り</t>
        </is>
      </c>
      <c r="R3715" s="4">
        <f>IF(COUNT($M3715:$N3715)=0,"",IF(AND(IF($N3715&lt;&gt;"",$N3715,$M3715)&lt;=0,$O3715&lt;&gt;"可"),"警告",""))</f>
        <v/>
      </c>
      <c r="S3715" s="4">
        <f>IF(COUNT($M3715:$N3715)=0,0,IF(IF($N3715&lt;&gt;"",$N3715,$M3715)&gt;=スコアリング基準!$B$20,スコアリング基準!$C$20,IF(IF($N3715&lt;&gt;"",$N3715,$M3715)&gt;=スコアリング基準!$B$21,スコアリング基準!$C$21,IF(IF($N3715&lt;&gt;"",$N3715,$M3715)&gt;0,スコアリング基準!$C$22,0))))</f>
        <v/>
      </c>
      <c r="T3715" s="4">
        <f>IF($O3715="可",スコアリング基準!$C$23,0)</f>
        <v/>
      </c>
      <c r="U3715" s="4">
        <f>IF(OR(COUNT($K3715:$L3715)&lt;2,$K3715=0),0,IF(ABS($L3715)/$K3715&lt;=スコアリング基準!$B$24,スコアリング基準!$C$24,IF(ABS($L3715)/$K3715&lt;=スコアリング基準!$B$25,スコアリング基準!$C$25,IF(ABS($L3715)/$K3715&lt;=スコアリング基準!$B$26,スコアリング基準!$C$26,0))))</f>
        <v/>
      </c>
      <c r="V3715" s="4">
        <f>IF($P3715="なし",スコアリング基準!$C$27,0)</f>
        <v/>
      </c>
      <c r="W3715" s="4">
        <f>IF($F3715="",0,IF(ISNUMBER($F3715),IF($F3715&lt;=スコアリング基準!$B$28,スコアリング基準!$C$28,スコアリング基準!$C$29),0))</f>
        <v/>
      </c>
      <c r="X3715" s="4">
        <f>IFERROR(VLOOKUP($B3715,スコアリング基準!$A$36:$B$46,2,FALSE),0)</f>
        <v/>
      </c>
      <c r="Y3715" s="4">
        <f>SUM($S3715:$X3715)</f>
        <v/>
      </c>
      <c r="Z3715" s="4">
        <f>IF(COUNT($M3715:$N3715)=0,"データ無",IF($Y3715&gt;=スコアリング基準!$B$30,"S",IF($Y3715&gt;=スコアリング基準!$B$31,"A",IF($Y3715&gt;=スコアリング基準!$B$32,"B","C"))))</f>
        <v/>
      </c>
      <c r="AA3715">
        <f>IFERROR(INDEX(実績DB!$I$3:$I$104,MATCH($B3715&amp;$C3715,実績DB!$J$3:$J$104,0)),"")</f>
        <v/>
      </c>
    </row>
    <row r="3716">
      <c r="A3716" t="n">
        <v>3714</v>
      </c>
      <c r="B3716" t="inlineStr">
        <is>
          <t>北陸</t>
        </is>
      </c>
      <c r="C3716" t="inlineStr">
        <is>
          <t>掛尾変電所</t>
        </is>
      </c>
      <c r="D3716" t="inlineStr">
        <is>
          <t>富山県</t>
        </is>
      </c>
      <c r="E3716" t="n">
        <v>66</v>
      </c>
      <c r="G3716" s="3" t="n">
        <v>36.66277</v>
      </c>
      <c r="H3716" s="3" t="n">
        <v>137.212327</v>
      </c>
      <c r="I3716" t="inlineStr">
        <is>
          <t>OSM実測</t>
        </is>
      </c>
      <c r="J3716" t="n">
        <v>57</v>
      </c>
      <c r="K3716" t="n">
        <v>35</v>
      </c>
      <c r="L3716" t="n">
        <v>-4</v>
      </c>
      <c r="M3716" t="n">
        <v>31</v>
      </c>
      <c r="O3716" t="inlineStr">
        <is>
          <t>－</t>
        </is>
      </c>
      <c r="P3716" t="inlineStr">
        <is>
          <t>有り</t>
        </is>
      </c>
      <c r="R3716" s="4">
        <f>IF(COUNT($M3716:$N3716)=0,"",IF(AND(IF($N3716&lt;&gt;"",$N3716,$M3716)&lt;=0,$O3716&lt;&gt;"可"),"警告",""))</f>
        <v/>
      </c>
      <c r="S3716" s="4">
        <f>IF(COUNT($M3716:$N3716)=0,0,IF(IF($N3716&lt;&gt;"",$N3716,$M3716)&gt;=スコアリング基準!$B$20,スコアリング基準!$C$20,IF(IF($N3716&lt;&gt;"",$N3716,$M3716)&gt;=スコアリング基準!$B$21,スコアリング基準!$C$21,IF(IF($N3716&lt;&gt;"",$N3716,$M3716)&gt;0,スコアリング基準!$C$22,0))))</f>
        <v/>
      </c>
      <c r="T3716" s="4">
        <f>IF($O3716="可",スコアリング基準!$C$23,0)</f>
        <v/>
      </c>
      <c r="U3716" s="4">
        <f>IF(OR(COUNT($K3716:$L3716)&lt;2,$K3716=0),0,IF(ABS($L3716)/$K3716&lt;=スコアリング基準!$B$24,スコアリング基準!$C$24,IF(ABS($L3716)/$K3716&lt;=スコアリング基準!$B$25,スコアリング基準!$C$25,IF(ABS($L3716)/$K3716&lt;=スコアリング基準!$B$26,スコアリング基準!$C$26,0))))</f>
        <v/>
      </c>
      <c r="V3716" s="4">
        <f>IF($P3716="なし",スコアリング基準!$C$27,0)</f>
        <v/>
      </c>
      <c r="W3716" s="4">
        <f>IF($F3716="",0,IF(ISNUMBER($F3716),IF($F3716&lt;=スコアリング基準!$B$28,スコアリング基準!$C$28,スコアリング基準!$C$29),0))</f>
        <v/>
      </c>
      <c r="X3716" s="4">
        <f>IFERROR(VLOOKUP($B3716,スコアリング基準!$A$36:$B$46,2,FALSE),0)</f>
        <v/>
      </c>
      <c r="Y3716" s="4">
        <f>SUM($S3716:$X3716)</f>
        <v/>
      </c>
      <c r="Z3716" s="4">
        <f>IF(COUNT($M3716:$N3716)=0,"データ無",IF($Y3716&gt;=スコアリング基準!$B$30,"S",IF($Y3716&gt;=スコアリング基準!$B$31,"A",IF($Y3716&gt;=スコアリング基準!$B$32,"B","C"))))</f>
        <v/>
      </c>
      <c r="AA3716">
        <f>IFERROR(INDEX(実績DB!$I$3:$I$104,MATCH($B3716&amp;$C3716,実績DB!$J$3:$J$104,0)),"")</f>
        <v/>
      </c>
    </row>
    <row r="3717">
      <c r="A3717" t="n">
        <v>3715</v>
      </c>
      <c r="B3717" t="inlineStr">
        <is>
          <t>北陸</t>
        </is>
      </c>
      <c r="C3717" t="inlineStr">
        <is>
          <t>鯖江変電所</t>
        </is>
      </c>
      <c r="D3717" t="inlineStr">
        <is>
          <t>福井県</t>
        </is>
      </c>
      <c r="E3717" t="n">
        <v>66</v>
      </c>
      <c r="G3717" s="3" t="n">
        <v>35.945979</v>
      </c>
      <c r="H3717" s="3" t="n">
        <v>136.193589</v>
      </c>
      <c r="I3717" t="inlineStr">
        <is>
          <t>OSM実測</t>
        </is>
      </c>
      <c r="J3717" t="n">
        <v>57</v>
      </c>
      <c r="K3717" t="n">
        <v>35</v>
      </c>
      <c r="L3717" t="n">
        <v>-7</v>
      </c>
      <c r="M3717" t="n">
        <v>28</v>
      </c>
      <c r="O3717" t="inlineStr">
        <is>
          <t>－</t>
        </is>
      </c>
      <c r="P3717" t="inlineStr">
        <is>
          <t>なし</t>
        </is>
      </c>
      <c r="R3717" s="4">
        <f>IF(COUNT($M3717:$N3717)=0,"",IF(AND(IF($N3717&lt;&gt;"",$N3717,$M3717)&lt;=0,$O3717&lt;&gt;"可"),"警告",""))</f>
        <v/>
      </c>
      <c r="S3717" s="4">
        <f>IF(COUNT($M3717:$N3717)=0,0,IF(IF($N3717&lt;&gt;"",$N3717,$M3717)&gt;=スコアリング基準!$B$20,スコアリング基準!$C$20,IF(IF($N3717&lt;&gt;"",$N3717,$M3717)&gt;=スコアリング基準!$B$21,スコアリング基準!$C$21,IF(IF($N3717&lt;&gt;"",$N3717,$M3717)&gt;0,スコアリング基準!$C$22,0))))</f>
        <v/>
      </c>
      <c r="T3717" s="4">
        <f>IF($O3717="可",スコアリング基準!$C$23,0)</f>
        <v/>
      </c>
      <c r="U3717" s="4">
        <f>IF(OR(COUNT($K3717:$L3717)&lt;2,$K3717=0),0,IF(ABS($L3717)/$K3717&lt;=スコアリング基準!$B$24,スコアリング基準!$C$24,IF(ABS($L3717)/$K3717&lt;=スコアリング基準!$B$25,スコアリング基準!$C$25,IF(ABS($L3717)/$K3717&lt;=スコアリング基準!$B$26,スコアリング基準!$C$26,0))))</f>
        <v/>
      </c>
      <c r="V3717" s="4">
        <f>IF($P3717="なし",スコアリング基準!$C$27,0)</f>
        <v/>
      </c>
      <c r="W3717" s="4">
        <f>IF($F3717="",0,IF(ISNUMBER($F3717),IF($F3717&lt;=スコアリング基準!$B$28,スコアリング基準!$C$28,スコアリング基準!$C$29),0))</f>
        <v/>
      </c>
      <c r="X3717" s="4">
        <f>IFERROR(VLOOKUP($B3717,スコアリング基準!$A$36:$B$46,2,FALSE),0)</f>
        <v/>
      </c>
      <c r="Y3717" s="4">
        <f>SUM($S3717:$X3717)</f>
        <v/>
      </c>
      <c r="Z3717" s="4">
        <f>IF(COUNT($M3717:$N3717)=0,"データ無",IF($Y3717&gt;=スコアリング基準!$B$30,"S",IF($Y3717&gt;=スコアリング基準!$B$31,"A",IF($Y3717&gt;=スコアリング基準!$B$32,"B","C"))))</f>
        <v/>
      </c>
      <c r="AA3717">
        <f>IFERROR(INDEX(実績DB!$I$3:$I$104,MATCH($B3717&amp;$C3717,実績DB!$J$3:$J$104,0)),"")</f>
        <v/>
      </c>
    </row>
    <row r="3718">
      <c r="A3718" t="n">
        <v>3716</v>
      </c>
      <c r="B3718" t="inlineStr">
        <is>
          <t>北陸</t>
        </is>
      </c>
      <c r="C3718" t="inlineStr">
        <is>
          <t>北陸電力送配電</t>
        </is>
      </c>
      <c r="D3718" t="inlineStr">
        <is>
          <t>富山県</t>
        </is>
      </c>
      <c r="G3718" s="3" t="n">
        <v>36.741277</v>
      </c>
      <c r="H3718" s="3" t="n">
        <v>137.024619</v>
      </c>
      <c r="I3718" t="inlineStr">
        <is>
          <t>OSM実測</t>
        </is>
      </c>
      <c r="R3718" s="4">
        <f>IF(COUNT($M3718:$N3718)=0,"",IF(AND(IF($N3718&lt;&gt;"",$N3718,$M3718)&lt;=0,$O3718&lt;&gt;"可"),"警告",""))</f>
        <v/>
      </c>
      <c r="S3718" s="4">
        <f>IF(COUNT($M3718:$N3718)=0,0,IF(IF($N3718&lt;&gt;"",$N3718,$M3718)&gt;=スコアリング基準!$B$20,スコアリング基準!$C$20,IF(IF($N3718&lt;&gt;"",$N3718,$M3718)&gt;=スコアリング基準!$B$21,スコアリング基準!$C$21,IF(IF($N3718&lt;&gt;"",$N3718,$M3718)&gt;0,スコアリング基準!$C$22,0))))</f>
        <v/>
      </c>
      <c r="T3718" s="4">
        <f>IF($O3718="可",スコアリング基準!$C$23,0)</f>
        <v/>
      </c>
      <c r="U3718" s="4">
        <f>IF(OR(COUNT($K3718:$L3718)&lt;2,$K3718=0),0,IF(ABS($L3718)/$K3718&lt;=スコアリング基準!$B$24,スコアリング基準!$C$24,IF(ABS($L3718)/$K3718&lt;=スコアリング基準!$B$25,スコアリング基準!$C$25,IF(ABS($L3718)/$K3718&lt;=スコアリング基準!$B$26,スコアリング基準!$C$26,0))))</f>
        <v/>
      </c>
      <c r="V3718" s="4">
        <f>IF($P3718="なし",スコアリング基準!$C$27,0)</f>
        <v/>
      </c>
      <c r="W3718" s="4">
        <f>IF($F3718="",0,IF(ISNUMBER($F3718),IF($F3718&lt;=スコアリング基準!$B$28,スコアリング基準!$C$28,スコアリング基準!$C$29),0))</f>
        <v/>
      </c>
      <c r="X3718" s="4">
        <f>IFERROR(VLOOKUP($B3718,スコアリング基準!$A$36:$B$46,2,FALSE),0)</f>
        <v/>
      </c>
      <c r="Y3718" s="4">
        <f>SUM($S3718:$X3718)</f>
        <v/>
      </c>
      <c r="Z3718" s="4">
        <f>IF(COUNT($M3718:$N3718)=0,"データ無",IF($Y3718&gt;=スコアリング基準!$B$30,"S",IF($Y3718&gt;=スコアリング基準!$B$31,"A",IF($Y3718&gt;=スコアリング基準!$B$32,"B","C"))))</f>
        <v/>
      </c>
      <c r="AA3718">
        <f>IFERROR(INDEX(実績DB!$I$3:$I$104,MATCH($B3718&amp;$C3718,実績DB!$J$3:$J$104,0)),"")</f>
        <v/>
      </c>
    </row>
    <row r="3719">
      <c r="A3719" t="n">
        <v>3717</v>
      </c>
      <c r="B3719" t="inlineStr">
        <is>
          <t>北陸</t>
        </is>
      </c>
      <c r="C3719" t="inlineStr">
        <is>
          <t>北陸電力送配電(株)美川変電所</t>
        </is>
      </c>
      <c r="D3719" t="inlineStr">
        <is>
          <t>石川県</t>
        </is>
      </c>
      <c r="G3719" s="3" t="n">
        <v>36.484708</v>
      </c>
      <c r="H3719" s="3" t="n">
        <v>136.498883</v>
      </c>
      <c r="I3719" t="inlineStr">
        <is>
          <t>OSM実測</t>
        </is>
      </c>
      <c r="J3719" t="n">
        <v>57</v>
      </c>
      <c r="K3719" t="n">
        <v>47</v>
      </c>
      <c r="L3719" t="n">
        <v>-30</v>
      </c>
      <c r="M3719" t="n">
        <v>17</v>
      </c>
      <c r="O3719" t="inlineStr">
        <is>
          <t>－</t>
        </is>
      </c>
      <c r="P3719" t="inlineStr">
        <is>
          <t>なし</t>
        </is>
      </c>
      <c r="R3719" s="4">
        <f>IF(COUNT($M3719:$N3719)=0,"",IF(AND(IF($N3719&lt;&gt;"",$N3719,$M3719)&lt;=0,$O3719&lt;&gt;"可"),"警告",""))</f>
        <v/>
      </c>
      <c r="S3719" s="4">
        <f>IF(COUNT($M3719:$N3719)=0,0,IF(IF($N3719&lt;&gt;"",$N3719,$M3719)&gt;=スコアリング基準!$B$20,スコアリング基準!$C$20,IF(IF($N3719&lt;&gt;"",$N3719,$M3719)&gt;=スコアリング基準!$B$21,スコアリング基準!$C$21,IF(IF($N3719&lt;&gt;"",$N3719,$M3719)&gt;0,スコアリング基準!$C$22,0))))</f>
        <v/>
      </c>
      <c r="T3719" s="4">
        <f>IF($O3719="可",スコアリング基準!$C$23,0)</f>
        <v/>
      </c>
      <c r="U3719" s="4">
        <f>IF(OR(COUNT($K3719:$L3719)&lt;2,$K3719=0),0,IF(ABS($L3719)/$K3719&lt;=スコアリング基準!$B$24,スコアリング基準!$C$24,IF(ABS($L3719)/$K3719&lt;=スコアリング基準!$B$25,スコアリング基準!$C$25,IF(ABS($L3719)/$K3719&lt;=スコアリング基準!$B$26,スコアリング基準!$C$26,0))))</f>
        <v/>
      </c>
      <c r="V3719" s="4">
        <f>IF($P3719="なし",スコアリング基準!$C$27,0)</f>
        <v/>
      </c>
      <c r="W3719" s="4">
        <f>IF($F3719="",0,IF(ISNUMBER($F3719),IF($F3719&lt;=スコアリング基準!$B$28,スコアリング基準!$C$28,スコアリング基準!$C$29),0))</f>
        <v/>
      </c>
      <c r="X3719" s="4">
        <f>IFERROR(VLOOKUP($B3719,スコアリング基準!$A$36:$B$46,2,FALSE),0)</f>
        <v/>
      </c>
      <c r="Y3719" s="4">
        <f>SUM($S3719:$X3719)</f>
        <v/>
      </c>
      <c r="Z3719" s="4">
        <f>IF(COUNT($M3719:$N3719)=0,"データ無",IF($Y3719&gt;=スコアリング基準!$B$30,"S",IF($Y3719&gt;=スコアリング基準!$B$31,"A",IF($Y3719&gt;=スコアリング基準!$B$32,"B","C"))))</f>
        <v/>
      </c>
      <c r="AA3719">
        <f>IFERROR(INDEX(実績DB!$I$3:$I$104,MATCH($B3719&amp;$C3719,実績DB!$J$3:$J$104,0)),"")</f>
        <v/>
      </c>
    </row>
    <row r="3720">
      <c r="A3720" t="n">
        <v>3718</v>
      </c>
      <c r="B3720" t="inlineStr">
        <is>
          <t>北陸</t>
        </is>
      </c>
      <c r="C3720" t="inlineStr">
        <is>
          <t>敦賀変電所</t>
        </is>
      </c>
      <c r="D3720" t="inlineStr">
        <is>
          <t>福井県</t>
        </is>
      </c>
      <c r="G3720" s="3" t="n">
        <v>35.647078</v>
      </c>
      <c r="H3720" s="3" t="n">
        <v>136.081477</v>
      </c>
      <c r="I3720" t="inlineStr">
        <is>
          <t>OSM実測</t>
        </is>
      </c>
      <c r="J3720" t="n">
        <v>57</v>
      </c>
      <c r="K3720" t="n">
        <v>47</v>
      </c>
      <c r="L3720" t="n">
        <v>-27</v>
      </c>
      <c r="M3720" t="n">
        <v>20</v>
      </c>
      <c r="O3720" t="inlineStr">
        <is>
          <t>－</t>
        </is>
      </c>
      <c r="P3720" t="inlineStr">
        <is>
          <t>なし</t>
        </is>
      </c>
      <c r="R3720" s="4">
        <f>IF(COUNT($M3720:$N3720)=0,"",IF(AND(IF($N3720&lt;&gt;"",$N3720,$M3720)&lt;=0,$O3720&lt;&gt;"可"),"警告",""))</f>
        <v/>
      </c>
      <c r="S3720" s="4">
        <f>IF(COUNT($M3720:$N3720)=0,0,IF(IF($N3720&lt;&gt;"",$N3720,$M3720)&gt;=スコアリング基準!$B$20,スコアリング基準!$C$20,IF(IF($N3720&lt;&gt;"",$N3720,$M3720)&gt;=スコアリング基準!$B$21,スコアリング基準!$C$21,IF(IF($N3720&lt;&gt;"",$N3720,$M3720)&gt;0,スコアリング基準!$C$22,0))))</f>
        <v/>
      </c>
      <c r="T3720" s="4">
        <f>IF($O3720="可",スコアリング基準!$C$23,0)</f>
        <v/>
      </c>
      <c r="U3720" s="4">
        <f>IF(OR(COUNT($K3720:$L3720)&lt;2,$K3720=0),0,IF(ABS($L3720)/$K3720&lt;=スコアリング基準!$B$24,スコアリング基準!$C$24,IF(ABS($L3720)/$K3720&lt;=スコアリング基準!$B$25,スコアリング基準!$C$25,IF(ABS($L3720)/$K3720&lt;=スコアリング基準!$B$26,スコアリング基準!$C$26,0))))</f>
        <v/>
      </c>
      <c r="V3720" s="4">
        <f>IF($P3720="なし",スコアリング基準!$C$27,0)</f>
        <v/>
      </c>
      <c r="W3720" s="4">
        <f>IF($F3720="",0,IF(ISNUMBER($F3720),IF($F3720&lt;=スコアリング基準!$B$28,スコアリング基準!$C$28,スコアリング基準!$C$29),0))</f>
        <v/>
      </c>
      <c r="X3720" s="4">
        <f>IFERROR(VLOOKUP($B3720,スコアリング基準!$A$36:$B$46,2,FALSE),0)</f>
        <v/>
      </c>
      <c r="Y3720" s="4">
        <f>SUM($S3720:$X3720)</f>
        <v/>
      </c>
      <c r="Z3720" s="4">
        <f>IF(COUNT($M3720:$N3720)=0,"データ無",IF($Y3720&gt;=スコアリング基準!$B$30,"S",IF($Y3720&gt;=スコアリング基準!$B$31,"A",IF($Y3720&gt;=スコアリング基準!$B$32,"B","C"))))</f>
        <v/>
      </c>
      <c r="AA3720">
        <f>IFERROR(INDEX(実績DB!$I$3:$I$104,MATCH($B3720&amp;$C3720,実績DB!$J$3:$J$104,0)),"")</f>
        <v/>
      </c>
    </row>
    <row r="3721">
      <c r="A3721" t="n">
        <v>3719</v>
      </c>
      <c r="B3721" t="inlineStr">
        <is>
          <t>北陸</t>
        </is>
      </c>
      <c r="C3721" t="inlineStr">
        <is>
          <t>花堂変電所</t>
        </is>
      </c>
      <c r="D3721" t="inlineStr">
        <is>
          <t>福井県</t>
        </is>
      </c>
      <c r="G3721" s="3" t="n">
        <v>36.032235</v>
      </c>
      <c r="H3721" s="3" t="n">
        <v>136.210169</v>
      </c>
      <c r="I3721" t="inlineStr">
        <is>
          <t>OSM実測</t>
        </is>
      </c>
      <c r="J3721" t="n">
        <v>38</v>
      </c>
      <c r="K3721" t="n">
        <v>19</v>
      </c>
      <c r="L3721" t="n">
        <v>-3</v>
      </c>
      <c r="M3721" t="n">
        <v>21</v>
      </c>
      <c r="O3721" t="inlineStr">
        <is>
          <t>－</t>
        </is>
      </c>
      <c r="P3721" t="inlineStr">
        <is>
          <t>有り</t>
        </is>
      </c>
      <c r="R3721" s="4">
        <f>IF(COUNT($M3721:$N3721)=0,"",IF(AND(IF($N3721&lt;&gt;"",$N3721,$M3721)&lt;=0,$O3721&lt;&gt;"可"),"警告",""))</f>
        <v/>
      </c>
      <c r="S3721" s="4">
        <f>IF(COUNT($M3721:$N3721)=0,0,IF(IF($N3721&lt;&gt;"",$N3721,$M3721)&gt;=スコアリング基準!$B$20,スコアリング基準!$C$20,IF(IF($N3721&lt;&gt;"",$N3721,$M3721)&gt;=スコアリング基準!$B$21,スコアリング基準!$C$21,IF(IF($N3721&lt;&gt;"",$N3721,$M3721)&gt;0,スコアリング基準!$C$22,0))))</f>
        <v/>
      </c>
      <c r="T3721" s="4">
        <f>IF($O3721="可",スコアリング基準!$C$23,0)</f>
        <v/>
      </c>
      <c r="U3721" s="4">
        <f>IF(OR(COUNT($K3721:$L3721)&lt;2,$K3721=0),0,IF(ABS($L3721)/$K3721&lt;=スコアリング基準!$B$24,スコアリング基準!$C$24,IF(ABS($L3721)/$K3721&lt;=スコアリング基準!$B$25,スコアリング基準!$C$25,IF(ABS($L3721)/$K3721&lt;=スコアリング基準!$B$26,スコアリング基準!$C$26,0))))</f>
        <v/>
      </c>
      <c r="V3721" s="4">
        <f>IF($P3721="なし",スコアリング基準!$C$27,0)</f>
        <v/>
      </c>
      <c r="W3721" s="4">
        <f>IF($F3721="",0,IF(ISNUMBER($F3721),IF($F3721&lt;=スコアリング基準!$B$28,スコアリング基準!$C$28,スコアリング基準!$C$29),0))</f>
        <v/>
      </c>
      <c r="X3721" s="4">
        <f>IFERROR(VLOOKUP($B3721,スコアリング基準!$A$36:$B$46,2,FALSE),0)</f>
        <v/>
      </c>
      <c r="Y3721" s="4">
        <f>SUM($S3721:$X3721)</f>
        <v/>
      </c>
      <c r="Z3721" s="4">
        <f>IF(COUNT($M3721:$N3721)=0,"データ無",IF($Y3721&gt;=スコアリング基準!$B$30,"S",IF($Y3721&gt;=スコアリング基準!$B$31,"A",IF($Y3721&gt;=スコアリング基準!$B$32,"B","C"))))</f>
        <v/>
      </c>
      <c r="AA3721">
        <f>IFERROR(INDEX(実績DB!$I$3:$I$104,MATCH($B3721&amp;$C3721,実績DB!$J$3:$J$104,0)),"")</f>
        <v/>
      </c>
    </row>
    <row r="3722">
      <c r="A3722" t="n">
        <v>3720</v>
      </c>
      <c r="B3722" t="inlineStr">
        <is>
          <t>北陸</t>
        </is>
      </c>
      <c r="C3722" t="inlineStr">
        <is>
          <t>東金津変電所</t>
        </is>
      </c>
      <c r="E3722" t="n">
        <v>275</v>
      </c>
      <c r="F3722" t="n">
        <v>77</v>
      </c>
      <c r="G3722" s="3" t="n">
        <v>36.206531</v>
      </c>
      <c r="H3722" s="3" t="n">
        <v>136.286845</v>
      </c>
      <c r="I3722" t="inlineStr">
        <is>
          <t>Google Places(名称一致)</t>
        </is>
      </c>
      <c r="J3722" t="n">
        <v>380</v>
      </c>
      <c r="K3722" t="n">
        <v>285</v>
      </c>
      <c r="L3722" t="n">
        <v>-114</v>
      </c>
      <c r="O3722" t="inlineStr">
        <is>
          <t>可</t>
        </is>
      </c>
      <c r="P3722" t="inlineStr">
        <is>
          <t>なし</t>
        </is>
      </c>
      <c r="R3722" s="4">
        <f>IF(COUNT($M3722:$N3722)=0,"",IF(AND(IF($N3722&lt;&gt;"",$N3722,$M3722)&lt;=0,$O3722&lt;&gt;"可"),"警告",""))</f>
        <v/>
      </c>
      <c r="S3722" s="4">
        <f>IF(COUNT($M3722:$N3722)=0,0,IF(IF($N3722&lt;&gt;"",$N3722,$M3722)&gt;=スコアリング基準!$B$20,スコアリング基準!$C$20,IF(IF($N3722&lt;&gt;"",$N3722,$M3722)&gt;=スコアリング基準!$B$21,スコアリング基準!$C$21,IF(IF($N3722&lt;&gt;"",$N3722,$M3722)&gt;0,スコアリング基準!$C$22,0))))</f>
        <v/>
      </c>
      <c r="T3722" s="4">
        <f>IF($O3722="可",スコアリング基準!$C$23,0)</f>
        <v/>
      </c>
      <c r="U3722" s="4">
        <f>IF(OR(COUNT($K3722:$L3722)&lt;2,$K3722=0),0,IF(ABS($L3722)/$K3722&lt;=スコアリング基準!$B$24,スコアリング基準!$C$24,IF(ABS($L3722)/$K3722&lt;=スコアリング基準!$B$25,スコアリング基準!$C$25,IF(ABS($L3722)/$K3722&lt;=スコアリング基準!$B$26,スコアリング基準!$C$26,0))))</f>
        <v/>
      </c>
      <c r="V3722" s="4">
        <f>IF($P3722="なし",スコアリング基準!$C$27,0)</f>
        <v/>
      </c>
      <c r="W3722" s="4">
        <f>IF($F3722="",0,IF(ISNUMBER($F3722),IF($F3722&lt;=スコアリング基準!$B$28,スコアリング基準!$C$28,スコアリング基準!$C$29),0))</f>
        <v/>
      </c>
      <c r="X3722" s="4">
        <f>IFERROR(VLOOKUP($B3722,スコアリング基準!$A$36:$B$46,2,FALSE),0)</f>
        <v/>
      </c>
      <c r="Y3722" s="4">
        <f>SUM($S3722:$X3722)</f>
        <v/>
      </c>
      <c r="Z3722" s="4">
        <f>IF(COUNT($M3722:$N3722)=0,"データ無",IF($Y3722&gt;=スコアリング基準!$B$30,"S",IF($Y3722&gt;=スコアリング基準!$B$31,"A",IF($Y3722&gt;=スコアリング基準!$B$32,"B","C"))))</f>
        <v/>
      </c>
      <c r="AA3722">
        <f>IFERROR(INDEX(実績DB!$I$3:$I$104,MATCH($B3722&amp;$C3722,実績DB!$J$3:$J$104,0)),"")</f>
        <v/>
      </c>
    </row>
    <row r="3723">
      <c r="A3723" t="n">
        <v>3721</v>
      </c>
      <c r="B3723" t="inlineStr">
        <is>
          <t>北陸</t>
        </is>
      </c>
      <c r="C3723" t="inlineStr">
        <is>
          <t>新福井変電所</t>
        </is>
      </c>
      <c r="E3723" t="n">
        <v>275</v>
      </c>
      <c r="F3723" t="n">
        <v>154</v>
      </c>
      <c r="G3723" s="3" t="n">
        <v>36.141146</v>
      </c>
      <c r="H3723" s="3" t="n">
        <v>136.294202</v>
      </c>
      <c r="I3723" t="inlineStr">
        <is>
          <t>Google Places(名称一致)</t>
        </is>
      </c>
      <c r="J3723" t="n">
        <v>1235</v>
      </c>
      <c r="K3723" t="n">
        <v>1235</v>
      </c>
      <c r="L3723" t="n">
        <v>-916</v>
      </c>
      <c r="O3723" t="inlineStr">
        <is>
          <t>可</t>
        </is>
      </c>
      <c r="P3723" t="inlineStr">
        <is>
          <t>なし</t>
        </is>
      </c>
      <c r="R3723" s="4">
        <f>IF(COUNT($M3723:$N3723)=0,"",IF(AND(IF($N3723&lt;&gt;"",$N3723,$M3723)&lt;=0,$O3723&lt;&gt;"可"),"警告",""))</f>
        <v/>
      </c>
      <c r="S3723" s="4">
        <f>IF(COUNT($M3723:$N3723)=0,0,IF(IF($N3723&lt;&gt;"",$N3723,$M3723)&gt;=スコアリング基準!$B$20,スコアリング基準!$C$20,IF(IF($N3723&lt;&gt;"",$N3723,$M3723)&gt;=スコアリング基準!$B$21,スコアリング基準!$C$21,IF(IF($N3723&lt;&gt;"",$N3723,$M3723)&gt;0,スコアリング基準!$C$22,0))))</f>
        <v/>
      </c>
      <c r="T3723" s="4">
        <f>IF($O3723="可",スコアリング基準!$C$23,0)</f>
        <v/>
      </c>
      <c r="U3723" s="4">
        <f>IF(OR(COUNT($K3723:$L3723)&lt;2,$K3723=0),0,IF(ABS($L3723)/$K3723&lt;=スコアリング基準!$B$24,スコアリング基準!$C$24,IF(ABS($L3723)/$K3723&lt;=スコアリング基準!$B$25,スコアリング基準!$C$25,IF(ABS($L3723)/$K3723&lt;=スコアリング基準!$B$26,スコアリング基準!$C$26,0))))</f>
        <v/>
      </c>
      <c r="V3723" s="4">
        <f>IF($P3723="なし",スコアリング基準!$C$27,0)</f>
        <v/>
      </c>
      <c r="W3723" s="4">
        <f>IF($F3723="",0,IF(ISNUMBER($F3723),IF($F3723&lt;=スコアリング基準!$B$28,スコアリング基準!$C$28,スコアリング基準!$C$29),0))</f>
        <v/>
      </c>
      <c r="X3723" s="4">
        <f>IFERROR(VLOOKUP($B3723,スコアリング基準!$A$36:$B$46,2,FALSE),0)</f>
        <v/>
      </c>
      <c r="Y3723" s="4">
        <f>SUM($S3723:$X3723)</f>
        <v/>
      </c>
      <c r="Z3723" s="4">
        <f>IF(COUNT($M3723:$N3723)=0,"データ無",IF($Y3723&gt;=スコアリング基準!$B$30,"S",IF($Y3723&gt;=スコアリング基準!$B$31,"A",IF($Y3723&gt;=スコアリング基準!$B$32,"B","C"))))</f>
        <v/>
      </c>
      <c r="AA3723">
        <f>IFERROR(INDEX(実績DB!$I$3:$I$104,MATCH($B3723&amp;$C3723,実績DB!$J$3:$J$104,0)),"")</f>
        <v/>
      </c>
    </row>
    <row r="3724">
      <c r="A3724" t="n">
        <v>3722</v>
      </c>
      <c r="B3724" t="inlineStr">
        <is>
          <t>北陸</t>
        </is>
      </c>
      <c r="C3724" t="inlineStr">
        <is>
          <t>南条変電所</t>
        </is>
      </c>
      <c r="E3724" t="n">
        <v>275</v>
      </c>
      <c r="F3724" t="n">
        <v>154</v>
      </c>
      <c r="G3724" s="3" t="n">
        <v>35.809653</v>
      </c>
      <c r="H3724" s="3" t="n">
        <v>136.172791</v>
      </c>
      <c r="I3724" t="inlineStr">
        <is>
          <t>Google Places(名称一致)</t>
        </is>
      </c>
      <c r="J3724" t="n">
        <v>760</v>
      </c>
      <c r="K3724" t="n">
        <v>380</v>
      </c>
      <c r="L3724" t="n">
        <v>-97</v>
      </c>
      <c r="O3724" t="inlineStr">
        <is>
          <t>可</t>
        </is>
      </c>
      <c r="P3724" t="inlineStr">
        <is>
          <t>なし</t>
        </is>
      </c>
      <c r="R3724" s="4">
        <f>IF(COUNT($M3724:$N3724)=0,"",IF(AND(IF($N3724&lt;&gt;"",$N3724,$M3724)&lt;=0,$O3724&lt;&gt;"可"),"警告",""))</f>
        <v/>
      </c>
      <c r="S3724" s="4">
        <f>IF(COUNT($M3724:$N3724)=0,0,IF(IF($N3724&lt;&gt;"",$N3724,$M3724)&gt;=スコアリング基準!$B$20,スコアリング基準!$C$20,IF(IF($N3724&lt;&gt;"",$N3724,$M3724)&gt;=スコアリング基準!$B$21,スコアリング基準!$C$21,IF(IF($N3724&lt;&gt;"",$N3724,$M3724)&gt;0,スコアリング基準!$C$22,0))))</f>
        <v/>
      </c>
      <c r="T3724" s="4">
        <f>IF($O3724="可",スコアリング基準!$C$23,0)</f>
        <v/>
      </c>
      <c r="U3724" s="4">
        <f>IF(OR(COUNT($K3724:$L3724)&lt;2,$K3724=0),0,IF(ABS($L3724)/$K3724&lt;=スコアリング基準!$B$24,スコアリング基準!$C$24,IF(ABS($L3724)/$K3724&lt;=スコアリング基準!$B$25,スコアリング基準!$C$25,IF(ABS($L3724)/$K3724&lt;=スコアリング基準!$B$26,スコアリング基準!$C$26,0))))</f>
        <v/>
      </c>
      <c r="V3724" s="4">
        <f>IF($P3724="なし",スコアリング基準!$C$27,0)</f>
        <v/>
      </c>
      <c r="W3724" s="4">
        <f>IF($F3724="",0,IF(ISNUMBER($F3724),IF($F3724&lt;=スコアリング基準!$B$28,スコアリング基準!$C$28,スコアリング基準!$C$29),0))</f>
        <v/>
      </c>
      <c r="X3724" s="4">
        <f>IFERROR(VLOOKUP($B3724,スコアリング基準!$A$36:$B$46,2,FALSE),0)</f>
        <v/>
      </c>
      <c r="Y3724" s="4">
        <f>SUM($S3724:$X3724)</f>
        <v/>
      </c>
      <c r="Z3724" s="4">
        <f>IF(COUNT($M3724:$N3724)=0,"データ無",IF($Y3724&gt;=スコアリング基準!$B$30,"S",IF($Y3724&gt;=スコアリング基準!$B$31,"A",IF($Y3724&gt;=スコアリング基準!$B$32,"B","C"))))</f>
        <v/>
      </c>
      <c r="AA3724">
        <f>IFERROR(INDEX(実績DB!$I$3:$I$104,MATCH($B3724&amp;$C3724,実績DB!$J$3:$J$104,0)),"")</f>
        <v/>
      </c>
    </row>
    <row r="3725">
      <c r="A3725" t="n">
        <v>3723</v>
      </c>
      <c r="B3725" t="inlineStr">
        <is>
          <t>北陸</t>
        </is>
      </c>
      <c r="C3725" t="inlineStr">
        <is>
          <t>敦賀火力変電所</t>
        </is>
      </c>
      <c r="E3725" t="n">
        <v>275</v>
      </c>
      <c r="F3725" t="n">
        <v>77</v>
      </c>
      <c r="G3725" s="3" t="n"/>
      <c r="H3725" s="3" t="n"/>
      <c r="I3725" t="inlineStr">
        <is>
          <t>未取得</t>
        </is>
      </c>
      <c r="J3725" t="n">
        <v>380</v>
      </c>
      <c r="K3725" t="n">
        <v>285</v>
      </c>
      <c r="L3725" t="n">
        <v>2</v>
      </c>
      <c r="O3725" t="inlineStr">
        <is>
          <t>可</t>
        </is>
      </c>
      <c r="P3725" t="inlineStr">
        <is>
          <t>なし</t>
        </is>
      </c>
      <c r="R3725" s="4">
        <f>IF(COUNT($M3725:$N3725)=0,"",IF(AND(IF($N3725&lt;&gt;"",$N3725,$M3725)&lt;=0,$O3725&lt;&gt;"可"),"警告",""))</f>
        <v/>
      </c>
      <c r="S3725" s="4">
        <f>IF(COUNT($M3725:$N3725)=0,0,IF(IF($N3725&lt;&gt;"",$N3725,$M3725)&gt;=スコアリング基準!$B$20,スコアリング基準!$C$20,IF(IF($N3725&lt;&gt;"",$N3725,$M3725)&gt;=スコアリング基準!$B$21,スコアリング基準!$C$21,IF(IF($N3725&lt;&gt;"",$N3725,$M3725)&gt;0,スコアリング基準!$C$22,0))))</f>
        <v/>
      </c>
      <c r="T3725" s="4">
        <f>IF($O3725="可",スコアリング基準!$C$23,0)</f>
        <v/>
      </c>
      <c r="U3725" s="4">
        <f>IF(OR(COUNT($K3725:$L3725)&lt;2,$K3725=0),0,IF(ABS($L3725)/$K3725&lt;=スコアリング基準!$B$24,スコアリング基準!$C$24,IF(ABS($L3725)/$K3725&lt;=スコアリング基準!$B$25,スコアリング基準!$C$25,IF(ABS($L3725)/$K3725&lt;=スコアリング基準!$B$26,スコアリング基準!$C$26,0))))</f>
        <v/>
      </c>
      <c r="V3725" s="4">
        <f>IF($P3725="なし",スコアリング基準!$C$27,0)</f>
        <v/>
      </c>
      <c r="W3725" s="4">
        <f>IF($F3725="",0,IF(ISNUMBER($F3725),IF($F3725&lt;=スコアリング基準!$B$28,スコアリング基準!$C$28,スコアリング基準!$C$29),0))</f>
        <v/>
      </c>
      <c r="X3725" s="4">
        <f>IFERROR(VLOOKUP($B3725,スコアリング基準!$A$36:$B$46,2,FALSE),0)</f>
        <v/>
      </c>
      <c r="Y3725" s="4">
        <f>SUM($S3725:$X3725)</f>
        <v/>
      </c>
      <c r="Z3725" s="4">
        <f>IF(COUNT($M3725:$N3725)=0,"データ無",IF($Y3725&gt;=スコアリング基準!$B$30,"S",IF($Y3725&gt;=スコアリング基準!$B$31,"A",IF($Y3725&gt;=スコアリング基準!$B$32,"B","C"))))</f>
        <v/>
      </c>
      <c r="AA3725">
        <f>IFERROR(INDEX(実績DB!$I$3:$I$104,MATCH($B3725&amp;$C3725,実績DB!$J$3:$J$104,0)),"")</f>
        <v/>
      </c>
    </row>
    <row r="3726">
      <c r="A3726" t="n">
        <v>3724</v>
      </c>
      <c r="B3726" t="inlineStr">
        <is>
          <t>北陸</t>
        </is>
      </c>
      <c r="C3726" t="inlineStr">
        <is>
          <t>黒部変電所</t>
        </is>
      </c>
      <c r="E3726" t="n">
        <v>154</v>
      </c>
      <c r="F3726" t="n">
        <v>66</v>
      </c>
      <c r="G3726" s="3" t="n">
        <v>36.890669</v>
      </c>
      <c r="H3726" s="3" t="n">
        <v>137.477994</v>
      </c>
      <c r="I3726" t="inlineStr">
        <is>
          <t>Google Places(名称一致)</t>
        </is>
      </c>
      <c r="J3726" t="n">
        <v>285</v>
      </c>
      <c r="K3726" t="n">
        <v>214</v>
      </c>
      <c r="L3726" t="n">
        <v>-118</v>
      </c>
      <c r="O3726" t="inlineStr">
        <is>
          <t>可</t>
        </is>
      </c>
      <c r="P3726" t="inlineStr">
        <is>
          <t>有り</t>
        </is>
      </c>
      <c r="R3726" s="4">
        <f>IF(COUNT($M3726:$N3726)=0,"",IF(AND(IF($N3726&lt;&gt;"",$N3726,$M3726)&lt;=0,$O3726&lt;&gt;"可"),"警告",""))</f>
        <v/>
      </c>
      <c r="S3726" s="4">
        <f>IF(COUNT($M3726:$N3726)=0,0,IF(IF($N3726&lt;&gt;"",$N3726,$M3726)&gt;=スコアリング基準!$B$20,スコアリング基準!$C$20,IF(IF($N3726&lt;&gt;"",$N3726,$M3726)&gt;=スコアリング基準!$B$21,スコアリング基準!$C$21,IF(IF($N3726&lt;&gt;"",$N3726,$M3726)&gt;0,スコアリング基準!$C$22,0))))</f>
        <v/>
      </c>
      <c r="T3726" s="4">
        <f>IF($O3726="可",スコアリング基準!$C$23,0)</f>
        <v/>
      </c>
      <c r="U3726" s="4">
        <f>IF(OR(COUNT($K3726:$L3726)&lt;2,$K3726=0),0,IF(ABS($L3726)/$K3726&lt;=スコアリング基準!$B$24,スコアリング基準!$C$24,IF(ABS($L3726)/$K3726&lt;=スコアリング基準!$B$25,スコアリング基準!$C$25,IF(ABS($L3726)/$K3726&lt;=スコアリング基準!$B$26,スコアリング基準!$C$26,0))))</f>
        <v/>
      </c>
      <c r="V3726" s="4">
        <f>IF($P3726="なし",スコアリング基準!$C$27,0)</f>
        <v/>
      </c>
      <c r="W3726" s="4">
        <f>IF($F3726="",0,IF(ISNUMBER($F3726),IF($F3726&lt;=スコアリング基準!$B$28,スコアリング基準!$C$28,スコアリング基準!$C$29),0))</f>
        <v/>
      </c>
      <c r="X3726" s="4">
        <f>IFERROR(VLOOKUP($B3726,スコアリング基準!$A$36:$B$46,2,FALSE),0)</f>
        <v/>
      </c>
      <c r="Y3726" s="4">
        <f>SUM($S3726:$X3726)</f>
        <v/>
      </c>
      <c r="Z3726" s="4">
        <f>IF(COUNT($M3726:$N3726)=0,"データ無",IF($Y3726&gt;=スコアリング基準!$B$30,"S",IF($Y3726&gt;=スコアリング基準!$B$31,"A",IF($Y3726&gt;=スコアリング基準!$B$32,"B","C"))))</f>
        <v/>
      </c>
      <c r="AA3726">
        <f>IFERROR(INDEX(実績DB!$I$3:$I$104,MATCH($B3726&amp;$C3726,実績DB!$J$3:$J$104,0)),"")</f>
        <v/>
      </c>
    </row>
    <row r="3727">
      <c r="A3727" t="n">
        <v>3725</v>
      </c>
      <c r="B3727" t="inlineStr">
        <is>
          <t>北陸</t>
        </is>
      </c>
      <c r="C3727" t="inlineStr">
        <is>
          <t>江口変電所</t>
        </is>
      </c>
      <c r="E3727" t="n">
        <v>154</v>
      </c>
      <c r="F3727" t="n">
        <v>66</v>
      </c>
      <c r="G3727" s="3" t="n">
        <v>36.832761</v>
      </c>
      <c r="H3727" s="3" t="n">
        <v>137.426662</v>
      </c>
      <c r="I3727" t="inlineStr">
        <is>
          <t>Google Places(名称一致)</t>
        </is>
      </c>
      <c r="J3727" t="n">
        <v>333</v>
      </c>
      <c r="K3727" t="n">
        <v>190</v>
      </c>
      <c r="L3727" t="n">
        <v>-42</v>
      </c>
      <c r="O3727" t="inlineStr">
        <is>
          <t>可</t>
        </is>
      </c>
      <c r="P3727" t="inlineStr">
        <is>
          <t>有り</t>
        </is>
      </c>
      <c r="R3727" s="4">
        <f>IF(COUNT($M3727:$N3727)=0,"",IF(AND(IF($N3727&lt;&gt;"",$N3727,$M3727)&lt;=0,$O3727&lt;&gt;"可"),"警告",""))</f>
        <v/>
      </c>
      <c r="S3727" s="4">
        <f>IF(COUNT($M3727:$N3727)=0,0,IF(IF($N3727&lt;&gt;"",$N3727,$M3727)&gt;=スコアリング基準!$B$20,スコアリング基準!$C$20,IF(IF($N3727&lt;&gt;"",$N3727,$M3727)&gt;=スコアリング基準!$B$21,スコアリング基準!$C$21,IF(IF($N3727&lt;&gt;"",$N3727,$M3727)&gt;0,スコアリング基準!$C$22,0))))</f>
        <v/>
      </c>
      <c r="T3727" s="4">
        <f>IF($O3727="可",スコアリング基準!$C$23,0)</f>
        <v/>
      </c>
      <c r="U3727" s="4">
        <f>IF(OR(COUNT($K3727:$L3727)&lt;2,$K3727=0),0,IF(ABS($L3727)/$K3727&lt;=スコアリング基準!$B$24,スコアリング基準!$C$24,IF(ABS($L3727)/$K3727&lt;=スコアリング基準!$B$25,スコアリング基準!$C$25,IF(ABS($L3727)/$K3727&lt;=スコアリング基準!$B$26,スコアリング基準!$C$26,0))))</f>
        <v/>
      </c>
      <c r="V3727" s="4">
        <f>IF($P3727="なし",スコアリング基準!$C$27,0)</f>
        <v/>
      </c>
      <c r="W3727" s="4">
        <f>IF($F3727="",0,IF(ISNUMBER($F3727),IF($F3727&lt;=スコアリング基準!$B$28,スコアリング基準!$C$28,スコアリング基準!$C$29),0))</f>
        <v/>
      </c>
      <c r="X3727" s="4">
        <f>IFERROR(VLOOKUP($B3727,スコアリング基準!$A$36:$B$46,2,FALSE),0)</f>
        <v/>
      </c>
      <c r="Y3727" s="4">
        <f>SUM($S3727:$X3727)</f>
        <v/>
      </c>
      <c r="Z3727" s="4">
        <f>IF(COUNT($M3727:$N3727)=0,"データ無",IF($Y3727&gt;=スコアリング基準!$B$30,"S",IF($Y3727&gt;=スコアリング基準!$B$31,"A",IF($Y3727&gt;=スコアリング基準!$B$32,"B","C"))))</f>
        <v/>
      </c>
      <c r="AA3727">
        <f>IFERROR(INDEX(実績DB!$I$3:$I$104,MATCH($B3727&amp;$C3727,実績DB!$J$3:$J$104,0)),"")</f>
        <v/>
      </c>
    </row>
    <row r="3728">
      <c r="A3728" t="n">
        <v>3726</v>
      </c>
      <c r="B3728" t="inlineStr">
        <is>
          <t>北陸</t>
        </is>
      </c>
      <c r="C3728" t="inlineStr">
        <is>
          <t>新中地山変電所</t>
        </is>
      </c>
      <c r="E3728" t="n">
        <v>154</v>
      </c>
      <c r="F3728" t="n">
        <v>66</v>
      </c>
      <c r="G3728" s="3" t="n"/>
      <c r="H3728" s="3" t="n"/>
      <c r="I3728" t="inlineStr">
        <is>
          <t>未取得</t>
        </is>
      </c>
      <c r="J3728" t="n">
        <v>53</v>
      </c>
      <c r="K3728" t="n">
        <v>53</v>
      </c>
      <c r="L3728" t="n">
        <v>-52</v>
      </c>
      <c r="O3728" t="inlineStr">
        <is>
          <t>不可 #2</t>
        </is>
      </c>
      <c r="P3728" t="inlineStr">
        <is>
          <t>有り</t>
        </is>
      </c>
      <c r="R3728" s="4">
        <f>IF(COUNT($M3728:$N3728)=0,"",IF(AND(IF($N3728&lt;&gt;"",$N3728,$M3728)&lt;=0,$O3728&lt;&gt;"可"),"警告",""))</f>
        <v/>
      </c>
      <c r="S3728" s="4">
        <f>IF(COUNT($M3728:$N3728)=0,0,IF(IF($N3728&lt;&gt;"",$N3728,$M3728)&gt;=スコアリング基準!$B$20,スコアリング基準!$C$20,IF(IF($N3728&lt;&gt;"",$N3728,$M3728)&gt;=スコアリング基準!$B$21,スコアリング基準!$C$21,IF(IF($N3728&lt;&gt;"",$N3728,$M3728)&gt;0,スコアリング基準!$C$22,0))))</f>
        <v/>
      </c>
      <c r="T3728" s="4">
        <f>IF($O3728="可",スコアリング基準!$C$23,0)</f>
        <v/>
      </c>
      <c r="U3728" s="4">
        <f>IF(OR(COUNT($K3728:$L3728)&lt;2,$K3728=0),0,IF(ABS($L3728)/$K3728&lt;=スコアリング基準!$B$24,スコアリング基準!$C$24,IF(ABS($L3728)/$K3728&lt;=スコアリング基準!$B$25,スコアリング基準!$C$25,IF(ABS($L3728)/$K3728&lt;=スコアリング基準!$B$26,スコアリング基準!$C$26,0))))</f>
        <v/>
      </c>
      <c r="V3728" s="4">
        <f>IF($P3728="なし",スコアリング基準!$C$27,0)</f>
        <v/>
      </c>
      <c r="W3728" s="4">
        <f>IF($F3728="",0,IF(ISNUMBER($F3728),IF($F3728&lt;=スコアリング基準!$B$28,スコアリング基準!$C$28,スコアリング基準!$C$29),0))</f>
        <v/>
      </c>
      <c r="X3728" s="4">
        <f>IFERROR(VLOOKUP($B3728,スコアリング基準!$A$36:$B$46,2,FALSE),0)</f>
        <v/>
      </c>
      <c r="Y3728" s="4">
        <f>SUM($S3728:$X3728)</f>
        <v/>
      </c>
      <c r="Z3728" s="4">
        <f>IF(COUNT($M3728:$N3728)=0,"データ無",IF($Y3728&gt;=スコアリング基準!$B$30,"S",IF($Y3728&gt;=スコアリング基準!$B$31,"A",IF($Y3728&gt;=スコアリング基準!$B$32,"B","C"))))</f>
        <v/>
      </c>
      <c r="AA3728">
        <f>IFERROR(INDEX(実績DB!$I$3:$I$104,MATCH($B3728&amp;$C3728,実績DB!$J$3:$J$104,0)),"")</f>
        <v/>
      </c>
    </row>
    <row r="3729">
      <c r="A3729" t="n">
        <v>3727</v>
      </c>
      <c r="B3729" t="inlineStr">
        <is>
          <t>北陸</t>
        </is>
      </c>
      <c r="C3729" t="inlineStr">
        <is>
          <t>南福岡変電所</t>
        </is>
      </c>
      <c r="E3729" t="n">
        <v>154</v>
      </c>
      <c r="F3729" t="n">
        <v>66</v>
      </c>
      <c r="G3729" s="3" t="n"/>
      <c r="H3729" s="3" t="n"/>
      <c r="I3729" t="inlineStr">
        <is>
          <t>未取得</t>
        </is>
      </c>
      <c r="J3729" t="n">
        <v>665</v>
      </c>
      <c r="K3729" t="n">
        <v>475</v>
      </c>
      <c r="L3729" t="n">
        <v>-223</v>
      </c>
      <c r="O3729" t="inlineStr">
        <is>
          <t>可</t>
        </is>
      </c>
      <c r="P3729" t="inlineStr">
        <is>
          <t>有り</t>
        </is>
      </c>
      <c r="R3729" s="4">
        <f>IF(COUNT($M3729:$N3729)=0,"",IF(AND(IF($N3729&lt;&gt;"",$N3729,$M3729)&lt;=0,$O3729&lt;&gt;"可"),"警告",""))</f>
        <v/>
      </c>
      <c r="S3729" s="4">
        <f>IF(COUNT($M3729:$N3729)=0,0,IF(IF($N3729&lt;&gt;"",$N3729,$M3729)&gt;=スコアリング基準!$B$20,スコアリング基準!$C$20,IF(IF($N3729&lt;&gt;"",$N3729,$M3729)&gt;=スコアリング基準!$B$21,スコアリング基準!$C$21,IF(IF($N3729&lt;&gt;"",$N3729,$M3729)&gt;0,スコアリング基準!$C$22,0))))</f>
        <v/>
      </c>
      <c r="T3729" s="4">
        <f>IF($O3729="可",スコアリング基準!$C$23,0)</f>
        <v/>
      </c>
      <c r="U3729" s="4">
        <f>IF(OR(COUNT($K3729:$L3729)&lt;2,$K3729=0),0,IF(ABS($L3729)/$K3729&lt;=スコアリング基準!$B$24,スコアリング基準!$C$24,IF(ABS($L3729)/$K3729&lt;=スコアリング基準!$B$25,スコアリング基準!$C$25,IF(ABS($L3729)/$K3729&lt;=スコアリング基準!$B$26,スコアリング基準!$C$26,0))))</f>
        <v/>
      </c>
      <c r="V3729" s="4">
        <f>IF($P3729="なし",スコアリング基準!$C$27,0)</f>
        <v/>
      </c>
      <c r="W3729" s="4">
        <f>IF($F3729="",0,IF(ISNUMBER($F3729),IF($F3729&lt;=スコアリング基準!$B$28,スコアリング基準!$C$28,スコアリング基準!$C$29),0))</f>
        <v/>
      </c>
      <c r="X3729" s="4">
        <f>IFERROR(VLOOKUP($B3729,スコアリング基準!$A$36:$B$46,2,FALSE),0)</f>
        <v/>
      </c>
      <c r="Y3729" s="4">
        <f>SUM($S3729:$X3729)</f>
        <v/>
      </c>
      <c r="Z3729" s="4">
        <f>IF(COUNT($M3729:$N3729)=0,"データ無",IF($Y3729&gt;=スコアリング基準!$B$30,"S",IF($Y3729&gt;=スコアリング基準!$B$31,"A",IF($Y3729&gt;=スコアリング基準!$B$32,"B","C"))))</f>
        <v/>
      </c>
      <c r="AA3729">
        <f>IFERROR(INDEX(実績DB!$I$3:$I$104,MATCH($B3729&amp;$C3729,実績DB!$J$3:$J$104,0)),"")</f>
        <v/>
      </c>
    </row>
    <row r="3730">
      <c r="A3730" t="n">
        <v>3728</v>
      </c>
      <c r="B3730" t="inlineStr">
        <is>
          <t>北陸</t>
        </is>
      </c>
      <c r="C3730" t="inlineStr">
        <is>
          <t>新能登変電所</t>
        </is>
      </c>
      <c r="E3730" t="n">
        <v>154</v>
      </c>
      <c r="F3730" t="n">
        <v>66</v>
      </c>
      <c r="G3730" s="3" t="n">
        <v>36.966025</v>
      </c>
      <c r="H3730" s="3" t="n">
        <v>136.903896</v>
      </c>
      <c r="I3730" t="inlineStr">
        <is>
          <t>Google Places(名称一致)</t>
        </is>
      </c>
      <c r="J3730" t="n">
        <v>570</v>
      </c>
      <c r="K3730" t="n">
        <v>570</v>
      </c>
      <c r="L3730" t="n">
        <v>-385</v>
      </c>
      <c r="O3730" t="inlineStr">
        <is>
          <t>可</t>
        </is>
      </c>
      <c r="P3730" t="inlineStr">
        <is>
          <t>なし</t>
        </is>
      </c>
      <c r="R3730" s="4">
        <f>IF(COUNT($M3730:$N3730)=0,"",IF(AND(IF($N3730&lt;&gt;"",$N3730,$M3730)&lt;=0,$O3730&lt;&gt;"可"),"警告",""))</f>
        <v/>
      </c>
      <c r="S3730" s="4">
        <f>IF(COUNT($M3730:$N3730)=0,0,IF(IF($N3730&lt;&gt;"",$N3730,$M3730)&gt;=スコアリング基準!$B$20,スコアリング基準!$C$20,IF(IF($N3730&lt;&gt;"",$N3730,$M3730)&gt;=スコアリング基準!$B$21,スコアリング基準!$C$21,IF(IF($N3730&lt;&gt;"",$N3730,$M3730)&gt;0,スコアリング基準!$C$22,0))))</f>
        <v/>
      </c>
      <c r="T3730" s="4">
        <f>IF($O3730="可",スコアリング基準!$C$23,0)</f>
        <v/>
      </c>
      <c r="U3730" s="4">
        <f>IF(OR(COUNT($K3730:$L3730)&lt;2,$K3730=0),0,IF(ABS($L3730)/$K3730&lt;=スコアリング基準!$B$24,スコアリング基準!$C$24,IF(ABS($L3730)/$K3730&lt;=スコアリング基準!$B$25,スコアリング基準!$C$25,IF(ABS($L3730)/$K3730&lt;=スコアリング基準!$B$26,スコアリング基準!$C$26,0))))</f>
        <v/>
      </c>
      <c r="V3730" s="4">
        <f>IF($P3730="なし",スコアリング基準!$C$27,0)</f>
        <v/>
      </c>
      <c r="W3730" s="4">
        <f>IF($F3730="",0,IF(ISNUMBER($F3730),IF($F3730&lt;=スコアリング基準!$B$28,スコアリング基準!$C$28,スコアリング基準!$C$29),0))</f>
        <v/>
      </c>
      <c r="X3730" s="4">
        <f>IFERROR(VLOOKUP($B3730,スコアリング基準!$A$36:$B$46,2,FALSE),0)</f>
        <v/>
      </c>
      <c r="Y3730" s="4">
        <f>SUM($S3730:$X3730)</f>
        <v/>
      </c>
      <c r="Z3730" s="4">
        <f>IF(COUNT($M3730:$N3730)=0,"データ無",IF($Y3730&gt;=スコアリング基準!$B$30,"S",IF($Y3730&gt;=スコアリング基準!$B$31,"A",IF($Y3730&gt;=スコアリング基準!$B$32,"B","C"))))</f>
        <v/>
      </c>
      <c r="AA3730">
        <f>IFERROR(INDEX(実績DB!$I$3:$I$104,MATCH($B3730&amp;$C3730,実績DB!$J$3:$J$104,0)),"")</f>
        <v/>
      </c>
    </row>
    <row r="3731">
      <c r="A3731" t="n">
        <v>3729</v>
      </c>
      <c r="B3731" t="inlineStr">
        <is>
          <t>北陸</t>
        </is>
      </c>
      <c r="C3731" t="inlineStr">
        <is>
          <t>鳳至変電所</t>
        </is>
      </c>
      <c r="E3731" t="n">
        <v>154</v>
      </c>
      <c r="F3731" t="n">
        <v>66</v>
      </c>
      <c r="G3731" s="3" t="n">
        <v>37.240454</v>
      </c>
      <c r="H3731" s="3" t="n">
        <v>136.89325</v>
      </c>
      <c r="I3731" t="inlineStr">
        <is>
          <t>Google Places(名称一致)</t>
        </is>
      </c>
      <c r="J3731" t="n">
        <v>285</v>
      </c>
      <c r="K3731" t="n">
        <v>214</v>
      </c>
      <c r="L3731" t="n">
        <v>-158</v>
      </c>
      <c r="O3731" t="inlineStr">
        <is>
          <t>可</t>
        </is>
      </c>
      <c r="P3731" t="inlineStr">
        <is>
          <t>有り</t>
        </is>
      </c>
      <c r="R3731" s="4">
        <f>IF(COUNT($M3731:$N3731)=0,"",IF(AND(IF($N3731&lt;&gt;"",$N3731,$M3731)&lt;=0,$O3731&lt;&gt;"可"),"警告",""))</f>
        <v/>
      </c>
      <c r="S3731" s="4">
        <f>IF(COUNT($M3731:$N3731)=0,0,IF(IF($N3731&lt;&gt;"",$N3731,$M3731)&gt;=スコアリング基準!$B$20,スコアリング基準!$C$20,IF(IF($N3731&lt;&gt;"",$N3731,$M3731)&gt;=スコアリング基準!$B$21,スコアリング基準!$C$21,IF(IF($N3731&lt;&gt;"",$N3731,$M3731)&gt;0,スコアリング基準!$C$22,0))))</f>
        <v/>
      </c>
      <c r="T3731" s="4">
        <f>IF($O3731="可",スコアリング基準!$C$23,0)</f>
        <v/>
      </c>
      <c r="U3731" s="4">
        <f>IF(OR(COUNT($K3731:$L3731)&lt;2,$K3731=0),0,IF(ABS($L3731)/$K3731&lt;=スコアリング基準!$B$24,スコアリング基準!$C$24,IF(ABS($L3731)/$K3731&lt;=スコアリング基準!$B$25,スコアリング基準!$C$25,IF(ABS($L3731)/$K3731&lt;=スコアリング基準!$B$26,スコアリング基準!$C$26,0))))</f>
        <v/>
      </c>
      <c r="V3731" s="4">
        <f>IF($P3731="なし",スコアリング基準!$C$27,0)</f>
        <v/>
      </c>
      <c r="W3731" s="4">
        <f>IF($F3731="",0,IF(ISNUMBER($F3731),IF($F3731&lt;=スコアリング基準!$B$28,スコアリング基準!$C$28,スコアリング基準!$C$29),0))</f>
        <v/>
      </c>
      <c r="X3731" s="4">
        <f>IFERROR(VLOOKUP($B3731,スコアリング基準!$A$36:$B$46,2,FALSE),0)</f>
        <v/>
      </c>
      <c r="Y3731" s="4">
        <f>SUM($S3731:$X3731)</f>
        <v/>
      </c>
      <c r="Z3731" s="4">
        <f>IF(COUNT($M3731:$N3731)=0,"データ無",IF($Y3731&gt;=スコアリング基準!$B$30,"S",IF($Y3731&gt;=スコアリング基準!$B$31,"A",IF($Y3731&gt;=スコアリング基準!$B$32,"B","C"))))</f>
        <v/>
      </c>
      <c r="AA3731">
        <f>IFERROR(INDEX(実績DB!$I$3:$I$104,MATCH($B3731&amp;$C3731,実績DB!$J$3:$J$104,0)),"")</f>
        <v/>
      </c>
    </row>
    <row r="3732">
      <c r="A3732" t="n">
        <v>3730</v>
      </c>
      <c r="B3732" t="inlineStr">
        <is>
          <t>北陸</t>
        </is>
      </c>
      <c r="C3732" t="inlineStr">
        <is>
          <t>御所変電所</t>
        </is>
      </c>
      <c r="E3732" t="n">
        <v>154</v>
      </c>
      <c r="F3732" t="n">
        <v>77</v>
      </c>
      <c r="G3732" s="3" t="n">
        <v>36.577244</v>
      </c>
      <c r="H3732" s="3" t="n">
        <v>136.684476</v>
      </c>
      <c r="I3732" t="inlineStr">
        <is>
          <t>Google Places(名称一致)</t>
        </is>
      </c>
      <c r="J3732" t="n">
        <v>380</v>
      </c>
      <c r="K3732" t="n">
        <v>285</v>
      </c>
      <c r="L3732" t="n">
        <v>-43</v>
      </c>
      <c r="O3732" t="inlineStr">
        <is>
          <t>可</t>
        </is>
      </c>
      <c r="P3732" t="inlineStr">
        <is>
          <t>なし</t>
        </is>
      </c>
      <c r="R3732" s="4">
        <f>IF(COUNT($M3732:$N3732)=0,"",IF(AND(IF($N3732&lt;&gt;"",$N3732,$M3732)&lt;=0,$O3732&lt;&gt;"可"),"警告",""))</f>
        <v/>
      </c>
      <c r="S3732" s="4">
        <f>IF(COUNT($M3732:$N3732)=0,0,IF(IF($N3732&lt;&gt;"",$N3732,$M3732)&gt;=スコアリング基準!$B$20,スコアリング基準!$C$20,IF(IF($N3732&lt;&gt;"",$N3732,$M3732)&gt;=スコアリング基準!$B$21,スコアリング基準!$C$21,IF(IF($N3732&lt;&gt;"",$N3732,$M3732)&gt;0,スコアリング基準!$C$22,0))))</f>
        <v/>
      </c>
      <c r="T3732" s="4">
        <f>IF($O3732="可",スコアリング基準!$C$23,0)</f>
        <v/>
      </c>
      <c r="U3732" s="4">
        <f>IF(OR(COUNT($K3732:$L3732)&lt;2,$K3732=0),0,IF(ABS($L3732)/$K3732&lt;=スコアリング基準!$B$24,スコアリング基準!$C$24,IF(ABS($L3732)/$K3732&lt;=スコアリング基準!$B$25,スコアリング基準!$C$25,IF(ABS($L3732)/$K3732&lt;=スコアリング基準!$B$26,スコアリング基準!$C$26,0))))</f>
        <v/>
      </c>
      <c r="V3732" s="4">
        <f>IF($P3732="なし",スコアリング基準!$C$27,0)</f>
        <v/>
      </c>
      <c r="W3732" s="4">
        <f>IF($F3732="",0,IF(ISNUMBER($F3732),IF($F3732&lt;=スコアリング基準!$B$28,スコアリング基準!$C$28,スコアリング基準!$C$29),0))</f>
        <v/>
      </c>
      <c r="X3732" s="4">
        <f>IFERROR(VLOOKUP($B3732,スコアリング基準!$A$36:$B$46,2,FALSE),0)</f>
        <v/>
      </c>
      <c r="Y3732" s="4">
        <f>SUM($S3732:$X3732)</f>
        <v/>
      </c>
      <c r="Z3732" s="4">
        <f>IF(COUNT($M3732:$N3732)=0,"データ無",IF($Y3732&gt;=スコアリング基準!$B$30,"S",IF($Y3732&gt;=スコアリング基準!$B$31,"A",IF($Y3732&gt;=スコアリング基準!$B$32,"B","C"))))</f>
        <v/>
      </c>
      <c r="AA3732">
        <f>IFERROR(INDEX(実績DB!$I$3:$I$104,MATCH($B3732&amp;$C3732,実績DB!$J$3:$J$104,0)),"")</f>
        <v/>
      </c>
    </row>
    <row r="3733">
      <c r="A3733" t="n">
        <v>3731</v>
      </c>
      <c r="B3733" t="inlineStr">
        <is>
          <t>北陸</t>
        </is>
      </c>
      <c r="C3733" t="inlineStr">
        <is>
          <t>北庄変電所</t>
        </is>
      </c>
      <c r="E3733" t="n">
        <v>154</v>
      </c>
      <c r="F3733" t="n">
        <v>77</v>
      </c>
      <c r="G3733" s="3" t="n">
        <v>36.120626</v>
      </c>
      <c r="H3733" s="3" t="n">
        <v>136.175575</v>
      </c>
      <c r="I3733" t="inlineStr">
        <is>
          <t>Google Places(名称一致)</t>
        </is>
      </c>
      <c r="J3733" t="n">
        <v>333</v>
      </c>
      <c r="K3733" t="n">
        <v>190</v>
      </c>
      <c r="L3733" t="n">
        <v>-145</v>
      </c>
      <c r="O3733" t="inlineStr">
        <is>
          <t>可</t>
        </is>
      </c>
      <c r="P3733" t="inlineStr">
        <is>
          <t>有り</t>
        </is>
      </c>
      <c r="R3733" s="4">
        <f>IF(COUNT($M3733:$N3733)=0,"",IF(AND(IF($N3733&lt;&gt;"",$N3733,$M3733)&lt;=0,$O3733&lt;&gt;"可"),"警告",""))</f>
        <v/>
      </c>
      <c r="S3733" s="4">
        <f>IF(COUNT($M3733:$N3733)=0,0,IF(IF($N3733&lt;&gt;"",$N3733,$M3733)&gt;=スコアリング基準!$B$20,スコアリング基準!$C$20,IF(IF($N3733&lt;&gt;"",$N3733,$M3733)&gt;=スコアリング基準!$B$21,スコアリング基準!$C$21,IF(IF($N3733&lt;&gt;"",$N3733,$M3733)&gt;0,スコアリング基準!$C$22,0))))</f>
        <v/>
      </c>
      <c r="T3733" s="4">
        <f>IF($O3733="可",スコアリング基準!$C$23,0)</f>
        <v/>
      </c>
      <c r="U3733" s="4">
        <f>IF(OR(COUNT($K3733:$L3733)&lt;2,$K3733=0),0,IF(ABS($L3733)/$K3733&lt;=スコアリング基準!$B$24,スコアリング基準!$C$24,IF(ABS($L3733)/$K3733&lt;=スコアリング基準!$B$25,スコアリング基準!$C$25,IF(ABS($L3733)/$K3733&lt;=スコアリング基準!$B$26,スコアリング基準!$C$26,0))))</f>
        <v/>
      </c>
      <c r="V3733" s="4">
        <f>IF($P3733="なし",スコアリング基準!$C$27,0)</f>
        <v/>
      </c>
      <c r="W3733" s="4">
        <f>IF($F3733="",0,IF(ISNUMBER($F3733),IF($F3733&lt;=スコアリング基準!$B$28,スコアリング基準!$C$28,スコアリング基準!$C$29),0))</f>
        <v/>
      </c>
      <c r="X3733" s="4">
        <f>IFERROR(VLOOKUP($B3733,スコアリング基準!$A$36:$B$46,2,FALSE),0)</f>
        <v/>
      </c>
      <c r="Y3733" s="4">
        <f>SUM($S3733:$X3733)</f>
        <v/>
      </c>
      <c r="Z3733" s="4">
        <f>IF(COUNT($M3733:$N3733)=0,"データ無",IF($Y3733&gt;=スコアリング基準!$B$30,"S",IF($Y3733&gt;=スコアリング基準!$B$31,"A",IF($Y3733&gt;=スコアリング基準!$B$32,"B","C"))))</f>
        <v/>
      </c>
      <c r="AA3733">
        <f>IFERROR(INDEX(実績DB!$I$3:$I$104,MATCH($B3733&amp;$C3733,実績DB!$J$3:$J$104,0)),"")</f>
        <v/>
      </c>
    </row>
    <row r="3734">
      <c r="A3734" t="n">
        <v>3732</v>
      </c>
      <c r="B3734" t="inlineStr">
        <is>
          <t>北陸</t>
        </is>
      </c>
      <c r="C3734" t="inlineStr">
        <is>
          <t>新武生変電所</t>
        </is>
      </c>
      <c r="E3734" t="n">
        <v>154</v>
      </c>
      <c r="F3734" t="n">
        <v>77</v>
      </c>
      <c r="G3734" s="3" t="n">
        <v>35.929446</v>
      </c>
      <c r="H3734" s="3" t="n">
        <v>136.192334</v>
      </c>
      <c r="I3734" t="inlineStr">
        <is>
          <t>Google Places(名称一致)</t>
        </is>
      </c>
      <c r="J3734" t="n">
        <v>380</v>
      </c>
      <c r="K3734" t="n">
        <v>190</v>
      </c>
      <c r="L3734" t="n">
        <v>25</v>
      </c>
      <c r="O3734" t="inlineStr">
        <is>
          <t>可</t>
        </is>
      </c>
      <c r="P3734" t="inlineStr">
        <is>
          <t>なし</t>
        </is>
      </c>
      <c r="R3734" s="4">
        <f>IF(COUNT($M3734:$N3734)=0,"",IF(AND(IF($N3734&lt;&gt;"",$N3734,$M3734)&lt;=0,$O3734&lt;&gt;"可"),"警告",""))</f>
        <v/>
      </c>
      <c r="S3734" s="4">
        <f>IF(COUNT($M3734:$N3734)=0,0,IF(IF($N3734&lt;&gt;"",$N3734,$M3734)&gt;=スコアリング基準!$B$20,スコアリング基準!$C$20,IF(IF($N3734&lt;&gt;"",$N3734,$M3734)&gt;=スコアリング基準!$B$21,スコアリング基準!$C$21,IF(IF($N3734&lt;&gt;"",$N3734,$M3734)&gt;0,スコアリング基準!$C$22,0))))</f>
        <v/>
      </c>
      <c r="T3734" s="4">
        <f>IF($O3734="可",スコアリング基準!$C$23,0)</f>
        <v/>
      </c>
      <c r="U3734" s="4">
        <f>IF(OR(COUNT($K3734:$L3734)&lt;2,$K3734=0),0,IF(ABS($L3734)/$K3734&lt;=スコアリング基準!$B$24,スコアリング基準!$C$24,IF(ABS($L3734)/$K3734&lt;=スコアリング基準!$B$25,スコアリング基準!$C$25,IF(ABS($L3734)/$K3734&lt;=スコアリング基準!$B$26,スコアリング基準!$C$26,0))))</f>
        <v/>
      </c>
      <c r="V3734" s="4">
        <f>IF($P3734="なし",スコアリング基準!$C$27,0)</f>
        <v/>
      </c>
      <c r="W3734" s="4">
        <f>IF($F3734="",0,IF(ISNUMBER($F3734),IF($F3734&lt;=スコアリング基準!$B$28,スコアリング基準!$C$28,スコアリング基準!$C$29),0))</f>
        <v/>
      </c>
      <c r="X3734" s="4">
        <f>IFERROR(VLOOKUP($B3734,スコアリング基準!$A$36:$B$46,2,FALSE),0)</f>
        <v/>
      </c>
      <c r="Y3734" s="4">
        <f>SUM($S3734:$X3734)</f>
        <v/>
      </c>
      <c r="Z3734" s="4">
        <f>IF(COUNT($M3734:$N3734)=0,"データ無",IF($Y3734&gt;=スコアリング基準!$B$30,"S",IF($Y3734&gt;=スコアリング基準!$B$31,"A",IF($Y3734&gt;=スコアリング基準!$B$32,"B","C"))))</f>
        <v/>
      </c>
      <c r="AA3734">
        <f>IFERROR(INDEX(実績DB!$I$3:$I$104,MATCH($B3734&amp;$C3734,実績DB!$J$3:$J$104,0)),"")</f>
        <v/>
      </c>
    </row>
    <row r="3735">
      <c r="A3735" t="n">
        <v>3733</v>
      </c>
      <c r="B3735" t="inlineStr">
        <is>
          <t>北陸</t>
        </is>
      </c>
      <c r="C3735" t="inlineStr">
        <is>
          <t>新敦賀変電所</t>
        </is>
      </c>
      <c r="E3735" t="n">
        <v>154</v>
      </c>
      <c r="F3735" t="n">
        <v>77</v>
      </c>
      <c r="G3735" s="3" t="n">
        <v>35.664064</v>
      </c>
      <c r="H3735" s="3" t="n">
        <v>136.090572</v>
      </c>
      <c r="I3735" t="inlineStr">
        <is>
          <t>Google Places(名称一致)</t>
        </is>
      </c>
      <c r="J3735" t="n">
        <v>238</v>
      </c>
      <c r="K3735" t="n">
        <v>95</v>
      </c>
      <c r="L3735" t="n">
        <v>0</v>
      </c>
      <c r="O3735" t="inlineStr">
        <is>
          <t>可</t>
        </is>
      </c>
      <c r="P3735" t="inlineStr">
        <is>
          <t>なし</t>
        </is>
      </c>
      <c r="R3735" s="4">
        <f>IF(COUNT($M3735:$N3735)=0,"",IF(AND(IF($N3735&lt;&gt;"",$N3735,$M3735)&lt;=0,$O3735&lt;&gt;"可"),"警告",""))</f>
        <v/>
      </c>
      <c r="S3735" s="4">
        <f>IF(COUNT($M3735:$N3735)=0,0,IF(IF($N3735&lt;&gt;"",$N3735,$M3735)&gt;=スコアリング基準!$B$20,スコアリング基準!$C$20,IF(IF($N3735&lt;&gt;"",$N3735,$M3735)&gt;=スコアリング基準!$B$21,スコアリング基準!$C$21,IF(IF($N3735&lt;&gt;"",$N3735,$M3735)&gt;0,スコアリング基準!$C$22,0))))</f>
        <v/>
      </c>
      <c r="T3735" s="4">
        <f>IF($O3735="可",スコアリング基準!$C$23,0)</f>
        <v/>
      </c>
      <c r="U3735" s="4">
        <f>IF(OR(COUNT($K3735:$L3735)&lt;2,$K3735=0),0,IF(ABS($L3735)/$K3735&lt;=スコアリング基準!$B$24,スコアリング基準!$C$24,IF(ABS($L3735)/$K3735&lt;=スコアリング基準!$B$25,スコアリング基準!$C$25,IF(ABS($L3735)/$K3735&lt;=スコアリング基準!$B$26,スコアリング基準!$C$26,0))))</f>
        <v/>
      </c>
      <c r="V3735" s="4">
        <f>IF($P3735="なし",スコアリング基準!$C$27,0)</f>
        <v/>
      </c>
      <c r="W3735" s="4">
        <f>IF($F3735="",0,IF(ISNUMBER($F3735),IF($F3735&lt;=スコアリング基準!$B$28,スコアリング基準!$C$28,スコアリング基準!$C$29),0))</f>
        <v/>
      </c>
      <c r="X3735" s="4">
        <f>IFERROR(VLOOKUP($B3735,スコアリング基準!$A$36:$B$46,2,FALSE),0)</f>
        <v/>
      </c>
      <c r="Y3735" s="4">
        <f>SUM($S3735:$X3735)</f>
        <v/>
      </c>
      <c r="Z3735" s="4">
        <f>IF(COUNT($M3735:$N3735)=0,"データ無",IF($Y3735&gt;=スコアリング基準!$B$30,"S",IF($Y3735&gt;=スコアリング基準!$B$31,"A",IF($Y3735&gt;=スコアリング基準!$B$32,"B","C"))))</f>
        <v/>
      </c>
      <c r="AA3735">
        <f>IFERROR(INDEX(実績DB!$I$3:$I$104,MATCH($B3735&amp;$C3735,実績DB!$J$3:$J$104,0)),"")</f>
        <v/>
      </c>
    </row>
    <row r="3736">
      <c r="A3736" t="n">
        <v>3734</v>
      </c>
      <c r="B3736" t="inlineStr">
        <is>
          <t>北陸</t>
        </is>
      </c>
      <c r="C3736" t="inlineStr">
        <is>
          <t>栃尾変電所</t>
        </is>
      </c>
      <c r="E3736" t="n">
        <v>154</v>
      </c>
      <c r="F3736" t="n">
        <v>66</v>
      </c>
      <c r="G3736" s="3" t="n"/>
      <c r="H3736" s="3" t="n"/>
      <c r="I3736" t="inlineStr">
        <is>
          <t>未取得</t>
        </is>
      </c>
      <c r="J3736" t="n">
        <v>11</v>
      </c>
      <c r="K3736" t="n">
        <v>11</v>
      </c>
      <c r="L3736" t="n">
        <v>-11</v>
      </c>
      <c r="O3736" t="inlineStr">
        <is>
          <t>不可 #2</t>
        </is>
      </c>
      <c r="P3736" t="inlineStr">
        <is>
          <t>有り</t>
        </is>
      </c>
      <c r="R3736" s="4">
        <f>IF(COUNT($M3736:$N3736)=0,"",IF(AND(IF($N3736&lt;&gt;"",$N3736,$M3736)&lt;=0,$O3736&lt;&gt;"可"),"警告",""))</f>
        <v/>
      </c>
      <c r="S3736" s="4">
        <f>IF(COUNT($M3736:$N3736)=0,0,IF(IF($N3736&lt;&gt;"",$N3736,$M3736)&gt;=スコアリング基準!$B$20,スコアリング基準!$C$20,IF(IF($N3736&lt;&gt;"",$N3736,$M3736)&gt;=スコアリング基準!$B$21,スコアリング基準!$C$21,IF(IF($N3736&lt;&gt;"",$N3736,$M3736)&gt;0,スコアリング基準!$C$22,0))))</f>
        <v/>
      </c>
      <c r="T3736" s="4">
        <f>IF($O3736="可",スコアリング基準!$C$23,0)</f>
        <v/>
      </c>
      <c r="U3736" s="4">
        <f>IF(OR(COUNT($K3736:$L3736)&lt;2,$K3736=0),0,IF(ABS($L3736)/$K3736&lt;=スコアリング基準!$B$24,スコアリング基準!$C$24,IF(ABS($L3736)/$K3736&lt;=スコアリング基準!$B$25,スコアリング基準!$C$25,IF(ABS($L3736)/$K3736&lt;=スコアリング基準!$B$26,スコアリング基準!$C$26,0))))</f>
        <v/>
      </c>
      <c r="V3736" s="4">
        <f>IF($P3736="なし",スコアリング基準!$C$27,0)</f>
        <v/>
      </c>
      <c r="W3736" s="4">
        <f>IF($F3736="",0,IF(ISNUMBER($F3736),IF($F3736&lt;=スコアリング基準!$B$28,スコアリング基準!$C$28,スコアリング基準!$C$29),0))</f>
        <v/>
      </c>
      <c r="X3736" s="4">
        <f>IFERROR(VLOOKUP($B3736,スコアリング基準!$A$36:$B$46,2,FALSE),0)</f>
        <v/>
      </c>
      <c r="Y3736" s="4">
        <f>SUM($S3736:$X3736)</f>
        <v/>
      </c>
      <c r="Z3736" s="4">
        <f>IF(COUNT($M3736:$N3736)=0,"データ無",IF($Y3736&gt;=スコアリング基準!$B$30,"S",IF($Y3736&gt;=スコアリング基準!$B$31,"A",IF($Y3736&gt;=スコアリング基準!$B$32,"B","C"))))</f>
        <v/>
      </c>
      <c r="AA3736">
        <f>IFERROR(INDEX(実績DB!$I$3:$I$104,MATCH($B3736&amp;$C3736,実績DB!$J$3:$J$104,0)),"")</f>
        <v/>
      </c>
    </row>
    <row r="3737">
      <c r="A3737" t="n">
        <v>3735</v>
      </c>
      <c r="B3737" t="inlineStr">
        <is>
          <t>北陸</t>
        </is>
      </c>
      <c r="C3737" t="inlineStr">
        <is>
          <t>三国変電所</t>
        </is>
      </c>
      <c r="D3737" t="inlineStr">
        <is>
          <t>福井県</t>
        </is>
      </c>
      <c r="E3737" t="n">
        <v>77</v>
      </c>
      <c r="F3737" t="n">
        <v>6.6</v>
      </c>
      <c r="G3737" s="3" t="n">
        <v>36.208639</v>
      </c>
      <c r="H3737" s="3" t="n">
        <v>136.162549</v>
      </c>
      <c r="I3737" t="inlineStr">
        <is>
          <t>Google Places(名称一致)</t>
        </is>
      </c>
      <c r="J3737" t="n">
        <v>38</v>
      </c>
      <c r="K3737" t="n">
        <v>24</v>
      </c>
      <c r="L3737" t="n">
        <v>-22</v>
      </c>
      <c r="M3737" t="n">
        <v>2</v>
      </c>
      <c r="O3737" t="inlineStr">
        <is>
          <t>－</t>
        </is>
      </c>
      <c r="P3737" t="inlineStr">
        <is>
          <t>なし</t>
        </is>
      </c>
      <c r="R3737" s="4">
        <f>IF(COUNT($M3737:$N3737)=0,"",IF(AND(IF($N3737&lt;&gt;"",$N3737,$M3737)&lt;=0,$O3737&lt;&gt;"可"),"警告",""))</f>
        <v/>
      </c>
      <c r="S3737" s="4">
        <f>IF(COUNT($M3737:$N3737)=0,0,IF(IF($N3737&lt;&gt;"",$N3737,$M3737)&gt;=スコアリング基準!$B$20,スコアリング基準!$C$20,IF(IF($N3737&lt;&gt;"",$N3737,$M3737)&gt;=スコアリング基準!$B$21,スコアリング基準!$C$21,IF(IF($N3737&lt;&gt;"",$N3737,$M3737)&gt;0,スコアリング基準!$C$22,0))))</f>
        <v/>
      </c>
      <c r="T3737" s="4">
        <f>IF($O3737="可",スコアリング基準!$C$23,0)</f>
        <v/>
      </c>
      <c r="U3737" s="4">
        <f>IF(OR(COUNT($K3737:$L3737)&lt;2,$K3737=0),0,IF(ABS($L3737)/$K3737&lt;=スコアリング基準!$B$24,スコアリング基準!$C$24,IF(ABS($L3737)/$K3737&lt;=スコアリング基準!$B$25,スコアリング基準!$C$25,IF(ABS($L3737)/$K3737&lt;=スコアリング基準!$B$26,スコアリング基準!$C$26,0))))</f>
        <v/>
      </c>
      <c r="V3737" s="4">
        <f>IF($P3737="なし",スコアリング基準!$C$27,0)</f>
        <v/>
      </c>
      <c r="W3737" s="4">
        <f>IF($F3737="",0,IF(ISNUMBER($F3737),IF($F3737&lt;=スコアリング基準!$B$28,スコアリング基準!$C$28,スコアリング基準!$C$29),0))</f>
        <v/>
      </c>
      <c r="X3737" s="4">
        <f>IFERROR(VLOOKUP($B3737,スコアリング基準!$A$36:$B$46,2,FALSE),0)</f>
        <v/>
      </c>
      <c r="Y3737" s="4">
        <f>SUM($S3737:$X3737)</f>
        <v/>
      </c>
      <c r="Z3737" s="4">
        <f>IF(COUNT($M3737:$N3737)=0,"データ無",IF($Y3737&gt;=スコアリング基準!$B$30,"S",IF($Y3737&gt;=スコアリング基準!$B$31,"A",IF($Y3737&gt;=スコアリング基準!$B$32,"B","C"))))</f>
        <v/>
      </c>
      <c r="AA3737">
        <f>IFERROR(INDEX(実績DB!$I$3:$I$104,MATCH($B3737&amp;$C3737,実績DB!$J$3:$J$104,0)),"")</f>
        <v/>
      </c>
    </row>
    <row r="3738">
      <c r="A3738" t="n">
        <v>3736</v>
      </c>
      <c r="B3738" t="inlineStr">
        <is>
          <t>北陸</t>
        </is>
      </c>
      <c r="C3738" t="inlineStr">
        <is>
          <t>下林変電所</t>
        </is>
      </c>
      <c r="D3738" t="inlineStr">
        <is>
          <t>石川県</t>
        </is>
      </c>
      <c r="E3738" t="n">
        <v>77</v>
      </c>
      <c r="F3738" t="n">
        <v>6.6</v>
      </c>
      <c r="G3738" s="3" t="n">
        <v>36.518291</v>
      </c>
      <c r="H3738" s="3" t="n">
        <v>136.599066</v>
      </c>
      <c r="I3738" t="inlineStr">
        <is>
          <t>Google Places(名称一致)</t>
        </is>
      </c>
      <c r="J3738" t="n">
        <v>38</v>
      </c>
      <c r="K3738" t="n">
        <v>24</v>
      </c>
      <c r="L3738" t="n">
        <v>-5</v>
      </c>
      <c r="M3738" t="n">
        <v>19</v>
      </c>
      <c r="O3738" t="inlineStr">
        <is>
          <t>－</t>
        </is>
      </c>
      <c r="P3738" t="inlineStr">
        <is>
          <t>なし</t>
        </is>
      </c>
      <c r="R3738" s="4">
        <f>IF(COUNT($M3738:$N3738)=0,"",IF(AND(IF($N3738&lt;&gt;"",$N3738,$M3738)&lt;=0,$O3738&lt;&gt;"可"),"警告",""))</f>
        <v/>
      </c>
      <c r="S3738" s="4">
        <f>IF(COUNT($M3738:$N3738)=0,0,IF(IF($N3738&lt;&gt;"",$N3738,$M3738)&gt;=スコアリング基準!$B$20,スコアリング基準!$C$20,IF(IF($N3738&lt;&gt;"",$N3738,$M3738)&gt;=スコアリング基準!$B$21,スコアリング基準!$C$21,IF(IF($N3738&lt;&gt;"",$N3738,$M3738)&gt;0,スコアリング基準!$C$22,0))))</f>
        <v/>
      </c>
      <c r="T3738" s="4">
        <f>IF($O3738="可",スコアリング基準!$C$23,0)</f>
        <v/>
      </c>
      <c r="U3738" s="4">
        <f>IF(OR(COUNT($K3738:$L3738)&lt;2,$K3738=0),0,IF(ABS($L3738)/$K3738&lt;=スコアリング基準!$B$24,スコアリング基準!$C$24,IF(ABS($L3738)/$K3738&lt;=スコアリング基準!$B$25,スコアリング基準!$C$25,IF(ABS($L3738)/$K3738&lt;=スコアリング基準!$B$26,スコアリング基準!$C$26,0))))</f>
        <v/>
      </c>
      <c r="V3738" s="4">
        <f>IF($P3738="なし",スコアリング基準!$C$27,0)</f>
        <v/>
      </c>
      <c r="W3738" s="4">
        <f>IF($F3738="",0,IF(ISNUMBER($F3738),IF($F3738&lt;=スコアリング基準!$B$28,スコアリング基準!$C$28,スコアリング基準!$C$29),0))</f>
        <v/>
      </c>
      <c r="X3738" s="4">
        <f>IFERROR(VLOOKUP($B3738,スコアリング基準!$A$36:$B$46,2,FALSE),0)</f>
        <v/>
      </c>
      <c r="Y3738" s="4">
        <f>SUM($S3738:$X3738)</f>
        <v/>
      </c>
      <c r="Z3738" s="4">
        <f>IF(COUNT($M3738:$N3738)=0,"データ無",IF($Y3738&gt;=スコアリング基準!$B$30,"S",IF($Y3738&gt;=スコアリング基準!$B$31,"A",IF($Y3738&gt;=スコアリング基準!$B$32,"B","C"))))</f>
        <v/>
      </c>
      <c r="AA3738">
        <f>IFERROR(INDEX(実績DB!$I$3:$I$104,MATCH($B3738&amp;$C3738,実績DB!$J$3:$J$104,0)),"")</f>
        <v/>
      </c>
    </row>
    <row r="3739">
      <c r="A3739" t="n">
        <v>3737</v>
      </c>
      <c r="B3739" t="inlineStr">
        <is>
          <t>北陸</t>
        </is>
      </c>
      <c r="C3739" t="inlineStr">
        <is>
          <t>中福井変電所</t>
        </is>
      </c>
      <c r="D3739" t="inlineStr">
        <is>
          <t>福井県</t>
        </is>
      </c>
      <c r="E3739" t="n">
        <v>77</v>
      </c>
      <c r="F3739" t="n">
        <v>6.6</v>
      </c>
      <c r="G3739" s="3" t="n">
        <v>36.062864</v>
      </c>
      <c r="H3739" s="3" t="n">
        <v>136.213069</v>
      </c>
      <c r="I3739" t="inlineStr">
        <is>
          <t>Google Places(名称一致)</t>
        </is>
      </c>
      <c r="J3739" t="n">
        <v>57</v>
      </c>
      <c r="K3739" t="n">
        <v>35</v>
      </c>
      <c r="L3739" t="n">
        <v>2</v>
      </c>
      <c r="M3739" t="n">
        <v>31</v>
      </c>
      <c r="O3739" t="inlineStr">
        <is>
          <t>－</t>
        </is>
      </c>
      <c r="P3739" t="inlineStr">
        <is>
          <t>有り</t>
        </is>
      </c>
      <c r="R3739" s="4">
        <f>IF(COUNT($M3739:$N3739)=0,"",IF(AND(IF($N3739&lt;&gt;"",$N3739,$M3739)&lt;=0,$O3739&lt;&gt;"可"),"警告",""))</f>
        <v/>
      </c>
      <c r="S3739" s="4">
        <f>IF(COUNT($M3739:$N3739)=0,0,IF(IF($N3739&lt;&gt;"",$N3739,$M3739)&gt;=スコアリング基準!$B$20,スコアリング基準!$C$20,IF(IF($N3739&lt;&gt;"",$N3739,$M3739)&gt;=スコアリング基準!$B$21,スコアリング基準!$C$21,IF(IF($N3739&lt;&gt;"",$N3739,$M3739)&gt;0,スコアリング基準!$C$22,0))))</f>
        <v/>
      </c>
      <c r="T3739" s="4">
        <f>IF($O3739="可",スコアリング基準!$C$23,0)</f>
        <v/>
      </c>
      <c r="U3739" s="4">
        <f>IF(OR(COUNT($K3739:$L3739)&lt;2,$K3739=0),0,IF(ABS($L3739)/$K3739&lt;=スコアリング基準!$B$24,スコアリング基準!$C$24,IF(ABS($L3739)/$K3739&lt;=スコアリング基準!$B$25,スコアリング基準!$C$25,IF(ABS($L3739)/$K3739&lt;=スコアリング基準!$B$26,スコアリング基準!$C$26,0))))</f>
        <v/>
      </c>
      <c r="V3739" s="4">
        <f>IF($P3739="なし",スコアリング基準!$C$27,0)</f>
        <v/>
      </c>
      <c r="W3739" s="4">
        <f>IF($F3739="",0,IF(ISNUMBER($F3739),IF($F3739&lt;=スコアリング基準!$B$28,スコアリング基準!$C$28,スコアリング基準!$C$29),0))</f>
        <v/>
      </c>
      <c r="X3739" s="4">
        <f>IFERROR(VLOOKUP($B3739,スコアリング基準!$A$36:$B$46,2,FALSE),0)</f>
        <v/>
      </c>
      <c r="Y3739" s="4">
        <f>SUM($S3739:$X3739)</f>
        <v/>
      </c>
      <c r="Z3739" s="4">
        <f>IF(COUNT($M3739:$N3739)=0,"データ無",IF($Y3739&gt;=スコアリング基準!$B$30,"S",IF($Y3739&gt;=スコアリング基準!$B$31,"A",IF($Y3739&gt;=スコアリング基準!$B$32,"B","C"))))</f>
        <v/>
      </c>
      <c r="AA3739">
        <f>IFERROR(INDEX(実績DB!$I$3:$I$104,MATCH($B3739&amp;$C3739,実績DB!$J$3:$J$104,0)),"")</f>
        <v/>
      </c>
    </row>
    <row r="3740">
      <c r="A3740" t="n">
        <v>3738</v>
      </c>
      <c r="B3740" t="inlineStr">
        <is>
          <t>北陸</t>
        </is>
      </c>
      <c r="C3740" t="inlineStr">
        <is>
          <t>丸岡変電所</t>
        </is>
      </c>
      <c r="D3740" t="inlineStr">
        <is>
          <t>福井県</t>
        </is>
      </c>
      <c r="E3740" t="n">
        <v>77</v>
      </c>
      <c r="F3740" t="n">
        <v>6.6</v>
      </c>
      <c r="G3740" s="3" t="n">
        <v>36.148739</v>
      </c>
      <c r="H3740" s="3" t="n">
        <v>136.26783</v>
      </c>
      <c r="I3740" t="inlineStr">
        <is>
          <t>Google Places(名称一致)</t>
        </is>
      </c>
      <c r="J3740" t="n">
        <v>57</v>
      </c>
      <c r="K3740" t="n">
        <v>47</v>
      </c>
      <c r="L3740" t="n">
        <v>-32</v>
      </c>
      <c r="M3740" t="n">
        <v>13</v>
      </c>
      <c r="O3740" t="inlineStr">
        <is>
          <t>－</t>
        </is>
      </c>
      <c r="P3740" t="inlineStr">
        <is>
          <t>なし</t>
        </is>
      </c>
      <c r="R3740" s="4">
        <f>IF(COUNT($M3740:$N3740)=0,"",IF(AND(IF($N3740&lt;&gt;"",$N3740,$M3740)&lt;=0,$O3740&lt;&gt;"可"),"警告",""))</f>
        <v/>
      </c>
      <c r="S3740" s="4">
        <f>IF(COUNT($M3740:$N3740)=0,0,IF(IF($N3740&lt;&gt;"",$N3740,$M3740)&gt;=スコアリング基準!$B$20,スコアリング基準!$C$20,IF(IF($N3740&lt;&gt;"",$N3740,$M3740)&gt;=スコアリング基準!$B$21,スコアリング基準!$C$21,IF(IF($N3740&lt;&gt;"",$N3740,$M3740)&gt;0,スコアリング基準!$C$22,0))))</f>
        <v/>
      </c>
      <c r="T3740" s="4">
        <f>IF($O3740="可",スコアリング基準!$C$23,0)</f>
        <v/>
      </c>
      <c r="U3740" s="4">
        <f>IF(OR(COUNT($K3740:$L3740)&lt;2,$K3740=0),0,IF(ABS($L3740)/$K3740&lt;=スコアリング基準!$B$24,スコアリング基準!$C$24,IF(ABS($L3740)/$K3740&lt;=スコアリング基準!$B$25,スコアリング基準!$C$25,IF(ABS($L3740)/$K3740&lt;=スコアリング基準!$B$26,スコアリング基準!$C$26,0))))</f>
        <v/>
      </c>
      <c r="V3740" s="4">
        <f>IF($P3740="なし",スコアリング基準!$C$27,0)</f>
        <v/>
      </c>
      <c r="W3740" s="4">
        <f>IF($F3740="",0,IF(ISNUMBER($F3740),IF($F3740&lt;=スコアリング基準!$B$28,スコアリング基準!$C$28,スコアリング基準!$C$29),0))</f>
        <v/>
      </c>
      <c r="X3740" s="4">
        <f>IFERROR(VLOOKUP($B3740,スコアリング基準!$A$36:$B$46,2,FALSE),0)</f>
        <v/>
      </c>
      <c r="Y3740" s="4">
        <f>SUM($S3740:$X3740)</f>
        <v/>
      </c>
      <c r="Z3740" s="4">
        <f>IF(COUNT($M3740:$N3740)=0,"データ無",IF($Y3740&gt;=スコアリング基準!$B$30,"S",IF($Y3740&gt;=スコアリング基準!$B$31,"A",IF($Y3740&gt;=スコアリング基準!$B$32,"B","C"))))</f>
        <v/>
      </c>
      <c r="AA3740">
        <f>IFERROR(INDEX(実績DB!$I$3:$I$104,MATCH($B3740&amp;$C3740,実績DB!$J$3:$J$104,0)),"")</f>
        <v/>
      </c>
    </row>
    <row r="3741">
      <c r="A3741" t="n">
        <v>3739</v>
      </c>
      <c r="B3741" t="inlineStr">
        <is>
          <t>北陸</t>
        </is>
      </c>
      <c r="C3741" t="inlineStr">
        <is>
          <t>久常変電所</t>
        </is>
      </c>
      <c r="D3741" t="inlineStr">
        <is>
          <t>石川県</t>
        </is>
      </c>
      <c r="E3741" t="n">
        <v>77</v>
      </c>
      <c r="F3741" t="n">
        <v>6.6</v>
      </c>
      <c r="G3741" s="3" t="n">
        <v>36.446085</v>
      </c>
      <c r="H3741" s="3" t="n">
        <v>136.512309</v>
      </c>
      <c r="I3741" t="inlineStr">
        <is>
          <t>Google Places(名称一致)</t>
        </is>
      </c>
      <c r="J3741" t="n">
        <v>57</v>
      </c>
      <c r="K3741" t="n">
        <v>47</v>
      </c>
      <c r="L3741" t="n">
        <v>-27</v>
      </c>
      <c r="M3741" t="n">
        <v>20</v>
      </c>
      <c r="O3741" t="inlineStr">
        <is>
          <t>－</t>
        </is>
      </c>
      <c r="P3741" t="inlineStr">
        <is>
          <t>なし</t>
        </is>
      </c>
      <c r="R3741" s="4">
        <f>IF(COUNT($M3741:$N3741)=0,"",IF(AND(IF($N3741&lt;&gt;"",$N3741,$M3741)&lt;=0,$O3741&lt;&gt;"可"),"警告",""))</f>
        <v/>
      </c>
      <c r="S3741" s="4">
        <f>IF(COUNT($M3741:$N3741)=0,0,IF(IF($N3741&lt;&gt;"",$N3741,$M3741)&gt;=スコアリング基準!$B$20,スコアリング基準!$C$20,IF(IF($N3741&lt;&gt;"",$N3741,$M3741)&gt;=スコアリング基準!$B$21,スコアリング基準!$C$21,IF(IF($N3741&lt;&gt;"",$N3741,$M3741)&gt;0,スコアリング基準!$C$22,0))))</f>
        <v/>
      </c>
      <c r="T3741" s="4">
        <f>IF($O3741="可",スコアリング基準!$C$23,0)</f>
        <v/>
      </c>
      <c r="U3741" s="4">
        <f>IF(OR(COUNT($K3741:$L3741)&lt;2,$K3741=0),0,IF(ABS($L3741)/$K3741&lt;=スコアリング基準!$B$24,スコアリング基準!$C$24,IF(ABS($L3741)/$K3741&lt;=スコアリング基準!$B$25,スコアリング基準!$C$25,IF(ABS($L3741)/$K3741&lt;=スコアリング基準!$B$26,スコアリング基準!$C$26,0))))</f>
        <v/>
      </c>
      <c r="V3741" s="4">
        <f>IF($P3741="なし",スコアリング基準!$C$27,0)</f>
        <v/>
      </c>
      <c r="W3741" s="4">
        <f>IF($F3741="",0,IF(ISNUMBER($F3741),IF($F3741&lt;=スコアリング基準!$B$28,スコアリング基準!$C$28,スコアリング基準!$C$29),0))</f>
        <v/>
      </c>
      <c r="X3741" s="4">
        <f>IFERROR(VLOOKUP($B3741,スコアリング基準!$A$36:$B$46,2,FALSE),0)</f>
        <v/>
      </c>
      <c r="Y3741" s="4">
        <f>SUM($S3741:$X3741)</f>
        <v/>
      </c>
      <c r="Z3741" s="4">
        <f>IF(COUNT($M3741:$N3741)=0,"データ無",IF($Y3741&gt;=スコアリング基準!$B$30,"S",IF($Y3741&gt;=スコアリング基準!$B$31,"A",IF($Y3741&gt;=スコアリング基準!$B$32,"B","C"))))</f>
        <v/>
      </c>
      <c r="AA3741">
        <f>IFERROR(INDEX(実績DB!$I$3:$I$104,MATCH($B3741&amp;$C3741,実績DB!$J$3:$J$104,0)),"")</f>
        <v/>
      </c>
    </row>
    <row r="3742">
      <c r="A3742" t="n">
        <v>3740</v>
      </c>
      <c r="B3742" t="inlineStr">
        <is>
          <t>北陸</t>
        </is>
      </c>
      <c r="C3742" t="inlineStr">
        <is>
          <t>勝山変電所</t>
        </is>
      </c>
      <c r="D3742" t="inlineStr">
        <is>
          <t>福井県</t>
        </is>
      </c>
      <c r="E3742" t="n">
        <v>77</v>
      </c>
      <c r="F3742" t="n">
        <v>6.6</v>
      </c>
      <c r="G3742" s="3" t="n">
        <v>36.060751</v>
      </c>
      <c r="H3742" s="3" t="n">
        <v>136.508632</v>
      </c>
      <c r="I3742" t="inlineStr">
        <is>
          <t>Google Places(名称一致)</t>
        </is>
      </c>
      <c r="J3742" t="n">
        <v>48</v>
      </c>
      <c r="K3742" t="n">
        <v>24</v>
      </c>
      <c r="L3742" t="n">
        <v>-6</v>
      </c>
      <c r="M3742" t="n">
        <v>18</v>
      </c>
      <c r="O3742" t="inlineStr">
        <is>
          <t>－</t>
        </is>
      </c>
      <c r="P3742" t="inlineStr">
        <is>
          <t>なし</t>
        </is>
      </c>
      <c r="R3742" s="4">
        <f>IF(COUNT($M3742:$N3742)=0,"",IF(AND(IF($N3742&lt;&gt;"",$N3742,$M3742)&lt;=0,$O3742&lt;&gt;"可"),"警告",""))</f>
        <v/>
      </c>
      <c r="S3742" s="4">
        <f>IF(COUNT($M3742:$N3742)=0,0,IF(IF($N3742&lt;&gt;"",$N3742,$M3742)&gt;=スコアリング基準!$B$20,スコアリング基準!$C$20,IF(IF($N3742&lt;&gt;"",$N3742,$M3742)&gt;=スコアリング基準!$B$21,スコアリング基準!$C$21,IF(IF($N3742&lt;&gt;"",$N3742,$M3742)&gt;0,スコアリング基準!$C$22,0))))</f>
        <v/>
      </c>
      <c r="T3742" s="4">
        <f>IF($O3742="可",スコアリング基準!$C$23,0)</f>
        <v/>
      </c>
      <c r="U3742" s="4">
        <f>IF(OR(COUNT($K3742:$L3742)&lt;2,$K3742=0),0,IF(ABS($L3742)/$K3742&lt;=スコアリング基準!$B$24,スコアリング基準!$C$24,IF(ABS($L3742)/$K3742&lt;=スコアリング基準!$B$25,スコアリング基準!$C$25,IF(ABS($L3742)/$K3742&lt;=スコアリング基準!$B$26,スコアリング基準!$C$26,0))))</f>
        <v/>
      </c>
      <c r="V3742" s="4">
        <f>IF($P3742="なし",スコアリング基準!$C$27,0)</f>
        <v/>
      </c>
      <c r="W3742" s="4">
        <f>IF($F3742="",0,IF(ISNUMBER($F3742),IF($F3742&lt;=スコアリング基準!$B$28,スコアリング基準!$C$28,スコアリング基準!$C$29),0))</f>
        <v/>
      </c>
      <c r="X3742" s="4">
        <f>IFERROR(VLOOKUP($B3742,スコアリング基準!$A$36:$B$46,2,FALSE),0)</f>
        <v/>
      </c>
      <c r="Y3742" s="4">
        <f>SUM($S3742:$X3742)</f>
        <v/>
      </c>
      <c r="Z3742" s="4">
        <f>IF(COUNT($M3742:$N3742)=0,"データ無",IF($Y3742&gt;=スコアリング基準!$B$30,"S",IF($Y3742&gt;=スコアリング基準!$B$31,"A",IF($Y3742&gt;=スコアリング基準!$B$32,"B","C"))))</f>
        <v/>
      </c>
      <c r="AA3742">
        <f>IFERROR(INDEX(実績DB!$I$3:$I$104,MATCH($B3742&amp;$C3742,実績DB!$J$3:$J$104,0)),"")</f>
        <v/>
      </c>
    </row>
    <row r="3743">
      <c r="A3743" t="n">
        <v>3741</v>
      </c>
      <c r="B3743" t="inlineStr">
        <is>
          <t>北陸</t>
        </is>
      </c>
      <c r="C3743" t="inlineStr">
        <is>
          <t>北安江変電所</t>
        </is>
      </c>
      <c r="D3743" t="inlineStr">
        <is>
          <t>石川県</t>
        </is>
      </c>
      <c r="E3743" t="n">
        <v>77</v>
      </c>
      <c r="F3743" t="n">
        <v>6.6</v>
      </c>
      <c r="G3743" s="3" t="n">
        <v>36.586948</v>
      </c>
      <c r="H3743" s="3" t="n">
        <v>136.646151</v>
      </c>
      <c r="I3743" t="inlineStr">
        <is>
          <t>Google Places(名称一致)</t>
        </is>
      </c>
      <c r="J3743" t="n">
        <v>57</v>
      </c>
      <c r="K3743" t="n">
        <v>47</v>
      </c>
      <c r="L3743" t="n">
        <v>-26</v>
      </c>
      <c r="M3743" t="n">
        <v>21</v>
      </c>
      <c r="O3743" t="inlineStr">
        <is>
          <t>不可 #3</t>
        </is>
      </c>
      <c r="P3743" t="inlineStr">
        <is>
          <t>なし</t>
        </is>
      </c>
      <c r="R3743" s="4">
        <f>IF(COUNT($M3743:$N3743)=0,"",IF(AND(IF($N3743&lt;&gt;"",$N3743,$M3743)&lt;=0,$O3743&lt;&gt;"可"),"警告",""))</f>
        <v/>
      </c>
      <c r="S3743" s="4">
        <f>IF(COUNT($M3743:$N3743)=0,0,IF(IF($N3743&lt;&gt;"",$N3743,$M3743)&gt;=スコアリング基準!$B$20,スコアリング基準!$C$20,IF(IF($N3743&lt;&gt;"",$N3743,$M3743)&gt;=スコアリング基準!$B$21,スコアリング基準!$C$21,IF(IF($N3743&lt;&gt;"",$N3743,$M3743)&gt;0,スコアリング基準!$C$22,0))))</f>
        <v/>
      </c>
      <c r="T3743" s="4">
        <f>IF($O3743="可",スコアリング基準!$C$23,0)</f>
        <v/>
      </c>
      <c r="U3743" s="4">
        <f>IF(OR(COUNT($K3743:$L3743)&lt;2,$K3743=0),0,IF(ABS($L3743)/$K3743&lt;=スコアリング基準!$B$24,スコアリング基準!$C$24,IF(ABS($L3743)/$K3743&lt;=スコアリング基準!$B$25,スコアリング基準!$C$25,IF(ABS($L3743)/$K3743&lt;=スコアリング基準!$B$26,スコアリング基準!$C$26,0))))</f>
        <v/>
      </c>
      <c r="V3743" s="4">
        <f>IF($P3743="なし",スコアリング基準!$C$27,0)</f>
        <v/>
      </c>
      <c r="W3743" s="4">
        <f>IF($F3743="",0,IF(ISNUMBER($F3743),IF($F3743&lt;=スコアリング基準!$B$28,スコアリング基準!$C$28,スコアリング基準!$C$29),0))</f>
        <v/>
      </c>
      <c r="X3743" s="4">
        <f>IFERROR(VLOOKUP($B3743,スコアリング基準!$A$36:$B$46,2,FALSE),0)</f>
        <v/>
      </c>
      <c r="Y3743" s="4">
        <f>SUM($S3743:$X3743)</f>
        <v/>
      </c>
      <c r="Z3743" s="4">
        <f>IF(COUNT($M3743:$N3743)=0,"データ無",IF($Y3743&gt;=スコアリング基準!$B$30,"S",IF($Y3743&gt;=スコアリング基準!$B$31,"A",IF($Y3743&gt;=スコアリング基準!$B$32,"B","C"))))</f>
        <v/>
      </c>
      <c r="AA3743">
        <f>IFERROR(INDEX(実績DB!$I$3:$I$104,MATCH($B3743&amp;$C3743,実績DB!$J$3:$J$104,0)),"")</f>
        <v/>
      </c>
    </row>
    <row r="3744">
      <c r="A3744" t="n">
        <v>3742</v>
      </c>
      <c r="B3744" t="inlineStr">
        <is>
          <t>北陸</t>
        </is>
      </c>
      <c r="C3744" t="inlineStr">
        <is>
          <t>南敦賀変電所</t>
        </is>
      </c>
      <c r="D3744" t="inlineStr">
        <is>
          <t>福井県</t>
        </is>
      </c>
      <c r="E3744" t="n">
        <v>77</v>
      </c>
      <c r="F3744" t="n">
        <v>6.6</v>
      </c>
      <c r="G3744" s="3" t="n">
        <v>35.624718</v>
      </c>
      <c r="H3744" s="3" t="n">
        <v>136.056254</v>
      </c>
      <c r="I3744" t="inlineStr">
        <is>
          <t>Google Places(名称一致)</t>
        </is>
      </c>
      <c r="J3744" t="n">
        <v>38</v>
      </c>
      <c r="K3744" t="n">
        <v>24</v>
      </c>
      <c r="L3744" t="n">
        <v>-4</v>
      </c>
      <c r="M3744" t="n">
        <v>20</v>
      </c>
      <c r="O3744" t="inlineStr">
        <is>
          <t>－</t>
        </is>
      </c>
      <c r="P3744" t="inlineStr">
        <is>
          <t>なし</t>
        </is>
      </c>
      <c r="R3744" s="4">
        <f>IF(COUNT($M3744:$N3744)=0,"",IF(AND(IF($N3744&lt;&gt;"",$N3744,$M3744)&lt;=0,$O3744&lt;&gt;"可"),"警告",""))</f>
        <v/>
      </c>
      <c r="S3744" s="4">
        <f>IF(COUNT($M3744:$N3744)=0,0,IF(IF($N3744&lt;&gt;"",$N3744,$M3744)&gt;=スコアリング基準!$B$20,スコアリング基準!$C$20,IF(IF($N3744&lt;&gt;"",$N3744,$M3744)&gt;=スコアリング基準!$B$21,スコアリング基準!$C$21,IF(IF($N3744&lt;&gt;"",$N3744,$M3744)&gt;0,スコアリング基準!$C$22,0))))</f>
        <v/>
      </c>
      <c r="T3744" s="4">
        <f>IF($O3744="可",スコアリング基準!$C$23,0)</f>
        <v/>
      </c>
      <c r="U3744" s="4">
        <f>IF(OR(COUNT($K3744:$L3744)&lt;2,$K3744=0),0,IF(ABS($L3744)/$K3744&lt;=スコアリング基準!$B$24,スコアリング基準!$C$24,IF(ABS($L3744)/$K3744&lt;=スコアリング基準!$B$25,スコアリング基準!$C$25,IF(ABS($L3744)/$K3744&lt;=スコアリング基準!$B$26,スコアリング基準!$C$26,0))))</f>
        <v/>
      </c>
      <c r="V3744" s="4">
        <f>IF($P3744="なし",スコアリング基準!$C$27,0)</f>
        <v/>
      </c>
      <c r="W3744" s="4">
        <f>IF($F3744="",0,IF(ISNUMBER($F3744),IF($F3744&lt;=スコアリング基準!$B$28,スコアリング基準!$C$28,スコアリング基準!$C$29),0))</f>
        <v/>
      </c>
      <c r="X3744" s="4">
        <f>IFERROR(VLOOKUP($B3744,スコアリング基準!$A$36:$B$46,2,FALSE),0)</f>
        <v/>
      </c>
      <c r="Y3744" s="4">
        <f>SUM($S3744:$X3744)</f>
        <v/>
      </c>
      <c r="Z3744" s="4">
        <f>IF(COUNT($M3744:$N3744)=0,"データ無",IF($Y3744&gt;=スコアリング基準!$B$30,"S",IF($Y3744&gt;=スコアリング基準!$B$31,"A",IF($Y3744&gt;=スコアリング基準!$B$32,"B","C"))))</f>
        <v/>
      </c>
      <c r="AA3744">
        <f>IFERROR(INDEX(実績DB!$I$3:$I$104,MATCH($B3744&amp;$C3744,実績DB!$J$3:$J$104,0)),"")</f>
        <v/>
      </c>
    </row>
    <row r="3745">
      <c r="A3745" t="n">
        <v>3743</v>
      </c>
      <c r="B3745" t="inlineStr">
        <is>
          <t>北陸</t>
        </is>
      </c>
      <c r="C3745" t="inlineStr">
        <is>
          <t>友江変電所</t>
        </is>
      </c>
      <c r="D3745" t="inlineStr">
        <is>
          <t>福井県</t>
        </is>
      </c>
      <c r="E3745" t="n">
        <v>77</v>
      </c>
      <c r="F3745" t="n">
        <v>6.6</v>
      </c>
      <c r="G3745" s="3" t="n">
        <v>35.996314</v>
      </c>
      <c r="H3745" s="3" t="n">
        <v>136.502458</v>
      </c>
      <c r="I3745" t="inlineStr">
        <is>
          <t>Google Places(名称一致)</t>
        </is>
      </c>
      <c r="J3745" t="n">
        <v>38</v>
      </c>
      <c r="K3745" t="n">
        <v>24</v>
      </c>
      <c r="L3745" t="n">
        <v>-5</v>
      </c>
      <c r="M3745" t="n">
        <v>17</v>
      </c>
      <c r="O3745" t="inlineStr">
        <is>
          <t>－</t>
        </is>
      </c>
      <c r="P3745" t="inlineStr">
        <is>
          <t>有り</t>
        </is>
      </c>
      <c r="R3745" s="4">
        <f>IF(COUNT($M3745:$N3745)=0,"",IF(AND(IF($N3745&lt;&gt;"",$N3745,$M3745)&lt;=0,$O3745&lt;&gt;"可"),"警告",""))</f>
        <v/>
      </c>
      <c r="S3745" s="4">
        <f>IF(COUNT($M3745:$N3745)=0,0,IF(IF($N3745&lt;&gt;"",$N3745,$M3745)&gt;=スコアリング基準!$B$20,スコアリング基準!$C$20,IF(IF($N3745&lt;&gt;"",$N3745,$M3745)&gt;=スコアリング基準!$B$21,スコアリング基準!$C$21,IF(IF($N3745&lt;&gt;"",$N3745,$M3745)&gt;0,スコアリング基準!$C$22,0))))</f>
        <v/>
      </c>
      <c r="T3745" s="4">
        <f>IF($O3745="可",スコアリング基準!$C$23,0)</f>
        <v/>
      </c>
      <c r="U3745" s="4">
        <f>IF(OR(COUNT($K3745:$L3745)&lt;2,$K3745=0),0,IF(ABS($L3745)/$K3745&lt;=スコアリング基準!$B$24,スコアリング基準!$C$24,IF(ABS($L3745)/$K3745&lt;=スコアリング基準!$B$25,スコアリング基準!$C$25,IF(ABS($L3745)/$K3745&lt;=スコアリング基準!$B$26,スコアリング基準!$C$26,0))))</f>
        <v/>
      </c>
      <c r="V3745" s="4">
        <f>IF($P3745="なし",スコアリング基準!$C$27,0)</f>
        <v/>
      </c>
      <c r="W3745" s="4">
        <f>IF($F3745="",0,IF(ISNUMBER($F3745),IF($F3745&lt;=スコアリング基準!$B$28,スコアリング基準!$C$28,スコアリング基準!$C$29),0))</f>
        <v/>
      </c>
      <c r="X3745" s="4">
        <f>IFERROR(VLOOKUP($B3745,スコアリング基準!$A$36:$B$46,2,FALSE),0)</f>
        <v/>
      </c>
      <c r="Y3745" s="4">
        <f>SUM($S3745:$X3745)</f>
        <v/>
      </c>
      <c r="Z3745" s="4">
        <f>IF(COUNT($M3745:$N3745)=0,"データ無",IF($Y3745&gt;=スコアリング基準!$B$30,"S",IF($Y3745&gt;=スコアリング基準!$B$31,"A",IF($Y3745&gt;=スコアリング基準!$B$32,"B","C"))))</f>
        <v/>
      </c>
      <c r="AA3745">
        <f>IFERROR(INDEX(実績DB!$I$3:$I$104,MATCH($B3745&amp;$C3745,実績DB!$J$3:$J$104,0)),"")</f>
        <v/>
      </c>
    </row>
    <row r="3746">
      <c r="A3746" t="n">
        <v>3744</v>
      </c>
      <c r="B3746" t="inlineStr">
        <is>
          <t>北陸</t>
        </is>
      </c>
      <c r="C3746" t="inlineStr">
        <is>
          <t>吉野第一変電所</t>
        </is>
      </c>
      <c r="D3746" t="inlineStr">
        <is>
          <t>石川県</t>
        </is>
      </c>
      <c r="E3746" t="n">
        <v>77</v>
      </c>
      <c r="F3746" t="n">
        <v>6.6</v>
      </c>
      <c r="G3746" s="3" t="n"/>
      <c r="H3746" s="3" t="n"/>
      <c r="I3746" t="inlineStr">
        <is>
          <t>未取得</t>
        </is>
      </c>
      <c r="J3746" t="n">
        <v>6</v>
      </c>
      <c r="K3746" t="n">
        <v>6</v>
      </c>
      <c r="L3746" t="n">
        <v>-3</v>
      </c>
      <c r="M3746" t="n">
        <v>3</v>
      </c>
      <c r="O3746" t="inlineStr">
        <is>
          <t>－</t>
        </is>
      </c>
      <c r="P3746" t="inlineStr">
        <is>
          <t>なし</t>
        </is>
      </c>
      <c r="R3746" s="4">
        <f>IF(COUNT($M3746:$N3746)=0,"",IF(AND(IF($N3746&lt;&gt;"",$N3746,$M3746)&lt;=0,$O3746&lt;&gt;"可"),"警告",""))</f>
        <v/>
      </c>
      <c r="S3746" s="4">
        <f>IF(COUNT($M3746:$N3746)=0,0,IF(IF($N3746&lt;&gt;"",$N3746,$M3746)&gt;=スコアリング基準!$B$20,スコアリング基準!$C$20,IF(IF($N3746&lt;&gt;"",$N3746,$M3746)&gt;=スコアリング基準!$B$21,スコアリング基準!$C$21,IF(IF($N3746&lt;&gt;"",$N3746,$M3746)&gt;0,スコアリング基準!$C$22,0))))</f>
        <v/>
      </c>
      <c r="T3746" s="4">
        <f>IF($O3746="可",スコアリング基準!$C$23,0)</f>
        <v/>
      </c>
      <c r="U3746" s="4">
        <f>IF(OR(COUNT($K3746:$L3746)&lt;2,$K3746=0),0,IF(ABS($L3746)/$K3746&lt;=スコアリング基準!$B$24,スコアリング基準!$C$24,IF(ABS($L3746)/$K3746&lt;=スコアリング基準!$B$25,スコアリング基準!$C$25,IF(ABS($L3746)/$K3746&lt;=スコアリング基準!$B$26,スコアリング基準!$C$26,0))))</f>
        <v/>
      </c>
      <c r="V3746" s="4">
        <f>IF($P3746="なし",スコアリング基準!$C$27,0)</f>
        <v/>
      </c>
      <c r="W3746" s="4">
        <f>IF($F3746="",0,IF(ISNUMBER($F3746),IF($F3746&lt;=スコアリング基準!$B$28,スコアリング基準!$C$28,スコアリング基準!$C$29),0))</f>
        <v/>
      </c>
      <c r="X3746" s="4">
        <f>IFERROR(VLOOKUP($B3746,スコアリング基準!$A$36:$B$46,2,FALSE),0)</f>
        <v/>
      </c>
      <c r="Y3746" s="4">
        <f>SUM($S3746:$X3746)</f>
        <v/>
      </c>
      <c r="Z3746" s="4">
        <f>IF(COUNT($M3746:$N3746)=0,"データ無",IF($Y3746&gt;=スコアリング基準!$B$30,"S",IF($Y3746&gt;=スコアリング基準!$B$31,"A",IF($Y3746&gt;=スコアリング基準!$B$32,"B","C"))))</f>
        <v/>
      </c>
      <c r="AA3746">
        <f>IFERROR(INDEX(実績DB!$I$3:$I$104,MATCH($B3746&amp;$C3746,実績DB!$J$3:$J$104,0)),"")</f>
        <v/>
      </c>
    </row>
    <row r="3747">
      <c r="A3747" t="n">
        <v>3745</v>
      </c>
      <c r="B3747" t="inlineStr">
        <is>
          <t>北陸</t>
        </is>
      </c>
      <c r="C3747" t="inlineStr">
        <is>
          <t>吉野谷変電所</t>
        </is>
      </c>
      <c r="D3747" t="inlineStr">
        <is>
          <t>石川県</t>
        </is>
      </c>
      <c r="E3747" t="n">
        <v>77</v>
      </c>
      <c r="F3747" t="n">
        <v>6.6</v>
      </c>
      <c r="G3747" s="3" t="n"/>
      <c r="H3747" s="3" t="n"/>
      <c r="I3747" t="inlineStr">
        <is>
          <t>未取得</t>
        </is>
      </c>
      <c r="J3747" t="n">
        <v>10</v>
      </c>
      <c r="K3747" t="n">
        <v>10</v>
      </c>
      <c r="L3747" t="n">
        <v>-2</v>
      </c>
      <c r="M3747" t="n">
        <v>8</v>
      </c>
      <c r="O3747" t="inlineStr">
        <is>
          <t>－</t>
        </is>
      </c>
      <c r="P3747" t="inlineStr">
        <is>
          <t>なし</t>
        </is>
      </c>
      <c r="R3747" s="4">
        <f>IF(COUNT($M3747:$N3747)=0,"",IF(AND(IF($N3747&lt;&gt;"",$N3747,$M3747)&lt;=0,$O3747&lt;&gt;"可"),"警告",""))</f>
        <v/>
      </c>
      <c r="S3747" s="4">
        <f>IF(COUNT($M3747:$N3747)=0,0,IF(IF($N3747&lt;&gt;"",$N3747,$M3747)&gt;=スコアリング基準!$B$20,スコアリング基準!$C$20,IF(IF($N3747&lt;&gt;"",$N3747,$M3747)&gt;=スコアリング基準!$B$21,スコアリング基準!$C$21,IF(IF($N3747&lt;&gt;"",$N3747,$M3747)&gt;0,スコアリング基準!$C$22,0))))</f>
        <v/>
      </c>
      <c r="T3747" s="4">
        <f>IF($O3747="可",スコアリング基準!$C$23,0)</f>
        <v/>
      </c>
      <c r="U3747" s="4">
        <f>IF(OR(COUNT($K3747:$L3747)&lt;2,$K3747=0),0,IF(ABS($L3747)/$K3747&lt;=スコアリング基準!$B$24,スコアリング基準!$C$24,IF(ABS($L3747)/$K3747&lt;=スコアリング基準!$B$25,スコアリング基準!$C$25,IF(ABS($L3747)/$K3747&lt;=スコアリング基準!$B$26,スコアリング基準!$C$26,0))))</f>
        <v/>
      </c>
      <c r="V3747" s="4">
        <f>IF($P3747="なし",スコアリング基準!$C$27,0)</f>
        <v/>
      </c>
      <c r="W3747" s="4">
        <f>IF($F3747="",0,IF(ISNUMBER($F3747),IF($F3747&lt;=スコアリング基準!$B$28,スコアリング基準!$C$28,スコアリング基準!$C$29),0))</f>
        <v/>
      </c>
      <c r="X3747" s="4">
        <f>IFERROR(VLOOKUP($B3747,スコアリング基準!$A$36:$B$46,2,FALSE),0)</f>
        <v/>
      </c>
      <c r="Y3747" s="4">
        <f>SUM($S3747:$X3747)</f>
        <v/>
      </c>
      <c r="Z3747" s="4">
        <f>IF(COUNT($M3747:$N3747)=0,"データ無",IF($Y3747&gt;=スコアリング基準!$B$30,"S",IF($Y3747&gt;=スコアリング基準!$B$31,"A",IF($Y3747&gt;=スコアリング基準!$B$32,"B","C"))))</f>
        <v/>
      </c>
      <c r="AA3747">
        <f>IFERROR(INDEX(実績DB!$I$3:$I$104,MATCH($B3747&amp;$C3747,実績DB!$J$3:$J$104,0)),"")</f>
        <v/>
      </c>
    </row>
    <row r="3748">
      <c r="A3748" t="n">
        <v>3746</v>
      </c>
      <c r="B3748" t="inlineStr">
        <is>
          <t>北陸</t>
        </is>
      </c>
      <c r="C3748" t="inlineStr">
        <is>
          <t>増泉変電所</t>
        </is>
      </c>
      <c r="D3748" t="inlineStr">
        <is>
          <t>石川県</t>
        </is>
      </c>
      <c r="E3748" t="n">
        <v>77</v>
      </c>
      <c r="F3748" t="n">
        <v>6.6</v>
      </c>
      <c r="G3748" s="3" t="n">
        <v>36.559793</v>
      </c>
      <c r="H3748" s="3" t="n">
        <v>136.64532</v>
      </c>
      <c r="I3748" t="inlineStr">
        <is>
          <t>Google Places(名称一致)</t>
        </is>
      </c>
      <c r="J3748" t="n">
        <v>57</v>
      </c>
      <c r="K3748" t="n">
        <v>35</v>
      </c>
      <c r="L3748" t="n">
        <v>-6</v>
      </c>
      <c r="M3748" t="n">
        <v>29</v>
      </c>
      <c r="O3748" t="inlineStr">
        <is>
          <t>－</t>
        </is>
      </c>
      <c r="P3748" t="inlineStr">
        <is>
          <t>なし</t>
        </is>
      </c>
      <c r="R3748" s="4">
        <f>IF(COUNT($M3748:$N3748)=0,"",IF(AND(IF($N3748&lt;&gt;"",$N3748,$M3748)&lt;=0,$O3748&lt;&gt;"可"),"警告",""))</f>
        <v/>
      </c>
      <c r="S3748" s="4">
        <f>IF(COUNT($M3748:$N3748)=0,0,IF(IF($N3748&lt;&gt;"",$N3748,$M3748)&gt;=スコアリング基準!$B$20,スコアリング基準!$C$20,IF(IF($N3748&lt;&gt;"",$N3748,$M3748)&gt;=スコアリング基準!$B$21,スコアリング基準!$C$21,IF(IF($N3748&lt;&gt;"",$N3748,$M3748)&gt;0,スコアリング基準!$C$22,0))))</f>
        <v/>
      </c>
      <c r="T3748" s="4">
        <f>IF($O3748="可",スコアリング基準!$C$23,0)</f>
        <v/>
      </c>
      <c r="U3748" s="4">
        <f>IF(OR(COUNT($K3748:$L3748)&lt;2,$K3748=0),0,IF(ABS($L3748)/$K3748&lt;=スコアリング基準!$B$24,スコアリング基準!$C$24,IF(ABS($L3748)/$K3748&lt;=スコアリング基準!$B$25,スコアリング基準!$C$25,IF(ABS($L3748)/$K3748&lt;=スコアリング基準!$B$26,スコアリング基準!$C$26,0))))</f>
        <v/>
      </c>
      <c r="V3748" s="4">
        <f>IF($P3748="なし",スコアリング基準!$C$27,0)</f>
        <v/>
      </c>
      <c r="W3748" s="4">
        <f>IF($F3748="",0,IF(ISNUMBER($F3748),IF($F3748&lt;=スコアリング基準!$B$28,スコアリング基準!$C$28,スコアリング基準!$C$29),0))</f>
        <v/>
      </c>
      <c r="X3748" s="4">
        <f>IFERROR(VLOOKUP($B3748,スコアリング基準!$A$36:$B$46,2,FALSE),0)</f>
        <v/>
      </c>
      <c r="Y3748" s="4">
        <f>SUM($S3748:$X3748)</f>
        <v/>
      </c>
      <c r="Z3748" s="4">
        <f>IF(COUNT($M3748:$N3748)=0,"データ無",IF($Y3748&gt;=スコアリング基準!$B$30,"S",IF($Y3748&gt;=スコアリング基準!$B$31,"A",IF($Y3748&gt;=スコアリング基準!$B$32,"B","C"))))</f>
        <v/>
      </c>
      <c r="AA3748">
        <f>IFERROR(INDEX(実績DB!$I$3:$I$104,MATCH($B3748&amp;$C3748,実績DB!$J$3:$J$104,0)),"")</f>
        <v/>
      </c>
    </row>
    <row r="3749">
      <c r="A3749" t="n">
        <v>3747</v>
      </c>
      <c r="B3749" t="inlineStr">
        <is>
          <t>北陸</t>
        </is>
      </c>
      <c r="C3749" t="inlineStr">
        <is>
          <t>大工町変電所</t>
        </is>
      </c>
      <c r="D3749" t="inlineStr">
        <is>
          <t>石川県</t>
        </is>
      </c>
      <c r="E3749" t="n">
        <v>77</v>
      </c>
      <c r="F3749" t="n">
        <v>6.6</v>
      </c>
      <c r="G3749" s="3" t="n">
        <v>36.558955</v>
      </c>
      <c r="H3749" s="3" t="n">
        <v>136.653305</v>
      </c>
      <c r="I3749" t="inlineStr">
        <is>
          <t>Google Places(名称一致)</t>
        </is>
      </c>
      <c r="J3749" t="n">
        <v>38</v>
      </c>
      <c r="K3749" t="n">
        <v>24</v>
      </c>
      <c r="L3749" t="n">
        <v>-4</v>
      </c>
      <c r="M3749" t="n">
        <v>20</v>
      </c>
      <c r="O3749" t="inlineStr">
        <is>
          <t>－</t>
        </is>
      </c>
      <c r="P3749" t="inlineStr">
        <is>
          <t>なし</t>
        </is>
      </c>
      <c r="R3749" s="4">
        <f>IF(COUNT($M3749:$N3749)=0,"",IF(AND(IF($N3749&lt;&gt;"",$N3749,$M3749)&lt;=0,$O3749&lt;&gt;"可"),"警告",""))</f>
        <v/>
      </c>
      <c r="S3749" s="4">
        <f>IF(COUNT($M3749:$N3749)=0,0,IF(IF($N3749&lt;&gt;"",$N3749,$M3749)&gt;=スコアリング基準!$B$20,スコアリング基準!$C$20,IF(IF($N3749&lt;&gt;"",$N3749,$M3749)&gt;=スコアリング基準!$B$21,スコアリング基準!$C$21,IF(IF($N3749&lt;&gt;"",$N3749,$M3749)&gt;0,スコアリング基準!$C$22,0))))</f>
        <v/>
      </c>
      <c r="T3749" s="4">
        <f>IF($O3749="可",スコアリング基準!$C$23,0)</f>
        <v/>
      </c>
      <c r="U3749" s="4">
        <f>IF(OR(COUNT($K3749:$L3749)&lt;2,$K3749=0),0,IF(ABS($L3749)/$K3749&lt;=スコアリング基準!$B$24,スコアリング基準!$C$24,IF(ABS($L3749)/$K3749&lt;=スコアリング基準!$B$25,スコアリング基準!$C$25,IF(ABS($L3749)/$K3749&lt;=スコアリング基準!$B$26,スコアリング基準!$C$26,0))))</f>
        <v/>
      </c>
      <c r="V3749" s="4">
        <f>IF($P3749="なし",スコアリング基準!$C$27,0)</f>
        <v/>
      </c>
      <c r="W3749" s="4">
        <f>IF($F3749="",0,IF(ISNUMBER($F3749),IF($F3749&lt;=スコアリング基準!$B$28,スコアリング基準!$C$28,スコアリング基準!$C$29),0))</f>
        <v/>
      </c>
      <c r="X3749" s="4">
        <f>IFERROR(VLOOKUP($B3749,スコアリング基準!$A$36:$B$46,2,FALSE),0)</f>
        <v/>
      </c>
      <c r="Y3749" s="4">
        <f>SUM($S3749:$X3749)</f>
        <v/>
      </c>
      <c r="Z3749" s="4">
        <f>IF(COUNT($M3749:$N3749)=0,"データ無",IF($Y3749&gt;=スコアリング基準!$B$30,"S",IF($Y3749&gt;=スコアリング基準!$B$31,"A",IF($Y3749&gt;=スコアリング基準!$B$32,"B","C"))))</f>
        <v/>
      </c>
      <c r="AA3749">
        <f>IFERROR(INDEX(実績DB!$I$3:$I$104,MATCH($B3749&amp;$C3749,実績DB!$J$3:$J$104,0)),"")</f>
        <v/>
      </c>
    </row>
    <row r="3750">
      <c r="A3750" t="n">
        <v>3748</v>
      </c>
      <c r="B3750" t="inlineStr">
        <is>
          <t>北陸</t>
        </is>
      </c>
      <c r="C3750" t="inlineStr">
        <is>
          <t>大浦変電所</t>
        </is>
      </c>
      <c r="D3750" t="inlineStr">
        <is>
          <t>石川県</t>
        </is>
      </c>
      <c r="E3750" t="n">
        <v>77</v>
      </c>
      <c r="F3750" t="n">
        <v>6.6</v>
      </c>
      <c r="G3750" s="3" t="n">
        <v>36.619724</v>
      </c>
      <c r="H3750" s="3" t="n">
        <v>136.657224</v>
      </c>
      <c r="I3750" t="inlineStr">
        <is>
          <t>Google Places(名称一致)</t>
        </is>
      </c>
      <c r="J3750" t="n">
        <v>38</v>
      </c>
      <c r="K3750" t="n">
        <v>24</v>
      </c>
      <c r="L3750" t="n">
        <v>-5</v>
      </c>
      <c r="M3750" t="n">
        <v>19</v>
      </c>
      <c r="O3750" t="inlineStr">
        <is>
          <t>不可 #3</t>
        </is>
      </c>
      <c r="P3750" t="inlineStr">
        <is>
          <t>なし</t>
        </is>
      </c>
      <c r="R3750" s="4">
        <f>IF(COUNT($M3750:$N3750)=0,"",IF(AND(IF($N3750&lt;&gt;"",$N3750,$M3750)&lt;=0,$O3750&lt;&gt;"可"),"警告",""))</f>
        <v/>
      </c>
      <c r="S3750" s="4">
        <f>IF(COUNT($M3750:$N3750)=0,0,IF(IF($N3750&lt;&gt;"",$N3750,$M3750)&gt;=スコアリング基準!$B$20,スコアリング基準!$C$20,IF(IF($N3750&lt;&gt;"",$N3750,$M3750)&gt;=スコアリング基準!$B$21,スコアリング基準!$C$21,IF(IF($N3750&lt;&gt;"",$N3750,$M3750)&gt;0,スコアリング基準!$C$22,0))))</f>
        <v/>
      </c>
      <c r="T3750" s="4">
        <f>IF($O3750="可",スコアリング基準!$C$23,0)</f>
        <v/>
      </c>
      <c r="U3750" s="4">
        <f>IF(OR(COUNT($K3750:$L3750)&lt;2,$K3750=0),0,IF(ABS($L3750)/$K3750&lt;=スコアリング基準!$B$24,スコアリング基準!$C$24,IF(ABS($L3750)/$K3750&lt;=スコアリング基準!$B$25,スコアリング基準!$C$25,IF(ABS($L3750)/$K3750&lt;=スコアリング基準!$B$26,スコアリング基準!$C$26,0))))</f>
        <v/>
      </c>
      <c r="V3750" s="4">
        <f>IF($P3750="なし",スコアリング基準!$C$27,0)</f>
        <v/>
      </c>
      <c r="W3750" s="4">
        <f>IF($F3750="",0,IF(ISNUMBER($F3750),IF($F3750&lt;=スコアリング基準!$B$28,スコアリング基準!$C$28,スコアリング基準!$C$29),0))</f>
        <v/>
      </c>
      <c r="X3750" s="4">
        <f>IFERROR(VLOOKUP($B3750,スコアリング基準!$A$36:$B$46,2,FALSE),0)</f>
        <v/>
      </c>
      <c r="Y3750" s="4">
        <f>SUM($S3750:$X3750)</f>
        <v/>
      </c>
      <c r="Z3750" s="4">
        <f>IF(COUNT($M3750:$N3750)=0,"データ無",IF($Y3750&gt;=スコアリング基準!$B$30,"S",IF($Y3750&gt;=スコアリング基準!$B$31,"A",IF($Y3750&gt;=スコアリング基準!$B$32,"B","C"))))</f>
        <v/>
      </c>
      <c r="AA3750">
        <f>IFERROR(INDEX(実績DB!$I$3:$I$104,MATCH($B3750&amp;$C3750,実績DB!$J$3:$J$104,0)),"")</f>
        <v/>
      </c>
    </row>
    <row r="3751">
      <c r="A3751" t="n">
        <v>3749</v>
      </c>
      <c r="B3751" t="inlineStr">
        <is>
          <t>北陸</t>
        </is>
      </c>
      <c r="C3751" t="inlineStr">
        <is>
          <t>大聖寺変電所</t>
        </is>
      </c>
      <c r="D3751" t="inlineStr">
        <is>
          <t>石川県</t>
        </is>
      </c>
      <c r="E3751" t="n">
        <v>77</v>
      </c>
      <c r="F3751" t="n">
        <v>6.6</v>
      </c>
      <c r="G3751" s="3" t="n">
        <v>36.300162</v>
      </c>
      <c r="H3751" s="3" t="n">
        <v>136.323726</v>
      </c>
      <c r="I3751" t="inlineStr">
        <is>
          <t>Google Places(名称一致)</t>
        </is>
      </c>
      <c r="J3751" t="n">
        <v>57</v>
      </c>
      <c r="K3751" t="n">
        <v>47</v>
      </c>
      <c r="L3751" t="n">
        <v>-32</v>
      </c>
      <c r="M3751" t="n">
        <v>15</v>
      </c>
      <c r="O3751" t="inlineStr">
        <is>
          <t>－</t>
        </is>
      </c>
      <c r="P3751" t="inlineStr">
        <is>
          <t>なし</t>
        </is>
      </c>
      <c r="R3751" s="4">
        <f>IF(COUNT($M3751:$N3751)=0,"",IF(AND(IF($N3751&lt;&gt;"",$N3751,$M3751)&lt;=0,$O3751&lt;&gt;"可"),"警告",""))</f>
        <v/>
      </c>
      <c r="S3751" s="4">
        <f>IF(COUNT($M3751:$N3751)=0,0,IF(IF($N3751&lt;&gt;"",$N3751,$M3751)&gt;=スコアリング基準!$B$20,スコアリング基準!$C$20,IF(IF($N3751&lt;&gt;"",$N3751,$M3751)&gt;=スコアリング基準!$B$21,スコアリング基準!$C$21,IF(IF($N3751&lt;&gt;"",$N3751,$M3751)&gt;0,スコアリング基準!$C$22,0))))</f>
        <v/>
      </c>
      <c r="T3751" s="4">
        <f>IF($O3751="可",スコアリング基準!$C$23,0)</f>
        <v/>
      </c>
      <c r="U3751" s="4">
        <f>IF(OR(COUNT($K3751:$L3751)&lt;2,$K3751=0),0,IF(ABS($L3751)/$K3751&lt;=スコアリング基準!$B$24,スコアリング基準!$C$24,IF(ABS($L3751)/$K3751&lt;=スコアリング基準!$B$25,スコアリング基準!$C$25,IF(ABS($L3751)/$K3751&lt;=スコアリング基準!$B$26,スコアリング基準!$C$26,0))))</f>
        <v/>
      </c>
      <c r="V3751" s="4">
        <f>IF($P3751="なし",スコアリング基準!$C$27,0)</f>
        <v/>
      </c>
      <c r="W3751" s="4">
        <f>IF($F3751="",0,IF(ISNUMBER($F3751),IF($F3751&lt;=スコアリング基準!$B$28,スコアリング基準!$C$28,スコアリング基準!$C$29),0))</f>
        <v/>
      </c>
      <c r="X3751" s="4">
        <f>IFERROR(VLOOKUP($B3751,スコアリング基準!$A$36:$B$46,2,FALSE),0)</f>
        <v/>
      </c>
      <c r="Y3751" s="4">
        <f>SUM($S3751:$X3751)</f>
        <v/>
      </c>
      <c r="Z3751" s="4">
        <f>IF(COUNT($M3751:$N3751)=0,"データ無",IF($Y3751&gt;=スコアリング基準!$B$30,"S",IF($Y3751&gt;=スコアリング基準!$B$31,"A",IF($Y3751&gt;=スコアリング基準!$B$32,"B","C"))))</f>
        <v/>
      </c>
      <c r="AA3751">
        <f>IFERROR(INDEX(実績DB!$I$3:$I$104,MATCH($B3751&amp;$C3751,実績DB!$J$3:$J$104,0)),"")</f>
        <v/>
      </c>
    </row>
    <row r="3752">
      <c r="A3752" t="n">
        <v>3750</v>
      </c>
      <c r="B3752" t="inlineStr">
        <is>
          <t>北陸</t>
        </is>
      </c>
      <c r="C3752" t="inlineStr">
        <is>
          <t>大野変電所</t>
        </is>
      </c>
      <c r="D3752" t="inlineStr">
        <is>
          <t>福井県</t>
        </is>
      </c>
      <c r="E3752" t="n">
        <v>77</v>
      </c>
      <c r="F3752" t="n">
        <v>6.6</v>
      </c>
      <c r="G3752" s="3" t="n">
        <v>35.976563</v>
      </c>
      <c r="H3752" s="3" t="n">
        <v>136.505954</v>
      </c>
      <c r="I3752" t="inlineStr">
        <is>
          <t>Google Places(名称一致)</t>
        </is>
      </c>
      <c r="J3752" t="n">
        <v>38</v>
      </c>
      <c r="K3752" t="n">
        <v>24</v>
      </c>
      <c r="L3752" t="n">
        <v>-8</v>
      </c>
      <c r="M3752" t="n">
        <v>14</v>
      </c>
      <c r="O3752" t="inlineStr">
        <is>
          <t>－</t>
        </is>
      </c>
      <c r="P3752" t="inlineStr">
        <is>
          <t>有り</t>
        </is>
      </c>
      <c r="R3752" s="4">
        <f>IF(COUNT($M3752:$N3752)=0,"",IF(AND(IF($N3752&lt;&gt;"",$N3752,$M3752)&lt;=0,$O3752&lt;&gt;"可"),"警告",""))</f>
        <v/>
      </c>
      <c r="S3752" s="4">
        <f>IF(COUNT($M3752:$N3752)=0,0,IF(IF($N3752&lt;&gt;"",$N3752,$M3752)&gt;=スコアリング基準!$B$20,スコアリング基準!$C$20,IF(IF($N3752&lt;&gt;"",$N3752,$M3752)&gt;=スコアリング基準!$B$21,スコアリング基準!$C$21,IF(IF($N3752&lt;&gt;"",$N3752,$M3752)&gt;0,スコアリング基準!$C$22,0))))</f>
        <v/>
      </c>
      <c r="T3752" s="4">
        <f>IF($O3752="可",スコアリング基準!$C$23,0)</f>
        <v/>
      </c>
      <c r="U3752" s="4">
        <f>IF(OR(COUNT($K3752:$L3752)&lt;2,$K3752=0),0,IF(ABS($L3752)/$K3752&lt;=スコアリング基準!$B$24,スコアリング基準!$C$24,IF(ABS($L3752)/$K3752&lt;=スコアリング基準!$B$25,スコアリング基準!$C$25,IF(ABS($L3752)/$K3752&lt;=スコアリング基準!$B$26,スコアリング基準!$C$26,0))))</f>
        <v/>
      </c>
      <c r="V3752" s="4">
        <f>IF($P3752="なし",スコアリング基準!$C$27,0)</f>
        <v/>
      </c>
      <c r="W3752" s="4">
        <f>IF($F3752="",0,IF(ISNUMBER($F3752),IF($F3752&lt;=スコアリング基準!$B$28,スコアリング基準!$C$28,スコアリング基準!$C$29),0))</f>
        <v/>
      </c>
      <c r="X3752" s="4">
        <f>IFERROR(VLOOKUP($B3752,スコアリング基準!$A$36:$B$46,2,FALSE),0)</f>
        <v/>
      </c>
      <c r="Y3752" s="4">
        <f>SUM($S3752:$X3752)</f>
        <v/>
      </c>
      <c r="Z3752" s="4">
        <f>IF(COUNT($M3752:$N3752)=0,"データ無",IF($Y3752&gt;=スコアリング基準!$B$30,"S",IF($Y3752&gt;=スコアリング基準!$B$31,"A",IF($Y3752&gt;=スコアリング基準!$B$32,"B","C"))))</f>
        <v/>
      </c>
      <c r="AA3752">
        <f>IFERROR(INDEX(実績DB!$I$3:$I$104,MATCH($B3752&amp;$C3752,実績DB!$J$3:$J$104,0)),"")</f>
        <v/>
      </c>
    </row>
    <row r="3753">
      <c r="A3753" t="n">
        <v>3751</v>
      </c>
      <c r="B3753" t="inlineStr">
        <is>
          <t>北陸</t>
        </is>
      </c>
      <c r="C3753" t="inlineStr">
        <is>
          <t>宇ノ気変電所</t>
        </is>
      </c>
      <c r="D3753" t="inlineStr">
        <is>
          <t>石川県</t>
        </is>
      </c>
      <c r="E3753" t="n">
        <v>77</v>
      </c>
      <c r="F3753" t="n">
        <v>6.6</v>
      </c>
      <c r="G3753" s="3" t="n">
        <v>36.719629</v>
      </c>
      <c r="H3753" s="3" t="n">
        <v>136.704795</v>
      </c>
      <c r="I3753" t="inlineStr">
        <is>
          <t>Google Places(名称一致)</t>
        </is>
      </c>
      <c r="J3753" t="n">
        <v>57</v>
      </c>
      <c r="K3753" t="n">
        <v>47</v>
      </c>
      <c r="L3753" t="n">
        <v>-32</v>
      </c>
      <c r="M3753" t="n">
        <v>15</v>
      </c>
      <c r="O3753" t="inlineStr">
        <is>
          <t>－</t>
        </is>
      </c>
      <c r="P3753" t="inlineStr">
        <is>
          <t>なし</t>
        </is>
      </c>
      <c r="R3753" s="4">
        <f>IF(COUNT($M3753:$N3753)=0,"",IF(AND(IF($N3753&lt;&gt;"",$N3753,$M3753)&lt;=0,$O3753&lt;&gt;"可"),"警告",""))</f>
        <v/>
      </c>
      <c r="S3753" s="4">
        <f>IF(COUNT($M3753:$N3753)=0,0,IF(IF($N3753&lt;&gt;"",$N3753,$M3753)&gt;=スコアリング基準!$B$20,スコアリング基準!$C$20,IF(IF($N3753&lt;&gt;"",$N3753,$M3753)&gt;=スコアリング基準!$B$21,スコアリング基準!$C$21,IF(IF($N3753&lt;&gt;"",$N3753,$M3753)&gt;0,スコアリング基準!$C$22,0))))</f>
        <v/>
      </c>
      <c r="T3753" s="4">
        <f>IF($O3753="可",スコアリング基準!$C$23,0)</f>
        <v/>
      </c>
      <c r="U3753" s="4">
        <f>IF(OR(COUNT($K3753:$L3753)&lt;2,$K3753=0),0,IF(ABS($L3753)/$K3753&lt;=スコアリング基準!$B$24,スコアリング基準!$C$24,IF(ABS($L3753)/$K3753&lt;=スコアリング基準!$B$25,スコアリング基準!$C$25,IF(ABS($L3753)/$K3753&lt;=スコアリング基準!$B$26,スコアリング基準!$C$26,0))))</f>
        <v/>
      </c>
      <c r="V3753" s="4">
        <f>IF($P3753="なし",スコアリング基準!$C$27,0)</f>
        <v/>
      </c>
      <c r="W3753" s="4">
        <f>IF($F3753="",0,IF(ISNUMBER($F3753),IF($F3753&lt;=スコアリング基準!$B$28,スコアリング基準!$C$28,スコアリング基準!$C$29),0))</f>
        <v/>
      </c>
      <c r="X3753" s="4">
        <f>IFERROR(VLOOKUP($B3753,スコアリング基準!$A$36:$B$46,2,FALSE),0)</f>
        <v/>
      </c>
      <c r="Y3753" s="4">
        <f>SUM($S3753:$X3753)</f>
        <v/>
      </c>
      <c r="Z3753" s="4">
        <f>IF(COUNT($M3753:$N3753)=0,"データ無",IF($Y3753&gt;=スコアリング基準!$B$30,"S",IF($Y3753&gt;=スコアリング基準!$B$31,"A",IF($Y3753&gt;=スコアリング基準!$B$32,"B","C"))))</f>
        <v/>
      </c>
      <c r="AA3753">
        <f>IFERROR(INDEX(実績DB!$I$3:$I$104,MATCH($B3753&amp;$C3753,実績DB!$J$3:$J$104,0)),"")</f>
        <v/>
      </c>
    </row>
    <row r="3754">
      <c r="A3754" t="n">
        <v>3752</v>
      </c>
      <c r="B3754" t="inlineStr">
        <is>
          <t>北陸</t>
        </is>
      </c>
      <c r="C3754" t="inlineStr">
        <is>
          <t>安原変電所</t>
        </is>
      </c>
      <c r="D3754" t="inlineStr">
        <is>
          <t>石川県</t>
        </is>
      </c>
      <c r="E3754" t="n">
        <v>77</v>
      </c>
      <c r="F3754" t="n">
        <v>6.6</v>
      </c>
      <c r="G3754" s="3" t="n">
        <v>36.560296</v>
      </c>
      <c r="H3754" s="3" t="n">
        <v>136.588867</v>
      </c>
      <c r="I3754" t="inlineStr">
        <is>
          <t>Google Places(名称一致)</t>
        </is>
      </c>
      <c r="J3754" t="n">
        <v>67</v>
      </c>
      <c r="K3754" t="n">
        <v>47</v>
      </c>
      <c r="L3754" t="n">
        <v>-26</v>
      </c>
      <c r="M3754" t="n">
        <v>21</v>
      </c>
      <c r="O3754" t="inlineStr">
        <is>
          <t>－</t>
        </is>
      </c>
      <c r="P3754" t="inlineStr">
        <is>
          <t>なし</t>
        </is>
      </c>
      <c r="R3754" s="4">
        <f>IF(COUNT($M3754:$N3754)=0,"",IF(AND(IF($N3754&lt;&gt;"",$N3754,$M3754)&lt;=0,$O3754&lt;&gt;"可"),"警告",""))</f>
        <v/>
      </c>
      <c r="S3754" s="4">
        <f>IF(COUNT($M3754:$N3754)=0,0,IF(IF($N3754&lt;&gt;"",$N3754,$M3754)&gt;=スコアリング基準!$B$20,スコアリング基準!$C$20,IF(IF($N3754&lt;&gt;"",$N3754,$M3754)&gt;=スコアリング基準!$B$21,スコアリング基準!$C$21,IF(IF($N3754&lt;&gt;"",$N3754,$M3754)&gt;0,スコアリング基準!$C$22,0))))</f>
        <v/>
      </c>
      <c r="T3754" s="4">
        <f>IF($O3754="可",スコアリング基準!$C$23,0)</f>
        <v/>
      </c>
      <c r="U3754" s="4">
        <f>IF(OR(COUNT($K3754:$L3754)&lt;2,$K3754=0),0,IF(ABS($L3754)/$K3754&lt;=スコアリング基準!$B$24,スコアリング基準!$C$24,IF(ABS($L3754)/$K3754&lt;=スコアリング基準!$B$25,スコアリング基準!$C$25,IF(ABS($L3754)/$K3754&lt;=スコアリング基準!$B$26,スコアリング基準!$C$26,0))))</f>
        <v/>
      </c>
      <c r="V3754" s="4">
        <f>IF($P3754="なし",スコアリング基準!$C$27,0)</f>
        <v/>
      </c>
      <c r="W3754" s="4">
        <f>IF($F3754="",0,IF(ISNUMBER($F3754),IF($F3754&lt;=スコアリング基準!$B$28,スコアリング基準!$C$28,スコアリング基準!$C$29),0))</f>
        <v/>
      </c>
      <c r="X3754" s="4">
        <f>IFERROR(VLOOKUP($B3754,スコアリング基準!$A$36:$B$46,2,FALSE),0)</f>
        <v/>
      </c>
      <c r="Y3754" s="4">
        <f>SUM($S3754:$X3754)</f>
        <v/>
      </c>
      <c r="Z3754" s="4">
        <f>IF(COUNT($M3754:$N3754)=0,"データ無",IF($Y3754&gt;=スコアリング基準!$B$30,"S",IF($Y3754&gt;=スコアリング基準!$B$31,"A",IF($Y3754&gt;=スコアリング基準!$B$32,"B","C"))))</f>
        <v/>
      </c>
      <c r="AA3754">
        <f>IFERROR(INDEX(実績DB!$I$3:$I$104,MATCH($B3754&amp;$C3754,実績DB!$J$3:$J$104,0)),"")</f>
        <v/>
      </c>
    </row>
    <row r="3755">
      <c r="A3755" t="n">
        <v>3753</v>
      </c>
      <c r="B3755" t="inlineStr">
        <is>
          <t>北陸</t>
        </is>
      </c>
      <c r="C3755" t="inlineStr">
        <is>
          <t>尾口変電所</t>
        </is>
      </c>
      <c r="D3755" t="inlineStr">
        <is>
          <t>石川県</t>
        </is>
      </c>
      <c r="E3755" t="n">
        <v>77</v>
      </c>
      <c r="F3755" t="n">
        <v>6.6</v>
      </c>
      <c r="G3755" s="3" t="n"/>
      <c r="H3755" s="3" t="n"/>
      <c r="I3755" t="inlineStr">
        <is>
          <t>未取得</t>
        </is>
      </c>
      <c r="J3755" t="n">
        <v>6</v>
      </c>
      <c r="K3755" t="n">
        <v>6</v>
      </c>
      <c r="L3755" t="n">
        <v>-1</v>
      </c>
      <c r="M3755" t="n">
        <v>5</v>
      </c>
      <c r="O3755" t="inlineStr">
        <is>
          <t>－</t>
        </is>
      </c>
      <c r="P3755" t="inlineStr">
        <is>
          <t>有り</t>
        </is>
      </c>
      <c r="R3755" s="4">
        <f>IF(COUNT($M3755:$N3755)=0,"",IF(AND(IF($N3755&lt;&gt;"",$N3755,$M3755)&lt;=0,$O3755&lt;&gt;"可"),"警告",""))</f>
        <v/>
      </c>
      <c r="S3755" s="4">
        <f>IF(COUNT($M3755:$N3755)=0,0,IF(IF($N3755&lt;&gt;"",$N3755,$M3755)&gt;=スコアリング基準!$B$20,スコアリング基準!$C$20,IF(IF($N3755&lt;&gt;"",$N3755,$M3755)&gt;=スコアリング基準!$B$21,スコアリング基準!$C$21,IF(IF($N3755&lt;&gt;"",$N3755,$M3755)&gt;0,スコアリング基準!$C$22,0))))</f>
        <v/>
      </c>
      <c r="T3755" s="4">
        <f>IF($O3755="可",スコアリング基準!$C$23,0)</f>
        <v/>
      </c>
      <c r="U3755" s="4">
        <f>IF(OR(COUNT($K3755:$L3755)&lt;2,$K3755=0),0,IF(ABS($L3755)/$K3755&lt;=スコアリング基準!$B$24,スコアリング基準!$C$24,IF(ABS($L3755)/$K3755&lt;=スコアリング基準!$B$25,スコアリング基準!$C$25,IF(ABS($L3755)/$K3755&lt;=スコアリング基準!$B$26,スコアリング基準!$C$26,0))))</f>
        <v/>
      </c>
      <c r="V3755" s="4">
        <f>IF($P3755="なし",スコアリング基準!$C$27,0)</f>
        <v/>
      </c>
      <c r="W3755" s="4">
        <f>IF($F3755="",0,IF(ISNUMBER($F3755),IF($F3755&lt;=スコアリング基準!$B$28,スコアリング基準!$C$28,スコアリング基準!$C$29),0))</f>
        <v/>
      </c>
      <c r="X3755" s="4">
        <f>IFERROR(VLOOKUP($B3755,スコアリング基準!$A$36:$B$46,2,FALSE),0)</f>
        <v/>
      </c>
      <c r="Y3755" s="4">
        <f>SUM($S3755:$X3755)</f>
        <v/>
      </c>
      <c r="Z3755" s="4">
        <f>IF(COUNT($M3755:$N3755)=0,"データ無",IF($Y3755&gt;=スコアリング基準!$B$30,"S",IF($Y3755&gt;=スコアリング基準!$B$31,"A",IF($Y3755&gt;=スコアリング基準!$B$32,"B","C"))))</f>
        <v/>
      </c>
      <c r="AA3755">
        <f>IFERROR(INDEX(実績DB!$I$3:$I$104,MATCH($B3755&amp;$C3755,実績DB!$J$3:$J$104,0)),"")</f>
        <v/>
      </c>
    </row>
    <row r="3756">
      <c r="A3756" t="n">
        <v>3754</v>
      </c>
      <c r="B3756" t="inlineStr">
        <is>
          <t>北陸</t>
        </is>
      </c>
      <c r="C3756" t="inlineStr">
        <is>
          <t>山中変電所</t>
        </is>
      </c>
      <c r="D3756" t="inlineStr">
        <is>
          <t>石川県</t>
        </is>
      </c>
      <c r="E3756" t="n">
        <v>77</v>
      </c>
      <c r="F3756" t="n">
        <v>6.6</v>
      </c>
      <c r="G3756" s="3" t="n">
        <v>36.254038</v>
      </c>
      <c r="H3756" s="3" t="n">
        <v>136.366909</v>
      </c>
      <c r="I3756" t="inlineStr">
        <is>
          <t>Google Places(名称一致)</t>
        </is>
      </c>
      <c r="J3756" t="n">
        <v>38</v>
      </c>
      <c r="K3756" t="n">
        <v>24</v>
      </c>
      <c r="L3756" t="n">
        <v>-5</v>
      </c>
      <c r="M3756" t="n">
        <v>19</v>
      </c>
      <c r="O3756" t="inlineStr">
        <is>
          <t>不可 #3</t>
        </is>
      </c>
      <c r="P3756" t="inlineStr">
        <is>
          <t>なし</t>
        </is>
      </c>
      <c r="R3756" s="4">
        <f>IF(COUNT($M3756:$N3756)=0,"",IF(AND(IF($N3756&lt;&gt;"",$N3756,$M3756)&lt;=0,$O3756&lt;&gt;"可"),"警告",""))</f>
        <v/>
      </c>
      <c r="S3756" s="4">
        <f>IF(COUNT($M3756:$N3756)=0,0,IF(IF($N3756&lt;&gt;"",$N3756,$M3756)&gt;=スコアリング基準!$B$20,スコアリング基準!$C$20,IF(IF($N3756&lt;&gt;"",$N3756,$M3756)&gt;=スコアリング基準!$B$21,スコアリング基準!$C$21,IF(IF($N3756&lt;&gt;"",$N3756,$M3756)&gt;0,スコアリング基準!$C$22,0))))</f>
        <v/>
      </c>
      <c r="T3756" s="4">
        <f>IF($O3756="可",スコアリング基準!$C$23,0)</f>
        <v/>
      </c>
      <c r="U3756" s="4">
        <f>IF(OR(COUNT($K3756:$L3756)&lt;2,$K3756=0),0,IF(ABS($L3756)/$K3756&lt;=スコアリング基準!$B$24,スコアリング基準!$C$24,IF(ABS($L3756)/$K3756&lt;=スコアリング基準!$B$25,スコアリング基準!$C$25,IF(ABS($L3756)/$K3756&lt;=スコアリング基準!$B$26,スコアリング基準!$C$26,0))))</f>
        <v/>
      </c>
      <c r="V3756" s="4">
        <f>IF($P3756="なし",スコアリング基準!$C$27,0)</f>
        <v/>
      </c>
      <c r="W3756" s="4">
        <f>IF($F3756="",0,IF(ISNUMBER($F3756),IF($F3756&lt;=スコアリング基準!$B$28,スコアリング基準!$C$28,スコアリング基準!$C$29),0))</f>
        <v/>
      </c>
      <c r="X3756" s="4">
        <f>IFERROR(VLOOKUP($B3756,スコアリング基準!$A$36:$B$46,2,FALSE),0)</f>
        <v/>
      </c>
      <c r="Y3756" s="4">
        <f>SUM($S3756:$X3756)</f>
        <v/>
      </c>
      <c r="Z3756" s="4">
        <f>IF(COUNT($M3756:$N3756)=0,"データ無",IF($Y3756&gt;=スコアリング基準!$B$30,"S",IF($Y3756&gt;=スコアリング基準!$B$31,"A",IF($Y3756&gt;=スコアリング基準!$B$32,"B","C"))))</f>
        <v/>
      </c>
      <c r="AA3756">
        <f>IFERROR(INDEX(実績DB!$I$3:$I$104,MATCH($B3756&amp;$C3756,実績DB!$J$3:$J$104,0)),"")</f>
        <v/>
      </c>
    </row>
    <row r="3757">
      <c r="A3757" t="n">
        <v>3755</v>
      </c>
      <c r="B3757" t="inlineStr">
        <is>
          <t>北陸</t>
        </is>
      </c>
      <c r="C3757" t="inlineStr">
        <is>
          <t>山代変電所</t>
        </is>
      </c>
      <c r="D3757" t="inlineStr">
        <is>
          <t>石川県</t>
        </is>
      </c>
      <c r="E3757" t="n">
        <v>77</v>
      </c>
      <c r="F3757" t="n">
        <v>6.6</v>
      </c>
      <c r="G3757" s="3" t="n">
        <v>36.294259</v>
      </c>
      <c r="H3757" s="3" t="n">
        <v>136.363277</v>
      </c>
      <c r="I3757" t="inlineStr">
        <is>
          <t>Google Places(名称一致)</t>
        </is>
      </c>
      <c r="J3757" t="n">
        <v>38</v>
      </c>
      <c r="K3757" t="n">
        <v>24</v>
      </c>
      <c r="L3757" t="n">
        <v>-6</v>
      </c>
      <c r="M3757" t="n">
        <v>16</v>
      </c>
      <c r="O3757" t="inlineStr">
        <is>
          <t>－</t>
        </is>
      </c>
      <c r="P3757" t="inlineStr">
        <is>
          <t>なし</t>
        </is>
      </c>
      <c r="R3757" s="4">
        <f>IF(COUNT($M3757:$N3757)=0,"",IF(AND(IF($N3757&lt;&gt;"",$N3757,$M3757)&lt;=0,$O3757&lt;&gt;"可"),"警告",""))</f>
        <v/>
      </c>
      <c r="S3757" s="4">
        <f>IF(COUNT($M3757:$N3757)=0,0,IF(IF($N3757&lt;&gt;"",$N3757,$M3757)&gt;=スコアリング基準!$B$20,スコアリング基準!$C$20,IF(IF($N3757&lt;&gt;"",$N3757,$M3757)&gt;=スコアリング基準!$B$21,スコアリング基準!$C$21,IF(IF($N3757&lt;&gt;"",$N3757,$M3757)&gt;0,スコアリング基準!$C$22,0))))</f>
        <v/>
      </c>
      <c r="T3757" s="4">
        <f>IF($O3757="可",スコアリング基準!$C$23,0)</f>
        <v/>
      </c>
      <c r="U3757" s="4">
        <f>IF(OR(COUNT($K3757:$L3757)&lt;2,$K3757=0),0,IF(ABS($L3757)/$K3757&lt;=スコアリング基準!$B$24,スコアリング基準!$C$24,IF(ABS($L3757)/$K3757&lt;=スコアリング基準!$B$25,スコアリング基準!$C$25,IF(ABS($L3757)/$K3757&lt;=スコアリング基準!$B$26,スコアリング基準!$C$26,0))))</f>
        <v/>
      </c>
      <c r="V3757" s="4">
        <f>IF($P3757="なし",スコアリング基準!$C$27,0)</f>
        <v/>
      </c>
      <c r="W3757" s="4">
        <f>IF($F3757="",0,IF(ISNUMBER($F3757),IF($F3757&lt;=スコアリング基準!$B$28,スコアリング基準!$C$28,スコアリング基準!$C$29),0))</f>
        <v/>
      </c>
      <c r="X3757" s="4">
        <f>IFERROR(VLOOKUP($B3757,スコアリング基準!$A$36:$B$46,2,FALSE),0)</f>
        <v/>
      </c>
      <c r="Y3757" s="4">
        <f>SUM($S3757:$X3757)</f>
        <v/>
      </c>
      <c r="Z3757" s="4">
        <f>IF(COUNT($M3757:$N3757)=0,"データ無",IF($Y3757&gt;=スコアリング基準!$B$30,"S",IF($Y3757&gt;=スコアリング基準!$B$31,"A",IF($Y3757&gt;=スコアリング基準!$B$32,"B","C"))))</f>
        <v/>
      </c>
      <c r="AA3757">
        <f>IFERROR(INDEX(実績DB!$I$3:$I$104,MATCH($B3757&amp;$C3757,実績DB!$J$3:$J$104,0)),"")</f>
        <v/>
      </c>
    </row>
    <row r="3758">
      <c r="A3758" t="n">
        <v>3756</v>
      </c>
      <c r="B3758" t="inlineStr">
        <is>
          <t>北陸</t>
        </is>
      </c>
      <c r="C3758" t="inlineStr">
        <is>
          <t>山王変電所</t>
        </is>
      </c>
      <c r="D3758" t="inlineStr">
        <is>
          <t>福井県</t>
        </is>
      </c>
      <c r="E3758" t="n">
        <v>77</v>
      </c>
      <c r="F3758" t="n">
        <v>6.6</v>
      </c>
      <c r="G3758" s="3" t="n">
        <v>36.08048</v>
      </c>
      <c r="H3758" s="3" t="n">
        <v>136.388249</v>
      </c>
      <c r="I3758" t="inlineStr">
        <is>
          <t>Google Places(名称一致)</t>
        </is>
      </c>
      <c r="J3758" t="n">
        <v>19</v>
      </c>
      <c r="K3758" t="n">
        <v>12</v>
      </c>
      <c r="L3758" t="n">
        <v>-8</v>
      </c>
      <c r="M3758" t="n">
        <v>3</v>
      </c>
      <c r="O3758" t="inlineStr">
        <is>
          <t>－</t>
        </is>
      </c>
      <c r="P3758" t="inlineStr">
        <is>
          <t>なし</t>
        </is>
      </c>
      <c r="R3758" s="4">
        <f>IF(COUNT($M3758:$N3758)=0,"",IF(AND(IF($N3758&lt;&gt;"",$N3758,$M3758)&lt;=0,$O3758&lt;&gt;"可"),"警告",""))</f>
        <v/>
      </c>
      <c r="S3758" s="4">
        <f>IF(COUNT($M3758:$N3758)=0,0,IF(IF($N3758&lt;&gt;"",$N3758,$M3758)&gt;=スコアリング基準!$B$20,スコアリング基準!$C$20,IF(IF($N3758&lt;&gt;"",$N3758,$M3758)&gt;=スコアリング基準!$B$21,スコアリング基準!$C$21,IF(IF($N3758&lt;&gt;"",$N3758,$M3758)&gt;0,スコアリング基準!$C$22,0))))</f>
        <v/>
      </c>
      <c r="T3758" s="4">
        <f>IF($O3758="可",スコアリング基準!$C$23,0)</f>
        <v/>
      </c>
      <c r="U3758" s="4">
        <f>IF(OR(COUNT($K3758:$L3758)&lt;2,$K3758=0),0,IF(ABS($L3758)/$K3758&lt;=スコアリング基準!$B$24,スコアリング基準!$C$24,IF(ABS($L3758)/$K3758&lt;=スコアリング基準!$B$25,スコアリング基準!$C$25,IF(ABS($L3758)/$K3758&lt;=スコアリング基準!$B$26,スコアリング基準!$C$26,0))))</f>
        <v/>
      </c>
      <c r="V3758" s="4">
        <f>IF($P3758="なし",スコアリング基準!$C$27,0)</f>
        <v/>
      </c>
      <c r="W3758" s="4">
        <f>IF($F3758="",0,IF(ISNUMBER($F3758),IF($F3758&lt;=スコアリング基準!$B$28,スコアリング基準!$C$28,スコアリング基準!$C$29),0))</f>
        <v/>
      </c>
      <c r="X3758" s="4">
        <f>IFERROR(VLOOKUP($B3758,スコアリング基準!$A$36:$B$46,2,FALSE),0)</f>
        <v/>
      </c>
      <c r="Y3758" s="4">
        <f>SUM($S3758:$X3758)</f>
        <v/>
      </c>
      <c r="Z3758" s="4">
        <f>IF(COUNT($M3758:$N3758)=0,"データ無",IF($Y3758&gt;=スコアリング基準!$B$30,"S",IF($Y3758&gt;=スコアリング基準!$B$31,"A",IF($Y3758&gt;=スコアリング基準!$B$32,"B","C"))))</f>
        <v/>
      </c>
      <c r="AA3758">
        <f>IFERROR(INDEX(実績DB!$I$3:$I$104,MATCH($B3758&amp;$C3758,実績DB!$J$3:$J$104,0)),"")</f>
        <v/>
      </c>
    </row>
    <row r="3759">
      <c r="A3759" t="n">
        <v>3757</v>
      </c>
      <c r="B3759" t="inlineStr">
        <is>
          <t>北陸</t>
        </is>
      </c>
      <c r="C3759" t="inlineStr">
        <is>
          <t>成和変電所</t>
        </is>
      </c>
      <c r="D3759" t="inlineStr">
        <is>
          <t>福井県</t>
        </is>
      </c>
      <c r="E3759" t="n">
        <v>77</v>
      </c>
      <c r="F3759" t="n">
        <v>6.6</v>
      </c>
      <c r="G3759" s="3" t="n">
        <v>36.046304</v>
      </c>
      <c r="H3759" s="3" t="n">
        <v>136.254138</v>
      </c>
      <c r="I3759" t="inlineStr">
        <is>
          <t>Google Places(名称一致)</t>
        </is>
      </c>
      <c r="J3759" t="n">
        <v>38</v>
      </c>
      <c r="K3759" t="n">
        <v>19</v>
      </c>
      <c r="L3759" t="n">
        <v>-4</v>
      </c>
      <c r="M3759" t="n">
        <v>20</v>
      </c>
      <c r="O3759" t="inlineStr">
        <is>
          <t>－</t>
        </is>
      </c>
      <c r="P3759" t="inlineStr">
        <is>
          <t>なし</t>
        </is>
      </c>
      <c r="R3759" s="4">
        <f>IF(COUNT($M3759:$N3759)=0,"",IF(AND(IF($N3759&lt;&gt;"",$N3759,$M3759)&lt;=0,$O3759&lt;&gt;"可"),"警告",""))</f>
        <v/>
      </c>
      <c r="S3759" s="4">
        <f>IF(COUNT($M3759:$N3759)=0,0,IF(IF($N3759&lt;&gt;"",$N3759,$M3759)&gt;=スコアリング基準!$B$20,スコアリング基準!$C$20,IF(IF($N3759&lt;&gt;"",$N3759,$M3759)&gt;=スコアリング基準!$B$21,スコアリング基準!$C$21,IF(IF($N3759&lt;&gt;"",$N3759,$M3759)&gt;0,スコアリング基準!$C$22,0))))</f>
        <v/>
      </c>
      <c r="T3759" s="4">
        <f>IF($O3759="可",スコアリング基準!$C$23,0)</f>
        <v/>
      </c>
      <c r="U3759" s="4">
        <f>IF(OR(COUNT($K3759:$L3759)&lt;2,$K3759=0),0,IF(ABS($L3759)/$K3759&lt;=スコアリング基準!$B$24,スコアリング基準!$C$24,IF(ABS($L3759)/$K3759&lt;=スコアリング基準!$B$25,スコアリング基準!$C$25,IF(ABS($L3759)/$K3759&lt;=スコアリング基準!$B$26,スコアリング基準!$C$26,0))))</f>
        <v/>
      </c>
      <c r="V3759" s="4">
        <f>IF($P3759="なし",スコアリング基準!$C$27,0)</f>
        <v/>
      </c>
      <c r="W3759" s="4">
        <f>IF($F3759="",0,IF(ISNUMBER($F3759),IF($F3759&lt;=スコアリング基準!$B$28,スコアリング基準!$C$28,スコアリング基準!$C$29),0))</f>
        <v/>
      </c>
      <c r="X3759" s="4">
        <f>IFERROR(VLOOKUP($B3759,スコアリング基準!$A$36:$B$46,2,FALSE),0)</f>
        <v/>
      </c>
      <c r="Y3759" s="4">
        <f>SUM($S3759:$X3759)</f>
        <v/>
      </c>
      <c r="Z3759" s="4">
        <f>IF(COUNT($M3759:$N3759)=0,"データ無",IF($Y3759&gt;=スコアリング基準!$B$30,"S",IF($Y3759&gt;=スコアリング基準!$B$31,"A",IF($Y3759&gt;=スコアリング基準!$B$32,"B","C"))))</f>
        <v/>
      </c>
      <c r="AA3759">
        <f>IFERROR(INDEX(実績DB!$I$3:$I$104,MATCH($B3759&amp;$C3759,実績DB!$J$3:$J$104,0)),"")</f>
        <v/>
      </c>
    </row>
    <row r="3760">
      <c r="A3760" t="n">
        <v>3758</v>
      </c>
      <c r="B3760" t="inlineStr">
        <is>
          <t>北陸</t>
        </is>
      </c>
      <c r="C3760" t="inlineStr">
        <is>
          <t>押水変電所</t>
        </is>
      </c>
      <c r="D3760" t="inlineStr">
        <is>
          <t>石川県</t>
        </is>
      </c>
      <c r="E3760" t="n">
        <v>77</v>
      </c>
      <c r="F3760" t="n">
        <v>66</v>
      </c>
      <c r="G3760" s="3" t="n">
        <v>36.82714</v>
      </c>
      <c r="H3760" s="3" t="n">
        <v>136.768215</v>
      </c>
      <c r="I3760" t="inlineStr">
        <is>
          <t>Google Places(名称一致)</t>
        </is>
      </c>
      <c r="J3760" t="n">
        <v>95</v>
      </c>
      <c r="K3760" t="n">
        <v>95</v>
      </c>
      <c r="L3760" t="n">
        <v>13</v>
      </c>
      <c r="O3760" t="inlineStr">
        <is>
          <t>不可 #3</t>
        </is>
      </c>
      <c r="P3760" t="inlineStr">
        <is>
          <t>なし</t>
        </is>
      </c>
      <c r="R3760" s="4">
        <f>IF(COUNT($M3760:$N3760)=0,"",IF(AND(IF($N3760&lt;&gt;"",$N3760,$M3760)&lt;=0,$O3760&lt;&gt;"可"),"警告",""))</f>
        <v/>
      </c>
      <c r="S3760" s="4">
        <f>IF(COUNT($M3760:$N3760)=0,0,IF(IF($N3760&lt;&gt;"",$N3760,$M3760)&gt;=スコアリング基準!$B$20,スコアリング基準!$C$20,IF(IF($N3760&lt;&gt;"",$N3760,$M3760)&gt;=スコアリング基準!$B$21,スコアリング基準!$C$21,IF(IF($N3760&lt;&gt;"",$N3760,$M3760)&gt;0,スコアリング基準!$C$22,0))))</f>
        <v/>
      </c>
      <c r="T3760" s="4">
        <f>IF($O3760="可",スコアリング基準!$C$23,0)</f>
        <v/>
      </c>
      <c r="U3760" s="4">
        <f>IF(OR(COUNT($K3760:$L3760)&lt;2,$K3760=0),0,IF(ABS($L3760)/$K3760&lt;=スコアリング基準!$B$24,スコアリング基準!$C$24,IF(ABS($L3760)/$K3760&lt;=スコアリング基準!$B$25,スコアリング基準!$C$25,IF(ABS($L3760)/$K3760&lt;=スコアリング基準!$B$26,スコアリング基準!$C$26,0))))</f>
        <v/>
      </c>
      <c r="V3760" s="4">
        <f>IF($P3760="なし",スコアリング基準!$C$27,0)</f>
        <v/>
      </c>
      <c r="W3760" s="4">
        <f>IF($F3760="",0,IF(ISNUMBER($F3760),IF($F3760&lt;=スコアリング基準!$B$28,スコアリング基準!$C$28,スコアリング基準!$C$29),0))</f>
        <v/>
      </c>
      <c r="X3760" s="4">
        <f>IFERROR(VLOOKUP($B3760,スコアリング基準!$A$36:$B$46,2,FALSE),0)</f>
        <v/>
      </c>
      <c r="Y3760" s="4">
        <f>SUM($S3760:$X3760)</f>
        <v/>
      </c>
      <c r="Z3760" s="4">
        <f>IF(COUNT($M3760:$N3760)=0,"データ無",IF($Y3760&gt;=スコアリング基準!$B$30,"S",IF($Y3760&gt;=スコアリング基準!$B$31,"A",IF($Y3760&gt;=スコアリング基準!$B$32,"B","C"))))</f>
        <v/>
      </c>
      <c r="AA3760">
        <f>IFERROR(INDEX(実績DB!$I$3:$I$104,MATCH($B3760&amp;$C3760,実績DB!$J$3:$J$104,0)),"")</f>
        <v/>
      </c>
    </row>
    <row r="3761">
      <c r="A3761" t="n">
        <v>3759</v>
      </c>
      <c r="B3761" t="inlineStr">
        <is>
          <t>北陸</t>
        </is>
      </c>
      <c r="C3761" t="inlineStr">
        <is>
          <t>春山変電所</t>
        </is>
      </c>
      <c r="D3761" t="inlineStr">
        <is>
          <t>福井県</t>
        </is>
      </c>
      <c r="E3761" t="n">
        <v>77</v>
      </c>
      <c r="F3761" t="n">
        <v>6.6</v>
      </c>
      <c r="G3761" s="3" t="n">
        <v>36.06873</v>
      </c>
      <c r="H3761" s="3" t="n">
        <v>136.215657</v>
      </c>
      <c r="I3761" t="inlineStr">
        <is>
          <t>Google Places(名称一致)</t>
        </is>
      </c>
      <c r="J3761" t="n">
        <v>57</v>
      </c>
      <c r="K3761" t="n">
        <v>35</v>
      </c>
      <c r="L3761" t="n">
        <v>-4</v>
      </c>
      <c r="M3761" t="n">
        <v>31</v>
      </c>
      <c r="O3761" t="inlineStr">
        <is>
          <t>－</t>
        </is>
      </c>
      <c r="P3761" t="inlineStr">
        <is>
          <t>有り</t>
        </is>
      </c>
      <c r="R3761" s="4">
        <f>IF(COUNT($M3761:$N3761)=0,"",IF(AND(IF($N3761&lt;&gt;"",$N3761,$M3761)&lt;=0,$O3761&lt;&gt;"可"),"警告",""))</f>
        <v/>
      </c>
      <c r="S3761" s="4">
        <f>IF(COUNT($M3761:$N3761)=0,0,IF(IF($N3761&lt;&gt;"",$N3761,$M3761)&gt;=スコアリング基準!$B$20,スコアリング基準!$C$20,IF(IF($N3761&lt;&gt;"",$N3761,$M3761)&gt;=スコアリング基準!$B$21,スコアリング基準!$C$21,IF(IF($N3761&lt;&gt;"",$N3761,$M3761)&gt;0,スコアリング基準!$C$22,0))))</f>
        <v/>
      </c>
      <c r="T3761" s="4">
        <f>IF($O3761="可",スコアリング基準!$C$23,0)</f>
        <v/>
      </c>
      <c r="U3761" s="4">
        <f>IF(OR(COUNT($K3761:$L3761)&lt;2,$K3761=0),0,IF(ABS($L3761)/$K3761&lt;=スコアリング基準!$B$24,スコアリング基準!$C$24,IF(ABS($L3761)/$K3761&lt;=スコアリング基準!$B$25,スコアリング基準!$C$25,IF(ABS($L3761)/$K3761&lt;=スコアリング基準!$B$26,スコアリング基準!$C$26,0))))</f>
        <v/>
      </c>
      <c r="V3761" s="4">
        <f>IF($P3761="なし",スコアリング基準!$C$27,0)</f>
        <v/>
      </c>
      <c r="W3761" s="4">
        <f>IF($F3761="",0,IF(ISNUMBER($F3761),IF($F3761&lt;=スコアリング基準!$B$28,スコアリング基準!$C$28,スコアリング基準!$C$29),0))</f>
        <v/>
      </c>
      <c r="X3761" s="4">
        <f>IFERROR(VLOOKUP($B3761,スコアリング基準!$A$36:$B$46,2,FALSE),0)</f>
        <v/>
      </c>
      <c r="Y3761" s="4">
        <f>SUM($S3761:$X3761)</f>
        <v/>
      </c>
      <c r="Z3761" s="4">
        <f>IF(COUNT($M3761:$N3761)=0,"データ無",IF($Y3761&gt;=スコアリング基準!$B$30,"S",IF($Y3761&gt;=スコアリング基準!$B$31,"A",IF($Y3761&gt;=スコアリング基準!$B$32,"B","C"))))</f>
        <v/>
      </c>
      <c r="AA3761">
        <f>IFERROR(INDEX(実績DB!$I$3:$I$104,MATCH($B3761&amp;$C3761,実績DB!$J$3:$J$104,0)),"")</f>
        <v/>
      </c>
    </row>
    <row r="3762">
      <c r="A3762" t="n">
        <v>3760</v>
      </c>
      <c r="B3762" t="inlineStr">
        <is>
          <t>北陸</t>
        </is>
      </c>
      <c r="C3762" t="inlineStr">
        <is>
          <t>春江変電所</t>
        </is>
      </c>
      <c r="D3762" t="inlineStr">
        <is>
          <t>福井県</t>
        </is>
      </c>
      <c r="E3762" t="n">
        <v>77</v>
      </c>
      <c r="F3762" t="n">
        <v>6.6</v>
      </c>
      <c r="G3762" s="3" t="n">
        <v>36.120673</v>
      </c>
      <c r="H3762" s="3" t="n">
        <v>136.228741</v>
      </c>
      <c r="I3762" t="inlineStr">
        <is>
          <t>Google Places(名称一致)</t>
        </is>
      </c>
      <c r="J3762" t="n">
        <v>57</v>
      </c>
      <c r="K3762" t="n">
        <v>47</v>
      </c>
      <c r="L3762" t="n">
        <v>-31</v>
      </c>
      <c r="M3762" t="n">
        <v>16</v>
      </c>
      <c r="O3762" t="inlineStr">
        <is>
          <t>－</t>
        </is>
      </c>
      <c r="P3762" t="inlineStr">
        <is>
          <t>なし</t>
        </is>
      </c>
      <c r="R3762" s="4">
        <f>IF(COUNT($M3762:$N3762)=0,"",IF(AND(IF($N3762&lt;&gt;"",$N3762,$M3762)&lt;=0,$O3762&lt;&gt;"可"),"警告",""))</f>
        <v/>
      </c>
      <c r="S3762" s="4">
        <f>IF(COUNT($M3762:$N3762)=0,0,IF(IF($N3762&lt;&gt;"",$N3762,$M3762)&gt;=スコアリング基準!$B$20,スコアリング基準!$C$20,IF(IF($N3762&lt;&gt;"",$N3762,$M3762)&gt;=スコアリング基準!$B$21,スコアリング基準!$C$21,IF(IF($N3762&lt;&gt;"",$N3762,$M3762)&gt;0,スコアリング基準!$C$22,0))))</f>
        <v/>
      </c>
      <c r="T3762" s="4">
        <f>IF($O3762="可",スコアリング基準!$C$23,0)</f>
        <v/>
      </c>
      <c r="U3762" s="4">
        <f>IF(OR(COUNT($K3762:$L3762)&lt;2,$K3762=0),0,IF(ABS($L3762)/$K3762&lt;=スコアリング基準!$B$24,スコアリング基準!$C$24,IF(ABS($L3762)/$K3762&lt;=スコアリング基準!$B$25,スコアリング基準!$C$25,IF(ABS($L3762)/$K3762&lt;=スコアリング基準!$B$26,スコアリング基準!$C$26,0))))</f>
        <v/>
      </c>
      <c r="V3762" s="4">
        <f>IF($P3762="なし",スコアリング基準!$C$27,0)</f>
        <v/>
      </c>
      <c r="W3762" s="4">
        <f>IF($F3762="",0,IF(ISNUMBER($F3762),IF($F3762&lt;=スコアリング基準!$B$28,スコアリング基準!$C$28,スコアリング基準!$C$29),0))</f>
        <v/>
      </c>
      <c r="X3762" s="4">
        <f>IFERROR(VLOOKUP($B3762,スコアリング基準!$A$36:$B$46,2,FALSE),0)</f>
        <v/>
      </c>
      <c r="Y3762" s="4">
        <f>SUM($S3762:$X3762)</f>
        <v/>
      </c>
      <c r="Z3762" s="4">
        <f>IF(COUNT($M3762:$N3762)=0,"データ無",IF($Y3762&gt;=スコアリング基準!$B$30,"S",IF($Y3762&gt;=スコアリング基準!$B$31,"A",IF($Y3762&gt;=スコアリング基準!$B$32,"B","C"))))</f>
        <v/>
      </c>
      <c r="AA3762">
        <f>IFERROR(INDEX(実績DB!$I$3:$I$104,MATCH($B3762&amp;$C3762,実績DB!$J$3:$J$104,0)),"")</f>
        <v/>
      </c>
    </row>
    <row r="3763">
      <c r="A3763" t="n">
        <v>3761</v>
      </c>
      <c r="B3763" t="inlineStr">
        <is>
          <t>北陸</t>
        </is>
      </c>
      <c r="C3763" t="inlineStr">
        <is>
          <t>昭和町変電所</t>
        </is>
      </c>
      <c r="D3763" t="inlineStr">
        <is>
          <t>石川県</t>
        </is>
      </c>
      <c r="E3763" t="n">
        <v>77</v>
      </c>
      <c r="F3763" t="n">
        <v>6.6</v>
      </c>
      <c r="G3763" s="3" t="n">
        <v>36.574655</v>
      </c>
      <c r="H3763" s="3" t="n">
        <v>136.646673</v>
      </c>
      <c r="I3763" t="inlineStr">
        <is>
          <t>Google Places(名称一致)</t>
        </is>
      </c>
      <c r="J3763" t="n">
        <v>57</v>
      </c>
      <c r="K3763" t="n">
        <v>35</v>
      </c>
      <c r="L3763" t="n">
        <v>-3</v>
      </c>
      <c r="M3763" t="n">
        <v>32</v>
      </c>
      <c r="O3763" t="inlineStr">
        <is>
          <t>－</t>
        </is>
      </c>
      <c r="P3763" t="inlineStr">
        <is>
          <t>なし</t>
        </is>
      </c>
      <c r="R3763" s="4">
        <f>IF(COUNT($M3763:$N3763)=0,"",IF(AND(IF($N3763&lt;&gt;"",$N3763,$M3763)&lt;=0,$O3763&lt;&gt;"可"),"警告",""))</f>
        <v/>
      </c>
      <c r="S3763" s="4">
        <f>IF(COUNT($M3763:$N3763)=0,0,IF(IF($N3763&lt;&gt;"",$N3763,$M3763)&gt;=スコアリング基準!$B$20,スコアリング基準!$C$20,IF(IF($N3763&lt;&gt;"",$N3763,$M3763)&gt;=スコアリング基準!$B$21,スコアリング基準!$C$21,IF(IF($N3763&lt;&gt;"",$N3763,$M3763)&gt;0,スコアリング基準!$C$22,0))))</f>
        <v/>
      </c>
      <c r="T3763" s="4">
        <f>IF($O3763="可",スコアリング基準!$C$23,0)</f>
        <v/>
      </c>
      <c r="U3763" s="4">
        <f>IF(OR(COUNT($K3763:$L3763)&lt;2,$K3763=0),0,IF(ABS($L3763)/$K3763&lt;=スコアリング基準!$B$24,スコアリング基準!$C$24,IF(ABS($L3763)/$K3763&lt;=スコアリング基準!$B$25,スコアリング基準!$C$25,IF(ABS($L3763)/$K3763&lt;=スコアリング基準!$B$26,スコアリング基準!$C$26,0))))</f>
        <v/>
      </c>
      <c r="V3763" s="4">
        <f>IF($P3763="なし",スコアリング基準!$C$27,0)</f>
        <v/>
      </c>
      <c r="W3763" s="4">
        <f>IF($F3763="",0,IF(ISNUMBER($F3763),IF($F3763&lt;=スコアリング基準!$B$28,スコアリング基準!$C$28,スコアリング基準!$C$29),0))</f>
        <v/>
      </c>
      <c r="X3763" s="4">
        <f>IFERROR(VLOOKUP($B3763,スコアリング基準!$A$36:$B$46,2,FALSE),0)</f>
        <v/>
      </c>
      <c r="Y3763" s="4">
        <f>SUM($S3763:$X3763)</f>
        <v/>
      </c>
      <c r="Z3763" s="4">
        <f>IF(COUNT($M3763:$N3763)=0,"データ無",IF($Y3763&gt;=スコアリング基準!$B$30,"S",IF($Y3763&gt;=スコアリング基準!$B$31,"A",IF($Y3763&gt;=スコアリング基準!$B$32,"B","C"))))</f>
        <v/>
      </c>
      <c r="AA3763">
        <f>IFERROR(INDEX(実績DB!$I$3:$I$104,MATCH($B3763&amp;$C3763,実績DB!$J$3:$J$104,0)),"")</f>
        <v/>
      </c>
    </row>
    <row r="3764">
      <c r="A3764" t="n">
        <v>3762</v>
      </c>
      <c r="B3764" t="inlineStr">
        <is>
          <t>北陸</t>
        </is>
      </c>
      <c r="C3764" t="inlineStr">
        <is>
          <t>東福井変電所</t>
        </is>
      </c>
      <c r="D3764" t="inlineStr">
        <is>
          <t>福井県</t>
        </is>
      </c>
      <c r="E3764" t="n">
        <v>77</v>
      </c>
      <c r="F3764" t="n">
        <v>6.6</v>
      </c>
      <c r="G3764" s="3" t="n">
        <v>36.062734</v>
      </c>
      <c r="H3764" s="3" t="n">
        <v>136.237662</v>
      </c>
      <c r="I3764" t="inlineStr">
        <is>
          <t>Google Places(名称一致)</t>
        </is>
      </c>
      <c r="J3764" t="n">
        <v>67</v>
      </c>
      <c r="K3764" t="n">
        <v>47</v>
      </c>
      <c r="L3764" t="n">
        <v>-26</v>
      </c>
      <c r="M3764" t="n">
        <v>21</v>
      </c>
      <c r="O3764" t="inlineStr">
        <is>
          <t>－</t>
        </is>
      </c>
      <c r="P3764" t="inlineStr">
        <is>
          <t>なし</t>
        </is>
      </c>
      <c r="R3764" s="4">
        <f>IF(COUNT($M3764:$N3764)=0,"",IF(AND(IF($N3764&lt;&gt;"",$N3764,$M3764)&lt;=0,$O3764&lt;&gt;"可"),"警告",""))</f>
        <v/>
      </c>
      <c r="S3764" s="4">
        <f>IF(COUNT($M3764:$N3764)=0,0,IF(IF($N3764&lt;&gt;"",$N3764,$M3764)&gt;=スコアリング基準!$B$20,スコアリング基準!$C$20,IF(IF($N3764&lt;&gt;"",$N3764,$M3764)&gt;=スコアリング基準!$B$21,スコアリング基準!$C$21,IF(IF($N3764&lt;&gt;"",$N3764,$M3764)&gt;0,スコアリング基準!$C$22,0))))</f>
        <v/>
      </c>
      <c r="T3764" s="4">
        <f>IF($O3764="可",スコアリング基準!$C$23,0)</f>
        <v/>
      </c>
      <c r="U3764" s="4">
        <f>IF(OR(COUNT($K3764:$L3764)&lt;2,$K3764=0),0,IF(ABS($L3764)/$K3764&lt;=スコアリング基準!$B$24,スコアリング基準!$C$24,IF(ABS($L3764)/$K3764&lt;=スコアリング基準!$B$25,スコアリング基準!$C$25,IF(ABS($L3764)/$K3764&lt;=スコアリング基準!$B$26,スコアリング基準!$C$26,0))))</f>
        <v/>
      </c>
      <c r="V3764" s="4">
        <f>IF($P3764="なし",スコアリング基準!$C$27,0)</f>
        <v/>
      </c>
      <c r="W3764" s="4">
        <f>IF($F3764="",0,IF(ISNUMBER($F3764),IF($F3764&lt;=スコアリング基準!$B$28,スコアリング基準!$C$28,スコアリング基準!$C$29),0))</f>
        <v/>
      </c>
      <c r="X3764" s="4">
        <f>IFERROR(VLOOKUP($B3764,スコアリング基準!$A$36:$B$46,2,FALSE),0)</f>
        <v/>
      </c>
      <c r="Y3764" s="4">
        <f>SUM($S3764:$X3764)</f>
        <v/>
      </c>
      <c r="Z3764" s="4">
        <f>IF(COUNT($M3764:$N3764)=0,"データ無",IF($Y3764&gt;=スコアリング基準!$B$30,"S",IF($Y3764&gt;=スコアリング基準!$B$31,"A",IF($Y3764&gt;=スコアリング基準!$B$32,"B","C"))))</f>
        <v/>
      </c>
      <c r="AA3764">
        <f>IFERROR(INDEX(実績DB!$I$3:$I$104,MATCH($B3764&amp;$C3764,実績DB!$J$3:$J$104,0)),"")</f>
        <v/>
      </c>
    </row>
    <row r="3765">
      <c r="A3765" t="n">
        <v>3763</v>
      </c>
      <c r="B3765" t="inlineStr">
        <is>
          <t>北陸</t>
        </is>
      </c>
      <c r="C3765" t="inlineStr">
        <is>
          <t>東郷変電所</t>
        </is>
      </c>
      <c r="D3765" t="inlineStr">
        <is>
          <t>福井県</t>
        </is>
      </c>
      <c r="E3765" t="n">
        <v>77</v>
      </c>
      <c r="F3765" t="n">
        <v>6.6</v>
      </c>
      <c r="G3765" s="3" t="n">
        <v>36.012916</v>
      </c>
      <c r="H3765" s="3" t="n">
        <v>136.26277</v>
      </c>
      <c r="I3765" t="inlineStr">
        <is>
          <t>Google Places(名称一致)</t>
        </is>
      </c>
      <c r="J3765" t="n">
        <v>19</v>
      </c>
      <c r="K3765" t="n">
        <v>12</v>
      </c>
      <c r="L3765" t="n">
        <v>-6</v>
      </c>
      <c r="M3765" t="n">
        <v>6</v>
      </c>
      <c r="O3765" t="inlineStr">
        <is>
          <t>－</t>
        </is>
      </c>
      <c r="P3765" t="inlineStr">
        <is>
          <t>なし</t>
        </is>
      </c>
      <c r="R3765" s="4">
        <f>IF(COUNT($M3765:$N3765)=0,"",IF(AND(IF($N3765&lt;&gt;"",$N3765,$M3765)&lt;=0,$O3765&lt;&gt;"可"),"警告",""))</f>
        <v/>
      </c>
      <c r="S3765" s="4">
        <f>IF(COUNT($M3765:$N3765)=0,0,IF(IF($N3765&lt;&gt;"",$N3765,$M3765)&gt;=スコアリング基準!$B$20,スコアリング基準!$C$20,IF(IF($N3765&lt;&gt;"",$N3765,$M3765)&gt;=スコアリング基準!$B$21,スコアリング基準!$C$21,IF(IF($N3765&lt;&gt;"",$N3765,$M3765)&gt;0,スコアリング基準!$C$22,0))))</f>
        <v/>
      </c>
      <c r="T3765" s="4">
        <f>IF($O3765="可",スコアリング基準!$C$23,0)</f>
        <v/>
      </c>
      <c r="U3765" s="4">
        <f>IF(OR(COUNT($K3765:$L3765)&lt;2,$K3765=0),0,IF(ABS($L3765)/$K3765&lt;=スコアリング基準!$B$24,スコアリング基準!$C$24,IF(ABS($L3765)/$K3765&lt;=スコアリング基準!$B$25,スコアリング基準!$C$25,IF(ABS($L3765)/$K3765&lt;=スコアリング基準!$B$26,スコアリング基準!$C$26,0))))</f>
        <v/>
      </c>
      <c r="V3765" s="4">
        <f>IF($P3765="なし",スコアリング基準!$C$27,0)</f>
        <v/>
      </c>
      <c r="W3765" s="4">
        <f>IF($F3765="",0,IF(ISNUMBER($F3765),IF($F3765&lt;=スコアリング基準!$B$28,スコアリング基準!$C$28,スコアリング基準!$C$29),0))</f>
        <v/>
      </c>
      <c r="X3765" s="4">
        <f>IFERROR(VLOOKUP($B3765,スコアリング基準!$A$36:$B$46,2,FALSE),0)</f>
        <v/>
      </c>
      <c r="Y3765" s="4">
        <f>SUM($S3765:$X3765)</f>
        <v/>
      </c>
      <c r="Z3765" s="4">
        <f>IF(COUNT($M3765:$N3765)=0,"データ無",IF($Y3765&gt;=スコアリング基準!$B$30,"S",IF($Y3765&gt;=スコアリング基準!$B$31,"A",IF($Y3765&gt;=スコアリング基準!$B$32,"B","C"))))</f>
        <v/>
      </c>
      <c r="AA3765">
        <f>IFERROR(INDEX(実績DB!$I$3:$I$104,MATCH($B3765&amp;$C3765,実績DB!$J$3:$J$104,0)),"")</f>
        <v/>
      </c>
    </row>
    <row r="3766">
      <c r="A3766" t="n">
        <v>3764</v>
      </c>
      <c r="B3766" t="inlineStr">
        <is>
          <t>北陸</t>
        </is>
      </c>
      <c r="C3766" t="inlineStr">
        <is>
          <t>東金沢変電所</t>
        </is>
      </c>
      <c r="D3766" t="inlineStr">
        <is>
          <t>石川県</t>
        </is>
      </c>
      <c r="E3766" t="n">
        <v>77</v>
      </c>
      <c r="F3766" t="n">
        <v>22</v>
      </c>
      <c r="G3766" s="3" t="n">
        <v>36.555196</v>
      </c>
      <c r="H3766" s="3" t="n">
        <v>136.681052</v>
      </c>
      <c r="I3766" t="inlineStr">
        <is>
          <t>Google Places(名称一致)</t>
        </is>
      </c>
      <c r="J3766" t="n">
        <v>48</v>
      </c>
      <c r="K3766" t="n">
        <v>24</v>
      </c>
      <c r="L3766" t="n">
        <v>1</v>
      </c>
      <c r="O3766" t="inlineStr">
        <is>
          <t>不可 #3</t>
        </is>
      </c>
      <c r="P3766" t="inlineStr">
        <is>
          <t>なし</t>
        </is>
      </c>
      <c r="R3766" s="4">
        <f>IF(COUNT($M3766:$N3766)=0,"",IF(AND(IF($N3766&lt;&gt;"",$N3766,$M3766)&lt;=0,$O3766&lt;&gt;"可"),"警告",""))</f>
        <v/>
      </c>
      <c r="S3766" s="4">
        <f>IF(COUNT($M3766:$N3766)=0,0,IF(IF($N3766&lt;&gt;"",$N3766,$M3766)&gt;=スコアリング基準!$B$20,スコアリング基準!$C$20,IF(IF($N3766&lt;&gt;"",$N3766,$M3766)&gt;=スコアリング基準!$B$21,スコアリング基準!$C$21,IF(IF($N3766&lt;&gt;"",$N3766,$M3766)&gt;0,スコアリング基準!$C$22,0))))</f>
        <v/>
      </c>
      <c r="T3766" s="4">
        <f>IF($O3766="可",スコアリング基準!$C$23,0)</f>
        <v/>
      </c>
      <c r="U3766" s="4">
        <f>IF(OR(COUNT($K3766:$L3766)&lt;2,$K3766=0),0,IF(ABS($L3766)/$K3766&lt;=スコアリング基準!$B$24,スコアリング基準!$C$24,IF(ABS($L3766)/$K3766&lt;=スコアリング基準!$B$25,スコアリング基準!$C$25,IF(ABS($L3766)/$K3766&lt;=スコアリング基準!$B$26,スコアリング基準!$C$26,0))))</f>
        <v/>
      </c>
      <c r="V3766" s="4">
        <f>IF($P3766="なし",スコアリング基準!$C$27,0)</f>
        <v/>
      </c>
      <c r="W3766" s="4">
        <f>IF($F3766="",0,IF(ISNUMBER($F3766),IF($F3766&lt;=スコアリング基準!$B$28,スコアリング基準!$C$28,スコアリング基準!$C$29),0))</f>
        <v/>
      </c>
      <c r="X3766" s="4">
        <f>IFERROR(VLOOKUP($B3766,スコアリング基準!$A$36:$B$46,2,FALSE),0)</f>
        <v/>
      </c>
      <c r="Y3766" s="4">
        <f>SUM($S3766:$X3766)</f>
        <v/>
      </c>
      <c r="Z3766" s="4">
        <f>IF(COUNT($M3766:$N3766)=0,"データ無",IF($Y3766&gt;=スコアリング基準!$B$30,"S",IF($Y3766&gt;=スコアリング基準!$B$31,"A",IF($Y3766&gt;=スコアリング基準!$B$32,"B","C"))))</f>
        <v/>
      </c>
      <c r="AA3766">
        <f>IFERROR(INDEX(実績DB!$I$3:$I$104,MATCH($B3766&amp;$C3766,実績DB!$J$3:$J$104,0)),"")</f>
        <v/>
      </c>
    </row>
    <row r="3767">
      <c r="A3767" t="n">
        <v>3765</v>
      </c>
      <c r="B3767" t="inlineStr">
        <is>
          <t>北陸</t>
        </is>
      </c>
      <c r="C3767" t="inlineStr">
        <is>
          <t>根上変電所</t>
        </is>
      </c>
      <c r="D3767" t="inlineStr">
        <is>
          <t>石川県</t>
        </is>
      </c>
      <c r="E3767" t="n">
        <v>77</v>
      </c>
      <c r="F3767" t="n">
        <v>6.6</v>
      </c>
      <c r="G3767" s="3" t="n">
        <v>36.452508</v>
      </c>
      <c r="H3767" s="3" t="n">
        <v>136.463552</v>
      </c>
      <c r="I3767" t="inlineStr">
        <is>
          <t>Google Places(名称一致)</t>
        </is>
      </c>
      <c r="J3767" t="n">
        <v>57</v>
      </c>
      <c r="K3767" t="n">
        <v>47</v>
      </c>
      <c r="L3767" t="n">
        <v>-28</v>
      </c>
      <c r="M3767" t="n">
        <v>19</v>
      </c>
      <c r="O3767" t="inlineStr">
        <is>
          <t>－</t>
        </is>
      </c>
      <c r="P3767" t="inlineStr">
        <is>
          <t>なし</t>
        </is>
      </c>
      <c r="R3767" s="4">
        <f>IF(COUNT($M3767:$N3767)=0,"",IF(AND(IF($N3767&lt;&gt;"",$N3767,$M3767)&lt;=0,$O3767&lt;&gt;"可"),"警告",""))</f>
        <v/>
      </c>
      <c r="S3767" s="4">
        <f>IF(COUNT($M3767:$N3767)=0,0,IF(IF($N3767&lt;&gt;"",$N3767,$M3767)&gt;=スコアリング基準!$B$20,スコアリング基準!$C$20,IF(IF($N3767&lt;&gt;"",$N3767,$M3767)&gt;=スコアリング基準!$B$21,スコアリング基準!$C$21,IF(IF($N3767&lt;&gt;"",$N3767,$M3767)&gt;0,スコアリング基準!$C$22,0))))</f>
        <v/>
      </c>
      <c r="T3767" s="4">
        <f>IF($O3767="可",スコアリング基準!$C$23,0)</f>
        <v/>
      </c>
      <c r="U3767" s="4">
        <f>IF(OR(COUNT($K3767:$L3767)&lt;2,$K3767=0),0,IF(ABS($L3767)/$K3767&lt;=スコアリング基準!$B$24,スコアリング基準!$C$24,IF(ABS($L3767)/$K3767&lt;=スコアリング基準!$B$25,スコアリング基準!$C$25,IF(ABS($L3767)/$K3767&lt;=スコアリング基準!$B$26,スコアリング基準!$C$26,0))))</f>
        <v/>
      </c>
      <c r="V3767" s="4">
        <f>IF($P3767="なし",スコアリング基準!$C$27,0)</f>
        <v/>
      </c>
      <c r="W3767" s="4">
        <f>IF($F3767="",0,IF(ISNUMBER($F3767),IF($F3767&lt;=スコアリング基準!$B$28,スコアリング基準!$C$28,スコアリング基準!$C$29),0))</f>
        <v/>
      </c>
      <c r="X3767" s="4">
        <f>IFERROR(VLOOKUP($B3767,スコアリング基準!$A$36:$B$46,2,FALSE),0)</f>
        <v/>
      </c>
      <c r="Y3767" s="4">
        <f>SUM($S3767:$X3767)</f>
        <v/>
      </c>
      <c r="Z3767" s="4">
        <f>IF(COUNT($M3767:$N3767)=0,"データ無",IF($Y3767&gt;=スコアリング基準!$B$30,"S",IF($Y3767&gt;=スコアリング基準!$B$31,"A",IF($Y3767&gt;=スコアリング基準!$B$32,"B","C"))))</f>
        <v/>
      </c>
      <c r="AA3767">
        <f>IFERROR(INDEX(実績DB!$I$3:$I$104,MATCH($B3767&amp;$C3767,実績DB!$J$3:$J$104,0)),"")</f>
        <v/>
      </c>
    </row>
    <row r="3768">
      <c r="A3768" t="n">
        <v>3766</v>
      </c>
      <c r="B3768" t="inlineStr">
        <is>
          <t>北陸</t>
        </is>
      </c>
      <c r="C3768" t="inlineStr">
        <is>
          <t>桑島変電所</t>
        </is>
      </c>
      <c r="D3768" t="inlineStr">
        <is>
          <t>石川県</t>
        </is>
      </c>
      <c r="E3768" t="n">
        <v>77</v>
      </c>
      <c r="F3768" t="n">
        <v>6.6</v>
      </c>
      <c r="G3768" s="3" t="n"/>
      <c r="H3768" s="3" t="n"/>
      <c r="I3768" t="inlineStr">
        <is>
          <t>未取得</t>
        </is>
      </c>
      <c r="J3768" t="n">
        <v>9</v>
      </c>
      <c r="K3768" t="n">
        <v>9</v>
      </c>
      <c r="L3768" t="n">
        <v>-1</v>
      </c>
      <c r="M3768" t="n">
        <v>8</v>
      </c>
      <c r="O3768" t="inlineStr">
        <is>
          <t>－</t>
        </is>
      </c>
      <c r="P3768" t="inlineStr">
        <is>
          <t>なし</t>
        </is>
      </c>
      <c r="R3768" s="4">
        <f>IF(COUNT($M3768:$N3768)=0,"",IF(AND(IF($N3768&lt;&gt;"",$N3768,$M3768)&lt;=0,$O3768&lt;&gt;"可"),"警告",""))</f>
        <v/>
      </c>
      <c r="S3768" s="4">
        <f>IF(COUNT($M3768:$N3768)=0,0,IF(IF($N3768&lt;&gt;"",$N3768,$M3768)&gt;=スコアリング基準!$B$20,スコアリング基準!$C$20,IF(IF($N3768&lt;&gt;"",$N3768,$M3768)&gt;=スコアリング基準!$B$21,スコアリング基準!$C$21,IF(IF($N3768&lt;&gt;"",$N3768,$M3768)&gt;0,スコアリング基準!$C$22,0))))</f>
        <v/>
      </c>
      <c r="T3768" s="4">
        <f>IF($O3768="可",スコアリング基準!$C$23,0)</f>
        <v/>
      </c>
      <c r="U3768" s="4">
        <f>IF(OR(COUNT($K3768:$L3768)&lt;2,$K3768=0),0,IF(ABS($L3768)/$K3768&lt;=スコアリング基準!$B$24,スコアリング基準!$C$24,IF(ABS($L3768)/$K3768&lt;=スコアリング基準!$B$25,スコアリング基準!$C$25,IF(ABS($L3768)/$K3768&lt;=スコアリング基準!$B$26,スコアリング基準!$C$26,0))))</f>
        <v/>
      </c>
      <c r="V3768" s="4">
        <f>IF($P3768="なし",スコアリング基準!$C$27,0)</f>
        <v/>
      </c>
      <c r="W3768" s="4">
        <f>IF($F3768="",0,IF(ISNUMBER($F3768),IF($F3768&lt;=スコアリング基準!$B$28,スコアリング基準!$C$28,スコアリング基準!$C$29),0))</f>
        <v/>
      </c>
      <c r="X3768" s="4">
        <f>IFERROR(VLOOKUP($B3768,スコアリング基準!$A$36:$B$46,2,FALSE),0)</f>
        <v/>
      </c>
      <c r="Y3768" s="4">
        <f>SUM($S3768:$X3768)</f>
        <v/>
      </c>
      <c r="Z3768" s="4">
        <f>IF(COUNT($M3768:$N3768)=0,"データ無",IF($Y3768&gt;=スコアリング基準!$B$30,"S",IF($Y3768&gt;=スコアリング基準!$B$31,"A",IF($Y3768&gt;=スコアリング基準!$B$32,"B","C"))))</f>
        <v/>
      </c>
      <c r="AA3768">
        <f>IFERROR(INDEX(実績DB!$I$3:$I$104,MATCH($B3768&amp;$C3768,実績DB!$J$3:$J$104,0)),"")</f>
        <v/>
      </c>
    </row>
    <row r="3769">
      <c r="A3769" t="n">
        <v>3767</v>
      </c>
      <c r="B3769" t="inlineStr">
        <is>
          <t>北陸</t>
        </is>
      </c>
      <c r="C3769" t="inlineStr">
        <is>
          <t>橋南変電所</t>
        </is>
      </c>
      <c r="D3769" t="inlineStr">
        <is>
          <t>福井県</t>
        </is>
      </c>
      <c r="E3769" t="n">
        <v>77</v>
      </c>
      <c r="F3769" t="n">
        <v>6.6</v>
      </c>
      <c r="G3769" s="3" t="n">
        <v>36.050438</v>
      </c>
      <c r="H3769" s="3" t="n">
        <v>136.208066</v>
      </c>
      <c r="I3769" t="inlineStr">
        <is>
          <t>Google Places(名称一致)</t>
        </is>
      </c>
      <c r="J3769" t="n">
        <v>48</v>
      </c>
      <c r="K3769" t="n">
        <v>24</v>
      </c>
      <c r="L3769" t="n">
        <v>-3</v>
      </c>
      <c r="M3769" t="n">
        <v>21</v>
      </c>
      <c r="O3769" t="inlineStr">
        <is>
          <t>－</t>
        </is>
      </c>
      <c r="P3769" t="inlineStr">
        <is>
          <t>有り</t>
        </is>
      </c>
      <c r="R3769" s="4">
        <f>IF(COUNT($M3769:$N3769)=0,"",IF(AND(IF($N3769&lt;&gt;"",$N3769,$M3769)&lt;=0,$O3769&lt;&gt;"可"),"警告",""))</f>
        <v/>
      </c>
      <c r="S3769" s="4">
        <f>IF(COUNT($M3769:$N3769)=0,0,IF(IF($N3769&lt;&gt;"",$N3769,$M3769)&gt;=スコアリング基準!$B$20,スコアリング基準!$C$20,IF(IF($N3769&lt;&gt;"",$N3769,$M3769)&gt;=スコアリング基準!$B$21,スコアリング基準!$C$21,IF(IF($N3769&lt;&gt;"",$N3769,$M3769)&gt;0,スコアリング基準!$C$22,0))))</f>
        <v/>
      </c>
      <c r="T3769" s="4">
        <f>IF($O3769="可",スコアリング基準!$C$23,0)</f>
        <v/>
      </c>
      <c r="U3769" s="4">
        <f>IF(OR(COUNT($K3769:$L3769)&lt;2,$K3769=0),0,IF(ABS($L3769)/$K3769&lt;=スコアリング基準!$B$24,スコアリング基準!$C$24,IF(ABS($L3769)/$K3769&lt;=スコアリング基準!$B$25,スコアリング基準!$C$25,IF(ABS($L3769)/$K3769&lt;=スコアリング基準!$B$26,スコアリング基準!$C$26,0))))</f>
        <v/>
      </c>
      <c r="V3769" s="4">
        <f>IF($P3769="なし",スコアリング基準!$C$27,0)</f>
        <v/>
      </c>
      <c r="W3769" s="4">
        <f>IF($F3769="",0,IF(ISNUMBER($F3769),IF($F3769&lt;=スコアリング基準!$B$28,スコアリング基準!$C$28,スコアリング基準!$C$29),0))</f>
        <v/>
      </c>
      <c r="X3769" s="4">
        <f>IFERROR(VLOOKUP($B3769,スコアリング基準!$A$36:$B$46,2,FALSE),0)</f>
        <v/>
      </c>
      <c r="Y3769" s="4">
        <f>SUM($S3769:$X3769)</f>
        <v/>
      </c>
      <c r="Z3769" s="4">
        <f>IF(COUNT($M3769:$N3769)=0,"データ無",IF($Y3769&gt;=スコアリング基準!$B$30,"S",IF($Y3769&gt;=スコアリング基準!$B$31,"A",IF($Y3769&gt;=スコアリング基準!$B$32,"B","C"))))</f>
        <v/>
      </c>
      <c r="AA3769">
        <f>IFERROR(INDEX(実績DB!$I$3:$I$104,MATCH($B3769&amp;$C3769,実績DB!$J$3:$J$104,0)),"")</f>
        <v/>
      </c>
    </row>
    <row r="3770">
      <c r="A3770" t="n">
        <v>3768</v>
      </c>
      <c r="B3770" t="inlineStr">
        <is>
          <t>北陸</t>
        </is>
      </c>
      <c r="C3770" t="inlineStr">
        <is>
          <t>水落変電所</t>
        </is>
      </c>
      <c r="D3770" t="inlineStr">
        <is>
          <t>福井県</t>
        </is>
      </c>
      <c r="E3770" t="n">
        <v>77</v>
      </c>
      <c r="F3770" t="n">
        <v>6.6</v>
      </c>
      <c r="G3770" s="3" t="n">
        <v>35.965934</v>
      </c>
      <c r="H3770" s="3" t="n">
        <v>136.187874</v>
      </c>
      <c r="I3770" t="inlineStr">
        <is>
          <t>Google Places(名称一致)</t>
        </is>
      </c>
      <c r="J3770" t="n">
        <v>38</v>
      </c>
      <c r="K3770" t="n">
        <v>24</v>
      </c>
      <c r="L3770" t="n">
        <v>-8</v>
      </c>
      <c r="M3770" t="n">
        <v>16</v>
      </c>
      <c r="O3770" t="inlineStr">
        <is>
          <t>－</t>
        </is>
      </c>
      <c r="P3770" t="inlineStr">
        <is>
          <t>なし</t>
        </is>
      </c>
      <c r="R3770" s="4">
        <f>IF(COUNT($M3770:$N3770)=0,"",IF(AND(IF($N3770&lt;&gt;"",$N3770,$M3770)&lt;=0,$O3770&lt;&gt;"可"),"警告",""))</f>
        <v/>
      </c>
      <c r="S3770" s="4">
        <f>IF(COUNT($M3770:$N3770)=0,0,IF(IF($N3770&lt;&gt;"",$N3770,$M3770)&gt;=スコアリング基準!$B$20,スコアリング基準!$C$20,IF(IF($N3770&lt;&gt;"",$N3770,$M3770)&gt;=スコアリング基準!$B$21,スコアリング基準!$C$21,IF(IF($N3770&lt;&gt;"",$N3770,$M3770)&gt;0,スコアリング基準!$C$22,0))))</f>
        <v/>
      </c>
      <c r="T3770" s="4">
        <f>IF($O3770="可",スコアリング基準!$C$23,0)</f>
        <v/>
      </c>
      <c r="U3770" s="4">
        <f>IF(OR(COUNT($K3770:$L3770)&lt;2,$K3770=0),0,IF(ABS($L3770)/$K3770&lt;=スコアリング基準!$B$24,スコアリング基準!$C$24,IF(ABS($L3770)/$K3770&lt;=スコアリング基準!$B$25,スコアリング基準!$C$25,IF(ABS($L3770)/$K3770&lt;=スコアリング基準!$B$26,スコアリング基準!$C$26,0))))</f>
        <v/>
      </c>
      <c r="V3770" s="4">
        <f>IF($P3770="なし",スコアリング基準!$C$27,0)</f>
        <v/>
      </c>
      <c r="W3770" s="4">
        <f>IF($F3770="",0,IF(ISNUMBER($F3770),IF($F3770&lt;=スコアリング基準!$B$28,スコアリング基準!$C$28,スコアリング基準!$C$29),0))</f>
        <v/>
      </c>
      <c r="X3770" s="4">
        <f>IFERROR(VLOOKUP($B3770,スコアリング基準!$A$36:$B$46,2,FALSE),0)</f>
        <v/>
      </c>
      <c r="Y3770" s="4">
        <f>SUM($S3770:$X3770)</f>
        <v/>
      </c>
      <c r="Z3770" s="4">
        <f>IF(COUNT($M3770:$N3770)=0,"データ無",IF($Y3770&gt;=スコアリング基準!$B$30,"S",IF($Y3770&gt;=スコアリング基準!$B$31,"A",IF($Y3770&gt;=スコアリング基準!$B$32,"B","C"))))</f>
        <v/>
      </c>
      <c r="AA3770">
        <f>IFERROR(INDEX(実績DB!$I$3:$I$104,MATCH($B3770&amp;$C3770,実績DB!$J$3:$J$104,0)),"")</f>
        <v/>
      </c>
    </row>
    <row r="3771">
      <c r="A3771" t="n">
        <v>3769</v>
      </c>
      <c r="B3771" t="inlineStr">
        <is>
          <t>北陸</t>
        </is>
      </c>
      <c r="C3771" t="inlineStr">
        <is>
          <t>沢変電所</t>
        </is>
      </c>
      <c r="D3771" t="inlineStr">
        <is>
          <t>石川県</t>
        </is>
      </c>
      <c r="E3771" t="n">
        <v>77</v>
      </c>
      <c r="F3771" t="n">
        <v>6.6</v>
      </c>
      <c r="G3771" s="3" t="n">
        <v>36.345039</v>
      </c>
      <c r="H3771" s="3" t="n">
        <v>136.514587</v>
      </c>
      <c r="I3771" t="inlineStr">
        <is>
          <t>Google Places(名称一致)</t>
        </is>
      </c>
      <c r="J3771" t="n">
        <v>19</v>
      </c>
      <c r="K3771" t="n">
        <v>12</v>
      </c>
      <c r="L3771" t="n">
        <v>-6</v>
      </c>
      <c r="M3771" t="n">
        <v>6</v>
      </c>
      <c r="O3771" t="inlineStr">
        <is>
          <t>－</t>
        </is>
      </c>
      <c r="P3771" t="inlineStr">
        <is>
          <t>なし</t>
        </is>
      </c>
      <c r="R3771" s="4">
        <f>IF(COUNT($M3771:$N3771)=0,"",IF(AND(IF($N3771&lt;&gt;"",$N3771,$M3771)&lt;=0,$O3771&lt;&gt;"可"),"警告",""))</f>
        <v/>
      </c>
      <c r="S3771" s="4">
        <f>IF(COUNT($M3771:$N3771)=0,0,IF(IF($N3771&lt;&gt;"",$N3771,$M3771)&gt;=スコアリング基準!$B$20,スコアリング基準!$C$20,IF(IF($N3771&lt;&gt;"",$N3771,$M3771)&gt;=スコアリング基準!$B$21,スコアリング基準!$C$21,IF(IF($N3771&lt;&gt;"",$N3771,$M3771)&gt;0,スコアリング基準!$C$22,0))))</f>
        <v/>
      </c>
      <c r="T3771" s="4">
        <f>IF($O3771="可",スコアリング基準!$C$23,0)</f>
        <v/>
      </c>
      <c r="U3771" s="4">
        <f>IF(OR(COUNT($K3771:$L3771)&lt;2,$K3771=0),0,IF(ABS($L3771)/$K3771&lt;=スコアリング基準!$B$24,スコアリング基準!$C$24,IF(ABS($L3771)/$K3771&lt;=スコアリング基準!$B$25,スコアリング基準!$C$25,IF(ABS($L3771)/$K3771&lt;=スコアリング基準!$B$26,スコアリング基準!$C$26,0))))</f>
        <v/>
      </c>
      <c r="V3771" s="4">
        <f>IF($P3771="なし",スコアリング基準!$C$27,0)</f>
        <v/>
      </c>
      <c r="W3771" s="4">
        <f>IF($F3771="",0,IF(ISNUMBER($F3771),IF($F3771&lt;=スコアリング基準!$B$28,スコアリング基準!$C$28,スコアリング基準!$C$29),0))</f>
        <v/>
      </c>
      <c r="X3771" s="4">
        <f>IFERROR(VLOOKUP($B3771,スコアリング基準!$A$36:$B$46,2,FALSE),0)</f>
        <v/>
      </c>
      <c r="Y3771" s="4">
        <f>SUM($S3771:$X3771)</f>
        <v/>
      </c>
      <c r="Z3771" s="4">
        <f>IF(COUNT($M3771:$N3771)=0,"データ無",IF($Y3771&gt;=スコアリング基準!$B$30,"S",IF($Y3771&gt;=スコアリング基準!$B$31,"A",IF($Y3771&gt;=スコアリング基準!$B$32,"B","C"))))</f>
        <v/>
      </c>
      <c r="AA3771">
        <f>IFERROR(INDEX(実績DB!$I$3:$I$104,MATCH($B3771&amp;$C3771,実績DB!$J$3:$J$104,0)),"")</f>
        <v/>
      </c>
    </row>
    <row r="3772">
      <c r="A3772" t="n">
        <v>3770</v>
      </c>
      <c r="B3772" t="inlineStr">
        <is>
          <t>北陸</t>
        </is>
      </c>
      <c r="C3772" t="inlineStr">
        <is>
          <t>泉野変電所</t>
        </is>
      </c>
      <c r="D3772" t="inlineStr">
        <is>
          <t>石川県</t>
        </is>
      </c>
      <c r="E3772" t="n">
        <v>77</v>
      </c>
      <c r="F3772" t="n">
        <v>6.6</v>
      </c>
      <c r="G3772" s="3" t="n">
        <v>36.546242</v>
      </c>
      <c r="H3772" s="3" t="n">
        <v>136.649333</v>
      </c>
      <c r="I3772" t="inlineStr">
        <is>
          <t>Google Places(名称一致)</t>
        </is>
      </c>
      <c r="J3772" t="n">
        <v>57</v>
      </c>
      <c r="K3772" t="n">
        <v>35</v>
      </c>
      <c r="L3772" t="n">
        <v>-6</v>
      </c>
      <c r="M3772" t="n">
        <v>29</v>
      </c>
      <c r="O3772" t="inlineStr">
        <is>
          <t>－</t>
        </is>
      </c>
      <c r="P3772" t="inlineStr">
        <is>
          <t>なし</t>
        </is>
      </c>
      <c r="R3772" s="4">
        <f>IF(COUNT($M3772:$N3772)=0,"",IF(AND(IF($N3772&lt;&gt;"",$N3772,$M3772)&lt;=0,$O3772&lt;&gt;"可"),"警告",""))</f>
        <v/>
      </c>
      <c r="S3772" s="4">
        <f>IF(COUNT($M3772:$N3772)=0,0,IF(IF($N3772&lt;&gt;"",$N3772,$M3772)&gt;=スコアリング基準!$B$20,スコアリング基準!$C$20,IF(IF($N3772&lt;&gt;"",$N3772,$M3772)&gt;=スコアリング基準!$B$21,スコアリング基準!$C$21,IF(IF($N3772&lt;&gt;"",$N3772,$M3772)&gt;0,スコアリング基準!$C$22,0))))</f>
        <v/>
      </c>
      <c r="T3772" s="4">
        <f>IF($O3772="可",スコアリング基準!$C$23,0)</f>
        <v/>
      </c>
      <c r="U3772" s="4">
        <f>IF(OR(COUNT($K3772:$L3772)&lt;2,$K3772=0),0,IF(ABS($L3772)/$K3772&lt;=スコアリング基準!$B$24,スコアリング基準!$C$24,IF(ABS($L3772)/$K3772&lt;=スコアリング基準!$B$25,スコアリング基準!$C$25,IF(ABS($L3772)/$K3772&lt;=スコアリング基準!$B$26,スコアリング基準!$C$26,0))))</f>
        <v/>
      </c>
      <c r="V3772" s="4">
        <f>IF($P3772="なし",スコアリング基準!$C$27,0)</f>
        <v/>
      </c>
      <c r="W3772" s="4">
        <f>IF($F3772="",0,IF(ISNUMBER($F3772),IF($F3772&lt;=スコアリング基準!$B$28,スコアリング基準!$C$28,スコアリング基準!$C$29),0))</f>
        <v/>
      </c>
      <c r="X3772" s="4">
        <f>IFERROR(VLOOKUP($B3772,スコアリング基準!$A$36:$B$46,2,FALSE),0)</f>
        <v/>
      </c>
      <c r="Y3772" s="4">
        <f>SUM($S3772:$X3772)</f>
        <v/>
      </c>
      <c r="Z3772" s="4">
        <f>IF(COUNT($M3772:$N3772)=0,"データ無",IF($Y3772&gt;=スコアリング基準!$B$30,"S",IF($Y3772&gt;=スコアリング基準!$B$31,"A",IF($Y3772&gt;=スコアリング基準!$B$32,"B","C"))))</f>
        <v/>
      </c>
      <c r="AA3772">
        <f>IFERROR(INDEX(実績DB!$I$3:$I$104,MATCH($B3772&amp;$C3772,実績DB!$J$3:$J$104,0)),"")</f>
        <v/>
      </c>
    </row>
    <row r="3773">
      <c r="A3773" t="n">
        <v>3771</v>
      </c>
      <c r="B3773" t="inlineStr">
        <is>
          <t>北陸</t>
        </is>
      </c>
      <c r="C3773" t="inlineStr">
        <is>
          <t>津幡変電所</t>
        </is>
      </c>
      <c r="D3773" t="inlineStr">
        <is>
          <t>石川県</t>
        </is>
      </c>
      <c r="E3773" t="n">
        <v>77</v>
      </c>
      <c r="F3773" t="n">
        <v>6.6</v>
      </c>
      <c r="G3773" s="3" t="n">
        <v>36.64988</v>
      </c>
      <c r="H3773" s="3" t="n">
        <v>136.718101</v>
      </c>
      <c r="I3773" t="inlineStr">
        <is>
          <t>Google Places(名称一致)</t>
        </is>
      </c>
      <c r="J3773" t="n">
        <v>57</v>
      </c>
      <c r="K3773" t="n">
        <v>47</v>
      </c>
      <c r="L3773" t="n">
        <v>-29</v>
      </c>
      <c r="M3773" t="n">
        <v>20</v>
      </c>
      <c r="O3773" t="inlineStr">
        <is>
          <t>－</t>
        </is>
      </c>
      <c r="P3773" t="inlineStr">
        <is>
          <t>なし</t>
        </is>
      </c>
      <c r="R3773" s="4">
        <f>IF(COUNT($M3773:$N3773)=0,"",IF(AND(IF($N3773&lt;&gt;"",$N3773,$M3773)&lt;=0,$O3773&lt;&gt;"可"),"警告",""))</f>
        <v/>
      </c>
      <c r="S3773" s="4">
        <f>IF(COUNT($M3773:$N3773)=0,0,IF(IF($N3773&lt;&gt;"",$N3773,$M3773)&gt;=スコアリング基準!$B$20,スコアリング基準!$C$20,IF(IF($N3773&lt;&gt;"",$N3773,$M3773)&gt;=スコアリング基準!$B$21,スコアリング基準!$C$21,IF(IF($N3773&lt;&gt;"",$N3773,$M3773)&gt;0,スコアリング基準!$C$22,0))))</f>
        <v/>
      </c>
      <c r="T3773" s="4">
        <f>IF($O3773="可",スコアリング基準!$C$23,0)</f>
        <v/>
      </c>
      <c r="U3773" s="4">
        <f>IF(OR(COUNT($K3773:$L3773)&lt;2,$K3773=0),0,IF(ABS($L3773)/$K3773&lt;=スコアリング基準!$B$24,スコアリング基準!$C$24,IF(ABS($L3773)/$K3773&lt;=スコアリング基準!$B$25,スコアリング基準!$C$25,IF(ABS($L3773)/$K3773&lt;=スコアリング基準!$B$26,スコアリング基準!$C$26,0))))</f>
        <v/>
      </c>
      <c r="V3773" s="4">
        <f>IF($P3773="なし",スコアリング基準!$C$27,0)</f>
        <v/>
      </c>
      <c r="W3773" s="4">
        <f>IF($F3773="",0,IF(ISNUMBER($F3773),IF($F3773&lt;=スコアリング基準!$B$28,スコアリング基準!$C$28,スコアリング基準!$C$29),0))</f>
        <v/>
      </c>
      <c r="X3773" s="4">
        <f>IFERROR(VLOOKUP($B3773,スコアリング基準!$A$36:$B$46,2,FALSE),0)</f>
        <v/>
      </c>
      <c r="Y3773" s="4">
        <f>SUM($S3773:$X3773)</f>
        <v/>
      </c>
      <c r="Z3773" s="4">
        <f>IF(COUNT($M3773:$N3773)=0,"データ無",IF($Y3773&gt;=スコアリング基準!$B$30,"S",IF($Y3773&gt;=スコアリング基準!$B$31,"A",IF($Y3773&gt;=スコアリング基準!$B$32,"B","C"))))</f>
        <v/>
      </c>
      <c r="AA3773">
        <f>IFERROR(INDEX(実績DB!$I$3:$I$104,MATCH($B3773&amp;$C3773,実績DB!$J$3:$J$104,0)),"")</f>
        <v/>
      </c>
    </row>
    <row r="3774">
      <c r="A3774" t="n">
        <v>3772</v>
      </c>
      <c r="B3774" t="inlineStr">
        <is>
          <t>北陸</t>
        </is>
      </c>
      <c r="C3774" t="inlineStr">
        <is>
          <t>浅野変電所</t>
        </is>
      </c>
      <c r="D3774" t="inlineStr">
        <is>
          <t>石川県</t>
        </is>
      </c>
      <c r="E3774" t="n">
        <v>77</v>
      </c>
      <c r="F3774" t="n">
        <v>6.6</v>
      </c>
      <c r="G3774" s="3" t="n">
        <v>36.58354</v>
      </c>
      <c r="H3774" s="3" t="n">
        <v>136.659118</v>
      </c>
      <c r="I3774" t="inlineStr">
        <is>
          <t>Google Places(名称一致)</t>
        </is>
      </c>
      <c r="J3774" t="n">
        <v>76</v>
      </c>
      <c r="K3774" t="n">
        <v>59</v>
      </c>
      <c r="L3774" t="n">
        <v>-36</v>
      </c>
      <c r="M3774" t="n">
        <v>23</v>
      </c>
      <c r="O3774" t="inlineStr">
        <is>
          <t>－</t>
        </is>
      </c>
      <c r="P3774" t="inlineStr">
        <is>
          <t>なし</t>
        </is>
      </c>
      <c r="R3774" s="4">
        <f>IF(COUNT($M3774:$N3774)=0,"",IF(AND(IF($N3774&lt;&gt;"",$N3774,$M3774)&lt;=0,$O3774&lt;&gt;"可"),"警告",""))</f>
        <v/>
      </c>
      <c r="S3774" s="4">
        <f>IF(COUNT($M3774:$N3774)=0,0,IF(IF($N3774&lt;&gt;"",$N3774,$M3774)&gt;=スコアリング基準!$B$20,スコアリング基準!$C$20,IF(IF($N3774&lt;&gt;"",$N3774,$M3774)&gt;=スコアリング基準!$B$21,スコアリング基準!$C$21,IF(IF($N3774&lt;&gt;"",$N3774,$M3774)&gt;0,スコアリング基準!$C$22,0))))</f>
        <v/>
      </c>
      <c r="T3774" s="4">
        <f>IF($O3774="可",スコアリング基準!$C$23,0)</f>
        <v/>
      </c>
      <c r="U3774" s="4">
        <f>IF(OR(COUNT($K3774:$L3774)&lt;2,$K3774=0),0,IF(ABS($L3774)/$K3774&lt;=スコアリング基準!$B$24,スコアリング基準!$C$24,IF(ABS($L3774)/$K3774&lt;=スコアリング基準!$B$25,スコアリング基準!$C$25,IF(ABS($L3774)/$K3774&lt;=スコアリング基準!$B$26,スコアリング基準!$C$26,0))))</f>
        <v/>
      </c>
      <c r="V3774" s="4">
        <f>IF($P3774="なし",スコアリング基準!$C$27,0)</f>
        <v/>
      </c>
      <c r="W3774" s="4">
        <f>IF($F3774="",0,IF(ISNUMBER($F3774),IF($F3774&lt;=スコアリング基準!$B$28,スコアリング基準!$C$28,スコアリング基準!$C$29),0))</f>
        <v/>
      </c>
      <c r="X3774" s="4">
        <f>IFERROR(VLOOKUP($B3774,スコアリング基準!$A$36:$B$46,2,FALSE),0)</f>
        <v/>
      </c>
      <c r="Y3774" s="4">
        <f>SUM($S3774:$X3774)</f>
        <v/>
      </c>
      <c r="Z3774" s="4">
        <f>IF(COUNT($M3774:$N3774)=0,"データ無",IF($Y3774&gt;=スコアリング基準!$B$30,"S",IF($Y3774&gt;=スコアリング基準!$B$31,"A",IF($Y3774&gt;=スコアリング基準!$B$32,"B","C"))))</f>
        <v/>
      </c>
      <c r="AA3774">
        <f>IFERROR(INDEX(実績DB!$I$3:$I$104,MATCH($B3774&amp;$C3774,実績DB!$J$3:$J$104,0)),"")</f>
        <v/>
      </c>
    </row>
    <row r="3775">
      <c r="A3775" t="n">
        <v>3773</v>
      </c>
      <c r="B3775" t="inlineStr">
        <is>
          <t>北陸</t>
        </is>
      </c>
      <c r="C3775" t="inlineStr">
        <is>
          <t>湯尾変電所</t>
        </is>
      </c>
      <c r="D3775" t="inlineStr">
        <is>
          <t>福井県</t>
        </is>
      </c>
      <c r="E3775" t="n">
        <v>77</v>
      </c>
      <c r="F3775" t="n">
        <v>6.6</v>
      </c>
      <c r="G3775" s="3" t="n">
        <v>35.790526</v>
      </c>
      <c r="H3775" s="3" t="n">
        <v>136.202552</v>
      </c>
      <c r="I3775" t="inlineStr">
        <is>
          <t>Google Places(名称一致)</t>
        </is>
      </c>
      <c r="J3775" t="n">
        <v>29</v>
      </c>
      <c r="K3775" t="n">
        <v>12</v>
      </c>
      <c r="L3775" t="n">
        <v>-4</v>
      </c>
      <c r="M3775" t="n">
        <v>7</v>
      </c>
      <c r="O3775" t="inlineStr">
        <is>
          <t>－</t>
        </is>
      </c>
      <c r="P3775" t="inlineStr">
        <is>
          <t>なし</t>
        </is>
      </c>
      <c r="R3775" s="4">
        <f>IF(COUNT($M3775:$N3775)=0,"",IF(AND(IF($N3775&lt;&gt;"",$N3775,$M3775)&lt;=0,$O3775&lt;&gt;"可"),"警告",""))</f>
        <v/>
      </c>
      <c r="S3775" s="4">
        <f>IF(COUNT($M3775:$N3775)=0,0,IF(IF($N3775&lt;&gt;"",$N3775,$M3775)&gt;=スコアリング基準!$B$20,スコアリング基準!$C$20,IF(IF($N3775&lt;&gt;"",$N3775,$M3775)&gt;=スコアリング基準!$B$21,スコアリング基準!$C$21,IF(IF($N3775&lt;&gt;"",$N3775,$M3775)&gt;0,スコアリング基準!$C$22,0))))</f>
        <v/>
      </c>
      <c r="T3775" s="4">
        <f>IF($O3775="可",スコアリング基準!$C$23,0)</f>
        <v/>
      </c>
      <c r="U3775" s="4">
        <f>IF(OR(COUNT($K3775:$L3775)&lt;2,$K3775=0),0,IF(ABS($L3775)/$K3775&lt;=スコアリング基準!$B$24,スコアリング基準!$C$24,IF(ABS($L3775)/$K3775&lt;=スコアリング基準!$B$25,スコアリング基準!$C$25,IF(ABS($L3775)/$K3775&lt;=スコアリング基準!$B$26,スコアリング基準!$C$26,0))))</f>
        <v/>
      </c>
      <c r="V3775" s="4">
        <f>IF($P3775="なし",スコアリング基準!$C$27,0)</f>
        <v/>
      </c>
      <c r="W3775" s="4">
        <f>IF($F3775="",0,IF(ISNUMBER($F3775),IF($F3775&lt;=スコアリング基準!$B$28,スコアリング基準!$C$28,スコアリング基準!$C$29),0))</f>
        <v/>
      </c>
      <c r="X3775" s="4">
        <f>IFERROR(VLOOKUP($B3775,スコアリング基準!$A$36:$B$46,2,FALSE),0)</f>
        <v/>
      </c>
      <c r="Y3775" s="4">
        <f>SUM($S3775:$X3775)</f>
        <v/>
      </c>
      <c r="Z3775" s="4">
        <f>IF(COUNT($M3775:$N3775)=0,"データ無",IF($Y3775&gt;=スコアリング基準!$B$30,"S",IF($Y3775&gt;=スコアリング基準!$B$31,"A",IF($Y3775&gt;=スコアリング基準!$B$32,"B","C"))))</f>
        <v/>
      </c>
      <c r="AA3775">
        <f>IFERROR(INDEX(実績DB!$I$3:$I$104,MATCH($B3775&amp;$C3775,実績DB!$J$3:$J$104,0)),"")</f>
        <v/>
      </c>
    </row>
    <row r="3776">
      <c r="A3776" t="n">
        <v>3774</v>
      </c>
      <c r="B3776" t="inlineStr">
        <is>
          <t>北陸</t>
        </is>
      </c>
      <c r="C3776" t="inlineStr">
        <is>
          <t>片山津変電所</t>
        </is>
      </c>
      <c r="D3776" t="inlineStr">
        <is>
          <t>石川県</t>
        </is>
      </c>
      <c r="E3776" t="n">
        <v>77</v>
      </c>
      <c r="F3776" t="n">
        <v>6.6</v>
      </c>
      <c r="G3776" s="3" t="n">
        <v>36.330452</v>
      </c>
      <c r="H3776" s="3" t="n">
        <v>136.366901</v>
      </c>
      <c r="I3776" t="inlineStr">
        <is>
          <t>Google Places(名称一致)</t>
        </is>
      </c>
      <c r="J3776" t="n">
        <v>38</v>
      </c>
      <c r="K3776" t="n">
        <v>24</v>
      </c>
      <c r="L3776" t="n">
        <v>-8</v>
      </c>
      <c r="M3776" t="n">
        <v>14</v>
      </c>
      <c r="O3776" t="inlineStr">
        <is>
          <t>－</t>
        </is>
      </c>
      <c r="P3776" t="inlineStr">
        <is>
          <t>なし</t>
        </is>
      </c>
      <c r="R3776" s="4">
        <f>IF(COUNT($M3776:$N3776)=0,"",IF(AND(IF($N3776&lt;&gt;"",$N3776,$M3776)&lt;=0,$O3776&lt;&gt;"可"),"警告",""))</f>
        <v/>
      </c>
      <c r="S3776" s="4">
        <f>IF(COUNT($M3776:$N3776)=0,0,IF(IF($N3776&lt;&gt;"",$N3776,$M3776)&gt;=スコアリング基準!$B$20,スコアリング基準!$C$20,IF(IF($N3776&lt;&gt;"",$N3776,$M3776)&gt;=スコアリング基準!$B$21,スコアリング基準!$C$21,IF(IF($N3776&lt;&gt;"",$N3776,$M3776)&gt;0,スコアリング基準!$C$22,0))))</f>
        <v/>
      </c>
      <c r="T3776" s="4">
        <f>IF($O3776="可",スコアリング基準!$C$23,0)</f>
        <v/>
      </c>
      <c r="U3776" s="4">
        <f>IF(OR(COUNT($K3776:$L3776)&lt;2,$K3776=0),0,IF(ABS($L3776)/$K3776&lt;=スコアリング基準!$B$24,スコアリング基準!$C$24,IF(ABS($L3776)/$K3776&lt;=スコアリング基準!$B$25,スコアリング基準!$C$25,IF(ABS($L3776)/$K3776&lt;=スコアリング基準!$B$26,スコアリング基準!$C$26,0))))</f>
        <v/>
      </c>
      <c r="V3776" s="4">
        <f>IF($P3776="なし",スコアリング基準!$C$27,0)</f>
        <v/>
      </c>
      <c r="W3776" s="4">
        <f>IF($F3776="",0,IF(ISNUMBER($F3776),IF($F3776&lt;=スコアリング基準!$B$28,スコアリング基準!$C$28,スコアリング基準!$C$29),0))</f>
        <v/>
      </c>
      <c r="X3776" s="4">
        <f>IFERROR(VLOOKUP($B3776,スコアリング基準!$A$36:$B$46,2,FALSE),0)</f>
        <v/>
      </c>
      <c r="Y3776" s="4">
        <f>SUM($S3776:$X3776)</f>
        <v/>
      </c>
      <c r="Z3776" s="4">
        <f>IF(COUNT($M3776:$N3776)=0,"データ無",IF($Y3776&gt;=スコアリング基準!$B$30,"S",IF($Y3776&gt;=スコアリング基準!$B$31,"A",IF($Y3776&gt;=スコアリング基準!$B$32,"B","C"))))</f>
        <v/>
      </c>
      <c r="AA3776">
        <f>IFERROR(INDEX(実績DB!$I$3:$I$104,MATCH($B3776&amp;$C3776,実績DB!$J$3:$J$104,0)),"")</f>
        <v/>
      </c>
    </row>
    <row r="3777">
      <c r="A3777" t="n">
        <v>3775</v>
      </c>
      <c r="B3777" t="inlineStr">
        <is>
          <t>北陸</t>
        </is>
      </c>
      <c r="C3777" t="inlineStr">
        <is>
          <t>王子保変電所</t>
        </is>
      </c>
      <c r="D3777" t="inlineStr">
        <is>
          <t>福井県</t>
        </is>
      </c>
      <c r="E3777" t="n">
        <v>77</v>
      </c>
      <c r="F3777" t="n">
        <v>6.6</v>
      </c>
      <c r="G3777" s="3" t="n">
        <v>35.874916</v>
      </c>
      <c r="H3777" s="3" t="n">
        <v>136.162947</v>
      </c>
      <c r="I3777" t="inlineStr">
        <is>
          <t>Google Places(名称一致)</t>
        </is>
      </c>
      <c r="J3777" t="n">
        <v>38</v>
      </c>
      <c r="K3777" t="n">
        <v>24</v>
      </c>
      <c r="L3777" t="n">
        <v>-7</v>
      </c>
      <c r="M3777" t="n">
        <v>17</v>
      </c>
      <c r="O3777" t="inlineStr">
        <is>
          <t>－</t>
        </is>
      </c>
      <c r="P3777" t="inlineStr">
        <is>
          <t>なし</t>
        </is>
      </c>
      <c r="R3777" s="4">
        <f>IF(COUNT($M3777:$N3777)=0,"",IF(AND(IF($N3777&lt;&gt;"",$N3777,$M3777)&lt;=0,$O3777&lt;&gt;"可"),"警告",""))</f>
        <v/>
      </c>
      <c r="S3777" s="4">
        <f>IF(COUNT($M3777:$N3777)=0,0,IF(IF($N3777&lt;&gt;"",$N3777,$M3777)&gt;=スコアリング基準!$B$20,スコアリング基準!$C$20,IF(IF($N3777&lt;&gt;"",$N3777,$M3777)&gt;=スコアリング基準!$B$21,スコアリング基準!$C$21,IF(IF($N3777&lt;&gt;"",$N3777,$M3777)&gt;0,スコアリング基準!$C$22,0))))</f>
        <v/>
      </c>
      <c r="T3777" s="4">
        <f>IF($O3777="可",スコアリング基準!$C$23,0)</f>
        <v/>
      </c>
      <c r="U3777" s="4">
        <f>IF(OR(COUNT($K3777:$L3777)&lt;2,$K3777=0),0,IF(ABS($L3777)/$K3777&lt;=スコアリング基準!$B$24,スコアリング基準!$C$24,IF(ABS($L3777)/$K3777&lt;=スコアリング基準!$B$25,スコアリング基準!$C$25,IF(ABS($L3777)/$K3777&lt;=スコアリング基準!$B$26,スコアリング基準!$C$26,0))))</f>
        <v/>
      </c>
      <c r="V3777" s="4">
        <f>IF($P3777="なし",スコアリング基準!$C$27,0)</f>
        <v/>
      </c>
      <c r="W3777" s="4">
        <f>IF($F3777="",0,IF(ISNUMBER($F3777),IF($F3777&lt;=スコアリング基準!$B$28,スコアリング基準!$C$28,スコアリング基準!$C$29),0))</f>
        <v/>
      </c>
      <c r="X3777" s="4">
        <f>IFERROR(VLOOKUP($B3777,スコアリング基準!$A$36:$B$46,2,FALSE),0)</f>
        <v/>
      </c>
      <c r="Y3777" s="4">
        <f>SUM($S3777:$X3777)</f>
        <v/>
      </c>
      <c r="Z3777" s="4">
        <f>IF(COUNT($M3777:$N3777)=0,"データ無",IF($Y3777&gt;=スコアリング基準!$B$30,"S",IF($Y3777&gt;=スコアリング基準!$B$31,"A",IF($Y3777&gt;=スコアリング基準!$B$32,"B","C"))))</f>
        <v/>
      </c>
      <c r="AA3777">
        <f>IFERROR(INDEX(実績DB!$I$3:$I$104,MATCH($B3777&amp;$C3777,実績DB!$J$3:$J$104,0)),"")</f>
        <v/>
      </c>
    </row>
    <row r="3778">
      <c r="A3778" t="n">
        <v>3776</v>
      </c>
      <c r="B3778" t="inlineStr">
        <is>
          <t>北陸</t>
        </is>
      </c>
      <c r="C3778" t="inlineStr">
        <is>
          <t>白峰変電所</t>
        </is>
      </c>
      <c r="D3778" t="inlineStr">
        <is>
          <t>石川県</t>
        </is>
      </c>
      <c r="E3778" t="n">
        <v>77</v>
      </c>
      <c r="F3778" t="n">
        <v>6.6</v>
      </c>
      <c r="G3778" s="3" t="n"/>
      <c r="H3778" s="3" t="n"/>
      <c r="I3778" t="inlineStr">
        <is>
          <t>未取得</t>
        </is>
      </c>
      <c r="J3778" t="n">
        <v>23</v>
      </c>
      <c r="K3778" t="n">
        <v>10</v>
      </c>
      <c r="L3778" t="n">
        <v>-2</v>
      </c>
      <c r="M3778" t="n">
        <v>8</v>
      </c>
      <c r="O3778" t="inlineStr">
        <is>
          <t>－</t>
        </is>
      </c>
      <c r="P3778" t="inlineStr">
        <is>
          <t>なし</t>
        </is>
      </c>
      <c r="R3778" s="4">
        <f>IF(COUNT($M3778:$N3778)=0,"",IF(AND(IF($N3778&lt;&gt;"",$N3778,$M3778)&lt;=0,$O3778&lt;&gt;"可"),"警告",""))</f>
        <v/>
      </c>
      <c r="S3778" s="4">
        <f>IF(COUNT($M3778:$N3778)=0,0,IF(IF($N3778&lt;&gt;"",$N3778,$M3778)&gt;=スコアリング基準!$B$20,スコアリング基準!$C$20,IF(IF($N3778&lt;&gt;"",$N3778,$M3778)&gt;=スコアリング基準!$B$21,スコアリング基準!$C$21,IF(IF($N3778&lt;&gt;"",$N3778,$M3778)&gt;0,スコアリング基準!$C$22,0))))</f>
        <v/>
      </c>
      <c r="T3778" s="4">
        <f>IF($O3778="可",スコアリング基準!$C$23,0)</f>
        <v/>
      </c>
      <c r="U3778" s="4">
        <f>IF(OR(COUNT($K3778:$L3778)&lt;2,$K3778=0),0,IF(ABS($L3778)/$K3778&lt;=スコアリング基準!$B$24,スコアリング基準!$C$24,IF(ABS($L3778)/$K3778&lt;=スコアリング基準!$B$25,スコアリング基準!$C$25,IF(ABS($L3778)/$K3778&lt;=スコアリング基準!$B$26,スコアリング基準!$C$26,0))))</f>
        <v/>
      </c>
      <c r="V3778" s="4">
        <f>IF($P3778="なし",スコアリング基準!$C$27,0)</f>
        <v/>
      </c>
      <c r="W3778" s="4">
        <f>IF($F3778="",0,IF(ISNUMBER($F3778),IF($F3778&lt;=スコアリング基準!$B$28,スコアリング基準!$C$28,スコアリング基準!$C$29),0))</f>
        <v/>
      </c>
      <c r="X3778" s="4">
        <f>IFERROR(VLOOKUP($B3778,スコアリング基準!$A$36:$B$46,2,FALSE),0)</f>
        <v/>
      </c>
      <c r="Y3778" s="4">
        <f>SUM($S3778:$X3778)</f>
        <v/>
      </c>
      <c r="Z3778" s="4">
        <f>IF(COUNT($M3778:$N3778)=0,"データ無",IF($Y3778&gt;=スコアリング基準!$B$30,"S",IF($Y3778&gt;=スコアリング基準!$B$31,"A",IF($Y3778&gt;=スコアリング基準!$B$32,"B","C"))))</f>
        <v/>
      </c>
      <c r="AA3778">
        <f>IFERROR(INDEX(実績DB!$I$3:$I$104,MATCH($B3778&amp;$C3778,実績DB!$J$3:$J$104,0)),"")</f>
        <v/>
      </c>
    </row>
    <row r="3779">
      <c r="A3779" t="n">
        <v>3777</v>
      </c>
      <c r="B3779" t="inlineStr">
        <is>
          <t>北陸</t>
        </is>
      </c>
      <c r="C3779" t="inlineStr">
        <is>
          <t>福岡第一変電所</t>
        </is>
      </c>
      <c r="D3779" t="inlineStr">
        <is>
          <t>石川県</t>
        </is>
      </c>
      <c r="E3779" t="n">
        <v>77</v>
      </c>
      <c r="F3779" t="n">
        <v>6.6</v>
      </c>
      <c r="G3779" s="3" t="n"/>
      <c r="H3779" s="3" t="n"/>
      <c r="I3779" t="inlineStr">
        <is>
          <t>未取得</t>
        </is>
      </c>
      <c r="J3779" t="n">
        <v>7</v>
      </c>
      <c r="K3779" t="n">
        <v>7</v>
      </c>
      <c r="L3779" t="n">
        <v>-1</v>
      </c>
      <c r="M3779" t="n">
        <v>6</v>
      </c>
      <c r="O3779" t="inlineStr">
        <is>
          <t>－</t>
        </is>
      </c>
      <c r="P3779" t="inlineStr">
        <is>
          <t>なし</t>
        </is>
      </c>
      <c r="R3779" s="4">
        <f>IF(COUNT($M3779:$N3779)=0,"",IF(AND(IF($N3779&lt;&gt;"",$N3779,$M3779)&lt;=0,$O3779&lt;&gt;"可"),"警告",""))</f>
        <v/>
      </c>
      <c r="S3779" s="4">
        <f>IF(COUNT($M3779:$N3779)=0,0,IF(IF($N3779&lt;&gt;"",$N3779,$M3779)&gt;=スコアリング基準!$B$20,スコアリング基準!$C$20,IF(IF($N3779&lt;&gt;"",$N3779,$M3779)&gt;=スコアリング基準!$B$21,スコアリング基準!$C$21,IF(IF($N3779&lt;&gt;"",$N3779,$M3779)&gt;0,スコアリング基準!$C$22,0))))</f>
        <v/>
      </c>
      <c r="T3779" s="4">
        <f>IF($O3779="可",スコアリング基準!$C$23,0)</f>
        <v/>
      </c>
      <c r="U3779" s="4">
        <f>IF(OR(COUNT($K3779:$L3779)&lt;2,$K3779=0),0,IF(ABS($L3779)/$K3779&lt;=スコアリング基準!$B$24,スコアリング基準!$C$24,IF(ABS($L3779)/$K3779&lt;=スコアリング基準!$B$25,スコアリング基準!$C$25,IF(ABS($L3779)/$K3779&lt;=スコアリング基準!$B$26,スコアリング基準!$C$26,0))))</f>
        <v/>
      </c>
      <c r="V3779" s="4">
        <f>IF($P3779="なし",スコアリング基準!$C$27,0)</f>
        <v/>
      </c>
      <c r="W3779" s="4">
        <f>IF($F3779="",0,IF(ISNUMBER($F3779),IF($F3779&lt;=スコアリング基準!$B$28,スコアリング基準!$C$28,スコアリング基準!$C$29),0))</f>
        <v/>
      </c>
      <c r="X3779" s="4">
        <f>IFERROR(VLOOKUP($B3779,スコアリング基準!$A$36:$B$46,2,FALSE),0)</f>
        <v/>
      </c>
      <c r="Y3779" s="4">
        <f>SUM($S3779:$X3779)</f>
        <v/>
      </c>
      <c r="Z3779" s="4">
        <f>IF(COUNT($M3779:$N3779)=0,"データ無",IF($Y3779&gt;=スコアリング基準!$B$30,"S",IF($Y3779&gt;=スコアリング基準!$B$31,"A",IF($Y3779&gt;=スコアリング基準!$B$32,"B","C"))))</f>
        <v/>
      </c>
      <c r="AA3779">
        <f>IFERROR(INDEX(実績DB!$I$3:$I$104,MATCH($B3779&amp;$C3779,実績DB!$J$3:$J$104,0)),"")</f>
        <v/>
      </c>
    </row>
    <row r="3780">
      <c r="A3780" t="n">
        <v>3778</v>
      </c>
      <c r="B3780" t="inlineStr">
        <is>
          <t>北陸</t>
        </is>
      </c>
      <c r="C3780" t="inlineStr">
        <is>
          <t>竹松変電所</t>
        </is>
      </c>
      <c r="D3780" t="inlineStr">
        <is>
          <t>石川県</t>
        </is>
      </c>
      <c r="E3780" t="n">
        <v>77</v>
      </c>
      <c r="F3780" t="n">
        <v>6.6</v>
      </c>
      <c r="G3780" s="3" t="n">
        <v>36.548498</v>
      </c>
      <c r="H3780" s="3" t="n">
        <v>136.556799</v>
      </c>
      <c r="I3780" t="inlineStr">
        <is>
          <t>Google Places(名称一致)</t>
        </is>
      </c>
      <c r="J3780" t="n">
        <v>57</v>
      </c>
      <c r="K3780" t="n">
        <v>35</v>
      </c>
      <c r="L3780" t="n">
        <v>-7</v>
      </c>
      <c r="M3780" t="n">
        <v>28</v>
      </c>
      <c r="O3780" t="inlineStr">
        <is>
          <t>－</t>
        </is>
      </c>
      <c r="P3780" t="inlineStr">
        <is>
          <t>なし</t>
        </is>
      </c>
      <c r="R3780" s="4">
        <f>IF(COUNT($M3780:$N3780)=0,"",IF(AND(IF($N3780&lt;&gt;"",$N3780,$M3780)&lt;=0,$O3780&lt;&gt;"可"),"警告",""))</f>
        <v/>
      </c>
      <c r="S3780" s="4">
        <f>IF(COUNT($M3780:$N3780)=0,0,IF(IF($N3780&lt;&gt;"",$N3780,$M3780)&gt;=スコアリング基準!$B$20,スコアリング基準!$C$20,IF(IF($N3780&lt;&gt;"",$N3780,$M3780)&gt;=スコアリング基準!$B$21,スコアリング基準!$C$21,IF(IF($N3780&lt;&gt;"",$N3780,$M3780)&gt;0,スコアリング基準!$C$22,0))))</f>
        <v/>
      </c>
      <c r="T3780" s="4">
        <f>IF($O3780="可",スコアリング基準!$C$23,0)</f>
        <v/>
      </c>
      <c r="U3780" s="4">
        <f>IF(OR(COUNT($K3780:$L3780)&lt;2,$K3780=0),0,IF(ABS($L3780)/$K3780&lt;=スコアリング基準!$B$24,スコアリング基準!$C$24,IF(ABS($L3780)/$K3780&lt;=スコアリング基準!$B$25,スコアリング基準!$C$25,IF(ABS($L3780)/$K3780&lt;=スコアリング基準!$B$26,スコアリング基準!$C$26,0))))</f>
        <v/>
      </c>
      <c r="V3780" s="4">
        <f>IF($P3780="なし",スコアリング基準!$C$27,0)</f>
        <v/>
      </c>
      <c r="W3780" s="4">
        <f>IF($F3780="",0,IF(ISNUMBER($F3780),IF($F3780&lt;=スコアリング基準!$B$28,スコアリング基準!$C$28,スコアリング基準!$C$29),0))</f>
        <v/>
      </c>
      <c r="X3780" s="4">
        <f>IFERROR(VLOOKUP($B3780,スコアリング基準!$A$36:$B$46,2,FALSE),0)</f>
        <v/>
      </c>
      <c r="Y3780" s="4">
        <f>SUM($S3780:$X3780)</f>
        <v/>
      </c>
      <c r="Z3780" s="4">
        <f>IF(COUNT($M3780:$N3780)=0,"データ無",IF($Y3780&gt;=スコアリング基準!$B$30,"S",IF($Y3780&gt;=スコアリング基準!$B$31,"A",IF($Y3780&gt;=スコアリング基準!$B$32,"B","C"))))</f>
        <v/>
      </c>
      <c r="AA3780">
        <f>IFERROR(INDEX(実績DB!$I$3:$I$104,MATCH($B3780&amp;$C3780,実績DB!$J$3:$J$104,0)),"")</f>
        <v/>
      </c>
    </row>
    <row r="3781">
      <c r="A3781" t="n">
        <v>3779</v>
      </c>
      <c r="B3781" t="inlineStr">
        <is>
          <t>北陸</t>
        </is>
      </c>
      <c r="C3781" t="inlineStr">
        <is>
          <t>箱宮変電所</t>
        </is>
      </c>
      <c r="D3781" t="inlineStr">
        <is>
          <t>石川県</t>
        </is>
      </c>
      <c r="E3781" t="n">
        <v>77</v>
      </c>
      <c r="F3781" t="n">
        <v>6.6</v>
      </c>
      <c r="G3781" s="3" t="n">
        <v>36.323837</v>
      </c>
      <c r="H3781" s="3" t="n">
        <v>136.409682</v>
      </c>
      <c r="I3781" t="inlineStr">
        <is>
          <t>Google Places(名称一致)</t>
        </is>
      </c>
      <c r="J3781" t="n">
        <v>38</v>
      </c>
      <c r="K3781" t="n">
        <v>24</v>
      </c>
      <c r="L3781" t="n">
        <v>-15</v>
      </c>
      <c r="M3781" t="n">
        <v>3</v>
      </c>
      <c r="O3781" t="inlineStr">
        <is>
          <t>－</t>
        </is>
      </c>
      <c r="P3781" t="inlineStr">
        <is>
          <t>なし</t>
        </is>
      </c>
      <c r="R3781" s="4">
        <f>IF(COUNT($M3781:$N3781)=0,"",IF(AND(IF($N3781&lt;&gt;"",$N3781,$M3781)&lt;=0,$O3781&lt;&gt;"可"),"警告",""))</f>
        <v/>
      </c>
      <c r="S3781" s="4">
        <f>IF(COUNT($M3781:$N3781)=0,0,IF(IF($N3781&lt;&gt;"",$N3781,$M3781)&gt;=スコアリング基準!$B$20,スコアリング基準!$C$20,IF(IF($N3781&lt;&gt;"",$N3781,$M3781)&gt;=スコアリング基準!$B$21,スコアリング基準!$C$21,IF(IF($N3781&lt;&gt;"",$N3781,$M3781)&gt;0,スコアリング基準!$C$22,0))))</f>
        <v/>
      </c>
      <c r="T3781" s="4">
        <f>IF($O3781="可",スコアリング基準!$C$23,0)</f>
        <v/>
      </c>
      <c r="U3781" s="4">
        <f>IF(OR(COUNT($K3781:$L3781)&lt;2,$K3781=0),0,IF(ABS($L3781)/$K3781&lt;=スコアリング基準!$B$24,スコアリング基準!$C$24,IF(ABS($L3781)/$K3781&lt;=スコアリング基準!$B$25,スコアリング基準!$C$25,IF(ABS($L3781)/$K3781&lt;=スコアリング基準!$B$26,スコアリング基準!$C$26,0))))</f>
        <v/>
      </c>
      <c r="V3781" s="4">
        <f>IF($P3781="なし",スコアリング基準!$C$27,0)</f>
        <v/>
      </c>
      <c r="W3781" s="4">
        <f>IF($F3781="",0,IF(ISNUMBER($F3781),IF($F3781&lt;=スコアリング基準!$B$28,スコアリング基準!$C$28,スコアリング基準!$C$29),0))</f>
        <v/>
      </c>
      <c r="X3781" s="4">
        <f>IFERROR(VLOOKUP($B3781,スコアリング基準!$A$36:$B$46,2,FALSE),0)</f>
        <v/>
      </c>
      <c r="Y3781" s="4">
        <f>SUM($S3781:$X3781)</f>
        <v/>
      </c>
      <c r="Z3781" s="4">
        <f>IF(COUNT($M3781:$N3781)=0,"データ無",IF($Y3781&gt;=スコアリング基準!$B$30,"S",IF($Y3781&gt;=スコアリング基準!$B$31,"A",IF($Y3781&gt;=スコアリング基準!$B$32,"B","C"))))</f>
        <v/>
      </c>
      <c r="AA3781">
        <f>IFERROR(INDEX(実績DB!$I$3:$I$104,MATCH($B3781&amp;$C3781,実績DB!$J$3:$J$104,0)),"")</f>
        <v/>
      </c>
    </row>
    <row r="3782">
      <c r="A3782" t="n">
        <v>3780</v>
      </c>
      <c r="B3782" t="inlineStr">
        <is>
          <t>北陸</t>
        </is>
      </c>
      <c r="C3782" t="inlineStr">
        <is>
          <t>粟津変電所</t>
        </is>
      </c>
      <c r="D3782" t="inlineStr">
        <is>
          <t>石川県</t>
        </is>
      </c>
      <c r="E3782" t="n">
        <v>77</v>
      </c>
      <c r="F3782" t="n">
        <v>6.6</v>
      </c>
      <c r="G3782" s="3" t="n">
        <v>36.363662</v>
      </c>
      <c r="H3782" s="3" t="n">
        <v>136.431949</v>
      </c>
      <c r="I3782" t="inlineStr">
        <is>
          <t>Google Places(名称一致)</t>
        </is>
      </c>
      <c r="J3782" t="n">
        <v>76</v>
      </c>
      <c r="K3782" t="n">
        <v>59</v>
      </c>
      <c r="L3782" t="n">
        <v>-41</v>
      </c>
      <c r="M3782" t="n">
        <v>18</v>
      </c>
      <c r="O3782" t="inlineStr">
        <is>
          <t>－</t>
        </is>
      </c>
      <c r="P3782" t="inlineStr">
        <is>
          <t>なし</t>
        </is>
      </c>
      <c r="R3782" s="4">
        <f>IF(COUNT($M3782:$N3782)=0,"",IF(AND(IF($N3782&lt;&gt;"",$N3782,$M3782)&lt;=0,$O3782&lt;&gt;"可"),"警告",""))</f>
        <v/>
      </c>
      <c r="S3782" s="4">
        <f>IF(COUNT($M3782:$N3782)=0,0,IF(IF($N3782&lt;&gt;"",$N3782,$M3782)&gt;=スコアリング基準!$B$20,スコアリング基準!$C$20,IF(IF($N3782&lt;&gt;"",$N3782,$M3782)&gt;=スコアリング基準!$B$21,スコアリング基準!$C$21,IF(IF($N3782&lt;&gt;"",$N3782,$M3782)&gt;0,スコアリング基準!$C$22,0))))</f>
        <v/>
      </c>
      <c r="T3782" s="4">
        <f>IF($O3782="可",スコアリング基準!$C$23,0)</f>
        <v/>
      </c>
      <c r="U3782" s="4">
        <f>IF(OR(COUNT($K3782:$L3782)&lt;2,$K3782=0),0,IF(ABS($L3782)/$K3782&lt;=スコアリング基準!$B$24,スコアリング基準!$C$24,IF(ABS($L3782)/$K3782&lt;=スコアリング基準!$B$25,スコアリング基準!$C$25,IF(ABS($L3782)/$K3782&lt;=スコアリング基準!$B$26,スコアリング基準!$C$26,0))))</f>
        <v/>
      </c>
      <c r="V3782" s="4">
        <f>IF($P3782="なし",スコアリング基準!$C$27,0)</f>
        <v/>
      </c>
      <c r="W3782" s="4">
        <f>IF($F3782="",0,IF(ISNUMBER($F3782),IF($F3782&lt;=スコアリング基準!$B$28,スコアリング基準!$C$28,スコアリング基準!$C$29),0))</f>
        <v/>
      </c>
      <c r="X3782" s="4">
        <f>IFERROR(VLOOKUP($B3782,スコアリング基準!$A$36:$B$46,2,FALSE),0)</f>
        <v/>
      </c>
      <c r="Y3782" s="4">
        <f>SUM($S3782:$X3782)</f>
        <v/>
      </c>
      <c r="Z3782" s="4">
        <f>IF(COUNT($M3782:$N3782)=0,"データ無",IF($Y3782&gt;=スコアリング基準!$B$30,"S",IF($Y3782&gt;=スコアリング基準!$B$31,"A",IF($Y3782&gt;=スコアリング基準!$B$32,"B","C"))))</f>
        <v/>
      </c>
      <c r="AA3782">
        <f>IFERROR(INDEX(実績DB!$I$3:$I$104,MATCH($B3782&amp;$C3782,実績DB!$J$3:$J$104,0)),"")</f>
        <v/>
      </c>
    </row>
    <row r="3783">
      <c r="A3783" t="n">
        <v>3781</v>
      </c>
      <c r="B3783" t="inlineStr">
        <is>
          <t>北陸</t>
        </is>
      </c>
      <c r="C3783" t="inlineStr">
        <is>
          <t>粟田部変電所</t>
        </is>
      </c>
      <c r="D3783" t="inlineStr">
        <is>
          <t>福井県</t>
        </is>
      </c>
      <c r="E3783" t="n">
        <v>77</v>
      </c>
      <c r="F3783" t="n">
        <v>6.6</v>
      </c>
      <c r="G3783" s="3" t="n"/>
      <c r="H3783" s="3" t="n"/>
      <c r="I3783" t="inlineStr">
        <is>
          <t>未取得</t>
        </is>
      </c>
      <c r="J3783" t="n">
        <v>38</v>
      </c>
      <c r="K3783" t="n">
        <v>24</v>
      </c>
      <c r="L3783" t="n">
        <v>-3</v>
      </c>
      <c r="M3783" t="n">
        <v>21</v>
      </c>
      <c r="O3783" t="inlineStr">
        <is>
          <t>－</t>
        </is>
      </c>
      <c r="P3783" t="inlineStr">
        <is>
          <t>なし</t>
        </is>
      </c>
      <c r="R3783" s="4">
        <f>IF(COUNT($M3783:$N3783)=0,"",IF(AND(IF($N3783&lt;&gt;"",$N3783,$M3783)&lt;=0,$O3783&lt;&gt;"可"),"警告",""))</f>
        <v/>
      </c>
      <c r="S3783" s="4">
        <f>IF(COUNT($M3783:$N3783)=0,0,IF(IF($N3783&lt;&gt;"",$N3783,$M3783)&gt;=スコアリング基準!$B$20,スコアリング基準!$C$20,IF(IF($N3783&lt;&gt;"",$N3783,$M3783)&gt;=スコアリング基準!$B$21,スコアリング基準!$C$21,IF(IF($N3783&lt;&gt;"",$N3783,$M3783)&gt;0,スコアリング基準!$C$22,0))))</f>
        <v/>
      </c>
      <c r="T3783" s="4">
        <f>IF($O3783="可",スコアリング基準!$C$23,0)</f>
        <v/>
      </c>
      <c r="U3783" s="4">
        <f>IF(OR(COUNT($K3783:$L3783)&lt;2,$K3783=0),0,IF(ABS($L3783)/$K3783&lt;=スコアリング基準!$B$24,スコアリング基準!$C$24,IF(ABS($L3783)/$K3783&lt;=スコアリング基準!$B$25,スコアリング基準!$C$25,IF(ABS($L3783)/$K3783&lt;=スコアリング基準!$B$26,スコアリング基準!$C$26,0))))</f>
        <v/>
      </c>
      <c r="V3783" s="4">
        <f>IF($P3783="なし",スコアリング基準!$C$27,0)</f>
        <v/>
      </c>
      <c r="W3783" s="4">
        <f>IF($F3783="",0,IF(ISNUMBER($F3783),IF($F3783&lt;=スコアリング基準!$B$28,スコアリング基準!$C$28,スコアリング基準!$C$29),0))</f>
        <v/>
      </c>
      <c r="X3783" s="4">
        <f>IFERROR(VLOOKUP($B3783,スコアリング基準!$A$36:$B$46,2,FALSE),0)</f>
        <v/>
      </c>
      <c r="Y3783" s="4">
        <f>SUM($S3783:$X3783)</f>
        <v/>
      </c>
      <c r="Z3783" s="4">
        <f>IF(COUNT($M3783:$N3783)=0,"データ無",IF($Y3783&gt;=スコアリング基準!$B$30,"S",IF($Y3783&gt;=スコアリング基準!$B$31,"A",IF($Y3783&gt;=スコアリング基準!$B$32,"B","C"))))</f>
        <v/>
      </c>
      <c r="AA3783">
        <f>IFERROR(INDEX(実績DB!$I$3:$I$104,MATCH($B3783&amp;$C3783,実績DB!$J$3:$J$104,0)),"")</f>
        <v/>
      </c>
    </row>
    <row r="3784">
      <c r="A3784" t="n">
        <v>3782</v>
      </c>
      <c r="B3784" t="inlineStr">
        <is>
          <t>北陸</t>
        </is>
      </c>
      <c r="C3784" t="inlineStr">
        <is>
          <t>織田変電所</t>
        </is>
      </c>
      <c r="D3784" t="inlineStr">
        <is>
          <t>福井県</t>
        </is>
      </c>
      <c r="E3784" t="n">
        <v>77</v>
      </c>
      <c r="F3784" t="n">
        <v>22</v>
      </c>
      <c r="G3784" s="3" t="n">
        <v>35.964183</v>
      </c>
      <c r="H3784" s="3" t="n">
        <v>136.058689</v>
      </c>
      <c r="I3784" t="inlineStr">
        <is>
          <t>Google Places(名称一致)</t>
        </is>
      </c>
      <c r="J3784" t="n">
        <v>33</v>
      </c>
      <c r="K3784" t="n">
        <v>18</v>
      </c>
      <c r="L3784" t="n">
        <v>0</v>
      </c>
      <c r="O3784" t="inlineStr">
        <is>
          <t>不可 #3</t>
        </is>
      </c>
      <c r="P3784" t="inlineStr">
        <is>
          <t>なし</t>
        </is>
      </c>
      <c r="R3784" s="4">
        <f>IF(COUNT($M3784:$N3784)=0,"",IF(AND(IF($N3784&lt;&gt;"",$N3784,$M3784)&lt;=0,$O3784&lt;&gt;"可"),"警告",""))</f>
        <v/>
      </c>
      <c r="S3784" s="4">
        <f>IF(COUNT($M3784:$N3784)=0,0,IF(IF($N3784&lt;&gt;"",$N3784,$M3784)&gt;=スコアリング基準!$B$20,スコアリング基準!$C$20,IF(IF($N3784&lt;&gt;"",$N3784,$M3784)&gt;=スコアリング基準!$B$21,スコアリング基準!$C$21,IF(IF($N3784&lt;&gt;"",$N3784,$M3784)&gt;0,スコアリング基準!$C$22,0))))</f>
        <v/>
      </c>
      <c r="T3784" s="4">
        <f>IF($O3784="可",スコアリング基準!$C$23,0)</f>
        <v/>
      </c>
      <c r="U3784" s="4">
        <f>IF(OR(COUNT($K3784:$L3784)&lt;2,$K3784=0),0,IF(ABS($L3784)/$K3784&lt;=スコアリング基準!$B$24,スコアリング基準!$C$24,IF(ABS($L3784)/$K3784&lt;=スコアリング基準!$B$25,スコアリング基準!$C$25,IF(ABS($L3784)/$K3784&lt;=スコアリング基準!$B$26,スコアリング基準!$C$26,0))))</f>
        <v/>
      </c>
      <c r="V3784" s="4">
        <f>IF($P3784="なし",スコアリング基準!$C$27,0)</f>
        <v/>
      </c>
      <c r="W3784" s="4">
        <f>IF($F3784="",0,IF(ISNUMBER($F3784),IF($F3784&lt;=スコアリング基準!$B$28,スコアリング基準!$C$28,スコアリング基準!$C$29),0))</f>
        <v/>
      </c>
      <c r="X3784" s="4">
        <f>IFERROR(VLOOKUP($B3784,スコアリング基準!$A$36:$B$46,2,FALSE),0)</f>
        <v/>
      </c>
      <c r="Y3784" s="4">
        <f>SUM($S3784:$X3784)</f>
        <v/>
      </c>
      <c r="Z3784" s="4">
        <f>IF(COUNT($M3784:$N3784)=0,"データ無",IF($Y3784&gt;=スコアリング基準!$B$30,"S",IF($Y3784&gt;=スコアリング基準!$B$31,"A",IF($Y3784&gt;=スコアリング基準!$B$32,"B","C"))))</f>
        <v/>
      </c>
      <c r="AA3784">
        <f>IFERROR(INDEX(実績DB!$I$3:$I$104,MATCH($B3784&amp;$C3784,実績DB!$J$3:$J$104,0)),"")</f>
        <v/>
      </c>
    </row>
    <row r="3785">
      <c r="A3785" t="n">
        <v>3783</v>
      </c>
      <c r="B3785" t="inlineStr">
        <is>
          <t>北陸</t>
        </is>
      </c>
      <c r="C3785" t="inlineStr">
        <is>
          <t>臨港変電所</t>
        </is>
      </c>
      <c r="D3785" t="inlineStr">
        <is>
          <t>福井県</t>
        </is>
      </c>
      <c r="E3785" t="n">
        <v>77</v>
      </c>
      <c r="F3785" t="n">
        <v>6.6</v>
      </c>
      <c r="G3785" s="3" t="n">
        <v>36.16797</v>
      </c>
      <c r="H3785" s="3" t="n">
        <v>136.113483</v>
      </c>
      <c r="I3785" t="inlineStr">
        <is>
          <t>Google Places(名称一致)</t>
        </is>
      </c>
      <c r="J3785" t="n">
        <v>57</v>
      </c>
      <c r="K3785" t="n">
        <v>47</v>
      </c>
      <c r="L3785" t="n">
        <v>-39</v>
      </c>
      <c r="M3785" t="n">
        <v>8</v>
      </c>
      <c r="O3785" t="inlineStr">
        <is>
          <t>－</t>
        </is>
      </c>
      <c r="P3785" t="inlineStr">
        <is>
          <t>有り</t>
        </is>
      </c>
      <c r="R3785" s="4">
        <f>IF(COUNT($M3785:$N3785)=0,"",IF(AND(IF($N3785&lt;&gt;"",$N3785,$M3785)&lt;=0,$O3785&lt;&gt;"可"),"警告",""))</f>
        <v/>
      </c>
      <c r="S3785" s="4">
        <f>IF(COUNT($M3785:$N3785)=0,0,IF(IF($N3785&lt;&gt;"",$N3785,$M3785)&gt;=スコアリング基準!$B$20,スコアリング基準!$C$20,IF(IF($N3785&lt;&gt;"",$N3785,$M3785)&gt;=スコアリング基準!$B$21,スコアリング基準!$C$21,IF(IF($N3785&lt;&gt;"",$N3785,$M3785)&gt;0,スコアリング基準!$C$22,0))))</f>
        <v/>
      </c>
      <c r="T3785" s="4">
        <f>IF($O3785="可",スコアリング基準!$C$23,0)</f>
        <v/>
      </c>
      <c r="U3785" s="4">
        <f>IF(OR(COUNT($K3785:$L3785)&lt;2,$K3785=0),0,IF(ABS($L3785)/$K3785&lt;=スコアリング基準!$B$24,スコアリング基準!$C$24,IF(ABS($L3785)/$K3785&lt;=スコアリング基準!$B$25,スコアリング基準!$C$25,IF(ABS($L3785)/$K3785&lt;=スコアリング基準!$B$26,スコアリング基準!$C$26,0))))</f>
        <v/>
      </c>
      <c r="V3785" s="4">
        <f>IF($P3785="なし",スコアリング基準!$C$27,0)</f>
        <v/>
      </c>
      <c r="W3785" s="4">
        <f>IF($F3785="",0,IF(ISNUMBER($F3785),IF($F3785&lt;=スコアリング基準!$B$28,スコアリング基準!$C$28,スコアリング基準!$C$29),0))</f>
        <v/>
      </c>
      <c r="X3785" s="4">
        <f>IFERROR(VLOOKUP($B3785,スコアリング基準!$A$36:$B$46,2,FALSE),0)</f>
        <v/>
      </c>
      <c r="Y3785" s="4">
        <f>SUM($S3785:$X3785)</f>
        <v/>
      </c>
      <c r="Z3785" s="4">
        <f>IF(COUNT($M3785:$N3785)=0,"データ無",IF($Y3785&gt;=スコアリング基準!$B$30,"S",IF($Y3785&gt;=スコアリング基準!$B$31,"A",IF($Y3785&gt;=スコアリング基準!$B$32,"B","C"))))</f>
        <v/>
      </c>
      <c r="AA3785">
        <f>IFERROR(INDEX(実績DB!$I$3:$I$104,MATCH($B3785&amp;$C3785,実績DB!$J$3:$J$104,0)),"")</f>
        <v/>
      </c>
    </row>
    <row r="3786">
      <c r="A3786" t="n">
        <v>3784</v>
      </c>
      <c r="B3786" t="inlineStr">
        <is>
          <t>北陸</t>
        </is>
      </c>
      <c r="C3786" t="inlineStr">
        <is>
          <t>芦原変電所</t>
        </is>
      </c>
      <c r="D3786" t="inlineStr">
        <is>
          <t>福井県</t>
        </is>
      </c>
      <c r="E3786" t="n">
        <v>77</v>
      </c>
      <c r="F3786" t="n">
        <v>6.6</v>
      </c>
      <c r="G3786" s="3" t="n">
        <v>36.227729</v>
      </c>
      <c r="H3786" s="3" t="n">
        <v>136.19917</v>
      </c>
      <c r="I3786" t="inlineStr">
        <is>
          <t>Google Places(名称一致)</t>
        </is>
      </c>
      <c r="J3786" t="n">
        <v>38</v>
      </c>
      <c r="K3786" t="n">
        <v>24</v>
      </c>
      <c r="L3786" t="n">
        <v>-23</v>
      </c>
      <c r="M3786" t="n">
        <v>1</v>
      </c>
      <c r="O3786" t="inlineStr">
        <is>
          <t>－</t>
        </is>
      </c>
      <c r="P3786" t="inlineStr">
        <is>
          <t>なし</t>
        </is>
      </c>
      <c r="R3786" s="4">
        <f>IF(COUNT($M3786:$N3786)=0,"",IF(AND(IF($N3786&lt;&gt;"",$N3786,$M3786)&lt;=0,$O3786&lt;&gt;"可"),"警告",""))</f>
        <v/>
      </c>
      <c r="S3786" s="4">
        <f>IF(COUNT($M3786:$N3786)=0,0,IF(IF($N3786&lt;&gt;"",$N3786,$M3786)&gt;=スコアリング基準!$B$20,スコアリング基準!$C$20,IF(IF($N3786&lt;&gt;"",$N3786,$M3786)&gt;=スコアリング基準!$B$21,スコアリング基準!$C$21,IF(IF($N3786&lt;&gt;"",$N3786,$M3786)&gt;0,スコアリング基準!$C$22,0))))</f>
        <v/>
      </c>
      <c r="T3786" s="4">
        <f>IF($O3786="可",スコアリング基準!$C$23,0)</f>
        <v/>
      </c>
      <c r="U3786" s="4">
        <f>IF(OR(COUNT($K3786:$L3786)&lt;2,$K3786=0),0,IF(ABS($L3786)/$K3786&lt;=スコアリング基準!$B$24,スコアリング基準!$C$24,IF(ABS($L3786)/$K3786&lt;=スコアリング基準!$B$25,スコアリング基準!$C$25,IF(ABS($L3786)/$K3786&lt;=スコアリング基準!$B$26,スコアリング基準!$C$26,0))))</f>
        <v/>
      </c>
      <c r="V3786" s="4">
        <f>IF($P3786="なし",スコアリング基準!$C$27,0)</f>
        <v/>
      </c>
      <c r="W3786" s="4">
        <f>IF($F3786="",0,IF(ISNUMBER($F3786),IF($F3786&lt;=スコアリング基準!$B$28,スコアリング基準!$C$28,スコアリング基準!$C$29),0))</f>
        <v/>
      </c>
      <c r="X3786" s="4">
        <f>IFERROR(VLOOKUP($B3786,スコアリング基準!$A$36:$B$46,2,FALSE),0)</f>
        <v/>
      </c>
      <c r="Y3786" s="4">
        <f>SUM($S3786:$X3786)</f>
        <v/>
      </c>
      <c r="Z3786" s="4">
        <f>IF(COUNT($M3786:$N3786)=0,"データ無",IF($Y3786&gt;=スコアリング基準!$B$30,"S",IF($Y3786&gt;=スコアリング基準!$B$31,"A",IF($Y3786&gt;=スコアリング基準!$B$32,"B","C"))))</f>
        <v/>
      </c>
      <c r="AA3786">
        <f>IFERROR(INDEX(実績DB!$I$3:$I$104,MATCH($B3786&amp;$C3786,実績DB!$J$3:$J$104,0)),"")</f>
        <v/>
      </c>
    </row>
    <row r="3787">
      <c r="A3787" t="n">
        <v>3785</v>
      </c>
      <c r="B3787" t="inlineStr">
        <is>
          <t>北陸</t>
        </is>
      </c>
      <c r="C3787" t="inlineStr">
        <is>
          <t>荒土変電所</t>
        </is>
      </c>
      <c r="D3787" t="inlineStr">
        <is>
          <t>福井県</t>
        </is>
      </c>
      <c r="E3787" t="n">
        <v>77</v>
      </c>
      <c r="F3787" t="n">
        <v>6.6</v>
      </c>
      <c r="G3787" s="3" t="n">
        <v>36.072493</v>
      </c>
      <c r="H3787" s="3" t="n">
        <v>136.476229</v>
      </c>
      <c r="I3787" t="inlineStr">
        <is>
          <t>Google Places(名称一致)</t>
        </is>
      </c>
      <c r="J3787" t="n">
        <v>38</v>
      </c>
      <c r="K3787" t="n">
        <v>24</v>
      </c>
      <c r="L3787" t="n">
        <v>-4</v>
      </c>
      <c r="M3787" t="n">
        <v>16</v>
      </c>
      <c r="O3787" t="inlineStr">
        <is>
          <t>－</t>
        </is>
      </c>
      <c r="P3787" t="inlineStr">
        <is>
          <t>なし</t>
        </is>
      </c>
      <c r="R3787" s="4">
        <f>IF(COUNT($M3787:$N3787)=0,"",IF(AND(IF($N3787&lt;&gt;"",$N3787,$M3787)&lt;=0,$O3787&lt;&gt;"可"),"警告",""))</f>
        <v/>
      </c>
      <c r="S3787" s="4">
        <f>IF(COUNT($M3787:$N3787)=0,0,IF(IF($N3787&lt;&gt;"",$N3787,$M3787)&gt;=スコアリング基準!$B$20,スコアリング基準!$C$20,IF(IF($N3787&lt;&gt;"",$N3787,$M3787)&gt;=スコアリング基準!$B$21,スコアリング基準!$C$21,IF(IF($N3787&lt;&gt;"",$N3787,$M3787)&gt;0,スコアリング基準!$C$22,0))))</f>
        <v/>
      </c>
      <c r="T3787" s="4">
        <f>IF($O3787="可",スコアリング基準!$C$23,0)</f>
        <v/>
      </c>
      <c r="U3787" s="4">
        <f>IF(OR(COUNT($K3787:$L3787)&lt;2,$K3787=0),0,IF(ABS($L3787)/$K3787&lt;=スコアリング基準!$B$24,スコアリング基準!$C$24,IF(ABS($L3787)/$K3787&lt;=スコアリング基準!$B$25,スコアリング基準!$C$25,IF(ABS($L3787)/$K3787&lt;=スコアリング基準!$B$26,スコアリング基準!$C$26,0))))</f>
        <v/>
      </c>
      <c r="V3787" s="4">
        <f>IF($P3787="なし",スコアリング基準!$C$27,0)</f>
        <v/>
      </c>
      <c r="W3787" s="4">
        <f>IF($F3787="",0,IF(ISNUMBER($F3787),IF($F3787&lt;=スコアリング基準!$B$28,スコアリング基準!$C$28,スコアリング基準!$C$29),0))</f>
        <v/>
      </c>
      <c r="X3787" s="4">
        <f>IFERROR(VLOOKUP($B3787,スコアリング基準!$A$36:$B$46,2,FALSE),0)</f>
        <v/>
      </c>
      <c r="Y3787" s="4">
        <f>SUM($S3787:$X3787)</f>
        <v/>
      </c>
      <c r="Z3787" s="4">
        <f>IF(COUNT($M3787:$N3787)=0,"データ無",IF($Y3787&gt;=スコアリング基準!$B$30,"S",IF($Y3787&gt;=スコアリング基準!$B$31,"A",IF($Y3787&gt;=スコアリング基準!$B$32,"B","C"))))</f>
        <v/>
      </c>
      <c r="AA3787">
        <f>IFERROR(INDEX(実績DB!$I$3:$I$104,MATCH($B3787&amp;$C3787,実績DB!$J$3:$J$104,0)),"")</f>
        <v/>
      </c>
    </row>
    <row r="3788">
      <c r="A3788" t="n">
        <v>3786</v>
      </c>
      <c r="B3788" t="inlineStr">
        <is>
          <t>北陸</t>
        </is>
      </c>
      <c r="C3788" t="inlineStr">
        <is>
          <t>荒木田変電所</t>
        </is>
      </c>
      <c r="D3788" t="inlineStr">
        <is>
          <t>石川県</t>
        </is>
      </c>
      <c r="E3788" t="n">
        <v>77</v>
      </c>
      <c r="F3788" t="n">
        <v>6.6</v>
      </c>
      <c r="G3788" s="3" t="n">
        <v>36.404747</v>
      </c>
      <c r="H3788" s="3" t="n">
        <v>136.506929</v>
      </c>
      <c r="I3788" t="inlineStr">
        <is>
          <t>Google Places(名称一致)</t>
        </is>
      </c>
      <c r="J3788" t="n">
        <v>38</v>
      </c>
      <c r="K3788" t="n">
        <v>24</v>
      </c>
      <c r="L3788" t="n">
        <v>-5</v>
      </c>
      <c r="M3788" t="n">
        <v>19</v>
      </c>
      <c r="O3788" t="inlineStr">
        <is>
          <t>－</t>
        </is>
      </c>
      <c r="P3788" t="inlineStr">
        <is>
          <t>なし</t>
        </is>
      </c>
      <c r="R3788" s="4">
        <f>IF(COUNT($M3788:$N3788)=0,"",IF(AND(IF($N3788&lt;&gt;"",$N3788,$M3788)&lt;=0,$O3788&lt;&gt;"可"),"警告",""))</f>
        <v/>
      </c>
      <c r="S3788" s="4">
        <f>IF(COUNT($M3788:$N3788)=0,0,IF(IF($N3788&lt;&gt;"",$N3788,$M3788)&gt;=スコアリング基準!$B$20,スコアリング基準!$C$20,IF(IF($N3788&lt;&gt;"",$N3788,$M3788)&gt;=スコアリング基準!$B$21,スコアリング基準!$C$21,IF(IF($N3788&lt;&gt;"",$N3788,$M3788)&gt;0,スコアリング基準!$C$22,0))))</f>
        <v/>
      </c>
      <c r="T3788" s="4">
        <f>IF($O3788="可",スコアリング基準!$C$23,0)</f>
        <v/>
      </c>
      <c r="U3788" s="4">
        <f>IF(OR(COUNT($K3788:$L3788)&lt;2,$K3788=0),0,IF(ABS($L3788)/$K3788&lt;=スコアリング基準!$B$24,スコアリング基準!$C$24,IF(ABS($L3788)/$K3788&lt;=スコアリング基準!$B$25,スコアリング基準!$C$25,IF(ABS($L3788)/$K3788&lt;=スコアリング基準!$B$26,スコアリング基準!$C$26,0))))</f>
        <v/>
      </c>
      <c r="V3788" s="4">
        <f>IF($P3788="なし",スコアリング基準!$C$27,0)</f>
        <v/>
      </c>
      <c r="W3788" s="4">
        <f>IF($F3788="",0,IF(ISNUMBER($F3788),IF($F3788&lt;=スコアリング基準!$B$28,スコアリング基準!$C$28,スコアリング基準!$C$29),0))</f>
        <v/>
      </c>
      <c r="X3788" s="4">
        <f>IFERROR(VLOOKUP($B3788,スコアリング基準!$A$36:$B$46,2,FALSE),0)</f>
        <v/>
      </c>
      <c r="Y3788" s="4">
        <f>SUM($S3788:$X3788)</f>
        <v/>
      </c>
      <c r="Z3788" s="4">
        <f>IF(COUNT($M3788:$N3788)=0,"データ無",IF($Y3788&gt;=スコアリング基準!$B$30,"S",IF($Y3788&gt;=スコアリング基準!$B$31,"A",IF($Y3788&gt;=スコアリング基準!$B$32,"B","C"))))</f>
        <v/>
      </c>
      <c r="AA3788">
        <f>IFERROR(INDEX(実績DB!$I$3:$I$104,MATCH($B3788&amp;$C3788,実績DB!$J$3:$J$104,0)),"")</f>
        <v/>
      </c>
    </row>
    <row r="3789">
      <c r="A3789" t="n">
        <v>3787</v>
      </c>
      <c r="B3789" t="inlineStr">
        <is>
          <t>北陸</t>
        </is>
      </c>
      <c r="C3789" t="inlineStr">
        <is>
          <t>西敦賀変電所</t>
        </is>
      </c>
      <c r="D3789" t="inlineStr">
        <is>
          <t>福井県</t>
        </is>
      </c>
      <c r="E3789" t="n">
        <v>77</v>
      </c>
      <c r="F3789" t="n">
        <v>6.6</v>
      </c>
      <c r="G3789" s="3" t="n">
        <v>35.645717</v>
      </c>
      <c r="H3789" s="3" t="n">
        <v>136.045158</v>
      </c>
      <c r="I3789" t="inlineStr">
        <is>
          <t>Google Places(名称一致)</t>
        </is>
      </c>
      <c r="J3789" t="n">
        <v>38</v>
      </c>
      <c r="K3789" t="n">
        <v>24</v>
      </c>
      <c r="L3789" t="n">
        <v>-5</v>
      </c>
      <c r="M3789" t="n">
        <v>19</v>
      </c>
      <c r="O3789" t="inlineStr">
        <is>
          <t>－</t>
        </is>
      </c>
      <c r="P3789" t="inlineStr">
        <is>
          <t>なし</t>
        </is>
      </c>
      <c r="R3789" s="4">
        <f>IF(COUNT($M3789:$N3789)=0,"",IF(AND(IF($N3789&lt;&gt;"",$N3789,$M3789)&lt;=0,$O3789&lt;&gt;"可"),"警告",""))</f>
        <v/>
      </c>
      <c r="S3789" s="4">
        <f>IF(COUNT($M3789:$N3789)=0,0,IF(IF($N3789&lt;&gt;"",$N3789,$M3789)&gt;=スコアリング基準!$B$20,スコアリング基準!$C$20,IF(IF($N3789&lt;&gt;"",$N3789,$M3789)&gt;=スコアリング基準!$B$21,スコアリング基準!$C$21,IF(IF($N3789&lt;&gt;"",$N3789,$M3789)&gt;0,スコアリング基準!$C$22,0))))</f>
        <v/>
      </c>
      <c r="T3789" s="4">
        <f>IF($O3789="可",スコアリング基準!$C$23,0)</f>
        <v/>
      </c>
      <c r="U3789" s="4">
        <f>IF(OR(COUNT($K3789:$L3789)&lt;2,$K3789=0),0,IF(ABS($L3789)/$K3789&lt;=スコアリング基準!$B$24,スコアリング基準!$C$24,IF(ABS($L3789)/$K3789&lt;=スコアリング基準!$B$25,スコアリング基準!$C$25,IF(ABS($L3789)/$K3789&lt;=スコアリング基準!$B$26,スコアリング基準!$C$26,0))))</f>
        <v/>
      </c>
      <c r="V3789" s="4">
        <f>IF($P3789="なし",スコアリング基準!$C$27,0)</f>
        <v/>
      </c>
      <c r="W3789" s="4">
        <f>IF($F3789="",0,IF(ISNUMBER($F3789),IF($F3789&lt;=スコアリング基準!$B$28,スコアリング基準!$C$28,スコアリング基準!$C$29),0))</f>
        <v/>
      </c>
      <c r="X3789" s="4">
        <f>IFERROR(VLOOKUP($B3789,スコアリング基準!$A$36:$B$46,2,FALSE),0)</f>
        <v/>
      </c>
      <c r="Y3789" s="4">
        <f>SUM($S3789:$X3789)</f>
        <v/>
      </c>
      <c r="Z3789" s="4">
        <f>IF(COUNT($M3789:$N3789)=0,"データ無",IF($Y3789&gt;=スコアリング基準!$B$30,"S",IF($Y3789&gt;=スコアリング基準!$B$31,"A",IF($Y3789&gt;=スコアリング基準!$B$32,"B","C"))))</f>
        <v/>
      </c>
      <c r="AA3789">
        <f>IFERROR(INDEX(実績DB!$I$3:$I$104,MATCH($B3789&amp;$C3789,実績DB!$J$3:$J$104,0)),"")</f>
        <v/>
      </c>
    </row>
    <row r="3790">
      <c r="A3790" t="n">
        <v>3788</v>
      </c>
      <c r="B3790" t="inlineStr">
        <is>
          <t>北陸</t>
        </is>
      </c>
      <c r="C3790" t="inlineStr">
        <is>
          <t>西武生変電所</t>
        </is>
      </c>
      <c r="D3790" t="inlineStr">
        <is>
          <t>福井県</t>
        </is>
      </c>
      <c r="E3790" t="n">
        <v>77</v>
      </c>
      <c r="F3790" t="n">
        <v>6.6</v>
      </c>
      <c r="G3790" s="3" t="n">
        <v>35.901872</v>
      </c>
      <c r="H3790" s="3" t="n">
        <v>136.155796</v>
      </c>
      <c r="I3790" t="inlineStr">
        <is>
          <t>Google Places(名称一致)</t>
        </is>
      </c>
      <c r="J3790" t="n">
        <v>67</v>
      </c>
      <c r="K3790" t="n">
        <v>47</v>
      </c>
      <c r="L3790" t="n">
        <v>-28</v>
      </c>
      <c r="M3790" t="n">
        <v>19</v>
      </c>
      <c r="O3790" t="inlineStr">
        <is>
          <t>－</t>
        </is>
      </c>
      <c r="P3790" t="inlineStr">
        <is>
          <t>なし</t>
        </is>
      </c>
      <c r="R3790" s="4">
        <f>IF(COUNT($M3790:$N3790)=0,"",IF(AND(IF($N3790&lt;&gt;"",$N3790,$M3790)&lt;=0,$O3790&lt;&gt;"可"),"警告",""))</f>
        <v/>
      </c>
      <c r="S3790" s="4">
        <f>IF(COUNT($M3790:$N3790)=0,0,IF(IF($N3790&lt;&gt;"",$N3790,$M3790)&gt;=スコアリング基準!$B$20,スコアリング基準!$C$20,IF(IF($N3790&lt;&gt;"",$N3790,$M3790)&gt;=スコアリング基準!$B$21,スコアリング基準!$C$21,IF(IF($N3790&lt;&gt;"",$N3790,$M3790)&gt;0,スコアリング基準!$C$22,0))))</f>
        <v/>
      </c>
      <c r="T3790" s="4">
        <f>IF($O3790="可",スコアリング基準!$C$23,0)</f>
        <v/>
      </c>
      <c r="U3790" s="4">
        <f>IF(OR(COUNT($K3790:$L3790)&lt;2,$K3790=0),0,IF(ABS($L3790)/$K3790&lt;=スコアリング基準!$B$24,スコアリング基準!$C$24,IF(ABS($L3790)/$K3790&lt;=スコアリング基準!$B$25,スコアリング基準!$C$25,IF(ABS($L3790)/$K3790&lt;=スコアリング基準!$B$26,スコアリング基準!$C$26,0))))</f>
        <v/>
      </c>
      <c r="V3790" s="4">
        <f>IF($P3790="なし",スコアリング基準!$C$27,0)</f>
        <v/>
      </c>
      <c r="W3790" s="4">
        <f>IF($F3790="",0,IF(ISNUMBER($F3790),IF($F3790&lt;=スコアリング基準!$B$28,スコアリング基準!$C$28,スコアリング基準!$C$29),0))</f>
        <v/>
      </c>
      <c r="X3790" s="4">
        <f>IFERROR(VLOOKUP($B3790,スコアリング基準!$A$36:$B$46,2,FALSE),0)</f>
        <v/>
      </c>
      <c r="Y3790" s="4">
        <f>SUM($S3790:$X3790)</f>
        <v/>
      </c>
      <c r="Z3790" s="4">
        <f>IF(COUNT($M3790:$N3790)=0,"データ無",IF($Y3790&gt;=スコアリング基準!$B$30,"S",IF($Y3790&gt;=スコアリング基準!$B$31,"A",IF($Y3790&gt;=スコアリング基準!$B$32,"B","C"))))</f>
        <v/>
      </c>
      <c r="AA3790">
        <f>IFERROR(INDEX(実績DB!$I$3:$I$104,MATCH($B3790&amp;$C3790,実績DB!$J$3:$J$104,0)),"")</f>
        <v/>
      </c>
    </row>
    <row r="3791">
      <c r="A3791" t="n">
        <v>3789</v>
      </c>
      <c r="B3791" t="inlineStr">
        <is>
          <t>北陸</t>
        </is>
      </c>
      <c r="C3791" t="inlineStr">
        <is>
          <t>西田中変電所</t>
        </is>
      </c>
      <c r="D3791" t="inlineStr">
        <is>
          <t>福井県</t>
        </is>
      </c>
      <c r="E3791" t="n">
        <v>77</v>
      </c>
      <c r="F3791" t="n">
        <v>6.6</v>
      </c>
      <c r="G3791" s="3" t="n">
        <v>35.972313</v>
      </c>
      <c r="H3791" s="3" t="n">
        <v>136.139609</v>
      </c>
      <c r="I3791" t="inlineStr">
        <is>
          <t>Google Places(名称一致)</t>
        </is>
      </c>
      <c r="J3791" t="n">
        <v>57</v>
      </c>
      <c r="K3791" t="n">
        <v>47</v>
      </c>
      <c r="L3791" t="n">
        <v>-32</v>
      </c>
      <c r="M3791" t="n">
        <v>15</v>
      </c>
      <c r="O3791" t="inlineStr">
        <is>
          <t>－</t>
        </is>
      </c>
      <c r="P3791" t="inlineStr">
        <is>
          <t>なし</t>
        </is>
      </c>
      <c r="R3791" s="4">
        <f>IF(COUNT($M3791:$N3791)=0,"",IF(AND(IF($N3791&lt;&gt;"",$N3791,$M3791)&lt;=0,$O3791&lt;&gt;"可"),"警告",""))</f>
        <v/>
      </c>
      <c r="S3791" s="4">
        <f>IF(COUNT($M3791:$N3791)=0,0,IF(IF($N3791&lt;&gt;"",$N3791,$M3791)&gt;=スコアリング基準!$B$20,スコアリング基準!$C$20,IF(IF($N3791&lt;&gt;"",$N3791,$M3791)&gt;=スコアリング基準!$B$21,スコアリング基準!$C$21,IF(IF($N3791&lt;&gt;"",$N3791,$M3791)&gt;0,スコアリング基準!$C$22,0))))</f>
        <v/>
      </c>
      <c r="T3791" s="4">
        <f>IF($O3791="可",スコアリング基準!$C$23,0)</f>
        <v/>
      </c>
      <c r="U3791" s="4">
        <f>IF(OR(COUNT($K3791:$L3791)&lt;2,$K3791=0),0,IF(ABS($L3791)/$K3791&lt;=スコアリング基準!$B$24,スコアリング基準!$C$24,IF(ABS($L3791)/$K3791&lt;=スコアリング基準!$B$25,スコアリング基準!$C$25,IF(ABS($L3791)/$K3791&lt;=スコアリング基準!$B$26,スコアリング基準!$C$26,0))))</f>
        <v/>
      </c>
      <c r="V3791" s="4">
        <f>IF($P3791="なし",スコアリング基準!$C$27,0)</f>
        <v/>
      </c>
      <c r="W3791" s="4">
        <f>IF($F3791="",0,IF(ISNUMBER($F3791),IF($F3791&lt;=スコアリング基準!$B$28,スコアリング基準!$C$28,スコアリング基準!$C$29),0))</f>
        <v/>
      </c>
      <c r="X3791" s="4">
        <f>IFERROR(VLOOKUP($B3791,スコアリング基準!$A$36:$B$46,2,FALSE),0)</f>
        <v/>
      </c>
      <c r="Y3791" s="4">
        <f>SUM($S3791:$X3791)</f>
        <v/>
      </c>
      <c r="Z3791" s="4">
        <f>IF(COUNT($M3791:$N3791)=0,"データ無",IF($Y3791&gt;=スコアリング基準!$B$30,"S",IF($Y3791&gt;=スコアリング基準!$B$31,"A",IF($Y3791&gt;=スコアリング基準!$B$32,"B","C"))))</f>
        <v/>
      </c>
      <c r="AA3791">
        <f>IFERROR(INDEX(実績DB!$I$3:$I$104,MATCH($B3791&amp;$C3791,実績DB!$J$3:$J$104,0)),"")</f>
        <v/>
      </c>
    </row>
    <row r="3792">
      <c r="A3792" t="n">
        <v>3790</v>
      </c>
      <c r="B3792" t="inlineStr">
        <is>
          <t>北陸</t>
        </is>
      </c>
      <c r="C3792" t="inlineStr">
        <is>
          <t>西長田変電所</t>
        </is>
      </c>
      <c r="D3792" t="inlineStr">
        <is>
          <t>福井県</t>
        </is>
      </c>
      <c r="E3792" t="n">
        <v>77</v>
      </c>
      <c r="F3792" t="n">
        <v>6.6</v>
      </c>
      <c r="G3792" s="3" t="n">
        <v>36.155245</v>
      </c>
      <c r="H3792" s="3" t="n">
        <v>136.209874</v>
      </c>
      <c r="I3792" t="inlineStr">
        <is>
          <t>Google Places(名称一致)</t>
        </is>
      </c>
      <c r="J3792" t="n">
        <v>38</v>
      </c>
      <c r="K3792" t="n">
        <v>24</v>
      </c>
      <c r="L3792" t="n">
        <v>-10</v>
      </c>
      <c r="M3792" t="n">
        <v>16</v>
      </c>
      <c r="O3792" t="inlineStr">
        <is>
          <t>－</t>
        </is>
      </c>
      <c r="P3792" t="inlineStr">
        <is>
          <t>有り</t>
        </is>
      </c>
      <c r="R3792" s="4">
        <f>IF(COUNT($M3792:$N3792)=0,"",IF(AND(IF($N3792&lt;&gt;"",$N3792,$M3792)&lt;=0,$O3792&lt;&gt;"可"),"警告",""))</f>
        <v/>
      </c>
      <c r="S3792" s="4">
        <f>IF(COUNT($M3792:$N3792)=0,0,IF(IF($N3792&lt;&gt;"",$N3792,$M3792)&gt;=スコアリング基準!$B$20,スコアリング基準!$C$20,IF(IF($N3792&lt;&gt;"",$N3792,$M3792)&gt;=スコアリング基準!$B$21,スコアリング基準!$C$21,IF(IF($N3792&lt;&gt;"",$N3792,$M3792)&gt;0,スコアリング基準!$C$22,0))))</f>
        <v/>
      </c>
      <c r="T3792" s="4">
        <f>IF($O3792="可",スコアリング基準!$C$23,0)</f>
        <v/>
      </c>
      <c r="U3792" s="4">
        <f>IF(OR(COUNT($K3792:$L3792)&lt;2,$K3792=0),0,IF(ABS($L3792)/$K3792&lt;=スコアリング基準!$B$24,スコアリング基準!$C$24,IF(ABS($L3792)/$K3792&lt;=スコアリング基準!$B$25,スコアリング基準!$C$25,IF(ABS($L3792)/$K3792&lt;=スコアリング基準!$B$26,スコアリング基準!$C$26,0))))</f>
        <v/>
      </c>
      <c r="V3792" s="4">
        <f>IF($P3792="なし",スコアリング基準!$C$27,0)</f>
        <v/>
      </c>
      <c r="W3792" s="4">
        <f>IF($F3792="",0,IF(ISNUMBER($F3792),IF($F3792&lt;=スコアリング基準!$B$28,スコアリング基準!$C$28,スコアリング基準!$C$29),0))</f>
        <v/>
      </c>
      <c r="X3792" s="4">
        <f>IFERROR(VLOOKUP($B3792,スコアリング基準!$A$36:$B$46,2,FALSE),0)</f>
        <v/>
      </c>
      <c r="Y3792" s="4">
        <f>SUM($S3792:$X3792)</f>
        <v/>
      </c>
      <c r="Z3792" s="4">
        <f>IF(COUNT($M3792:$N3792)=0,"データ無",IF($Y3792&gt;=スコアリング基準!$B$30,"S",IF($Y3792&gt;=スコアリング基準!$B$31,"A",IF($Y3792&gt;=スコアリング基準!$B$32,"B","C"))))</f>
        <v/>
      </c>
      <c r="AA3792">
        <f>IFERROR(INDEX(実績DB!$I$3:$I$104,MATCH($B3792&amp;$C3792,実績DB!$J$3:$J$104,0)),"")</f>
        <v/>
      </c>
    </row>
    <row r="3793">
      <c r="A3793" t="n">
        <v>3791</v>
      </c>
      <c r="B3793" t="inlineStr">
        <is>
          <t>北陸</t>
        </is>
      </c>
      <c r="C3793" t="inlineStr">
        <is>
          <t>足羽変電所</t>
        </is>
      </c>
      <c r="D3793" t="inlineStr">
        <is>
          <t>福井県</t>
        </is>
      </c>
      <c r="E3793" t="n">
        <v>77</v>
      </c>
      <c r="F3793" t="n">
        <v>6.6</v>
      </c>
      <c r="G3793" s="3" t="n"/>
      <c r="H3793" s="3" t="n"/>
      <c r="I3793" t="inlineStr">
        <is>
          <t>未取得</t>
        </is>
      </c>
      <c r="J3793" t="n">
        <v>10</v>
      </c>
      <c r="K3793" t="n">
        <v>10</v>
      </c>
      <c r="L3793" t="n">
        <v>-1</v>
      </c>
      <c r="M3793" t="n">
        <v>9</v>
      </c>
      <c r="O3793" t="inlineStr">
        <is>
          <t>不可 #3</t>
        </is>
      </c>
      <c r="P3793" t="inlineStr">
        <is>
          <t>なし</t>
        </is>
      </c>
      <c r="R3793" s="4">
        <f>IF(COUNT($M3793:$N3793)=0,"",IF(AND(IF($N3793&lt;&gt;"",$N3793,$M3793)&lt;=0,$O3793&lt;&gt;"可"),"警告",""))</f>
        <v/>
      </c>
      <c r="S3793" s="4">
        <f>IF(COUNT($M3793:$N3793)=0,0,IF(IF($N3793&lt;&gt;"",$N3793,$M3793)&gt;=スコアリング基準!$B$20,スコアリング基準!$C$20,IF(IF($N3793&lt;&gt;"",$N3793,$M3793)&gt;=スコアリング基準!$B$21,スコアリング基準!$C$21,IF(IF($N3793&lt;&gt;"",$N3793,$M3793)&gt;0,スコアリング基準!$C$22,0))))</f>
        <v/>
      </c>
      <c r="T3793" s="4">
        <f>IF($O3793="可",スコアリング基準!$C$23,0)</f>
        <v/>
      </c>
      <c r="U3793" s="4">
        <f>IF(OR(COUNT($K3793:$L3793)&lt;2,$K3793=0),0,IF(ABS($L3793)/$K3793&lt;=スコアリング基準!$B$24,スコアリング基準!$C$24,IF(ABS($L3793)/$K3793&lt;=スコアリング基準!$B$25,スコアリング基準!$C$25,IF(ABS($L3793)/$K3793&lt;=スコアリング基準!$B$26,スコアリング基準!$C$26,0))))</f>
        <v/>
      </c>
      <c r="V3793" s="4">
        <f>IF($P3793="なし",スコアリング基準!$C$27,0)</f>
        <v/>
      </c>
      <c r="W3793" s="4">
        <f>IF($F3793="",0,IF(ISNUMBER($F3793),IF($F3793&lt;=スコアリング基準!$B$28,スコアリング基準!$C$28,スコアリング基準!$C$29),0))</f>
        <v/>
      </c>
      <c r="X3793" s="4">
        <f>IFERROR(VLOOKUP($B3793,スコアリング基準!$A$36:$B$46,2,FALSE),0)</f>
        <v/>
      </c>
      <c r="Y3793" s="4">
        <f>SUM($S3793:$X3793)</f>
        <v/>
      </c>
      <c r="Z3793" s="4">
        <f>IF(COUNT($M3793:$N3793)=0,"データ無",IF($Y3793&gt;=スコアリング基準!$B$30,"S",IF($Y3793&gt;=スコアリング基準!$B$31,"A",IF($Y3793&gt;=スコアリング基準!$B$32,"B","C"))))</f>
        <v/>
      </c>
      <c r="AA3793">
        <f>IFERROR(INDEX(実績DB!$I$3:$I$104,MATCH($B3793&amp;$C3793,実績DB!$J$3:$J$104,0)),"")</f>
        <v/>
      </c>
    </row>
    <row r="3794">
      <c r="A3794" t="n">
        <v>3792</v>
      </c>
      <c r="B3794" t="inlineStr">
        <is>
          <t>北陸</t>
        </is>
      </c>
      <c r="C3794" t="inlineStr">
        <is>
          <t>金沢中央変電所</t>
        </is>
      </c>
      <c r="D3794" t="inlineStr">
        <is>
          <t>石川県</t>
        </is>
      </c>
      <c r="E3794" t="n">
        <v>77</v>
      </c>
      <c r="F3794" t="n">
        <v>6.6</v>
      </c>
      <c r="G3794" s="3" t="n">
        <v>36.568186</v>
      </c>
      <c r="H3794" s="3" t="n">
        <v>136.661086</v>
      </c>
      <c r="I3794" t="inlineStr">
        <is>
          <t>Google Places(名称一致)</t>
        </is>
      </c>
      <c r="J3794" t="n">
        <v>38</v>
      </c>
      <c r="K3794" t="n">
        <v>24</v>
      </c>
      <c r="L3794" t="n">
        <v>-3</v>
      </c>
      <c r="M3794" t="n">
        <v>21</v>
      </c>
      <c r="O3794" t="inlineStr">
        <is>
          <t>－</t>
        </is>
      </c>
      <c r="P3794" t="inlineStr">
        <is>
          <t>なし</t>
        </is>
      </c>
      <c r="R3794" s="4">
        <f>IF(COUNT($M3794:$N3794)=0,"",IF(AND(IF($N3794&lt;&gt;"",$N3794,$M3794)&lt;=0,$O3794&lt;&gt;"可"),"警告",""))</f>
        <v/>
      </c>
      <c r="S3794" s="4">
        <f>IF(COUNT($M3794:$N3794)=0,0,IF(IF($N3794&lt;&gt;"",$N3794,$M3794)&gt;=スコアリング基準!$B$20,スコアリング基準!$C$20,IF(IF($N3794&lt;&gt;"",$N3794,$M3794)&gt;=スコアリング基準!$B$21,スコアリング基準!$C$21,IF(IF($N3794&lt;&gt;"",$N3794,$M3794)&gt;0,スコアリング基準!$C$22,0))))</f>
        <v/>
      </c>
      <c r="T3794" s="4">
        <f>IF($O3794="可",スコアリング基準!$C$23,0)</f>
        <v/>
      </c>
      <c r="U3794" s="4">
        <f>IF(OR(COUNT($K3794:$L3794)&lt;2,$K3794=0),0,IF(ABS($L3794)/$K3794&lt;=スコアリング基準!$B$24,スコアリング基準!$C$24,IF(ABS($L3794)/$K3794&lt;=スコアリング基準!$B$25,スコアリング基準!$C$25,IF(ABS($L3794)/$K3794&lt;=スコアリング基準!$B$26,スコアリング基準!$C$26,0))))</f>
        <v/>
      </c>
      <c r="V3794" s="4">
        <f>IF($P3794="なし",スコアリング基準!$C$27,0)</f>
        <v/>
      </c>
      <c r="W3794" s="4">
        <f>IF($F3794="",0,IF(ISNUMBER($F3794),IF($F3794&lt;=スコアリング基準!$B$28,スコアリング基準!$C$28,スコアリング基準!$C$29),0))</f>
        <v/>
      </c>
      <c r="X3794" s="4">
        <f>IFERROR(VLOOKUP($B3794,スコアリング基準!$A$36:$B$46,2,FALSE),0)</f>
        <v/>
      </c>
      <c r="Y3794" s="4">
        <f>SUM($S3794:$X3794)</f>
        <v/>
      </c>
      <c r="Z3794" s="4">
        <f>IF(COUNT($M3794:$N3794)=0,"データ無",IF($Y3794&gt;=スコアリング基準!$B$30,"S",IF($Y3794&gt;=スコアリング基準!$B$31,"A",IF($Y3794&gt;=スコアリング基準!$B$32,"B","C"))))</f>
        <v/>
      </c>
      <c r="AA3794">
        <f>IFERROR(INDEX(実績DB!$I$3:$I$104,MATCH($B3794&amp;$C3794,実績DB!$J$3:$J$104,0)),"")</f>
        <v/>
      </c>
    </row>
    <row r="3795">
      <c r="A3795" t="n">
        <v>3793</v>
      </c>
      <c r="B3795" t="inlineStr">
        <is>
          <t>北陸</t>
        </is>
      </c>
      <c r="C3795" t="inlineStr">
        <is>
          <t>金石変電所</t>
        </is>
      </c>
      <c r="D3795" t="inlineStr">
        <is>
          <t>石川県</t>
        </is>
      </c>
      <c r="E3795" t="n">
        <v>77</v>
      </c>
      <c r="F3795" t="n">
        <v>6.6</v>
      </c>
      <c r="G3795" s="3" t="n">
        <v>36.604579</v>
      </c>
      <c r="H3795" s="3" t="n">
        <v>136.601017</v>
      </c>
      <c r="I3795" t="inlineStr">
        <is>
          <t>Google Places(名称一致)</t>
        </is>
      </c>
      <c r="J3795" t="n">
        <v>38</v>
      </c>
      <c r="K3795" t="n">
        <v>24</v>
      </c>
      <c r="L3795" t="n">
        <v>-4</v>
      </c>
      <c r="M3795" t="n">
        <v>20</v>
      </c>
      <c r="O3795" t="inlineStr">
        <is>
          <t>不可 #3</t>
        </is>
      </c>
      <c r="P3795" t="inlineStr">
        <is>
          <t>なし</t>
        </is>
      </c>
      <c r="R3795" s="4">
        <f>IF(COUNT($M3795:$N3795)=0,"",IF(AND(IF($N3795&lt;&gt;"",$N3795,$M3795)&lt;=0,$O3795&lt;&gt;"可"),"警告",""))</f>
        <v/>
      </c>
      <c r="S3795" s="4">
        <f>IF(COUNT($M3795:$N3795)=0,0,IF(IF($N3795&lt;&gt;"",$N3795,$M3795)&gt;=スコアリング基準!$B$20,スコアリング基準!$C$20,IF(IF($N3795&lt;&gt;"",$N3795,$M3795)&gt;=スコアリング基準!$B$21,スコアリング基準!$C$21,IF(IF($N3795&lt;&gt;"",$N3795,$M3795)&gt;0,スコアリング基準!$C$22,0))))</f>
        <v/>
      </c>
      <c r="T3795" s="4">
        <f>IF($O3795="可",スコアリング基準!$C$23,0)</f>
        <v/>
      </c>
      <c r="U3795" s="4">
        <f>IF(OR(COUNT($K3795:$L3795)&lt;2,$K3795=0),0,IF(ABS($L3795)/$K3795&lt;=スコアリング基準!$B$24,スコアリング基準!$C$24,IF(ABS($L3795)/$K3795&lt;=スコアリング基準!$B$25,スコアリング基準!$C$25,IF(ABS($L3795)/$K3795&lt;=スコアリング基準!$B$26,スコアリング基準!$C$26,0))))</f>
        <v/>
      </c>
      <c r="V3795" s="4">
        <f>IF($P3795="なし",スコアリング基準!$C$27,0)</f>
        <v/>
      </c>
      <c r="W3795" s="4">
        <f>IF($F3795="",0,IF(ISNUMBER($F3795),IF($F3795&lt;=スコアリング基準!$B$28,スコアリング基準!$C$28,スコアリング基準!$C$29),0))</f>
        <v/>
      </c>
      <c r="X3795" s="4">
        <f>IFERROR(VLOOKUP($B3795,スコアリング基準!$A$36:$B$46,2,FALSE),0)</f>
        <v/>
      </c>
      <c r="Y3795" s="4">
        <f>SUM($S3795:$X3795)</f>
        <v/>
      </c>
      <c r="Z3795" s="4">
        <f>IF(COUNT($M3795:$N3795)=0,"データ無",IF($Y3795&gt;=スコアリング基準!$B$30,"S",IF($Y3795&gt;=スコアリング基準!$B$31,"A",IF($Y3795&gt;=スコアリング基準!$B$32,"B","C"))))</f>
        <v/>
      </c>
      <c r="AA3795">
        <f>IFERROR(INDEX(実績DB!$I$3:$I$104,MATCH($B3795&amp;$C3795,実績DB!$J$3:$J$104,0)),"")</f>
        <v/>
      </c>
    </row>
    <row r="3796">
      <c r="A3796" t="n">
        <v>3794</v>
      </c>
      <c r="B3796" t="inlineStr">
        <is>
          <t>北陸</t>
        </is>
      </c>
      <c r="C3796" t="inlineStr">
        <is>
          <t>長坂変電所</t>
        </is>
      </c>
      <c r="D3796" t="inlineStr">
        <is>
          <t>石川県</t>
        </is>
      </c>
      <c r="E3796" t="n">
        <v>77</v>
      </c>
      <c r="F3796" t="n">
        <v>6.6</v>
      </c>
      <c r="G3796" s="3" t="n">
        <v>36.533852</v>
      </c>
      <c r="H3796" s="3" t="n">
        <v>136.655177</v>
      </c>
      <c r="I3796" t="inlineStr">
        <is>
          <t>Google Places(名称一致)</t>
        </is>
      </c>
      <c r="J3796" t="n">
        <v>48</v>
      </c>
      <c r="K3796" t="n">
        <v>35</v>
      </c>
      <c r="L3796" t="n">
        <v>-19</v>
      </c>
      <c r="M3796" t="n">
        <v>16</v>
      </c>
      <c r="O3796" t="inlineStr">
        <is>
          <t>－</t>
        </is>
      </c>
      <c r="P3796" t="inlineStr">
        <is>
          <t>なし</t>
        </is>
      </c>
      <c r="R3796" s="4">
        <f>IF(COUNT($M3796:$N3796)=0,"",IF(AND(IF($N3796&lt;&gt;"",$N3796,$M3796)&lt;=0,$O3796&lt;&gt;"可"),"警告",""))</f>
        <v/>
      </c>
      <c r="S3796" s="4">
        <f>IF(COUNT($M3796:$N3796)=0,0,IF(IF($N3796&lt;&gt;"",$N3796,$M3796)&gt;=スコアリング基準!$B$20,スコアリング基準!$C$20,IF(IF($N3796&lt;&gt;"",$N3796,$M3796)&gt;=スコアリング基準!$B$21,スコアリング基準!$C$21,IF(IF($N3796&lt;&gt;"",$N3796,$M3796)&gt;0,スコアリング基準!$C$22,0))))</f>
        <v/>
      </c>
      <c r="T3796" s="4">
        <f>IF($O3796="可",スコアリング基準!$C$23,0)</f>
        <v/>
      </c>
      <c r="U3796" s="4">
        <f>IF(OR(COUNT($K3796:$L3796)&lt;2,$K3796=0),0,IF(ABS($L3796)/$K3796&lt;=スコアリング基準!$B$24,スコアリング基準!$C$24,IF(ABS($L3796)/$K3796&lt;=スコアリング基準!$B$25,スコアリング基準!$C$25,IF(ABS($L3796)/$K3796&lt;=スコアリング基準!$B$26,スコアリング基準!$C$26,0))))</f>
        <v/>
      </c>
      <c r="V3796" s="4">
        <f>IF($P3796="なし",スコアリング基準!$C$27,0)</f>
        <v/>
      </c>
      <c r="W3796" s="4">
        <f>IF($F3796="",0,IF(ISNUMBER($F3796),IF($F3796&lt;=スコアリング基準!$B$28,スコアリング基準!$C$28,スコアリング基準!$C$29),0))</f>
        <v/>
      </c>
      <c r="X3796" s="4">
        <f>IFERROR(VLOOKUP($B3796,スコアリング基準!$A$36:$B$46,2,FALSE),0)</f>
        <v/>
      </c>
      <c r="Y3796" s="4">
        <f>SUM($S3796:$X3796)</f>
        <v/>
      </c>
      <c r="Z3796" s="4">
        <f>IF(COUNT($M3796:$N3796)=0,"データ無",IF($Y3796&gt;=スコアリング基準!$B$30,"S",IF($Y3796&gt;=スコアリング基準!$B$31,"A",IF($Y3796&gt;=スコアリング基準!$B$32,"B","C"))))</f>
        <v/>
      </c>
      <c r="AA3796">
        <f>IFERROR(INDEX(実績DB!$I$3:$I$104,MATCH($B3796&amp;$C3796,実績DB!$J$3:$J$104,0)),"")</f>
        <v/>
      </c>
    </row>
    <row r="3797">
      <c r="A3797" t="n">
        <v>3795</v>
      </c>
      <c r="B3797" t="inlineStr">
        <is>
          <t>北陸</t>
        </is>
      </c>
      <c r="C3797" t="inlineStr">
        <is>
          <t>鞍月変電所</t>
        </is>
      </c>
      <c r="D3797" t="inlineStr">
        <is>
          <t>石川県</t>
        </is>
      </c>
      <c r="E3797" t="n">
        <v>77</v>
      </c>
      <c r="F3797" t="n">
        <v>6.6</v>
      </c>
      <c r="G3797" s="3" t="n">
        <v>36.5976</v>
      </c>
      <c r="H3797" s="3" t="n">
        <v>136.61902</v>
      </c>
      <c r="I3797" t="inlineStr">
        <is>
          <t>Google Places(名称一致)</t>
        </is>
      </c>
      <c r="J3797" t="n">
        <v>57</v>
      </c>
      <c r="K3797" t="n">
        <v>35</v>
      </c>
      <c r="L3797" t="n">
        <v>-4</v>
      </c>
      <c r="M3797" t="n">
        <v>31</v>
      </c>
      <c r="O3797" t="inlineStr">
        <is>
          <t>不可 #3</t>
        </is>
      </c>
      <c r="P3797" t="inlineStr">
        <is>
          <t>なし</t>
        </is>
      </c>
      <c r="R3797" s="4">
        <f>IF(COUNT($M3797:$N3797)=0,"",IF(AND(IF($N3797&lt;&gt;"",$N3797,$M3797)&lt;=0,$O3797&lt;&gt;"可"),"警告",""))</f>
        <v/>
      </c>
      <c r="S3797" s="4">
        <f>IF(COUNT($M3797:$N3797)=0,0,IF(IF($N3797&lt;&gt;"",$N3797,$M3797)&gt;=スコアリング基準!$B$20,スコアリング基準!$C$20,IF(IF($N3797&lt;&gt;"",$N3797,$M3797)&gt;=スコアリング基準!$B$21,スコアリング基準!$C$21,IF(IF($N3797&lt;&gt;"",$N3797,$M3797)&gt;0,スコアリング基準!$C$22,0))))</f>
        <v/>
      </c>
      <c r="T3797" s="4">
        <f>IF($O3797="可",スコアリング基準!$C$23,0)</f>
        <v/>
      </c>
      <c r="U3797" s="4">
        <f>IF(OR(COUNT($K3797:$L3797)&lt;2,$K3797=0),0,IF(ABS($L3797)/$K3797&lt;=スコアリング基準!$B$24,スコアリング基準!$C$24,IF(ABS($L3797)/$K3797&lt;=スコアリング基準!$B$25,スコアリング基準!$C$25,IF(ABS($L3797)/$K3797&lt;=スコアリング基準!$B$26,スコアリング基準!$C$26,0))))</f>
        <v/>
      </c>
      <c r="V3797" s="4">
        <f>IF($P3797="なし",スコアリング基準!$C$27,0)</f>
        <v/>
      </c>
      <c r="W3797" s="4">
        <f>IF($F3797="",0,IF(ISNUMBER($F3797),IF($F3797&lt;=スコアリング基準!$B$28,スコアリング基準!$C$28,スコアリング基準!$C$29),0))</f>
        <v/>
      </c>
      <c r="X3797" s="4">
        <f>IFERROR(VLOOKUP($B3797,スコアリング基準!$A$36:$B$46,2,FALSE),0)</f>
        <v/>
      </c>
      <c r="Y3797" s="4">
        <f>SUM($S3797:$X3797)</f>
        <v/>
      </c>
      <c r="Z3797" s="4">
        <f>IF(COUNT($M3797:$N3797)=0,"データ無",IF($Y3797&gt;=スコアリング基準!$B$30,"S",IF($Y3797&gt;=スコアリング基準!$B$31,"A",IF($Y3797&gt;=スコアリング基準!$B$32,"B","C"))))</f>
        <v/>
      </c>
      <c r="AA3797">
        <f>IFERROR(INDEX(実績DB!$I$3:$I$104,MATCH($B3797&amp;$C3797,実績DB!$J$3:$J$104,0)),"")</f>
        <v/>
      </c>
    </row>
    <row r="3798">
      <c r="A3798" t="n">
        <v>3796</v>
      </c>
      <c r="B3798" t="inlineStr">
        <is>
          <t>北陸</t>
        </is>
      </c>
      <c r="C3798" t="inlineStr">
        <is>
          <t>高松変電所</t>
        </is>
      </c>
      <c r="D3798" t="inlineStr">
        <is>
          <t>石川県</t>
        </is>
      </c>
      <c r="E3798" t="n">
        <v>77</v>
      </c>
      <c r="F3798" t="n">
        <v>6.6</v>
      </c>
      <c r="G3798" s="3" t="n">
        <v>36.771502</v>
      </c>
      <c r="H3798" s="3" t="n">
        <v>136.734602</v>
      </c>
      <c r="I3798" t="inlineStr">
        <is>
          <t>Google Places(名称一致)</t>
        </is>
      </c>
      <c r="J3798" t="n">
        <v>38</v>
      </c>
      <c r="K3798" t="n">
        <v>24</v>
      </c>
      <c r="L3798" t="n">
        <v>-16</v>
      </c>
      <c r="M3798" t="n">
        <v>8</v>
      </c>
      <c r="O3798" t="inlineStr">
        <is>
          <t>－</t>
        </is>
      </c>
      <c r="P3798" t="inlineStr">
        <is>
          <t>なし</t>
        </is>
      </c>
      <c r="R3798" s="4">
        <f>IF(COUNT($M3798:$N3798)=0,"",IF(AND(IF($N3798&lt;&gt;"",$N3798,$M3798)&lt;=0,$O3798&lt;&gt;"可"),"警告",""))</f>
        <v/>
      </c>
      <c r="S3798" s="4">
        <f>IF(COUNT($M3798:$N3798)=0,0,IF(IF($N3798&lt;&gt;"",$N3798,$M3798)&gt;=スコアリング基準!$B$20,スコアリング基準!$C$20,IF(IF($N3798&lt;&gt;"",$N3798,$M3798)&gt;=スコアリング基準!$B$21,スコアリング基準!$C$21,IF(IF($N3798&lt;&gt;"",$N3798,$M3798)&gt;0,スコアリング基準!$C$22,0))))</f>
        <v/>
      </c>
      <c r="T3798" s="4">
        <f>IF($O3798="可",スコアリング基準!$C$23,0)</f>
        <v/>
      </c>
      <c r="U3798" s="4">
        <f>IF(OR(COUNT($K3798:$L3798)&lt;2,$K3798=0),0,IF(ABS($L3798)/$K3798&lt;=スコアリング基準!$B$24,スコアリング基準!$C$24,IF(ABS($L3798)/$K3798&lt;=スコアリング基準!$B$25,スコアリング基準!$C$25,IF(ABS($L3798)/$K3798&lt;=スコアリング基準!$B$26,スコアリング基準!$C$26,0))))</f>
        <v/>
      </c>
      <c r="V3798" s="4">
        <f>IF($P3798="なし",スコアリング基準!$C$27,0)</f>
        <v/>
      </c>
      <c r="W3798" s="4">
        <f>IF($F3798="",0,IF(ISNUMBER($F3798),IF($F3798&lt;=スコアリング基準!$B$28,スコアリング基準!$C$28,スコアリング基準!$C$29),0))</f>
        <v/>
      </c>
      <c r="X3798" s="4">
        <f>IFERROR(VLOOKUP($B3798,スコアリング基準!$A$36:$B$46,2,FALSE),0)</f>
        <v/>
      </c>
      <c r="Y3798" s="4">
        <f>SUM($S3798:$X3798)</f>
        <v/>
      </c>
      <c r="Z3798" s="4">
        <f>IF(COUNT($M3798:$N3798)=0,"データ無",IF($Y3798&gt;=スコアリング基準!$B$30,"S",IF($Y3798&gt;=スコアリング基準!$B$31,"A",IF($Y3798&gt;=スコアリング基準!$B$32,"B","C"))))</f>
        <v/>
      </c>
      <c r="AA3798">
        <f>IFERROR(INDEX(実績DB!$I$3:$I$104,MATCH($B3798&amp;$C3798,実績DB!$J$3:$J$104,0)),"")</f>
        <v/>
      </c>
    </row>
    <row r="3799">
      <c r="A3799" t="n">
        <v>3797</v>
      </c>
      <c r="B3799" t="inlineStr">
        <is>
          <t>北陸</t>
        </is>
      </c>
      <c r="C3799" t="inlineStr">
        <is>
          <t>上市変電所</t>
        </is>
      </c>
      <c r="D3799" t="inlineStr">
        <is>
          <t>富山県</t>
        </is>
      </c>
      <c r="E3799" t="n">
        <v>66</v>
      </c>
      <c r="F3799" t="n">
        <v>6.6</v>
      </c>
      <c r="G3799" s="3" t="n">
        <v>36.700251</v>
      </c>
      <c r="H3799" s="3" t="n">
        <v>137.356283</v>
      </c>
      <c r="I3799" t="inlineStr">
        <is>
          <t>Google Places(名称一致)</t>
        </is>
      </c>
      <c r="J3799" t="n">
        <v>38</v>
      </c>
      <c r="K3799" t="n">
        <v>24</v>
      </c>
      <c r="L3799" t="n">
        <v>-7</v>
      </c>
      <c r="M3799" t="n">
        <v>16</v>
      </c>
      <c r="O3799" t="inlineStr">
        <is>
          <t>－</t>
        </is>
      </c>
      <c r="P3799" t="inlineStr">
        <is>
          <t>有り</t>
        </is>
      </c>
      <c r="R3799" s="4">
        <f>IF(COUNT($M3799:$N3799)=0,"",IF(AND(IF($N3799&lt;&gt;"",$N3799,$M3799)&lt;=0,$O3799&lt;&gt;"可"),"警告",""))</f>
        <v/>
      </c>
      <c r="S3799" s="4">
        <f>IF(COUNT($M3799:$N3799)=0,0,IF(IF($N3799&lt;&gt;"",$N3799,$M3799)&gt;=スコアリング基準!$B$20,スコアリング基準!$C$20,IF(IF($N3799&lt;&gt;"",$N3799,$M3799)&gt;=スコアリング基準!$B$21,スコアリング基準!$C$21,IF(IF($N3799&lt;&gt;"",$N3799,$M3799)&gt;0,スコアリング基準!$C$22,0))))</f>
        <v/>
      </c>
      <c r="T3799" s="4">
        <f>IF($O3799="可",スコアリング基準!$C$23,0)</f>
        <v/>
      </c>
      <c r="U3799" s="4">
        <f>IF(OR(COUNT($K3799:$L3799)&lt;2,$K3799=0),0,IF(ABS($L3799)/$K3799&lt;=スコアリング基準!$B$24,スコアリング基準!$C$24,IF(ABS($L3799)/$K3799&lt;=スコアリング基準!$B$25,スコアリング基準!$C$25,IF(ABS($L3799)/$K3799&lt;=スコアリング基準!$B$26,スコアリング基準!$C$26,0))))</f>
        <v/>
      </c>
      <c r="V3799" s="4">
        <f>IF($P3799="なし",スコアリング基準!$C$27,0)</f>
        <v/>
      </c>
      <c r="W3799" s="4">
        <f>IF($F3799="",0,IF(ISNUMBER($F3799),IF($F3799&lt;=スコアリング基準!$B$28,スコアリング基準!$C$28,スコアリング基準!$C$29),0))</f>
        <v/>
      </c>
      <c r="X3799" s="4">
        <f>IFERROR(VLOOKUP($B3799,スコアリング基準!$A$36:$B$46,2,FALSE),0)</f>
        <v/>
      </c>
      <c r="Y3799" s="4">
        <f>SUM($S3799:$X3799)</f>
        <v/>
      </c>
      <c r="Z3799" s="4">
        <f>IF(COUNT($M3799:$N3799)=0,"データ無",IF($Y3799&gt;=スコアリング基準!$B$30,"S",IF($Y3799&gt;=スコアリング基準!$B$31,"A",IF($Y3799&gt;=スコアリング基準!$B$32,"B","C"))))</f>
        <v/>
      </c>
      <c r="AA3799">
        <f>IFERROR(INDEX(実績DB!$I$3:$I$104,MATCH($B3799&amp;$C3799,実績DB!$J$3:$J$104,0)),"")</f>
        <v/>
      </c>
    </row>
    <row r="3800">
      <c r="A3800" t="n">
        <v>3798</v>
      </c>
      <c r="B3800" t="inlineStr">
        <is>
          <t>北陸</t>
        </is>
      </c>
      <c r="C3800" t="inlineStr">
        <is>
          <t>上滝変電所</t>
        </is>
      </c>
      <c r="D3800" t="inlineStr">
        <is>
          <t>富山県</t>
        </is>
      </c>
      <c r="E3800" t="n">
        <v>66</v>
      </c>
      <c r="F3800" t="n">
        <v>6.6</v>
      </c>
      <c r="G3800" s="3" t="n"/>
      <c r="H3800" s="3" t="n"/>
      <c r="I3800" t="inlineStr">
        <is>
          <t>未取得</t>
        </is>
      </c>
      <c r="J3800" t="n">
        <v>8</v>
      </c>
      <c r="K3800" t="n">
        <v>8</v>
      </c>
      <c r="L3800" t="n">
        <v>-7</v>
      </c>
      <c r="M3800" t="n">
        <v>1</v>
      </c>
      <c r="O3800" t="inlineStr">
        <is>
          <t>－</t>
        </is>
      </c>
      <c r="P3800" t="inlineStr">
        <is>
          <t>有り</t>
        </is>
      </c>
      <c r="R3800" s="4">
        <f>IF(COUNT($M3800:$N3800)=0,"",IF(AND(IF($N3800&lt;&gt;"",$N3800,$M3800)&lt;=0,$O3800&lt;&gt;"可"),"警告",""))</f>
        <v/>
      </c>
      <c r="S3800" s="4">
        <f>IF(COUNT($M3800:$N3800)=0,0,IF(IF($N3800&lt;&gt;"",$N3800,$M3800)&gt;=スコアリング基準!$B$20,スコアリング基準!$C$20,IF(IF($N3800&lt;&gt;"",$N3800,$M3800)&gt;=スコアリング基準!$B$21,スコアリング基準!$C$21,IF(IF($N3800&lt;&gt;"",$N3800,$M3800)&gt;0,スコアリング基準!$C$22,0))))</f>
        <v/>
      </c>
      <c r="T3800" s="4">
        <f>IF($O3800="可",スコアリング基準!$C$23,0)</f>
        <v/>
      </c>
      <c r="U3800" s="4">
        <f>IF(OR(COUNT($K3800:$L3800)&lt;2,$K3800=0),0,IF(ABS($L3800)/$K3800&lt;=スコアリング基準!$B$24,スコアリング基準!$C$24,IF(ABS($L3800)/$K3800&lt;=スコアリング基準!$B$25,スコアリング基準!$C$25,IF(ABS($L3800)/$K3800&lt;=スコアリング基準!$B$26,スコアリング基準!$C$26,0))))</f>
        <v/>
      </c>
      <c r="V3800" s="4">
        <f>IF($P3800="なし",スコアリング基準!$C$27,0)</f>
        <v/>
      </c>
      <c r="W3800" s="4">
        <f>IF($F3800="",0,IF(ISNUMBER($F3800),IF($F3800&lt;=スコアリング基準!$B$28,スコアリング基準!$C$28,スコアリング基準!$C$29),0))</f>
        <v/>
      </c>
      <c r="X3800" s="4">
        <f>IFERROR(VLOOKUP($B3800,スコアリング基準!$A$36:$B$46,2,FALSE),0)</f>
        <v/>
      </c>
      <c r="Y3800" s="4">
        <f>SUM($S3800:$X3800)</f>
        <v/>
      </c>
      <c r="Z3800" s="4">
        <f>IF(COUNT($M3800:$N3800)=0,"データ無",IF($Y3800&gt;=スコアリング基準!$B$30,"S",IF($Y3800&gt;=スコアリング基準!$B$31,"A",IF($Y3800&gt;=スコアリング基準!$B$32,"B","C"))))</f>
        <v/>
      </c>
      <c r="AA3800">
        <f>IFERROR(INDEX(実績DB!$I$3:$I$104,MATCH($B3800&amp;$C3800,実績DB!$J$3:$J$104,0)),"")</f>
        <v/>
      </c>
    </row>
    <row r="3801">
      <c r="A3801" t="n">
        <v>3799</v>
      </c>
      <c r="B3801" t="inlineStr">
        <is>
          <t>北陸</t>
        </is>
      </c>
      <c r="C3801" t="inlineStr">
        <is>
          <t>中富山変電所</t>
        </is>
      </c>
      <c r="D3801" t="inlineStr">
        <is>
          <t>富山県</t>
        </is>
      </c>
      <c r="E3801" t="n">
        <v>66</v>
      </c>
      <c r="F3801" t="n">
        <v>6.6</v>
      </c>
      <c r="G3801" s="3" t="n">
        <v>36.696651</v>
      </c>
      <c r="H3801" s="3" t="n">
        <v>137.218486</v>
      </c>
      <c r="I3801" t="inlineStr">
        <is>
          <t>Google Places(名称一致)</t>
        </is>
      </c>
      <c r="J3801" t="n">
        <v>57</v>
      </c>
      <c r="K3801" t="n">
        <v>35</v>
      </c>
      <c r="L3801" t="n">
        <v>-5</v>
      </c>
      <c r="M3801" t="n">
        <v>30</v>
      </c>
      <c r="O3801" t="inlineStr">
        <is>
          <t>－</t>
        </is>
      </c>
      <c r="P3801" t="inlineStr">
        <is>
          <t>有り</t>
        </is>
      </c>
      <c r="R3801" s="4">
        <f>IF(COUNT($M3801:$N3801)=0,"",IF(AND(IF($N3801&lt;&gt;"",$N3801,$M3801)&lt;=0,$O3801&lt;&gt;"可"),"警告",""))</f>
        <v/>
      </c>
      <c r="S3801" s="4">
        <f>IF(COUNT($M3801:$N3801)=0,0,IF(IF($N3801&lt;&gt;"",$N3801,$M3801)&gt;=スコアリング基準!$B$20,スコアリング基準!$C$20,IF(IF($N3801&lt;&gt;"",$N3801,$M3801)&gt;=スコアリング基準!$B$21,スコアリング基準!$C$21,IF(IF($N3801&lt;&gt;"",$N3801,$M3801)&gt;0,スコアリング基準!$C$22,0))))</f>
        <v/>
      </c>
      <c r="T3801" s="4">
        <f>IF($O3801="可",スコアリング基準!$C$23,0)</f>
        <v/>
      </c>
      <c r="U3801" s="4">
        <f>IF(OR(COUNT($K3801:$L3801)&lt;2,$K3801=0),0,IF(ABS($L3801)/$K3801&lt;=スコアリング基準!$B$24,スコアリング基準!$C$24,IF(ABS($L3801)/$K3801&lt;=スコアリング基準!$B$25,スコアリング基準!$C$25,IF(ABS($L3801)/$K3801&lt;=スコアリング基準!$B$26,スコアリング基準!$C$26,0))))</f>
        <v/>
      </c>
      <c r="V3801" s="4">
        <f>IF($P3801="なし",スコアリング基準!$C$27,0)</f>
        <v/>
      </c>
      <c r="W3801" s="4">
        <f>IF($F3801="",0,IF(ISNUMBER($F3801),IF($F3801&lt;=スコアリング基準!$B$28,スコアリング基準!$C$28,スコアリング基準!$C$29),0))</f>
        <v/>
      </c>
      <c r="X3801" s="4">
        <f>IFERROR(VLOOKUP($B3801,スコアリング基準!$A$36:$B$46,2,FALSE),0)</f>
        <v/>
      </c>
      <c r="Y3801" s="4">
        <f>SUM($S3801:$X3801)</f>
        <v/>
      </c>
      <c r="Z3801" s="4">
        <f>IF(COUNT($M3801:$N3801)=0,"データ無",IF($Y3801&gt;=スコアリング基準!$B$30,"S",IF($Y3801&gt;=スコアリング基準!$B$31,"A",IF($Y3801&gt;=スコアリング基準!$B$32,"B","C"))))</f>
        <v/>
      </c>
      <c r="AA3801">
        <f>IFERROR(INDEX(実績DB!$I$3:$I$104,MATCH($B3801&amp;$C3801,実績DB!$J$3:$J$104,0)),"")</f>
        <v/>
      </c>
    </row>
    <row r="3802">
      <c r="A3802" t="n">
        <v>3800</v>
      </c>
      <c r="B3802" t="inlineStr">
        <is>
          <t>北陸</t>
        </is>
      </c>
      <c r="C3802" t="inlineStr">
        <is>
          <t>中島変電所</t>
        </is>
      </c>
      <c r="D3802" t="inlineStr">
        <is>
          <t>石川県</t>
        </is>
      </c>
      <c r="E3802" t="n">
        <v>66</v>
      </c>
      <c r="F3802" t="n">
        <v>6.6</v>
      </c>
      <c r="G3802" s="3" t="n">
        <v>37.114157</v>
      </c>
      <c r="H3802" s="3" t="n">
        <v>136.854308</v>
      </c>
      <c r="I3802" t="inlineStr">
        <is>
          <t>Google Places(名称一致)</t>
        </is>
      </c>
      <c r="J3802" t="n">
        <v>29</v>
      </c>
      <c r="K3802" t="n">
        <v>12</v>
      </c>
      <c r="L3802" t="n">
        <v>-12</v>
      </c>
      <c r="M3802" t="n">
        <v>0</v>
      </c>
      <c r="O3802" t="inlineStr">
        <is>
          <t>－</t>
        </is>
      </c>
      <c r="P3802" t="inlineStr">
        <is>
          <t>有り</t>
        </is>
      </c>
      <c r="R3802" s="4">
        <f>IF(COUNT($M3802:$N3802)=0,"",IF(AND(IF($N3802&lt;&gt;"",$N3802,$M3802)&lt;=0,$O3802&lt;&gt;"可"),"警告",""))</f>
        <v/>
      </c>
      <c r="S3802" s="4">
        <f>IF(COUNT($M3802:$N3802)=0,0,IF(IF($N3802&lt;&gt;"",$N3802,$M3802)&gt;=スコアリング基準!$B$20,スコアリング基準!$C$20,IF(IF($N3802&lt;&gt;"",$N3802,$M3802)&gt;=スコアリング基準!$B$21,スコアリング基準!$C$21,IF(IF($N3802&lt;&gt;"",$N3802,$M3802)&gt;0,スコアリング基準!$C$22,0))))</f>
        <v/>
      </c>
      <c r="T3802" s="4">
        <f>IF($O3802="可",スコアリング基準!$C$23,0)</f>
        <v/>
      </c>
      <c r="U3802" s="4">
        <f>IF(OR(COUNT($K3802:$L3802)&lt;2,$K3802=0),0,IF(ABS($L3802)/$K3802&lt;=スコアリング基準!$B$24,スコアリング基準!$C$24,IF(ABS($L3802)/$K3802&lt;=スコアリング基準!$B$25,スコアリング基準!$C$25,IF(ABS($L3802)/$K3802&lt;=スコアリング基準!$B$26,スコアリング基準!$C$26,0))))</f>
        <v/>
      </c>
      <c r="V3802" s="4">
        <f>IF($P3802="なし",スコアリング基準!$C$27,0)</f>
        <v/>
      </c>
      <c r="W3802" s="4">
        <f>IF($F3802="",0,IF(ISNUMBER($F3802),IF($F3802&lt;=スコアリング基準!$B$28,スコアリング基準!$C$28,スコアリング基準!$C$29),0))</f>
        <v/>
      </c>
      <c r="X3802" s="4">
        <f>IFERROR(VLOOKUP($B3802,スコアリング基準!$A$36:$B$46,2,FALSE),0)</f>
        <v/>
      </c>
      <c r="Y3802" s="4">
        <f>SUM($S3802:$X3802)</f>
        <v/>
      </c>
      <c r="Z3802" s="4">
        <f>IF(COUNT($M3802:$N3802)=0,"データ無",IF($Y3802&gt;=スコアリング基準!$B$30,"S",IF($Y3802&gt;=スコアリング基準!$B$31,"A",IF($Y3802&gt;=スコアリング基準!$B$32,"B","C"))))</f>
        <v/>
      </c>
      <c r="AA3802">
        <f>IFERROR(INDEX(実績DB!$I$3:$I$104,MATCH($B3802&amp;$C3802,実績DB!$J$3:$J$104,0)),"")</f>
        <v/>
      </c>
    </row>
    <row r="3803">
      <c r="A3803" t="n">
        <v>3801</v>
      </c>
      <c r="B3803" t="inlineStr">
        <is>
          <t>北陸</t>
        </is>
      </c>
      <c r="C3803" t="inlineStr">
        <is>
          <t>中崎変電所</t>
        </is>
      </c>
      <c r="D3803" t="inlineStr">
        <is>
          <t>富山県</t>
        </is>
      </c>
      <c r="E3803" t="n">
        <v>66</v>
      </c>
      <c r="F3803" t="n">
        <v>6.6</v>
      </c>
      <c r="G3803" s="3" t="n"/>
      <c r="H3803" s="3" t="n"/>
      <c r="I3803" t="inlineStr">
        <is>
          <t>未取得</t>
        </is>
      </c>
      <c r="J3803" t="n">
        <v>11</v>
      </c>
      <c r="K3803" t="n">
        <v>11</v>
      </c>
      <c r="L3803" t="n">
        <v>-11</v>
      </c>
      <c r="M3803" t="n">
        <v>0</v>
      </c>
      <c r="O3803" t="inlineStr">
        <is>
          <t>－</t>
        </is>
      </c>
      <c r="P3803" t="inlineStr">
        <is>
          <t>有り</t>
        </is>
      </c>
      <c r="R3803" s="4">
        <f>IF(COUNT($M3803:$N3803)=0,"",IF(AND(IF($N3803&lt;&gt;"",$N3803,$M3803)&lt;=0,$O3803&lt;&gt;"可"),"警告",""))</f>
        <v/>
      </c>
      <c r="S3803" s="4">
        <f>IF(COUNT($M3803:$N3803)=0,0,IF(IF($N3803&lt;&gt;"",$N3803,$M3803)&gt;=スコアリング基準!$B$20,スコアリング基準!$C$20,IF(IF($N3803&lt;&gt;"",$N3803,$M3803)&gt;=スコアリング基準!$B$21,スコアリング基準!$C$21,IF(IF($N3803&lt;&gt;"",$N3803,$M3803)&gt;0,スコアリング基準!$C$22,0))))</f>
        <v/>
      </c>
      <c r="T3803" s="4">
        <f>IF($O3803="可",スコアリング基準!$C$23,0)</f>
        <v/>
      </c>
      <c r="U3803" s="4">
        <f>IF(OR(COUNT($K3803:$L3803)&lt;2,$K3803=0),0,IF(ABS($L3803)/$K3803&lt;=スコアリング基準!$B$24,スコアリング基準!$C$24,IF(ABS($L3803)/$K3803&lt;=スコアリング基準!$B$25,スコアリング基準!$C$25,IF(ABS($L3803)/$K3803&lt;=スコアリング基準!$B$26,スコアリング基準!$C$26,0))))</f>
        <v/>
      </c>
      <c r="V3803" s="4">
        <f>IF($P3803="なし",スコアリング基準!$C$27,0)</f>
        <v/>
      </c>
      <c r="W3803" s="4">
        <f>IF($F3803="",0,IF(ISNUMBER($F3803),IF($F3803&lt;=スコアリング基準!$B$28,スコアリング基準!$C$28,スコアリング基準!$C$29),0))</f>
        <v/>
      </c>
      <c r="X3803" s="4">
        <f>IFERROR(VLOOKUP($B3803,スコアリング基準!$A$36:$B$46,2,FALSE),0)</f>
        <v/>
      </c>
      <c r="Y3803" s="4">
        <f>SUM($S3803:$X3803)</f>
        <v/>
      </c>
      <c r="Z3803" s="4">
        <f>IF(COUNT($M3803:$N3803)=0,"データ無",IF($Y3803&gt;=スコアリング基準!$B$30,"S",IF($Y3803&gt;=スコアリング基準!$B$31,"A",IF($Y3803&gt;=スコアリング基準!$B$32,"B","C"))))</f>
        <v/>
      </c>
      <c r="AA3803">
        <f>IFERROR(INDEX(実績DB!$I$3:$I$104,MATCH($B3803&amp;$C3803,実績DB!$J$3:$J$104,0)),"")</f>
        <v/>
      </c>
    </row>
    <row r="3804">
      <c r="A3804" t="n">
        <v>3802</v>
      </c>
      <c r="B3804" t="inlineStr">
        <is>
          <t>北陸</t>
        </is>
      </c>
      <c r="C3804" t="inlineStr">
        <is>
          <t>五平定変電所</t>
        </is>
      </c>
      <c r="D3804" t="inlineStr">
        <is>
          <t>富山県</t>
        </is>
      </c>
      <c r="E3804" t="n">
        <v>66</v>
      </c>
      <c r="F3804" t="n">
        <v>6.6</v>
      </c>
      <c r="G3804" s="3" t="n">
        <v>36.621268</v>
      </c>
      <c r="H3804" s="3" t="n">
        <v>137.173268</v>
      </c>
      <c r="I3804" t="inlineStr">
        <is>
          <t>Google Places(名称一致)</t>
        </is>
      </c>
      <c r="J3804" t="n">
        <v>38</v>
      </c>
      <c r="K3804" t="n">
        <v>24</v>
      </c>
      <c r="L3804" t="n">
        <v>-17</v>
      </c>
      <c r="M3804" t="n">
        <v>7</v>
      </c>
      <c r="O3804" t="inlineStr">
        <is>
          <t>－</t>
        </is>
      </c>
      <c r="P3804" t="inlineStr">
        <is>
          <t>有り</t>
        </is>
      </c>
      <c r="R3804" s="4">
        <f>IF(COUNT($M3804:$N3804)=0,"",IF(AND(IF($N3804&lt;&gt;"",$N3804,$M3804)&lt;=0,$O3804&lt;&gt;"可"),"警告",""))</f>
        <v/>
      </c>
      <c r="S3804" s="4">
        <f>IF(COUNT($M3804:$N3804)=0,0,IF(IF($N3804&lt;&gt;"",$N3804,$M3804)&gt;=スコアリング基準!$B$20,スコアリング基準!$C$20,IF(IF($N3804&lt;&gt;"",$N3804,$M3804)&gt;=スコアリング基準!$B$21,スコアリング基準!$C$21,IF(IF($N3804&lt;&gt;"",$N3804,$M3804)&gt;0,スコアリング基準!$C$22,0))))</f>
        <v/>
      </c>
      <c r="T3804" s="4">
        <f>IF($O3804="可",スコアリング基準!$C$23,0)</f>
        <v/>
      </c>
      <c r="U3804" s="4">
        <f>IF(OR(COUNT($K3804:$L3804)&lt;2,$K3804=0),0,IF(ABS($L3804)/$K3804&lt;=スコアリング基準!$B$24,スコアリング基準!$C$24,IF(ABS($L3804)/$K3804&lt;=スコアリング基準!$B$25,スコアリング基準!$C$25,IF(ABS($L3804)/$K3804&lt;=スコアリング基準!$B$26,スコアリング基準!$C$26,0))))</f>
        <v/>
      </c>
      <c r="V3804" s="4">
        <f>IF($P3804="なし",スコアリング基準!$C$27,0)</f>
        <v/>
      </c>
      <c r="W3804" s="4">
        <f>IF($F3804="",0,IF(ISNUMBER($F3804),IF($F3804&lt;=スコアリング基準!$B$28,スコアリング基準!$C$28,スコアリング基準!$C$29),0))</f>
        <v/>
      </c>
      <c r="X3804" s="4">
        <f>IFERROR(VLOOKUP($B3804,スコアリング基準!$A$36:$B$46,2,FALSE),0)</f>
        <v/>
      </c>
      <c r="Y3804" s="4">
        <f>SUM($S3804:$X3804)</f>
        <v/>
      </c>
      <c r="Z3804" s="4">
        <f>IF(COUNT($M3804:$N3804)=0,"データ無",IF($Y3804&gt;=スコアリング基準!$B$30,"S",IF($Y3804&gt;=スコアリング基準!$B$31,"A",IF($Y3804&gt;=スコアリング基準!$B$32,"B","C"))))</f>
        <v/>
      </c>
      <c r="AA3804">
        <f>IFERROR(INDEX(実績DB!$I$3:$I$104,MATCH($B3804&amp;$C3804,実績DB!$J$3:$J$104,0)),"")</f>
        <v/>
      </c>
    </row>
    <row r="3805">
      <c r="A3805" t="n">
        <v>3803</v>
      </c>
      <c r="B3805" t="inlineStr">
        <is>
          <t>北陸</t>
        </is>
      </c>
      <c r="C3805" t="inlineStr">
        <is>
          <t>五百石変電所</t>
        </is>
      </c>
      <c r="D3805" t="inlineStr">
        <is>
          <t>富山県</t>
        </is>
      </c>
      <c r="E3805" t="n">
        <v>66</v>
      </c>
      <c r="F3805" t="n">
        <v>6.6</v>
      </c>
      <c r="G3805" s="3" t="n">
        <v>36.665364</v>
      </c>
      <c r="H3805" s="3" t="n">
        <v>137.313728</v>
      </c>
      <c r="I3805" t="inlineStr">
        <is>
          <t>Google Places(名称一致)</t>
        </is>
      </c>
      <c r="J3805" t="n">
        <v>33</v>
      </c>
      <c r="K3805" t="n">
        <v>18</v>
      </c>
      <c r="L3805" t="n">
        <v>-12</v>
      </c>
      <c r="M3805" t="n">
        <v>6</v>
      </c>
      <c r="O3805" t="inlineStr">
        <is>
          <t>－</t>
        </is>
      </c>
      <c r="P3805" t="inlineStr">
        <is>
          <t>有り</t>
        </is>
      </c>
      <c r="R3805" s="4">
        <f>IF(COUNT($M3805:$N3805)=0,"",IF(AND(IF($N3805&lt;&gt;"",$N3805,$M3805)&lt;=0,$O3805&lt;&gt;"可"),"警告",""))</f>
        <v/>
      </c>
      <c r="S3805" s="4">
        <f>IF(COUNT($M3805:$N3805)=0,0,IF(IF($N3805&lt;&gt;"",$N3805,$M3805)&gt;=スコアリング基準!$B$20,スコアリング基準!$C$20,IF(IF($N3805&lt;&gt;"",$N3805,$M3805)&gt;=スコアリング基準!$B$21,スコアリング基準!$C$21,IF(IF($N3805&lt;&gt;"",$N3805,$M3805)&gt;0,スコアリング基準!$C$22,0))))</f>
        <v/>
      </c>
      <c r="T3805" s="4">
        <f>IF($O3805="可",スコアリング基準!$C$23,0)</f>
        <v/>
      </c>
      <c r="U3805" s="4">
        <f>IF(OR(COUNT($K3805:$L3805)&lt;2,$K3805=0),0,IF(ABS($L3805)/$K3805&lt;=スコアリング基準!$B$24,スコアリング基準!$C$24,IF(ABS($L3805)/$K3805&lt;=スコアリング基準!$B$25,スコアリング基準!$C$25,IF(ABS($L3805)/$K3805&lt;=スコアリング基準!$B$26,スコアリング基準!$C$26,0))))</f>
        <v/>
      </c>
      <c r="V3805" s="4">
        <f>IF($P3805="なし",スコアリング基準!$C$27,0)</f>
        <v/>
      </c>
      <c r="W3805" s="4">
        <f>IF($F3805="",0,IF(ISNUMBER($F3805),IF($F3805&lt;=スコアリング基準!$B$28,スコアリング基準!$C$28,スコアリング基準!$C$29),0))</f>
        <v/>
      </c>
      <c r="X3805" s="4">
        <f>IFERROR(VLOOKUP($B3805,スコアリング基準!$A$36:$B$46,2,FALSE),0)</f>
        <v/>
      </c>
      <c r="Y3805" s="4">
        <f>SUM($S3805:$X3805)</f>
        <v/>
      </c>
      <c r="Z3805" s="4">
        <f>IF(COUNT($M3805:$N3805)=0,"データ無",IF($Y3805&gt;=スコアリング基準!$B$30,"S",IF($Y3805&gt;=スコアリング基準!$B$31,"A",IF($Y3805&gt;=スコアリング基準!$B$32,"B","C"))))</f>
        <v/>
      </c>
      <c r="AA3805">
        <f>IFERROR(INDEX(実績DB!$I$3:$I$104,MATCH($B3805&amp;$C3805,実績DB!$J$3:$J$104,0)),"")</f>
        <v/>
      </c>
    </row>
    <row r="3806">
      <c r="A3806" t="n">
        <v>3804</v>
      </c>
      <c r="B3806" t="inlineStr">
        <is>
          <t>北陸</t>
        </is>
      </c>
      <c r="C3806" t="inlineStr">
        <is>
          <t>井波変電所</t>
        </is>
      </c>
      <c r="D3806" t="inlineStr">
        <is>
          <t>富山県</t>
        </is>
      </c>
      <c r="E3806" t="n">
        <v>66</v>
      </c>
      <c r="F3806" t="n">
        <v>6.6</v>
      </c>
      <c r="G3806" s="3" t="n">
        <v>36.569702</v>
      </c>
      <c r="H3806" s="3" t="n">
        <v>136.96577</v>
      </c>
      <c r="I3806" t="inlineStr">
        <is>
          <t>Google Places(名称一致)</t>
        </is>
      </c>
      <c r="J3806" t="n">
        <v>38</v>
      </c>
      <c r="K3806" t="n">
        <v>24</v>
      </c>
      <c r="L3806" t="n">
        <v>-6</v>
      </c>
      <c r="M3806" t="n">
        <v>18</v>
      </c>
      <c r="O3806" t="inlineStr">
        <is>
          <t>－</t>
        </is>
      </c>
      <c r="P3806" t="inlineStr">
        <is>
          <t>有り</t>
        </is>
      </c>
      <c r="R3806" s="4">
        <f>IF(COUNT($M3806:$N3806)=0,"",IF(AND(IF($N3806&lt;&gt;"",$N3806,$M3806)&lt;=0,$O3806&lt;&gt;"可"),"警告",""))</f>
        <v/>
      </c>
      <c r="S3806" s="4">
        <f>IF(COUNT($M3806:$N3806)=0,0,IF(IF($N3806&lt;&gt;"",$N3806,$M3806)&gt;=スコアリング基準!$B$20,スコアリング基準!$C$20,IF(IF($N3806&lt;&gt;"",$N3806,$M3806)&gt;=スコアリング基準!$B$21,スコアリング基準!$C$21,IF(IF($N3806&lt;&gt;"",$N3806,$M3806)&gt;0,スコアリング基準!$C$22,0))))</f>
        <v/>
      </c>
      <c r="T3806" s="4">
        <f>IF($O3806="可",スコアリング基準!$C$23,0)</f>
        <v/>
      </c>
      <c r="U3806" s="4">
        <f>IF(OR(COUNT($K3806:$L3806)&lt;2,$K3806=0),0,IF(ABS($L3806)/$K3806&lt;=スコアリング基準!$B$24,スコアリング基準!$C$24,IF(ABS($L3806)/$K3806&lt;=スコアリング基準!$B$25,スコアリング基準!$C$25,IF(ABS($L3806)/$K3806&lt;=スコアリング基準!$B$26,スコアリング基準!$C$26,0))))</f>
        <v/>
      </c>
      <c r="V3806" s="4">
        <f>IF($P3806="なし",スコアリング基準!$C$27,0)</f>
        <v/>
      </c>
      <c r="W3806" s="4">
        <f>IF($F3806="",0,IF(ISNUMBER($F3806),IF($F3806&lt;=スコアリング基準!$B$28,スコアリング基準!$C$28,スコアリング基準!$C$29),0))</f>
        <v/>
      </c>
      <c r="X3806" s="4">
        <f>IFERROR(VLOOKUP($B3806,スコアリング基準!$A$36:$B$46,2,FALSE),0)</f>
        <v/>
      </c>
      <c r="Y3806" s="4">
        <f>SUM($S3806:$X3806)</f>
        <v/>
      </c>
      <c r="Z3806" s="4">
        <f>IF(COUNT($M3806:$N3806)=0,"データ無",IF($Y3806&gt;=スコアリング基準!$B$30,"S",IF($Y3806&gt;=スコアリング基準!$B$31,"A",IF($Y3806&gt;=スコアリング基準!$B$32,"B","C"))))</f>
        <v/>
      </c>
      <c r="AA3806">
        <f>IFERROR(INDEX(実績DB!$I$3:$I$104,MATCH($B3806&amp;$C3806,実績DB!$J$3:$J$104,0)),"")</f>
        <v/>
      </c>
    </row>
    <row r="3807">
      <c r="A3807" t="n">
        <v>3805</v>
      </c>
      <c r="B3807" t="inlineStr">
        <is>
          <t>北陸</t>
        </is>
      </c>
      <c r="C3807" t="inlineStr">
        <is>
          <t>伊折変電所</t>
        </is>
      </c>
      <c r="D3807" t="inlineStr">
        <is>
          <t>富山県</t>
        </is>
      </c>
      <c r="E3807" t="n">
        <v>66</v>
      </c>
      <c r="F3807" t="n">
        <v>6.6</v>
      </c>
      <c r="G3807" s="3" t="n"/>
      <c r="H3807" s="3" t="n"/>
      <c r="I3807" t="inlineStr">
        <is>
          <t>未取得</t>
        </is>
      </c>
      <c r="J3807" t="n">
        <v>1</v>
      </c>
      <c r="K3807" t="n">
        <v>1</v>
      </c>
      <c r="L3807" t="n">
        <v>0</v>
      </c>
      <c r="M3807" t="n">
        <v>1</v>
      </c>
      <c r="O3807" t="inlineStr">
        <is>
          <t>－</t>
        </is>
      </c>
      <c r="P3807" t="inlineStr">
        <is>
          <t>有り</t>
        </is>
      </c>
      <c r="R3807" s="4">
        <f>IF(COUNT($M3807:$N3807)=0,"",IF(AND(IF($N3807&lt;&gt;"",$N3807,$M3807)&lt;=0,$O3807&lt;&gt;"可"),"警告",""))</f>
        <v/>
      </c>
      <c r="S3807" s="4">
        <f>IF(COUNT($M3807:$N3807)=0,0,IF(IF($N3807&lt;&gt;"",$N3807,$M3807)&gt;=スコアリング基準!$B$20,スコアリング基準!$C$20,IF(IF($N3807&lt;&gt;"",$N3807,$M3807)&gt;=スコアリング基準!$B$21,スコアリング基準!$C$21,IF(IF($N3807&lt;&gt;"",$N3807,$M3807)&gt;0,スコアリング基準!$C$22,0))))</f>
        <v/>
      </c>
      <c r="T3807" s="4">
        <f>IF($O3807="可",スコアリング基準!$C$23,0)</f>
        <v/>
      </c>
      <c r="U3807" s="4">
        <f>IF(OR(COUNT($K3807:$L3807)&lt;2,$K3807=0),0,IF(ABS($L3807)/$K3807&lt;=スコアリング基準!$B$24,スコアリング基準!$C$24,IF(ABS($L3807)/$K3807&lt;=スコアリング基準!$B$25,スコアリング基準!$C$25,IF(ABS($L3807)/$K3807&lt;=スコアリング基準!$B$26,スコアリング基準!$C$26,0))))</f>
        <v/>
      </c>
      <c r="V3807" s="4">
        <f>IF($P3807="なし",スコアリング基準!$C$27,0)</f>
        <v/>
      </c>
      <c r="W3807" s="4">
        <f>IF($F3807="",0,IF(ISNUMBER($F3807),IF($F3807&lt;=スコアリング基準!$B$28,スコアリング基準!$C$28,スコアリング基準!$C$29),0))</f>
        <v/>
      </c>
      <c r="X3807" s="4">
        <f>IFERROR(VLOOKUP($B3807,スコアリング基準!$A$36:$B$46,2,FALSE),0)</f>
        <v/>
      </c>
      <c r="Y3807" s="4">
        <f>SUM($S3807:$X3807)</f>
        <v/>
      </c>
      <c r="Z3807" s="4">
        <f>IF(COUNT($M3807:$N3807)=0,"データ無",IF($Y3807&gt;=スコアリング基準!$B$30,"S",IF($Y3807&gt;=スコアリング基準!$B$31,"A",IF($Y3807&gt;=スコアリング基準!$B$32,"B","C"))))</f>
        <v/>
      </c>
      <c r="AA3807">
        <f>IFERROR(INDEX(実績DB!$I$3:$I$104,MATCH($B3807&amp;$C3807,実績DB!$J$3:$J$104,0)),"")</f>
        <v/>
      </c>
    </row>
    <row r="3808">
      <c r="A3808" t="n">
        <v>3806</v>
      </c>
      <c r="B3808" t="inlineStr">
        <is>
          <t>北陸</t>
        </is>
      </c>
      <c r="C3808" t="inlineStr">
        <is>
          <t>入善変電所</t>
        </is>
      </c>
      <c r="D3808" t="inlineStr">
        <is>
          <t>富山県</t>
        </is>
      </c>
      <c r="E3808" t="n">
        <v>66</v>
      </c>
      <c r="F3808" t="n">
        <v>6.6</v>
      </c>
      <c r="G3808" s="3" t="n">
        <v>36.943637</v>
      </c>
      <c r="H3808" s="3" t="n">
        <v>137.504105</v>
      </c>
      <c r="I3808" t="inlineStr">
        <is>
          <t>Google Places(名称一致)</t>
        </is>
      </c>
      <c r="J3808" t="n">
        <v>38</v>
      </c>
      <c r="K3808" t="n">
        <v>24</v>
      </c>
      <c r="L3808" t="n">
        <v>-4</v>
      </c>
      <c r="M3808" t="n">
        <v>20</v>
      </c>
      <c r="O3808" t="inlineStr">
        <is>
          <t>－</t>
        </is>
      </c>
      <c r="P3808" t="inlineStr">
        <is>
          <t>有り</t>
        </is>
      </c>
      <c r="R3808" s="4">
        <f>IF(COUNT($M3808:$N3808)=0,"",IF(AND(IF($N3808&lt;&gt;"",$N3808,$M3808)&lt;=0,$O3808&lt;&gt;"可"),"警告",""))</f>
        <v/>
      </c>
      <c r="S3808" s="4">
        <f>IF(COUNT($M3808:$N3808)=0,0,IF(IF($N3808&lt;&gt;"",$N3808,$M3808)&gt;=スコアリング基準!$B$20,スコアリング基準!$C$20,IF(IF($N3808&lt;&gt;"",$N3808,$M3808)&gt;=スコアリング基準!$B$21,スコアリング基準!$C$21,IF(IF($N3808&lt;&gt;"",$N3808,$M3808)&gt;0,スコアリング基準!$C$22,0))))</f>
        <v/>
      </c>
      <c r="T3808" s="4">
        <f>IF($O3808="可",スコアリング基準!$C$23,0)</f>
        <v/>
      </c>
      <c r="U3808" s="4">
        <f>IF(OR(COUNT($K3808:$L3808)&lt;2,$K3808=0),0,IF(ABS($L3808)/$K3808&lt;=スコアリング基準!$B$24,スコアリング基準!$C$24,IF(ABS($L3808)/$K3808&lt;=スコアリング基準!$B$25,スコアリング基準!$C$25,IF(ABS($L3808)/$K3808&lt;=スコアリング基準!$B$26,スコアリング基準!$C$26,0))))</f>
        <v/>
      </c>
      <c r="V3808" s="4">
        <f>IF($P3808="なし",スコアリング基準!$C$27,0)</f>
        <v/>
      </c>
      <c r="W3808" s="4">
        <f>IF($F3808="",0,IF(ISNUMBER($F3808),IF($F3808&lt;=スコアリング基準!$B$28,スコアリング基準!$C$28,スコアリング基準!$C$29),0))</f>
        <v/>
      </c>
      <c r="X3808" s="4">
        <f>IFERROR(VLOOKUP($B3808,スコアリング基準!$A$36:$B$46,2,FALSE),0)</f>
        <v/>
      </c>
      <c r="Y3808" s="4">
        <f>SUM($S3808:$X3808)</f>
        <v/>
      </c>
      <c r="Z3808" s="4">
        <f>IF(COUNT($M3808:$N3808)=0,"データ無",IF($Y3808&gt;=スコアリング基準!$B$30,"S",IF($Y3808&gt;=スコアリング基準!$B$31,"A",IF($Y3808&gt;=スコアリング基準!$B$32,"B","C"))))</f>
        <v/>
      </c>
      <c r="AA3808">
        <f>IFERROR(INDEX(実績DB!$I$3:$I$104,MATCH($B3808&amp;$C3808,実績DB!$J$3:$J$104,0)),"")</f>
        <v/>
      </c>
    </row>
    <row r="3809">
      <c r="A3809" t="n">
        <v>3807</v>
      </c>
      <c r="B3809" t="inlineStr">
        <is>
          <t>北陸</t>
        </is>
      </c>
      <c r="C3809" t="inlineStr">
        <is>
          <t>八尾変電所</t>
        </is>
      </c>
      <c r="D3809" t="inlineStr">
        <is>
          <t>富山県</t>
        </is>
      </c>
      <c r="E3809" t="n">
        <v>66</v>
      </c>
      <c r="F3809" t="n">
        <v>6.6</v>
      </c>
      <c r="G3809" s="3" t="n">
        <v>36.598108</v>
      </c>
      <c r="H3809" s="3" t="n">
        <v>137.135822</v>
      </c>
      <c r="I3809" t="inlineStr">
        <is>
          <t>Google Places(名称一致)</t>
        </is>
      </c>
      <c r="J3809" t="n">
        <v>57</v>
      </c>
      <c r="K3809" t="n">
        <v>47</v>
      </c>
      <c r="L3809" t="n">
        <v>-30</v>
      </c>
      <c r="M3809" t="n">
        <v>15</v>
      </c>
      <c r="O3809" t="inlineStr">
        <is>
          <t>不可 #3</t>
        </is>
      </c>
      <c r="P3809" t="inlineStr">
        <is>
          <t>有り</t>
        </is>
      </c>
      <c r="R3809" s="4">
        <f>IF(COUNT($M3809:$N3809)=0,"",IF(AND(IF($N3809&lt;&gt;"",$N3809,$M3809)&lt;=0,$O3809&lt;&gt;"可"),"警告",""))</f>
        <v/>
      </c>
      <c r="S3809" s="4">
        <f>IF(COUNT($M3809:$N3809)=0,0,IF(IF($N3809&lt;&gt;"",$N3809,$M3809)&gt;=スコアリング基準!$B$20,スコアリング基準!$C$20,IF(IF($N3809&lt;&gt;"",$N3809,$M3809)&gt;=スコアリング基準!$B$21,スコアリング基準!$C$21,IF(IF($N3809&lt;&gt;"",$N3809,$M3809)&gt;0,スコアリング基準!$C$22,0))))</f>
        <v/>
      </c>
      <c r="T3809" s="4">
        <f>IF($O3809="可",スコアリング基準!$C$23,0)</f>
        <v/>
      </c>
      <c r="U3809" s="4">
        <f>IF(OR(COUNT($K3809:$L3809)&lt;2,$K3809=0),0,IF(ABS($L3809)/$K3809&lt;=スコアリング基準!$B$24,スコアリング基準!$C$24,IF(ABS($L3809)/$K3809&lt;=スコアリング基準!$B$25,スコアリング基準!$C$25,IF(ABS($L3809)/$K3809&lt;=スコアリング基準!$B$26,スコアリング基準!$C$26,0))))</f>
        <v/>
      </c>
      <c r="V3809" s="4">
        <f>IF($P3809="なし",スコアリング基準!$C$27,0)</f>
        <v/>
      </c>
      <c r="W3809" s="4">
        <f>IF($F3809="",0,IF(ISNUMBER($F3809),IF($F3809&lt;=スコアリング基準!$B$28,スコアリング基準!$C$28,スコアリング基準!$C$29),0))</f>
        <v/>
      </c>
      <c r="X3809" s="4">
        <f>IFERROR(VLOOKUP($B3809,スコアリング基準!$A$36:$B$46,2,FALSE),0)</f>
        <v/>
      </c>
      <c r="Y3809" s="4">
        <f>SUM($S3809:$X3809)</f>
        <v/>
      </c>
      <c r="Z3809" s="4">
        <f>IF(COUNT($M3809:$N3809)=0,"データ無",IF($Y3809&gt;=スコアリング基準!$B$30,"S",IF($Y3809&gt;=スコアリング基準!$B$31,"A",IF($Y3809&gt;=スコアリング基準!$B$32,"B","C"))))</f>
        <v/>
      </c>
      <c r="AA3809">
        <f>IFERROR(INDEX(実績DB!$I$3:$I$104,MATCH($B3809&amp;$C3809,実績DB!$J$3:$J$104,0)),"")</f>
        <v/>
      </c>
    </row>
    <row r="3810">
      <c r="A3810" t="n">
        <v>3808</v>
      </c>
      <c r="B3810" t="inlineStr">
        <is>
          <t>北陸</t>
        </is>
      </c>
      <c r="C3810" t="inlineStr">
        <is>
          <t>内浦変電所</t>
        </is>
      </c>
      <c r="D3810" t="inlineStr">
        <is>
          <t>石川県</t>
        </is>
      </c>
      <c r="E3810" t="n">
        <v>66</v>
      </c>
      <c r="F3810" t="n">
        <v>6.6</v>
      </c>
      <c r="G3810" s="3" t="n">
        <v>37.342891</v>
      </c>
      <c r="H3810" s="3" t="n">
        <v>137.232154</v>
      </c>
      <c r="I3810" t="inlineStr">
        <is>
          <t>Google Places(名称一致)</t>
        </is>
      </c>
      <c r="J3810" t="n">
        <v>19</v>
      </c>
      <c r="K3810" t="n">
        <v>12</v>
      </c>
      <c r="L3810" t="n">
        <v>-5</v>
      </c>
      <c r="M3810" t="n">
        <v>7</v>
      </c>
      <c r="O3810" t="inlineStr">
        <is>
          <t>－</t>
        </is>
      </c>
      <c r="P3810" t="inlineStr">
        <is>
          <t>有り</t>
        </is>
      </c>
      <c r="R3810" s="4">
        <f>IF(COUNT($M3810:$N3810)=0,"",IF(AND(IF($N3810&lt;&gt;"",$N3810,$M3810)&lt;=0,$O3810&lt;&gt;"可"),"警告",""))</f>
        <v/>
      </c>
      <c r="S3810" s="4">
        <f>IF(COUNT($M3810:$N3810)=0,0,IF(IF($N3810&lt;&gt;"",$N3810,$M3810)&gt;=スコアリング基準!$B$20,スコアリング基準!$C$20,IF(IF($N3810&lt;&gt;"",$N3810,$M3810)&gt;=スコアリング基準!$B$21,スコアリング基準!$C$21,IF(IF($N3810&lt;&gt;"",$N3810,$M3810)&gt;0,スコアリング基準!$C$22,0))))</f>
        <v/>
      </c>
      <c r="T3810" s="4">
        <f>IF($O3810="可",スコアリング基準!$C$23,0)</f>
        <v/>
      </c>
      <c r="U3810" s="4">
        <f>IF(OR(COUNT($K3810:$L3810)&lt;2,$K3810=0),0,IF(ABS($L3810)/$K3810&lt;=スコアリング基準!$B$24,スコアリング基準!$C$24,IF(ABS($L3810)/$K3810&lt;=スコアリング基準!$B$25,スコアリング基準!$C$25,IF(ABS($L3810)/$K3810&lt;=スコアリング基準!$B$26,スコアリング基準!$C$26,0))))</f>
        <v/>
      </c>
      <c r="V3810" s="4">
        <f>IF($P3810="なし",スコアリング基準!$C$27,0)</f>
        <v/>
      </c>
      <c r="W3810" s="4">
        <f>IF($F3810="",0,IF(ISNUMBER($F3810),IF($F3810&lt;=スコアリング基準!$B$28,スコアリング基準!$C$28,スコアリング基準!$C$29),0))</f>
        <v/>
      </c>
      <c r="X3810" s="4">
        <f>IFERROR(VLOOKUP($B3810,スコアリング基準!$A$36:$B$46,2,FALSE),0)</f>
        <v/>
      </c>
      <c r="Y3810" s="4">
        <f>SUM($S3810:$X3810)</f>
        <v/>
      </c>
      <c r="Z3810" s="4">
        <f>IF(COUNT($M3810:$N3810)=0,"データ無",IF($Y3810&gt;=スコアリング基準!$B$30,"S",IF($Y3810&gt;=スコアリング基準!$B$31,"A",IF($Y3810&gt;=スコアリング基準!$B$32,"B","C"))))</f>
        <v/>
      </c>
      <c r="AA3810">
        <f>IFERROR(INDEX(実績DB!$I$3:$I$104,MATCH($B3810&amp;$C3810,実績DB!$J$3:$J$104,0)),"")</f>
        <v/>
      </c>
    </row>
    <row r="3811">
      <c r="A3811" t="n">
        <v>3809</v>
      </c>
      <c r="B3811" t="inlineStr">
        <is>
          <t>北陸</t>
        </is>
      </c>
      <c r="C3811" t="inlineStr">
        <is>
          <t>南高岡変電所</t>
        </is>
      </c>
      <c r="D3811" t="inlineStr">
        <is>
          <t>富山県</t>
        </is>
      </c>
      <c r="E3811" t="n">
        <v>66</v>
      </c>
      <c r="F3811" t="n">
        <v>6.6</v>
      </c>
      <c r="G3811" s="3" t="n">
        <v>36.729956</v>
      </c>
      <c r="H3811" s="3" t="n">
        <v>137.007922</v>
      </c>
      <c r="I3811" t="inlineStr">
        <is>
          <t>Google Places(名称一致)</t>
        </is>
      </c>
      <c r="J3811" t="n">
        <v>57</v>
      </c>
      <c r="K3811" t="n">
        <v>35</v>
      </c>
      <c r="L3811" t="n">
        <v>-3</v>
      </c>
      <c r="M3811" t="n">
        <v>30</v>
      </c>
      <c r="O3811" t="inlineStr">
        <is>
          <t>－</t>
        </is>
      </c>
      <c r="P3811" t="inlineStr">
        <is>
          <t>有り</t>
        </is>
      </c>
      <c r="R3811" s="4">
        <f>IF(COUNT($M3811:$N3811)=0,"",IF(AND(IF($N3811&lt;&gt;"",$N3811,$M3811)&lt;=0,$O3811&lt;&gt;"可"),"警告",""))</f>
        <v/>
      </c>
      <c r="S3811" s="4">
        <f>IF(COUNT($M3811:$N3811)=0,0,IF(IF($N3811&lt;&gt;"",$N3811,$M3811)&gt;=スコアリング基準!$B$20,スコアリング基準!$C$20,IF(IF($N3811&lt;&gt;"",$N3811,$M3811)&gt;=スコアリング基準!$B$21,スコアリング基準!$C$21,IF(IF($N3811&lt;&gt;"",$N3811,$M3811)&gt;0,スコアリング基準!$C$22,0))))</f>
        <v/>
      </c>
      <c r="T3811" s="4">
        <f>IF($O3811="可",スコアリング基準!$C$23,0)</f>
        <v/>
      </c>
      <c r="U3811" s="4">
        <f>IF(OR(COUNT($K3811:$L3811)&lt;2,$K3811=0),0,IF(ABS($L3811)/$K3811&lt;=スコアリング基準!$B$24,スコアリング基準!$C$24,IF(ABS($L3811)/$K3811&lt;=スコアリング基準!$B$25,スコアリング基準!$C$25,IF(ABS($L3811)/$K3811&lt;=スコアリング基準!$B$26,スコアリング基準!$C$26,0))))</f>
        <v/>
      </c>
      <c r="V3811" s="4">
        <f>IF($P3811="なし",スコアリング基準!$C$27,0)</f>
        <v/>
      </c>
      <c r="W3811" s="4">
        <f>IF($F3811="",0,IF(ISNUMBER($F3811),IF($F3811&lt;=スコアリング基準!$B$28,スコアリング基準!$C$28,スコアリング基準!$C$29),0))</f>
        <v/>
      </c>
      <c r="X3811" s="4">
        <f>IFERROR(VLOOKUP($B3811,スコアリング基準!$A$36:$B$46,2,FALSE),0)</f>
        <v/>
      </c>
      <c r="Y3811" s="4">
        <f>SUM($S3811:$X3811)</f>
        <v/>
      </c>
      <c r="Z3811" s="4">
        <f>IF(COUNT($M3811:$N3811)=0,"データ無",IF($Y3811&gt;=スコアリング基準!$B$30,"S",IF($Y3811&gt;=スコアリング基準!$B$31,"A",IF($Y3811&gt;=スコアリング基準!$B$32,"B","C"))))</f>
        <v/>
      </c>
      <c r="AA3811">
        <f>IFERROR(INDEX(実績DB!$I$3:$I$104,MATCH($B3811&amp;$C3811,実績DB!$J$3:$J$104,0)),"")</f>
        <v/>
      </c>
    </row>
    <row r="3812">
      <c r="A3812" t="n">
        <v>3810</v>
      </c>
      <c r="B3812" t="inlineStr">
        <is>
          <t>北陸</t>
        </is>
      </c>
      <c r="C3812" t="inlineStr">
        <is>
          <t>和倉変電所</t>
        </is>
      </c>
      <c r="D3812" t="inlineStr">
        <is>
          <t>石川県</t>
        </is>
      </c>
      <c r="E3812" t="n">
        <v>66</v>
      </c>
      <c r="F3812" t="n">
        <v>6.6</v>
      </c>
      <c r="G3812" s="3" t="n">
        <v>37.073446</v>
      </c>
      <c r="H3812" s="3" t="n">
        <v>136.929888</v>
      </c>
      <c r="I3812" t="inlineStr">
        <is>
          <t>Google Places(名称一致)</t>
        </is>
      </c>
      <c r="J3812" t="n">
        <v>38</v>
      </c>
      <c r="K3812" t="n">
        <v>24</v>
      </c>
      <c r="L3812" t="n">
        <v>-18</v>
      </c>
      <c r="M3812" t="n">
        <v>4</v>
      </c>
      <c r="O3812" t="inlineStr">
        <is>
          <t>－</t>
        </is>
      </c>
      <c r="P3812" t="inlineStr">
        <is>
          <t>なし</t>
        </is>
      </c>
      <c r="R3812" s="4">
        <f>IF(COUNT($M3812:$N3812)=0,"",IF(AND(IF($N3812&lt;&gt;"",$N3812,$M3812)&lt;=0,$O3812&lt;&gt;"可"),"警告",""))</f>
        <v/>
      </c>
      <c r="S3812" s="4">
        <f>IF(COUNT($M3812:$N3812)=0,0,IF(IF($N3812&lt;&gt;"",$N3812,$M3812)&gt;=スコアリング基準!$B$20,スコアリング基準!$C$20,IF(IF($N3812&lt;&gt;"",$N3812,$M3812)&gt;=スコアリング基準!$B$21,スコアリング基準!$C$21,IF(IF($N3812&lt;&gt;"",$N3812,$M3812)&gt;0,スコアリング基準!$C$22,0))))</f>
        <v/>
      </c>
      <c r="T3812" s="4">
        <f>IF($O3812="可",スコアリング基準!$C$23,0)</f>
        <v/>
      </c>
      <c r="U3812" s="4">
        <f>IF(OR(COUNT($K3812:$L3812)&lt;2,$K3812=0),0,IF(ABS($L3812)/$K3812&lt;=スコアリング基準!$B$24,スコアリング基準!$C$24,IF(ABS($L3812)/$K3812&lt;=スコアリング基準!$B$25,スコアリング基準!$C$25,IF(ABS($L3812)/$K3812&lt;=スコアリング基準!$B$26,スコアリング基準!$C$26,0))))</f>
        <v/>
      </c>
      <c r="V3812" s="4">
        <f>IF($P3812="なし",スコアリング基準!$C$27,0)</f>
        <v/>
      </c>
      <c r="W3812" s="4">
        <f>IF($F3812="",0,IF(ISNUMBER($F3812),IF($F3812&lt;=スコアリング基準!$B$28,スコアリング基準!$C$28,スコアリング基準!$C$29),0))</f>
        <v/>
      </c>
      <c r="X3812" s="4">
        <f>IFERROR(VLOOKUP($B3812,スコアリング基準!$A$36:$B$46,2,FALSE),0)</f>
        <v/>
      </c>
      <c r="Y3812" s="4">
        <f>SUM($S3812:$X3812)</f>
        <v/>
      </c>
      <c r="Z3812" s="4">
        <f>IF(COUNT($M3812:$N3812)=0,"データ無",IF($Y3812&gt;=スコアリング基準!$B$30,"S",IF($Y3812&gt;=スコアリング基準!$B$31,"A",IF($Y3812&gt;=スコアリング基準!$B$32,"B","C"))))</f>
        <v/>
      </c>
      <c r="AA3812">
        <f>IFERROR(INDEX(実績DB!$I$3:$I$104,MATCH($B3812&amp;$C3812,実績DB!$J$3:$J$104,0)),"")</f>
        <v/>
      </c>
    </row>
    <row r="3813">
      <c r="A3813" t="n">
        <v>3811</v>
      </c>
      <c r="B3813" t="inlineStr">
        <is>
          <t>北陸</t>
        </is>
      </c>
      <c r="C3813" t="inlineStr">
        <is>
          <t>城南変電所</t>
        </is>
      </c>
      <c r="D3813" t="inlineStr">
        <is>
          <t>富山県</t>
        </is>
      </c>
      <c r="E3813" t="n">
        <v>66</v>
      </c>
      <c r="F3813" t="n">
        <v>6.6</v>
      </c>
      <c r="G3813" s="3" t="n">
        <v>36.687077</v>
      </c>
      <c r="H3813" s="3" t="n">
        <v>137.217063</v>
      </c>
      <c r="I3813" t="inlineStr">
        <is>
          <t>Google Places(名称一致)</t>
        </is>
      </c>
      <c r="J3813" t="n">
        <v>57</v>
      </c>
      <c r="K3813" t="n">
        <v>35</v>
      </c>
      <c r="L3813" t="n">
        <v>-3</v>
      </c>
      <c r="M3813" t="n">
        <v>32</v>
      </c>
      <c r="O3813" t="inlineStr">
        <is>
          <t>－</t>
        </is>
      </c>
      <c r="P3813" t="inlineStr">
        <is>
          <t>有り</t>
        </is>
      </c>
      <c r="R3813" s="4">
        <f>IF(COUNT($M3813:$N3813)=0,"",IF(AND(IF($N3813&lt;&gt;"",$N3813,$M3813)&lt;=0,$O3813&lt;&gt;"可"),"警告",""))</f>
        <v/>
      </c>
      <c r="S3813" s="4">
        <f>IF(COUNT($M3813:$N3813)=0,0,IF(IF($N3813&lt;&gt;"",$N3813,$M3813)&gt;=スコアリング基準!$B$20,スコアリング基準!$C$20,IF(IF($N3813&lt;&gt;"",$N3813,$M3813)&gt;=スコアリング基準!$B$21,スコアリング基準!$C$21,IF(IF($N3813&lt;&gt;"",$N3813,$M3813)&gt;0,スコアリング基準!$C$22,0))))</f>
        <v/>
      </c>
      <c r="T3813" s="4">
        <f>IF($O3813="可",スコアリング基準!$C$23,0)</f>
        <v/>
      </c>
      <c r="U3813" s="4">
        <f>IF(OR(COUNT($K3813:$L3813)&lt;2,$K3813=0),0,IF(ABS($L3813)/$K3813&lt;=スコアリング基準!$B$24,スコアリング基準!$C$24,IF(ABS($L3813)/$K3813&lt;=スコアリング基準!$B$25,スコアリング基準!$C$25,IF(ABS($L3813)/$K3813&lt;=スコアリング基準!$B$26,スコアリング基準!$C$26,0))))</f>
        <v/>
      </c>
      <c r="V3813" s="4">
        <f>IF($P3813="なし",スコアリング基準!$C$27,0)</f>
        <v/>
      </c>
      <c r="W3813" s="4">
        <f>IF($F3813="",0,IF(ISNUMBER($F3813),IF($F3813&lt;=スコアリング基準!$B$28,スコアリング基準!$C$28,スコアリング基準!$C$29),0))</f>
        <v/>
      </c>
      <c r="X3813" s="4">
        <f>IFERROR(VLOOKUP($B3813,スコアリング基準!$A$36:$B$46,2,FALSE),0)</f>
        <v/>
      </c>
      <c r="Y3813" s="4">
        <f>SUM($S3813:$X3813)</f>
        <v/>
      </c>
      <c r="Z3813" s="4">
        <f>IF(COUNT($M3813:$N3813)=0,"データ無",IF($Y3813&gt;=スコアリング基準!$B$30,"S",IF($Y3813&gt;=スコアリング基準!$B$31,"A",IF($Y3813&gt;=スコアリング基準!$B$32,"B","C"))))</f>
        <v/>
      </c>
      <c r="AA3813">
        <f>IFERROR(INDEX(実績DB!$I$3:$I$104,MATCH($B3813&amp;$C3813,実績DB!$J$3:$J$104,0)),"")</f>
        <v/>
      </c>
    </row>
    <row r="3814">
      <c r="A3814" t="n">
        <v>3812</v>
      </c>
      <c r="B3814" t="inlineStr">
        <is>
          <t>北陸</t>
        </is>
      </c>
      <c r="C3814" t="inlineStr">
        <is>
          <t>境川第二変電所</t>
        </is>
      </c>
      <c r="D3814" t="inlineStr">
        <is>
          <t>富山県</t>
        </is>
      </c>
      <c r="E3814" t="n">
        <v>66</v>
      </c>
      <c r="F3814" t="n">
        <v>6.6</v>
      </c>
      <c r="G3814" s="3" t="n"/>
      <c r="H3814" s="3" t="n"/>
      <c r="I3814" t="inlineStr">
        <is>
          <t>未取得</t>
        </is>
      </c>
      <c r="J3814" t="n">
        <v>19</v>
      </c>
      <c r="K3814" t="n">
        <v>12</v>
      </c>
      <c r="L3814" t="n">
        <v>-5</v>
      </c>
      <c r="M3814" t="n">
        <v>7</v>
      </c>
      <c r="O3814" t="inlineStr">
        <is>
          <t>－</t>
        </is>
      </c>
      <c r="P3814" t="inlineStr">
        <is>
          <t>有り</t>
        </is>
      </c>
      <c r="R3814" s="4">
        <f>IF(COUNT($M3814:$N3814)=0,"",IF(AND(IF($N3814&lt;&gt;"",$N3814,$M3814)&lt;=0,$O3814&lt;&gt;"可"),"警告",""))</f>
        <v/>
      </c>
      <c r="S3814" s="4">
        <f>IF(COUNT($M3814:$N3814)=0,0,IF(IF($N3814&lt;&gt;"",$N3814,$M3814)&gt;=スコアリング基準!$B$20,スコアリング基準!$C$20,IF(IF($N3814&lt;&gt;"",$N3814,$M3814)&gt;=スコアリング基準!$B$21,スコアリング基準!$C$21,IF(IF($N3814&lt;&gt;"",$N3814,$M3814)&gt;0,スコアリング基準!$C$22,0))))</f>
        <v/>
      </c>
      <c r="T3814" s="4">
        <f>IF($O3814="可",スコアリング基準!$C$23,0)</f>
        <v/>
      </c>
      <c r="U3814" s="4">
        <f>IF(OR(COUNT($K3814:$L3814)&lt;2,$K3814=0),0,IF(ABS($L3814)/$K3814&lt;=スコアリング基準!$B$24,スコアリング基準!$C$24,IF(ABS($L3814)/$K3814&lt;=スコアリング基準!$B$25,スコアリング基準!$C$25,IF(ABS($L3814)/$K3814&lt;=スコアリング基準!$B$26,スコアリング基準!$C$26,0))))</f>
        <v/>
      </c>
      <c r="V3814" s="4">
        <f>IF($P3814="なし",スコアリング基準!$C$27,0)</f>
        <v/>
      </c>
      <c r="W3814" s="4">
        <f>IF($F3814="",0,IF(ISNUMBER($F3814),IF($F3814&lt;=スコアリング基準!$B$28,スコアリング基準!$C$28,スコアリング基準!$C$29),0))</f>
        <v/>
      </c>
      <c r="X3814" s="4">
        <f>IFERROR(VLOOKUP($B3814,スコアリング基準!$A$36:$B$46,2,FALSE),0)</f>
        <v/>
      </c>
      <c r="Y3814" s="4">
        <f>SUM($S3814:$X3814)</f>
        <v/>
      </c>
      <c r="Z3814" s="4">
        <f>IF(COUNT($M3814:$N3814)=0,"データ無",IF($Y3814&gt;=スコアリング基準!$B$30,"S",IF($Y3814&gt;=スコアリング基準!$B$31,"A",IF($Y3814&gt;=スコアリング基準!$B$32,"B","C"))))</f>
        <v/>
      </c>
      <c r="AA3814">
        <f>IFERROR(INDEX(実績DB!$I$3:$I$104,MATCH($B3814&amp;$C3814,実績DB!$J$3:$J$104,0)),"")</f>
        <v/>
      </c>
    </row>
    <row r="3815">
      <c r="A3815" t="n">
        <v>3813</v>
      </c>
      <c r="B3815" t="inlineStr">
        <is>
          <t>北陸</t>
        </is>
      </c>
      <c r="C3815" t="inlineStr">
        <is>
          <t>大沢野変電所</t>
        </is>
      </c>
      <c r="D3815" t="inlineStr">
        <is>
          <t>富山県</t>
        </is>
      </c>
      <c r="E3815" t="n">
        <v>66</v>
      </c>
      <c r="F3815" t="n">
        <v>6.6</v>
      </c>
      <c r="G3815" s="3" t="n">
        <v>36.577957</v>
      </c>
      <c r="H3815" s="3" t="n">
        <v>137.202428</v>
      </c>
      <c r="I3815" t="inlineStr">
        <is>
          <t>Google Places(名称一致)</t>
        </is>
      </c>
      <c r="J3815" t="n">
        <v>52</v>
      </c>
      <c r="K3815" t="n">
        <v>41</v>
      </c>
      <c r="L3815" t="n">
        <v>-29</v>
      </c>
      <c r="M3815" t="n">
        <v>10</v>
      </c>
      <c r="O3815" t="inlineStr">
        <is>
          <t>－</t>
        </is>
      </c>
      <c r="P3815" t="inlineStr">
        <is>
          <t>有り</t>
        </is>
      </c>
      <c r="R3815" s="4">
        <f>IF(COUNT($M3815:$N3815)=0,"",IF(AND(IF($N3815&lt;&gt;"",$N3815,$M3815)&lt;=0,$O3815&lt;&gt;"可"),"警告",""))</f>
        <v/>
      </c>
      <c r="S3815" s="4">
        <f>IF(COUNT($M3815:$N3815)=0,0,IF(IF($N3815&lt;&gt;"",$N3815,$M3815)&gt;=スコアリング基準!$B$20,スコアリング基準!$C$20,IF(IF($N3815&lt;&gt;"",$N3815,$M3815)&gt;=スコアリング基準!$B$21,スコアリング基準!$C$21,IF(IF($N3815&lt;&gt;"",$N3815,$M3815)&gt;0,スコアリング基準!$C$22,0))))</f>
        <v/>
      </c>
      <c r="T3815" s="4">
        <f>IF($O3815="可",スコアリング基準!$C$23,0)</f>
        <v/>
      </c>
      <c r="U3815" s="4">
        <f>IF(OR(COUNT($K3815:$L3815)&lt;2,$K3815=0),0,IF(ABS($L3815)/$K3815&lt;=スコアリング基準!$B$24,スコアリング基準!$C$24,IF(ABS($L3815)/$K3815&lt;=スコアリング基準!$B$25,スコアリング基準!$C$25,IF(ABS($L3815)/$K3815&lt;=スコアリング基準!$B$26,スコアリング基準!$C$26,0))))</f>
        <v/>
      </c>
      <c r="V3815" s="4">
        <f>IF($P3815="なし",スコアリング基準!$C$27,0)</f>
        <v/>
      </c>
      <c r="W3815" s="4">
        <f>IF($F3815="",0,IF(ISNUMBER($F3815),IF($F3815&lt;=スコアリング基準!$B$28,スコアリング基準!$C$28,スコアリング基準!$C$29),0))</f>
        <v/>
      </c>
      <c r="X3815" s="4">
        <f>IFERROR(VLOOKUP($B3815,スコアリング基準!$A$36:$B$46,2,FALSE),0)</f>
        <v/>
      </c>
      <c r="Y3815" s="4">
        <f>SUM($S3815:$X3815)</f>
        <v/>
      </c>
      <c r="Z3815" s="4">
        <f>IF(COUNT($M3815:$N3815)=0,"データ無",IF($Y3815&gt;=スコアリング基準!$B$30,"S",IF($Y3815&gt;=スコアリング基準!$B$31,"A",IF($Y3815&gt;=スコアリング基準!$B$32,"B","C"))))</f>
        <v/>
      </c>
      <c r="AA3815">
        <f>IFERROR(INDEX(実績DB!$I$3:$I$104,MATCH($B3815&amp;$C3815,実績DB!$J$3:$J$104,0)),"")</f>
        <v/>
      </c>
    </row>
    <row r="3816">
      <c r="A3816" t="n">
        <v>3814</v>
      </c>
      <c r="B3816" t="inlineStr">
        <is>
          <t>北陸</t>
        </is>
      </c>
      <c r="C3816" t="inlineStr">
        <is>
          <t>大門変電所</t>
        </is>
      </c>
      <c r="D3816" t="inlineStr">
        <is>
          <t>富山県</t>
        </is>
      </c>
      <c r="E3816" t="n">
        <v>66</v>
      </c>
      <c r="F3816" t="n">
        <v>6.6</v>
      </c>
      <c r="G3816" s="3" t="n">
        <v>36.705142</v>
      </c>
      <c r="H3816" s="3" t="n">
        <v>137.020521</v>
      </c>
      <c r="I3816" t="inlineStr">
        <is>
          <t>Google Places(名称一致)</t>
        </is>
      </c>
      <c r="J3816" t="n">
        <v>38</v>
      </c>
      <c r="K3816" t="n">
        <v>24</v>
      </c>
      <c r="L3816" t="n">
        <v>-8</v>
      </c>
      <c r="M3816" t="n">
        <v>16</v>
      </c>
      <c r="O3816" t="inlineStr">
        <is>
          <t>－</t>
        </is>
      </c>
      <c r="P3816" t="inlineStr">
        <is>
          <t>有り</t>
        </is>
      </c>
      <c r="R3816" s="4">
        <f>IF(COUNT($M3816:$N3816)=0,"",IF(AND(IF($N3816&lt;&gt;"",$N3816,$M3816)&lt;=0,$O3816&lt;&gt;"可"),"警告",""))</f>
        <v/>
      </c>
      <c r="S3816" s="4">
        <f>IF(COUNT($M3816:$N3816)=0,0,IF(IF($N3816&lt;&gt;"",$N3816,$M3816)&gt;=スコアリング基準!$B$20,スコアリング基準!$C$20,IF(IF($N3816&lt;&gt;"",$N3816,$M3816)&gt;=スコアリング基準!$B$21,スコアリング基準!$C$21,IF(IF($N3816&lt;&gt;"",$N3816,$M3816)&gt;0,スコアリング基準!$C$22,0))))</f>
        <v/>
      </c>
      <c r="T3816" s="4">
        <f>IF($O3816="可",スコアリング基準!$C$23,0)</f>
        <v/>
      </c>
      <c r="U3816" s="4">
        <f>IF(OR(COUNT($K3816:$L3816)&lt;2,$K3816=0),0,IF(ABS($L3816)/$K3816&lt;=スコアリング基準!$B$24,スコアリング基準!$C$24,IF(ABS($L3816)/$K3816&lt;=スコアリング基準!$B$25,スコアリング基準!$C$25,IF(ABS($L3816)/$K3816&lt;=スコアリング基準!$B$26,スコアリング基準!$C$26,0))))</f>
        <v/>
      </c>
      <c r="V3816" s="4">
        <f>IF($P3816="なし",スコアリング基準!$C$27,0)</f>
        <v/>
      </c>
      <c r="W3816" s="4">
        <f>IF($F3816="",0,IF(ISNUMBER($F3816),IF($F3816&lt;=スコアリング基準!$B$28,スコアリング基準!$C$28,スコアリング基準!$C$29),0))</f>
        <v/>
      </c>
      <c r="X3816" s="4">
        <f>IFERROR(VLOOKUP($B3816,スコアリング基準!$A$36:$B$46,2,FALSE),0)</f>
        <v/>
      </c>
      <c r="Y3816" s="4">
        <f>SUM($S3816:$X3816)</f>
        <v/>
      </c>
      <c r="Z3816" s="4">
        <f>IF(COUNT($M3816:$N3816)=0,"データ無",IF($Y3816&gt;=スコアリング基準!$B$30,"S",IF($Y3816&gt;=スコアリング基準!$B$31,"A",IF($Y3816&gt;=スコアリング基準!$B$32,"B","C"))))</f>
        <v/>
      </c>
      <c r="AA3816">
        <f>IFERROR(INDEX(実績DB!$I$3:$I$104,MATCH($B3816&amp;$C3816,実績DB!$J$3:$J$104,0)),"")</f>
        <v/>
      </c>
    </row>
    <row r="3817">
      <c r="A3817" t="n">
        <v>3815</v>
      </c>
      <c r="B3817" t="inlineStr">
        <is>
          <t>北陸</t>
        </is>
      </c>
      <c r="C3817" t="inlineStr">
        <is>
          <t>奥田変電所</t>
        </is>
      </c>
      <c r="D3817" t="inlineStr">
        <is>
          <t>富山県</t>
        </is>
      </c>
      <c r="E3817" t="n">
        <v>66</v>
      </c>
      <c r="F3817" t="n">
        <v>6.6</v>
      </c>
      <c r="G3817" s="3" t="n">
        <v>36.70472</v>
      </c>
      <c r="H3817" s="3" t="n">
        <v>137.230442</v>
      </c>
      <c r="I3817" t="inlineStr">
        <is>
          <t>Google Places(名称一致)</t>
        </is>
      </c>
      <c r="J3817" t="n">
        <v>57</v>
      </c>
      <c r="K3817" t="n">
        <v>35</v>
      </c>
      <c r="L3817" t="n">
        <v>-7</v>
      </c>
      <c r="M3817" t="n">
        <v>28</v>
      </c>
      <c r="O3817" t="inlineStr">
        <is>
          <t>不可 #3</t>
        </is>
      </c>
      <c r="P3817" t="inlineStr">
        <is>
          <t>有り</t>
        </is>
      </c>
      <c r="R3817" s="4">
        <f>IF(COUNT($M3817:$N3817)=0,"",IF(AND(IF($N3817&lt;&gt;"",$N3817,$M3817)&lt;=0,$O3817&lt;&gt;"可"),"警告",""))</f>
        <v/>
      </c>
      <c r="S3817" s="4">
        <f>IF(COUNT($M3817:$N3817)=0,0,IF(IF($N3817&lt;&gt;"",$N3817,$M3817)&gt;=スコアリング基準!$B$20,スコアリング基準!$C$20,IF(IF($N3817&lt;&gt;"",$N3817,$M3817)&gt;=スコアリング基準!$B$21,スコアリング基準!$C$21,IF(IF($N3817&lt;&gt;"",$N3817,$M3817)&gt;0,スコアリング基準!$C$22,0))))</f>
        <v/>
      </c>
      <c r="T3817" s="4">
        <f>IF($O3817="可",スコアリング基準!$C$23,0)</f>
        <v/>
      </c>
      <c r="U3817" s="4">
        <f>IF(OR(COUNT($K3817:$L3817)&lt;2,$K3817=0),0,IF(ABS($L3817)/$K3817&lt;=スコアリング基準!$B$24,スコアリング基準!$C$24,IF(ABS($L3817)/$K3817&lt;=スコアリング基準!$B$25,スコアリング基準!$C$25,IF(ABS($L3817)/$K3817&lt;=スコアリング基準!$B$26,スコアリング基準!$C$26,0))))</f>
        <v/>
      </c>
      <c r="V3817" s="4">
        <f>IF($P3817="なし",スコアリング基準!$C$27,0)</f>
        <v/>
      </c>
      <c r="W3817" s="4">
        <f>IF($F3817="",0,IF(ISNUMBER($F3817),IF($F3817&lt;=スコアリング基準!$B$28,スコアリング基準!$C$28,スコアリング基準!$C$29),0))</f>
        <v/>
      </c>
      <c r="X3817" s="4">
        <f>IFERROR(VLOOKUP($B3817,スコアリング基準!$A$36:$B$46,2,FALSE),0)</f>
        <v/>
      </c>
      <c r="Y3817" s="4">
        <f>SUM($S3817:$X3817)</f>
        <v/>
      </c>
      <c r="Z3817" s="4">
        <f>IF(COUNT($M3817:$N3817)=0,"データ無",IF($Y3817&gt;=スコアリング基準!$B$30,"S",IF($Y3817&gt;=スコアリング基準!$B$31,"A",IF($Y3817&gt;=スコアリング基準!$B$32,"B","C"))))</f>
        <v/>
      </c>
      <c r="AA3817">
        <f>IFERROR(INDEX(実績DB!$I$3:$I$104,MATCH($B3817&amp;$C3817,実績DB!$J$3:$J$104,0)),"")</f>
        <v/>
      </c>
    </row>
    <row r="3818">
      <c r="A3818" t="n">
        <v>3816</v>
      </c>
      <c r="B3818" t="inlineStr">
        <is>
          <t>北陸</t>
        </is>
      </c>
      <c r="C3818" t="inlineStr">
        <is>
          <t>宇出津変電所</t>
        </is>
      </c>
      <c r="D3818" t="inlineStr">
        <is>
          <t>石川県</t>
        </is>
      </c>
      <c r="E3818" t="n">
        <v>66</v>
      </c>
      <c r="F3818" t="n">
        <v>6.6</v>
      </c>
      <c r="G3818" s="3" t="n">
        <v>37.308427</v>
      </c>
      <c r="H3818" s="3" t="n">
        <v>137.146025</v>
      </c>
      <c r="I3818" t="inlineStr">
        <is>
          <t>Google Places(名称一致)</t>
        </is>
      </c>
      <c r="J3818" t="n">
        <v>29</v>
      </c>
      <c r="K3818" t="n">
        <v>12</v>
      </c>
      <c r="L3818" t="n">
        <v>-9</v>
      </c>
      <c r="M3818" t="n">
        <v>3</v>
      </c>
      <c r="O3818" t="inlineStr">
        <is>
          <t>不可 #3</t>
        </is>
      </c>
      <c r="P3818" t="inlineStr">
        <is>
          <t>有り</t>
        </is>
      </c>
      <c r="R3818" s="4">
        <f>IF(COUNT($M3818:$N3818)=0,"",IF(AND(IF($N3818&lt;&gt;"",$N3818,$M3818)&lt;=0,$O3818&lt;&gt;"可"),"警告",""))</f>
        <v/>
      </c>
      <c r="S3818" s="4">
        <f>IF(COUNT($M3818:$N3818)=0,0,IF(IF($N3818&lt;&gt;"",$N3818,$M3818)&gt;=スコアリング基準!$B$20,スコアリング基準!$C$20,IF(IF($N3818&lt;&gt;"",$N3818,$M3818)&gt;=スコアリング基準!$B$21,スコアリング基準!$C$21,IF(IF($N3818&lt;&gt;"",$N3818,$M3818)&gt;0,スコアリング基準!$C$22,0))))</f>
        <v/>
      </c>
      <c r="T3818" s="4">
        <f>IF($O3818="可",スコアリング基準!$C$23,0)</f>
        <v/>
      </c>
      <c r="U3818" s="4">
        <f>IF(OR(COUNT($K3818:$L3818)&lt;2,$K3818=0),0,IF(ABS($L3818)/$K3818&lt;=スコアリング基準!$B$24,スコアリング基準!$C$24,IF(ABS($L3818)/$K3818&lt;=スコアリング基準!$B$25,スコアリング基準!$C$25,IF(ABS($L3818)/$K3818&lt;=スコアリング基準!$B$26,スコアリング基準!$C$26,0))))</f>
        <v/>
      </c>
      <c r="V3818" s="4">
        <f>IF($P3818="なし",スコアリング基準!$C$27,0)</f>
        <v/>
      </c>
      <c r="W3818" s="4">
        <f>IF($F3818="",0,IF(ISNUMBER($F3818),IF($F3818&lt;=スコアリング基準!$B$28,スコアリング基準!$C$28,スコアリング基準!$C$29),0))</f>
        <v/>
      </c>
      <c r="X3818" s="4">
        <f>IFERROR(VLOOKUP($B3818,スコアリング基準!$A$36:$B$46,2,FALSE),0)</f>
        <v/>
      </c>
      <c r="Y3818" s="4">
        <f>SUM($S3818:$X3818)</f>
        <v/>
      </c>
      <c r="Z3818" s="4">
        <f>IF(COUNT($M3818:$N3818)=0,"データ無",IF($Y3818&gt;=スコアリング基準!$B$30,"S",IF($Y3818&gt;=スコアリング基準!$B$31,"A",IF($Y3818&gt;=スコアリング基準!$B$32,"B","C"))))</f>
        <v/>
      </c>
      <c r="AA3818">
        <f>IFERROR(INDEX(実績DB!$I$3:$I$104,MATCH($B3818&amp;$C3818,実績DB!$J$3:$J$104,0)),"")</f>
        <v/>
      </c>
    </row>
    <row r="3819">
      <c r="A3819" t="n">
        <v>3817</v>
      </c>
      <c r="B3819" t="inlineStr">
        <is>
          <t>北陸</t>
        </is>
      </c>
      <c r="C3819" t="inlineStr">
        <is>
          <t>宇奈月変電所</t>
        </is>
      </c>
      <c r="D3819" t="inlineStr">
        <is>
          <t>富山県</t>
        </is>
      </c>
      <c r="E3819" t="n">
        <v>66</v>
      </c>
      <c r="F3819" t="n">
        <v>6.6</v>
      </c>
      <c r="G3819" s="3" t="n">
        <v>36.822669</v>
      </c>
      <c r="H3819" s="3" t="n">
        <v>137.57071</v>
      </c>
      <c r="I3819" t="inlineStr">
        <is>
          <t>Google Places(名称一致)</t>
        </is>
      </c>
      <c r="J3819" t="n">
        <v>19</v>
      </c>
      <c r="K3819" t="n">
        <v>12</v>
      </c>
      <c r="L3819" t="n">
        <v>-5</v>
      </c>
      <c r="M3819" t="n">
        <v>7</v>
      </c>
      <c r="O3819" t="inlineStr">
        <is>
          <t>－</t>
        </is>
      </c>
      <c r="P3819" t="inlineStr">
        <is>
          <t>有り</t>
        </is>
      </c>
      <c r="R3819" s="4">
        <f>IF(COUNT($M3819:$N3819)=0,"",IF(AND(IF($N3819&lt;&gt;"",$N3819,$M3819)&lt;=0,$O3819&lt;&gt;"可"),"警告",""))</f>
        <v/>
      </c>
      <c r="S3819" s="4">
        <f>IF(COUNT($M3819:$N3819)=0,0,IF(IF($N3819&lt;&gt;"",$N3819,$M3819)&gt;=スコアリング基準!$B$20,スコアリング基準!$C$20,IF(IF($N3819&lt;&gt;"",$N3819,$M3819)&gt;=スコアリング基準!$B$21,スコアリング基準!$C$21,IF(IF($N3819&lt;&gt;"",$N3819,$M3819)&gt;0,スコアリング基準!$C$22,0))))</f>
        <v/>
      </c>
      <c r="T3819" s="4">
        <f>IF($O3819="可",スコアリング基準!$C$23,0)</f>
        <v/>
      </c>
      <c r="U3819" s="4">
        <f>IF(OR(COUNT($K3819:$L3819)&lt;2,$K3819=0),0,IF(ABS($L3819)/$K3819&lt;=スコアリング基準!$B$24,スコアリング基準!$C$24,IF(ABS($L3819)/$K3819&lt;=スコアリング基準!$B$25,スコアリング基準!$C$25,IF(ABS($L3819)/$K3819&lt;=スコアリング基準!$B$26,スコアリング基準!$C$26,0))))</f>
        <v/>
      </c>
      <c r="V3819" s="4">
        <f>IF($P3819="なし",スコアリング基準!$C$27,0)</f>
        <v/>
      </c>
      <c r="W3819" s="4">
        <f>IF($F3819="",0,IF(ISNUMBER($F3819),IF($F3819&lt;=スコアリング基準!$B$28,スコアリング基準!$C$28,スコアリング基準!$C$29),0))</f>
        <v/>
      </c>
      <c r="X3819" s="4">
        <f>IFERROR(VLOOKUP($B3819,スコアリング基準!$A$36:$B$46,2,FALSE),0)</f>
        <v/>
      </c>
      <c r="Y3819" s="4">
        <f>SUM($S3819:$X3819)</f>
        <v/>
      </c>
      <c r="Z3819" s="4">
        <f>IF(COUNT($M3819:$N3819)=0,"データ無",IF($Y3819&gt;=スコアリング基準!$B$30,"S",IF($Y3819&gt;=スコアリング基準!$B$31,"A",IF($Y3819&gt;=スコアリング基準!$B$32,"B","C"))))</f>
        <v/>
      </c>
      <c r="AA3819">
        <f>IFERROR(INDEX(実績DB!$I$3:$I$104,MATCH($B3819&amp;$C3819,実績DB!$J$3:$J$104,0)),"")</f>
        <v/>
      </c>
    </row>
    <row r="3820">
      <c r="A3820" t="n">
        <v>3818</v>
      </c>
      <c r="B3820" t="inlineStr">
        <is>
          <t>北陸</t>
        </is>
      </c>
      <c r="C3820" t="inlineStr">
        <is>
          <t>富来変電所</t>
        </is>
      </c>
      <c r="D3820" t="inlineStr">
        <is>
          <t>石川県</t>
        </is>
      </c>
      <c r="E3820" t="n">
        <v>66</v>
      </c>
      <c r="F3820" t="n">
        <v>6.6</v>
      </c>
      <c r="G3820" s="3" t="n">
        <v>37.141844</v>
      </c>
      <c r="H3820" s="3" t="n">
        <v>136.735219</v>
      </c>
      <c r="I3820" t="inlineStr">
        <is>
          <t>Google Places(名称一致)</t>
        </is>
      </c>
      <c r="J3820" t="n">
        <v>29</v>
      </c>
      <c r="K3820" t="n">
        <v>12</v>
      </c>
      <c r="L3820" t="n">
        <v>-5</v>
      </c>
      <c r="M3820" t="n">
        <v>2</v>
      </c>
      <c r="O3820" t="inlineStr">
        <is>
          <t>－</t>
        </is>
      </c>
      <c r="P3820" t="inlineStr">
        <is>
          <t>有り</t>
        </is>
      </c>
      <c r="R3820" s="4">
        <f>IF(COUNT($M3820:$N3820)=0,"",IF(AND(IF($N3820&lt;&gt;"",$N3820,$M3820)&lt;=0,$O3820&lt;&gt;"可"),"警告",""))</f>
        <v/>
      </c>
      <c r="S3820" s="4">
        <f>IF(COUNT($M3820:$N3820)=0,0,IF(IF($N3820&lt;&gt;"",$N3820,$M3820)&gt;=スコアリング基準!$B$20,スコアリング基準!$C$20,IF(IF($N3820&lt;&gt;"",$N3820,$M3820)&gt;=スコアリング基準!$B$21,スコアリング基準!$C$21,IF(IF($N3820&lt;&gt;"",$N3820,$M3820)&gt;0,スコアリング基準!$C$22,0))))</f>
        <v/>
      </c>
      <c r="T3820" s="4">
        <f>IF($O3820="可",スコアリング基準!$C$23,0)</f>
        <v/>
      </c>
      <c r="U3820" s="4">
        <f>IF(OR(COUNT($K3820:$L3820)&lt;2,$K3820=0),0,IF(ABS($L3820)/$K3820&lt;=スコアリング基準!$B$24,スコアリング基準!$C$24,IF(ABS($L3820)/$K3820&lt;=スコアリング基準!$B$25,スコアリング基準!$C$25,IF(ABS($L3820)/$K3820&lt;=スコアリング基準!$B$26,スコアリング基準!$C$26,0))))</f>
        <v/>
      </c>
      <c r="V3820" s="4">
        <f>IF($P3820="なし",スコアリング基準!$C$27,0)</f>
        <v/>
      </c>
      <c r="W3820" s="4">
        <f>IF($F3820="",0,IF(ISNUMBER($F3820),IF($F3820&lt;=スコアリング基準!$B$28,スコアリング基準!$C$28,スコアリング基準!$C$29),0))</f>
        <v/>
      </c>
      <c r="X3820" s="4">
        <f>IFERROR(VLOOKUP($B3820,スコアリング基準!$A$36:$B$46,2,FALSE),0)</f>
        <v/>
      </c>
      <c r="Y3820" s="4">
        <f>SUM($S3820:$X3820)</f>
        <v/>
      </c>
      <c r="Z3820" s="4">
        <f>IF(COUNT($M3820:$N3820)=0,"データ無",IF($Y3820&gt;=スコアリング基準!$B$30,"S",IF($Y3820&gt;=スコアリング基準!$B$31,"A",IF($Y3820&gt;=スコアリング基準!$B$32,"B","C"))))</f>
        <v/>
      </c>
      <c r="AA3820">
        <f>IFERROR(INDEX(実績DB!$I$3:$I$104,MATCH($B3820&amp;$C3820,実績DB!$J$3:$J$104,0)),"")</f>
        <v/>
      </c>
    </row>
    <row r="3821">
      <c r="A3821" t="n">
        <v>3819</v>
      </c>
      <c r="B3821" t="inlineStr">
        <is>
          <t>北陸</t>
        </is>
      </c>
      <c r="C3821" t="inlineStr">
        <is>
          <t>小杉変電所</t>
        </is>
      </c>
      <c r="D3821" t="inlineStr">
        <is>
          <t>富山県</t>
        </is>
      </c>
      <c r="E3821" t="n">
        <v>66</v>
      </c>
      <c r="F3821" t="n">
        <v>6.6</v>
      </c>
      <c r="G3821" s="3" t="n">
        <v>36.719024</v>
      </c>
      <c r="H3821" s="3" t="n">
        <v>137.089335</v>
      </c>
      <c r="I3821" t="inlineStr">
        <is>
          <t>Google Places(名称一致)</t>
        </is>
      </c>
      <c r="J3821" t="n">
        <v>67</v>
      </c>
      <c r="K3821" t="n">
        <v>47</v>
      </c>
      <c r="L3821" t="n">
        <v>-26</v>
      </c>
      <c r="M3821" t="n">
        <v>20</v>
      </c>
      <c r="O3821" t="inlineStr">
        <is>
          <t>－</t>
        </is>
      </c>
      <c r="P3821" t="inlineStr">
        <is>
          <t>有り</t>
        </is>
      </c>
      <c r="R3821" s="4">
        <f>IF(COUNT($M3821:$N3821)=0,"",IF(AND(IF($N3821&lt;&gt;"",$N3821,$M3821)&lt;=0,$O3821&lt;&gt;"可"),"警告",""))</f>
        <v/>
      </c>
      <c r="S3821" s="4">
        <f>IF(COUNT($M3821:$N3821)=0,0,IF(IF($N3821&lt;&gt;"",$N3821,$M3821)&gt;=スコアリング基準!$B$20,スコアリング基準!$C$20,IF(IF($N3821&lt;&gt;"",$N3821,$M3821)&gt;=スコアリング基準!$B$21,スコアリング基準!$C$21,IF(IF($N3821&lt;&gt;"",$N3821,$M3821)&gt;0,スコアリング基準!$C$22,0))))</f>
        <v/>
      </c>
      <c r="T3821" s="4">
        <f>IF($O3821="可",スコアリング基準!$C$23,0)</f>
        <v/>
      </c>
      <c r="U3821" s="4">
        <f>IF(OR(COUNT($K3821:$L3821)&lt;2,$K3821=0),0,IF(ABS($L3821)/$K3821&lt;=スコアリング基準!$B$24,スコアリング基準!$C$24,IF(ABS($L3821)/$K3821&lt;=スコアリング基準!$B$25,スコアリング基準!$C$25,IF(ABS($L3821)/$K3821&lt;=スコアリング基準!$B$26,スコアリング基準!$C$26,0))))</f>
        <v/>
      </c>
      <c r="V3821" s="4">
        <f>IF($P3821="なし",スコアリング基準!$C$27,0)</f>
        <v/>
      </c>
      <c r="W3821" s="4">
        <f>IF($F3821="",0,IF(ISNUMBER($F3821),IF($F3821&lt;=スコアリング基準!$B$28,スコアリング基準!$C$28,スコアリング基準!$C$29),0))</f>
        <v/>
      </c>
      <c r="X3821" s="4">
        <f>IFERROR(VLOOKUP($B3821,スコアリング基準!$A$36:$B$46,2,FALSE),0)</f>
        <v/>
      </c>
      <c r="Y3821" s="4">
        <f>SUM($S3821:$X3821)</f>
        <v/>
      </c>
      <c r="Z3821" s="4">
        <f>IF(COUNT($M3821:$N3821)=0,"データ無",IF($Y3821&gt;=スコアリング基準!$B$30,"S",IF($Y3821&gt;=スコアリング基準!$B$31,"A",IF($Y3821&gt;=スコアリング基準!$B$32,"B","C"))))</f>
        <v/>
      </c>
      <c r="AA3821">
        <f>IFERROR(INDEX(実績DB!$I$3:$I$104,MATCH($B3821&amp;$C3821,実績DB!$J$3:$J$104,0)),"")</f>
        <v/>
      </c>
    </row>
    <row r="3822">
      <c r="A3822" t="n">
        <v>3820</v>
      </c>
      <c r="B3822" t="inlineStr">
        <is>
          <t>北陸</t>
        </is>
      </c>
      <c r="C3822" t="inlineStr">
        <is>
          <t>小見変電所</t>
        </is>
      </c>
      <c r="D3822" t="inlineStr">
        <is>
          <t>富山県</t>
        </is>
      </c>
      <c r="E3822" t="n">
        <v>66</v>
      </c>
      <c r="F3822" t="n">
        <v>6.6</v>
      </c>
      <c r="G3822" s="3" t="n"/>
      <c r="H3822" s="3" t="n"/>
      <c r="I3822" t="inlineStr">
        <is>
          <t>未取得</t>
        </is>
      </c>
      <c r="J3822" t="n">
        <v>6</v>
      </c>
      <c r="K3822" t="n">
        <v>6</v>
      </c>
      <c r="L3822" t="n">
        <v>-1</v>
      </c>
      <c r="M3822" t="n">
        <v>5</v>
      </c>
      <c r="O3822" t="inlineStr">
        <is>
          <t>－</t>
        </is>
      </c>
      <c r="P3822" t="inlineStr">
        <is>
          <t>有り</t>
        </is>
      </c>
      <c r="R3822" s="4">
        <f>IF(COUNT($M3822:$N3822)=0,"",IF(AND(IF($N3822&lt;&gt;"",$N3822,$M3822)&lt;=0,$O3822&lt;&gt;"可"),"警告",""))</f>
        <v/>
      </c>
      <c r="S3822" s="4">
        <f>IF(COUNT($M3822:$N3822)=0,0,IF(IF($N3822&lt;&gt;"",$N3822,$M3822)&gt;=スコアリング基準!$B$20,スコアリング基準!$C$20,IF(IF($N3822&lt;&gt;"",$N3822,$M3822)&gt;=スコアリング基準!$B$21,スコアリング基準!$C$21,IF(IF($N3822&lt;&gt;"",$N3822,$M3822)&gt;0,スコアリング基準!$C$22,0))))</f>
        <v/>
      </c>
      <c r="T3822" s="4">
        <f>IF($O3822="可",スコアリング基準!$C$23,0)</f>
        <v/>
      </c>
      <c r="U3822" s="4">
        <f>IF(OR(COUNT($K3822:$L3822)&lt;2,$K3822=0),0,IF(ABS($L3822)/$K3822&lt;=スコアリング基準!$B$24,スコアリング基準!$C$24,IF(ABS($L3822)/$K3822&lt;=スコアリング基準!$B$25,スコアリング基準!$C$25,IF(ABS($L3822)/$K3822&lt;=スコアリング基準!$B$26,スコアリング基準!$C$26,0))))</f>
        <v/>
      </c>
      <c r="V3822" s="4">
        <f>IF($P3822="なし",スコアリング基準!$C$27,0)</f>
        <v/>
      </c>
      <c r="W3822" s="4">
        <f>IF($F3822="",0,IF(ISNUMBER($F3822),IF($F3822&lt;=スコアリング基準!$B$28,スコアリング基準!$C$28,スコアリング基準!$C$29),0))</f>
        <v/>
      </c>
      <c r="X3822" s="4">
        <f>IFERROR(VLOOKUP($B3822,スコアリング基準!$A$36:$B$46,2,FALSE),0)</f>
        <v/>
      </c>
      <c r="Y3822" s="4">
        <f>SUM($S3822:$X3822)</f>
        <v/>
      </c>
      <c r="Z3822" s="4">
        <f>IF(COUNT($M3822:$N3822)=0,"データ無",IF($Y3822&gt;=スコアリング基準!$B$30,"S",IF($Y3822&gt;=スコアリング基準!$B$31,"A",IF($Y3822&gt;=スコアリング基準!$B$32,"B","C"))))</f>
        <v/>
      </c>
      <c r="AA3822">
        <f>IFERROR(INDEX(実績DB!$I$3:$I$104,MATCH($B3822&amp;$C3822,実績DB!$J$3:$J$104,0)),"")</f>
        <v/>
      </c>
    </row>
    <row r="3823">
      <c r="A3823" t="n">
        <v>3821</v>
      </c>
      <c r="B3823" t="inlineStr">
        <is>
          <t>北陸</t>
        </is>
      </c>
      <c r="C3823" t="inlineStr">
        <is>
          <t>岩瀬変電所</t>
        </is>
      </c>
      <c r="D3823" t="inlineStr">
        <is>
          <t>富山県</t>
        </is>
      </c>
      <c r="E3823" t="n">
        <v>66</v>
      </c>
      <c r="F3823" t="n">
        <v>6.6</v>
      </c>
      <c r="G3823" s="3" t="n">
        <v>36.751275</v>
      </c>
      <c r="H3823" s="3" t="n">
        <v>137.233623</v>
      </c>
      <c r="I3823" t="inlineStr">
        <is>
          <t>Google Places(名称一致)</t>
        </is>
      </c>
      <c r="J3823" t="n">
        <v>57</v>
      </c>
      <c r="K3823" t="n">
        <v>47</v>
      </c>
      <c r="L3823" t="n">
        <v>-32</v>
      </c>
      <c r="M3823" t="n">
        <v>15</v>
      </c>
      <c r="O3823" t="inlineStr">
        <is>
          <t>－</t>
        </is>
      </c>
      <c r="P3823" t="inlineStr">
        <is>
          <t>有り</t>
        </is>
      </c>
      <c r="R3823" s="4">
        <f>IF(COUNT($M3823:$N3823)=0,"",IF(AND(IF($N3823&lt;&gt;"",$N3823,$M3823)&lt;=0,$O3823&lt;&gt;"可"),"警告",""))</f>
        <v/>
      </c>
      <c r="S3823" s="4">
        <f>IF(COUNT($M3823:$N3823)=0,0,IF(IF($N3823&lt;&gt;"",$N3823,$M3823)&gt;=スコアリング基準!$B$20,スコアリング基準!$C$20,IF(IF($N3823&lt;&gt;"",$N3823,$M3823)&gt;=スコアリング基準!$B$21,スコアリング基準!$C$21,IF(IF($N3823&lt;&gt;"",$N3823,$M3823)&gt;0,スコアリング基準!$C$22,0))))</f>
        <v/>
      </c>
      <c r="T3823" s="4">
        <f>IF($O3823="可",スコアリング基準!$C$23,0)</f>
        <v/>
      </c>
      <c r="U3823" s="4">
        <f>IF(OR(COUNT($K3823:$L3823)&lt;2,$K3823=0),0,IF(ABS($L3823)/$K3823&lt;=スコアリング基準!$B$24,スコアリング基準!$C$24,IF(ABS($L3823)/$K3823&lt;=スコアリング基準!$B$25,スコアリング基準!$C$25,IF(ABS($L3823)/$K3823&lt;=スコアリング基準!$B$26,スコアリング基準!$C$26,0))))</f>
        <v/>
      </c>
      <c r="V3823" s="4">
        <f>IF($P3823="なし",スコアリング基準!$C$27,0)</f>
        <v/>
      </c>
      <c r="W3823" s="4">
        <f>IF($F3823="",0,IF(ISNUMBER($F3823),IF($F3823&lt;=スコアリング基準!$B$28,スコアリング基準!$C$28,スコアリング基準!$C$29),0))</f>
        <v/>
      </c>
      <c r="X3823" s="4">
        <f>IFERROR(VLOOKUP($B3823,スコアリング基準!$A$36:$B$46,2,FALSE),0)</f>
        <v/>
      </c>
      <c r="Y3823" s="4">
        <f>SUM($S3823:$X3823)</f>
        <v/>
      </c>
      <c r="Z3823" s="4">
        <f>IF(COUNT($M3823:$N3823)=0,"データ無",IF($Y3823&gt;=スコアリング基準!$B$30,"S",IF($Y3823&gt;=スコアリング基準!$B$31,"A",IF($Y3823&gt;=スコアリング基準!$B$32,"B","C"))))</f>
        <v/>
      </c>
      <c r="AA3823">
        <f>IFERROR(INDEX(実績DB!$I$3:$I$104,MATCH($B3823&amp;$C3823,実績DB!$J$3:$J$104,0)),"")</f>
        <v/>
      </c>
    </row>
    <row r="3824">
      <c r="A3824" t="n">
        <v>3822</v>
      </c>
      <c r="B3824" t="inlineStr">
        <is>
          <t>北陸</t>
        </is>
      </c>
      <c r="C3824" t="inlineStr">
        <is>
          <t>常願寺川第三変電所</t>
        </is>
      </c>
      <c r="D3824" t="inlineStr">
        <is>
          <t>富山県</t>
        </is>
      </c>
      <c r="E3824" t="n">
        <v>66</v>
      </c>
      <c r="F3824" t="n">
        <v>22</v>
      </c>
      <c r="G3824" s="3" t="n"/>
      <c r="H3824" s="3" t="n"/>
      <c r="I3824" t="inlineStr">
        <is>
          <t>未取得</t>
        </is>
      </c>
      <c r="J3824" t="n">
        <v>11</v>
      </c>
      <c r="K3824" t="n">
        <v>11</v>
      </c>
      <c r="L3824" t="n">
        <v>-11</v>
      </c>
      <c r="M3824" t="n">
        <v>0</v>
      </c>
      <c r="O3824" t="inlineStr">
        <is>
          <t>－</t>
        </is>
      </c>
      <c r="P3824" t="inlineStr">
        <is>
          <t>有り</t>
        </is>
      </c>
      <c r="R3824" s="4">
        <f>IF(COUNT($M3824:$N3824)=0,"",IF(AND(IF($N3824&lt;&gt;"",$N3824,$M3824)&lt;=0,$O3824&lt;&gt;"可"),"警告",""))</f>
        <v/>
      </c>
      <c r="S3824" s="4">
        <f>IF(COUNT($M3824:$N3824)=0,0,IF(IF($N3824&lt;&gt;"",$N3824,$M3824)&gt;=スコアリング基準!$B$20,スコアリング基準!$C$20,IF(IF($N3824&lt;&gt;"",$N3824,$M3824)&gt;=スコアリング基準!$B$21,スコアリング基準!$C$21,IF(IF($N3824&lt;&gt;"",$N3824,$M3824)&gt;0,スコアリング基準!$C$22,0))))</f>
        <v/>
      </c>
      <c r="T3824" s="4">
        <f>IF($O3824="可",スコアリング基準!$C$23,0)</f>
        <v/>
      </c>
      <c r="U3824" s="4">
        <f>IF(OR(COUNT($K3824:$L3824)&lt;2,$K3824=0),0,IF(ABS($L3824)/$K3824&lt;=スコアリング基準!$B$24,スコアリング基準!$C$24,IF(ABS($L3824)/$K3824&lt;=スコアリング基準!$B$25,スコアリング基準!$C$25,IF(ABS($L3824)/$K3824&lt;=スコアリング基準!$B$26,スコアリング基準!$C$26,0))))</f>
        <v/>
      </c>
      <c r="V3824" s="4">
        <f>IF($P3824="なし",スコアリング基準!$C$27,0)</f>
        <v/>
      </c>
      <c r="W3824" s="4">
        <f>IF($F3824="",0,IF(ISNUMBER($F3824),IF($F3824&lt;=スコアリング基準!$B$28,スコアリング基準!$C$28,スコアリング基準!$C$29),0))</f>
        <v/>
      </c>
      <c r="X3824" s="4">
        <f>IFERROR(VLOOKUP($B3824,スコアリング基準!$A$36:$B$46,2,FALSE),0)</f>
        <v/>
      </c>
      <c r="Y3824" s="4">
        <f>SUM($S3824:$X3824)</f>
        <v/>
      </c>
      <c r="Z3824" s="4">
        <f>IF(COUNT($M3824:$N3824)=0,"データ無",IF($Y3824&gt;=スコアリング基準!$B$30,"S",IF($Y3824&gt;=スコアリング基準!$B$31,"A",IF($Y3824&gt;=スコアリング基準!$B$32,"B","C"))))</f>
        <v/>
      </c>
      <c r="AA3824">
        <f>IFERROR(INDEX(実績DB!$I$3:$I$104,MATCH($B3824&amp;$C3824,実績DB!$J$3:$J$104,0)),"")</f>
        <v/>
      </c>
    </row>
    <row r="3825">
      <c r="A3825" t="n">
        <v>3823</v>
      </c>
      <c r="B3825" t="inlineStr">
        <is>
          <t>北陸</t>
        </is>
      </c>
      <c r="C3825" t="inlineStr">
        <is>
          <t>常願寺第一変電所</t>
        </is>
      </c>
      <c r="D3825" t="inlineStr">
        <is>
          <t>富山県</t>
        </is>
      </c>
      <c r="E3825" t="n">
        <v>66</v>
      </c>
      <c r="F3825" t="n">
        <v>6.6</v>
      </c>
      <c r="G3825" s="3" t="n"/>
      <c r="H3825" s="3" t="n"/>
      <c r="I3825" t="inlineStr">
        <is>
          <t>未取得</t>
        </is>
      </c>
      <c r="J3825" t="n">
        <v>17</v>
      </c>
      <c r="K3825" t="n">
        <v>9</v>
      </c>
      <c r="L3825" t="n">
        <v>-6</v>
      </c>
      <c r="M3825" t="n">
        <v>3</v>
      </c>
      <c r="O3825" t="inlineStr">
        <is>
          <t>－</t>
        </is>
      </c>
      <c r="P3825" t="inlineStr">
        <is>
          <t>有り</t>
        </is>
      </c>
      <c r="R3825" s="4">
        <f>IF(COUNT($M3825:$N3825)=0,"",IF(AND(IF($N3825&lt;&gt;"",$N3825,$M3825)&lt;=0,$O3825&lt;&gt;"可"),"警告",""))</f>
        <v/>
      </c>
      <c r="S3825" s="4">
        <f>IF(COUNT($M3825:$N3825)=0,0,IF(IF($N3825&lt;&gt;"",$N3825,$M3825)&gt;=スコアリング基準!$B$20,スコアリング基準!$C$20,IF(IF($N3825&lt;&gt;"",$N3825,$M3825)&gt;=スコアリング基準!$B$21,スコアリング基準!$C$21,IF(IF($N3825&lt;&gt;"",$N3825,$M3825)&gt;0,スコアリング基準!$C$22,0))))</f>
        <v/>
      </c>
      <c r="T3825" s="4">
        <f>IF($O3825="可",スコアリング基準!$C$23,0)</f>
        <v/>
      </c>
      <c r="U3825" s="4">
        <f>IF(OR(COUNT($K3825:$L3825)&lt;2,$K3825=0),0,IF(ABS($L3825)/$K3825&lt;=スコアリング基準!$B$24,スコアリング基準!$C$24,IF(ABS($L3825)/$K3825&lt;=スコアリング基準!$B$25,スコアリング基準!$C$25,IF(ABS($L3825)/$K3825&lt;=スコアリング基準!$B$26,スコアリング基準!$C$26,0))))</f>
        <v/>
      </c>
      <c r="V3825" s="4">
        <f>IF($P3825="なし",スコアリング基準!$C$27,0)</f>
        <v/>
      </c>
      <c r="W3825" s="4">
        <f>IF($F3825="",0,IF(ISNUMBER($F3825),IF($F3825&lt;=スコアリング基準!$B$28,スコアリング基準!$C$28,スコアリング基準!$C$29),0))</f>
        <v/>
      </c>
      <c r="X3825" s="4">
        <f>IFERROR(VLOOKUP($B3825,スコアリング基準!$A$36:$B$46,2,FALSE),0)</f>
        <v/>
      </c>
      <c r="Y3825" s="4">
        <f>SUM($S3825:$X3825)</f>
        <v/>
      </c>
      <c r="Z3825" s="4">
        <f>IF(COUNT($M3825:$N3825)=0,"データ無",IF($Y3825&gt;=スコアリング基準!$B$30,"S",IF($Y3825&gt;=スコアリング基準!$B$31,"A",IF($Y3825&gt;=スコアリング基準!$B$32,"B","C"))))</f>
        <v/>
      </c>
      <c r="AA3825">
        <f>IFERROR(INDEX(実績DB!$I$3:$I$104,MATCH($B3825&amp;$C3825,実績DB!$J$3:$J$104,0)),"")</f>
        <v/>
      </c>
    </row>
    <row r="3826">
      <c r="A3826" t="n">
        <v>3824</v>
      </c>
      <c r="B3826" t="inlineStr">
        <is>
          <t>北陸</t>
        </is>
      </c>
      <c r="C3826" t="inlineStr">
        <is>
          <t>広田変電所</t>
        </is>
      </c>
      <c r="D3826" t="inlineStr">
        <is>
          <t>富山県</t>
        </is>
      </c>
      <c r="E3826" t="n">
        <v>66</v>
      </c>
      <c r="F3826" t="n">
        <v>6.6</v>
      </c>
      <c r="G3826" s="3" t="n">
        <v>36.709676</v>
      </c>
      <c r="H3826" s="3" t="n">
        <v>137.245351</v>
      </c>
      <c r="I3826" t="inlineStr">
        <is>
          <t>Google Places(名称一致)</t>
        </is>
      </c>
      <c r="J3826" t="n">
        <v>57</v>
      </c>
      <c r="K3826" t="n">
        <v>35</v>
      </c>
      <c r="L3826" t="n">
        <v>-6</v>
      </c>
      <c r="M3826" t="n">
        <v>29</v>
      </c>
      <c r="O3826" t="inlineStr">
        <is>
          <t>－</t>
        </is>
      </c>
      <c r="P3826" t="inlineStr">
        <is>
          <t>有り</t>
        </is>
      </c>
      <c r="R3826" s="4">
        <f>IF(COUNT($M3826:$N3826)=0,"",IF(AND(IF($N3826&lt;&gt;"",$N3826,$M3826)&lt;=0,$O3826&lt;&gt;"可"),"警告",""))</f>
        <v/>
      </c>
      <c r="S3826" s="4">
        <f>IF(COUNT($M3826:$N3826)=0,0,IF(IF($N3826&lt;&gt;"",$N3826,$M3826)&gt;=スコアリング基準!$B$20,スコアリング基準!$C$20,IF(IF($N3826&lt;&gt;"",$N3826,$M3826)&gt;=スコアリング基準!$B$21,スコアリング基準!$C$21,IF(IF($N3826&lt;&gt;"",$N3826,$M3826)&gt;0,スコアリング基準!$C$22,0))))</f>
        <v/>
      </c>
      <c r="T3826" s="4">
        <f>IF($O3826="可",スコアリング基準!$C$23,0)</f>
        <v/>
      </c>
      <c r="U3826" s="4">
        <f>IF(OR(COUNT($K3826:$L3826)&lt;2,$K3826=0),0,IF(ABS($L3826)/$K3826&lt;=スコアリング基準!$B$24,スコアリング基準!$C$24,IF(ABS($L3826)/$K3826&lt;=スコアリング基準!$B$25,スコアリング基準!$C$25,IF(ABS($L3826)/$K3826&lt;=スコアリング基準!$B$26,スコアリング基準!$C$26,0))))</f>
        <v/>
      </c>
      <c r="V3826" s="4">
        <f>IF($P3826="なし",スコアリング基準!$C$27,0)</f>
        <v/>
      </c>
      <c r="W3826" s="4">
        <f>IF($F3826="",0,IF(ISNUMBER($F3826),IF($F3826&lt;=スコアリング基準!$B$28,スコアリング基準!$C$28,スコアリング基準!$C$29),0))</f>
        <v/>
      </c>
      <c r="X3826" s="4">
        <f>IFERROR(VLOOKUP($B3826,スコアリング基準!$A$36:$B$46,2,FALSE),0)</f>
        <v/>
      </c>
      <c r="Y3826" s="4">
        <f>SUM($S3826:$X3826)</f>
        <v/>
      </c>
      <c r="Z3826" s="4">
        <f>IF(COUNT($M3826:$N3826)=0,"データ無",IF($Y3826&gt;=スコアリング基準!$B$30,"S",IF($Y3826&gt;=スコアリング基準!$B$31,"A",IF($Y3826&gt;=スコアリング基準!$B$32,"B","C"))))</f>
        <v/>
      </c>
      <c r="AA3826">
        <f>IFERROR(INDEX(実績DB!$I$3:$I$104,MATCH($B3826&amp;$C3826,実績DB!$J$3:$J$104,0)),"")</f>
        <v/>
      </c>
    </row>
    <row r="3827">
      <c r="A3827" t="n">
        <v>3825</v>
      </c>
      <c r="B3827" t="inlineStr">
        <is>
          <t>北陸</t>
        </is>
      </c>
      <c r="C3827" t="inlineStr">
        <is>
          <t>庄西変電所</t>
        </is>
      </c>
      <c r="D3827" t="inlineStr">
        <is>
          <t>富山県</t>
        </is>
      </c>
      <c r="E3827" t="n">
        <v>66</v>
      </c>
      <c r="F3827" t="n">
        <v>6.6</v>
      </c>
      <c r="G3827" s="3" t="n">
        <v>36.646724</v>
      </c>
      <c r="H3827" s="3" t="n">
        <v>137.002611</v>
      </c>
      <c r="I3827" t="inlineStr">
        <is>
          <t>Google Places(名称一致)</t>
        </is>
      </c>
      <c r="J3827" t="n">
        <v>38</v>
      </c>
      <c r="K3827" t="n">
        <v>24</v>
      </c>
      <c r="L3827" t="n">
        <v>-9</v>
      </c>
      <c r="M3827" t="n">
        <v>15</v>
      </c>
      <c r="O3827" t="inlineStr">
        <is>
          <t>－</t>
        </is>
      </c>
      <c r="P3827" t="inlineStr">
        <is>
          <t>有り</t>
        </is>
      </c>
      <c r="R3827" s="4">
        <f>IF(COUNT($M3827:$N3827)=0,"",IF(AND(IF($N3827&lt;&gt;"",$N3827,$M3827)&lt;=0,$O3827&lt;&gt;"可"),"警告",""))</f>
        <v/>
      </c>
      <c r="S3827" s="4">
        <f>IF(COUNT($M3827:$N3827)=0,0,IF(IF($N3827&lt;&gt;"",$N3827,$M3827)&gt;=スコアリング基準!$B$20,スコアリング基準!$C$20,IF(IF($N3827&lt;&gt;"",$N3827,$M3827)&gt;=スコアリング基準!$B$21,スコアリング基準!$C$21,IF(IF($N3827&lt;&gt;"",$N3827,$M3827)&gt;0,スコアリング基準!$C$22,0))))</f>
        <v/>
      </c>
      <c r="T3827" s="4">
        <f>IF($O3827="可",スコアリング基準!$C$23,0)</f>
        <v/>
      </c>
      <c r="U3827" s="4">
        <f>IF(OR(COUNT($K3827:$L3827)&lt;2,$K3827=0),0,IF(ABS($L3827)/$K3827&lt;=スコアリング基準!$B$24,スコアリング基準!$C$24,IF(ABS($L3827)/$K3827&lt;=スコアリング基準!$B$25,スコアリング基準!$C$25,IF(ABS($L3827)/$K3827&lt;=スコアリング基準!$B$26,スコアリング基準!$C$26,0))))</f>
        <v/>
      </c>
      <c r="V3827" s="4">
        <f>IF($P3827="なし",スコアリング基準!$C$27,0)</f>
        <v/>
      </c>
      <c r="W3827" s="4">
        <f>IF($F3827="",0,IF(ISNUMBER($F3827),IF($F3827&lt;=スコアリング基準!$B$28,スコアリング基準!$C$28,スコアリング基準!$C$29),0))</f>
        <v/>
      </c>
      <c r="X3827" s="4">
        <f>IFERROR(VLOOKUP($B3827,スコアリング基準!$A$36:$B$46,2,FALSE),0)</f>
        <v/>
      </c>
      <c r="Y3827" s="4">
        <f>SUM($S3827:$X3827)</f>
        <v/>
      </c>
      <c r="Z3827" s="4">
        <f>IF(COUNT($M3827:$N3827)=0,"データ無",IF($Y3827&gt;=スコアリング基準!$B$30,"S",IF($Y3827&gt;=スコアリング基準!$B$31,"A",IF($Y3827&gt;=スコアリング基準!$B$32,"B","C"))))</f>
        <v/>
      </c>
      <c r="AA3827">
        <f>IFERROR(INDEX(実績DB!$I$3:$I$104,MATCH($B3827&amp;$C3827,実績DB!$J$3:$J$104,0)),"")</f>
        <v/>
      </c>
    </row>
    <row r="3828">
      <c r="A3828" t="n">
        <v>3826</v>
      </c>
      <c r="B3828" t="inlineStr">
        <is>
          <t>北陸</t>
        </is>
      </c>
      <c r="C3828" t="inlineStr">
        <is>
          <t>徳田変電所</t>
        </is>
      </c>
      <c r="D3828" t="inlineStr">
        <is>
          <t>石川県</t>
        </is>
      </c>
      <c r="E3828" t="n">
        <v>66</v>
      </c>
      <c r="F3828" t="n">
        <v>6.6</v>
      </c>
      <c r="G3828" s="3" t="n">
        <v>36.998849</v>
      </c>
      <c r="H3828" s="3" t="n">
        <v>136.937691</v>
      </c>
      <c r="I3828" t="inlineStr">
        <is>
          <t>Google Places(名称一致)</t>
        </is>
      </c>
      <c r="J3828" t="n">
        <v>38</v>
      </c>
      <c r="K3828" t="n">
        <v>24</v>
      </c>
      <c r="L3828" t="n">
        <v>-8</v>
      </c>
      <c r="M3828" t="n">
        <v>16</v>
      </c>
      <c r="O3828" t="inlineStr">
        <is>
          <t>－</t>
        </is>
      </c>
      <c r="P3828" t="inlineStr">
        <is>
          <t>なし</t>
        </is>
      </c>
      <c r="R3828" s="4">
        <f>IF(COUNT($M3828:$N3828)=0,"",IF(AND(IF($N3828&lt;&gt;"",$N3828,$M3828)&lt;=0,$O3828&lt;&gt;"可"),"警告",""))</f>
        <v/>
      </c>
      <c r="S3828" s="4">
        <f>IF(COUNT($M3828:$N3828)=0,0,IF(IF($N3828&lt;&gt;"",$N3828,$M3828)&gt;=スコアリング基準!$B$20,スコアリング基準!$C$20,IF(IF($N3828&lt;&gt;"",$N3828,$M3828)&gt;=スコアリング基準!$B$21,スコアリング基準!$C$21,IF(IF($N3828&lt;&gt;"",$N3828,$M3828)&gt;0,スコアリング基準!$C$22,0))))</f>
        <v/>
      </c>
      <c r="T3828" s="4">
        <f>IF($O3828="可",スコアリング基準!$C$23,0)</f>
        <v/>
      </c>
      <c r="U3828" s="4">
        <f>IF(OR(COUNT($K3828:$L3828)&lt;2,$K3828=0),0,IF(ABS($L3828)/$K3828&lt;=スコアリング基準!$B$24,スコアリング基準!$C$24,IF(ABS($L3828)/$K3828&lt;=スコアリング基準!$B$25,スコアリング基準!$C$25,IF(ABS($L3828)/$K3828&lt;=スコアリング基準!$B$26,スコアリング基準!$C$26,0))))</f>
        <v/>
      </c>
      <c r="V3828" s="4">
        <f>IF($P3828="なし",スコアリング基準!$C$27,0)</f>
        <v/>
      </c>
      <c r="W3828" s="4">
        <f>IF($F3828="",0,IF(ISNUMBER($F3828),IF($F3828&lt;=スコアリング基準!$B$28,スコアリング基準!$C$28,スコアリング基準!$C$29),0))</f>
        <v/>
      </c>
      <c r="X3828" s="4">
        <f>IFERROR(VLOOKUP($B3828,スコアリング基準!$A$36:$B$46,2,FALSE),0)</f>
        <v/>
      </c>
      <c r="Y3828" s="4">
        <f>SUM($S3828:$X3828)</f>
        <v/>
      </c>
      <c r="Z3828" s="4">
        <f>IF(COUNT($M3828:$N3828)=0,"データ無",IF($Y3828&gt;=スコアリング基準!$B$30,"S",IF($Y3828&gt;=スコアリング基準!$B$31,"A",IF($Y3828&gt;=スコアリング基準!$B$32,"B","C"))))</f>
        <v/>
      </c>
      <c r="AA3828">
        <f>IFERROR(INDEX(実績DB!$I$3:$I$104,MATCH($B3828&amp;$C3828,実績DB!$J$3:$J$104,0)),"")</f>
        <v/>
      </c>
    </row>
    <row r="3829">
      <c r="A3829" t="n">
        <v>3827</v>
      </c>
      <c r="B3829" t="inlineStr">
        <is>
          <t>北陸</t>
        </is>
      </c>
      <c r="C3829" t="inlineStr">
        <is>
          <t>戸出変電所</t>
        </is>
      </c>
      <c r="D3829" t="inlineStr">
        <is>
          <t>富山県</t>
        </is>
      </c>
      <c r="E3829" t="n">
        <v>66</v>
      </c>
      <c r="F3829" t="n">
        <v>6.6</v>
      </c>
      <c r="G3829" s="3" t="n">
        <v>36.686413</v>
      </c>
      <c r="H3829" s="3" t="n">
        <v>136.981191</v>
      </c>
      <c r="I3829" t="inlineStr">
        <is>
          <t>Google Places(名称一致)</t>
        </is>
      </c>
      <c r="J3829" t="n">
        <v>38</v>
      </c>
      <c r="K3829" t="n">
        <v>24</v>
      </c>
      <c r="L3829" t="n">
        <v>-7</v>
      </c>
      <c r="M3829" t="n">
        <v>17</v>
      </c>
      <c r="O3829" t="inlineStr">
        <is>
          <t>－</t>
        </is>
      </c>
      <c r="P3829" t="inlineStr">
        <is>
          <t>有り</t>
        </is>
      </c>
      <c r="R3829" s="4">
        <f>IF(COUNT($M3829:$N3829)=0,"",IF(AND(IF($N3829&lt;&gt;"",$N3829,$M3829)&lt;=0,$O3829&lt;&gt;"可"),"警告",""))</f>
        <v/>
      </c>
      <c r="S3829" s="4">
        <f>IF(COUNT($M3829:$N3829)=0,0,IF(IF($N3829&lt;&gt;"",$N3829,$M3829)&gt;=スコアリング基準!$B$20,スコアリング基準!$C$20,IF(IF($N3829&lt;&gt;"",$N3829,$M3829)&gt;=スコアリング基準!$B$21,スコアリング基準!$C$21,IF(IF($N3829&lt;&gt;"",$N3829,$M3829)&gt;0,スコアリング基準!$C$22,0))))</f>
        <v/>
      </c>
      <c r="T3829" s="4">
        <f>IF($O3829="可",スコアリング基準!$C$23,0)</f>
        <v/>
      </c>
      <c r="U3829" s="4">
        <f>IF(OR(COUNT($K3829:$L3829)&lt;2,$K3829=0),0,IF(ABS($L3829)/$K3829&lt;=スコアリング基準!$B$24,スコアリング基準!$C$24,IF(ABS($L3829)/$K3829&lt;=スコアリング基準!$B$25,スコアリング基準!$C$25,IF(ABS($L3829)/$K3829&lt;=スコアリング基準!$B$26,スコアリング基準!$C$26,0))))</f>
        <v/>
      </c>
      <c r="V3829" s="4">
        <f>IF($P3829="なし",スコアリング基準!$C$27,0)</f>
        <v/>
      </c>
      <c r="W3829" s="4">
        <f>IF($F3829="",0,IF(ISNUMBER($F3829),IF($F3829&lt;=スコアリング基準!$B$28,スコアリング基準!$C$28,スコアリング基準!$C$29),0))</f>
        <v/>
      </c>
      <c r="X3829" s="4">
        <f>IFERROR(VLOOKUP($B3829,スコアリング基準!$A$36:$B$46,2,FALSE),0)</f>
        <v/>
      </c>
      <c r="Y3829" s="4">
        <f>SUM($S3829:$X3829)</f>
        <v/>
      </c>
      <c r="Z3829" s="4">
        <f>IF(COUNT($M3829:$N3829)=0,"データ無",IF($Y3829&gt;=スコアリング基準!$B$30,"S",IF($Y3829&gt;=スコアリング基準!$B$31,"A",IF($Y3829&gt;=スコアリング基準!$B$32,"B","C"))))</f>
        <v/>
      </c>
      <c r="AA3829">
        <f>IFERROR(INDEX(実績DB!$I$3:$I$104,MATCH($B3829&amp;$C3829,実績DB!$J$3:$J$104,0)),"")</f>
        <v/>
      </c>
    </row>
    <row r="3830">
      <c r="A3830" t="n">
        <v>3828</v>
      </c>
      <c r="B3830" t="inlineStr">
        <is>
          <t>北陸</t>
        </is>
      </c>
      <c r="C3830" t="inlineStr">
        <is>
          <t>新寺田変電所</t>
        </is>
      </c>
      <c r="D3830" t="inlineStr">
        <is>
          <t>富山県</t>
        </is>
      </c>
      <c r="E3830" t="n">
        <v>66</v>
      </c>
      <c r="F3830" t="n">
        <v>22</v>
      </c>
      <c r="G3830" s="3" t="n">
        <v>36.689926</v>
      </c>
      <c r="H3830" s="3" t="n">
        <v>137.321372</v>
      </c>
      <c r="I3830" t="inlineStr">
        <is>
          <t>Google Places(名称一致)</t>
        </is>
      </c>
      <c r="J3830" t="n">
        <v>29</v>
      </c>
      <c r="K3830" t="n">
        <v>18</v>
      </c>
      <c r="L3830" t="n">
        <v>-13</v>
      </c>
      <c r="O3830" t="inlineStr">
        <is>
          <t>不可 #3</t>
        </is>
      </c>
      <c r="P3830" t="inlineStr">
        <is>
          <t>有り</t>
        </is>
      </c>
      <c r="R3830" s="4">
        <f>IF(COUNT($M3830:$N3830)=0,"",IF(AND(IF($N3830&lt;&gt;"",$N3830,$M3830)&lt;=0,$O3830&lt;&gt;"可"),"警告",""))</f>
        <v/>
      </c>
      <c r="S3830" s="4">
        <f>IF(COUNT($M3830:$N3830)=0,0,IF(IF($N3830&lt;&gt;"",$N3830,$M3830)&gt;=スコアリング基準!$B$20,スコアリング基準!$C$20,IF(IF($N3830&lt;&gt;"",$N3830,$M3830)&gt;=スコアリング基準!$B$21,スコアリング基準!$C$21,IF(IF($N3830&lt;&gt;"",$N3830,$M3830)&gt;0,スコアリング基準!$C$22,0))))</f>
        <v/>
      </c>
      <c r="T3830" s="4">
        <f>IF($O3830="可",スコアリング基準!$C$23,0)</f>
        <v/>
      </c>
      <c r="U3830" s="4">
        <f>IF(OR(COUNT($K3830:$L3830)&lt;2,$K3830=0),0,IF(ABS($L3830)/$K3830&lt;=スコアリング基準!$B$24,スコアリング基準!$C$24,IF(ABS($L3830)/$K3830&lt;=スコアリング基準!$B$25,スコアリング基準!$C$25,IF(ABS($L3830)/$K3830&lt;=スコアリング基準!$B$26,スコアリング基準!$C$26,0))))</f>
        <v/>
      </c>
      <c r="V3830" s="4">
        <f>IF($P3830="なし",スコアリング基準!$C$27,0)</f>
        <v/>
      </c>
      <c r="W3830" s="4">
        <f>IF($F3830="",0,IF(ISNUMBER($F3830),IF($F3830&lt;=スコアリング基準!$B$28,スコアリング基準!$C$28,スコアリング基準!$C$29),0))</f>
        <v/>
      </c>
      <c r="X3830" s="4">
        <f>IFERROR(VLOOKUP($B3830,スコアリング基準!$A$36:$B$46,2,FALSE),0)</f>
        <v/>
      </c>
      <c r="Y3830" s="4">
        <f>SUM($S3830:$X3830)</f>
        <v/>
      </c>
      <c r="Z3830" s="4">
        <f>IF(COUNT($M3830:$N3830)=0,"データ無",IF($Y3830&gt;=スコアリング基準!$B$30,"S",IF($Y3830&gt;=スコアリング基準!$B$31,"A",IF($Y3830&gt;=スコアリング基準!$B$32,"B","C"))))</f>
        <v/>
      </c>
      <c r="AA3830">
        <f>IFERROR(INDEX(実績DB!$I$3:$I$104,MATCH($B3830&amp;$C3830,実績DB!$J$3:$J$104,0)),"")</f>
        <v/>
      </c>
    </row>
    <row r="3831">
      <c r="A3831" t="n">
        <v>3829</v>
      </c>
      <c r="B3831" t="inlineStr">
        <is>
          <t>北陸</t>
        </is>
      </c>
      <c r="C3831" t="inlineStr">
        <is>
          <t>新湊変電所</t>
        </is>
      </c>
      <c r="D3831" t="inlineStr">
        <is>
          <t>富山県</t>
        </is>
      </c>
      <c r="E3831" t="n">
        <v>66</v>
      </c>
      <c r="F3831" t="n">
        <v>6.6</v>
      </c>
      <c r="G3831" s="3" t="n">
        <v>36.781715</v>
      </c>
      <c r="H3831" s="3" t="n">
        <v>137.08093</v>
      </c>
      <c r="I3831" t="inlineStr">
        <is>
          <t>Google Places(名称一致)</t>
        </is>
      </c>
      <c r="J3831" t="n">
        <v>38</v>
      </c>
      <c r="K3831" t="n">
        <v>24</v>
      </c>
      <c r="L3831" t="n">
        <v>-7</v>
      </c>
      <c r="M3831" t="n">
        <v>17</v>
      </c>
      <c r="O3831" t="inlineStr">
        <is>
          <t>－</t>
        </is>
      </c>
      <c r="P3831" t="inlineStr">
        <is>
          <t>有り</t>
        </is>
      </c>
      <c r="R3831" s="4">
        <f>IF(COUNT($M3831:$N3831)=0,"",IF(AND(IF($N3831&lt;&gt;"",$N3831,$M3831)&lt;=0,$O3831&lt;&gt;"可"),"警告",""))</f>
        <v/>
      </c>
      <c r="S3831" s="4">
        <f>IF(COUNT($M3831:$N3831)=0,0,IF(IF($N3831&lt;&gt;"",$N3831,$M3831)&gt;=スコアリング基準!$B$20,スコアリング基準!$C$20,IF(IF($N3831&lt;&gt;"",$N3831,$M3831)&gt;=スコアリング基準!$B$21,スコアリング基準!$C$21,IF(IF($N3831&lt;&gt;"",$N3831,$M3831)&gt;0,スコアリング基準!$C$22,0))))</f>
        <v/>
      </c>
      <c r="T3831" s="4">
        <f>IF($O3831="可",スコアリング基準!$C$23,0)</f>
        <v/>
      </c>
      <c r="U3831" s="4">
        <f>IF(OR(COUNT($K3831:$L3831)&lt;2,$K3831=0),0,IF(ABS($L3831)/$K3831&lt;=スコアリング基準!$B$24,スコアリング基準!$C$24,IF(ABS($L3831)/$K3831&lt;=スコアリング基準!$B$25,スコアリング基準!$C$25,IF(ABS($L3831)/$K3831&lt;=スコアリング基準!$B$26,スコアリング基準!$C$26,0))))</f>
        <v/>
      </c>
      <c r="V3831" s="4">
        <f>IF($P3831="なし",スコアリング基準!$C$27,0)</f>
        <v/>
      </c>
      <c r="W3831" s="4">
        <f>IF($F3831="",0,IF(ISNUMBER($F3831),IF($F3831&lt;=スコアリング基準!$B$28,スコアリング基準!$C$28,スコアリング基準!$C$29),0))</f>
        <v/>
      </c>
      <c r="X3831" s="4">
        <f>IFERROR(VLOOKUP($B3831,スコアリング基準!$A$36:$B$46,2,FALSE),0)</f>
        <v/>
      </c>
      <c r="Y3831" s="4">
        <f>SUM($S3831:$X3831)</f>
        <v/>
      </c>
      <c r="Z3831" s="4">
        <f>IF(COUNT($M3831:$N3831)=0,"データ無",IF($Y3831&gt;=スコアリング基準!$B$30,"S",IF($Y3831&gt;=スコアリング基準!$B$31,"A",IF($Y3831&gt;=スコアリング基準!$B$32,"B","C"))))</f>
        <v/>
      </c>
      <c r="AA3831">
        <f>IFERROR(INDEX(実績DB!$I$3:$I$104,MATCH($B3831&amp;$C3831,実績DB!$J$3:$J$104,0)),"")</f>
        <v/>
      </c>
    </row>
    <row r="3832">
      <c r="A3832" t="n">
        <v>3830</v>
      </c>
      <c r="B3832" t="inlineStr">
        <is>
          <t>北陸</t>
        </is>
      </c>
      <c r="C3832" t="inlineStr">
        <is>
          <t>早川変電所</t>
        </is>
      </c>
      <c r="D3832" t="inlineStr">
        <is>
          <t>富山県</t>
        </is>
      </c>
      <c r="E3832" t="n">
        <v>66</v>
      </c>
      <c r="F3832" t="n">
        <v>6.6</v>
      </c>
      <c r="G3832" s="3" t="n">
        <v>36.752388</v>
      </c>
      <c r="H3832" s="3" t="n">
        <v>136.986438</v>
      </c>
      <c r="I3832" t="inlineStr">
        <is>
          <t>Google Places(名称一致)</t>
        </is>
      </c>
      <c r="J3832" t="n">
        <v>57</v>
      </c>
      <c r="K3832" t="n">
        <v>47</v>
      </c>
      <c r="L3832" t="n">
        <v>-28</v>
      </c>
      <c r="M3832" t="n">
        <v>17</v>
      </c>
      <c r="O3832" t="inlineStr">
        <is>
          <t>－</t>
        </is>
      </c>
      <c r="P3832" t="inlineStr">
        <is>
          <t>有り</t>
        </is>
      </c>
      <c r="R3832" s="4">
        <f>IF(COUNT($M3832:$N3832)=0,"",IF(AND(IF($N3832&lt;&gt;"",$N3832,$M3832)&lt;=0,$O3832&lt;&gt;"可"),"警告",""))</f>
        <v/>
      </c>
      <c r="S3832" s="4">
        <f>IF(COUNT($M3832:$N3832)=0,0,IF(IF($N3832&lt;&gt;"",$N3832,$M3832)&gt;=スコアリング基準!$B$20,スコアリング基準!$C$20,IF(IF($N3832&lt;&gt;"",$N3832,$M3832)&gt;=スコアリング基準!$B$21,スコアリング基準!$C$21,IF(IF($N3832&lt;&gt;"",$N3832,$M3832)&gt;0,スコアリング基準!$C$22,0))))</f>
        <v/>
      </c>
      <c r="T3832" s="4">
        <f>IF($O3832="可",スコアリング基準!$C$23,0)</f>
        <v/>
      </c>
      <c r="U3832" s="4">
        <f>IF(OR(COUNT($K3832:$L3832)&lt;2,$K3832=0),0,IF(ABS($L3832)/$K3832&lt;=スコアリング基準!$B$24,スコアリング基準!$C$24,IF(ABS($L3832)/$K3832&lt;=スコアリング基準!$B$25,スコアリング基準!$C$25,IF(ABS($L3832)/$K3832&lt;=スコアリング基準!$B$26,スコアリング基準!$C$26,0))))</f>
        <v/>
      </c>
      <c r="V3832" s="4">
        <f>IF($P3832="なし",スコアリング基準!$C$27,0)</f>
        <v/>
      </c>
      <c r="W3832" s="4">
        <f>IF($F3832="",0,IF(ISNUMBER($F3832),IF($F3832&lt;=スコアリング基準!$B$28,スコアリング基準!$C$28,スコアリング基準!$C$29),0))</f>
        <v/>
      </c>
      <c r="X3832" s="4">
        <f>IFERROR(VLOOKUP($B3832,スコアリング基準!$A$36:$B$46,2,FALSE),0)</f>
        <v/>
      </c>
      <c r="Y3832" s="4">
        <f>SUM($S3832:$X3832)</f>
        <v/>
      </c>
      <c r="Z3832" s="4">
        <f>IF(COUNT($M3832:$N3832)=0,"データ無",IF($Y3832&gt;=スコアリング基準!$B$30,"S",IF($Y3832&gt;=スコアリング基準!$B$31,"A",IF($Y3832&gt;=スコアリング基準!$B$32,"B","C"))))</f>
        <v/>
      </c>
      <c r="AA3832">
        <f>IFERROR(INDEX(実績DB!$I$3:$I$104,MATCH($B3832&amp;$C3832,実績DB!$J$3:$J$104,0)),"")</f>
        <v/>
      </c>
    </row>
    <row r="3833">
      <c r="A3833" t="n">
        <v>3831</v>
      </c>
      <c r="B3833" t="inlineStr">
        <is>
          <t>北陸</t>
        </is>
      </c>
      <c r="C3833" t="inlineStr">
        <is>
          <t>早月第一変電所</t>
        </is>
      </c>
      <c r="D3833" t="inlineStr">
        <is>
          <t>富山県</t>
        </is>
      </c>
      <c r="E3833" t="n">
        <v>66</v>
      </c>
      <c r="F3833" t="n">
        <v>22</v>
      </c>
      <c r="G3833" s="3" t="n"/>
      <c r="H3833" s="3" t="n"/>
      <c r="I3833" t="inlineStr">
        <is>
          <t>未取得</t>
        </is>
      </c>
      <c r="J3833" t="n">
        <v>6</v>
      </c>
      <c r="K3833" t="n">
        <v>6</v>
      </c>
      <c r="L3833" t="n">
        <v>-8</v>
      </c>
      <c r="M3833" t="n">
        <v>3</v>
      </c>
      <c r="O3833" t="inlineStr">
        <is>
          <t>－</t>
        </is>
      </c>
      <c r="P3833" t="inlineStr">
        <is>
          <t>有り</t>
        </is>
      </c>
      <c r="R3833" s="4">
        <f>IF(COUNT($M3833:$N3833)=0,"",IF(AND(IF($N3833&lt;&gt;"",$N3833,$M3833)&lt;=0,$O3833&lt;&gt;"可"),"警告",""))</f>
        <v/>
      </c>
      <c r="S3833" s="4">
        <f>IF(COUNT($M3833:$N3833)=0,0,IF(IF($N3833&lt;&gt;"",$N3833,$M3833)&gt;=スコアリング基準!$B$20,スコアリング基準!$C$20,IF(IF($N3833&lt;&gt;"",$N3833,$M3833)&gt;=スコアリング基準!$B$21,スコアリング基準!$C$21,IF(IF($N3833&lt;&gt;"",$N3833,$M3833)&gt;0,スコアリング基準!$C$22,0))))</f>
        <v/>
      </c>
      <c r="T3833" s="4">
        <f>IF($O3833="可",スコアリング基準!$C$23,0)</f>
        <v/>
      </c>
      <c r="U3833" s="4">
        <f>IF(OR(COUNT($K3833:$L3833)&lt;2,$K3833=0),0,IF(ABS($L3833)/$K3833&lt;=スコアリング基準!$B$24,スコアリング基準!$C$24,IF(ABS($L3833)/$K3833&lt;=スコアリング基準!$B$25,スコアリング基準!$C$25,IF(ABS($L3833)/$K3833&lt;=スコアリング基準!$B$26,スコアリング基準!$C$26,0))))</f>
        <v/>
      </c>
      <c r="V3833" s="4">
        <f>IF($P3833="なし",スコアリング基準!$C$27,0)</f>
        <v/>
      </c>
      <c r="W3833" s="4">
        <f>IF($F3833="",0,IF(ISNUMBER($F3833),IF($F3833&lt;=スコアリング基準!$B$28,スコアリング基準!$C$28,スコアリング基準!$C$29),0))</f>
        <v/>
      </c>
      <c r="X3833" s="4">
        <f>IFERROR(VLOOKUP($B3833,スコアリング基準!$A$36:$B$46,2,FALSE),0)</f>
        <v/>
      </c>
      <c r="Y3833" s="4">
        <f>SUM($S3833:$X3833)</f>
        <v/>
      </c>
      <c r="Z3833" s="4">
        <f>IF(COUNT($M3833:$N3833)=0,"データ無",IF($Y3833&gt;=スコアリング基準!$B$30,"S",IF($Y3833&gt;=スコアリング基準!$B$31,"A",IF($Y3833&gt;=スコアリング基準!$B$32,"B","C"))))</f>
        <v/>
      </c>
      <c r="AA3833">
        <f>IFERROR(INDEX(実績DB!$I$3:$I$104,MATCH($B3833&amp;$C3833,実績DB!$J$3:$J$104,0)),"")</f>
        <v/>
      </c>
    </row>
    <row r="3834">
      <c r="A3834" t="n">
        <v>3832</v>
      </c>
      <c r="B3834" t="inlineStr">
        <is>
          <t>北陸</t>
        </is>
      </c>
      <c r="C3834" t="inlineStr">
        <is>
          <t>東富山変電所</t>
        </is>
      </c>
      <c r="D3834" t="inlineStr">
        <is>
          <t>富山県</t>
        </is>
      </c>
      <c r="E3834" t="n">
        <v>66</v>
      </c>
      <c r="F3834" t="n">
        <v>6.6</v>
      </c>
      <c r="G3834" s="3" t="n">
        <v>36.685875</v>
      </c>
      <c r="H3834" s="3" t="n">
        <v>137.245069</v>
      </c>
      <c r="I3834" t="inlineStr">
        <is>
          <t>Google Places(名称一致)</t>
        </is>
      </c>
      <c r="J3834" t="n">
        <v>76</v>
      </c>
      <c r="K3834" t="n">
        <v>59</v>
      </c>
      <c r="L3834" t="n">
        <v>-40</v>
      </c>
      <c r="M3834" t="n">
        <v>19</v>
      </c>
      <c r="O3834" t="inlineStr">
        <is>
          <t>－</t>
        </is>
      </c>
      <c r="P3834" t="inlineStr">
        <is>
          <t>有り</t>
        </is>
      </c>
      <c r="R3834" s="4">
        <f>IF(COUNT($M3834:$N3834)=0,"",IF(AND(IF($N3834&lt;&gt;"",$N3834,$M3834)&lt;=0,$O3834&lt;&gt;"可"),"警告",""))</f>
        <v/>
      </c>
      <c r="S3834" s="4">
        <f>IF(COUNT($M3834:$N3834)=0,0,IF(IF($N3834&lt;&gt;"",$N3834,$M3834)&gt;=スコアリング基準!$B$20,スコアリング基準!$C$20,IF(IF($N3834&lt;&gt;"",$N3834,$M3834)&gt;=スコアリング基準!$B$21,スコアリング基準!$C$21,IF(IF($N3834&lt;&gt;"",$N3834,$M3834)&gt;0,スコアリング基準!$C$22,0))))</f>
        <v/>
      </c>
      <c r="T3834" s="4">
        <f>IF($O3834="可",スコアリング基準!$C$23,0)</f>
        <v/>
      </c>
      <c r="U3834" s="4">
        <f>IF(OR(COUNT($K3834:$L3834)&lt;2,$K3834=0),0,IF(ABS($L3834)/$K3834&lt;=スコアリング基準!$B$24,スコアリング基準!$C$24,IF(ABS($L3834)/$K3834&lt;=スコアリング基準!$B$25,スコアリング基準!$C$25,IF(ABS($L3834)/$K3834&lt;=スコアリング基準!$B$26,スコアリング基準!$C$26,0))))</f>
        <v/>
      </c>
      <c r="V3834" s="4">
        <f>IF($P3834="なし",スコアリング基準!$C$27,0)</f>
        <v/>
      </c>
      <c r="W3834" s="4">
        <f>IF($F3834="",0,IF(ISNUMBER($F3834),IF($F3834&lt;=スコアリング基準!$B$28,スコアリング基準!$C$28,スコアリング基準!$C$29),0))</f>
        <v/>
      </c>
      <c r="X3834" s="4">
        <f>IFERROR(VLOOKUP($B3834,スコアリング基準!$A$36:$B$46,2,FALSE),0)</f>
        <v/>
      </c>
      <c r="Y3834" s="4">
        <f>SUM($S3834:$X3834)</f>
        <v/>
      </c>
      <c r="Z3834" s="4">
        <f>IF(COUNT($M3834:$N3834)=0,"データ無",IF($Y3834&gt;=スコアリング基準!$B$30,"S",IF($Y3834&gt;=スコアリング基準!$B$31,"A",IF($Y3834&gt;=スコアリング基準!$B$32,"B","C"))))</f>
        <v/>
      </c>
      <c r="AA3834">
        <f>IFERROR(INDEX(実績DB!$I$3:$I$104,MATCH($B3834&amp;$C3834,実績DB!$J$3:$J$104,0)),"")</f>
        <v/>
      </c>
    </row>
    <row r="3835">
      <c r="A3835" t="n">
        <v>3833</v>
      </c>
      <c r="B3835" t="inlineStr">
        <is>
          <t>北陸</t>
        </is>
      </c>
      <c r="C3835" t="inlineStr">
        <is>
          <t>東射水変電所</t>
        </is>
      </c>
      <c r="D3835" t="inlineStr">
        <is>
          <t>富山県</t>
        </is>
      </c>
      <c r="E3835" t="n">
        <v>66</v>
      </c>
      <c r="F3835" t="n">
        <v>6.6</v>
      </c>
      <c r="G3835" s="3" t="n">
        <v>36.74617</v>
      </c>
      <c r="H3835" s="3" t="n">
        <v>137.12876</v>
      </c>
      <c r="I3835" t="inlineStr">
        <is>
          <t>OSM実測(名称一致)</t>
        </is>
      </c>
      <c r="J3835" t="n">
        <v>57</v>
      </c>
      <c r="K3835" t="n">
        <v>47</v>
      </c>
      <c r="L3835" t="n">
        <v>-34</v>
      </c>
      <c r="M3835" t="n">
        <v>11</v>
      </c>
      <c r="O3835" t="inlineStr">
        <is>
          <t>－</t>
        </is>
      </c>
      <c r="P3835" t="inlineStr">
        <is>
          <t>有り</t>
        </is>
      </c>
      <c r="R3835" s="4">
        <f>IF(COUNT($M3835:$N3835)=0,"",IF(AND(IF($N3835&lt;&gt;"",$N3835,$M3835)&lt;=0,$O3835&lt;&gt;"可"),"警告",""))</f>
        <v/>
      </c>
      <c r="S3835" s="4">
        <f>IF(COUNT($M3835:$N3835)=0,0,IF(IF($N3835&lt;&gt;"",$N3835,$M3835)&gt;=スコアリング基準!$B$20,スコアリング基準!$C$20,IF(IF($N3835&lt;&gt;"",$N3835,$M3835)&gt;=スコアリング基準!$B$21,スコアリング基準!$C$21,IF(IF($N3835&lt;&gt;"",$N3835,$M3835)&gt;0,スコアリング基準!$C$22,0))))</f>
        <v/>
      </c>
      <c r="T3835" s="4">
        <f>IF($O3835="可",スコアリング基準!$C$23,0)</f>
        <v/>
      </c>
      <c r="U3835" s="4">
        <f>IF(OR(COUNT($K3835:$L3835)&lt;2,$K3835=0),0,IF(ABS($L3835)/$K3835&lt;=スコアリング基準!$B$24,スコアリング基準!$C$24,IF(ABS($L3835)/$K3835&lt;=スコアリング基準!$B$25,スコアリング基準!$C$25,IF(ABS($L3835)/$K3835&lt;=スコアリング基準!$B$26,スコアリング基準!$C$26,0))))</f>
        <v/>
      </c>
      <c r="V3835" s="4">
        <f>IF($P3835="なし",スコアリング基準!$C$27,0)</f>
        <v/>
      </c>
      <c r="W3835" s="4">
        <f>IF($F3835="",0,IF(ISNUMBER($F3835),IF($F3835&lt;=スコアリング基準!$B$28,スコアリング基準!$C$28,スコアリング基準!$C$29),0))</f>
        <v/>
      </c>
      <c r="X3835" s="4">
        <f>IFERROR(VLOOKUP($B3835,スコアリング基準!$A$36:$B$46,2,FALSE),0)</f>
        <v/>
      </c>
      <c r="Y3835" s="4">
        <f>SUM($S3835:$X3835)</f>
        <v/>
      </c>
      <c r="Z3835" s="4">
        <f>IF(COUNT($M3835:$N3835)=0,"データ無",IF($Y3835&gt;=スコアリング基準!$B$30,"S",IF($Y3835&gt;=スコアリング基準!$B$31,"A",IF($Y3835&gt;=スコアリング基準!$B$32,"B","C"))))</f>
        <v/>
      </c>
      <c r="AA3835">
        <f>IFERROR(INDEX(実績DB!$I$3:$I$104,MATCH($B3835&amp;$C3835,実績DB!$J$3:$J$104,0)),"")</f>
        <v/>
      </c>
    </row>
    <row r="3836">
      <c r="A3836" t="n">
        <v>3834</v>
      </c>
      <c r="B3836" t="inlineStr">
        <is>
          <t>北陸</t>
        </is>
      </c>
      <c r="C3836" t="inlineStr">
        <is>
          <t>東滑川変電所</t>
        </is>
      </c>
      <c r="D3836" t="inlineStr">
        <is>
          <t>富山県</t>
        </is>
      </c>
      <c r="E3836" t="n">
        <v>66</v>
      </c>
      <c r="F3836" t="n">
        <v>6.6</v>
      </c>
      <c r="G3836" s="3" t="n">
        <v>36.773855</v>
      </c>
      <c r="H3836" s="3" t="n">
        <v>137.381739</v>
      </c>
      <c r="I3836" t="inlineStr">
        <is>
          <t>Google Places(名称一致)</t>
        </is>
      </c>
      <c r="J3836" t="n">
        <v>38</v>
      </c>
      <c r="K3836" t="n">
        <v>24</v>
      </c>
      <c r="L3836" t="n">
        <v>-7</v>
      </c>
      <c r="M3836" t="n">
        <v>17</v>
      </c>
      <c r="O3836" t="inlineStr">
        <is>
          <t>－</t>
        </is>
      </c>
      <c r="P3836" t="inlineStr">
        <is>
          <t>有り</t>
        </is>
      </c>
      <c r="R3836" s="4">
        <f>IF(COUNT($M3836:$N3836)=0,"",IF(AND(IF($N3836&lt;&gt;"",$N3836,$M3836)&lt;=0,$O3836&lt;&gt;"可"),"警告",""))</f>
        <v/>
      </c>
      <c r="S3836" s="4">
        <f>IF(COUNT($M3836:$N3836)=0,0,IF(IF($N3836&lt;&gt;"",$N3836,$M3836)&gt;=スコアリング基準!$B$20,スコアリング基準!$C$20,IF(IF($N3836&lt;&gt;"",$N3836,$M3836)&gt;=スコアリング基準!$B$21,スコアリング基準!$C$21,IF(IF($N3836&lt;&gt;"",$N3836,$M3836)&gt;0,スコアリング基準!$C$22,0))))</f>
        <v/>
      </c>
      <c r="T3836" s="4">
        <f>IF($O3836="可",スコアリング基準!$C$23,0)</f>
        <v/>
      </c>
      <c r="U3836" s="4">
        <f>IF(OR(COUNT($K3836:$L3836)&lt;2,$K3836=0),0,IF(ABS($L3836)/$K3836&lt;=スコアリング基準!$B$24,スコアリング基準!$C$24,IF(ABS($L3836)/$K3836&lt;=スコアリング基準!$B$25,スコアリング基準!$C$25,IF(ABS($L3836)/$K3836&lt;=スコアリング基準!$B$26,スコアリング基準!$C$26,0))))</f>
        <v/>
      </c>
      <c r="V3836" s="4">
        <f>IF($P3836="なし",スコアリング基準!$C$27,0)</f>
        <v/>
      </c>
      <c r="W3836" s="4">
        <f>IF($F3836="",0,IF(ISNUMBER($F3836),IF($F3836&lt;=スコアリング基準!$B$28,スコアリング基準!$C$28,スコアリング基準!$C$29),0))</f>
        <v/>
      </c>
      <c r="X3836" s="4">
        <f>IFERROR(VLOOKUP($B3836,スコアリング基準!$A$36:$B$46,2,FALSE),0)</f>
        <v/>
      </c>
      <c r="Y3836" s="4">
        <f>SUM($S3836:$X3836)</f>
        <v/>
      </c>
      <c r="Z3836" s="4">
        <f>IF(COUNT($M3836:$N3836)=0,"データ無",IF($Y3836&gt;=スコアリング基準!$B$30,"S",IF($Y3836&gt;=スコアリング基準!$B$31,"A",IF($Y3836&gt;=スコアリング基準!$B$32,"B","C"))))</f>
        <v/>
      </c>
      <c r="AA3836">
        <f>IFERROR(INDEX(実績DB!$I$3:$I$104,MATCH($B3836&amp;$C3836,実績DB!$J$3:$J$104,0)),"")</f>
        <v/>
      </c>
    </row>
    <row r="3837">
      <c r="A3837" t="n">
        <v>3835</v>
      </c>
      <c r="B3837" t="inlineStr">
        <is>
          <t>北陸</t>
        </is>
      </c>
      <c r="C3837" t="inlineStr">
        <is>
          <t>桜井変電所</t>
        </is>
      </c>
      <c r="D3837" t="inlineStr">
        <is>
          <t>富山県</t>
        </is>
      </c>
      <c r="E3837" t="n">
        <v>66</v>
      </c>
      <c r="F3837" t="n">
        <v>6.6</v>
      </c>
      <c r="G3837" s="3" t="n">
        <v>36.863583</v>
      </c>
      <c r="H3837" s="3" t="n">
        <v>137.438214</v>
      </c>
      <c r="I3837" t="inlineStr">
        <is>
          <t>Google Places(名称一致)</t>
        </is>
      </c>
      <c r="J3837" t="n">
        <v>57</v>
      </c>
      <c r="K3837" t="n">
        <v>47</v>
      </c>
      <c r="L3837" t="n">
        <v>-29</v>
      </c>
      <c r="M3837" t="n">
        <v>18</v>
      </c>
      <c r="O3837" t="inlineStr">
        <is>
          <t>－</t>
        </is>
      </c>
      <c r="P3837" t="inlineStr">
        <is>
          <t>有り</t>
        </is>
      </c>
      <c r="R3837" s="4">
        <f>IF(COUNT($M3837:$N3837)=0,"",IF(AND(IF($N3837&lt;&gt;"",$N3837,$M3837)&lt;=0,$O3837&lt;&gt;"可"),"警告",""))</f>
        <v/>
      </c>
      <c r="S3837" s="4">
        <f>IF(COUNT($M3837:$N3837)=0,0,IF(IF($N3837&lt;&gt;"",$N3837,$M3837)&gt;=スコアリング基準!$B$20,スコアリング基準!$C$20,IF(IF($N3837&lt;&gt;"",$N3837,$M3837)&gt;=スコアリング基準!$B$21,スコアリング基準!$C$21,IF(IF($N3837&lt;&gt;"",$N3837,$M3837)&gt;0,スコアリング基準!$C$22,0))))</f>
        <v/>
      </c>
      <c r="T3837" s="4">
        <f>IF($O3837="可",スコアリング基準!$C$23,0)</f>
        <v/>
      </c>
      <c r="U3837" s="4">
        <f>IF(OR(COUNT($K3837:$L3837)&lt;2,$K3837=0),0,IF(ABS($L3837)/$K3837&lt;=スコアリング基準!$B$24,スコアリング基準!$C$24,IF(ABS($L3837)/$K3837&lt;=スコアリング基準!$B$25,スコアリング基準!$C$25,IF(ABS($L3837)/$K3837&lt;=スコアリング基準!$B$26,スコアリング基準!$C$26,0))))</f>
        <v/>
      </c>
      <c r="V3837" s="4">
        <f>IF($P3837="なし",スコアリング基準!$C$27,0)</f>
        <v/>
      </c>
      <c r="W3837" s="4">
        <f>IF($F3837="",0,IF(ISNUMBER($F3837),IF($F3837&lt;=スコアリング基準!$B$28,スコアリング基準!$C$28,スコアリング基準!$C$29),0))</f>
        <v/>
      </c>
      <c r="X3837" s="4">
        <f>IFERROR(VLOOKUP($B3837,スコアリング基準!$A$36:$B$46,2,FALSE),0)</f>
        <v/>
      </c>
      <c r="Y3837" s="4">
        <f>SUM($S3837:$X3837)</f>
        <v/>
      </c>
      <c r="Z3837" s="4">
        <f>IF(COUNT($M3837:$N3837)=0,"データ無",IF($Y3837&gt;=スコアリング基準!$B$30,"S",IF($Y3837&gt;=スコアリング基準!$B$31,"A",IF($Y3837&gt;=スコアリング基準!$B$32,"B","C"))))</f>
        <v/>
      </c>
      <c r="AA3837">
        <f>IFERROR(INDEX(実績DB!$I$3:$I$104,MATCH($B3837&amp;$C3837,実績DB!$J$3:$J$104,0)),"")</f>
        <v/>
      </c>
    </row>
    <row r="3838">
      <c r="A3838" t="n">
        <v>3836</v>
      </c>
      <c r="B3838" t="inlineStr">
        <is>
          <t>北陸</t>
        </is>
      </c>
      <c r="C3838" t="inlineStr">
        <is>
          <t>水橋変電所</t>
        </is>
      </c>
      <c r="D3838" t="inlineStr">
        <is>
          <t>富山県</t>
        </is>
      </c>
      <c r="E3838" t="n">
        <v>66</v>
      </c>
      <c r="F3838" t="n">
        <v>6.6</v>
      </c>
      <c r="G3838" s="3" t="n">
        <v>36.733874</v>
      </c>
      <c r="H3838" s="3" t="n">
        <v>137.293756</v>
      </c>
      <c r="I3838" t="inlineStr">
        <is>
          <t>Google Places(名称一致)</t>
        </is>
      </c>
      <c r="J3838" t="n">
        <v>38</v>
      </c>
      <c r="K3838" t="n">
        <v>24</v>
      </c>
      <c r="L3838" t="n">
        <v>-5</v>
      </c>
      <c r="M3838" t="n">
        <v>17</v>
      </c>
      <c r="O3838" t="inlineStr">
        <is>
          <t>－</t>
        </is>
      </c>
      <c r="P3838" t="inlineStr">
        <is>
          <t>有り</t>
        </is>
      </c>
      <c r="R3838" s="4">
        <f>IF(COUNT($M3838:$N3838)=0,"",IF(AND(IF($N3838&lt;&gt;"",$N3838,$M3838)&lt;=0,$O3838&lt;&gt;"可"),"警告",""))</f>
        <v/>
      </c>
      <c r="S3838" s="4">
        <f>IF(COUNT($M3838:$N3838)=0,0,IF(IF($N3838&lt;&gt;"",$N3838,$M3838)&gt;=スコアリング基準!$B$20,スコアリング基準!$C$20,IF(IF($N3838&lt;&gt;"",$N3838,$M3838)&gt;=スコアリング基準!$B$21,スコアリング基準!$C$21,IF(IF($N3838&lt;&gt;"",$N3838,$M3838)&gt;0,スコアリング基準!$C$22,0))))</f>
        <v/>
      </c>
      <c r="T3838" s="4">
        <f>IF($O3838="可",スコアリング基準!$C$23,0)</f>
        <v/>
      </c>
      <c r="U3838" s="4">
        <f>IF(OR(COUNT($K3838:$L3838)&lt;2,$K3838=0),0,IF(ABS($L3838)/$K3838&lt;=スコアリング基準!$B$24,スコアリング基準!$C$24,IF(ABS($L3838)/$K3838&lt;=スコアリング基準!$B$25,スコアリング基準!$C$25,IF(ABS($L3838)/$K3838&lt;=スコアリング基準!$B$26,スコアリング基準!$C$26,0))))</f>
        <v/>
      </c>
      <c r="V3838" s="4">
        <f>IF($P3838="なし",スコアリング基準!$C$27,0)</f>
        <v/>
      </c>
      <c r="W3838" s="4">
        <f>IF($F3838="",0,IF(ISNUMBER($F3838),IF($F3838&lt;=スコアリング基準!$B$28,スコアリング基準!$C$28,スコアリング基準!$C$29),0))</f>
        <v/>
      </c>
      <c r="X3838" s="4">
        <f>IFERROR(VLOOKUP($B3838,スコアリング基準!$A$36:$B$46,2,FALSE),0)</f>
        <v/>
      </c>
      <c r="Y3838" s="4">
        <f>SUM($S3838:$X3838)</f>
        <v/>
      </c>
      <c r="Z3838" s="4">
        <f>IF(COUNT($M3838:$N3838)=0,"データ無",IF($Y3838&gt;=スコアリング基準!$B$30,"S",IF($Y3838&gt;=スコアリング基準!$B$31,"A",IF($Y3838&gt;=スコアリング基準!$B$32,"B","C"))))</f>
        <v/>
      </c>
      <c r="AA3838">
        <f>IFERROR(INDEX(実績DB!$I$3:$I$104,MATCH($B3838&amp;$C3838,実績DB!$J$3:$J$104,0)),"")</f>
        <v/>
      </c>
    </row>
    <row r="3839">
      <c r="A3839" t="n">
        <v>3837</v>
      </c>
      <c r="B3839" t="inlineStr">
        <is>
          <t>北陸</t>
        </is>
      </c>
      <c r="C3839" t="inlineStr">
        <is>
          <t>氷見変電所</t>
        </is>
      </c>
      <c r="D3839" t="inlineStr">
        <is>
          <t>富山県</t>
        </is>
      </c>
      <c r="E3839" t="n">
        <v>66</v>
      </c>
      <c r="F3839" t="n">
        <v>6.6</v>
      </c>
      <c r="G3839" s="3" t="n">
        <v>36.844998</v>
      </c>
      <c r="H3839" s="3" t="n">
        <v>136.992819</v>
      </c>
      <c r="I3839" t="inlineStr">
        <is>
          <t>Google Places(名称一致)</t>
        </is>
      </c>
      <c r="J3839" t="n">
        <v>67</v>
      </c>
      <c r="K3839" t="n">
        <v>47</v>
      </c>
      <c r="L3839" t="n">
        <v>-29</v>
      </c>
      <c r="M3839" t="n">
        <v>16</v>
      </c>
      <c r="O3839" t="inlineStr">
        <is>
          <t>－</t>
        </is>
      </c>
      <c r="P3839" t="inlineStr">
        <is>
          <t>なし</t>
        </is>
      </c>
      <c r="R3839" s="4">
        <f>IF(COUNT($M3839:$N3839)=0,"",IF(AND(IF($N3839&lt;&gt;"",$N3839,$M3839)&lt;=0,$O3839&lt;&gt;"可"),"警告",""))</f>
        <v/>
      </c>
      <c r="S3839" s="4">
        <f>IF(COUNT($M3839:$N3839)=0,0,IF(IF($N3839&lt;&gt;"",$N3839,$M3839)&gt;=スコアリング基準!$B$20,スコアリング基準!$C$20,IF(IF($N3839&lt;&gt;"",$N3839,$M3839)&gt;=スコアリング基準!$B$21,スコアリング基準!$C$21,IF(IF($N3839&lt;&gt;"",$N3839,$M3839)&gt;0,スコアリング基準!$C$22,0))))</f>
        <v/>
      </c>
      <c r="T3839" s="4">
        <f>IF($O3839="可",スコアリング基準!$C$23,0)</f>
        <v/>
      </c>
      <c r="U3839" s="4">
        <f>IF(OR(COUNT($K3839:$L3839)&lt;2,$K3839=0),0,IF(ABS($L3839)/$K3839&lt;=スコアリング基準!$B$24,スコアリング基準!$C$24,IF(ABS($L3839)/$K3839&lt;=スコアリング基準!$B$25,スコアリング基準!$C$25,IF(ABS($L3839)/$K3839&lt;=スコアリング基準!$B$26,スコアリング基準!$C$26,0))))</f>
        <v/>
      </c>
      <c r="V3839" s="4">
        <f>IF($P3839="なし",スコアリング基準!$C$27,0)</f>
        <v/>
      </c>
      <c r="W3839" s="4">
        <f>IF($F3839="",0,IF(ISNUMBER($F3839),IF($F3839&lt;=スコアリング基準!$B$28,スコアリング基準!$C$28,スコアリング基準!$C$29),0))</f>
        <v/>
      </c>
      <c r="X3839" s="4">
        <f>IFERROR(VLOOKUP($B3839,スコアリング基準!$A$36:$B$46,2,FALSE),0)</f>
        <v/>
      </c>
      <c r="Y3839" s="4">
        <f>SUM($S3839:$X3839)</f>
        <v/>
      </c>
      <c r="Z3839" s="4">
        <f>IF(COUNT($M3839:$N3839)=0,"データ無",IF($Y3839&gt;=スコアリング基準!$B$30,"S",IF($Y3839&gt;=スコアリング基準!$B$31,"A",IF($Y3839&gt;=スコアリング基準!$B$32,"B","C"))))</f>
        <v/>
      </c>
      <c r="AA3839">
        <f>IFERROR(INDEX(実績DB!$I$3:$I$104,MATCH($B3839&amp;$C3839,実績DB!$J$3:$J$104,0)),"")</f>
        <v/>
      </c>
    </row>
    <row r="3840">
      <c r="A3840" t="n">
        <v>3838</v>
      </c>
      <c r="B3840" t="inlineStr">
        <is>
          <t>北陸</t>
        </is>
      </c>
      <c r="C3840" t="inlineStr">
        <is>
          <t>沖布変電所</t>
        </is>
      </c>
      <c r="D3840" t="inlineStr">
        <is>
          <t>富山県</t>
        </is>
      </c>
      <c r="E3840" t="n">
        <v>66</v>
      </c>
      <c r="F3840" t="n">
        <v>6.6</v>
      </c>
      <c r="G3840" s="3" t="n">
        <v>36.851031</v>
      </c>
      <c r="H3840" s="3" t="n">
        <v>136.956076</v>
      </c>
      <c r="I3840" t="inlineStr">
        <is>
          <t>Google Places(名称一致)</t>
        </is>
      </c>
      <c r="J3840" t="n">
        <v>38</v>
      </c>
      <c r="K3840" t="n">
        <v>24</v>
      </c>
      <c r="L3840" t="n">
        <v>-6</v>
      </c>
      <c r="M3840" t="n">
        <v>18</v>
      </c>
      <c r="O3840" t="inlineStr">
        <is>
          <t>－</t>
        </is>
      </c>
      <c r="P3840" t="inlineStr">
        <is>
          <t>なし</t>
        </is>
      </c>
      <c r="R3840" s="4">
        <f>IF(COUNT($M3840:$N3840)=0,"",IF(AND(IF($N3840&lt;&gt;"",$N3840,$M3840)&lt;=0,$O3840&lt;&gt;"可"),"警告",""))</f>
        <v/>
      </c>
      <c r="S3840" s="4">
        <f>IF(COUNT($M3840:$N3840)=0,0,IF(IF($N3840&lt;&gt;"",$N3840,$M3840)&gt;=スコアリング基準!$B$20,スコアリング基準!$C$20,IF(IF($N3840&lt;&gt;"",$N3840,$M3840)&gt;=スコアリング基準!$B$21,スコアリング基準!$C$21,IF(IF($N3840&lt;&gt;"",$N3840,$M3840)&gt;0,スコアリング基準!$C$22,0))))</f>
        <v/>
      </c>
      <c r="T3840" s="4">
        <f>IF($O3840="可",スコアリング基準!$C$23,0)</f>
        <v/>
      </c>
      <c r="U3840" s="4">
        <f>IF(OR(COUNT($K3840:$L3840)&lt;2,$K3840=0),0,IF(ABS($L3840)/$K3840&lt;=スコアリング基準!$B$24,スコアリング基準!$C$24,IF(ABS($L3840)/$K3840&lt;=スコアリング基準!$B$25,スコアリング基準!$C$25,IF(ABS($L3840)/$K3840&lt;=スコアリング基準!$B$26,スコアリング基準!$C$26,0))))</f>
        <v/>
      </c>
      <c r="V3840" s="4">
        <f>IF($P3840="なし",スコアリング基準!$C$27,0)</f>
        <v/>
      </c>
      <c r="W3840" s="4">
        <f>IF($F3840="",0,IF(ISNUMBER($F3840),IF($F3840&lt;=スコアリング基準!$B$28,スコアリング基準!$C$28,スコアリング基準!$C$29),0))</f>
        <v/>
      </c>
      <c r="X3840" s="4">
        <f>IFERROR(VLOOKUP($B3840,スコアリング基準!$A$36:$B$46,2,FALSE),0)</f>
        <v/>
      </c>
      <c r="Y3840" s="4">
        <f>SUM($S3840:$X3840)</f>
        <v/>
      </c>
      <c r="Z3840" s="4">
        <f>IF(COUNT($M3840:$N3840)=0,"データ無",IF($Y3840&gt;=スコアリング基準!$B$30,"S",IF($Y3840&gt;=スコアリング基準!$B$31,"A",IF($Y3840&gt;=スコアリング基準!$B$32,"B","C"))))</f>
        <v/>
      </c>
      <c r="AA3840">
        <f>IFERROR(INDEX(実績DB!$I$3:$I$104,MATCH($B3840&amp;$C3840,実績DB!$J$3:$J$104,0)),"")</f>
        <v/>
      </c>
    </row>
    <row r="3841">
      <c r="A3841" t="n">
        <v>3839</v>
      </c>
      <c r="B3841" t="inlineStr">
        <is>
          <t>北陸</t>
        </is>
      </c>
      <c r="C3841" t="inlineStr">
        <is>
          <t>泊変電所</t>
        </is>
      </c>
      <c r="D3841" t="inlineStr">
        <is>
          <t>富山県</t>
        </is>
      </c>
      <c r="E3841" t="n">
        <v>66</v>
      </c>
      <c r="F3841" t="n">
        <v>6.6</v>
      </c>
      <c r="G3841" s="3" t="n">
        <v>36.945281</v>
      </c>
      <c r="H3841" s="3" t="n">
        <v>137.561627</v>
      </c>
      <c r="I3841" t="inlineStr">
        <is>
          <t>Google Places(名称一致)</t>
        </is>
      </c>
      <c r="J3841" t="n">
        <v>38</v>
      </c>
      <c r="K3841" t="n">
        <v>24</v>
      </c>
      <c r="L3841" t="n">
        <v>-10</v>
      </c>
      <c r="M3841" t="n">
        <v>8</v>
      </c>
      <c r="O3841" t="inlineStr">
        <is>
          <t>－</t>
        </is>
      </c>
      <c r="P3841" t="inlineStr">
        <is>
          <t>有り</t>
        </is>
      </c>
      <c r="R3841" s="4">
        <f>IF(COUNT($M3841:$N3841)=0,"",IF(AND(IF($N3841&lt;&gt;"",$N3841,$M3841)&lt;=0,$O3841&lt;&gt;"可"),"警告",""))</f>
        <v/>
      </c>
      <c r="S3841" s="4">
        <f>IF(COUNT($M3841:$N3841)=0,0,IF(IF($N3841&lt;&gt;"",$N3841,$M3841)&gt;=スコアリング基準!$B$20,スコアリング基準!$C$20,IF(IF($N3841&lt;&gt;"",$N3841,$M3841)&gt;=スコアリング基準!$B$21,スコアリング基準!$C$21,IF(IF($N3841&lt;&gt;"",$N3841,$M3841)&gt;0,スコアリング基準!$C$22,0))))</f>
        <v/>
      </c>
      <c r="T3841" s="4">
        <f>IF($O3841="可",スコアリング基準!$C$23,0)</f>
        <v/>
      </c>
      <c r="U3841" s="4">
        <f>IF(OR(COUNT($K3841:$L3841)&lt;2,$K3841=0),0,IF(ABS($L3841)/$K3841&lt;=スコアリング基準!$B$24,スコアリング基準!$C$24,IF(ABS($L3841)/$K3841&lt;=スコアリング基準!$B$25,スコアリング基準!$C$25,IF(ABS($L3841)/$K3841&lt;=スコアリング基準!$B$26,スコアリング基準!$C$26,0))))</f>
        <v/>
      </c>
      <c r="V3841" s="4">
        <f>IF($P3841="なし",スコアリング基準!$C$27,0)</f>
        <v/>
      </c>
      <c r="W3841" s="4">
        <f>IF($F3841="",0,IF(ISNUMBER($F3841),IF($F3841&lt;=スコアリング基準!$B$28,スコアリング基準!$C$28,スコアリング基準!$C$29),0))</f>
        <v/>
      </c>
      <c r="X3841" s="4">
        <f>IFERROR(VLOOKUP($B3841,スコアリング基準!$A$36:$B$46,2,FALSE),0)</f>
        <v/>
      </c>
      <c r="Y3841" s="4">
        <f>SUM($S3841:$X3841)</f>
        <v/>
      </c>
      <c r="Z3841" s="4">
        <f>IF(COUNT($M3841:$N3841)=0,"データ無",IF($Y3841&gt;=スコアリング基準!$B$30,"S",IF($Y3841&gt;=スコアリング基準!$B$31,"A",IF($Y3841&gt;=スコアリング基準!$B$32,"B","C"))))</f>
        <v/>
      </c>
      <c r="AA3841">
        <f>IFERROR(INDEX(実績DB!$I$3:$I$104,MATCH($B3841&amp;$C3841,実績DB!$J$3:$J$104,0)),"")</f>
        <v/>
      </c>
    </row>
    <row r="3842">
      <c r="A3842" t="n">
        <v>3840</v>
      </c>
      <c r="B3842" t="inlineStr">
        <is>
          <t>北陸</t>
        </is>
      </c>
      <c r="C3842" t="inlineStr">
        <is>
          <t>浅地変電所</t>
        </is>
      </c>
      <c r="D3842" t="inlineStr">
        <is>
          <t>富山県</t>
        </is>
      </c>
      <c r="E3842" t="n">
        <v>66</v>
      </c>
      <c r="F3842" t="n">
        <v>6.6</v>
      </c>
      <c r="G3842" s="3" t="n">
        <v>36.63143</v>
      </c>
      <c r="H3842" s="3" t="n">
        <v>136.883015</v>
      </c>
      <c r="I3842" t="inlineStr">
        <is>
          <t>Google Places(名称一致)</t>
        </is>
      </c>
      <c r="J3842" t="n">
        <v>19</v>
      </c>
      <c r="K3842" t="n">
        <v>19</v>
      </c>
      <c r="L3842" t="n">
        <v>-8</v>
      </c>
      <c r="M3842" t="n">
        <v>11</v>
      </c>
      <c r="O3842" t="inlineStr">
        <is>
          <t>－</t>
        </is>
      </c>
      <c r="P3842" t="inlineStr">
        <is>
          <t>有り</t>
        </is>
      </c>
      <c r="R3842" s="4">
        <f>IF(COUNT($M3842:$N3842)=0,"",IF(AND(IF($N3842&lt;&gt;"",$N3842,$M3842)&lt;=0,$O3842&lt;&gt;"可"),"警告",""))</f>
        <v/>
      </c>
      <c r="S3842" s="4">
        <f>IF(COUNT($M3842:$N3842)=0,0,IF(IF($N3842&lt;&gt;"",$N3842,$M3842)&gt;=スコアリング基準!$B$20,スコアリング基準!$C$20,IF(IF($N3842&lt;&gt;"",$N3842,$M3842)&gt;=スコアリング基準!$B$21,スコアリング基準!$C$21,IF(IF($N3842&lt;&gt;"",$N3842,$M3842)&gt;0,スコアリング基準!$C$22,0))))</f>
        <v/>
      </c>
      <c r="T3842" s="4">
        <f>IF($O3842="可",スコアリング基準!$C$23,0)</f>
        <v/>
      </c>
      <c r="U3842" s="4">
        <f>IF(OR(COUNT($K3842:$L3842)&lt;2,$K3842=0),0,IF(ABS($L3842)/$K3842&lt;=スコアリング基準!$B$24,スコアリング基準!$C$24,IF(ABS($L3842)/$K3842&lt;=スコアリング基準!$B$25,スコアリング基準!$C$25,IF(ABS($L3842)/$K3842&lt;=スコアリング基準!$B$26,スコアリング基準!$C$26,0))))</f>
        <v/>
      </c>
      <c r="V3842" s="4">
        <f>IF($P3842="なし",スコアリング基準!$C$27,0)</f>
        <v/>
      </c>
      <c r="W3842" s="4">
        <f>IF($F3842="",0,IF(ISNUMBER($F3842),IF($F3842&lt;=スコアリング基準!$B$28,スコアリング基準!$C$28,スコアリング基準!$C$29),0))</f>
        <v/>
      </c>
      <c r="X3842" s="4">
        <f>IFERROR(VLOOKUP($B3842,スコアリング基準!$A$36:$B$46,2,FALSE),0)</f>
        <v/>
      </c>
      <c r="Y3842" s="4">
        <f>SUM($S3842:$X3842)</f>
        <v/>
      </c>
      <c r="Z3842" s="4">
        <f>IF(COUNT($M3842:$N3842)=0,"データ無",IF($Y3842&gt;=スコアリング基準!$B$30,"S",IF($Y3842&gt;=スコアリング基準!$B$31,"A",IF($Y3842&gt;=スコアリング基準!$B$32,"B","C"))))</f>
        <v/>
      </c>
      <c r="AA3842">
        <f>IFERROR(INDEX(実績DB!$I$3:$I$104,MATCH($B3842&amp;$C3842,実績DB!$J$3:$J$104,0)),"")</f>
        <v/>
      </c>
    </row>
    <row r="3843">
      <c r="A3843" t="n">
        <v>3841</v>
      </c>
      <c r="B3843" t="inlineStr">
        <is>
          <t>北陸</t>
        </is>
      </c>
      <c r="C3843" t="inlineStr">
        <is>
          <t>牛島変電所</t>
        </is>
      </c>
      <c r="D3843" t="inlineStr">
        <is>
          <t>富山県</t>
        </is>
      </c>
      <c r="E3843" t="n">
        <v>66</v>
      </c>
      <c r="F3843" t="n">
        <v>6.6</v>
      </c>
      <c r="G3843" s="3" t="n">
        <v>36.706914</v>
      </c>
      <c r="H3843" s="3" t="n">
        <v>137.21239</v>
      </c>
      <c r="I3843" t="inlineStr">
        <is>
          <t>Google Places(名称一致)</t>
        </is>
      </c>
      <c r="J3843" t="n">
        <v>57</v>
      </c>
      <c r="K3843" t="n">
        <v>35</v>
      </c>
      <c r="L3843" t="n">
        <v>-4</v>
      </c>
      <c r="M3843" t="n">
        <v>31</v>
      </c>
      <c r="O3843" t="inlineStr">
        <is>
          <t>－</t>
        </is>
      </c>
      <c r="P3843" t="inlineStr">
        <is>
          <t>有り</t>
        </is>
      </c>
      <c r="R3843" s="4">
        <f>IF(COUNT($M3843:$N3843)=0,"",IF(AND(IF($N3843&lt;&gt;"",$N3843,$M3843)&lt;=0,$O3843&lt;&gt;"可"),"警告",""))</f>
        <v/>
      </c>
      <c r="S3843" s="4">
        <f>IF(COUNT($M3843:$N3843)=0,0,IF(IF($N3843&lt;&gt;"",$N3843,$M3843)&gt;=スコアリング基準!$B$20,スコアリング基準!$C$20,IF(IF($N3843&lt;&gt;"",$N3843,$M3843)&gt;=スコアリング基準!$B$21,スコアリング基準!$C$21,IF(IF($N3843&lt;&gt;"",$N3843,$M3843)&gt;0,スコアリング基準!$C$22,0))))</f>
        <v/>
      </c>
      <c r="T3843" s="4">
        <f>IF($O3843="可",スコアリング基準!$C$23,0)</f>
        <v/>
      </c>
      <c r="U3843" s="4">
        <f>IF(OR(COUNT($K3843:$L3843)&lt;2,$K3843=0),0,IF(ABS($L3843)/$K3843&lt;=スコアリング基準!$B$24,スコアリング基準!$C$24,IF(ABS($L3843)/$K3843&lt;=スコアリング基準!$B$25,スコアリング基準!$C$25,IF(ABS($L3843)/$K3843&lt;=スコアリング基準!$B$26,スコアリング基準!$C$26,0))))</f>
        <v/>
      </c>
      <c r="V3843" s="4">
        <f>IF($P3843="なし",スコアリング基準!$C$27,0)</f>
        <v/>
      </c>
      <c r="W3843" s="4">
        <f>IF($F3843="",0,IF(ISNUMBER($F3843),IF($F3843&lt;=スコアリング基準!$B$28,スコアリング基準!$C$28,スコアリング基準!$C$29),0))</f>
        <v/>
      </c>
      <c r="X3843" s="4">
        <f>IFERROR(VLOOKUP($B3843,スコアリング基準!$A$36:$B$46,2,FALSE),0)</f>
        <v/>
      </c>
      <c r="Y3843" s="4">
        <f>SUM($S3843:$X3843)</f>
        <v/>
      </c>
      <c r="Z3843" s="4">
        <f>IF(COUNT($M3843:$N3843)=0,"データ無",IF($Y3843&gt;=スコアリング基準!$B$30,"S",IF($Y3843&gt;=スコアリング基準!$B$31,"A",IF($Y3843&gt;=スコアリング基準!$B$32,"B","C"))))</f>
        <v/>
      </c>
      <c r="AA3843">
        <f>IFERROR(INDEX(実績DB!$I$3:$I$104,MATCH($B3843&amp;$C3843,実績DB!$J$3:$J$104,0)),"")</f>
        <v/>
      </c>
    </row>
    <row r="3844">
      <c r="A3844" t="n">
        <v>3842</v>
      </c>
      <c r="B3844" t="inlineStr">
        <is>
          <t>北陸</t>
        </is>
      </c>
      <c r="C3844" t="inlineStr">
        <is>
          <t>猪谷変電所</t>
        </is>
      </c>
      <c r="D3844" t="inlineStr">
        <is>
          <t>富山県</t>
        </is>
      </c>
      <c r="E3844" t="n">
        <v>66</v>
      </c>
      <c r="F3844" t="n">
        <v>6.6</v>
      </c>
      <c r="G3844" s="3" t="n"/>
      <c r="H3844" s="3" t="n"/>
      <c r="I3844" t="inlineStr">
        <is>
          <t>未取得</t>
        </is>
      </c>
      <c r="J3844" t="n">
        <v>6</v>
      </c>
      <c r="K3844" t="n">
        <v>6</v>
      </c>
      <c r="L3844" t="n">
        <v>-2</v>
      </c>
      <c r="M3844" t="n">
        <v>4</v>
      </c>
      <c r="O3844" t="inlineStr">
        <is>
          <t>－</t>
        </is>
      </c>
      <c r="P3844" t="inlineStr">
        <is>
          <t>有り</t>
        </is>
      </c>
      <c r="R3844" s="4">
        <f>IF(COUNT($M3844:$N3844)=0,"",IF(AND(IF($N3844&lt;&gt;"",$N3844,$M3844)&lt;=0,$O3844&lt;&gt;"可"),"警告",""))</f>
        <v/>
      </c>
      <c r="S3844" s="4">
        <f>IF(COUNT($M3844:$N3844)=0,0,IF(IF($N3844&lt;&gt;"",$N3844,$M3844)&gt;=スコアリング基準!$B$20,スコアリング基準!$C$20,IF(IF($N3844&lt;&gt;"",$N3844,$M3844)&gt;=スコアリング基準!$B$21,スコアリング基準!$C$21,IF(IF($N3844&lt;&gt;"",$N3844,$M3844)&gt;0,スコアリング基準!$C$22,0))))</f>
        <v/>
      </c>
      <c r="T3844" s="4">
        <f>IF($O3844="可",スコアリング基準!$C$23,0)</f>
        <v/>
      </c>
      <c r="U3844" s="4">
        <f>IF(OR(COUNT($K3844:$L3844)&lt;2,$K3844=0),0,IF(ABS($L3844)/$K3844&lt;=スコアリング基準!$B$24,スコアリング基準!$C$24,IF(ABS($L3844)/$K3844&lt;=スコアリング基準!$B$25,スコアリング基準!$C$25,IF(ABS($L3844)/$K3844&lt;=スコアリング基準!$B$26,スコアリング基準!$C$26,0))))</f>
        <v/>
      </c>
      <c r="V3844" s="4">
        <f>IF($P3844="なし",スコアリング基準!$C$27,0)</f>
        <v/>
      </c>
      <c r="W3844" s="4">
        <f>IF($F3844="",0,IF(ISNUMBER($F3844),IF($F3844&lt;=スコアリング基準!$B$28,スコアリング基準!$C$28,スコアリング基準!$C$29),0))</f>
        <v/>
      </c>
      <c r="X3844" s="4">
        <f>IFERROR(VLOOKUP($B3844,スコアリング基準!$A$36:$B$46,2,FALSE),0)</f>
        <v/>
      </c>
      <c r="Y3844" s="4">
        <f>SUM($S3844:$X3844)</f>
        <v/>
      </c>
      <c r="Z3844" s="4">
        <f>IF(COUNT($M3844:$N3844)=0,"データ無",IF($Y3844&gt;=スコアリング基準!$B$30,"S",IF($Y3844&gt;=スコアリング基準!$B$31,"A",IF($Y3844&gt;=スコアリング基準!$B$32,"B","C"))))</f>
        <v/>
      </c>
      <c r="AA3844">
        <f>IFERROR(INDEX(実績DB!$I$3:$I$104,MATCH($B3844&amp;$C3844,実績DB!$J$3:$J$104,0)),"")</f>
        <v/>
      </c>
    </row>
    <row r="3845">
      <c r="A3845" t="n">
        <v>3843</v>
      </c>
      <c r="B3845" t="inlineStr">
        <is>
          <t>北陸</t>
        </is>
      </c>
      <c r="C3845" t="inlineStr">
        <is>
          <t>瑞穂変電所</t>
        </is>
      </c>
      <c r="D3845" t="inlineStr">
        <is>
          <t>石川県</t>
        </is>
      </c>
      <c r="E3845" t="n">
        <v>66</v>
      </c>
      <c r="F3845" t="n">
        <v>6.6</v>
      </c>
      <c r="G3845" s="3" t="n">
        <v>37.26664</v>
      </c>
      <c r="H3845" s="3" t="n">
        <v>137.031491</v>
      </c>
      <c r="I3845" t="inlineStr">
        <is>
          <t>Google Places(名称一致)</t>
        </is>
      </c>
      <c r="J3845" t="n">
        <v>19</v>
      </c>
      <c r="K3845" t="n">
        <v>10</v>
      </c>
      <c r="L3845" t="n">
        <v>-6</v>
      </c>
      <c r="M3845" t="n">
        <v>4</v>
      </c>
      <c r="O3845" t="inlineStr">
        <is>
          <t>－</t>
        </is>
      </c>
      <c r="P3845" t="inlineStr">
        <is>
          <t>有り</t>
        </is>
      </c>
      <c r="R3845" s="4">
        <f>IF(COUNT($M3845:$N3845)=0,"",IF(AND(IF($N3845&lt;&gt;"",$N3845,$M3845)&lt;=0,$O3845&lt;&gt;"可"),"警告",""))</f>
        <v/>
      </c>
      <c r="S3845" s="4">
        <f>IF(COUNT($M3845:$N3845)=0,0,IF(IF($N3845&lt;&gt;"",$N3845,$M3845)&gt;=スコアリング基準!$B$20,スコアリング基準!$C$20,IF(IF($N3845&lt;&gt;"",$N3845,$M3845)&gt;=スコアリング基準!$B$21,スコアリング基準!$C$21,IF(IF($N3845&lt;&gt;"",$N3845,$M3845)&gt;0,スコアリング基準!$C$22,0))))</f>
        <v/>
      </c>
      <c r="T3845" s="4">
        <f>IF($O3845="可",スコアリング基準!$C$23,0)</f>
        <v/>
      </c>
      <c r="U3845" s="4">
        <f>IF(OR(COUNT($K3845:$L3845)&lt;2,$K3845=0),0,IF(ABS($L3845)/$K3845&lt;=スコアリング基準!$B$24,スコアリング基準!$C$24,IF(ABS($L3845)/$K3845&lt;=スコアリング基準!$B$25,スコアリング基準!$C$25,IF(ABS($L3845)/$K3845&lt;=スコアリング基準!$B$26,スコアリング基準!$C$26,0))))</f>
        <v/>
      </c>
      <c r="V3845" s="4">
        <f>IF($P3845="なし",スコアリング基準!$C$27,0)</f>
        <v/>
      </c>
      <c r="W3845" s="4">
        <f>IF($F3845="",0,IF(ISNUMBER($F3845),IF($F3845&lt;=スコアリング基準!$B$28,スコアリング基準!$C$28,スコアリング基準!$C$29),0))</f>
        <v/>
      </c>
      <c r="X3845" s="4">
        <f>IFERROR(VLOOKUP($B3845,スコアリング基準!$A$36:$B$46,2,FALSE),0)</f>
        <v/>
      </c>
      <c r="Y3845" s="4">
        <f>SUM($S3845:$X3845)</f>
        <v/>
      </c>
      <c r="Z3845" s="4">
        <f>IF(COUNT($M3845:$N3845)=0,"データ無",IF($Y3845&gt;=スコアリング基準!$B$30,"S",IF($Y3845&gt;=スコアリング基準!$B$31,"A",IF($Y3845&gt;=スコアリング基準!$B$32,"B","C"))))</f>
        <v/>
      </c>
      <c r="AA3845">
        <f>IFERROR(INDEX(実績DB!$I$3:$I$104,MATCH($B3845&amp;$C3845,実績DB!$J$3:$J$104,0)),"")</f>
        <v/>
      </c>
    </row>
    <row r="3846">
      <c r="A3846" t="n">
        <v>3844</v>
      </c>
      <c r="B3846" t="inlineStr">
        <is>
          <t>北陸</t>
        </is>
      </c>
      <c r="C3846" t="inlineStr">
        <is>
          <t>真川変電所</t>
        </is>
      </c>
      <c r="D3846" t="inlineStr">
        <is>
          <t>富山県</t>
        </is>
      </c>
      <c r="E3846" t="n">
        <v>66</v>
      </c>
      <c r="F3846" t="n">
        <v>6.6</v>
      </c>
      <c r="G3846" s="3" t="n"/>
      <c r="H3846" s="3" t="n"/>
      <c r="I3846" t="inlineStr">
        <is>
          <t>未取得</t>
        </is>
      </c>
      <c r="J3846" t="n">
        <v>6</v>
      </c>
      <c r="K3846" t="n">
        <v>6</v>
      </c>
      <c r="L3846" t="n">
        <v>-1</v>
      </c>
      <c r="M3846" t="n">
        <v>5</v>
      </c>
      <c r="O3846" t="inlineStr">
        <is>
          <t>－</t>
        </is>
      </c>
      <c r="P3846" t="inlineStr">
        <is>
          <t>有り</t>
        </is>
      </c>
      <c r="R3846" s="4">
        <f>IF(COUNT($M3846:$N3846)=0,"",IF(AND(IF($N3846&lt;&gt;"",$N3846,$M3846)&lt;=0,$O3846&lt;&gt;"可"),"警告",""))</f>
        <v/>
      </c>
      <c r="S3846" s="4">
        <f>IF(COUNT($M3846:$N3846)=0,0,IF(IF($N3846&lt;&gt;"",$N3846,$M3846)&gt;=スコアリング基準!$B$20,スコアリング基準!$C$20,IF(IF($N3846&lt;&gt;"",$N3846,$M3846)&gt;=スコアリング基準!$B$21,スコアリング基準!$C$21,IF(IF($N3846&lt;&gt;"",$N3846,$M3846)&gt;0,スコアリング基準!$C$22,0))))</f>
        <v/>
      </c>
      <c r="T3846" s="4">
        <f>IF($O3846="可",スコアリング基準!$C$23,0)</f>
        <v/>
      </c>
      <c r="U3846" s="4">
        <f>IF(OR(COUNT($K3846:$L3846)&lt;2,$K3846=0),0,IF(ABS($L3846)/$K3846&lt;=スコアリング基準!$B$24,スコアリング基準!$C$24,IF(ABS($L3846)/$K3846&lt;=スコアリング基準!$B$25,スコアリング基準!$C$25,IF(ABS($L3846)/$K3846&lt;=スコアリング基準!$B$26,スコアリング基準!$C$26,0))))</f>
        <v/>
      </c>
      <c r="V3846" s="4">
        <f>IF($P3846="なし",スコアリング基準!$C$27,0)</f>
        <v/>
      </c>
      <c r="W3846" s="4">
        <f>IF($F3846="",0,IF(ISNUMBER($F3846),IF($F3846&lt;=スコアリング基準!$B$28,スコアリング基準!$C$28,スコアリング基準!$C$29),0))</f>
        <v/>
      </c>
      <c r="X3846" s="4">
        <f>IFERROR(VLOOKUP($B3846,スコアリング基準!$A$36:$B$46,2,FALSE),0)</f>
        <v/>
      </c>
      <c r="Y3846" s="4">
        <f>SUM($S3846:$X3846)</f>
        <v/>
      </c>
      <c r="Z3846" s="4">
        <f>IF(COUNT($M3846:$N3846)=0,"データ無",IF($Y3846&gt;=スコアリング基準!$B$30,"S",IF($Y3846&gt;=スコアリング基準!$B$31,"A",IF($Y3846&gt;=スコアリング基準!$B$32,"B","C"))))</f>
        <v/>
      </c>
      <c r="AA3846">
        <f>IFERROR(INDEX(実績DB!$I$3:$I$104,MATCH($B3846&amp;$C3846,実績DB!$J$3:$J$104,0)),"")</f>
        <v/>
      </c>
    </row>
    <row r="3847">
      <c r="A3847" t="n">
        <v>3845</v>
      </c>
      <c r="B3847" t="inlineStr">
        <is>
          <t>北陸</t>
        </is>
      </c>
      <c r="C3847" t="inlineStr">
        <is>
          <t>石動変電所</t>
        </is>
      </c>
      <c r="D3847" t="inlineStr">
        <is>
          <t>富山県</t>
        </is>
      </c>
      <c r="E3847" t="n">
        <v>66</v>
      </c>
      <c r="F3847" t="n">
        <v>6.6</v>
      </c>
      <c r="G3847" s="3" t="n">
        <v>36.678201</v>
      </c>
      <c r="H3847" s="3" t="n">
        <v>136.870273</v>
      </c>
      <c r="I3847" t="inlineStr">
        <is>
          <t>Google Places(名称一致)</t>
        </is>
      </c>
      <c r="J3847" t="n">
        <v>57</v>
      </c>
      <c r="K3847" t="n">
        <v>47</v>
      </c>
      <c r="L3847" t="n">
        <v>-32</v>
      </c>
      <c r="M3847" t="n">
        <v>15</v>
      </c>
      <c r="O3847" t="inlineStr">
        <is>
          <t>－</t>
        </is>
      </c>
      <c r="P3847" t="inlineStr">
        <is>
          <t>有り</t>
        </is>
      </c>
      <c r="R3847" s="4">
        <f>IF(COUNT($M3847:$N3847)=0,"",IF(AND(IF($N3847&lt;&gt;"",$N3847,$M3847)&lt;=0,$O3847&lt;&gt;"可"),"警告",""))</f>
        <v/>
      </c>
      <c r="S3847" s="4">
        <f>IF(COUNT($M3847:$N3847)=0,0,IF(IF($N3847&lt;&gt;"",$N3847,$M3847)&gt;=スコアリング基準!$B$20,スコアリング基準!$C$20,IF(IF($N3847&lt;&gt;"",$N3847,$M3847)&gt;=スコアリング基準!$B$21,スコアリング基準!$C$21,IF(IF($N3847&lt;&gt;"",$N3847,$M3847)&gt;0,スコアリング基準!$C$22,0))))</f>
        <v/>
      </c>
      <c r="T3847" s="4">
        <f>IF($O3847="可",スコアリング基準!$C$23,0)</f>
        <v/>
      </c>
      <c r="U3847" s="4">
        <f>IF(OR(COUNT($K3847:$L3847)&lt;2,$K3847=0),0,IF(ABS($L3847)/$K3847&lt;=スコアリング基準!$B$24,スコアリング基準!$C$24,IF(ABS($L3847)/$K3847&lt;=スコアリング基準!$B$25,スコアリング基準!$C$25,IF(ABS($L3847)/$K3847&lt;=スコアリング基準!$B$26,スコアリング基準!$C$26,0))))</f>
        <v/>
      </c>
      <c r="V3847" s="4">
        <f>IF($P3847="なし",スコアリング基準!$C$27,0)</f>
        <v/>
      </c>
      <c r="W3847" s="4">
        <f>IF($F3847="",0,IF(ISNUMBER($F3847),IF($F3847&lt;=スコアリング基準!$B$28,スコアリング基準!$C$28,スコアリング基準!$C$29),0))</f>
        <v/>
      </c>
      <c r="X3847" s="4">
        <f>IFERROR(VLOOKUP($B3847,スコアリング基準!$A$36:$B$46,2,FALSE),0)</f>
        <v/>
      </c>
      <c r="Y3847" s="4">
        <f>SUM($S3847:$X3847)</f>
        <v/>
      </c>
      <c r="Z3847" s="4">
        <f>IF(COUNT($M3847:$N3847)=0,"データ無",IF($Y3847&gt;=スコアリング基準!$B$30,"S",IF($Y3847&gt;=スコアリング基準!$B$31,"A",IF($Y3847&gt;=スコアリング基準!$B$32,"B","C"))))</f>
        <v/>
      </c>
      <c r="AA3847">
        <f>IFERROR(INDEX(実績DB!$I$3:$I$104,MATCH($B3847&amp;$C3847,実績DB!$J$3:$J$104,0)),"")</f>
        <v/>
      </c>
    </row>
    <row r="3848">
      <c r="A3848" t="n">
        <v>3846</v>
      </c>
      <c r="B3848" t="inlineStr">
        <is>
          <t>北陸</t>
        </is>
      </c>
      <c r="C3848" t="inlineStr">
        <is>
          <t>砺波変電所</t>
        </is>
      </c>
      <c r="D3848" t="inlineStr">
        <is>
          <t>富山県</t>
        </is>
      </c>
      <c r="E3848" t="n">
        <v>66</v>
      </c>
      <c r="F3848" t="n">
        <v>6.6</v>
      </c>
      <c r="G3848" s="3" t="n">
        <v>36.63666</v>
      </c>
      <c r="H3848" s="3" t="n">
        <v>136.955854</v>
      </c>
      <c r="I3848" t="inlineStr">
        <is>
          <t>Google Places(名称一致)</t>
        </is>
      </c>
      <c r="J3848" t="n">
        <v>57</v>
      </c>
      <c r="K3848" t="n">
        <v>47</v>
      </c>
      <c r="L3848" t="n">
        <v>-28</v>
      </c>
      <c r="M3848" t="n">
        <v>19</v>
      </c>
      <c r="O3848" t="inlineStr">
        <is>
          <t>－</t>
        </is>
      </c>
      <c r="P3848" t="inlineStr">
        <is>
          <t>有り</t>
        </is>
      </c>
      <c r="R3848" s="4">
        <f>IF(COUNT($M3848:$N3848)=0,"",IF(AND(IF($N3848&lt;&gt;"",$N3848,$M3848)&lt;=0,$O3848&lt;&gt;"可"),"警告",""))</f>
        <v/>
      </c>
      <c r="S3848" s="4">
        <f>IF(COUNT($M3848:$N3848)=0,0,IF(IF($N3848&lt;&gt;"",$N3848,$M3848)&gt;=スコアリング基準!$B$20,スコアリング基準!$C$20,IF(IF($N3848&lt;&gt;"",$N3848,$M3848)&gt;=スコアリング基準!$B$21,スコアリング基準!$C$21,IF(IF($N3848&lt;&gt;"",$N3848,$M3848)&gt;0,スコアリング基準!$C$22,0))))</f>
        <v/>
      </c>
      <c r="T3848" s="4">
        <f>IF($O3848="可",スコアリング基準!$C$23,0)</f>
        <v/>
      </c>
      <c r="U3848" s="4">
        <f>IF(OR(COUNT($K3848:$L3848)&lt;2,$K3848=0),0,IF(ABS($L3848)/$K3848&lt;=スコアリング基準!$B$24,スコアリング基準!$C$24,IF(ABS($L3848)/$K3848&lt;=スコアリング基準!$B$25,スコアリング基準!$C$25,IF(ABS($L3848)/$K3848&lt;=スコアリング基準!$B$26,スコアリング基準!$C$26,0))))</f>
        <v/>
      </c>
      <c r="V3848" s="4">
        <f>IF($P3848="なし",スコアリング基準!$C$27,0)</f>
        <v/>
      </c>
      <c r="W3848" s="4">
        <f>IF($F3848="",0,IF(ISNUMBER($F3848),IF($F3848&lt;=スコアリング基準!$B$28,スコアリング基準!$C$28,スコアリング基準!$C$29),0))</f>
        <v/>
      </c>
      <c r="X3848" s="4">
        <f>IFERROR(VLOOKUP($B3848,スコアリング基準!$A$36:$B$46,2,FALSE),0)</f>
        <v/>
      </c>
      <c r="Y3848" s="4">
        <f>SUM($S3848:$X3848)</f>
        <v/>
      </c>
      <c r="Z3848" s="4">
        <f>IF(COUNT($M3848:$N3848)=0,"データ無",IF($Y3848&gt;=スコアリング基準!$B$30,"S",IF($Y3848&gt;=スコアリング基準!$B$31,"A",IF($Y3848&gt;=スコアリング基準!$B$32,"B","C"))))</f>
        <v/>
      </c>
      <c r="AA3848">
        <f>IFERROR(INDEX(実績DB!$I$3:$I$104,MATCH($B3848&amp;$C3848,実績DB!$J$3:$J$104,0)),"")</f>
        <v/>
      </c>
    </row>
    <row r="3849">
      <c r="A3849" t="n">
        <v>3847</v>
      </c>
      <c r="B3849" t="inlineStr">
        <is>
          <t>北陸</t>
        </is>
      </c>
      <c r="C3849" t="inlineStr">
        <is>
          <t>福光変電所</t>
        </is>
      </c>
      <c r="D3849" t="inlineStr">
        <is>
          <t>富山県</t>
        </is>
      </c>
      <c r="E3849" t="n">
        <v>66</v>
      </c>
      <c r="F3849" t="n">
        <v>6.6</v>
      </c>
      <c r="G3849" s="3" t="n">
        <v>36.56017</v>
      </c>
      <c r="H3849" s="3" t="n">
        <v>136.861759</v>
      </c>
      <c r="I3849" t="inlineStr">
        <is>
          <t>Google Places(名称一致)</t>
        </is>
      </c>
      <c r="J3849" t="n">
        <v>62</v>
      </c>
      <c r="K3849" t="n">
        <v>41</v>
      </c>
      <c r="L3849" t="n">
        <v>-29</v>
      </c>
      <c r="M3849" t="n">
        <v>12</v>
      </c>
      <c r="O3849" t="inlineStr">
        <is>
          <t>－</t>
        </is>
      </c>
      <c r="P3849" t="inlineStr">
        <is>
          <t>有り</t>
        </is>
      </c>
      <c r="R3849" s="4">
        <f>IF(COUNT($M3849:$N3849)=0,"",IF(AND(IF($N3849&lt;&gt;"",$N3849,$M3849)&lt;=0,$O3849&lt;&gt;"可"),"警告",""))</f>
        <v/>
      </c>
      <c r="S3849" s="4">
        <f>IF(COUNT($M3849:$N3849)=0,0,IF(IF($N3849&lt;&gt;"",$N3849,$M3849)&gt;=スコアリング基準!$B$20,スコアリング基準!$C$20,IF(IF($N3849&lt;&gt;"",$N3849,$M3849)&gt;=スコアリング基準!$B$21,スコアリング基準!$C$21,IF(IF($N3849&lt;&gt;"",$N3849,$M3849)&gt;0,スコアリング基準!$C$22,0))))</f>
        <v/>
      </c>
      <c r="T3849" s="4">
        <f>IF($O3849="可",スコアリング基準!$C$23,0)</f>
        <v/>
      </c>
      <c r="U3849" s="4">
        <f>IF(OR(COUNT($K3849:$L3849)&lt;2,$K3849=0),0,IF(ABS($L3849)/$K3849&lt;=スコアリング基準!$B$24,スコアリング基準!$C$24,IF(ABS($L3849)/$K3849&lt;=スコアリング基準!$B$25,スコアリング基準!$C$25,IF(ABS($L3849)/$K3849&lt;=スコアリング基準!$B$26,スコアリング基準!$C$26,0))))</f>
        <v/>
      </c>
      <c r="V3849" s="4">
        <f>IF($P3849="なし",スコアリング基準!$C$27,0)</f>
        <v/>
      </c>
      <c r="W3849" s="4">
        <f>IF($F3849="",0,IF(ISNUMBER($F3849),IF($F3849&lt;=スコアリング基準!$B$28,スコアリング基準!$C$28,スコアリング基準!$C$29),0))</f>
        <v/>
      </c>
      <c r="X3849" s="4">
        <f>IFERROR(VLOOKUP($B3849,スコアリング基準!$A$36:$B$46,2,FALSE),0)</f>
        <v/>
      </c>
      <c r="Y3849" s="4">
        <f>SUM($S3849:$X3849)</f>
        <v/>
      </c>
      <c r="Z3849" s="4">
        <f>IF(COUNT($M3849:$N3849)=0,"データ無",IF($Y3849&gt;=スコアリング基準!$B$30,"S",IF($Y3849&gt;=スコアリング基準!$B$31,"A",IF($Y3849&gt;=スコアリング基準!$B$32,"B","C"))))</f>
        <v/>
      </c>
      <c r="AA3849">
        <f>IFERROR(INDEX(実績DB!$I$3:$I$104,MATCH($B3849&amp;$C3849,実績DB!$J$3:$J$104,0)),"")</f>
        <v/>
      </c>
    </row>
    <row r="3850">
      <c r="A3850" t="n">
        <v>3848</v>
      </c>
      <c r="B3850" t="inlineStr">
        <is>
          <t>北陸</t>
        </is>
      </c>
      <c r="C3850" t="inlineStr">
        <is>
          <t>福岡変電所</t>
        </is>
      </c>
      <c r="D3850" t="inlineStr">
        <is>
          <t>富山県</t>
        </is>
      </c>
      <c r="E3850" t="n">
        <v>66</v>
      </c>
      <c r="F3850" t="n">
        <v>6.6</v>
      </c>
      <c r="G3850" s="3" t="n">
        <v>36.708082</v>
      </c>
      <c r="H3850" s="3" t="n">
        <v>136.938529</v>
      </c>
      <c r="I3850" t="inlineStr">
        <is>
          <t>Google Places(名称一致)</t>
        </is>
      </c>
      <c r="J3850" t="n">
        <v>57</v>
      </c>
      <c r="K3850" t="n">
        <v>47</v>
      </c>
      <c r="L3850" t="n">
        <v>-28</v>
      </c>
      <c r="M3850" t="n">
        <v>19</v>
      </c>
      <c r="O3850" t="inlineStr">
        <is>
          <t>－</t>
        </is>
      </c>
      <c r="P3850" t="inlineStr">
        <is>
          <t>有り</t>
        </is>
      </c>
      <c r="R3850" s="4">
        <f>IF(COUNT($M3850:$N3850)=0,"",IF(AND(IF($N3850&lt;&gt;"",$N3850,$M3850)&lt;=0,$O3850&lt;&gt;"可"),"警告",""))</f>
        <v/>
      </c>
      <c r="S3850" s="4">
        <f>IF(COUNT($M3850:$N3850)=0,0,IF(IF($N3850&lt;&gt;"",$N3850,$M3850)&gt;=スコアリング基準!$B$20,スコアリング基準!$C$20,IF(IF($N3850&lt;&gt;"",$N3850,$M3850)&gt;=スコアリング基準!$B$21,スコアリング基準!$C$21,IF(IF($N3850&lt;&gt;"",$N3850,$M3850)&gt;0,スコアリング基準!$C$22,0))))</f>
        <v/>
      </c>
      <c r="T3850" s="4">
        <f>IF($O3850="可",スコアリング基準!$C$23,0)</f>
        <v/>
      </c>
      <c r="U3850" s="4">
        <f>IF(OR(COUNT($K3850:$L3850)&lt;2,$K3850=0),0,IF(ABS($L3850)/$K3850&lt;=スコアリング基準!$B$24,スコアリング基準!$C$24,IF(ABS($L3850)/$K3850&lt;=スコアリング基準!$B$25,スコアリング基準!$C$25,IF(ABS($L3850)/$K3850&lt;=スコアリング基準!$B$26,スコアリング基準!$C$26,0))))</f>
        <v/>
      </c>
      <c r="V3850" s="4">
        <f>IF($P3850="なし",スコアリング基準!$C$27,0)</f>
        <v/>
      </c>
      <c r="W3850" s="4">
        <f>IF($F3850="",0,IF(ISNUMBER($F3850),IF($F3850&lt;=スコアリング基準!$B$28,スコアリング基準!$C$28,スコアリング基準!$C$29),0))</f>
        <v/>
      </c>
      <c r="X3850" s="4">
        <f>IFERROR(VLOOKUP($B3850,スコアリング基準!$A$36:$B$46,2,FALSE),0)</f>
        <v/>
      </c>
      <c r="Y3850" s="4">
        <f>SUM($S3850:$X3850)</f>
        <v/>
      </c>
      <c r="Z3850" s="4">
        <f>IF(COUNT($M3850:$N3850)=0,"データ無",IF($Y3850&gt;=スコアリング基準!$B$30,"S",IF($Y3850&gt;=スコアリング基準!$B$31,"A",IF($Y3850&gt;=スコアリング基準!$B$32,"B","C"))))</f>
        <v/>
      </c>
      <c r="AA3850">
        <f>IFERROR(INDEX(実績DB!$I$3:$I$104,MATCH($B3850&amp;$C3850,実績DB!$J$3:$J$104,0)),"")</f>
        <v/>
      </c>
    </row>
    <row r="3851">
      <c r="A3851" t="n">
        <v>3849</v>
      </c>
      <c r="B3851" t="inlineStr">
        <is>
          <t>北陸</t>
        </is>
      </c>
      <c r="C3851" t="inlineStr">
        <is>
          <t>福野変電所</t>
        </is>
      </c>
      <c r="D3851" t="inlineStr">
        <is>
          <t>富山県</t>
        </is>
      </c>
      <c r="E3851" t="n">
        <v>66</v>
      </c>
      <c r="F3851" t="n">
        <v>6.6</v>
      </c>
      <c r="G3851" s="3" t="n">
        <v>36.597641</v>
      </c>
      <c r="H3851" s="3" t="n">
        <v>136.925697</v>
      </c>
      <c r="I3851" t="inlineStr">
        <is>
          <t>Google Places(名称一致)</t>
        </is>
      </c>
      <c r="J3851" t="n">
        <v>38</v>
      </c>
      <c r="K3851" t="n">
        <v>24</v>
      </c>
      <c r="L3851" t="n">
        <v>-5</v>
      </c>
      <c r="M3851" t="n">
        <v>19</v>
      </c>
      <c r="O3851" t="inlineStr">
        <is>
          <t>－</t>
        </is>
      </c>
      <c r="P3851" t="inlineStr">
        <is>
          <t>有り</t>
        </is>
      </c>
      <c r="R3851" s="4">
        <f>IF(COUNT($M3851:$N3851)=0,"",IF(AND(IF($N3851&lt;&gt;"",$N3851,$M3851)&lt;=0,$O3851&lt;&gt;"可"),"警告",""))</f>
        <v/>
      </c>
      <c r="S3851" s="4">
        <f>IF(COUNT($M3851:$N3851)=0,0,IF(IF($N3851&lt;&gt;"",$N3851,$M3851)&gt;=スコアリング基準!$B$20,スコアリング基準!$C$20,IF(IF($N3851&lt;&gt;"",$N3851,$M3851)&gt;=スコアリング基準!$B$21,スコアリング基準!$C$21,IF(IF($N3851&lt;&gt;"",$N3851,$M3851)&gt;0,スコアリング基準!$C$22,0))))</f>
        <v/>
      </c>
      <c r="T3851" s="4">
        <f>IF($O3851="可",スコアリング基準!$C$23,0)</f>
        <v/>
      </c>
      <c r="U3851" s="4">
        <f>IF(OR(COUNT($K3851:$L3851)&lt;2,$K3851=0),0,IF(ABS($L3851)/$K3851&lt;=スコアリング基準!$B$24,スコアリング基準!$C$24,IF(ABS($L3851)/$K3851&lt;=スコアリング基準!$B$25,スコアリング基準!$C$25,IF(ABS($L3851)/$K3851&lt;=スコアリング基準!$B$26,スコアリング基準!$C$26,0))))</f>
        <v/>
      </c>
      <c r="V3851" s="4">
        <f>IF($P3851="なし",スコアリング基準!$C$27,0)</f>
        <v/>
      </c>
      <c r="W3851" s="4">
        <f>IF($F3851="",0,IF(ISNUMBER($F3851),IF($F3851&lt;=スコアリング基準!$B$28,スコアリング基準!$C$28,スコアリング基準!$C$29),0))</f>
        <v/>
      </c>
      <c r="X3851" s="4">
        <f>IFERROR(VLOOKUP($B3851,スコアリング基準!$A$36:$B$46,2,FALSE),0)</f>
        <v/>
      </c>
      <c r="Y3851" s="4">
        <f>SUM($S3851:$X3851)</f>
        <v/>
      </c>
      <c r="Z3851" s="4">
        <f>IF(COUNT($M3851:$N3851)=0,"データ無",IF($Y3851&gt;=スコアリング基準!$B$30,"S",IF($Y3851&gt;=スコアリング基準!$B$31,"A",IF($Y3851&gt;=スコアリング基準!$B$32,"B","C"))))</f>
        <v/>
      </c>
      <c r="AA3851">
        <f>IFERROR(INDEX(実績DB!$I$3:$I$104,MATCH($B3851&amp;$C3851,実績DB!$J$3:$J$104,0)),"")</f>
        <v/>
      </c>
    </row>
    <row r="3852">
      <c r="A3852" t="n">
        <v>3850</v>
      </c>
      <c r="B3852" t="inlineStr">
        <is>
          <t>北陸</t>
        </is>
      </c>
      <c r="C3852" t="inlineStr">
        <is>
          <t>米島変電所</t>
        </is>
      </c>
      <c r="D3852" t="inlineStr">
        <is>
          <t>富山県</t>
        </is>
      </c>
      <c r="E3852" t="n">
        <v>66</v>
      </c>
      <c r="F3852" t="n">
        <v>6.6</v>
      </c>
      <c r="G3852" s="3" t="n">
        <v>36.774655</v>
      </c>
      <c r="H3852" s="3" t="n">
        <v>137.036059</v>
      </c>
      <c r="I3852" t="inlineStr">
        <is>
          <t>Google Places(名称一致)</t>
        </is>
      </c>
      <c r="J3852" t="n">
        <v>38</v>
      </c>
      <c r="K3852" t="n">
        <v>24</v>
      </c>
      <c r="L3852" t="n">
        <v>-6</v>
      </c>
      <c r="M3852" t="n">
        <v>18</v>
      </c>
      <c r="O3852" t="inlineStr">
        <is>
          <t>－</t>
        </is>
      </c>
      <c r="P3852" t="inlineStr">
        <is>
          <t>なし</t>
        </is>
      </c>
      <c r="R3852" s="4">
        <f>IF(COUNT($M3852:$N3852)=0,"",IF(AND(IF($N3852&lt;&gt;"",$N3852,$M3852)&lt;=0,$O3852&lt;&gt;"可"),"警告",""))</f>
        <v/>
      </c>
      <c r="S3852" s="4">
        <f>IF(COUNT($M3852:$N3852)=0,0,IF(IF($N3852&lt;&gt;"",$N3852,$M3852)&gt;=スコアリング基準!$B$20,スコアリング基準!$C$20,IF(IF($N3852&lt;&gt;"",$N3852,$M3852)&gt;=スコアリング基準!$B$21,スコアリング基準!$C$21,IF(IF($N3852&lt;&gt;"",$N3852,$M3852)&gt;0,スコアリング基準!$C$22,0))))</f>
        <v/>
      </c>
      <c r="T3852" s="4">
        <f>IF($O3852="可",スコアリング基準!$C$23,0)</f>
        <v/>
      </c>
      <c r="U3852" s="4">
        <f>IF(OR(COUNT($K3852:$L3852)&lt;2,$K3852=0),0,IF(ABS($L3852)/$K3852&lt;=スコアリング基準!$B$24,スコアリング基準!$C$24,IF(ABS($L3852)/$K3852&lt;=スコアリング基準!$B$25,スコアリング基準!$C$25,IF(ABS($L3852)/$K3852&lt;=スコアリング基準!$B$26,スコアリング基準!$C$26,0))))</f>
        <v/>
      </c>
      <c r="V3852" s="4">
        <f>IF($P3852="なし",スコアリング基準!$C$27,0)</f>
        <v/>
      </c>
      <c r="W3852" s="4">
        <f>IF($F3852="",0,IF(ISNUMBER($F3852),IF($F3852&lt;=スコアリング基準!$B$28,スコアリング基準!$C$28,スコアリング基準!$C$29),0))</f>
        <v/>
      </c>
      <c r="X3852" s="4">
        <f>IFERROR(VLOOKUP($B3852,スコアリング基準!$A$36:$B$46,2,FALSE),0)</f>
        <v/>
      </c>
      <c r="Y3852" s="4">
        <f>SUM($S3852:$X3852)</f>
        <v/>
      </c>
      <c r="Z3852" s="4">
        <f>IF(COUNT($M3852:$N3852)=0,"データ無",IF($Y3852&gt;=スコアリング基準!$B$30,"S",IF($Y3852&gt;=スコアリング基準!$B$31,"A",IF($Y3852&gt;=スコアリング基準!$B$32,"B","C"))))</f>
        <v/>
      </c>
      <c r="AA3852">
        <f>IFERROR(INDEX(実績DB!$I$3:$I$104,MATCH($B3852&amp;$C3852,実績DB!$J$3:$J$104,0)),"")</f>
        <v/>
      </c>
    </row>
    <row r="3853">
      <c r="A3853" t="n">
        <v>3851</v>
      </c>
      <c r="B3853" t="inlineStr">
        <is>
          <t>北陸</t>
        </is>
      </c>
      <c r="C3853" t="inlineStr">
        <is>
          <t>羽咋変電所</t>
        </is>
      </c>
      <c r="D3853" t="inlineStr">
        <is>
          <t>石川県</t>
        </is>
      </c>
      <c r="E3853" t="n">
        <v>66</v>
      </c>
      <c r="F3853" t="n">
        <v>6.6</v>
      </c>
      <c r="G3853" s="3" t="n">
        <v>36.896227</v>
      </c>
      <c r="H3853" s="3" t="n">
        <v>136.78634</v>
      </c>
      <c r="I3853" t="inlineStr">
        <is>
          <t>Google Places(名称一致)</t>
        </is>
      </c>
      <c r="J3853" t="n">
        <v>57</v>
      </c>
      <c r="K3853" t="n">
        <v>47</v>
      </c>
      <c r="L3853" t="n">
        <v>-40</v>
      </c>
      <c r="M3853" t="n">
        <v>5</v>
      </c>
      <c r="O3853" t="inlineStr">
        <is>
          <t>－</t>
        </is>
      </c>
      <c r="P3853" t="inlineStr">
        <is>
          <t>なし</t>
        </is>
      </c>
      <c r="R3853" s="4">
        <f>IF(COUNT($M3853:$N3853)=0,"",IF(AND(IF($N3853&lt;&gt;"",$N3853,$M3853)&lt;=0,$O3853&lt;&gt;"可"),"警告",""))</f>
        <v/>
      </c>
      <c r="S3853" s="4">
        <f>IF(COUNT($M3853:$N3853)=0,0,IF(IF($N3853&lt;&gt;"",$N3853,$M3853)&gt;=スコアリング基準!$B$20,スコアリング基準!$C$20,IF(IF($N3853&lt;&gt;"",$N3853,$M3853)&gt;=スコアリング基準!$B$21,スコアリング基準!$C$21,IF(IF($N3853&lt;&gt;"",$N3853,$M3853)&gt;0,スコアリング基準!$C$22,0))))</f>
        <v/>
      </c>
      <c r="T3853" s="4">
        <f>IF($O3853="可",スコアリング基準!$C$23,0)</f>
        <v/>
      </c>
      <c r="U3853" s="4">
        <f>IF(OR(COUNT($K3853:$L3853)&lt;2,$K3853=0),0,IF(ABS($L3853)/$K3853&lt;=スコアリング基準!$B$24,スコアリング基準!$C$24,IF(ABS($L3853)/$K3853&lt;=スコアリング基準!$B$25,スコアリング基準!$C$25,IF(ABS($L3853)/$K3853&lt;=スコアリング基準!$B$26,スコアリング基準!$C$26,0))))</f>
        <v/>
      </c>
      <c r="V3853" s="4">
        <f>IF($P3853="なし",スコアリング基準!$C$27,0)</f>
        <v/>
      </c>
      <c r="W3853" s="4">
        <f>IF($F3853="",0,IF(ISNUMBER($F3853),IF($F3853&lt;=スコアリング基準!$B$28,スコアリング基準!$C$28,スコアリング基準!$C$29),0))</f>
        <v/>
      </c>
      <c r="X3853" s="4">
        <f>IFERROR(VLOOKUP($B3853,スコアリング基準!$A$36:$B$46,2,FALSE),0)</f>
        <v/>
      </c>
      <c r="Y3853" s="4">
        <f>SUM($S3853:$X3853)</f>
        <v/>
      </c>
      <c r="Z3853" s="4">
        <f>IF(COUNT($M3853:$N3853)=0,"データ無",IF($Y3853&gt;=スコアリング基準!$B$30,"S",IF($Y3853&gt;=スコアリング基準!$B$31,"A",IF($Y3853&gt;=スコアリング基準!$B$32,"B","C"))))</f>
        <v/>
      </c>
      <c r="AA3853">
        <f>IFERROR(INDEX(実績DB!$I$3:$I$104,MATCH($B3853&amp;$C3853,実績DB!$J$3:$J$104,0)),"")</f>
        <v/>
      </c>
    </row>
    <row r="3854">
      <c r="A3854" t="n">
        <v>3852</v>
      </c>
      <c r="B3854" t="inlineStr">
        <is>
          <t>北陸</t>
        </is>
      </c>
      <c r="C3854" t="inlineStr">
        <is>
          <t>能登部変電所</t>
        </is>
      </c>
      <c r="D3854" t="inlineStr">
        <is>
          <t>石川県</t>
        </is>
      </c>
      <c r="E3854" t="n">
        <v>66</v>
      </c>
      <c r="F3854" t="n">
        <v>6.6</v>
      </c>
      <c r="G3854" s="3" t="n">
        <v>36.969831</v>
      </c>
      <c r="H3854" s="3" t="n">
        <v>136.880142</v>
      </c>
      <c r="I3854" t="inlineStr">
        <is>
          <t>Google Places(名称一致)</t>
        </is>
      </c>
      <c r="J3854" t="n">
        <v>52</v>
      </c>
      <c r="K3854" t="n">
        <v>41</v>
      </c>
      <c r="L3854" t="n">
        <v>-27</v>
      </c>
      <c r="M3854" t="n">
        <v>14</v>
      </c>
      <c r="O3854" t="inlineStr">
        <is>
          <t>－</t>
        </is>
      </c>
      <c r="P3854" t="inlineStr">
        <is>
          <t>有り</t>
        </is>
      </c>
      <c r="R3854" s="4">
        <f>IF(COUNT($M3854:$N3854)=0,"",IF(AND(IF($N3854&lt;&gt;"",$N3854,$M3854)&lt;=0,$O3854&lt;&gt;"可"),"警告",""))</f>
        <v/>
      </c>
      <c r="S3854" s="4">
        <f>IF(COUNT($M3854:$N3854)=0,0,IF(IF($N3854&lt;&gt;"",$N3854,$M3854)&gt;=スコアリング基準!$B$20,スコアリング基準!$C$20,IF(IF($N3854&lt;&gt;"",$N3854,$M3854)&gt;=スコアリング基準!$B$21,スコアリング基準!$C$21,IF(IF($N3854&lt;&gt;"",$N3854,$M3854)&gt;0,スコアリング基準!$C$22,0))))</f>
        <v/>
      </c>
      <c r="T3854" s="4">
        <f>IF($O3854="可",スコアリング基準!$C$23,0)</f>
        <v/>
      </c>
      <c r="U3854" s="4">
        <f>IF(OR(COUNT($K3854:$L3854)&lt;2,$K3854=0),0,IF(ABS($L3854)/$K3854&lt;=スコアリング基準!$B$24,スコアリング基準!$C$24,IF(ABS($L3854)/$K3854&lt;=スコアリング基準!$B$25,スコアリング基準!$C$25,IF(ABS($L3854)/$K3854&lt;=スコアリング基準!$B$26,スコアリング基準!$C$26,0))))</f>
        <v/>
      </c>
      <c r="V3854" s="4">
        <f>IF($P3854="なし",スコアリング基準!$C$27,0)</f>
        <v/>
      </c>
      <c r="W3854" s="4">
        <f>IF($F3854="",0,IF(ISNUMBER($F3854),IF($F3854&lt;=スコアリング基準!$B$28,スコアリング基準!$C$28,スコアリング基準!$C$29),0))</f>
        <v/>
      </c>
      <c r="X3854" s="4">
        <f>IFERROR(VLOOKUP($B3854,スコアリング基準!$A$36:$B$46,2,FALSE),0)</f>
        <v/>
      </c>
      <c r="Y3854" s="4">
        <f>SUM($S3854:$X3854)</f>
        <v/>
      </c>
      <c r="Z3854" s="4">
        <f>IF(COUNT($M3854:$N3854)=0,"データ無",IF($Y3854&gt;=スコアリング基準!$B$30,"S",IF($Y3854&gt;=スコアリング基準!$B$31,"A",IF($Y3854&gt;=スコアリング基準!$B$32,"B","C"))))</f>
        <v/>
      </c>
      <c r="AA3854">
        <f>IFERROR(INDEX(実績DB!$I$3:$I$104,MATCH($B3854&amp;$C3854,実績DB!$J$3:$J$104,0)),"")</f>
        <v/>
      </c>
    </row>
    <row r="3855">
      <c r="A3855" t="n">
        <v>3853</v>
      </c>
      <c r="B3855" t="inlineStr">
        <is>
          <t>北陸</t>
        </is>
      </c>
      <c r="C3855" t="inlineStr">
        <is>
          <t>若葉台変電所</t>
        </is>
      </c>
      <c r="D3855" t="inlineStr">
        <is>
          <t>石川県</t>
        </is>
      </c>
      <c r="E3855" t="n">
        <v>66</v>
      </c>
      <c r="F3855" t="n">
        <v>6.6</v>
      </c>
      <c r="G3855" s="3" t="n">
        <v>37.071115</v>
      </c>
      <c r="H3855" s="3" t="n">
        <v>136.757789</v>
      </c>
      <c r="I3855" t="inlineStr">
        <is>
          <t>Google Places(名称一致)</t>
        </is>
      </c>
      <c r="J3855" t="n">
        <v>38</v>
      </c>
      <c r="K3855" t="n">
        <v>24</v>
      </c>
      <c r="L3855" t="n">
        <v>-22</v>
      </c>
      <c r="M3855" t="n">
        <v>0</v>
      </c>
      <c r="O3855" t="inlineStr">
        <is>
          <t>－</t>
        </is>
      </c>
      <c r="P3855" t="inlineStr">
        <is>
          <t>有り</t>
        </is>
      </c>
      <c r="R3855" s="4">
        <f>IF(COUNT($M3855:$N3855)=0,"",IF(AND(IF($N3855&lt;&gt;"",$N3855,$M3855)&lt;=0,$O3855&lt;&gt;"可"),"警告",""))</f>
        <v/>
      </c>
      <c r="S3855" s="4">
        <f>IF(COUNT($M3855:$N3855)=0,0,IF(IF($N3855&lt;&gt;"",$N3855,$M3855)&gt;=スコアリング基準!$B$20,スコアリング基準!$C$20,IF(IF($N3855&lt;&gt;"",$N3855,$M3855)&gt;=スコアリング基準!$B$21,スコアリング基準!$C$21,IF(IF($N3855&lt;&gt;"",$N3855,$M3855)&gt;0,スコアリング基準!$C$22,0))))</f>
        <v/>
      </c>
      <c r="T3855" s="4">
        <f>IF($O3855="可",スコアリング基準!$C$23,0)</f>
        <v/>
      </c>
      <c r="U3855" s="4">
        <f>IF(OR(COUNT($K3855:$L3855)&lt;2,$K3855=0),0,IF(ABS($L3855)/$K3855&lt;=スコアリング基準!$B$24,スコアリング基準!$C$24,IF(ABS($L3855)/$K3855&lt;=スコアリング基準!$B$25,スコアリング基準!$C$25,IF(ABS($L3855)/$K3855&lt;=スコアリング基準!$B$26,スコアリング基準!$C$26,0))))</f>
        <v/>
      </c>
      <c r="V3855" s="4">
        <f>IF($P3855="なし",スコアリング基準!$C$27,0)</f>
        <v/>
      </c>
      <c r="W3855" s="4">
        <f>IF($F3855="",0,IF(ISNUMBER($F3855),IF($F3855&lt;=スコアリング基準!$B$28,スコアリング基準!$C$28,スコアリング基準!$C$29),0))</f>
        <v/>
      </c>
      <c r="X3855" s="4">
        <f>IFERROR(VLOOKUP($B3855,スコアリング基準!$A$36:$B$46,2,FALSE),0)</f>
        <v/>
      </c>
      <c r="Y3855" s="4">
        <f>SUM($S3855:$X3855)</f>
        <v/>
      </c>
      <c r="Z3855" s="4">
        <f>IF(COUNT($M3855:$N3855)=0,"データ無",IF($Y3855&gt;=スコアリング基準!$B$30,"S",IF($Y3855&gt;=スコアリング基準!$B$31,"A",IF($Y3855&gt;=スコアリング基準!$B$32,"B","C"))))</f>
        <v/>
      </c>
      <c r="AA3855">
        <f>IFERROR(INDEX(実績DB!$I$3:$I$104,MATCH($B3855&amp;$C3855,実績DB!$J$3:$J$104,0)),"")</f>
        <v/>
      </c>
    </row>
    <row r="3856">
      <c r="A3856" t="n">
        <v>3854</v>
      </c>
      <c r="B3856" t="inlineStr">
        <is>
          <t>北陸</t>
        </is>
      </c>
      <c r="C3856" t="inlineStr">
        <is>
          <t>西高岡変電所</t>
        </is>
      </c>
      <c r="D3856" t="inlineStr">
        <is>
          <t>富山県</t>
        </is>
      </c>
      <c r="E3856" t="n">
        <v>66</v>
      </c>
      <c r="F3856" t="n">
        <v>6.6</v>
      </c>
      <c r="G3856" s="3" t="n">
        <v>36.755262</v>
      </c>
      <c r="H3856" s="3" t="n">
        <v>137.006372</v>
      </c>
      <c r="I3856" t="inlineStr">
        <is>
          <t>Google Places(名称一致)</t>
        </is>
      </c>
      <c r="J3856" t="n">
        <v>38</v>
      </c>
      <c r="K3856" t="n">
        <v>24</v>
      </c>
      <c r="L3856" t="n">
        <v>-4</v>
      </c>
      <c r="M3856" t="n">
        <v>19</v>
      </c>
      <c r="O3856" t="inlineStr">
        <is>
          <t>－</t>
        </is>
      </c>
      <c r="P3856" t="inlineStr">
        <is>
          <t>有り</t>
        </is>
      </c>
      <c r="R3856" s="4">
        <f>IF(COUNT($M3856:$N3856)=0,"",IF(AND(IF($N3856&lt;&gt;"",$N3856,$M3856)&lt;=0,$O3856&lt;&gt;"可"),"警告",""))</f>
        <v/>
      </c>
      <c r="S3856" s="4">
        <f>IF(COUNT($M3856:$N3856)=0,0,IF(IF($N3856&lt;&gt;"",$N3856,$M3856)&gt;=スコアリング基準!$B$20,スコアリング基準!$C$20,IF(IF($N3856&lt;&gt;"",$N3856,$M3856)&gt;=スコアリング基準!$B$21,スコアリング基準!$C$21,IF(IF($N3856&lt;&gt;"",$N3856,$M3856)&gt;0,スコアリング基準!$C$22,0))))</f>
        <v/>
      </c>
      <c r="T3856" s="4">
        <f>IF($O3856="可",スコアリング基準!$C$23,0)</f>
        <v/>
      </c>
      <c r="U3856" s="4">
        <f>IF(OR(COUNT($K3856:$L3856)&lt;2,$K3856=0),0,IF(ABS($L3856)/$K3856&lt;=スコアリング基準!$B$24,スコアリング基準!$C$24,IF(ABS($L3856)/$K3856&lt;=スコアリング基準!$B$25,スコアリング基準!$C$25,IF(ABS($L3856)/$K3856&lt;=スコアリング基準!$B$26,スコアリング基準!$C$26,0))))</f>
        <v/>
      </c>
      <c r="V3856" s="4">
        <f>IF($P3856="なし",スコアリング基準!$C$27,0)</f>
        <v/>
      </c>
      <c r="W3856" s="4">
        <f>IF($F3856="",0,IF(ISNUMBER($F3856),IF($F3856&lt;=スコアリング基準!$B$28,スコアリング基準!$C$28,スコアリング基準!$C$29),0))</f>
        <v/>
      </c>
      <c r="X3856" s="4">
        <f>IFERROR(VLOOKUP($B3856,スコアリング基準!$A$36:$B$46,2,FALSE),0)</f>
        <v/>
      </c>
      <c r="Y3856" s="4">
        <f>SUM($S3856:$X3856)</f>
        <v/>
      </c>
      <c r="Z3856" s="4">
        <f>IF(COUNT($M3856:$N3856)=0,"データ無",IF($Y3856&gt;=スコアリング基準!$B$30,"S",IF($Y3856&gt;=スコアリング基準!$B$31,"A",IF($Y3856&gt;=スコアリング基準!$B$32,"B","C"))))</f>
        <v/>
      </c>
      <c r="AA3856">
        <f>IFERROR(INDEX(実績DB!$I$3:$I$104,MATCH($B3856&amp;$C3856,実績DB!$J$3:$J$104,0)),"")</f>
        <v/>
      </c>
    </row>
    <row r="3857">
      <c r="A3857" t="n">
        <v>3855</v>
      </c>
      <c r="B3857" t="inlineStr">
        <is>
          <t>北陸</t>
        </is>
      </c>
      <c r="C3857" t="inlineStr">
        <is>
          <t>輪島変電所</t>
        </is>
      </c>
      <c r="D3857" t="inlineStr">
        <is>
          <t>石川県</t>
        </is>
      </c>
      <c r="E3857" t="n">
        <v>66</v>
      </c>
      <c r="F3857" t="n">
        <v>6.6</v>
      </c>
      <c r="G3857" s="3" t="n">
        <v>37.389606</v>
      </c>
      <c r="H3857" s="3" t="n">
        <v>136.902988</v>
      </c>
      <c r="I3857" t="inlineStr">
        <is>
          <t>Google Places(名称一致)</t>
        </is>
      </c>
      <c r="J3857" t="n">
        <v>38</v>
      </c>
      <c r="K3857" t="n">
        <v>24</v>
      </c>
      <c r="L3857" t="n">
        <v>-5</v>
      </c>
      <c r="M3857" t="n">
        <v>19</v>
      </c>
      <c r="O3857" t="inlineStr">
        <is>
          <t>－</t>
        </is>
      </c>
      <c r="P3857" t="inlineStr">
        <is>
          <t>有り</t>
        </is>
      </c>
      <c r="R3857" s="4">
        <f>IF(COUNT($M3857:$N3857)=0,"",IF(AND(IF($N3857&lt;&gt;"",$N3857,$M3857)&lt;=0,$O3857&lt;&gt;"可"),"警告",""))</f>
        <v/>
      </c>
      <c r="S3857" s="4">
        <f>IF(COUNT($M3857:$N3857)=0,0,IF(IF($N3857&lt;&gt;"",$N3857,$M3857)&gt;=スコアリング基準!$B$20,スコアリング基準!$C$20,IF(IF($N3857&lt;&gt;"",$N3857,$M3857)&gt;=スコアリング基準!$B$21,スコアリング基準!$C$21,IF(IF($N3857&lt;&gt;"",$N3857,$M3857)&gt;0,スコアリング基準!$C$22,0))))</f>
        <v/>
      </c>
      <c r="T3857" s="4">
        <f>IF($O3857="可",スコアリング基準!$C$23,0)</f>
        <v/>
      </c>
      <c r="U3857" s="4">
        <f>IF(OR(COUNT($K3857:$L3857)&lt;2,$K3857=0),0,IF(ABS($L3857)/$K3857&lt;=スコアリング基準!$B$24,スコアリング基準!$C$24,IF(ABS($L3857)/$K3857&lt;=スコアリング基準!$B$25,スコアリング基準!$C$25,IF(ABS($L3857)/$K3857&lt;=スコアリング基準!$B$26,スコアリング基準!$C$26,0))))</f>
        <v/>
      </c>
      <c r="V3857" s="4">
        <f>IF($P3857="なし",スコアリング基準!$C$27,0)</f>
        <v/>
      </c>
      <c r="W3857" s="4">
        <f>IF($F3857="",0,IF(ISNUMBER($F3857),IF($F3857&lt;=スコアリング基準!$B$28,スコアリング基準!$C$28,スコアリング基準!$C$29),0))</f>
        <v/>
      </c>
      <c r="X3857" s="4">
        <f>IFERROR(VLOOKUP($B3857,スコアリング基準!$A$36:$B$46,2,FALSE),0)</f>
        <v/>
      </c>
      <c r="Y3857" s="4">
        <f>SUM($S3857:$X3857)</f>
        <v/>
      </c>
      <c r="Z3857" s="4">
        <f>IF(COUNT($M3857:$N3857)=0,"データ無",IF($Y3857&gt;=スコアリング基準!$B$30,"S",IF($Y3857&gt;=スコアリング基準!$B$31,"A",IF($Y3857&gt;=スコアリング基準!$B$32,"B","C"))))</f>
        <v/>
      </c>
      <c r="AA3857">
        <f>IFERROR(INDEX(実績DB!$I$3:$I$104,MATCH($B3857&amp;$C3857,実績DB!$J$3:$J$104,0)),"")</f>
        <v/>
      </c>
    </row>
    <row r="3858">
      <c r="A3858" t="n">
        <v>3856</v>
      </c>
      <c r="B3858" t="inlineStr">
        <is>
          <t>北陸</t>
        </is>
      </c>
      <c r="C3858" t="inlineStr">
        <is>
          <t>針原変電所</t>
        </is>
      </c>
      <c r="D3858" t="inlineStr">
        <is>
          <t>富山県</t>
        </is>
      </c>
      <c r="E3858" t="n">
        <v>66</v>
      </c>
      <c r="F3858" t="n">
        <v>6.6</v>
      </c>
      <c r="G3858" s="3" t="n">
        <v>36.716393</v>
      </c>
      <c r="H3858" s="3" t="n">
        <v>137.257496</v>
      </c>
      <c r="I3858" t="inlineStr">
        <is>
          <t>Google Places(名称一致)</t>
        </is>
      </c>
      <c r="J3858" t="n">
        <v>57</v>
      </c>
      <c r="K3858" t="n">
        <v>47</v>
      </c>
      <c r="L3858" t="n">
        <v>-29</v>
      </c>
      <c r="M3858" t="n">
        <v>18</v>
      </c>
      <c r="O3858" t="inlineStr">
        <is>
          <t>－</t>
        </is>
      </c>
      <c r="P3858" t="inlineStr">
        <is>
          <t>有り</t>
        </is>
      </c>
      <c r="R3858" s="4">
        <f>IF(COUNT($M3858:$N3858)=0,"",IF(AND(IF($N3858&lt;&gt;"",$N3858,$M3858)&lt;=0,$O3858&lt;&gt;"可"),"警告",""))</f>
        <v/>
      </c>
      <c r="S3858" s="4">
        <f>IF(COUNT($M3858:$N3858)=0,0,IF(IF($N3858&lt;&gt;"",$N3858,$M3858)&gt;=スコアリング基準!$B$20,スコアリング基準!$C$20,IF(IF($N3858&lt;&gt;"",$N3858,$M3858)&gt;=スコアリング基準!$B$21,スコアリング基準!$C$21,IF(IF($N3858&lt;&gt;"",$N3858,$M3858)&gt;0,スコアリング基準!$C$22,0))))</f>
        <v/>
      </c>
      <c r="T3858" s="4">
        <f>IF($O3858="可",スコアリング基準!$C$23,0)</f>
        <v/>
      </c>
      <c r="U3858" s="4">
        <f>IF(OR(COUNT($K3858:$L3858)&lt;2,$K3858=0),0,IF(ABS($L3858)/$K3858&lt;=スコアリング基準!$B$24,スコアリング基準!$C$24,IF(ABS($L3858)/$K3858&lt;=スコアリング基準!$B$25,スコアリング基準!$C$25,IF(ABS($L3858)/$K3858&lt;=スコアリング基準!$B$26,スコアリング基準!$C$26,0))))</f>
        <v/>
      </c>
      <c r="V3858" s="4">
        <f>IF($P3858="なし",スコアリング基準!$C$27,0)</f>
        <v/>
      </c>
      <c r="W3858" s="4">
        <f>IF($F3858="",0,IF(ISNUMBER($F3858),IF($F3858&lt;=スコアリング基準!$B$28,スコアリング基準!$C$28,スコアリング基準!$C$29),0))</f>
        <v/>
      </c>
      <c r="X3858" s="4">
        <f>IFERROR(VLOOKUP($B3858,スコアリング基準!$A$36:$B$46,2,FALSE),0)</f>
        <v/>
      </c>
      <c r="Y3858" s="4">
        <f>SUM($S3858:$X3858)</f>
        <v/>
      </c>
      <c r="Z3858" s="4">
        <f>IF(COUNT($M3858:$N3858)=0,"データ無",IF($Y3858&gt;=スコアリング基準!$B$30,"S",IF($Y3858&gt;=スコアリング基準!$B$31,"A",IF($Y3858&gt;=スコアリング基準!$B$32,"B","C"))))</f>
        <v/>
      </c>
      <c r="AA3858">
        <f>IFERROR(INDEX(実績DB!$I$3:$I$104,MATCH($B3858&amp;$C3858,実績DB!$J$3:$J$104,0)),"")</f>
        <v/>
      </c>
    </row>
    <row r="3859">
      <c r="A3859" t="n">
        <v>3857</v>
      </c>
      <c r="B3859" t="inlineStr">
        <is>
          <t>北陸</t>
        </is>
      </c>
      <c r="C3859" t="inlineStr">
        <is>
          <t>門前変電所</t>
        </is>
      </c>
      <c r="D3859" t="inlineStr">
        <is>
          <t>石川県</t>
        </is>
      </c>
      <c r="E3859" t="n">
        <v>66</v>
      </c>
      <c r="F3859" t="n">
        <v>6.6</v>
      </c>
      <c r="G3859" s="3" t="n">
        <v>37.293032</v>
      </c>
      <c r="H3859" s="3" t="n">
        <v>136.789526</v>
      </c>
      <c r="I3859" t="inlineStr">
        <is>
          <t>Google Places(名称一致)</t>
        </is>
      </c>
      <c r="J3859" t="n">
        <v>19</v>
      </c>
      <c r="K3859" t="n">
        <v>12</v>
      </c>
      <c r="L3859" t="n">
        <v>-6</v>
      </c>
      <c r="M3859" t="n">
        <v>6</v>
      </c>
      <c r="O3859" t="inlineStr">
        <is>
          <t>－</t>
        </is>
      </c>
      <c r="P3859" t="inlineStr">
        <is>
          <t>有り</t>
        </is>
      </c>
      <c r="R3859" s="4">
        <f>IF(COUNT($M3859:$N3859)=0,"",IF(AND(IF($N3859&lt;&gt;"",$N3859,$M3859)&lt;=0,$O3859&lt;&gt;"可"),"警告",""))</f>
        <v/>
      </c>
      <c r="S3859" s="4">
        <f>IF(COUNT($M3859:$N3859)=0,0,IF(IF($N3859&lt;&gt;"",$N3859,$M3859)&gt;=スコアリング基準!$B$20,スコアリング基準!$C$20,IF(IF($N3859&lt;&gt;"",$N3859,$M3859)&gt;=スコアリング基準!$B$21,スコアリング基準!$C$21,IF(IF($N3859&lt;&gt;"",$N3859,$M3859)&gt;0,スコアリング基準!$C$22,0))))</f>
        <v/>
      </c>
      <c r="T3859" s="4">
        <f>IF($O3859="可",スコアリング基準!$C$23,0)</f>
        <v/>
      </c>
      <c r="U3859" s="4">
        <f>IF(OR(COUNT($K3859:$L3859)&lt;2,$K3859=0),0,IF(ABS($L3859)/$K3859&lt;=スコアリング基準!$B$24,スコアリング基準!$C$24,IF(ABS($L3859)/$K3859&lt;=スコアリング基準!$B$25,スコアリング基準!$C$25,IF(ABS($L3859)/$K3859&lt;=スコアリング基準!$B$26,スコアリング基準!$C$26,0))))</f>
        <v/>
      </c>
      <c r="V3859" s="4">
        <f>IF($P3859="なし",スコアリング基準!$C$27,0)</f>
        <v/>
      </c>
      <c r="W3859" s="4">
        <f>IF($F3859="",0,IF(ISNUMBER($F3859),IF($F3859&lt;=スコアリング基準!$B$28,スコアリング基準!$C$28,スコアリング基準!$C$29),0))</f>
        <v/>
      </c>
      <c r="X3859" s="4">
        <f>IFERROR(VLOOKUP($B3859,スコアリング基準!$A$36:$B$46,2,FALSE),0)</f>
        <v/>
      </c>
      <c r="Y3859" s="4">
        <f>SUM($S3859:$X3859)</f>
        <v/>
      </c>
      <c r="Z3859" s="4">
        <f>IF(COUNT($M3859:$N3859)=0,"データ無",IF($Y3859&gt;=スコアリング基準!$B$30,"S",IF($Y3859&gt;=スコアリング基準!$B$31,"A",IF($Y3859&gt;=スコアリング基準!$B$32,"B","C"))))</f>
        <v/>
      </c>
      <c r="AA3859">
        <f>IFERROR(INDEX(実績DB!$I$3:$I$104,MATCH($B3859&amp;$C3859,実績DB!$J$3:$J$104,0)),"")</f>
        <v/>
      </c>
    </row>
    <row r="3860">
      <c r="A3860" t="n">
        <v>3858</v>
      </c>
      <c r="B3860" t="inlineStr">
        <is>
          <t>北陸</t>
        </is>
      </c>
      <c r="C3860" t="inlineStr">
        <is>
          <t>馬場島変電所</t>
        </is>
      </c>
      <c r="D3860" t="inlineStr">
        <is>
          <t>富山県</t>
        </is>
      </c>
      <c r="E3860" t="n">
        <v>66</v>
      </c>
      <c r="F3860" t="n">
        <v>6.6</v>
      </c>
      <c r="G3860" s="3" t="n"/>
      <c r="H3860" s="3" t="n"/>
      <c r="I3860" t="inlineStr">
        <is>
          <t>未取得</t>
        </is>
      </c>
      <c r="J3860" t="n">
        <v>1</v>
      </c>
      <c r="K3860" t="n">
        <v>1</v>
      </c>
      <c r="L3860" t="n">
        <v>-1</v>
      </c>
      <c r="M3860" t="n">
        <v>0</v>
      </c>
      <c r="O3860" t="inlineStr">
        <is>
          <t>－</t>
        </is>
      </c>
      <c r="P3860" t="inlineStr">
        <is>
          <t>有り</t>
        </is>
      </c>
      <c r="R3860" s="4">
        <f>IF(COUNT($M3860:$N3860)=0,"",IF(AND(IF($N3860&lt;&gt;"",$N3860,$M3860)&lt;=0,$O3860&lt;&gt;"可"),"警告",""))</f>
        <v/>
      </c>
      <c r="S3860" s="4">
        <f>IF(COUNT($M3860:$N3860)=0,0,IF(IF($N3860&lt;&gt;"",$N3860,$M3860)&gt;=スコアリング基準!$B$20,スコアリング基準!$C$20,IF(IF($N3860&lt;&gt;"",$N3860,$M3860)&gt;=スコアリング基準!$B$21,スコアリング基準!$C$21,IF(IF($N3860&lt;&gt;"",$N3860,$M3860)&gt;0,スコアリング基準!$C$22,0))))</f>
        <v/>
      </c>
      <c r="T3860" s="4">
        <f>IF($O3860="可",スコアリング基準!$C$23,0)</f>
        <v/>
      </c>
      <c r="U3860" s="4">
        <f>IF(OR(COUNT($K3860:$L3860)&lt;2,$K3860=0),0,IF(ABS($L3860)/$K3860&lt;=スコアリング基準!$B$24,スコアリング基準!$C$24,IF(ABS($L3860)/$K3860&lt;=スコアリング基準!$B$25,スコアリング基準!$C$25,IF(ABS($L3860)/$K3860&lt;=スコアリング基準!$B$26,スコアリング基準!$C$26,0))))</f>
        <v/>
      </c>
      <c r="V3860" s="4">
        <f>IF($P3860="なし",スコアリング基準!$C$27,0)</f>
        <v/>
      </c>
      <c r="W3860" s="4">
        <f>IF($F3860="",0,IF(ISNUMBER($F3860),IF($F3860&lt;=スコアリング基準!$B$28,スコアリング基準!$C$28,スコアリング基準!$C$29),0))</f>
        <v/>
      </c>
      <c r="X3860" s="4">
        <f>IFERROR(VLOOKUP($B3860,スコアリング基準!$A$36:$B$46,2,FALSE),0)</f>
        <v/>
      </c>
      <c r="Y3860" s="4">
        <f>SUM($S3860:$X3860)</f>
        <v/>
      </c>
      <c r="Z3860" s="4">
        <f>IF(COUNT($M3860:$N3860)=0,"データ無",IF($Y3860&gt;=スコアリング基準!$B$30,"S",IF($Y3860&gt;=スコアリング基準!$B$31,"A",IF($Y3860&gt;=スコアリング基準!$B$32,"B","C"))))</f>
        <v/>
      </c>
      <c r="AA3860">
        <f>IFERROR(INDEX(実績DB!$I$3:$I$104,MATCH($B3860&amp;$C3860,実績DB!$J$3:$J$104,0)),"")</f>
        <v/>
      </c>
    </row>
    <row r="3861">
      <c r="A3861" t="n">
        <v>3859</v>
      </c>
      <c r="B3861" t="inlineStr">
        <is>
          <t>北陸</t>
        </is>
      </c>
      <c r="C3861" t="inlineStr">
        <is>
          <t>高岡変電所</t>
        </is>
      </c>
      <c r="D3861" t="inlineStr">
        <is>
          <t>富山県</t>
        </is>
      </c>
      <c r="E3861" t="n">
        <v>66</v>
      </c>
      <c r="F3861" t="n">
        <v>6.6</v>
      </c>
      <c r="G3861" s="3" t="n">
        <v>36.741157</v>
      </c>
      <c r="H3861" s="3" t="n">
        <v>137.024608</v>
      </c>
      <c r="I3861" t="inlineStr">
        <is>
          <t>Google Places(名称一致)</t>
        </is>
      </c>
      <c r="J3861" t="n">
        <v>76</v>
      </c>
      <c r="K3861" t="n">
        <v>59</v>
      </c>
      <c r="L3861" t="n">
        <v>-37</v>
      </c>
      <c r="M3861" t="n">
        <v>22</v>
      </c>
      <c r="O3861" t="inlineStr">
        <is>
          <t>－</t>
        </is>
      </c>
      <c r="P3861" t="inlineStr">
        <is>
          <t>なし</t>
        </is>
      </c>
      <c r="R3861" s="4">
        <f>IF(COUNT($M3861:$N3861)=0,"",IF(AND(IF($N3861&lt;&gt;"",$N3861,$M3861)&lt;=0,$O3861&lt;&gt;"可"),"警告",""))</f>
        <v/>
      </c>
      <c r="S3861" s="4">
        <f>IF(COUNT($M3861:$N3861)=0,0,IF(IF($N3861&lt;&gt;"",$N3861,$M3861)&gt;=スコアリング基準!$B$20,スコアリング基準!$C$20,IF(IF($N3861&lt;&gt;"",$N3861,$M3861)&gt;=スコアリング基準!$B$21,スコアリング基準!$C$21,IF(IF($N3861&lt;&gt;"",$N3861,$M3861)&gt;0,スコアリング基準!$C$22,0))))</f>
        <v/>
      </c>
      <c r="T3861" s="4">
        <f>IF($O3861="可",スコアリング基準!$C$23,0)</f>
        <v/>
      </c>
      <c r="U3861" s="4">
        <f>IF(OR(COUNT($K3861:$L3861)&lt;2,$K3861=0),0,IF(ABS($L3861)/$K3861&lt;=スコアリング基準!$B$24,スコアリング基準!$C$24,IF(ABS($L3861)/$K3861&lt;=スコアリング基準!$B$25,スコアリング基準!$C$25,IF(ABS($L3861)/$K3861&lt;=スコアリング基準!$B$26,スコアリング基準!$C$26,0))))</f>
        <v/>
      </c>
      <c r="V3861" s="4">
        <f>IF($P3861="なし",スコアリング基準!$C$27,0)</f>
        <v/>
      </c>
      <c r="W3861" s="4">
        <f>IF($F3861="",0,IF(ISNUMBER($F3861),IF($F3861&lt;=スコアリング基準!$B$28,スコアリング基準!$C$28,スコアリング基準!$C$29),0))</f>
        <v/>
      </c>
      <c r="X3861" s="4">
        <f>IFERROR(VLOOKUP($B3861,スコアリング基準!$A$36:$B$46,2,FALSE),0)</f>
        <v/>
      </c>
      <c r="Y3861" s="4">
        <f>SUM($S3861:$X3861)</f>
        <v/>
      </c>
      <c r="Z3861" s="4">
        <f>IF(COUNT($M3861:$N3861)=0,"データ無",IF($Y3861&gt;=スコアリング基準!$B$30,"S",IF($Y3861&gt;=スコアリング基準!$B$31,"A",IF($Y3861&gt;=スコアリング基準!$B$32,"B","C"))))</f>
        <v/>
      </c>
      <c r="AA3861">
        <f>IFERROR(INDEX(実績DB!$I$3:$I$104,MATCH($B3861&amp;$C3861,実績DB!$J$3:$J$104,0)),"")</f>
        <v/>
      </c>
    </row>
    <row r="3862">
      <c r="A3862" t="n">
        <v>3860</v>
      </c>
      <c r="B3862" t="inlineStr">
        <is>
          <t>北陸</t>
        </is>
      </c>
      <c r="C3862" t="inlineStr">
        <is>
          <t>高月変電所</t>
        </is>
      </c>
      <c r="D3862" t="inlineStr">
        <is>
          <t>富山県</t>
        </is>
      </c>
      <c r="E3862" t="n">
        <v>66</v>
      </c>
      <c r="F3862" t="n">
        <v>6.6</v>
      </c>
      <c r="G3862" s="3" t="n">
        <v>36.756118</v>
      </c>
      <c r="H3862" s="3" t="n">
        <v>137.333218</v>
      </c>
      <c r="I3862" t="inlineStr">
        <is>
          <t>Google Places(名称一致)</t>
        </is>
      </c>
      <c r="J3862" t="n">
        <v>57</v>
      </c>
      <c r="K3862" t="n">
        <v>47</v>
      </c>
      <c r="L3862" t="n">
        <v>-30</v>
      </c>
      <c r="M3862" t="n">
        <v>16</v>
      </c>
      <c r="O3862" t="inlineStr">
        <is>
          <t>－</t>
        </is>
      </c>
      <c r="P3862" t="inlineStr">
        <is>
          <t>有り</t>
        </is>
      </c>
      <c r="R3862" s="4">
        <f>IF(COUNT($M3862:$N3862)=0,"",IF(AND(IF($N3862&lt;&gt;"",$N3862,$M3862)&lt;=0,$O3862&lt;&gt;"可"),"警告",""))</f>
        <v/>
      </c>
      <c r="S3862" s="4">
        <f>IF(COUNT($M3862:$N3862)=0,0,IF(IF($N3862&lt;&gt;"",$N3862,$M3862)&gt;=スコアリング基準!$B$20,スコアリング基準!$C$20,IF(IF($N3862&lt;&gt;"",$N3862,$M3862)&gt;=スコアリング基準!$B$21,スコアリング基準!$C$21,IF(IF($N3862&lt;&gt;"",$N3862,$M3862)&gt;0,スコアリング基準!$C$22,0))))</f>
        <v/>
      </c>
      <c r="T3862" s="4">
        <f>IF($O3862="可",スコアリング基準!$C$23,0)</f>
        <v/>
      </c>
      <c r="U3862" s="4">
        <f>IF(OR(COUNT($K3862:$L3862)&lt;2,$K3862=0),0,IF(ABS($L3862)/$K3862&lt;=スコアリング基準!$B$24,スコアリング基準!$C$24,IF(ABS($L3862)/$K3862&lt;=スコアリング基準!$B$25,スコアリング基準!$C$25,IF(ABS($L3862)/$K3862&lt;=スコアリング基準!$B$26,スコアリング基準!$C$26,0))))</f>
        <v/>
      </c>
      <c r="V3862" s="4">
        <f>IF($P3862="なし",スコアリング基準!$C$27,0)</f>
        <v/>
      </c>
      <c r="W3862" s="4">
        <f>IF($F3862="",0,IF(ISNUMBER($F3862),IF($F3862&lt;=スコアリング基準!$B$28,スコアリング基準!$C$28,スコアリング基準!$C$29),0))</f>
        <v/>
      </c>
      <c r="X3862" s="4">
        <f>IFERROR(VLOOKUP($B3862,スコアリング基準!$A$36:$B$46,2,FALSE),0)</f>
        <v/>
      </c>
      <c r="Y3862" s="4">
        <f>SUM($S3862:$X3862)</f>
        <v/>
      </c>
      <c r="Z3862" s="4">
        <f>IF(COUNT($M3862:$N3862)=0,"データ無",IF($Y3862&gt;=スコアリング基準!$B$30,"S",IF($Y3862&gt;=スコアリング基準!$B$31,"A",IF($Y3862&gt;=スコアリング基準!$B$32,"B","C"))))</f>
        <v/>
      </c>
      <c r="AA3862">
        <f>IFERROR(INDEX(実績DB!$I$3:$I$104,MATCH($B3862&amp;$C3862,実績DB!$J$3:$J$104,0)),"")</f>
        <v/>
      </c>
    </row>
    <row r="3863">
      <c r="A3863" t="n">
        <v>3861</v>
      </c>
      <c r="B3863" t="inlineStr">
        <is>
          <t>北陸</t>
        </is>
      </c>
      <c r="C3863" t="inlineStr">
        <is>
          <t>高浜変電所</t>
        </is>
      </c>
      <c r="D3863" t="inlineStr">
        <is>
          <t>石川県</t>
        </is>
      </c>
      <c r="E3863" t="n">
        <v>66</v>
      </c>
      <c r="F3863" t="n">
        <v>6.6</v>
      </c>
      <c r="G3863" s="3" t="n">
        <v>36.994445</v>
      </c>
      <c r="H3863" s="3" t="n">
        <v>136.778391</v>
      </c>
      <c r="I3863" t="inlineStr">
        <is>
          <t>Google Places(名称一致)</t>
        </is>
      </c>
      <c r="J3863" t="n">
        <v>38</v>
      </c>
      <c r="K3863" t="n">
        <v>24</v>
      </c>
      <c r="L3863" t="n">
        <v>-18</v>
      </c>
      <c r="M3863" t="n">
        <v>3</v>
      </c>
      <c r="O3863" t="inlineStr">
        <is>
          <t>－</t>
        </is>
      </c>
      <c r="P3863" t="inlineStr">
        <is>
          <t>有り</t>
        </is>
      </c>
      <c r="R3863" s="4">
        <f>IF(COUNT($M3863:$N3863)=0,"",IF(AND(IF($N3863&lt;&gt;"",$N3863,$M3863)&lt;=0,$O3863&lt;&gt;"可"),"警告",""))</f>
        <v/>
      </c>
      <c r="S3863" s="4">
        <f>IF(COUNT($M3863:$N3863)=0,0,IF(IF($N3863&lt;&gt;"",$N3863,$M3863)&gt;=スコアリング基準!$B$20,スコアリング基準!$C$20,IF(IF($N3863&lt;&gt;"",$N3863,$M3863)&gt;=スコアリング基準!$B$21,スコアリング基準!$C$21,IF(IF($N3863&lt;&gt;"",$N3863,$M3863)&gt;0,スコアリング基準!$C$22,0))))</f>
        <v/>
      </c>
      <c r="T3863" s="4">
        <f>IF($O3863="可",スコアリング基準!$C$23,0)</f>
        <v/>
      </c>
      <c r="U3863" s="4">
        <f>IF(OR(COUNT($K3863:$L3863)&lt;2,$K3863=0),0,IF(ABS($L3863)/$K3863&lt;=スコアリング基準!$B$24,スコアリング基準!$C$24,IF(ABS($L3863)/$K3863&lt;=スコアリング基準!$B$25,スコアリング基準!$C$25,IF(ABS($L3863)/$K3863&lt;=スコアリング基準!$B$26,スコアリング基準!$C$26,0))))</f>
        <v/>
      </c>
      <c r="V3863" s="4">
        <f>IF($P3863="なし",スコアリング基準!$C$27,0)</f>
        <v/>
      </c>
      <c r="W3863" s="4">
        <f>IF($F3863="",0,IF(ISNUMBER($F3863),IF($F3863&lt;=スコアリング基準!$B$28,スコアリング基準!$C$28,スコアリング基準!$C$29),0))</f>
        <v/>
      </c>
      <c r="X3863" s="4">
        <f>IFERROR(VLOOKUP($B3863,スコアリング基準!$A$36:$B$46,2,FALSE),0)</f>
        <v/>
      </c>
      <c r="Y3863" s="4">
        <f>SUM($S3863:$X3863)</f>
        <v/>
      </c>
      <c r="Z3863" s="4">
        <f>IF(COUNT($M3863:$N3863)=0,"データ無",IF($Y3863&gt;=スコアリング基準!$B$30,"S",IF($Y3863&gt;=スコアリング基準!$B$31,"A",IF($Y3863&gt;=スコアリング基準!$B$32,"B","C"))))</f>
        <v/>
      </c>
      <c r="AA3863">
        <f>IFERROR(INDEX(実績DB!$I$3:$I$104,MATCH($B3863&amp;$C3863,実績DB!$J$3:$J$104,0)),"")</f>
        <v/>
      </c>
    </row>
    <row r="3864">
      <c r="A3864" t="n">
        <v>3862</v>
      </c>
      <c r="B3864" t="inlineStr">
        <is>
          <t>北陸</t>
        </is>
      </c>
      <c r="C3864" t="inlineStr">
        <is>
          <t>魚津変電所</t>
        </is>
      </c>
      <c r="D3864" t="inlineStr">
        <is>
          <t>富山県</t>
        </is>
      </c>
      <c r="E3864" t="n">
        <v>66</v>
      </c>
      <c r="F3864" t="n">
        <v>6.6</v>
      </c>
      <c r="G3864" s="3" t="n">
        <v>36.814558</v>
      </c>
      <c r="H3864" s="3" t="n">
        <v>137.410154</v>
      </c>
      <c r="I3864" t="inlineStr">
        <is>
          <t>Google Places(名称一致)</t>
        </is>
      </c>
      <c r="J3864" t="n">
        <v>57</v>
      </c>
      <c r="K3864" t="n">
        <v>47</v>
      </c>
      <c r="L3864" t="n">
        <v>-27</v>
      </c>
      <c r="M3864" t="n">
        <v>18</v>
      </c>
      <c r="O3864" t="inlineStr">
        <is>
          <t>－</t>
        </is>
      </c>
      <c r="P3864" t="inlineStr">
        <is>
          <t>有り</t>
        </is>
      </c>
      <c r="R3864" s="4">
        <f>IF(COUNT($M3864:$N3864)=0,"",IF(AND(IF($N3864&lt;&gt;"",$N3864,$M3864)&lt;=0,$O3864&lt;&gt;"可"),"警告",""))</f>
        <v/>
      </c>
      <c r="S3864" s="4">
        <f>IF(COUNT($M3864:$N3864)=0,0,IF(IF($N3864&lt;&gt;"",$N3864,$M3864)&gt;=スコアリング基準!$B$20,スコアリング基準!$C$20,IF(IF($N3864&lt;&gt;"",$N3864,$M3864)&gt;=スコアリング基準!$B$21,スコアリング基準!$C$21,IF(IF($N3864&lt;&gt;"",$N3864,$M3864)&gt;0,スコアリング基準!$C$22,0))))</f>
        <v/>
      </c>
      <c r="T3864" s="4">
        <f>IF($O3864="可",スコアリング基準!$C$23,0)</f>
        <v/>
      </c>
      <c r="U3864" s="4">
        <f>IF(OR(COUNT($K3864:$L3864)&lt;2,$K3864=0),0,IF(ABS($L3864)/$K3864&lt;=スコアリング基準!$B$24,スコアリング基準!$C$24,IF(ABS($L3864)/$K3864&lt;=スコアリング基準!$B$25,スコアリング基準!$C$25,IF(ABS($L3864)/$K3864&lt;=スコアリング基準!$B$26,スコアリング基準!$C$26,0))))</f>
        <v/>
      </c>
      <c r="V3864" s="4">
        <f>IF($P3864="なし",スコアリング基準!$C$27,0)</f>
        <v/>
      </c>
      <c r="W3864" s="4">
        <f>IF($F3864="",0,IF(ISNUMBER($F3864),IF($F3864&lt;=スコアリング基準!$B$28,スコアリング基準!$C$28,スコアリング基準!$C$29),0))</f>
        <v/>
      </c>
      <c r="X3864" s="4">
        <f>IFERROR(VLOOKUP($B3864,スコアリング基準!$A$36:$B$46,2,FALSE),0)</f>
        <v/>
      </c>
      <c r="Y3864" s="4">
        <f>SUM($S3864:$X3864)</f>
        <v/>
      </c>
      <c r="Z3864" s="4">
        <f>IF(COUNT($M3864:$N3864)=0,"データ無",IF($Y3864&gt;=スコアリング基準!$B$30,"S",IF($Y3864&gt;=スコアリング基準!$B$31,"A",IF($Y3864&gt;=スコアリング基準!$B$32,"B","C"))))</f>
        <v/>
      </c>
      <c r="AA3864">
        <f>IFERROR(INDEX(実績DB!$I$3:$I$104,MATCH($B3864&amp;$C3864,実績DB!$J$3:$J$104,0)),"")</f>
        <v/>
      </c>
    </row>
    <row r="3865">
      <c r="A3865" t="n">
        <v>3863</v>
      </c>
      <c r="B3865" t="inlineStr">
        <is>
          <t>北陸</t>
        </is>
      </c>
      <c r="C3865" t="inlineStr">
        <is>
          <t>黒東第二変電所</t>
        </is>
      </c>
      <c r="D3865" t="inlineStr">
        <is>
          <t>富山県</t>
        </is>
      </c>
      <c r="E3865" t="n">
        <v>66</v>
      </c>
      <c r="F3865" t="n">
        <v>6.6</v>
      </c>
      <c r="G3865" s="3" t="n"/>
      <c r="H3865" s="3" t="n"/>
      <c r="I3865" t="inlineStr">
        <is>
          <t>未取得</t>
        </is>
      </c>
      <c r="J3865" t="n">
        <v>11</v>
      </c>
      <c r="K3865" t="n">
        <v>11</v>
      </c>
      <c r="L3865" t="n">
        <v>1</v>
      </c>
      <c r="M3865" t="n">
        <v>10</v>
      </c>
      <c r="O3865" t="inlineStr">
        <is>
          <t>－</t>
        </is>
      </c>
      <c r="P3865" t="inlineStr">
        <is>
          <t>有り</t>
        </is>
      </c>
      <c r="R3865" s="4">
        <f>IF(COUNT($M3865:$N3865)=0,"",IF(AND(IF($N3865&lt;&gt;"",$N3865,$M3865)&lt;=0,$O3865&lt;&gt;"可"),"警告",""))</f>
        <v/>
      </c>
      <c r="S3865" s="4">
        <f>IF(COUNT($M3865:$N3865)=0,0,IF(IF($N3865&lt;&gt;"",$N3865,$M3865)&gt;=スコアリング基準!$B$20,スコアリング基準!$C$20,IF(IF($N3865&lt;&gt;"",$N3865,$M3865)&gt;=スコアリング基準!$B$21,スコアリング基準!$C$21,IF(IF($N3865&lt;&gt;"",$N3865,$M3865)&gt;0,スコアリング基準!$C$22,0))))</f>
        <v/>
      </c>
      <c r="T3865" s="4">
        <f>IF($O3865="可",スコアリング基準!$C$23,0)</f>
        <v/>
      </c>
      <c r="U3865" s="4">
        <f>IF(OR(COUNT($K3865:$L3865)&lt;2,$K3865=0),0,IF(ABS($L3865)/$K3865&lt;=スコアリング基準!$B$24,スコアリング基準!$C$24,IF(ABS($L3865)/$K3865&lt;=スコアリング基準!$B$25,スコアリング基準!$C$25,IF(ABS($L3865)/$K3865&lt;=スコアリング基準!$B$26,スコアリング基準!$C$26,0))))</f>
        <v/>
      </c>
      <c r="V3865" s="4">
        <f>IF($P3865="なし",スコアリング基準!$C$27,0)</f>
        <v/>
      </c>
      <c r="W3865" s="4">
        <f>IF($F3865="",0,IF(ISNUMBER($F3865),IF($F3865&lt;=スコアリング基準!$B$28,スコアリング基準!$C$28,スコアリング基準!$C$29),0))</f>
        <v/>
      </c>
      <c r="X3865" s="4">
        <f>IFERROR(VLOOKUP($B3865,スコアリング基準!$A$36:$B$46,2,FALSE),0)</f>
        <v/>
      </c>
      <c r="Y3865" s="4">
        <f>SUM($S3865:$X3865)</f>
        <v/>
      </c>
      <c r="Z3865" s="4">
        <f>IF(COUNT($M3865:$N3865)=0,"データ無",IF($Y3865&gt;=スコアリング基準!$B$30,"S",IF($Y3865&gt;=スコアリング基準!$B$31,"A",IF($Y3865&gt;=スコアリング基準!$B$32,"B","C"))))</f>
        <v/>
      </c>
      <c r="AA3865">
        <f>IFERROR(INDEX(実績DB!$I$3:$I$104,MATCH($B3865&amp;$C3865,実績DB!$J$3:$J$104,0)),"")</f>
        <v/>
      </c>
    </row>
    <row r="3866">
      <c r="A3866" t="n">
        <v>3864</v>
      </c>
      <c r="B3866" t="inlineStr">
        <is>
          <t>関西</t>
        </is>
      </c>
      <c r="C3866" t="inlineStr">
        <is>
          <t>京北開閉所</t>
        </is>
      </c>
      <c r="D3866" t="inlineStr">
        <is>
          <t>京都府</t>
        </is>
      </c>
      <c r="E3866" t="n">
        <v>500</v>
      </c>
      <c r="G3866" s="3" t="n">
        <v>35.13678</v>
      </c>
      <c r="H3866" s="3" t="n">
        <v>135.644606</v>
      </c>
      <c r="I3866" t="inlineStr">
        <is>
          <t>OSM実測</t>
        </is>
      </c>
      <c r="R3866" s="4">
        <f>IF(COUNT($M3866:$N3866)=0,"",IF(AND(IF($N3866&lt;&gt;"",$N3866,$M3866)&lt;=0,$O3866&lt;&gt;"可"),"警告",""))</f>
        <v/>
      </c>
      <c r="S3866" s="4">
        <f>IF(COUNT($M3866:$N3866)=0,0,IF(IF($N3866&lt;&gt;"",$N3866,$M3866)&gt;=スコアリング基準!$B$20,スコアリング基準!$C$20,IF(IF($N3866&lt;&gt;"",$N3866,$M3866)&gt;=スコアリング基準!$B$21,スコアリング基準!$C$21,IF(IF($N3866&lt;&gt;"",$N3866,$M3866)&gt;0,スコアリング基準!$C$22,0))))</f>
        <v/>
      </c>
      <c r="T3866" s="4">
        <f>IF($O3866="可",スコアリング基準!$C$23,0)</f>
        <v/>
      </c>
      <c r="U3866" s="4">
        <f>IF(OR(COUNT($K3866:$L3866)&lt;2,$K3866=0),0,IF(ABS($L3866)/$K3866&lt;=スコアリング基準!$B$24,スコアリング基準!$C$24,IF(ABS($L3866)/$K3866&lt;=スコアリング基準!$B$25,スコアリング基準!$C$25,IF(ABS($L3866)/$K3866&lt;=スコアリング基準!$B$26,スコアリング基準!$C$26,0))))</f>
        <v/>
      </c>
      <c r="V3866" s="4">
        <f>IF($P3866="なし",スコアリング基準!$C$27,0)</f>
        <v/>
      </c>
      <c r="W3866" s="4">
        <f>IF($F3866="",0,IF(ISNUMBER($F3866),IF($F3866&lt;=スコアリング基準!$B$28,スコアリング基準!$C$28,スコアリング基準!$C$29),0))</f>
        <v/>
      </c>
      <c r="X3866" s="4">
        <f>IFERROR(VLOOKUP($B3866,スコアリング基準!$A$36:$B$46,2,FALSE),0)</f>
        <v/>
      </c>
      <c r="Y3866" s="4">
        <f>SUM($S3866:$X3866)</f>
        <v/>
      </c>
      <c r="Z3866" s="4">
        <f>IF(COUNT($M3866:$N3866)=0,"データ無",IF($Y3866&gt;=スコアリング基準!$B$30,"S",IF($Y3866&gt;=スコアリング基準!$B$31,"A",IF($Y3866&gt;=スコアリング基準!$B$32,"B","C"))))</f>
        <v/>
      </c>
      <c r="AA3866">
        <f>IFERROR(INDEX(実績DB!$I$3:$I$104,MATCH($B3866&amp;$C3866,実績DB!$J$3:$J$104,0)),"")</f>
        <v/>
      </c>
    </row>
    <row r="3867">
      <c r="A3867" t="n">
        <v>3865</v>
      </c>
      <c r="B3867" t="inlineStr">
        <is>
          <t>関西</t>
        </is>
      </c>
      <c r="C3867" t="inlineStr">
        <is>
          <t>信貴変電所</t>
        </is>
      </c>
      <c r="D3867" t="inlineStr">
        <is>
          <t>大阪府</t>
        </is>
      </c>
      <c r="E3867" t="n">
        <v>500</v>
      </c>
      <c r="G3867" s="3" t="n">
        <v>34.597385</v>
      </c>
      <c r="H3867" s="3" t="n">
        <v>135.647972</v>
      </c>
      <c r="I3867" t="inlineStr">
        <is>
          <t>OSM実測</t>
        </is>
      </c>
      <c r="J3867" t="n">
        <v>2850</v>
      </c>
      <c r="K3867" t="n">
        <v>2137</v>
      </c>
      <c r="L3867" t="n">
        <v>-1752</v>
      </c>
      <c r="O3867" t="inlineStr">
        <is>
          <t>可</t>
        </is>
      </c>
      <c r="P3867" t="inlineStr">
        <is>
          <t>なし</t>
        </is>
      </c>
      <c r="R3867" s="4">
        <f>IF(COUNT($M3867:$N3867)=0,"",IF(AND(IF($N3867&lt;&gt;"",$N3867,$M3867)&lt;=0,$O3867&lt;&gt;"可"),"警告",""))</f>
        <v/>
      </c>
      <c r="S3867" s="4">
        <f>IF(COUNT($M3867:$N3867)=0,0,IF(IF($N3867&lt;&gt;"",$N3867,$M3867)&gt;=スコアリング基準!$B$20,スコアリング基準!$C$20,IF(IF($N3867&lt;&gt;"",$N3867,$M3867)&gt;=スコアリング基準!$B$21,スコアリング基準!$C$21,IF(IF($N3867&lt;&gt;"",$N3867,$M3867)&gt;0,スコアリング基準!$C$22,0))))</f>
        <v/>
      </c>
      <c r="T3867" s="4">
        <f>IF($O3867="可",スコアリング基準!$C$23,0)</f>
        <v/>
      </c>
      <c r="U3867" s="4">
        <f>IF(OR(COUNT($K3867:$L3867)&lt;2,$K3867=0),0,IF(ABS($L3867)/$K3867&lt;=スコアリング基準!$B$24,スコアリング基準!$C$24,IF(ABS($L3867)/$K3867&lt;=スコアリング基準!$B$25,スコアリング基準!$C$25,IF(ABS($L3867)/$K3867&lt;=スコアリング基準!$B$26,スコアリング基準!$C$26,0))))</f>
        <v/>
      </c>
      <c r="V3867" s="4">
        <f>IF($P3867="なし",スコアリング基準!$C$27,0)</f>
        <v/>
      </c>
      <c r="W3867" s="4">
        <f>IF($F3867="",0,IF(ISNUMBER($F3867),IF($F3867&lt;=スコアリング基準!$B$28,スコアリング基準!$C$28,スコアリング基準!$C$29),0))</f>
        <v/>
      </c>
      <c r="X3867" s="4">
        <f>IFERROR(VLOOKUP($B3867,スコアリング基準!$A$36:$B$46,2,FALSE),0)</f>
        <v/>
      </c>
      <c r="Y3867" s="4">
        <f>SUM($S3867:$X3867)</f>
        <v/>
      </c>
      <c r="Z3867" s="4">
        <f>IF(COUNT($M3867:$N3867)=0,"データ無",IF($Y3867&gt;=スコアリング基準!$B$30,"S",IF($Y3867&gt;=スコアリング基準!$B$31,"A",IF($Y3867&gt;=スコアリング基準!$B$32,"B","C"))))</f>
        <v/>
      </c>
      <c r="AA3867">
        <f>IFERROR(INDEX(実績DB!$I$3:$I$104,MATCH($B3867&amp;$C3867,実績DB!$J$3:$J$104,0)),"")</f>
        <v/>
      </c>
    </row>
    <row r="3868">
      <c r="A3868" t="n">
        <v>3866</v>
      </c>
      <c r="B3868" t="inlineStr">
        <is>
          <t>関西</t>
        </is>
      </c>
      <c r="C3868" t="inlineStr">
        <is>
          <t>北摂変電所</t>
        </is>
      </c>
      <c r="D3868" t="inlineStr">
        <is>
          <t>兵庫県</t>
        </is>
      </c>
      <c r="E3868" t="n">
        <v>500</v>
      </c>
      <c r="G3868" s="3" t="n">
        <v>34.931947</v>
      </c>
      <c r="H3868" s="3" t="n">
        <v>135.110087</v>
      </c>
      <c r="I3868" t="inlineStr">
        <is>
          <t>OSM実測</t>
        </is>
      </c>
      <c r="J3868" t="n">
        <v>2850</v>
      </c>
      <c r="K3868" t="n">
        <v>2850</v>
      </c>
      <c r="L3868" t="n">
        <v>-4026</v>
      </c>
      <c r="O3868" t="inlineStr">
        <is>
          <t>不可 #3</t>
        </is>
      </c>
      <c r="P3868" t="inlineStr">
        <is>
          <t>有り</t>
        </is>
      </c>
      <c r="R3868" s="4">
        <f>IF(COUNT($M3868:$N3868)=0,"",IF(AND(IF($N3868&lt;&gt;"",$N3868,$M3868)&lt;=0,$O3868&lt;&gt;"可"),"警告",""))</f>
        <v/>
      </c>
      <c r="S3868" s="4">
        <f>IF(COUNT($M3868:$N3868)=0,0,IF(IF($N3868&lt;&gt;"",$N3868,$M3868)&gt;=スコアリング基準!$B$20,スコアリング基準!$C$20,IF(IF($N3868&lt;&gt;"",$N3868,$M3868)&gt;=スコアリング基準!$B$21,スコアリング基準!$C$21,IF(IF($N3868&lt;&gt;"",$N3868,$M3868)&gt;0,スコアリング基準!$C$22,0))))</f>
        <v/>
      </c>
      <c r="T3868" s="4">
        <f>IF($O3868="可",スコアリング基準!$C$23,0)</f>
        <v/>
      </c>
      <c r="U3868" s="4">
        <f>IF(OR(COUNT($K3868:$L3868)&lt;2,$K3868=0),0,IF(ABS($L3868)/$K3868&lt;=スコアリング基準!$B$24,スコアリング基準!$C$24,IF(ABS($L3868)/$K3868&lt;=スコアリング基準!$B$25,スコアリング基準!$C$25,IF(ABS($L3868)/$K3868&lt;=スコアリング基準!$B$26,スコアリング基準!$C$26,0))))</f>
        <v/>
      </c>
      <c r="V3868" s="4">
        <f>IF($P3868="なし",スコアリング基準!$C$27,0)</f>
        <v/>
      </c>
      <c r="W3868" s="4">
        <f>IF($F3868="",0,IF(ISNUMBER($F3868),IF($F3868&lt;=スコアリング基準!$B$28,スコアリング基準!$C$28,スコアリング基準!$C$29),0))</f>
        <v/>
      </c>
      <c r="X3868" s="4">
        <f>IFERROR(VLOOKUP($B3868,スコアリング基準!$A$36:$B$46,2,FALSE),0)</f>
        <v/>
      </c>
      <c r="Y3868" s="4">
        <f>SUM($S3868:$X3868)</f>
        <v/>
      </c>
      <c r="Z3868" s="4">
        <f>IF(COUNT($M3868:$N3868)=0,"データ無",IF($Y3868&gt;=スコアリング基準!$B$30,"S",IF($Y3868&gt;=スコアリング基準!$B$31,"A",IF($Y3868&gt;=スコアリング基準!$B$32,"B","C"))))</f>
        <v/>
      </c>
      <c r="AA3868">
        <f>IFERROR(INDEX(実績DB!$I$3:$I$104,MATCH($B3868&amp;$C3868,実績DB!$J$3:$J$104,0)),"")</f>
        <v/>
      </c>
    </row>
    <row r="3869">
      <c r="A3869" t="n">
        <v>3867</v>
      </c>
      <c r="B3869" t="inlineStr">
        <is>
          <t>関西</t>
        </is>
      </c>
      <c r="C3869" t="inlineStr">
        <is>
          <t>南京都変電所</t>
        </is>
      </c>
      <c r="D3869" t="inlineStr">
        <is>
          <t>京都府</t>
        </is>
      </c>
      <c r="E3869" t="n">
        <v>500</v>
      </c>
      <c r="G3869" s="3" t="n">
        <v>34.865611</v>
      </c>
      <c r="H3869" s="3" t="n">
        <v>135.897578</v>
      </c>
      <c r="I3869" t="inlineStr">
        <is>
          <t>OSM実測</t>
        </is>
      </c>
      <c r="J3869" t="n">
        <v>2850</v>
      </c>
      <c r="K3869" t="n">
        <v>2850</v>
      </c>
      <c r="L3869" t="n">
        <v>-1538</v>
      </c>
      <c r="O3869" t="inlineStr">
        <is>
          <t>不可 #3</t>
        </is>
      </c>
      <c r="P3869" t="inlineStr">
        <is>
          <t>なし</t>
        </is>
      </c>
      <c r="R3869" s="4">
        <f>IF(COUNT($M3869:$N3869)=0,"",IF(AND(IF($N3869&lt;&gt;"",$N3869,$M3869)&lt;=0,$O3869&lt;&gt;"可"),"警告",""))</f>
        <v/>
      </c>
      <c r="S3869" s="4">
        <f>IF(COUNT($M3869:$N3869)=0,0,IF(IF($N3869&lt;&gt;"",$N3869,$M3869)&gt;=スコアリング基準!$B$20,スコアリング基準!$C$20,IF(IF($N3869&lt;&gt;"",$N3869,$M3869)&gt;=スコアリング基準!$B$21,スコアリング基準!$C$21,IF(IF($N3869&lt;&gt;"",$N3869,$M3869)&gt;0,スコアリング基準!$C$22,0))))</f>
        <v/>
      </c>
      <c r="T3869" s="4">
        <f>IF($O3869="可",スコアリング基準!$C$23,0)</f>
        <v/>
      </c>
      <c r="U3869" s="4">
        <f>IF(OR(COUNT($K3869:$L3869)&lt;2,$K3869=0),0,IF(ABS($L3869)/$K3869&lt;=スコアリング基準!$B$24,スコアリング基準!$C$24,IF(ABS($L3869)/$K3869&lt;=スコアリング基準!$B$25,スコアリング基準!$C$25,IF(ABS($L3869)/$K3869&lt;=スコアリング基準!$B$26,スコアリング基準!$C$26,0))))</f>
        <v/>
      </c>
      <c r="V3869" s="4">
        <f>IF($P3869="なし",スコアリング基準!$C$27,0)</f>
        <v/>
      </c>
      <c r="W3869" s="4">
        <f>IF($F3869="",0,IF(ISNUMBER($F3869),IF($F3869&lt;=スコアリング基準!$B$28,スコアリング基準!$C$28,スコアリング基準!$C$29),0))</f>
        <v/>
      </c>
      <c r="X3869" s="4">
        <f>IFERROR(VLOOKUP($B3869,スコアリング基準!$A$36:$B$46,2,FALSE),0)</f>
        <v/>
      </c>
      <c r="Y3869" s="4">
        <f>SUM($S3869:$X3869)</f>
        <v/>
      </c>
      <c r="Z3869" s="4">
        <f>IF(COUNT($M3869:$N3869)=0,"データ無",IF($Y3869&gt;=スコアリング基準!$B$30,"S",IF($Y3869&gt;=スコアリング基準!$B$31,"A",IF($Y3869&gt;=スコアリング基準!$B$32,"B","C"))))</f>
        <v/>
      </c>
      <c r="AA3869">
        <f>IFERROR(INDEX(実績DB!$I$3:$I$104,MATCH($B3869&amp;$C3869,実績DB!$J$3:$J$104,0)),"")</f>
        <v/>
      </c>
    </row>
    <row r="3870">
      <c r="A3870" t="n">
        <v>3868</v>
      </c>
      <c r="B3870" t="inlineStr">
        <is>
          <t>関西</t>
        </is>
      </c>
      <c r="C3870" t="inlineStr">
        <is>
          <t>山崎開閉所</t>
        </is>
      </c>
      <c r="D3870" t="inlineStr">
        <is>
          <t>兵庫県</t>
        </is>
      </c>
      <c r="E3870" t="n">
        <v>500</v>
      </c>
      <c r="G3870" s="3" t="n">
        <v>35.063233</v>
      </c>
      <c r="H3870" s="3" t="n">
        <v>134.601615</v>
      </c>
      <c r="I3870" t="inlineStr">
        <is>
          <t>OSM実測</t>
        </is>
      </c>
      <c r="J3870" t="n">
        <v>57</v>
      </c>
      <c r="K3870" t="n">
        <v>57</v>
      </c>
      <c r="L3870" t="n">
        <v>-50</v>
      </c>
      <c r="M3870" t="n">
        <v>7</v>
      </c>
      <c r="N3870" t="n">
        <v>7</v>
      </c>
      <c r="O3870" t="inlineStr">
        <is>
          <t>不可 #2</t>
        </is>
      </c>
      <c r="P3870" t="inlineStr">
        <is>
          <t>有り</t>
        </is>
      </c>
      <c r="R3870" s="4">
        <f>IF(COUNT($M3870:$N3870)=0,"",IF(AND(IF($N3870&lt;&gt;"",$N3870,$M3870)&lt;=0,$O3870&lt;&gt;"可"),"警告",""))</f>
        <v/>
      </c>
      <c r="S3870" s="4">
        <f>IF(COUNT($M3870:$N3870)=0,0,IF(IF($N3870&lt;&gt;"",$N3870,$M3870)&gt;=スコアリング基準!$B$20,スコアリング基準!$C$20,IF(IF($N3870&lt;&gt;"",$N3870,$M3870)&gt;=スコアリング基準!$B$21,スコアリング基準!$C$21,IF(IF($N3870&lt;&gt;"",$N3870,$M3870)&gt;0,スコアリング基準!$C$22,0))))</f>
        <v/>
      </c>
      <c r="T3870" s="4">
        <f>IF($O3870="可",スコアリング基準!$C$23,0)</f>
        <v/>
      </c>
      <c r="U3870" s="4">
        <f>IF(OR(COUNT($K3870:$L3870)&lt;2,$K3870=0),0,IF(ABS($L3870)/$K3870&lt;=スコアリング基準!$B$24,スコアリング基準!$C$24,IF(ABS($L3870)/$K3870&lt;=スコアリング基準!$B$25,スコアリング基準!$C$25,IF(ABS($L3870)/$K3870&lt;=スコアリング基準!$B$26,スコアリング基準!$C$26,0))))</f>
        <v/>
      </c>
      <c r="V3870" s="4">
        <f>IF($P3870="なし",スコアリング基準!$C$27,0)</f>
        <v/>
      </c>
      <c r="W3870" s="4">
        <f>IF($F3870="",0,IF(ISNUMBER($F3870),IF($F3870&lt;=スコアリング基準!$B$28,スコアリング基準!$C$28,スコアリング基準!$C$29),0))</f>
        <v/>
      </c>
      <c r="X3870" s="4">
        <f>IFERROR(VLOOKUP($B3870,スコアリング基準!$A$36:$B$46,2,FALSE),0)</f>
        <v/>
      </c>
      <c r="Y3870" s="4">
        <f>SUM($S3870:$X3870)</f>
        <v/>
      </c>
      <c r="Z3870" s="4">
        <f>IF(COUNT($M3870:$N3870)=0,"データ無",IF($Y3870&gt;=スコアリング基準!$B$30,"S",IF($Y3870&gt;=スコアリング基準!$B$31,"A",IF($Y3870&gt;=スコアリング基準!$B$32,"B","C"))))</f>
        <v/>
      </c>
      <c r="AA3870">
        <f>IFERROR(INDEX(実績DB!$I$3:$I$104,MATCH($B3870&amp;$C3870,実績DB!$J$3:$J$104,0)),"")</f>
        <v/>
      </c>
    </row>
    <row r="3871">
      <c r="A3871" t="n">
        <v>3869</v>
      </c>
      <c r="B3871" t="inlineStr">
        <is>
          <t>関西</t>
        </is>
      </c>
      <c r="C3871" t="inlineStr">
        <is>
          <t>嶺南変電所</t>
        </is>
      </c>
      <c r="D3871" t="inlineStr">
        <is>
          <t>福井県</t>
        </is>
      </c>
      <c r="E3871" t="n">
        <v>500</v>
      </c>
      <c r="G3871" s="3" t="n">
        <v>35.556579</v>
      </c>
      <c r="H3871" s="3" t="n">
        <v>135.972164</v>
      </c>
      <c r="I3871" t="inlineStr">
        <is>
          <t>OSM実測</t>
        </is>
      </c>
      <c r="J3871" t="n">
        <v>2850</v>
      </c>
      <c r="K3871" t="n">
        <v>2850</v>
      </c>
      <c r="L3871" t="n">
        <v>-2388</v>
      </c>
      <c r="O3871" t="inlineStr">
        <is>
          <t>不可 #3</t>
        </is>
      </c>
      <c r="P3871" t="inlineStr">
        <is>
          <t>なし</t>
        </is>
      </c>
      <c r="R3871" s="4">
        <f>IF(COUNT($M3871:$N3871)=0,"",IF(AND(IF($N3871&lt;&gt;"",$N3871,$M3871)&lt;=0,$O3871&lt;&gt;"可"),"警告",""))</f>
        <v/>
      </c>
      <c r="S3871" s="4">
        <f>IF(COUNT($M3871:$N3871)=0,0,IF(IF($N3871&lt;&gt;"",$N3871,$M3871)&gt;=スコアリング基準!$B$20,スコアリング基準!$C$20,IF(IF($N3871&lt;&gt;"",$N3871,$M3871)&gt;=スコアリング基準!$B$21,スコアリング基準!$C$21,IF(IF($N3871&lt;&gt;"",$N3871,$M3871)&gt;0,スコアリング基準!$C$22,0))))</f>
        <v/>
      </c>
      <c r="T3871" s="4">
        <f>IF($O3871="可",スコアリング基準!$C$23,0)</f>
        <v/>
      </c>
      <c r="U3871" s="4">
        <f>IF(OR(COUNT($K3871:$L3871)&lt;2,$K3871=0),0,IF(ABS($L3871)/$K3871&lt;=スコアリング基準!$B$24,スコアリング基準!$C$24,IF(ABS($L3871)/$K3871&lt;=スコアリング基準!$B$25,スコアリング基準!$C$25,IF(ABS($L3871)/$K3871&lt;=スコアリング基準!$B$26,スコアリング基準!$C$26,0))))</f>
        <v/>
      </c>
      <c r="V3871" s="4">
        <f>IF($P3871="なし",スコアリング基準!$C$27,0)</f>
        <v/>
      </c>
      <c r="W3871" s="4">
        <f>IF($F3871="",0,IF(ISNUMBER($F3871),IF($F3871&lt;=スコアリング基準!$B$28,スコアリング基準!$C$28,スコアリング基準!$C$29),0))</f>
        <v/>
      </c>
      <c r="X3871" s="4">
        <f>IFERROR(VLOOKUP($B3871,スコアリング基準!$A$36:$B$46,2,FALSE),0)</f>
        <v/>
      </c>
      <c r="Y3871" s="4">
        <f>SUM($S3871:$X3871)</f>
        <v/>
      </c>
      <c r="Z3871" s="4">
        <f>IF(COUNT($M3871:$N3871)=0,"データ無",IF($Y3871&gt;=スコアリング基準!$B$30,"S",IF($Y3871&gt;=スコアリング基準!$B$31,"A",IF($Y3871&gt;=スコアリング基準!$B$32,"B","C"))))</f>
        <v/>
      </c>
      <c r="AA3871">
        <f>IFERROR(INDEX(実績DB!$I$3:$I$104,MATCH($B3871&amp;$C3871,実績DB!$J$3:$J$104,0)),"")</f>
        <v/>
      </c>
    </row>
    <row r="3872">
      <c r="A3872" t="n">
        <v>3870</v>
      </c>
      <c r="B3872" t="inlineStr">
        <is>
          <t>関西</t>
        </is>
      </c>
      <c r="C3872" t="inlineStr">
        <is>
          <t>新生駒 変電所</t>
        </is>
      </c>
      <c r="D3872" t="inlineStr">
        <is>
          <t>奈良県</t>
        </is>
      </c>
      <c r="E3872" t="n">
        <v>500</v>
      </c>
      <c r="G3872" s="3" t="n">
        <v>34.734934</v>
      </c>
      <c r="H3872" s="3" t="n">
        <v>135.714708</v>
      </c>
      <c r="I3872" t="inlineStr">
        <is>
          <t>OSM実測</t>
        </is>
      </c>
      <c r="J3872" t="n">
        <v>1900</v>
      </c>
      <c r="K3872" t="n">
        <v>1425</v>
      </c>
      <c r="L3872" t="n">
        <v>-2136</v>
      </c>
      <c r="O3872" t="inlineStr">
        <is>
          <t>可</t>
        </is>
      </c>
      <c r="P3872" t="inlineStr">
        <is>
          <t>有り</t>
        </is>
      </c>
      <c r="R3872" s="4">
        <f>IF(COUNT($M3872:$N3872)=0,"",IF(AND(IF($N3872&lt;&gt;"",$N3872,$M3872)&lt;=0,$O3872&lt;&gt;"可"),"警告",""))</f>
        <v/>
      </c>
      <c r="S3872" s="4">
        <f>IF(COUNT($M3872:$N3872)=0,0,IF(IF($N3872&lt;&gt;"",$N3872,$M3872)&gt;=スコアリング基準!$B$20,スコアリング基準!$C$20,IF(IF($N3872&lt;&gt;"",$N3872,$M3872)&gt;=スコアリング基準!$B$21,スコアリング基準!$C$21,IF(IF($N3872&lt;&gt;"",$N3872,$M3872)&gt;0,スコアリング基準!$C$22,0))))</f>
        <v/>
      </c>
      <c r="T3872" s="4">
        <f>IF($O3872="可",スコアリング基準!$C$23,0)</f>
        <v/>
      </c>
      <c r="U3872" s="4">
        <f>IF(OR(COUNT($K3872:$L3872)&lt;2,$K3872=0),0,IF(ABS($L3872)/$K3872&lt;=スコアリング基準!$B$24,スコアリング基準!$C$24,IF(ABS($L3872)/$K3872&lt;=スコアリング基準!$B$25,スコアリング基準!$C$25,IF(ABS($L3872)/$K3872&lt;=スコアリング基準!$B$26,スコアリング基準!$C$26,0))))</f>
        <v/>
      </c>
      <c r="V3872" s="4">
        <f>IF($P3872="なし",スコアリング基準!$C$27,0)</f>
        <v/>
      </c>
      <c r="W3872" s="4">
        <f>IF($F3872="",0,IF(ISNUMBER($F3872),IF($F3872&lt;=スコアリング基準!$B$28,スコアリング基準!$C$28,スコアリング基準!$C$29),0))</f>
        <v/>
      </c>
      <c r="X3872" s="4">
        <f>IFERROR(VLOOKUP($B3872,スコアリング基準!$A$36:$B$46,2,FALSE),0)</f>
        <v/>
      </c>
      <c r="Y3872" s="4">
        <f>SUM($S3872:$X3872)</f>
        <v/>
      </c>
      <c r="Z3872" s="4">
        <f>IF(COUNT($M3872:$N3872)=0,"データ無",IF($Y3872&gt;=スコアリング基準!$B$30,"S",IF($Y3872&gt;=スコアリング基準!$B$31,"A",IF($Y3872&gt;=スコアリング基準!$B$32,"B","C"))))</f>
        <v/>
      </c>
      <c r="AA3872">
        <f>IFERROR(INDEX(実績DB!$I$3:$I$104,MATCH($B3872&amp;$C3872,実績DB!$J$3:$J$104,0)),"")</f>
        <v/>
      </c>
    </row>
    <row r="3873">
      <c r="A3873" t="n">
        <v>3871</v>
      </c>
      <c r="B3873" t="inlineStr">
        <is>
          <t>関西</t>
        </is>
      </c>
      <c r="C3873" t="inlineStr">
        <is>
          <t>新綾部変電所</t>
        </is>
      </c>
      <c r="D3873" t="inlineStr">
        <is>
          <t>京都府</t>
        </is>
      </c>
      <c r="E3873" t="n">
        <v>500</v>
      </c>
      <c r="G3873" s="3" t="n">
        <v>35.351241</v>
      </c>
      <c r="H3873" s="3" t="n">
        <v>135.266196</v>
      </c>
      <c r="I3873" t="inlineStr">
        <is>
          <t>OSM実測</t>
        </is>
      </c>
      <c r="J3873" t="n">
        <v>1900</v>
      </c>
      <c r="K3873" t="n">
        <v>1425</v>
      </c>
      <c r="L3873" t="n">
        <v>-386</v>
      </c>
      <c r="O3873" t="inlineStr">
        <is>
          <t>可</t>
        </is>
      </c>
      <c r="P3873" t="inlineStr">
        <is>
          <t>有り</t>
        </is>
      </c>
      <c r="R3873" s="4">
        <f>IF(COUNT($M3873:$N3873)=0,"",IF(AND(IF($N3873&lt;&gt;"",$N3873,$M3873)&lt;=0,$O3873&lt;&gt;"可"),"警告",""))</f>
        <v/>
      </c>
      <c r="S3873" s="4">
        <f>IF(COUNT($M3873:$N3873)=0,0,IF(IF($N3873&lt;&gt;"",$N3873,$M3873)&gt;=スコアリング基準!$B$20,スコアリング基準!$C$20,IF(IF($N3873&lt;&gt;"",$N3873,$M3873)&gt;=スコアリング基準!$B$21,スコアリング基準!$C$21,IF(IF($N3873&lt;&gt;"",$N3873,$M3873)&gt;0,スコアリング基準!$C$22,0))))</f>
        <v/>
      </c>
      <c r="T3873" s="4">
        <f>IF($O3873="可",スコアリング基準!$C$23,0)</f>
        <v/>
      </c>
      <c r="U3873" s="4">
        <f>IF(OR(COUNT($K3873:$L3873)&lt;2,$K3873=0),0,IF(ABS($L3873)/$K3873&lt;=スコアリング基準!$B$24,スコアリング基準!$C$24,IF(ABS($L3873)/$K3873&lt;=スコアリング基準!$B$25,スコアリング基準!$C$25,IF(ABS($L3873)/$K3873&lt;=スコアリング基準!$B$26,スコアリング基準!$C$26,0))))</f>
        <v/>
      </c>
      <c r="V3873" s="4">
        <f>IF($P3873="なし",スコアリング基準!$C$27,0)</f>
        <v/>
      </c>
      <c r="W3873" s="4">
        <f>IF($F3873="",0,IF(ISNUMBER($F3873),IF($F3873&lt;=スコアリング基準!$B$28,スコアリング基準!$C$28,スコアリング基準!$C$29),0))</f>
        <v/>
      </c>
      <c r="X3873" s="4">
        <f>IFERROR(VLOOKUP($B3873,スコアリング基準!$A$36:$B$46,2,FALSE),0)</f>
        <v/>
      </c>
      <c r="Y3873" s="4">
        <f>SUM($S3873:$X3873)</f>
        <v/>
      </c>
      <c r="Z3873" s="4">
        <f>IF(COUNT($M3873:$N3873)=0,"データ無",IF($Y3873&gt;=スコアリング基準!$B$30,"S",IF($Y3873&gt;=スコアリング基準!$B$31,"A",IF($Y3873&gt;=スコアリング基準!$B$32,"B","C"))))</f>
        <v/>
      </c>
      <c r="AA3873">
        <f>IFERROR(INDEX(実績DB!$I$3:$I$104,MATCH($B3873&amp;$C3873,実績DB!$J$3:$J$104,0)),"")</f>
        <v/>
      </c>
    </row>
    <row r="3874">
      <c r="A3874" t="n">
        <v>3872</v>
      </c>
      <c r="B3874" t="inlineStr">
        <is>
          <t>関西</t>
        </is>
      </c>
      <c r="C3874" t="inlineStr">
        <is>
          <t>東大和開閉所</t>
        </is>
      </c>
      <c r="D3874" t="inlineStr">
        <is>
          <t>奈良県</t>
        </is>
      </c>
      <c r="E3874" t="n">
        <v>500</v>
      </c>
      <c r="G3874" s="3" t="n">
        <v>34.448772</v>
      </c>
      <c r="H3874" s="3" t="n">
        <v>135.902432</v>
      </c>
      <c r="I3874" t="inlineStr">
        <is>
          <t>OSM実測</t>
        </is>
      </c>
      <c r="R3874" s="4">
        <f>IF(COUNT($M3874:$N3874)=0,"",IF(AND(IF($N3874&lt;&gt;"",$N3874,$M3874)&lt;=0,$O3874&lt;&gt;"可"),"警告",""))</f>
        <v/>
      </c>
      <c r="S3874" s="4">
        <f>IF(COUNT($M3874:$N3874)=0,0,IF(IF($N3874&lt;&gt;"",$N3874,$M3874)&gt;=スコアリング基準!$B$20,スコアリング基準!$C$20,IF(IF($N3874&lt;&gt;"",$N3874,$M3874)&gt;=スコアリング基準!$B$21,スコアリング基準!$C$21,IF(IF($N3874&lt;&gt;"",$N3874,$M3874)&gt;0,スコアリング基準!$C$22,0))))</f>
        <v/>
      </c>
      <c r="T3874" s="4">
        <f>IF($O3874="可",スコアリング基準!$C$23,0)</f>
        <v/>
      </c>
      <c r="U3874" s="4">
        <f>IF(OR(COUNT($K3874:$L3874)&lt;2,$K3874=0),0,IF(ABS($L3874)/$K3874&lt;=スコアリング基準!$B$24,スコアリング基準!$C$24,IF(ABS($L3874)/$K3874&lt;=スコアリング基準!$B$25,スコアリング基準!$C$25,IF(ABS($L3874)/$K3874&lt;=スコアリング基準!$B$26,スコアリング基準!$C$26,0))))</f>
        <v/>
      </c>
      <c r="V3874" s="4">
        <f>IF($P3874="なし",スコアリング基準!$C$27,0)</f>
        <v/>
      </c>
      <c r="W3874" s="4">
        <f>IF($F3874="",0,IF(ISNUMBER($F3874),IF($F3874&lt;=スコアリング基準!$B$28,スコアリング基準!$C$28,スコアリング基準!$C$29),0))</f>
        <v/>
      </c>
      <c r="X3874" s="4">
        <f>IFERROR(VLOOKUP($B3874,スコアリング基準!$A$36:$B$46,2,FALSE),0)</f>
        <v/>
      </c>
      <c r="Y3874" s="4">
        <f>SUM($S3874:$X3874)</f>
        <v/>
      </c>
      <c r="Z3874" s="4">
        <f>IF(COUNT($M3874:$N3874)=0,"データ無",IF($Y3874&gt;=スコアリング基準!$B$30,"S",IF($Y3874&gt;=スコアリング基準!$B$31,"A",IF($Y3874&gt;=スコアリング基準!$B$32,"B","C"))))</f>
        <v/>
      </c>
      <c r="AA3874">
        <f>IFERROR(INDEX(実績DB!$I$3:$I$104,MATCH($B3874&amp;$C3874,実績DB!$J$3:$J$104,0)),"")</f>
        <v/>
      </c>
    </row>
    <row r="3875">
      <c r="A3875" t="n">
        <v>3873</v>
      </c>
      <c r="B3875" t="inlineStr">
        <is>
          <t>関西</t>
        </is>
      </c>
      <c r="C3875" t="inlineStr">
        <is>
          <t>東近江開閉所</t>
        </is>
      </c>
      <c r="D3875" t="inlineStr">
        <is>
          <t>滋賀県</t>
        </is>
      </c>
      <c r="E3875" t="n">
        <v>500</v>
      </c>
      <c r="G3875" s="3" t="n">
        <v>35.095011</v>
      </c>
      <c r="H3875" s="3" t="n">
        <v>136.293356</v>
      </c>
      <c r="I3875" t="inlineStr">
        <is>
          <t>OSM実測</t>
        </is>
      </c>
      <c r="R3875" s="4">
        <f>IF(COUNT($M3875:$N3875)=0,"",IF(AND(IF($N3875&lt;&gt;"",$N3875,$M3875)&lt;=0,$O3875&lt;&gt;"可"),"警告",""))</f>
        <v/>
      </c>
      <c r="S3875" s="4">
        <f>IF(COUNT($M3875:$N3875)=0,0,IF(IF($N3875&lt;&gt;"",$N3875,$M3875)&gt;=スコアリング基準!$B$20,スコアリング基準!$C$20,IF(IF($N3875&lt;&gt;"",$N3875,$M3875)&gt;=スコアリング基準!$B$21,スコアリング基準!$C$21,IF(IF($N3875&lt;&gt;"",$N3875,$M3875)&gt;0,スコアリング基準!$C$22,0))))</f>
        <v/>
      </c>
      <c r="T3875" s="4">
        <f>IF($O3875="可",スコアリング基準!$C$23,0)</f>
        <v/>
      </c>
      <c r="U3875" s="4">
        <f>IF(OR(COUNT($K3875:$L3875)&lt;2,$K3875=0),0,IF(ABS($L3875)/$K3875&lt;=スコアリング基準!$B$24,スコアリング基準!$C$24,IF(ABS($L3875)/$K3875&lt;=スコアリング基準!$B$25,スコアリング基準!$C$25,IF(ABS($L3875)/$K3875&lt;=スコアリング基準!$B$26,スコアリング基準!$C$26,0))))</f>
        <v/>
      </c>
      <c r="V3875" s="4">
        <f>IF($P3875="なし",スコアリング基準!$C$27,0)</f>
        <v/>
      </c>
      <c r="W3875" s="4">
        <f>IF($F3875="",0,IF(ISNUMBER($F3875),IF($F3875&lt;=スコアリング基準!$B$28,スコアリング基準!$C$28,スコアリング基準!$C$29),0))</f>
        <v/>
      </c>
      <c r="X3875" s="4">
        <f>IFERROR(VLOOKUP($B3875,スコアリング基準!$A$36:$B$46,2,FALSE),0)</f>
        <v/>
      </c>
      <c r="Y3875" s="4">
        <f>SUM($S3875:$X3875)</f>
        <v/>
      </c>
      <c r="Z3875" s="4">
        <f>IF(COUNT($M3875:$N3875)=0,"データ無",IF($Y3875&gt;=スコアリング基準!$B$30,"S",IF($Y3875&gt;=スコアリング基準!$B$31,"A",IF($Y3875&gt;=スコアリング基準!$B$32,"B","C"))))</f>
        <v/>
      </c>
      <c r="AA3875">
        <f>IFERROR(INDEX(実績DB!$I$3:$I$104,MATCH($B3875&amp;$C3875,実績DB!$J$3:$J$104,0)),"")</f>
        <v/>
      </c>
    </row>
    <row r="3876">
      <c r="A3876" t="n">
        <v>3874</v>
      </c>
      <c r="B3876" t="inlineStr">
        <is>
          <t>関西</t>
        </is>
      </c>
      <c r="C3876" t="inlineStr">
        <is>
          <t>猪名川変電所</t>
        </is>
      </c>
      <c r="D3876" t="inlineStr">
        <is>
          <t>兵庫県</t>
        </is>
      </c>
      <c r="E3876" t="n">
        <v>500</v>
      </c>
      <c r="G3876" s="3" t="n">
        <v>34.984455</v>
      </c>
      <c r="H3876" s="3" t="n">
        <v>135.346402</v>
      </c>
      <c r="I3876" t="inlineStr">
        <is>
          <t>OSM実測</t>
        </is>
      </c>
      <c r="J3876" t="n">
        <v>2850</v>
      </c>
      <c r="K3876" t="n">
        <v>2850</v>
      </c>
      <c r="L3876" t="n">
        <v>-2620</v>
      </c>
      <c r="O3876" t="inlineStr">
        <is>
          <t>不可 #3</t>
        </is>
      </c>
      <c r="P3876" t="inlineStr">
        <is>
          <t>有り</t>
        </is>
      </c>
      <c r="R3876" s="4">
        <f>IF(COUNT($M3876:$N3876)=0,"",IF(AND(IF($N3876&lt;&gt;"",$N3876,$M3876)&lt;=0,$O3876&lt;&gt;"可"),"警告",""))</f>
        <v/>
      </c>
      <c r="S3876" s="4">
        <f>IF(COUNT($M3876:$N3876)=0,0,IF(IF($N3876&lt;&gt;"",$N3876,$M3876)&gt;=スコアリング基準!$B$20,スコアリング基準!$C$20,IF(IF($N3876&lt;&gt;"",$N3876,$M3876)&gt;=スコアリング基準!$B$21,スコアリング基準!$C$21,IF(IF($N3876&lt;&gt;"",$N3876,$M3876)&gt;0,スコアリング基準!$C$22,0))))</f>
        <v/>
      </c>
      <c r="T3876" s="4">
        <f>IF($O3876="可",スコアリング基準!$C$23,0)</f>
        <v/>
      </c>
      <c r="U3876" s="4">
        <f>IF(OR(COUNT($K3876:$L3876)&lt;2,$K3876=0),0,IF(ABS($L3876)/$K3876&lt;=スコアリング基準!$B$24,スコアリング基準!$C$24,IF(ABS($L3876)/$K3876&lt;=スコアリング基準!$B$25,スコアリング基準!$C$25,IF(ABS($L3876)/$K3876&lt;=スコアリング基準!$B$26,スコアリング基準!$C$26,0))))</f>
        <v/>
      </c>
      <c r="V3876" s="4">
        <f>IF($P3876="なし",スコアリング基準!$C$27,0)</f>
        <v/>
      </c>
      <c r="W3876" s="4">
        <f>IF($F3876="",0,IF(ISNUMBER($F3876),IF($F3876&lt;=スコアリング基準!$B$28,スコアリング基準!$C$28,スコアリング基準!$C$29),0))</f>
        <v/>
      </c>
      <c r="X3876" s="4">
        <f>IFERROR(VLOOKUP($B3876,スコアリング基準!$A$36:$B$46,2,FALSE),0)</f>
        <v/>
      </c>
      <c r="Y3876" s="4">
        <f>SUM($S3876:$X3876)</f>
        <v/>
      </c>
      <c r="Z3876" s="4">
        <f>IF(COUNT($M3876:$N3876)=0,"データ無",IF($Y3876&gt;=スコアリング基準!$B$30,"S",IF($Y3876&gt;=スコアリング基準!$B$31,"A",IF($Y3876&gt;=スコアリング基準!$B$32,"B","C"))))</f>
        <v/>
      </c>
      <c r="AA3876">
        <f>IFERROR(INDEX(実績DB!$I$3:$I$104,MATCH($B3876&amp;$C3876,実績DB!$J$3:$J$104,0)),"")</f>
        <v/>
      </c>
    </row>
    <row r="3877">
      <c r="A3877" t="n">
        <v>3875</v>
      </c>
      <c r="B3877" t="inlineStr">
        <is>
          <t>関西</t>
        </is>
      </c>
      <c r="C3877" t="inlineStr">
        <is>
          <t>由良開閉所</t>
        </is>
      </c>
      <c r="D3877" t="inlineStr">
        <is>
          <t>和歌山県</t>
        </is>
      </c>
      <c r="E3877" t="n">
        <v>500</v>
      </c>
      <c r="G3877" s="3" t="n">
        <v>33.976968</v>
      </c>
      <c r="H3877" s="3" t="n">
        <v>135.088949</v>
      </c>
      <c r="I3877" t="inlineStr">
        <is>
          <t>OSM実測</t>
        </is>
      </c>
      <c r="J3877" t="n">
        <v>19</v>
      </c>
      <c r="K3877" t="n">
        <v>19</v>
      </c>
      <c r="L3877" t="n">
        <v>-12</v>
      </c>
      <c r="M3877" t="n">
        <v>7</v>
      </c>
      <c r="N3877" t="n">
        <v>0</v>
      </c>
      <c r="O3877" t="inlineStr">
        <is>
          <t>不可 #2</t>
        </is>
      </c>
      <c r="P3877" t="inlineStr">
        <is>
          <t>有り</t>
        </is>
      </c>
      <c r="R3877" s="4">
        <f>IF(COUNT($M3877:$N3877)=0,"",IF(AND(IF($N3877&lt;&gt;"",$N3877,$M3877)&lt;=0,$O3877&lt;&gt;"可"),"警告",""))</f>
        <v/>
      </c>
      <c r="S3877" s="4">
        <f>IF(COUNT($M3877:$N3877)=0,0,IF(IF($N3877&lt;&gt;"",$N3877,$M3877)&gt;=スコアリング基準!$B$20,スコアリング基準!$C$20,IF(IF($N3877&lt;&gt;"",$N3877,$M3877)&gt;=スコアリング基準!$B$21,スコアリング基準!$C$21,IF(IF($N3877&lt;&gt;"",$N3877,$M3877)&gt;0,スコアリング基準!$C$22,0))))</f>
        <v/>
      </c>
      <c r="T3877" s="4">
        <f>IF($O3877="可",スコアリング基準!$C$23,0)</f>
        <v/>
      </c>
      <c r="U3877" s="4">
        <f>IF(OR(COUNT($K3877:$L3877)&lt;2,$K3877=0),0,IF(ABS($L3877)/$K3877&lt;=スコアリング基準!$B$24,スコアリング基準!$C$24,IF(ABS($L3877)/$K3877&lt;=スコアリング基準!$B$25,スコアリング基準!$C$25,IF(ABS($L3877)/$K3877&lt;=スコアリング基準!$B$26,スコアリング基準!$C$26,0))))</f>
        <v/>
      </c>
      <c r="V3877" s="4">
        <f>IF($P3877="なし",スコアリング基準!$C$27,0)</f>
        <v/>
      </c>
      <c r="W3877" s="4">
        <f>IF($F3877="",0,IF(ISNUMBER($F3877),IF($F3877&lt;=スコアリング基準!$B$28,スコアリング基準!$C$28,スコアリング基準!$C$29),0))</f>
        <v/>
      </c>
      <c r="X3877" s="4">
        <f>IFERROR(VLOOKUP($B3877,スコアリング基準!$A$36:$B$46,2,FALSE),0)</f>
        <v/>
      </c>
      <c r="Y3877" s="4">
        <f>SUM($S3877:$X3877)</f>
        <v/>
      </c>
      <c r="Z3877" s="4">
        <f>IF(COUNT($M3877:$N3877)=0,"データ無",IF($Y3877&gt;=スコアリング基準!$B$30,"S",IF($Y3877&gt;=スコアリング基準!$B$31,"A",IF($Y3877&gt;=スコアリング基準!$B$32,"B","C"))))</f>
        <v/>
      </c>
      <c r="AA3877">
        <f>IFERROR(INDEX(実績DB!$I$3:$I$104,MATCH($B3877&amp;$C3877,実績DB!$J$3:$J$104,0)),"")</f>
        <v/>
      </c>
    </row>
    <row r="3878">
      <c r="A3878" t="n">
        <v>3876</v>
      </c>
      <c r="B3878" t="inlineStr">
        <is>
          <t>関西</t>
        </is>
      </c>
      <c r="C3878" t="inlineStr">
        <is>
          <t>紀の川変電所</t>
        </is>
      </c>
      <c r="D3878" t="inlineStr">
        <is>
          <t>和歌山県</t>
        </is>
      </c>
      <c r="E3878" t="n">
        <v>500</v>
      </c>
      <c r="G3878" s="3" t="n">
        <v>34.211524</v>
      </c>
      <c r="H3878" s="3" t="n">
        <v>135.336328</v>
      </c>
      <c r="I3878" t="inlineStr">
        <is>
          <t>OSM実測</t>
        </is>
      </c>
      <c r="J3878" t="n">
        <v>2850</v>
      </c>
      <c r="K3878" t="n">
        <v>2850</v>
      </c>
      <c r="L3878" t="n">
        <v>-241</v>
      </c>
      <c r="O3878" t="inlineStr">
        <is>
          <t>不可 #3</t>
        </is>
      </c>
      <c r="P3878" t="inlineStr">
        <is>
          <t>なし</t>
        </is>
      </c>
      <c r="R3878" s="4">
        <f>IF(COUNT($M3878:$N3878)=0,"",IF(AND(IF($N3878&lt;&gt;"",$N3878,$M3878)&lt;=0,$O3878&lt;&gt;"可"),"警告",""))</f>
        <v/>
      </c>
      <c r="S3878" s="4">
        <f>IF(COUNT($M3878:$N3878)=0,0,IF(IF($N3878&lt;&gt;"",$N3878,$M3878)&gt;=スコアリング基準!$B$20,スコアリング基準!$C$20,IF(IF($N3878&lt;&gt;"",$N3878,$M3878)&gt;=スコアリング基準!$B$21,スコアリング基準!$C$21,IF(IF($N3878&lt;&gt;"",$N3878,$M3878)&gt;0,スコアリング基準!$C$22,0))))</f>
        <v/>
      </c>
      <c r="T3878" s="4">
        <f>IF($O3878="可",スコアリング基準!$C$23,0)</f>
        <v/>
      </c>
      <c r="U3878" s="4">
        <f>IF(OR(COUNT($K3878:$L3878)&lt;2,$K3878=0),0,IF(ABS($L3878)/$K3878&lt;=スコアリング基準!$B$24,スコアリング基準!$C$24,IF(ABS($L3878)/$K3878&lt;=スコアリング基準!$B$25,スコアリング基準!$C$25,IF(ABS($L3878)/$K3878&lt;=スコアリング基準!$B$26,スコアリング基準!$C$26,0))))</f>
        <v/>
      </c>
      <c r="V3878" s="4">
        <f>IF($P3878="なし",スコアリング基準!$C$27,0)</f>
        <v/>
      </c>
      <c r="W3878" s="4">
        <f>IF($F3878="",0,IF(ISNUMBER($F3878),IF($F3878&lt;=スコアリング基準!$B$28,スコアリング基準!$C$28,スコアリング基準!$C$29),0))</f>
        <v/>
      </c>
      <c r="X3878" s="4">
        <f>IFERROR(VLOOKUP($B3878,スコアリング基準!$A$36:$B$46,2,FALSE),0)</f>
        <v/>
      </c>
      <c r="Y3878" s="4">
        <f>SUM($S3878:$X3878)</f>
        <v/>
      </c>
      <c r="Z3878" s="4">
        <f>IF(COUNT($M3878:$N3878)=0,"データ無",IF($Y3878&gt;=スコアリング基準!$B$30,"S",IF($Y3878&gt;=スコアリング基準!$B$31,"A",IF($Y3878&gt;=スコアリング基準!$B$32,"B","C"))))</f>
        <v/>
      </c>
      <c r="AA3878">
        <f>IFERROR(INDEX(実績DB!$I$3:$I$104,MATCH($B3878&amp;$C3878,実績DB!$J$3:$J$104,0)),"")</f>
        <v/>
      </c>
    </row>
    <row r="3879">
      <c r="A3879" t="n">
        <v>3877</v>
      </c>
      <c r="B3879" t="inlineStr">
        <is>
          <t>関西</t>
        </is>
      </c>
      <c r="C3879" t="inlineStr">
        <is>
          <t>紀北変換所</t>
        </is>
      </c>
      <c r="D3879" t="inlineStr">
        <is>
          <t>和歌山県</t>
        </is>
      </c>
      <c r="E3879" t="n">
        <v>500</v>
      </c>
      <c r="G3879" s="3" t="n">
        <v>34.213927</v>
      </c>
      <c r="H3879" s="3" t="n">
        <v>135.502123</v>
      </c>
      <c r="I3879" t="inlineStr">
        <is>
          <t>OSM実測</t>
        </is>
      </c>
      <c r="R3879" s="4">
        <f>IF(COUNT($M3879:$N3879)=0,"",IF(AND(IF($N3879&lt;&gt;"",$N3879,$M3879)&lt;=0,$O3879&lt;&gt;"可"),"警告",""))</f>
        <v/>
      </c>
      <c r="S3879" s="4">
        <f>IF(COUNT($M3879:$N3879)=0,0,IF(IF($N3879&lt;&gt;"",$N3879,$M3879)&gt;=スコアリング基準!$B$20,スコアリング基準!$C$20,IF(IF($N3879&lt;&gt;"",$N3879,$M3879)&gt;=スコアリング基準!$B$21,スコアリング基準!$C$21,IF(IF($N3879&lt;&gt;"",$N3879,$M3879)&gt;0,スコアリング基準!$C$22,0))))</f>
        <v/>
      </c>
      <c r="T3879" s="4">
        <f>IF($O3879="可",スコアリング基準!$C$23,0)</f>
        <v/>
      </c>
      <c r="U3879" s="4">
        <f>IF(OR(COUNT($K3879:$L3879)&lt;2,$K3879=0),0,IF(ABS($L3879)/$K3879&lt;=スコアリング基準!$B$24,スコアリング基準!$C$24,IF(ABS($L3879)/$K3879&lt;=スコアリング基準!$B$25,スコアリング基準!$C$25,IF(ABS($L3879)/$K3879&lt;=スコアリング基準!$B$26,スコアリング基準!$C$26,0))))</f>
        <v/>
      </c>
      <c r="V3879" s="4">
        <f>IF($P3879="なし",スコアリング基準!$C$27,0)</f>
        <v/>
      </c>
      <c r="W3879" s="4">
        <f>IF($F3879="",0,IF(ISNUMBER($F3879),IF($F3879&lt;=スコアリング基準!$B$28,スコアリング基準!$C$28,スコアリング基準!$C$29),0))</f>
        <v/>
      </c>
      <c r="X3879" s="4">
        <f>IFERROR(VLOOKUP($B3879,スコアリング基準!$A$36:$B$46,2,FALSE),0)</f>
        <v/>
      </c>
      <c r="Y3879" s="4">
        <f>SUM($S3879:$X3879)</f>
        <v/>
      </c>
      <c r="Z3879" s="4">
        <f>IF(COUNT($M3879:$N3879)=0,"データ無",IF($Y3879&gt;=スコアリング基準!$B$30,"S",IF($Y3879&gt;=スコアリング基準!$B$31,"A",IF($Y3879&gt;=スコアリング基準!$B$32,"B","C"))))</f>
        <v/>
      </c>
      <c r="AA3879">
        <f>IFERROR(INDEX(実績DB!$I$3:$I$104,MATCH($B3879&amp;$C3879,実績DB!$J$3:$J$104,0)),"")</f>
        <v/>
      </c>
    </row>
    <row r="3880">
      <c r="A3880" t="n">
        <v>3878</v>
      </c>
      <c r="B3880" t="inlineStr">
        <is>
          <t>関西</t>
        </is>
      </c>
      <c r="C3880" t="inlineStr">
        <is>
          <t>能勢変電所</t>
        </is>
      </c>
      <c r="D3880" t="inlineStr">
        <is>
          <t>京都府</t>
        </is>
      </c>
      <c r="E3880" t="n">
        <v>500</v>
      </c>
      <c r="G3880" s="3" t="n">
        <v>34.990504</v>
      </c>
      <c r="H3880" s="3" t="n">
        <v>135.484584</v>
      </c>
      <c r="I3880" t="inlineStr">
        <is>
          <t>OSM実測</t>
        </is>
      </c>
      <c r="J3880" t="n">
        <v>2850</v>
      </c>
      <c r="K3880" t="n">
        <v>2137</v>
      </c>
      <c r="L3880" t="n">
        <v>-322</v>
      </c>
      <c r="O3880" t="inlineStr">
        <is>
          <t>可</t>
        </is>
      </c>
      <c r="P3880" t="inlineStr">
        <is>
          <t>なし</t>
        </is>
      </c>
      <c r="R3880" s="4">
        <f>IF(COUNT($M3880:$N3880)=0,"",IF(AND(IF($N3880&lt;&gt;"",$N3880,$M3880)&lt;=0,$O3880&lt;&gt;"可"),"警告",""))</f>
        <v/>
      </c>
      <c r="S3880" s="4">
        <f>IF(COUNT($M3880:$N3880)=0,0,IF(IF($N3880&lt;&gt;"",$N3880,$M3880)&gt;=スコアリング基準!$B$20,スコアリング基準!$C$20,IF(IF($N3880&lt;&gt;"",$N3880,$M3880)&gt;=スコアリング基準!$B$21,スコアリング基準!$C$21,IF(IF($N3880&lt;&gt;"",$N3880,$M3880)&gt;0,スコアリング基準!$C$22,0))))</f>
        <v/>
      </c>
      <c r="T3880" s="4">
        <f>IF($O3880="可",スコアリング基準!$C$23,0)</f>
        <v/>
      </c>
      <c r="U3880" s="4">
        <f>IF(OR(COUNT($K3880:$L3880)&lt;2,$K3880=0),0,IF(ABS($L3880)/$K3880&lt;=スコアリング基準!$B$24,スコアリング基準!$C$24,IF(ABS($L3880)/$K3880&lt;=スコアリング基準!$B$25,スコアリング基準!$C$25,IF(ABS($L3880)/$K3880&lt;=スコアリング基準!$B$26,スコアリング基準!$C$26,0))))</f>
        <v/>
      </c>
      <c r="V3880" s="4">
        <f>IF($P3880="なし",スコアリング基準!$C$27,0)</f>
        <v/>
      </c>
      <c r="W3880" s="4">
        <f>IF($F3880="",0,IF(ISNUMBER($F3880),IF($F3880&lt;=スコアリング基準!$B$28,スコアリング基準!$C$28,スコアリング基準!$C$29),0))</f>
        <v/>
      </c>
      <c r="X3880" s="4">
        <f>IFERROR(VLOOKUP($B3880,スコアリング基準!$A$36:$B$46,2,FALSE),0)</f>
        <v/>
      </c>
      <c r="Y3880" s="4">
        <f>SUM($S3880:$X3880)</f>
        <v/>
      </c>
      <c r="Z3880" s="4">
        <f>IF(COUNT($M3880:$N3880)=0,"データ無",IF($Y3880&gt;=スコアリング基準!$B$30,"S",IF($Y3880&gt;=スコアリング基準!$B$31,"A",IF($Y3880&gt;=スコアリング基準!$B$32,"B","C"))))</f>
        <v/>
      </c>
      <c r="AA3880">
        <f>IFERROR(INDEX(実績DB!$I$3:$I$104,MATCH($B3880&amp;$C3880,実績DB!$J$3:$J$104,0)),"")</f>
        <v/>
      </c>
    </row>
    <row r="3881">
      <c r="A3881" t="n">
        <v>3879</v>
      </c>
      <c r="B3881" t="inlineStr">
        <is>
          <t>関西</t>
        </is>
      </c>
      <c r="C3881" t="inlineStr">
        <is>
          <t>西京都変電所</t>
        </is>
      </c>
      <c r="D3881" t="inlineStr">
        <is>
          <t>京都府</t>
        </is>
      </c>
      <c r="E3881" t="n">
        <v>500</v>
      </c>
      <c r="G3881" s="3" t="n">
        <v>34.96978</v>
      </c>
      <c r="H3881" s="3" t="n">
        <v>135.619046</v>
      </c>
      <c r="I3881" t="inlineStr">
        <is>
          <t>OSM実測</t>
        </is>
      </c>
      <c r="J3881" t="n">
        <v>2850</v>
      </c>
      <c r="K3881" t="n">
        <v>2850</v>
      </c>
      <c r="L3881" t="n">
        <v>227</v>
      </c>
      <c r="O3881" t="inlineStr">
        <is>
          <t>不可 #3</t>
        </is>
      </c>
      <c r="P3881" t="inlineStr">
        <is>
          <t>なし</t>
        </is>
      </c>
      <c r="R3881" s="4">
        <f>IF(COUNT($M3881:$N3881)=0,"",IF(AND(IF($N3881&lt;&gt;"",$N3881,$M3881)&lt;=0,$O3881&lt;&gt;"可"),"警告",""))</f>
        <v/>
      </c>
      <c r="S3881" s="4">
        <f>IF(COUNT($M3881:$N3881)=0,0,IF(IF($N3881&lt;&gt;"",$N3881,$M3881)&gt;=スコアリング基準!$B$20,スコアリング基準!$C$20,IF(IF($N3881&lt;&gt;"",$N3881,$M3881)&gt;=スコアリング基準!$B$21,スコアリング基準!$C$21,IF(IF($N3881&lt;&gt;"",$N3881,$M3881)&gt;0,スコアリング基準!$C$22,0))))</f>
        <v/>
      </c>
      <c r="T3881" s="4">
        <f>IF($O3881="可",スコアリング基準!$C$23,0)</f>
        <v/>
      </c>
      <c r="U3881" s="4">
        <f>IF(OR(COUNT($K3881:$L3881)&lt;2,$K3881=0),0,IF(ABS($L3881)/$K3881&lt;=スコアリング基準!$B$24,スコアリング基準!$C$24,IF(ABS($L3881)/$K3881&lt;=スコアリング基準!$B$25,スコアリング基準!$C$25,IF(ABS($L3881)/$K3881&lt;=スコアリング基準!$B$26,スコアリング基準!$C$26,0))))</f>
        <v/>
      </c>
      <c r="V3881" s="4">
        <f>IF($P3881="なし",スコアリング基準!$C$27,0)</f>
        <v/>
      </c>
      <c r="W3881" s="4">
        <f>IF($F3881="",0,IF(ISNUMBER($F3881),IF($F3881&lt;=スコアリング基準!$B$28,スコアリング基準!$C$28,スコアリング基準!$C$29),0))</f>
        <v/>
      </c>
      <c r="X3881" s="4">
        <f>IFERROR(VLOOKUP($B3881,スコアリング基準!$A$36:$B$46,2,FALSE),0)</f>
        <v/>
      </c>
      <c r="Y3881" s="4">
        <f>SUM($S3881:$X3881)</f>
        <v/>
      </c>
      <c r="Z3881" s="4">
        <f>IF(COUNT($M3881:$N3881)=0,"データ無",IF($Y3881&gt;=スコアリング基準!$B$30,"S",IF($Y3881&gt;=スコアリング基準!$B$31,"A",IF($Y3881&gt;=スコアリング基準!$B$32,"B","C"))))</f>
        <v/>
      </c>
      <c r="AA3881">
        <f>IFERROR(INDEX(実績DB!$I$3:$I$104,MATCH($B3881&amp;$C3881,実績DB!$J$3:$J$104,0)),"")</f>
        <v/>
      </c>
    </row>
    <row r="3882">
      <c r="A3882" t="n">
        <v>3880</v>
      </c>
      <c r="B3882" t="inlineStr">
        <is>
          <t>関西</t>
        </is>
      </c>
      <c r="C3882" t="inlineStr">
        <is>
          <t>西播変電所</t>
        </is>
      </c>
      <c r="D3882" t="inlineStr">
        <is>
          <t>兵庫県</t>
        </is>
      </c>
      <c r="E3882" t="n">
        <v>500</v>
      </c>
      <c r="G3882" s="3" t="n">
        <v>34.861742</v>
      </c>
      <c r="H3882" s="3" t="n">
        <v>134.425797</v>
      </c>
      <c r="I3882" t="inlineStr">
        <is>
          <t>OSM実測</t>
        </is>
      </c>
      <c r="J3882" t="n">
        <v>2850</v>
      </c>
      <c r="K3882" t="n">
        <v>2850</v>
      </c>
      <c r="L3882" t="n">
        <v>-580</v>
      </c>
      <c r="O3882" t="inlineStr">
        <is>
          <t>不可 #3</t>
        </is>
      </c>
      <c r="P3882" t="inlineStr">
        <is>
          <t>有り</t>
        </is>
      </c>
      <c r="R3882" s="4">
        <f>IF(COUNT($M3882:$N3882)=0,"",IF(AND(IF($N3882&lt;&gt;"",$N3882,$M3882)&lt;=0,$O3882&lt;&gt;"可"),"警告",""))</f>
        <v/>
      </c>
      <c r="S3882" s="4">
        <f>IF(COUNT($M3882:$N3882)=0,0,IF(IF($N3882&lt;&gt;"",$N3882,$M3882)&gt;=スコアリング基準!$B$20,スコアリング基準!$C$20,IF(IF($N3882&lt;&gt;"",$N3882,$M3882)&gt;=スコアリング基準!$B$21,スコアリング基準!$C$21,IF(IF($N3882&lt;&gt;"",$N3882,$M3882)&gt;0,スコアリング基準!$C$22,0))))</f>
        <v/>
      </c>
      <c r="T3882" s="4">
        <f>IF($O3882="可",スコアリング基準!$C$23,0)</f>
        <v/>
      </c>
      <c r="U3882" s="4">
        <f>IF(OR(COUNT($K3882:$L3882)&lt;2,$K3882=0),0,IF(ABS($L3882)/$K3882&lt;=スコアリング基準!$B$24,スコアリング基準!$C$24,IF(ABS($L3882)/$K3882&lt;=スコアリング基準!$B$25,スコアリング基準!$C$25,IF(ABS($L3882)/$K3882&lt;=スコアリング基準!$B$26,スコアリング基準!$C$26,0))))</f>
        <v/>
      </c>
      <c r="V3882" s="4">
        <f>IF($P3882="なし",スコアリング基準!$C$27,0)</f>
        <v/>
      </c>
      <c r="W3882" s="4">
        <f>IF($F3882="",0,IF(ISNUMBER($F3882),IF($F3882&lt;=スコアリング基準!$B$28,スコアリング基準!$C$28,スコアリング基準!$C$29),0))</f>
        <v/>
      </c>
      <c r="X3882" s="4">
        <f>IFERROR(VLOOKUP($B3882,スコアリング基準!$A$36:$B$46,2,FALSE),0)</f>
        <v/>
      </c>
      <c r="Y3882" s="4">
        <f>SUM($S3882:$X3882)</f>
        <v/>
      </c>
      <c r="Z3882" s="4">
        <f>IF(COUNT($M3882:$N3882)=0,"データ無",IF($Y3882&gt;=スコアリング基準!$B$30,"S",IF($Y3882&gt;=スコアリング基準!$B$31,"A",IF($Y3882&gt;=スコアリング基準!$B$32,"B","C"))))</f>
        <v/>
      </c>
      <c r="AA3882">
        <f>IFERROR(INDEX(実績DB!$I$3:$I$104,MATCH($B3882&amp;$C3882,実績DB!$J$3:$J$104,0)),"")</f>
        <v/>
      </c>
    </row>
    <row r="3883">
      <c r="A3883" t="n">
        <v>3881</v>
      </c>
      <c r="B3883" t="inlineStr">
        <is>
          <t>関西</t>
        </is>
      </c>
      <c r="C3883" t="inlineStr">
        <is>
          <t>金剛開閉所</t>
        </is>
      </c>
      <c r="D3883" t="inlineStr">
        <is>
          <t>和歌山県</t>
        </is>
      </c>
      <c r="E3883" t="n">
        <v>500</v>
      </c>
      <c r="G3883" s="3" t="n">
        <v>34.402669</v>
      </c>
      <c r="H3883" s="3" t="n">
        <v>135.586836</v>
      </c>
      <c r="I3883" t="inlineStr">
        <is>
          <t>OSM実測</t>
        </is>
      </c>
      <c r="J3883" t="n">
        <v>1900</v>
      </c>
      <c r="K3883" t="n">
        <v>1425</v>
      </c>
      <c r="L3883" t="n">
        <v>-1029</v>
      </c>
      <c r="O3883" t="inlineStr">
        <is>
          <t>可</t>
        </is>
      </c>
      <c r="P3883" t="inlineStr">
        <is>
          <t>なし</t>
        </is>
      </c>
      <c r="R3883" s="4">
        <f>IF(COUNT($M3883:$N3883)=0,"",IF(AND(IF($N3883&lt;&gt;"",$N3883,$M3883)&lt;=0,$O3883&lt;&gt;"可"),"警告",""))</f>
        <v/>
      </c>
      <c r="S3883" s="4">
        <f>IF(COUNT($M3883:$N3883)=0,0,IF(IF($N3883&lt;&gt;"",$N3883,$M3883)&gt;=スコアリング基準!$B$20,スコアリング基準!$C$20,IF(IF($N3883&lt;&gt;"",$N3883,$M3883)&gt;=スコアリング基準!$B$21,スコアリング基準!$C$21,IF(IF($N3883&lt;&gt;"",$N3883,$M3883)&gt;0,スコアリング基準!$C$22,0))))</f>
        <v/>
      </c>
      <c r="T3883" s="4">
        <f>IF($O3883="可",スコアリング基準!$C$23,0)</f>
        <v/>
      </c>
      <c r="U3883" s="4">
        <f>IF(OR(COUNT($K3883:$L3883)&lt;2,$K3883=0),0,IF(ABS($L3883)/$K3883&lt;=スコアリング基準!$B$24,スコアリング基準!$C$24,IF(ABS($L3883)/$K3883&lt;=スコアリング基準!$B$25,スコアリング基準!$C$25,IF(ABS($L3883)/$K3883&lt;=スコアリング基準!$B$26,スコアリング基準!$C$26,0))))</f>
        <v/>
      </c>
      <c r="V3883" s="4">
        <f>IF($P3883="なし",スコアリング基準!$C$27,0)</f>
        <v/>
      </c>
      <c r="W3883" s="4">
        <f>IF($F3883="",0,IF(ISNUMBER($F3883),IF($F3883&lt;=スコアリング基準!$B$28,スコアリング基準!$C$28,スコアリング基準!$C$29),0))</f>
        <v/>
      </c>
      <c r="X3883" s="4">
        <f>IFERROR(VLOOKUP($B3883,スコアリング基準!$A$36:$B$46,2,FALSE),0)</f>
        <v/>
      </c>
      <c r="Y3883" s="4">
        <f>SUM($S3883:$X3883)</f>
        <v/>
      </c>
      <c r="Z3883" s="4">
        <f>IF(COUNT($M3883:$N3883)=0,"データ無",IF($Y3883&gt;=スコアリング基準!$B$30,"S",IF($Y3883&gt;=スコアリング基準!$B$31,"A",IF($Y3883&gt;=スコアリング基準!$B$32,"B","C"))))</f>
        <v/>
      </c>
      <c r="AA3883">
        <f>IFERROR(INDEX(実績DB!$I$3:$I$104,MATCH($B3883&amp;$C3883,実績DB!$J$3:$J$104,0)),"")</f>
        <v/>
      </c>
    </row>
    <row r="3884">
      <c r="A3884" t="n">
        <v>3882</v>
      </c>
      <c r="B3884" t="inlineStr">
        <is>
          <t>関西</t>
        </is>
      </c>
      <c r="C3884" t="inlineStr">
        <is>
          <t>丸山変電所</t>
        </is>
      </c>
      <c r="D3884" t="inlineStr">
        <is>
          <t>岐阜県</t>
        </is>
      </c>
      <c r="E3884" t="n">
        <v>275</v>
      </c>
      <c r="G3884" s="3" t="n">
        <v>35.469954</v>
      </c>
      <c r="H3884" s="3" t="n">
        <v>137.162706</v>
      </c>
      <c r="I3884" t="inlineStr">
        <is>
          <t>OSM実測</t>
        </is>
      </c>
      <c r="J3884" t="n">
        <v>439</v>
      </c>
      <c r="K3884" t="n">
        <v>439</v>
      </c>
      <c r="L3884" t="n">
        <v>-442</v>
      </c>
      <c r="M3884" t="n">
        <v>8</v>
      </c>
      <c r="N3884" t="n">
        <v>0</v>
      </c>
      <c r="O3884" t="inlineStr">
        <is>
          <t>不可 #1</t>
        </is>
      </c>
      <c r="P3884" t="inlineStr">
        <is>
          <t>有り</t>
        </is>
      </c>
      <c r="R3884" s="4">
        <f>IF(COUNT($M3884:$N3884)=0,"",IF(AND(IF($N3884&lt;&gt;"",$N3884,$M3884)&lt;=0,$O3884&lt;&gt;"可"),"警告",""))</f>
        <v/>
      </c>
      <c r="S3884" s="4">
        <f>IF(COUNT($M3884:$N3884)=0,0,IF(IF($N3884&lt;&gt;"",$N3884,$M3884)&gt;=スコアリング基準!$B$20,スコアリング基準!$C$20,IF(IF($N3884&lt;&gt;"",$N3884,$M3884)&gt;=スコアリング基準!$B$21,スコアリング基準!$C$21,IF(IF($N3884&lt;&gt;"",$N3884,$M3884)&gt;0,スコアリング基準!$C$22,0))))</f>
        <v/>
      </c>
      <c r="T3884" s="4">
        <f>IF($O3884="可",スコアリング基準!$C$23,0)</f>
        <v/>
      </c>
      <c r="U3884" s="4">
        <f>IF(OR(COUNT($K3884:$L3884)&lt;2,$K3884=0),0,IF(ABS($L3884)/$K3884&lt;=スコアリング基準!$B$24,スコアリング基準!$C$24,IF(ABS($L3884)/$K3884&lt;=スコアリング基準!$B$25,スコアリング基準!$C$25,IF(ABS($L3884)/$K3884&lt;=スコアリング基準!$B$26,スコアリング基準!$C$26,0))))</f>
        <v/>
      </c>
      <c r="V3884" s="4">
        <f>IF($P3884="なし",スコアリング基準!$C$27,0)</f>
        <v/>
      </c>
      <c r="W3884" s="4">
        <f>IF($F3884="",0,IF(ISNUMBER($F3884),IF($F3884&lt;=スコアリング基準!$B$28,スコアリング基準!$C$28,スコアリング基準!$C$29),0))</f>
        <v/>
      </c>
      <c r="X3884" s="4">
        <f>IFERROR(VLOOKUP($B3884,スコアリング基準!$A$36:$B$46,2,FALSE),0)</f>
        <v/>
      </c>
      <c r="Y3884" s="4">
        <f>SUM($S3884:$X3884)</f>
        <v/>
      </c>
      <c r="Z3884" s="4">
        <f>IF(COUNT($M3884:$N3884)=0,"データ無",IF($Y3884&gt;=スコアリング基準!$B$30,"S",IF($Y3884&gt;=スコアリング基準!$B$31,"A",IF($Y3884&gt;=スコアリング基準!$B$32,"B","C"))))</f>
        <v/>
      </c>
      <c r="AA3884">
        <f>IFERROR(INDEX(実績DB!$I$3:$I$104,MATCH($B3884&amp;$C3884,実績DB!$J$3:$J$104,0)),"")</f>
        <v/>
      </c>
    </row>
    <row r="3885">
      <c r="A3885" t="n">
        <v>3883</v>
      </c>
      <c r="B3885" t="inlineStr">
        <is>
          <t>関西</t>
        </is>
      </c>
      <c r="C3885" t="inlineStr">
        <is>
          <t>伊丹変電所</t>
        </is>
      </c>
      <c r="D3885" t="inlineStr">
        <is>
          <t>兵庫県</t>
        </is>
      </c>
      <c r="E3885" t="n">
        <v>275</v>
      </c>
      <c r="G3885" s="3" t="n">
        <v>34.785713</v>
      </c>
      <c r="H3885" s="3" t="n">
        <v>135.375385</v>
      </c>
      <c r="I3885" t="inlineStr">
        <is>
          <t>OSM実測</t>
        </is>
      </c>
      <c r="J3885" t="n">
        <v>855</v>
      </c>
      <c r="K3885" t="n">
        <v>855</v>
      </c>
      <c r="O3885" t="inlineStr">
        <is>
          <t>可</t>
        </is>
      </c>
      <c r="P3885" t="inlineStr">
        <is>
          <t>有り</t>
        </is>
      </c>
      <c r="R3885" s="4">
        <f>IF(COUNT($M3885:$N3885)=0,"",IF(AND(IF($N3885&lt;&gt;"",$N3885,$M3885)&lt;=0,$O3885&lt;&gt;"可"),"警告",""))</f>
        <v/>
      </c>
      <c r="S3885" s="4">
        <f>IF(COUNT($M3885:$N3885)=0,0,IF(IF($N3885&lt;&gt;"",$N3885,$M3885)&gt;=スコアリング基準!$B$20,スコアリング基準!$C$20,IF(IF($N3885&lt;&gt;"",$N3885,$M3885)&gt;=スコアリング基準!$B$21,スコアリング基準!$C$21,IF(IF($N3885&lt;&gt;"",$N3885,$M3885)&gt;0,スコアリング基準!$C$22,0))))</f>
        <v/>
      </c>
      <c r="T3885" s="4">
        <f>IF($O3885="可",スコアリング基準!$C$23,0)</f>
        <v/>
      </c>
      <c r="U3885" s="4">
        <f>IF(OR(COUNT($K3885:$L3885)&lt;2,$K3885=0),0,IF(ABS($L3885)/$K3885&lt;=スコアリング基準!$B$24,スコアリング基準!$C$24,IF(ABS($L3885)/$K3885&lt;=スコアリング基準!$B$25,スコアリング基準!$C$25,IF(ABS($L3885)/$K3885&lt;=スコアリング基準!$B$26,スコアリング基準!$C$26,0))))</f>
        <v/>
      </c>
      <c r="V3885" s="4">
        <f>IF($P3885="なし",スコアリング基準!$C$27,0)</f>
        <v/>
      </c>
      <c r="W3885" s="4">
        <f>IF($F3885="",0,IF(ISNUMBER($F3885),IF($F3885&lt;=スコアリング基準!$B$28,スコアリング基準!$C$28,スコアリング基準!$C$29),0))</f>
        <v/>
      </c>
      <c r="X3885" s="4">
        <f>IFERROR(VLOOKUP($B3885,スコアリング基準!$A$36:$B$46,2,FALSE),0)</f>
        <v/>
      </c>
      <c r="Y3885" s="4">
        <f>SUM($S3885:$X3885)</f>
        <v/>
      </c>
      <c r="Z3885" s="4">
        <f>IF(COUNT($M3885:$N3885)=0,"データ無",IF($Y3885&gt;=スコアリング基準!$B$30,"S",IF($Y3885&gt;=スコアリング基準!$B$31,"A",IF($Y3885&gt;=スコアリング基準!$B$32,"B","C"))))</f>
        <v/>
      </c>
      <c r="AA3885">
        <f>IFERROR(INDEX(実績DB!$I$3:$I$104,MATCH($B3885&amp;$C3885,実績DB!$J$3:$J$104,0)),"")</f>
        <v/>
      </c>
    </row>
    <row r="3886">
      <c r="A3886" t="n">
        <v>3884</v>
      </c>
      <c r="B3886" t="inlineStr">
        <is>
          <t>関西</t>
        </is>
      </c>
      <c r="C3886" t="inlineStr">
        <is>
          <t>北大阪変電所</t>
        </is>
      </c>
      <c r="D3886" t="inlineStr">
        <is>
          <t>大阪府</t>
        </is>
      </c>
      <c r="E3886" t="n">
        <v>275</v>
      </c>
      <c r="G3886" s="3" t="n">
        <v>34.88118</v>
      </c>
      <c r="H3886" s="3" t="n">
        <v>135.575342</v>
      </c>
      <c r="I3886" t="inlineStr">
        <is>
          <t>OSM実測</t>
        </is>
      </c>
      <c r="J3886" t="n">
        <v>665</v>
      </c>
      <c r="K3886" t="n">
        <v>570</v>
      </c>
      <c r="O3886" t="inlineStr">
        <is>
          <t>可</t>
        </is>
      </c>
      <c r="P3886" t="inlineStr">
        <is>
          <t>なし</t>
        </is>
      </c>
      <c r="R3886" s="4">
        <f>IF(COUNT($M3886:$N3886)=0,"",IF(AND(IF($N3886&lt;&gt;"",$N3886,$M3886)&lt;=0,$O3886&lt;&gt;"可"),"警告",""))</f>
        <v/>
      </c>
      <c r="S3886" s="4">
        <f>IF(COUNT($M3886:$N3886)=0,0,IF(IF($N3886&lt;&gt;"",$N3886,$M3886)&gt;=スコアリング基準!$B$20,スコアリング基準!$C$20,IF(IF($N3886&lt;&gt;"",$N3886,$M3886)&gt;=スコアリング基準!$B$21,スコアリング基準!$C$21,IF(IF($N3886&lt;&gt;"",$N3886,$M3886)&gt;0,スコアリング基準!$C$22,0))))</f>
        <v/>
      </c>
      <c r="T3886" s="4">
        <f>IF($O3886="可",スコアリング基準!$C$23,0)</f>
        <v/>
      </c>
      <c r="U3886" s="4">
        <f>IF(OR(COUNT($K3886:$L3886)&lt;2,$K3886=0),0,IF(ABS($L3886)/$K3886&lt;=スコアリング基準!$B$24,スコアリング基準!$C$24,IF(ABS($L3886)/$K3886&lt;=スコアリング基準!$B$25,スコアリング基準!$C$25,IF(ABS($L3886)/$K3886&lt;=スコアリング基準!$B$26,スコアリング基準!$C$26,0))))</f>
        <v/>
      </c>
      <c r="V3886" s="4">
        <f>IF($P3886="なし",スコアリング基準!$C$27,0)</f>
        <v/>
      </c>
      <c r="W3886" s="4">
        <f>IF($F3886="",0,IF(ISNUMBER($F3886),IF($F3886&lt;=スコアリング基準!$B$28,スコアリング基準!$C$28,スコアリング基準!$C$29),0))</f>
        <v/>
      </c>
      <c r="X3886" s="4">
        <f>IFERROR(VLOOKUP($B3886,スコアリング基準!$A$36:$B$46,2,FALSE),0)</f>
        <v/>
      </c>
      <c r="Y3886" s="4">
        <f>SUM($S3886:$X3886)</f>
        <v/>
      </c>
      <c r="Z3886" s="4">
        <f>IF(COUNT($M3886:$N3886)=0,"データ無",IF($Y3886&gt;=スコアリング基準!$B$30,"S",IF($Y3886&gt;=スコアリング基準!$B$31,"A",IF($Y3886&gt;=スコアリング基準!$B$32,"B","C"))))</f>
        <v/>
      </c>
      <c r="AA3886">
        <f>IFERROR(INDEX(実績DB!$I$3:$I$104,MATCH($B3886&amp;$C3886,実績DB!$J$3:$J$104,0)),"")</f>
        <v/>
      </c>
    </row>
    <row r="3887">
      <c r="A3887" t="n">
        <v>3885</v>
      </c>
      <c r="B3887" t="inlineStr">
        <is>
          <t>関西</t>
        </is>
      </c>
      <c r="C3887" t="inlineStr">
        <is>
          <t>北葛城変電所</t>
        </is>
      </c>
      <c r="D3887" t="inlineStr">
        <is>
          <t>奈良県</t>
        </is>
      </c>
      <c r="E3887" t="n">
        <v>275</v>
      </c>
      <c r="G3887" s="3" t="n">
        <v>34.498243</v>
      </c>
      <c r="H3887" s="3" t="n">
        <v>135.725466</v>
      </c>
      <c r="I3887" t="inlineStr">
        <is>
          <t>OSM実測</t>
        </is>
      </c>
      <c r="J3887" t="n">
        <v>570</v>
      </c>
      <c r="K3887" t="n">
        <v>427</v>
      </c>
      <c r="L3887" t="n">
        <v>-373</v>
      </c>
      <c r="O3887" t="inlineStr">
        <is>
          <t>不可 #3</t>
        </is>
      </c>
      <c r="P3887" t="inlineStr">
        <is>
          <t>なし</t>
        </is>
      </c>
      <c r="R3887" s="4">
        <f>IF(COUNT($M3887:$N3887)=0,"",IF(AND(IF($N3887&lt;&gt;"",$N3887,$M3887)&lt;=0,$O3887&lt;&gt;"可"),"警告",""))</f>
        <v/>
      </c>
      <c r="S3887" s="4">
        <f>IF(COUNT($M3887:$N3887)=0,0,IF(IF($N3887&lt;&gt;"",$N3887,$M3887)&gt;=スコアリング基準!$B$20,スコアリング基準!$C$20,IF(IF($N3887&lt;&gt;"",$N3887,$M3887)&gt;=スコアリング基準!$B$21,スコアリング基準!$C$21,IF(IF($N3887&lt;&gt;"",$N3887,$M3887)&gt;0,スコアリング基準!$C$22,0))))</f>
        <v/>
      </c>
      <c r="T3887" s="4">
        <f>IF($O3887="可",スコアリング基準!$C$23,0)</f>
        <v/>
      </c>
      <c r="U3887" s="4">
        <f>IF(OR(COUNT($K3887:$L3887)&lt;2,$K3887=0),0,IF(ABS($L3887)/$K3887&lt;=スコアリング基準!$B$24,スコアリング基準!$C$24,IF(ABS($L3887)/$K3887&lt;=スコアリング基準!$B$25,スコアリング基準!$C$25,IF(ABS($L3887)/$K3887&lt;=スコアリング基準!$B$26,スコアリング基準!$C$26,0))))</f>
        <v/>
      </c>
      <c r="V3887" s="4">
        <f>IF($P3887="なし",スコアリング基準!$C$27,0)</f>
        <v/>
      </c>
      <c r="W3887" s="4">
        <f>IF($F3887="",0,IF(ISNUMBER($F3887),IF($F3887&lt;=スコアリング基準!$B$28,スコアリング基準!$C$28,スコアリング基準!$C$29),0))</f>
        <v/>
      </c>
      <c r="X3887" s="4">
        <f>IFERROR(VLOOKUP($B3887,スコアリング基準!$A$36:$B$46,2,FALSE),0)</f>
        <v/>
      </c>
      <c r="Y3887" s="4">
        <f>SUM($S3887:$X3887)</f>
        <v/>
      </c>
      <c r="Z3887" s="4">
        <f>IF(COUNT($M3887:$N3887)=0,"データ無",IF($Y3887&gt;=スコアリング基準!$B$30,"S",IF($Y3887&gt;=スコアリング基準!$B$31,"A",IF($Y3887&gt;=スコアリング基準!$B$32,"B","C"))))</f>
        <v/>
      </c>
      <c r="AA3887">
        <f>IFERROR(INDEX(実績DB!$I$3:$I$104,MATCH($B3887&amp;$C3887,実績DB!$J$3:$J$104,0)),"")</f>
        <v/>
      </c>
    </row>
    <row r="3888">
      <c r="A3888" t="n">
        <v>3886</v>
      </c>
      <c r="B3888" t="inlineStr">
        <is>
          <t>関西</t>
        </is>
      </c>
      <c r="C3888" t="inlineStr">
        <is>
          <t>南大阪変電所</t>
        </is>
      </c>
      <c r="D3888" t="inlineStr">
        <is>
          <t>大阪府</t>
        </is>
      </c>
      <c r="E3888" t="n">
        <v>275</v>
      </c>
      <c r="G3888" s="3" t="n">
        <v>34.467845</v>
      </c>
      <c r="H3888" s="3" t="n">
        <v>135.471324</v>
      </c>
      <c r="I3888" t="inlineStr">
        <is>
          <t>OSM実測</t>
        </is>
      </c>
      <c r="J3888" t="n">
        <v>1140</v>
      </c>
      <c r="K3888" t="n">
        <v>855</v>
      </c>
      <c r="L3888" t="n">
        <v>-108</v>
      </c>
      <c r="O3888" t="inlineStr">
        <is>
          <t>可</t>
        </is>
      </c>
      <c r="P3888" t="inlineStr">
        <is>
          <t>なし</t>
        </is>
      </c>
      <c r="R3888" s="4">
        <f>IF(COUNT($M3888:$N3888)=0,"",IF(AND(IF($N3888&lt;&gt;"",$N3888,$M3888)&lt;=0,$O3888&lt;&gt;"可"),"警告",""))</f>
        <v/>
      </c>
      <c r="S3888" s="4">
        <f>IF(COUNT($M3888:$N3888)=0,0,IF(IF($N3888&lt;&gt;"",$N3888,$M3888)&gt;=スコアリング基準!$B$20,スコアリング基準!$C$20,IF(IF($N3888&lt;&gt;"",$N3888,$M3888)&gt;=スコアリング基準!$B$21,スコアリング基準!$C$21,IF(IF($N3888&lt;&gt;"",$N3888,$M3888)&gt;0,スコアリング基準!$C$22,0))))</f>
        <v/>
      </c>
      <c r="T3888" s="4">
        <f>IF($O3888="可",スコアリング基準!$C$23,0)</f>
        <v/>
      </c>
      <c r="U3888" s="4">
        <f>IF(OR(COUNT($K3888:$L3888)&lt;2,$K3888=0),0,IF(ABS($L3888)/$K3888&lt;=スコアリング基準!$B$24,スコアリング基準!$C$24,IF(ABS($L3888)/$K3888&lt;=スコアリング基準!$B$25,スコアリング基準!$C$25,IF(ABS($L3888)/$K3888&lt;=スコアリング基準!$B$26,スコアリング基準!$C$26,0))))</f>
        <v/>
      </c>
      <c r="V3888" s="4">
        <f>IF($P3888="なし",スコアリング基準!$C$27,0)</f>
        <v/>
      </c>
      <c r="W3888" s="4">
        <f>IF($F3888="",0,IF(ISNUMBER($F3888),IF($F3888&lt;=スコアリング基準!$B$28,スコアリング基準!$C$28,スコアリング基準!$C$29),0))</f>
        <v/>
      </c>
      <c r="X3888" s="4">
        <f>IFERROR(VLOOKUP($B3888,スコアリング基準!$A$36:$B$46,2,FALSE),0)</f>
        <v/>
      </c>
      <c r="Y3888" s="4">
        <f>SUM($S3888:$X3888)</f>
        <v/>
      </c>
      <c r="Z3888" s="4">
        <f>IF(COUNT($M3888:$N3888)=0,"データ無",IF($Y3888&gt;=スコアリング基準!$B$30,"S",IF($Y3888&gt;=スコアリング基準!$B$31,"A",IF($Y3888&gt;=スコアリング基準!$B$32,"B","C"))))</f>
        <v/>
      </c>
      <c r="AA3888">
        <f>IFERROR(INDEX(実績DB!$I$3:$I$104,MATCH($B3888&amp;$C3888,実績DB!$J$3:$J$104,0)),"")</f>
        <v/>
      </c>
    </row>
    <row r="3889">
      <c r="A3889" t="n">
        <v>3887</v>
      </c>
      <c r="B3889" t="inlineStr">
        <is>
          <t>関西</t>
        </is>
      </c>
      <c r="C3889" t="inlineStr">
        <is>
          <t>南河内変電所</t>
        </is>
      </c>
      <c r="D3889" t="inlineStr">
        <is>
          <t>大阪府</t>
        </is>
      </c>
      <c r="E3889" t="n">
        <v>275</v>
      </c>
      <c r="G3889" s="3" t="n">
        <v>34.497344</v>
      </c>
      <c r="H3889" s="3" t="n">
        <v>135.626643</v>
      </c>
      <c r="I3889" t="inlineStr">
        <is>
          <t>OSM実測</t>
        </is>
      </c>
      <c r="J3889" t="n">
        <v>855</v>
      </c>
      <c r="K3889" t="n">
        <v>855</v>
      </c>
      <c r="L3889" t="n">
        <v>8</v>
      </c>
      <c r="O3889" t="inlineStr">
        <is>
          <t>不可 #3</t>
        </is>
      </c>
      <c r="P3889" t="inlineStr">
        <is>
          <t>有り</t>
        </is>
      </c>
      <c r="R3889" s="4">
        <f>IF(COUNT($M3889:$N3889)=0,"",IF(AND(IF($N3889&lt;&gt;"",$N3889,$M3889)&lt;=0,$O3889&lt;&gt;"可"),"警告",""))</f>
        <v/>
      </c>
      <c r="S3889" s="4">
        <f>IF(COUNT($M3889:$N3889)=0,0,IF(IF($N3889&lt;&gt;"",$N3889,$M3889)&gt;=スコアリング基準!$B$20,スコアリング基準!$C$20,IF(IF($N3889&lt;&gt;"",$N3889,$M3889)&gt;=スコアリング基準!$B$21,スコアリング基準!$C$21,IF(IF($N3889&lt;&gt;"",$N3889,$M3889)&gt;0,スコアリング基準!$C$22,0))))</f>
        <v/>
      </c>
      <c r="T3889" s="4">
        <f>IF($O3889="可",スコアリング基準!$C$23,0)</f>
        <v/>
      </c>
      <c r="U3889" s="4">
        <f>IF(OR(COUNT($K3889:$L3889)&lt;2,$K3889=0),0,IF(ABS($L3889)/$K3889&lt;=スコアリング基準!$B$24,スコアリング基準!$C$24,IF(ABS($L3889)/$K3889&lt;=スコアリング基準!$B$25,スコアリング基準!$C$25,IF(ABS($L3889)/$K3889&lt;=スコアリング基準!$B$26,スコアリング基準!$C$26,0))))</f>
        <v/>
      </c>
      <c r="V3889" s="4">
        <f>IF($P3889="なし",スコアリング基準!$C$27,0)</f>
        <v/>
      </c>
      <c r="W3889" s="4">
        <f>IF($F3889="",0,IF(ISNUMBER($F3889),IF($F3889&lt;=スコアリング基準!$B$28,スコアリング基準!$C$28,スコアリング基準!$C$29),0))</f>
        <v/>
      </c>
      <c r="X3889" s="4">
        <f>IFERROR(VLOOKUP($B3889,スコアリング基準!$A$36:$B$46,2,FALSE),0)</f>
        <v/>
      </c>
      <c r="Y3889" s="4">
        <f>SUM($S3889:$X3889)</f>
        <v/>
      </c>
      <c r="Z3889" s="4">
        <f>IF(COUNT($M3889:$N3889)=0,"データ無",IF($Y3889&gt;=スコアリング基準!$B$30,"S",IF($Y3889&gt;=スコアリング基準!$B$31,"A",IF($Y3889&gt;=スコアリング基準!$B$32,"B","C"))))</f>
        <v/>
      </c>
      <c r="AA3889">
        <f>IFERROR(INDEX(実績DB!$I$3:$I$104,MATCH($B3889&amp;$C3889,実績DB!$J$3:$J$104,0)),"")</f>
        <v/>
      </c>
    </row>
    <row r="3890">
      <c r="A3890" t="n">
        <v>3888</v>
      </c>
      <c r="B3890" t="inlineStr">
        <is>
          <t>関西</t>
        </is>
      </c>
      <c r="C3890" t="inlineStr">
        <is>
          <t>多奈川変電所</t>
        </is>
      </c>
      <c r="D3890" t="inlineStr">
        <is>
          <t>和歌山県</t>
        </is>
      </c>
      <c r="E3890" t="n">
        <v>275</v>
      </c>
      <c r="G3890" s="3" t="n">
        <v>34.320887</v>
      </c>
      <c r="H3890" s="3" t="n">
        <v>135.126226</v>
      </c>
      <c r="I3890" t="inlineStr">
        <is>
          <t>OSM実測</t>
        </is>
      </c>
      <c r="J3890" t="n">
        <v>570</v>
      </c>
      <c r="K3890" t="n">
        <v>427</v>
      </c>
      <c r="L3890" t="n">
        <v>-538</v>
      </c>
      <c r="O3890" t="inlineStr">
        <is>
          <t>可</t>
        </is>
      </c>
      <c r="P3890" t="inlineStr">
        <is>
          <t>有り</t>
        </is>
      </c>
      <c r="R3890" s="4">
        <f>IF(COUNT($M3890:$N3890)=0,"",IF(AND(IF($N3890&lt;&gt;"",$N3890,$M3890)&lt;=0,$O3890&lt;&gt;"可"),"警告",""))</f>
        <v/>
      </c>
      <c r="S3890" s="4">
        <f>IF(COUNT($M3890:$N3890)=0,0,IF(IF($N3890&lt;&gt;"",$N3890,$M3890)&gt;=スコアリング基準!$B$20,スコアリング基準!$C$20,IF(IF($N3890&lt;&gt;"",$N3890,$M3890)&gt;=スコアリング基準!$B$21,スコアリング基準!$C$21,IF(IF($N3890&lt;&gt;"",$N3890,$M3890)&gt;0,スコアリング基準!$C$22,0))))</f>
        <v/>
      </c>
      <c r="T3890" s="4">
        <f>IF($O3890="可",スコアリング基準!$C$23,0)</f>
        <v/>
      </c>
      <c r="U3890" s="4">
        <f>IF(OR(COUNT($K3890:$L3890)&lt;2,$K3890=0),0,IF(ABS($L3890)/$K3890&lt;=スコアリング基準!$B$24,スコアリング基準!$C$24,IF(ABS($L3890)/$K3890&lt;=スコアリング基準!$B$25,スコアリング基準!$C$25,IF(ABS($L3890)/$K3890&lt;=スコアリング基準!$B$26,スコアリング基準!$C$26,0))))</f>
        <v/>
      </c>
      <c r="V3890" s="4">
        <f>IF($P3890="なし",スコアリング基準!$C$27,0)</f>
        <v/>
      </c>
      <c r="W3890" s="4">
        <f>IF($F3890="",0,IF(ISNUMBER($F3890),IF($F3890&lt;=スコアリング基準!$B$28,スコアリング基準!$C$28,スコアリング基準!$C$29),0))</f>
        <v/>
      </c>
      <c r="X3890" s="4">
        <f>IFERROR(VLOOKUP($B3890,スコアリング基準!$A$36:$B$46,2,FALSE),0)</f>
        <v/>
      </c>
      <c r="Y3890" s="4">
        <f>SUM($S3890:$X3890)</f>
        <v/>
      </c>
      <c r="Z3890" s="4">
        <f>IF(COUNT($M3890:$N3890)=0,"データ無",IF($Y3890&gt;=スコアリング基準!$B$30,"S",IF($Y3890&gt;=スコアリング基準!$B$31,"A",IF($Y3890&gt;=スコアリング基準!$B$32,"B","C"))))</f>
        <v/>
      </c>
      <c r="AA3890">
        <f>IFERROR(INDEX(実績DB!$I$3:$I$104,MATCH($B3890&amp;$C3890,実績DB!$J$3:$J$104,0)),"")</f>
        <v/>
      </c>
    </row>
    <row r="3891">
      <c r="A3891" t="n">
        <v>3889</v>
      </c>
      <c r="B3891" t="inlineStr">
        <is>
          <t>関西</t>
        </is>
      </c>
      <c r="C3891" t="inlineStr">
        <is>
          <t>姫路変電所</t>
        </is>
      </c>
      <c r="D3891" t="inlineStr">
        <is>
          <t>兵庫県</t>
        </is>
      </c>
      <c r="E3891" t="n">
        <v>275</v>
      </c>
      <c r="G3891" s="3" t="n">
        <v>34.849163</v>
      </c>
      <c r="H3891" s="3" t="n">
        <v>134.66765</v>
      </c>
      <c r="I3891" t="inlineStr">
        <is>
          <t>OSM実測</t>
        </is>
      </c>
      <c r="J3891" t="n">
        <v>570</v>
      </c>
      <c r="K3891" t="n">
        <v>427</v>
      </c>
      <c r="L3891" t="n">
        <v>-215</v>
      </c>
      <c r="O3891" t="inlineStr">
        <is>
          <t>可</t>
        </is>
      </c>
      <c r="P3891" t="inlineStr">
        <is>
          <t>有り</t>
        </is>
      </c>
      <c r="R3891" s="4">
        <f>IF(COUNT($M3891:$N3891)=0,"",IF(AND(IF($N3891&lt;&gt;"",$N3891,$M3891)&lt;=0,$O3891&lt;&gt;"可"),"警告",""))</f>
        <v/>
      </c>
      <c r="S3891" s="4">
        <f>IF(COUNT($M3891:$N3891)=0,0,IF(IF($N3891&lt;&gt;"",$N3891,$M3891)&gt;=スコアリング基準!$B$20,スコアリング基準!$C$20,IF(IF($N3891&lt;&gt;"",$N3891,$M3891)&gt;=スコアリング基準!$B$21,スコアリング基準!$C$21,IF(IF($N3891&lt;&gt;"",$N3891,$M3891)&gt;0,スコアリング基準!$C$22,0))))</f>
        <v/>
      </c>
      <c r="T3891" s="4">
        <f>IF($O3891="可",スコアリング基準!$C$23,0)</f>
        <v/>
      </c>
      <c r="U3891" s="4">
        <f>IF(OR(COUNT($K3891:$L3891)&lt;2,$K3891=0),0,IF(ABS($L3891)/$K3891&lt;=スコアリング基準!$B$24,スコアリング基準!$C$24,IF(ABS($L3891)/$K3891&lt;=スコアリング基準!$B$25,スコアリング基準!$C$25,IF(ABS($L3891)/$K3891&lt;=スコアリング基準!$B$26,スコアリング基準!$C$26,0))))</f>
        <v/>
      </c>
      <c r="V3891" s="4">
        <f>IF($P3891="なし",スコアリング基準!$C$27,0)</f>
        <v/>
      </c>
      <c r="W3891" s="4">
        <f>IF($F3891="",0,IF(ISNUMBER($F3891),IF($F3891&lt;=スコアリング基準!$B$28,スコアリング基準!$C$28,スコアリング基準!$C$29),0))</f>
        <v/>
      </c>
      <c r="X3891" s="4">
        <f>IFERROR(VLOOKUP($B3891,スコアリング基準!$A$36:$B$46,2,FALSE),0)</f>
        <v/>
      </c>
      <c r="Y3891" s="4">
        <f>SUM($S3891:$X3891)</f>
        <v/>
      </c>
      <c r="Z3891" s="4">
        <f>IF(COUNT($M3891:$N3891)=0,"データ無",IF($Y3891&gt;=スコアリング基準!$B$30,"S",IF($Y3891&gt;=スコアリング基準!$B$31,"A",IF($Y3891&gt;=スコアリング基準!$B$32,"B","C"))))</f>
        <v/>
      </c>
      <c r="AA3891">
        <f>IFERROR(INDEX(実績DB!$I$3:$I$104,MATCH($B3891&amp;$C3891,実績DB!$J$3:$J$104,0)),"")</f>
        <v/>
      </c>
    </row>
    <row r="3892">
      <c r="A3892" t="n">
        <v>3890</v>
      </c>
      <c r="B3892" t="inlineStr">
        <is>
          <t>関西</t>
        </is>
      </c>
      <c r="C3892" t="inlineStr">
        <is>
          <t>宝塚開閉所</t>
        </is>
      </c>
      <c r="D3892" t="inlineStr">
        <is>
          <t>兵庫県</t>
        </is>
      </c>
      <c r="E3892" t="n">
        <v>275</v>
      </c>
      <c r="G3892" s="3" t="n">
        <v>34.876314</v>
      </c>
      <c r="H3892" s="3" t="n">
        <v>135.339845</v>
      </c>
      <c r="I3892" t="inlineStr">
        <is>
          <t>OSM実測</t>
        </is>
      </c>
      <c r="J3892" t="n">
        <v>57</v>
      </c>
      <c r="K3892" t="n">
        <v>57</v>
      </c>
      <c r="L3892" t="n">
        <v>-6</v>
      </c>
      <c r="O3892" t="inlineStr">
        <is>
          <t>不可 #1</t>
        </is>
      </c>
      <c r="P3892" t="inlineStr">
        <is>
          <t>有り</t>
        </is>
      </c>
      <c r="R3892" s="4">
        <f>IF(COUNT($M3892:$N3892)=0,"",IF(AND(IF($N3892&lt;&gt;"",$N3892,$M3892)&lt;=0,$O3892&lt;&gt;"可"),"警告",""))</f>
        <v/>
      </c>
      <c r="S3892" s="4">
        <f>IF(COUNT($M3892:$N3892)=0,0,IF(IF($N3892&lt;&gt;"",$N3892,$M3892)&gt;=スコアリング基準!$B$20,スコアリング基準!$C$20,IF(IF($N3892&lt;&gt;"",$N3892,$M3892)&gt;=スコアリング基準!$B$21,スコアリング基準!$C$21,IF(IF($N3892&lt;&gt;"",$N3892,$M3892)&gt;0,スコアリング基準!$C$22,0))))</f>
        <v/>
      </c>
      <c r="T3892" s="4">
        <f>IF($O3892="可",スコアリング基準!$C$23,0)</f>
        <v/>
      </c>
      <c r="U3892" s="4">
        <f>IF(OR(COUNT($K3892:$L3892)&lt;2,$K3892=0),0,IF(ABS($L3892)/$K3892&lt;=スコアリング基準!$B$24,スコアリング基準!$C$24,IF(ABS($L3892)/$K3892&lt;=スコアリング基準!$B$25,スコアリング基準!$C$25,IF(ABS($L3892)/$K3892&lt;=スコアリング基準!$B$26,スコアリング基準!$C$26,0))))</f>
        <v/>
      </c>
      <c r="V3892" s="4">
        <f>IF($P3892="なし",スコアリング基準!$C$27,0)</f>
        <v/>
      </c>
      <c r="W3892" s="4">
        <f>IF($F3892="",0,IF(ISNUMBER($F3892),IF($F3892&lt;=スコアリング基準!$B$28,スコアリング基準!$C$28,スコアリング基準!$C$29),0))</f>
        <v/>
      </c>
      <c r="X3892" s="4">
        <f>IFERROR(VLOOKUP($B3892,スコアリング基準!$A$36:$B$46,2,FALSE),0)</f>
        <v/>
      </c>
      <c r="Y3892" s="4">
        <f>SUM($S3892:$X3892)</f>
        <v/>
      </c>
      <c r="Z3892" s="4">
        <f>IF(COUNT($M3892:$N3892)=0,"データ無",IF($Y3892&gt;=スコアリング基準!$B$30,"S",IF($Y3892&gt;=スコアリング基準!$B$31,"A",IF($Y3892&gt;=スコアリング基準!$B$32,"B","C"))))</f>
        <v/>
      </c>
      <c r="AA3892">
        <f>IFERROR(INDEX(実績DB!$I$3:$I$104,MATCH($B3892&amp;$C3892,実績DB!$J$3:$J$104,0)),"")</f>
        <v/>
      </c>
    </row>
    <row r="3893">
      <c r="A3893" t="n">
        <v>3891</v>
      </c>
      <c r="B3893" t="inlineStr">
        <is>
          <t>関西</t>
        </is>
      </c>
      <c r="C3893" t="inlineStr">
        <is>
          <t>小曽根電力所</t>
        </is>
      </c>
      <c r="D3893" t="inlineStr">
        <is>
          <t>大阪府</t>
        </is>
      </c>
      <c r="E3893" t="n">
        <v>275</v>
      </c>
      <c r="G3893" s="3" t="n">
        <v>34.755063</v>
      </c>
      <c r="H3893" s="3" t="n">
        <v>135.481582</v>
      </c>
      <c r="I3893" t="inlineStr">
        <is>
          <t>OSM実測</t>
        </is>
      </c>
      <c r="J3893" t="n">
        <v>570</v>
      </c>
      <c r="K3893" t="n">
        <v>427</v>
      </c>
      <c r="L3893" t="n">
        <v>49</v>
      </c>
      <c r="O3893" t="inlineStr">
        <is>
          <t>可</t>
        </is>
      </c>
      <c r="P3893" t="inlineStr">
        <is>
          <t>なし</t>
        </is>
      </c>
      <c r="R3893" s="4">
        <f>IF(COUNT($M3893:$N3893)=0,"",IF(AND(IF($N3893&lt;&gt;"",$N3893,$M3893)&lt;=0,$O3893&lt;&gt;"可"),"警告",""))</f>
        <v/>
      </c>
      <c r="S3893" s="4">
        <f>IF(COUNT($M3893:$N3893)=0,0,IF(IF($N3893&lt;&gt;"",$N3893,$M3893)&gt;=スコアリング基準!$B$20,スコアリング基準!$C$20,IF(IF($N3893&lt;&gt;"",$N3893,$M3893)&gt;=スコアリング基準!$B$21,スコアリング基準!$C$21,IF(IF($N3893&lt;&gt;"",$N3893,$M3893)&gt;0,スコアリング基準!$C$22,0))))</f>
        <v/>
      </c>
      <c r="T3893" s="4">
        <f>IF($O3893="可",スコアリング基準!$C$23,0)</f>
        <v/>
      </c>
      <c r="U3893" s="4">
        <f>IF(OR(COUNT($K3893:$L3893)&lt;2,$K3893=0),0,IF(ABS($L3893)/$K3893&lt;=スコアリング基準!$B$24,スコアリング基準!$C$24,IF(ABS($L3893)/$K3893&lt;=スコアリング基準!$B$25,スコアリング基準!$C$25,IF(ABS($L3893)/$K3893&lt;=スコアリング基準!$B$26,スコアリング基準!$C$26,0))))</f>
        <v/>
      </c>
      <c r="V3893" s="4">
        <f>IF($P3893="なし",スコアリング基準!$C$27,0)</f>
        <v/>
      </c>
      <c r="W3893" s="4">
        <f>IF($F3893="",0,IF(ISNUMBER($F3893),IF($F3893&lt;=スコアリング基準!$B$28,スコアリング基準!$C$28,スコアリング基準!$C$29),0))</f>
        <v/>
      </c>
      <c r="X3893" s="4">
        <f>IFERROR(VLOOKUP($B3893,スコアリング基準!$A$36:$B$46,2,FALSE),0)</f>
        <v/>
      </c>
      <c r="Y3893" s="4">
        <f>SUM($S3893:$X3893)</f>
        <v/>
      </c>
      <c r="Z3893" s="4">
        <f>IF(COUNT($M3893:$N3893)=0,"データ無",IF($Y3893&gt;=スコアリング基準!$B$30,"S",IF($Y3893&gt;=スコアリング基準!$B$31,"A",IF($Y3893&gt;=スコアリング基準!$B$32,"B","C"))))</f>
        <v/>
      </c>
      <c r="AA3893">
        <f>IFERROR(INDEX(実績DB!$I$3:$I$104,MATCH($B3893&amp;$C3893,実績DB!$J$3:$J$104,0)),"")</f>
        <v/>
      </c>
    </row>
    <row r="3894">
      <c r="A3894" t="n">
        <v>3892</v>
      </c>
      <c r="B3894" t="inlineStr">
        <is>
          <t>関西</t>
        </is>
      </c>
      <c r="C3894" t="inlineStr">
        <is>
          <t>新加古川変電所</t>
        </is>
      </c>
      <c r="D3894" t="inlineStr">
        <is>
          <t>兵庫県</t>
        </is>
      </c>
      <c r="E3894" t="n">
        <v>275</v>
      </c>
      <c r="G3894" s="3" t="n">
        <v>34.80199</v>
      </c>
      <c r="H3894" s="3" t="n">
        <v>134.856562</v>
      </c>
      <c r="I3894" t="inlineStr">
        <is>
          <t>OSM実測</t>
        </is>
      </c>
      <c r="J3894" t="n">
        <v>380</v>
      </c>
      <c r="K3894" t="n">
        <v>285</v>
      </c>
      <c r="L3894" t="n">
        <v>-266</v>
      </c>
      <c r="O3894" t="inlineStr">
        <is>
          <t>可</t>
        </is>
      </c>
      <c r="P3894" t="inlineStr">
        <is>
          <t>有り</t>
        </is>
      </c>
      <c r="R3894" s="4">
        <f>IF(COUNT($M3894:$N3894)=0,"",IF(AND(IF($N3894&lt;&gt;"",$N3894,$M3894)&lt;=0,$O3894&lt;&gt;"可"),"警告",""))</f>
        <v/>
      </c>
      <c r="S3894" s="4">
        <f>IF(COUNT($M3894:$N3894)=0,0,IF(IF($N3894&lt;&gt;"",$N3894,$M3894)&gt;=スコアリング基準!$B$20,スコアリング基準!$C$20,IF(IF($N3894&lt;&gt;"",$N3894,$M3894)&gt;=スコアリング基準!$B$21,スコアリング基準!$C$21,IF(IF($N3894&lt;&gt;"",$N3894,$M3894)&gt;0,スコアリング基準!$C$22,0))))</f>
        <v/>
      </c>
      <c r="T3894" s="4">
        <f>IF($O3894="可",スコアリング基準!$C$23,0)</f>
        <v/>
      </c>
      <c r="U3894" s="4">
        <f>IF(OR(COUNT($K3894:$L3894)&lt;2,$K3894=0),0,IF(ABS($L3894)/$K3894&lt;=スコアリング基準!$B$24,スコアリング基準!$C$24,IF(ABS($L3894)/$K3894&lt;=スコアリング基準!$B$25,スコアリング基準!$C$25,IF(ABS($L3894)/$K3894&lt;=スコアリング基準!$B$26,スコアリング基準!$C$26,0))))</f>
        <v/>
      </c>
      <c r="V3894" s="4">
        <f>IF($P3894="なし",スコアリング基準!$C$27,0)</f>
        <v/>
      </c>
      <c r="W3894" s="4">
        <f>IF($F3894="",0,IF(ISNUMBER($F3894),IF($F3894&lt;=スコアリング基準!$B$28,スコアリング基準!$C$28,スコアリング基準!$C$29),0))</f>
        <v/>
      </c>
      <c r="X3894" s="4">
        <f>IFERROR(VLOOKUP($B3894,スコアリング基準!$A$36:$B$46,2,FALSE),0)</f>
        <v/>
      </c>
      <c r="Y3894" s="4">
        <f>SUM($S3894:$X3894)</f>
        <v/>
      </c>
      <c r="Z3894" s="4">
        <f>IF(COUNT($M3894:$N3894)=0,"データ無",IF($Y3894&gt;=スコアリング基準!$B$30,"S",IF($Y3894&gt;=スコアリング基準!$B$31,"A",IF($Y3894&gt;=スコアリング基準!$B$32,"B","C"))))</f>
        <v/>
      </c>
      <c r="AA3894">
        <f>IFERROR(INDEX(実績DB!$I$3:$I$104,MATCH($B3894&amp;$C3894,実績DB!$J$3:$J$104,0)),"")</f>
        <v/>
      </c>
    </row>
    <row r="3895">
      <c r="A3895" t="n">
        <v>3893</v>
      </c>
      <c r="B3895" t="inlineStr">
        <is>
          <t>関西</t>
        </is>
      </c>
      <c r="C3895" t="inlineStr">
        <is>
          <t>新寝屋川変電所</t>
        </is>
      </c>
      <c r="D3895" t="inlineStr">
        <is>
          <t>大阪府</t>
        </is>
      </c>
      <c r="E3895" t="n">
        <v>275</v>
      </c>
      <c r="G3895" s="3" t="n">
        <v>34.761984</v>
      </c>
      <c r="H3895" s="3" t="n">
        <v>135.659044</v>
      </c>
      <c r="I3895" t="inlineStr">
        <is>
          <t>OSM実測</t>
        </is>
      </c>
      <c r="J3895" t="n">
        <v>570</v>
      </c>
      <c r="K3895" t="n">
        <v>427</v>
      </c>
      <c r="L3895" t="n">
        <v>54</v>
      </c>
      <c r="O3895" t="inlineStr">
        <is>
          <t>可</t>
        </is>
      </c>
      <c r="P3895" t="inlineStr">
        <is>
          <t>有り</t>
        </is>
      </c>
      <c r="R3895" s="4">
        <f>IF(COUNT($M3895:$N3895)=0,"",IF(AND(IF($N3895&lt;&gt;"",$N3895,$M3895)&lt;=0,$O3895&lt;&gt;"可"),"警告",""))</f>
        <v/>
      </c>
      <c r="S3895" s="4">
        <f>IF(COUNT($M3895:$N3895)=0,0,IF(IF($N3895&lt;&gt;"",$N3895,$M3895)&gt;=スコアリング基準!$B$20,スコアリング基準!$C$20,IF(IF($N3895&lt;&gt;"",$N3895,$M3895)&gt;=スコアリング基準!$B$21,スコアリング基準!$C$21,IF(IF($N3895&lt;&gt;"",$N3895,$M3895)&gt;0,スコアリング基準!$C$22,0))))</f>
        <v/>
      </c>
      <c r="T3895" s="4">
        <f>IF($O3895="可",スコアリング基準!$C$23,0)</f>
        <v/>
      </c>
      <c r="U3895" s="4">
        <f>IF(OR(COUNT($K3895:$L3895)&lt;2,$K3895=0),0,IF(ABS($L3895)/$K3895&lt;=スコアリング基準!$B$24,スコアリング基準!$C$24,IF(ABS($L3895)/$K3895&lt;=スコアリング基準!$B$25,スコアリング基準!$C$25,IF(ABS($L3895)/$K3895&lt;=スコアリング基準!$B$26,スコアリング基準!$C$26,0))))</f>
        <v/>
      </c>
      <c r="V3895" s="4">
        <f>IF($P3895="なし",スコアリング基準!$C$27,0)</f>
        <v/>
      </c>
      <c r="W3895" s="4">
        <f>IF($F3895="",0,IF(ISNUMBER($F3895),IF($F3895&lt;=スコアリング基準!$B$28,スコアリング基準!$C$28,スコアリング基準!$C$29),0))</f>
        <v/>
      </c>
      <c r="X3895" s="4">
        <f>IFERROR(VLOOKUP($B3895,スコアリング基準!$A$36:$B$46,2,FALSE),0)</f>
        <v/>
      </c>
      <c r="Y3895" s="4">
        <f>SUM($S3895:$X3895)</f>
        <v/>
      </c>
      <c r="Z3895" s="4">
        <f>IF(COUNT($M3895:$N3895)=0,"データ無",IF($Y3895&gt;=スコアリング基準!$B$30,"S",IF($Y3895&gt;=スコアリング基準!$B$31,"A",IF($Y3895&gt;=スコアリング基準!$B$32,"B","C"))))</f>
        <v/>
      </c>
      <c r="AA3895">
        <f>IFERROR(INDEX(実績DB!$I$3:$I$104,MATCH($B3895&amp;$C3895,実績DB!$J$3:$J$104,0)),"")</f>
        <v/>
      </c>
    </row>
    <row r="3896">
      <c r="A3896" t="n">
        <v>3894</v>
      </c>
      <c r="B3896" t="inlineStr">
        <is>
          <t>関西</t>
        </is>
      </c>
      <c r="C3896" t="inlineStr">
        <is>
          <t>新神戸変電所</t>
        </is>
      </c>
      <c r="D3896" t="inlineStr">
        <is>
          <t>兵庫県</t>
        </is>
      </c>
      <c r="E3896" t="n">
        <v>275</v>
      </c>
      <c r="G3896" s="3" t="n">
        <v>34.733494</v>
      </c>
      <c r="H3896" s="3" t="n">
        <v>135.245653</v>
      </c>
      <c r="I3896" t="inlineStr">
        <is>
          <t>OSM実測</t>
        </is>
      </c>
      <c r="J3896" t="n">
        <v>665</v>
      </c>
      <c r="K3896" t="n">
        <v>570</v>
      </c>
      <c r="L3896" t="n">
        <v>97</v>
      </c>
      <c r="O3896" t="inlineStr">
        <is>
          <t>可</t>
        </is>
      </c>
      <c r="P3896" t="inlineStr">
        <is>
          <t>有り</t>
        </is>
      </c>
      <c r="R3896" s="4">
        <f>IF(COUNT($M3896:$N3896)=0,"",IF(AND(IF($N3896&lt;&gt;"",$N3896,$M3896)&lt;=0,$O3896&lt;&gt;"可"),"警告",""))</f>
        <v/>
      </c>
      <c r="S3896" s="4">
        <f>IF(COUNT($M3896:$N3896)=0,0,IF(IF($N3896&lt;&gt;"",$N3896,$M3896)&gt;=スコアリング基準!$B$20,スコアリング基準!$C$20,IF(IF($N3896&lt;&gt;"",$N3896,$M3896)&gt;=スコアリング基準!$B$21,スコアリング基準!$C$21,IF(IF($N3896&lt;&gt;"",$N3896,$M3896)&gt;0,スコアリング基準!$C$22,0))))</f>
        <v/>
      </c>
      <c r="T3896" s="4">
        <f>IF($O3896="可",スコアリング基準!$C$23,0)</f>
        <v/>
      </c>
      <c r="U3896" s="4">
        <f>IF(OR(COUNT($K3896:$L3896)&lt;2,$K3896=0),0,IF(ABS($L3896)/$K3896&lt;=スコアリング基準!$B$24,スコアリング基準!$C$24,IF(ABS($L3896)/$K3896&lt;=スコアリング基準!$B$25,スコアリング基準!$C$25,IF(ABS($L3896)/$K3896&lt;=スコアリング基準!$B$26,スコアリング基準!$C$26,0))))</f>
        <v/>
      </c>
      <c r="V3896" s="4">
        <f>IF($P3896="なし",スコアリング基準!$C$27,0)</f>
        <v/>
      </c>
      <c r="W3896" s="4">
        <f>IF($F3896="",0,IF(ISNUMBER($F3896),IF($F3896&lt;=スコアリング基準!$B$28,スコアリング基準!$C$28,スコアリング基準!$C$29),0))</f>
        <v/>
      </c>
      <c r="X3896" s="4">
        <f>IFERROR(VLOOKUP($B3896,スコアリング基準!$A$36:$B$46,2,FALSE),0)</f>
        <v/>
      </c>
      <c r="Y3896" s="4">
        <f>SUM($S3896:$X3896)</f>
        <v/>
      </c>
      <c r="Z3896" s="4">
        <f>IF(COUNT($M3896:$N3896)=0,"データ無",IF($Y3896&gt;=スコアリング基準!$B$30,"S",IF($Y3896&gt;=スコアリング基準!$B$31,"A",IF($Y3896&gt;=スコアリング基準!$B$32,"B","C"))))</f>
        <v/>
      </c>
      <c r="AA3896">
        <f>IFERROR(INDEX(実績DB!$I$3:$I$104,MATCH($B3896&amp;$C3896,実績DB!$J$3:$J$104,0)),"")</f>
        <v/>
      </c>
    </row>
    <row r="3897">
      <c r="A3897" t="n">
        <v>3895</v>
      </c>
      <c r="B3897" t="inlineStr">
        <is>
          <t>関西</t>
        </is>
      </c>
      <c r="C3897" t="inlineStr">
        <is>
          <t>東大阪変電所</t>
        </is>
      </c>
      <c r="D3897" t="inlineStr">
        <is>
          <t>大阪府</t>
        </is>
      </c>
      <c r="E3897" t="n">
        <v>275</v>
      </c>
      <c r="G3897" s="3" t="n">
        <v>34.70475</v>
      </c>
      <c r="H3897" s="3" t="n">
        <v>135.641795</v>
      </c>
      <c r="I3897" t="inlineStr">
        <is>
          <t>OSM実測</t>
        </is>
      </c>
      <c r="J3897" t="n">
        <v>712</v>
      </c>
      <c r="K3897" t="n">
        <v>427</v>
      </c>
      <c r="L3897" t="n">
        <v>-557</v>
      </c>
      <c r="O3897" t="inlineStr">
        <is>
          <t>可</t>
        </is>
      </c>
      <c r="P3897" t="inlineStr">
        <is>
          <t>有り</t>
        </is>
      </c>
      <c r="R3897" s="4">
        <f>IF(COUNT($M3897:$N3897)=0,"",IF(AND(IF($N3897&lt;&gt;"",$N3897,$M3897)&lt;=0,$O3897&lt;&gt;"可"),"警告",""))</f>
        <v/>
      </c>
      <c r="S3897" s="4">
        <f>IF(COUNT($M3897:$N3897)=0,0,IF(IF($N3897&lt;&gt;"",$N3897,$M3897)&gt;=スコアリング基準!$B$20,スコアリング基準!$C$20,IF(IF($N3897&lt;&gt;"",$N3897,$M3897)&gt;=スコアリング基準!$B$21,スコアリング基準!$C$21,IF(IF($N3897&lt;&gt;"",$N3897,$M3897)&gt;0,スコアリング基準!$C$22,0))))</f>
        <v/>
      </c>
      <c r="T3897" s="4">
        <f>IF($O3897="可",スコアリング基準!$C$23,0)</f>
        <v/>
      </c>
      <c r="U3897" s="4">
        <f>IF(OR(COUNT($K3897:$L3897)&lt;2,$K3897=0),0,IF(ABS($L3897)/$K3897&lt;=スコアリング基準!$B$24,スコアリング基準!$C$24,IF(ABS($L3897)/$K3897&lt;=スコアリング基準!$B$25,スコアリング基準!$C$25,IF(ABS($L3897)/$K3897&lt;=スコアリング基準!$B$26,スコアリング基準!$C$26,0))))</f>
        <v/>
      </c>
      <c r="V3897" s="4">
        <f>IF($P3897="なし",スコアリング基準!$C$27,0)</f>
        <v/>
      </c>
      <c r="W3897" s="4">
        <f>IF($F3897="",0,IF(ISNUMBER($F3897),IF($F3897&lt;=スコアリング基準!$B$28,スコアリング基準!$C$28,スコアリング基準!$C$29),0))</f>
        <v/>
      </c>
      <c r="X3897" s="4">
        <f>IFERROR(VLOOKUP($B3897,スコアリング基準!$A$36:$B$46,2,FALSE),0)</f>
        <v/>
      </c>
      <c r="Y3897" s="4">
        <f>SUM($S3897:$X3897)</f>
        <v/>
      </c>
      <c r="Z3897" s="4">
        <f>IF(COUNT($M3897:$N3897)=0,"データ無",IF($Y3897&gt;=スコアリング基準!$B$30,"S",IF($Y3897&gt;=スコアリング基準!$B$31,"A",IF($Y3897&gt;=スコアリング基準!$B$32,"B","C"))))</f>
        <v/>
      </c>
      <c r="AA3897">
        <f>IFERROR(INDEX(実績DB!$I$3:$I$104,MATCH($B3897&amp;$C3897,実績DB!$J$3:$J$104,0)),"")</f>
        <v/>
      </c>
    </row>
    <row r="3898">
      <c r="A3898" t="n">
        <v>3896</v>
      </c>
      <c r="B3898" t="inlineStr">
        <is>
          <t>関西</t>
        </is>
      </c>
      <c r="C3898" t="inlineStr">
        <is>
          <t>枚方変電所</t>
        </is>
      </c>
      <c r="D3898" t="inlineStr">
        <is>
          <t>大阪府</t>
        </is>
      </c>
      <c r="E3898" t="n">
        <v>275</v>
      </c>
      <c r="G3898" s="3" t="n">
        <v>34.794289</v>
      </c>
      <c r="H3898" s="3" t="n">
        <v>135.702555</v>
      </c>
      <c r="I3898" t="inlineStr">
        <is>
          <t>OSM実測</t>
        </is>
      </c>
      <c r="J3898" t="n">
        <v>570</v>
      </c>
      <c r="K3898" t="n">
        <v>427</v>
      </c>
      <c r="L3898" t="n">
        <v>9</v>
      </c>
      <c r="O3898" t="inlineStr">
        <is>
          <t>可</t>
        </is>
      </c>
      <c r="P3898" t="inlineStr">
        <is>
          <t>なし</t>
        </is>
      </c>
      <c r="R3898" s="4">
        <f>IF(COUNT($M3898:$N3898)=0,"",IF(AND(IF($N3898&lt;&gt;"",$N3898,$M3898)&lt;=0,$O3898&lt;&gt;"可"),"警告",""))</f>
        <v/>
      </c>
      <c r="S3898" s="4">
        <f>IF(COUNT($M3898:$N3898)=0,0,IF(IF($N3898&lt;&gt;"",$N3898,$M3898)&gt;=スコアリング基準!$B$20,スコアリング基準!$C$20,IF(IF($N3898&lt;&gt;"",$N3898,$M3898)&gt;=スコアリング基準!$B$21,スコアリング基準!$C$21,IF(IF($N3898&lt;&gt;"",$N3898,$M3898)&gt;0,スコアリング基準!$C$22,0))))</f>
        <v/>
      </c>
      <c r="T3898" s="4">
        <f>IF($O3898="可",スコアリング基準!$C$23,0)</f>
        <v/>
      </c>
      <c r="U3898" s="4">
        <f>IF(OR(COUNT($K3898:$L3898)&lt;2,$K3898=0),0,IF(ABS($L3898)/$K3898&lt;=スコアリング基準!$B$24,スコアリング基準!$C$24,IF(ABS($L3898)/$K3898&lt;=スコアリング基準!$B$25,スコアリング基準!$C$25,IF(ABS($L3898)/$K3898&lt;=スコアリング基準!$B$26,スコアリング基準!$C$26,0))))</f>
        <v/>
      </c>
      <c r="V3898" s="4">
        <f>IF($P3898="なし",スコアリング基準!$C$27,0)</f>
        <v/>
      </c>
      <c r="W3898" s="4">
        <f>IF($F3898="",0,IF(ISNUMBER($F3898),IF($F3898&lt;=スコアリング基準!$B$28,スコアリング基準!$C$28,スコアリング基準!$C$29),0))</f>
        <v/>
      </c>
      <c r="X3898" s="4">
        <f>IFERROR(VLOOKUP($B3898,スコアリング基準!$A$36:$B$46,2,FALSE),0)</f>
        <v/>
      </c>
      <c r="Y3898" s="4">
        <f>SUM($S3898:$X3898)</f>
        <v/>
      </c>
      <c r="Z3898" s="4">
        <f>IF(COUNT($M3898:$N3898)=0,"データ無",IF($Y3898&gt;=スコアリング基準!$B$30,"S",IF($Y3898&gt;=スコアリング基準!$B$31,"A",IF($Y3898&gt;=スコアリング基準!$B$32,"B","C"))))</f>
        <v/>
      </c>
      <c r="AA3898">
        <f>IFERROR(INDEX(実績DB!$I$3:$I$104,MATCH($B3898&amp;$C3898,実績DB!$J$3:$J$104,0)),"")</f>
        <v/>
      </c>
    </row>
    <row r="3899">
      <c r="A3899" t="n">
        <v>3897</v>
      </c>
      <c r="B3899" t="inlineStr">
        <is>
          <t>関西</t>
        </is>
      </c>
      <c r="C3899" t="inlineStr">
        <is>
          <t>海南港変電所</t>
        </is>
      </c>
      <c r="D3899" t="inlineStr">
        <is>
          <t>和歌山県</t>
        </is>
      </c>
      <c r="E3899" t="n">
        <v>275</v>
      </c>
      <c r="G3899" s="3" t="n">
        <v>34.154952</v>
      </c>
      <c r="H3899" s="3" t="n">
        <v>135.187856</v>
      </c>
      <c r="I3899" t="inlineStr">
        <is>
          <t>OSM実測</t>
        </is>
      </c>
      <c r="J3899" t="n">
        <v>570</v>
      </c>
      <c r="K3899" t="n">
        <v>313</v>
      </c>
      <c r="L3899" t="n">
        <v>-298</v>
      </c>
      <c r="O3899" t="inlineStr">
        <is>
          <t>可</t>
        </is>
      </c>
      <c r="P3899" t="inlineStr">
        <is>
          <t>なし</t>
        </is>
      </c>
      <c r="R3899" s="4">
        <f>IF(COUNT($M3899:$N3899)=0,"",IF(AND(IF($N3899&lt;&gt;"",$N3899,$M3899)&lt;=0,$O3899&lt;&gt;"可"),"警告",""))</f>
        <v/>
      </c>
      <c r="S3899" s="4">
        <f>IF(COUNT($M3899:$N3899)=0,0,IF(IF($N3899&lt;&gt;"",$N3899,$M3899)&gt;=スコアリング基準!$B$20,スコアリング基準!$C$20,IF(IF($N3899&lt;&gt;"",$N3899,$M3899)&gt;=スコアリング基準!$B$21,スコアリング基準!$C$21,IF(IF($N3899&lt;&gt;"",$N3899,$M3899)&gt;0,スコアリング基準!$C$22,0))))</f>
        <v/>
      </c>
      <c r="T3899" s="4">
        <f>IF($O3899="可",スコアリング基準!$C$23,0)</f>
        <v/>
      </c>
      <c r="U3899" s="4">
        <f>IF(OR(COUNT($K3899:$L3899)&lt;2,$K3899=0),0,IF(ABS($L3899)/$K3899&lt;=スコアリング基準!$B$24,スコアリング基準!$C$24,IF(ABS($L3899)/$K3899&lt;=スコアリング基準!$B$25,スコアリング基準!$C$25,IF(ABS($L3899)/$K3899&lt;=スコアリング基準!$B$26,スコアリング基準!$C$26,0))))</f>
        <v/>
      </c>
      <c r="V3899" s="4">
        <f>IF($P3899="なし",スコアリング基準!$C$27,0)</f>
        <v/>
      </c>
      <c r="W3899" s="4">
        <f>IF($F3899="",0,IF(ISNUMBER($F3899),IF($F3899&lt;=スコアリング基準!$B$28,スコアリング基準!$C$28,スコアリング基準!$C$29),0))</f>
        <v/>
      </c>
      <c r="X3899" s="4">
        <f>IFERROR(VLOOKUP($B3899,スコアリング基準!$A$36:$B$46,2,FALSE),0)</f>
        <v/>
      </c>
      <c r="Y3899" s="4">
        <f>SUM($S3899:$X3899)</f>
        <v/>
      </c>
      <c r="Z3899" s="4">
        <f>IF(COUNT($M3899:$N3899)=0,"データ無",IF($Y3899&gt;=スコアリング基準!$B$30,"S",IF($Y3899&gt;=スコアリング基準!$B$31,"A",IF($Y3899&gt;=スコアリング基準!$B$32,"B","C"))))</f>
        <v/>
      </c>
      <c r="AA3899">
        <f>IFERROR(INDEX(実績DB!$I$3:$I$104,MATCH($B3899&amp;$C3899,実績DB!$J$3:$J$104,0)),"")</f>
        <v/>
      </c>
    </row>
    <row r="3900">
      <c r="A3900" t="n">
        <v>3898</v>
      </c>
      <c r="B3900" t="inlineStr">
        <is>
          <t>関西</t>
        </is>
      </c>
      <c r="C3900" t="inlineStr">
        <is>
          <t>淀川変電所</t>
        </is>
      </c>
      <c r="D3900" t="inlineStr">
        <is>
          <t>大阪府</t>
        </is>
      </c>
      <c r="E3900" t="n">
        <v>275</v>
      </c>
      <c r="G3900" s="3" t="n">
        <v>34.860518</v>
      </c>
      <c r="H3900" s="3" t="n">
        <v>135.657223</v>
      </c>
      <c r="I3900" t="inlineStr">
        <is>
          <t>OSM実測</t>
        </is>
      </c>
      <c r="J3900" t="n">
        <v>950</v>
      </c>
      <c r="K3900" t="n">
        <v>712</v>
      </c>
      <c r="L3900" t="n">
        <v>107</v>
      </c>
      <c r="O3900" t="inlineStr">
        <is>
          <t>可</t>
        </is>
      </c>
      <c r="P3900" t="inlineStr">
        <is>
          <t>なし</t>
        </is>
      </c>
      <c r="R3900" s="4">
        <f>IF(COUNT($M3900:$N3900)=0,"",IF(AND(IF($N3900&lt;&gt;"",$N3900,$M3900)&lt;=0,$O3900&lt;&gt;"可"),"警告",""))</f>
        <v/>
      </c>
      <c r="S3900" s="4">
        <f>IF(COUNT($M3900:$N3900)=0,0,IF(IF($N3900&lt;&gt;"",$N3900,$M3900)&gt;=スコアリング基準!$B$20,スコアリング基準!$C$20,IF(IF($N3900&lt;&gt;"",$N3900,$M3900)&gt;=スコアリング基準!$B$21,スコアリング基準!$C$21,IF(IF($N3900&lt;&gt;"",$N3900,$M3900)&gt;0,スコアリング基準!$C$22,0))))</f>
        <v/>
      </c>
      <c r="T3900" s="4">
        <f>IF($O3900="可",スコアリング基準!$C$23,0)</f>
        <v/>
      </c>
      <c r="U3900" s="4">
        <f>IF(OR(COUNT($K3900:$L3900)&lt;2,$K3900=0),0,IF(ABS($L3900)/$K3900&lt;=スコアリング基準!$B$24,スコアリング基準!$C$24,IF(ABS($L3900)/$K3900&lt;=スコアリング基準!$B$25,スコアリング基準!$C$25,IF(ABS($L3900)/$K3900&lt;=スコアリング基準!$B$26,スコアリング基準!$C$26,0))))</f>
        <v/>
      </c>
      <c r="V3900" s="4">
        <f>IF($P3900="なし",スコアリング基準!$C$27,0)</f>
        <v/>
      </c>
      <c r="W3900" s="4">
        <f>IF($F3900="",0,IF(ISNUMBER($F3900),IF($F3900&lt;=スコアリング基準!$B$28,スコアリング基準!$C$28,スコアリング基準!$C$29),0))</f>
        <v/>
      </c>
      <c r="X3900" s="4">
        <f>IFERROR(VLOOKUP($B3900,スコアリング基準!$A$36:$B$46,2,FALSE),0)</f>
        <v/>
      </c>
      <c r="Y3900" s="4">
        <f>SUM($S3900:$X3900)</f>
        <v/>
      </c>
      <c r="Z3900" s="4">
        <f>IF(COUNT($M3900:$N3900)=0,"データ無",IF($Y3900&gt;=スコアリング基準!$B$30,"S",IF($Y3900&gt;=スコアリング基準!$B$31,"A",IF($Y3900&gt;=スコアリング基準!$B$32,"B","C"))))</f>
        <v/>
      </c>
      <c r="AA3900">
        <f>IFERROR(INDEX(実績DB!$I$3:$I$104,MATCH($B3900&amp;$C3900,実績DB!$J$3:$J$104,0)),"")</f>
        <v/>
      </c>
    </row>
    <row r="3901">
      <c r="A3901" t="n">
        <v>3899</v>
      </c>
      <c r="B3901" t="inlineStr">
        <is>
          <t>関西</t>
        </is>
      </c>
      <c r="C3901" t="inlineStr">
        <is>
          <t>湖南変電所</t>
        </is>
      </c>
      <c r="D3901" t="inlineStr">
        <is>
          <t>滋賀県</t>
        </is>
      </c>
      <c r="E3901" t="n">
        <v>275</v>
      </c>
      <c r="G3901" s="3" t="n">
        <v>34.937993</v>
      </c>
      <c r="H3901" s="3" t="n">
        <v>135.896137</v>
      </c>
      <c r="I3901" t="inlineStr">
        <is>
          <t>OSM実測</t>
        </is>
      </c>
      <c r="J3901" t="n">
        <v>1045</v>
      </c>
      <c r="K3901" t="n">
        <v>855</v>
      </c>
      <c r="L3901" t="n">
        <v>-195</v>
      </c>
      <c r="O3901" t="inlineStr">
        <is>
          <t>可</t>
        </is>
      </c>
      <c r="P3901" t="inlineStr">
        <is>
          <t>なし</t>
        </is>
      </c>
      <c r="R3901" s="4">
        <f>IF(COUNT($M3901:$N3901)=0,"",IF(AND(IF($N3901&lt;&gt;"",$N3901,$M3901)&lt;=0,$O3901&lt;&gt;"可"),"警告",""))</f>
        <v/>
      </c>
      <c r="S3901" s="4">
        <f>IF(COUNT($M3901:$N3901)=0,0,IF(IF($N3901&lt;&gt;"",$N3901,$M3901)&gt;=スコアリング基準!$B$20,スコアリング基準!$C$20,IF(IF($N3901&lt;&gt;"",$N3901,$M3901)&gt;=スコアリング基準!$B$21,スコアリング基準!$C$21,IF(IF($N3901&lt;&gt;"",$N3901,$M3901)&gt;0,スコアリング基準!$C$22,0))))</f>
        <v/>
      </c>
      <c r="T3901" s="4">
        <f>IF($O3901="可",スコアリング基準!$C$23,0)</f>
        <v/>
      </c>
      <c r="U3901" s="4">
        <f>IF(OR(COUNT($K3901:$L3901)&lt;2,$K3901=0),0,IF(ABS($L3901)/$K3901&lt;=スコアリング基準!$B$24,スコアリング基準!$C$24,IF(ABS($L3901)/$K3901&lt;=スコアリング基準!$B$25,スコアリング基準!$C$25,IF(ABS($L3901)/$K3901&lt;=スコアリング基準!$B$26,スコアリング基準!$C$26,0))))</f>
        <v/>
      </c>
      <c r="V3901" s="4">
        <f>IF($P3901="なし",スコアリング基準!$C$27,0)</f>
        <v/>
      </c>
      <c r="W3901" s="4">
        <f>IF($F3901="",0,IF(ISNUMBER($F3901),IF($F3901&lt;=スコアリング基準!$B$28,スコアリング基準!$C$28,スコアリング基準!$C$29),0))</f>
        <v/>
      </c>
      <c r="X3901" s="4">
        <f>IFERROR(VLOOKUP($B3901,スコアリング基準!$A$36:$B$46,2,FALSE),0)</f>
        <v/>
      </c>
      <c r="Y3901" s="4">
        <f>SUM($S3901:$X3901)</f>
        <v/>
      </c>
      <c r="Z3901" s="4">
        <f>IF(COUNT($M3901:$N3901)=0,"データ無",IF($Y3901&gt;=スコアリング基準!$B$30,"S",IF($Y3901&gt;=スコアリング基準!$B$31,"A",IF($Y3901&gt;=スコアリング基準!$B$32,"B","C"))))</f>
        <v/>
      </c>
      <c r="AA3901">
        <f>IFERROR(INDEX(実績DB!$I$3:$I$104,MATCH($B3901&amp;$C3901,実績DB!$J$3:$J$104,0)),"")</f>
        <v/>
      </c>
    </row>
    <row r="3902">
      <c r="A3902" t="n">
        <v>3900</v>
      </c>
      <c r="B3902" t="inlineStr">
        <is>
          <t>関西</t>
        </is>
      </c>
      <c r="C3902" t="inlineStr">
        <is>
          <t>湖東変電所</t>
        </is>
      </c>
      <c r="D3902" t="inlineStr">
        <is>
          <t>滋賀県</t>
        </is>
      </c>
      <c r="E3902" t="n">
        <v>275</v>
      </c>
      <c r="G3902" s="3" t="n">
        <v>35.312709</v>
      </c>
      <c r="H3902" s="3" t="n">
        <v>136.305941</v>
      </c>
      <c r="I3902" t="inlineStr">
        <is>
          <t>OSM実測</t>
        </is>
      </c>
      <c r="J3902" t="n">
        <v>760</v>
      </c>
      <c r="K3902" t="n">
        <v>712</v>
      </c>
      <c r="L3902" t="n">
        <v>-486</v>
      </c>
      <c r="O3902" t="inlineStr">
        <is>
          <t>不可 #3</t>
        </is>
      </c>
      <c r="P3902" t="inlineStr">
        <is>
          <t>なし</t>
        </is>
      </c>
      <c r="R3902" s="4">
        <f>IF(COUNT($M3902:$N3902)=0,"",IF(AND(IF($N3902&lt;&gt;"",$N3902,$M3902)&lt;=0,$O3902&lt;&gt;"可"),"警告",""))</f>
        <v/>
      </c>
      <c r="S3902" s="4">
        <f>IF(COUNT($M3902:$N3902)=0,0,IF(IF($N3902&lt;&gt;"",$N3902,$M3902)&gt;=スコアリング基準!$B$20,スコアリング基準!$C$20,IF(IF($N3902&lt;&gt;"",$N3902,$M3902)&gt;=スコアリング基準!$B$21,スコアリング基準!$C$21,IF(IF($N3902&lt;&gt;"",$N3902,$M3902)&gt;0,スコアリング基準!$C$22,0))))</f>
        <v/>
      </c>
      <c r="T3902" s="4">
        <f>IF($O3902="可",スコアリング基準!$C$23,0)</f>
        <v/>
      </c>
      <c r="U3902" s="4">
        <f>IF(OR(COUNT($K3902:$L3902)&lt;2,$K3902=0),0,IF(ABS($L3902)/$K3902&lt;=スコアリング基準!$B$24,スコアリング基準!$C$24,IF(ABS($L3902)/$K3902&lt;=スコアリング基準!$B$25,スコアリング基準!$C$25,IF(ABS($L3902)/$K3902&lt;=スコアリング基準!$B$26,スコアリング基準!$C$26,0))))</f>
        <v/>
      </c>
      <c r="V3902" s="4">
        <f>IF($P3902="なし",スコアリング基準!$C$27,0)</f>
        <v/>
      </c>
      <c r="W3902" s="4">
        <f>IF($F3902="",0,IF(ISNUMBER($F3902),IF($F3902&lt;=スコアリング基準!$B$28,スコアリング基準!$C$28,スコアリング基準!$C$29),0))</f>
        <v/>
      </c>
      <c r="X3902" s="4">
        <f>IFERROR(VLOOKUP($B3902,スコアリング基準!$A$36:$B$46,2,FALSE),0)</f>
        <v/>
      </c>
      <c r="Y3902" s="4">
        <f>SUM($S3902:$X3902)</f>
        <v/>
      </c>
      <c r="Z3902" s="4">
        <f>IF(COUNT($M3902:$N3902)=0,"データ無",IF($Y3902&gt;=スコアリング基準!$B$30,"S",IF($Y3902&gt;=スコアリング基準!$B$31,"A",IF($Y3902&gt;=スコアリング基準!$B$32,"B","C"))))</f>
        <v/>
      </c>
      <c r="AA3902">
        <f>IFERROR(INDEX(実績DB!$I$3:$I$104,MATCH($B3902&amp;$C3902,実績DB!$J$3:$J$104,0)),"")</f>
        <v/>
      </c>
    </row>
    <row r="3903">
      <c r="A3903" t="n">
        <v>3901</v>
      </c>
      <c r="B3903" t="inlineStr">
        <is>
          <t>関西</t>
        </is>
      </c>
      <c r="C3903" t="inlineStr">
        <is>
          <t>甲賀変電所</t>
        </is>
      </c>
      <c r="D3903" t="inlineStr">
        <is>
          <t>滋賀県</t>
        </is>
      </c>
      <c r="E3903" t="n">
        <v>275</v>
      </c>
      <c r="G3903" s="3" t="n">
        <v>35.006858</v>
      </c>
      <c r="H3903" s="3" t="n">
        <v>136.142486</v>
      </c>
      <c r="I3903" t="inlineStr">
        <is>
          <t>OSM実測</t>
        </is>
      </c>
      <c r="J3903" t="n">
        <v>855</v>
      </c>
      <c r="K3903" t="n">
        <v>855</v>
      </c>
      <c r="L3903" t="n">
        <v>-647</v>
      </c>
      <c r="O3903" t="inlineStr">
        <is>
          <t>不可 #3</t>
        </is>
      </c>
      <c r="P3903" t="inlineStr">
        <is>
          <t>有り</t>
        </is>
      </c>
      <c r="R3903" s="4">
        <f>IF(COUNT($M3903:$N3903)=0,"",IF(AND(IF($N3903&lt;&gt;"",$N3903,$M3903)&lt;=0,$O3903&lt;&gt;"可"),"警告",""))</f>
        <v/>
      </c>
      <c r="S3903" s="4">
        <f>IF(COUNT($M3903:$N3903)=0,0,IF(IF($N3903&lt;&gt;"",$N3903,$M3903)&gt;=スコアリング基準!$B$20,スコアリング基準!$C$20,IF(IF($N3903&lt;&gt;"",$N3903,$M3903)&gt;=スコアリング基準!$B$21,スコアリング基準!$C$21,IF(IF($N3903&lt;&gt;"",$N3903,$M3903)&gt;0,スコアリング基準!$C$22,0))))</f>
        <v/>
      </c>
      <c r="T3903" s="4">
        <f>IF($O3903="可",スコアリング基準!$C$23,0)</f>
        <v/>
      </c>
      <c r="U3903" s="4">
        <f>IF(OR(COUNT($K3903:$L3903)&lt;2,$K3903=0),0,IF(ABS($L3903)/$K3903&lt;=スコアリング基準!$B$24,スコアリング基準!$C$24,IF(ABS($L3903)/$K3903&lt;=スコアリング基準!$B$25,スコアリング基準!$C$25,IF(ABS($L3903)/$K3903&lt;=スコアリング基準!$B$26,スコアリング基準!$C$26,0))))</f>
        <v/>
      </c>
      <c r="V3903" s="4">
        <f>IF($P3903="なし",スコアリング基準!$C$27,0)</f>
        <v/>
      </c>
      <c r="W3903" s="4">
        <f>IF($F3903="",0,IF(ISNUMBER($F3903),IF($F3903&lt;=スコアリング基準!$B$28,スコアリング基準!$C$28,スコアリング基準!$C$29),0))</f>
        <v/>
      </c>
      <c r="X3903" s="4">
        <f>IFERROR(VLOOKUP($B3903,スコアリング基準!$A$36:$B$46,2,FALSE),0)</f>
        <v/>
      </c>
      <c r="Y3903" s="4">
        <f>SUM($S3903:$X3903)</f>
        <v/>
      </c>
      <c r="Z3903" s="4">
        <f>IF(COUNT($M3903:$N3903)=0,"データ無",IF($Y3903&gt;=スコアリング基準!$B$30,"S",IF($Y3903&gt;=スコアリング基準!$B$31,"A",IF($Y3903&gt;=スコアリング基準!$B$32,"B","C"))))</f>
        <v/>
      </c>
      <c r="AA3903">
        <f>IFERROR(INDEX(実績DB!$I$3:$I$104,MATCH($B3903&amp;$C3903,実績DB!$J$3:$J$104,0)),"")</f>
        <v/>
      </c>
    </row>
    <row r="3904">
      <c r="A3904" t="n">
        <v>3902</v>
      </c>
      <c r="B3904" t="inlineStr">
        <is>
          <t>関西</t>
        </is>
      </c>
      <c r="C3904" t="inlineStr">
        <is>
          <t>西大阪変電所</t>
        </is>
      </c>
      <c r="D3904" t="inlineStr">
        <is>
          <t>大阪府</t>
        </is>
      </c>
      <c r="E3904" t="n">
        <v>275</v>
      </c>
      <c r="G3904" s="3" t="n">
        <v>34.868858</v>
      </c>
      <c r="H3904" s="3" t="n">
        <v>135.508598</v>
      </c>
      <c r="I3904" t="inlineStr">
        <is>
          <t>OSM実測</t>
        </is>
      </c>
      <c r="J3904" t="n">
        <v>570</v>
      </c>
      <c r="K3904" t="n">
        <v>570</v>
      </c>
      <c r="L3904" t="n">
        <v>-73</v>
      </c>
      <c r="O3904" t="inlineStr">
        <is>
          <t>不可 #1</t>
        </is>
      </c>
      <c r="P3904" t="inlineStr">
        <is>
          <t>なし</t>
        </is>
      </c>
      <c r="R3904" s="4">
        <f>IF(COUNT($M3904:$N3904)=0,"",IF(AND(IF($N3904&lt;&gt;"",$N3904,$M3904)&lt;=0,$O3904&lt;&gt;"可"),"警告",""))</f>
        <v/>
      </c>
      <c r="S3904" s="4">
        <f>IF(COUNT($M3904:$N3904)=0,0,IF(IF($N3904&lt;&gt;"",$N3904,$M3904)&gt;=スコアリング基準!$B$20,スコアリング基準!$C$20,IF(IF($N3904&lt;&gt;"",$N3904,$M3904)&gt;=スコアリング基準!$B$21,スコアリング基準!$C$21,IF(IF($N3904&lt;&gt;"",$N3904,$M3904)&gt;0,スコアリング基準!$C$22,0))))</f>
        <v/>
      </c>
      <c r="T3904" s="4">
        <f>IF($O3904="可",スコアリング基準!$C$23,0)</f>
        <v/>
      </c>
      <c r="U3904" s="4">
        <f>IF(OR(COUNT($K3904:$L3904)&lt;2,$K3904=0),0,IF(ABS($L3904)/$K3904&lt;=スコアリング基準!$B$24,スコアリング基準!$C$24,IF(ABS($L3904)/$K3904&lt;=スコアリング基準!$B$25,スコアリング基準!$C$25,IF(ABS($L3904)/$K3904&lt;=スコアリング基準!$B$26,スコアリング基準!$C$26,0))))</f>
        <v/>
      </c>
      <c r="V3904" s="4">
        <f>IF($P3904="なし",スコアリング基準!$C$27,0)</f>
        <v/>
      </c>
      <c r="W3904" s="4">
        <f>IF($F3904="",0,IF(ISNUMBER($F3904),IF($F3904&lt;=スコアリング基準!$B$28,スコアリング基準!$C$28,スコアリング基準!$C$29),0))</f>
        <v/>
      </c>
      <c r="X3904" s="4">
        <f>IFERROR(VLOOKUP($B3904,スコアリング基準!$A$36:$B$46,2,FALSE),0)</f>
        <v/>
      </c>
      <c r="Y3904" s="4">
        <f>SUM($S3904:$X3904)</f>
        <v/>
      </c>
      <c r="Z3904" s="4">
        <f>IF(COUNT($M3904:$N3904)=0,"データ無",IF($Y3904&gt;=スコアリング基準!$B$30,"S",IF($Y3904&gt;=スコアリング基準!$B$31,"A",IF($Y3904&gt;=スコアリング基準!$B$32,"B","C"))))</f>
        <v/>
      </c>
      <c r="AA3904">
        <f>IFERROR(INDEX(実績DB!$I$3:$I$104,MATCH($B3904&amp;$C3904,実績DB!$J$3:$J$104,0)),"")</f>
        <v/>
      </c>
    </row>
    <row r="3905">
      <c r="A3905" t="n">
        <v>3903</v>
      </c>
      <c r="B3905" t="inlineStr">
        <is>
          <t>関西</t>
        </is>
      </c>
      <c r="C3905" t="inlineStr">
        <is>
          <t>西神戸変電所</t>
        </is>
      </c>
      <c r="D3905" t="inlineStr">
        <is>
          <t>兵庫県</t>
        </is>
      </c>
      <c r="E3905" t="n">
        <v>275</v>
      </c>
      <c r="G3905" s="3" t="n">
        <v>34.711298</v>
      </c>
      <c r="H3905" s="3" t="n">
        <v>135.086512</v>
      </c>
      <c r="I3905" t="inlineStr">
        <is>
          <t>OSM実測</t>
        </is>
      </c>
      <c r="J3905" t="n">
        <v>855</v>
      </c>
      <c r="K3905" t="n">
        <v>855</v>
      </c>
      <c r="L3905" t="n">
        <v>-56</v>
      </c>
      <c r="O3905" t="inlineStr">
        <is>
          <t>可</t>
        </is>
      </c>
      <c r="P3905" t="inlineStr">
        <is>
          <t>有り</t>
        </is>
      </c>
      <c r="R3905" s="4">
        <f>IF(COUNT($M3905:$N3905)=0,"",IF(AND(IF($N3905&lt;&gt;"",$N3905,$M3905)&lt;=0,$O3905&lt;&gt;"可"),"警告",""))</f>
        <v/>
      </c>
      <c r="S3905" s="4">
        <f>IF(COUNT($M3905:$N3905)=0,0,IF(IF($N3905&lt;&gt;"",$N3905,$M3905)&gt;=スコアリング基準!$B$20,スコアリング基準!$C$20,IF(IF($N3905&lt;&gt;"",$N3905,$M3905)&gt;=スコアリング基準!$B$21,スコアリング基準!$C$21,IF(IF($N3905&lt;&gt;"",$N3905,$M3905)&gt;0,スコアリング基準!$C$22,0))))</f>
        <v/>
      </c>
      <c r="T3905" s="4">
        <f>IF($O3905="可",スコアリング基準!$C$23,0)</f>
        <v/>
      </c>
      <c r="U3905" s="4">
        <f>IF(OR(COUNT($K3905:$L3905)&lt;2,$K3905=0),0,IF(ABS($L3905)/$K3905&lt;=スコアリング基準!$B$24,スコアリング基準!$C$24,IF(ABS($L3905)/$K3905&lt;=スコアリング基準!$B$25,スコアリング基準!$C$25,IF(ABS($L3905)/$K3905&lt;=スコアリング基準!$B$26,スコアリング基準!$C$26,0))))</f>
        <v/>
      </c>
      <c r="V3905" s="4">
        <f>IF($P3905="なし",スコアリング基準!$C$27,0)</f>
        <v/>
      </c>
      <c r="W3905" s="4">
        <f>IF($F3905="",0,IF(ISNUMBER($F3905),IF($F3905&lt;=スコアリング基準!$B$28,スコアリング基準!$C$28,スコアリング基準!$C$29),0))</f>
        <v/>
      </c>
      <c r="X3905" s="4">
        <f>IFERROR(VLOOKUP($B3905,スコアリング基準!$A$36:$B$46,2,FALSE),0)</f>
        <v/>
      </c>
      <c r="Y3905" s="4">
        <f>SUM($S3905:$X3905)</f>
        <v/>
      </c>
      <c r="Z3905" s="4">
        <f>IF(COUNT($M3905:$N3905)=0,"データ無",IF($Y3905&gt;=スコアリング基準!$B$30,"S",IF($Y3905&gt;=スコアリング基準!$B$31,"A",IF($Y3905&gt;=スコアリング基準!$B$32,"B","C"))))</f>
        <v/>
      </c>
      <c r="AA3905">
        <f>IFERROR(INDEX(実績DB!$I$3:$I$104,MATCH($B3905&amp;$C3905,実績DB!$J$3:$J$104,0)),"")</f>
        <v/>
      </c>
    </row>
    <row r="3906">
      <c r="A3906" t="n">
        <v>3904</v>
      </c>
      <c r="B3906" t="inlineStr">
        <is>
          <t>関西</t>
        </is>
      </c>
      <c r="C3906" t="inlineStr">
        <is>
          <t>八尾変電所</t>
        </is>
      </c>
      <c r="D3906" t="inlineStr">
        <is>
          <t>大阪府</t>
        </is>
      </c>
      <c r="E3906" t="n">
        <v>154</v>
      </c>
      <c r="G3906" s="3" t="n">
        <v>34.606399</v>
      </c>
      <c r="H3906" s="3" t="n">
        <v>135.608021</v>
      </c>
      <c r="I3906" t="inlineStr">
        <is>
          <t>OSM実測</t>
        </is>
      </c>
      <c r="J3906" t="n">
        <v>570</v>
      </c>
      <c r="K3906" t="n">
        <v>570</v>
      </c>
      <c r="L3906" t="n">
        <v>41</v>
      </c>
      <c r="O3906" t="inlineStr">
        <is>
          <t>不可 #3</t>
        </is>
      </c>
      <c r="P3906" t="inlineStr">
        <is>
          <t>なし</t>
        </is>
      </c>
      <c r="R3906" s="4">
        <f>IF(COUNT($M3906:$N3906)=0,"",IF(AND(IF($N3906&lt;&gt;"",$N3906,$M3906)&lt;=0,$O3906&lt;&gt;"可"),"警告",""))</f>
        <v/>
      </c>
      <c r="S3906" s="4">
        <f>IF(COUNT($M3906:$N3906)=0,0,IF(IF($N3906&lt;&gt;"",$N3906,$M3906)&gt;=スコアリング基準!$B$20,スコアリング基準!$C$20,IF(IF($N3906&lt;&gt;"",$N3906,$M3906)&gt;=スコアリング基準!$B$21,スコアリング基準!$C$21,IF(IF($N3906&lt;&gt;"",$N3906,$M3906)&gt;0,スコアリング基準!$C$22,0))))</f>
        <v/>
      </c>
      <c r="T3906" s="4">
        <f>IF($O3906="可",スコアリング基準!$C$23,0)</f>
        <v/>
      </c>
      <c r="U3906" s="4">
        <f>IF(OR(COUNT($K3906:$L3906)&lt;2,$K3906=0),0,IF(ABS($L3906)/$K3906&lt;=スコアリング基準!$B$24,スコアリング基準!$C$24,IF(ABS($L3906)/$K3906&lt;=スコアリング基準!$B$25,スコアリング基準!$C$25,IF(ABS($L3906)/$K3906&lt;=スコアリング基準!$B$26,スコアリング基準!$C$26,0))))</f>
        <v/>
      </c>
      <c r="V3906" s="4">
        <f>IF($P3906="なし",スコアリング基準!$C$27,0)</f>
        <v/>
      </c>
      <c r="W3906" s="4">
        <f>IF($F3906="",0,IF(ISNUMBER($F3906),IF($F3906&lt;=スコアリング基準!$B$28,スコアリング基準!$C$28,スコアリング基準!$C$29),0))</f>
        <v/>
      </c>
      <c r="X3906" s="4">
        <f>IFERROR(VLOOKUP($B3906,スコアリング基準!$A$36:$B$46,2,FALSE),0)</f>
        <v/>
      </c>
      <c r="Y3906" s="4">
        <f>SUM($S3906:$X3906)</f>
        <v/>
      </c>
      <c r="Z3906" s="4">
        <f>IF(COUNT($M3906:$N3906)=0,"データ無",IF($Y3906&gt;=スコアリング基準!$B$30,"S",IF($Y3906&gt;=スコアリング基準!$B$31,"A",IF($Y3906&gt;=スコアリング基準!$B$32,"B","C"))))</f>
        <v/>
      </c>
      <c r="AA3906">
        <f>IFERROR(INDEX(実績DB!$I$3:$I$104,MATCH($B3906&amp;$C3906,実績DB!$J$3:$J$104,0)),"")</f>
        <v/>
      </c>
    </row>
    <row r="3907">
      <c r="A3907" t="n">
        <v>3905</v>
      </c>
      <c r="B3907" t="inlineStr">
        <is>
          <t>関西</t>
        </is>
      </c>
      <c r="C3907" t="inlineStr">
        <is>
          <t>北方開閉所</t>
        </is>
      </c>
      <c r="D3907" t="inlineStr">
        <is>
          <t>岐阜県</t>
        </is>
      </c>
      <c r="E3907" t="n">
        <v>154</v>
      </c>
      <c r="G3907" s="3" t="n">
        <v>35.435879</v>
      </c>
      <c r="H3907" s="3" t="n">
        <v>136.69437</v>
      </c>
      <c r="I3907" t="inlineStr">
        <is>
          <t>OSM実測</t>
        </is>
      </c>
      <c r="R3907" s="4">
        <f>IF(COUNT($M3907:$N3907)=0,"",IF(AND(IF($N3907&lt;&gt;"",$N3907,$M3907)&lt;=0,$O3907&lt;&gt;"可"),"警告",""))</f>
        <v/>
      </c>
      <c r="S3907" s="4">
        <f>IF(COUNT($M3907:$N3907)=0,0,IF(IF($N3907&lt;&gt;"",$N3907,$M3907)&gt;=スコアリング基準!$B$20,スコアリング基準!$C$20,IF(IF($N3907&lt;&gt;"",$N3907,$M3907)&gt;=スコアリング基準!$B$21,スコアリング基準!$C$21,IF(IF($N3907&lt;&gt;"",$N3907,$M3907)&gt;0,スコアリング基準!$C$22,0))))</f>
        <v/>
      </c>
      <c r="T3907" s="4">
        <f>IF($O3907="可",スコアリング基準!$C$23,0)</f>
        <v/>
      </c>
      <c r="U3907" s="4">
        <f>IF(OR(COUNT($K3907:$L3907)&lt;2,$K3907=0),0,IF(ABS($L3907)/$K3907&lt;=スコアリング基準!$B$24,スコアリング基準!$C$24,IF(ABS($L3907)/$K3907&lt;=スコアリング基準!$B$25,スコアリング基準!$C$25,IF(ABS($L3907)/$K3907&lt;=スコアリング基準!$B$26,スコアリング基準!$C$26,0))))</f>
        <v/>
      </c>
      <c r="V3907" s="4">
        <f>IF($P3907="なし",スコアリング基準!$C$27,0)</f>
        <v/>
      </c>
      <c r="W3907" s="4">
        <f>IF($F3907="",0,IF(ISNUMBER($F3907),IF($F3907&lt;=スコアリング基準!$B$28,スコアリング基準!$C$28,スコアリング基準!$C$29),0))</f>
        <v/>
      </c>
      <c r="X3907" s="4">
        <f>IFERROR(VLOOKUP($B3907,スコアリング基準!$A$36:$B$46,2,FALSE),0)</f>
        <v/>
      </c>
      <c r="Y3907" s="4">
        <f>SUM($S3907:$X3907)</f>
        <v/>
      </c>
      <c r="Z3907" s="4">
        <f>IF(COUNT($M3907:$N3907)=0,"データ無",IF($Y3907&gt;=スコアリング基準!$B$30,"S",IF($Y3907&gt;=スコアリング基準!$B$31,"A",IF($Y3907&gt;=スコアリング基準!$B$32,"B","C"))))</f>
        <v/>
      </c>
      <c r="AA3907">
        <f>IFERROR(INDEX(実績DB!$I$3:$I$104,MATCH($B3907&amp;$C3907,実績DB!$J$3:$J$104,0)),"")</f>
        <v/>
      </c>
    </row>
    <row r="3908">
      <c r="A3908" t="n">
        <v>3906</v>
      </c>
      <c r="B3908" t="inlineStr">
        <is>
          <t>関西</t>
        </is>
      </c>
      <c r="C3908" t="inlineStr">
        <is>
          <t>南大浜変電所</t>
        </is>
      </c>
      <c r="D3908" t="inlineStr">
        <is>
          <t>兵庫県</t>
        </is>
      </c>
      <c r="E3908" t="n">
        <v>154</v>
      </c>
      <c r="G3908" s="3" t="n">
        <v>34.706581</v>
      </c>
      <c r="H3908" s="3" t="n">
        <v>135.387608</v>
      </c>
      <c r="I3908" t="inlineStr">
        <is>
          <t>OSM実測</t>
        </is>
      </c>
      <c r="J3908" t="n">
        <v>617</v>
      </c>
      <c r="K3908" t="n">
        <v>570</v>
      </c>
      <c r="L3908" t="n">
        <v>13</v>
      </c>
      <c r="O3908" t="inlineStr">
        <is>
          <t>不可 #3</t>
        </is>
      </c>
      <c r="P3908" t="inlineStr">
        <is>
          <t>有り</t>
        </is>
      </c>
      <c r="R3908" s="4">
        <f>IF(COUNT($M3908:$N3908)=0,"",IF(AND(IF($N3908&lt;&gt;"",$N3908,$M3908)&lt;=0,$O3908&lt;&gt;"可"),"警告",""))</f>
        <v/>
      </c>
      <c r="S3908" s="4">
        <f>IF(COUNT($M3908:$N3908)=0,0,IF(IF($N3908&lt;&gt;"",$N3908,$M3908)&gt;=スコアリング基準!$B$20,スコアリング基準!$C$20,IF(IF($N3908&lt;&gt;"",$N3908,$M3908)&gt;=スコアリング基準!$B$21,スコアリング基準!$C$21,IF(IF($N3908&lt;&gt;"",$N3908,$M3908)&gt;0,スコアリング基準!$C$22,0))))</f>
        <v/>
      </c>
      <c r="T3908" s="4">
        <f>IF($O3908="可",スコアリング基準!$C$23,0)</f>
        <v/>
      </c>
      <c r="U3908" s="4">
        <f>IF(OR(COUNT($K3908:$L3908)&lt;2,$K3908=0),0,IF(ABS($L3908)/$K3908&lt;=スコアリング基準!$B$24,スコアリング基準!$C$24,IF(ABS($L3908)/$K3908&lt;=スコアリング基準!$B$25,スコアリング基準!$C$25,IF(ABS($L3908)/$K3908&lt;=スコアリング基準!$B$26,スコアリング基準!$C$26,0))))</f>
        <v/>
      </c>
      <c r="V3908" s="4">
        <f>IF($P3908="なし",スコアリング基準!$C$27,0)</f>
        <v/>
      </c>
      <c r="W3908" s="4">
        <f>IF($F3908="",0,IF(ISNUMBER($F3908),IF($F3908&lt;=スコアリング基準!$B$28,スコアリング基準!$C$28,スコアリング基準!$C$29),0))</f>
        <v/>
      </c>
      <c r="X3908" s="4">
        <f>IFERROR(VLOOKUP($B3908,スコアリング基準!$A$36:$B$46,2,FALSE),0)</f>
        <v/>
      </c>
      <c r="Y3908" s="4">
        <f>SUM($S3908:$X3908)</f>
        <v/>
      </c>
      <c r="Z3908" s="4">
        <f>IF(COUNT($M3908:$N3908)=0,"データ無",IF($Y3908&gt;=スコアリング基準!$B$30,"S",IF($Y3908&gt;=スコアリング基準!$B$31,"A",IF($Y3908&gt;=スコアリング基準!$B$32,"B","C"))))</f>
        <v/>
      </c>
      <c r="AA3908">
        <f>IFERROR(INDEX(実績DB!$I$3:$I$104,MATCH($B3908&amp;$C3908,実績DB!$J$3:$J$104,0)),"")</f>
        <v/>
      </c>
    </row>
    <row r="3909">
      <c r="A3909" t="n">
        <v>3907</v>
      </c>
      <c r="B3909" t="inlineStr">
        <is>
          <t>関西</t>
        </is>
      </c>
      <c r="C3909" t="inlineStr">
        <is>
          <t>古川橋変電所</t>
        </is>
      </c>
      <c r="D3909" t="inlineStr">
        <is>
          <t>大阪府</t>
        </is>
      </c>
      <c r="E3909" t="n">
        <v>154</v>
      </c>
      <c r="G3909" s="3" t="n">
        <v>34.738625</v>
      </c>
      <c r="H3909" s="3" t="n">
        <v>135.596603</v>
      </c>
      <c r="I3909" t="inlineStr">
        <is>
          <t>OSM実測</t>
        </is>
      </c>
      <c r="J3909" t="n">
        <v>641</v>
      </c>
      <c r="K3909" t="n">
        <v>641</v>
      </c>
      <c r="L3909" t="n">
        <v>90</v>
      </c>
      <c r="O3909" t="inlineStr">
        <is>
          <t>不可 #3</t>
        </is>
      </c>
      <c r="P3909" t="inlineStr">
        <is>
          <t>なし</t>
        </is>
      </c>
      <c r="R3909" s="4">
        <f>IF(COUNT($M3909:$N3909)=0,"",IF(AND(IF($N3909&lt;&gt;"",$N3909,$M3909)&lt;=0,$O3909&lt;&gt;"可"),"警告",""))</f>
        <v/>
      </c>
      <c r="S3909" s="4">
        <f>IF(COUNT($M3909:$N3909)=0,0,IF(IF($N3909&lt;&gt;"",$N3909,$M3909)&gt;=スコアリング基準!$B$20,スコアリング基準!$C$20,IF(IF($N3909&lt;&gt;"",$N3909,$M3909)&gt;=スコアリング基準!$B$21,スコアリング基準!$C$21,IF(IF($N3909&lt;&gt;"",$N3909,$M3909)&gt;0,スコアリング基準!$C$22,0))))</f>
        <v/>
      </c>
      <c r="T3909" s="4">
        <f>IF($O3909="可",スコアリング基準!$C$23,0)</f>
        <v/>
      </c>
      <c r="U3909" s="4">
        <f>IF(OR(COUNT($K3909:$L3909)&lt;2,$K3909=0),0,IF(ABS($L3909)/$K3909&lt;=スコアリング基準!$B$24,スコアリング基準!$C$24,IF(ABS($L3909)/$K3909&lt;=スコアリング基準!$B$25,スコアリング基準!$C$25,IF(ABS($L3909)/$K3909&lt;=スコアリング基準!$B$26,スコアリング基準!$C$26,0))))</f>
        <v/>
      </c>
      <c r="V3909" s="4">
        <f>IF($P3909="なし",スコアリング基準!$C$27,0)</f>
        <v/>
      </c>
      <c r="W3909" s="4">
        <f>IF($F3909="",0,IF(ISNUMBER($F3909),IF($F3909&lt;=スコアリング基準!$B$28,スコアリング基準!$C$28,スコアリング基準!$C$29),0))</f>
        <v/>
      </c>
      <c r="X3909" s="4">
        <f>IFERROR(VLOOKUP($B3909,スコアリング基準!$A$36:$B$46,2,FALSE),0)</f>
        <v/>
      </c>
      <c r="Y3909" s="4">
        <f>SUM($S3909:$X3909)</f>
        <v/>
      </c>
      <c r="Z3909" s="4">
        <f>IF(COUNT($M3909:$N3909)=0,"データ無",IF($Y3909&gt;=スコアリング基準!$B$30,"S",IF($Y3909&gt;=スコアリング基準!$B$31,"A",IF($Y3909&gt;=スコアリング基準!$B$32,"B","C"))))</f>
        <v/>
      </c>
      <c r="AA3909">
        <f>IFERROR(INDEX(実績DB!$I$3:$I$104,MATCH($B3909&amp;$C3909,実績DB!$J$3:$J$104,0)),"")</f>
        <v/>
      </c>
    </row>
    <row r="3910">
      <c r="A3910" t="n">
        <v>3908</v>
      </c>
      <c r="B3910" t="inlineStr">
        <is>
          <t>関西</t>
        </is>
      </c>
      <c r="C3910" t="inlineStr">
        <is>
          <t>大井水力発電所</t>
        </is>
      </c>
      <c r="D3910" t="inlineStr">
        <is>
          <t>岐阜県</t>
        </is>
      </c>
      <c r="E3910" t="n">
        <v>154</v>
      </c>
      <c r="G3910" s="3" t="n">
        <v>35.483743</v>
      </c>
      <c r="H3910" s="3" t="n">
        <v>137.395453</v>
      </c>
      <c r="I3910" t="inlineStr">
        <is>
          <t>OSM実測</t>
        </is>
      </c>
      <c r="R3910" s="4">
        <f>IF(COUNT($M3910:$N3910)=0,"",IF(AND(IF($N3910&lt;&gt;"",$N3910,$M3910)&lt;=0,$O3910&lt;&gt;"可"),"警告",""))</f>
        <v/>
      </c>
      <c r="S3910" s="4">
        <f>IF(COUNT($M3910:$N3910)=0,0,IF(IF($N3910&lt;&gt;"",$N3910,$M3910)&gt;=スコアリング基準!$B$20,スコアリング基準!$C$20,IF(IF($N3910&lt;&gt;"",$N3910,$M3910)&gt;=スコアリング基準!$B$21,スコアリング基準!$C$21,IF(IF($N3910&lt;&gt;"",$N3910,$M3910)&gt;0,スコアリング基準!$C$22,0))))</f>
        <v/>
      </c>
      <c r="T3910" s="4">
        <f>IF($O3910="可",スコアリング基準!$C$23,0)</f>
        <v/>
      </c>
      <c r="U3910" s="4">
        <f>IF(OR(COUNT($K3910:$L3910)&lt;2,$K3910=0),0,IF(ABS($L3910)/$K3910&lt;=スコアリング基準!$B$24,スコアリング基準!$C$24,IF(ABS($L3910)/$K3910&lt;=スコアリング基準!$B$25,スコアリング基準!$C$25,IF(ABS($L3910)/$K3910&lt;=スコアリング基準!$B$26,スコアリング基準!$C$26,0))))</f>
        <v/>
      </c>
      <c r="V3910" s="4">
        <f>IF($P3910="なし",スコアリング基準!$C$27,0)</f>
        <v/>
      </c>
      <c r="W3910" s="4">
        <f>IF($F3910="",0,IF(ISNUMBER($F3910),IF($F3910&lt;=スコアリング基準!$B$28,スコアリング基準!$C$28,スコアリング基準!$C$29),0))</f>
        <v/>
      </c>
      <c r="X3910" s="4">
        <f>IFERROR(VLOOKUP($B3910,スコアリング基準!$A$36:$B$46,2,FALSE),0)</f>
        <v/>
      </c>
      <c r="Y3910" s="4">
        <f>SUM($S3910:$X3910)</f>
        <v/>
      </c>
      <c r="Z3910" s="4">
        <f>IF(COUNT($M3910:$N3910)=0,"データ無",IF($Y3910&gt;=スコアリング基準!$B$30,"S",IF($Y3910&gt;=スコアリング基準!$B$31,"A",IF($Y3910&gt;=スコアリング基準!$B$32,"B","C"))))</f>
        <v/>
      </c>
      <c r="AA3910">
        <f>IFERROR(INDEX(実績DB!$I$3:$I$104,MATCH($B3910&amp;$C3910,実績DB!$J$3:$J$104,0)),"")</f>
        <v/>
      </c>
    </row>
    <row r="3911">
      <c r="A3911" t="n">
        <v>3909</v>
      </c>
      <c r="B3911" t="inlineStr">
        <is>
          <t>関西</t>
        </is>
      </c>
      <c r="C3911" t="inlineStr">
        <is>
          <t>奈良変電所</t>
        </is>
      </c>
      <c r="D3911" t="inlineStr">
        <is>
          <t>奈良県</t>
        </is>
      </c>
      <c r="E3911" t="n">
        <v>154</v>
      </c>
      <c r="G3911" s="3" t="n">
        <v>34.683216</v>
      </c>
      <c r="H3911" s="3" t="n">
        <v>135.806138</v>
      </c>
      <c r="I3911" t="inlineStr">
        <is>
          <t>OSM実測</t>
        </is>
      </c>
      <c r="J3911" t="n">
        <v>712</v>
      </c>
      <c r="K3911" t="n">
        <v>712</v>
      </c>
      <c r="L3911" t="n">
        <v>0</v>
      </c>
      <c r="O3911" t="inlineStr">
        <is>
          <t>不可 #3</t>
        </is>
      </c>
      <c r="P3911" t="inlineStr">
        <is>
          <t>なし</t>
        </is>
      </c>
      <c r="R3911" s="4">
        <f>IF(COUNT($M3911:$N3911)=0,"",IF(AND(IF($N3911&lt;&gt;"",$N3911,$M3911)&lt;=0,$O3911&lt;&gt;"可"),"警告",""))</f>
        <v/>
      </c>
      <c r="S3911" s="4">
        <f>IF(COUNT($M3911:$N3911)=0,0,IF(IF($N3911&lt;&gt;"",$N3911,$M3911)&gt;=スコアリング基準!$B$20,スコアリング基準!$C$20,IF(IF($N3911&lt;&gt;"",$N3911,$M3911)&gt;=スコアリング基準!$B$21,スコアリング基準!$C$21,IF(IF($N3911&lt;&gt;"",$N3911,$M3911)&gt;0,スコアリング基準!$C$22,0))))</f>
        <v/>
      </c>
      <c r="T3911" s="4">
        <f>IF($O3911="可",スコアリング基準!$C$23,0)</f>
        <v/>
      </c>
      <c r="U3911" s="4">
        <f>IF(OR(COUNT($K3911:$L3911)&lt;2,$K3911=0),0,IF(ABS($L3911)/$K3911&lt;=スコアリング基準!$B$24,スコアリング基準!$C$24,IF(ABS($L3911)/$K3911&lt;=スコアリング基準!$B$25,スコアリング基準!$C$25,IF(ABS($L3911)/$K3911&lt;=スコアリング基準!$B$26,スコアリング基準!$C$26,0))))</f>
        <v/>
      </c>
      <c r="V3911" s="4">
        <f>IF($P3911="なし",スコアリング基準!$C$27,0)</f>
        <v/>
      </c>
      <c r="W3911" s="4">
        <f>IF($F3911="",0,IF(ISNUMBER($F3911),IF($F3911&lt;=スコアリング基準!$B$28,スコアリング基準!$C$28,スコアリング基準!$C$29),0))</f>
        <v/>
      </c>
      <c r="X3911" s="4">
        <f>IFERROR(VLOOKUP($B3911,スコアリング基準!$A$36:$B$46,2,FALSE),0)</f>
        <v/>
      </c>
      <c r="Y3911" s="4">
        <f>SUM($S3911:$X3911)</f>
        <v/>
      </c>
      <c r="Z3911" s="4">
        <f>IF(COUNT($M3911:$N3911)=0,"データ無",IF($Y3911&gt;=スコアリング基準!$B$30,"S",IF($Y3911&gt;=スコアリング基準!$B$31,"A",IF($Y3911&gt;=スコアリング基準!$B$32,"B","C"))))</f>
        <v/>
      </c>
      <c r="AA3911">
        <f>IFERROR(INDEX(実績DB!$I$3:$I$104,MATCH($B3911&amp;$C3911,実績DB!$J$3:$J$104,0)),"")</f>
        <v/>
      </c>
    </row>
    <row r="3912">
      <c r="A3912" t="n">
        <v>3910</v>
      </c>
      <c r="B3912" t="inlineStr">
        <is>
          <t>関西</t>
        </is>
      </c>
      <c r="C3912" t="inlineStr">
        <is>
          <t>敷津変電所</t>
        </is>
      </c>
      <c r="D3912" t="inlineStr">
        <is>
          <t>大阪府</t>
        </is>
      </c>
      <c r="E3912" t="n">
        <v>154</v>
      </c>
      <c r="G3912" s="3" t="n">
        <v>34.621602</v>
      </c>
      <c r="H3912" s="3" t="n">
        <v>135.471042</v>
      </c>
      <c r="I3912" t="inlineStr">
        <is>
          <t>OSM実測</t>
        </is>
      </c>
      <c r="J3912" t="n">
        <v>712</v>
      </c>
      <c r="K3912" t="n">
        <v>712</v>
      </c>
      <c r="L3912" t="n">
        <v>-94</v>
      </c>
      <c r="O3912" t="inlineStr">
        <is>
          <t>不可 #3</t>
        </is>
      </c>
      <c r="P3912" t="inlineStr">
        <is>
          <t>有り</t>
        </is>
      </c>
      <c r="R3912" s="4">
        <f>IF(COUNT($M3912:$N3912)=0,"",IF(AND(IF($N3912&lt;&gt;"",$N3912,$M3912)&lt;=0,$O3912&lt;&gt;"可"),"警告",""))</f>
        <v/>
      </c>
      <c r="S3912" s="4">
        <f>IF(COUNT($M3912:$N3912)=0,0,IF(IF($N3912&lt;&gt;"",$N3912,$M3912)&gt;=スコアリング基準!$B$20,スコアリング基準!$C$20,IF(IF($N3912&lt;&gt;"",$N3912,$M3912)&gt;=スコアリング基準!$B$21,スコアリング基準!$C$21,IF(IF($N3912&lt;&gt;"",$N3912,$M3912)&gt;0,スコアリング基準!$C$22,0))))</f>
        <v/>
      </c>
      <c r="T3912" s="4">
        <f>IF($O3912="可",スコアリング基準!$C$23,0)</f>
        <v/>
      </c>
      <c r="U3912" s="4">
        <f>IF(OR(COUNT($K3912:$L3912)&lt;2,$K3912=0),0,IF(ABS($L3912)/$K3912&lt;=スコアリング基準!$B$24,スコアリング基準!$C$24,IF(ABS($L3912)/$K3912&lt;=スコアリング基準!$B$25,スコアリング基準!$C$25,IF(ABS($L3912)/$K3912&lt;=スコアリング基準!$B$26,スコアリング基準!$C$26,0))))</f>
        <v/>
      </c>
      <c r="V3912" s="4">
        <f>IF($P3912="なし",スコアリング基準!$C$27,0)</f>
        <v/>
      </c>
      <c r="W3912" s="4">
        <f>IF($F3912="",0,IF(ISNUMBER($F3912),IF($F3912&lt;=スコアリング基準!$B$28,スコアリング基準!$C$28,スコアリング基準!$C$29),0))</f>
        <v/>
      </c>
      <c r="X3912" s="4">
        <f>IFERROR(VLOOKUP($B3912,スコアリング基準!$A$36:$B$46,2,FALSE),0)</f>
        <v/>
      </c>
      <c r="Y3912" s="4">
        <f>SUM($S3912:$X3912)</f>
        <v/>
      </c>
      <c r="Z3912" s="4">
        <f>IF(COUNT($M3912:$N3912)=0,"データ無",IF($Y3912&gt;=スコアリング基準!$B$30,"S",IF($Y3912&gt;=スコアリング基準!$B$31,"A",IF($Y3912&gt;=スコアリング基準!$B$32,"B","C"))))</f>
        <v/>
      </c>
      <c r="AA3912">
        <f>IFERROR(INDEX(実績DB!$I$3:$I$104,MATCH($B3912&amp;$C3912,実績DB!$J$3:$J$104,0)),"")</f>
        <v/>
      </c>
    </row>
    <row r="3913">
      <c r="A3913" t="n">
        <v>3911</v>
      </c>
      <c r="B3913" t="inlineStr">
        <is>
          <t>関西</t>
        </is>
      </c>
      <c r="C3913" t="inlineStr">
        <is>
          <t>新八幡変電所</t>
        </is>
      </c>
      <c r="D3913" t="inlineStr">
        <is>
          <t>滋賀県</t>
        </is>
      </c>
      <c r="E3913" t="n">
        <v>154</v>
      </c>
      <c r="G3913" s="3" t="n">
        <v>35.11303</v>
      </c>
      <c r="H3913" s="3" t="n">
        <v>136.105375</v>
      </c>
      <c r="I3913" t="inlineStr">
        <is>
          <t>OSM実測</t>
        </is>
      </c>
      <c r="J3913" t="n">
        <v>475</v>
      </c>
      <c r="K3913" t="n">
        <v>356</v>
      </c>
      <c r="L3913" t="n">
        <v>-7</v>
      </c>
      <c r="O3913" t="inlineStr">
        <is>
          <t>可</t>
        </is>
      </c>
      <c r="P3913" t="inlineStr">
        <is>
          <t>なし</t>
        </is>
      </c>
      <c r="R3913" s="4">
        <f>IF(COUNT($M3913:$N3913)=0,"",IF(AND(IF($N3913&lt;&gt;"",$N3913,$M3913)&lt;=0,$O3913&lt;&gt;"可"),"警告",""))</f>
        <v/>
      </c>
      <c r="S3913" s="4">
        <f>IF(COUNT($M3913:$N3913)=0,0,IF(IF($N3913&lt;&gt;"",$N3913,$M3913)&gt;=スコアリング基準!$B$20,スコアリング基準!$C$20,IF(IF($N3913&lt;&gt;"",$N3913,$M3913)&gt;=スコアリング基準!$B$21,スコアリング基準!$C$21,IF(IF($N3913&lt;&gt;"",$N3913,$M3913)&gt;0,スコアリング基準!$C$22,0))))</f>
        <v/>
      </c>
      <c r="T3913" s="4">
        <f>IF($O3913="可",スコアリング基準!$C$23,0)</f>
        <v/>
      </c>
      <c r="U3913" s="4">
        <f>IF(OR(COUNT($K3913:$L3913)&lt;2,$K3913=0),0,IF(ABS($L3913)/$K3913&lt;=スコアリング基準!$B$24,スコアリング基準!$C$24,IF(ABS($L3913)/$K3913&lt;=スコアリング基準!$B$25,スコアリング基準!$C$25,IF(ABS($L3913)/$K3913&lt;=スコアリング基準!$B$26,スコアリング基準!$C$26,0))))</f>
        <v/>
      </c>
      <c r="V3913" s="4">
        <f>IF($P3913="なし",スコアリング基準!$C$27,0)</f>
        <v/>
      </c>
      <c r="W3913" s="4">
        <f>IF($F3913="",0,IF(ISNUMBER($F3913),IF($F3913&lt;=スコアリング基準!$B$28,スコアリング基準!$C$28,スコアリング基準!$C$29),0))</f>
        <v/>
      </c>
      <c r="X3913" s="4">
        <f>IFERROR(VLOOKUP($B3913,スコアリング基準!$A$36:$B$46,2,FALSE),0)</f>
        <v/>
      </c>
      <c r="Y3913" s="4">
        <f>SUM($S3913:$X3913)</f>
        <v/>
      </c>
      <c r="Z3913" s="4">
        <f>IF(COUNT($M3913:$N3913)=0,"データ無",IF($Y3913&gt;=スコアリング基準!$B$30,"S",IF($Y3913&gt;=スコアリング基準!$B$31,"A",IF($Y3913&gt;=スコアリング基準!$B$32,"B","C"))))</f>
        <v/>
      </c>
      <c r="AA3913">
        <f>IFERROR(INDEX(実績DB!$I$3:$I$104,MATCH($B3913&amp;$C3913,実績DB!$J$3:$J$104,0)),"")</f>
        <v/>
      </c>
    </row>
    <row r="3914">
      <c r="A3914" t="n">
        <v>3912</v>
      </c>
      <c r="B3914" t="inlineStr">
        <is>
          <t>関西</t>
        </is>
      </c>
      <c r="C3914" t="inlineStr">
        <is>
          <t>新奈良変電所</t>
        </is>
      </c>
      <c r="D3914" t="inlineStr">
        <is>
          <t>奈良県</t>
        </is>
      </c>
      <c r="E3914" t="n">
        <v>154</v>
      </c>
      <c r="G3914" s="3" t="n">
        <v>34.622216</v>
      </c>
      <c r="H3914" s="3" t="n">
        <v>135.79637</v>
      </c>
      <c r="I3914" t="inlineStr">
        <is>
          <t>OSM実測</t>
        </is>
      </c>
      <c r="J3914" t="n">
        <v>380</v>
      </c>
      <c r="K3914" t="n">
        <v>380</v>
      </c>
      <c r="L3914" t="n">
        <v>-118</v>
      </c>
      <c r="O3914" t="inlineStr">
        <is>
          <t>不可 #3</t>
        </is>
      </c>
      <c r="P3914" t="inlineStr">
        <is>
          <t>有り</t>
        </is>
      </c>
      <c r="R3914" s="4">
        <f>IF(COUNT($M3914:$N3914)=0,"",IF(AND(IF($N3914&lt;&gt;"",$N3914,$M3914)&lt;=0,$O3914&lt;&gt;"可"),"警告",""))</f>
        <v/>
      </c>
      <c r="S3914" s="4">
        <f>IF(COUNT($M3914:$N3914)=0,0,IF(IF($N3914&lt;&gt;"",$N3914,$M3914)&gt;=スコアリング基準!$B$20,スコアリング基準!$C$20,IF(IF($N3914&lt;&gt;"",$N3914,$M3914)&gt;=スコアリング基準!$B$21,スコアリング基準!$C$21,IF(IF($N3914&lt;&gt;"",$N3914,$M3914)&gt;0,スコアリング基準!$C$22,0))))</f>
        <v/>
      </c>
      <c r="T3914" s="4">
        <f>IF($O3914="可",スコアリング基準!$C$23,0)</f>
        <v/>
      </c>
      <c r="U3914" s="4">
        <f>IF(OR(COUNT($K3914:$L3914)&lt;2,$K3914=0),0,IF(ABS($L3914)/$K3914&lt;=スコアリング基準!$B$24,スコアリング基準!$C$24,IF(ABS($L3914)/$K3914&lt;=スコアリング基準!$B$25,スコアリング基準!$C$25,IF(ABS($L3914)/$K3914&lt;=スコアリング基準!$B$26,スコアリング基準!$C$26,0))))</f>
        <v/>
      </c>
      <c r="V3914" s="4">
        <f>IF($P3914="なし",スコアリング基準!$C$27,0)</f>
        <v/>
      </c>
      <c r="W3914" s="4">
        <f>IF($F3914="",0,IF(ISNUMBER($F3914),IF($F3914&lt;=スコアリング基準!$B$28,スコアリング基準!$C$28,スコアリング基準!$C$29),0))</f>
        <v/>
      </c>
      <c r="X3914" s="4">
        <f>IFERROR(VLOOKUP($B3914,スコアリング基準!$A$36:$B$46,2,FALSE),0)</f>
        <v/>
      </c>
      <c r="Y3914" s="4">
        <f>SUM($S3914:$X3914)</f>
        <v/>
      </c>
      <c r="Z3914" s="4">
        <f>IF(COUNT($M3914:$N3914)=0,"データ無",IF($Y3914&gt;=スコアリング基準!$B$30,"S",IF($Y3914&gt;=スコアリング基準!$B$31,"A",IF($Y3914&gt;=スコアリング基準!$B$32,"B","C"))))</f>
        <v/>
      </c>
      <c r="AA3914">
        <f>IFERROR(INDEX(実績DB!$I$3:$I$104,MATCH($B3914&amp;$C3914,実績DB!$J$3:$J$104,0)),"")</f>
        <v/>
      </c>
    </row>
    <row r="3915">
      <c r="A3915" t="n">
        <v>3913</v>
      </c>
      <c r="B3915" t="inlineStr">
        <is>
          <t>関西</t>
        </is>
      </c>
      <c r="C3915" t="inlineStr">
        <is>
          <t>本田変電所</t>
        </is>
      </c>
      <c r="D3915" t="inlineStr">
        <is>
          <t>大阪府</t>
        </is>
      </c>
      <c r="E3915" t="n">
        <v>154</v>
      </c>
      <c r="G3915" s="3" t="n">
        <v>34.680714</v>
      </c>
      <c r="H3915" s="3" t="n">
        <v>135.481348</v>
      </c>
      <c r="I3915" t="inlineStr">
        <is>
          <t>OSM実測</t>
        </is>
      </c>
      <c r="J3915" t="n">
        <v>223</v>
      </c>
      <c r="K3915" t="n">
        <v>223</v>
      </c>
      <c r="L3915" t="n">
        <v>89</v>
      </c>
      <c r="O3915" t="inlineStr">
        <is>
          <t>不可 #3</t>
        </is>
      </c>
      <c r="P3915" t="inlineStr">
        <is>
          <t>なし</t>
        </is>
      </c>
      <c r="R3915" s="4">
        <f>IF(COUNT($M3915:$N3915)=0,"",IF(AND(IF($N3915&lt;&gt;"",$N3915,$M3915)&lt;=0,$O3915&lt;&gt;"可"),"警告",""))</f>
        <v/>
      </c>
      <c r="S3915" s="4">
        <f>IF(COUNT($M3915:$N3915)=0,0,IF(IF($N3915&lt;&gt;"",$N3915,$M3915)&gt;=スコアリング基準!$B$20,スコアリング基準!$C$20,IF(IF($N3915&lt;&gt;"",$N3915,$M3915)&gt;=スコアリング基準!$B$21,スコアリング基準!$C$21,IF(IF($N3915&lt;&gt;"",$N3915,$M3915)&gt;0,スコアリング基準!$C$22,0))))</f>
        <v/>
      </c>
      <c r="T3915" s="4">
        <f>IF($O3915="可",スコアリング基準!$C$23,0)</f>
        <v/>
      </c>
      <c r="U3915" s="4">
        <f>IF(OR(COUNT($K3915:$L3915)&lt;2,$K3915=0),0,IF(ABS($L3915)/$K3915&lt;=スコアリング基準!$B$24,スコアリング基準!$C$24,IF(ABS($L3915)/$K3915&lt;=スコアリング基準!$B$25,スコアリング基準!$C$25,IF(ABS($L3915)/$K3915&lt;=スコアリング基準!$B$26,スコアリング基準!$C$26,0))))</f>
        <v/>
      </c>
      <c r="V3915" s="4">
        <f>IF($P3915="なし",スコアリング基準!$C$27,0)</f>
        <v/>
      </c>
      <c r="W3915" s="4">
        <f>IF($F3915="",0,IF(ISNUMBER($F3915),IF($F3915&lt;=スコアリング基準!$B$28,スコアリング基準!$C$28,スコアリング基準!$C$29),0))</f>
        <v/>
      </c>
      <c r="X3915" s="4">
        <f>IFERROR(VLOOKUP($B3915,スコアリング基準!$A$36:$B$46,2,FALSE),0)</f>
        <v/>
      </c>
      <c r="Y3915" s="4">
        <f>SUM($S3915:$X3915)</f>
        <v/>
      </c>
      <c r="Z3915" s="4">
        <f>IF(COUNT($M3915:$N3915)=0,"データ無",IF($Y3915&gt;=スコアリング基準!$B$30,"S",IF($Y3915&gt;=スコアリング基準!$B$31,"A",IF($Y3915&gt;=スコアリング基準!$B$32,"B","C"))))</f>
        <v/>
      </c>
      <c r="AA3915">
        <f>IFERROR(INDEX(実績DB!$I$3:$I$104,MATCH($B3915&amp;$C3915,実績DB!$J$3:$J$104,0)),"")</f>
        <v/>
      </c>
    </row>
    <row r="3916">
      <c r="A3916" t="n">
        <v>3914</v>
      </c>
      <c r="B3916" t="inlineStr">
        <is>
          <t>関西</t>
        </is>
      </c>
      <c r="C3916" t="inlineStr">
        <is>
          <t>東意岐部変電所</t>
        </is>
      </c>
      <c r="D3916" t="inlineStr">
        <is>
          <t>大阪府</t>
        </is>
      </c>
      <c r="E3916" t="n">
        <v>154</v>
      </c>
      <c r="G3916" s="3" t="n">
        <v>34.675269</v>
      </c>
      <c r="H3916" s="3" t="n">
        <v>135.596165</v>
      </c>
      <c r="I3916" t="inlineStr">
        <is>
          <t>OSM実測</t>
        </is>
      </c>
      <c r="J3916" t="n">
        <v>475</v>
      </c>
      <c r="K3916" t="n">
        <v>356</v>
      </c>
      <c r="L3916" t="n">
        <v>22</v>
      </c>
      <c r="O3916" t="inlineStr">
        <is>
          <t>可</t>
        </is>
      </c>
      <c r="P3916" t="inlineStr">
        <is>
          <t>なし</t>
        </is>
      </c>
      <c r="R3916" s="4">
        <f>IF(COUNT($M3916:$N3916)=0,"",IF(AND(IF($N3916&lt;&gt;"",$N3916,$M3916)&lt;=0,$O3916&lt;&gt;"可"),"警告",""))</f>
        <v/>
      </c>
      <c r="S3916" s="4">
        <f>IF(COUNT($M3916:$N3916)=0,0,IF(IF($N3916&lt;&gt;"",$N3916,$M3916)&gt;=スコアリング基準!$B$20,スコアリング基準!$C$20,IF(IF($N3916&lt;&gt;"",$N3916,$M3916)&gt;=スコアリング基準!$B$21,スコアリング基準!$C$21,IF(IF($N3916&lt;&gt;"",$N3916,$M3916)&gt;0,スコアリング基準!$C$22,0))))</f>
        <v/>
      </c>
      <c r="T3916" s="4">
        <f>IF($O3916="可",スコアリング基準!$C$23,0)</f>
        <v/>
      </c>
      <c r="U3916" s="4">
        <f>IF(OR(COUNT($K3916:$L3916)&lt;2,$K3916=0),0,IF(ABS($L3916)/$K3916&lt;=スコアリング基準!$B$24,スコアリング基準!$C$24,IF(ABS($L3916)/$K3916&lt;=スコアリング基準!$B$25,スコアリング基準!$C$25,IF(ABS($L3916)/$K3916&lt;=スコアリング基準!$B$26,スコアリング基準!$C$26,0))))</f>
        <v/>
      </c>
      <c r="V3916" s="4">
        <f>IF($P3916="なし",スコアリング基準!$C$27,0)</f>
        <v/>
      </c>
      <c r="W3916" s="4">
        <f>IF($F3916="",0,IF(ISNUMBER($F3916),IF($F3916&lt;=スコアリング基準!$B$28,スコアリング基準!$C$28,スコアリング基準!$C$29),0))</f>
        <v/>
      </c>
      <c r="X3916" s="4">
        <f>IFERROR(VLOOKUP($B3916,スコアリング基準!$A$36:$B$46,2,FALSE),0)</f>
        <v/>
      </c>
      <c r="Y3916" s="4">
        <f>SUM($S3916:$X3916)</f>
        <v/>
      </c>
      <c r="Z3916" s="4">
        <f>IF(COUNT($M3916:$N3916)=0,"データ無",IF($Y3916&gt;=スコアリング基準!$B$30,"S",IF($Y3916&gt;=スコアリング基準!$B$31,"A",IF($Y3916&gt;=スコアリング基準!$B$32,"B","C"))))</f>
        <v/>
      </c>
      <c r="AA3916">
        <f>IFERROR(INDEX(実績DB!$I$3:$I$104,MATCH($B3916&amp;$C3916,実績DB!$J$3:$J$104,0)),"")</f>
        <v/>
      </c>
    </row>
    <row r="3917">
      <c r="A3917" t="n">
        <v>3915</v>
      </c>
      <c r="B3917" t="inlineStr">
        <is>
          <t>関西</t>
        </is>
      </c>
      <c r="C3917" t="inlineStr">
        <is>
          <t>横大路変電所</t>
        </is>
      </c>
      <c r="D3917" t="inlineStr">
        <is>
          <t>京都府</t>
        </is>
      </c>
      <c r="E3917" t="n">
        <v>154</v>
      </c>
      <c r="G3917" s="3" t="n">
        <v>34.928165</v>
      </c>
      <c r="H3917" s="3" t="n">
        <v>135.751889</v>
      </c>
      <c r="I3917" t="inlineStr">
        <is>
          <t>OSM実測</t>
        </is>
      </c>
      <c r="J3917" t="n">
        <v>855</v>
      </c>
      <c r="K3917" t="n">
        <v>855</v>
      </c>
      <c r="L3917" t="n">
        <v>46</v>
      </c>
      <c r="O3917" t="inlineStr">
        <is>
          <t>不可 #3</t>
        </is>
      </c>
      <c r="P3917" t="inlineStr">
        <is>
          <t>なし</t>
        </is>
      </c>
      <c r="R3917" s="4">
        <f>IF(COUNT($M3917:$N3917)=0,"",IF(AND(IF($N3917&lt;&gt;"",$N3917,$M3917)&lt;=0,$O3917&lt;&gt;"可"),"警告",""))</f>
        <v/>
      </c>
      <c r="S3917" s="4">
        <f>IF(COUNT($M3917:$N3917)=0,0,IF(IF($N3917&lt;&gt;"",$N3917,$M3917)&gt;=スコアリング基準!$B$20,スコアリング基準!$C$20,IF(IF($N3917&lt;&gt;"",$N3917,$M3917)&gt;=スコアリング基準!$B$21,スコアリング基準!$C$21,IF(IF($N3917&lt;&gt;"",$N3917,$M3917)&gt;0,スコアリング基準!$C$22,0))))</f>
        <v/>
      </c>
      <c r="T3917" s="4">
        <f>IF($O3917="可",スコアリング基準!$C$23,0)</f>
        <v/>
      </c>
      <c r="U3917" s="4">
        <f>IF(OR(COUNT($K3917:$L3917)&lt;2,$K3917=0),0,IF(ABS($L3917)/$K3917&lt;=スコアリング基準!$B$24,スコアリング基準!$C$24,IF(ABS($L3917)/$K3917&lt;=スコアリング基準!$B$25,スコアリング基準!$C$25,IF(ABS($L3917)/$K3917&lt;=スコアリング基準!$B$26,スコアリング基準!$C$26,0))))</f>
        <v/>
      </c>
      <c r="V3917" s="4">
        <f>IF($P3917="なし",スコアリング基準!$C$27,0)</f>
        <v/>
      </c>
      <c r="W3917" s="4">
        <f>IF($F3917="",0,IF(ISNUMBER($F3917),IF($F3917&lt;=スコアリング基準!$B$28,スコアリング基準!$C$28,スコアリング基準!$C$29),0))</f>
        <v/>
      </c>
      <c r="X3917" s="4">
        <f>IFERROR(VLOOKUP($B3917,スコアリング基準!$A$36:$B$46,2,FALSE),0)</f>
        <v/>
      </c>
      <c r="Y3917" s="4">
        <f>SUM($S3917:$X3917)</f>
        <v/>
      </c>
      <c r="Z3917" s="4">
        <f>IF(COUNT($M3917:$N3917)=0,"データ無",IF($Y3917&gt;=スコアリング基準!$B$30,"S",IF($Y3917&gt;=スコアリング基準!$B$31,"A",IF($Y3917&gt;=スコアリング基準!$B$32,"B","C"))))</f>
        <v/>
      </c>
      <c r="AA3917">
        <f>IFERROR(INDEX(実績DB!$I$3:$I$104,MATCH($B3917&amp;$C3917,実績DB!$J$3:$J$104,0)),"")</f>
        <v/>
      </c>
    </row>
    <row r="3918">
      <c r="A3918" t="n">
        <v>3916</v>
      </c>
      <c r="B3918" t="inlineStr">
        <is>
          <t>関西</t>
        </is>
      </c>
      <c r="C3918" t="inlineStr">
        <is>
          <t>正法寺変電所</t>
        </is>
      </c>
      <c r="D3918" t="inlineStr">
        <is>
          <t>滋賀県</t>
        </is>
      </c>
      <c r="E3918" t="n">
        <v>154</v>
      </c>
      <c r="G3918" s="3" t="n">
        <v>35.257594</v>
      </c>
      <c r="H3918" s="3" t="n">
        <v>136.27575</v>
      </c>
      <c r="I3918" t="inlineStr">
        <is>
          <t>OSM実測</t>
        </is>
      </c>
      <c r="J3918" t="n">
        <v>57</v>
      </c>
      <c r="K3918" t="n">
        <v>31</v>
      </c>
      <c r="L3918" t="n">
        <v>3</v>
      </c>
      <c r="O3918" t="inlineStr">
        <is>
          <t>可</t>
        </is>
      </c>
      <c r="P3918" t="inlineStr">
        <is>
          <t>なし</t>
        </is>
      </c>
      <c r="R3918" s="4">
        <f>IF(COUNT($M3918:$N3918)=0,"",IF(AND(IF($N3918&lt;&gt;"",$N3918,$M3918)&lt;=0,$O3918&lt;&gt;"可"),"警告",""))</f>
        <v/>
      </c>
      <c r="S3918" s="4">
        <f>IF(COUNT($M3918:$N3918)=0,0,IF(IF($N3918&lt;&gt;"",$N3918,$M3918)&gt;=スコアリング基準!$B$20,スコアリング基準!$C$20,IF(IF($N3918&lt;&gt;"",$N3918,$M3918)&gt;=スコアリング基準!$B$21,スコアリング基準!$C$21,IF(IF($N3918&lt;&gt;"",$N3918,$M3918)&gt;0,スコアリング基準!$C$22,0))))</f>
        <v/>
      </c>
      <c r="T3918" s="4">
        <f>IF($O3918="可",スコアリング基準!$C$23,0)</f>
        <v/>
      </c>
      <c r="U3918" s="4">
        <f>IF(OR(COUNT($K3918:$L3918)&lt;2,$K3918=0),0,IF(ABS($L3918)/$K3918&lt;=スコアリング基準!$B$24,スコアリング基準!$C$24,IF(ABS($L3918)/$K3918&lt;=スコアリング基準!$B$25,スコアリング基準!$C$25,IF(ABS($L3918)/$K3918&lt;=スコアリング基準!$B$26,スコアリング基準!$C$26,0))))</f>
        <v/>
      </c>
      <c r="V3918" s="4">
        <f>IF($P3918="なし",スコアリング基準!$C$27,0)</f>
        <v/>
      </c>
      <c r="W3918" s="4">
        <f>IF($F3918="",0,IF(ISNUMBER($F3918),IF($F3918&lt;=スコアリング基準!$B$28,スコアリング基準!$C$28,スコアリング基準!$C$29),0))</f>
        <v/>
      </c>
      <c r="X3918" s="4">
        <f>IFERROR(VLOOKUP($B3918,スコアリング基準!$A$36:$B$46,2,FALSE),0)</f>
        <v/>
      </c>
      <c r="Y3918" s="4">
        <f>SUM($S3918:$X3918)</f>
        <v/>
      </c>
      <c r="Z3918" s="4">
        <f>IF(COUNT($M3918:$N3918)=0,"データ無",IF($Y3918&gt;=スコアリング基準!$B$30,"S",IF($Y3918&gt;=スコアリング基準!$B$31,"A",IF($Y3918&gt;=スコアリング基準!$B$32,"B","C"))))</f>
        <v/>
      </c>
      <c r="AA3918">
        <f>IFERROR(INDEX(実績DB!$I$3:$I$104,MATCH($B3918&amp;$C3918,実績DB!$J$3:$J$104,0)),"")</f>
        <v/>
      </c>
    </row>
    <row r="3919">
      <c r="A3919" t="n">
        <v>3917</v>
      </c>
      <c r="B3919" t="inlineStr">
        <is>
          <t>関西</t>
        </is>
      </c>
      <c r="C3919" t="inlineStr">
        <is>
          <t>犬山開閉所</t>
        </is>
      </c>
      <c r="D3919" t="inlineStr">
        <is>
          <t>岐阜県</t>
        </is>
      </c>
      <c r="E3919" t="n">
        <v>154</v>
      </c>
      <c r="G3919" s="3" t="n">
        <v>35.358927</v>
      </c>
      <c r="H3919" s="3" t="n">
        <v>136.962488</v>
      </c>
      <c r="I3919" t="inlineStr">
        <is>
          <t>OSM実測</t>
        </is>
      </c>
      <c r="R3919" s="4">
        <f>IF(COUNT($M3919:$N3919)=0,"",IF(AND(IF($N3919&lt;&gt;"",$N3919,$M3919)&lt;=0,$O3919&lt;&gt;"可"),"警告",""))</f>
        <v/>
      </c>
      <c r="S3919" s="4">
        <f>IF(COUNT($M3919:$N3919)=0,0,IF(IF($N3919&lt;&gt;"",$N3919,$M3919)&gt;=スコアリング基準!$B$20,スコアリング基準!$C$20,IF(IF($N3919&lt;&gt;"",$N3919,$M3919)&gt;=スコアリング基準!$B$21,スコアリング基準!$C$21,IF(IF($N3919&lt;&gt;"",$N3919,$M3919)&gt;0,スコアリング基準!$C$22,0))))</f>
        <v/>
      </c>
      <c r="T3919" s="4">
        <f>IF($O3919="可",スコアリング基準!$C$23,0)</f>
        <v/>
      </c>
      <c r="U3919" s="4">
        <f>IF(OR(COUNT($K3919:$L3919)&lt;2,$K3919=0),0,IF(ABS($L3919)/$K3919&lt;=スコアリング基準!$B$24,スコアリング基準!$C$24,IF(ABS($L3919)/$K3919&lt;=スコアリング基準!$B$25,スコアリング基準!$C$25,IF(ABS($L3919)/$K3919&lt;=スコアリング基準!$B$26,スコアリング基準!$C$26,0))))</f>
        <v/>
      </c>
      <c r="V3919" s="4">
        <f>IF($P3919="なし",スコアリング基準!$C$27,0)</f>
        <v/>
      </c>
      <c r="W3919" s="4">
        <f>IF($F3919="",0,IF(ISNUMBER($F3919),IF($F3919&lt;=スコアリング基準!$B$28,スコアリング基準!$C$28,スコアリング基準!$C$29),0))</f>
        <v/>
      </c>
      <c r="X3919" s="4">
        <f>IFERROR(VLOOKUP($B3919,スコアリング基準!$A$36:$B$46,2,FALSE),0)</f>
        <v/>
      </c>
      <c r="Y3919" s="4">
        <f>SUM($S3919:$X3919)</f>
        <v/>
      </c>
      <c r="Z3919" s="4">
        <f>IF(COUNT($M3919:$N3919)=0,"データ無",IF($Y3919&gt;=スコアリング基準!$B$30,"S",IF($Y3919&gt;=スコアリング基準!$B$31,"A",IF($Y3919&gt;=スコアリング基準!$B$32,"B","C"))))</f>
        <v/>
      </c>
      <c r="AA3919">
        <f>IFERROR(INDEX(実績DB!$I$3:$I$104,MATCH($B3919&amp;$C3919,実績DB!$J$3:$J$104,0)),"")</f>
        <v/>
      </c>
    </row>
    <row r="3920">
      <c r="A3920" t="n">
        <v>3918</v>
      </c>
      <c r="B3920" t="inlineStr">
        <is>
          <t>関西</t>
        </is>
      </c>
      <c r="C3920" t="inlineStr">
        <is>
          <t>神崎変電所</t>
        </is>
      </c>
      <c r="D3920" t="inlineStr">
        <is>
          <t>兵庫県</t>
        </is>
      </c>
      <c r="E3920" t="n">
        <v>154</v>
      </c>
      <c r="G3920" s="3" t="n">
        <v>34.742593</v>
      </c>
      <c r="H3920" s="3" t="n">
        <v>135.427265</v>
      </c>
      <c r="I3920" t="inlineStr">
        <is>
          <t>OSM実測</t>
        </is>
      </c>
      <c r="J3920" t="n">
        <v>475</v>
      </c>
      <c r="K3920" t="n">
        <v>356</v>
      </c>
      <c r="L3920" t="n">
        <v>38</v>
      </c>
      <c r="O3920" t="inlineStr">
        <is>
          <t>可</t>
        </is>
      </c>
      <c r="P3920" t="inlineStr">
        <is>
          <t>有り</t>
        </is>
      </c>
      <c r="R3920" s="4">
        <f>IF(COUNT($M3920:$N3920)=0,"",IF(AND(IF($N3920&lt;&gt;"",$N3920,$M3920)&lt;=0,$O3920&lt;&gt;"可"),"警告",""))</f>
        <v/>
      </c>
      <c r="S3920" s="4">
        <f>IF(COUNT($M3920:$N3920)=0,0,IF(IF($N3920&lt;&gt;"",$N3920,$M3920)&gt;=スコアリング基準!$B$20,スコアリング基準!$C$20,IF(IF($N3920&lt;&gt;"",$N3920,$M3920)&gt;=スコアリング基準!$B$21,スコアリング基準!$C$21,IF(IF($N3920&lt;&gt;"",$N3920,$M3920)&gt;0,スコアリング基準!$C$22,0))))</f>
        <v/>
      </c>
      <c r="T3920" s="4">
        <f>IF($O3920="可",スコアリング基準!$C$23,0)</f>
        <v/>
      </c>
      <c r="U3920" s="4">
        <f>IF(OR(COUNT($K3920:$L3920)&lt;2,$K3920=0),0,IF(ABS($L3920)/$K3920&lt;=スコアリング基準!$B$24,スコアリング基準!$C$24,IF(ABS($L3920)/$K3920&lt;=スコアリング基準!$B$25,スコアリング基準!$C$25,IF(ABS($L3920)/$K3920&lt;=スコアリング基準!$B$26,スコアリング基準!$C$26,0))))</f>
        <v/>
      </c>
      <c r="V3920" s="4">
        <f>IF($P3920="なし",スコアリング基準!$C$27,0)</f>
        <v/>
      </c>
      <c r="W3920" s="4">
        <f>IF($F3920="",0,IF(ISNUMBER($F3920),IF($F3920&lt;=スコアリング基準!$B$28,スコアリング基準!$C$28,スコアリング基準!$C$29),0))</f>
        <v/>
      </c>
      <c r="X3920" s="4">
        <f>IFERROR(VLOOKUP($B3920,スコアリング基準!$A$36:$B$46,2,FALSE),0)</f>
        <v/>
      </c>
      <c r="Y3920" s="4">
        <f>SUM($S3920:$X3920)</f>
        <v/>
      </c>
      <c r="Z3920" s="4">
        <f>IF(COUNT($M3920:$N3920)=0,"データ無",IF($Y3920&gt;=スコアリング基準!$B$30,"S",IF($Y3920&gt;=スコアリング基準!$B$31,"A",IF($Y3920&gt;=スコアリング基準!$B$32,"B","C"))))</f>
        <v/>
      </c>
      <c r="AA3920">
        <f>IFERROR(INDEX(実績DB!$I$3:$I$104,MATCH($B3920&amp;$C3920,実績DB!$J$3:$J$104,0)),"")</f>
        <v/>
      </c>
    </row>
    <row r="3921">
      <c r="A3921" t="n">
        <v>3919</v>
      </c>
      <c r="B3921" t="inlineStr">
        <is>
          <t>関西</t>
        </is>
      </c>
      <c r="C3921" t="inlineStr">
        <is>
          <t>西三国変電所</t>
        </is>
      </c>
      <c r="D3921" t="inlineStr">
        <is>
          <t>大阪府</t>
        </is>
      </c>
      <c r="E3921" t="n">
        <v>154</v>
      </c>
      <c r="G3921" s="3" t="n">
        <v>34.743385</v>
      </c>
      <c r="H3921" s="3" t="n">
        <v>135.492174</v>
      </c>
      <c r="I3921" t="inlineStr">
        <is>
          <t>OSM実測</t>
        </is>
      </c>
      <c r="J3921" t="n">
        <v>712</v>
      </c>
      <c r="K3921" t="n">
        <v>712</v>
      </c>
      <c r="L3921" t="n">
        <v>88</v>
      </c>
      <c r="O3921" t="inlineStr">
        <is>
          <t>不可 #3</t>
        </is>
      </c>
      <c r="P3921" t="inlineStr">
        <is>
          <t>なし</t>
        </is>
      </c>
      <c r="R3921" s="4">
        <f>IF(COUNT($M3921:$N3921)=0,"",IF(AND(IF($N3921&lt;&gt;"",$N3921,$M3921)&lt;=0,$O3921&lt;&gt;"可"),"警告",""))</f>
        <v/>
      </c>
      <c r="S3921" s="4">
        <f>IF(COUNT($M3921:$N3921)=0,0,IF(IF($N3921&lt;&gt;"",$N3921,$M3921)&gt;=スコアリング基準!$B$20,スコアリング基準!$C$20,IF(IF($N3921&lt;&gt;"",$N3921,$M3921)&gt;=スコアリング基準!$B$21,スコアリング基準!$C$21,IF(IF($N3921&lt;&gt;"",$N3921,$M3921)&gt;0,スコアリング基準!$C$22,0))))</f>
        <v/>
      </c>
      <c r="T3921" s="4">
        <f>IF($O3921="可",スコアリング基準!$C$23,0)</f>
        <v/>
      </c>
      <c r="U3921" s="4">
        <f>IF(OR(COUNT($K3921:$L3921)&lt;2,$K3921=0),0,IF(ABS($L3921)/$K3921&lt;=スコアリング基準!$B$24,スコアリング基準!$C$24,IF(ABS($L3921)/$K3921&lt;=スコアリング基準!$B$25,スコアリング基準!$C$25,IF(ABS($L3921)/$K3921&lt;=スコアリング基準!$B$26,スコアリング基準!$C$26,0))))</f>
        <v/>
      </c>
      <c r="V3921" s="4">
        <f>IF($P3921="なし",スコアリング基準!$C$27,0)</f>
        <v/>
      </c>
      <c r="W3921" s="4">
        <f>IF($F3921="",0,IF(ISNUMBER($F3921),IF($F3921&lt;=スコアリング基準!$B$28,スコアリング基準!$C$28,スコアリング基準!$C$29),0))</f>
        <v/>
      </c>
      <c r="X3921" s="4">
        <f>IFERROR(VLOOKUP($B3921,スコアリング基準!$A$36:$B$46,2,FALSE),0)</f>
        <v/>
      </c>
      <c r="Y3921" s="4">
        <f>SUM($S3921:$X3921)</f>
        <v/>
      </c>
      <c r="Z3921" s="4">
        <f>IF(COUNT($M3921:$N3921)=0,"データ無",IF($Y3921&gt;=スコアリング基準!$B$30,"S",IF($Y3921&gt;=スコアリング基準!$B$31,"A",IF($Y3921&gt;=スコアリング基準!$B$32,"B","C"))))</f>
        <v/>
      </c>
      <c r="AA3921">
        <f>IFERROR(INDEX(実績DB!$I$3:$I$104,MATCH($B3921&amp;$C3921,実績DB!$J$3:$J$104,0)),"")</f>
        <v/>
      </c>
    </row>
    <row r="3922">
      <c r="A3922" t="n">
        <v>3920</v>
      </c>
      <c r="B3922" t="inlineStr">
        <is>
          <t>関西</t>
        </is>
      </c>
      <c r="C3922" t="inlineStr">
        <is>
          <t>豊崎変電所</t>
        </is>
      </c>
      <c r="D3922" t="inlineStr">
        <is>
          <t>大阪府</t>
        </is>
      </c>
      <c r="E3922" t="n">
        <v>154</v>
      </c>
      <c r="G3922" s="3" t="n">
        <v>34.715857</v>
      </c>
      <c r="H3922" s="3" t="n">
        <v>135.49785</v>
      </c>
      <c r="I3922" t="inlineStr">
        <is>
          <t>OSM実測</t>
        </is>
      </c>
      <c r="J3922" t="n">
        <v>380</v>
      </c>
      <c r="K3922" t="n">
        <v>285</v>
      </c>
      <c r="L3922" t="n">
        <v>60</v>
      </c>
      <c r="O3922" t="inlineStr">
        <is>
          <t>可</t>
        </is>
      </c>
      <c r="P3922" t="inlineStr">
        <is>
          <t>なし</t>
        </is>
      </c>
      <c r="R3922" s="4">
        <f>IF(COUNT($M3922:$N3922)=0,"",IF(AND(IF($N3922&lt;&gt;"",$N3922,$M3922)&lt;=0,$O3922&lt;&gt;"可"),"警告",""))</f>
        <v/>
      </c>
      <c r="S3922" s="4">
        <f>IF(COUNT($M3922:$N3922)=0,0,IF(IF($N3922&lt;&gt;"",$N3922,$M3922)&gt;=スコアリング基準!$B$20,スコアリング基準!$C$20,IF(IF($N3922&lt;&gt;"",$N3922,$M3922)&gt;=スコアリング基準!$B$21,スコアリング基準!$C$21,IF(IF($N3922&lt;&gt;"",$N3922,$M3922)&gt;0,スコアリング基準!$C$22,0))))</f>
        <v/>
      </c>
      <c r="T3922" s="4">
        <f>IF($O3922="可",スコアリング基準!$C$23,0)</f>
        <v/>
      </c>
      <c r="U3922" s="4">
        <f>IF(OR(COUNT($K3922:$L3922)&lt;2,$K3922=0),0,IF(ABS($L3922)/$K3922&lt;=スコアリング基準!$B$24,スコアリング基準!$C$24,IF(ABS($L3922)/$K3922&lt;=スコアリング基準!$B$25,スコアリング基準!$C$25,IF(ABS($L3922)/$K3922&lt;=スコアリング基準!$B$26,スコアリング基準!$C$26,0))))</f>
        <v/>
      </c>
      <c r="V3922" s="4">
        <f>IF($P3922="なし",スコアリング基準!$C$27,0)</f>
        <v/>
      </c>
      <c r="W3922" s="4">
        <f>IF($F3922="",0,IF(ISNUMBER($F3922),IF($F3922&lt;=スコアリング基準!$B$28,スコアリング基準!$C$28,スコアリング基準!$C$29),0))</f>
        <v/>
      </c>
      <c r="X3922" s="4">
        <f>IFERROR(VLOOKUP($B3922,スコアリング基準!$A$36:$B$46,2,FALSE),0)</f>
        <v/>
      </c>
      <c r="Y3922" s="4">
        <f>SUM($S3922:$X3922)</f>
        <v/>
      </c>
      <c r="Z3922" s="4">
        <f>IF(COUNT($M3922:$N3922)=0,"データ無",IF($Y3922&gt;=スコアリング基準!$B$30,"S",IF($Y3922&gt;=スコアリング基準!$B$31,"A",IF($Y3922&gt;=スコアリング基準!$B$32,"B","C"))))</f>
        <v/>
      </c>
      <c r="AA3922">
        <f>IFERROR(INDEX(実績DB!$I$3:$I$104,MATCH($B3922&amp;$C3922,実績DB!$J$3:$J$104,0)),"")</f>
        <v/>
      </c>
    </row>
    <row r="3923">
      <c r="A3923" t="n">
        <v>3921</v>
      </c>
      <c r="B3923" t="inlineStr">
        <is>
          <t>関西</t>
        </is>
      </c>
      <c r="C3923" t="inlineStr">
        <is>
          <t>酉島変電所</t>
        </is>
      </c>
      <c r="D3923" t="inlineStr">
        <is>
          <t>兵庫県</t>
        </is>
      </c>
      <c r="E3923" t="n">
        <v>154</v>
      </c>
      <c r="G3923" s="3" t="n">
        <v>34.683435</v>
      </c>
      <c r="H3923" s="3" t="n">
        <v>135.436389</v>
      </c>
      <c r="I3923" t="inlineStr">
        <is>
          <t>OSM実測</t>
        </is>
      </c>
      <c r="J3923" t="n">
        <v>199</v>
      </c>
      <c r="K3923" t="n">
        <v>199</v>
      </c>
      <c r="L3923" t="n">
        <v>-139</v>
      </c>
      <c r="O3923" t="inlineStr">
        <is>
          <t>可</t>
        </is>
      </c>
      <c r="P3923" t="inlineStr">
        <is>
          <t>有り</t>
        </is>
      </c>
      <c r="R3923" s="4">
        <f>IF(COUNT($M3923:$N3923)=0,"",IF(AND(IF($N3923&lt;&gt;"",$N3923,$M3923)&lt;=0,$O3923&lt;&gt;"可"),"警告",""))</f>
        <v/>
      </c>
      <c r="S3923" s="4">
        <f>IF(COUNT($M3923:$N3923)=0,0,IF(IF($N3923&lt;&gt;"",$N3923,$M3923)&gt;=スコアリング基準!$B$20,スコアリング基準!$C$20,IF(IF($N3923&lt;&gt;"",$N3923,$M3923)&gt;=スコアリング基準!$B$21,スコアリング基準!$C$21,IF(IF($N3923&lt;&gt;"",$N3923,$M3923)&gt;0,スコアリング基準!$C$22,0))))</f>
        <v/>
      </c>
      <c r="T3923" s="4">
        <f>IF($O3923="可",スコアリング基準!$C$23,0)</f>
        <v/>
      </c>
      <c r="U3923" s="4">
        <f>IF(OR(COUNT($K3923:$L3923)&lt;2,$K3923=0),0,IF(ABS($L3923)/$K3923&lt;=スコアリング基準!$B$24,スコアリング基準!$C$24,IF(ABS($L3923)/$K3923&lt;=スコアリング基準!$B$25,スコアリング基準!$C$25,IF(ABS($L3923)/$K3923&lt;=スコアリング基準!$B$26,スコアリング基準!$C$26,0))))</f>
        <v/>
      </c>
      <c r="V3923" s="4">
        <f>IF($P3923="なし",スコアリング基準!$C$27,0)</f>
        <v/>
      </c>
      <c r="W3923" s="4">
        <f>IF($F3923="",0,IF(ISNUMBER($F3923),IF($F3923&lt;=スコアリング基準!$B$28,スコアリング基準!$C$28,スコアリング基準!$C$29),0))</f>
        <v/>
      </c>
      <c r="X3923" s="4">
        <f>IFERROR(VLOOKUP($B3923,スコアリング基準!$A$36:$B$46,2,FALSE),0)</f>
        <v/>
      </c>
      <c r="Y3923" s="4">
        <f>SUM($S3923:$X3923)</f>
        <v/>
      </c>
      <c r="Z3923" s="4">
        <f>IF(COUNT($M3923:$N3923)=0,"データ無",IF($Y3923&gt;=スコアリング基準!$B$30,"S",IF($Y3923&gt;=スコアリング基準!$B$31,"A",IF($Y3923&gt;=スコアリング基準!$B$32,"B","C"))))</f>
        <v/>
      </c>
      <c r="AA3923">
        <f>IFERROR(INDEX(実績DB!$I$3:$I$104,MATCH($B3923&amp;$C3923,実績DB!$J$3:$J$104,0)),"")</f>
        <v/>
      </c>
    </row>
    <row r="3924">
      <c r="A3924" t="n">
        <v>3922</v>
      </c>
      <c r="B3924" t="inlineStr">
        <is>
          <t>関西</t>
        </is>
      </c>
      <c r="C3924" t="inlineStr">
        <is>
          <t>野江電力所</t>
        </is>
      </c>
      <c r="D3924" t="inlineStr">
        <is>
          <t>大阪府</t>
        </is>
      </c>
      <c r="E3924" t="n">
        <v>154</v>
      </c>
      <c r="G3924" s="3" t="n">
        <v>34.704037</v>
      </c>
      <c r="H3924" s="3" t="n">
        <v>135.53819</v>
      </c>
      <c r="I3924" t="inlineStr">
        <is>
          <t>OSM実測</t>
        </is>
      </c>
      <c r="J3924" t="n">
        <v>570</v>
      </c>
      <c r="K3924" t="n">
        <v>570</v>
      </c>
      <c r="L3924" t="n">
        <v>81</v>
      </c>
      <c r="O3924" t="inlineStr">
        <is>
          <t>不可 #3</t>
        </is>
      </c>
      <c r="P3924" t="inlineStr">
        <is>
          <t>なし</t>
        </is>
      </c>
      <c r="R3924" s="4">
        <f>IF(COUNT($M3924:$N3924)=0,"",IF(AND(IF($N3924&lt;&gt;"",$N3924,$M3924)&lt;=0,$O3924&lt;&gt;"可"),"警告",""))</f>
        <v/>
      </c>
      <c r="S3924" s="4">
        <f>IF(COUNT($M3924:$N3924)=0,0,IF(IF($N3924&lt;&gt;"",$N3924,$M3924)&gt;=スコアリング基準!$B$20,スコアリング基準!$C$20,IF(IF($N3924&lt;&gt;"",$N3924,$M3924)&gt;=スコアリング基準!$B$21,スコアリング基準!$C$21,IF(IF($N3924&lt;&gt;"",$N3924,$M3924)&gt;0,スコアリング基準!$C$22,0))))</f>
        <v/>
      </c>
      <c r="T3924" s="4">
        <f>IF($O3924="可",スコアリング基準!$C$23,0)</f>
        <v/>
      </c>
      <c r="U3924" s="4">
        <f>IF(OR(COUNT($K3924:$L3924)&lt;2,$K3924=0),0,IF(ABS($L3924)/$K3924&lt;=スコアリング基準!$B$24,スコアリング基準!$C$24,IF(ABS($L3924)/$K3924&lt;=スコアリング基準!$B$25,スコアリング基準!$C$25,IF(ABS($L3924)/$K3924&lt;=スコアリング基準!$B$26,スコアリング基準!$C$26,0))))</f>
        <v/>
      </c>
      <c r="V3924" s="4">
        <f>IF($P3924="なし",スコアリング基準!$C$27,0)</f>
        <v/>
      </c>
      <c r="W3924" s="4">
        <f>IF($F3924="",0,IF(ISNUMBER($F3924),IF($F3924&lt;=スコアリング基準!$B$28,スコアリング基準!$C$28,スコアリング基準!$C$29),0))</f>
        <v/>
      </c>
      <c r="X3924" s="4">
        <f>IFERROR(VLOOKUP($B3924,スコアリング基準!$A$36:$B$46,2,FALSE),0)</f>
        <v/>
      </c>
      <c r="Y3924" s="4">
        <f>SUM($S3924:$X3924)</f>
        <v/>
      </c>
      <c r="Z3924" s="4">
        <f>IF(COUNT($M3924:$N3924)=0,"データ無",IF($Y3924&gt;=スコアリング基準!$B$30,"S",IF($Y3924&gt;=スコアリング基準!$B$31,"A",IF($Y3924&gt;=スコアリング基準!$B$32,"B","C"))))</f>
        <v/>
      </c>
      <c r="AA3924">
        <f>IFERROR(INDEX(実績DB!$I$3:$I$104,MATCH($B3924&amp;$C3924,実績DB!$J$3:$J$104,0)),"")</f>
        <v/>
      </c>
    </row>
    <row r="3925">
      <c r="A3925" t="n">
        <v>3923</v>
      </c>
      <c r="B3925" t="inlineStr">
        <is>
          <t>関西</t>
        </is>
      </c>
      <c r="C3925" t="inlineStr">
        <is>
          <t>関西電力御幣島変電所</t>
        </is>
      </c>
      <c r="D3925" t="inlineStr">
        <is>
          <t>兵庫県</t>
        </is>
      </c>
      <c r="E3925" t="n">
        <v>154</v>
      </c>
      <c r="G3925" s="3" t="n">
        <v>34.715776</v>
      </c>
      <c r="H3925" s="3" t="n">
        <v>135.454718</v>
      </c>
      <c r="I3925" t="inlineStr">
        <is>
          <t>OSM実測</t>
        </is>
      </c>
      <c r="J3925" t="n">
        <v>380</v>
      </c>
      <c r="K3925" t="n">
        <v>285</v>
      </c>
      <c r="L3925" t="n">
        <v>7</v>
      </c>
      <c r="O3925" t="inlineStr">
        <is>
          <t>可</t>
        </is>
      </c>
      <c r="P3925" t="inlineStr">
        <is>
          <t>有り</t>
        </is>
      </c>
      <c r="R3925" s="4">
        <f>IF(COUNT($M3925:$N3925)=0,"",IF(AND(IF($N3925&lt;&gt;"",$N3925,$M3925)&lt;=0,$O3925&lt;&gt;"可"),"警告",""))</f>
        <v/>
      </c>
      <c r="S3925" s="4">
        <f>IF(COUNT($M3925:$N3925)=0,0,IF(IF($N3925&lt;&gt;"",$N3925,$M3925)&gt;=スコアリング基準!$B$20,スコアリング基準!$C$20,IF(IF($N3925&lt;&gt;"",$N3925,$M3925)&gt;=スコアリング基準!$B$21,スコアリング基準!$C$21,IF(IF($N3925&lt;&gt;"",$N3925,$M3925)&gt;0,スコアリング基準!$C$22,0))))</f>
        <v/>
      </c>
      <c r="T3925" s="4">
        <f>IF($O3925="可",スコアリング基準!$C$23,0)</f>
        <v/>
      </c>
      <c r="U3925" s="4">
        <f>IF(OR(COUNT($K3925:$L3925)&lt;2,$K3925=0),0,IF(ABS($L3925)/$K3925&lt;=スコアリング基準!$B$24,スコアリング基準!$C$24,IF(ABS($L3925)/$K3925&lt;=スコアリング基準!$B$25,スコアリング基準!$C$25,IF(ABS($L3925)/$K3925&lt;=スコアリング基準!$B$26,スコアリング基準!$C$26,0))))</f>
        <v/>
      </c>
      <c r="V3925" s="4">
        <f>IF($P3925="なし",スコアリング基準!$C$27,0)</f>
        <v/>
      </c>
      <c r="W3925" s="4">
        <f>IF($F3925="",0,IF(ISNUMBER($F3925),IF($F3925&lt;=スコアリング基準!$B$28,スコアリング基準!$C$28,スコアリング基準!$C$29),0))</f>
        <v/>
      </c>
      <c r="X3925" s="4">
        <f>IFERROR(VLOOKUP($B3925,スコアリング基準!$A$36:$B$46,2,FALSE),0)</f>
        <v/>
      </c>
      <c r="Y3925" s="4">
        <f>SUM($S3925:$X3925)</f>
        <v/>
      </c>
      <c r="Z3925" s="4">
        <f>IF(COUNT($M3925:$N3925)=0,"データ無",IF($Y3925&gt;=スコアリング基準!$B$30,"S",IF($Y3925&gt;=スコアリング基準!$B$31,"A",IF($Y3925&gt;=スコアリング基準!$B$32,"B","C"))))</f>
        <v/>
      </c>
      <c r="AA3925">
        <f>IFERROR(INDEX(実績DB!$I$3:$I$104,MATCH($B3925&amp;$C3925,実績DB!$J$3:$J$104,0)),"")</f>
        <v/>
      </c>
    </row>
    <row r="3926">
      <c r="A3926" t="n">
        <v>3924</v>
      </c>
      <c r="B3926" t="inlineStr">
        <is>
          <t>関西</t>
        </is>
      </c>
      <c r="C3926" t="inlineStr">
        <is>
          <t>須原開閉所</t>
        </is>
      </c>
      <c r="D3926" t="inlineStr">
        <is>
          <t>長野県</t>
        </is>
      </c>
      <c r="E3926" t="n">
        <v>154</v>
      </c>
      <c r="G3926" s="3" t="n">
        <v>35.696008</v>
      </c>
      <c r="H3926" s="3" t="n">
        <v>137.680278</v>
      </c>
      <c r="I3926" t="inlineStr">
        <is>
          <t>OSM実測</t>
        </is>
      </c>
      <c r="J3926" t="n">
        <v>83</v>
      </c>
      <c r="K3926" t="n">
        <v>83</v>
      </c>
      <c r="L3926" t="n">
        <v>-68</v>
      </c>
      <c r="O3926" t="inlineStr">
        <is>
          <t>不可 #1</t>
        </is>
      </c>
      <c r="P3926" t="inlineStr">
        <is>
          <t>有り</t>
        </is>
      </c>
      <c r="R3926" s="4">
        <f>IF(COUNT($M3926:$N3926)=0,"",IF(AND(IF($N3926&lt;&gt;"",$N3926,$M3926)&lt;=0,$O3926&lt;&gt;"可"),"警告",""))</f>
        <v/>
      </c>
      <c r="S3926" s="4">
        <f>IF(COUNT($M3926:$N3926)=0,0,IF(IF($N3926&lt;&gt;"",$N3926,$M3926)&gt;=スコアリング基準!$B$20,スコアリング基準!$C$20,IF(IF($N3926&lt;&gt;"",$N3926,$M3926)&gt;=スコアリング基準!$B$21,スコアリング基準!$C$21,IF(IF($N3926&lt;&gt;"",$N3926,$M3926)&gt;0,スコアリング基準!$C$22,0))))</f>
        <v/>
      </c>
      <c r="T3926" s="4">
        <f>IF($O3926="可",スコアリング基準!$C$23,0)</f>
        <v/>
      </c>
      <c r="U3926" s="4">
        <f>IF(OR(COUNT($K3926:$L3926)&lt;2,$K3926=0),0,IF(ABS($L3926)/$K3926&lt;=スコアリング基準!$B$24,スコアリング基準!$C$24,IF(ABS($L3926)/$K3926&lt;=スコアリング基準!$B$25,スコアリング基準!$C$25,IF(ABS($L3926)/$K3926&lt;=スコアリング基準!$B$26,スコアリング基準!$C$26,0))))</f>
        <v/>
      </c>
      <c r="V3926" s="4">
        <f>IF($P3926="なし",スコアリング基準!$C$27,0)</f>
        <v/>
      </c>
      <c r="W3926" s="4">
        <f>IF($F3926="",0,IF(ISNUMBER($F3926),IF($F3926&lt;=スコアリング基準!$B$28,スコアリング基準!$C$28,スコアリング基準!$C$29),0))</f>
        <v/>
      </c>
      <c r="X3926" s="4">
        <f>IFERROR(VLOOKUP($B3926,スコアリング基準!$A$36:$B$46,2,FALSE),0)</f>
        <v/>
      </c>
      <c r="Y3926" s="4">
        <f>SUM($S3926:$X3926)</f>
        <v/>
      </c>
      <c r="Z3926" s="4">
        <f>IF(COUNT($M3926:$N3926)=0,"データ無",IF($Y3926&gt;=スコアリング基準!$B$30,"S",IF($Y3926&gt;=スコアリング基準!$B$31,"A",IF($Y3926&gt;=スコアリング基準!$B$32,"B","C"))))</f>
        <v/>
      </c>
      <c r="AA3926">
        <f>IFERROR(INDEX(実績DB!$I$3:$I$104,MATCH($B3926&amp;$C3926,実績DB!$J$3:$J$104,0)),"")</f>
        <v/>
      </c>
    </row>
    <row r="3927">
      <c r="A3927" t="n">
        <v>3925</v>
      </c>
      <c r="B3927" t="inlineStr">
        <is>
          <t>関西</t>
        </is>
      </c>
      <c r="C3927" t="inlineStr">
        <is>
          <t>三津屋変電所</t>
        </is>
      </c>
      <c r="D3927" t="inlineStr">
        <is>
          <t>大阪府</t>
        </is>
      </c>
      <c r="E3927" t="n">
        <v>77</v>
      </c>
      <c r="G3927" s="3" t="n">
        <v>34.725928</v>
      </c>
      <c r="H3927" s="3" t="n">
        <v>135.465267</v>
      </c>
      <c r="I3927" t="inlineStr">
        <is>
          <t>OSM実測</t>
        </is>
      </c>
      <c r="J3927" t="n">
        <v>74</v>
      </c>
      <c r="K3927" t="n">
        <v>74</v>
      </c>
      <c r="L3927" t="n">
        <v>-57</v>
      </c>
      <c r="M3927" t="n">
        <v>17</v>
      </c>
      <c r="N3927" t="n">
        <v>17</v>
      </c>
      <c r="O3927" t="inlineStr">
        <is>
          <t>不可 #2</t>
        </is>
      </c>
      <c r="P3927" t="inlineStr">
        <is>
          <t>なし</t>
        </is>
      </c>
      <c r="R3927" s="4">
        <f>IF(COUNT($M3927:$N3927)=0,"",IF(AND(IF($N3927&lt;&gt;"",$N3927,$M3927)&lt;=0,$O3927&lt;&gt;"可"),"警告",""))</f>
        <v/>
      </c>
      <c r="S3927" s="4">
        <f>IF(COUNT($M3927:$N3927)=0,0,IF(IF($N3927&lt;&gt;"",$N3927,$M3927)&gt;=スコアリング基準!$B$20,スコアリング基準!$C$20,IF(IF($N3927&lt;&gt;"",$N3927,$M3927)&gt;=スコアリング基準!$B$21,スコアリング基準!$C$21,IF(IF($N3927&lt;&gt;"",$N3927,$M3927)&gt;0,スコアリング基準!$C$22,0))))</f>
        <v/>
      </c>
      <c r="T3927" s="4">
        <f>IF($O3927="可",スコアリング基準!$C$23,0)</f>
        <v/>
      </c>
      <c r="U3927" s="4">
        <f>IF(OR(COUNT($K3927:$L3927)&lt;2,$K3927=0),0,IF(ABS($L3927)/$K3927&lt;=スコアリング基準!$B$24,スコアリング基準!$C$24,IF(ABS($L3927)/$K3927&lt;=スコアリング基準!$B$25,スコアリング基準!$C$25,IF(ABS($L3927)/$K3927&lt;=スコアリング基準!$B$26,スコアリング基準!$C$26,0))))</f>
        <v/>
      </c>
      <c r="V3927" s="4">
        <f>IF($P3927="なし",スコアリング基準!$C$27,0)</f>
        <v/>
      </c>
      <c r="W3927" s="4">
        <f>IF($F3927="",0,IF(ISNUMBER($F3927),IF($F3927&lt;=スコアリング基準!$B$28,スコアリング基準!$C$28,スコアリング基準!$C$29),0))</f>
        <v/>
      </c>
      <c r="X3927" s="4">
        <f>IFERROR(VLOOKUP($B3927,スコアリング基準!$A$36:$B$46,2,FALSE),0)</f>
        <v/>
      </c>
      <c r="Y3927" s="4">
        <f>SUM($S3927:$X3927)</f>
        <v/>
      </c>
      <c r="Z3927" s="4">
        <f>IF(COUNT($M3927:$N3927)=0,"データ無",IF($Y3927&gt;=スコアリング基準!$B$30,"S",IF($Y3927&gt;=スコアリング基準!$B$31,"A",IF($Y3927&gt;=スコアリング基準!$B$32,"B","C"))))</f>
        <v/>
      </c>
      <c r="AA3927">
        <f>IFERROR(INDEX(実績DB!$I$3:$I$104,MATCH($B3927&amp;$C3927,実績DB!$J$3:$J$104,0)),"")</f>
        <v/>
      </c>
    </row>
    <row r="3928">
      <c r="A3928" t="n">
        <v>3926</v>
      </c>
      <c r="B3928" t="inlineStr">
        <is>
          <t>関西</t>
        </is>
      </c>
      <c r="C3928" t="inlineStr">
        <is>
          <t>上牧町変電所</t>
        </is>
      </c>
      <c r="D3928" t="inlineStr">
        <is>
          <t>奈良県</t>
        </is>
      </c>
      <c r="E3928" t="n">
        <v>77</v>
      </c>
      <c r="G3928" s="3" t="n">
        <v>34.574701</v>
      </c>
      <c r="H3928" s="3" t="n">
        <v>135.716877</v>
      </c>
      <c r="I3928" t="inlineStr">
        <is>
          <t>OSM実測</t>
        </is>
      </c>
      <c r="J3928" t="n">
        <v>57</v>
      </c>
      <c r="K3928" t="n">
        <v>57</v>
      </c>
      <c r="L3928" t="n">
        <v>-40</v>
      </c>
      <c r="M3928" t="n">
        <v>15</v>
      </c>
      <c r="N3928" t="n">
        <v>15</v>
      </c>
      <c r="O3928" t="inlineStr">
        <is>
          <t>不可 #2</t>
        </is>
      </c>
      <c r="P3928" t="inlineStr">
        <is>
          <t>なし</t>
        </is>
      </c>
      <c r="R3928" s="4">
        <f>IF(COUNT($M3928:$N3928)=0,"",IF(AND(IF($N3928&lt;&gt;"",$N3928,$M3928)&lt;=0,$O3928&lt;&gt;"可"),"警告",""))</f>
        <v/>
      </c>
      <c r="S3928" s="4">
        <f>IF(COUNT($M3928:$N3928)=0,0,IF(IF($N3928&lt;&gt;"",$N3928,$M3928)&gt;=スコアリング基準!$B$20,スコアリング基準!$C$20,IF(IF($N3928&lt;&gt;"",$N3928,$M3928)&gt;=スコアリング基準!$B$21,スコアリング基準!$C$21,IF(IF($N3928&lt;&gt;"",$N3928,$M3928)&gt;0,スコアリング基準!$C$22,0))))</f>
        <v/>
      </c>
      <c r="T3928" s="4">
        <f>IF($O3928="可",スコアリング基準!$C$23,0)</f>
        <v/>
      </c>
      <c r="U3928" s="4">
        <f>IF(OR(COUNT($K3928:$L3928)&lt;2,$K3928=0),0,IF(ABS($L3928)/$K3928&lt;=スコアリング基準!$B$24,スコアリング基準!$C$24,IF(ABS($L3928)/$K3928&lt;=スコアリング基準!$B$25,スコアリング基準!$C$25,IF(ABS($L3928)/$K3928&lt;=スコアリング基準!$B$26,スコアリング基準!$C$26,0))))</f>
        <v/>
      </c>
      <c r="V3928" s="4">
        <f>IF($P3928="なし",スコアリング基準!$C$27,0)</f>
        <v/>
      </c>
      <c r="W3928" s="4">
        <f>IF($F3928="",0,IF(ISNUMBER($F3928),IF($F3928&lt;=スコアリング基準!$B$28,スコアリング基準!$C$28,スコアリング基準!$C$29),0))</f>
        <v/>
      </c>
      <c r="X3928" s="4">
        <f>IFERROR(VLOOKUP($B3928,スコアリング基準!$A$36:$B$46,2,FALSE),0)</f>
        <v/>
      </c>
      <c r="Y3928" s="4">
        <f>SUM($S3928:$X3928)</f>
        <v/>
      </c>
      <c r="Z3928" s="4">
        <f>IF(COUNT($M3928:$N3928)=0,"データ無",IF($Y3928&gt;=スコアリング基準!$B$30,"S",IF($Y3928&gt;=スコアリング基準!$B$31,"A",IF($Y3928&gt;=スコアリング基準!$B$32,"B","C"))))</f>
        <v/>
      </c>
      <c r="AA3928">
        <f>IFERROR(INDEX(実績DB!$I$3:$I$104,MATCH($B3928&amp;$C3928,実績DB!$J$3:$J$104,0)),"")</f>
        <v/>
      </c>
    </row>
    <row r="3929">
      <c r="A3929" t="n">
        <v>3927</v>
      </c>
      <c r="B3929" t="inlineStr">
        <is>
          <t>関西</t>
        </is>
      </c>
      <c r="C3929" t="inlineStr">
        <is>
          <t>上狛変電所</t>
        </is>
      </c>
      <c r="D3929" t="inlineStr">
        <is>
          <t>奈良県</t>
        </is>
      </c>
      <c r="E3929" t="n">
        <v>77</v>
      </c>
      <c r="G3929" s="3" t="n">
        <v>34.74577</v>
      </c>
      <c r="H3929" s="3" t="n">
        <v>135.822585</v>
      </c>
      <c r="I3929" t="inlineStr">
        <is>
          <t>OSM実測</t>
        </is>
      </c>
      <c r="J3929" t="n">
        <v>57</v>
      </c>
      <c r="K3929" t="n">
        <v>31</v>
      </c>
      <c r="L3929" t="n">
        <v>-16</v>
      </c>
      <c r="O3929" t="inlineStr">
        <is>
          <t>不可 #1</t>
        </is>
      </c>
      <c r="P3929" t="inlineStr">
        <is>
          <t>なし</t>
        </is>
      </c>
      <c r="R3929" s="4">
        <f>IF(COUNT($M3929:$N3929)=0,"",IF(AND(IF($N3929&lt;&gt;"",$N3929,$M3929)&lt;=0,$O3929&lt;&gt;"可"),"警告",""))</f>
        <v/>
      </c>
      <c r="S3929" s="4">
        <f>IF(COUNT($M3929:$N3929)=0,0,IF(IF($N3929&lt;&gt;"",$N3929,$M3929)&gt;=スコアリング基準!$B$20,スコアリング基準!$C$20,IF(IF($N3929&lt;&gt;"",$N3929,$M3929)&gt;=スコアリング基準!$B$21,スコアリング基準!$C$21,IF(IF($N3929&lt;&gt;"",$N3929,$M3929)&gt;0,スコアリング基準!$C$22,0))))</f>
        <v/>
      </c>
      <c r="T3929" s="4">
        <f>IF($O3929="可",スコアリング基準!$C$23,0)</f>
        <v/>
      </c>
      <c r="U3929" s="4">
        <f>IF(OR(COUNT($K3929:$L3929)&lt;2,$K3929=0),0,IF(ABS($L3929)/$K3929&lt;=スコアリング基準!$B$24,スコアリング基準!$C$24,IF(ABS($L3929)/$K3929&lt;=スコアリング基準!$B$25,スコアリング基準!$C$25,IF(ABS($L3929)/$K3929&lt;=スコアリング基準!$B$26,スコアリング基準!$C$26,0))))</f>
        <v/>
      </c>
      <c r="V3929" s="4">
        <f>IF($P3929="なし",スコアリング基準!$C$27,0)</f>
        <v/>
      </c>
      <c r="W3929" s="4">
        <f>IF($F3929="",0,IF(ISNUMBER($F3929),IF($F3929&lt;=スコアリング基準!$B$28,スコアリング基準!$C$28,スコアリング基準!$C$29),0))</f>
        <v/>
      </c>
      <c r="X3929" s="4">
        <f>IFERROR(VLOOKUP($B3929,スコアリング基準!$A$36:$B$46,2,FALSE),0)</f>
        <v/>
      </c>
      <c r="Y3929" s="4">
        <f>SUM($S3929:$X3929)</f>
        <v/>
      </c>
      <c r="Z3929" s="4">
        <f>IF(COUNT($M3929:$N3929)=0,"データ無",IF($Y3929&gt;=スコアリング基準!$B$30,"S",IF($Y3929&gt;=スコアリング基準!$B$31,"A",IF($Y3929&gt;=スコアリング基準!$B$32,"B","C"))))</f>
        <v/>
      </c>
      <c r="AA3929">
        <f>IFERROR(INDEX(実績DB!$I$3:$I$104,MATCH($B3929&amp;$C3929,実績DB!$J$3:$J$104,0)),"")</f>
        <v/>
      </c>
    </row>
    <row r="3930">
      <c r="A3930" t="n">
        <v>3928</v>
      </c>
      <c r="B3930" t="inlineStr">
        <is>
          <t>関西</t>
        </is>
      </c>
      <c r="C3930" t="inlineStr">
        <is>
          <t>下田変電所</t>
        </is>
      </c>
      <c r="D3930" t="inlineStr">
        <is>
          <t>大阪府</t>
        </is>
      </c>
      <c r="E3930" t="n">
        <v>77</v>
      </c>
      <c r="G3930" s="3" t="n">
        <v>34.543971</v>
      </c>
      <c r="H3930" s="3" t="n">
        <v>135.696873</v>
      </c>
      <c r="I3930" t="inlineStr">
        <is>
          <t>OSM実測</t>
        </is>
      </c>
      <c r="J3930" t="n">
        <v>57</v>
      </c>
      <c r="K3930" t="n">
        <v>57</v>
      </c>
      <c r="L3930" t="n">
        <v>-39</v>
      </c>
      <c r="M3930" t="n">
        <v>18</v>
      </c>
      <c r="N3930" t="n">
        <v>18</v>
      </c>
      <c r="O3930" t="inlineStr">
        <is>
          <t>不可 #2</t>
        </is>
      </c>
      <c r="P3930" t="inlineStr">
        <is>
          <t>なし</t>
        </is>
      </c>
      <c r="R3930" s="4">
        <f>IF(COUNT($M3930:$N3930)=0,"",IF(AND(IF($N3930&lt;&gt;"",$N3930,$M3930)&lt;=0,$O3930&lt;&gt;"可"),"警告",""))</f>
        <v/>
      </c>
      <c r="S3930" s="4">
        <f>IF(COUNT($M3930:$N3930)=0,0,IF(IF($N3930&lt;&gt;"",$N3930,$M3930)&gt;=スコアリング基準!$B$20,スコアリング基準!$C$20,IF(IF($N3930&lt;&gt;"",$N3930,$M3930)&gt;=スコアリング基準!$B$21,スコアリング基準!$C$21,IF(IF($N3930&lt;&gt;"",$N3930,$M3930)&gt;0,スコアリング基準!$C$22,0))))</f>
        <v/>
      </c>
      <c r="T3930" s="4">
        <f>IF($O3930="可",スコアリング基準!$C$23,0)</f>
        <v/>
      </c>
      <c r="U3930" s="4">
        <f>IF(OR(COUNT($K3930:$L3930)&lt;2,$K3930=0),0,IF(ABS($L3930)/$K3930&lt;=スコアリング基準!$B$24,スコアリング基準!$C$24,IF(ABS($L3930)/$K3930&lt;=スコアリング基準!$B$25,スコアリング基準!$C$25,IF(ABS($L3930)/$K3930&lt;=スコアリング基準!$B$26,スコアリング基準!$C$26,0))))</f>
        <v/>
      </c>
      <c r="V3930" s="4">
        <f>IF($P3930="なし",スコアリング基準!$C$27,0)</f>
        <v/>
      </c>
      <c r="W3930" s="4">
        <f>IF($F3930="",0,IF(ISNUMBER($F3930),IF($F3930&lt;=スコアリング基準!$B$28,スコアリング基準!$C$28,スコアリング基準!$C$29),0))</f>
        <v/>
      </c>
      <c r="X3930" s="4">
        <f>IFERROR(VLOOKUP($B3930,スコアリング基準!$A$36:$B$46,2,FALSE),0)</f>
        <v/>
      </c>
      <c r="Y3930" s="4">
        <f>SUM($S3930:$X3930)</f>
        <v/>
      </c>
      <c r="Z3930" s="4">
        <f>IF(COUNT($M3930:$N3930)=0,"データ無",IF($Y3930&gt;=スコアリング基準!$B$30,"S",IF($Y3930&gt;=スコアリング基準!$B$31,"A",IF($Y3930&gt;=スコアリング基準!$B$32,"B","C"))))</f>
        <v/>
      </c>
      <c r="AA3930">
        <f>IFERROR(INDEX(実績DB!$I$3:$I$104,MATCH($B3930&amp;$C3930,実績DB!$J$3:$J$104,0)),"")</f>
        <v/>
      </c>
    </row>
    <row r="3931">
      <c r="A3931" t="n">
        <v>3929</v>
      </c>
      <c r="B3931" t="inlineStr">
        <is>
          <t>関西</t>
        </is>
      </c>
      <c r="C3931" t="inlineStr">
        <is>
          <t>下鳥羽変電所</t>
        </is>
      </c>
      <c r="D3931" t="inlineStr">
        <is>
          <t>京都府</t>
        </is>
      </c>
      <c r="E3931" t="n">
        <v>77</v>
      </c>
      <c r="G3931" s="3" t="n">
        <v>34.940841</v>
      </c>
      <c r="H3931" s="3" t="n">
        <v>135.748456</v>
      </c>
      <c r="I3931" t="inlineStr">
        <is>
          <t>OSM実測</t>
        </is>
      </c>
      <c r="J3931" t="n">
        <v>38</v>
      </c>
      <c r="K3931" t="n">
        <v>38</v>
      </c>
      <c r="L3931" t="n">
        <v>-19</v>
      </c>
      <c r="M3931" t="n">
        <v>19</v>
      </c>
      <c r="N3931" t="n">
        <v>19</v>
      </c>
      <c r="O3931" t="inlineStr">
        <is>
          <t>不可 #2</t>
        </is>
      </c>
      <c r="P3931" t="inlineStr">
        <is>
          <t>なし</t>
        </is>
      </c>
      <c r="R3931" s="4">
        <f>IF(COUNT($M3931:$N3931)=0,"",IF(AND(IF($N3931&lt;&gt;"",$N3931,$M3931)&lt;=0,$O3931&lt;&gt;"可"),"警告",""))</f>
        <v/>
      </c>
      <c r="S3931" s="4">
        <f>IF(COUNT($M3931:$N3931)=0,0,IF(IF($N3931&lt;&gt;"",$N3931,$M3931)&gt;=スコアリング基準!$B$20,スコアリング基準!$C$20,IF(IF($N3931&lt;&gt;"",$N3931,$M3931)&gt;=スコアリング基準!$B$21,スコアリング基準!$C$21,IF(IF($N3931&lt;&gt;"",$N3931,$M3931)&gt;0,スコアリング基準!$C$22,0))))</f>
        <v/>
      </c>
      <c r="T3931" s="4">
        <f>IF($O3931="可",スコアリング基準!$C$23,0)</f>
        <v/>
      </c>
      <c r="U3931" s="4">
        <f>IF(OR(COUNT($K3931:$L3931)&lt;2,$K3931=0),0,IF(ABS($L3931)/$K3931&lt;=スコアリング基準!$B$24,スコアリング基準!$C$24,IF(ABS($L3931)/$K3931&lt;=スコアリング基準!$B$25,スコアリング基準!$C$25,IF(ABS($L3931)/$K3931&lt;=スコアリング基準!$B$26,スコアリング基準!$C$26,0))))</f>
        <v/>
      </c>
      <c r="V3931" s="4">
        <f>IF($P3931="なし",スコアリング基準!$C$27,0)</f>
        <v/>
      </c>
      <c r="W3931" s="4">
        <f>IF($F3931="",0,IF(ISNUMBER($F3931),IF($F3931&lt;=スコアリング基準!$B$28,スコアリング基準!$C$28,スコアリング基準!$C$29),0))</f>
        <v/>
      </c>
      <c r="X3931" s="4">
        <f>IFERROR(VLOOKUP($B3931,スコアリング基準!$A$36:$B$46,2,FALSE),0)</f>
        <v/>
      </c>
      <c r="Y3931" s="4">
        <f>SUM($S3931:$X3931)</f>
        <v/>
      </c>
      <c r="Z3931" s="4">
        <f>IF(COUNT($M3931:$N3931)=0,"データ無",IF($Y3931&gt;=スコアリング基準!$B$30,"S",IF($Y3931&gt;=スコアリング基準!$B$31,"A",IF($Y3931&gt;=スコアリング基準!$B$32,"B","C"))))</f>
        <v/>
      </c>
      <c r="AA3931">
        <f>IFERROR(INDEX(実績DB!$I$3:$I$104,MATCH($B3931&amp;$C3931,実績DB!$J$3:$J$104,0)),"")</f>
        <v/>
      </c>
    </row>
    <row r="3932">
      <c r="A3932" t="n">
        <v>3930</v>
      </c>
      <c r="B3932" t="inlineStr">
        <is>
          <t>関西</t>
        </is>
      </c>
      <c r="C3932" t="inlineStr">
        <is>
          <t>丹南変電所</t>
        </is>
      </c>
      <c r="D3932" t="inlineStr">
        <is>
          <t>兵庫県</t>
        </is>
      </c>
      <c r="E3932" t="n">
        <v>77</v>
      </c>
      <c r="G3932" s="3" t="n">
        <v>35.060395</v>
      </c>
      <c r="H3932" s="3" t="n">
        <v>135.189351</v>
      </c>
      <c r="I3932" t="inlineStr">
        <is>
          <t>OSM実測</t>
        </is>
      </c>
      <c r="J3932" t="n">
        <v>85</v>
      </c>
      <c r="K3932" t="n">
        <v>59</v>
      </c>
      <c r="L3932" t="n">
        <v>-6</v>
      </c>
      <c r="O3932" t="inlineStr">
        <is>
          <t>可</t>
        </is>
      </c>
      <c r="P3932" t="inlineStr">
        <is>
          <t>有り</t>
        </is>
      </c>
      <c r="R3932" s="4">
        <f>IF(COUNT($M3932:$N3932)=0,"",IF(AND(IF($N3932&lt;&gt;"",$N3932,$M3932)&lt;=0,$O3932&lt;&gt;"可"),"警告",""))</f>
        <v/>
      </c>
      <c r="S3932" s="4">
        <f>IF(COUNT($M3932:$N3932)=0,0,IF(IF($N3932&lt;&gt;"",$N3932,$M3932)&gt;=スコアリング基準!$B$20,スコアリング基準!$C$20,IF(IF($N3932&lt;&gt;"",$N3932,$M3932)&gt;=スコアリング基準!$B$21,スコアリング基準!$C$21,IF(IF($N3932&lt;&gt;"",$N3932,$M3932)&gt;0,スコアリング基準!$C$22,0))))</f>
        <v/>
      </c>
      <c r="T3932" s="4">
        <f>IF($O3932="可",スコアリング基準!$C$23,0)</f>
        <v/>
      </c>
      <c r="U3932" s="4">
        <f>IF(OR(COUNT($K3932:$L3932)&lt;2,$K3932=0),0,IF(ABS($L3932)/$K3932&lt;=スコアリング基準!$B$24,スコアリング基準!$C$24,IF(ABS($L3932)/$K3932&lt;=スコアリング基準!$B$25,スコアリング基準!$C$25,IF(ABS($L3932)/$K3932&lt;=スコアリング基準!$B$26,スコアリング基準!$C$26,0))))</f>
        <v/>
      </c>
      <c r="V3932" s="4">
        <f>IF($P3932="なし",スコアリング基準!$C$27,0)</f>
        <v/>
      </c>
      <c r="W3932" s="4">
        <f>IF($F3932="",0,IF(ISNUMBER($F3932),IF($F3932&lt;=スコアリング基準!$B$28,スコアリング基準!$C$28,スコアリング基準!$C$29),0))</f>
        <v/>
      </c>
      <c r="X3932" s="4">
        <f>IFERROR(VLOOKUP($B3932,スコアリング基準!$A$36:$B$46,2,FALSE),0)</f>
        <v/>
      </c>
      <c r="Y3932" s="4">
        <f>SUM($S3932:$X3932)</f>
        <v/>
      </c>
      <c r="Z3932" s="4">
        <f>IF(COUNT($M3932:$N3932)=0,"データ無",IF($Y3932&gt;=スコアリング基準!$B$30,"S",IF($Y3932&gt;=スコアリング基準!$B$31,"A",IF($Y3932&gt;=スコアリング基準!$B$32,"B","C"))))</f>
        <v/>
      </c>
      <c r="AA3932">
        <f>IFERROR(INDEX(実績DB!$I$3:$I$104,MATCH($B3932&amp;$C3932,実績DB!$J$3:$J$104,0)),"")</f>
        <v/>
      </c>
    </row>
    <row r="3933">
      <c r="A3933" t="n">
        <v>3931</v>
      </c>
      <c r="B3933" t="inlineStr">
        <is>
          <t>関西</t>
        </is>
      </c>
      <c r="C3933" t="inlineStr">
        <is>
          <t>九日市変電所</t>
        </is>
      </c>
      <c r="D3933" t="inlineStr">
        <is>
          <t>兵庫県</t>
        </is>
      </c>
      <c r="E3933" t="n">
        <v>77</v>
      </c>
      <c r="G3933" s="3" t="n">
        <v>35.528364</v>
      </c>
      <c r="H3933" s="3" t="n">
        <v>134.819316</v>
      </c>
      <c r="I3933" t="inlineStr">
        <is>
          <t>OSM実測</t>
        </is>
      </c>
      <c r="J3933" t="n">
        <v>38</v>
      </c>
      <c r="K3933" t="n">
        <v>38</v>
      </c>
      <c r="L3933" t="n">
        <v>-19</v>
      </c>
      <c r="M3933" t="n">
        <v>19</v>
      </c>
      <c r="N3933" t="n">
        <v>0</v>
      </c>
      <c r="O3933" t="inlineStr">
        <is>
          <t>不可 #2</t>
        </is>
      </c>
      <c r="P3933" t="inlineStr">
        <is>
          <t>有り</t>
        </is>
      </c>
      <c r="R3933" s="4">
        <f>IF(COUNT($M3933:$N3933)=0,"",IF(AND(IF($N3933&lt;&gt;"",$N3933,$M3933)&lt;=0,$O3933&lt;&gt;"可"),"警告",""))</f>
        <v/>
      </c>
      <c r="S3933" s="4">
        <f>IF(COUNT($M3933:$N3933)=0,0,IF(IF($N3933&lt;&gt;"",$N3933,$M3933)&gt;=スコアリング基準!$B$20,スコアリング基準!$C$20,IF(IF($N3933&lt;&gt;"",$N3933,$M3933)&gt;=スコアリング基準!$B$21,スコアリング基準!$C$21,IF(IF($N3933&lt;&gt;"",$N3933,$M3933)&gt;0,スコアリング基準!$C$22,0))))</f>
        <v/>
      </c>
      <c r="T3933" s="4">
        <f>IF($O3933="可",スコアリング基準!$C$23,0)</f>
        <v/>
      </c>
      <c r="U3933" s="4">
        <f>IF(OR(COUNT($K3933:$L3933)&lt;2,$K3933=0),0,IF(ABS($L3933)/$K3933&lt;=スコアリング基準!$B$24,スコアリング基準!$C$24,IF(ABS($L3933)/$K3933&lt;=スコアリング基準!$B$25,スコアリング基準!$C$25,IF(ABS($L3933)/$K3933&lt;=スコアリング基準!$B$26,スコアリング基準!$C$26,0))))</f>
        <v/>
      </c>
      <c r="V3933" s="4">
        <f>IF($P3933="なし",スコアリング基準!$C$27,0)</f>
        <v/>
      </c>
      <c r="W3933" s="4">
        <f>IF($F3933="",0,IF(ISNUMBER($F3933),IF($F3933&lt;=スコアリング基準!$B$28,スコアリング基準!$C$28,スコアリング基準!$C$29),0))</f>
        <v/>
      </c>
      <c r="X3933" s="4">
        <f>IFERROR(VLOOKUP($B3933,スコアリング基準!$A$36:$B$46,2,FALSE),0)</f>
        <v/>
      </c>
      <c r="Y3933" s="4">
        <f>SUM($S3933:$X3933)</f>
        <v/>
      </c>
      <c r="Z3933" s="4">
        <f>IF(COUNT($M3933:$N3933)=0,"データ無",IF($Y3933&gt;=スコアリング基準!$B$30,"S",IF($Y3933&gt;=スコアリング基準!$B$31,"A",IF($Y3933&gt;=スコアリング基準!$B$32,"B","C"))))</f>
        <v/>
      </c>
      <c r="AA3933">
        <f>IFERROR(INDEX(実績DB!$I$3:$I$104,MATCH($B3933&amp;$C3933,実績DB!$J$3:$J$104,0)),"")</f>
        <v/>
      </c>
    </row>
    <row r="3934">
      <c r="A3934" t="n">
        <v>3932</v>
      </c>
      <c r="B3934" t="inlineStr">
        <is>
          <t>関西</t>
        </is>
      </c>
      <c r="C3934" t="inlineStr">
        <is>
          <t>亀岡変電所</t>
        </is>
      </c>
      <c r="D3934" t="inlineStr">
        <is>
          <t>京都府</t>
        </is>
      </c>
      <c r="E3934" t="n">
        <v>77</v>
      </c>
      <c r="G3934" s="3" t="n">
        <v>35.023414</v>
      </c>
      <c r="H3934" s="3" t="n">
        <v>135.56394</v>
      </c>
      <c r="I3934" t="inlineStr">
        <is>
          <t>OSM実測</t>
        </is>
      </c>
      <c r="J3934" t="n">
        <v>71</v>
      </c>
      <c r="K3934" t="n">
        <v>71</v>
      </c>
      <c r="L3934" t="n">
        <v>-16</v>
      </c>
      <c r="O3934" t="inlineStr">
        <is>
          <t>不可 #1</t>
        </is>
      </c>
      <c r="P3934" t="inlineStr">
        <is>
          <t>なし</t>
        </is>
      </c>
      <c r="R3934" s="4">
        <f>IF(COUNT($M3934:$N3934)=0,"",IF(AND(IF($N3934&lt;&gt;"",$N3934,$M3934)&lt;=0,$O3934&lt;&gt;"可"),"警告",""))</f>
        <v/>
      </c>
      <c r="S3934" s="4">
        <f>IF(COUNT($M3934:$N3934)=0,0,IF(IF($N3934&lt;&gt;"",$N3934,$M3934)&gt;=スコアリング基準!$B$20,スコアリング基準!$C$20,IF(IF($N3934&lt;&gt;"",$N3934,$M3934)&gt;=スコアリング基準!$B$21,スコアリング基準!$C$21,IF(IF($N3934&lt;&gt;"",$N3934,$M3934)&gt;0,スコアリング基準!$C$22,0))))</f>
        <v/>
      </c>
      <c r="T3934" s="4">
        <f>IF($O3934="可",スコアリング基準!$C$23,0)</f>
        <v/>
      </c>
      <c r="U3934" s="4">
        <f>IF(OR(COUNT($K3934:$L3934)&lt;2,$K3934=0),0,IF(ABS($L3934)/$K3934&lt;=スコアリング基準!$B$24,スコアリング基準!$C$24,IF(ABS($L3934)/$K3934&lt;=スコアリング基準!$B$25,スコアリング基準!$C$25,IF(ABS($L3934)/$K3934&lt;=スコアリング基準!$B$26,スコアリング基準!$C$26,0))))</f>
        <v/>
      </c>
      <c r="V3934" s="4">
        <f>IF($P3934="なし",スコアリング基準!$C$27,0)</f>
        <v/>
      </c>
      <c r="W3934" s="4">
        <f>IF($F3934="",0,IF(ISNUMBER($F3934),IF($F3934&lt;=スコアリング基準!$B$28,スコアリング基準!$C$28,スコアリング基準!$C$29),0))</f>
        <v/>
      </c>
      <c r="X3934" s="4">
        <f>IFERROR(VLOOKUP($B3934,スコアリング基準!$A$36:$B$46,2,FALSE),0)</f>
        <v/>
      </c>
      <c r="Y3934" s="4">
        <f>SUM($S3934:$X3934)</f>
        <v/>
      </c>
      <c r="Z3934" s="4">
        <f>IF(COUNT($M3934:$N3934)=0,"データ無",IF($Y3934&gt;=スコアリング基準!$B$30,"S",IF($Y3934&gt;=スコアリング基準!$B$31,"A",IF($Y3934&gt;=スコアリング基準!$B$32,"B","C"))))</f>
        <v/>
      </c>
      <c r="AA3934">
        <f>IFERROR(INDEX(実績DB!$I$3:$I$104,MATCH($B3934&amp;$C3934,実績DB!$J$3:$J$104,0)),"")</f>
        <v/>
      </c>
    </row>
    <row r="3935">
      <c r="A3935" t="n">
        <v>3933</v>
      </c>
      <c r="B3935" t="inlineStr">
        <is>
          <t>関西</t>
        </is>
      </c>
      <c r="C3935" t="inlineStr">
        <is>
          <t>交野変電所</t>
        </is>
      </c>
      <c r="D3935" t="inlineStr">
        <is>
          <t>大阪府</t>
        </is>
      </c>
      <c r="E3935" t="n">
        <v>77</v>
      </c>
      <c r="G3935" s="3" t="n">
        <v>34.777396</v>
      </c>
      <c r="H3935" s="3" t="n">
        <v>135.669846</v>
      </c>
      <c r="I3935" t="inlineStr">
        <is>
          <t>OSM実測</t>
        </is>
      </c>
      <c r="J3935" t="n">
        <v>55</v>
      </c>
      <c r="K3935" t="n">
        <v>55</v>
      </c>
      <c r="L3935" t="n">
        <v>-38</v>
      </c>
      <c r="M3935" t="n">
        <v>16</v>
      </c>
      <c r="N3935" t="n">
        <v>0</v>
      </c>
      <c r="O3935" t="inlineStr">
        <is>
          <t>不可 #2</t>
        </is>
      </c>
      <c r="P3935" t="inlineStr">
        <is>
          <t>有り</t>
        </is>
      </c>
      <c r="R3935" s="4">
        <f>IF(COUNT($M3935:$N3935)=0,"",IF(AND(IF($N3935&lt;&gt;"",$N3935,$M3935)&lt;=0,$O3935&lt;&gt;"可"),"警告",""))</f>
        <v/>
      </c>
      <c r="S3935" s="4">
        <f>IF(COUNT($M3935:$N3935)=0,0,IF(IF($N3935&lt;&gt;"",$N3935,$M3935)&gt;=スコアリング基準!$B$20,スコアリング基準!$C$20,IF(IF($N3935&lt;&gt;"",$N3935,$M3935)&gt;=スコアリング基準!$B$21,スコアリング基準!$C$21,IF(IF($N3935&lt;&gt;"",$N3935,$M3935)&gt;0,スコアリング基準!$C$22,0))))</f>
        <v/>
      </c>
      <c r="T3935" s="4">
        <f>IF($O3935="可",スコアリング基準!$C$23,0)</f>
        <v/>
      </c>
      <c r="U3935" s="4">
        <f>IF(OR(COUNT($K3935:$L3935)&lt;2,$K3935=0),0,IF(ABS($L3935)/$K3935&lt;=スコアリング基準!$B$24,スコアリング基準!$C$24,IF(ABS($L3935)/$K3935&lt;=スコアリング基準!$B$25,スコアリング基準!$C$25,IF(ABS($L3935)/$K3935&lt;=スコアリング基準!$B$26,スコアリング基準!$C$26,0))))</f>
        <v/>
      </c>
      <c r="V3935" s="4">
        <f>IF($P3935="なし",スコアリング基準!$C$27,0)</f>
        <v/>
      </c>
      <c r="W3935" s="4">
        <f>IF($F3935="",0,IF(ISNUMBER($F3935),IF($F3935&lt;=スコアリング基準!$B$28,スコアリング基準!$C$28,スコアリング基準!$C$29),0))</f>
        <v/>
      </c>
      <c r="X3935" s="4">
        <f>IFERROR(VLOOKUP($B3935,スコアリング基準!$A$36:$B$46,2,FALSE),0)</f>
        <v/>
      </c>
      <c r="Y3935" s="4">
        <f>SUM($S3935:$X3935)</f>
        <v/>
      </c>
      <c r="Z3935" s="4">
        <f>IF(COUNT($M3935:$N3935)=0,"データ無",IF($Y3935&gt;=スコアリング基準!$B$30,"S",IF($Y3935&gt;=スコアリング基準!$B$31,"A",IF($Y3935&gt;=スコアリング基準!$B$32,"B","C"))))</f>
        <v/>
      </c>
      <c r="AA3935">
        <f>IFERROR(INDEX(実績DB!$I$3:$I$104,MATCH($B3935&amp;$C3935,実績DB!$J$3:$J$104,0)),"")</f>
        <v/>
      </c>
    </row>
    <row r="3936">
      <c r="A3936" t="n">
        <v>3934</v>
      </c>
      <c r="B3936" t="inlineStr">
        <is>
          <t>関西</t>
        </is>
      </c>
      <c r="C3936" t="inlineStr">
        <is>
          <t>仁川変電所</t>
        </is>
      </c>
      <c r="D3936" t="inlineStr">
        <is>
          <t>兵庫県</t>
        </is>
      </c>
      <c r="E3936" t="n">
        <v>77</v>
      </c>
      <c r="G3936" s="3" t="n">
        <v>34.787648</v>
      </c>
      <c r="H3936" s="3" t="n">
        <v>135.356079</v>
      </c>
      <c r="I3936" t="inlineStr">
        <is>
          <t>OSM実測</t>
        </is>
      </c>
      <c r="J3936" t="n">
        <v>66</v>
      </c>
      <c r="K3936" t="n">
        <v>66</v>
      </c>
      <c r="L3936" t="n">
        <v>-47</v>
      </c>
      <c r="M3936" t="n">
        <v>19</v>
      </c>
      <c r="N3936" t="n">
        <v>0</v>
      </c>
      <c r="O3936" t="inlineStr">
        <is>
          <t>不可 #2</t>
        </is>
      </c>
      <c r="P3936" t="inlineStr">
        <is>
          <t>有り</t>
        </is>
      </c>
      <c r="R3936" s="4">
        <f>IF(COUNT($M3936:$N3936)=0,"",IF(AND(IF($N3936&lt;&gt;"",$N3936,$M3936)&lt;=0,$O3936&lt;&gt;"可"),"警告",""))</f>
        <v/>
      </c>
      <c r="S3936" s="4">
        <f>IF(COUNT($M3936:$N3936)=0,0,IF(IF($N3936&lt;&gt;"",$N3936,$M3936)&gt;=スコアリング基準!$B$20,スコアリング基準!$C$20,IF(IF($N3936&lt;&gt;"",$N3936,$M3936)&gt;=スコアリング基準!$B$21,スコアリング基準!$C$21,IF(IF($N3936&lt;&gt;"",$N3936,$M3936)&gt;0,スコアリング基準!$C$22,0))))</f>
        <v/>
      </c>
      <c r="T3936" s="4">
        <f>IF($O3936="可",スコアリング基準!$C$23,0)</f>
        <v/>
      </c>
      <c r="U3936" s="4">
        <f>IF(OR(COUNT($K3936:$L3936)&lt;2,$K3936=0),0,IF(ABS($L3936)/$K3936&lt;=スコアリング基準!$B$24,スコアリング基準!$C$24,IF(ABS($L3936)/$K3936&lt;=スコアリング基準!$B$25,スコアリング基準!$C$25,IF(ABS($L3936)/$K3936&lt;=スコアリング基準!$B$26,スコアリング基準!$C$26,0))))</f>
        <v/>
      </c>
      <c r="V3936" s="4">
        <f>IF($P3936="なし",スコアリング基準!$C$27,0)</f>
        <v/>
      </c>
      <c r="W3936" s="4">
        <f>IF($F3936="",0,IF(ISNUMBER($F3936),IF($F3936&lt;=スコアリング基準!$B$28,スコアリング基準!$C$28,スコアリング基準!$C$29),0))</f>
        <v/>
      </c>
      <c r="X3936" s="4">
        <f>IFERROR(VLOOKUP($B3936,スコアリング基準!$A$36:$B$46,2,FALSE),0)</f>
        <v/>
      </c>
      <c r="Y3936" s="4">
        <f>SUM($S3936:$X3936)</f>
        <v/>
      </c>
      <c r="Z3936" s="4">
        <f>IF(COUNT($M3936:$N3936)=0,"データ無",IF($Y3936&gt;=スコアリング基準!$B$30,"S",IF($Y3936&gt;=スコアリング基準!$B$31,"A",IF($Y3936&gt;=スコアリング基準!$B$32,"B","C"))))</f>
        <v/>
      </c>
      <c r="AA3936">
        <f>IFERROR(INDEX(実績DB!$I$3:$I$104,MATCH($B3936&amp;$C3936,実績DB!$J$3:$J$104,0)),"")</f>
        <v/>
      </c>
    </row>
    <row r="3937">
      <c r="A3937" t="n">
        <v>3935</v>
      </c>
      <c r="B3937" t="inlineStr">
        <is>
          <t>関西</t>
        </is>
      </c>
      <c r="C3937" t="inlineStr">
        <is>
          <t>今津変電所</t>
        </is>
      </c>
      <c r="D3937" t="inlineStr">
        <is>
          <t>滋賀県</t>
        </is>
      </c>
      <c r="E3937" t="n">
        <v>77</v>
      </c>
      <c r="G3937" s="3" t="n">
        <v>35.402831</v>
      </c>
      <c r="H3937" s="3" t="n">
        <v>136.029386</v>
      </c>
      <c r="I3937" t="inlineStr">
        <is>
          <t>OSM実測</t>
        </is>
      </c>
      <c r="J3937" t="n">
        <v>38</v>
      </c>
      <c r="K3937" t="n">
        <v>38</v>
      </c>
      <c r="L3937" t="n">
        <v>-25</v>
      </c>
      <c r="M3937" t="n">
        <v>12</v>
      </c>
      <c r="N3937" t="n">
        <v>0</v>
      </c>
      <c r="O3937" t="inlineStr">
        <is>
          <t>不可 #2</t>
        </is>
      </c>
      <c r="P3937" t="inlineStr">
        <is>
          <t>有り</t>
        </is>
      </c>
      <c r="R3937" s="4">
        <f>IF(COUNT($M3937:$N3937)=0,"",IF(AND(IF($N3937&lt;&gt;"",$N3937,$M3937)&lt;=0,$O3937&lt;&gt;"可"),"警告",""))</f>
        <v/>
      </c>
      <c r="S3937" s="4">
        <f>IF(COUNT($M3937:$N3937)=0,0,IF(IF($N3937&lt;&gt;"",$N3937,$M3937)&gt;=スコアリング基準!$B$20,スコアリング基準!$C$20,IF(IF($N3937&lt;&gt;"",$N3937,$M3937)&gt;=スコアリング基準!$B$21,スコアリング基準!$C$21,IF(IF($N3937&lt;&gt;"",$N3937,$M3937)&gt;0,スコアリング基準!$C$22,0))))</f>
        <v/>
      </c>
      <c r="T3937" s="4">
        <f>IF($O3937="可",スコアリング基準!$C$23,0)</f>
        <v/>
      </c>
      <c r="U3937" s="4">
        <f>IF(OR(COUNT($K3937:$L3937)&lt;2,$K3937=0),0,IF(ABS($L3937)/$K3937&lt;=スコアリング基準!$B$24,スコアリング基準!$C$24,IF(ABS($L3937)/$K3937&lt;=スコアリング基準!$B$25,スコアリング基準!$C$25,IF(ABS($L3937)/$K3937&lt;=スコアリング基準!$B$26,スコアリング基準!$C$26,0))))</f>
        <v/>
      </c>
      <c r="V3937" s="4">
        <f>IF($P3937="なし",スコアリング基準!$C$27,0)</f>
        <v/>
      </c>
      <c r="W3937" s="4">
        <f>IF($F3937="",0,IF(ISNUMBER($F3937),IF($F3937&lt;=スコアリング基準!$B$28,スコアリング基準!$C$28,スコアリング基準!$C$29),0))</f>
        <v/>
      </c>
      <c r="X3937" s="4">
        <f>IFERROR(VLOOKUP($B3937,スコアリング基準!$A$36:$B$46,2,FALSE),0)</f>
        <v/>
      </c>
      <c r="Y3937" s="4">
        <f>SUM($S3937:$X3937)</f>
        <v/>
      </c>
      <c r="Z3937" s="4">
        <f>IF(COUNT($M3937:$N3937)=0,"データ無",IF($Y3937&gt;=スコアリング基準!$B$30,"S",IF($Y3937&gt;=スコアリング基準!$B$31,"A",IF($Y3937&gt;=スコアリング基準!$B$32,"B","C"))))</f>
        <v/>
      </c>
      <c r="AA3937">
        <f>IFERROR(INDEX(実績DB!$I$3:$I$104,MATCH($B3937&amp;$C3937,実績DB!$J$3:$J$104,0)),"")</f>
        <v/>
      </c>
    </row>
    <row r="3938">
      <c r="A3938" t="n">
        <v>3936</v>
      </c>
      <c r="B3938" t="inlineStr">
        <is>
          <t>関西</t>
        </is>
      </c>
      <c r="C3938" t="inlineStr">
        <is>
          <t>今津町変電所</t>
        </is>
      </c>
      <c r="D3938" t="inlineStr">
        <is>
          <t>大阪府</t>
        </is>
      </c>
      <c r="E3938" t="n">
        <v>77</v>
      </c>
      <c r="G3938" s="3" t="n">
        <v>34.692704</v>
      </c>
      <c r="H3938" s="3" t="n">
        <v>135.575511</v>
      </c>
      <c r="I3938" t="inlineStr">
        <is>
          <t>OSM実測</t>
        </is>
      </c>
      <c r="J3938" t="n">
        <v>64</v>
      </c>
      <c r="K3938" t="n">
        <v>64</v>
      </c>
      <c r="L3938" t="n">
        <v>-47</v>
      </c>
      <c r="M3938" t="n">
        <v>17</v>
      </c>
      <c r="N3938" t="n">
        <v>17</v>
      </c>
      <c r="O3938" t="inlineStr">
        <is>
          <t>不可 #2</t>
        </is>
      </c>
      <c r="P3938" t="inlineStr">
        <is>
          <t>なし</t>
        </is>
      </c>
      <c r="R3938" s="4">
        <f>IF(COUNT($M3938:$N3938)=0,"",IF(AND(IF($N3938&lt;&gt;"",$N3938,$M3938)&lt;=0,$O3938&lt;&gt;"可"),"警告",""))</f>
        <v/>
      </c>
      <c r="S3938" s="4">
        <f>IF(COUNT($M3938:$N3938)=0,0,IF(IF($N3938&lt;&gt;"",$N3938,$M3938)&gt;=スコアリング基準!$B$20,スコアリング基準!$C$20,IF(IF($N3938&lt;&gt;"",$N3938,$M3938)&gt;=スコアリング基準!$B$21,スコアリング基準!$C$21,IF(IF($N3938&lt;&gt;"",$N3938,$M3938)&gt;0,スコアリング基準!$C$22,0))))</f>
        <v/>
      </c>
      <c r="T3938" s="4">
        <f>IF($O3938="可",スコアリング基準!$C$23,0)</f>
        <v/>
      </c>
      <c r="U3938" s="4">
        <f>IF(OR(COUNT($K3938:$L3938)&lt;2,$K3938=0),0,IF(ABS($L3938)/$K3938&lt;=スコアリング基準!$B$24,スコアリング基準!$C$24,IF(ABS($L3938)/$K3938&lt;=スコアリング基準!$B$25,スコアリング基準!$C$25,IF(ABS($L3938)/$K3938&lt;=スコアリング基準!$B$26,スコアリング基準!$C$26,0))))</f>
        <v/>
      </c>
      <c r="V3938" s="4">
        <f>IF($P3938="なし",スコアリング基準!$C$27,0)</f>
        <v/>
      </c>
      <c r="W3938" s="4">
        <f>IF($F3938="",0,IF(ISNUMBER($F3938),IF($F3938&lt;=スコアリング基準!$B$28,スコアリング基準!$C$28,スコアリング基準!$C$29),0))</f>
        <v/>
      </c>
      <c r="X3938" s="4">
        <f>IFERROR(VLOOKUP($B3938,スコアリング基準!$A$36:$B$46,2,FALSE),0)</f>
        <v/>
      </c>
      <c r="Y3938" s="4">
        <f>SUM($S3938:$X3938)</f>
        <v/>
      </c>
      <c r="Z3938" s="4">
        <f>IF(COUNT($M3938:$N3938)=0,"データ無",IF($Y3938&gt;=スコアリング基準!$B$30,"S",IF($Y3938&gt;=スコアリング基準!$B$31,"A",IF($Y3938&gt;=スコアリング基準!$B$32,"B","C"))))</f>
        <v/>
      </c>
      <c r="AA3938">
        <f>IFERROR(INDEX(実績DB!$I$3:$I$104,MATCH($B3938&amp;$C3938,実績DB!$J$3:$J$104,0)),"")</f>
        <v/>
      </c>
    </row>
    <row r="3939">
      <c r="A3939" t="n">
        <v>3937</v>
      </c>
      <c r="B3939" t="inlineStr">
        <is>
          <t>関西</t>
        </is>
      </c>
      <c r="C3939" t="inlineStr">
        <is>
          <t>佐野変電所</t>
        </is>
      </c>
      <c r="D3939" t="inlineStr">
        <is>
          <t>大阪府</t>
        </is>
      </c>
      <c r="E3939" t="n">
        <v>77</v>
      </c>
      <c r="G3939" s="3" t="n">
        <v>34.412521</v>
      </c>
      <c r="H3939" s="3" t="n">
        <v>135.324134</v>
      </c>
      <c r="I3939" t="inlineStr">
        <is>
          <t>OSM実測</t>
        </is>
      </c>
      <c r="J3939" t="n">
        <v>85</v>
      </c>
      <c r="K3939" t="n">
        <v>85</v>
      </c>
      <c r="L3939" t="n">
        <v>1</v>
      </c>
      <c r="O3939" t="inlineStr">
        <is>
          <t>不可 #1</t>
        </is>
      </c>
      <c r="P3939" t="inlineStr">
        <is>
          <t>なし</t>
        </is>
      </c>
      <c r="R3939" s="4">
        <f>IF(COUNT($M3939:$N3939)=0,"",IF(AND(IF($N3939&lt;&gt;"",$N3939,$M3939)&lt;=0,$O3939&lt;&gt;"可"),"警告",""))</f>
        <v/>
      </c>
      <c r="S3939" s="4">
        <f>IF(COUNT($M3939:$N3939)=0,0,IF(IF($N3939&lt;&gt;"",$N3939,$M3939)&gt;=スコアリング基準!$B$20,スコアリング基準!$C$20,IF(IF($N3939&lt;&gt;"",$N3939,$M3939)&gt;=スコアリング基準!$B$21,スコアリング基準!$C$21,IF(IF($N3939&lt;&gt;"",$N3939,$M3939)&gt;0,スコアリング基準!$C$22,0))))</f>
        <v/>
      </c>
      <c r="T3939" s="4">
        <f>IF($O3939="可",スコアリング基準!$C$23,0)</f>
        <v/>
      </c>
      <c r="U3939" s="4">
        <f>IF(OR(COUNT($K3939:$L3939)&lt;2,$K3939=0),0,IF(ABS($L3939)/$K3939&lt;=スコアリング基準!$B$24,スコアリング基準!$C$24,IF(ABS($L3939)/$K3939&lt;=スコアリング基準!$B$25,スコアリング基準!$C$25,IF(ABS($L3939)/$K3939&lt;=スコアリング基準!$B$26,スコアリング基準!$C$26,0))))</f>
        <v/>
      </c>
      <c r="V3939" s="4">
        <f>IF($P3939="なし",スコアリング基準!$C$27,0)</f>
        <v/>
      </c>
      <c r="W3939" s="4">
        <f>IF($F3939="",0,IF(ISNUMBER($F3939),IF($F3939&lt;=スコアリング基準!$B$28,スコアリング基準!$C$28,スコアリング基準!$C$29),0))</f>
        <v/>
      </c>
      <c r="X3939" s="4">
        <f>IFERROR(VLOOKUP($B3939,スコアリング基準!$A$36:$B$46,2,FALSE),0)</f>
        <v/>
      </c>
      <c r="Y3939" s="4">
        <f>SUM($S3939:$X3939)</f>
        <v/>
      </c>
      <c r="Z3939" s="4">
        <f>IF(COUNT($M3939:$N3939)=0,"データ無",IF($Y3939&gt;=スコアリング基準!$B$30,"S",IF($Y3939&gt;=スコアリング基準!$B$31,"A",IF($Y3939&gt;=スコアリング基準!$B$32,"B","C"))))</f>
        <v/>
      </c>
      <c r="AA3939">
        <f>IFERROR(INDEX(実績DB!$I$3:$I$104,MATCH($B3939&amp;$C3939,実績DB!$J$3:$J$104,0)),"")</f>
        <v/>
      </c>
    </row>
    <row r="3940">
      <c r="A3940" t="n">
        <v>3938</v>
      </c>
      <c r="B3940" t="inlineStr">
        <is>
          <t>関西</t>
        </is>
      </c>
      <c r="C3940" t="inlineStr">
        <is>
          <t>信太変電所</t>
        </is>
      </c>
      <c r="D3940" t="inlineStr">
        <is>
          <t>大阪府</t>
        </is>
      </c>
      <c r="E3940" t="n">
        <v>77</v>
      </c>
      <c r="G3940" s="3" t="n">
        <v>34.51128</v>
      </c>
      <c r="H3940" s="3" t="n">
        <v>135.437692</v>
      </c>
      <c r="I3940" t="inlineStr">
        <is>
          <t>OSM実測</t>
        </is>
      </c>
      <c r="J3940" t="n">
        <v>45</v>
      </c>
      <c r="K3940" t="n">
        <v>45</v>
      </c>
      <c r="L3940" t="n">
        <v>-36</v>
      </c>
      <c r="M3940" t="n">
        <v>9</v>
      </c>
      <c r="N3940" t="n">
        <v>9</v>
      </c>
      <c r="O3940" t="inlineStr">
        <is>
          <t>不可 #2</t>
        </is>
      </c>
      <c r="P3940" t="inlineStr">
        <is>
          <t>有り</t>
        </is>
      </c>
      <c r="R3940" s="4">
        <f>IF(COUNT($M3940:$N3940)=0,"",IF(AND(IF($N3940&lt;&gt;"",$N3940,$M3940)&lt;=0,$O3940&lt;&gt;"可"),"警告",""))</f>
        <v/>
      </c>
      <c r="S3940" s="4">
        <f>IF(COUNT($M3940:$N3940)=0,0,IF(IF($N3940&lt;&gt;"",$N3940,$M3940)&gt;=スコアリング基準!$B$20,スコアリング基準!$C$20,IF(IF($N3940&lt;&gt;"",$N3940,$M3940)&gt;=スコアリング基準!$B$21,スコアリング基準!$C$21,IF(IF($N3940&lt;&gt;"",$N3940,$M3940)&gt;0,スコアリング基準!$C$22,0))))</f>
        <v/>
      </c>
      <c r="T3940" s="4">
        <f>IF($O3940="可",スコアリング基準!$C$23,0)</f>
        <v/>
      </c>
      <c r="U3940" s="4">
        <f>IF(OR(COUNT($K3940:$L3940)&lt;2,$K3940=0),0,IF(ABS($L3940)/$K3940&lt;=スコアリング基準!$B$24,スコアリング基準!$C$24,IF(ABS($L3940)/$K3940&lt;=スコアリング基準!$B$25,スコアリング基準!$C$25,IF(ABS($L3940)/$K3940&lt;=スコアリング基準!$B$26,スコアリング基準!$C$26,0))))</f>
        <v/>
      </c>
      <c r="V3940" s="4">
        <f>IF($P3940="なし",スコアリング基準!$C$27,0)</f>
        <v/>
      </c>
      <c r="W3940" s="4">
        <f>IF($F3940="",0,IF(ISNUMBER($F3940),IF($F3940&lt;=スコアリング基準!$B$28,スコアリング基準!$C$28,スコアリング基準!$C$29),0))</f>
        <v/>
      </c>
      <c r="X3940" s="4">
        <f>IFERROR(VLOOKUP($B3940,スコアリング基準!$A$36:$B$46,2,FALSE),0)</f>
        <v/>
      </c>
      <c r="Y3940" s="4">
        <f>SUM($S3940:$X3940)</f>
        <v/>
      </c>
      <c r="Z3940" s="4">
        <f>IF(COUNT($M3940:$N3940)=0,"データ無",IF($Y3940&gt;=スコアリング基準!$B$30,"S",IF($Y3940&gt;=スコアリング基準!$B$31,"A",IF($Y3940&gt;=スコアリング基準!$B$32,"B","C"))))</f>
        <v/>
      </c>
      <c r="AA3940">
        <f>IFERROR(INDEX(実績DB!$I$3:$I$104,MATCH($B3940&amp;$C3940,実績DB!$J$3:$J$104,0)),"")</f>
        <v/>
      </c>
    </row>
    <row r="3941">
      <c r="A3941" t="n">
        <v>3939</v>
      </c>
      <c r="B3941" t="inlineStr">
        <is>
          <t>関西</t>
        </is>
      </c>
      <c r="C3941" t="inlineStr">
        <is>
          <t>信楽変電所</t>
        </is>
      </c>
      <c r="D3941" t="inlineStr">
        <is>
          <t>滋賀県</t>
        </is>
      </c>
      <c r="E3941" t="n">
        <v>77</v>
      </c>
      <c r="G3941" s="3" t="n">
        <v>34.880119</v>
      </c>
      <c r="H3941" s="3" t="n">
        <v>136.059969</v>
      </c>
      <c r="I3941" t="inlineStr">
        <is>
          <t>OSM実測</t>
        </is>
      </c>
      <c r="J3941" t="n">
        <v>38</v>
      </c>
      <c r="K3941" t="n">
        <v>38</v>
      </c>
      <c r="L3941" t="n">
        <v>-37</v>
      </c>
      <c r="M3941" t="n">
        <v>1</v>
      </c>
      <c r="N3941" t="n">
        <v>0</v>
      </c>
      <c r="O3941" t="inlineStr">
        <is>
          <t>不可 #2</t>
        </is>
      </c>
      <c r="P3941" t="inlineStr">
        <is>
          <t>有り</t>
        </is>
      </c>
      <c r="R3941" s="4">
        <f>IF(COUNT($M3941:$N3941)=0,"",IF(AND(IF($N3941&lt;&gt;"",$N3941,$M3941)&lt;=0,$O3941&lt;&gt;"可"),"警告",""))</f>
        <v/>
      </c>
      <c r="S3941" s="4">
        <f>IF(COUNT($M3941:$N3941)=0,0,IF(IF($N3941&lt;&gt;"",$N3941,$M3941)&gt;=スコアリング基準!$B$20,スコアリング基準!$C$20,IF(IF($N3941&lt;&gt;"",$N3941,$M3941)&gt;=スコアリング基準!$B$21,スコアリング基準!$C$21,IF(IF($N3941&lt;&gt;"",$N3941,$M3941)&gt;0,スコアリング基準!$C$22,0))))</f>
        <v/>
      </c>
      <c r="T3941" s="4">
        <f>IF($O3941="可",スコアリング基準!$C$23,0)</f>
        <v/>
      </c>
      <c r="U3941" s="4">
        <f>IF(OR(COUNT($K3941:$L3941)&lt;2,$K3941=0),0,IF(ABS($L3941)/$K3941&lt;=スコアリング基準!$B$24,スコアリング基準!$C$24,IF(ABS($L3941)/$K3941&lt;=スコアリング基準!$B$25,スコアリング基準!$C$25,IF(ABS($L3941)/$K3941&lt;=スコアリング基準!$B$26,スコアリング基準!$C$26,0))))</f>
        <v/>
      </c>
      <c r="V3941" s="4">
        <f>IF($P3941="なし",スコアリング基準!$C$27,0)</f>
        <v/>
      </c>
      <c r="W3941" s="4">
        <f>IF($F3941="",0,IF(ISNUMBER($F3941),IF($F3941&lt;=スコアリング基準!$B$28,スコアリング基準!$C$28,スコアリング基準!$C$29),0))</f>
        <v/>
      </c>
      <c r="X3941" s="4">
        <f>IFERROR(VLOOKUP($B3941,スコアリング基準!$A$36:$B$46,2,FALSE),0)</f>
        <v/>
      </c>
      <c r="Y3941" s="4">
        <f>SUM($S3941:$X3941)</f>
        <v/>
      </c>
      <c r="Z3941" s="4">
        <f>IF(COUNT($M3941:$N3941)=0,"データ無",IF($Y3941&gt;=スコアリング基準!$B$30,"S",IF($Y3941&gt;=スコアリング基準!$B$31,"A",IF($Y3941&gt;=スコアリング基準!$B$32,"B","C"))))</f>
        <v/>
      </c>
      <c r="AA3941">
        <f>IFERROR(INDEX(実績DB!$I$3:$I$104,MATCH($B3941&amp;$C3941,実績DB!$J$3:$J$104,0)),"")</f>
        <v/>
      </c>
    </row>
    <row r="3942">
      <c r="A3942" t="n">
        <v>3940</v>
      </c>
      <c r="B3942" t="inlineStr">
        <is>
          <t>関西</t>
        </is>
      </c>
      <c r="C3942" t="inlineStr">
        <is>
          <t>信達変電所</t>
        </is>
      </c>
      <c r="D3942" t="inlineStr">
        <is>
          <t>大阪府</t>
        </is>
      </c>
      <c r="E3942" t="n">
        <v>77</v>
      </c>
      <c r="G3942" s="3" t="n">
        <v>34.378827</v>
      </c>
      <c r="H3942" s="3" t="n">
        <v>135.282633</v>
      </c>
      <c r="I3942" t="inlineStr">
        <is>
          <t>OSM実測</t>
        </is>
      </c>
      <c r="J3942" t="n">
        <v>32</v>
      </c>
      <c r="K3942" t="n">
        <v>32</v>
      </c>
      <c r="L3942" t="n">
        <v>-19</v>
      </c>
      <c r="M3942" t="n">
        <v>13</v>
      </c>
      <c r="N3942" t="n">
        <v>0</v>
      </c>
      <c r="O3942" t="inlineStr">
        <is>
          <t>不可 #2</t>
        </is>
      </c>
      <c r="P3942" t="inlineStr">
        <is>
          <t>有り</t>
        </is>
      </c>
      <c r="R3942" s="4">
        <f>IF(COUNT($M3942:$N3942)=0,"",IF(AND(IF($N3942&lt;&gt;"",$N3942,$M3942)&lt;=0,$O3942&lt;&gt;"可"),"警告",""))</f>
        <v/>
      </c>
      <c r="S3942" s="4">
        <f>IF(COUNT($M3942:$N3942)=0,0,IF(IF($N3942&lt;&gt;"",$N3942,$M3942)&gt;=スコアリング基準!$B$20,スコアリング基準!$C$20,IF(IF($N3942&lt;&gt;"",$N3942,$M3942)&gt;=スコアリング基準!$B$21,スコアリング基準!$C$21,IF(IF($N3942&lt;&gt;"",$N3942,$M3942)&gt;0,スコアリング基準!$C$22,0))))</f>
        <v/>
      </c>
      <c r="T3942" s="4">
        <f>IF($O3942="可",スコアリング基準!$C$23,0)</f>
        <v/>
      </c>
      <c r="U3942" s="4">
        <f>IF(OR(COUNT($K3942:$L3942)&lt;2,$K3942=0),0,IF(ABS($L3942)/$K3942&lt;=スコアリング基準!$B$24,スコアリング基準!$C$24,IF(ABS($L3942)/$K3942&lt;=スコアリング基準!$B$25,スコアリング基準!$C$25,IF(ABS($L3942)/$K3942&lt;=スコアリング基準!$B$26,スコアリング基準!$C$26,0))))</f>
        <v/>
      </c>
      <c r="V3942" s="4">
        <f>IF($P3942="なし",スコアリング基準!$C$27,0)</f>
        <v/>
      </c>
      <c r="W3942" s="4">
        <f>IF($F3942="",0,IF(ISNUMBER($F3942),IF($F3942&lt;=スコアリング基準!$B$28,スコアリング基準!$C$28,スコアリング基準!$C$29),0))</f>
        <v/>
      </c>
      <c r="X3942" s="4">
        <f>IFERROR(VLOOKUP($B3942,スコアリング基準!$A$36:$B$46,2,FALSE),0)</f>
        <v/>
      </c>
      <c r="Y3942" s="4">
        <f>SUM($S3942:$X3942)</f>
        <v/>
      </c>
      <c r="Z3942" s="4">
        <f>IF(COUNT($M3942:$N3942)=0,"データ無",IF($Y3942&gt;=スコアリング基準!$B$30,"S",IF($Y3942&gt;=スコアリング基準!$B$31,"A",IF($Y3942&gt;=スコアリング基準!$B$32,"B","C"))))</f>
        <v/>
      </c>
      <c r="AA3942">
        <f>IFERROR(INDEX(実績DB!$I$3:$I$104,MATCH($B3942&amp;$C3942,実績DB!$J$3:$J$104,0)),"")</f>
        <v/>
      </c>
    </row>
    <row r="3943">
      <c r="A3943" t="n">
        <v>3941</v>
      </c>
      <c r="B3943" t="inlineStr">
        <is>
          <t>関西</t>
        </is>
      </c>
      <c r="C3943" t="inlineStr">
        <is>
          <t>八木変電所</t>
        </is>
      </c>
      <c r="D3943" t="inlineStr">
        <is>
          <t>京都府</t>
        </is>
      </c>
      <c r="E3943" t="n">
        <v>77</v>
      </c>
      <c r="G3943" s="3" t="n">
        <v>35.082966</v>
      </c>
      <c r="H3943" s="3" t="n">
        <v>135.547468</v>
      </c>
      <c r="I3943" t="inlineStr">
        <is>
          <t>OSM実測</t>
        </is>
      </c>
      <c r="J3943" t="n">
        <v>28</v>
      </c>
      <c r="K3943" t="n">
        <v>28</v>
      </c>
      <c r="L3943" t="n">
        <v>-29</v>
      </c>
      <c r="O3943" t="inlineStr">
        <is>
          <t>不可 #1</t>
        </is>
      </c>
      <c r="P3943" t="inlineStr">
        <is>
          <t>なし</t>
        </is>
      </c>
      <c r="R3943" s="4">
        <f>IF(COUNT($M3943:$N3943)=0,"",IF(AND(IF($N3943&lt;&gt;"",$N3943,$M3943)&lt;=0,$O3943&lt;&gt;"可"),"警告",""))</f>
        <v/>
      </c>
      <c r="S3943" s="4">
        <f>IF(COUNT($M3943:$N3943)=0,0,IF(IF($N3943&lt;&gt;"",$N3943,$M3943)&gt;=スコアリング基準!$B$20,スコアリング基準!$C$20,IF(IF($N3943&lt;&gt;"",$N3943,$M3943)&gt;=スコアリング基準!$B$21,スコアリング基準!$C$21,IF(IF($N3943&lt;&gt;"",$N3943,$M3943)&gt;0,スコアリング基準!$C$22,0))))</f>
        <v/>
      </c>
      <c r="T3943" s="4">
        <f>IF($O3943="可",スコアリング基準!$C$23,0)</f>
        <v/>
      </c>
      <c r="U3943" s="4">
        <f>IF(OR(COUNT($K3943:$L3943)&lt;2,$K3943=0),0,IF(ABS($L3943)/$K3943&lt;=スコアリング基準!$B$24,スコアリング基準!$C$24,IF(ABS($L3943)/$K3943&lt;=スコアリング基準!$B$25,スコアリング基準!$C$25,IF(ABS($L3943)/$K3943&lt;=スコアリング基準!$B$26,スコアリング基準!$C$26,0))))</f>
        <v/>
      </c>
      <c r="V3943" s="4">
        <f>IF($P3943="なし",スコアリング基準!$C$27,0)</f>
        <v/>
      </c>
      <c r="W3943" s="4">
        <f>IF($F3943="",0,IF(ISNUMBER($F3943),IF($F3943&lt;=スコアリング基準!$B$28,スコアリング基準!$C$28,スコアリング基準!$C$29),0))</f>
        <v/>
      </c>
      <c r="X3943" s="4">
        <f>IFERROR(VLOOKUP($B3943,スコアリング基準!$A$36:$B$46,2,FALSE),0)</f>
        <v/>
      </c>
      <c r="Y3943" s="4">
        <f>SUM($S3943:$X3943)</f>
        <v/>
      </c>
      <c r="Z3943" s="4">
        <f>IF(COUNT($M3943:$N3943)=0,"データ無",IF($Y3943&gt;=スコアリング基準!$B$30,"S",IF($Y3943&gt;=スコアリング基準!$B$31,"A",IF($Y3943&gt;=スコアリング基準!$B$32,"B","C"))))</f>
        <v/>
      </c>
      <c r="AA3943">
        <f>IFERROR(INDEX(実績DB!$I$3:$I$104,MATCH($B3943&amp;$C3943,実績DB!$J$3:$J$104,0)),"")</f>
        <v/>
      </c>
    </row>
    <row r="3944">
      <c r="A3944" t="n">
        <v>3942</v>
      </c>
      <c r="B3944" t="inlineStr">
        <is>
          <t>関西</t>
        </is>
      </c>
      <c r="C3944" t="inlineStr">
        <is>
          <t>八雲変電所</t>
        </is>
      </c>
      <c r="D3944" t="inlineStr">
        <is>
          <t>大阪府</t>
        </is>
      </c>
      <c r="E3944" t="n">
        <v>77</v>
      </c>
      <c r="G3944" s="3" t="n">
        <v>34.74725</v>
      </c>
      <c r="H3944" s="3" t="n">
        <v>135.569081</v>
      </c>
      <c r="I3944" t="inlineStr">
        <is>
          <t>OSM実測</t>
        </is>
      </c>
      <c r="J3944" t="n">
        <v>34</v>
      </c>
      <c r="K3944" t="n">
        <v>34</v>
      </c>
      <c r="L3944" t="n">
        <v>-17</v>
      </c>
      <c r="M3944" t="n">
        <v>17</v>
      </c>
      <c r="N3944" t="n">
        <v>17</v>
      </c>
      <c r="O3944" t="inlineStr">
        <is>
          <t>不可 #2</t>
        </is>
      </c>
      <c r="P3944" t="inlineStr">
        <is>
          <t>なし</t>
        </is>
      </c>
      <c r="R3944" s="4">
        <f>IF(COUNT($M3944:$N3944)=0,"",IF(AND(IF($N3944&lt;&gt;"",$N3944,$M3944)&lt;=0,$O3944&lt;&gt;"可"),"警告",""))</f>
        <v/>
      </c>
      <c r="S3944" s="4">
        <f>IF(COUNT($M3944:$N3944)=0,0,IF(IF($N3944&lt;&gt;"",$N3944,$M3944)&gt;=スコアリング基準!$B$20,スコアリング基準!$C$20,IF(IF($N3944&lt;&gt;"",$N3944,$M3944)&gt;=スコアリング基準!$B$21,スコアリング基準!$C$21,IF(IF($N3944&lt;&gt;"",$N3944,$M3944)&gt;0,スコアリング基準!$C$22,0))))</f>
        <v/>
      </c>
      <c r="T3944" s="4">
        <f>IF($O3944="可",スコアリング基準!$C$23,0)</f>
        <v/>
      </c>
      <c r="U3944" s="4">
        <f>IF(OR(COUNT($K3944:$L3944)&lt;2,$K3944=0),0,IF(ABS($L3944)/$K3944&lt;=スコアリング基準!$B$24,スコアリング基準!$C$24,IF(ABS($L3944)/$K3944&lt;=スコアリング基準!$B$25,スコアリング基準!$C$25,IF(ABS($L3944)/$K3944&lt;=スコアリング基準!$B$26,スコアリング基準!$C$26,0))))</f>
        <v/>
      </c>
      <c r="V3944" s="4">
        <f>IF($P3944="なし",スコアリング基準!$C$27,0)</f>
        <v/>
      </c>
      <c r="W3944" s="4">
        <f>IF($F3944="",0,IF(ISNUMBER($F3944),IF($F3944&lt;=スコアリング基準!$B$28,スコアリング基準!$C$28,スコアリング基準!$C$29),0))</f>
        <v/>
      </c>
      <c r="X3944" s="4">
        <f>IFERROR(VLOOKUP($B3944,スコアリング基準!$A$36:$B$46,2,FALSE),0)</f>
        <v/>
      </c>
      <c r="Y3944" s="4">
        <f>SUM($S3944:$X3944)</f>
        <v/>
      </c>
      <c r="Z3944" s="4">
        <f>IF(COUNT($M3944:$N3944)=0,"データ無",IF($Y3944&gt;=スコアリング基準!$B$30,"S",IF($Y3944&gt;=スコアリング基準!$B$31,"A",IF($Y3944&gt;=スコアリング基準!$B$32,"B","C"))))</f>
        <v/>
      </c>
      <c r="AA3944">
        <f>IFERROR(INDEX(実績DB!$I$3:$I$104,MATCH($B3944&amp;$C3944,実績DB!$J$3:$J$104,0)),"")</f>
        <v/>
      </c>
    </row>
    <row r="3945">
      <c r="A3945" t="n">
        <v>3943</v>
      </c>
      <c r="B3945" t="inlineStr">
        <is>
          <t>関西</t>
        </is>
      </c>
      <c r="C3945" t="inlineStr">
        <is>
          <t>六条西変電所</t>
        </is>
      </c>
      <c r="D3945" t="inlineStr">
        <is>
          <t>奈良県</t>
        </is>
      </c>
      <c r="E3945" t="n">
        <v>77</v>
      </c>
      <c r="G3945" s="3" t="n">
        <v>34.670134</v>
      </c>
      <c r="H3945" s="3" t="n">
        <v>135.770477</v>
      </c>
      <c r="I3945" t="inlineStr">
        <is>
          <t>OSM実測</t>
        </is>
      </c>
      <c r="J3945" t="n">
        <v>38</v>
      </c>
      <c r="K3945" t="n">
        <v>38</v>
      </c>
      <c r="L3945" t="n">
        <v>-20</v>
      </c>
      <c r="M3945" t="n">
        <v>18</v>
      </c>
      <c r="N3945" t="n">
        <v>18</v>
      </c>
      <c r="O3945" t="inlineStr">
        <is>
          <t>不可 #2</t>
        </is>
      </c>
      <c r="P3945" t="inlineStr">
        <is>
          <t>なし</t>
        </is>
      </c>
      <c r="R3945" s="4">
        <f>IF(COUNT($M3945:$N3945)=0,"",IF(AND(IF($N3945&lt;&gt;"",$N3945,$M3945)&lt;=0,$O3945&lt;&gt;"可"),"警告",""))</f>
        <v/>
      </c>
      <c r="S3945" s="4">
        <f>IF(COUNT($M3945:$N3945)=0,0,IF(IF($N3945&lt;&gt;"",$N3945,$M3945)&gt;=スコアリング基準!$B$20,スコアリング基準!$C$20,IF(IF($N3945&lt;&gt;"",$N3945,$M3945)&gt;=スコアリング基準!$B$21,スコアリング基準!$C$21,IF(IF($N3945&lt;&gt;"",$N3945,$M3945)&gt;0,スコアリング基準!$C$22,0))))</f>
        <v/>
      </c>
      <c r="T3945" s="4">
        <f>IF($O3945="可",スコアリング基準!$C$23,0)</f>
        <v/>
      </c>
      <c r="U3945" s="4">
        <f>IF(OR(COUNT($K3945:$L3945)&lt;2,$K3945=0),0,IF(ABS($L3945)/$K3945&lt;=スコアリング基準!$B$24,スコアリング基準!$C$24,IF(ABS($L3945)/$K3945&lt;=スコアリング基準!$B$25,スコアリング基準!$C$25,IF(ABS($L3945)/$K3945&lt;=スコアリング基準!$B$26,スコアリング基準!$C$26,0))))</f>
        <v/>
      </c>
      <c r="V3945" s="4">
        <f>IF($P3945="なし",スコアリング基準!$C$27,0)</f>
        <v/>
      </c>
      <c r="W3945" s="4">
        <f>IF($F3945="",0,IF(ISNUMBER($F3945),IF($F3945&lt;=スコアリング基準!$B$28,スコアリング基準!$C$28,スコアリング基準!$C$29),0))</f>
        <v/>
      </c>
      <c r="X3945" s="4">
        <f>IFERROR(VLOOKUP($B3945,スコアリング基準!$A$36:$B$46,2,FALSE),0)</f>
        <v/>
      </c>
      <c r="Y3945" s="4">
        <f>SUM($S3945:$X3945)</f>
        <v/>
      </c>
      <c r="Z3945" s="4">
        <f>IF(COUNT($M3945:$N3945)=0,"データ無",IF($Y3945&gt;=スコアリング基準!$B$30,"S",IF($Y3945&gt;=スコアリング基準!$B$31,"A",IF($Y3945&gt;=スコアリング基準!$B$32,"B","C"))))</f>
        <v/>
      </c>
      <c r="AA3945">
        <f>IFERROR(INDEX(実績DB!$I$3:$I$104,MATCH($B3945&amp;$C3945,実績DB!$J$3:$J$104,0)),"")</f>
        <v/>
      </c>
    </row>
    <row r="3946">
      <c r="A3946" t="n">
        <v>3944</v>
      </c>
      <c r="B3946" t="inlineStr">
        <is>
          <t>関西</t>
        </is>
      </c>
      <c r="C3946" t="inlineStr">
        <is>
          <t>出石変電所</t>
        </is>
      </c>
      <c r="D3946" t="inlineStr">
        <is>
          <t>兵庫県</t>
        </is>
      </c>
      <c r="E3946" t="n">
        <v>77</v>
      </c>
      <c r="G3946" s="3" t="n">
        <v>35.461593</v>
      </c>
      <c r="H3946" s="3" t="n">
        <v>134.864516</v>
      </c>
      <c r="I3946" t="inlineStr">
        <is>
          <t>OSM実測</t>
        </is>
      </c>
      <c r="J3946" t="n">
        <v>19</v>
      </c>
      <c r="K3946" t="n">
        <v>19</v>
      </c>
      <c r="L3946" t="n">
        <v>-16</v>
      </c>
      <c r="M3946" t="n">
        <v>3</v>
      </c>
      <c r="N3946" t="n">
        <v>0</v>
      </c>
      <c r="O3946" t="inlineStr">
        <is>
          <t>不可 #2</t>
        </is>
      </c>
      <c r="P3946" t="inlineStr">
        <is>
          <t>有り</t>
        </is>
      </c>
      <c r="R3946" s="4">
        <f>IF(COUNT($M3946:$N3946)=0,"",IF(AND(IF($N3946&lt;&gt;"",$N3946,$M3946)&lt;=0,$O3946&lt;&gt;"可"),"警告",""))</f>
        <v/>
      </c>
      <c r="S3946" s="4">
        <f>IF(COUNT($M3946:$N3946)=0,0,IF(IF($N3946&lt;&gt;"",$N3946,$M3946)&gt;=スコアリング基準!$B$20,スコアリング基準!$C$20,IF(IF($N3946&lt;&gt;"",$N3946,$M3946)&gt;=スコアリング基準!$B$21,スコアリング基準!$C$21,IF(IF($N3946&lt;&gt;"",$N3946,$M3946)&gt;0,スコアリング基準!$C$22,0))))</f>
        <v/>
      </c>
      <c r="T3946" s="4">
        <f>IF($O3946="可",スコアリング基準!$C$23,0)</f>
        <v/>
      </c>
      <c r="U3946" s="4">
        <f>IF(OR(COUNT($K3946:$L3946)&lt;2,$K3946=0),0,IF(ABS($L3946)/$K3946&lt;=スコアリング基準!$B$24,スコアリング基準!$C$24,IF(ABS($L3946)/$K3946&lt;=スコアリング基準!$B$25,スコアリング基準!$C$25,IF(ABS($L3946)/$K3946&lt;=スコアリング基準!$B$26,スコアリング基準!$C$26,0))))</f>
        <v/>
      </c>
      <c r="V3946" s="4">
        <f>IF($P3946="なし",スコアリング基準!$C$27,0)</f>
        <v/>
      </c>
      <c r="W3946" s="4">
        <f>IF($F3946="",0,IF(ISNUMBER($F3946),IF($F3946&lt;=スコアリング基準!$B$28,スコアリング基準!$C$28,スコアリング基準!$C$29),0))</f>
        <v/>
      </c>
      <c r="X3946" s="4">
        <f>IFERROR(VLOOKUP($B3946,スコアリング基準!$A$36:$B$46,2,FALSE),0)</f>
        <v/>
      </c>
      <c r="Y3946" s="4">
        <f>SUM($S3946:$X3946)</f>
        <v/>
      </c>
      <c r="Z3946" s="4">
        <f>IF(COUNT($M3946:$N3946)=0,"データ無",IF($Y3946&gt;=スコアリング基準!$B$30,"S",IF($Y3946&gt;=スコアリング基準!$B$31,"A",IF($Y3946&gt;=スコアリング基準!$B$32,"B","C"))))</f>
        <v/>
      </c>
      <c r="AA3946">
        <f>IFERROR(INDEX(実績DB!$I$3:$I$104,MATCH($B3946&amp;$C3946,実績DB!$J$3:$J$104,0)),"")</f>
        <v/>
      </c>
    </row>
    <row r="3947">
      <c r="A3947" t="n">
        <v>3945</v>
      </c>
      <c r="B3947" t="inlineStr">
        <is>
          <t>関西</t>
        </is>
      </c>
      <c r="C3947" t="inlineStr">
        <is>
          <t>別府変電所</t>
        </is>
      </c>
      <c r="D3947" t="inlineStr">
        <is>
          <t>兵庫県</t>
        </is>
      </c>
      <c r="E3947" t="n">
        <v>77</v>
      </c>
      <c r="G3947" s="3" t="n">
        <v>34.725045</v>
      </c>
      <c r="H3947" s="3" t="n">
        <v>134.852298</v>
      </c>
      <c r="I3947" t="inlineStr">
        <is>
          <t>OSM実測</t>
        </is>
      </c>
      <c r="J3947" t="n">
        <v>38</v>
      </c>
      <c r="K3947" t="n">
        <v>38</v>
      </c>
      <c r="L3947" t="n">
        <v>-19</v>
      </c>
      <c r="M3947" t="n">
        <v>19</v>
      </c>
      <c r="N3947" t="n">
        <v>0</v>
      </c>
      <c r="O3947" t="inlineStr">
        <is>
          <t>不可 #2</t>
        </is>
      </c>
      <c r="P3947" t="inlineStr">
        <is>
          <t>有り</t>
        </is>
      </c>
      <c r="R3947" s="4">
        <f>IF(COUNT($M3947:$N3947)=0,"",IF(AND(IF($N3947&lt;&gt;"",$N3947,$M3947)&lt;=0,$O3947&lt;&gt;"可"),"警告",""))</f>
        <v/>
      </c>
      <c r="S3947" s="4">
        <f>IF(COUNT($M3947:$N3947)=0,0,IF(IF($N3947&lt;&gt;"",$N3947,$M3947)&gt;=スコアリング基準!$B$20,スコアリング基準!$C$20,IF(IF($N3947&lt;&gt;"",$N3947,$M3947)&gt;=スコアリング基準!$B$21,スコアリング基準!$C$21,IF(IF($N3947&lt;&gt;"",$N3947,$M3947)&gt;0,スコアリング基準!$C$22,0))))</f>
        <v/>
      </c>
      <c r="T3947" s="4">
        <f>IF($O3947="可",スコアリング基準!$C$23,0)</f>
        <v/>
      </c>
      <c r="U3947" s="4">
        <f>IF(OR(COUNT($K3947:$L3947)&lt;2,$K3947=0),0,IF(ABS($L3947)/$K3947&lt;=スコアリング基準!$B$24,スコアリング基準!$C$24,IF(ABS($L3947)/$K3947&lt;=スコアリング基準!$B$25,スコアリング基準!$C$25,IF(ABS($L3947)/$K3947&lt;=スコアリング基準!$B$26,スコアリング基準!$C$26,0))))</f>
        <v/>
      </c>
      <c r="V3947" s="4">
        <f>IF($P3947="なし",スコアリング基準!$C$27,0)</f>
        <v/>
      </c>
      <c r="W3947" s="4">
        <f>IF($F3947="",0,IF(ISNUMBER($F3947),IF($F3947&lt;=スコアリング基準!$B$28,スコアリング基準!$C$28,スコアリング基準!$C$29),0))</f>
        <v/>
      </c>
      <c r="X3947" s="4">
        <f>IFERROR(VLOOKUP($B3947,スコアリング基準!$A$36:$B$46,2,FALSE),0)</f>
        <v/>
      </c>
      <c r="Y3947" s="4">
        <f>SUM($S3947:$X3947)</f>
        <v/>
      </c>
      <c r="Z3947" s="4">
        <f>IF(COUNT($M3947:$N3947)=0,"データ無",IF($Y3947&gt;=スコアリング基準!$B$30,"S",IF($Y3947&gt;=スコアリング基準!$B$31,"A",IF($Y3947&gt;=スコアリング基準!$B$32,"B","C"))))</f>
        <v/>
      </c>
      <c r="AA3947">
        <f>IFERROR(INDEX(実績DB!$I$3:$I$104,MATCH($B3947&amp;$C3947,実績DB!$J$3:$J$104,0)),"")</f>
        <v/>
      </c>
    </row>
    <row r="3948">
      <c r="A3948" t="n">
        <v>3946</v>
      </c>
      <c r="B3948" t="inlineStr">
        <is>
          <t>関西</t>
        </is>
      </c>
      <c r="C3948" t="inlineStr">
        <is>
          <t>前浜変電所</t>
        </is>
      </c>
      <c r="D3948" t="inlineStr">
        <is>
          <t>兵庫県</t>
        </is>
      </c>
      <c r="E3948" t="n">
        <v>77</v>
      </c>
      <c r="G3948" s="3" t="n">
        <v>34.710336</v>
      </c>
      <c r="H3948" s="3" t="n">
        <v>135.369419</v>
      </c>
      <c r="I3948" t="inlineStr">
        <is>
          <t>OSM実測</t>
        </is>
      </c>
      <c r="J3948" t="n">
        <v>57</v>
      </c>
      <c r="K3948" t="n">
        <v>57</v>
      </c>
      <c r="L3948" t="n">
        <v>-5</v>
      </c>
      <c r="O3948" t="inlineStr">
        <is>
          <t>不可 #1</t>
        </is>
      </c>
      <c r="P3948" t="inlineStr">
        <is>
          <t>有り</t>
        </is>
      </c>
      <c r="R3948" s="4">
        <f>IF(COUNT($M3948:$N3948)=0,"",IF(AND(IF($N3948&lt;&gt;"",$N3948,$M3948)&lt;=0,$O3948&lt;&gt;"可"),"警告",""))</f>
        <v/>
      </c>
      <c r="S3948" s="4">
        <f>IF(COUNT($M3948:$N3948)=0,0,IF(IF($N3948&lt;&gt;"",$N3948,$M3948)&gt;=スコアリング基準!$B$20,スコアリング基準!$C$20,IF(IF($N3948&lt;&gt;"",$N3948,$M3948)&gt;=スコアリング基準!$B$21,スコアリング基準!$C$21,IF(IF($N3948&lt;&gt;"",$N3948,$M3948)&gt;0,スコアリング基準!$C$22,0))))</f>
        <v/>
      </c>
      <c r="T3948" s="4">
        <f>IF($O3948="可",スコアリング基準!$C$23,0)</f>
        <v/>
      </c>
      <c r="U3948" s="4">
        <f>IF(OR(COUNT($K3948:$L3948)&lt;2,$K3948=0),0,IF(ABS($L3948)/$K3948&lt;=スコアリング基準!$B$24,スコアリング基準!$C$24,IF(ABS($L3948)/$K3948&lt;=スコアリング基準!$B$25,スコアリング基準!$C$25,IF(ABS($L3948)/$K3948&lt;=スコアリング基準!$B$26,スコアリング基準!$C$26,0))))</f>
        <v/>
      </c>
      <c r="V3948" s="4">
        <f>IF($P3948="なし",スコアリング基準!$C$27,0)</f>
        <v/>
      </c>
      <c r="W3948" s="4">
        <f>IF($F3948="",0,IF(ISNUMBER($F3948),IF($F3948&lt;=スコアリング基準!$B$28,スコアリング基準!$C$28,スコアリング基準!$C$29),0))</f>
        <v/>
      </c>
      <c r="X3948" s="4">
        <f>IFERROR(VLOOKUP($B3948,スコアリング基準!$A$36:$B$46,2,FALSE),0)</f>
        <v/>
      </c>
      <c r="Y3948" s="4">
        <f>SUM($S3948:$X3948)</f>
        <v/>
      </c>
      <c r="Z3948" s="4">
        <f>IF(COUNT($M3948:$N3948)=0,"データ無",IF($Y3948&gt;=スコアリング基準!$B$30,"S",IF($Y3948&gt;=スコアリング基準!$B$31,"A",IF($Y3948&gt;=スコアリング基準!$B$32,"B","C"))))</f>
        <v/>
      </c>
      <c r="AA3948">
        <f>IFERROR(INDEX(実績DB!$I$3:$I$104,MATCH($B3948&amp;$C3948,実績DB!$J$3:$J$104,0)),"")</f>
        <v/>
      </c>
    </row>
    <row r="3949">
      <c r="A3949" t="n">
        <v>3947</v>
      </c>
      <c r="B3949" t="inlineStr">
        <is>
          <t>関西</t>
        </is>
      </c>
      <c r="C3949" t="inlineStr">
        <is>
          <t>加古川変電所</t>
        </is>
      </c>
      <c r="D3949" t="inlineStr">
        <is>
          <t>兵庫県</t>
        </is>
      </c>
      <c r="E3949" t="n">
        <v>77</v>
      </c>
      <c r="G3949" s="3" t="n">
        <v>34.768684</v>
      </c>
      <c r="H3949" s="3" t="n">
        <v>134.807496</v>
      </c>
      <c r="I3949" t="inlineStr">
        <is>
          <t>OSM実測</t>
        </is>
      </c>
      <c r="J3949" t="n">
        <v>57</v>
      </c>
      <c r="K3949" t="n">
        <v>57</v>
      </c>
      <c r="L3949" t="n">
        <v>-15</v>
      </c>
      <c r="O3949" t="inlineStr">
        <is>
          <t>不可 #1</t>
        </is>
      </c>
      <c r="P3949" t="inlineStr">
        <is>
          <t>有り</t>
        </is>
      </c>
      <c r="R3949" s="4">
        <f>IF(COUNT($M3949:$N3949)=0,"",IF(AND(IF($N3949&lt;&gt;"",$N3949,$M3949)&lt;=0,$O3949&lt;&gt;"可"),"警告",""))</f>
        <v/>
      </c>
      <c r="S3949" s="4">
        <f>IF(COUNT($M3949:$N3949)=0,0,IF(IF($N3949&lt;&gt;"",$N3949,$M3949)&gt;=スコアリング基準!$B$20,スコアリング基準!$C$20,IF(IF($N3949&lt;&gt;"",$N3949,$M3949)&gt;=スコアリング基準!$B$21,スコアリング基準!$C$21,IF(IF($N3949&lt;&gt;"",$N3949,$M3949)&gt;0,スコアリング基準!$C$22,0))))</f>
        <v/>
      </c>
      <c r="T3949" s="4">
        <f>IF($O3949="可",スコアリング基準!$C$23,0)</f>
        <v/>
      </c>
      <c r="U3949" s="4">
        <f>IF(OR(COUNT($K3949:$L3949)&lt;2,$K3949=0),0,IF(ABS($L3949)/$K3949&lt;=スコアリング基準!$B$24,スコアリング基準!$C$24,IF(ABS($L3949)/$K3949&lt;=スコアリング基準!$B$25,スコアリング基準!$C$25,IF(ABS($L3949)/$K3949&lt;=スコアリング基準!$B$26,スコアリング基準!$C$26,0))))</f>
        <v/>
      </c>
      <c r="V3949" s="4">
        <f>IF($P3949="なし",スコアリング基準!$C$27,0)</f>
        <v/>
      </c>
      <c r="W3949" s="4">
        <f>IF($F3949="",0,IF(ISNUMBER($F3949),IF($F3949&lt;=スコアリング基準!$B$28,スコアリング基準!$C$28,スコアリング基準!$C$29),0))</f>
        <v/>
      </c>
      <c r="X3949" s="4">
        <f>IFERROR(VLOOKUP($B3949,スコアリング基準!$A$36:$B$46,2,FALSE),0)</f>
        <v/>
      </c>
      <c r="Y3949" s="4">
        <f>SUM($S3949:$X3949)</f>
        <v/>
      </c>
      <c r="Z3949" s="4">
        <f>IF(COUNT($M3949:$N3949)=0,"データ無",IF($Y3949&gt;=スコアリング基準!$B$30,"S",IF($Y3949&gt;=スコアリング基準!$B$31,"A",IF($Y3949&gt;=スコアリング基準!$B$32,"B","C"))))</f>
        <v/>
      </c>
      <c r="AA3949">
        <f>IFERROR(INDEX(実績DB!$I$3:$I$104,MATCH($B3949&amp;$C3949,実績DB!$J$3:$J$104,0)),"")</f>
        <v/>
      </c>
    </row>
    <row r="3950">
      <c r="A3950" t="n">
        <v>3948</v>
      </c>
      <c r="B3950" t="inlineStr">
        <is>
          <t>関西</t>
        </is>
      </c>
      <c r="C3950" t="inlineStr">
        <is>
          <t>助松変電所</t>
        </is>
      </c>
      <c r="D3950" t="inlineStr">
        <is>
          <t>大阪府</t>
        </is>
      </c>
      <c r="E3950" t="n">
        <v>77</v>
      </c>
      <c r="G3950" s="3" t="n">
        <v>34.511095</v>
      </c>
      <c r="H3950" s="3" t="n">
        <v>135.418654</v>
      </c>
      <c r="I3950" t="inlineStr">
        <is>
          <t>OSM実測</t>
        </is>
      </c>
      <c r="J3950" t="n">
        <v>26</v>
      </c>
      <c r="K3950" t="n">
        <v>26</v>
      </c>
      <c r="L3950" t="n">
        <v>-13</v>
      </c>
      <c r="M3950" t="n">
        <v>13</v>
      </c>
      <c r="N3950" t="n">
        <v>13</v>
      </c>
      <c r="O3950" t="inlineStr">
        <is>
          <t>不可 #2</t>
        </is>
      </c>
      <c r="P3950" t="inlineStr">
        <is>
          <t>なし</t>
        </is>
      </c>
      <c r="R3950" s="4">
        <f>IF(COUNT($M3950:$N3950)=0,"",IF(AND(IF($N3950&lt;&gt;"",$N3950,$M3950)&lt;=0,$O3950&lt;&gt;"可"),"警告",""))</f>
        <v/>
      </c>
      <c r="S3950" s="4">
        <f>IF(COUNT($M3950:$N3950)=0,0,IF(IF($N3950&lt;&gt;"",$N3950,$M3950)&gt;=スコアリング基準!$B$20,スコアリング基準!$C$20,IF(IF($N3950&lt;&gt;"",$N3950,$M3950)&gt;=スコアリング基準!$B$21,スコアリング基準!$C$21,IF(IF($N3950&lt;&gt;"",$N3950,$M3950)&gt;0,スコアリング基準!$C$22,0))))</f>
        <v/>
      </c>
      <c r="T3950" s="4">
        <f>IF($O3950="可",スコアリング基準!$C$23,0)</f>
        <v/>
      </c>
      <c r="U3950" s="4">
        <f>IF(OR(COUNT($K3950:$L3950)&lt;2,$K3950=0),0,IF(ABS($L3950)/$K3950&lt;=スコアリング基準!$B$24,スコアリング基準!$C$24,IF(ABS($L3950)/$K3950&lt;=スコアリング基準!$B$25,スコアリング基準!$C$25,IF(ABS($L3950)/$K3950&lt;=スコアリング基準!$B$26,スコアリング基準!$C$26,0))))</f>
        <v/>
      </c>
      <c r="V3950" s="4">
        <f>IF($P3950="なし",スコアリング基準!$C$27,0)</f>
        <v/>
      </c>
      <c r="W3950" s="4">
        <f>IF($F3950="",0,IF(ISNUMBER($F3950),IF($F3950&lt;=スコアリング基準!$B$28,スコアリング基準!$C$28,スコアリング基準!$C$29),0))</f>
        <v/>
      </c>
      <c r="X3950" s="4">
        <f>IFERROR(VLOOKUP($B3950,スコアリング基準!$A$36:$B$46,2,FALSE),0)</f>
        <v/>
      </c>
      <c r="Y3950" s="4">
        <f>SUM($S3950:$X3950)</f>
        <v/>
      </c>
      <c r="Z3950" s="4">
        <f>IF(COUNT($M3950:$N3950)=0,"データ無",IF($Y3950&gt;=スコアリング基準!$B$30,"S",IF($Y3950&gt;=スコアリング基準!$B$31,"A",IF($Y3950&gt;=スコアリング基準!$B$32,"B","C"))))</f>
        <v/>
      </c>
      <c r="AA3950">
        <f>IFERROR(INDEX(実績DB!$I$3:$I$104,MATCH($B3950&amp;$C3950,実績DB!$J$3:$J$104,0)),"")</f>
        <v/>
      </c>
    </row>
    <row r="3951">
      <c r="A3951" t="n">
        <v>3949</v>
      </c>
      <c r="B3951" t="inlineStr">
        <is>
          <t>関西</t>
        </is>
      </c>
      <c r="C3951" t="inlineStr">
        <is>
          <t>勝堂変電所</t>
        </is>
      </c>
      <c r="D3951" t="inlineStr">
        <is>
          <t>滋賀県</t>
        </is>
      </c>
      <c r="E3951" t="n">
        <v>77</v>
      </c>
      <c r="G3951" s="3" t="n">
        <v>35.150672</v>
      </c>
      <c r="H3951" s="3" t="n">
        <v>136.232233</v>
      </c>
      <c r="I3951" t="inlineStr">
        <is>
          <t>OSM実測</t>
        </is>
      </c>
      <c r="J3951" t="n">
        <v>57</v>
      </c>
      <c r="K3951" t="n">
        <v>31</v>
      </c>
      <c r="L3951" t="n">
        <v>-15</v>
      </c>
      <c r="O3951" t="inlineStr">
        <is>
          <t>不可 #1</t>
        </is>
      </c>
      <c r="P3951" t="inlineStr">
        <is>
          <t>なし</t>
        </is>
      </c>
      <c r="R3951" s="4">
        <f>IF(COUNT($M3951:$N3951)=0,"",IF(AND(IF($N3951&lt;&gt;"",$N3951,$M3951)&lt;=0,$O3951&lt;&gt;"可"),"警告",""))</f>
        <v/>
      </c>
      <c r="S3951" s="4">
        <f>IF(COUNT($M3951:$N3951)=0,0,IF(IF($N3951&lt;&gt;"",$N3951,$M3951)&gt;=スコアリング基準!$B$20,スコアリング基準!$C$20,IF(IF($N3951&lt;&gt;"",$N3951,$M3951)&gt;=スコアリング基準!$B$21,スコアリング基準!$C$21,IF(IF($N3951&lt;&gt;"",$N3951,$M3951)&gt;0,スコアリング基準!$C$22,0))))</f>
        <v/>
      </c>
      <c r="T3951" s="4">
        <f>IF($O3951="可",スコアリング基準!$C$23,0)</f>
        <v/>
      </c>
      <c r="U3951" s="4">
        <f>IF(OR(COUNT($K3951:$L3951)&lt;2,$K3951=0),0,IF(ABS($L3951)/$K3951&lt;=スコアリング基準!$B$24,スコアリング基準!$C$24,IF(ABS($L3951)/$K3951&lt;=スコアリング基準!$B$25,スコアリング基準!$C$25,IF(ABS($L3951)/$K3951&lt;=スコアリング基準!$B$26,スコアリング基準!$C$26,0))))</f>
        <v/>
      </c>
      <c r="V3951" s="4">
        <f>IF($P3951="なし",スコアリング基準!$C$27,0)</f>
        <v/>
      </c>
      <c r="W3951" s="4">
        <f>IF($F3951="",0,IF(ISNUMBER($F3951),IF($F3951&lt;=スコアリング基準!$B$28,スコアリング基準!$C$28,スコアリング基準!$C$29),0))</f>
        <v/>
      </c>
      <c r="X3951" s="4">
        <f>IFERROR(VLOOKUP($B3951,スコアリング基準!$A$36:$B$46,2,FALSE),0)</f>
        <v/>
      </c>
      <c r="Y3951" s="4">
        <f>SUM($S3951:$X3951)</f>
        <v/>
      </c>
      <c r="Z3951" s="4">
        <f>IF(COUNT($M3951:$N3951)=0,"データ無",IF($Y3951&gt;=スコアリング基準!$B$30,"S",IF($Y3951&gt;=スコアリング基準!$B$31,"A",IF($Y3951&gt;=スコアリング基準!$B$32,"B","C"))))</f>
        <v/>
      </c>
      <c r="AA3951">
        <f>IFERROR(INDEX(実績DB!$I$3:$I$104,MATCH($B3951&amp;$C3951,実績DB!$J$3:$J$104,0)),"")</f>
        <v/>
      </c>
    </row>
    <row r="3952">
      <c r="A3952" t="n">
        <v>3950</v>
      </c>
      <c r="B3952" t="inlineStr">
        <is>
          <t>関西</t>
        </is>
      </c>
      <c r="C3952" t="inlineStr">
        <is>
          <t>勧進橋変電所</t>
        </is>
      </c>
      <c r="D3952" t="inlineStr">
        <is>
          <t>京都府</t>
        </is>
      </c>
      <c r="E3952" t="n">
        <v>77</v>
      </c>
      <c r="G3952" s="3" t="n">
        <v>34.968713</v>
      </c>
      <c r="H3952" s="3" t="n">
        <v>135.75759</v>
      </c>
      <c r="I3952" t="inlineStr">
        <is>
          <t>OSM実測</t>
        </is>
      </c>
      <c r="J3952" t="n">
        <v>57</v>
      </c>
      <c r="K3952" t="n">
        <v>57</v>
      </c>
      <c r="L3952" t="n">
        <v>-29</v>
      </c>
      <c r="M3952" t="n">
        <v>28</v>
      </c>
      <c r="N3952" t="n">
        <v>28</v>
      </c>
      <c r="O3952" t="inlineStr">
        <is>
          <t>不可 #2</t>
        </is>
      </c>
      <c r="P3952" t="inlineStr">
        <is>
          <t>なし</t>
        </is>
      </c>
      <c r="R3952" s="4">
        <f>IF(COUNT($M3952:$N3952)=0,"",IF(AND(IF($N3952&lt;&gt;"",$N3952,$M3952)&lt;=0,$O3952&lt;&gt;"可"),"警告",""))</f>
        <v/>
      </c>
      <c r="S3952" s="4">
        <f>IF(COUNT($M3952:$N3952)=0,0,IF(IF($N3952&lt;&gt;"",$N3952,$M3952)&gt;=スコアリング基準!$B$20,スコアリング基準!$C$20,IF(IF($N3952&lt;&gt;"",$N3952,$M3952)&gt;=スコアリング基準!$B$21,スコアリング基準!$C$21,IF(IF($N3952&lt;&gt;"",$N3952,$M3952)&gt;0,スコアリング基準!$C$22,0))))</f>
        <v/>
      </c>
      <c r="T3952" s="4">
        <f>IF($O3952="可",スコアリング基準!$C$23,0)</f>
        <v/>
      </c>
      <c r="U3952" s="4">
        <f>IF(OR(COUNT($K3952:$L3952)&lt;2,$K3952=0),0,IF(ABS($L3952)/$K3952&lt;=スコアリング基準!$B$24,スコアリング基準!$C$24,IF(ABS($L3952)/$K3952&lt;=スコアリング基準!$B$25,スコアリング基準!$C$25,IF(ABS($L3952)/$K3952&lt;=スコアリング基準!$B$26,スコアリング基準!$C$26,0))))</f>
        <v/>
      </c>
      <c r="V3952" s="4">
        <f>IF($P3952="なし",スコアリング基準!$C$27,0)</f>
        <v/>
      </c>
      <c r="W3952" s="4">
        <f>IF($F3952="",0,IF(ISNUMBER($F3952),IF($F3952&lt;=スコアリング基準!$B$28,スコアリング基準!$C$28,スコアリング基準!$C$29),0))</f>
        <v/>
      </c>
      <c r="X3952" s="4">
        <f>IFERROR(VLOOKUP($B3952,スコアリング基準!$A$36:$B$46,2,FALSE),0)</f>
        <v/>
      </c>
      <c r="Y3952" s="4">
        <f>SUM($S3952:$X3952)</f>
        <v/>
      </c>
      <c r="Z3952" s="4">
        <f>IF(COUNT($M3952:$N3952)=0,"データ無",IF($Y3952&gt;=スコアリング基準!$B$30,"S",IF($Y3952&gt;=スコアリング基準!$B$31,"A",IF($Y3952&gt;=スコアリング基準!$B$32,"B","C"))))</f>
        <v/>
      </c>
      <c r="AA3952">
        <f>IFERROR(INDEX(実績DB!$I$3:$I$104,MATCH($B3952&amp;$C3952,実績DB!$J$3:$J$104,0)),"")</f>
        <v/>
      </c>
    </row>
    <row r="3953">
      <c r="A3953" t="n">
        <v>3951</v>
      </c>
      <c r="B3953" t="inlineStr">
        <is>
          <t>関西</t>
        </is>
      </c>
      <c r="C3953" t="inlineStr">
        <is>
          <t>北島変電所</t>
        </is>
      </c>
      <c r="D3953" t="inlineStr">
        <is>
          <t>和歌山県</t>
        </is>
      </c>
      <c r="E3953" t="n">
        <v>77</v>
      </c>
      <c r="G3953" s="3" t="n">
        <v>34.247394</v>
      </c>
      <c r="H3953" s="3" t="n">
        <v>135.159425</v>
      </c>
      <c r="I3953" t="inlineStr">
        <is>
          <t>OSM実測</t>
        </is>
      </c>
      <c r="J3953" t="n">
        <v>57</v>
      </c>
      <c r="K3953" t="n">
        <v>57</v>
      </c>
      <c r="L3953" t="n">
        <v>1</v>
      </c>
      <c r="O3953" t="inlineStr">
        <is>
          <t>不可 #1</t>
        </is>
      </c>
      <c r="P3953" t="inlineStr">
        <is>
          <t>有り</t>
        </is>
      </c>
      <c r="R3953" s="4">
        <f>IF(COUNT($M3953:$N3953)=0,"",IF(AND(IF($N3953&lt;&gt;"",$N3953,$M3953)&lt;=0,$O3953&lt;&gt;"可"),"警告",""))</f>
        <v/>
      </c>
      <c r="S3953" s="4">
        <f>IF(COUNT($M3953:$N3953)=0,0,IF(IF($N3953&lt;&gt;"",$N3953,$M3953)&gt;=スコアリング基準!$B$20,スコアリング基準!$C$20,IF(IF($N3953&lt;&gt;"",$N3953,$M3953)&gt;=スコアリング基準!$B$21,スコアリング基準!$C$21,IF(IF($N3953&lt;&gt;"",$N3953,$M3953)&gt;0,スコアリング基準!$C$22,0))))</f>
        <v/>
      </c>
      <c r="T3953" s="4">
        <f>IF($O3953="可",スコアリング基準!$C$23,0)</f>
        <v/>
      </c>
      <c r="U3953" s="4">
        <f>IF(OR(COUNT($K3953:$L3953)&lt;2,$K3953=0),0,IF(ABS($L3953)/$K3953&lt;=スコアリング基準!$B$24,スコアリング基準!$C$24,IF(ABS($L3953)/$K3953&lt;=スコアリング基準!$B$25,スコアリング基準!$C$25,IF(ABS($L3953)/$K3953&lt;=スコアリング基準!$B$26,スコアリング基準!$C$26,0))))</f>
        <v/>
      </c>
      <c r="V3953" s="4">
        <f>IF($P3953="なし",スコアリング基準!$C$27,0)</f>
        <v/>
      </c>
      <c r="W3953" s="4">
        <f>IF($F3953="",0,IF(ISNUMBER($F3953),IF($F3953&lt;=スコアリング基準!$B$28,スコアリング基準!$C$28,スコアリング基準!$C$29),0))</f>
        <v/>
      </c>
      <c r="X3953" s="4">
        <f>IFERROR(VLOOKUP($B3953,スコアリング基準!$A$36:$B$46,2,FALSE),0)</f>
        <v/>
      </c>
      <c r="Y3953" s="4">
        <f>SUM($S3953:$X3953)</f>
        <v/>
      </c>
      <c r="Z3953" s="4">
        <f>IF(COUNT($M3953:$N3953)=0,"データ無",IF($Y3953&gt;=スコアリング基準!$B$30,"S",IF($Y3953&gt;=スコアリング基準!$B$31,"A",IF($Y3953&gt;=スコアリング基準!$B$32,"B","C"))))</f>
        <v/>
      </c>
      <c r="AA3953">
        <f>IFERROR(INDEX(実績DB!$I$3:$I$104,MATCH($B3953&amp;$C3953,実績DB!$J$3:$J$104,0)),"")</f>
        <v/>
      </c>
    </row>
    <row r="3954">
      <c r="A3954" t="n">
        <v>3952</v>
      </c>
      <c r="B3954" t="inlineStr">
        <is>
          <t>関西</t>
        </is>
      </c>
      <c r="C3954" t="inlineStr">
        <is>
          <t>北島橋変電所</t>
        </is>
      </c>
      <c r="D3954" t="inlineStr">
        <is>
          <t>大阪府</t>
        </is>
      </c>
      <c r="E3954" t="n">
        <v>77</v>
      </c>
      <c r="G3954" s="3" t="n">
        <v>34.727446</v>
      </c>
      <c r="H3954" s="3" t="n">
        <v>135.599242</v>
      </c>
      <c r="I3954" t="inlineStr">
        <is>
          <t>OSM実測</t>
        </is>
      </c>
      <c r="J3954" t="n">
        <v>66</v>
      </c>
      <c r="K3954" t="n">
        <v>66</v>
      </c>
      <c r="L3954" t="n">
        <v>-47</v>
      </c>
      <c r="M3954" t="n">
        <v>19</v>
      </c>
      <c r="N3954" t="n">
        <v>19</v>
      </c>
      <c r="O3954" t="inlineStr">
        <is>
          <t>不可 #2</t>
        </is>
      </c>
      <c r="P3954" t="inlineStr">
        <is>
          <t>なし</t>
        </is>
      </c>
      <c r="R3954" s="4">
        <f>IF(COUNT($M3954:$N3954)=0,"",IF(AND(IF($N3954&lt;&gt;"",$N3954,$M3954)&lt;=0,$O3954&lt;&gt;"可"),"警告",""))</f>
        <v/>
      </c>
      <c r="S3954" s="4">
        <f>IF(COUNT($M3954:$N3954)=0,0,IF(IF($N3954&lt;&gt;"",$N3954,$M3954)&gt;=スコアリング基準!$B$20,スコアリング基準!$C$20,IF(IF($N3954&lt;&gt;"",$N3954,$M3954)&gt;=スコアリング基準!$B$21,スコアリング基準!$C$21,IF(IF($N3954&lt;&gt;"",$N3954,$M3954)&gt;0,スコアリング基準!$C$22,0))))</f>
        <v/>
      </c>
      <c r="T3954" s="4">
        <f>IF($O3954="可",スコアリング基準!$C$23,0)</f>
        <v/>
      </c>
      <c r="U3954" s="4">
        <f>IF(OR(COUNT($K3954:$L3954)&lt;2,$K3954=0),0,IF(ABS($L3954)/$K3954&lt;=スコアリング基準!$B$24,スコアリング基準!$C$24,IF(ABS($L3954)/$K3954&lt;=スコアリング基準!$B$25,スコアリング基準!$C$25,IF(ABS($L3954)/$K3954&lt;=スコアリング基準!$B$26,スコアリング基準!$C$26,0))))</f>
        <v/>
      </c>
      <c r="V3954" s="4">
        <f>IF($P3954="なし",スコアリング基準!$C$27,0)</f>
        <v/>
      </c>
      <c r="W3954" s="4">
        <f>IF($F3954="",0,IF(ISNUMBER($F3954),IF($F3954&lt;=スコアリング基準!$B$28,スコアリング基準!$C$28,スコアリング基準!$C$29),0))</f>
        <v/>
      </c>
      <c r="X3954" s="4">
        <f>IFERROR(VLOOKUP($B3954,スコアリング基準!$A$36:$B$46,2,FALSE),0)</f>
        <v/>
      </c>
      <c r="Y3954" s="4">
        <f>SUM($S3954:$X3954)</f>
        <v/>
      </c>
      <c r="Z3954" s="4">
        <f>IF(COUNT($M3954:$N3954)=0,"データ無",IF($Y3954&gt;=スコアリング基準!$B$30,"S",IF($Y3954&gt;=スコアリング基準!$B$31,"A",IF($Y3954&gt;=スコアリング基準!$B$32,"B","C"))))</f>
        <v/>
      </c>
      <c r="AA3954">
        <f>IFERROR(INDEX(実績DB!$I$3:$I$104,MATCH($B3954&amp;$C3954,実績DB!$J$3:$J$104,0)),"")</f>
        <v/>
      </c>
    </row>
    <row r="3955">
      <c r="A3955" t="n">
        <v>3953</v>
      </c>
      <c r="B3955" t="inlineStr">
        <is>
          <t>関西</t>
        </is>
      </c>
      <c r="C3955" t="inlineStr">
        <is>
          <t>北田原変電所</t>
        </is>
      </c>
      <c r="D3955" t="inlineStr">
        <is>
          <t>奈良県</t>
        </is>
      </c>
      <c r="E3955" t="n">
        <v>77</v>
      </c>
      <c r="G3955" s="3" t="n">
        <v>34.732166</v>
      </c>
      <c r="H3955" s="3" t="n">
        <v>135.714557</v>
      </c>
      <c r="I3955" t="inlineStr">
        <is>
          <t>OSM実測</t>
        </is>
      </c>
      <c r="J3955" t="n">
        <v>57</v>
      </c>
      <c r="K3955" t="n">
        <v>57</v>
      </c>
      <c r="L3955" t="n">
        <v>-44</v>
      </c>
      <c r="M3955" t="n">
        <v>13</v>
      </c>
      <c r="N3955" t="n">
        <v>0</v>
      </c>
      <c r="O3955" t="inlineStr">
        <is>
          <t>不可 #2</t>
        </is>
      </c>
      <c r="P3955" t="inlineStr">
        <is>
          <t>有り</t>
        </is>
      </c>
      <c r="R3955" s="4">
        <f>IF(COUNT($M3955:$N3955)=0,"",IF(AND(IF($N3955&lt;&gt;"",$N3955,$M3955)&lt;=0,$O3955&lt;&gt;"可"),"警告",""))</f>
        <v/>
      </c>
      <c r="S3955" s="4">
        <f>IF(COUNT($M3955:$N3955)=0,0,IF(IF($N3955&lt;&gt;"",$N3955,$M3955)&gt;=スコアリング基準!$B$20,スコアリング基準!$C$20,IF(IF($N3955&lt;&gt;"",$N3955,$M3955)&gt;=スコアリング基準!$B$21,スコアリング基準!$C$21,IF(IF($N3955&lt;&gt;"",$N3955,$M3955)&gt;0,スコアリング基準!$C$22,0))))</f>
        <v/>
      </c>
      <c r="T3955" s="4">
        <f>IF($O3955="可",スコアリング基準!$C$23,0)</f>
        <v/>
      </c>
      <c r="U3955" s="4">
        <f>IF(OR(COUNT($K3955:$L3955)&lt;2,$K3955=0),0,IF(ABS($L3955)/$K3955&lt;=スコアリング基準!$B$24,スコアリング基準!$C$24,IF(ABS($L3955)/$K3955&lt;=スコアリング基準!$B$25,スコアリング基準!$C$25,IF(ABS($L3955)/$K3955&lt;=スコアリング基準!$B$26,スコアリング基準!$C$26,0))))</f>
        <v/>
      </c>
      <c r="V3955" s="4">
        <f>IF($P3955="なし",スコアリング基準!$C$27,0)</f>
        <v/>
      </c>
      <c r="W3955" s="4">
        <f>IF($F3955="",0,IF(ISNUMBER($F3955),IF($F3955&lt;=スコアリング基準!$B$28,スコアリング基準!$C$28,スコアリング基準!$C$29),0))</f>
        <v/>
      </c>
      <c r="X3955" s="4">
        <f>IFERROR(VLOOKUP($B3955,スコアリング基準!$A$36:$B$46,2,FALSE),0)</f>
        <v/>
      </c>
      <c r="Y3955" s="4">
        <f>SUM($S3955:$X3955)</f>
        <v/>
      </c>
      <c r="Z3955" s="4">
        <f>IF(COUNT($M3955:$N3955)=0,"データ無",IF($Y3955&gt;=スコアリング基準!$B$30,"S",IF($Y3955&gt;=スコアリング基準!$B$31,"A",IF($Y3955&gt;=スコアリング基準!$B$32,"B","C"))))</f>
        <v/>
      </c>
      <c r="AA3955">
        <f>IFERROR(INDEX(実績DB!$I$3:$I$104,MATCH($B3955&amp;$C3955,実績DB!$J$3:$J$104,0)),"")</f>
        <v/>
      </c>
    </row>
    <row r="3956">
      <c r="A3956" t="n">
        <v>3954</v>
      </c>
      <c r="B3956" t="inlineStr">
        <is>
          <t>関西</t>
        </is>
      </c>
      <c r="C3956" t="inlineStr">
        <is>
          <t>北立花変電所</t>
        </is>
      </c>
      <c r="D3956" t="inlineStr">
        <is>
          <t>兵庫県</t>
        </is>
      </c>
      <c r="E3956" t="n">
        <v>77</v>
      </c>
      <c r="G3956" s="3" t="n">
        <v>34.74399</v>
      </c>
      <c r="H3956" s="3" t="n">
        <v>135.389464</v>
      </c>
      <c r="I3956" t="inlineStr">
        <is>
          <t>OSM実測</t>
        </is>
      </c>
      <c r="J3956" t="n">
        <v>38</v>
      </c>
      <c r="K3956" t="n">
        <v>38</v>
      </c>
      <c r="L3956" t="n">
        <v>-19</v>
      </c>
      <c r="M3956" t="n">
        <v>19</v>
      </c>
      <c r="N3956" t="n">
        <v>0</v>
      </c>
      <c r="O3956" t="inlineStr">
        <is>
          <t>不可 #2</t>
        </is>
      </c>
      <c r="P3956" t="inlineStr">
        <is>
          <t>有り</t>
        </is>
      </c>
      <c r="R3956" s="4">
        <f>IF(COUNT($M3956:$N3956)=0,"",IF(AND(IF($N3956&lt;&gt;"",$N3956,$M3956)&lt;=0,$O3956&lt;&gt;"可"),"警告",""))</f>
        <v/>
      </c>
      <c r="S3956" s="4">
        <f>IF(COUNT($M3956:$N3956)=0,0,IF(IF($N3956&lt;&gt;"",$N3956,$M3956)&gt;=スコアリング基準!$B$20,スコアリング基準!$C$20,IF(IF($N3956&lt;&gt;"",$N3956,$M3956)&gt;=スコアリング基準!$B$21,スコアリング基準!$C$21,IF(IF($N3956&lt;&gt;"",$N3956,$M3956)&gt;0,スコアリング基準!$C$22,0))))</f>
        <v/>
      </c>
      <c r="T3956" s="4">
        <f>IF($O3956="可",スコアリング基準!$C$23,0)</f>
        <v/>
      </c>
      <c r="U3956" s="4">
        <f>IF(OR(COUNT($K3956:$L3956)&lt;2,$K3956=0),0,IF(ABS($L3956)/$K3956&lt;=スコアリング基準!$B$24,スコアリング基準!$C$24,IF(ABS($L3956)/$K3956&lt;=スコアリング基準!$B$25,スコアリング基準!$C$25,IF(ABS($L3956)/$K3956&lt;=スコアリング基準!$B$26,スコアリング基準!$C$26,0))))</f>
        <v/>
      </c>
      <c r="V3956" s="4">
        <f>IF($P3956="なし",スコアリング基準!$C$27,0)</f>
        <v/>
      </c>
      <c r="W3956" s="4">
        <f>IF($F3956="",0,IF(ISNUMBER($F3956),IF($F3956&lt;=スコアリング基準!$B$28,スコアリング基準!$C$28,スコアリング基準!$C$29),0))</f>
        <v/>
      </c>
      <c r="X3956" s="4">
        <f>IFERROR(VLOOKUP($B3956,スコアリング基準!$A$36:$B$46,2,FALSE),0)</f>
        <v/>
      </c>
      <c r="Y3956" s="4">
        <f>SUM($S3956:$X3956)</f>
        <v/>
      </c>
      <c r="Z3956" s="4">
        <f>IF(COUNT($M3956:$N3956)=0,"データ無",IF($Y3956&gt;=スコアリング基準!$B$30,"S",IF($Y3956&gt;=スコアリング基準!$B$31,"A",IF($Y3956&gt;=スコアリング基準!$B$32,"B","C"))))</f>
        <v/>
      </c>
      <c r="AA3956">
        <f>IFERROR(INDEX(実績DB!$I$3:$I$104,MATCH($B3956&amp;$C3956,実績DB!$J$3:$J$104,0)),"")</f>
        <v/>
      </c>
    </row>
    <row r="3957">
      <c r="A3957" t="n">
        <v>3955</v>
      </c>
      <c r="B3957" t="inlineStr">
        <is>
          <t>関西</t>
        </is>
      </c>
      <c r="C3957" t="inlineStr">
        <is>
          <t>千里丘変電所</t>
        </is>
      </c>
      <c r="D3957" t="inlineStr">
        <is>
          <t>大阪府</t>
        </is>
      </c>
      <c r="E3957" t="n">
        <v>77</v>
      </c>
      <c r="G3957" s="3" t="n">
        <v>34.807108</v>
      </c>
      <c r="H3957" s="3" t="n">
        <v>135.515688</v>
      </c>
      <c r="I3957" t="inlineStr">
        <is>
          <t>OSM実測</t>
        </is>
      </c>
      <c r="J3957" t="n">
        <v>64</v>
      </c>
      <c r="K3957" t="n">
        <v>64</v>
      </c>
      <c r="L3957" t="n">
        <v>-47</v>
      </c>
      <c r="M3957" t="n">
        <v>17</v>
      </c>
      <c r="N3957" t="n">
        <v>17</v>
      </c>
      <c r="O3957" t="inlineStr">
        <is>
          <t>不可 #2</t>
        </is>
      </c>
      <c r="P3957" t="inlineStr">
        <is>
          <t>なし</t>
        </is>
      </c>
      <c r="R3957" s="4">
        <f>IF(COUNT($M3957:$N3957)=0,"",IF(AND(IF($N3957&lt;&gt;"",$N3957,$M3957)&lt;=0,$O3957&lt;&gt;"可"),"警告",""))</f>
        <v/>
      </c>
      <c r="S3957" s="4">
        <f>IF(COUNT($M3957:$N3957)=0,0,IF(IF($N3957&lt;&gt;"",$N3957,$M3957)&gt;=スコアリング基準!$B$20,スコアリング基準!$C$20,IF(IF($N3957&lt;&gt;"",$N3957,$M3957)&gt;=スコアリング基準!$B$21,スコアリング基準!$C$21,IF(IF($N3957&lt;&gt;"",$N3957,$M3957)&gt;0,スコアリング基準!$C$22,0))))</f>
        <v/>
      </c>
      <c r="T3957" s="4">
        <f>IF($O3957="可",スコアリング基準!$C$23,0)</f>
        <v/>
      </c>
      <c r="U3957" s="4">
        <f>IF(OR(COUNT($K3957:$L3957)&lt;2,$K3957=0),0,IF(ABS($L3957)/$K3957&lt;=スコアリング基準!$B$24,スコアリング基準!$C$24,IF(ABS($L3957)/$K3957&lt;=スコアリング基準!$B$25,スコアリング基準!$C$25,IF(ABS($L3957)/$K3957&lt;=スコアリング基準!$B$26,スコアリング基準!$C$26,0))))</f>
        <v/>
      </c>
      <c r="V3957" s="4">
        <f>IF($P3957="なし",スコアリング基準!$C$27,0)</f>
        <v/>
      </c>
      <c r="W3957" s="4">
        <f>IF($F3957="",0,IF(ISNUMBER($F3957),IF($F3957&lt;=スコアリング基準!$B$28,スコアリング基準!$C$28,スコアリング基準!$C$29),0))</f>
        <v/>
      </c>
      <c r="X3957" s="4">
        <f>IFERROR(VLOOKUP($B3957,スコアリング基準!$A$36:$B$46,2,FALSE),0)</f>
        <v/>
      </c>
      <c r="Y3957" s="4">
        <f>SUM($S3957:$X3957)</f>
        <v/>
      </c>
      <c r="Z3957" s="4">
        <f>IF(COUNT($M3957:$N3957)=0,"データ無",IF($Y3957&gt;=スコアリング基準!$B$30,"S",IF($Y3957&gt;=スコアリング基準!$B$31,"A",IF($Y3957&gt;=スコアリング基準!$B$32,"B","C"))))</f>
        <v/>
      </c>
      <c r="AA3957">
        <f>IFERROR(INDEX(実績DB!$I$3:$I$104,MATCH($B3957&amp;$C3957,実績DB!$J$3:$J$104,0)),"")</f>
        <v/>
      </c>
    </row>
    <row r="3958">
      <c r="A3958" t="n">
        <v>3956</v>
      </c>
      <c r="B3958" t="inlineStr">
        <is>
          <t>関西</t>
        </is>
      </c>
      <c r="C3958" t="inlineStr">
        <is>
          <t>南生駒変電所</t>
        </is>
      </c>
      <c r="D3958" t="inlineStr">
        <is>
          <t>奈良県</t>
        </is>
      </c>
      <c r="E3958" t="n">
        <v>77</v>
      </c>
      <c r="G3958" s="3" t="n">
        <v>34.663572</v>
      </c>
      <c r="H3958" s="3" t="n">
        <v>135.718497</v>
      </c>
      <c r="I3958" t="inlineStr">
        <is>
          <t>OSM実測</t>
        </is>
      </c>
      <c r="J3958" t="n">
        <v>38</v>
      </c>
      <c r="K3958" t="n">
        <v>38</v>
      </c>
      <c r="L3958" t="n">
        <v>-22</v>
      </c>
      <c r="M3958" t="n">
        <v>16</v>
      </c>
      <c r="N3958" t="n">
        <v>0</v>
      </c>
      <c r="O3958" t="inlineStr">
        <is>
          <t>不可 #2</t>
        </is>
      </c>
      <c r="P3958" t="inlineStr">
        <is>
          <t>有り</t>
        </is>
      </c>
      <c r="R3958" s="4">
        <f>IF(COUNT($M3958:$N3958)=0,"",IF(AND(IF($N3958&lt;&gt;"",$N3958,$M3958)&lt;=0,$O3958&lt;&gt;"可"),"警告",""))</f>
        <v/>
      </c>
      <c r="S3958" s="4">
        <f>IF(COUNT($M3958:$N3958)=0,0,IF(IF($N3958&lt;&gt;"",$N3958,$M3958)&gt;=スコアリング基準!$B$20,スコアリング基準!$C$20,IF(IF($N3958&lt;&gt;"",$N3958,$M3958)&gt;=スコアリング基準!$B$21,スコアリング基準!$C$21,IF(IF($N3958&lt;&gt;"",$N3958,$M3958)&gt;0,スコアリング基準!$C$22,0))))</f>
        <v/>
      </c>
      <c r="T3958" s="4">
        <f>IF($O3958="可",スコアリング基準!$C$23,0)</f>
        <v/>
      </c>
      <c r="U3958" s="4">
        <f>IF(OR(COUNT($K3958:$L3958)&lt;2,$K3958=0),0,IF(ABS($L3958)/$K3958&lt;=スコアリング基準!$B$24,スコアリング基準!$C$24,IF(ABS($L3958)/$K3958&lt;=スコアリング基準!$B$25,スコアリング基準!$C$25,IF(ABS($L3958)/$K3958&lt;=スコアリング基準!$B$26,スコアリング基準!$C$26,0))))</f>
        <v/>
      </c>
      <c r="V3958" s="4">
        <f>IF($P3958="なし",スコアリング基準!$C$27,0)</f>
        <v/>
      </c>
      <c r="W3958" s="4">
        <f>IF($F3958="",0,IF(ISNUMBER($F3958),IF($F3958&lt;=スコアリング基準!$B$28,スコアリング基準!$C$28,スコアリング基準!$C$29),0))</f>
        <v/>
      </c>
      <c r="X3958" s="4">
        <f>IFERROR(VLOOKUP($B3958,スコアリング基準!$A$36:$B$46,2,FALSE),0)</f>
        <v/>
      </c>
      <c r="Y3958" s="4">
        <f>SUM($S3958:$X3958)</f>
        <v/>
      </c>
      <c r="Z3958" s="4">
        <f>IF(COUNT($M3958:$N3958)=0,"データ無",IF($Y3958&gt;=スコアリング基準!$B$30,"S",IF($Y3958&gt;=スコアリング基準!$B$31,"A",IF($Y3958&gt;=スコアリング基準!$B$32,"B","C"))))</f>
        <v/>
      </c>
      <c r="AA3958">
        <f>IFERROR(INDEX(実績DB!$I$3:$I$104,MATCH($B3958&amp;$C3958,実績DB!$J$3:$J$104,0)),"")</f>
        <v/>
      </c>
    </row>
    <row r="3959">
      <c r="A3959" t="n">
        <v>3957</v>
      </c>
      <c r="B3959" t="inlineStr">
        <is>
          <t>関西</t>
        </is>
      </c>
      <c r="C3959" t="inlineStr">
        <is>
          <t>友井変電所</t>
        </is>
      </c>
      <c r="D3959" t="inlineStr">
        <is>
          <t>大阪府</t>
        </is>
      </c>
      <c r="E3959" t="n">
        <v>77</v>
      </c>
      <c r="G3959" s="3" t="n">
        <v>34.645514</v>
      </c>
      <c r="H3959" s="3" t="n">
        <v>135.587364</v>
      </c>
      <c r="I3959" t="inlineStr">
        <is>
          <t>OSM実測</t>
        </is>
      </c>
      <c r="J3959" t="n">
        <v>76</v>
      </c>
      <c r="K3959" t="n">
        <v>76</v>
      </c>
      <c r="L3959" t="n">
        <v>-57</v>
      </c>
      <c r="M3959" t="n">
        <v>19</v>
      </c>
      <c r="N3959" t="n">
        <v>19</v>
      </c>
      <c r="O3959" t="inlineStr">
        <is>
          <t>不可 #2</t>
        </is>
      </c>
      <c r="P3959" t="inlineStr">
        <is>
          <t>なし</t>
        </is>
      </c>
      <c r="R3959" s="4">
        <f>IF(COUNT($M3959:$N3959)=0,"",IF(AND(IF($N3959&lt;&gt;"",$N3959,$M3959)&lt;=0,$O3959&lt;&gt;"可"),"警告",""))</f>
        <v/>
      </c>
      <c r="S3959" s="4">
        <f>IF(COUNT($M3959:$N3959)=0,0,IF(IF($N3959&lt;&gt;"",$N3959,$M3959)&gt;=スコアリング基準!$B$20,スコアリング基準!$C$20,IF(IF($N3959&lt;&gt;"",$N3959,$M3959)&gt;=スコアリング基準!$B$21,スコアリング基準!$C$21,IF(IF($N3959&lt;&gt;"",$N3959,$M3959)&gt;0,スコアリング基準!$C$22,0))))</f>
        <v/>
      </c>
      <c r="T3959" s="4">
        <f>IF($O3959="可",スコアリング基準!$C$23,0)</f>
        <v/>
      </c>
      <c r="U3959" s="4">
        <f>IF(OR(COUNT($K3959:$L3959)&lt;2,$K3959=0),0,IF(ABS($L3959)/$K3959&lt;=スコアリング基準!$B$24,スコアリング基準!$C$24,IF(ABS($L3959)/$K3959&lt;=スコアリング基準!$B$25,スコアリング基準!$C$25,IF(ABS($L3959)/$K3959&lt;=スコアリング基準!$B$26,スコアリング基準!$C$26,0))))</f>
        <v/>
      </c>
      <c r="V3959" s="4">
        <f>IF($P3959="なし",スコアリング基準!$C$27,0)</f>
        <v/>
      </c>
      <c r="W3959" s="4">
        <f>IF($F3959="",0,IF(ISNUMBER($F3959),IF($F3959&lt;=スコアリング基準!$B$28,スコアリング基準!$C$28,スコアリング基準!$C$29),0))</f>
        <v/>
      </c>
      <c r="X3959" s="4">
        <f>IFERROR(VLOOKUP($B3959,スコアリング基準!$A$36:$B$46,2,FALSE),0)</f>
        <v/>
      </c>
      <c r="Y3959" s="4">
        <f>SUM($S3959:$X3959)</f>
        <v/>
      </c>
      <c r="Z3959" s="4">
        <f>IF(COUNT($M3959:$N3959)=0,"データ無",IF($Y3959&gt;=スコアリング基準!$B$30,"S",IF($Y3959&gt;=スコアリング基準!$B$31,"A",IF($Y3959&gt;=スコアリング基準!$B$32,"B","C"))))</f>
        <v/>
      </c>
      <c r="AA3959">
        <f>IFERROR(INDEX(実績DB!$I$3:$I$104,MATCH($B3959&amp;$C3959,実績DB!$J$3:$J$104,0)),"")</f>
        <v/>
      </c>
    </row>
    <row r="3960">
      <c r="A3960" t="n">
        <v>3958</v>
      </c>
      <c r="B3960" t="inlineStr">
        <is>
          <t>関西</t>
        </is>
      </c>
      <c r="C3960" t="inlineStr">
        <is>
          <t>名神町変電所</t>
        </is>
      </c>
      <c r="D3960" t="inlineStr">
        <is>
          <t>兵庫県</t>
        </is>
      </c>
      <c r="E3960" t="n">
        <v>77</v>
      </c>
      <c r="G3960" s="3" t="n">
        <v>34.740983</v>
      </c>
      <c r="H3960" s="3" t="n">
        <v>135.412789</v>
      </c>
      <c r="I3960" t="inlineStr">
        <is>
          <t>OSM実測</t>
        </is>
      </c>
      <c r="J3960" t="n">
        <v>36</v>
      </c>
      <c r="K3960" t="n">
        <v>36</v>
      </c>
      <c r="L3960" t="n">
        <v>-19</v>
      </c>
      <c r="M3960" t="n">
        <v>17</v>
      </c>
      <c r="N3960" t="n">
        <v>0</v>
      </c>
      <c r="O3960" t="inlineStr">
        <is>
          <t>不可 #2</t>
        </is>
      </c>
      <c r="P3960" t="inlineStr">
        <is>
          <t>有り</t>
        </is>
      </c>
      <c r="R3960" s="4">
        <f>IF(COUNT($M3960:$N3960)=0,"",IF(AND(IF($N3960&lt;&gt;"",$N3960,$M3960)&lt;=0,$O3960&lt;&gt;"可"),"警告",""))</f>
        <v/>
      </c>
      <c r="S3960" s="4">
        <f>IF(COUNT($M3960:$N3960)=0,0,IF(IF($N3960&lt;&gt;"",$N3960,$M3960)&gt;=スコアリング基準!$B$20,スコアリング基準!$C$20,IF(IF($N3960&lt;&gt;"",$N3960,$M3960)&gt;=スコアリング基準!$B$21,スコアリング基準!$C$21,IF(IF($N3960&lt;&gt;"",$N3960,$M3960)&gt;0,スコアリング基準!$C$22,0))))</f>
        <v/>
      </c>
      <c r="T3960" s="4">
        <f>IF($O3960="可",スコアリング基準!$C$23,0)</f>
        <v/>
      </c>
      <c r="U3960" s="4">
        <f>IF(OR(COUNT($K3960:$L3960)&lt;2,$K3960=0),0,IF(ABS($L3960)/$K3960&lt;=スコアリング基準!$B$24,スコアリング基準!$C$24,IF(ABS($L3960)/$K3960&lt;=スコアリング基準!$B$25,スコアリング基準!$C$25,IF(ABS($L3960)/$K3960&lt;=スコアリング基準!$B$26,スコアリング基準!$C$26,0))))</f>
        <v/>
      </c>
      <c r="V3960" s="4">
        <f>IF($P3960="なし",スコアリング基準!$C$27,0)</f>
        <v/>
      </c>
      <c r="W3960" s="4">
        <f>IF($F3960="",0,IF(ISNUMBER($F3960),IF($F3960&lt;=スコアリング基準!$B$28,スコアリング基準!$C$28,スコアリング基準!$C$29),0))</f>
        <v/>
      </c>
      <c r="X3960" s="4">
        <f>IFERROR(VLOOKUP($B3960,スコアリング基準!$A$36:$B$46,2,FALSE),0)</f>
        <v/>
      </c>
      <c r="Y3960" s="4">
        <f>SUM($S3960:$X3960)</f>
        <v/>
      </c>
      <c r="Z3960" s="4">
        <f>IF(COUNT($M3960:$N3960)=0,"データ無",IF($Y3960&gt;=スコアリング基準!$B$30,"S",IF($Y3960&gt;=スコアリング基準!$B$31,"A",IF($Y3960&gt;=スコアリング基準!$B$32,"B","C"))))</f>
        <v/>
      </c>
      <c r="AA3960">
        <f>IFERROR(INDEX(実績DB!$I$3:$I$104,MATCH($B3960&amp;$C3960,実績DB!$J$3:$J$104,0)),"")</f>
        <v/>
      </c>
    </row>
    <row r="3961">
      <c r="A3961" t="n">
        <v>3959</v>
      </c>
      <c r="B3961" t="inlineStr">
        <is>
          <t>関西</t>
        </is>
      </c>
      <c r="C3961" t="inlineStr">
        <is>
          <t>向日町変電所</t>
        </is>
      </c>
      <c r="D3961" t="inlineStr">
        <is>
          <t>京都府</t>
        </is>
      </c>
      <c r="E3961" t="n">
        <v>77</v>
      </c>
      <c r="G3961" s="3" t="n">
        <v>34.955045</v>
      </c>
      <c r="H3961" s="3" t="n">
        <v>135.712333</v>
      </c>
      <c r="I3961" t="inlineStr">
        <is>
          <t>OSM実測</t>
        </is>
      </c>
      <c r="J3961" t="n">
        <v>237</v>
      </c>
      <c r="K3961" t="n">
        <v>237</v>
      </c>
      <c r="O3961" t="inlineStr">
        <is>
          <t>不可（1バンク）</t>
        </is>
      </c>
      <c r="P3961" t="inlineStr">
        <is>
          <t>なし</t>
        </is>
      </c>
      <c r="R3961" s="4">
        <f>IF(COUNT($M3961:$N3961)=0,"",IF(AND(IF($N3961&lt;&gt;"",$N3961,$M3961)&lt;=0,$O3961&lt;&gt;"可"),"警告",""))</f>
        <v/>
      </c>
      <c r="S3961" s="4">
        <f>IF(COUNT($M3961:$N3961)=0,0,IF(IF($N3961&lt;&gt;"",$N3961,$M3961)&gt;=スコアリング基準!$B$20,スコアリング基準!$C$20,IF(IF($N3961&lt;&gt;"",$N3961,$M3961)&gt;=スコアリング基準!$B$21,スコアリング基準!$C$21,IF(IF($N3961&lt;&gt;"",$N3961,$M3961)&gt;0,スコアリング基準!$C$22,0))))</f>
        <v/>
      </c>
      <c r="T3961" s="4">
        <f>IF($O3961="可",スコアリング基準!$C$23,0)</f>
        <v/>
      </c>
      <c r="U3961" s="4">
        <f>IF(OR(COUNT($K3961:$L3961)&lt;2,$K3961=0),0,IF(ABS($L3961)/$K3961&lt;=スコアリング基準!$B$24,スコアリング基準!$C$24,IF(ABS($L3961)/$K3961&lt;=スコアリング基準!$B$25,スコアリング基準!$C$25,IF(ABS($L3961)/$K3961&lt;=スコアリング基準!$B$26,スコアリング基準!$C$26,0))))</f>
        <v/>
      </c>
      <c r="V3961" s="4">
        <f>IF($P3961="なし",スコアリング基準!$C$27,0)</f>
        <v/>
      </c>
      <c r="W3961" s="4">
        <f>IF($F3961="",0,IF(ISNUMBER($F3961),IF($F3961&lt;=スコアリング基準!$B$28,スコアリング基準!$C$28,スコアリング基準!$C$29),0))</f>
        <v/>
      </c>
      <c r="X3961" s="4">
        <f>IFERROR(VLOOKUP($B3961,スコアリング基準!$A$36:$B$46,2,FALSE),0)</f>
        <v/>
      </c>
      <c r="Y3961" s="4">
        <f>SUM($S3961:$X3961)</f>
        <v/>
      </c>
      <c r="Z3961" s="4">
        <f>IF(COUNT($M3961:$N3961)=0,"データ無",IF($Y3961&gt;=スコアリング基準!$B$30,"S",IF($Y3961&gt;=スコアリング基準!$B$31,"A",IF($Y3961&gt;=スコアリング基準!$B$32,"B","C"))))</f>
        <v/>
      </c>
      <c r="AA3961">
        <f>IFERROR(INDEX(実績DB!$I$3:$I$104,MATCH($B3961&amp;$C3961,実績DB!$J$3:$J$104,0)),"")</f>
        <v/>
      </c>
    </row>
    <row r="3962">
      <c r="A3962" t="n">
        <v>3960</v>
      </c>
      <c r="B3962" t="inlineStr">
        <is>
          <t>関西</t>
        </is>
      </c>
      <c r="C3962" t="inlineStr">
        <is>
          <t>吹田変電所</t>
        </is>
      </c>
      <c r="D3962" t="inlineStr">
        <is>
          <t>大阪府</t>
        </is>
      </c>
      <c r="E3962" t="n">
        <v>77</v>
      </c>
      <c r="G3962" s="3" t="n">
        <v>34.753155</v>
      </c>
      <c r="H3962" s="3" t="n">
        <v>135.519267</v>
      </c>
      <c r="I3962" t="inlineStr">
        <is>
          <t>OSM実測</t>
        </is>
      </c>
      <c r="J3962" t="n">
        <v>57</v>
      </c>
      <c r="K3962" t="n">
        <v>57</v>
      </c>
      <c r="L3962" t="n">
        <v>-38</v>
      </c>
      <c r="M3962" t="n">
        <v>19</v>
      </c>
      <c r="N3962" t="n">
        <v>19</v>
      </c>
      <c r="O3962" t="inlineStr">
        <is>
          <t>不可 #2</t>
        </is>
      </c>
      <c r="P3962" t="inlineStr">
        <is>
          <t>なし</t>
        </is>
      </c>
      <c r="R3962" s="4">
        <f>IF(COUNT($M3962:$N3962)=0,"",IF(AND(IF($N3962&lt;&gt;"",$N3962,$M3962)&lt;=0,$O3962&lt;&gt;"可"),"警告",""))</f>
        <v/>
      </c>
      <c r="S3962" s="4">
        <f>IF(COUNT($M3962:$N3962)=0,0,IF(IF($N3962&lt;&gt;"",$N3962,$M3962)&gt;=スコアリング基準!$B$20,スコアリング基準!$C$20,IF(IF($N3962&lt;&gt;"",$N3962,$M3962)&gt;=スコアリング基準!$B$21,スコアリング基準!$C$21,IF(IF($N3962&lt;&gt;"",$N3962,$M3962)&gt;0,スコアリング基準!$C$22,0))))</f>
        <v/>
      </c>
      <c r="T3962" s="4">
        <f>IF($O3962="可",スコアリング基準!$C$23,0)</f>
        <v/>
      </c>
      <c r="U3962" s="4">
        <f>IF(OR(COUNT($K3962:$L3962)&lt;2,$K3962=0),0,IF(ABS($L3962)/$K3962&lt;=スコアリング基準!$B$24,スコアリング基準!$C$24,IF(ABS($L3962)/$K3962&lt;=スコアリング基準!$B$25,スコアリング基準!$C$25,IF(ABS($L3962)/$K3962&lt;=スコアリング基準!$B$26,スコアリング基準!$C$26,0))))</f>
        <v/>
      </c>
      <c r="V3962" s="4">
        <f>IF($P3962="なし",スコアリング基準!$C$27,0)</f>
        <v/>
      </c>
      <c r="W3962" s="4">
        <f>IF($F3962="",0,IF(ISNUMBER($F3962),IF($F3962&lt;=スコアリング基準!$B$28,スコアリング基準!$C$28,スコアリング基準!$C$29),0))</f>
        <v/>
      </c>
      <c r="X3962" s="4">
        <f>IFERROR(VLOOKUP($B3962,スコアリング基準!$A$36:$B$46,2,FALSE),0)</f>
        <v/>
      </c>
      <c r="Y3962" s="4">
        <f>SUM($S3962:$X3962)</f>
        <v/>
      </c>
      <c r="Z3962" s="4">
        <f>IF(COUNT($M3962:$N3962)=0,"データ無",IF($Y3962&gt;=スコアリング基準!$B$30,"S",IF($Y3962&gt;=スコアリング基準!$B$31,"A",IF($Y3962&gt;=スコアリング基準!$B$32,"B","C"))))</f>
        <v/>
      </c>
      <c r="AA3962">
        <f>IFERROR(INDEX(実績DB!$I$3:$I$104,MATCH($B3962&amp;$C3962,実績DB!$J$3:$J$104,0)),"")</f>
        <v/>
      </c>
    </row>
    <row r="3963">
      <c r="A3963" t="n">
        <v>3961</v>
      </c>
      <c r="B3963" t="inlineStr">
        <is>
          <t>関西</t>
        </is>
      </c>
      <c r="C3963" t="inlineStr">
        <is>
          <t>味生変電所</t>
        </is>
      </c>
      <c r="D3963" t="inlineStr">
        <is>
          <t>大阪府</t>
        </is>
      </c>
      <c r="E3963" t="n">
        <v>77</v>
      </c>
      <c r="G3963" s="3" t="n">
        <v>34.760005</v>
      </c>
      <c r="H3963" s="3" t="n">
        <v>135.554772</v>
      </c>
      <c r="I3963" t="inlineStr">
        <is>
          <t>OSM実測</t>
        </is>
      </c>
      <c r="J3963" t="n">
        <v>57</v>
      </c>
      <c r="K3963" t="n">
        <v>57</v>
      </c>
      <c r="L3963" t="n">
        <v>-9</v>
      </c>
      <c r="O3963" t="inlineStr">
        <is>
          <t>不可 #1</t>
        </is>
      </c>
      <c r="P3963" t="inlineStr">
        <is>
          <t>なし</t>
        </is>
      </c>
      <c r="R3963" s="4">
        <f>IF(COUNT($M3963:$N3963)=0,"",IF(AND(IF($N3963&lt;&gt;"",$N3963,$M3963)&lt;=0,$O3963&lt;&gt;"可"),"警告",""))</f>
        <v/>
      </c>
      <c r="S3963" s="4">
        <f>IF(COUNT($M3963:$N3963)=0,0,IF(IF($N3963&lt;&gt;"",$N3963,$M3963)&gt;=スコアリング基準!$B$20,スコアリング基準!$C$20,IF(IF($N3963&lt;&gt;"",$N3963,$M3963)&gt;=スコアリング基準!$B$21,スコアリング基準!$C$21,IF(IF($N3963&lt;&gt;"",$N3963,$M3963)&gt;0,スコアリング基準!$C$22,0))))</f>
        <v/>
      </c>
      <c r="T3963" s="4">
        <f>IF($O3963="可",スコアリング基準!$C$23,0)</f>
        <v/>
      </c>
      <c r="U3963" s="4">
        <f>IF(OR(COUNT($K3963:$L3963)&lt;2,$K3963=0),0,IF(ABS($L3963)/$K3963&lt;=スコアリング基準!$B$24,スコアリング基準!$C$24,IF(ABS($L3963)/$K3963&lt;=スコアリング基準!$B$25,スコアリング基準!$C$25,IF(ABS($L3963)/$K3963&lt;=スコアリング基準!$B$26,スコアリング基準!$C$26,0))))</f>
        <v/>
      </c>
      <c r="V3963" s="4">
        <f>IF($P3963="なし",スコアリング基準!$C$27,0)</f>
        <v/>
      </c>
      <c r="W3963" s="4">
        <f>IF($F3963="",0,IF(ISNUMBER($F3963),IF($F3963&lt;=スコアリング基準!$B$28,スコアリング基準!$C$28,スコアリング基準!$C$29),0))</f>
        <v/>
      </c>
      <c r="X3963" s="4">
        <f>IFERROR(VLOOKUP($B3963,スコアリング基準!$A$36:$B$46,2,FALSE),0)</f>
        <v/>
      </c>
      <c r="Y3963" s="4">
        <f>SUM($S3963:$X3963)</f>
        <v/>
      </c>
      <c r="Z3963" s="4">
        <f>IF(COUNT($M3963:$N3963)=0,"データ無",IF($Y3963&gt;=スコアリング基準!$B$30,"S",IF($Y3963&gt;=スコアリング基準!$B$31,"A",IF($Y3963&gt;=スコアリング基準!$B$32,"B","C"))))</f>
        <v/>
      </c>
      <c r="AA3963">
        <f>IFERROR(INDEX(実績DB!$I$3:$I$104,MATCH($B3963&amp;$C3963,実績DB!$J$3:$J$104,0)),"")</f>
        <v/>
      </c>
    </row>
    <row r="3964">
      <c r="A3964" t="n">
        <v>3962</v>
      </c>
      <c r="B3964" t="inlineStr">
        <is>
          <t>関西</t>
        </is>
      </c>
      <c r="C3964" t="inlineStr">
        <is>
          <t>和歌山電力所</t>
        </is>
      </c>
      <c r="D3964" t="inlineStr">
        <is>
          <t>和歌山県</t>
        </is>
      </c>
      <c r="E3964" t="n">
        <v>77</v>
      </c>
      <c r="G3964" s="3" t="n">
        <v>34.241394</v>
      </c>
      <c r="H3964" s="3" t="n">
        <v>135.207378</v>
      </c>
      <c r="I3964" t="inlineStr">
        <is>
          <t>OSM実測</t>
        </is>
      </c>
      <c r="J3964" t="n">
        <v>57</v>
      </c>
      <c r="K3964" t="n">
        <v>57</v>
      </c>
      <c r="L3964" t="n">
        <v>-9</v>
      </c>
      <c r="O3964" t="inlineStr">
        <is>
          <t>不可 #1</t>
        </is>
      </c>
      <c r="P3964" t="inlineStr">
        <is>
          <t>有り</t>
        </is>
      </c>
      <c r="R3964" s="4">
        <f>IF(COUNT($M3964:$N3964)=0,"",IF(AND(IF($N3964&lt;&gt;"",$N3964,$M3964)&lt;=0,$O3964&lt;&gt;"可"),"警告",""))</f>
        <v/>
      </c>
      <c r="S3964" s="4">
        <f>IF(COUNT($M3964:$N3964)=0,0,IF(IF($N3964&lt;&gt;"",$N3964,$M3964)&gt;=スコアリング基準!$B$20,スコアリング基準!$C$20,IF(IF($N3964&lt;&gt;"",$N3964,$M3964)&gt;=スコアリング基準!$B$21,スコアリング基準!$C$21,IF(IF($N3964&lt;&gt;"",$N3964,$M3964)&gt;0,スコアリング基準!$C$22,0))))</f>
        <v/>
      </c>
      <c r="T3964" s="4">
        <f>IF($O3964="可",スコアリング基準!$C$23,0)</f>
        <v/>
      </c>
      <c r="U3964" s="4">
        <f>IF(OR(COUNT($K3964:$L3964)&lt;2,$K3964=0),0,IF(ABS($L3964)/$K3964&lt;=スコアリング基準!$B$24,スコアリング基準!$C$24,IF(ABS($L3964)/$K3964&lt;=スコアリング基準!$B$25,スコアリング基準!$C$25,IF(ABS($L3964)/$K3964&lt;=スコアリング基準!$B$26,スコアリング基準!$C$26,0))))</f>
        <v/>
      </c>
      <c r="V3964" s="4">
        <f>IF($P3964="なし",スコアリング基準!$C$27,0)</f>
        <v/>
      </c>
      <c r="W3964" s="4">
        <f>IF($F3964="",0,IF(ISNUMBER($F3964),IF($F3964&lt;=スコアリング基準!$B$28,スコアリング基準!$C$28,スコアリング基準!$C$29),0))</f>
        <v/>
      </c>
      <c r="X3964" s="4">
        <f>IFERROR(VLOOKUP($B3964,スコアリング基準!$A$36:$B$46,2,FALSE),0)</f>
        <v/>
      </c>
      <c r="Y3964" s="4">
        <f>SUM($S3964:$X3964)</f>
        <v/>
      </c>
      <c r="Z3964" s="4">
        <f>IF(COUNT($M3964:$N3964)=0,"データ無",IF($Y3964&gt;=スコアリング基準!$B$30,"S",IF($Y3964&gt;=スコアリング基準!$B$31,"A",IF($Y3964&gt;=スコアリング基準!$B$32,"B","C"))))</f>
        <v/>
      </c>
      <c r="AA3964">
        <f>IFERROR(INDEX(実績DB!$I$3:$I$104,MATCH($B3964&amp;$C3964,実績DB!$J$3:$J$104,0)),"")</f>
        <v/>
      </c>
    </row>
    <row r="3965">
      <c r="A3965" t="n">
        <v>3963</v>
      </c>
      <c r="B3965" t="inlineStr">
        <is>
          <t>関西</t>
        </is>
      </c>
      <c r="C3965" t="inlineStr">
        <is>
          <t>喜志変電所</t>
        </is>
      </c>
      <c r="D3965" t="inlineStr">
        <is>
          <t>大阪府</t>
        </is>
      </c>
      <c r="E3965" t="n">
        <v>77</v>
      </c>
      <c r="G3965" s="3" t="n">
        <v>34.52405</v>
      </c>
      <c r="H3965" s="3" t="n">
        <v>135.604188</v>
      </c>
      <c r="I3965" t="inlineStr">
        <is>
          <t>OSM実測</t>
        </is>
      </c>
      <c r="J3965" t="n">
        <v>57</v>
      </c>
      <c r="K3965" t="n">
        <v>57</v>
      </c>
      <c r="L3965" t="n">
        <v>2</v>
      </c>
      <c r="O3965" t="inlineStr">
        <is>
          <t>不可 #1</t>
        </is>
      </c>
      <c r="P3965" t="inlineStr">
        <is>
          <t>有り</t>
        </is>
      </c>
      <c r="R3965" s="4">
        <f>IF(COUNT($M3965:$N3965)=0,"",IF(AND(IF($N3965&lt;&gt;"",$N3965,$M3965)&lt;=0,$O3965&lt;&gt;"可"),"警告",""))</f>
        <v/>
      </c>
      <c r="S3965" s="4">
        <f>IF(COUNT($M3965:$N3965)=0,0,IF(IF($N3965&lt;&gt;"",$N3965,$M3965)&gt;=スコアリング基準!$B$20,スコアリング基準!$C$20,IF(IF($N3965&lt;&gt;"",$N3965,$M3965)&gt;=スコアリング基準!$B$21,スコアリング基準!$C$21,IF(IF($N3965&lt;&gt;"",$N3965,$M3965)&gt;0,スコアリング基準!$C$22,0))))</f>
        <v/>
      </c>
      <c r="T3965" s="4">
        <f>IF($O3965="可",スコアリング基準!$C$23,0)</f>
        <v/>
      </c>
      <c r="U3965" s="4">
        <f>IF(OR(COUNT($K3965:$L3965)&lt;2,$K3965=0),0,IF(ABS($L3965)/$K3965&lt;=スコアリング基準!$B$24,スコアリング基準!$C$24,IF(ABS($L3965)/$K3965&lt;=スコアリング基準!$B$25,スコアリング基準!$C$25,IF(ABS($L3965)/$K3965&lt;=スコアリング基準!$B$26,スコアリング基準!$C$26,0))))</f>
        <v/>
      </c>
      <c r="V3965" s="4">
        <f>IF($P3965="なし",スコアリング基準!$C$27,0)</f>
        <v/>
      </c>
      <c r="W3965" s="4">
        <f>IF($F3965="",0,IF(ISNUMBER($F3965),IF($F3965&lt;=スコアリング基準!$B$28,スコアリング基準!$C$28,スコアリング基準!$C$29),0))</f>
        <v/>
      </c>
      <c r="X3965" s="4">
        <f>IFERROR(VLOOKUP($B3965,スコアリング基準!$A$36:$B$46,2,FALSE),0)</f>
        <v/>
      </c>
      <c r="Y3965" s="4">
        <f>SUM($S3965:$X3965)</f>
        <v/>
      </c>
      <c r="Z3965" s="4">
        <f>IF(COUNT($M3965:$N3965)=0,"データ無",IF($Y3965&gt;=スコアリング基準!$B$30,"S",IF($Y3965&gt;=スコアリング基準!$B$31,"A",IF($Y3965&gt;=スコアリング基準!$B$32,"B","C"))))</f>
        <v/>
      </c>
      <c r="AA3965">
        <f>IFERROR(INDEX(実績DB!$I$3:$I$104,MATCH($B3965&amp;$C3965,実績DB!$J$3:$J$104,0)),"")</f>
        <v/>
      </c>
    </row>
    <row r="3966">
      <c r="A3966" t="n">
        <v>3964</v>
      </c>
      <c r="B3966" t="inlineStr">
        <is>
          <t>関西</t>
        </is>
      </c>
      <c r="C3966" t="inlineStr">
        <is>
          <t>国府変電所</t>
        </is>
      </c>
      <c r="D3966" t="inlineStr">
        <is>
          <t>兵庫県</t>
        </is>
      </c>
      <c r="E3966" t="n">
        <v>77</v>
      </c>
      <c r="G3966" s="3" t="n">
        <v>35.481721</v>
      </c>
      <c r="H3966" s="3" t="n">
        <v>134.781185</v>
      </c>
      <c r="I3966" t="inlineStr">
        <is>
          <t>OSM実測</t>
        </is>
      </c>
      <c r="J3966" t="n">
        <v>38</v>
      </c>
      <c r="K3966" t="n">
        <v>38</v>
      </c>
      <c r="L3966" t="n">
        <v>-22</v>
      </c>
      <c r="M3966" t="n">
        <v>16</v>
      </c>
      <c r="N3966" t="n">
        <v>0</v>
      </c>
      <c r="O3966" t="inlineStr">
        <is>
          <t>不可 #2</t>
        </is>
      </c>
      <c r="P3966" t="inlineStr">
        <is>
          <t>有り</t>
        </is>
      </c>
      <c r="R3966" s="4">
        <f>IF(COUNT($M3966:$N3966)=0,"",IF(AND(IF($N3966&lt;&gt;"",$N3966,$M3966)&lt;=0,$O3966&lt;&gt;"可"),"警告",""))</f>
        <v/>
      </c>
      <c r="S3966" s="4">
        <f>IF(COUNT($M3966:$N3966)=0,0,IF(IF($N3966&lt;&gt;"",$N3966,$M3966)&gt;=スコアリング基準!$B$20,スコアリング基準!$C$20,IF(IF($N3966&lt;&gt;"",$N3966,$M3966)&gt;=スコアリング基準!$B$21,スコアリング基準!$C$21,IF(IF($N3966&lt;&gt;"",$N3966,$M3966)&gt;0,スコアリング基準!$C$22,0))))</f>
        <v/>
      </c>
      <c r="T3966" s="4">
        <f>IF($O3966="可",スコアリング基準!$C$23,0)</f>
        <v/>
      </c>
      <c r="U3966" s="4">
        <f>IF(OR(COUNT($K3966:$L3966)&lt;2,$K3966=0),0,IF(ABS($L3966)/$K3966&lt;=スコアリング基準!$B$24,スコアリング基準!$C$24,IF(ABS($L3966)/$K3966&lt;=スコアリング基準!$B$25,スコアリング基準!$C$25,IF(ABS($L3966)/$K3966&lt;=スコアリング基準!$B$26,スコアリング基準!$C$26,0))))</f>
        <v/>
      </c>
      <c r="V3966" s="4">
        <f>IF($P3966="なし",スコアリング基準!$C$27,0)</f>
        <v/>
      </c>
      <c r="W3966" s="4">
        <f>IF($F3966="",0,IF(ISNUMBER($F3966),IF($F3966&lt;=スコアリング基準!$B$28,スコアリング基準!$C$28,スコアリング基準!$C$29),0))</f>
        <v/>
      </c>
      <c r="X3966" s="4">
        <f>IFERROR(VLOOKUP($B3966,スコアリング基準!$A$36:$B$46,2,FALSE),0)</f>
        <v/>
      </c>
      <c r="Y3966" s="4">
        <f>SUM($S3966:$X3966)</f>
        <v/>
      </c>
      <c r="Z3966" s="4">
        <f>IF(COUNT($M3966:$N3966)=0,"データ無",IF($Y3966&gt;=スコアリング基準!$B$30,"S",IF($Y3966&gt;=スコアリング基準!$B$31,"A",IF($Y3966&gt;=スコアリング基準!$B$32,"B","C"))))</f>
        <v/>
      </c>
      <c r="AA3966">
        <f>IFERROR(INDEX(実績DB!$I$3:$I$104,MATCH($B3966&amp;$C3966,実績DB!$J$3:$J$104,0)),"")</f>
        <v/>
      </c>
    </row>
    <row r="3967">
      <c r="A3967" t="n">
        <v>3965</v>
      </c>
      <c r="B3967" t="inlineStr">
        <is>
          <t>関西</t>
        </is>
      </c>
      <c r="C3967" t="inlineStr">
        <is>
          <t>園田変電所</t>
        </is>
      </c>
      <c r="D3967" t="inlineStr">
        <is>
          <t>兵庫県</t>
        </is>
      </c>
      <c r="E3967" t="n">
        <v>77</v>
      </c>
      <c r="G3967" s="3" t="n">
        <v>34.755386</v>
      </c>
      <c r="H3967" s="3" t="n">
        <v>135.431007</v>
      </c>
      <c r="I3967" t="inlineStr">
        <is>
          <t>OSM実測</t>
        </is>
      </c>
      <c r="J3967" t="n">
        <v>34</v>
      </c>
      <c r="K3967" t="n">
        <v>34</v>
      </c>
      <c r="L3967" t="n">
        <v>-17</v>
      </c>
      <c r="M3967" t="n">
        <v>17</v>
      </c>
      <c r="N3967" t="n">
        <v>0</v>
      </c>
      <c r="O3967" t="inlineStr">
        <is>
          <t>不可 #2</t>
        </is>
      </c>
      <c r="P3967" t="inlineStr">
        <is>
          <t>有り</t>
        </is>
      </c>
      <c r="R3967" s="4">
        <f>IF(COUNT($M3967:$N3967)=0,"",IF(AND(IF($N3967&lt;&gt;"",$N3967,$M3967)&lt;=0,$O3967&lt;&gt;"可"),"警告",""))</f>
        <v/>
      </c>
      <c r="S3967" s="4">
        <f>IF(COUNT($M3967:$N3967)=0,0,IF(IF($N3967&lt;&gt;"",$N3967,$M3967)&gt;=スコアリング基準!$B$20,スコアリング基準!$C$20,IF(IF($N3967&lt;&gt;"",$N3967,$M3967)&gt;=スコアリング基準!$B$21,スコアリング基準!$C$21,IF(IF($N3967&lt;&gt;"",$N3967,$M3967)&gt;0,スコアリング基準!$C$22,0))))</f>
        <v/>
      </c>
      <c r="T3967" s="4">
        <f>IF($O3967="可",スコアリング基準!$C$23,0)</f>
        <v/>
      </c>
      <c r="U3967" s="4">
        <f>IF(OR(COUNT($K3967:$L3967)&lt;2,$K3967=0),0,IF(ABS($L3967)/$K3967&lt;=スコアリング基準!$B$24,スコアリング基準!$C$24,IF(ABS($L3967)/$K3967&lt;=スコアリング基準!$B$25,スコアリング基準!$C$25,IF(ABS($L3967)/$K3967&lt;=スコアリング基準!$B$26,スコアリング基準!$C$26,0))))</f>
        <v/>
      </c>
      <c r="V3967" s="4">
        <f>IF($P3967="なし",スコアリング基準!$C$27,0)</f>
        <v/>
      </c>
      <c r="W3967" s="4">
        <f>IF($F3967="",0,IF(ISNUMBER($F3967),IF($F3967&lt;=スコアリング基準!$B$28,スコアリング基準!$C$28,スコアリング基準!$C$29),0))</f>
        <v/>
      </c>
      <c r="X3967" s="4">
        <f>IFERROR(VLOOKUP($B3967,スコアリング基準!$A$36:$B$46,2,FALSE),0)</f>
        <v/>
      </c>
      <c r="Y3967" s="4">
        <f>SUM($S3967:$X3967)</f>
        <v/>
      </c>
      <c r="Z3967" s="4">
        <f>IF(COUNT($M3967:$N3967)=0,"データ無",IF($Y3967&gt;=スコアリング基準!$B$30,"S",IF($Y3967&gt;=スコアリング基準!$B$31,"A",IF($Y3967&gt;=スコアリング基準!$B$32,"B","C"))))</f>
        <v/>
      </c>
      <c r="AA3967">
        <f>IFERROR(INDEX(実績DB!$I$3:$I$104,MATCH($B3967&amp;$C3967,実績DB!$J$3:$J$104,0)),"")</f>
        <v/>
      </c>
    </row>
    <row r="3968">
      <c r="A3968" t="n">
        <v>3966</v>
      </c>
      <c r="B3968" t="inlineStr">
        <is>
          <t>関西</t>
        </is>
      </c>
      <c r="C3968" t="inlineStr">
        <is>
          <t>園部変電所</t>
        </is>
      </c>
      <c r="D3968" t="inlineStr">
        <is>
          <t>京都府</t>
        </is>
      </c>
      <c r="E3968" t="n">
        <v>77</v>
      </c>
      <c r="G3968" s="3" t="n">
        <v>35.102393</v>
      </c>
      <c r="H3968" s="3" t="n">
        <v>135.481339</v>
      </c>
      <c r="I3968" t="inlineStr">
        <is>
          <t>OSM実測</t>
        </is>
      </c>
      <c r="J3968" t="n">
        <v>38</v>
      </c>
      <c r="K3968" t="n">
        <v>38</v>
      </c>
      <c r="L3968" t="n">
        <v>-35</v>
      </c>
      <c r="M3968" t="n">
        <v>3</v>
      </c>
      <c r="N3968" t="n">
        <v>3</v>
      </c>
      <c r="O3968" t="inlineStr">
        <is>
          <t>不可 #2</t>
        </is>
      </c>
      <c r="P3968" t="inlineStr">
        <is>
          <t>なし</t>
        </is>
      </c>
      <c r="R3968" s="4">
        <f>IF(COUNT($M3968:$N3968)=0,"",IF(AND(IF($N3968&lt;&gt;"",$N3968,$M3968)&lt;=0,$O3968&lt;&gt;"可"),"警告",""))</f>
        <v/>
      </c>
      <c r="S3968" s="4">
        <f>IF(COUNT($M3968:$N3968)=0,0,IF(IF($N3968&lt;&gt;"",$N3968,$M3968)&gt;=スコアリング基準!$B$20,スコアリング基準!$C$20,IF(IF($N3968&lt;&gt;"",$N3968,$M3968)&gt;=スコアリング基準!$B$21,スコアリング基準!$C$21,IF(IF($N3968&lt;&gt;"",$N3968,$M3968)&gt;0,スコアリング基準!$C$22,0))))</f>
        <v/>
      </c>
      <c r="T3968" s="4">
        <f>IF($O3968="可",スコアリング基準!$C$23,0)</f>
        <v/>
      </c>
      <c r="U3968" s="4">
        <f>IF(OR(COUNT($K3968:$L3968)&lt;2,$K3968=0),0,IF(ABS($L3968)/$K3968&lt;=スコアリング基準!$B$24,スコアリング基準!$C$24,IF(ABS($L3968)/$K3968&lt;=スコアリング基準!$B$25,スコアリング基準!$C$25,IF(ABS($L3968)/$K3968&lt;=スコアリング基準!$B$26,スコアリング基準!$C$26,0))))</f>
        <v/>
      </c>
      <c r="V3968" s="4">
        <f>IF($P3968="なし",スコアリング基準!$C$27,0)</f>
        <v/>
      </c>
      <c r="W3968" s="4">
        <f>IF($F3968="",0,IF(ISNUMBER($F3968),IF($F3968&lt;=スコアリング基準!$B$28,スコアリング基準!$C$28,スコアリング基準!$C$29),0))</f>
        <v/>
      </c>
      <c r="X3968" s="4">
        <f>IFERROR(VLOOKUP($B3968,スコアリング基準!$A$36:$B$46,2,FALSE),0)</f>
        <v/>
      </c>
      <c r="Y3968" s="4">
        <f>SUM($S3968:$X3968)</f>
        <v/>
      </c>
      <c r="Z3968" s="4">
        <f>IF(COUNT($M3968:$N3968)=0,"データ無",IF($Y3968&gt;=スコアリング基準!$B$30,"S",IF($Y3968&gt;=スコアリング基準!$B$31,"A",IF($Y3968&gt;=スコアリング基準!$B$32,"B","C"))))</f>
        <v/>
      </c>
      <c r="AA3968">
        <f>IFERROR(INDEX(実績DB!$I$3:$I$104,MATCH($B3968&amp;$C3968,実績DB!$J$3:$J$104,0)),"")</f>
        <v/>
      </c>
    </row>
    <row r="3969">
      <c r="A3969" t="n">
        <v>3967</v>
      </c>
      <c r="B3969" t="inlineStr">
        <is>
          <t>関西</t>
        </is>
      </c>
      <c r="C3969" t="inlineStr">
        <is>
          <t>土生変電所</t>
        </is>
      </c>
      <c r="D3969" t="inlineStr">
        <is>
          <t>大阪府</t>
        </is>
      </c>
      <c r="E3969" t="n">
        <v>77</v>
      </c>
      <c r="G3969" s="3" t="n">
        <v>34.44373</v>
      </c>
      <c r="H3969" s="3" t="n">
        <v>135.388525</v>
      </c>
      <c r="I3969" t="inlineStr">
        <is>
          <t>OSM実測</t>
        </is>
      </c>
      <c r="J3969" t="n">
        <v>47</v>
      </c>
      <c r="K3969" t="n">
        <v>47</v>
      </c>
      <c r="L3969" t="n">
        <v>-39</v>
      </c>
      <c r="M3969" t="n">
        <v>7</v>
      </c>
      <c r="N3969" t="n">
        <v>7</v>
      </c>
      <c r="O3969" t="inlineStr">
        <is>
          <t>不可 #2</t>
        </is>
      </c>
      <c r="P3969" t="inlineStr">
        <is>
          <t>なし</t>
        </is>
      </c>
      <c r="R3969" s="4">
        <f>IF(COUNT($M3969:$N3969)=0,"",IF(AND(IF($N3969&lt;&gt;"",$N3969,$M3969)&lt;=0,$O3969&lt;&gt;"可"),"警告",""))</f>
        <v/>
      </c>
      <c r="S3969" s="4">
        <f>IF(COUNT($M3969:$N3969)=0,0,IF(IF($N3969&lt;&gt;"",$N3969,$M3969)&gt;=スコアリング基準!$B$20,スコアリング基準!$C$20,IF(IF($N3969&lt;&gt;"",$N3969,$M3969)&gt;=スコアリング基準!$B$21,スコアリング基準!$C$21,IF(IF($N3969&lt;&gt;"",$N3969,$M3969)&gt;0,スコアリング基準!$C$22,0))))</f>
        <v/>
      </c>
      <c r="T3969" s="4">
        <f>IF($O3969="可",スコアリング基準!$C$23,0)</f>
        <v/>
      </c>
      <c r="U3969" s="4">
        <f>IF(OR(COUNT($K3969:$L3969)&lt;2,$K3969=0),0,IF(ABS($L3969)/$K3969&lt;=スコアリング基準!$B$24,スコアリング基準!$C$24,IF(ABS($L3969)/$K3969&lt;=スコアリング基準!$B$25,スコアリング基準!$C$25,IF(ABS($L3969)/$K3969&lt;=スコアリング基準!$B$26,スコアリング基準!$C$26,0))))</f>
        <v/>
      </c>
      <c r="V3969" s="4">
        <f>IF($P3969="なし",スコアリング基準!$C$27,0)</f>
        <v/>
      </c>
      <c r="W3969" s="4">
        <f>IF($F3969="",0,IF(ISNUMBER($F3969),IF($F3969&lt;=スコアリング基準!$B$28,スコアリング基準!$C$28,スコアリング基準!$C$29),0))</f>
        <v/>
      </c>
      <c r="X3969" s="4">
        <f>IFERROR(VLOOKUP($B3969,スコアリング基準!$A$36:$B$46,2,FALSE),0)</f>
        <v/>
      </c>
      <c r="Y3969" s="4">
        <f>SUM($S3969:$X3969)</f>
        <v/>
      </c>
      <c r="Z3969" s="4">
        <f>IF(COUNT($M3969:$N3969)=0,"データ無",IF($Y3969&gt;=スコアリング基準!$B$30,"S",IF($Y3969&gt;=スコアリング基準!$B$31,"A",IF($Y3969&gt;=スコアリング基準!$B$32,"B","C"))))</f>
        <v/>
      </c>
      <c r="AA3969">
        <f>IFERROR(INDEX(実績DB!$I$3:$I$104,MATCH($B3969&amp;$C3969,実績DB!$J$3:$J$104,0)),"")</f>
        <v/>
      </c>
    </row>
    <row r="3970">
      <c r="A3970" t="n">
        <v>3968</v>
      </c>
      <c r="B3970" t="inlineStr">
        <is>
          <t>関西</t>
        </is>
      </c>
      <c r="C3970" t="inlineStr">
        <is>
          <t>城北変電所</t>
        </is>
      </c>
      <c r="D3970" t="inlineStr">
        <is>
          <t>兵庫県</t>
        </is>
      </c>
      <c r="E3970" t="n">
        <v>77</v>
      </c>
      <c r="G3970" s="3" t="n">
        <v>34.854588</v>
      </c>
      <c r="H3970" s="3" t="n">
        <v>134.712574</v>
      </c>
      <c r="I3970" t="inlineStr">
        <is>
          <t>OSM実測</t>
        </is>
      </c>
      <c r="J3970" t="n">
        <v>38</v>
      </c>
      <c r="K3970" t="n">
        <v>38</v>
      </c>
      <c r="L3970" t="n">
        <v>-19</v>
      </c>
      <c r="M3970" t="n">
        <v>19</v>
      </c>
      <c r="N3970" t="n">
        <v>0</v>
      </c>
      <c r="O3970" t="inlineStr">
        <is>
          <t>不可 #2</t>
        </is>
      </c>
      <c r="P3970" t="inlineStr">
        <is>
          <t>有り</t>
        </is>
      </c>
      <c r="R3970" s="4">
        <f>IF(COUNT($M3970:$N3970)=0,"",IF(AND(IF($N3970&lt;&gt;"",$N3970,$M3970)&lt;=0,$O3970&lt;&gt;"可"),"警告",""))</f>
        <v/>
      </c>
      <c r="S3970" s="4">
        <f>IF(COUNT($M3970:$N3970)=0,0,IF(IF($N3970&lt;&gt;"",$N3970,$M3970)&gt;=スコアリング基準!$B$20,スコアリング基準!$C$20,IF(IF($N3970&lt;&gt;"",$N3970,$M3970)&gt;=スコアリング基準!$B$21,スコアリング基準!$C$21,IF(IF($N3970&lt;&gt;"",$N3970,$M3970)&gt;0,スコアリング基準!$C$22,0))))</f>
        <v/>
      </c>
      <c r="T3970" s="4">
        <f>IF($O3970="可",スコアリング基準!$C$23,0)</f>
        <v/>
      </c>
      <c r="U3970" s="4">
        <f>IF(OR(COUNT($K3970:$L3970)&lt;2,$K3970=0),0,IF(ABS($L3970)/$K3970&lt;=スコアリング基準!$B$24,スコアリング基準!$C$24,IF(ABS($L3970)/$K3970&lt;=スコアリング基準!$B$25,スコアリング基準!$C$25,IF(ABS($L3970)/$K3970&lt;=スコアリング基準!$B$26,スコアリング基準!$C$26,0))))</f>
        <v/>
      </c>
      <c r="V3970" s="4">
        <f>IF($P3970="なし",スコアリング基準!$C$27,0)</f>
        <v/>
      </c>
      <c r="W3970" s="4">
        <f>IF($F3970="",0,IF(ISNUMBER($F3970),IF($F3970&lt;=スコアリング基準!$B$28,スコアリング基準!$C$28,スコアリング基準!$C$29),0))</f>
        <v/>
      </c>
      <c r="X3970" s="4">
        <f>IFERROR(VLOOKUP($B3970,スコアリング基準!$A$36:$B$46,2,FALSE),0)</f>
        <v/>
      </c>
      <c r="Y3970" s="4">
        <f>SUM($S3970:$X3970)</f>
        <v/>
      </c>
      <c r="Z3970" s="4">
        <f>IF(COUNT($M3970:$N3970)=0,"データ無",IF($Y3970&gt;=スコアリング基準!$B$30,"S",IF($Y3970&gt;=スコアリング基準!$B$31,"A",IF($Y3970&gt;=スコアリング基準!$B$32,"B","C"))))</f>
        <v/>
      </c>
      <c r="AA3970">
        <f>IFERROR(INDEX(実績DB!$I$3:$I$104,MATCH($B3970&amp;$C3970,実績DB!$J$3:$J$104,0)),"")</f>
        <v/>
      </c>
    </row>
    <row r="3971">
      <c r="A3971" t="n">
        <v>3969</v>
      </c>
      <c r="B3971" t="inlineStr">
        <is>
          <t>関西</t>
        </is>
      </c>
      <c r="C3971" t="inlineStr">
        <is>
          <t>城東変電所</t>
        </is>
      </c>
      <c r="D3971" t="inlineStr">
        <is>
          <t>兵庫県</t>
        </is>
      </c>
      <c r="E3971" t="n">
        <v>77</v>
      </c>
      <c r="G3971" s="3" t="n">
        <v>34.825877</v>
      </c>
      <c r="H3971" s="3" t="n">
        <v>134.724515</v>
      </c>
      <c r="I3971" t="inlineStr">
        <is>
          <t>OSM実測</t>
        </is>
      </c>
      <c r="J3971" t="n">
        <v>57</v>
      </c>
      <c r="K3971" t="n">
        <v>57</v>
      </c>
      <c r="L3971" t="n">
        <v>-46</v>
      </c>
      <c r="M3971" t="n">
        <v>12</v>
      </c>
      <c r="N3971" t="n">
        <v>0</v>
      </c>
      <c r="O3971" t="inlineStr">
        <is>
          <t>不可 #2</t>
        </is>
      </c>
      <c r="P3971" t="inlineStr">
        <is>
          <t>有り</t>
        </is>
      </c>
      <c r="R3971" s="4">
        <f>IF(COUNT($M3971:$N3971)=0,"",IF(AND(IF($N3971&lt;&gt;"",$N3971,$M3971)&lt;=0,$O3971&lt;&gt;"可"),"警告",""))</f>
        <v/>
      </c>
      <c r="S3971" s="4">
        <f>IF(COUNT($M3971:$N3971)=0,0,IF(IF($N3971&lt;&gt;"",$N3971,$M3971)&gt;=スコアリング基準!$B$20,スコアリング基準!$C$20,IF(IF($N3971&lt;&gt;"",$N3971,$M3971)&gt;=スコアリング基準!$B$21,スコアリング基準!$C$21,IF(IF($N3971&lt;&gt;"",$N3971,$M3971)&gt;0,スコアリング基準!$C$22,0))))</f>
        <v/>
      </c>
      <c r="T3971" s="4">
        <f>IF($O3971="可",スコアリング基準!$C$23,0)</f>
        <v/>
      </c>
      <c r="U3971" s="4">
        <f>IF(OR(COUNT($K3971:$L3971)&lt;2,$K3971=0),0,IF(ABS($L3971)/$K3971&lt;=スコアリング基準!$B$24,スコアリング基準!$C$24,IF(ABS($L3971)/$K3971&lt;=スコアリング基準!$B$25,スコアリング基準!$C$25,IF(ABS($L3971)/$K3971&lt;=スコアリング基準!$B$26,スコアリング基準!$C$26,0))))</f>
        <v/>
      </c>
      <c r="V3971" s="4">
        <f>IF($P3971="なし",スコアリング基準!$C$27,0)</f>
        <v/>
      </c>
      <c r="W3971" s="4">
        <f>IF($F3971="",0,IF(ISNUMBER($F3971),IF($F3971&lt;=スコアリング基準!$B$28,スコアリング基準!$C$28,スコアリング基準!$C$29),0))</f>
        <v/>
      </c>
      <c r="X3971" s="4">
        <f>IFERROR(VLOOKUP($B3971,スコアリング基準!$A$36:$B$46,2,FALSE),0)</f>
        <v/>
      </c>
      <c r="Y3971" s="4">
        <f>SUM($S3971:$X3971)</f>
        <v/>
      </c>
      <c r="Z3971" s="4">
        <f>IF(COUNT($M3971:$N3971)=0,"データ無",IF($Y3971&gt;=スコアリング基準!$B$30,"S",IF($Y3971&gt;=スコアリング基準!$B$31,"A",IF($Y3971&gt;=スコアリング基準!$B$32,"B","C"))))</f>
        <v/>
      </c>
      <c r="AA3971">
        <f>IFERROR(INDEX(実績DB!$I$3:$I$104,MATCH($B3971&amp;$C3971,実績DB!$J$3:$J$104,0)),"")</f>
        <v/>
      </c>
    </row>
    <row r="3972">
      <c r="A3972" t="n">
        <v>3970</v>
      </c>
      <c r="B3972" t="inlineStr">
        <is>
          <t>関西</t>
        </is>
      </c>
      <c r="C3972" t="inlineStr">
        <is>
          <t>城西変電所</t>
        </is>
      </c>
      <c r="D3972" t="inlineStr">
        <is>
          <t>兵庫県</t>
        </is>
      </c>
      <c r="E3972" t="n">
        <v>77</v>
      </c>
      <c r="G3972" s="3" t="n">
        <v>34.832727</v>
      </c>
      <c r="H3972" s="3" t="n">
        <v>134.6749</v>
      </c>
      <c r="I3972" t="inlineStr">
        <is>
          <t>OSM実測</t>
        </is>
      </c>
      <c r="J3972" t="n">
        <v>57</v>
      </c>
      <c r="K3972" t="n">
        <v>57</v>
      </c>
      <c r="L3972" t="n">
        <v>-39</v>
      </c>
      <c r="M3972" t="n">
        <v>18</v>
      </c>
      <c r="N3972" t="n">
        <v>0</v>
      </c>
      <c r="O3972" t="inlineStr">
        <is>
          <t>不可 #2</t>
        </is>
      </c>
      <c r="P3972" t="inlineStr">
        <is>
          <t>有り</t>
        </is>
      </c>
      <c r="R3972" s="4">
        <f>IF(COUNT($M3972:$N3972)=0,"",IF(AND(IF($N3972&lt;&gt;"",$N3972,$M3972)&lt;=0,$O3972&lt;&gt;"可"),"警告",""))</f>
        <v/>
      </c>
      <c r="S3972" s="4">
        <f>IF(COUNT($M3972:$N3972)=0,0,IF(IF($N3972&lt;&gt;"",$N3972,$M3972)&gt;=スコアリング基準!$B$20,スコアリング基準!$C$20,IF(IF($N3972&lt;&gt;"",$N3972,$M3972)&gt;=スコアリング基準!$B$21,スコアリング基準!$C$21,IF(IF($N3972&lt;&gt;"",$N3972,$M3972)&gt;0,スコアリング基準!$C$22,0))))</f>
        <v/>
      </c>
      <c r="T3972" s="4">
        <f>IF($O3972="可",スコアリング基準!$C$23,0)</f>
        <v/>
      </c>
      <c r="U3972" s="4">
        <f>IF(OR(COUNT($K3972:$L3972)&lt;2,$K3972=0),0,IF(ABS($L3972)/$K3972&lt;=スコアリング基準!$B$24,スコアリング基準!$C$24,IF(ABS($L3972)/$K3972&lt;=スコアリング基準!$B$25,スコアリング基準!$C$25,IF(ABS($L3972)/$K3972&lt;=スコアリング基準!$B$26,スコアリング基準!$C$26,0))))</f>
        <v/>
      </c>
      <c r="V3972" s="4">
        <f>IF($P3972="なし",スコアリング基準!$C$27,0)</f>
        <v/>
      </c>
      <c r="W3972" s="4">
        <f>IF($F3972="",0,IF(ISNUMBER($F3972),IF($F3972&lt;=スコアリング基準!$B$28,スコアリング基準!$C$28,スコアリング基準!$C$29),0))</f>
        <v/>
      </c>
      <c r="X3972" s="4">
        <f>IFERROR(VLOOKUP($B3972,スコアリング基準!$A$36:$B$46,2,FALSE),0)</f>
        <v/>
      </c>
      <c r="Y3972" s="4">
        <f>SUM($S3972:$X3972)</f>
        <v/>
      </c>
      <c r="Z3972" s="4">
        <f>IF(COUNT($M3972:$N3972)=0,"データ無",IF($Y3972&gt;=スコアリング基準!$B$30,"S",IF($Y3972&gt;=スコアリング基準!$B$31,"A",IF($Y3972&gt;=スコアリング基準!$B$32,"B","C"))))</f>
        <v/>
      </c>
      <c r="AA3972">
        <f>IFERROR(INDEX(実績DB!$I$3:$I$104,MATCH($B3972&amp;$C3972,実績DB!$J$3:$J$104,0)),"")</f>
        <v/>
      </c>
    </row>
    <row r="3973">
      <c r="A3973" t="n">
        <v>3971</v>
      </c>
      <c r="B3973" t="inlineStr">
        <is>
          <t>関西</t>
        </is>
      </c>
      <c r="C3973" t="inlineStr">
        <is>
          <t>堅田変電所</t>
        </is>
      </c>
      <c r="D3973" t="inlineStr">
        <is>
          <t>滋賀県</t>
        </is>
      </c>
      <c r="E3973" t="n">
        <v>77</v>
      </c>
      <c r="G3973" s="3" t="n">
        <v>35.11605</v>
      </c>
      <c r="H3973" s="3" t="n">
        <v>135.910387</v>
      </c>
      <c r="I3973" t="inlineStr">
        <is>
          <t>OSM実測</t>
        </is>
      </c>
      <c r="J3973" t="n">
        <v>57</v>
      </c>
      <c r="K3973" t="n">
        <v>31</v>
      </c>
      <c r="L3973" t="n">
        <v>3</v>
      </c>
      <c r="O3973" t="inlineStr">
        <is>
          <t>可</t>
        </is>
      </c>
      <c r="P3973" t="inlineStr">
        <is>
          <t>なし</t>
        </is>
      </c>
      <c r="R3973" s="4">
        <f>IF(COUNT($M3973:$N3973)=0,"",IF(AND(IF($N3973&lt;&gt;"",$N3973,$M3973)&lt;=0,$O3973&lt;&gt;"可"),"警告",""))</f>
        <v/>
      </c>
      <c r="S3973" s="4">
        <f>IF(COUNT($M3973:$N3973)=0,0,IF(IF($N3973&lt;&gt;"",$N3973,$M3973)&gt;=スコアリング基準!$B$20,スコアリング基準!$C$20,IF(IF($N3973&lt;&gt;"",$N3973,$M3973)&gt;=スコアリング基準!$B$21,スコアリング基準!$C$21,IF(IF($N3973&lt;&gt;"",$N3973,$M3973)&gt;0,スコアリング基準!$C$22,0))))</f>
        <v/>
      </c>
      <c r="T3973" s="4">
        <f>IF($O3973="可",スコアリング基準!$C$23,0)</f>
        <v/>
      </c>
      <c r="U3973" s="4">
        <f>IF(OR(COUNT($K3973:$L3973)&lt;2,$K3973=0),0,IF(ABS($L3973)/$K3973&lt;=スコアリング基準!$B$24,スコアリング基準!$C$24,IF(ABS($L3973)/$K3973&lt;=スコアリング基準!$B$25,スコアリング基準!$C$25,IF(ABS($L3973)/$K3973&lt;=スコアリング基準!$B$26,スコアリング基準!$C$26,0))))</f>
        <v/>
      </c>
      <c r="V3973" s="4">
        <f>IF($P3973="なし",スコアリング基準!$C$27,0)</f>
        <v/>
      </c>
      <c r="W3973" s="4">
        <f>IF($F3973="",0,IF(ISNUMBER($F3973),IF($F3973&lt;=スコアリング基準!$B$28,スコアリング基準!$C$28,スコアリング基準!$C$29),0))</f>
        <v/>
      </c>
      <c r="X3973" s="4">
        <f>IFERROR(VLOOKUP($B3973,スコアリング基準!$A$36:$B$46,2,FALSE),0)</f>
        <v/>
      </c>
      <c r="Y3973" s="4">
        <f>SUM($S3973:$X3973)</f>
        <v/>
      </c>
      <c r="Z3973" s="4">
        <f>IF(COUNT($M3973:$N3973)=0,"データ無",IF($Y3973&gt;=スコアリング基準!$B$30,"S",IF($Y3973&gt;=スコアリング基準!$B$31,"A",IF($Y3973&gt;=スコアリング基準!$B$32,"B","C"))))</f>
        <v/>
      </c>
      <c r="AA3973">
        <f>IFERROR(INDEX(実績DB!$I$3:$I$104,MATCH($B3973&amp;$C3973,実績DB!$J$3:$J$104,0)),"")</f>
        <v/>
      </c>
    </row>
    <row r="3974">
      <c r="A3974" t="n">
        <v>3972</v>
      </c>
      <c r="B3974" t="inlineStr">
        <is>
          <t>関西</t>
        </is>
      </c>
      <c r="C3974" t="inlineStr">
        <is>
          <t>塚口変電所</t>
        </is>
      </c>
      <c r="D3974" t="inlineStr">
        <is>
          <t>兵庫県</t>
        </is>
      </c>
      <c r="E3974" t="n">
        <v>77</v>
      </c>
      <c r="G3974" s="3" t="n">
        <v>34.753909</v>
      </c>
      <c r="H3974" s="3" t="n">
        <v>135.40395</v>
      </c>
      <c r="I3974" t="inlineStr">
        <is>
          <t>OSM実測</t>
        </is>
      </c>
      <c r="J3974" t="n">
        <v>38</v>
      </c>
      <c r="K3974" t="n">
        <v>38</v>
      </c>
      <c r="L3974" t="n">
        <v>-19</v>
      </c>
      <c r="M3974" t="n">
        <v>19</v>
      </c>
      <c r="N3974" t="n">
        <v>0</v>
      </c>
      <c r="O3974" t="inlineStr">
        <is>
          <t>不可 #2</t>
        </is>
      </c>
      <c r="P3974" t="inlineStr">
        <is>
          <t>有り</t>
        </is>
      </c>
      <c r="R3974" s="4">
        <f>IF(COUNT($M3974:$N3974)=0,"",IF(AND(IF($N3974&lt;&gt;"",$N3974,$M3974)&lt;=0,$O3974&lt;&gt;"可"),"警告",""))</f>
        <v/>
      </c>
      <c r="S3974" s="4">
        <f>IF(COUNT($M3974:$N3974)=0,0,IF(IF($N3974&lt;&gt;"",$N3974,$M3974)&gt;=スコアリング基準!$B$20,スコアリング基準!$C$20,IF(IF($N3974&lt;&gt;"",$N3974,$M3974)&gt;=スコアリング基準!$B$21,スコアリング基準!$C$21,IF(IF($N3974&lt;&gt;"",$N3974,$M3974)&gt;0,スコアリング基準!$C$22,0))))</f>
        <v/>
      </c>
      <c r="T3974" s="4">
        <f>IF($O3974="可",スコアリング基準!$C$23,0)</f>
        <v/>
      </c>
      <c r="U3974" s="4">
        <f>IF(OR(COUNT($K3974:$L3974)&lt;2,$K3974=0),0,IF(ABS($L3974)/$K3974&lt;=スコアリング基準!$B$24,スコアリング基準!$C$24,IF(ABS($L3974)/$K3974&lt;=スコアリング基準!$B$25,スコアリング基準!$C$25,IF(ABS($L3974)/$K3974&lt;=スコアリング基準!$B$26,スコアリング基準!$C$26,0))))</f>
        <v/>
      </c>
      <c r="V3974" s="4">
        <f>IF($P3974="なし",スコアリング基準!$C$27,0)</f>
        <v/>
      </c>
      <c r="W3974" s="4">
        <f>IF($F3974="",0,IF(ISNUMBER($F3974),IF($F3974&lt;=スコアリング基準!$B$28,スコアリング基準!$C$28,スコアリング基準!$C$29),0))</f>
        <v/>
      </c>
      <c r="X3974" s="4">
        <f>IFERROR(VLOOKUP($B3974,スコアリング基準!$A$36:$B$46,2,FALSE),0)</f>
        <v/>
      </c>
      <c r="Y3974" s="4">
        <f>SUM($S3974:$X3974)</f>
        <v/>
      </c>
      <c r="Z3974" s="4">
        <f>IF(COUNT($M3974:$N3974)=0,"データ無",IF($Y3974&gt;=スコアリング基準!$B$30,"S",IF($Y3974&gt;=スコアリング基準!$B$31,"A",IF($Y3974&gt;=スコアリング基準!$B$32,"B","C"))))</f>
        <v/>
      </c>
      <c r="AA3974">
        <f>IFERROR(INDEX(実績DB!$I$3:$I$104,MATCH($B3974&amp;$C3974,実績DB!$J$3:$J$104,0)),"")</f>
        <v/>
      </c>
    </row>
    <row r="3975">
      <c r="A3975" t="n">
        <v>3973</v>
      </c>
      <c r="B3975" t="inlineStr">
        <is>
          <t>関西</t>
        </is>
      </c>
      <c r="C3975" t="inlineStr">
        <is>
          <t>塩屋変電所</t>
        </is>
      </c>
      <c r="D3975" t="inlineStr">
        <is>
          <t>和歌山県</t>
        </is>
      </c>
      <c r="E3975" t="n">
        <v>77</v>
      </c>
      <c r="G3975" s="3" t="n">
        <v>34.199393</v>
      </c>
      <c r="H3975" s="3" t="n">
        <v>135.178217</v>
      </c>
      <c r="I3975" t="inlineStr">
        <is>
          <t>OSM実測</t>
        </is>
      </c>
      <c r="J3975" t="n">
        <v>57</v>
      </c>
      <c r="K3975" t="n">
        <v>57</v>
      </c>
      <c r="L3975" t="n">
        <v>0</v>
      </c>
      <c r="O3975" t="inlineStr">
        <is>
          <t>不可 #1</t>
        </is>
      </c>
      <c r="P3975" t="inlineStr">
        <is>
          <t>なし</t>
        </is>
      </c>
      <c r="R3975" s="4">
        <f>IF(COUNT($M3975:$N3975)=0,"",IF(AND(IF($N3975&lt;&gt;"",$N3975,$M3975)&lt;=0,$O3975&lt;&gt;"可"),"警告",""))</f>
        <v/>
      </c>
      <c r="S3975" s="4">
        <f>IF(COUNT($M3975:$N3975)=0,0,IF(IF($N3975&lt;&gt;"",$N3975,$M3975)&gt;=スコアリング基準!$B$20,スコアリング基準!$C$20,IF(IF($N3975&lt;&gt;"",$N3975,$M3975)&gt;=スコアリング基準!$B$21,スコアリング基準!$C$21,IF(IF($N3975&lt;&gt;"",$N3975,$M3975)&gt;0,スコアリング基準!$C$22,0))))</f>
        <v/>
      </c>
      <c r="T3975" s="4">
        <f>IF($O3975="可",スコアリング基準!$C$23,0)</f>
        <v/>
      </c>
      <c r="U3975" s="4">
        <f>IF(OR(COUNT($K3975:$L3975)&lt;2,$K3975=0),0,IF(ABS($L3975)/$K3975&lt;=スコアリング基準!$B$24,スコアリング基準!$C$24,IF(ABS($L3975)/$K3975&lt;=スコアリング基準!$B$25,スコアリング基準!$C$25,IF(ABS($L3975)/$K3975&lt;=スコアリング基準!$B$26,スコアリング基準!$C$26,0))))</f>
        <v/>
      </c>
      <c r="V3975" s="4">
        <f>IF($P3975="なし",スコアリング基準!$C$27,0)</f>
        <v/>
      </c>
      <c r="W3975" s="4">
        <f>IF($F3975="",0,IF(ISNUMBER($F3975),IF($F3975&lt;=スコアリング基準!$B$28,スコアリング基準!$C$28,スコアリング基準!$C$29),0))</f>
        <v/>
      </c>
      <c r="X3975" s="4">
        <f>IFERROR(VLOOKUP($B3975,スコアリング基準!$A$36:$B$46,2,FALSE),0)</f>
        <v/>
      </c>
      <c r="Y3975" s="4">
        <f>SUM($S3975:$X3975)</f>
        <v/>
      </c>
      <c r="Z3975" s="4">
        <f>IF(COUNT($M3975:$N3975)=0,"データ無",IF($Y3975&gt;=スコアリング基準!$B$30,"S",IF($Y3975&gt;=スコアリング基準!$B$31,"A",IF($Y3975&gt;=スコアリング基準!$B$32,"B","C"))))</f>
        <v/>
      </c>
      <c r="AA3975">
        <f>IFERROR(INDEX(実績DB!$I$3:$I$104,MATCH($B3975&amp;$C3975,実績DB!$J$3:$J$104,0)),"")</f>
        <v/>
      </c>
    </row>
    <row r="3976">
      <c r="A3976" t="n">
        <v>3974</v>
      </c>
      <c r="B3976" t="inlineStr">
        <is>
          <t>関西</t>
        </is>
      </c>
      <c r="C3976" t="inlineStr">
        <is>
          <t>外川変電所</t>
        </is>
      </c>
      <c r="D3976" t="inlineStr">
        <is>
          <t>奈良県</t>
        </is>
      </c>
      <c r="E3976" t="n">
        <v>77</v>
      </c>
      <c r="G3976" s="3" t="n">
        <v>34.647018</v>
      </c>
      <c r="H3976" s="3" t="n">
        <v>135.76579</v>
      </c>
      <c r="I3976" t="inlineStr">
        <is>
          <t>OSM実測</t>
        </is>
      </c>
      <c r="J3976" t="n">
        <v>36</v>
      </c>
      <c r="K3976" t="n">
        <v>36</v>
      </c>
      <c r="L3976" t="n">
        <v>-20</v>
      </c>
      <c r="M3976" t="n">
        <v>16</v>
      </c>
      <c r="N3976" t="n">
        <v>16</v>
      </c>
      <c r="O3976" t="inlineStr">
        <is>
          <t>不可 #2</t>
        </is>
      </c>
      <c r="P3976" t="inlineStr">
        <is>
          <t>なし</t>
        </is>
      </c>
      <c r="R3976" s="4">
        <f>IF(COUNT($M3976:$N3976)=0,"",IF(AND(IF($N3976&lt;&gt;"",$N3976,$M3976)&lt;=0,$O3976&lt;&gt;"可"),"警告",""))</f>
        <v/>
      </c>
      <c r="S3976" s="4">
        <f>IF(COUNT($M3976:$N3976)=0,0,IF(IF($N3976&lt;&gt;"",$N3976,$M3976)&gt;=スコアリング基準!$B$20,スコアリング基準!$C$20,IF(IF($N3976&lt;&gt;"",$N3976,$M3976)&gt;=スコアリング基準!$B$21,スコアリング基準!$C$21,IF(IF($N3976&lt;&gt;"",$N3976,$M3976)&gt;0,スコアリング基準!$C$22,0))))</f>
        <v/>
      </c>
      <c r="T3976" s="4">
        <f>IF($O3976="可",スコアリング基準!$C$23,0)</f>
        <v/>
      </c>
      <c r="U3976" s="4">
        <f>IF(OR(COUNT($K3976:$L3976)&lt;2,$K3976=0),0,IF(ABS($L3976)/$K3976&lt;=スコアリング基準!$B$24,スコアリング基準!$C$24,IF(ABS($L3976)/$K3976&lt;=スコアリング基準!$B$25,スコアリング基準!$C$25,IF(ABS($L3976)/$K3976&lt;=スコアリング基準!$B$26,スコアリング基準!$C$26,0))))</f>
        <v/>
      </c>
      <c r="V3976" s="4">
        <f>IF($P3976="なし",スコアリング基準!$C$27,0)</f>
        <v/>
      </c>
      <c r="W3976" s="4">
        <f>IF($F3976="",0,IF(ISNUMBER($F3976),IF($F3976&lt;=スコアリング基準!$B$28,スコアリング基準!$C$28,スコアリング基準!$C$29),0))</f>
        <v/>
      </c>
      <c r="X3976" s="4">
        <f>IFERROR(VLOOKUP($B3976,スコアリング基準!$A$36:$B$46,2,FALSE),0)</f>
        <v/>
      </c>
      <c r="Y3976" s="4">
        <f>SUM($S3976:$X3976)</f>
        <v/>
      </c>
      <c r="Z3976" s="4">
        <f>IF(COUNT($M3976:$N3976)=0,"データ無",IF($Y3976&gt;=スコアリング基準!$B$30,"S",IF($Y3976&gt;=スコアリング基準!$B$31,"A",IF($Y3976&gt;=スコアリング基準!$B$32,"B","C"))))</f>
        <v/>
      </c>
      <c r="AA3976">
        <f>IFERROR(INDEX(実績DB!$I$3:$I$104,MATCH($B3976&amp;$C3976,実績DB!$J$3:$J$104,0)),"")</f>
        <v/>
      </c>
    </row>
    <row r="3977">
      <c r="A3977" t="n">
        <v>3975</v>
      </c>
      <c r="B3977" t="inlineStr">
        <is>
          <t>関西</t>
        </is>
      </c>
      <c r="C3977" t="inlineStr">
        <is>
          <t>夙川変電所</t>
        </is>
      </c>
      <c r="D3977" t="inlineStr">
        <is>
          <t>兵庫県</t>
        </is>
      </c>
      <c r="E3977" t="n">
        <v>77</v>
      </c>
      <c r="G3977" s="3" t="n">
        <v>34.748546</v>
      </c>
      <c r="H3977" s="3" t="n">
        <v>135.330699</v>
      </c>
      <c r="I3977" t="inlineStr">
        <is>
          <t>OSM実測</t>
        </is>
      </c>
      <c r="J3977" t="n">
        <v>38</v>
      </c>
      <c r="K3977" t="n">
        <v>38</v>
      </c>
      <c r="L3977" t="n">
        <v>-19</v>
      </c>
      <c r="M3977" t="n">
        <v>19</v>
      </c>
      <c r="N3977" t="n">
        <v>0</v>
      </c>
      <c r="O3977" t="inlineStr">
        <is>
          <t>不可 #2</t>
        </is>
      </c>
      <c r="P3977" t="inlineStr">
        <is>
          <t>有り</t>
        </is>
      </c>
      <c r="R3977" s="4">
        <f>IF(COUNT($M3977:$N3977)=0,"",IF(AND(IF($N3977&lt;&gt;"",$N3977,$M3977)&lt;=0,$O3977&lt;&gt;"可"),"警告",""))</f>
        <v/>
      </c>
      <c r="S3977" s="4">
        <f>IF(COUNT($M3977:$N3977)=0,0,IF(IF($N3977&lt;&gt;"",$N3977,$M3977)&gt;=スコアリング基準!$B$20,スコアリング基準!$C$20,IF(IF($N3977&lt;&gt;"",$N3977,$M3977)&gt;=スコアリング基準!$B$21,スコアリング基準!$C$21,IF(IF($N3977&lt;&gt;"",$N3977,$M3977)&gt;0,スコアリング基準!$C$22,0))))</f>
        <v/>
      </c>
      <c r="T3977" s="4">
        <f>IF($O3977="可",スコアリング基準!$C$23,0)</f>
        <v/>
      </c>
      <c r="U3977" s="4">
        <f>IF(OR(COUNT($K3977:$L3977)&lt;2,$K3977=0),0,IF(ABS($L3977)/$K3977&lt;=スコアリング基準!$B$24,スコアリング基準!$C$24,IF(ABS($L3977)/$K3977&lt;=スコアリング基準!$B$25,スコアリング基準!$C$25,IF(ABS($L3977)/$K3977&lt;=スコアリング基準!$B$26,スコアリング基準!$C$26,0))))</f>
        <v/>
      </c>
      <c r="V3977" s="4">
        <f>IF($P3977="なし",スコアリング基準!$C$27,0)</f>
        <v/>
      </c>
      <c r="W3977" s="4">
        <f>IF($F3977="",0,IF(ISNUMBER($F3977),IF($F3977&lt;=スコアリング基準!$B$28,スコアリング基準!$C$28,スコアリング基準!$C$29),0))</f>
        <v/>
      </c>
      <c r="X3977" s="4">
        <f>IFERROR(VLOOKUP($B3977,スコアリング基準!$A$36:$B$46,2,FALSE),0)</f>
        <v/>
      </c>
      <c r="Y3977" s="4">
        <f>SUM($S3977:$X3977)</f>
        <v/>
      </c>
      <c r="Z3977" s="4">
        <f>IF(COUNT($M3977:$N3977)=0,"データ無",IF($Y3977&gt;=スコアリング基準!$B$30,"S",IF($Y3977&gt;=スコアリング基準!$B$31,"A",IF($Y3977&gt;=スコアリング基準!$B$32,"B","C"))))</f>
        <v/>
      </c>
      <c r="AA3977">
        <f>IFERROR(INDEX(実績DB!$I$3:$I$104,MATCH($B3977&amp;$C3977,実績DB!$J$3:$J$104,0)),"")</f>
        <v/>
      </c>
    </row>
    <row r="3978">
      <c r="A3978" t="n">
        <v>3976</v>
      </c>
      <c r="B3978" t="inlineStr">
        <is>
          <t>関西</t>
        </is>
      </c>
      <c r="C3978" t="inlineStr">
        <is>
          <t>大浜変電所</t>
        </is>
      </c>
      <c r="D3978" t="inlineStr">
        <is>
          <t>兵庫県</t>
        </is>
      </c>
      <c r="E3978" t="n">
        <v>77</v>
      </c>
      <c r="G3978" s="3" t="n">
        <v>34.70962</v>
      </c>
      <c r="H3978" s="3" t="n">
        <v>135.389825</v>
      </c>
      <c r="I3978" t="inlineStr">
        <is>
          <t>OSM実測</t>
        </is>
      </c>
      <c r="J3978" t="n">
        <v>64</v>
      </c>
      <c r="K3978" t="n">
        <v>64</v>
      </c>
      <c r="L3978" t="n">
        <v>-45</v>
      </c>
      <c r="M3978" t="n">
        <v>19</v>
      </c>
      <c r="N3978" t="n">
        <v>0</v>
      </c>
      <c r="O3978" t="inlineStr">
        <is>
          <t>不可 #2</t>
        </is>
      </c>
      <c r="P3978" t="inlineStr">
        <is>
          <t>有り</t>
        </is>
      </c>
      <c r="R3978" s="4">
        <f>IF(COUNT($M3978:$N3978)=0,"",IF(AND(IF($N3978&lt;&gt;"",$N3978,$M3978)&lt;=0,$O3978&lt;&gt;"可"),"警告",""))</f>
        <v/>
      </c>
      <c r="S3978" s="4">
        <f>IF(COUNT($M3978:$N3978)=0,0,IF(IF($N3978&lt;&gt;"",$N3978,$M3978)&gt;=スコアリング基準!$B$20,スコアリング基準!$C$20,IF(IF($N3978&lt;&gt;"",$N3978,$M3978)&gt;=スコアリング基準!$B$21,スコアリング基準!$C$21,IF(IF($N3978&lt;&gt;"",$N3978,$M3978)&gt;0,スコアリング基準!$C$22,0))))</f>
        <v/>
      </c>
      <c r="T3978" s="4">
        <f>IF($O3978="可",スコアリング基準!$C$23,0)</f>
        <v/>
      </c>
      <c r="U3978" s="4">
        <f>IF(OR(COUNT($K3978:$L3978)&lt;2,$K3978=0),0,IF(ABS($L3978)/$K3978&lt;=スコアリング基準!$B$24,スコアリング基準!$C$24,IF(ABS($L3978)/$K3978&lt;=スコアリング基準!$B$25,スコアリング基準!$C$25,IF(ABS($L3978)/$K3978&lt;=スコアリング基準!$B$26,スコアリング基準!$C$26,0))))</f>
        <v/>
      </c>
      <c r="V3978" s="4">
        <f>IF($P3978="なし",スコアリング基準!$C$27,0)</f>
        <v/>
      </c>
      <c r="W3978" s="4">
        <f>IF($F3978="",0,IF(ISNUMBER($F3978),IF($F3978&lt;=スコアリング基準!$B$28,スコアリング基準!$C$28,スコアリング基準!$C$29),0))</f>
        <v/>
      </c>
      <c r="X3978" s="4">
        <f>IFERROR(VLOOKUP($B3978,スコアリング基準!$A$36:$B$46,2,FALSE),0)</f>
        <v/>
      </c>
      <c r="Y3978" s="4">
        <f>SUM($S3978:$X3978)</f>
        <v/>
      </c>
      <c r="Z3978" s="4">
        <f>IF(COUNT($M3978:$N3978)=0,"データ無",IF($Y3978&gt;=スコアリング基準!$B$30,"S",IF($Y3978&gt;=スコアリング基準!$B$31,"A",IF($Y3978&gt;=スコアリング基準!$B$32,"B","C"))))</f>
        <v/>
      </c>
      <c r="AA3978">
        <f>IFERROR(INDEX(実績DB!$I$3:$I$104,MATCH($B3978&amp;$C3978,実績DB!$J$3:$J$104,0)),"")</f>
        <v/>
      </c>
    </row>
    <row r="3979">
      <c r="A3979" t="n">
        <v>3977</v>
      </c>
      <c r="B3979" t="inlineStr">
        <is>
          <t>関西</t>
        </is>
      </c>
      <c r="C3979" t="inlineStr">
        <is>
          <t>奈良阪町変電所</t>
        </is>
      </c>
      <c r="D3979" t="inlineStr">
        <is>
          <t>奈良県</t>
        </is>
      </c>
      <c r="E3979" t="n">
        <v>77</v>
      </c>
      <c r="G3979" s="3" t="n">
        <v>34.703514</v>
      </c>
      <c r="H3979" s="3" t="n">
        <v>135.826619</v>
      </c>
      <c r="I3979" t="inlineStr">
        <is>
          <t>OSM実測</t>
        </is>
      </c>
      <c r="J3979" t="n">
        <v>38</v>
      </c>
      <c r="K3979" t="n">
        <v>38</v>
      </c>
      <c r="L3979" t="n">
        <v>-25</v>
      </c>
      <c r="M3979" t="n">
        <v>13</v>
      </c>
      <c r="N3979" t="n">
        <v>13</v>
      </c>
      <c r="O3979" t="inlineStr">
        <is>
          <t>不可 #2</t>
        </is>
      </c>
      <c r="P3979" t="inlineStr">
        <is>
          <t>なし</t>
        </is>
      </c>
      <c r="R3979" s="4">
        <f>IF(COUNT($M3979:$N3979)=0,"",IF(AND(IF($N3979&lt;&gt;"",$N3979,$M3979)&lt;=0,$O3979&lt;&gt;"可"),"警告",""))</f>
        <v/>
      </c>
      <c r="S3979" s="4">
        <f>IF(COUNT($M3979:$N3979)=0,0,IF(IF($N3979&lt;&gt;"",$N3979,$M3979)&gt;=スコアリング基準!$B$20,スコアリング基準!$C$20,IF(IF($N3979&lt;&gt;"",$N3979,$M3979)&gt;=スコアリング基準!$B$21,スコアリング基準!$C$21,IF(IF($N3979&lt;&gt;"",$N3979,$M3979)&gt;0,スコアリング基準!$C$22,0))))</f>
        <v/>
      </c>
      <c r="T3979" s="4">
        <f>IF($O3979="可",スコアリング基準!$C$23,0)</f>
        <v/>
      </c>
      <c r="U3979" s="4">
        <f>IF(OR(COUNT($K3979:$L3979)&lt;2,$K3979=0),0,IF(ABS($L3979)/$K3979&lt;=スコアリング基準!$B$24,スコアリング基準!$C$24,IF(ABS($L3979)/$K3979&lt;=スコアリング基準!$B$25,スコアリング基準!$C$25,IF(ABS($L3979)/$K3979&lt;=スコアリング基準!$B$26,スコアリング基準!$C$26,0))))</f>
        <v/>
      </c>
      <c r="V3979" s="4">
        <f>IF($P3979="なし",スコアリング基準!$C$27,0)</f>
        <v/>
      </c>
      <c r="W3979" s="4">
        <f>IF($F3979="",0,IF(ISNUMBER($F3979),IF($F3979&lt;=スコアリング基準!$B$28,スコアリング基準!$C$28,スコアリング基準!$C$29),0))</f>
        <v/>
      </c>
      <c r="X3979" s="4">
        <f>IFERROR(VLOOKUP($B3979,スコアリング基準!$A$36:$B$46,2,FALSE),0)</f>
        <v/>
      </c>
      <c r="Y3979" s="4">
        <f>SUM($S3979:$X3979)</f>
        <v/>
      </c>
      <c r="Z3979" s="4">
        <f>IF(COUNT($M3979:$N3979)=0,"データ無",IF($Y3979&gt;=スコアリング基準!$B$30,"S",IF($Y3979&gt;=スコアリング基準!$B$31,"A",IF($Y3979&gt;=スコアリング基準!$B$32,"B","C"))))</f>
        <v/>
      </c>
      <c r="AA3979">
        <f>IFERROR(INDEX(実績DB!$I$3:$I$104,MATCH($B3979&amp;$C3979,実績DB!$J$3:$J$104,0)),"")</f>
        <v/>
      </c>
    </row>
    <row r="3980">
      <c r="A3980" t="n">
        <v>3978</v>
      </c>
      <c r="B3980" t="inlineStr">
        <is>
          <t>関西</t>
        </is>
      </c>
      <c r="C3980" t="inlineStr">
        <is>
          <t>学園前変電所</t>
        </is>
      </c>
      <c r="D3980" t="inlineStr">
        <is>
          <t>奈良県</t>
        </is>
      </c>
      <c r="E3980" t="n">
        <v>77</v>
      </c>
      <c r="G3980" s="3" t="n">
        <v>34.700362</v>
      </c>
      <c r="H3980" s="3" t="n">
        <v>135.748388</v>
      </c>
      <c r="I3980" t="inlineStr">
        <is>
          <t>OSM実測</t>
        </is>
      </c>
      <c r="J3980" t="n">
        <v>28</v>
      </c>
      <c r="K3980" t="n">
        <v>28</v>
      </c>
      <c r="L3980" t="n">
        <v>-19</v>
      </c>
      <c r="M3980" t="n">
        <v>9</v>
      </c>
      <c r="N3980" t="n">
        <v>9</v>
      </c>
      <c r="O3980" t="inlineStr">
        <is>
          <t>不可 #2</t>
        </is>
      </c>
      <c r="P3980" t="inlineStr">
        <is>
          <t>なし</t>
        </is>
      </c>
      <c r="R3980" s="4">
        <f>IF(COUNT($M3980:$N3980)=0,"",IF(AND(IF($N3980&lt;&gt;"",$N3980,$M3980)&lt;=0,$O3980&lt;&gt;"可"),"警告",""))</f>
        <v/>
      </c>
      <c r="S3980" s="4">
        <f>IF(COUNT($M3980:$N3980)=0,0,IF(IF($N3980&lt;&gt;"",$N3980,$M3980)&gt;=スコアリング基準!$B$20,スコアリング基準!$C$20,IF(IF($N3980&lt;&gt;"",$N3980,$M3980)&gt;=スコアリング基準!$B$21,スコアリング基準!$C$21,IF(IF($N3980&lt;&gt;"",$N3980,$M3980)&gt;0,スコアリング基準!$C$22,0))))</f>
        <v/>
      </c>
      <c r="T3980" s="4">
        <f>IF($O3980="可",スコアリング基準!$C$23,0)</f>
        <v/>
      </c>
      <c r="U3980" s="4">
        <f>IF(OR(COUNT($K3980:$L3980)&lt;2,$K3980=0),0,IF(ABS($L3980)/$K3980&lt;=スコアリング基準!$B$24,スコアリング基準!$C$24,IF(ABS($L3980)/$K3980&lt;=スコアリング基準!$B$25,スコアリング基準!$C$25,IF(ABS($L3980)/$K3980&lt;=スコアリング基準!$B$26,スコアリング基準!$C$26,0))))</f>
        <v/>
      </c>
      <c r="V3980" s="4">
        <f>IF($P3980="なし",スコアリング基準!$C$27,0)</f>
        <v/>
      </c>
      <c r="W3980" s="4">
        <f>IF($F3980="",0,IF(ISNUMBER($F3980),IF($F3980&lt;=スコアリング基準!$B$28,スコアリング基準!$C$28,スコアリング基準!$C$29),0))</f>
        <v/>
      </c>
      <c r="X3980" s="4">
        <f>IFERROR(VLOOKUP($B3980,スコアリング基準!$A$36:$B$46,2,FALSE),0)</f>
        <v/>
      </c>
      <c r="Y3980" s="4">
        <f>SUM($S3980:$X3980)</f>
        <v/>
      </c>
      <c r="Z3980" s="4">
        <f>IF(COUNT($M3980:$N3980)=0,"データ無",IF($Y3980&gt;=スコアリング基準!$B$30,"S",IF($Y3980&gt;=スコアリング基準!$B$31,"A",IF($Y3980&gt;=スコアリング基準!$B$32,"B","C"))))</f>
        <v/>
      </c>
      <c r="AA3980">
        <f>IFERROR(INDEX(実績DB!$I$3:$I$104,MATCH($B3980&amp;$C3980,実績DB!$J$3:$J$104,0)),"")</f>
        <v/>
      </c>
    </row>
    <row r="3981">
      <c r="A3981" t="n">
        <v>3979</v>
      </c>
      <c r="B3981" t="inlineStr">
        <is>
          <t>関西</t>
        </is>
      </c>
      <c r="C3981" t="inlineStr">
        <is>
          <t>富田林変電所</t>
        </is>
      </c>
      <c r="D3981" t="inlineStr">
        <is>
          <t>大阪府</t>
        </is>
      </c>
      <c r="E3981" t="n">
        <v>77</v>
      </c>
      <c r="G3981" s="3" t="n">
        <v>34.497892</v>
      </c>
      <c r="H3981" s="3" t="n">
        <v>135.596481</v>
      </c>
      <c r="I3981" t="inlineStr">
        <is>
          <t>OSM実測</t>
        </is>
      </c>
      <c r="J3981" t="n">
        <v>38</v>
      </c>
      <c r="K3981" t="n">
        <v>38</v>
      </c>
      <c r="L3981" t="n">
        <v>-19</v>
      </c>
      <c r="M3981" t="n">
        <v>19</v>
      </c>
      <c r="N3981" t="n">
        <v>0</v>
      </c>
      <c r="O3981" t="inlineStr">
        <is>
          <t>不可 #2</t>
        </is>
      </c>
      <c r="P3981" t="inlineStr">
        <is>
          <t>有り</t>
        </is>
      </c>
      <c r="R3981" s="4">
        <f>IF(COUNT($M3981:$N3981)=0,"",IF(AND(IF($N3981&lt;&gt;"",$N3981,$M3981)&lt;=0,$O3981&lt;&gt;"可"),"警告",""))</f>
        <v/>
      </c>
      <c r="S3981" s="4">
        <f>IF(COUNT($M3981:$N3981)=0,0,IF(IF($N3981&lt;&gt;"",$N3981,$M3981)&gt;=スコアリング基準!$B$20,スコアリング基準!$C$20,IF(IF($N3981&lt;&gt;"",$N3981,$M3981)&gt;=スコアリング基準!$B$21,スコアリング基準!$C$21,IF(IF($N3981&lt;&gt;"",$N3981,$M3981)&gt;0,スコアリング基準!$C$22,0))))</f>
        <v/>
      </c>
      <c r="T3981" s="4">
        <f>IF($O3981="可",スコアリング基準!$C$23,0)</f>
        <v/>
      </c>
      <c r="U3981" s="4">
        <f>IF(OR(COUNT($K3981:$L3981)&lt;2,$K3981=0),0,IF(ABS($L3981)/$K3981&lt;=スコアリング基準!$B$24,スコアリング基準!$C$24,IF(ABS($L3981)/$K3981&lt;=スコアリング基準!$B$25,スコアリング基準!$C$25,IF(ABS($L3981)/$K3981&lt;=スコアリング基準!$B$26,スコアリング基準!$C$26,0))))</f>
        <v/>
      </c>
      <c r="V3981" s="4">
        <f>IF($P3981="なし",スコアリング基準!$C$27,0)</f>
        <v/>
      </c>
      <c r="W3981" s="4">
        <f>IF($F3981="",0,IF(ISNUMBER($F3981),IF($F3981&lt;=スコアリング基準!$B$28,スコアリング基準!$C$28,スコアリング基準!$C$29),0))</f>
        <v/>
      </c>
      <c r="X3981" s="4">
        <f>IFERROR(VLOOKUP($B3981,スコアリング基準!$A$36:$B$46,2,FALSE),0)</f>
        <v/>
      </c>
      <c r="Y3981" s="4">
        <f>SUM($S3981:$X3981)</f>
        <v/>
      </c>
      <c r="Z3981" s="4">
        <f>IF(COUNT($M3981:$N3981)=0,"データ無",IF($Y3981&gt;=スコアリング基準!$B$30,"S",IF($Y3981&gt;=スコアリング基準!$B$31,"A",IF($Y3981&gt;=スコアリング基準!$B$32,"B","C"))))</f>
        <v/>
      </c>
      <c r="AA3981">
        <f>IFERROR(INDEX(実績DB!$I$3:$I$104,MATCH($B3981&amp;$C3981,実績DB!$J$3:$J$104,0)),"")</f>
        <v/>
      </c>
    </row>
    <row r="3982">
      <c r="A3982" t="n">
        <v>3980</v>
      </c>
      <c r="B3982" t="inlineStr">
        <is>
          <t>関西</t>
        </is>
      </c>
      <c r="C3982" t="inlineStr">
        <is>
          <t>富雄変電所</t>
        </is>
      </c>
      <c r="D3982" t="inlineStr">
        <is>
          <t>奈良県</t>
        </is>
      </c>
      <c r="E3982" t="n">
        <v>77</v>
      </c>
      <c r="G3982" s="3" t="n">
        <v>34.68728</v>
      </c>
      <c r="H3982" s="3" t="n">
        <v>135.737578</v>
      </c>
      <c r="I3982" t="inlineStr">
        <is>
          <t>OSM実測</t>
        </is>
      </c>
      <c r="J3982" t="n">
        <v>38</v>
      </c>
      <c r="K3982" t="n">
        <v>38</v>
      </c>
      <c r="L3982" t="n">
        <v>-19</v>
      </c>
      <c r="M3982" t="n">
        <v>19</v>
      </c>
      <c r="N3982" t="n">
        <v>19</v>
      </c>
      <c r="O3982" t="inlineStr">
        <is>
          <t>不可 #2</t>
        </is>
      </c>
      <c r="P3982" t="inlineStr">
        <is>
          <t>なし</t>
        </is>
      </c>
      <c r="R3982" s="4">
        <f>IF(COUNT($M3982:$N3982)=0,"",IF(AND(IF($N3982&lt;&gt;"",$N3982,$M3982)&lt;=0,$O3982&lt;&gt;"可"),"警告",""))</f>
        <v/>
      </c>
      <c r="S3982" s="4">
        <f>IF(COUNT($M3982:$N3982)=0,0,IF(IF($N3982&lt;&gt;"",$N3982,$M3982)&gt;=スコアリング基準!$B$20,スコアリング基準!$C$20,IF(IF($N3982&lt;&gt;"",$N3982,$M3982)&gt;=スコアリング基準!$B$21,スコアリング基準!$C$21,IF(IF($N3982&lt;&gt;"",$N3982,$M3982)&gt;0,スコアリング基準!$C$22,0))))</f>
        <v/>
      </c>
      <c r="T3982" s="4">
        <f>IF($O3982="可",スコアリング基準!$C$23,0)</f>
        <v/>
      </c>
      <c r="U3982" s="4">
        <f>IF(OR(COUNT($K3982:$L3982)&lt;2,$K3982=0),0,IF(ABS($L3982)/$K3982&lt;=スコアリング基準!$B$24,スコアリング基準!$C$24,IF(ABS($L3982)/$K3982&lt;=スコアリング基準!$B$25,スコアリング基準!$C$25,IF(ABS($L3982)/$K3982&lt;=スコアリング基準!$B$26,スコアリング基準!$C$26,0))))</f>
        <v/>
      </c>
      <c r="V3982" s="4">
        <f>IF($P3982="なし",スコアリング基準!$C$27,0)</f>
        <v/>
      </c>
      <c r="W3982" s="4">
        <f>IF($F3982="",0,IF(ISNUMBER($F3982),IF($F3982&lt;=スコアリング基準!$B$28,スコアリング基準!$C$28,スコアリング基準!$C$29),0))</f>
        <v/>
      </c>
      <c r="X3982" s="4">
        <f>IFERROR(VLOOKUP($B3982,スコアリング基準!$A$36:$B$46,2,FALSE),0)</f>
        <v/>
      </c>
      <c r="Y3982" s="4">
        <f>SUM($S3982:$X3982)</f>
        <v/>
      </c>
      <c r="Z3982" s="4">
        <f>IF(COUNT($M3982:$N3982)=0,"データ無",IF($Y3982&gt;=スコアリング基準!$B$30,"S",IF($Y3982&gt;=スコアリング基準!$B$31,"A",IF($Y3982&gt;=スコアリング基準!$B$32,"B","C"))))</f>
        <v/>
      </c>
      <c r="AA3982">
        <f>IFERROR(INDEX(実績DB!$I$3:$I$104,MATCH($B3982&amp;$C3982,実績DB!$J$3:$J$104,0)),"")</f>
        <v/>
      </c>
    </row>
    <row r="3983">
      <c r="A3983" t="n">
        <v>3981</v>
      </c>
      <c r="B3983" t="inlineStr">
        <is>
          <t>関西</t>
        </is>
      </c>
      <c r="C3983" t="inlineStr">
        <is>
          <t>小松変電所</t>
        </is>
      </c>
      <c r="D3983" t="inlineStr">
        <is>
          <t>大阪府</t>
        </is>
      </c>
      <c r="E3983" t="n">
        <v>77</v>
      </c>
      <c r="G3983" s="3" t="n">
        <v>34.754302</v>
      </c>
      <c r="H3983" s="3" t="n">
        <v>135.535533</v>
      </c>
      <c r="I3983" t="inlineStr">
        <is>
          <t>OSM実測</t>
        </is>
      </c>
      <c r="J3983" t="n">
        <v>47</v>
      </c>
      <c r="K3983" t="n">
        <v>47</v>
      </c>
      <c r="L3983" t="n">
        <v>-28</v>
      </c>
      <c r="M3983" t="n">
        <v>19</v>
      </c>
      <c r="N3983" t="n">
        <v>19</v>
      </c>
      <c r="O3983" t="inlineStr">
        <is>
          <t>不可 #2</t>
        </is>
      </c>
      <c r="P3983" t="inlineStr">
        <is>
          <t>なし</t>
        </is>
      </c>
      <c r="R3983" s="4">
        <f>IF(COUNT($M3983:$N3983)=0,"",IF(AND(IF($N3983&lt;&gt;"",$N3983,$M3983)&lt;=0,$O3983&lt;&gt;"可"),"警告",""))</f>
        <v/>
      </c>
      <c r="S3983" s="4">
        <f>IF(COUNT($M3983:$N3983)=0,0,IF(IF($N3983&lt;&gt;"",$N3983,$M3983)&gt;=スコアリング基準!$B$20,スコアリング基準!$C$20,IF(IF($N3983&lt;&gt;"",$N3983,$M3983)&gt;=スコアリング基準!$B$21,スコアリング基準!$C$21,IF(IF($N3983&lt;&gt;"",$N3983,$M3983)&gt;0,スコアリング基準!$C$22,0))))</f>
        <v/>
      </c>
      <c r="T3983" s="4">
        <f>IF($O3983="可",スコアリング基準!$C$23,0)</f>
        <v/>
      </c>
      <c r="U3983" s="4">
        <f>IF(OR(COUNT($K3983:$L3983)&lt;2,$K3983=0),0,IF(ABS($L3983)/$K3983&lt;=スコアリング基準!$B$24,スコアリング基準!$C$24,IF(ABS($L3983)/$K3983&lt;=スコアリング基準!$B$25,スコアリング基準!$C$25,IF(ABS($L3983)/$K3983&lt;=スコアリング基準!$B$26,スコアリング基準!$C$26,0))))</f>
        <v/>
      </c>
      <c r="V3983" s="4">
        <f>IF($P3983="なし",スコアリング基準!$C$27,0)</f>
        <v/>
      </c>
      <c r="W3983" s="4">
        <f>IF($F3983="",0,IF(ISNUMBER($F3983),IF($F3983&lt;=スコアリング基準!$B$28,スコアリング基準!$C$28,スコアリング基準!$C$29),0))</f>
        <v/>
      </c>
      <c r="X3983" s="4">
        <f>IFERROR(VLOOKUP($B3983,スコアリング基準!$A$36:$B$46,2,FALSE),0)</f>
        <v/>
      </c>
      <c r="Y3983" s="4">
        <f>SUM($S3983:$X3983)</f>
        <v/>
      </c>
      <c r="Z3983" s="4">
        <f>IF(COUNT($M3983:$N3983)=0,"データ無",IF($Y3983&gt;=スコアリング基準!$B$30,"S",IF($Y3983&gt;=スコアリング基準!$B$31,"A",IF($Y3983&gt;=スコアリング基準!$B$32,"B","C"))))</f>
        <v/>
      </c>
      <c r="AA3983">
        <f>IFERROR(INDEX(実績DB!$I$3:$I$104,MATCH($B3983&amp;$C3983,実績DB!$J$3:$J$104,0)),"")</f>
        <v/>
      </c>
    </row>
    <row r="3984">
      <c r="A3984" t="n">
        <v>3982</v>
      </c>
      <c r="B3984" t="inlineStr">
        <is>
          <t>関西</t>
        </is>
      </c>
      <c r="C3984" t="inlineStr">
        <is>
          <t>尾崎変電所</t>
        </is>
      </c>
      <c r="D3984" t="inlineStr">
        <is>
          <t>和歌山県</t>
        </is>
      </c>
      <c r="E3984" t="n">
        <v>77</v>
      </c>
      <c r="G3984" s="3" t="n">
        <v>34.36402</v>
      </c>
      <c r="H3984" s="3" t="n">
        <v>135.248596</v>
      </c>
      <c r="I3984" t="inlineStr">
        <is>
          <t>OSM実測</t>
        </is>
      </c>
      <c r="J3984" t="n">
        <v>52</v>
      </c>
      <c r="K3984" t="n">
        <v>52</v>
      </c>
      <c r="L3984" t="n">
        <v>-40</v>
      </c>
      <c r="M3984" t="n">
        <v>14</v>
      </c>
      <c r="N3984" t="n">
        <v>0</v>
      </c>
      <c r="O3984" t="inlineStr">
        <is>
          <t>不可 #2</t>
        </is>
      </c>
      <c r="P3984" t="inlineStr">
        <is>
          <t>有り</t>
        </is>
      </c>
      <c r="R3984" s="4">
        <f>IF(COUNT($M3984:$N3984)=0,"",IF(AND(IF($N3984&lt;&gt;"",$N3984,$M3984)&lt;=0,$O3984&lt;&gt;"可"),"警告",""))</f>
        <v/>
      </c>
      <c r="S3984" s="4">
        <f>IF(COUNT($M3984:$N3984)=0,0,IF(IF($N3984&lt;&gt;"",$N3984,$M3984)&gt;=スコアリング基準!$B$20,スコアリング基準!$C$20,IF(IF($N3984&lt;&gt;"",$N3984,$M3984)&gt;=スコアリング基準!$B$21,スコアリング基準!$C$21,IF(IF($N3984&lt;&gt;"",$N3984,$M3984)&gt;0,スコアリング基準!$C$22,0))))</f>
        <v/>
      </c>
      <c r="T3984" s="4">
        <f>IF($O3984="可",スコアリング基準!$C$23,0)</f>
        <v/>
      </c>
      <c r="U3984" s="4">
        <f>IF(OR(COUNT($K3984:$L3984)&lt;2,$K3984=0),0,IF(ABS($L3984)/$K3984&lt;=スコアリング基準!$B$24,スコアリング基準!$C$24,IF(ABS($L3984)/$K3984&lt;=スコアリング基準!$B$25,スコアリング基準!$C$25,IF(ABS($L3984)/$K3984&lt;=スコアリング基準!$B$26,スコアリング基準!$C$26,0))))</f>
        <v/>
      </c>
      <c r="V3984" s="4">
        <f>IF($P3984="なし",スコアリング基準!$C$27,0)</f>
        <v/>
      </c>
      <c r="W3984" s="4">
        <f>IF($F3984="",0,IF(ISNUMBER($F3984),IF($F3984&lt;=スコアリング基準!$B$28,スコアリング基準!$C$28,スコアリング基準!$C$29),0))</f>
        <v/>
      </c>
      <c r="X3984" s="4">
        <f>IFERROR(VLOOKUP($B3984,スコアリング基準!$A$36:$B$46,2,FALSE),0)</f>
        <v/>
      </c>
      <c r="Y3984" s="4">
        <f>SUM($S3984:$X3984)</f>
        <v/>
      </c>
      <c r="Z3984" s="4">
        <f>IF(COUNT($M3984:$N3984)=0,"データ無",IF($Y3984&gt;=スコアリング基準!$B$30,"S",IF($Y3984&gt;=スコアリング基準!$B$31,"A",IF($Y3984&gt;=スコアリング基準!$B$32,"B","C"))))</f>
        <v/>
      </c>
      <c r="AA3984">
        <f>IFERROR(INDEX(実績DB!$I$3:$I$104,MATCH($B3984&amp;$C3984,実績DB!$J$3:$J$104,0)),"")</f>
        <v/>
      </c>
    </row>
    <row r="3985">
      <c r="A3985" t="n">
        <v>3983</v>
      </c>
      <c r="B3985" t="inlineStr">
        <is>
          <t>関西</t>
        </is>
      </c>
      <c r="C3985" t="inlineStr">
        <is>
          <t>岬変電所</t>
        </is>
      </c>
      <c r="D3985" t="inlineStr">
        <is>
          <t>和歌山県</t>
        </is>
      </c>
      <c r="E3985" t="n">
        <v>77</v>
      </c>
      <c r="G3985" s="3" t="n">
        <v>34.31635</v>
      </c>
      <c r="H3985" s="3" t="n">
        <v>135.13003</v>
      </c>
      <c r="I3985" t="inlineStr">
        <is>
          <t>OSM実測</t>
        </is>
      </c>
      <c r="J3985" t="n">
        <v>38</v>
      </c>
      <c r="K3985" t="n">
        <v>38</v>
      </c>
      <c r="L3985" t="n">
        <v>-29</v>
      </c>
      <c r="M3985" t="n">
        <v>9</v>
      </c>
      <c r="N3985" t="n">
        <v>0</v>
      </c>
      <c r="O3985" t="inlineStr">
        <is>
          <t>不可 #2</t>
        </is>
      </c>
      <c r="P3985" t="inlineStr">
        <is>
          <t>有り</t>
        </is>
      </c>
      <c r="R3985" s="4">
        <f>IF(COUNT($M3985:$N3985)=0,"",IF(AND(IF($N3985&lt;&gt;"",$N3985,$M3985)&lt;=0,$O3985&lt;&gt;"可"),"警告",""))</f>
        <v/>
      </c>
      <c r="S3985" s="4">
        <f>IF(COUNT($M3985:$N3985)=0,0,IF(IF($N3985&lt;&gt;"",$N3985,$M3985)&gt;=スコアリング基準!$B$20,スコアリング基準!$C$20,IF(IF($N3985&lt;&gt;"",$N3985,$M3985)&gt;=スコアリング基準!$B$21,スコアリング基準!$C$21,IF(IF($N3985&lt;&gt;"",$N3985,$M3985)&gt;0,スコアリング基準!$C$22,0))))</f>
        <v/>
      </c>
      <c r="T3985" s="4">
        <f>IF($O3985="可",スコアリング基準!$C$23,0)</f>
        <v/>
      </c>
      <c r="U3985" s="4">
        <f>IF(OR(COUNT($K3985:$L3985)&lt;2,$K3985=0),0,IF(ABS($L3985)/$K3985&lt;=スコアリング基準!$B$24,スコアリング基準!$C$24,IF(ABS($L3985)/$K3985&lt;=スコアリング基準!$B$25,スコアリング基準!$C$25,IF(ABS($L3985)/$K3985&lt;=スコアリング基準!$B$26,スコアリング基準!$C$26,0))))</f>
        <v/>
      </c>
      <c r="V3985" s="4">
        <f>IF($P3985="なし",スコアリング基準!$C$27,0)</f>
        <v/>
      </c>
      <c r="W3985" s="4">
        <f>IF($F3985="",0,IF(ISNUMBER($F3985),IF($F3985&lt;=スコアリング基準!$B$28,スコアリング基準!$C$28,スコアリング基準!$C$29),0))</f>
        <v/>
      </c>
      <c r="X3985" s="4">
        <f>IFERROR(VLOOKUP($B3985,スコアリング基準!$A$36:$B$46,2,FALSE),0)</f>
        <v/>
      </c>
      <c r="Y3985" s="4">
        <f>SUM($S3985:$X3985)</f>
        <v/>
      </c>
      <c r="Z3985" s="4">
        <f>IF(COUNT($M3985:$N3985)=0,"データ無",IF($Y3985&gt;=スコアリング基準!$B$30,"S",IF($Y3985&gt;=スコアリング基準!$B$31,"A",IF($Y3985&gt;=スコアリング基準!$B$32,"B","C"))))</f>
        <v/>
      </c>
      <c r="AA3985">
        <f>IFERROR(INDEX(実績DB!$I$3:$I$104,MATCH($B3985&amp;$C3985,実績DB!$J$3:$J$104,0)),"")</f>
        <v/>
      </c>
    </row>
    <row r="3986">
      <c r="A3986" t="n">
        <v>3984</v>
      </c>
      <c r="B3986" t="inlineStr">
        <is>
          <t>関西</t>
        </is>
      </c>
      <c r="C3986" t="inlineStr">
        <is>
          <t>平城変電所</t>
        </is>
      </c>
      <c r="D3986" t="inlineStr">
        <is>
          <t>奈良県</t>
        </is>
      </c>
      <c r="E3986" t="n">
        <v>77</v>
      </c>
      <c r="G3986" s="3" t="n">
        <v>34.707326</v>
      </c>
      <c r="H3986" s="3" t="n">
        <v>135.805607</v>
      </c>
      <c r="I3986" t="inlineStr">
        <is>
          <t>OSM実測</t>
        </is>
      </c>
      <c r="J3986" t="n">
        <v>38</v>
      </c>
      <c r="K3986" t="n">
        <v>38</v>
      </c>
      <c r="L3986" t="n">
        <v>-19</v>
      </c>
      <c r="M3986" t="n">
        <v>19</v>
      </c>
      <c r="N3986" t="n">
        <v>19</v>
      </c>
      <c r="O3986" t="inlineStr">
        <is>
          <t>不可 #2</t>
        </is>
      </c>
      <c r="P3986" t="inlineStr">
        <is>
          <t>なし</t>
        </is>
      </c>
      <c r="R3986" s="4">
        <f>IF(COUNT($M3986:$N3986)=0,"",IF(AND(IF($N3986&lt;&gt;"",$N3986,$M3986)&lt;=0,$O3986&lt;&gt;"可"),"警告",""))</f>
        <v/>
      </c>
      <c r="S3986" s="4">
        <f>IF(COUNT($M3986:$N3986)=0,0,IF(IF($N3986&lt;&gt;"",$N3986,$M3986)&gt;=スコアリング基準!$B$20,スコアリング基準!$C$20,IF(IF($N3986&lt;&gt;"",$N3986,$M3986)&gt;=スコアリング基準!$B$21,スコアリング基準!$C$21,IF(IF($N3986&lt;&gt;"",$N3986,$M3986)&gt;0,スコアリング基準!$C$22,0))))</f>
        <v/>
      </c>
      <c r="T3986" s="4">
        <f>IF($O3986="可",スコアリング基準!$C$23,0)</f>
        <v/>
      </c>
      <c r="U3986" s="4">
        <f>IF(OR(COUNT($K3986:$L3986)&lt;2,$K3986=0),0,IF(ABS($L3986)/$K3986&lt;=スコアリング基準!$B$24,スコアリング基準!$C$24,IF(ABS($L3986)/$K3986&lt;=スコアリング基準!$B$25,スコアリング基準!$C$25,IF(ABS($L3986)/$K3986&lt;=スコアリング基準!$B$26,スコアリング基準!$C$26,0))))</f>
        <v/>
      </c>
      <c r="V3986" s="4">
        <f>IF($P3986="なし",スコアリング基準!$C$27,0)</f>
        <v/>
      </c>
      <c r="W3986" s="4">
        <f>IF($F3986="",0,IF(ISNUMBER($F3986),IF($F3986&lt;=スコアリング基準!$B$28,スコアリング基準!$C$28,スコアリング基準!$C$29),0))</f>
        <v/>
      </c>
      <c r="X3986" s="4">
        <f>IFERROR(VLOOKUP($B3986,スコアリング基準!$A$36:$B$46,2,FALSE),0)</f>
        <v/>
      </c>
      <c r="Y3986" s="4">
        <f>SUM($S3986:$X3986)</f>
        <v/>
      </c>
      <c r="Z3986" s="4">
        <f>IF(COUNT($M3986:$N3986)=0,"データ無",IF($Y3986&gt;=スコアリング基準!$B$30,"S",IF($Y3986&gt;=スコアリング基準!$B$31,"A",IF($Y3986&gt;=スコアリング基準!$B$32,"B","C"))))</f>
        <v/>
      </c>
      <c r="AA3986">
        <f>IFERROR(INDEX(実績DB!$I$3:$I$104,MATCH($B3986&amp;$C3986,実績DB!$J$3:$J$104,0)),"")</f>
        <v/>
      </c>
    </row>
    <row r="3987">
      <c r="A3987" t="n">
        <v>3985</v>
      </c>
      <c r="B3987" t="inlineStr">
        <is>
          <t>関西</t>
        </is>
      </c>
      <c r="C3987" t="inlineStr">
        <is>
          <t>平群変電所</t>
        </is>
      </c>
      <c r="D3987" t="inlineStr">
        <is>
          <t>奈良県</t>
        </is>
      </c>
      <c r="E3987" t="n">
        <v>77</v>
      </c>
      <c r="G3987" s="3" t="n">
        <v>34.63497</v>
      </c>
      <c r="H3987" s="3" t="n">
        <v>135.698798</v>
      </c>
      <c r="I3987" t="inlineStr">
        <is>
          <t>OSM実測</t>
        </is>
      </c>
      <c r="J3987" t="n">
        <v>19</v>
      </c>
      <c r="K3987" t="n">
        <v>19</v>
      </c>
      <c r="L3987" t="n">
        <v>-11</v>
      </c>
      <c r="M3987" t="n">
        <v>8</v>
      </c>
      <c r="N3987" t="n">
        <v>0</v>
      </c>
      <c r="O3987" t="inlineStr">
        <is>
          <t>不可 #2</t>
        </is>
      </c>
      <c r="P3987" t="inlineStr">
        <is>
          <t>有り</t>
        </is>
      </c>
      <c r="R3987" s="4">
        <f>IF(COUNT($M3987:$N3987)=0,"",IF(AND(IF($N3987&lt;&gt;"",$N3987,$M3987)&lt;=0,$O3987&lt;&gt;"可"),"警告",""))</f>
        <v/>
      </c>
      <c r="S3987" s="4">
        <f>IF(COUNT($M3987:$N3987)=0,0,IF(IF($N3987&lt;&gt;"",$N3987,$M3987)&gt;=スコアリング基準!$B$20,スコアリング基準!$C$20,IF(IF($N3987&lt;&gt;"",$N3987,$M3987)&gt;=スコアリング基準!$B$21,スコアリング基準!$C$21,IF(IF($N3987&lt;&gt;"",$N3987,$M3987)&gt;0,スコアリング基準!$C$22,0))))</f>
        <v/>
      </c>
      <c r="T3987" s="4">
        <f>IF($O3987="可",スコアリング基準!$C$23,0)</f>
        <v/>
      </c>
      <c r="U3987" s="4">
        <f>IF(OR(COUNT($K3987:$L3987)&lt;2,$K3987=0),0,IF(ABS($L3987)/$K3987&lt;=スコアリング基準!$B$24,スコアリング基準!$C$24,IF(ABS($L3987)/$K3987&lt;=スコアリング基準!$B$25,スコアリング基準!$C$25,IF(ABS($L3987)/$K3987&lt;=スコアリング基準!$B$26,スコアリング基準!$C$26,0))))</f>
        <v/>
      </c>
      <c r="V3987" s="4">
        <f>IF($P3987="なし",スコアリング基準!$C$27,0)</f>
        <v/>
      </c>
      <c r="W3987" s="4">
        <f>IF($F3987="",0,IF(ISNUMBER($F3987),IF($F3987&lt;=スコアリング基準!$B$28,スコアリング基準!$C$28,スコアリング基準!$C$29),0))</f>
        <v/>
      </c>
      <c r="X3987" s="4">
        <f>IFERROR(VLOOKUP($B3987,スコアリング基準!$A$36:$B$46,2,FALSE),0)</f>
        <v/>
      </c>
      <c r="Y3987" s="4">
        <f>SUM($S3987:$X3987)</f>
        <v/>
      </c>
      <c r="Z3987" s="4">
        <f>IF(COUNT($M3987:$N3987)=0,"データ無",IF($Y3987&gt;=スコアリング基準!$B$30,"S",IF($Y3987&gt;=スコアリング基準!$B$31,"A",IF($Y3987&gt;=スコアリング基準!$B$32,"B","C"))))</f>
        <v/>
      </c>
      <c r="AA3987">
        <f>IFERROR(INDEX(実績DB!$I$3:$I$104,MATCH($B3987&amp;$C3987,実績DB!$J$3:$J$104,0)),"")</f>
        <v/>
      </c>
    </row>
    <row r="3988">
      <c r="A3988" t="n">
        <v>3986</v>
      </c>
      <c r="B3988" t="inlineStr">
        <is>
          <t>関西</t>
        </is>
      </c>
      <c r="C3988" t="inlineStr">
        <is>
          <t>広田変電所</t>
        </is>
      </c>
      <c r="D3988" t="inlineStr">
        <is>
          <t>兵庫県</t>
        </is>
      </c>
      <c r="E3988" t="n">
        <v>77</v>
      </c>
      <c r="G3988" s="3" t="n">
        <v>34.753965</v>
      </c>
      <c r="H3988" s="3" t="n">
        <v>135.353193</v>
      </c>
      <c r="I3988" t="inlineStr">
        <is>
          <t>OSM実測</t>
        </is>
      </c>
      <c r="J3988" t="n">
        <v>57</v>
      </c>
      <c r="K3988" t="n">
        <v>31</v>
      </c>
      <c r="L3988" t="n">
        <v>4</v>
      </c>
      <c r="O3988" t="inlineStr">
        <is>
          <t>可</t>
        </is>
      </c>
      <c r="P3988" t="inlineStr">
        <is>
          <t>有り</t>
        </is>
      </c>
      <c r="R3988" s="4">
        <f>IF(COUNT($M3988:$N3988)=0,"",IF(AND(IF($N3988&lt;&gt;"",$N3988,$M3988)&lt;=0,$O3988&lt;&gt;"可"),"警告",""))</f>
        <v/>
      </c>
      <c r="S3988" s="4">
        <f>IF(COUNT($M3988:$N3988)=0,0,IF(IF($N3988&lt;&gt;"",$N3988,$M3988)&gt;=スコアリング基準!$B$20,スコアリング基準!$C$20,IF(IF($N3988&lt;&gt;"",$N3988,$M3988)&gt;=スコアリング基準!$B$21,スコアリング基準!$C$21,IF(IF($N3988&lt;&gt;"",$N3988,$M3988)&gt;0,スコアリング基準!$C$22,0))))</f>
        <v/>
      </c>
      <c r="T3988" s="4">
        <f>IF($O3988="可",スコアリング基準!$C$23,0)</f>
        <v/>
      </c>
      <c r="U3988" s="4">
        <f>IF(OR(COUNT($K3988:$L3988)&lt;2,$K3988=0),0,IF(ABS($L3988)/$K3988&lt;=スコアリング基準!$B$24,スコアリング基準!$C$24,IF(ABS($L3988)/$K3988&lt;=スコアリング基準!$B$25,スコアリング基準!$C$25,IF(ABS($L3988)/$K3988&lt;=スコアリング基準!$B$26,スコアリング基準!$C$26,0))))</f>
        <v/>
      </c>
      <c r="V3988" s="4">
        <f>IF($P3988="なし",スコアリング基準!$C$27,0)</f>
        <v/>
      </c>
      <c r="W3988" s="4">
        <f>IF($F3988="",0,IF(ISNUMBER($F3988),IF($F3988&lt;=スコアリング基準!$B$28,スコアリング基準!$C$28,スコアリング基準!$C$29),0))</f>
        <v/>
      </c>
      <c r="X3988" s="4">
        <f>IFERROR(VLOOKUP($B3988,スコアリング基準!$A$36:$B$46,2,FALSE),0)</f>
        <v/>
      </c>
      <c r="Y3988" s="4">
        <f>SUM($S3988:$X3988)</f>
        <v/>
      </c>
      <c r="Z3988" s="4">
        <f>IF(COUNT($M3988:$N3988)=0,"データ無",IF($Y3988&gt;=スコアリング基準!$B$30,"S",IF($Y3988&gt;=スコアリング基準!$B$31,"A",IF($Y3988&gt;=スコアリング基準!$B$32,"B","C"))))</f>
        <v/>
      </c>
      <c r="AA3988">
        <f>IFERROR(INDEX(実績DB!$I$3:$I$104,MATCH($B3988&amp;$C3988,実績DB!$J$3:$J$104,0)),"")</f>
        <v/>
      </c>
    </row>
    <row r="3989">
      <c r="A3989" t="n">
        <v>3987</v>
      </c>
      <c r="B3989" t="inlineStr">
        <is>
          <t>関西</t>
        </is>
      </c>
      <c r="C3989" t="inlineStr">
        <is>
          <t>広野変電所</t>
        </is>
      </c>
      <c r="D3989" t="inlineStr">
        <is>
          <t>兵庫県</t>
        </is>
      </c>
      <c r="E3989" t="n">
        <v>77</v>
      </c>
      <c r="G3989" s="3" t="n">
        <v>34.928636</v>
      </c>
      <c r="H3989" s="3" t="n">
        <v>135.193857</v>
      </c>
      <c r="I3989" t="inlineStr">
        <is>
          <t>OSM実測</t>
        </is>
      </c>
      <c r="J3989" t="n">
        <v>36</v>
      </c>
      <c r="K3989" t="n">
        <v>36</v>
      </c>
      <c r="L3989" t="n">
        <v>-32</v>
      </c>
      <c r="M3989" t="n">
        <v>6</v>
      </c>
      <c r="N3989" t="n">
        <v>0</v>
      </c>
      <c r="O3989" t="inlineStr">
        <is>
          <t>不可 #2</t>
        </is>
      </c>
      <c r="P3989" t="inlineStr">
        <is>
          <t>有り</t>
        </is>
      </c>
      <c r="R3989" s="4">
        <f>IF(COUNT($M3989:$N3989)=0,"",IF(AND(IF($N3989&lt;&gt;"",$N3989,$M3989)&lt;=0,$O3989&lt;&gt;"可"),"警告",""))</f>
        <v/>
      </c>
      <c r="S3989" s="4">
        <f>IF(COUNT($M3989:$N3989)=0,0,IF(IF($N3989&lt;&gt;"",$N3989,$M3989)&gt;=スコアリング基準!$B$20,スコアリング基準!$C$20,IF(IF($N3989&lt;&gt;"",$N3989,$M3989)&gt;=スコアリング基準!$B$21,スコアリング基準!$C$21,IF(IF($N3989&lt;&gt;"",$N3989,$M3989)&gt;0,スコアリング基準!$C$22,0))))</f>
        <v/>
      </c>
      <c r="T3989" s="4">
        <f>IF($O3989="可",スコアリング基準!$C$23,0)</f>
        <v/>
      </c>
      <c r="U3989" s="4">
        <f>IF(OR(COUNT($K3989:$L3989)&lt;2,$K3989=0),0,IF(ABS($L3989)/$K3989&lt;=スコアリング基準!$B$24,スコアリング基準!$C$24,IF(ABS($L3989)/$K3989&lt;=スコアリング基準!$B$25,スコアリング基準!$C$25,IF(ABS($L3989)/$K3989&lt;=スコアリング基準!$B$26,スコアリング基準!$C$26,0))))</f>
        <v/>
      </c>
      <c r="V3989" s="4">
        <f>IF($P3989="なし",スコアリング基準!$C$27,0)</f>
        <v/>
      </c>
      <c r="W3989" s="4">
        <f>IF($F3989="",0,IF(ISNUMBER($F3989),IF($F3989&lt;=スコアリング基準!$B$28,スコアリング基準!$C$28,スコアリング基準!$C$29),0))</f>
        <v/>
      </c>
      <c r="X3989" s="4">
        <f>IFERROR(VLOOKUP($B3989,スコアリング基準!$A$36:$B$46,2,FALSE),0)</f>
        <v/>
      </c>
      <c r="Y3989" s="4">
        <f>SUM($S3989:$X3989)</f>
        <v/>
      </c>
      <c r="Z3989" s="4">
        <f>IF(COUNT($M3989:$N3989)=0,"データ無",IF($Y3989&gt;=スコアリング基準!$B$30,"S",IF($Y3989&gt;=スコアリング基準!$B$31,"A",IF($Y3989&gt;=スコアリング基準!$B$32,"B","C"))))</f>
        <v/>
      </c>
      <c r="AA3989">
        <f>IFERROR(INDEX(実績DB!$I$3:$I$104,MATCH($B3989&amp;$C3989,実績DB!$J$3:$J$104,0)),"")</f>
        <v/>
      </c>
    </row>
    <row r="3990">
      <c r="A3990" t="n">
        <v>3988</v>
      </c>
      <c r="B3990" t="inlineStr">
        <is>
          <t>関西</t>
        </is>
      </c>
      <c r="C3990" t="inlineStr">
        <is>
          <t>広陵変電所</t>
        </is>
      </c>
      <c r="D3990" t="inlineStr">
        <is>
          <t>奈良県</t>
        </is>
      </c>
      <c r="E3990" t="n">
        <v>77</v>
      </c>
      <c r="G3990" s="3" t="n">
        <v>34.549386</v>
      </c>
      <c r="H3990" s="3" t="n">
        <v>135.755262</v>
      </c>
      <c r="I3990" t="inlineStr">
        <is>
          <t>OSM実測</t>
        </is>
      </c>
      <c r="J3990" t="n">
        <v>38</v>
      </c>
      <c r="K3990" t="n">
        <v>38</v>
      </c>
      <c r="L3990" t="n">
        <v>-22</v>
      </c>
      <c r="M3990" t="n">
        <v>16</v>
      </c>
      <c r="N3990" t="n">
        <v>16</v>
      </c>
      <c r="O3990" t="inlineStr">
        <is>
          <t>不可 #2</t>
        </is>
      </c>
      <c r="P3990" t="inlineStr">
        <is>
          <t>なし</t>
        </is>
      </c>
      <c r="R3990" s="4">
        <f>IF(COUNT($M3990:$N3990)=0,"",IF(AND(IF($N3990&lt;&gt;"",$N3990,$M3990)&lt;=0,$O3990&lt;&gt;"可"),"警告",""))</f>
        <v/>
      </c>
      <c r="S3990" s="4">
        <f>IF(COUNT($M3990:$N3990)=0,0,IF(IF($N3990&lt;&gt;"",$N3990,$M3990)&gt;=スコアリング基準!$B$20,スコアリング基準!$C$20,IF(IF($N3990&lt;&gt;"",$N3990,$M3990)&gt;=スコアリング基準!$B$21,スコアリング基準!$C$21,IF(IF($N3990&lt;&gt;"",$N3990,$M3990)&gt;0,スコアリング基準!$C$22,0))))</f>
        <v/>
      </c>
      <c r="T3990" s="4">
        <f>IF($O3990="可",スコアリング基準!$C$23,0)</f>
        <v/>
      </c>
      <c r="U3990" s="4">
        <f>IF(OR(COUNT($K3990:$L3990)&lt;2,$K3990=0),0,IF(ABS($L3990)/$K3990&lt;=スコアリング基準!$B$24,スコアリング基準!$C$24,IF(ABS($L3990)/$K3990&lt;=スコアリング基準!$B$25,スコアリング基準!$C$25,IF(ABS($L3990)/$K3990&lt;=スコアリング基準!$B$26,スコアリング基準!$C$26,0))))</f>
        <v/>
      </c>
      <c r="V3990" s="4">
        <f>IF($P3990="なし",スコアリング基準!$C$27,0)</f>
        <v/>
      </c>
      <c r="W3990" s="4">
        <f>IF($F3990="",0,IF(ISNUMBER($F3990),IF($F3990&lt;=スコアリング基準!$B$28,スコアリング基準!$C$28,スコアリング基準!$C$29),0))</f>
        <v/>
      </c>
      <c r="X3990" s="4">
        <f>IFERROR(VLOOKUP($B3990,スコアリング基準!$A$36:$B$46,2,FALSE),0)</f>
        <v/>
      </c>
      <c r="Y3990" s="4">
        <f>SUM($S3990:$X3990)</f>
        <v/>
      </c>
      <c r="Z3990" s="4">
        <f>IF(COUNT($M3990:$N3990)=0,"データ無",IF($Y3990&gt;=スコアリング基準!$B$30,"S",IF($Y3990&gt;=スコアリング基準!$B$31,"A",IF($Y3990&gt;=スコアリング基準!$B$32,"B","C"))))</f>
        <v/>
      </c>
      <c r="AA3990">
        <f>IFERROR(INDEX(実績DB!$I$3:$I$104,MATCH($B3990&amp;$C3990,実績DB!$J$3:$J$104,0)),"")</f>
        <v/>
      </c>
    </row>
    <row r="3991">
      <c r="A3991" t="n">
        <v>3989</v>
      </c>
      <c r="B3991" t="inlineStr">
        <is>
          <t>関西</t>
        </is>
      </c>
      <c r="C3991" t="inlineStr">
        <is>
          <t>忠岡変電所</t>
        </is>
      </c>
      <c r="D3991" t="inlineStr">
        <is>
          <t>大阪府</t>
        </is>
      </c>
      <c r="E3991" t="n">
        <v>77</v>
      </c>
      <c r="G3991" s="3" t="n">
        <v>34.496872</v>
      </c>
      <c r="H3991" s="3" t="n">
        <v>135.388462</v>
      </c>
      <c r="I3991" t="inlineStr">
        <is>
          <t>OSM実測</t>
        </is>
      </c>
      <c r="J3991" t="n">
        <v>57</v>
      </c>
      <c r="K3991" t="n">
        <v>57</v>
      </c>
      <c r="L3991" t="n">
        <v>3</v>
      </c>
      <c r="O3991" t="inlineStr">
        <is>
          <t>不可 #1</t>
        </is>
      </c>
      <c r="P3991" t="inlineStr">
        <is>
          <t>なし</t>
        </is>
      </c>
      <c r="R3991" s="4">
        <f>IF(COUNT($M3991:$N3991)=0,"",IF(AND(IF($N3991&lt;&gt;"",$N3991,$M3991)&lt;=0,$O3991&lt;&gt;"可"),"警告",""))</f>
        <v/>
      </c>
      <c r="S3991" s="4">
        <f>IF(COUNT($M3991:$N3991)=0,0,IF(IF($N3991&lt;&gt;"",$N3991,$M3991)&gt;=スコアリング基準!$B$20,スコアリング基準!$C$20,IF(IF($N3991&lt;&gt;"",$N3991,$M3991)&gt;=スコアリング基準!$B$21,スコアリング基準!$C$21,IF(IF($N3991&lt;&gt;"",$N3991,$M3991)&gt;0,スコアリング基準!$C$22,0))))</f>
        <v/>
      </c>
      <c r="T3991" s="4">
        <f>IF($O3991="可",スコアリング基準!$C$23,0)</f>
        <v/>
      </c>
      <c r="U3991" s="4">
        <f>IF(OR(COUNT($K3991:$L3991)&lt;2,$K3991=0),0,IF(ABS($L3991)/$K3991&lt;=スコアリング基準!$B$24,スコアリング基準!$C$24,IF(ABS($L3991)/$K3991&lt;=スコアリング基準!$B$25,スコアリング基準!$C$25,IF(ABS($L3991)/$K3991&lt;=スコアリング基準!$B$26,スコアリング基準!$C$26,0))))</f>
        <v/>
      </c>
      <c r="V3991" s="4">
        <f>IF($P3991="なし",スコアリング基準!$C$27,0)</f>
        <v/>
      </c>
      <c r="W3991" s="4">
        <f>IF($F3991="",0,IF(ISNUMBER($F3991),IF($F3991&lt;=スコアリング基準!$B$28,スコアリング基準!$C$28,スコアリング基準!$C$29),0))</f>
        <v/>
      </c>
      <c r="X3991" s="4">
        <f>IFERROR(VLOOKUP($B3991,スコアリング基準!$A$36:$B$46,2,FALSE),0)</f>
        <v/>
      </c>
      <c r="Y3991" s="4">
        <f>SUM($S3991:$X3991)</f>
        <v/>
      </c>
      <c r="Z3991" s="4">
        <f>IF(COUNT($M3991:$N3991)=0,"データ無",IF($Y3991&gt;=スコアリング基準!$B$30,"S",IF($Y3991&gt;=スコアリング基準!$B$31,"A",IF($Y3991&gt;=スコアリング基準!$B$32,"B","C"))))</f>
        <v/>
      </c>
      <c r="AA3991">
        <f>IFERROR(INDEX(実績DB!$I$3:$I$104,MATCH($B3991&amp;$C3991,実績DB!$J$3:$J$104,0)),"")</f>
        <v/>
      </c>
    </row>
    <row r="3992">
      <c r="A3992" t="n">
        <v>3990</v>
      </c>
      <c r="B3992" t="inlineStr">
        <is>
          <t>関西</t>
        </is>
      </c>
      <c r="C3992" t="inlineStr">
        <is>
          <t>意岐部変電所</t>
        </is>
      </c>
      <c r="D3992" t="inlineStr">
        <is>
          <t>大阪府</t>
        </is>
      </c>
      <c r="E3992" t="n">
        <v>77</v>
      </c>
      <c r="G3992" s="3" t="n">
        <v>34.67265</v>
      </c>
      <c r="H3992" s="3" t="n">
        <v>135.591465</v>
      </c>
      <c r="I3992" t="inlineStr">
        <is>
          <t>OSM実測</t>
        </is>
      </c>
      <c r="J3992" t="n">
        <v>71</v>
      </c>
      <c r="K3992" t="n">
        <v>71</v>
      </c>
      <c r="L3992" t="n">
        <v>4</v>
      </c>
      <c r="O3992" t="inlineStr">
        <is>
          <t>不可 #1</t>
        </is>
      </c>
      <c r="P3992" t="inlineStr">
        <is>
          <t>なし</t>
        </is>
      </c>
      <c r="R3992" s="4">
        <f>IF(COUNT($M3992:$N3992)=0,"",IF(AND(IF($N3992&lt;&gt;"",$N3992,$M3992)&lt;=0,$O3992&lt;&gt;"可"),"警告",""))</f>
        <v/>
      </c>
      <c r="S3992" s="4">
        <f>IF(COUNT($M3992:$N3992)=0,0,IF(IF($N3992&lt;&gt;"",$N3992,$M3992)&gt;=スコアリング基準!$B$20,スコアリング基準!$C$20,IF(IF($N3992&lt;&gt;"",$N3992,$M3992)&gt;=スコアリング基準!$B$21,スコアリング基準!$C$21,IF(IF($N3992&lt;&gt;"",$N3992,$M3992)&gt;0,スコアリング基準!$C$22,0))))</f>
        <v/>
      </c>
      <c r="T3992" s="4">
        <f>IF($O3992="可",スコアリング基準!$C$23,0)</f>
        <v/>
      </c>
      <c r="U3992" s="4">
        <f>IF(OR(COUNT($K3992:$L3992)&lt;2,$K3992=0),0,IF(ABS($L3992)/$K3992&lt;=スコアリング基準!$B$24,スコアリング基準!$C$24,IF(ABS($L3992)/$K3992&lt;=スコアリング基準!$B$25,スコアリング基準!$C$25,IF(ABS($L3992)/$K3992&lt;=スコアリング基準!$B$26,スコアリング基準!$C$26,0))))</f>
        <v/>
      </c>
      <c r="V3992" s="4">
        <f>IF($P3992="なし",スコアリング基準!$C$27,0)</f>
        <v/>
      </c>
      <c r="W3992" s="4">
        <f>IF($F3992="",0,IF(ISNUMBER($F3992),IF($F3992&lt;=スコアリング基準!$B$28,スコアリング基準!$C$28,スコアリング基準!$C$29),0))</f>
        <v/>
      </c>
      <c r="X3992" s="4">
        <f>IFERROR(VLOOKUP($B3992,スコアリング基準!$A$36:$B$46,2,FALSE),0)</f>
        <v/>
      </c>
      <c r="Y3992" s="4">
        <f>SUM($S3992:$X3992)</f>
        <v/>
      </c>
      <c r="Z3992" s="4">
        <f>IF(COUNT($M3992:$N3992)=0,"データ無",IF($Y3992&gt;=スコアリング基準!$B$30,"S",IF($Y3992&gt;=スコアリング基準!$B$31,"A",IF($Y3992&gt;=スコアリング基準!$B$32,"B","C"))))</f>
        <v/>
      </c>
      <c r="AA3992">
        <f>IFERROR(INDEX(実績DB!$I$3:$I$104,MATCH($B3992&amp;$C3992,実績DB!$J$3:$J$104,0)),"")</f>
        <v/>
      </c>
    </row>
    <row r="3993">
      <c r="A3993" t="n">
        <v>3991</v>
      </c>
      <c r="B3993" t="inlineStr">
        <is>
          <t>関西</t>
        </is>
      </c>
      <c r="C3993" t="inlineStr">
        <is>
          <t>我孫子変電所</t>
        </is>
      </c>
      <c r="D3993" t="inlineStr">
        <is>
          <t>大阪府</t>
        </is>
      </c>
      <c r="E3993" t="n">
        <v>77</v>
      </c>
      <c r="G3993" s="3" t="n">
        <v>34.596556</v>
      </c>
      <c r="H3993" s="3" t="n">
        <v>135.498978</v>
      </c>
      <c r="I3993" t="inlineStr">
        <is>
          <t>OSM実測</t>
        </is>
      </c>
      <c r="J3993" t="n">
        <v>57</v>
      </c>
      <c r="K3993" t="n">
        <v>57</v>
      </c>
      <c r="L3993" t="n">
        <v>-4</v>
      </c>
      <c r="O3993" t="inlineStr">
        <is>
          <t>不可 #1</t>
        </is>
      </c>
      <c r="P3993" t="inlineStr">
        <is>
          <t>なし</t>
        </is>
      </c>
      <c r="R3993" s="4">
        <f>IF(COUNT($M3993:$N3993)=0,"",IF(AND(IF($N3993&lt;&gt;"",$N3993,$M3993)&lt;=0,$O3993&lt;&gt;"可"),"警告",""))</f>
        <v/>
      </c>
      <c r="S3993" s="4">
        <f>IF(COUNT($M3993:$N3993)=0,0,IF(IF($N3993&lt;&gt;"",$N3993,$M3993)&gt;=スコアリング基準!$B$20,スコアリング基準!$C$20,IF(IF($N3993&lt;&gt;"",$N3993,$M3993)&gt;=スコアリング基準!$B$21,スコアリング基準!$C$21,IF(IF($N3993&lt;&gt;"",$N3993,$M3993)&gt;0,スコアリング基準!$C$22,0))))</f>
        <v/>
      </c>
      <c r="T3993" s="4">
        <f>IF($O3993="可",スコアリング基準!$C$23,0)</f>
        <v/>
      </c>
      <c r="U3993" s="4">
        <f>IF(OR(COUNT($K3993:$L3993)&lt;2,$K3993=0),0,IF(ABS($L3993)/$K3993&lt;=スコアリング基準!$B$24,スコアリング基準!$C$24,IF(ABS($L3993)/$K3993&lt;=スコアリング基準!$B$25,スコアリング基準!$C$25,IF(ABS($L3993)/$K3993&lt;=スコアリング基準!$B$26,スコアリング基準!$C$26,0))))</f>
        <v/>
      </c>
      <c r="V3993" s="4">
        <f>IF($P3993="なし",スコアリング基準!$C$27,0)</f>
        <v/>
      </c>
      <c r="W3993" s="4">
        <f>IF($F3993="",0,IF(ISNUMBER($F3993),IF($F3993&lt;=スコアリング基準!$B$28,スコアリング基準!$C$28,スコアリング基準!$C$29),0))</f>
        <v/>
      </c>
      <c r="X3993" s="4">
        <f>IFERROR(VLOOKUP($B3993,スコアリング基準!$A$36:$B$46,2,FALSE),0)</f>
        <v/>
      </c>
      <c r="Y3993" s="4">
        <f>SUM($S3993:$X3993)</f>
        <v/>
      </c>
      <c r="Z3993" s="4">
        <f>IF(COUNT($M3993:$N3993)=0,"データ無",IF($Y3993&gt;=スコアリング基準!$B$30,"S",IF($Y3993&gt;=スコアリング基準!$B$31,"A",IF($Y3993&gt;=スコアリング基準!$B$32,"B","C"))))</f>
        <v/>
      </c>
      <c r="AA3993">
        <f>IFERROR(INDEX(実績DB!$I$3:$I$104,MATCH($B3993&amp;$C3993,実績DB!$J$3:$J$104,0)),"")</f>
        <v/>
      </c>
    </row>
    <row r="3994">
      <c r="A3994" t="n">
        <v>3992</v>
      </c>
      <c r="B3994" t="inlineStr">
        <is>
          <t>関西</t>
        </is>
      </c>
      <c r="C3994" t="inlineStr">
        <is>
          <t>手平変電所</t>
        </is>
      </c>
      <c r="D3994" t="inlineStr">
        <is>
          <t>和歌山県</t>
        </is>
      </c>
      <c r="E3994" t="n">
        <v>77</v>
      </c>
      <c r="G3994" s="3" t="n">
        <v>34.220229</v>
      </c>
      <c r="H3994" s="3" t="n">
        <v>135.187352</v>
      </c>
      <c r="I3994" t="inlineStr">
        <is>
          <t>OSM実測</t>
        </is>
      </c>
      <c r="J3994" t="n">
        <v>47</v>
      </c>
      <c r="K3994" t="n">
        <v>47</v>
      </c>
      <c r="L3994" t="n">
        <v>-38</v>
      </c>
      <c r="M3994" t="n">
        <v>9</v>
      </c>
      <c r="N3994" t="n">
        <v>9</v>
      </c>
      <c r="O3994" t="inlineStr">
        <is>
          <t>不可 #2</t>
        </is>
      </c>
      <c r="P3994" t="inlineStr">
        <is>
          <t>なし</t>
        </is>
      </c>
      <c r="R3994" s="4">
        <f>IF(COUNT($M3994:$N3994)=0,"",IF(AND(IF($N3994&lt;&gt;"",$N3994,$M3994)&lt;=0,$O3994&lt;&gt;"可"),"警告",""))</f>
        <v/>
      </c>
      <c r="S3994" s="4">
        <f>IF(COUNT($M3994:$N3994)=0,0,IF(IF($N3994&lt;&gt;"",$N3994,$M3994)&gt;=スコアリング基準!$B$20,スコアリング基準!$C$20,IF(IF($N3994&lt;&gt;"",$N3994,$M3994)&gt;=スコアリング基準!$B$21,スコアリング基準!$C$21,IF(IF($N3994&lt;&gt;"",$N3994,$M3994)&gt;0,スコアリング基準!$C$22,0))))</f>
        <v/>
      </c>
      <c r="T3994" s="4">
        <f>IF($O3994="可",スコアリング基準!$C$23,0)</f>
        <v/>
      </c>
      <c r="U3994" s="4">
        <f>IF(OR(COUNT($K3994:$L3994)&lt;2,$K3994=0),0,IF(ABS($L3994)/$K3994&lt;=スコアリング基準!$B$24,スコアリング基準!$C$24,IF(ABS($L3994)/$K3994&lt;=スコアリング基準!$B$25,スコアリング基準!$C$25,IF(ABS($L3994)/$K3994&lt;=スコアリング基準!$B$26,スコアリング基準!$C$26,0))))</f>
        <v/>
      </c>
      <c r="V3994" s="4">
        <f>IF($P3994="なし",スコアリング基準!$C$27,0)</f>
        <v/>
      </c>
      <c r="W3994" s="4">
        <f>IF($F3994="",0,IF(ISNUMBER($F3994),IF($F3994&lt;=スコアリング基準!$B$28,スコアリング基準!$C$28,スコアリング基準!$C$29),0))</f>
        <v/>
      </c>
      <c r="X3994" s="4">
        <f>IFERROR(VLOOKUP($B3994,スコアリング基準!$A$36:$B$46,2,FALSE),0)</f>
        <v/>
      </c>
      <c r="Y3994" s="4">
        <f>SUM($S3994:$X3994)</f>
        <v/>
      </c>
      <c r="Z3994" s="4">
        <f>IF(COUNT($M3994:$N3994)=0,"データ無",IF($Y3994&gt;=スコアリング基準!$B$30,"S",IF($Y3994&gt;=スコアリング基準!$B$31,"A",IF($Y3994&gt;=スコアリング基準!$B$32,"B","C"))))</f>
        <v/>
      </c>
      <c r="AA3994">
        <f>IFERROR(INDEX(実績DB!$I$3:$I$104,MATCH($B3994&amp;$C3994,実績DB!$J$3:$J$104,0)),"")</f>
        <v/>
      </c>
    </row>
    <row r="3995">
      <c r="A3995" t="n">
        <v>3993</v>
      </c>
      <c r="B3995" t="inlineStr">
        <is>
          <t>関西</t>
        </is>
      </c>
      <c r="C3995" t="inlineStr">
        <is>
          <t>新島変電所</t>
        </is>
      </c>
      <c r="D3995" t="inlineStr">
        <is>
          <t>兵庫県</t>
        </is>
      </c>
      <c r="E3995" t="n">
        <v>77</v>
      </c>
      <c r="G3995" s="3" t="n">
        <v>34.701219</v>
      </c>
      <c r="H3995" s="3" t="n">
        <v>134.850142</v>
      </c>
      <c r="I3995" t="inlineStr">
        <is>
          <t>OSM実測</t>
        </is>
      </c>
      <c r="J3995" t="n">
        <v>38</v>
      </c>
      <c r="K3995" t="n">
        <v>38</v>
      </c>
      <c r="L3995" t="n">
        <v>-20</v>
      </c>
      <c r="M3995" t="n">
        <v>18</v>
      </c>
      <c r="N3995" t="n">
        <v>0</v>
      </c>
      <c r="O3995" t="inlineStr">
        <is>
          <t>不可 #2</t>
        </is>
      </c>
      <c r="P3995" t="inlineStr">
        <is>
          <t>有り</t>
        </is>
      </c>
      <c r="R3995" s="4">
        <f>IF(COUNT($M3995:$N3995)=0,"",IF(AND(IF($N3995&lt;&gt;"",$N3995,$M3995)&lt;=0,$O3995&lt;&gt;"可"),"警告",""))</f>
        <v/>
      </c>
      <c r="S3995" s="4">
        <f>IF(COUNT($M3995:$N3995)=0,0,IF(IF($N3995&lt;&gt;"",$N3995,$M3995)&gt;=スコアリング基準!$B$20,スコアリング基準!$C$20,IF(IF($N3995&lt;&gt;"",$N3995,$M3995)&gt;=スコアリング基準!$B$21,スコアリング基準!$C$21,IF(IF($N3995&lt;&gt;"",$N3995,$M3995)&gt;0,スコアリング基準!$C$22,0))))</f>
        <v/>
      </c>
      <c r="T3995" s="4">
        <f>IF($O3995="可",スコアリング基準!$C$23,0)</f>
        <v/>
      </c>
      <c r="U3995" s="4">
        <f>IF(OR(COUNT($K3995:$L3995)&lt;2,$K3995=0),0,IF(ABS($L3995)/$K3995&lt;=スコアリング基準!$B$24,スコアリング基準!$C$24,IF(ABS($L3995)/$K3995&lt;=スコアリング基準!$B$25,スコアリング基準!$C$25,IF(ABS($L3995)/$K3995&lt;=スコアリング基準!$B$26,スコアリング基準!$C$26,0))))</f>
        <v/>
      </c>
      <c r="V3995" s="4">
        <f>IF($P3995="なし",スコアリング基準!$C$27,0)</f>
        <v/>
      </c>
      <c r="W3995" s="4">
        <f>IF($F3995="",0,IF(ISNUMBER($F3995),IF($F3995&lt;=スコアリング基準!$B$28,スコアリング基準!$C$28,スコアリング基準!$C$29),0))</f>
        <v/>
      </c>
      <c r="X3995" s="4">
        <f>IFERROR(VLOOKUP($B3995,スコアリング基準!$A$36:$B$46,2,FALSE),0)</f>
        <v/>
      </c>
      <c r="Y3995" s="4">
        <f>SUM($S3995:$X3995)</f>
        <v/>
      </c>
      <c r="Z3995" s="4">
        <f>IF(COUNT($M3995:$N3995)=0,"データ無",IF($Y3995&gt;=スコアリング基準!$B$30,"S",IF($Y3995&gt;=スコアリング基準!$B$31,"A",IF($Y3995&gt;=スコアリング基準!$B$32,"B","C"))))</f>
        <v/>
      </c>
      <c r="AA3995">
        <f>IFERROR(INDEX(実績DB!$I$3:$I$104,MATCH($B3995&amp;$C3995,実績DB!$J$3:$J$104,0)),"")</f>
        <v/>
      </c>
    </row>
    <row r="3996">
      <c r="A3996" t="n">
        <v>3994</v>
      </c>
      <c r="B3996" t="inlineStr">
        <is>
          <t>関西</t>
        </is>
      </c>
      <c r="C3996" t="inlineStr">
        <is>
          <t>新庄変電所</t>
        </is>
      </c>
      <c r="D3996" t="inlineStr">
        <is>
          <t>奈良県</t>
        </is>
      </c>
      <c r="E3996" t="n">
        <v>77</v>
      </c>
      <c r="G3996" s="3" t="n">
        <v>34.488785</v>
      </c>
      <c r="H3996" s="3" t="n">
        <v>135.724086</v>
      </c>
      <c r="I3996" t="inlineStr">
        <is>
          <t>OSM実測</t>
        </is>
      </c>
      <c r="J3996" t="n">
        <v>38</v>
      </c>
      <c r="K3996" t="n">
        <v>38</v>
      </c>
      <c r="L3996" t="n">
        <v>-25</v>
      </c>
      <c r="M3996" t="n">
        <v>13</v>
      </c>
      <c r="N3996" t="n">
        <v>13</v>
      </c>
      <c r="O3996" t="inlineStr">
        <is>
          <t>不可 #2</t>
        </is>
      </c>
      <c r="P3996" t="inlineStr">
        <is>
          <t>なし</t>
        </is>
      </c>
      <c r="R3996" s="4">
        <f>IF(COUNT($M3996:$N3996)=0,"",IF(AND(IF($N3996&lt;&gt;"",$N3996,$M3996)&lt;=0,$O3996&lt;&gt;"可"),"警告",""))</f>
        <v/>
      </c>
      <c r="S3996" s="4">
        <f>IF(COUNT($M3996:$N3996)=0,0,IF(IF($N3996&lt;&gt;"",$N3996,$M3996)&gt;=スコアリング基準!$B$20,スコアリング基準!$C$20,IF(IF($N3996&lt;&gt;"",$N3996,$M3996)&gt;=スコアリング基準!$B$21,スコアリング基準!$C$21,IF(IF($N3996&lt;&gt;"",$N3996,$M3996)&gt;0,スコアリング基準!$C$22,0))))</f>
        <v/>
      </c>
      <c r="T3996" s="4">
        <f>IF($O3996="可",スコアリング基準!$C$23,0)</f>
        <v/>
      </c>
      <c r="U3996" s="4">
        <f>IF(OR(COUNT($K3996:$L3996)&lt;2,$K3996=0),0,IF(ABS($L3996)/$K3996&lt;=スコアリング基準!$B$24,スコアリング基準!$C$24,IF(ABS($L3996)/$K3996&lt;=スコアリング基準!$B$25,スコアリング基準!$C$25,IF(ABS($L3996)/$K3996&lt;=スコアリング基準!$B$26,スコアリング基準!$C$26,0))))</f>
        <v/>
      </c>
      <c r="V3996" s="4">
        <f>IF($P3996="なし",スコアリング基準!$C$27,0)</f>
        <v/>
      </c>
      <c r="W3996" s="4">
        <f>IF($F3996="",0,IF(ISNUMBER($F3996),IF($F3996&lt;=スコアリング基準!$B$28,スコアリング基準!$C$28,スコアリング基準!$C$29),0))</f>
        <v/>
      </c>
      <c r="X3996" s="4">
        <f>IFERROR(VLOOKUP($B3996,スコアリング基準!$A$36:$B$46,2,FALSE),0)</f>
        <v/>
      </c>
      <c r="Y3996" s="4">
        <f>SUM($S3996:$X3996)</f>
        <v/>
      </c>
      <c r="Z3996" s="4">
        <f>IF(COUNT($M3996:$N3996)=0,"データ無",IF($Y3996&gt;=スコアリング基準!$B$30,"S",IF($Y3996&gt;=スコアリング基準!$B$31,"A",IF($Y3996&gt;=スコアリング基準!$B$32,"B","C"))))</f>
        <v/>
      </c>
      <c r="AA3996">
        <f>IFERROR(INDEX(実績DB!$I$3:$I$104,MATCH($B3996&amp;$C3996,実績DB!$J$3:$J$104,0)),"")</f>
        <v/>
      </c>
    </row>
    <row r="3997">
      <c r="A3997" t="n">
        <v>3995</v>
      </c>
      <c r="B3997" t="inlineStr">
        <is>
          <t>関西</t>
        </is>
      </c>
      <c r="C3997" t="inlineStr">
        <is>
          <t>新旭変電所</t>
        </is>
      </c>
      <c r="D3997" t="inlineStr">
        <is>
          <t>滋賀県</t>
        </is>
      </c>
      <c r="E3997" t="n">
        <v>77</v>
      </c>
      <c r="G3997" s="3" t="n">
        <v>35.359781</v>
      </c>
      <c r="H3997" s="3" t="n">
        <v>136.035885</v>
      </c>
      <c r="I3997" t="inlineStr">
        <is>
          <t>OSM実測</t>
        </is>
      </c>
      <c r="J3997" t="n">
        <v>22</v>
      </c>
      <c r="K3997" t="n">
        <v>22</v>
      </c>
      <c r="L3997" t="n">
        <v>-19</v>
      </c>
      <c r="M3997" t="n">
        <v>3</v>
      </c>
      <c r="N3997" t="n">
        <v>0</v>
      </c>
      <c r="O3997" t="inlineStr">
        <is>
          <t>不可 #2</t>
        </is>
      </c>
      <c r="P3997" t="inlineStr">
        <is>
          <t>有り</t>
        </is>
      </c>
      <c r="R3997" s="4">
        <f>IF(COUNT($M3997:$N3997)=0,"",IF(AND(IF($N3997&lt;&gt;"",$N3997,$M3997)&lt;=0,$O3997&lt;&gt;"可"),"警告",""))</f>
        <v/>
      </c>
      <c r="S3997" s="4">
        <f>IF(COUNT($M3997:$N3997)=0,0,IF(IF($N3997&lt;&gt;"",$N3997,$M3997)&gt;=スコアリング基準!$B$20,スコアリング基準!$C$20,IF(IF($N3997&lt;&gt;"",$N3997,$M3997)&gt;=スコアリング基準!$B$21,スコアリング基準!$C$21,IF(IF($N3997&lt;&gt;"",$N3997,$M3997)&gt;0,スコアリング基準!$C$22,0))))</f>
        <v/>
      </c>
      <c r="T3997" s="4">
        <f>IF($O3997="可",スコアリング基準!$C$23,0)</f>
        <v/>
      </c>
      <c r="U3997" s="4">
        <f>IF(OR(COUNT($K3997:$L3997)&lt;2,$K3997=0),0,IF(ABS($L3997)/$K3997&lt;=スコアリング基準!$B$24,スコアリング基準!$C$24,IF(ABS($L3997)/$K3997&lt;=スコアリング基準!$B$25,スコアリング基準!$C$25,IF(ABS($L3997)/$K3997&lt;=スコアリング基準!$B$26,スコアリング基準!$C$26,0))))</f>
        <v/>
      </c>
      <c r="V3997" s="4">
        <f>IF($P3997="なし",スコアリング基準!$C$27,0)</f>
        <v/>
      </c>
      <c r="W3997" s="4">
        <f>IF($F3997="",0,IF(ISNUMBER($F3997),IF($F3997&lt;=スコアリング基準!$B$28,スコアリング基準!$C$28,スコアリング基準!$C$29),0))</f>
        <v/>
      </c>
      <c r="X3997" s="4">
        <f>IFERROR(VLOOKUP($B3997,スコアリング基準!$A$36:$B$46,2,FALSE),0)</f>
        <v/>
      </c>
      <c r="Y3997" s="4">
        <f>SUM($S3997:$X3997)</f>
        <v/>
      </c>
      <c r="Z3997" s="4">
        <f>IF(COUNT($M3997:$N3997)=0,"データ無",IF($Y3997&gt;=スコアリング基準!$B$30,"S",IF($Y3997&gt;=スコアリング基準!$B$31,"A",IF($Y3997&gt;=スコアリング基準!$B$32,"B","C"))))</f>
        <v/>
      </c>
      <c r="AA3997">
        <f>IFERROR(INDEX(実績DB!$I$3:$I$104,MATCH($B3997&amp;$C3997,実績DB!$J$3:$J$104,0)),"")</f>
        <v/>
      </c>
    </row>
    <row r="3998">
      <c r="A3998" t="n">
        <v>3996</v>
      </c>
      <c r="B3998" t="inlineStr">
        <is>
          <t>関西</t>
        </is>
      </c>
      <c r="C3998" t="inlineStr">
        <is>
          <t>新田辺変電所</t>
        </is>
      </c>
      <c r="D3998" t="inlineStr">
        <is>
          <t>和歌山県</t>
        </is>
      </c>
      <c r="E3998" t="n">
        <v>77</v>
      </c>
      <c r="G3998" s="3" t="n">
        <v>33.728232</v>
      </c>
      <c r="H3998" s="3" t="n">
        <v>135.403028</v>
      </c>
      <c r="I3998" t="inlineStr">
        <is>
          <t>OSM実測</t>
        </is>
      </c>
      <c r="J3998" t="n">
        <v>85</v>
      </c>
      <c r="K3998" t="n">
        <v>85</v>
      </c>
      <c r="L3998" t="n">
        <v>-46</v>
      </c>
      <c r="O3998" t="inlineStr">
        <is>
          <t>不可 #1</t>
        </is>
      </c>
      <c r="P3998" t="inlineStr">
        <is>
          <t>有り</t>
        </is>
      </c>
      <c r="R3998" s="4">
        <f>IF(COUNT($M3998:$N3998)=0,"",IF(AND(IF($N3998&lt;&gt;"",$N3998,$M3998)&lt;=0,$O3998&lt;&gt;"可"),"警告",""))</f>
        <v/>
      </c>
      <c r="S3998" s="4">
        <f>IF(COUNT($M3998:$N3998)=0,0,IF(IF($N3998&lt;&gt;"",$N3998,$M3998)&gt;=スコアリング基準!$B$20,スコアリング基準!$C$20,IF(IF($N3998&lt;&gt;"",$N3998,$M3998)&gt;=スコアリング基準!$B$21,スコアリング基準!$C$21,IF(IF($N3998&lt;&gt;"",$N3998,$M3998)&gt;0,スコアリング基準!$C$22,0))))</f>
        <v/>
      </c>
      <c r="T3998" s="4">
        <f>IF($O3998="可",スコアリング基準!$C$23,0)</f>
        <v/>
      </c>
      <c r="U3998" s="4">
        <f>IF(OR(COUNT($K3998:$L3998)&lt;2,$K3998=0),0,IF(ABS($L3998)/$K3998&lt;=スコアリング基準!$B$24,スコアリング基準!$C$24,IF(ABS($L3998)/$K3998&lt;=スコアリング基準!$B$25,スコアリング基準!$C$25,IF(ABS($L3998)/$K3998&lt;=スコアリング基準!$B$26,スコアリング基準!$C$26,0))))</f>
        <v/>
      </c>
      <c r="V3998" s="4">
        <f>IF($P3998="なし",スコアリング基準!$C$27,0)</f>
        <v/>
      </c>
      <c r="W3998" s="4">
        <f>IF($F3998="",0,IF(ISNUMBER($F3998),IF($F3998&lt;=スコアリング基準!$B$28,スコアリング基準!$C$28,スコアリング基準!$C$29),0))</f>
        <v/>
      </c>
      <c r="X3998" s="4">
        <f>IFERROR(VLOOKUP($B3998,スコアリング基準!$A$36:$B$46,2,FALSE),0)</f>
        <v/>
      </c>
      <c r="Y3998" s="4">
        <f>SUM($S3998:$X3998)</f>
        <v/>
      </c>
      <c r="Z3998" s="4">
        <f>IF(COUNT($M3998:$N3998)=0,"データ無",IF($Y3998&gt;=スコアリング基準!$B$30,"S",IF($Y3998&gt;=スコアリング基準!$B$31,"A",IF($Y3998&gt;=スコアリング基準!$B$32,"B","C"))))</f>
        <v/>
      </c>
      <c r="AA3998">
        <f>IFERROR(INDEX(実績DB!$I$3:$I$104,MATCH($B3998&amp;$C3998,実績DB!$J$3:$J$104,0)),"")</f>
        <v/>
      </c>
    </row>
    <row r="3999">
      <c r="A3999" t="n">
        <v>3997</v>
      </c>
      <c r="B3999" t="inlineStr">
        <is>
          <t>関西</t>
        </is>
      </c>
      <c r="C3999" t="inlineStr">
        <is>
          <t>明石変電所明石制御所</t>
        </is>
      </c>
      <c r="D3999" t="inlineStr">
        <is>
          <t>兵庫県</t>
        </is>
      </c>
      <c r="E3999" t="n">
        <v>77</v>
      </c>
      <c r="G3999" s="3" t="n">
        <v>34.662368</v>
      </c>
      <c r="H3999" s="3" t="n">
        <v>134.979055</v>
      </c>
      <c r="I3999" t="inlineStr">
        <is>
          <t>OSM実測</t>
        </is>
      </c>
      <c r="J3999" t="n">
        <v>57</v>
      </c>
      <c r="K3999" t="n">
        <v>57</v>
      </c>
      <c r="L3999" t="n">
        <v>0</v>
      </c>
      <c r="O3999" t="inlineStr">
        <is>
          <t>不可 #1</t>
        </is>
      </c>
      <c r="P3999" t="inlineStr">
        <is>
          <t>有り</t>
        </is>
      </c>
      <c r="R3999" s="4">
        <f>IF(COUNT($M3999:$N3999)=0,"",IF(AND(IF($N3999&lt;&gt;"",$N3999,$M3999)&lt;=0,$O3999&lt;&gt;"可"),"警告",""))</f>
        <v/>
      </c>
      <c r="S3999" s="4">
        <f>IF(COUNT($M3999:$N3999)=0,0,IF(IF($N3999&lt;&gt;"",$N3999,$M3999)&gt;=スコアリング基準!$B$20,スコアリング基準!$C$20,IF(IF($N3999&lt;&gt;"",$N3999,$M3999)&gt;=スコアリング基準!$B$21,スコアリング基準!$C$21,IF(IF($N3999&lt;&gt;"",$N3999,$M3999)&gt;0,スコアリング基準!$C$22,0))))</f>
        <v/>
      </c>
      <c r="T3999" s="4">
        <f>IF($O3999="可",スコアリング基準!$C$23,0)</f>
        <v/>
      </c>
      <c r="U3999" s="4">
        <f>IF(OR(COUNT($K3999:$L3999)&lt;2,$K3999=0),0,IF(ABS($L3999)/$K3999&lt;=スコアリング基準!$B$24,スコアリング基準!$C$24,IF(ABS($L3999)/$K3999&lt;=スコアリング基準!$B$25,スコアリング基準!$C$25,IF(ABS($L3999)/$K3999&lt;=スコアリング基準!$B$26,スコアリング基準!$C$26,0))))</f>
        <v/>
      </c>
      <c r="V3999" s="4">
        <f>IF($P3999="なし",スコアリング基準!$C$27,0)</f>
        <v/>
      </c>
      <c r="W3999" s="4">
        <f>IF($F3999="",0,IF(ISNUMBER($F3999),IF($F3999&lt;=スコアリング基準!$B$28,スコアリング基準!$C$28,スコアリング基準!$C$29),0))</f>
        <v/>
      </c>
      <c r="X3999" s="4">
        <f>IFERROR(VLOOKUP($B3999,スコアリング基準!$A$36:$B$46,2,FALSE),0)</f>
        <v/>
      </c>
      <c r="Y3999" s="4">
        <f>SUM($S3999:$X3999)</f>
        <v/>
      </c>
      <c r="Z3999" s="4">
        <f>IF(COUNT($M3999:$N3999)=0,"データ無",IF($Y3999&gt;=スコアリング基準!$B$30,"S",IF($Y3999&gt;=スコアリング基準!$B$31,"A",IF($Y3999&gt;=スコアリング基準!$B$32,"B","C"))))</f>
        <v/>
      </c>
      <c r="AA3999">
        <f>IFERROR(INDEX(実績DB!$I$3:$I$104,MATCH($B3999&amp;$C3999,実績DB!$J$3:$J$104,0)),"")</f>
        <v/>
      </c>
    </row>
    <row r="4000">
      <c r="A4000" t="n">
        <v>3998</v>
      </c>
      <c r="B4000" t="inlineStr">
        <is>
          <t>関西</t>
        </is>
      </c>
      <c r="C4000" t="inlineStr">
        <is>
          <t>春宮変電所</t>
        </is>
      </c>
      <c r="D4000" t="inlineStr">
        <is>
          <t>大阪府</t>
        </is>
      </c>
      <c r="E4000" t="n">
        <v>77</v>
      </c>
      <c r="G4000" s="3" t="n">
        <v>34.684064</v>
      </c>
      <c r="H4000" s="3" t="n">
        <v>135.601849</v>
      </c>
      <c r="I4000" t="inlineStr">
        <is>
          <t>OSM実測</t>
        </is>
      </c>
      <c r="J4000" t="n">
        <v>69</v>
      </c>
      <c r="K4000" t="n">
        <v>69</v>
      </c>
      <c r="L4000" t="n">
        <v>-51</v>
      </c>
      <c r="M4000" t="n">
        <v>18</v>
      </c>
      <c r="N4000" t="n">
        <v>18</v>
      </c>
      <c r="O4000" t="inlineStr">
        <is>
          <t>不可 #2</t>
        </is>
      </c>
      <c r="P4000" t="inlineStr">
        <is>
          <t>有り</t>
        </is>
      </c>
      <c r="R4000" s="4">
        <f>IF(COUNT($M4000:$N4000)=0,"",IF(AND(IF($N4000&lt;&gt;"",$N4000,$M4000)&lt;=0,$O4000&lt;&gt;"可"),"警告",""))</f>
        <v/>
      </c>
      <c r="S4000" s="4">
        <f>IF(COUNT($M4000:$N4000)=0,0,IF(IF($N4000&lt;&gt;"",$N4000,$M4000)&gt;=スコアリング基準!$B$20,スコアリング基準!$C$20,IF(IF($N4000&lt;&gt;"",$N4000,$M4000)&gt;=スコアリング基準!$B$21,スコアリング基準!$C$21,IF(IF($N4000&lt;&gt;"",$N4000,$M4000)&gt;0,スコアリング基準!$C$22,0))))</f>
        <v/>
      </c>
      <c r="T4000" s="4">
        <f>IF($O4000="可",スコアリング基準!$C$23,0)</f>
        <v/>
      </c>
      <c r="U4000" s="4">
        <f>IF(OR(COUNT($K4000:$L4000)&lt;2,$K4000=0),0,IF(ABS($L4000)/$K4000&lt;=スコアリング基準!$B$24,スコアリング基準!$C$24,IF(ABS($L4000)/$K4000&lt;=スコアリング基準!$B$25,スコアリング基準!$C$25,IF(ABS($L4000)/$K4000&lt;=スコアリング基準!$B$26,スコアリング基準!$C$26,0))))</f>
        <v/>
      </c>
      <c r="V4000" s="4">
        <f>IF($P4000="なし",スコアリング基準!$C$27,0)</f>
        <v/>
      </c>
      <c r="W4000" s="4">
        <f>IF($F4000="",0,IF(ISNUMBER($F4000),IF($F4000&lt;=スコアリング基準!$B$28,スコアリング基準!$C$28,スコアリング基準!$C$29),0))</f>
        <v/>
      </c>
      <c r="X4000" s="4">
        <f>IFERROR(VLOOKUP($B4000,スコアリング基準!$A$36:$B$46,2,FALSE),0)</f>
        <v/>
      </c>
      <c r="Y4000" s="4">
        <f>SUM($S4000:$X4000)</f>
        <v/>
      </c>
      <c r="Z4000" s="4">
        <f>IF(COUNT($M4000:$N4000)=0,"データ無",IF($Y4000&gt;=スコアリング基準!$B$30,"S",IF($Y4000&gt;=スコアリング基準!$B$31,"A",IF($Y4000&gt;=スコアリング基準!$B$32,"B","C"))))</f>
        <v/>
      </c>
      <c r="AA4000">
        <f>IFERROR(INDEX(実績DB!$I$3:$I$104,MATCH($B4000&amp;$C4000,実績DB!$J$3:$J$104,0)),"")</f>
        <v/>
      </c>
    </row>
    <row r="4001">
      <c r="A4001" t="n">
        <v>3999</v>
      </c>
      <c r="B4001" t="inlineStr">
        <is>
          <t>関西</t>
        </is>
      </c>
      <c r="C4001" t="inlineStr">
        <is>
          <t>木代変電所</t>
        </is>
      </c>
      <c r="D4001" t="inlineStr">
        <is>
          <t>大阪府</t>
        </is>
      </c>
      <c r="E4001" t="n">
        <v>77</v>
      </c>
      <c r="G4001" s="3" t="n">
        <v>34.91904</v>
      </c>
      <c r="H4001" s="3" t="n">
        <v>135.499031</v>
      </c>
      <c r="I4001" t="inlineStr">
        <is>
          <t>OSM実測</t>
        </is>
      </c>
      <c r="J4001" t="n">
        <v>28</v>
      </c>
      <c r="K4001" t="n">
        <v>28</v>
      </c>
      <c r="L4001" t="n">
        <v>-23</v>
      </c>
      <c r="O4001" t="inlineStr">
        <is>
          <t>不可 #1</t>
        </is>
      </c>
      <c r="P4001" t="inlineStr">
        <is>
          <t>なし</t>
        </is>
      </c>
      <c r="R4001" s="4">
        <f>IF(COUNT($M4001:$N4001)=0,"",IF(AND(IF($N4001&lt;&gt;"",$N4001,$M4001)&lt;=0,$O4001&lt;&gt;"可"),"警告",""))</f>
        <v/>
      </c>
      <c r="S4001" s="4">
        <f>IF(COUNT($M4001:$N4001)=0,0,IF(IF($N4001&lt;&gt;"",$N4001,$M4001)&gt;=スコアリング基準!$B$20,スコアリング基準!$C$20,IF(IF($N4001&lt;&gt;"",$N4001,$M4001)&gt;=スコアリング基準!$B$21,スコアリング基準!$C$21,IF(IF($N4001&lt;&gt;"",$N4001,$M4001)&gt;0,スコアリング基準!$C$22,0))))</f>
        <v/>
      </c>
      <c r="T4001" s="4">
        <f>IF($O4001="可",スコアリング基準!$C$23,0)</f>
        <v/>
      </c>
      <c r="U4001" s="4">
        <f>IF(OR(COUNT($K4001:$L4001)&lt;2,$K4001=0),0,IF(ABS($L4001)/$K4001&lt;=スコアリング基準!$B$24,スコアリング基準!$C$24,IF(ABS($L4001)/$K4001&lt;=スコアリング基準!$B$25,スコアリング基準!$C$25,IF(ABS($L4001)/$K4001&lt;=スコアリング基準!$B$26,スコアリング基準!$C$26,0))))</f>
        <v/>
      </c>
      <c r="V4001" s="4">
        <f>IF($P4001="なし",スコアリング基準!$C$27,0)</f>
        <v/>
      </c>
      <c r="W4001" s="4">
        <f>IF($F4001="",0,IF(ISNUMBER($F4001),IF($F4001&lt;=スコアリング基準!$B$28,スコアリング基準!$C$28,スコアリング基準!$C$29),0))</f>
        <v/>
      </c>
      <c r="X4001" s="4">
        <f>IFERROR(VLOOKUP($B4001,スコアリング基準!$A$36:$B$46,2,FALSE),0)</f>
        <v/>
      </c>
      <c r="Y4001" s="4">
        <f>SUM($S4001:$X4001)</f>
        <v/>
      </c>
      <c r="Z4001" s="4">
        <f>IF(COUNT($M4001:$N4001)=0,"データ無",IF($Y4001&gt;=スコアリング基準!$B$30,"S",IF($Y4001&gt;=スコアリング基準!$B$31,"A",IF($Y4001&gt;=スコアリング基準!$B$32,"B","C"))))</f>
        <v/>
      </c>
      <c r="AA4001">
        <f>IFERROR(INDEX(実績DB!$I$3:$I$104,MATCH($B4001&amp;$C4001,実績DB!$J$3:$J$104,0)),"")</f>
        <v/>
      </c>
    </row>
    <row r="4002">
      <c r="A4002" t="n">
        <v>4000</v>
      </c>
      <c r="B4002" t="inlineStr">
        <is>
          <t>関西</t>
        </is>
      </c>
      <c r="C4002" t="inlineStr">
        <is>
          <t>木幡変電所</t>
        </is>
      </c>
      <c r="D4002" t="inlineStr">
        <is>
          <t>京都府</t>
        </is>
      </c>
      <c r="E4002" t="n">
        <v>77</v>
      </c>
      <c r="G4002" s="3" t="n">
        <v>34.926998</v>
      </c>
      <c r="H4002" s="3" t="n">
        <v>135.796656</v>
      </c>
      <c r="I4002" t="inlineStr">
        <is>
          <t>OSM実測</t>
        </is>
      </c>
      <c r="J4002" t="n">
        <v>38</v>
      </c>
      <c r="K4002" t="n">
        <v>38</v>
      </c>
      <c r="L4002" t="n">
        <v>-19</v>
      </c>
      <c r="M4002" t="n">
        <v>19</v>
      </c>
      <c r="N4002" t="n">
        <v>19</v>
      </c>
      <c r="O4002" t="inlineStr">
        <is>
          <t>不可 #2</t>
        </is>
      </c>
      <c r="P4002" t="inlineStr">
        <is>
          <t>なし</t>
        </is>
      </c>
      <c r="R4002" s="4">
        <f>IF(COUNT($M4002:$N4002)=0,"",IF(AND(IF($N4002&lt;&gt;"",$N4002,$M4002)&lt;=0,$O4002&lt;&gt;"可"),"警告",""))</f>
        <v/>
      </c>
      <c r="S4002" s="4">
        <f>IF(COUNT($M4002:$N4002)=0,0,IF(IF($N4002&lt;&gt;"",$N4002,$M4002)&gt;=スコアリング基準!$B$20,スコアリング基準!$C$20,IF(IF($N4002&lt;&gt;"",$N4002,$M4002)&gt;=スコアリング基準!$B$21,スコアリング基準!$C$21,IF(IF($N4002&lt;&gt;"",$N4002,$M4002)&gt;0,スコアリング基準!$C$22,0))))</f>
        <v/>
      </c>
      <c r="T4002" s="4">
        <f>IF($O4002="可",スコアリング基準!$C$23,0)</f>
        <v/>
      </c>
      <c r="U4002" s="4">
        <f>IF(OR(COUNT($K4002:$L4002)&lt;2,$K4002=0),0,IF(ABS($L4002)/$K4002&lt;=スコアリング基準!$B$24,スコアリング基準!$C$24,IF(ABS($L4002)/$K4002&lt;=スコアリング基準!$B$25,スコアリング基準!$C$25,IF(ABS($L4002)/$K4002&lt;=スコアリング基準!$B$26,スコアリング基準!$C$26,0))))</f>
        <v/>
      </c>
      <c r="V4002" s="4">
        <f>IF($P4002="なし",スコアリング基準!$C$27,0)</f>
        <v/>
      </c>
      <c r="W4002" s="4">
        <f>IF($F4002="",0,IF(ISNUMBER($F4002),IF($F4002&lt;=スコアリング基準!$B$28,スコアリング基準!$C$28,スコアリング基準!$C$29),0))</f>
        <v/>
      </c>
      <c r="X4002" s="4">
        <f>IFERROR(VLOOKUP($B4002,スコアリング基準!$A$36:$B$46,2,FALSE),0)</f>
        <v/>
      </c>
      <c r="Y4002" s="4">
        <f>SUM($S4002:$X4002)</f>
        <v/>
      </c>
      <c r="Z4002" s="4">
        <f>IF(COUNT($M4002:$N4002)=0,"データ無",IF($Y4002&gt;=スコアリング基準!$B$30,"S",IF($Y4002&gt;=スコアリング基準!$B$31,"A",IF($Y4002&gt;=スコアリング基準!$B$32,"B","C"))))</f>
        <v/>
      </c>
      <c r="AA4002">
        <f>IFERROR(INDEX(実績DB!$I$3:$I$104,MATCH($B4002&amp;$C4002,実績DB!$J$3:$J$104,0)),"")</f>
        <v/>
      </c>
    </row>
    <row r="4003">
      <c r="A4003" t="n">
        <v>4001</v>
      </c>
      <c r="B4003" t="inlineStr">
        <is>
          <t>関西</t>
        </is>
      </c>
      <c r="C4003" t="inlineStr">
        <is>
          <t>木村橋変電所</t>
        </is>
      </c>
      <c r="D4003" t="inlineStr">
        <is>
          <t>兵庫県</t>
        </is>
      </c>
      <c r="E4003" t="n">
        <v>77</v>
      </c>
      <c r="G4003" s="3" t="n">
        <v>34.762824</v>
      </c>
      <c r="H4003" s="3" t="n">
        <v>134.823899</v>
      </c>
      <c r="I4003" t="inlineStr">
        <is>
          <t>OSM実測</t>
        </is>
      </c>
      <c r="J4003" t="n">
        <v>36</v>
      </c>
      <c r="K4003" t="n">
        <v>36</v>
      </c>
      <c r="L4003" t="n">
        <v>-19</v>
      </c>
      <c r="M4003" t="n">
        <v>17</v>
      </c>
      <c r="N4003" t="n">
        <v>0</v>
      </c>
      <c r="O4003" t="inlineStr">
        <is>
          <t>不可 #2</t>
        </is>
      </c>
      <c r="P4003" t="inlineStr">
        <is>
          <t>有り</t>
        </is>
      </c>
      <c r="R4003" s="4">
        <f>IF(COUNT($M4003:$N4003)=0,"",IF(AND(IF($N4003&lt;&gt;"",$N4003,$M4003)&lt;=0,$O4003&lt;&gt;"可"),"警告",""))</f>
        <v/>
      </c>
      <c r="S4003" s="4">
        <f>IF(COUNT($M4003:$N4003)=0,0,IF(IF($N4003&lt;&gt;"",$N4003,$M4003)&gt;=スコアリング基準!$B$20,スコアリング基準!$C$20,IF(IF($N4003&lt;&gt;"",$N4003,$M4003)&gt;=スコアリング基準!$B$21,スコアリング基準!$C$21,IF(IF($N4003&lt;&gt;"",$N4003,$M4003)&gt;0,スコアリング基準!$C$22,0))))</f>
        <v/>
      </c>
      <c r="T4003" s="4">
        <f>IF($O4003="可",スコアリング基準!$C$23,0)</f>
        <v/>
      </c>
      <c r="U4003" s="4">
        <f>IF(OR(COUNT($K4003:$L4003)&lt;2,$K4003=0),0,IF(ABS($L4003)/$K4003&lt;=スコアリング基準!$B$24,スコアリング基準!$C$24,IF(ABS($L4003)/$K4003&lt;=スコアリング基準!$B$25,スコアリング基準!$C$25,IF(ABS($L4003)/$K4003&lt;=スコアリング基準!$B$26,スコアリング基準!$C$26,0))))</f>
        <v/>
      </c>
      <c r="V4003" s="4">
        <f>IF($P4003="なし",スコアリング基準!$C$27,0)</f>
        <v/>
      </c>
      <c r="W4003" s="4">
        <f>IF($F4003="",0,IF(ISNUMBER($F4003),IF($F4003&lt;=スコアリング基準!$B$28,スコアリング基準!$C$28,スコアリング基準!$C$29),0))</f>
        <v/>
      </c>
      <c r="X4003" s="4">
        <f>IFERROR(VLOOKUP($B4003,スコアリング基準!$A$36:$B$46,2,FALSE),0)</f>
        <v/>
      </c>
      <c r="Y4003" s="4">
        <f>SUM($S4003:$X4003)</f>
        <v/>
      </c>
      <c r="Z4003" s="4">
        <f>IF(COUNT($M4003:$N4003)=0,"データ無",IF($Y4003&gt;=スコアリング基準!$B$30,"S",IF($Y4003&gt;=スコアリング基準!$B$31,"A",IF($Y4003&gt;=スコアリング基準!$B$32,"B","C"))))</f>
        <v/>
      </c>
      <c r="AA4003">
        <f>IFERROR(INDEX(実績DB!$I$3:$I$104,MATCH($B4003&amp;$C4003,実績DB!$J$3:$J$104,0)),"")</f>
        <v/>
      </c>
    </row>
    <row r="4004">
      <c r="A4004" t="n">
        <v>4002</v>
      </c>
      <c r="B4004" t="inlineStr">
        <is>
          <t>関西</t>
        </is>
      </c>
      <c r="C4004" t="inlineStr">
        <is>
          <t>木津変電所</t>
        </is>
      </c>
      <c r="D4004" t="inlineStr">
        <is>
          <t>奈良県</t>
        </is>
      </c>
      <c r="E4004" t="n">
        <v>77</v>
      </c>
      <c r="G4004" s="3" t="n">
        <v>34.732869</v>
      </c>
      <c r="H4004" s="3" t="n">
        <v>135.792916</v>
      </c>
      <c r="I4004" t="inlineStr">
        <is>
          <t>OSM実測</t>
        </is>
      </c>
      <c r="J4004" t="n">
        <v>38</v>
      </c>
      <c r="K4004" t="n">
        <v>38</v>
      </c>
      <c r="L4004" t="n">
        <v>-20</v>
      </c>
      <c r="M4004" t="n">
        <v>18</v>
      </c>
      <c r="N4004" t="n">
        <v>18</v>
      </c>
      <c r="O4004" t="inlineStr">
        <is>
          <t>不可 #2</t>
        </is>
      </c>
      <c r="P4004" t="inlineStr">
        <is>
          <t>有り</t>
        </is>
      </c>
      <c r="R4004" s="4">
        <f>IF(COUNT($M4004:$N4004)=0,"",IF(AND(IF($N4004&lt;&gt;"",$N4004,$M4004)&lt;=0,$O4004&lt;&gt;"可"),"警告",""))</f>
        <v/>
      </c>
      <c r="S4004" s="4">
        <f>IF(COUNT($M4004:$N4004)=0,0,IF(IF($N4004&lt;&gt;"",$N4004,$M4004)&gt;=スコアリング基準!$B$20,スコアリング基準!$C$20,IF(IF($N4004&lt;&gt;"",$N4004,$M4004)&gt;=スコアリング基準!$B$21,スコアリング基準!$C$21,IF(IF($N4004&lt;&gt;"",$N4004,$M4004)&gt;0,スコアリング基準!$C$22,0))))</f>
        <v/>
      </c>
      <c r="T4004" s="4">
        <f>IF($O4004="可",スコアリング基準!$C$23,0)</f>
        <v/>
      </c>
      <c r="U4004" s="4">
        <f>IF(OR(COUNT($K4004:$L4004)&lt;2,$K4004=0),0,IF(ABS($L4004)/$K4004&lt;=スコアリング基準!$B$24,スコアリング基準!$C$24,IF(ABS($L4004)/$K4004&lt;=スコアリング基準!$B$25,スコアリング基準!$C$25,IF(ABS($L4004)/$K4004&lt;=スコアリング基準!$B$26,スコアリング基準!$C$26,0))))</f>
        <v/>
      </c>
      <c r="V4004" s="4">
        <f>IF($P4004="なし",スコアリング基準!$C$27,0)</f>
        <v/>
      </c>
      <c r="W4004" s="4">
        <f>IF($F4004="",0,IF(ISNUMBER($F4004),IF($F4004&lt;=スコアリング基準!$B$28,スコアリング基準!$C$28,スコアリング基準!$C$29),0))</f>
        <v/>
      </c>
      <c r="X4004" s="4">
        <f>IFERROR(VLOOKUP($B4004,スコアリング基準!$A$36:$B$46,2,FALSE),0)</f>
        <v/>
      </c>
      <c r="Y4004" s="4">
        <f>SUM($S4004:$X4004)</f>
        <v/>
      </c>
      <c r="Z4004" s="4">
        <f>IF(COUNT($M4004:$N4004)=0,"データ無",IF($Y4004&gt;=スコアリング基準!$B$30,"S",IF($Y4004&gt;=スコアリング基準!$B$31,"A",IF($Y4004&gt;=スコアリング基準!$B$32,"B","C"))))</f>
        <v/>
      </c>
      <c r="AA4004">
        <f>IFERROR(INDEX(実績DB!$I$3:$I$104,MATCH($B4004&amp;$C4004,実績DB!$J$3:$J$104,0)),"")</f>
        <v/>
      </c>
    </row>
    <row r="4005">
      <c r="A4005" t="n">
        <v>4003</v>
      </c>
      <c r="B4005" t="inlineStr">
        <is>
          <t>関西</t>
        </is>
      </c>
      <c r="C4005" t="inlineStr">
        <is>
          <t>末広変電所</t>
        </is>
      </c>
      <c r="D4005" t="inlineStr">
        <is>
          <t>大阪府</t>
        </is>
      </c>
      <c r="E4005" t="n">
        <v>77</v>
      </c>
      <c r="G4005" s="3" t="n">
        <v>34.765482</v>
      </c>
      <c r="H4005" s="3" t="n">
        <v>135.533294</v>
      </c>
      <c r="I4005" t="inlineStr">
        <is>
          <t>OSM実測</t>
        </is>
      </c>
      <c r="J4005" t="n">
        <v>57</v>
      </c>
      <c r="K4005" t="n">
        <v>57</v>
      </c>
      <c r="L4005" t="n">
        <v>-29</v>
      </c>
      <c r="M4005" t="n">
        <v>28</v>
      </c>
      <c r="N4005" t="n">
        <v>28</v>
      </c>
      <c r="O4005" t="inlineStr">
        <is>
          <t>不可 #2</t>
        </is>
      </c>
      <c r="P4005" t="inlineStr">
        <is>
          <t>なし</t>
        </is>
      </c>
      <c r="R4005" s="4">
        <f>IF(COUNT($M4005:$N4005)=0,"",IF(AND(IF($N4005&lt;&gt;"",$N4005,$M4005)&lt;=0,$O4005&lt;&gt;"可"),"警告",""))</f>
        <v/>
      </c>
      <c r="S4005" s="4">
        <f>IF(COUNT($M4005:$N4005)=0,0,IF(IF($N4005&lt;&gt;"",$N4005,$M4005)&gt;=スコアリング基準!$B$20,スコアリング基準!$C$20,IF(IF($N4005&lt;&gt;"",$N4005,$M4005)&gt;=スコアリング基準!$B$21,スコアリング基準!$C$21,IF(IF($N4005&lt;&gt;"",$N4005,$M4005)&gt;0,スコアリング基準!$C$22,0))))</f>
        <v/>
      </c>
      <c r="T4005" s="4">
        <f>IF($O4005="可",スコアリング基準!$C$23,0)</f>
        <v/>
      </c>
      <c r="U4005" s="4">
        <f>IF(OR(COUNT($K4005:$L4005)&lt;2,$K4005=0),0,IF(ABS($L4005)/$K4005&lt;=スコアリング基準!$B$24,スコアリング基準!$C$24,IF(ABS($L4005)/$K4005&lt;=スコアリング基準!$B$25,スコアリング基準!$C$25,IF(ABS($L4005)/$K4005&lt;=スコアリング基準!$B$26,スコアリング基準!$C$26,0))))</f>
        <v/>
      </c>
      <c r="V4005" s="4">
        <f>IF($P4005="なし",スコアリング基準!$C$27,0)</f>
        <v/>
      </c>
      <c r="W4005" s="4">
        <f>IF($F4005="",0,IF(ISNUMBER($F4005),IF($F4005&lt;=スコアリング基準!$B$28,スコアリング基準!$C$28,スコアリング基準!$C$29),0))</f>
        <v/>
      </c>
      <c r="X4005" s="4">
        <f>IFERROR(VLOOKUP($B4005,スコアリング基準!$A$36:$B$46,2,FALSE),0)</f>
        <v/>
      </c>
      <c r="Y4005" s="4">
        <f>SUM($S4005:$X4005)</f>
        <v/>
      </c>
      <c r="Z4005" s="4">
        <f>IF(COUNT($M4005:$N4005)=0,"データ無",IF($Y4005&gt;=スコアリング基準!$B$30,"S",IF($Y4005&gt;=スコアリング基準!$B$31,"A",IF($Y4005&gt;=スコアリング基準!$B$32,"B","C"))))</f>
        <v/>
      </c>
      <c r="AA4005">
        <f>IFERROR(INDEX(実績DB!$I$3:$I$104,MATCH($B4005&amp;$C4005,実績DB!$J$3:$J$104,0)),"")</f>
        <v/>
      </c>
    </row>
    <row r="4006">
      <c r="A4006" t="n">
        <v>4004</v>
      </c>
      <c r="B4006" t="inlineStr">
        <is>
          <t>関西</t>
        </is>
      </c>
      <c r="C4006" t="inlineStr">
        <is>
          <t>東伊丹変電所</t>
        </is>
      </c>
      <c r="D4006" t="inlineStr">
        <is>
          <t>兵庫県</t>
        </is>
      </c>
      <c r="E4006" t="n">
        <v>77</v>
      </c>
      <c r="G4006" s="3" t="n">
        <v>34.778013</v>
      </c>
      <c r="H4006" s="3" t="n">
        <v>135.422973</v>
      </c>
      <c r="I4006" t="inlineStr">
        <is>
          <t>OSM実測</t>
        </is>
      </c>
      <c r="J4006" t="n">
        <v>99</v>
      </c>
      <c r="K4006" t="n">
        <v>99</v>
      </c>
      <c r="L4006" t="n">
        <v>2</v>
      </c>
      <c r="O4006" t="inlineStr">
        <is>
          <t>不可 #1</t>
        </is>
      </c>
      <c r="P4006" t="inlineStr">
        <is>
          <t>有り</t>
        </is>
      </c>
      <c r="R4006" s="4">
        <f>IF(COUNT($M4006:$N4006)=0,"",IF(AND(IF($N4006&lt;&gt;"",$N4006,$M4006)&lt;=0,$O4006&lt;&gt;"可"),"警告",""))</f>
        <v/>
      </c>
      <c r="S4006" s="4">
        <f>IF(COUNT($M4006:$N4006)=0,0,IF(IF($N4006&lt;&gt;"",$N4006,$M4006)&gt;=スコアリング基準!$B$20,スコアリング基準!$C$20,IF(IF($N4006&lt;&gt;"",$N4006,$M4006)&gt;=スコアリング基準!$B$21,スコアリング基準!$C$21,IF(IF($N4006&lt;&gt;"",$N4006,$M4006)&gt;0,スコアリング基準!$C$22,0))))</f>
        <v/>
      </c>
      <c r="T4006" s="4">
        <f>IF($O4006="可",スコアリング基準!$C$23,0)</f>
        <v/>
      </c>
      <c r="U4006" s="4">
        <f>IF(OR(COUNT($K4006:$L4006)&lt;2,$K4006=0),0,IF(ABS($L4006)/$K4006&lt;=スコアリング基準!$B$24,スコアリング基準!$C$24,IF(ABS($L4006)/$K4006&lt;=スコアリング基準!$B$25,スコアリング基準!$C$25,IF(ABS($L4006)/$K4006&lt;=スコアリング基準!$B$26,スコアリング基準!$C$26,0))))</f>
        <v/>
      </c>
      <c r="V4006" s="4">
        <f>IF($P4006="なし",スコアリング基準!$C$27,0)</f>
        <v/>
      </c>
      <c r="W4006" s="4">
        <f>IF($F4006="",0,IF(ISNUMBER($F4006),IF($F4006&lt;=スコアリング基準!$B$28,スコアリング基準!$C$28,スコアリング基準!$C$29),0))</f>
        <v/>
      </c>
      <c r="X4006" s="4">
        <f>IFERROR(VLOOKUP($B4006,スコアリング基準!$A$36:$B$46,2,FALSE),0)</f>
        <v/>
      </c>
      <c r="Y4006" s="4">
        <f>SUM($S4006:$X4006)</f>
        <v/>
      </c>
      <c r="Z4006" s="4">
        <f>IF(COUNT($M4006:$N4006)=0,"データ無",IF($Y4006&gt;=スコアリング基準!$B$30,"S",IF($Y4006&gt;=スコアリング基準!$B$31,"A",IF($Y4006&gt;=スコアリング基準!$B$32,"B","C"))))</f>
        <v/>
      </c>
      <c r="AA4006">
        <f>IFERROR(INDEX(実績DB!$I$3:$I$104,MATCH($B4006&amp;$C4006,実績DB!$J$3:$J$104,0)),"")</f>
        <v/>
      </c>
    </row>
    <row r="4007">
      <c r="A4007" t="n">
        <v>4005</v>
      </c>
      <c r="B4007" t="inlineStr">
        <is>
          <t>関西</t>
        </is>
      </c>
      <c r="C4007" t="inlineStr">
        <is>
          <t>東港変電所</t>
        </is>
      </c>
      <c r="D4007" t="inlineStr">
        <is>
          <t>大阪府</t>
        </is>
      </c>
      <c r="E4007" t="n">
        <v>77</v>
      </c>
      <c r="G4007" s="3" t="n">
        <v>34.502275</v>
      </c>
      <c r="H4007" s="3" t="n">
        <v>135.392706</v>
      </c>
      <c r="I4007" t="inlineStr">
        <is>
          <t>OSM実測</t>
        </is>
      </c>
      <c r="J4007" t="n">
        <v>32</v>
      </c>
      <c r="K4007" t="n">
        <v>32</v>
      </c>
      <c r="L4007" t="n">
        <v>-21</v>
      </c>
      <c r="M4007" t="n">
        <v>11</v>
      </c>
      <c r="N4007" t="n">
        <v>2</v>
      </c>
      <c r="O4007" t="inlineStr">
        <is>
          <t>不可 #2</t>
        </is>
      </c>
      <c r="P4007" t="inlineStr">
        <is>
          <t>なし</t>
        </is>
      </c>
      <c r="R4007" s="4">
        <f>IF(COUNT($M4007:$N4007)=0,"",IF(AND(IF($N4007&lt;&gt;"",$N4007,$M4007)&lt;=0,$O4007&lt;&gt;"可"),"警告",""))</f>
        <v/>
      </c>
      <c r="S4007" s="4">
        <f>IF(COUNT($M4007:$N4007)=0,0,IF(IF($N4007&lt;&gt;"",$N4007,$M4007)&gt;=スコアリング基準!$B$20,スコアリング基準!$C$20,IF(IF($N4007&lt;&gt;"",$N4007,$M4007)&gt;=スコアリング基準!$B$21,スコアリング基準!$C$21,IF(IF($N4007&lt;&gt;"",$N4007,$M4007)&gt;0,スコアリング基準!$C$22,0))))</f>
        <v/>
      </c>
      <c r="T4007" s="4">
        <f>IF($O4007="可",スコアリング基準!$C$23,0)</f>
        <v/>
      </c>
      <c r="U4007" s="4">
        <f>IF(OR(COUNT($K4007:$L4007)&lt;2,$K4007=0),0,IF(ABS($L4007)/$K4007&lt;=スコアリング基準!$B$24,スコアリング基準!$C$24,IF(ABS($L4007)/$K4007&lt;=スコアリング基準!$B$25,スコアリング基準!$C$25,IF(ABS($L4007)/$K4007&lt;=スコアリング基準!$B$26,スコアリング基準!$C$26,0))))</f>
        <v/>
      </c>
      <c r="V4007" s="4">
        <f>IF($P4007="なし",スコアリング基準!$C$27,0)</f>
        <v/>
      </c>
      <c r="W4007" s="4">
        <f>IF($F4007="",0,IF(ISNUMBER($F4007),IF($F4007&lt;=スコアリング基準!$B$28,スコアリング基準!$C$28,スコアリング基準!$C$29),0))</f>
        <v/>
      </c>
      <c r="X4007" s="4">
        <f>IFERROR(VLOOKUP($B4007,スコアリング基準!$A$36:$B$46,2,FALSE),0)</f>
        <v/>
      </c>
      <c r="Y4007" s="4">
        <f>SUM($S4007:$X4007)</f>
        <v/>
      </c>
      <c r="Z4007" s="4">
        <f>IF(COUNT($M4007:$N4007)=0,"データ無",IF($Y4007&gt;=スコアリング基準!$B$30,"S",IF($Y4007&gt;=スコアリング基準!$B$31,"A",IF($Y4007&gt;=スコアリング基準!$B$32,"B","C"))))</f>
        <v/>
      </c>
      <c r="AA4007">
        <f>IFERROR(INDEX(実績DB!$I$3:$I$104,MATCH($B4007&amp;$C4007,実績DB!$J$3:$J$104,0)),"")</f>
        <v/>
      </c>
    </row>
    <row r="4008">
      <c r="A4008" t="n">
        <v>4006</v>
      </c>
      <c r="B4008" t="inlineStr">
        <is>
          <t>関西</t>
        </is>
      </c>
      <c r="C4008" t="inlineStr">
        <is>
          <t>東生駒変電所</t>
        </is>
      </c>
      <c r="D4008" t="inlineStr">
        <is>
          <t>奈良県</t>
        </is>
      </c>
      <c r="E4008" t="n">
        <v>77</v>
      </c>
      <c r="G4008" s="3" t="n">
        <v>34.687006</v>
      </c>
      <c r="H4008" s="3" t="n">
        <v>135.708631</v>
      </c>
      <c r="I4008" t="inlineStr">
        <is>
          <t>OSM実測</t>
        </is>
      </c>
      <c r="J4008" t="n">
        <v>57</v>
      </c>
      <c r="K4008" t="n">
        <v>57</v>
      </c>
      <c r="L4008" t="n">
        <v>-38</v>
      </c>
      <c r="M4008" t="n">
        <v>19</v>
      </c>
      <c r="N4008" t="n">
        <v>0</v>
      </c>
      <c r="O4008" t="inlineStr">
        <is>
          <t>不可 #2</t>
        </is>
      </c>
      <c r="P4008" t="inlineStr">
        <is>
          <t>有り</t>
        </is>
      </c>
      <c r="R4008" s="4">
        <f>IF(COUNT($M4008:$N4008)=0,"",IF(AND(IF($N4008&lt;&gt;"",$N4008,$M4008)&lt;=0,$O4008&lt;&gt;"可"),"警告",""))</f>
        <v/>
      </c>
      <c r="S4008" s="4">
        <f>IF(COUNT($M4008:$N4008)=0,0,IF(IF($N4008&lt;&gt;"",$N4008,$M4008)&gt;=スコアリング基準!$B$20,スコアリング基準!$C$20,IF(IF($N4008&lt;&gt;"",$N4008,$M4008)&gt;=スコアリング基準!$B$21,スコアリング基準!$C$21,IF(IF($N4008&lt;&gt;"",$N4008,$M4008)&gt;0,スコアリング基準!$C$22,0))))</f>
        <v/>
      </c>
      <c r="T4008" s="4">
        <f>IF($O4008="可",スコアリング基準!$C$23,0)</f>
        <v/>
      </c>
      <c r="U4008" s="4">
        <f>IF(OR(COUNT($K4008:$L4008)&lt;2,$K4008=0),0,IF(ABS($L4008)/$K4008&lt;=スコアリング基準!$B$24,スコアリング基準!$C$24,IF(ABS($L4008)/$K4008&lt;=スコアリング基準!$B$25,スコアリング基準!$C$25,IF(ABS($L4008)/$K4008&lt;=スコアリング基準!$B$26,スコアリング基準!$C$26,0))))</f>
        <v/>
      </c>
      <c r="V4008" s="4">
        <f>IF($P4008="なし",スコアリング基準!$C$27,0)</f>
        <v/>
      </c>
      <c r="W4008" s="4">
        <f>IF($F4008="",0,IF(ISNUMBER($F4008),IF($F4008&lt;=スコアリング基準!$B$28,スコアリング基準!$C$28,スコアリング基準!$C$29),0))</f>
        <v/>
      </c>
      <c r="X4008" s="4">
        <f>IFERROR(VLOOKUP($B4008,スコアリング基準!$A$36:$B$46,2,FALSE),0)</f>
        <v/>
      </c>
      <c r="Y4008" s="4">
        <f>SUM($S4008:$X4008)</f>
        <v/>
      </c>
      <c r="Z4008" s="4">
        <f>IF(COUNT($M4008:$N4008)=0,"データ無",IF($Y4008&gt;=スコアリング基準!$B$30,"S",IF($Y4008&gt;=スコアリング基準!$B$31,"A",IF($Y4008&gt;=スコアリング基準!$B$32,"B","C"))))</f>
        <v/>
      </c>
      <c r="AA4008">
        <f>IFERROR(INDEX(実績DB!$I$3:$I$104,MATCH($B4008&amp;$C4008,実績DB!$J$3:$J$104,0)),"")</f>
        <v/>
      </c>
    </row>
    <row r="4009">
      <c r="A4009" t="n">
        <v>4007</v>
      </c>
      <c r="B4009" t="inlineStr">
        <is>
          <t>関西</t>
        </is>
      </c>
      <c r="C4009" t="inlineStr">
        <is>
          <t>松ヶ崎変電所</t>
        </is>
      </c>
      <c r="D4009" t="inlineStr">
        <is>
          <t>京都府</t>
        </is>
      </c>
      <c r="E4009" t="n">
        <v>77</v>
      </c>
      <c r="G4009" s="3" t="n">
        <v>35.064431</v>
      </c>
      <c r="H4009" s="3" t="n">
        <v>135.79174</v>
      </c>
      <c r="I4009" t="inlineStr">
        <is>
          <t>OSM実測</t>
        </is>
      </c>
      <c r="J4009" t="n">
        <v>57</v>
      </c>
      <c r="K4009" t="n">
        <v>31</v>
      </c>
      <c r="L4009" t="n">
        <v>4</v>
      </c>
      <c r="O4009" t="inlineStr">
        <is>
          <t>可</t>
        </is>
      </c>
      <c r="P4009" t="inlineStr">
        <is>
          <t>なし</t>
        </is>
      </c>
      <c r="R4009" s="4">
        <f>IF(COUNT($M4009:$N4009)=0,"",IF(AND(IF($N4009&lt;&gt;"",$N4009,$M4009)&lt;=0,$O4009&lt;&gt;"可"),"警告",""))</f>
        <v/>
      </c>
      <c r="S4009" s="4">
        <f>IF(COUNT($M4009:$N4009)=0,0,IF(IF($N4009&lt;&gt;"",$N4009,$M4009)&gt;=スコアリング基準!$B$20,スコアリング基準!$C$20,IF(IF($N4009&lt;&gt;"",$N4009,$M4009)&gt;=スコアリング基準!$B$21,スコアリング基準!$C$21,IF(IF($N4009&lt;&gt;"",$N4009,$M4009)&gt;0,スコアリング基準!$C$22,0))))</f>
        <v/>
      </c>
      <c r="T4009" s="4">
        <f>IF($O4009="可",スコアリング基準!$C$23,0)</f>
        <v/>
      </c>
      <c r="U4009" s="4">
        <f>IF(OR(COUNT($K4009:$L4009)&lt;2,$K4009=0),0,IF(ABS($L4009)/$K4009&lt;=スコアリング基準!$B$24,スコアリング基準!$C$24,IF(ABS($L4009)/$K4009&lt;=スコアリング基準!$B$25,スコアリング基準!$C$25,IF(ABS($L4009)/$K4009&lt;=スコアリング基準!$B$26,スコアリング基準!$C$26,0))))</f>
        <v/>
      </c>
      <c r="V4009" s="4">
        <f>IF($P4009="なし",スコアリング基準!$C$27,0)</f>
        <v/>
      </c>
      <c r="W4009" s="4">
        <f>IF($F4009="",0,IF(ISNUMBER($F4009),IF($F4009&lt;=スコアリング基準!$B$28,スコアリング基準!$C$28,スコアリング基準!$C$29),0))</f>
        <v/>
      </c>
      <c r="X4009" s="4">
        <f>IFERROR(VLOOKUP($B4009,スコアリング基準!$A$36:$B$46,2,FALSE),0)</f>
        <v/>
      </c>
      <c r="Y4009" s="4">
        <f>SUM($S4009:$X4009)</f>
        <v/>
      </c>
      <c r="Z4009" s="4">
        <f>IF(COUNT($M4009:$N4009)=0,"データ無",IF($Y4009&gt;=スコアリング基準!$B$30,"S",IF($Y4009&gt;=スコアリング基準!$B$31,"A",IF($Y4009&gt;=スコアリング基準!$B$32,"B","C"))))</f>
        <v/>
      </c>
      <c r="AA4009">
        <f>IFERROR(INDEX(実績DB!$I$3:$I$104,MATCH($B4009&amp;$C4009,実績DB!$J$3:$J$104,0)),"")</f>
        <v/>
      </c>
    </row>
    <row r="4010">
      <c r="A4010" t="n">
        <v>4008</v>
      </c>
      <c r="B4010" t="inlineStr">
        <is>
          <t>関西</t>
        </is>
      </c>
      <c r="C4010" t="inlineStr">
        <is>
          <t>松屋変電所</t>
        </is>
      </c>
      <c r="D4010" t="inlineStr">
        <is>
          <t>大阪府</t>
        </is>
      </c>
      <c r="E4010" t="n">
        <v>77</v>
      </c>
      <c r="G4010" s="3" t="n">
        <v>34.594229</v>
      </c>
      <c r="H4010" s="3" t="n">
        <v>135.467822</v>
      </c>
      <c r="I4010" t="inlineStr">
        <is>
          <t>OSM実測</t>
        </is>
      </c>
      <c r="J4010" t="n">
        <v>475</v>
      </c>
      <c r="K4010" t="n">
        <v>356</v>
      </c>
      <c r="O4010" t="inlineStr">
        <is>
          <t>可</t>
        </is>
      </c>
      <c r="P4010" t="inlineStr">
        <is>
          <t>有り</t>
        </is>
      </c>
      <c r="R4010" s="4">
        <f>IF(COUNT($M4010:$N4010)=0,"",IF(AND(IF($N4010&lt;&gt;"",$N4010,$M4010)&lt;=0,$O4010&lt;&gt;"可"),"警告",""))</f>
        <v/>
      </c>
      <c r="S4010" s="4">
        <f>IF(COUNT($M4010:$N4010)=0,0,IF(IF($N4010&lt;&gt;"",$N4010,$M4010)&gt;=スコアリング基準!$B$20,スコアリング基準!$C$20,IF(IF($N4010&lt;&gt;"",$N4010,$M4010)&gt;=スコアリング基準!$B$21,スコアリング基準!$C$21,IF(IF($N4010&lt;&gt;"",$N4010,$M4010)&gt;0,スコアリング基準!$C$22,0))))</f>
        <v/>
      </c>
      <c r="T4010" s="4">
        <f>IF($O4010="可",スコアリング基準!$C$23,0)</f>
        <v/>
      </c>
      <c r="U4010" s="4">
        <f>IF(OR(COUNT($K4010:$L4010)&lt;2,$K4010=0),0,IF(ABS($L4010)/$K4010&lt;=スコアリング基準!$B$24,スコアリング基準!$C$24,IF(ABS($L4010)/$K4010&lt;=スコアリング基準!$B$25,スコアリング基準!$C$25,IF(ABS($L4010)/$K4010&lt;=スコアリング基準!$B$26,スコアリング基準!$C$26,0))))</f>
        <v/>
      </c>
      <c r="V4010" s="4">
        <f>IF($P4010="なし",スコアリング基準!$C$27,0)</f>
        <v/>
      </c>
      <c r="W4010" s="4">
        <f>IF($F4010="",0,IF(ISNUMBER($F4010),IF($F4010&lt;=スコアリング基準!$B$28,スコアリング基準!$C$28,スコアリング基準!$C$29),0))</f>
        <v/>
      </c>
      <c r="X4010" s="4">
        <f>IFERROR(VLOOKUP($B4010,スコアリング基準!$A$36:$B$46,2,FALSE),0)</f>
        <v/>
      </c>
      <c r="Y4010" s="4">
        <f>SUM($S4010:$X4010)</f>
        <v/>
      </c>
      <c r="Z4010" s="4">
        <f>IF(COUNT($M4010:$N4010)=0,"データ無",IF($Y4010&gt;=スコアリング基準!$B$30,"S",IF($Y4010&gt;=スコアリング基準!$B$31,"A",IF($Y4010&gt;=スコアリング基準!$B$32,"B","C"))))</f>
        <v/>
      </c>
      <c r="AA4010">
        <f>IFERROR(INDEX(実績DB!$I$3:$I$104,MATCH($B4010&amp;$C4010,実績DB!$J$3:$J$104,0)),"")</f>
        <v/>
      </c>
    </row>
    <row r="4011">
      <c r="A4011" t="n">
        <v>4009</v>
      </c>
      <c r="B4011" t="inlineStr">
        <is>
          <t>関西</t>
        </is>
      </c>
      <c r="C4011" t="inlineStr">
        <is>
          <t>椎堂変電所</t>
        </is>
      </c>
      <c r="D4011" t="inlineStr">
        <is>
          <t>大阪府</t>
        </is>
      </c>
      <c r="E4011" t="n">
        <v>77</v>
      </c>
      <c r="G4011" s="3" t="n">
        <v>34.763048</v>
      </c>
      <c r="H4011" s="3" t="n">
        <v>135.447154</v>
      </c>
      <c r="I4011" t="inlineStr">
        <is>
          <t>OSM実測</t>
        </is>
      </c>
      <c r="J4011" t="n">
        <v>38</v>
      </c>
      <c r="K4011" t="n">
        <v>38</v>
      </c>
      <c r="L4011" t="n">
        <v>-19</v>
      </c>
      <c r="M4011" t="n">
        <v>19</v>
      </c>
      <c r="N4011" t="n">
        <v>0</v>
      </c>
      <c r="O4011" t="inlineStr">
        <is>
          <t>不可 #2</t>
        </is>
      </c>
      <c r="P4011" t="inlineStr">
        <is>
          <t>有り</t>
        </is>
      </c>
      <c r="R4011" s="4">
        <f>IF(COUNT($M4011:$N4011)=0,"",IF(AND(IF($N4011&lt;&gt;"",$N4011,$M4011)&lt;=0,$O4011&lt;&gt;"可"),"警告",""))</f>
        <v/>
      </c>
      <c r="S4011" s="4">
        <f>IF(COUNT($M4011:$N4011)=0,0,IF(IF($N4011&lt;&gt;"",$N4011,$M4011)&gt;=スコアリング基準!$B$20,スコアリング基準!$C$20,IF(IF($N4011&lt;&gt;"",$N4011,$M4011)&gt;=スコアリング基準!$B$21,スコアリング基準!$C$21,IF(IF($N4011&lt;&gt;"",$N4011,$M4011)&gt;0,スコアリング基準!$C$22,0))))</f>
        <v/>
      </c>
      <c r="T4011" s="4">
        <f>IF($O4011="可",スコアリング基準!$C$23,0)</f>
        <v/>
      </c>
      <c r="U4011" s="4">
        <f>IF(OR(COUNT($K4011:$L4011)&lt;2,$K4011=0),0,IF(ABS($L4011)/$K4011&lt;=スコアリング基準!$B$24,スコアリング基準!$C$24,IF(ABS($L4011)/$K4011&lt;=スコアリング基準!$B$25,スコアリング基準!$C$25,IF(ABS($L4011)/$K4011&lt;=スコアリング基準!$B$26,スコアリング基準!$C$26,0))))</f>
        <v/>
      </c>
      <c r="V4011" s="4">
        <f>IF($P4011="なし",スコアリング基準!$C$27,0)</f>
        <v/>
      </c>
      <c r="W4011" s="4">
        <f>IF($F4011="",0,IF(ISNUMBER($F4011),IF($F4011&lt;=スコアリング基準!$B$28,スコアリング基準!$C$28,スコアリング基準!$C$29),0))</f>
        <v/>
      </c>
      <c r="X4011" s="4">
        <f>IFERROR(VLOOKUP($B4011,スコアリング基準!$A$36:$B$46,2,FALSE),0)</f>
        <v/>
      </c>
      <c r="Y4011" s="4">
        <f>SUM($S4011:$X4011)</f>
        <v/>
      </c>
      <c r="Z4011" s="4">
        <f>IF(COUNT($M4011:$N4011)=0,"データ無",IF($Y4011&gt;=スコアリング基準!$B$30,"S",IF($Y4011&gt;=スコアリング基準!$B$31,"A",IF($Y4011&gt;=スコアリング基準!$B$32,"B","C"))))</f>
        <v/>
      </c>
      <c r="AA4011">
        <f>IFERROR(INDEX(実績DB!$I$3:$I$104,MATCH($B4011&amp;$C4011,実績DB!$J$3:$J$104,0)),"")</f>
        <v/>
      </c>
    </row>
    <row r="4012">
      <c r="A4012" t="n">
        <v>4010</v>
      </c>
      <c r="B4012" t="inlineStr">
        <is>
          <t>関西</t>
        </is>
      </c>
      <c r="C4012" t="inlineStr">
        <is>
          <t>櫟本変電所</t>
        </is>
      </c>
      <c r="D4012" t="inlineStr">
        <is>
          <t>奈良県</t>
        </is>
      </c>
      <c r="E4012" t="n">
        <v>77</v>
      </c>
      <c r="G4012" s="3" t="n">
        <v>34.62899</v>
      </c>
      <c r="H4012" s="3" t="n">
        <v>135.833692</v>
      </c>
      <c r="I4012" t="inlineStr">
        <is>
          <t>OSM実測</t>
        </is>
      </c>
      <c r="J4012" t="n">
        <v>19</v>
      </c>
      <c r="K4012" t="n">
        <v>19</v>
      </c>
      <c r="L4012" t="n">
        <v>-15</v>
      </c>
      <c r="M4012" t="n">
        <v>4</v>
      </c>
      <c r="N4012" t="n">
        <v>0</v>
      </c>
      <c r="O4012" t="inlineStr">
        <is>
          <t>不可 #2</t>
        </is>
      </c>
      <c r="P4012" t="inlineStr">
        <is>
          <t>有り</t>
        </is>
      </c>
      <c r="R4012" s="4">
        <f>IF(COUNT($M4012:$N4012)=0,"",IF(AND(IF($N4012&lt;&gt;"",$N4012,$M4012)&lt;=0,$O4012&lt;&gt;"可"),"警告",""))</f>
        <v/>
      </c>
      <c r="S4012" s="4">
        <f>IF(COUNT($M4012:$N4012)=0,0,IF(IF($N4012&lt;&gt;"",$N4012,$M4012)&gt;=スコアリング基準!$B$20,スコアリング基準!$C$20,IF(IF($N4012&lt;&gt;"",$N4012,$M4012)&gt;=スコアリング基準!$B$21,スコアリング基準!$C$21,IF(IF($N4012&lt;&gt;"",$N4012,$M4012)&gt;0,スコアリング基準!$C$22,0))))</f>
        <v/>
      </c>
      <c r="T4012" s="4">
        <f>IF($O4012="可",スコアリング基準!$C$23,0)</f>
        <v/>
      </c>
      <c r="U4012" s="4">
        <f>IF(OR(COUNT($K4012:$L4012)&lt;2,$K4012=0),0,IF(ABS($L4012)/$K4012&lt;=スコアリング基準!$B$24,スコアリング基準!$C$24,IF(ABS($L4012)/$K4012&lt;=スコアリング基準!$B$25,スコアリング基準!$C$25,IF(ABS($L4012)/$K4012&lt;=スコアリング基準!$B$26,スコアリング基準!$C$26,0))))</f>
        <v/>
      </c>
      <c r="V4012" s="4">
        <f>IF($P4012="なし",スコアリング基準!$C$27,0)</f>
        <v/>
      </c>
      <c r="W4012" s="4">
        <f>IF($F4012="",0,IF(ISNUMBER($F4012),IF($F4012&lt;=スコアリング基準!$B$28,スコアリング基準!$C$28,スコアリング基準!$C$29),0))</f>
        <v/>
      </c>
      <c r="X4012" s="4">
        <f>IFERROR(VLOOKUP($B4012,スコアリング基準!$A$36:$B$46,2,FALSE),0)</f>
        <v/>
      </c>
      <c r="Y4012" s="4">
        <f>SUM($S4012:$X4012)</f>
        <v/>
      </c>
      <c r="Z4012" s="4">
        <f>IF(COUNT($M4012:$N4012)=0,"データ無",IF($Y4012&gt;=スコアリング基準!$B$30,"S",IF($Y4012&gt;=スコアリング基準!$B$31,"A",IF($Y4012&gt;=スコアリング基準!$B$32,"B","C"))))</f>
        <v/>
      </c>
      <c r="AA4012">
        <f>IFERROR(INDEX(実績DB!$I$3:$I$104,MATCH($B4012&amp;$C4012,実績DB!$J$3:$J$104,0)),"")</f>
        <v/>
      </c>
    </row>
    <row r="4013">
      <c r="A4013" t="n">
        <v>4011</v>
      </c>
      <c r="B4013" t="inlineStr">
        <is>
          <t>関西</t>
        </is>
      </c>
      <c r="C4013" t="inlineStr">
        <is>
          <t>沢谷変電所</t>
        </is>
      </c>
      <c r="D4013" t="inlineStr">
        <is>
          <t>兵庫県</t>
        </is>
      </c>
      <c r="E4013" t="n">
        <v>77</v>
      </c>
      <c r="G4013" s="3" t="n">
        <v>34.918877</v>
      </c>
      <c r="H4013" s="3" t="n">
        <v>135.169708</v>
      </c>
      <c r="I4013" t="inlineStr">
        <is>
          <t>OSM実測</t>
        </is>
      </c>
      <c r="J4013" t="n">
        <v>57</v>
      </c>
      <c r="K4013" t="n">
        <v>57</v>
      </c>
      <c r="L4013" t="n">
        <v>-31</v>
      </c>
      <c r="O4013" t="inlineStr">
        <is>
          <t>不可 #1</t>
        </is>
      </c>
      <c r="P4013" t="inlineStr">
        <is>
          <t>有り</t>
        </is>
      </c>
      <c r="R4013" s="4">
        <f>IF(COUNT($M4013:$N4013)=0,"",IF(AND(IF($N4013&lt;&gt;"",$N4013,$M4013)&lt;=0,$O4013&lt;&gt;"可"),"警告",""))</f>
        <v/>
      </c>
      <c r="S4013" s="4">
        <f>IF(COUNT($M4013:$N4013)=0,0,IF(IF($N4013&lt;&gt;"",$N4013,$M4013)&gt;=スコアリング基準!$B$20,スコアリング基準!$C$20,IF(IF($N4013&lt;&gt;"",$N4013,$M4013)&gt;=スコアリング基準!$B$21,スコアリング基準!$C$21,IF(IF($N4013&lt;&gt;"",$N4013,$M4013)&gt;0,スコアリング基準!$C$22,0))))</f>
        <v/>
      </c>
      <c r="T4013" s="4">
        <f>IF($O4013="可",スコアリング基準!$C$23,0)</f>
        <v/>
      </c>
      <c r="U4013" s="4">
        <f>IF(OR(COUNT($K4013:$L4013)&lt;2,$K4013=0),0,IF(ABS($L4013)/$K4013&lt;=スコアリング基準!$B$24,スコアリング基準!$C$24,IF(ABS($L4013)/$K4013&lt;=スコアリング基準!$B$25,スコアリング基準!$C$25,IF(ABS($L4013)/$K4013&lt;=スコアリング基準!$B$26,スコアリング基準!$C$26,0))))</f>
        <v/>
      </c>
      <c r="V4013" s="4">
        <f>IF($P4013="なし",スコアリング基準!$C$27,0)</f>
        <v/>
      </c>
      <c r="W4013" s="4">
        <f>IF($F4013="",0,IF(ISNUMBER($F4013),IF($F4013&lt;=スコアリング基準!$B$28,スコアリング基準!$C$28,スコアリング基準!$C$29),0))</f>
        <v/>
      </c>
      <c r="X4013" s="4">
        <f>IFERROR(VLOOKUP($B4013,スコアリング基準!$A$36:$B$46,2,FALSE),0)</f>
        <v/>
      </c>
      <c r="Y4013" s="4">
        <f>SUM($S4013:$X4013)</f>
        <v/>
      </c>
      <c r="Z4013" s="4">
        <f>IF(COUNT($M4013:$N4013)=0,"データ無",IF($Y4013&gt;=スコアリング基準!$B$30,"S",IF($Y4013&gt;=スコアリング基準!$B$31,"A",IF($Y4013&gt;=スコアリング基準!$B$32,"B","C"))))</f>
        <v/>
      </c>
      <c r="AA4013">
        <f>IFERROR(INDEX(実績DB!$I$3:$I$104,MATCH($B4013&amp;$C4013,実績DB!$J$3:$J$104,0)),"")</f>
        <v/>
      </c>
    </row>
    <row r="4014">
      <c r="A4014" t="n">
        <v>4012</v>
      </c>
      <c r="B4014" t="inlineStr">
        <is>
          <t>関西</t>
        </is>
      </c>
      <c r="C4014" t="inlineStr">
        <is>
          <t>河内変電所</t>
        </is>
      </c>
      <c r="D4014" t="inlineStr">
        <is>
          <t>大阪府</t>
        </is>
      </c>
      <c r="E4014" t="n">
        <v>77</v>
      </c>
      <c r="G4014" s="3" t="n">
        <v>34.686605</v>
      </c>
      <c r="H4014" s="3" t="n">
        <v>135.623903</v>
      </c>
      <c r="I4014" t="inlineStr">
        <is>
          <t>OSM実測</t>
        </is>
      </c>
      <c r="J4014" t="n">
        <v>66</v>
      </c>
      <c r="K4014" t="n">
        <v>66</v>
      </c>
      <c r="L4014" t="n">
        <v>-48</v>
      </c>
      <c r="M4014" t="n">
        <v>18</v>
      </c>
      <c r="N4014" t="n">
        <v>0</v>
      </c>
      <c r="O4014" t="inlineStr">
        <is>
          <t>不可 #2</t>
        </is>
      </c>
      <c r="P4014" t="inlineStr">
        <is>
          <t>有り</t>
        </is>
      </c>
      <c r="R4014" s="4">
        <f>IF(COUNT($M4014:$N4014)=0,"",IF(AND(IF($N4014&lt;&gt;"",$N4014,$M4014)&lt;=0,$O4014&lt;&gt;"可"),"警告",""))</f>
        <v/>
      </c>
      <c r="S4014" s="4">
        <f>IF(COUNT($M4014:$N4014)=0,0,IF(IF($N4014&lt;&gt;"",$N4014,$M4014)&gt;=スコアリング基準!$B$20,スコアリング基準!$C$20,IF(IF($N4014&lt;&gt;"",$N4014,$M4014)&gt;=スコアリング基準!$B$21,スコアリング基準!$C$21,IF(IF($N4014&lt;&gt;"",$N4014,$M4014)&gt;0,スコアリング基準!$C$22,0))))</f>
        <v/>
      </c>
      <c r="T4014" s="4">
        <f>IF($O4014="可",スコアリング基準!$C$23,0)</f>
        <v/>
      </c>
      <c r="U4014" s="4">
        <f>IF(OR(COUNT($K4014:$L4014)&lt;2,$K4014=0),0,IF(ABS($L4014)/$K4014&lt;=スコアリング基準!$B$24,スコアリング基準!$C$24,IF(ABS($L4014)/$K4014&lt;=スコアリング基準!$B$25,スコアリング基準!$C$25,IF(ABS($L4014)/$K4014&lt;=スコアリング基準!$B$26,スコアリング基準!$C$26,0))))</f>
        <v/>
      </c>
      <c r="V4014" s="4">
        <f>IF($P4014="なし",スコアリング基準!$C$27,0)</f>
        <v/>
      </c>
      <c r="W4014" s="4">
        <f>IF($F4014="",0,IF(ISNUMBER($F4014),IF($F4014&lt;=スコアリング基準!$B$28,スコアリング基準!$C$28,スコアリング基準!$C$29),0))</f>
        <v/>
      </c>
      <c r="X4014" s="4">
        <f>IFERROR(VLOOKUP($B4014,スコアリング基準!$A$36:$B$46,2,FALSE),0)</f>
        <v/>
      </c>
      <c r="Y4014" s="4">
        <f>SUM($S4014:$X4014)</f>
        <v/>
      </c>
      <c r="Z4014" s="4">
        <f>IF(COUNT($M4014:$N4014)=0,"データ無",IF($Y4014&gt;=スコアリング基準!$B$30,"S",IF($Y4014&gt;=スコアリング基準!$B$31,"A",IF($Y4014&gt;=スコアリング基準!$B$32,"B","C"))))</f>
        <v/>
      </c>
      <c r="AA4014">
        <f>IFERROR(INDEX(実績DB!$I$3:$I$104,MATCH($B4014&amp;$C4014,実績DB!$J$3:$J$104,0)),"")</f>
        <v/>
      </c>
    </row>
    <row r="4015">
      <c r="A4015" t="n">
        <v>4013</v>
      </c>
      <c r="B4015" t="inlineStr">
        <is>
          <t>関西</t>
        </is>
      </c>
      <c r="C4015" t="inlineStr">
        <is>
          <t>泉ヶ丘変電所</t>
        </is>
      </c>
      <c r="D4015" t="inlineStr">
        <is>
          <t>大阪府</t>
        </is>
      </c>
      <c r="E4015" t="n">
        <v>77</v>
      </c>
      <c r="G4015" s="3" t="n">
        <v>34.483834</v>
      </c>
      <c r="H4015" s="3" t="n">
        <v>135.516266</v>
      </c>
      <c r="I4015" t="inlineStr">
        <is>
          <t>OSM実測</t>
        </is>
      </c>
      <c r="J4015" t="n">
        <v>41</v>
      </c>
      <c r="K4015" t="n">
        <v>41</v>
      </c>
      <c r="L4015" t="n">
        <v>-28</v>
      </c>
      <c r="M4015" t="n">
        <v>13</v>
      </c>
      <c r="N4015" t="n">
        <v>13</v>
      </c>
      <c r="O4015" t="inlineStr">
        <is>
          <t>不可 #2</t>
        </is>
      </c>
      <c r="P4015" t="inlineStr">
        <is>
          <t>なし</t>
        </is>
      </c>
      <c r="R4015" s="4">
        <f>IF(COUNT($M4015:$N4015)=0,"",IF(AND(IF($N4015&lt;&gt;"",$N4015,$M4015)&lt;=0,$O4015&lt;&gt;"可"),"警告",""))</f>
        <v/>
      </c>
      <c r="S4015" s="4">
        <f>IF(COUNT($M4015:$N4015)=0,0,IF(IF($N4015&lt;&gt;"",$N4015,$M4015)&gt;=スコアリング基準!$B$20,スコアリング基準!$C$20,IF(IF($N4015&lt;&gt;"",$N4015,$M4015)&gt;=スコアリング基準!$B$21,スコアリング基準!$C$21,IF(IF($N4015&lt;&gt;"",$N4015,$M4015)&gt;0,スコアリング基準!$C$22,0))))</f>
        <v/>
      </c>
      <c r="T4015" s="4">
        <f>IF($O4015="可",スコアリング基準!$C$23,0)</f>
        <v/>
      </c>
      <c r="U4015" s="4">
        <f>IF(OR(COUNT($K4015:$L4015)&lt;2,$K4015=0),0,IF(ABS($L4015)/$K4015&lt;=スコアリング基準!$B$24,スコアリング基準!$C$24,IF(ABS($L4015)/$K4015&lt;=スコアリング基準!$B$25,スコアリング基準!$C$25,IF(ABS($L4015)/$K4015&lt;=スコアリング基準!$B$26,スコアリング基準!$C$26,0))))</f>
        <v/>
      </c>
      <c r="V4015" s="4">
        <f>IF($P4015="なし",スコアリング基準!$C$27,0)</f>
        <v/>
      </c>
      <c r="W4015" s="4">
        <f>IF($F4015="",0,IF(ISNUMBER($F4015),IF($F4015&lt;=スコアリング基準!$B$28,スコアリング基準!$C$28,スコアリング基準!$C$29),0))</f>
        <v/>
      </c>
      <c r="X4015" s="4">
        <f>IFERROR(VLOOKUP($B4015,スコアリング基準!$A$36:$B$46,2,FALSE),0)</f>
        <v/>
      </c>
      <c r="Y4015" s="4">
        <f>SUM($S4015:$X4015)</f>
        <v/>
      </c>
      <c r="Z4015" s="4">
        <f>IF(COUNT($M4015:$N4015)=0,"データ無",IF($Y4015&gt;=スコアリング基準!$B$30,"S",IF($Y4015&gt;=スコアリング基準!$B$31,"A",IF($Y4015&gt;=スコアリング基準!$B$32,"B","C"))))</f>
        <v/>
      </c>
      <c r="AA4015">
        <f>IFERROR(INDEX(実績DB!$I$3:$I$104,MATCH($B4015&amp;$C4015,実績DB!$J$3:$J$104,0)),"")</f>
        <v/>
      </c>
    </row>
    <row r="4016">
      <c r="A4016" t="n">
        <v>4014</v>
      </c>
      <c r="B4016" t="inlineStr">
        <is>
          <t>関西</t>
        </is>
      </c>
      <c r="C4016" t="inlineStr">
        <is>
          <t>泉北港変電所</t>
        </is>
      </c>
      <c r="D4016" t="inlineStr">
        <is>
          <t>大阪府</t>
        </is>
      </c>
      <c r="E4016" t="n">
        <v>77</v>
      </c>
      <c r="G4016" s="3" t="n">
        <v>34.540658</v>
      </c>
      <c r="H4016" s="3" t="n">
        <v>135.40643</v>
      </c>
      <c r="I4016" t="inlineStr">
        <is>
          <t>OSM実測</t>
        </is>
      </c>
      <c r="J4016" t="n">
        <v>47</v>
      </c>
      <c r="K4016" t="n">
        <v>47</v>
      </c>
      <c r="L4016" t="n">
        <v>-38</v>
      </c>
      <c r="M4016" t="n">
        <v>9</v>
      </c>
      <c r="N4016" t="n">
        <v>9</v>
      </c>
      <c r="O4016" t="inlineStr">
        <is>
          <t>不可 #2</t>
        </is>
      </c>
      <c r="P4016" t="inlineStr">
        <is>
          <t>有り</t>
        </is>
      </c>
      <c r="R4016" s="4">
        <f>IF(COUNT($M4016:$N4016)=0,"",IF(AND(IF($N4016&lt;&gt;"",$N4016,$M4016)&lt;=0,$O4016&lt;&gt;"可"),"警告",""))</f>
        <v/>
      </c>
      <c r="S4016" s="4">
        <f>IF(COUNT($M4016:$N4016)=0,0,IF(IF($N4016&lt;&gt;"",$N4016,$M4016)&gt;=スコアリング基準!$B$20,スコアリング基準!$C$20,IF(IF($N4016&lt;&gt;"",$N4016,$M4016)&gt;=スコアリング基準!$B$21,スコアリング基準!$C$21,IF(IF($N4016&lt;&gt;"",$N4016,$M4016)&gt;0,スコアリング基準!$C$22,0))))</f>
        <v/>
      </c>
      <c r="T4016" s="4">
        <f>IF($O4016="可",スコアリング基準!$C$23,0)</f>
        <v/>
      </c>
      <c r="U4016" s="4">
        <f>IF(OR(COUNT($K4016:$L4016)&lt;2,$K4016=0),0,IF(ABS($L4016)/$K4016&lt;=スコアリング基準!$B$24,スコアリング基準!$C$24,IF(ABS($L4016)/$K4016&lt;=スコアリング基準!$B$25,スコアリング基準!$C$25,IF(ABS($L4016)/$K4016&lt;=スコアリング基準!$B$26,スコアリング基準!$C$26,0))))</f>
        <v/>
      </c>
      <c r="V4016" s="4">
        <f>IF($P4016="なし",スコアリング基準!$C$27,0)</f>
        <v/>
      </c>
      <c r="W4016" s="4">
        <f>IF($F4016="",0,IF(ISNUMBER($F4016),IF($F4016&lt;=スコアリング基準!$B$28,スコアリング基準!$C$28,スコアリング基準!$C$29),0))</f>
        <v/>
      </c>
      <c r="X4016" s="4">
        <f>IFERROR(VLOOKUP($B4016,スコアリング基準!$A$36:$B$46,2,FALSE),0)</f>
        <v/>
      </c>
      <c r="Y4016" s="4">
        <f>SUM($S4016:$X4016)</f>
        <v/>
      </c>
      <c r="Z4016" s="4">
        <f>IF(COUNT($M4016:$N4016)=0,"データ無",IF($Y4016&gt;=スコアリング基準!$B$30,"S",IF($Y4016&gt;=スコアリング基準!$B$31,"A",IF($Y4016&gt;=スコアリング基準!$B$32,"B","C"))))</f>
        <v/>
      </c>
      <c r="AA4016">
        <f>IFERROR(INDEX(実績DB!$I$3:$I$104,MATCH($B4016&amp;$C4016,実績DB!$J$3:$J$104,0)),"")</f>
        <v/>
      </c>
    </row>
    <row r="4017">
      <c r="A4017" t="n">
        <v>4015</v>
      </c>
      <c r="B4017" t="inlineStr">
        <is>
          <t>関西</t>
        </is>
      </c>
      <c r="C4017" t="inlineStr">
        <is>
          <t>洞ヶ峠変電所</t>
        </is>
      </c>
      <c r="D4017" t="inlineStr">
        <is>
          <t>京都府</t>
        </is>
      </c>
      <c r="E4017" t="n">
        <v>77</v>
      </c>
      <c r="G4017" s="3" t="n">
        <v>34.84799</v>
      </c>
      <c r="H4017" s="3" t="n">
        <v>135.704912</v>
      </c>
      <c r="I4017" t="inlineStr">
        <is>
          <t>OSM実測</t>
        </is>
      </c>
      <c r="J4017" t="n">
        <v>38</v>
      </c>
      <c r="K4017" t="n">
        <v>38</v>
      </c>
      <c r="L4017" t="n">
        <v>-20</v>
      </c>
      <c r="M4017" t="n">
        <v>18</v>
      </c>
      <c r="N4017" t="n">
        <v>18</v>
      </c>
      <c r="O4017" t="inlineStr">
        <is>
          <t>不可 #2</t>
        </is>
      </c>
      <c r="P4017" t="inlineStr">
        <is>
          <t>なし</t>
        </is>
      </c>
      <c r="R4017" s="4">
        <f>IF(COUNT($M4017:$N4017)=0,"",IF(AND(IF($N4017&lt;&gt;"",$N4017,$M4017)&lt;=0,$O4017&lt;&gt;"可"),"警告",""))</f>
        <v/>
      </c>
      <c r="S4017" s="4">
        <f>IF(COUNT($M4017:$N4017)=0,0,IF(IF($N4017&lt;&gt;"",$N4017,$M4017)&gt;=スコアリング基準!$B$20,スコアリング基準!$C$20,IF(IF($N4017&lt;&gt;"",$N4017,$M4017)&gt;=スコアリング基準!$B$21,スコアリング基準!$C$21,IF(IF($N4017&lt;&gt;"",$N4017,$M4017)&gt;0,スコアリング基準!$C$22,0))))</f>
        <v/>
      </c>
      <c r="T4017" s="4">
        <f>IF($O4017="可",スコアリング基準!$C$23,0)</f>
        <v/>
      </c>
      <c r="U4017" s="4">
        <f>IF(OR(COUNT($K4017:$L4017)&lt;2,$K4017=0),0,IF(ABS($L4017)/$K4017&lt;=スコアリング基準!$B$24,スコアリング基準!$C$24,IF(ABS($L4017)/$K4017&lt;=スコアリング基準!$B$25,スコアリング基準!$C$25,IF(ABS($L4017)/$K4017&lt;=スコアリング基準!$B$26,スコアリング基準!$C$26,0))))</f>
        <v/>
      </c>
      <c r="V4017" s="4">
        <f>IF($P4017="なし",スコアリング基準!$C$27,0)</f>
        <v/>
      </c>
      <c r="W4017" s="4">
        <f>IF($F4017="",0,IF(ISNUMBER($F4017),IF($F4017&lt;=スコアリング基準!$B$28,スコアリング基準!$C$28,スコアリング基準!$C$29),0))</f>
        <v/>
      </c>
      <c r="X4017" s="4">
        <f>IFERROR(VLOOKUP($B4017,スコアリング基準!$A$36:$B$46,2,FALSE),0)</f>
        <v/>
      </c>
      <c r="Y4017" s="4">
        <f>SUM($S4017:$X4017)</f>
        <v/>
      </c>
      <c r="Z4017" s="4">
        <f>IF(COUNT($M4017:$N4017)=0,"データ無",IF($Y4017&gt;=スコアリング基準!$B$30,"S",IF($Y4017&gt;=スコアリング基準!$B$31,"A",IF($Y4017&gt;=スコアリング基準!$B$32,"B","C"))))</f>
        <v/>
      </c>
      <c r="AA4017">
        <f>IFERROR(INDEX(実績DB!$I$3:$I$104,MATCH($B4017&amp;$C4017,実績DB!$J$3:$J$104,0)),"")</f>
        <v/>
      </c>
    </row>
    <row r="4018">
      <c r="A4018" t="n">
        <v>4016</v>
      </c>
      <c r="B4018" t="inlineStr">
        <is>
          <t>関西</t>
        </is>
      </c>
      <c r="C4018" t="inlineStr">
        <is>
          <t>津田変電所</t>
        </is>
      </c>
      <c r="D4018" t="inlineStr">
        <is>
          <t>大阪府</t>
        </is>
      </c>
      <c r="E4018" t="n">
        <v>77</v>
      </c>
      <c r="G4018" s="3" t="n">
        <v>34.810866</v>
      </c>
      <c r="H4018" s="3" t="n">
        <v>135.689901</v>
      </c>
      <c r="I4018" t="inlineStr">
        <is>
          <t>OSM実測</t>
        </is>
      </c>
      <c r="J4018" t="n">
        <v>57</v>
      </c>
      <c r="K4018" t="n">
        <v>57</v>
      </c>
      <c r="L4018" t="n">
        <v>-1</v>
      </c>
      <c r="O4018" t="inlineStr">
        <is>
          <t>不可 #1</t>
        </is>
      </c>
      <c r="P4018" t="inlineStr">
        <is>
          <t>なし</t>
        </is>
      </c>
      <c r="R4018" s="4">
        <f>IF(COUNT($M4018:$N4018)=0,"",IF(AND(IF($N4018&lt;&gt;"",$N4018,$M4018)&lt;=0,$O4018&lt;&gt;"可"),"警告",""))</f>
        <v/>
      </c>
      <c r="S4018" s="4">
        <f>IF(COUNT($M4018:$N4018)=0,0,IF(IF($N4018&lt;&gt;"",$N4018,$M4018)&gt;=スコアリング基準!$B$20,スコアリング基準!$C$20,IF(IF($N4018&lt;&gt;"",$N4018,$M4018)&gt;=スコアリング基準!$B$21,スコアリング基準!$C$21,IF(IF($N4018&lt;&gt;"",$N4018,$M4018)&gt;0,スコアリング基準!$C$22,0))))</f>
        <v/>
      </c>
      <c r="T4018" s="4">
        <f>IF($O4018="可",スコアリング基準!$C$23,0)</f>
        <v/>
      </c>
      <c r="U4018" s="4">
        <f>IF(OR(COUNT($K4018:$L4018)&lt;2,$K4018=0),0,IF(ABS($L4018)/$K4018&lt;=スコアリング基準!$B$24,スコアリング基準!$C$24,IF(ABS($L4018)/$K4018&lt;=スコアリング基準!$B$25,スコアリング基準!$C$25,IF(ABS($L4018)/$K4018&lt;=スコアリング基準!$B$26,スコアリング基準!$C$26,0))))</f>
        <v/>
      </c>
      <c r="V4018" s="4">
        <f>IF($P4018="なし",スコアリング基準!$C$27,0)</f>
        <v/>
      </c>
      <c r="W4018" s="4">
        <f>IF($F4018="",0,IF(ISNUMBER($F4018),IF($F4018&lt;=スコアリング基準!$B$28,スコアリング基準!$C$28,スコアリング基準!$C$29),0))</f>
        <v/>
      </c>
      <c r="X4018" s="4">
        <f>IFERROR(VLOOKUP($B4018,スコアリング基準!$A$36:$B$46,2,FALSE),0)</f>
        <v/>
      </c>
      <c r="Y4018" s="4">
        <f>SUM($S4018:$X4018)</f>
        <v/>
      </c>
      <c r="Z4018" s="4">
        <f>IF(COUNT($M4018:$N4018)=0,"データ無",IF($Y4018&gt;=スコアリング基準!$B$30,"S",IF($Y4018&gt;=スコアリング基準!$B$31,"A",IF($Y4018&gt;=スコアリング基準!$B$32,"B","C"))))</f>
        <v/>
      </c>
      <c r="AA4018">
        <f>IFERROR(INDEX(実績DB!$I$3:$I$104,MATCH($B4018&amp;$C4018,実績DB!$J$3:$J$104,0)),"")</f>
        <v/>
      </c>
    </row>
    <row r="4019">
      <c r="A4019" t="n">
        <v>4017</v>
      </c>
      <c r="B4019" t="inlineStr">
        <is>
          <t>関西</t>
        </is>
      </c>
      <c r="C4019" t="inlineStr">
        <is>
          <t>浅香山変電所</t>
        </is>
      </c>
      <c r="D4019" t="inlineStr">
        <is>
          <t>大阪府</t>
        </is>
      </c>
      <c r="E4019" t="n">
        <v>77</v>
      </c>
      <c r="G4019" s="3" t="n">
        <v>34.586388</v>
      </c>
      <c r="H4019" s="3" t="n">
        <v>135.496211</v>
      </c>
      <c r="I4019" t="inlineStr">
        <is>
          <t>OSM実測</t>
        </is>
      </c>
      <c r="J4019" t="n">
        <v>85</v>
      </c>
      <c r="K4019" t="n">
        <v>59</v>
      </c>
      <c r="L4019" t="n">
        <v>7</v>
      </c>
      <c r="O4019" t="inlineStr">
        <is>
          <t>可</t>
        </is>
      </c>
      <c r="P4019" t="inlineStr">
        <is>
          <t>なし</t>
        </is>
      </c>
      <c r="R4019" s="4">
        <f>IF(COUNT($M4019:$N4019)=0,"",IF(AND(IF($N4019&lt;&gt;"",$N4019,$M4019)&lt;=0,$O4019&lt;&gt;"可"),"警告",""))</f>
        <v/>
      </c>
      <c r="S4019" s="4">
        <f>IF(COUNT($M4019:$N4019)=0,0,IF(IF($N4019&lt;&gt;"",$N4019,$M4019)&gt;=スコアリング基準!$B$20,スコアリング基準!$C$20,IF(IF($N4019&lt;&gt;"",$N4019,$M4019)&gt;=スコアリング基準!$B$21,スコアリング基準!$C$21,IF(IF($N4019&lt;&gt;"",$N4019,$M4019)&gt;0,スコアリング基準!$C$22,0))))</f>
        <v/>
      </c>
      <c r="T4019" s="4">
        <f>IF($O4019="可",スコアリング基準!$C$23,0)</f>
        <v/>
      </c>
      <c r="U4019" s="4">
        <f>IF(OR(COUNT($K4019:$L4019)&lt;2,$K4019=0),0,IF(ABS($L4019)/$K4019&lt;=スコアリング基準!$B$24,スコアリング基準!$C$24,IF(ABS($L4019)/$K4019&lt;=スコアリング基準!$B$25,スコアリング基準!$C$25,IF(ABS($L4019)/$K4019&lt;=スコアリング基準!$B$26,スコアリング基準!$C$26,0))))</f>
        <v/>
      </c>
      <c r="V4019" s="4">
        <f>IF($P4019="なし",スコアリング基準!$C$27,0)</f>
        <v/>
      </c>
      <c r="W4019" s="4">
        <f>IF($F4019="",0,IF(ISNUMBER($F4019),IF($F4019&lt;=スコアリング基準!$B$28,スコアリング基準!$C$28,スコアリング基準!$C$29),0))</f>
        <v/>
      </c>
      <c r="X4019" s="4">
        <f>IFERROR(VLOOKUP($B4019,スコアリング基準!$A$36:$B$46,2,FALSE),0)</f>
        <v/>
      </c>
      <c r="Y4019" s="4">
        <f>SUM($S4019:$X4019)</f>
        <v/>
      </c>
      <c r="Z4019" s="4">
        <f>IF(COUNT($M4019:$N4019)=0,"データ無",IF($Y4019&gt;=スコアリング基準!$B$30,"S",IF($Y4019&gt;=スコアリング基準!$B$31,"A",IF($Y4019&gt;=スコアリング基準!$B$32,"B","C"))))</f>
        <v/>
      </c>
      <c r="AA4019">
        <f>IFERROR(INDEX(実績DB!$I$3:$I$104,MATCH($B4019&amp;$C4019,実績DB!$J$3:$J$104,0)),"")</f>
        <v/>
      </c>
    </row>
    <row r="4020">
      <c r="A4020" t="n">
        <v>4018</v>
      </c>
      <c r="B4020" t="inlineStr">
        <is>
          <t>関西</t>
        </is>
      </c>
      <c r="C4020" t="inlineStr">
        <is>
          <t>浜の宮変電所</t>
        </is>
      </c>
      <c r="D4020" t="inlineStr">
        <is>
          <t>兵庫県</t>
        </is>
      </c>
      <c r="E4020" t="n">
        <v>77</v>
      </c>
      <c r="G4020" s="3" t="n">
        <v>34.741231</v>
      </c>
      <c r="H4020" s="3" t="n">
        <v>134.830343</v>
      </c>
      <c r="I4020" t="inlineStr">
        <is>
          <t>OSM実測</t>
        </is>
      </c>
      <c r="J4020" t="n">
        <v>38</v>
      </c>
      <c r="K4020" t="n">
        <v>38</v>
      </c>
      <c r="L4020" t="n">
        <v>-19</v>
      </c>
      <c r="M4020" t="n">
        <v>17</v>
      </c>
      <c r="N4020" t="n">
        <v>0</v>
      </c>
      <c r="O4020" t="inlineStr">
        <is>
          <t>不可 #2</t>
        </is>
      </c>
      <c r="P4020" t="inlineStr">
        <is>
          <t>有り</t>
        </is>
      </c>
      <c r="R4020" s="4">
        <f>IF(COUNT($M4020:$N4020)=0,"",IF(AND(IF($N4020&lt;&gt;"",$N4020,$M4020)&lt;=0,$O4020&lt;&gt;"可"),"警告",""))</f>
        <v/>
      </c>
      <c r="S4020" s="4">
        <f>IF(COUNT($M4020:$N4020)=0,0,IF(IF($N4020&lt;&gt;"",$N4020,$M4020)&gt;=スコアリング基準!$B$20,スコアリング基準!$C$20,IF(IF($N4020&lt;&gt;"",$N4020,$M4020)&gt;=スコアリング基準!$B$21,スコアリング基準!$C$21,IF(IF($N4020&lt;&gt;"",$N4020,$M4020)&gt;0,スコアリング基準!$C$22,0))))</f>
        <v/>
      </c>
      <c r="T4020" s="4">
        <f>IF($O4020="可",スコアリング基準!$C$23,0)</f>
        <v/>
      </c>
      <c r="U4020" s="4">
        <f>IF(OR(COUNT($K4020:$L4020)&lt;2,$K4020=0),0,IF(ABS($L4020)/$K4020&lt;=スコアリング基準!$B$24,スコアリング基準!$C$24,IF(ABS($L4020)/$K4020&lt;=スコアリング基準!$B$25,スコアリング基準!$C$25,IF(ABS($L4020)/$K4020&lt;=スコアリング基準!$B$26,スコアリング基準!$C$26,0))))</f>
        <v/>
      </c>
      <c r="V4020" s="4">
        <f>IF($P4020="なし",スコアリング基準!$C$27,0)</f>
        <v/>
      </c>
      <c r="W4020" s="4">
        <f>IF($F4020="",0,IF(ISNUMBER($F4020),IF($F4020&lt;=スコアリング基準!$B$28,スコアリング基準!$C$28,スコアリング基準!$C$29),0))</f>
        <v/>
      </c>
      <c r="X4020" s="4">
        <f>IFERROR(VLOOKUP($B4020,スコアリング基準!$A$36:$B$46,2,FALSE),0)</f>
        <v/>
      </c>
      <c r="Y4020" s="4">
        <f>SUM($S4020:$X4020)</f>
        <v/>
      </c>
      <c r="Z4020" s="4">
        <f>IF(COUNT($M4020:$N4020)=0,"データ無",IF($Y4020&gt;=スコアリング基準!$B$30,"S",IF($Y4020&gt;=スコアリング基準!$B$31,"A",IF($Y4020&gt;=スコアリング基準!$B$32,"B","C"))))</f>
        <v/>
      </c>
      <c r="AA4020">
        <f>IFERROR(INDEX(実績DB!$I$3:$I$104,MATCH($B4020&amp;$C4020,実績DB!$J$3:$J$104,0)),"")</f>
        <v/>
      </c>
    </row>
    <row r="4021">
      <c r="A4021" t="n">
        <v>4019</v>
      </c>
      <c r="B4021" t="inlineStr">
        <is>
          <t>関西</t>
        </is>
      </c>
      <c r="C4021" t="inlineStr">
        <is>
          <t>浜田変電所</t>
        </is>
      </c>
      <c r="D4021" t="inlineStr">
        <is>
          <t>兵庫県</t>
        </is>
      </c>
      <c r="E4021" t="n">
        <v>77</v>
      </c>
      <c r="G4021" s="3" t="n">
        <v>34.782212</v>
      </c>
      <c r="H4021" s="3" t="n">
        <v>134.576394</v>
      </c>
      <c r="I4021" t="inlineStr">
        <is>
          <t>OSM実測</t>
        </is>
      </c>
      <c r="J4021" t="n">
        <v>57</v>
      </c>
      <c r="K4021" t="n">
        <v>31</v>
      </c>
      <c r="L4021" t="n">
        <v>-3</v>
      </c>
      <c r="O4021" t="inlineStr">
        <is>
          <t>可</t>
        </is>
      </c>
      <c r="P4021" t="inlineStr">
        <is>
          <t>有り</t>
        </is>
      </c>
      <c r="R4021" s="4">
        <f>IF(COUNT($M4021:$N4021)=0,"",IF(AND(IF($N4021&lt;&gt;"",$N4021,$M4021)&lt;=0,$O4021&lt;&gt;"可"),"警告",""))</f>
        <v/>
      </c>
      <c r="S4021" s="4">
        <f>IF(COUNT($M4021:$N4021)=0,0,IF(IF($N4021&lt;&gt;"",$N4021,$M4021)&gt;=スコアリング基準!$B$20,スコアリング基準!$C$20,IF(IF($N4021&lt;&gt;"",$N4021,$M4021)&gt;=スコアリング基準!$B$21,スコアリング基準!$C$21,IF(IF($N4021&lt;&gt;"",$N4021,$M4021)&gt;0,スコアリング基準!$C$22,0))))</f>
        <v/>
      </c>
      <c r="T4021" s="4">
        <f>IF($O4021="可",スコアリング基準!$C$23,0)</f>
        <v/>
      </c>
      <c r="U4021" s="4">
        <f>IF(OR(COUNT($K4021:$L4021)&lt;2,$K4021=0),0,IF(ABS($L4021)/$K4021&lt;=スコアリング基準!$B$24,スコアリング基準!$C$24,IF(ABS($L4021)/$K4021&lt;=スコアリング基準!$B$25,スコアリング基準!$C$25,IF(ABS($L4021)/$K4021&lt;=スコアリング基準!$B$26,スコアリング基準!$C$26,0))))</f>
        <v/>
      </c>
      <c r="V4021" s="4">
        <f>IF($P4021="なし",スコアリング基準!$C$27,0)</f>
        <v/>
      </c>
      <c r="W4021" s="4">
        <f>IF($F4021="",0,IF(ISNUMBER($F4021),IF($F4021&lt;=スコアリング基準!$B$28,スコアリング基準!$C$28,スコアリング基準!$C$29),0))</f>
        <v/>
      </c>
      <c r="X4021" s="4">
        <f>IFERROR(VLOOKUP($B4021,スコアリング基準!$A$36:$B$46,2,FALSE),0)</f>
        <v/>
      </c>
      <c r="Y4021" s="4">
        <f>SUM($S4021:$X4021)</f>
        <v/>
      </c>
      <c r="Z4021" s="4">
        <f>IF(COUNT($M4021:$N4021)=0,"データ無",IF($Y4021&gt;=スコアリング基準!$B$30,"S",IF($Y4021&gt;=スコアリング基準!$B$31,"A",IF($Y4021&gt;=スコアリング基準!$B$32,"B","C"))))</f>
        <v/>
      </c>
      <c r="AA4021">
        <f>IFERROR(INDEX(実績DB!$I$3:$I$104,MATCH($B4021&amp;$C4021,実績DB!$J$3:$J$104,0)),"")</f>
        <v/>
      </c>
    </row>
    <row r="4022">
      <c r="A4022" t="n">
        <v>4020</v>
      </c>
      <c r="B4022" t="inlineStr">
        <is>
          <t>関西</t>
        </is>
      </c>
      <c r="C4022" t="inlineStr">
        <is>
          <t>浦田変電所</t>
        </is>
      </c>
      <c r="D4022" t="inlineStr">
        <is>
          <t>大阪府</t>
        </is>
      </c>
      <c r="E4022" t="n">
        <v>77</v>
      </c>
      <c r="G4022" s="3" t="n">
        <v>34.457415</v>
      </c>
      <c r="H4022" s="3" t="n">
        <v>135.470048</v>
      </c>
      <c r="I4022" t="inlineStr">
        <is>
          <t>OSM実測</t>
        </is>
      </c>
      <c r="J4022" t="n">
        <v>38</v>
      </c>
      <c r="K4022" t="n">
        <v>38</v>
      </c>
      <c r="L4022" t="n">
        <v>-22</v>
      </c>
      <c r="M4022" t="n">
        <v>16</v>
      </c>
      <c r="N4022" t="n">
        <v>16</v>
      </c>
      <c r="O4022" t="inlineStr">
        <is>
          <t>不可 #2</t>
        </is>
      </c>
      <c r="P4022" t="inlineStr">
        <is>
          <t>なし</t>
        </is>
      </c>
      <c r="R4022" s="4">
        <f>IF(COUNT($M4022:$N4022)=0,"",IF(AND(IF($N4022&lt;&gt;"",$N4022,$M4022)&lt;=0,$O4022&lt;&gt;"可"),"警告",""))</f>
        <v/>
      </c>
      <c r="S4022" s="4">
        <f>IF(COUNT($M4022:$N4022)=0,0,IF(IF($N4022&lt;&gt;"",$N4022,$M4022)&gt;=スコアリング基準!$B$20,スコアリング基準!$C$20,IF(IF($N4022&lt;&gt;"",$N4022,$M4022)&gt;=スコアリング基準!$B$21,スコアリング基準!$C$21,IF(IF($N4022&lt;&gt;"",$N4022,$M4022)&gt;0,スコアリング基準!$C$22,0))))</f>
        <v/>
      </c>
      <c r="T4022" s="4">
        <f>IF($O4022="可",スコアリング基準!$C$23,0)</f>
        <v/>
      </c>
      <c r="U4022" s="4">
        <f>IF(OR(COUNT($K4022:$L4022)&lt;2,$K4022=0),0,IF(ABS($L4022)/$K4022&lt;=スコアリング基準!$B$24,スコアリング基準!$C$24,IF(ABS($L4022)/$K4022&lt;=スコアリング基準!$B$25,スコアリング基準!$C$25,IF(ABS($L4022)/$K4022&lt;=スコアリング基準!$B$26,スコアリング基準!$C$26,0))))</f>
        <v/>
      </c>
      <c r="V4022" s="4">
        <f>IF($P4022="なし",スコアリング基準!$C$27,0)</f>
        <v/>
      </c>
      <c r="W4022" s="4">
        <f>IF($F4022="",0,IF(ISNUMBER($F4022),IF($F4022&lt;=スコアリング基準!$B$28,スコアリング基準!$C$28,スコアリング基準!$C$29),0))</f>
        <v/>
      </c>
      <c r="X4022" s="4">
        <f>IFERROR(VLOOKUP($B4022,スコアリング基準!$A$36:$B$46,2,FALSE),0)</f>
        <v/>
      </c>
      <c r="Y4022" s="4">
        <f>SUM($S4022:$X4022)</f>
        <v/>
      </c>
      <c r="Z4022" s="4">
        <f>IF(COUNT($M4022:$N4022)=0,"データ無",IF($Y4022&gt;=スコアリング基準!$B$30,"S",IF($Y4022&gt;=スコアリング基準!$B$31,"A",IF($Y4022&gt;=スコアリング基準!$B$32,"B","C"))))</f>
        <v/>
      </c>
      <c r="AA4022">
        <f>IFERROR(INDEX(実績DB!$I$3:$I$104,MATCH($B4022&amp;$C4022,実績DB!$J$3:$J$104,0)),"")</f>
        <v/>
      </c>
    </row>
    <row r="4023">
      <c r="A4023" t="n">
        <v>4021</v>
      </c>
      <c r="B4023" t="inlineStr">
        <is>
          <t>関西</t>
        </is>
      </c>
      <c r="C4023" t="inlineStr">
        <is>
          <t>海南変電所</t>
        </is>
      </c>
      <c r="D4023" t="inlineStr">
        <is>
          <t>和歌山県</t>
        </is>
      </c>
      <c r="E4023" t="n">
        <v>77</v>
      </c>
      <c r="G4023" s="3" t="n">
        <v>34.152336</v>
      </c>
      <c r="H4023" s="3" t="n">
        <v>135.205627</v>
      </c>
      <c r="I4023" t="inlineStr">
        <is>
          <t>OSM実測</t>
        </is>
      </c>
      <c r="J4023" t="n">
        <v>57</v>
      </c>
      <c r="K4023" t="n">
        <v>57</v>
      </c>
      <c r="L4023" t="n">
        <v>-55</v>
      </c>
      <c r="O4023" t="inlineStr">
        <is>
          <t>不可 #1</t>
        </is>
      </c>
      <c r="P4023" t="inlineStr">
        <is>
          <t>なし</t>
        </is>
      </c>
      <c r="R4023" s="4">
        <f>IF(COUNT($M4023:$N4023)=0,"",IF(AND(IF($N4023&lt;&gt;"",$N4023,$M4023)&lt;=0,$O4023&lt;&gt;"可"),"警告",""))</f>
        <v/>
      </c>
      <c r="S4023" s="4">
        <f>IF(COUNT($M4023:$N4023)=0,0,IF(IF($N4023&lt;&gt;"",$N4023,$M4023)&gt;=スコアリング基準!$B$20,スコアリング基準!$C$20,IF(IF($N4023&lt;&gt;"",$N4023,$M4023)&gt;=スコアリング基準!$B$21,スコアリング基準!$C$21,IF(IF($N4023&lt;&gt;"",$N4023,$M4023)&gt;0,スコアリング基準!$C$22,0))))</f>
        <v/>
      </c>
      <c r="T4023" s="4">
        <f>IF($O4023="可",スコアリング基準!$C$23,0)</f>
        <v/>
      </c>
      <c r="U4023" s="4">
        <f>IF(OR(COUNT($K4023:$L4023)&lt;2,$K4023=0),0,IF(ABS($L4023)/$K4023&lt;=スコアリング基準!$B$24,スコアリング基準!$C$24,IF(ABS($L4023)/$K4023&lt;=スコアリング基準!$B$25,スコアリング基準!$C$25,IF(ABS($L4023)/$K4023&lt;=スコアリング基準!$B$26,スコアリング基準!$C$26,0))))</f>
        <v/>
      </c>
      <c r="V4023" s="4">
        <f>IF($P4023="なし",スコアリング基準!$C$27,0)</f>
        <v/>
      </c>
      <c r="W4023" s="4">
        <f>IF($F4023="",0,IF(ISNUMBER($F4023),IF($F4023&lt;=スコアリング基準!$B$28,スコアリング基準!$C$28,スコアリング基準!$C$29),0))</f>
        <v/>
      </c>
      <c r="X4023" s="4">
        <f>IFERROR(VLOOKUP($B4023,スコアリング基準!$A$36:$B$46,2,FALSE),0)</f>
        <v/>
      </c>
      <c r="Y4023" s="4">
        <f>SUM($S4023:$X4023)</f>
        <v/>
      </c>
      <c r="Z4023" s="4">
        <f>IF(COUNT($M4023:$N4023)=0,"データ無",IF($Y4023&gt;=スコアリング基準!$B$30,"S",IF($Y4023&gt;=スコアリング基準!$B$31,"A",IF($Y4023&gt;=スコアリング基準!$B$32,"B","C"))))</f>
        <v/>
      </c>
      <c r="AA4023">
        <f>IFERROR(INDEX(実績DB!$I$3:$I$104,MATCH($B4023&amp;$C4023,実績DB!$J$3:$J$104,0)),"")</f>
        <v/>
      </c>
    </row>
    <row r="4024">
      <c r="A4024" t="n">
        <v>4022</v>
      </c>
      <c r="B4024" t="inlineStr">
        <is>
          <t>関西</t>
        </is>
      </c>
      <c r="C4024" t="inlineStr">
        <is>
          <t>淀変電所</t>
        </is>
      </c>
      <c r="D4024" t="inlineStr">
        <is>
          <t>京都府</t>
        </is>
      </c>
      <c r="E4024" t="n">
        <v>77</v>
      </c>
      <c r="G4024" s="3" t="n">
        <v>34.92195</v>
      </c>
      <c r="H4024" s="3" t="n">
        <v>135.734998</v>
      </c>
      <c r="I4024" t="inlineStr">
        <is>
          <t>OSM実測</t>
        </is>
      </c>
      <c r="J4024" t="n">
        <v>38</v>
      </c>
      <c r="K4024" t="n">
        <v>38</v>
      </c>
      <c r="L4024" t="n">
        <v>-20</v>
      </c>
      <c r="M4024" t="n">
        <v>18</v>
      </c>
      <c r="N4024" t="n">
        <v>18</v>
      </c>
      <c r="O4024" t="inlineStr">
        <is>
          <t>不可 #2</t>
        </is>
      </c>
      <c r="P4024" t="inlineStr">
        <is>
          <t>なし</t>
        </is>
      </c>
      <c r="R4024" s="4">
        <f>IF(COUNT($M4024:$N4024)=0,"",IF(AND(IF($N4024&lt;&gt;"",$N4024,$M4024)&lt;=0,$O4024&lt;&gt;"可"),"警告",""))</f>
        <v/>
      </c>
      <c r="S4024" s="4">
        <f>IF(COUNT($M4024:$N4024)=0,0,IF(IF($N4024&lt;&gt;"",$N4024,$M4024)&gt;=スコアリング基準!$B$20,スコアリング基準!$C$20,IF(IF($N4024&lt;&gt;"",$N4024,$M4024)&gt;=スコアリング基準!$B$21,スコアリング基準!$C$21,IF(IF($N4024&lt;&gt;"",$N4024,$M4024)&gt;0,スコアリング基準!$C$22,0))))</f>
        <v/>
      </c>
      <c r="T4024" s="4">
        <f>IF($O4024="可",スコアリング基準!$C$23,0)</f>
        <v/>
      </c>
      <c r="U4024" s="4">
        <f>IF(OR(COUNT($K4024:$L4024)&lt;2,$K4024=0),0,IF(ABS($L4024)/$K4024&lt;=スコアリング基準!$B$24,スコアリング基準!$C$24,IF(ABS($L4024)/$K4024&lt;=スコアリング基準!$B$25,スコアリング基準!$C$25,IF(ABS($L4024)/$K4024&lt;=スコアリング基準!$B$26,スコアリング基準!$C$26,0))))</f>
        <v/>
      </c>
      <c r="V4024" s="4">
        <f>IF($P4024="なし",スコアリング基準!$C$27,0)</f>
        <v/>
      </c>
      <c r="W4024" s="4">
        <f>IF($F4024="",0,IF(ISNUMBER($F4024),IF($F4024&lt;=スコアリング基準!$B$28,スコアリング基準!$C$28,スコアリング基準!$C$29),0))</f>
        <v/>
      </c>
      <c r="X4024" s="4">
        <f>IFERROR(VLOOKUP($B4024,スコアリング基準!$A$36:$B$46,2,FALSE),0)</f>
        <v/>
      </c>
      <c r="Y4024" s="4">
        <f>SUM($S4024:$X4024)</f>
        <v/>
      </c>
      <c r="Z4024" s="4">
        <f>IF(COUNT($M4024:$N4024)=0,"データ無",IF($Y4024&gt;=スコアリング基準!$B$30,"S",IF($Y4024&gt;=スコアリング基準!$B$31,"A",IF($Y4024&gt;=スコアリング基準!$B$32,"B","C"))))</f>
        <v/>
      </c>
      <c r="AA4024">
        <f>IFERROR(INDEX(実績DB!$I$3:$I$104,MATCH($B4024&amp;$C4024,実績DB!$J$3:$J$104,0)),"")</f>
        <v/>
      </c>
    </row>
    <row r="4025">
      <c r="A4025" t="n">
        <v>4023</v>
      </c>
      <c r="B4025" t="inlineStr">
        <is>
          <t>関西</t>
        </is>
      </c>
      <c r="C4025" t="inlineStr">
        <is>
          <t>深井支変電所</t>
        </is>
      </c>
      <c r="D4025" t="inlineStr">
        <is>
          <t>大阪府</t>
        </is>
      </c>
      <c r="E4025" t="n">
        <v>77</v>
      </c>
      <c r="G4025" s="3" t="n">
        <v>34.536114</v>
      </c>
      <c r="H4025" s="3" t="n">
        <v>135.48422</v>
      </c>
      <c r="I4025" t="inlineStr">
        <is>
          <t>OSM実測</t>
        </is>
      </c>
      <c r="R4025" s="4">
        <f>IF(COUNT($M4025:$N4025)=0,"",IF(AND(IF($N4025&lt;&gt;"",$N4025,$M4025)&lt;=0,$O4025&lt;&gt;"可"),"警告",""))</f>
        <v/>
      </c>
      <c r="S4025" s="4">
        <f>IF(COUNT($M4025:$N4025)=0,0,IF(IF($N4025&lt;&gt;"",$N4025,$M4025)&gt;=スコアリング基準!$B$20,スコアリング基準!$C$20,IF(IF($N4025&lt;&gt;"",$N4025,$M4025)&gt;=スコアリング基準!$B$21,スコアリング基準!$C$21,IF(IF($N4025&lt;&gt;"",$N4025,$M4025)&gt;0,スコアリング基準!$C$22,0))))</f>
        <v/>
      </c>
      <c r="T4025" s="4">
        <f>IF($O4025="可",スコアリング基準!$C$23,0)</f>
        <v/>
      </c>
      <c r="U4025" s="4">
        <f>IF(OR(COUNT($K4025:$L4025)&lt;2,$K4025=0),0,IF(ABS($L4025)/$K4025&lt;=スコアリング基準!$B$24,スコアリング基準!$C$24,IF(ABS($L4025)/$K4025&lt;=スコアリング基準!$B$25,スコアリング基準!$C$25,IF(ABS($L4025)/$K4025&lt;=スコアリング基準!$B$26,スコアリング基準!$C$26,0))))</f>
        <v/>
      </c>
      <c r="V4025" s="4">
        <f>IF($P4025="なし",スコアリング基準!$C$27,0)</f>
        <v/>
      </c>
      <c r="W4025" s="4">
        <f>IF($F4025="",0,IF(ISNUMBER($F4025),IF($F4025&lt;=スコアリング基準!$B$28,スコアリング基準!$C$28,スコアリング基準!$C$29),0))</f>
        <v/>
      </c>
      <c r="X4025" s="4">
        <f>IFERROR(VLOOKUP($B4025,スコアリング基準!$A$36:$B$46,2,FALSE),0)</f>
        <v/>
      </c>
      <c r="Y4025" s="4">
        <f>SUM($S4025:$X4025)</f>
        <v/>
      </c>
      <c r="Z4025" s="4">
        <f>IF(COUNT($M4025:$N4025)=0,"データ無",IF($Y4025&gt;=スコアリング基準!$B$30,"S",IF($Y4025&gt;=スコアリング基準!$B$31,"A",IF($Y4025&gt;=スコアリング基準!$B$32,"B","C"))))</f>
        <v/>
      </c>
      <c r="AA4025">
        <f>IFERROR(INDEX(実績DB!$I$3:$I$104,MATCH($B4025&amp;$C4025,実績DB!$J$3:$J$104,0)),"")</f>
        <v/>
      </c>
    </row>
    <row r="4026">
      <c r="A4026" t="n">
        <v>4024</v>
      </c>
      <c r="B4026" t="inlineStr">
        <is>
          <t>関西</t>
        </is>
      </c>
      <c r="C4026" t="inlineStr">
        <is>
          <t>深川変電所</t>
        </is>
      </c>
      <c r="D4026" t="inlineStr">
        <is>
          <t>滋賀県</t>
        </is>
      </c>
      <c r="E4026" t="n">
        <v>77</v>
      </c>
      <c r="G4026" s="3" t="n">
        <v>34.931482</v>
      </c>
      <c r="H4026" s="3" t="n">
        <v>136.15943</v>
      </c>
      <c r="I4026" t="inlineStr">
        <is>
          <t>OSM実測</t>
        </is>
      </c>
      <c r="J4026" t="n">
        <v>38</v>
      </c>
      <c r="K4026" t="n">
        <v>38</v>
      </c>
      <c r="L4026" t="n">
        <v>-38</v>
      </c>
      <c r="M4026" t="n">
        <v>2</v>
      </c>
      <c r="N4026" t="n">
        <v>0</v>
      </c>
      <c r="O4026" t="inlineStr">
        <is>
          <t>不可 #2</t>
        </is>
      </c>
      <c r="P4026" t="inlineStr">
        <is>
          <t>有り</t>
        </is>
      </c>
      <c r="R4026" s="4">
        <f>IF(COUNT($M4026:$N4026)=0,"",IF(AND(IF($N4026&lt;&gt;"",$N4026,$M4026)&lt;=0,$O4026&lt;&gt;"可"),"警告",""))</f>
        <v/>
      </c>
      <c r="S4026" s="4">
        <f>IF(COUNT($M4026:$N4026)=0,0,IF(IF($N4026&lt;&gt;"",$N4026,$M4026)&gt;=スコアリング基準!$B$20,スコアリング基準!$C$20,IF(IF($N4026&lt;&gt;"",$N4026,$M4026)&gt;=スコアリング基準!$B$21,スコアリング基準!$C$21,IF(IF($N4026&lt;&gt;"",$N4026,$M4026)&gt;0,スコアリング基準!$C$22,0))))</f>
        <v/>
      </c>
      <c r="T4026" s="4">
        <f>IF($O4026="可",スコアリング基準!$C$23,0)</f>
        <v/>
      </c>
      <c r="U4026" s="4">
        <f>IF(OR(COUNT($K4026:$L4026)&lt;2,$K4026=0),0,IF(ABS($L4026)/$K4026&lt;=スコアリング基準!$B$24,スコアリング基準!$C$24,IF(ABS($L4026)/$K4026&lt;=スコアリング基準!$B$25,スコアリング基準!$C$25,IF(ABS($L4026)/$K4026&lt;=スコアリング基準!$B$26,スコアリング基準!$C$26,0))))</f>
        <v/>
      </c>
      <c r="V4026" s="4">
        <f>IF($P4026="なし",スコアリング基準!$C$27,0)</f>
        <v/>
      </c>
      <c r="W4026" s="4">
        <f>IF($F4026="",0,IF(ISNUMBER($F4026),IF($F4026&lt;=スコアリング基準!$B$28,スコアリング基準!$C$28,スコアリング基準!$C$29),0))</f>
        <v/>
      </c>
      <c r="X4026" s="4">
        <f>IFERROR(VLOOKUP($B4026,スコアリング基準!$A$36:$B$46,2,FALSE),0)</f>
        <v/>
      </c>
      <c r="Y4026" s="4">
        <f>SUM($S4026:$X4026)</f>
        <v/>
      </c>
      <c r="Z4026" s="4">
        <f>IF(COUNT($M4026:$N4026)=0,"データ無",IF($Y4026&gt;=スコアリング基準!$B$30,"S",IF($Y4026&gt;=スコアリング基準!$B$31,"A",IF($Y4026&gt;=スコアリング基準!$B$32,"B","C"))))</f>
        <v/>
      </c>
      <c r="AA4026">
        <f>IFERROR(INDEX(実績DB!$I$3:$I$104,MATCH($B4026&amp;$C4026,実績DB!$J$3:$J$104,0)),"")</f>
        <v/>
      </c>
    </row>
    <row r="4027">
      <c r="A4027" t="n">
        <v>4025</v>
      </c>
      <c r="B4027" t="inlineStr">
        <is>
          <t>関西</t>
        </is>
      </c>
      <c r="C4027" t="inlineStr">
        <is>
          <t>温泉変電所</t>
        </is>
      </c>
      <c r="D4027" t="inlineStr">
        <is>
          <t>鳥取県</t>
        </is>
      </c>
      <c r="E4027" t="n">
        <v>77</v>
      </c>
      <c r="G4027" s="3" t="n">
        <v>35.542335</v>
      </c>
      <c r="H4027" s="3" t="n">
        <v>134.506808</v>
      </c>
      <c r="I4027" t="inlineStr">
        <is>
          <t>OSM実測</t>
        </is>
      </c>
      <c r="J4027" t="n">
        <v>57</v>
      </c>
      <c r="K4027" t="n">
        <v>31</v>
      </c>
      <c r="L4027" t="n">
        <v>-9</v>
      </c>
      <c r="O4027" t="inlineStr">
        <is>
          <t>可</t>
        </is>
      </c>
      <c r="P4027" t="inlineStr">
        <is>
          <t>有り</t>
        </is>
      </c>
      <c r="R4027" s="4">
        <f>IF(COUNT($M4027:$N4027)=0,"",IF(AND(IF($N4027&lt;&gt;"",$N4027,$M4027)&lt;=0,$O4027&lt;&gt;"可"),"警告",""))</f>
        <v/>
      </c>
      <c r="S4027" s="4">
        <f>IF(COUNT($M4027:$N4027)=0,0,IF(IF($N4027&lt;&gt;"",$N4027,$M4027)&gt;=スコアリング基準!$B$20,スコアリング基準!$C$20,IF(IF($N4027&lt;&gt;"",$N4027,$M4027)&gt;=スコアリング基準!$B$21,スコアリング基準!$C$21,IF(IF($N4027&lt;&gt;"",$N4027,$M4027)&gt;0,スコアリング基準!$C$22,0))))</f>
        <v/>
      </c>
      <c r="T4027" s="4">
        <f>IF($O4027="可",スコアリング基準!$C$23,0)</f>
        <v/>
      </c>
      <c r="U4027" s="4">
        <f>IF(OR(COUNT($K4027:$L4027)&lt;2,$K4027=0),0,IF(ABS($L4027)/$K4027&lt;=スコアリング基準!$B$24,スコアリング基準!$C$24,IF(ABS($L4027)/$K4027&lt;=スコアリング基準!$B$25,スコアリング基準!$C$25,IF(ABS($L4027)/$K4027&lt;=スコアリング基準!$B$26,スコアリング基準!$C$26,0))))</f>
        <v/>
      </c>
      <c r="V4027" s="4">
        <f>IF($P4027="なし",スコアリング基準!$C$27,0)</f>
        <v/>
      </c>
      <c r="W4027" s="4">
        <f>IF($F4027="",0,IF(ISNUMBER($F4027),IF($F4027&lt;=スコアリング基準!$B$28,スコアリング基準!$C$28,スコアリング基準!$C$29),0))</f>
        <v/>
      </c>
      <c r="X4027" s="4">
        <f>IFERROR(VLOOKUP($B4027,スコアリング基準!$A$36:$B$46,2,FALSE),0)</f>
        <v/>
      </c>
      <c r="Y4027" s="4">
        <f>SUM($S4027:$X4027)</f>
        <v/>
      </c>
      <c r="Z4027" s="4">
        <f>IF(COUNT($M4027:$N4027)=0,"データ無",IF($Y4027&gt;=スコアリング基準!$B$30,"S",IF($Y4027&gt;=スコアリング基準!$B$31,"A",IF($Y4027&gt;=スコアリング基準!$B$32,"B","C"))))</f>
        <v/>
      </c>
      <c r="AA4027">
        <f>IFERROR(INDEX(実績DB!$I$3:$I$104,MATCH($B4027&amp;$C4027,実績DB!$J$3:$J$104,0)),"")</f>
        <v/>
      </c>
    </row>
    <row r="4028">
      <c r="A4028" t="n">
        <v>4026</v>
      </c>
      <c r="B4028" t="inlineStr">
        <is>
          <t>関西</t>
        </is>
      </c>
      <c r="C4028" t="inlineStr">
        <is>
          <t>湊町変電所</t>
        </is>
      </c>
      <c r="D4028" t="inlineStr">
        <is>
          <t>大阪府</t>
        </is>
      </c>
      <c r="E4028" t="n">
        <v>77</v>
      </c>
      <c r="G4028" s="3" t="n">
        <v>34.665263</v>
      </c>
      <c r="H4028" s="3" t="n">
        <v>135.492665</v>
      </c>
      <c r="I4028" t="inlineStr">
        <is>
          <t>OSM実測</t>
        </is>
      </c>
      <c r="J4028" t="n">
        <v>66</v>
      </c>
      <c r="K4028" t="n">
        <v>66</v>
      </c>
      <c r="L4028" t="n">
        <v>-47</v>
      </c>
      <c r="M4028" t="n">
        <v>19</v>
      </c>
      <c r="N4028" t="n">
        <v>0</v>
      </c>
      <c r="O4028" t="inlineStr">
        <is>
          <t>不可 #2</t>
        </is>
      </c>
      <c r="P4028" t="inlineStr">
        <is>
          <t>有り</t>
        </is>
      </c>
      <c r="R4028" s="4">
        <f>IF(COUNT($M4028:$N4028)=0,"",IF(AND(IF($N4028&lt;&gt;"",$N4028,$M4028)&lt;=0,$O4028&lt;&gt;"可"),"警告",""))</f>
        <v/>
      </c>
      <c r="S4028" s="4">
        <f>IF(COUNT($M4028:$N4028)=0,0,IF(IF($N4028&lt;&gt;"",$N4028,$M4028)&gt;=スコアリング基準!$B$20,スコアリング基準!$C$20,IF(IF($N4028&lt;&gt;"",$N4028,$M4028)&gt;=スコアリング基準!$B$21,スコアリング基準!$C$21,IF(IF($N4028&lt;&gt;"",$N4028,$M4028)&gt;0,スコアリング基準!$C$22,0))))</f>
        <v/>
      </c>
      <c r="T4028" s="4">
        <f>IF($O4028="可",スコアリング基準!$C$23,0)</f>
        <v/>
      </c>
      <c r="U4028" s="4">
        <f>IF(OR(COUNT($K4028:$L4028)&lt;2,$K4028=0),0,IF(ABS($L4028)/$K4028&lt;=スコアリング基準!$B$24,スコアリング基準!$C$24,IF(ABS($L4028)/$K4028&lt;=スコアリング基準!$B$25,スコアリング基準!$C$25,IF(ABS($L4028)/$K4028&lt;=スコアリング基準!$B$26,スコアリング基準!$C$26,0))))</f>
        <v/>
      </c>
      <c r="V4028" s="4">
        <f>IF($P4028="なし",スコアリング基準!$C$27,0)</f>
        <v/>
      </c>
      <c r="W4028" s="4">
        <f>IF($F4028="",0,IF(ISNUMBER($F4028),IF($F4028&lt;=スコアリング基準!$B$28,スコアリング基準!$C$28,スコアリング基準!$C$29),0))</f>
        <v/>
      </c>
      <c r="X4028" s="4">
        <f>IFERROR(VLOOKUP($B4028,スコアリング基準!$A$36:$B$46,2,FALSE),0)</f>
        <v/>
      </c>
      <c r="Y4028" s="4">
        <f>SUM($S4028:$X4028)</f>
        <v/>
      </c>
      <c r="Z4028" s="4">
        <f>IF(COUNT($M4028:$N4028)=0,"データ無",IF($Y4028&gt;=スコアリング基準!$B$30,"S",IF($Y4028&gt;=スコアリング基準!$B$31,"A",IF($Y4028&gt;=スコアリング基準!$B$32,"B","C"))))</f>
        <v/>
      </c>
      <c r="AA4028">
        <f>IFERROR(INDEX(実績DB!$I$3:$I$104,MATCH($B4028&amp;$C4028,実績DB!$J$3:$J$104,0)),"")</f>
        <v/>
      </c>
    </row>
    <row r="4029">
      <c r="A4029" t="n">
        <v>4027</v>
      </c>
      <c r="B4029" t="inlineStr">
        <is>
          <t>関西</t>
        </is>
      </c>
      <c r="C4029" t="inlineStr">
        <is>
          <t>湯崎変電所</t>
        </is>
      </c>
      <c r="D4029" t="inlineStr">
        <is>
          <t>和歌山県</t>
        </is>
      </c>
      <c r="E4029" t="n">
        <v>77</v>
      </c>
      <c r="G4029" s="3" t="n">
        <v>33.676074</v>
      </c>
      <c r="H4029" s="3" t="n">
        <v>135.350448</v>
      </c>
      <c r="I4029" t="inlineStr">
        <is>
          <t>OSM実測</t>
        </is>
      </c>
      <c r="J4029" t="n">
        <v>38</v>
      </c>
      <c r="K4029" t="n">
        <v>38</v>
      </c>
      <c r="L4029" t="n">
        <v>-21</v>
      </c>
      <c r="M4029" t="n">
        <v>15</v>
      </c>
      <c r="N4029" t="n">
        <v>0</v>
      </c>
      <c r="O4029" t="inlineStr">
        <is>
          <t>不可 #2</t>
        </is>
      </c>
      <c r="P4029" t="inlineStr">
        <is>
          <t>有り</t>
        </is>
      </c>
      <c r="R4029" s="4">
        <f>IF(COUNT($M4029:$N4029)=0,"",IF(AND(IF($N4029&lt;&gt;"",$N4029,$M4029)&lt;=0,$O4029&lt;&gt;"可"),"警告",""))</f>
        <v/>
      </c>
      <c r="S4029" s="4">
        <f>IF(COUNT($M4029:$N4029)=0,0,IF(IF($N4029&lt;&gt;"",$N4029,$M4029)&gt;=スコアリング基準!$B$20,スコアリング基準!$C$20,IF(IF($N4029&lt;&gt;"",$N4029,$M4029)&gt;=スコアリング基準!$B$21,スコアリング基準!$C$21,IF(IF($N4029&lt;&gt;"",$N4029,$M4029)&gt;0,スコアリング基準!$C$22,0))))</f>
        <v/>
      </c>
      <c r="T4029" s="4">
        <f>IF($O4029="可",スコアリング基準!$C$23,0)</f>
        <v/>
      </c>
      <c r="U4029" s="4">
        <f>IF(OR(COUNT($K4029:$L4029)&lt;2,$K4029=0),0,IF(ABS($L4029)/$K4029&lt;=スコアリング基準!$B$24,スコアリング基準!$C$24,IF(ABS($L4029)/$K4029&lt;=スコアリング基準!$B$25,スコアリング基準!$C$25,IF(ABS($L4029)/$K4029&lt;=スコアリング基準!$B$26,スコアリング基準!$C$26,0))))</f>
        <v/>
      </c>
      <c r="V4029" s="4">
        <f>IF($P4029="なし",スコアリング基準!$C$27,0)</f>
        <v/>
      </c>
      <c r="W4029" s="4">
        <f>IF($F4029="",0,IF(ISNUMBER($F4029),IF($F4029&lt;=スコアリング基準!$B$28,スコアリング基準!$C$28,スコアリング基準!$C$29),0))</f>
        <v/>
      </c>
      <c r="X4029" s="4">
        <f>IFERROR(VLOOKUP($B4029,スコアリング基準!$A$36:$B$46,2,FALSE),0)</f>
        <v/>
      </c>
      <c r="Y4029" s="4">
        <f>SUM($S4029:$X4029)</f>
        <v/>
      </c>
      <c r="Z4029" s="4">
        <f>IF(COUNT($M4029:$N4029)=0,"データ無",IF($Y4029&gt;=スコアリング基準!$B$30,"S",IF($Y4029&gt;=スコアリング基準!$B$31,"A",IF($Y4029&gt;=スコアリング基準!$B$32,"B","C"))))</f>
        <v/>
      </c>
      <c r="AA4029">
        <f>IFERROR(INDEX(実績DB!$I$3:$I$104,MATCH($B4029&amp;$C4029,実績DB!$J$3:$J$104,0)),"")</f>
        <v/>
      </c>
    </row>
    <row r="4030">
      <c r="A4030" t="n">
        <v>4028</v>
      </c>
      <c r="B4030" t="inlineStr">
        <is>
          <t>関西</t>
        </is>
      </c>
      <c r="C4030" t="inlineStr">
        <is>
          <t>溝口変電所</t>
        </is>
      </c>
      <c r="D4030" t="inlineStr">
        <is>
          <t>兵庫県</t>
        </is>
      </c>
      <c r="E4030" t="n">
        <v>77</v>
      </c>
      <c r="G4030" s="3" t="n">
        <v>34.9309</v>
      </c>
      <c r="H4030" s="3" t="n">
        <v>134.74534</v>
      </c>
      <c r="I4030" t="inlineStr">
        <is>
          <t>OSM実測</t>
        </is>
      </c>
      <c r="J4030" t="n">
        <v>57</v>
      </c>
      <c r="K4030" t="n">
        <v>57</v>
      </c>
      <c r="L4030" t="n">
        <v>-2</v>
      </c>
      <c r="O4030" t="inlineStr">
        <is>
          <t>不可 #1</t>
        </is>
      </c>
      <c r="P4030" t="inlineStr">
        <is>
          <t>有り</t>
        </is>
      </c>
      <c r="R4030" s="4">
        <f>IF(COUNT($M4030:$N4030)=0,"",IF(AND(IF($N4030&lt;&gt;"",$N4030,$M4030)&lt;=0,$O4030&lt;&gt;"可"),"警告",""))</f>
        <v/>
      </c>
      <c r="S4030" s="4">
        <f>IF(COUNT($M4030:$N4030)=0,0,IF(IF($N4030&lt;&gt;"",$N4030,$M4030)&gt;=スコアリング基準!$B$20,スコアリング基準!$C$20,IF(IF($N4030&lt;&gt;"",$N4030,$M4030)&gt;=スコアリング基準!$B$21,スコアリング基準!$C$21,IF(IF($N4030&lt;&gt;"",$N4030,$M4030)&gt;0,スコアリング基準!$C$22,0))))</f>
        <v/>
      </c>
      <c r="T4030" s="4">
        <f>IF($O4030="可",スコアリング基準!$C$23,0)</f>
        <v/>
      </c>
      <c r="U4030" s="4">
        <f>IF(OR(COUNT($K4030:$L4030)&lt;2,$K4030=0),0,IF(ABS($L4030)/$K4030&lt;=スコアリング基準!$B$24,スコアリング基準!$C$24,IF(ABS($L4030)/$K4030&lt;=スコアリング基準!$B$25,スコアリング基準!$C$25,IF(ABS($L4030)/$K4030&lt;=スコアリング基準!$B$26,スコアリング基準!$C$26,0))))</f>
        <v/>
      </c>
      <c r="V4030" s="4">
        <f>IF($P4030="なし",スコアリング基準!$C$27,0)</f>
        <v/>
      </c>
      <c r="W4030" s="4">
        <f>IF($F4030="",0,IF(ISNUMBER($F4030),IF($F4030&lt;=スコアリング基準!$B$28,スコアリング基準!$C$28,スコアリング基準!$C$29),0))</f>
        <v/>
      </c>
      <c r="X4030" s="4">
        <f>IFERROR(VLOOKUP($B4030,スコアリング基準!$A$36:$B$46,2,FALSE),0)</f>
        <v/>
      </c>
      <c r="Y4030" s="4">
        <f>SUM($S4030:$X4030)</f>
        <v/>
      </c>
      <c r="Z4030" s="4">
        <f>IF(COUNT($M4030:$N4030)=0,"データ無",IF($Y4030&gt;=スコアリング基準!$B$30,"S",IF($Y4030&gt;=スコアリング基準!$B$31,"A",IF($Y4030&gt;=スコアリング基準!$B$32,"B","C"))))</f>
        <v/>
      </c>
      <c r="AA4030">
        <f>IFERROR(INDEX(実績DB!$I$3:$I$104,MATCH($B4030&amp;$C4030,実績DB!$J$3:$J$104,0)),"")</f>
        <v/>
      </c>
    </row>
    <row r="4031">
      <c r="A4031" t="n">
        <v>4029</v>
      </c>
      <c r="B4031" t="inlineStr">
        <is>
          <t>関西</t>
        </is>
      </c>
      <c r="C4031" t="inlineStr">
        <is>
          <t>滝谷変電所</t>
        </is>
      </c>
      <c r="D4031" t="inlineStr">
        <is>
          <t>大阪府</t>
        </is>
      </c>
      <c r="E4031" t="n">
        <v>77</v>
      </c>
      <c r="G4031" s="3" t="n">
        <v>34.477958</v>
      </c>
      <c r="H4031" s="3" t="n">
        <v>135.558153</v>
      </c>
      <c r="I4031" t="inlineStr">
        <is>
          <t>OSM実測</t>
        </is>
      </c>
      <c r="J4031" t="n">
        <v>57</v>
      </c>
      <c r="K4031" t="n">
        <v>57</v>
      </c>
      <c r="L4031" t="n">
        <v>-39</v>
      </c>
      <c r="M4031" t="n">
        <v>18</v>
      </c>
      <c r="N4031" t="n">
        <v>18</v>
      </c>
      <c r="O4031" t="inlineStr">
        <is>
          <t>不可 #2</t>
        </is>
      </c>
      <c r="P4031" t="inlineStr">
        <is>
          <t>有り</t>
        </is>
      </c>
      <c r="R4031" s="4">
        <f>IF(COUNT($M4031:$N4031)=0,"",IF(AND(IF($N4031&lt;&gt;"",$N4031,$M4031)&lt;=0,$O4031&lt;&gt;"可"),"警告",""))</f>
        <v/>
      </c>
      <c r="S4031" s="4">
        <f>IF(COUNT($M4031:$N4031)=0,0,IF(IF($N4031&lt;&gt;"",$N4031,$M4031)&gt;=スコアリング基準!$B$20,スコアリング基準!$C$20,IF(IF($N4031&lt;&gt;"",$N4031,$M4031)&gt;=スコアリング基準!$B$21,スコアリング基準!$C$21,IF(IF($N4031&lt;&gt;"",$N4031,$M4031)&gt;0,スコアリング基準!$C$22,0))))</f>
        <v/>
      </c>
      <c r="T4031" s="4">
        <f>IF($O4031="可",スコアリング基準!$C$23,0)</f>
        <v/>
      </c>
      <c r="U4031" s="4">
        <f>IF(OR(COUNT($K4031:$L4031)&lt;2,$K4031=0),0,IF(ABS($L4031)/$K4031&lt;=スコアリング基準!$B$24,スコアリング基準!$C$24,IF(ABS($L4031)/$K4031&lt;=スコアリング基準!$B$25,スコアリング基準!$C$25,IF(ABS($L4031)/$K4031&lt;=スコアリング基準!$B$26,スコアリング基準!$C$26,0))))</f>
        <v/>
      </c>
      <c r="V4031" s="4">
        <f>IF($P4031="なし",スコアリング基準!$C$27,0)</f>
        <v/>
      </c>
      <c r="W4031" s="4">
        <f>IF($F4031="",0,IF(ISNUMBER($F4031),IF($F4031&lt;=スコアリング基準!$B$28,スコアリング基準!$C$28,スコアリング基準!$C$29),0))</f>
        <v/>
      </c>
      <c r="X4031" s="4">
        <f>IFERROR(VLOOKUP($B4031,スコアリング基準!$A$36:$B$46,2,FALSE),0)</f>
        <v/>
      </c>
      <c r="Y4031" s="4">
        <f>SUM($S4031:$X4031)</f>
        <v/>
      </c>
      <c r="Z4031" s="4">
        <f>IF(COUNT($M4031:$N4031)=0,"データ無",IF($Y4031&gt;=スコアリング基準!$B$30,"S",IF($Y4031&gt;=スコアリング基準!$B$31,"A",IF($Y4031&gt;=スコアリング基準!$B$32,"B","C"))))</f>
        <v/>
      </c>
      <c r="AA4031">
        <f>IFERROR(INDEX(実績DB!$I$3:$I$104,MATCH($B4031&amp;$C4031,実績DB!$J$3:$J$104,0)),"")</f>
        <v/>
      </c>
    </row>
    <row r="4032">
      <c r="A4032" t="n">
        <v>4030</v>
      </c>
      <c r="B4032" t="inlineStr">
        <is>
          <t>関西</t>
        </is>
      </c>
      <c r="C4032" t="inlineStr">
        <is>
          <t>熊取変電所</t>
        </is>
      </c>
      <c r="D4032" t="inlineStr">
        <is>
          <t>大阪府</t>
        </is>
      </c>
      <c r="E4032" t="n">
        <v>77</v>
      </c>
      <c r="G4032" s="3" t="n">
        <v>34.392507</v>
      </c>
      <c r="H4032" s="3" t="n">
        <v>135.348367</v>
      </c>
      <c r="I4032" t="inlineStr">
        <is>
          <t>OSM実測</t>
        </is>
      </c>
      <c r="J4032" t="n">
        <v>38</v>
      </c>
      <c r="K4032" t="n">
        <v>38</v>
      </c>
      <c r="L4032" t="n">
        <v>-22</v>
      </c>
      <c r="M4032" t="n">
        <v>16</v>
      </c>
      <c r="N4032" t="n">
        <v>16</v>
      </c>
      <c r="O4032" t="inlineStr">
        <is>
          <t>不可 #2</t>
        </is>
      </c>
      <c r="P4032" t="inlineStr">
        <is>
          <t>なし</t>
        </is>
      </c>
      <c r="R4032" s="4">
        <f>IF(COUNT($M4032:$N4032)=0,"",IF(AND(IF($N4032&lt;&gt;"",$N4032,$M4032)&lt;=0,$O4032&lt;&gt;"可"),"警告",""))</f>
        <v/>
      </c>
      <c r="S4032" s="4">
        <f>IF(COUNT($M4032:$N4032)=0,0,IF(IF($N4032&lt;&gt;"",$N4032,$M4032)&gt;=スコアリング基準!$B$20,スコアリング基準!$C$20,IF(IF($N4032&lt;&gt;"",$N4032,$M4032)&gt;=スコアリング基準!$B$21,スコアリング基準!$C$21,IF(IF($N4032&lt;&gt;"",$N4032,$M4032)&gt;0,スコアリング基準!$C$22,0))))</f>
        <v/>
      </c>
      <c r="T4032" s="4">
        <f>IF($O4032="可",スコアリング基準!$C$23,0)</f>
        <v/>
      </c>
      <c r="U4032" s="4">
        <f>IF(OR(COUNT($K4032:$L4032)&lt;2,$K4032=0),0,IF(ABS($L4032)/$K4032&lt;=スコアリング基準!$B$24,スコアリング基準!$C$24,IF(ABS($L4032)/$K4032&lt;=スコアリング基準!$B$25,スコアリング基準!$C$25,IF(ABS($L4032)/$K4032&lt;=スコアリング基準!$B$26,スコアリング基準!$C$26,0))))</f>
        <v/>
      </c>
      <c r="V4032" s="4">
        <f>IF($P4032="なし",スコアリング基準!$C$27,0)</f>
        <v/>
      </c>
      <c r="W4032" s="4">
        <f>IF($F4032="",0,IF(ISNUMBER($F4032),IF($F4032&lt;=スコアリング基準!$B$28,スコアリング基準!$C$28,スコアリング基準!$C$29),0))</f>
        <v/>
      </c>
      <c r="X4032" s="4">
        <f>IFERROR(VLOOKUP($B4032,スコアリング基準!$A$36:$B$46,2,FALSE),0)</f>
        <v/>
      </c>
      <c r="Y4032" s="4">
        <f>SUM($S4032:$X4032)</f>
        <v/>
      </c>
      <c r="Z4032" s="4">
        <f>IF(COUNT($M4032:$N4032)=0,"データ無",IF($Y4032&gt;=スコアリング基準!$B$30,"S",IF($Y4032&gt;=スコアリング基準!$B$31,"A",IF($Y4032&gt;=スコアリング基準!$B$32,"B","C"))))</f>
        <v/>
      </c>
      <c r="AA4032">
        <f>IFERROR(INDEX(実績DB!$I$3:$I$104,MATCH($B4032&amp;$C4032,実績DB!$J$3:$J$104,0)),"")</f>
        <v/>
      </c>
    </row>
    <row r="4033">
      <c r="A4033" t="n">
        <v>4031</v>
      </c>
      <c r="B4033" t="inlineStr">
        <is>
          <t>関西</t>
        </is>
      </c>
      <c r="C4033" t="inlineStr">
        <is>
          <t>王寺変電所</t>
        </is>
      </c>
      <c r="D4033" t="inlineStr">
        <is>
          <t>奈良県</t>
        </is>
      </c>
      <c r="E4033" t="n">
        <v>77</v>
      </c>
      <c r="G4033" s="3" t="n">
        <v>34.600119</v>
      </c>
      <c r="H4033" s="3" t="n">
        <v>135.711379</v>
      </c>
      <c r="I4033" t="inlineStr">
        <is>
          <t>OSM実測</t>
        </is>
      </c>
      <c r="J4033" t="n">
        <v>52</v>
      </c>
      <c r="K4033" t="n">
        <v>52</v>
      </c>
      <c r="L4033" t="n">
        <v>-38</v>
      </c>
      <c r="M4033" t="n">
        <v>14</v>
      </c>
      <c r="N4033" t="n">
        <v>14</v>
      </c>
      <c r="O4033" t="inlineStr">
        <is>
          <t>不可 #2</t>
        </is>
      </c>
      <c r="P4033" t="inlineStr">
        <is>
          <t>なし</t>
        </is>
      </c>
      <c r="R4033" s="4">
        <f>IF(COUNT($M4033:$N4033)=0,"",IF(AND(IF($N4033&lt;&gt;"",$N4033,$M4033)&lt;=0,$O4033&lt;&gt;"可"),"警告",""))</f>
        <v/>
      </c>
      <c r="S4033" s="4">
        <f>IF(COUNT($M4033:$N4033)=0,0,IF(IF($N4033&lt;&gt;"",$N4033,$M4033)&gt;=スコアリング基準!$B$20,スコアリング基準!$C$20,IF(IF($N4033&lt;&gt;"",$N4033,$M4033)&gt;=スコアリング基準!$B$21,スコアリング基準!$C$21,IF(IF($N4033&lt;&gt;"",$N4033,$M4033)&gt;0,スコアリング基準!$C$22,0))))</f>
        <v/>
      </c>
      <c r="T4033" s="4">
        <f>IF($O4033="可",スコアリング基準!$C$23,0)</f>
        <v/>
      </c>
      <c r="U4033" s="4">
        <f>IF(OR(COUNT($K4033:$L4033)&lt;2,$K4033=0),0,IF(ABS($L4033)/$K4033&lt;=スコアリング基準!$B$24,スコアリング基準!$C$24,IF(ABS($L4033)/$K4033&lt;=スコアリング基準!$B$25,スコアリング基準!$C$25,IF(ABS($L4033)/$K4033&lt;=スコアリング基準!$B$26,スコアリング基準!$C$26,0))))</f>
        <v/>
      </c>
      <c r="V4033" s="4">
        <f>IF($P4033="なし",スコアリング基準!$C$27,0)</f>
        <v/>
      </c>
      <c r="W4033" s="4">
        <f>IF($F4033="",0,IF(ISNUMBER($F4033),IF($F4033&lt;=スコアリング基準!$B$28,スコアリング基準!$C$28,スコアリング基準!$C$29),0))</f>
        <v/>
      </c>
      <c r="X4033" s="4">
        <f>IFERROR(VLOOKUP($B4033,スコアリング基準!$A$36:$B$46,2,FALSE),0)</f>
        <v/>
      </c>
      <c r="Y4033" s="4">
        <f>SUM($S4033:$X4033)</f>
        <v/>
      </c>
      <c r="Z4033" s="4">
        <f>IF(COUNT($M4033:$N4033)=0,"データ無",IF($Y4033&gt;=スコアリング基準!$B$30,"S",IF($Y4033&gt;=スコアリング基準!$B$31,"A",IF($Y4033&gt;=スコアリング基準!$B$32,"B","C"))))</f>
        <v/>
      </c>
      <c r="AA4033">
        <f>IFERROR(INDEX(実績DB!$I$3:$I$104,MATCH($B4033&amp;$C4033,実績DB!$J$3:$J$104,0)),"")</f>
        <v/>
      </c>
    </row>
    <row r="4034">
      <c r="A4034" t="n">
        <v>4032</v>
      </c>
      <c r="B4034" t="inlineStr">
        <is>
          <t>関西</t>
        </is>
      </c>
      <c r="C4034" t="inlineStr">
        <is>
          <t>田治米変電所</t>
        </is>
      </c>
      <c r="D4034" t="inlineStr">
        <is>
          <t>大阪府</t>
        </is>
      </c>
      <c r="E4034" t="n">
        <v>77</v>
      </c>
      <c r="G4034" s="3" t="n">
        <v>34.461849</v>
      </c>
      <c r="H4034" s="3" t="n">
        <v>135.429112</v>
      </c>
      <c r="I4034" t="inlineStr">
        <is>
          <t>OSM実測</t>
        </is>
      </c>
      <c r="J4034" t="n">
        <v>38</v>
      </c>
      <c r="K4034" t="n">
        <v>38</v>
      </c>
      <c r="L4034" t="n">
        <v>-19</v>
      </c>
      <c r="M4034" t="n">
        <v>19</v>
      </c>
      <c r="N4034" t="n">
        <v>19</v>
      </c>
      <c r="O4034" t="inlineStr">
        <is>
          <t>不可 #2</t>
        </is>
      </c>
      <c r="P4034" t="inlineStr">
        <is>
          <t>なし</t>
        </is>
      </c>
      <c r="R4034" s="4">
        <f>IF(COUNT($M4034:$N4034)=0,"",IF(AND(IF($N4034&lt;&gt;"",$N4034,$M4034)&lt;=0,$O4034&lt;&gt;"可"),"警告",""))</f>
        <v/>
      </c>
      <c r="S4034" s="4">
        <f>IF(COUNT($M4034:$N4034)=0,0,IF(IF($N4034&lt;&gt;"",$N4034,$M4034)&gt;=スコアリング基準!$B$20,スコアリング基準!$C$20,IF(IF($N4034&lt;&gt;"",$N4034,$M4034)&gt;=スコアリング基準!$B$21,スコアリング基準!$C$21,IF(IF($N4034&lt;&gt;"",$N4034,$M4034)&gt;0,スコアリング基準!$C$22,0))))</f>
        <v/>
      </c>
      <c r="T4034" s="4">
        <f>IF($O4034="可",スコアリング基準!$C$23,0)</f>
        <v/>
      </c>
      <c r="U4034" s="4">
        <f>IF(OR(COUNT($K4034:$L4034)&lt;2,$K4034=0),0,IF(ABS($L4034)/$K4034&lt;=スコアリング基準!$B$24,スコアリング基準!$C$24,IF(ABS($L4034)/$K4034&lt;=スコアリング基準!$B$25,スコアリング基準!$C$25,IF(ABS($L4034)/$K4034&lt;=スコアリング基準!$B$26,スコアリング基準!$C$26,0))))</f>
        <v/>
      </c>
      <c r="V4034" s="4">
        <f>IF($P4034="なし",スコアリング基準!$C$27,0)</f>
        <v/>
      </c>
      <c r="W4034" s="4">
        <f>IF($F4034="",0,IF(ISNUMBER($F4034),IF($F4034&lt;=スコアリング基準!$B$28,スコアリング基準!$C$28,スコアリング基準!$C$29),0))</f>
        <v/>
      </c>
      <c r="X4034" s="4">
        <f>IFERROR(VLOOKUP($B4034,スコアリング基準!$A$36:$B$46,2,FALSE),0)</f>
        <v/>
      </c>
      <c r="Y4034" s="4">
        <f>SUM($S4034:$X4034)</f>
        <v/>
      </c>
      <c r="Z4034" s="4">
        <f>IF(COUNT($M4034:$N4034)=0,"データ無",IF($Y4034&gt;=スコアリング基準!$B$30,"S",IF($Y4034&gt;=スコアリング基準!$B$31,"A",IF($Y4034&gt;=スコアリング基準!$B$32,"B","C"))))</f>
        <v/>
      </c>
      <c r="AA4034">
        <f>IFERROR(INDEX(実績DB!$I$3:$I$104,MATCH($B4034&amp;$C4034,実績DB!$J$3:$J$104,0)),"")</f>
        <v/>
      </c>
    </row>
    <row r="4035">
      <c r="A4035" t="n">
        <v>4033</v>
      </c>
      <c r="B4035" t="inlineStr">
        <is>
          <t>関西</t>
        </is>
      </c>
      <c r="C4035" t="inlineStr">
        <is>
          <t>甲東園変電所</t>
        </is>
      </c>
      <c r="D4035" t="inlineStr">
        <is>
          <t>兵庫県</t>
        </is>
      </c>
      <c r="E4035" t="n">
        <v>77</v>
      </c>
      <c r="G4035" s="3" t="n">
        <v>34.76531</v>
      </c>
      <c r="H4035" s="3" t="n">
        <v>135.369127</v>
      </c>
      <c r="I4035" t="inlineStr">
        <is>
          <t>OSM実測</t>
        </is>
      </c>
      <c r="J4035" t="n">
        <v>38</v>
      </c>
      <c r="K4035" t="n">
        <v>38</v>
      </c>
      <c r="L4035" t="n">
        <v>-19</v>
      </c>
      <c r="M4035" t="n">
        <v>19</v>
      </c>
      <c r="N4035" t="n">
        <v>0</v>
      </c>
      <c r="O4035" t="inlineStr">
        <is>
          <t>不可 #2</t>
        </is>
      </c>
      <c r="P4035" t="inlineStr">
        <is>
          <t>有り</t>
        </is>
      </c>
      <c r="R4035" s="4">
        <f>IF(COUNT($M4035:$N4035)=0,"",IF(AND(IF($N4035&lt;&gt;"",$N4035,$M4035)&lt;=0,$O4035&lt;&gt;"可"),"警告",""))</f>
        <v/>
      </c>
      <c r="S4035" s="4">
        <f>IF(COUNT($M4035:$N4035)=0,0,IF(IF($N4035&lt;&gt;"",$N4035,$M4035)&gt;=スコアリング基準!$B$20,スコアリング基準!$C$20,IF(IF($N4035&lt;&gt;"",$N4035,$M4035)&gt;=スコアリング基準!$B$21,スコアリング基準!$C$21,IF(IF($N4035&lt;&gt;"",$N4035,$M4035)&gt;0,スコアリング基準!$C$22,0))))</f>
        <v/>
      </c>
      <c r="T4035" s="4">
        <f>IF($O4035="可",スコアリング基準!$C$23,0)</f>
        <v/>
      </c>
      <c r="U4035" s="4">
        <f>IF(OR(COUNT($K4035:$L4035)&lt;2,$K4035=0),0,IF(ABS($L4035)/$K4035&lt;=スコアリング基準!$B$24,スコアリング基準!$C$24,IF(ABS($L4035)/$K4035&lt;=スコアリング基準!$B$25,スコアリング基準!$C$25,IF(ABS($L4035)/$K4035&lt;=スコアリング基準!$B$26,スコアリング基準!$C$26,0))))</f>
        <v/>
      </c>
      <c r="V4035" s="4">
        <f>IF($P4035="なし",スコアリング基準!$C$27,0)</f>
        <v/>
      </c>
      <c r="W4035" s="4">
        <f>IF($F4035="",0,IF(ISNUMBER($F4035),IF($F4035&lt;=スコアリング基準!$B$28,スコアリング基準!$C$28,スコアリング基準!$C$29),0))</f>
        <v/>
      </c>
      <c r="X4035" s="4">
        <f>IFERROR(VLOOKUP($B4035,スコアリング基準!$A$36:$B$46,2,FALSE),0)</f>
        <v/>
      </c>
      <c r="Y4035" s="4">
        <f>SUM($S4035:$X4035)</f>
        <v/>
      </c>
      <c r="Z4035" s="4">
        <f>IF(COUNT($M4035:$N4035)=0,"データ無",IF($Y4035&gt;=スコアリング基準!$B$30,"S",IF($Y4035&gt;=スコアリング基準!$B$31,"A",IF($Y4035&gt;=スコアリング基準!$B$32,"B","C"))))</f>
        <v/>
      </c>
      <c r="AA4035">
        <f>IFERROR(INDEX(実績DB!$I$3:$I$104,MATCH($B4035&amp;$C4035,実績DB!$J$3:$J$104,0)),"")</f>
        <v/>
      </c>
    </row>
    <row r="4036">
      <c r="A4036" t="n">
        <v>4034</v>
      </c>
      <c r="B4036" t="inlineStr">
        <is>
          <t>関西</t>
        </is>
      </c>
      <c r="C4036" t="inlineStr">
        <is>
          <t>男山変電所</t>
        </is>
      </c>
      <c r="D4036" t="inlineStr">
        <is>
          <t>京都府</t>
        </is>
      </c>
      <c r="E4036" t="n">
        <v>77</v>
      </c>
      <c r="G4036" s="3" t="n">
        <v>34.86564</v>
      </c>
      <c r="H4036" s="3" t="n">
        <v>135.710231</v>
      </c>
      <c r="I4036" t="inlineStr">
        <is>
          <t>OSM実測</t>
        </is>
      </c>
      <c r="J4036" t="n">
        <v>57</v>
      </c>
      <c r="K4036" t="n">
        <v>57</v>
      </c>
      <c r="L4036" t="n">
        <v>-39</v>
      </c>
      <c r="M4036" t="n">
        <v>18</v>
      </c>
      <c r="N4036" t="n">
        <v>18</v>
      </c>
      <c r="O4036" t="inlineStr">
        <is>
          <t>不可 #2</t>
        </is>
      </c>
      <c r="P4036" t="inlineStr">
        <is>
          <t>なし</t>
        </is>
      </c>
      <c r="R4036" s="4">
        <f>IF(COUNT($M4036:$N4036)=0,"",IF(AND(IF($N4036&lt;&gt;"",$N4036,$M4036)&lt;=0,$O4036&lt;&gt;"可"),"警告",""))</f>
        <v/>
      </c>
      <c r="S4036" s="4">
        <f>IF(COUNT($M4036:$N4036)=0,0,IF(IF($N4036&lt;&gt;"",$N4036,$M4036)&gt;=スコアリング基準!$B$20,スコアリング基準!$C$20,IF(IF($N4036&lt;&gt;"",$N4036,$M4036)&gt;=スコアリング基準!$B$21,スコアリング基準!$C$21,IF(IF($N4036&lt;&gt;"",$N4036,$M4036)&gt;0,スコアリング基準!$C$22,0))))</f>
        <v/>
      </c>
      <c r="T4036" s="4">
        <f>IF($O4036="可",スコアリング基準!$C$23,0)</f>
        <v/>
      </c>
      <c r="U4036" s="4">
        <f>IF(OR(COUNT($K4036:$L4036)&lt;2,$K4036=0),0,IF(ABS($L4036)/$K4036&lt;=スコアリング基準!$B$24,スコアリング基準!$C$24,IF(ABS($L4036)/$K4036&lt;=スコアリング基準!$B$25,スコアリング基準!$C$25,IF(ABS($L4036)/$K4036&lt;=スコアリング基準!$B$26,スコアリング基準!$C$26,0))))</f>
        <v/>
      </c>
      <c r="V4036" s="4">
        <f>IF($P4036="なし",スコアリング基準!$C$27,0)</f>
        <v/>
      </c>
      <c r="W4036" s="4">
        <f>IF($F4036="",0,IF(ISNUMBER($F4036),IF($F4036&lt;=スコアリング基準!$B$28,スコアリング基準!$C$28,スコアリング基準!$C$29),0))</f>
        <v/>
      </c>
      <c r="X4036" s="4">
        <f>IFERROR(VLOOKUP($B4036,スコアリング基準!$A$36:$B$46,2,FALSE),0)</f>
        <v/>
      </c>
      <c r="Y4036" s="4">
        <f>SUM($S4036:$X4036)</f>
        <v/>
      </c>
      <c r="Z4036" s="4">
        <f>IF(COUNT($M4036:$N4036)=0,"データ無",IF($Y4036&gt;=スコアリング基準!$B$30,"S",IF($Y4036&gt;=スコアリング基準!$B$31,"A",IF($Y4036&gt;=スコアリング基準!$B$32,"B","C"))))</f>
        <v/>
      </c>
      <c r="AA4036">
        <f>IFERROR(INDEX(実績DB!$I$3:$I$104,MATCH($B4036&amp;$C4036,実績DB!$J$3:$J$104,0)),"")</f>
        <v/>
      </c>
    </row>
    <row r="4037">
      <c r="A4037" t="n">
        <v>4035</v>
      </c>
      <c r="B4037" t="inlineStr">
        <is>
          <t>関西</t>
        </is>
      </c>
      <c r="C4037" t="inlineStr">
        <is>
          <t>登美ヶ丘変電所</t>
        </is>
      </c>
      <c r="D4037" t="inlineStr">
        <is>
          <t>奈良県</t>
        </is>
      </c>
      <c r="E4037" t="n">
        <v>77</v>
      </c>
      <c r="G4037" s="3" t="n">
        <v>34.724897</v>
      </c>
      <c r="H4037" s="3" t="n">
        <v>135.752494</v>
      </c>
      <c r="I4037" t="inlineStr">
        <is>
          <t>OSM実測</t>
        </is>
      </c>
      <c r="J4037" t="n">
        <v>33</v>
      </c>
      <c r="K4037" t="n">
        <v>33</v>
      </c>
      <c r="L4037" t="n">
        <v>-19</v>
      </c>
      <c r="M4037" t="n">
        <v>14</v>
      </c>
      <c r="N4037" t="n">
        <v>0</v>
      </c>
      <c r="O4037" t="inlineStr">
        <is>
          <t>不可 #2</t>
        </is>
      </c>
      <c r="P4037" t="inlineStr">
        <is>
          <t>有り</t>
        </is>
      </c>
      <c r="R4037" s="4">
        <f>IF(COUNT($M4037:$N4037)=0,"",IF(AND(IF($N4037&lt;&gt;"",$N4037,$M4037)&lt;=0,$O4037&lt;&gt;"可"),"警告",""))</f>
        <v/>
      </c>
      <c r="S4037" s="4">
        <f>IF(COUNT($M4037:$N4037)=0,0,IF(IF($N4037&lt;&gt;"",$N4037,$M4037)&gt;=スコアリング基準!$B$20,スコアリング基準!$C$20,IF(IF($N4037&lt;&gt;"",$N4037,$M4037)&gt;=スコアリング基準!$B$21,スコアリング基準!$C$21,IF(IF($N4037&lt;&gt;"",$N4037,$M4037)&gt;0,スコアリング基準!$C$22,0))))</f>
        <v/>
      </c>
      <c r="T4037" s="4">
        <f>IF($O4037="可",スコアリング基準!$C$23,0)</f>
        <v/>
      </c>
      <c r="U4037" s="4">
        <f>IF(OR(COUNT($K4037:$L4037)&lt;2,$K4037=0),0,IF(ABS($L4037)/$K4037&lt;=スコアリング基準!$B$24,スコアリング基準!$C$24,IF(ABS($L4037)/$K4037&lt;=スコアリング基準!$B$25,スコアリング基準!$C$25,IF(ABS($L4037)/$K4037&lt;=スコアリング基準!$B$26,スコアリング基準!$C$26,0))))</f>
        <v/>
      </c>
      <c r="V4037" s="4">
        <f>IF($P4037="なし",スコアリング基準!$C$27,0)</f>
        <v/>
      </c>
      <c r="W4037" s="4">
        <f>IF($F4037="",0,IF(ISNUMBER($F4037),IF($F4037&lt;=スコアリング基準!$B$28,スコアリング基準!$C$28,スコアリング基準!$C$29),0))</f>
        <v/>
      </c>
      <c r="X4037" s="4">
        <f>IFERROR(VLOOKUP($B4037,スコアリング基準!$A$36:$B$46,2,FALSE),0)</f>
        <v/>
      </c>
      <c r="Y4037" s="4">
        <f>SUM($S4037:$X4037)</f>
        <v/>
      </c>
      <c r="Z4037" s="4">
        <f>IF(COUNT($M4037:$N4037)=0,"データ無",IF($Y4037&gt;=スコアリング基準!$B$30,"S",IF($Y4037&gt;=スコアリング基準!$B$31,"A",IF($Y4037&gt;=スコアリング基準!$B$32,"B","C"))))</f>
        <v/>
      </c>
      <c r="AA4037">
        <f>IFERROR(INDEX(実績DB!$I$3:$I$104,MATCH($B4037&amp;$C4037,実績DB!$J$3:$J$104,0)),"")</f>
        <v/>
      </c>
    </row>
    <row r="4038">
      <c r="A4038" t="n">
        <v>4036</v>
      </c>
      <c r="B4038" t="inlineStr">
        <is>
          <t>関西</t>
        </is>
      </c>
      <c r="C4038" t="inlineStr">
        <is>
          <t>真美ヶ丘変電所</t>
        </is>
      </c>
      <c r="D4038" t="inlineStr">
        <is>
          <t>奈良県</t>
        </is>
      </c>
      <c r="E4038" t="n">
        <v>77</v>
      </c>
      <c r="G4038" s="3" t="n">
        <v>34.546144</v>
      </c>
      <c r="H4038" s="3" t="n">
        <v>135.720634</v>
      </c>
      <c r="I4038" t="inlineStr">
        <is>
          <t>OSM実測</t>
        </is>
      </c>
      <c r="J4038" t="n">
        <v>38</v>
      </c>
      <c r="K4038" t="n">
        <v>38</v>
      </c>
      <c r="L4038" t="n">
        <v>-21</v>
      </c>
      <c r="M4038" t="n">
        <v>17</v>
      </c>
      <c r="N4038" t="n">
        <v>17</v>
      </c>
      <c r="O4038" t="inlineStr">
        <is>
          <t>不可 #2</t>
        </is>
      </c>
      <c r="P4038" t="inlineStr">
        <is>
          <t>なし</t>
        </is>
      </c>
      <c r="R4038" s="4">
        <f>IF(COUNT($M4038:$N4038)=0,"",IF(AND(IF($N4038&lt;&gt;"",$N4038,$M4038)&lt;=0,$O4038&lt;&gt;"可"),"警告",""))</f>
        <v/>
      </c>
      <c r="S4038" s="4">
        <f>IF(COUNT($M4038:$N4038)=0,0,IF(IF($N4038&lt;&gt;"",$N4038,$M4038)&gt;=スコアリング基準!$B$20,スコアリング基準!$C$20,IF(IF($N4038&lt;&gt;"",$N4038,$M4038)&gt;=スコアリング基準!$B$21,スコアリング基準!$C$21,IF(IF($N4038&lt;&gt;"",$N4038,$M4038)&gt;0,スコアリング基準!$C$22,0))))</f>
        <v/>
      </c>
      <c r="T4038" s="4">
        <f>IF($O4038="可",スコアリング基準!$C$23,0)</f>
        <v/>
      </c>
      <c r="U4038" s="4">
        <f>IF(OR(COUNT($K4038:$L4038)&lt;2,$K4038=0),0,IF(ABS($L4038)/$K4038&lt;=スコアリング基準!$B$24,スコアリング基準!$C$24,IF(ABS($L4038)/$K4038&lt;=スコアリング基準!$B$25,スコアリング基準!$C$25,IF(ABS($L4038)/$K4038&lt;=スコアリング基準!$B$26,スコアリング基準!$C$26,0))))</f>
        <v/>
      </c>
      <c r="V4038" s="4">
        <f>IF($P4038="なし",スコアリング基準!$C$27,0)</f>
        <v/>
      </c>
      <c r="W4038" s="4">
        <f>IF($F4038="",0,IF(ISNUMBER($F4038),IF($F4038&lt;=スコアリング基準!$B$28,スコアリング基準!$C$28,スコアリング基準!$C$29),0))</f>
        <v/>
      </c>
      <c r="X4038" s="4">
        <f>IFERROR(VLOOKUP($B4038,スコアリング基準!$A$36:$B$46,2,FALSE),0)</f>
        <v/>
      </c>
      <c r="Y4038" s="4">
        <f>SUM($S4038:$X4038)</f>
        <v/>
      </c>
      <c r="Z4038" s="4">
        <f>IF(COUNT($M4038:$N4038)=0,"データ無",IF($Y4038&gt;=スコアリング基準!$B$30,"S",IF($Y4038&gt;=スコアリング基準!$B$31,"A",IF($Y4038&gt;=スコアリング基準!$B$32,"B","C"))))</f>
        <v/>
      </c>
      <c r="AA4038">
        <f>IFERROR(INDEX(実績DB!$I$3:$I$104,MATCH($B4038&amp;$C4038,実績DB!$J$3:$J$104,0)),"")</f>
        <v/>
      </c>
    </row>
    <row r="4039">
      <c r="A4039" t="n">
        <v>4037</v>
      </c>
      <c r="B4039" t="inlineStr">
        <is>
          <t>関西</t>
        </is>
      </c>
      <c r="C4039" t="inlineStr">
        <is>
          <t>石切変電所</t>
        </is>
      </c>
      <c r="D4039" t="inlineStr">
        <is>
          <t>大阪府</t>
        </is>
      </c>
      <c r="E4039" t="n">
        <v>77</v>
      </c>
      <c r="G4039" s="3" t="n">
        <v>34.691494</v>
      </c>
      <c r="H4039" s="3" t="n">
        <v>135.644582</v>
      </c>
      <c r="I4039" t="inlineStr">
        <is>
          <t>OSM実測</t>
        </is>
      </c>
      <c r="J4039" t="n">
        <v>53</v>
      </c>
      <c r="K4039" t="n">
        <v>53</v>
      </c>
      <c r="L4039" t="n">
        <v>-36</v>
      </c>
      <c r="M4039" t="n">
        <v>17</v>
      </c>
      <c r="N4039" t="n">
        <v>0</v>
      </c>
      <c r="O4039" t="inlineStr">
        <is>
          <t>不可 #2</t>
        </is>
      </c>
      <c r="P4039" t="inlineStr">
        <is>
          <t>有り</t>
        </is>
      </c>
      <c r="R4039" s="4">
        <f>IF(COUNT($M4039:$N4039)=0,"",IF(AND(IF($N4039&lt;&gt;"",$N4039,$M4039)&lt;=0,$O4039&lt;&gt;"可"),"警告",""))</f>
        <v/>
      </c>
      <c r="S4039" s="4">
        <f>IF(COUNT($M4039:$N4039)=0,0,IF(IF($N4039&lt;&gt;"",$N4039,$M4039)&gt;=スコアリング基準!$B$20,スコアリング基準!$C$20,IF(IF($N4039&lt;&gt;"",$N4039,$M4039)&gt;=スコアリング基準!$B$21,スコアリング基準!$C$21,IF(IF($N4039&lt;&gt;"",$N4039,$M4039)&gt;0,スコアリング基準!$C$22,0))))</f>
        <v/>
      </c>
      <c r="T4039" s="4">
        <f>IF($O4039="可",スコアリング基準!$C$23,0)</f>
        <v/>
      </c>
      <c r="U4039" s="4">
        <f>IF(OR(COUNT($K4039:$L4039)&lt;2,$K4039=0),0,IF(ABS($L4039)/$K4039&lt;=スコアリング基準!$B$24,スコアリング基準!$C$24,IF(ABS($L4039)/$K4039&lt;=スコアリング基準!$B$25,スコアリング基準!$C$25,IF(ABS($L4039)/$K4039&lt;=スコアリング基準!$B$26,スコアリング基準!$C$26,0))))</f>
        <v/>
      </c>
      <c r="V4039" s="4">
        <f>IF($P4039="なし",スコアリング基準!$C$27,0)</f>
        <v/>
      </c>
      <c r="W4039" s="4">
        <f>IF($F4039="",0,IF(ISNUMBER($F4039),IF($F4039&lt;=スコアリング基準!$B$28,スコアリング基準!$C$28,スコアリング基準!$C$29),0))</f>
        <v/>
      </c>
      <c r="X4039" s="4">
        <f>IFERROR(VLOOKUP($B4039,スコアリング基準!$A$36:$B$46,2,FALSE),0)</f>
        <v/>
      </c>
      <c r="Y4039" s="4">
        <f>SUM($S4039:$X4039)</f>
        <v/>
      </c>
      <c r="Z4039" s="4">
        <f>IF(COUNT($M4039:$N4039)=0,"データ無",IF($Y4039&gt;=スコアリング基準!$B$30,"S",IF($Y4039&gt;=スコアリング基準!$B$31,"A",IF($Y4039&gt;=スコアリング基準!$B$32,"B","C"))))</f>
        <v/>
      </c>
      <c r="AA4039">
        <f>IFERROR(INDEX(実績DB!$I$3:$I$104,MATCH($B4039&amp;$C4039,実績DB!$J$3:$J$104,0)),"")</f>
        <v/>
      </c>
    </row>
    <row r="4040">
      <c r="A4040" t="n">
        <v>4038</v>
      </c>
      <c r="B4040" t="inlineStr">
        <is>
          <t>関西</t>
        </is>
      </c>
      <c r="C4040" t="inlineStr">
        <is>
          <t>神前変電所</t>
        </is>
      </c>
      <c r="D4040" t="inlineStr">
        <is>
          <t>和歌山県</t>
        </is>
      </c>
      <c r="E4040" t="n">
        <v>77</v>
      </c>
      <c r="G4040" s="3" t="n">
        <v>34.209881</v>
      </c>
      <c r="H4040" s="3" t="n">
        <v>135.20297</v>
      </c>
      <c r="I4040" t="inlineStr">
        <is>
          <t>OSM実測</t>
        </is>
      </c>
      <c r="J4040" t="n">
        <v>34</v>
      </c>
      <c r="K4040" t="n">
        <v>34</v>
      </c>
      <c r="L4040" t="n">
        <v>-19</v>
      </c>
      <c r="M4040" t="n">
        <v>15</v>
      </c>
      <c r="N4040" t="n">
        <v>15</v>
      </c>
      <c r="O4040" t="inlineStr">
        <is>
          <t>不可 #2</t>
        </is>
      </c>
      <c r="P4040" t="inlineStr">
        <is>
          <t>なし</t>
        </is>
      </c>
      <c r="R4040" s="4">
        <f>IF(COUNT($M4040:$N4040)=0,"",IF(AND(IF($N4040&lt;&gt;"",$N4040,$M4040)&lt;=0,$O4040&lt;&gt;"可"),"警告",""))</f>
        <v/>
      </c>
      <c r="S4040" s="4">
        <f>IF(COUNT($M4040:$N4040)=0,0,IF(IF($N4040&lt;&gt;"",$N4040,$M4040)&gt;=スコアリング基準!$B$20,スコアリング基準!$C$20,IF(IF($N4040&lt;&gt;"",$N4040,$M4040)&gt;=スコアリング基準!$B$21,スコアリング基準!$C$21,IF(IF($N4040&lt;&gt;"",$N4040,$M4040)&gt;0,スコアリング基準!$C$22,0))))</f>
        <v/>
      </c>
      <c r="T4040" s="4">
        <f>IF($O4040="可",スコアリング基準!$C$23,0)</f>
        <v/>
      </c>
      <c r="U4040" s="4">
        <f>IF(OR(COUNT($K4040:$L4040)&lt;2,$K4040=0),0,IF(ABS($L4040)/$K4040&lt;=スコアリング基準!$B$24,スコアリング基準!$C$24,IF(ABS($L4040)/$K4040&lt;=スコアリング基準!$B$25,スコアリング基準!$C$25,IF(ABS($L4040)/$K4040&lt;=スコアリング基準!$B$26,スコアリング基準!$C$26,0))))</f>
        <v/>
      </c>
      <c r="V4040" s="4">
        <f>IF($P4040="なし",スコアリング基準!$C$27,0)</f>
        <v/>
      </c>
      <c r="W4040" s="4">
        <f>IF($F4040="",0,IF(ISNUMBER($F4040),IF($F4040&lt;=スコアリング基準!$B$28,スコアリング基準!$C$28,スコアリング基準!$C$29),0))</f>
        <v/>
      </c>
      <c r="X4040" s="4">
        <f>IFERROR(VLOOKUP($B4040,スコアリング基準!$A$36:$B$46,2,FALSE),0)</f>
        <v/>
      </c>
      <c r="Y4040" s="4">
        <f>SUM($S4040:$X4040)</f>
        <v/>
      </c>
      <c r="Z4040" s="4">
        <f>IF(COUNT($M4040:$N4040)=0,"データ無",IF($Y4040&gt;=スコアリング基準!$B$30,"S",IF($Y4040&gt;=スコアリング基準!$B$31,"A",IF($Y4040&gt;=スコアリング基準!$B$32,"B","C"))))</f>
        <v/>
      </c>
      <c r="AA4040">
        <f>IFERROR(INDEX(実績DB!$I$3:$I$104,MATCH($B4040&amp;$C4040,実績DB!$J$3:$J$104,0)),"")</f>
        <v/>
      </c>
    </row>
    <row r="4041">
      <c r="A4041" t="n">
        <v>4039</v>
      </c>
      <c r="B4041" t="inlineStr">
        <is>
          <t>関西</t>
        </is>
      </c>
      <c r="C4041" t="inlineStr">
        <is>
          <t>福崎変電所</t>
        </is>
      </c>
      <c r="D4041" t="inlineStr">
        <is>
          <t>兵庫県</t>
        </is>
      </c>
      <c r="E4041" t="n">
        <v>77</v>
      </c>
      <c r="G4041" s="3" t="n">
        <v>34.953656</v>
      </c>
      <c r="H4041" s="3" t="n">
        <v>134.771326</v>
      </c>
      <c r="I4041" t="inlineStr">
        <is>
          <t>OSM実測</t>
        </is>
      </c>
      <c r="J4041" t="n">
        <v>38</v>
      </c>
      <c r="K4041" t="n">
        <v>38</v>
      </c>
      <c r="L4041" t="n">
        <v>-28</v>
      </c>
      <c r="M4041" t="n">
        <v>10</v>
      </c>
      <c r="N4041" t="n">
        <v>0</v>
      </c>
      <c r="O4041" t="inlineStr">
        <is>
          <t>不可 #2</t>
        </is>
      </c>
      <c r="P4041" t="inlineStr">
        <is>
          <t>有り</t>
        </is>
      </c>
      <c r="R4041" s="4">
        <f>IF(COUNT($M4041:$N4041)=0,"",IF(AND(IF($N4041&lt;&gt;"",$N4041,$M4041)&lt;=0,$O4041&lt;&gt;"可"),"警告",""))</f>
        <v/>
      </c>
      <c r="S4041" s="4">
        <f>IF(COUNT($M4041:$N4041)=0,0,IF(IF($N4041&lt;&gt;"",$N4041,$M4041)&gt;=スコアリング基準!$B$20,スコアリング基準!$C$20,IF(IF($N4041&lt;&gt;"",$N4041,$M4041)&gt;=スコアリング基準!$B$21,スコアリング基準!$C$21,IF(IF($N4041&lt;&gt;"",$N4041,$M4041)&gt;0,スコアリング基準!$C$22,0))))</f>
        <v/>
      </c>
      <c r="T4041" s="4">
        <f>IF($O4041="可",スコアリング基準!$C$23,0)</f>
        <v/>
      </c>
      <c r="U4041" s="4">
        <f>IF(OR(COUNT($K4041:$L4041)&lt;2,$K4041=0),0,IF(ABS($L4041)/$K4041&lt;=スコアリング基準!$B$24,スコアリング基準!$C$24,IF(ABS($L4041)/$K4041&lt;=スコアリング基準!$B$25,スコアリング基準!$C$25,IF(ABS($L4041)/$K4041&lt;=スコアリング基準!$B$26,スコアリング基準!$C$26,0))))</f>
        <v/>
      </c>
      <c r="V4041" s="4">
        <f>IF($P4041="なし",スコアリング基準!$C$27,0)</f>
        <v/>
      </c>
      <c r="W4041" s="4">
        <f>IF($F4041="",0,IF(ISNUMBER($F4041),IF($F4041&lt;=スコアリング基準!$B$28,スコアリング基準!$C$28,スコアリング基準!$C$29),0))</f>
        <v/>
      </c>
      <c r="X4041" s="4">
        <f>IFERROR(VLOOKUP($B4041,スコアリング基準!$A$36:$B$46,2,FALSE),0)</f>
        <v/>
      </c>
      <c r="Y4041" s="4">
        <f>SUM($S4041:$X4041)</f>
        <v/>
      </c>
      <c r="Z4041" s="4">
        <f>IF(COUNT($M4041:$N4041)=0,"データ無",IF($Y4041&gt;=スコアリング基準!$B$30,"S",IF($Y4041&gt;=スコアリング基準!$B$31,"A",IF($Y4041&gt;=スコアリング基準!$B$32,"B","C"))))</f>
        <v/>
      </c>
      <c r="AA4041">
        <f>IFERROR(INDEX(実績DB!$I$3:$I$104,MATCH($B4041&amp;$C4041,実績DB!$J$3:$J$104,0)),"")</f>
        <v/>
      </c>
    </row>
    <row r="4042">
      <c r="A4042" t="n">
        <v>4040</v>
      </c>
      <c r="B4042" t="inlineStr">
        <is>
          <t>関西</t>
        </is>
      </c>
      <c r="C4042" t="inlineStr">
        <is>
          <t>秋篠変電所</t>
        </is>
      </c>
      <c r="D4042" t="inlineStr">
        <is>
          <t>奈良県</t>
        </is>
      </c>
      <c r="E4042" t="n">
        <v>77</v>
      </c>
      <c r="G4042" s="3" t="n">
        <v>34.710118</v>
      </c>
      <c r="H4042" s="3" t="n">
        <v>135.775148</v>
      </c>
      <c r="I4042" t="inlineStr">
        <is>
          <t>OSM実測</t>
        </is>
      </c>
      <c r="J4042" t="n">
        <v>19</v>
      </c>
      <c r="K4042" t="n">
        <v>19</v>
      </c>
      <c r="L4042" t="n">
        <v>0</v>
      </c>
      <c r="M4042" t="n">
        <v>19</v>
      </c>
      <c r="N4042" t="n">
        <v>0</v>
      </c>
      <c r="O4042" t="inlineStr">
        <is>
          <t>不可 #2</t>
        </is>
      </c>
      <c r="P4042" t="inlineStr">
        <is>
          <t>有り</t>
        </is>
      </c>
      <c r="R4042" s="4">
        <f>IF(COUNT($M4042:$N4042)=0,"",IF(AND(IF($N4042&lt;&gt;"",$N4042,$M4042)&lt;=0,$O4042&lt;&gt;"可"),"警告",""))</f>
        <v/>
      </c>
      <c r="S4042" s="4">
        <f>IF(COUNT($M4042:$N4042)=0,0,IF(IF($N4042&lt;&gt;"",$N4042,$M4042)&gt;=スコアリング基準!$B$20,スコアリング基準!$C$20,IF(IF($N4042&lt;&gt;"",$N4042,$M4042)&gt;=スコアリング基準!$B$21,スコアリング基準!$C$21,IF(IF($N4042&lt;&gt;"",$N4042,$M4042)&gt;0,スコアリング基準!$C$22,0))))</f>
        <v/>
      </c>
      <c r="T4042" s="4">
        <f>IF($O4042="可",スコアリング基準!$C$23,0)</f>
        <v/>
      </c>
      <c r="U4042" s="4">
        <f>IF(OR(COUNT($K4042:$L4042)&lt;2,$K4042=0),0,IF(ABS($L4042)/$K4042&lt;=スコアリング基準!$B$24,スコアリング基準!$C$24,IF(ABS($L4042)/$K4042&lt;=スコアリング基準!$B$25,スコアリング基準!$C$25,IF(ABS($L4042)/$K4042&lt;=スコアリング基準!$B$26,スコアリング基準!$C$26,0))))</f>
        <v/>
      </c>
      <c r="V4042" s="4">
        <f>IF($P4042="なし",スコアリング基準!$C$27,0)</f>
        <v/>
      </c>
      <c r="W4042" s="4">
        <f>IF($F4042="",0,IF(ISNUMBER($F4042),IF($F4042&lt;=スコアリング基準!$B$28,スコアリング基準!$C$28,スコアリング基準!$C$29),0))</f>
        <v/>
      </c>
      <c r="X4042" s="4">
        <f>IFERROR(VLOOKUP($B4042,スコアリング基準!$A$36:$B$46,2,FALSE),0)</f>
        <v/>
      </c>
      <c r="Y4042" s="4">
        <f>SUM($S4042:$X4042)</f>
        <v/>
      </c>
      <c r="Z4042" s="4">
        <f>IF(COUNT($M4042:$N4042)=0,"データ無",IF($Y4042&gt;=スコアリング基準!$B$30,"S",IF($Y4042&gt;=スコアリング基準!$B$31,"A",IF($Y4042&gt;=スコアリング基準!$B$32,"B","C"))))</f>
        <v/>
      </c>
      <c r="AA4042">
        <f>IFERROR(INDEX(実績DB!$I$3:$I$104,MATCH($B4042&amp;$C4042,実績DB!$J$3:$J$104,0)),"")</f>
        <v/>
      </c>
    </row>
    <row r="4043">
      <c r="A4043" t="n">
        <v>4041</v>
      </c>
      <c r="B4043" t="inlineStr">
        <is>
          <t>関西</t>
        </is>
      </c>
      <c r="C4043" t="inlineStr">
        <is>
          <t>稲田変電所</t>
        </is>
      </c>
      <c r="D4043" t="inlineStr">
        <is>
          <t>大阪府</t>
        </is>
      </c>
      <c r="E4043" t="n">
        <v>77</v>
      </c>
      <c r="G4043" s="3" t="n">
        <v>34.685486</v>
      </c>
      <c r="H4043" s="3" t="n">
        <v>135.582856</v>
      </c>
      <c r="I4043" t="inlineStr">
        <is>
          <t>OSM実測</t>
        </is>
      </c>
      <c r="J4043" t="n">
        <v>55</v>
      </c>
      <c r="K4043" t="n">
        <v>55</v>
      </c>
      <c r="L4043" t="n">
        <v>-38</v>
      </c>
      <c r="M4043" t="n">
        <v>17</v>
      </c>
      <c r="N4043" t="n">
        <v>17</v>
      </c>
      <c r="O4043" t="inlineStr">
        <is>
          <t>不可 #2</t>
        </is>
      </c>
      <c r="P4043" t="inlineStr">
        <is>
          <t>有り</t>
        </is>
      </c>
      <c r="R4043" s="4">
        <f>IF(COUNT($M4043:$N4043)=0,"",IF(AND(IF($N4043&lt;&gt;"",$N4043,$M4043)&lt;=0,$O4043&lt;&gt;"可"),"警告",""))</f>
        <v/>
      </c>
      <c r="S4043" s="4">
        <f>IF(COUNT($M4043:$N4043)=0,0,IF(IF($N4043&lt;&gt;"",$N4043,$M4043)&gt;=スコアリング基準!$B$20,スコアリング基準!$C$20,IF(IF($N4043&lt;&gt;"",$N4043,$M4043)&gt;=スコアリング基準!$B$21,スコアリング基準!$C$21,IF(IF($N4043&lt;&gt;"",$N4043,$M4043)&gt;0,スコアリング基準!$C$22,0))))</f>
        <v/>
      </c>
      <c r="T4043" s="4">
        <f>IF($O4043="可",スコアリング基準!$C$23,0)</f>
        <v/>
      </c>
      <c r="U4043" s="4">
        <f>IF(OR(COUNT($K4043:$L4043)&lt;2,$K4043=0),0,IF(ABS($L4043)/$K4043&lt;=スコアリング基準!$B$24,スコアリング基準!$C$24,IF(ABS($L4043)/$K4043&lt;=スコアリング基準!$B$25,スコアリング基準!$C$25,IF(ABS($L4043)/$K4043&lt;=スコアリング基準!$B$26,スコアリング基準!$C$26,0))))</f>
        <v/>
      </c>
      <c r="V4043" s="4">
        <f>IF($P4043="なし",スコアリング基準!$C$27,0)</f>
        <v/>
      </c>
      <c r="W4043" s="4">
        <f>IF($F4043="",0,IF(ISNUMBER($F4043),IF($F4043&lt;=スコアリング基準!$B$28,スコアリング基準!$C$28,スコアリング基準!$C$29),0))</f>
        <v/>
      </c>
      <c r="X4043" s="4">
        <f>IFERROR(VLOOKUP($B4043,スコアリング基準!$A$36:$B$46,2,FALSE),0)</f>
        <v/>
      </c>
      <c r="Y4043" s="4">
        <f>SUM($S4043:$X4043)</f>
        <v/>
      </c>
      <c r="Z4043" s="4">
        <f>IF(COUNT($M4043:$N4043)=0,"データ無",IF($Y4043&gt;=スコアリング基準!$B$30,"S",IF($Y4043&gt;=スコアリング基準!$B$31,"A",IF($Y4043&gt;=スコアリング基準!$B$32,"B","C"))))</f>
        <v/>
      </c>
      <c r="AA4043">
        <f>IFERROR(INDEX(実績DB!$I$3:$I$104,MATCH($B4043&amp;$C4043,実績DB!$J$3:$J$104,0)),"")</f>
        <v/>
      </c>
    </row>
    <row r="4044">
      <c r="A4044" t="n">
        <v>4042</v>
      </c>
      <c r="B4044" t="inlineStr">
        <is>
          <t>関西</t>
        </is>
      </c>
      <c r="C4044" t="inlineStr">
        <is>
          <t>稲荷変電所</t>
        </is>
      </c>
      <c r="D4044" t="inlineStr">
        <is>
          <t>京都府</t>
        </is>
      </c>
      <c r="E4044" t="n">
        <v>77</v>
      </c>
      <c r="G4044" s="3" t="n">
        <v>34.961149</v>
      </c>
      <c r="H4044" s="3" t="n">
        <v>135.766637</v>
      </c>
      <c r="I4044" t="inlineStr">
        <is>
          <t>OSM実測</t>
        </is>
      </c>
      <c r="J4044" t="n">
        <v>57</v>
      </c>
      <c r="K4044" t="n">
        <v>57</v>
      </c>
      <c r="L4044" t="n">
        <v>-38</v>
      </c>
      <c r="M4044" t="n">
        <v>19</v>
      </c>
      <c r="N4044" t="n">
        <v>19</v>
      </c>
      <c r="O4044" t="inlineStr">
        <is>
          <t>不可 #2</t>
        </is>
      </c>
      <c r="P4044" t="inlineStr">
        <is>
          <t>なし</t>
        </is>
      </c>
      <c r="R4044" s="4">
        <f>IF(COUNT($M4044:$N4044)=0,"",IF(AND(IF($N4044&lt;&gt;"",$N4044,$M4044)&lt;=0,$O4044&lt;&gt;"可"),"警告",""))</f>
        <v/>
      </c>
      <c r="S4044" s="4">
        <f>IF(COUNT($M4044:$N4044)=0,0,IF(IF($N4044&lt;&gt;"",$N4044,$M4044)&gt;=スコアリング基準!$B$20,スコアリング基準!$C$20,IF(IF($N4044&lt;&gt;"",$N4044,$M4044)&gt;=スコアリング基準!$B$21,スコアリング基準!$C$21,IF(IF($N4044&lt;&gt;"",$N4044,$M4044)&gt;0,スコアリング基準!$C$22,0))))</f>
        <v/>
      </c>
      <c r="T4044" s="4">
        <f>IF($O4044="可",スコアリング基準!$C$23,0)</f>
        <v/>
      </c>
      <c r="U4044" s="4">
        <f>IF(OR(COUNT($K4044:$L4044)&lt;2,$K4044=0),0,IF(ABS($L4044)/$K4044&lt;=スコアリング基準!$B$24,スコアリング基準!$C$24,IF(ABS($L4044)/$K4044&lt;=スコアリング基準!$B$25,スコアリング基準!$C$25,IF(ABS($L4044)/$K4044&lt;=スコアリング基準!$B$26,スコアリング基準!$C$26,0))))</f>
        <v/>
      </c>
      <c r="V4044" s="4">
        <f>IF($P4044="なし",スコアリング基準!$C$27,0)</f>
        <v/>
      </c>
      <c r="W4044" s="4">
        <f>IF($F4044="",0,IF(ISNUMBER($F4044),IF($F4044&lt;=スコアリング基準!$B$28,スコアリング基準!$C$28,スコアリング基準!$C$29),0))</f>
        <v/>
      </c>
      <c r="X4044" s="4">
        <f>IFERROR(VLOOKUP($B4044,スコアリング基準!$A$36:$B$46,2,FALSE),0)</f>
        <v/>
      </c>
      <c r="Y4044" s="4">
        <f>SUM($S4044:$X4044)</f>
        <v/>
      </c>
      <c r="Z4044" s="4">
        <f>IF(COUNT($M4044:$N4044)=0,"データ無",IF($Y4044&gt;=スコアリング基準!$B$30,"S",IF($Y4044&gt;=スコアリング基準!$B$31,"A",IF($Y4044&gt;=スコアリング基準!$B$32,"B","C"))))</f>
        <v/>
      </c>
      <c r="AA4044">
        <f>IFERROR(INDEX(実績DB!$I$3:$I$104,MATCH($B4044&amp;$C4044,実績DB!$J$3:$J$104,0)),"")</f>
        <v/>
      </c>
    </row>
    <row r="4045">
      <c r="A4045" t="n">
        <v>4043</v>
      </c>
      <c r="B4045" t="inlineStr">
        <is>
          <t>関西</t>
        </is>
      </c>
      <c r="C4045" t="inlineStr">
        <is>
          <t>立花変電所</t>
        </is>
      </c>
      <c r="D4045" t="inlineStr">
        <is>
          <t>兵庫県</t>
        </is>
      </c>
      <c r="E4045" t="n">
        <v>77</v>
      </c>
      <c r="G4045" s="3" t="n">
        <v>34.728031</v>
      </c>
      <c r="H4045" s="3" t="n">
        <v>135.401675</v>
      </c>
      <c r="I4045" t="inlineStr">
        <is>
          <t>OSM実測</t>
        </is>
      </c>
      <c r="J4045" t="n">
        <v>61</v>
      </c>
      <c r="K4045" t="n">
        <v>61</v>
      </c>
      <c r="L4045" t="n">
        <v>-47</v>
      </c>
      <c r="M4045" t="n">
        <v>14</v>
      </c>
      <c r="N4045" t="n">
        <v>0</v>
      </c>
      <c r="O4045" t="inlineStr">
        <is>
          <t>不可 #2</t>
        </is>
      </c>
      <c r="P4045" t="inlineStr">
        <is>
          <t>有り</t>
        </is>
      </c>
      <c r="R4045" s="4">
        <f>IF(COUNT($M4045:$N4045)=0,"",IF(AND(IF($N4045&lt;&gt;"",$N4045,$M4045)&lt;=0,$O4045&lt;&gt;"可"),"警告",""))</f>
        <v/>
      </c>
      <c r="S4045" s="4">
        <f>IF(COUNT($M4045:$N4045)=0,0,IF(IF($N4045&lt;&gt;"",$N4045,$M4045)&gt;=スコアリング基準!$B$20,スコアリング基準!$C$20,IF(IF($N4045&lt;&gt;"",$N4045,$M4045)&gt;=スコアリング基準!$B$21,スコアリング基準!$C$21,IF(IF($N4045&lt;&gt;"",$N4045,$M4045)&gt;0,スコアリング基準!$C$22,0))))</f>
        <v/>
      </c>
      <c r="T4045" s="4">
        <f>IF($O4045="可",スコアリング基準!$C$23,0)</f>
        <v/>
      </c>
      <c r="U4045" s="4">
        <f>IF(OR(COUNT($K4045:$L4045)&lt;2,$K4045=0),0,IF(ABS($L4045)/$K4045&lt;=スコアリング基準!$B$24,スコアリング基準!$C$24,IF(ABS($L4045)/$K4045&lt;=スコアリング基準!$B$25,スコアリング基準!$C$25,IF(ABS($L4045)/$K4045&lt;=スコアリング基準!$B$26,スコアリング基準!$C$26,0))))</f>
        <v/>
      </c>
      <c r="V4045" s="4">
        <f>IF($P4045="なし",スコアリング基準!$C$27,0)</f>
        <v/>
      </c>
      <c r="W4045" s="4">
        <f>IF($F4045="",0,IF(ISNUMBER($F4045),IF($F4045&lt;=スコアリング基準!$B$28,スコアリング基準!$C$28,スコアリング基準!$C$29),0))</f>
        <v/>
      </c>
      <c r="X4045" s="4">
        <f>IFERROR(VLOOKUP($B4045,スコアリング基準!$A$36:$B$46,2,FALSE),0)</f>
        <v/>
      </c>
      <c r="Y4045" s="4">
        <f>SUM($S4045:$X4045)</f>
        <v/>
      </c>
      <c r="Z4045" s="4">
        <f>IF(COUNT($M4045:$N4045)=0,"データ無",IF($Y4045&gt;=スコアリング基準!$B$30,"S",IF($Y4045&gt;=スコアリング基準!$B$31,"A",IF($Y4045&gt;=スコアリング基準!$B$32,"B","C"))))</f>
        <v/>
      </c>
      <c r="AA4045">
        <f>IFERROR(INDEX(実績DB!$I$3:$I$104,MATCH($B4045&amp;$C4045,実績DB!$J$3:$J$104,0)),"")</f>
        <v/>
      </c>
    </row>
    <row r="4046">
      <c r="A4046" t="n">
        <v>4044</v>
      </c>
      <c r="B4046" t="inlineStr">
        <is>
          <t>関西</t>
        </is>
      </c>
      <c r="C4046" t="inlineStr">
        <is>
          <t>米原変電所</t>
        </is>
      </c>
      <c r="D4046" t="inlineStr">
        <is>
          <t>滋賀県</t>
        </is>
      </c>
      <c r="E4046" t="n">
        <v>77</v>
      </c>
      <c r="G4046" s="3" t="n">
        <v>35.318865</v>
      </c>
      <c r="H4046" s="3" t="n">
        <v>136.287613</v>
      </c>
      <c r="I4046" t="inlineStr">
        <is>
          <t>OSM実測</t>
        </is>
      </c>
      <c r="J4046" t="n">
        <v>38</v>
      </c>
      <c r="K4046" t="n">
        <v>38</v>
      </c>
      <c r="L4046" t="n">
        <v>-31</v>
      </c>
      <c r="M4046" t="n">
        <v>5</v>
      </c>
      <c r="N4046" t="n">
        <v>5</v>
      </c>
      <c r="O4046" t="inlineStr">
        <is>
          <t>不可 #2</t>
        </is>
      </c>
      <c r="P4046" t="inlineStr">
        <is>
          <t>なし</t>
        </is>
      </c>
      <c r="R4046" s="4">
        <f>IF(COUNT($M4046:$N4046)=0,"",IF(AND(IF($N4046&lt;&gt;"",$N4046,$M4046)&lt;=0,$O4046&lt;&gt;"可"),"警告",""))</f>
        <v/>
      </c>
      <c r="S4046" s="4">
        <f>IF(COUNT($M4046:$N4046)=0,0,IF(IF($N4046&lt;&gt;"",$N4046,$M4046)&gt;=スコアリング基準!$B$20,スコアリング基準!$C$20,IF(IF($N4046&lt;&gt;"",$N4046,$M4046)&gt;=スコアリング基準!$B$21,スコアリング基準!$C$21,IF(IF($N4046&lt;&gt;"",$N4046,$M4046)&gt;0,スコアリング基準!$C$22,0))))</f>
        <v/>
      </c>
      <c r="T4046" s="4">
        <f>IF($O4046="可",スコアリング基準!$C$23,0)</f>
        <v/>
      </c>
      <c r="U4046" s="4">
        <f>IF(OR(COUNT($K4046:$L4046)&lt;2,$K4046=0),0,IF(ABS($L4046)/$K4046&lt;=スコアリング基準!$B$24,スコアリング基準!$C$24,IF(ABS($L4046)/$K4046&lt;=スコアリング基準!$B$25,スコアリング基準!$C$25,IF(ABS($L4046)/$K4046&lt;=スコアリング基準!$B$26,スコアリング基準!$C$26,0))))</f>
        <v/>
      </c>
      <c r="V4046" s="4">
        <f>IF($P4046="なし",スコアリング基準!$C$27,0)</f>
        <v/>
      </c>
      <c r="W4046" s="4">
        <f>IF($F4046="",0,IF(ISNUMBER($F4046),IF($F4046&lt;=スコアリング基準!$B$28,スコアリング基準!$C$28,スコアリング基準!$C$29),0))</f>
        <v/>
      </c>
      <c r="X4046" s="4">
        <f>IFERROR(VLOOKUP($B4046,スコアリング基準!$A$36:$B$46,2,FALSE),0)</f>
        <v/>
      </c>
      <c r="Y4046" s="4">
        <f>SUM($S4046:$X4046)</f>
        <v/>
      </c>
      <c r="Z4046" s="4">
        <f>IF(COUNT($M4046:$N4046)=0,"データ無",IF($Y4046&gt;=スコアリング基準!$B$30,"S",IF($Y4046&gt;=スコアリング基準!$B$31,"A",IF($Y4046&gt;=スコアリング基準!$B$32,"B","C"))))</f>
        <v/>
      </c>
      <c r="AA4046">
        <f>IFERROR(INDEX(実績DB!$I$3:$I$104,MATCH($B4046&amp;$C4046,実績DB!$J$3:$J$104,0)),"")</f>
        <v/>
      </c>
    </row>
    <row r="4047">
      <c r="A4047" t="n">
        <v>4045</v>
      </c>
      <c r="B4047" t="inlineStr">
        <is>
          <t>関西</t>
        </is>
      </c>
      <c r="C4047" t="inlineStr">
        <is>
          <t>紀三井寺変電所</t>
        </is>
      </c>
      <c r="D4047" t="inlineStr">
        <is>
          <t>和歌山県</t>
        </is>
      </c>
      <c r="E4047" t="n">
        <v>77</v>
      </c>
      <c r="G4047" s="3" t="n">
        <v>34.169696</v>
      </c>
      <c r="H4047" s="3" t="n">
        <v>135.194458</v>
      </c>
      <c r="I4047" t="inlineStr">
        <is>
          <t>OSM実測</t>
        </is>
      </c>
      <c r="J4047" t="n">
        <v>42</v>
      </c>
      <c r="K4047" t="n">
        <v>42</v>
      </c>
      <c r="L4047" t="n">
        <v>-39</v>
      </c>
      <c r="M4047" t="n">
        <v>3</v>
      </c>
      <c r="N4047" t="n">
        <v>3</v>
      </c>
      <c r="O4047" t="inlineStr">
        <is>
          <t>不可 #2</t>
        </is>
      </c>
      <c r="P4047" t="inlineStr">
        <is>
          <t>なし</t>
        </is>
      </c>
      <c r="R4047" s="4">
        <f>IF(COUNT($M4047:$N4047)=0,"",IF(AND(IF($N4047&lt;&gt;"",$N4047,$M4047)&lt;=0,$O4047&lt;&gt;"可"),"警告",""))</f>
        <v/>
      </c>
      <c r="S4047" s="4">
        <f>IF(COUNT($M4047:$N4047)=0,0,IF(IF($N4047&lt;&gt;"",$N4047,$M4047)&gt;=スコアリング基準!$B$20,スコアリング基準!$C$20,IF(IF($N4047&lt;&gt;"",$N4047,$M4047)&gt;=スコアリング基準!$B$21,スコアリング基準!$C$21,IF(IF($N4047&lt;&gt;"",$N4047,$M4047)&gt;0,スコアリング基準!$C$22,0))))</f>
        <v/>
      </c>
      <c r="T4047" s="4">
        <f>IF($O4047="可",スコアリング基準!$C$23,0)</f>
        <v/>
      </c>
      <c r="U4047" s="4">
        <f>IF(OR(COUNT($K4047:$L4047)&lt;2,$K4047=0),0,IF(ABS($L4047)/$K4047&lt;=スコアリング基準!$B$24,スコアリング基準!$C$24,IF(ABS($L4047)/$K4047&lt;=スコアリング基準!$B$25,スコアリング基準!$C$25,IF(ABS($L4047)/$K4047&lt;=スコアリング基準!$B$26,スコアリング基準!$C$26,0))))</f>
        <v/>
      </c>
      <c r="V4047" s="4">
        <f>IF($P4047="なし",スコアリング基準!$C$27,0)</f>
        <v/>
      </c>
      <c r="W4047" s="4">
        <f>IF($F4047="",0,IF(ISNUMBER($F4047),IF($F4047&lt;=スコアリング基準!$B$28,スコアリング基準!$C$28,スコアリング基準!$C$29),0))</f>
        <v/>
      </c>
      <c r="X4047" s="4">
        <f>IFERROR(VLOOKUP($B4047,スコアリング基準!$A$36:$B$46,2,FALSE),0)</f>
        <v/>
      </c>
      <c r="Y4047" s="4">
        <f>SUM($S4047:$X4047)</f>
        <v/>
      </c>
      <c r="Z4047" s="4">
        <f>IF(COUNT($M4047:$N4047)=0,"データ無",IF($Y4047&gt;=スコアリング基準!$B$30,"S",IF($Y4047&gt;=スコアリング基準!$B$31,"A",IF($Y4047&gt;=スコアリング基準!$B$32,"B","C"))))</f>
        <v/>
      </c>
      <c r="AA4047">
        <f>IFERROR(INDEX(実績DB!$I$3:$I$104,MATCH($B4047&amp;$C4047,実績DB!$J$3:$J$104,0)),"")</f>
        <v/>
      </c>
    </row>
    <row r="4048">
      <c r="A4048" t="n">
        <v>4046</v>
      </c>
      <c r="B4048" t="inlineStr">
        <is>
          <t>関西</t>
        </is>
      </c>
      <c r="C4048" t="inlineStr">
        <is>
          <t>美豆変電所</t>
        </is>
      </c>
      <c r="D4048" t="inlineStr">
        <is>
          <t>京都府</t>
        </is>
      </c>
      <c r="E4048" t="n">
        <v>77</v>
      </c>
      <c r="G4048" s="3" t="n">
        <v>34.899818</v>
      </c>
      <c r="H4048" s="3" t="n">
        <v>135.708761</v>
      </c>
      <c r="I4048" t="inlineStr">
        <is>
          <t>OSM実測</t>
        </is>
      </c>
      <c r="R4048" s="4">
        <f>IF(COUNT($M4048:$N4048)=0,"",IF(AND(IF($N4048&lt;&gt;"",$N4048,$M4048)&lt;=0,$O4048&lt;&gt;"可"),"警告",""))</f>
        <v/>
      </c>
      <c r="S4048" s="4">
        <f>IF(COUNT($M4048:$N4048)=0,0,IF(IF($N4048&lt;&gt;"",$N4048,$M4048)&gt;=スコアリング基準!$B$20,スコアリング基準!$C$20,IF(IF($N4048&lt;&gt;"",$N4048,$M4048)&gt;=スコアリング基準!$B$21,スコアリング基準!$C$21,IF(IF($N4048&lt;&gt;"",$N4048,$M4048)&gt;0,スコアリング基準!$C$22,0))))</f>
        <v/>
      </c>
      <c r="T4048" s="4">
        <f>IF($O4048="可",スコアリング基準!$C$23,0)</f>
        <v/>
      </c>
      <c r="U4048" s="4">
        <f>IF(OR(COUNT($K4048:$L4048)&lt;2,$K4048=0),0,IF(ABS($L4048)/$K4048&lt;=スコアリング基準!$B$24,スコアリング基準!$C$24,IF(ABS($L4048)/$K4048&lt;=スコアリング基準!$B$25,スコアリング基準!$C$25,IF(ABS($L4048)/$K4048&lt;=スコアリング基準!$B$26,スコアリング基準!$C$26,0))))</f>
        <v/>
      </c>
      <c r="V4048" s="4">
        <f>IF($P4048="なし",スコアリング基準!$C$27,0)</f>
        <v/>
      </c>
      <c r="W4048" s="4">
        <f>IF($F4048="",0,IF(ISNUMBER($F4048),IF($F4048&lt;=スコアリング基準!$B$28,スコアリング基準!$C$28,スコアリング基準!$C$29),0))</f>
        <v/>
      </c>
      <c r="X4048" s="4">
        <f>IFERROR(VLOOKUP($B4048,スコアリング基準!$A$36:$B$46,2,FALSE),0)</f>
        <v/>
      </c>
      <c r="Y4048" s="4">
        <f>SUM($S4048:$X4048)</f>
        <v/>
      </c>
      <c r="Z4048" s="4">
        <f>IF(COUNT($M4048:$N4048)=0,"データ無",IF($Y4048&gt;=スコアリング基準!$B$30,"S",IF($Y4048&gt;=スコアリング基準!$B$31,"A",IF($Y4048&gt;=スコアリング基準!$B$32,"B","C"))))</f>
        <v/>
      </c>
      <c r="AA4048">
        <f>IFERROR(INDEX(実績DB!$I$3:$I$104,MATCH($B4048&amp;$C4048,実績DB!$J$3:$J$104,0)),"")</f>
        <v/>
      </c>
    </row>
    <row r="4049">
      <c r="A4049" t="n">
        <v>4047</v>
      </c>
      <c r="B4049" t="inlineStr">
        <is>
          <t>関西</t>
        </is>
      </c>
      <c r="C4049" t="inlineStr">
        <is>
          <t>羽倉崎変電所</t>
        </is>
      </c>
      <c r="D4049" t="inlineStr">
        <is>
          <t>大阪府</t>
        </is>
      </c>
      <c r="E4049" t="n">
        <v>77</v>
      </c>
      <c r="G4049" s="3" t="n">
        <v>34.39243</v>
      </c>
      <c r="H4049" s="3" t="n">
        <v>135.304317</v>
      </c>
      <c r="I4049" t="inlineStr">
        <is>
          <t>OSM実測</t>
        </is>
      </c>
      <c r="J4049" t="n">
        <v>38</v>
      </c>
      <c r="K4049" t="n">
        <v>38</v>
      </c>
      <c r="L4049" t="n">
        <v>-19</v>
      </c>
      <c r="M4049" t="n">
        <v>19</v>
      </c>
      <c r="N4049" t="n">
        <v>19</v>
      </c>
      <c r="O4049" t="inlineStr">
        <is>
          <t>不可 #2</t>
        </is>
      </c>
      <c r="P4049" t="inlineStr">
        <is>
          <t>なし</t>
        </is>
      </c>
      <c r="R4049" s="4">
        <f>IF(COUNT($M4049:$N4049)=0,"",IF(AND(IF($N4049&lt;&gt;"",$N4049,$M4049)&lt;=0,$O4049&lt;&gt;"可"),"警告",""))</f>
        <v/>
      </c>
      <c r="S4049" s="4">
        <f>IF(COUNT($M4049:$N4049)=0,0,IF(IF($N4049&lt;&gt;"",$N4049,$M4049)&gt;=スコアリング基準!$B$20,スコアリング基準!$C$20,IF(IF($N4049&lt;&gt;"",$N4049,$M4049)&gt;=スコアリング基準!$B$21,スコアリング基準!$C$21,IF(IF($N4049&lt;&gt;"",$N4049,$M4049)&gt;0,スコアリング基準!$C$22,0))))</f>
        <v/>
      </c>
      <c r="T4049" s="4">
        <f>IF($O4049="可",スコアリング基準!$C$23,0)</f>
        <v/>
      </c>
      <c r="U4049" s="4">
        <f>IF(OR(COUNT($K4049:$L4049)&lt;2,$K4049=0),0,IF(ABS($L4049)/$K4049&lt;=スコアリング基準!$B$24,スコアリング基準!$C$24,IF(ABS($L4049)/$K4049&lt;=スコアリング基準!$B$25,スコアリング基準!$C$25,IF(ABS($L4049)/$K4049&lt;=スコアリング基準!$B$26,スコアリング基準!$C$26,0))))</f>
        <v/>
      </c>
      <c r="V4049" s="4">
        <f>IF($P4049="なし",スコアリング基準!$C$27,0)</f>
        <v/>
      </c>
      <c r="W4049" s="4">
        <f>IF($F4049="",0,IF(ISNUMBER($F4049),IF($F4049&lt;=スコアリング基準!$B$28,スコアリング基準!$C$28,スコアリング基準!$C$29),0))</f>
        <v/>
      </c>
      <c r="X4049" s="4">
        <f>IFERROR(VLOOKUP($B4049,スコアリング基準!$A$36:$B$46,2,FALSE),0)</f>
        <v/>
      </c>
      <c r="Y4049" s="4">
        <f>SUM($S4049:$X4049)</f>
        <v/>
      </c>
      <c r="Z4049" s="4">
        <f>IF(COUNT($M4049:$N4049)=0,"データ無",IF($Y4049&gt;=スコアリング基準!$B$30,"S",IF($Y4049&gt;=スコアリング基準!$B$31,"A",IF($Y4049&gt;=スコアリング基準!$B$32,"B","C"))))</f>
        <v/>
      </c>
      <c r="AA4049">
        <f>IFERROR(INDEX(実績DB!$I$3:$I$104,MATCH($B4049&amp;$C4049,実績DB!$J$3:$J$104,0)),"")</f>
        <v/>
      </c>
    </row>
    <row r="4050">
      <c r="A4050" t="n">
        <v>4048</v>
      </c>
      <c r="B4050" t="inlineStr">
        <is>
          <t>関西</t>
        </is>
      </c>
      <c r="C4050" t="inlineStr">
        <is>
          <t>茄子作変電所</t>
        </is>
      </c>
      <c r="D4050" t="inlineStr">
        <is>
          <t>大阪府</t>
        </is>
      </c>
      <c r="E4050" t="n">
        <v>77</v>
      </c>
      <c r="G4050" s="3" t="n">
        <v>34.784769</v>
      </c>
      <c r="H4050" s="3" t="n">
        <v>135.659311</v>
      </c>
      <c r="I4050" t="inlineStr">
        <is>
          <t>OSM実測</t>
        </is>
      </c>
      <c r="J4050" t="n">
        <v>28</v>
      </c>
      <c r="K4050" t="n">
        <v>28</v>
      </c>
      <c r="L4050" t="n">
        <v>-19</v>
      </c>
      <c r="M4050" t="n">
        <v>9</v>
      </c>
      <c r="N4050" t="n">
        <v>0</v>
      </c>
      <c r="O4050" t="inlineStr">
        <is>
          <t>不可 #2</t>
        </is>
      </c>
      <c r="P4050" t="inlineStr">
        <is>
          <t>有り</t>
        </is>
      </c>
      <c r="R4050" s="4">
        <f>IF(COUNT($M4050:$N4050)=0,"",IF(AND(IF($N4050&lt;&gt;"",$N4050,$M4050)&lt;=0,$O4050&lt;&gt;"可"),"警告",""))</f>
        <v/>
      </c>
      <c r="S4050" s="4">
        <f>IF(COUNT($M4050:$N4050)=0,0,IF(IF($N4050&lt;&gt;"",$N4050,$M4050)&gt;=スコアリング基準!$B$20,スコアリング基準!$C$20,IF(IF($N4050&lt;&gt;"",$N4050,$M4050)&gt;=スコアリング基準!$B$21,スコアリング基準!$C$21,IF(IF($N4050&lt;&gt;"",$N4050,$M4050)&gt;0,スコアリング基準!$C$22,0))))</f>
        <v/>
      </c>
      <c r="T4050" s="4">
        <f>IF($O4050="可",スコアリング基準!$C$23,0)</f>
        <v/>
      </c>
      <c r="U4050" s="4">
        <f>IF(OR(COUNT($K4050:$L4050)&lt;2,$K4050=0),0,IF(ABS($L4050)/$K4050&lt;=スコアリング基準!$B$24,スコアリング基準!$C$24,IF(ABS($L4050)/$K4050&lt;=スコアリング基準!$B$25,スコアリング基準!$C$25,IF(ABS($L4050)/$K4050&lt;=スコアリング基準!$B$26,スコアリング基準!$C$26,0))))</f>
        <v/>
      </c>
      <c r="V4050" s="4">
        <f>IF($P4050="なし",スコアリング基準!$C$27,0)</f>
        <v/>
      </c>
      <c r="W4050" s="4">
        <f>IF($F4050="",0,IF(ISNUMBER($F4050),IF($F4050&lt;=スコアリング基準!$B$28,スコアリング基準!$C$28,スコアリング基準!$C$29),0))</f>
        <v/>
      </c>
      <c r="X4050" s="4">
        <f>IFERROR(VLOOKUP($B4050,スコアリング基準!$A$36:$B$46,2,FALSE),0)</f>
        <v/>
      </c>
      <c r="Y4050" s="4">
        <f>SUM($S4050:$X4050)</f>
        <v/>
      </c>
      <c r="Z4050" s="4">
        <f>IF(COUNT($M4050:$N4050)=0,"データ無",IF($Y4050&gt;=スコアリング基準!$B$30,"S",IF($Y4050&gt;=スコアリング基準!$B$31,"A",IF($Y4050&gt;=スコアリング基準!$B$32,"B","C"))))</f>
        <v/>
      </c>
      <c r="AA4050">
        <f>IFERROR(INDEX(実績DB!$I$3:$I$104,MATCH($B4050&amp;$C4050,実績DB!$J$3:$J$104,0)),"")</f>
        <v/>
      </c>
    </row>
    <row r="4051">
      <c r="A4051" t="n">
        <v>4049</v>
      </c>
      <c r="B4051" t="inlineStr">
        <is>
          <t>関西</t>
        </is>
      </c>
      <c r="C4051" t="inlineStr">
        <is>
          <t>茨田変電所</t>
        </is>
      </c>
      <c r="D4051" t="inlineStr">
        <is>
          <t>大阪府</t>
        </is>
      </c>
      <c r="E4051" t="n">
        <v>77</v>
      </c>
      <c r="G4051" s="3" t="n">
        <v>34.713379</v>
      </c>
      <c r="H4051" s="3" t="n">
        <v>135.594795</v>
      </c>
      <c r="I4051" t="inlineStr">
        <is>
          <t>OSM実測</t>
        </is>
      </c>
      <c r="J4051" t="n">
        <v>76</v>
      </c>
      <c r="K4051" t="n">
        <v>76</v>
      </c>
      <c r="L4051" t="n">
        <v>-57</v>
      </c>
      <c r="M4051" t="n">
        <v>19</v>
      </c>
      <c r="N4051" t="n">
        <v>19</v>
      </c>
      <c r="O4051" t="inlineStr">
        <is>
          <t>不可 #2</t>
        </is>
      </c>
      <c r="P4051" t="inlineStr">
        <is>
          <t>なし</t>
        </is>
      </c>
      <c r="R4051" s="4">
        <f>IF(COUNT($M4051:$N4051)=0,"",IF(AND(IF($N4051&lt;&gt;"",$N4051,$M4051)&lt;=0,$O4051&lt;&gt;"可"),"警告",""))</f>
        <v/>
      </c>
      <c r="S4051" s="4">
        <f>IF(COUNT($M4051:$N4051)=0,0,IF(IF($N4051&lt;&gt;"",$N4051,$M4051)&gt;=スコアリング基準!$B$20,スコアリング基準!$C$20,IF(IF($N4051&lt;&gt;"",$N4051,$M4051)&gt;=スコアリング基準!$B$21,スコアリング基準!$C$21,IF(IF($N4051&lt;&gt;"",$N4051,$M4051)&gt;0,スコアリング基準!$C$22,0))))</f>
        <v/>
      </c>
      <c r="T4051" s="4">
        <f>IF($O4051="可",スコアリング基準!$C$23,0)</f>
        <v/>
      </c>
      <c r="U4051" s="4">
        <f>IF(OR(COUNT($K4051:$L4051)&lt;2,$K4051=0),0,IF(ABS($L4051)/$K4051&lt;=スコアリング基準!$B$24,スコアリング基準!$C$24,IF(ABS($L4051)/$K4051&lt;=スコアリング基準!$B$25,スコアリング基準!$C$25,IF(ABS($L4051)/$K4051&lt;=スコアリング基準!$B$26,スコアリング基準!$C$26,0))))</f>
        <v/>
      </c>
      <c r="V4051" s="4">
        <f>IF($P4051="なし",スコアリング基準!$C$27,0)</f>
        <v/>
      </c>
      <c r="W4051" s="4">
        <f>IF($F4051="",0,IF(ISNUMBER($F4051),IF($F4051&lt;=スコアリング基準!$B$28,スコアリング基準!$C$28,スコアリング基準!$C$29),0))</f>
        <v/>
      </c>
      <c r="X4051" s="4">
        <f>IFERROR(VLOOKUP($B4051,スコアリング基準!$A$36:$B$46,2,FALSE),0)</f>
        <v/>
      </c>
      <c r="Y4051" s="4">
        <f>SUM($S4051:$X4051)</f>
        <v/>
      </c>
      <c r="Z4051" s="4">
        <f>IF(COUNT($M4051:$N4051)=0,"データ無",IF($Y4051&gt;=スコアリング基準!$B$30,"S",IF($Y4051&gt;=スコアリング基準!$B$31,"A",IF($Y4051&gt;=スコアリング基準!$B$32,"B","C"))))</f>
        <v/>
      </c>
      <c r="AA4051">
        <f>IFERROR(INDEX(実績DB!$I$3:$I$104,MATCH($B4051&amp;$C4051,実績DB!$J$3:$J$104,0)),"")</f>
        <v/>
      </c>
    </row>
    <row r="4052">
      <c r="A4052" t="n">
        <v>4050</v>
      </c>
      <c r="B4052" t="inlineStr">
        <is>
          <t>関西</t>
        </is>
      </c>
      <c r="C4052" t="inlineStr">
        <is>
          <t>茨田浜変電所</t>
        </is>
      </c>
      <c r="D4052" t="inlineStr">
        <is>
          <t>大阪府</t>
        </is>
      </c>
      <c r="E4052" t="n">
        <v>77</v>
      </c>
      <c r="G4052" s="3" t="n">
        <v>34.704631</v>
      </c>
      <c r="H4052" s="3" t="n">
        <v>135.584399</v>
      </c>
      <c r="I4052" t="inlineStr">
        <is>
          <t>OSM実測</t>
        </is>
      </c>
      <c r="J4052" t="n">
        <v>53</v>
      </c>
      <c r="K4052" t="n">
        <v>53</v>
      </c>
      <c r="L4052" t="n">
        <v>-36</v>
      </c>
      <c r="M4052" t="n">
        <v>17</v>
      </c>
      <c r="N4052" t="n">
        <v>17</v>
      </c>
      <c r="O4052" t="inlineStr">
        <is>
          <t>不可 #2</t>
        </is>
      </c>
      <c r="P4052" t="inlineStr">
        <is>
          <t>なし</t>
        </is>
      </c>
      <c r="R4052" s="4">
        <f>IF(COUNT($M4052:$N4052)=0,"",IF(AND(IF($N4052&lt;&gt;"",$N4052,$M4052)&lt;=0,$O4052&lt;&gt;"可"),"警告",""))</f>
        <v/>
      </c>
      <c r="S4052" s="4">
        <f>IF(COUNT($M4052:$N4052)=0,0,IF(IF($N4052&lt;&gt;"",$N4052,$M4052)&gt;=スコアリング基準!$B$20,スコアリング基準!$C$20,IF(IF($N4052&lt;&gt;"",$N4052,$M4052)&gt;=スコアリング基準!$B$21,スコアリング基準!$C$21,IF(IF($N4052&lt;&gt;"",$N4052,$M4052)&gt;0,スコアリング基準!$C$22,0))))</f>
        <v/>
      </c>
      <c r="T4052" s="4">
        <f>IF($O4052="可",スコアリング基準!$C$23,0)</f>
        <v/>
      </c>
      <c r="U4052" s="4">
        <f>IF(OR(COUNT($K4052:$L4052)&lt;2,$K4052=0),0,IF(ABS($L4052)/$K4052&lt;=スコアリング基準!$B$24,スコアリング基準!$C$24,IF(ABS($L4052)/$K4052&lt;=スコアリング基準!$B$25,スコアリング基準!$C$25,IF(ABS($L4052)/$K4052&lt;=スコアリング基準!$B$26,スコアリング基準!$C$26,0))))</f>
        <v/>
      </c>
      <c r="V4052" s="4">
        <f>IF($P4052="なし",スコアリング基準!$C$27,0)</f>
        <v/>
      </c>
      <c r="W4052" s="4">
        <f>IF($F4052="",0,IF(ISNUMBER($F4052),IF($F4052&lt;=スコアリング基準!$B$28,スコアリング基準!$C$28,スコアリング基準!$C$29),0))</f>
        <v/>
      </c>
      <c r="X4052" s="4">
        <f>IFERROR(VLOOKUP($B4052,スコアリング基準!$A$36:$B$46,2,FALSE),0)</f>
        <v/>
      </c>
      <c r="Y4052" s="4">
        <f>SUM($S4052:$X4052)</f>
        <v/>
      </c>
      <c r="Z4052" s="4">
        <f>IF(COUNT($M4052:$N4052)=0,"データ無",IF($Y4052&gt;=スコアリング基準!$B$30,"S",IF($Y4052&gt;=スコアリング基準!$B$31,"A",IF($Y4052&gt;=スコアリング基準!$B$32,"B","C"))))</f>
        <v/>
      </c>
      <c r="AA4052">
        <f>IFERROR(INDEX(実績DB!$I$3:$I$104,MATCH($B4052&amp;$C4052,実績DB!$J$3:$J$104,0)),"")</f>
        <v/>
      </c>
    </row>
    <row r="4053">
      <c r="A4053" t="n">
        <v>4051</v>
      </c>
      <c r="B4053" t="inlineStr">
        <is>
          <t>関西</t>
        </is>
      </c>
      <c r="C4053" t="inlineStr">
        <is>
          <t>藤井寺の変電所</t>
        </is>
      </c>
      <c r="D4053" t="inlineStr">
        <is>
          <t>大阪府</t>
        </is>
      </c>
      <c r="E4053" t="n">
        <v>77</v>
      </c>
      <c r="G4053" s="3" t="n">
        <v>34.564462</v>
      </c>
      <c r="H4053" s="3" t="n">
        <v>135.598904</v>
      </c>
      <c r="I4053" t="inlineStr">
        <is>
          <t>OSM実測</t>
        </is>
      </c>
      <c r="J4053" t="n">
        <v>57</v>
      </c>
      <c r="K4053" t="n">
        <v>57</v>
      </c>
      <c r="L4053" t="n">
        <v>-38</v>
      </c>
      <c r="M4053" t="n">
        <v>19</v>
      </c>
      <c r="N4053" t="n">
        <v>0</v>
      </c>
      <c r="O4053" t="inlineStr">
        <is>
          <t>不可 #2</t>
        </is>
      </c>
      <c r="P4053" t="inlineStr">
        <is>
          <t>有り</t>
        </is>
      </c>
      <c r="R4053" s="4">
        <f>IF(COUNT($M4053:$N4053)=0,"",IF(AND(IF($N4053&lt;&gt;"",$N4053,$M4053)&lt;=0,$O4053&lt;&gt;"可"),"警告",""))</f>
        <v/>
      </c>
      <c r="S4053" s="4">
        <f>IF(COUNT($M4053:$N4053)=0,0,IF(IF($N4053&lt;&gt;"",$N4053,$M4053)&gt;=スコアリング基準!$B$20,スコアリング基準!$C$20,IF(IF($N4053&lt;&gt;"",$N4053,$M4053)&gt;=スコアリング基準!$B$21,スコアリング基準!$C$21,IF(IF($N4053&lt;&gt;"",$N4053,$M4053)&gt;0,スコアリング基準!$C$22,0))))</f>
        <v/>
      </c>
      <c r="T4053" s="4">
        <f>IF($O4053="可",スコアリング基準!$C$23,0)</f>
        <v/>
      </c>
      <c r="U4053" s="4">
        <f>IF(OR(COUNT($K4053:$L4053)&lt;2,$K4053=0),0,IF(ABS($L4053)/$K4053&lt;=スコアリング基準!$B$24,スコアリング基準!$C$24,IF(ABS($L4053)/$K4053&lt;=スコアリング基準!$B$25,スコアリング基準!$C$25,IF(ABS($L4053)/$K4053&lt;=スコアリング基準!$B$26,スコアリング基準!$C$26,0))))</f>
        <v/>
      </c>
      <c r="V4053" s="4">
        <f>IF($P4053="なし",スコアリング基準!$C$27,0)</f>
        <v/>
      </c>
      <c r="W4053" s="4">
        <f>IF($F4053="",0,IF(ISNUMBER($F4053),IF($F4053&lt;=スコアリング基準!$B$28,スコアリング基準!$C$28,スコアリング基準!$C$29),0))</f>
        <v/>
      </c>
      <c r="X4053" s="4">
        <f>IFERROR(VLOOKUP($B4053,スコアリング基準!$A$36:$B$46,2,FALSE),0)</f>
        <v/>
      </c>
      <c r="Y4053" s="4">
        <f>SUM($S4053:$X4053)</f>
        <v/>
      </c>
      <c r="Z4053" s="4">
        <f>IF(COUNT($M4053:$N4053)=0,"データ無",IF($Y4053&gt;=スコアリング基準!$B$30,"S",IF($Y4053&gt;=スコアリング基準!$B$31,"A",IF($Y4053&gt;=スコアリング基準!$B$32,"B","C"))))</f>
        <v/>
      </c>
      <c r="AA4053">
        <f>IFERROR(INDEX(実績DB!$I$3:$I$104,MATCH($B4053&amp;$C4053,実績DB!$J$3:$J$104,0)),"")</f>
        <v/>
      </c>
    </row>
    <row r="4054">
      <c r="A4054" t="n">
        <v>4052</v>
      </c>
      <c r="B4054" t="inlineStr">
        <is>
          <t>関西</t>
        </is>
      </c>
      <c r="C4054" t="inlineStr">
        <is>
          <t>西院変電所</t>
        </is>
      </c>
      <c r="D4054" t="inlineStr">
        <is>
          <t>京都府</t>
        </is>
      </c>
      <c r="E4054" t="n">
        <v>77</v>
      </c>
      <c r="G4054" s="3" t="n">
        <v>35.001605</v>
      </c>
      <c r="H4054" s="3" t="n">
        <v>135.723143</v>
      </c>
      <c r="I4054" t="inlineStr">
        <is>
          <t>OSM実測</t>
        </is>
      </c>
      <c r="J4054" t="n">
        <v>85</v>
      </c>
      <c r="K4054" t="n">
        <v>47</v>
      </c>
      <c r="L4054" t="n">
        <v>0</v>
      </c>
      <c r="O4054" t="inlineStr">
        <is>
          <t>可</t>
        </is>
      </c>
      <c r="P4054" t="inlineStr">
        <is>
          <t>なし</t>
        </is>
      </c>
      <c r="R4054" s="4">
        <f>IF(COUNT($M4054:$N4054)=0,"",IF(AND(IF($N4054&lt;&gt;"",$N4054,$M4054)&lt;=0,$O4054&lt;&gt;"可"),"警告",""))</f>
        <v/>
      </c>
      <c r="S4054" s="4">
        <f>IF(COUNT($M4054:$N4054)=0,0,IF(IF($N4054&lt;&gt;"",$N4054,$M4054)&gt;=スコアリング基準!$B$20,スコアリング基準!$C$20,IF(IF($N4054&lt;&gt;"",$N4054,$M4054)&gt;=スコアリング基準!$B$21,スコアリング基準!$C$21,IF(IF($N4054&lt;&gt;"",$N4054,$M4054)&gt;0,スコアリング基準!$C$22,0))))</f>
        <v/>
      </c>
      <c r="T4054" s="4">
        <f>IF($O4054="可",スコアリング基準!$C$23,0)</f>
        <v/>
      </c>
      <c r="U4054" s="4">
        <f>IF(OR(COUNT($K4054:$L4054)&lt;2,$K4054=0),0,IF(ABS($L4054)/$K4054&lt;=スコアリング基準!$B$24,スコアリング基準!$C$24,IF(ABS($L4054)/$K4054&lt;=スコアリング基準!$B$25,スコアリング基準!$C$25,IF(ABS($L4054)/$K4054&lt;=スコアリング基準!$B$26,スコアリング基準!$C$26,0))))</f>
        <v/>
      </c>
      <c r="V4054" s="4">
        <f>IF($P4054="なし",スコアリング基準!$C$27,0)</f>
        <v/>
      </c>
      <c r="W4054" s="4">
        <f>IF($F4054="",0,IF(ISNUMBER($F4054),IF($F4054&lt;=スコアリング基準!$B$28,スコアリング基準!$C$28,スコアリング基準!$C$29),0))</f>
        <v/>
      </c>
      <c r="X4054" s="4">
        <f>IFERROR(VLOOKUP($B4054,スコアリング基準!$A$36:$B$46,2,FALSE),0)</f>
        <v/>
      </c>
      <c r="Y4054" s="4">
        <f>SUM($S4054:$X4054)</f>
        <v/>
      </c>
      <c r="Z4054" s="4">
        <f>IF(COUNT($M4054:$N4054)=0,"データ無",IF($Y4054&gt;=スコアリング基準!$B$30,"S",IF($Y4054&gt;=スコアリング基準!$B$31,"A",IF($Y4054&gt;=スコアリング基準!$B$32,"B","C"))))</f>
        <v/>
      </c>
      <c r="AA4054">
        <f>IFERROR(INDEX(実績DB!$I$3:$I$104,MATCH($B4054&amp;$C4054,実績DB!$J$3:$J$104,0)),"")</f>
        <v/>
      </c>
    </row>
    <row r="4055">
      <c r="A4055" t="n">
        <v>4053</v>
      </c>
      <c r="B4055" t="inlineStr">
        <is>
          <t>関西</t>
        </is>
      </c>
      <c r="C4055" t="inlineStr">
        <is>
          <t>見出川変電所</t>
        </is>
      </c>
      <c r="D4055" t="inlineStr">
        <is>
          <t>大阪府</t>
        </is>
      </c>
      <c r="E4055" t="n">
        <v>77</v>
      </c>
      <c r="G4055" s="3" t="n">
        <v>34.425048</v>
      </c>
      <c r="H4055" s="3" t="n">
        <v>135.333702</v>
      </c>
      <c r="I4055" t="inlineStr">
        <is>
          <t>OSM実測</t>
        </is>
      </c>
      <c r="J4055" t="n">
        <v>47</v>
      </c>
      <c r="K4055" t="n">
        <v>47</v>
      </c>
      <c r="L4055" t="n">
        <v>-38</v>
      </c>
      <c r="M4055" t="n">
        <v>9</v>
      </c>
      <c r="N4055" t="n">
        <v>9</v>
      </c>
      <c r="O4055" t="inlineStr">
        <is>
          <t>不可 #2</t>
        </is>
      </c>
      <c r="P4055" t="inlineStr">
        <is>
          <t>なし</t>
        </is>
      </c>
      <c r="R4055" s="4">
        <f>IF(COUNT($M4055:$N4055)=0,"",IF(AND(IF($N4055&lt;&gt;"",$N4055,$M4055)&lt;=0,$O4055&lt;&gt;"可"),"警告",""))</f>
        <v/>
      </c>
      <c r="S4055" s="4">
        <f>IF(COUNT($M4055:$N4055)=0,0,IF(IF($N4055&lt;&gt;"",$N4055,$M4055)&gt;=スコアリング基準!$B$20,スコアリング基準!$C$20,IF(IF($N4055&lt;&gt;"",$N4055,$M4055)&gt;=スコアリング基準!$B$21,スコアリング基準!$C$21,IF(IF($N4055&lt;&gt;"",$N4055,$M4055)&gt;0,スコアリング基準!$C$22,0))))</f>
        <v/>
      </c>
      <c r="T4055" s="4">
        <f>IF($O4055="可",スコアリング基準!$C$23,0)</f>
        <v/>
      </c>
      <c r="U4055" s="4">
        <f>IF(OR(COUNT($K4055:$L4055)&lt;2,$K4055=0),0,IF(ABS($L4055)/$K4055&lt;=スコアリング基準!$B$24,スコアリング基準!$C$24,IF(ABS($L4055)/$K4055&lt;=スコアリング基準!$B$25,スコアリング基準!$C$25,IF(ABS($L4055)/$K4055&lt;=スコアリング基準!$B$26,スコアリング基準!$C$26,0))))</f>
        <v/>
      </c>
      <c r="V4055" s="4">
        <f>IF($P4055="なし",スコアリング基準!$C$27,0)</f>
        <v/>
      </c>
      <c r="W4055" s="4">
        <f>IF($F4055="",0,IF(ISNUMBER($F4055),IF($F4055&lt;=スコアリング基準!$B$28,スコアリング基準!$C$28,スコアリング基準!$C$29),0))</f>
        <v/>
      </c>
      <c r="X4055" s="4">
        <f>IFERROR(VLOOKUP($B4055,スコアリング基準!$A$36:$B$46,2,FALSE),0)</f>
        <v/>
      </c>
      <c r="Y4055" s="4">
        <f>SUM($S4055:$X4055)</f>
        <v/>
      </c>
      <c r="Z4055" s="4">
        <f>IF(COUNT($M4055:$N4055)=0,"データ無",IF($Y4055&gt;=スコアリング基準!$B$30,"S",IF($Y4055&gt;=スコアリング基準!$B$31,"A",IF($Y4055&gt;=スコアリング基準!$B$32,"B","C"))))</f>
        <v/>
      </c>
      <c r="AA4055">
        <f>IFERROR(INDEX(実績DB!$I$3:$I$104,MATCH($B4055&amp;$C4055,実績DB!$J$3:$J$104,0)),"")</f>
        <v/>
      </c>
    </row>
    <row r="4056">
      <c r="A4056" t="n">
        <v>4054</v>
      </c>
      <c r="B4056" t="inlineStr">
        <is>
          <t>関西</t>
        </is>
      </c>
      <c r="C4056" t="inlineStr">
        <is>
          <t>豊岡変電所</t>
        </is>
      </c>
      <c r="D4056" t="inlineStr">
        <is>
          <t>兵庫県</t>
        </is>
      </c>
      <c r="E4056" t="n">
        <v>77</v>
      </c>
      <c r="G4056" s="3" t="n">
        <v>35.55146</v>
      </c>
      <c r="H4056" s="3" t="n">
        <v>134.819398</v>
      </c>
      <c r="I4056" t="inlineStr">
        <is>
          <t>OSM実測</t>
        </is>
      </c>
      <c r="J4056" t="n">
        <v>38</v>
      </c>
      <c r="K4056" t="n">
        <v>38</v>
      </c>
      <c r="L4056" t="n">
        <v>-19</v>
      </c>
      <c r="M4056" t="n">
        <v>19</v>
      </c>
      <c r="N4056" t="n">
        <v>19</v>
      </c>
      <c r="O4056" t="inlineStr">
        <is>
          <t>不可 #2</t>
        </is>
      </c>
      <c r="P4056" t="inlineStr">
        <is>
          <t>有り</t>
        </is>
      </c>
      <c r="R4056" s="4">
        <f>IF(COUNT($M4056:$N4056)=0,"",IF(AND(IF($N4056&lt;&gt;"",$N4056,$M4056)&lt;=0,$O4056&lt;&gt;"可"),"警告",""))</f>
        <v/>
      </c>
      <c r="S4056" s="4">
        <f>IF(COUNT($M4056:$N4056)=0,0,IF(IF($N4056&lt;&gt;"",$N4056,$M4056)&gt;=スコアリング基準!$B$20,スコアリング基準!$C$20,IF(IF($N4056&lt;&gt;"",$N4056,$M4056)&gt;=スコアリング基準!$B$21,スコアリング基準!$C$21,IF(IF($N4056&lt;&gt;"",$N4056,$M4056)&gt;0,スコアリング基準!$C$22,0))))</f>
        <v/>
      </c>
      <c r="T4056" s="4">
        <f>IF($O4056="可",スコアリング基準!$C$23,0)</f>
        <v/>
      </c>
      <c r="U4056" s="4">
        <f>IF(OR(COUNT($K4056:$L4056)&lt;2,$K4056=0),0,IF(ABS($L4056)/$K4056&lt;=スコアリング基準!$B$24,スコアリング基準!$C$24,IF(ABS($L4056)/$K4056&lt;=スコアリング基準!$B$25,スコアリング基準!$C$25,IF(ABS($L4056)/$K4056&lt;=スコアリング基準!$B$26,スコアリング基準!$C$26,0))))</f>
        <v/>
      </c>
      <c r="V4056" s="4">
        <f>IF($P4056="なし",スコアリング基準!$C$27,0)</f>
        <v/>
      </c>
      <c r="W4056" s="4">
        <f>IF($F4056="",0,IF(ISNUMBER($F4056),IF($F4056&lt;=スコアリング基準!$B$28,スコアリング基準!$C$28,スコアリング基準!$C$29),0))</f>
        <v/>
      </c>
      <c r="X4056" s="4">
        <f>IFERROR(VLOOKUP($B4056,スコアリング基準!$A$36:$B$46,2,FALSE),0)</f>
        <v/>
      </c>
      <c r="Y4056" s="4">
        <f>SUM($S4056:$X4056)</f>
        <v/>
      </c>
      <c r="Z4056" s="4">
        <f>IF(COUNT($M4056:$N4056)=0,"データ無",IF($Y4056&gt;=スコアリング基準!$B$30,"S",IF($Y4056&gt;=スコアリング基準!$B$31,"A",IF($Y4056&gt;=スコアリング基準!$B$32,"B","C"))))</f>
        <v/>
      </c>
      <c r="AA4056">
        <f>IFERROR(INDEX(実績DB!$I$3:$I$104,MATCH($B4056&amp;$C4056,実績DB!$J$3:$J$104,0)),"")</f>
        <v/>
      </c>
    </row>
    <row r="4057">
      <c r="A4057" t="n">
        <v>4055</v>
      </c>
      <c r="B4057" t="inlineStr">
        <is>
          <t>関西</t>
        </is>
      </c>
      <c r="C4057" t="inlineStr">
        <is>
          <t>貝塚変電所</t>
        </is>
      </c>
      <c r="D4057" t="inlineStr">
        <is>
          <t>大阪府</t>
        </is>
      </c>
      <c r="E4057" t="n">
        <v>77</v>
      </c>
      <c r="G4057" s="3" t="n">
        <v>34.436859</v>
      </c>
      <c r="H4057" s="3" t="n">
        <v>135.364953</v>
      </c>
      <c r="I4057" t="inlineStr">
        <is>
          <t>OSM実測</t>
        </is>
      </c>
      <c r="J4057" t="n">
        <v>38</v>
      </c>
      <c r="K4057" t="n">
        <v>38</v>
      </c>
      <c r="L4057" t="n">
        <v>-19</v>
      </c>
      <c r="M4057" t="n">
        <v>19</v>
      </c>
      <c r="N4057" t="n">
        <v>19</v>
      </c>
      <c r="O4057" t="inlineStr">
        <is>
          <t>不可 #2</t>
        </is>
      </c>
      <c r="P4057" t="inlineStr">
        <is>
          <t>なし</t>
        </is>
      </c>
      <c r="R4057" s="4">
        <f>IF(COUNT($M4057:$N4057)=0,"",IF(AND(IF($N4057&lt;&gt;"",$N4057,$M4057)&lt;=0,$O4057&lt;&gt;"可"),"警告",""))</f>
        <v/>
      </c>
      <c r="S4057" s="4">
        <f>IF(COUNT($M4057:$N4057)=0,0,IF(IF($N4057&lt;&gt;"",$N4057,$M4057)&gt;=スコアリング基準!$B$20,スコアリング基準!$C$20,IF(IF($N4057&lt;&gt;"",$N4057,$M4057)&gt;=スコアリング基準!$B$21,スコアリング基準!$C$21,IF(IF($N4057&lt;&gt;"",$N4057,$M4057)&gt;0,スコアリング基準!$C$22,0))))</f>
        <v/>
      </c>
      <c r="T4057" s="4">
        <f>IF($O4057="可",スコアリング基準!$C$23,0)</f>
        <v/>
      </c>
      <c r="U4057" s="4">
        <f>IF(OR(COUNT($K4057:$L4057)&lt;2,$K4057=0),0,IF(ABS($L4057)/$K4057&lt;=スコアリング基準!$B$24,スコアリング基準!$C$24,IF(ABS($L4057)/$K4057&lt;=スコアリング基準!$B$25,スコアリング基準!$C$25,IF(ABS($L4057)/$K4057&lt;=スコアリング基準!$B$26,スコアリング基準!$C$26,0))))</f>
        <v/>
      </c>
      <c r="V4057" s="4">
        <f>IF($P4057="なし",スコアリング基準!$C$27,0)</f>
        <v/>
      </c>
      <c r="W4057" s="4">
        <f>IF($F4057="",0,IF(ISNUMBER($F4057),IF($F4057&lt;=スコアリング基準!$B$28,スコアリング基準!$C$28,スコアリング基準!$C$29),0))</f>
        <v/>
      </c>
      <c r="X4057" s="4">
        <f>IFERROR(VLOOKUP($B4057,スコアリング基準!$A$36:$B$46,2,FALSE),0)</f>
        <v/>
      </c>
      <c r="Y4057" s="4">
        <f>SUM($S4057:$X4057)</f>
        <v/>
      </c>
      <c r="Z4057" s="4">
        <f>IF(COUNT($M4057:$N4057)=0,"データ無",IF($Y4057&gt;=スコアリング基準!$B$30,"S",IF($Y4057&gt;=スコアリング基準!$B$31,"A",IF($Y4057&gt;=スコアリング基準!$B$32,"B","C"))))</f>
        <v/>
      </c>
      <c r="AA4057">
        <f>IFERROR(INDEX(実績DB!$I$3:$I$104,MATCH($B4057&amp;$C4057,実績DB!$J$3:$J$104,0)),"")</f>
        <v/>
      </c>
    </row>
    <row r="4058">
      <c r="A4058" t="n">
        <v>4056</v>
      </c>
      <c r="B4058" t="inlineStr">
        <is>
          <t>関西</t>
        </is>
      </c>
      <c r="C4058" t="inlineStr">
        <is>
          <t>道明寺変電所</t>
        </is>
      </c>
      <c r="D4058" t="inlineStr">
        <is>
          <t>大阪府</t>
        </is>
      </c>
      <c r="E4058" t="n">
        <v>77</v>
      </c>
      <c r="G4058" s="3" t="n">
        <v>34.562954</v>
      </c>
      <c r="H4058" s="3" t="n">
        <v>135.62496</v>
      </c>
      <c r="I4058" t="inlineStr">
        <is>
          <t>OSM実測</t>
        </is>
      </c>
      <c r="J4058" t="n">
        <v>57</v>
      </c>
      <c r="K4058" t="n">
        <v>57</v>
      </c>
      <c r="L4058" t="n">
        <v>-40</v>
      </c>
      <c r="M4058" t="n">
        <v>17</v>
      </c>
      <c r="N4058" t="n">
        <v>0</v>
      </c>
      <c r="O4058" t="inlineStr">
        <is>
          <t>不可 #2</t>
        </is>
      </c>
      <c r="P4058" t="inlineStr">
        <is>
          <t>有り</t>
        </is>
      </c>
      <c r="R4058" s="4">
        <f>IF(COUNT($M4058:$N4058)=0,"",IF(AND(IF($N4058&lt;&gt;"",$N4058,$M4058)&lt;=0,$O4058&lt;&gt;"可"),"警告",""))</f>
        <v/>
      </c>
      <c r="S4058" s="4">
        <f>IF(COUNT($M4058:$N4058)=0,0,IF(IF($N4058&lt;&gt;"",$N4058,$M4058)&gt;=スコアリング基準!$B$20,スコアリング基準!$C$20,IF(IF($N4058&lt;&gt;"",$N4058,$M4058)&gt;=スコアリング基準!$B$21,スコアリング基準!$C$21,IF(IF($N4058&lt;&gt;"",$N4058,$M4058)&gt;0,スコアリング基準!$C$22,0))))</f>
        <v/>
      </c>
      <c r="T4058" s="4">
        <f>IF($O4058="可",スコアリング基準!$C$23,0)</f>
        <v/>
      </c>
      <c r="U4058" s="4">
        <f>IF(OR(COUNT($K4058:$L4058)&lt;2,$K4058=0),0,IF(ABS($L4058)/$K4058&lt;=スコアリング基準!$B$24,スコアリング基準!$C$24,IF(ABS($L4058)/$K4058&lt;=スコアリング基準!$B$25,スコアリング基準!$C$25,IF(ABS($L4058)/$K4058&lt;=スコアリング基準!$B$26,スコアリング基準!$C$26,0))))</f>
        <v/>
      </c>
      <c r="V4058" s="4">
        <f>IF($P4058="なし",スコアリング基準!$C$27,0)</f>
        <v/>
      </c>
      <c r="W4058" s="4">
        <f>IF($F4058="",0,IF(ISNUMBER($F4058),IF($F4058&lt;=スコアリング基準!$B$28,スコアリング基準!$C$28,スコアリング基準!$C$29),0))</f>
        <v/>
      </c>
      <c r="X4058" s="4">
        <f>IFERROR(VLOOKUP($B4058,スコアリング基準!$A$36:$B$46,2,FALSE),0)</f>
        <v/>
      </c>
      <c r="Y4058" s="4">
        <f>SUM($S4058:$X4058)</f>
        <v/>
      </c>
      <c r="Z4058" s="4">
        <f>IF(COUNT($M4058:$N4058)=0,"データ無",IF($Y4058&gt;=スコアリング基準!$B$30,"S",IF($Y4058&gt;=スコアリング基準!$B$31,"A",IF($Y4058&gt;=スコアリング基準!$B$32,"B","C"))))</f>
        <v/>
      </c>
      <c r="AA4058">
        <f>IFERROR(INDEX(実績DB!$I$3:$I$104,MATCH($B4058&amp;$C4058,実績DB!$J$3:$J$104,0)),"")</f>
        <v/>
      </c>
    </row>
    <row r="4059">
      <c r="A4059" t="n">
        <v>4057</v>
      </c>
      <c r="B4059" t="inlineStr">
        <is>
          <t>関西</t>
        </is>
      </c>
      <c r="C4059" t="inlineStr">
        <is>
          <t>金田変電所</t>
        </is>
      </c>
      <c r="D4059" t="inlineStr">
        <is>
          <t>大阪府</t>
        </is>
      </c>
      <c r="E4059" t="n">
        <v>77</v>
      </c>
      <c r="G4059" s="3" t="n">
        <v>34.555034</v>
      </c>
      <c r="H4059" s="3" t="n">
        <v>135.519521</v>
      </c>
      <c r="I4059" t="inlineStr">
        <is>
          <t>OSM実測</t>
        </is>
      </c>
      <c r="J4059" t="n">
        <v>38</v>
      </c>
      <c r="K4059" t="n">
        <v>38</v>
      </c>
      <c r="L4059" t="n">
        <v>-19</v>
      </c>
      <c r="M4059" t="n">
        <v>19</v>
      </c>
      <c r="N4059" t="n">
        <v>19</v>
      </c>
      <c r="O4059" t="inlineStr">
        <is>
          <t>不可 #2</t>
        </is>
      </c>
      <c r="P4059" t="inlineStr">
        <is>
          <t>有り</t>
        </is>
      </c>
      <c r="R4059" s="4">
        <f>IF(COUNT($M4059:$N4059)=0,"",IF(AND(IF($N4059&lt;&gt;"",$N4059,$M4059)&lt;=0,$O4059&lt;&gt;"可"),"警告",""))</f>
        <v/>
      </c>
      <c r="S4059" s="4">
        <f>IF(COUNT($M4059:$N4059)=0,0,IF(IF($N4059&lt;&gt;"",$N4059,$M4059)&gt;=スコアリング基準!$B$20,スコアリング基準!$C$20,IF(IF($N4059&lt;&gt;"",$N4059,$M4059)&gt;=スコアリング基準!$B$21,スコアリング基準!$C$21,IF(IF($N4059&lt;&gt;"",$N4059,$M4059)&gt;0,スコアリング基準!$C$22,0))))</f>
        <v/>
      </c>
      <c r="T4059" s="4">
        <f>IF($O4059="可",スコアリング基準!$C$23,0)</f>
        <v/>
      </c>
      <c r="U4059" s="4">
        <f>IF(OR(COUNT($K4059:$L4059)&lt;2,$K4059=0),0,IF(ABS($L4059)/$K4059&lt;=スコアリング基準!$B$24,スコアリング基準!$C$24,IF(ABS($L4059)/$K4059&lt;=スコアリング基準!$B$25,スコアリング基準!$C$25,IF(ABS($L4059)/$K4059&lt;=スコアリング基準!$B$26,スコアリング基準!$C$26,0))))</f>
        <v/>
      </c>
      <c r="V4059" s="4">
        <f>IF($P4059="なし",スコアリング基準!$C$27,0)</f>
        <v/>
      </c>
      <c r="W4059" s="4">
        <f>IF($F4059="",0,IF(ISNUMBER($F4059),IF($F4059&lt;=スコアリング基準!$B$28,スコアリング基準!$C$28,スコアリング基準!$C$29),0))</f>
        <v/>
      </c>
      <c r="X4059" s="4">
        <f>IFERROR(VLOOKUP($B4059,スコアリング基準!$A$36:$B$46,2,FALSE),0)</f>
        <v/>
      </c>
      <c r="Y4059" s="4">
        <f>SUM($S4059:$X4059)</f>
        <v/>
      </c>
      <c r="Z4059" s="4">
        <f>IF(COUNT($M4059:$N4059)=0,"データ無",IF($Y4059&gt;=スコアリング基準!$B$30,"S",IF($Y4059&gt;=スコアリング基準!$B$31,"A",IF($Y4059&gt;=スコアリング基準!$B$32,"B","C"))))</f>
        <v/>
      </c>
      <c r="AA4059">
        <f>IFERROR(INDEX(実績DB!$I$3:$I$104,MATCH($B4059&amp;$C4059,実績DB!$J$3:$J$104,0)),"")</f>
        <v/>
      </c>
    </row>
    <row r="4060">
      <c r="A4060" t="n">
        <v>4058</v>
      </c>
      <c r="B4060" t="inlineStr">
        <is>
          <t>関西</t>
        </is>
      </c>
      <c r="C4060" t="inlineStr">
        <is>
          <t>長尾元町変電所</t>
        </is>
      </c>
      <c r="D4060" t="inlineStr">
        <is>
          <t>京都府</t>
        </is>
      </c>
      <c r="E4060" t="n">
        <v>77</v>
      </c>
      <c r="G4060" s="3" t="n">
        <v>34.825248</v>
      </c>
      <c r="H4060" s="3" t="n">
        <v>135.708256</v>
      </c>
      <c r="I4060" t="inlineStr">
        <is>
          <t>OSM実測</t>
        </is>
      </c>
      <c r="J4060" t="n">
        <v>38</v>
      </c>
      <c r="K4060" t="n">
        <v>38</v>
      </c>
      <c r="L4060" t="n">
        <v>-19</v>
      </c>
      <c r="M4060" t="n">
        <v>19</v>
      </c>
      <c r="N4060" t="n">
        <v>19</v>
      </c>
      <c r="O4060" t="inlineStr">
        <is>
          <t>不可 #2</t>
        </is>
      </c>
      <c r="P4060" t="inlineStr">
        <is>
          <t>なし</t>
        </is>
      </c>
      <c r="R4060" s="4">
        <f>IF(COUNT($M4060:$N4060)=0,"",IF(AND(IF($N4060&lt;&gt;"",$N4060,$M4060)&lt;=0,$O4060&lt;&gt;"可"),"警告",""))</f>
        <v/>
      </c>
      <c r="S4060" s="4">
        <f>IF(COUNT($M4060:$N4060)=0,0,IF(IF($N4060&lt;&gt;"",$N4060,$M4060)&gt;=スコアリング基準!$B$20,スコアリング基準!$C$20,IF(IF($N4060&lt;&gt;"",$N4060,$M4060)&gt;=スコアリング基準!$B$21,スコアリング基準!$C$21,IF(IF($N4060&lt;&gt;"",$N4060,$M4060)&gt;0,スコアリング基準!$C$22,0))))</f>
        <v/>
      </c>
      <c r="T4060" s="4">
        <f>IF($O4060="可",スコアリング基準!$C$23,0)</f>
        <v/>
      </c>
      <c r="U4060" s="4">
        <f>IF(OR(COUNT($K4060:$L4060)&lt;2,$K4060=0),0,IF(ABS($L4060)/$K4060&lt;=スコアリング基準!$B$24,スコアリング基準!$C$24,IF(ABS($L4060)/$K4060&lt;=スコアリング基準!$B$25,スコアリング基準!$C$25,IF(ABS($L4060)/$K4060&lt;=スコアリング基準!$B$26,スコアリング基準!$C$26,0))))</f>
        <v/>
      </c>
      <c r="V4060" s="4">
        <f>IF($P4060="なし",スコアリング基準!$C$27,0)</f>
        <v/>
      </c>
      <c r="W4060" s="4">
        <f>IF($F4060="",0,IF(ISNUMBER($F4060),IF($F4060&lt;=スコアリング基準!$B$28,スコアリング基準!$C$28,スコアリング基準!$C$29),0))</f>
        <v/>
      </c>
      <c r="X4060" s="4">
        <f>IFERROR(VLOOKUP($B4060,スコアリング基準!$A$36:$B$46,2,FALSE),0)</f>
        <v/>
      </c>
      <c r="Y4060" s="4">
        <f>SUM($S4060:$X4060)</f>
        <v/>
      </c>
      <c r="Z4060" s="4">
        <f>IF(COUNT($M4060:$N4060)=0,"データ無",IF($Y4060&gt;=スコアリング基準!$B$30,"S",IF($Y4060&gt;=スコアリング基準!$B$31,"A",IF($Y4060&gt;=スコアリング基準!$B$32,"B","C"))))</f>
        <v/>
      </c>
      <c r="AA4060">
        <f>IFERROR(INDEX(実績DB!$I$3:$I$104,MATCH($B4060&amp;$C4060,実績DB!$J$3:$J$104,0)),"")</f>
        <v/>
      </c>
    </row>
    <row r="4061">
      <c r="A4061" t="n">
        <v>4059</v>
      </c>
      <c r="B4061" t="inlineStr">
        <is>
          <t>関西</t>
        </is>
      </c>
      <c r="C4061" t="inlineStr">
        <is>
          <t>長尾変電所</t>
        </is>
      </c>
      <c r="D4061" t="inlineStr">
        <is>
          <t>京都府</t>
        </is>
      </c>
      <c r="E4061" t="n">
        <v>77</v>
      </c>
      <c r="G4061" s="3" t="n">
        <v>34.833287</v>
      </c>
      <c r="H4061" s="3" t="n">
        <v>135.69828</v>
      </c>
      <c r="I4061" t="inlineStr">
        <is>
          <t>OSM実測</t>
        </is>
      </c>
      <c r="J4061" t="n">
        <v>38</v>
      </c>
      <c r="K4061" t="n">
        <v>38</v>
      </c>
      <c r="L4061" t="n">
        <v>-21</v>
      </c>
      <c r="M4061" t="n">
        <v>17</v>
      </c>
      <c r="N4061" t="n">
        <v>17</v>
      </c>
      <c r="O4061" t="inlineStr">
        <is>
          <t>不可 #2</t>
        </is>
      </c>
      <c r="P4061" t="inlineStr">
        <is>
          <t>なし</t>
        </is>
      </c>
      <c r="R4061" s="4">
        <f>IF(COUNT($M4061:$N4061)=0,"",IF(AND(IF($N4061&lt;&gt;"",$N4061,$M4061)&lt;=0,$O4061&lt;&gt;"可"),"警告",""))</f>
        <v/>
      </c>
      <c r="S4061" s="4">
        <f>IF(COUNT($M4061:$N4061)=0,0,IF(IF($N4061&lt;&gt;"",$N4061,$M4061)&gt;=スコアリング基準!$B$20,スコアリング基準!$C$20,IF(IF($N4061&lt;&gt;"",$N4061,$M4061)&gt;=スコアリング基準!$B$21,スコアリング基準!$C$21,IF(IF($N4061&lt;&gt;"",$N4061,$M4061)&gt;0,スコアリング基準!$C$22,0))))</f>
        <v/>
      </c>
      <c r="T4061" s="4">
        <f>IF($O4061="可",スコアリング基準!$C$23,0)</f>
        <v/>
      </c>
      <c r="U4061" s="4">
        <f>IF(OR(COUNT($K4061:$L4061)&lt;2,$K4061=0),0,IF(ABS($L4061)/$K4061&lt;=スコアリング基準!$B$24,スコアリング基準!$C$24,IF(ABS($L4061)/$K4061&lt;=スコアリング基準!$B$25,スコアリング基準!$C$25,IF(ABS($L4061)/$K4061&lt;=スコアリング基準!$B$26,スコアリング基準!$C$26,0))))</f>
        <v/>
      </c>
      <c r="V4061" s="4">
        <f>IF($P4061="なし",スコアリング基準!$C$27,0)</f>
        <v/>
      </c>
      <c r="W4061" s="4">
        <f>IF($F4061="",0,IF(ISNUMBER($F4061),IF($F4061&lt;=スコアリング基準!$B$28,スコアリング基準!$C$28,スコアリング基準!$C$29),0))</f>
        <v/>
      </c>
      <c r="X4061" s="4">
        <f>IFERROR(VLOOKUP($B4061,スコアリング基準!$A$36:$B$46,2,FALSE),0)</f>
        <v/>
      </c>
      <c r="Y4061" s="4">
        <f>SUM($S4061:$X4061)</f>
        <v/>
      </c>
      <c r="Z4061" s="4">
        <f>IF(COUNT($M4061:$N4061)=0,"データ無",IF($Y4061&gt;=スコアリング基準!$B$30,"S",IF($Y4061&gt;=スコアリング基準!$B$31,"A",IF($Y4061&gt;=スコアリング基準!$B$32,"B","C"))))</f>
        <v/>
      </c>
      <c r="AA4061">
        <f>IFERROR(INDEX(実績DB!$I$3:$I$104,MATCH($B4061&amp;$C4061,実績DB!$J$3:$J$104,0)),"")</f>
        <v/>
      </c>
    </row>
    <row r="4062">
      <c r="A4062" t="n">
        <v>4060</v>
      </c>
      <c r="B4062" t="inlineStr">
        <is>
          <t>関西</t>
        </is>
      </c>
      <c r="C4062" t="inlineStr">
        <is>
          <t>長曽根変電所</t>
        </is>
      </c>
      <c r="D4062" t="inlineStr">
        <is>
          <t>大阪府</t>
        </is>
      </c>
      <c r="E4062" t="n">
        <v>77</v>
      </c>
      <c r="G4062" s="3" t="n">
        <v>34.576352</v>
      </c>
      <c r="H4062" s="3" t="n">
        <v>135.506286</v>
      </c>
      <c r="I4062" t="inlineStr">
        <is>
          <t>OSM実測</t>
        </is>
      </c>
      <c r="J4062" t="n">
        <v>47</v>
      </c>
      <c r="K4062" t="n">
        <v>47</v>
      </c>
      <c r="M4062" t="n">
        <v>9</v>
      </c>
      <c r="N4062" t="n">
        <v>9</v>
      </c>
      <c r="O4062" t="inlineStr">
        <is>
          <t>不可 #2</t>
        </is>
      </c>
      <c r="P4062" t="inlineStr">
        <is>
          <t>なし</t>
        </is>
      </c>
      <c r="R4062" s="4">
        <f>IF(COUNT($M4062:$N4062)=0,"",IF(AND(IF($N4062&lt;&gt;"",$N4062,$M4062)&lt;=0,$O4062&lt;&gt;"可"),"警告",""))</f>
        <v/>
      </c>
      <c r="S4062" s="4">
        <f>IF(COUNT($M4062:$N4062)=0,0,IF(IF($N4062&lt;&gt;"",$N4062,$M4062)&gt;=スコアリング基準!$B$20,スコアリング基準!$C$20,IF(IF($N4062&lt;&gt;"",$N4062,$M4062)&gt;=スコアリング基準!$B$21,スコアリング基準!$C$21,IF(IF($N4062&lt;&gt;"",$N4062,$M4062)&gt;0,スコアリング基準!$C$22,0))))</f>
        <v/>
      </c>
      <c r="T4062" s="4">
        <f>IF($O4062="可",スコアリング基準!$C$23,0)</f>
        <v/>
      </c>
      <c r="U4062" s="4">
        <f>IF(OR(COUNT($K4062:$L4062)&lt;2,$K4062=0),0,IF(ABS($L4062)/$K4062&lt;=スコアリング基準!$B$24,スコアリング基準!$C$24,IF(ABS($L4062)/$K4062&lt;=スコアリング基準!$B$25,スコアリング基準!$C$25,IF(ABS($L4062)/$K4062&lt;=スコアリング基準!$B$26,スコアリング基準!$C$26,0))))</f>
        <v/>
      </c>
      <c r="V4062" s="4">
        <f>IF($P4062="なし",スコアリング基準!$C$27,0)</f>
        <v/>
      </c>
      <c r="W4062" s="4">
        <f>IF($F4062="",0,IF(ISNUMBER($F4062),IF($F4062&lt;=スコアリング基準!$B$28,スコアリング基準!$C$28,スコアリング基準!$C$29),0))</f>
        <v/>
      </c>
      <c r="X4062" s="4">
        <f>IFERROR(VLOOKUP($B4062,スコアリング基準!$A$36:$B$46,2,FALSE),0)</f>
        <v/>
      </c>
      <c r="Y4062" s="4">
        <f>SUM($S4062:$X4062)</f>
        <v/>
      </c>
      <c r="Z4062" s="4">
        <f>IF(COUNT($M4062:$N4062)=0,"データ無",IF($Y4062&gt;=スコアリング基準!$B$30,"S",IF($Y4062&gt;=スコアリング基準!$B$31,"A",IF($Y4062&gt;=スコアリング基準!$B$32,"B","C"))))</f>
        <v/>
      </c>
      <c r="AA4062">
        <f>IFERROR(INDEX(実績DB!$I$3:$I$104,MATCH($B4062&amp;$C4062,実績DB!$J$3:$J$104,0)),"")</f>
        <v/>
      </c>
    </row>
    <row r="4063">
      <c r="A4063" t="n">
        <v>4061</v>
      </c>
      <c r="B4063" t="inlineStr">
        <is>
          <t>関西</t>
        </is>
      </c>
      <c r="C4063" t="inlineStr">
        <is>
          <t>関西電力下寺変電所</t>
        </is>
      </c>
      <c r="D4063" t="inlineStr">
        <is>
          <t>大阪府</t>
        </is>
      </c>
      <c r="E4063" t="n">
        <v>77</v>
      </c>
      <c r="G4063" s="3" t="n">
        <v>34.65587</v>
      </c>
      <c r="H4063" s="3" t="n">
        <v>135.509332</v>
      </c>
      <c r="I4063" t="inlineStr">
        <is>
          <t>OSM実測</t>
        </is>
      </c>
      <c r="R4063" s="4">
        <f>IF(COUNT($M4063:$N4063)=0,"",IF(AND(IF($N4063&lt;&gt;"",$N4063,$M4063)&lt;=0,$O4063&lt;&gt;"可"),"警告",""))</f>
        <v/>
      </c>
      <c r="S4063" s="4">
        <f>IF(COUNT($M4063:$N4063)=0,0,IF(IF($N4063&lt;&gt;"",$N4063,$M4063)&gt;=スコアリング基準!$B$20,スコアリング基準!$C$20,IF(IF($N4063&lt;&gt;"",$N4063,$M4063)&gt;=スコアリング基準!$B$21,スコアリング基準!$C$21,IF(IF($N4063&lt;&gt;"",$N4063,$M4063)&gt;0,スコアリング基準!$C$22,0))))</f>
        <v/>
      </c>
      <c r="T4063" s="4">
        <f>IF($O4063="可",スコアリング基準!$C$23,0)</f>
        <v/>
      </c>
      <c r="U4063" s="4">
        <f>IF(OR(COUNT($K4063:$L4063)&lt;2,$K4063=0),0,IF(ABS($L4063)/$K4063&lt;=スコアリング基準!$B$24,スコアリング基準!$C$24,IF(ABS($L4063)/$K4063&lt;=スコアリング基準!$B$25,スコアリング基準!$C$25,IF(ABS($L4063)/$K4063&lt;=スコアリング基準!$B$26,スコアリング基準!$C$26,0))))</f>
        <v/>
      </c>
      <c r="V4063" s="4">
        <f>IF($P4063="なし",スコアリング基準!$C$27,0)</f>
        <v/>
      </c>
      <c r="W4063" s="4">
        <f>IF($F4063="",0,IF(ISNUMBER($F4063),IF($F4063&lt;=スコアリング基準!$B$28,スコアリング基準!$C$28,スコアリング基準!$C$29),0))</f>
        <v/>
      </c>
      <c r="X4063" s="4">
        <f>IFERROR(VLOOKUP($B4063,スコアリング基準!$A$36:$B$46,2,FALSE),0)</f>
        <v/>
      </c>
      <c r="Y4063" s="4">
        <f>SUM($S4063:$X4063)</f>
        <v/>
      </c>
      <c r="Z4063" s="4">
        <f>IF(COUNT($M4063:$N4063)=0,"データ無",IF($Y4063&gt;=スコアリング基準!$B$30,"S",IF($Y4063&gt;=スコアリング基準!$B$31,"A",IF($Y4063&gt;=スコアリング基準!$B$32,"B","C"))))</f>
        <v/>
      </c>
      <c r="AA4063">
        <f>IFERROR(INDEX(実績DB!$I$3:$I$104,MATCH($B4063&amp;$C4063,実績DB!$J$3:$J$104,0)),"")</f>
        <v/>
      </c>
    </row>
    <row r="4064">
      <c r="A4064" t="n">
        <v>4062</v>
      </c>
      <c r="B4064" t="inlineStr">
        <is>
          <t>関西</t>
        </is>
      </c>
      <c r="C4064" t="inlineStr">
        <is>
          <t>関西電力桃谷変電所</t>
        </is>
      </c>
      <c r="D4064" t="inlineStr">
        <is>
          <t>大阪府</t>
        </is>
      </c>
      <c r="E4064" t="n">
        <v>77</v>
      </c>
      <c r="G4064" s="3" t="n">
        <v>34.655913</v>
      </c>
      <c r="H4064" s="3" t="n">
        <v>135.52384</v>
      </c>
      <c r="I4064" t="inlineStr">
        <is>
          <t>OSM実測</t>
        </is>
      </c>
      <c r="J4064" t="n">
        <v>57</v>
      </c>
      <c r="K4064" t="n">
        <v>57</v>
      </c>
      <c r="L4064" t="n">
        <v>-38</v>
      </c>
      <c r="M4064" t="n">
        <v>19</v>
      </c>
      <c r="N4064" t="n">
        <v>0</v>
      </c>
      <c r="O4064" t="inlineStr">
        <is>
          <t>不可 #2</t>
        </is>
      </c>
      <c r="P4064" t="inlineStr">
        <is>
          <t>有り</t>
        </is>
      </c>
      <c r="R4064" s="4">
        <f>IF(COUNT($M4064:$N4064)=0,"",IF(AND(IF($N4064&lt;&gt;"",$N4064,$M4064)&lt;=0,$O4064&lt;&gt;"可"),"警告",""))</f>
        <v/>
      </c>
      <c r="S4064" s="4">
        <f>IF(COUNT($M4064:$N4064)=0,0,IF(IF($N4064&lt;&gt;"",$N4064,$M4064)&gt;=スコアリング基準!$B$20,スコアリング基準!$C$20,IF(IF($N4064&lt;&gt;"",$N4064,$M4064)&gt;=スコアリング基準!$B$21,スコアリング基準!$C$21,IF(IF($N4064&lt;&gt;"",$N4064,$M4064)&gt;0,スコアリング基準!$C$22,0))))</f>
        <v/>
      </c>
      <c r="T4064" s="4">
        <f>IF($O4064="可",スコアリング基準!$C$23,0)</f>
        <v/>
      </c>
      <c r="U4064" s="4">
        <f>IF(OR(COUNT($K4064:$L4064)&lt;2,$K4064=0),0,IF(ABS($L4064)/$K4064&lt;=スコアリング基準!$B$24,スコアリング基準!$C$24,IF(ABS($L4064)/$K4064&lt;=スコアリング基準!$B$25,スコアリング基準!$C$25,IF(ABS($L4064)/$K4064&lt;=スコアリング基準!$B$26,スコアリング基準!$C$26,0))))</f>
        <v/>
      </c>
      <c r="V4064" s="4">
        <f>IF($P4064="なし",スコアリング基準!$C$27,0)</f>
        <v/>
      </c>
      <c r="W4064" s="4">
        <f>IF($F4064="",0,IF(ISNUMBER($F4064),IF($F4064&lt;=スコアリング基準!$B$28,スコアリング基準!$C$28,スコアリング基準!$C$29),0))</f>
        <v/>
      </c>
      <c r="X4064" s="4">
        <f>IFERROR(VLOOKUP($B4064,スコアリング基準!$A$36:$B$46,2,FALSE),0)</f>
        <v/>
      </c>
      <c r="Y4064" s="4">
        <f>SUM($S4064:$X4064)</f>
        <v/>
      </c>
      <c r="Z4064" s="4">
        <f>IF(COUNT($M4064:$N4064)=0,"データ無",IF($Y4064&gt;=スコアリング基準!$B$30,"S",IF($Y4064&gt;=スコアリング基準!$B$31,"A",IF($Y4064&gt;=スコアリング基準!$B$32,"B","C"))))</f>
        <v/>
      </c>
      <c r="AA4064">
        <f>IFERROR(INDEX(実績DB!$I$3:$I$104,MATCH($B4064&amp;$C4064,実績DB!$J$3:$J$104,0)),"")</f>
        <v/>
      </c>
    </row>
    <row r="4065">
      <c r="A4065" t="n">
        <v>4063</v>
      </c>
      <c r="B4065" t="inlineStr">
        <is>
          <t>関西</t>
        </is>
      </c>
      <c r="C4065" t="inlineStr">
        <is>
          <t>阪井変電所</t>
        </is>
      </c>
      <c r="D4065" t="inlineStr">
        <is>
          <t>和歌山県</t>
        </is>
      </c>
      <c r="E4065" t="n">
        <v>77</v>
      </c>
      <c r="G4065" s="3" t="n">
        <v>34.156069</v>
      </c>
      <c r="H4065" s="3" t="n">
        <v>135.278318</v>
      </c>
      <c r="I4065" t="inlineStr">
        <is>
          <t>OSM実測</t>
        </is>
      </c>
      <c r="J4065" t="n">
        <v>19</v>
      </c>
      <c r="K4065" t="n">
        <v>19</v>
      </c>
      <c r="L4065" t="n">
        <v>-15</v>
      </c>
      <c r="M4065" t="n">
        <v>4</v>
      </c>
      <c r="N4065" t="n">
        <v>0</v>
      </c>
      <c r="O4065" t="inlineStr">
        <is>
          <t>不可 #2</t>
        </is>
      </c>
      <c r="P4065" t="inlineStr">
        <is>
          <t>有り</t>
        </is>
      </c>
      <c r="R4065" s="4">
        <f>IF(COUNT($M4065:$N4065)=0,"",IF(AND(IF($N4065&lt;&gt;"",$N4065,$M4065)&lt;=0,$O4065&lt;&gt;"可"),"警告",""))</f>
        <v/>
      </c>
      <c r="S4065" s="4">
        <f>IF(COUNT($M4065:$N4065)=0,0,IF(IF($N4065&lt;&gt;"",$N4065,$M4065)&gt;=スコアリング基準!$B$20,スコアリング基準!$C$20,IF(IF($N4065&lt;&gt;"",$N4065,$M4065)&gt;=スコアリング基準!$B$21,スコアリング基準!$C$21,IF(IF($N4065&lt;&gt;"",$N4065,$M4065)&gt;0,スコアリング基準!$C$22,0))))</f>
        <v/>
      </c>
      <c r="T4065" s="4">
        <f>IF($O4065="可",スコアリング基準!$C$23,0)</f>
        <v/>
      </c>
      <c r="U4065" s="4">
        <f>IF(OR(COUNT($K4065:$L4065)&lt;2,$K4065=0),0,IF(ABS($L4065)/$K4065&lt;=スコアリング基準!$B$24,スコアリング基準!$C$24,IF(ABS($L4065)/$K4065&lt;=スコアリング基準!$B$25,スコアリング基準!$C$25,IF(ABS($L4065)/$K4065&lt;=スコアリング基準!$B$26,スコアリング基準!$C$26,0))))</f>
        <v/>
      </c>
      <c r="V4065" s="4">
        <f>IF($P4065="なし",スコアリング基準!$C$27,0)</f>
        <v/>
      </c>
      <c r="W4065" s="4">
        <f>IF($F4065="",0,IF(ISNUMBER($F4065),IF($F4065&lt;=スコアリング基準!$B$28,スコアリング基準!$C$28,スコアリング基準!$C$29),0))</f>
        <v/>
      </c>
      <c r="X4065" s="4">
        <f>IFERROR(VLOOKUP($B4065,スコアリング基準!$A$36:$B$46,2,FALSE),0)</f>
        <v/>
      </c>
      <c r="Y4065" s="4">
        <f>SUM($S4065:$X4065)</f>
        <v/>
      </c>
      <c r="Z4065" s="4">
        <f>IF(COUNT($M4065:$N4065)=0,"データ無",IF($Y4065&gt;=スコアリング基準!$B$30,"S",IF($Y4065&gt;=スコアリング基準!$B$31,"A",IF($Y4065&gt;=スコアリング基準!$B$32,"B","C"))))</f>
        <v/>
      </c>
      <c r="AA4065">
        <f>IFERROR(INDEX(実績DB!$I$3:$I$104,MATCH($B4065&amp;$C4065,実績DB!$J$3:$J$104,0)),"")</f>
        <v/>
      </c>
    </row>
    <row r="4066">
      <c r="A4066" t="n">
        <v>4064</v>
      </c>
      <c r="B4066" t="inlineStr">
        <is>
          <t>関西</t>
        </is>
      </c>
      <c r="C4066" t="inlineStr">
        <is>
          <t>難波変電所</t>
        </is>
      </c>
      <c r="D4066" t="inlineStr">
        <is>
          <t>大阪府</t>
        </is>
      </c>
      <c r="E4066" t="n">
        <v>77</v>
      </c>
      <c r="G4066" s="3" t="n">
        <v>34.660018</v>
      </c>
      <c r="H4066" s="3" t="n">
        <v>135.503279</v>
      </c>
      <c r="I4066" t="inlineStr">
        <is>
          <t>OSM実測</t>
        </is>
      </c>
      <c r="J4066" t="n">
        <v>55</v>
      </c>
      <c r="K4066" t="n">
        <v>55</v>
      </c>
      <c r="L4066" t="n">
        <v>-38</v>
      </c>
      <c r="M4066" t="n">
        <v>17</v>
      </c>
      <c r="N4066" t="n">
        <v>0</v>
      </c>
      <c r="O4066" t="inlineStr">
        <is>
          <t>不可 #2</t>
        </is>
      </c>
      <c r="P4066" t="inlineStr">
        <is>
          <t>有り</t>
        </is>
      </c>
      <c r="R4066" s="4">
        <f>IF(COUNT($M4066:$N4066)=0,"",IF(AND(IF($N4066&lt;&gt;"",$N4066,$M4066)&lt;=0,$O4066&lt;&gt;"可"),"警告",""))</f>
        <v/>
      </c>
      <c r="S4066" s="4">
        <f>IF(COUNT($M4066:$N4066)=0,0,IF(IF($N4066&lt;&gt;"",$N4066,$M4066)&gt;=スコアリング基準!$B$20,スコアリング基準!$C$20,IF(IF($N4066&lt;&gt;"",$N4066,$M4066)&gt;=スコアリング基準!$B$21,スコアリング基準!$C$21,IF(IF($N4066&lt;&gt;"",$N4066,$M4066)&gt;0,スコアリング基準!$C$22,0))))</f>
        <v/>
      </c>
      <c r="T4066" s="4">
        <f>IF($O4066="可",スコアリング基準!$C$23,0)</f>
        <v/>
      </c>
      <c r="U4066" s="4">
        <f>IF(OR(COUNT($K4066:$L4066)&lt;2,$K4066=0),0,IF(ABS($L4066)/$K4066&lt;=スコアリング基準!$B$24,スコアリング基準!$C$24,IF(ABS($L4066)/$K4066&lt;=スコアリング基準!$B$25,スコアリング基準!$C$25,IF(ABS($L4066)/$K4066&lt;=スコアリング基準!$B$26,スコアリング基準!$C$26,0))))</f>
        <v/>
      </c>
      <c r="V4066" s="4">
        <f>IF($P4066="なし",スコアリング基準!$C$27,0)</f>
        <v/>
      </c>
      <c r="W4066" s="4">
        <f>IF($F4066="",0,IF(ISNUMBER($F4066),IF($F4066&lt;=スコアリング基準!$B$28,スコアリング基準!$C$28,スコアリング基準!$C$29),0))</f>
        <v/>
      </c>
      <c r="X4066" s="4">
        <f>IFERROR(VLOOKUP($B4066,スコアリング基準!$A$36:$B$46,2,FALSE),0)</f>
        <v/>
      </c>
      <c r="Y4066" s="4">
        <f>SUM($S4066:$X4066)</f>
        <v/>
      </c>
      <c r="Z4066" s="4">
        <f>IF(COUNT($M4066:$N4066)=0,"データ無",IF($Y4066&gt;=スコアリング基準!$B$30,"S",IF($Y4066&gt;=スコアリング基準!$B$31,"A",IF($Y4066&gt;=スコアリング基準!$B$32,"B","C"))))</f>
        <v/>
      </c>
      <c r="AA4066">
        <f>IFERROR(INDEX(実績DB!$I$3:$I$104,MATCH($B4066&amp;$C4066,実績DB!$J$3:$J$104,0)),"")</f>
        <v/>
      </c>
    </row>
    <row r="4067">
      <c r="A4067" t="n">
        <v>4065</v>
      </c>
      <c r="B4067" t="inlineStr">
        <is>
          <t>関西</t>
        </is>
      </c>
      <c r="C4067" t="inlineStr">
        <is>
          <t>須磨変電所</t>
        </is>
      </c>
      <c r="D4067" t="inlineStr">
        <is>
          <t>兵庫県</t>
        </is>
      </c>
      <c r="E4067" t="n">
        <v>77</v>
      </c>
      <c r="G4067" s="3" t="n">
        <v>34.674781</v>
      </c>
      <c r="H4067" s="3" t="n">
        <v>135.118465</v>
      </c>
      <c r="I4067" t="inlineStr">
        <is>
          <t>OSM実測</t>
        </is>
      </c>
      <c r="J4067" t="n">
        <v>34</v>
      </c>
      <c r="K4067" t="n">
        <v>34</v>
      </c>
      <c r="L4067" t="n">
        <v>0</v>
      </c>
      <c r="M4067" t="n">
        <v>17</v>
      </c>
      <c r="N4067" t="n">
        <v>0</v>
      </c>
      <c r="O4067" t="inlineStr">
        <is>
          <t>不可 #2</t>
        </is>
      </c>
      <c r="P4067" t="inlineStr">
        <is>
          <t>有り</t>
        </is>
      </c>
      <c r="R4067" s="4">
        <f>IF(COUNT($M4067:$N4067)=0,"",IF(AND(IF($N4067&lt;&gt;"",$N4067,$M4067)&lt;=0,$O4067&lt;&gt;"可"),"警告",""))</f>
        <v/>
      </c>
      <c r="S4067" s="4">
        <f>IF(COUNT($M4067:$N4067)=0,0,IF(IF($N4067&lt;&gt;"",$N4067,$M4067)&gt;=スコアリング基準!$B$20,スコアリング基準!$C$20,IF(IF($N4067&lt;&gt;"",$N4067,$M4067)&gt;=スコアリング基準!$B$21,スコアリング基準!$C$21,IF(IF($N4067&lt;&gt;"",$N4067,$M4067)&gt;0,スコアリング基準!$C$22,0))))</f>
        <v/>
      </c>
      <c r="T4067" s="4">
        <f>IF($O4067="可",スコアリング基準!$C$23,0)</f>
        <v/>
      </c>
      <c r="U4067" s="4">
        <f>IF(OR(COUNT($K4067:$L4067)&lt;2,$K4067=0),0,IF(ABS($L4067)/$K4067&lt;=スコアリング基準!$B$24,スコアリング基準!$C$24,IF(ABS($L4067)/$K4067&lt;=スコアリング基準!$B$25,スコアリング基準!$C$25,IF(ABS($L4067)/$K4067&lt;=スコアリング基準!$B$26,スコアリング基準!$C$26,0))))</f>
        <v/>
      </c>
      <c r="V4067" s="4">
        <f>IF($P4067="なし",スコアリング基準!$C$27,0)</f>
        <v/>
      </c>
      <c r="W4067" s="4">
        <f>IF($F4067="",0,IF(ISNUMBER($F4067),IF($F4067&lt;=スコアリング基準!$B$28,スコアリング基準!$C$28,スコアリング基準!$C$29),0))</f>
        <v/>
      </c>
      <c r="X4067" s="4">
        <f>IFERROR(VLOOKUP($B4067,スコアリング基準!$A$36:$B$46,2,FALSE),0)</f>
        <v/>
      </c>
      <c r="Y4067" s="4">
        <f>SUM($S4067:$X4067)</f>
        <v/>
      </c>
      <c r="Z4067" s="4">
        <f>IF(COUNT($M4067:$N4067)=0,"データ無",IF($Y4067&gt;=スコアリング基準!$B$30,"S",IF($Y4067&gt;=スコアリング基準!$B$31,"A",IF($Y4067&gt;=スコアリング基準!$B$32,"B","C"))))</f>
        <v/>
      </c>
      <c r="AA4067">
        <f>IFERROR(INDEX(実績DB!$I$3:$I$104,MATCH($B4067&amp;$C4067,実績DB!$J$3:$J$104,0)),"")</f>
        <v/>
      </c>
    </row>
    <row r="4068">
      <c r="A4068" t="n">
        <v>4066</v>
      </c>
      <c r="B4068" t="inlineStr">
        <is>
          <t>関西</t>
        </is>
      </c>
      <c r="C4068" t="inlineStr">
        <is>
          <t>香住変電所</t>
        </is>
      </c>
      <c r="D4068" t="inlineStr">
        <is>
          <t>兵庫県</t>
        </is>
      </c>
      <c r="E4068" t="n">
        <v>77</v>
      </c>
      <c r="G4068" s="3" t="n">
        <v>35.637027</v>
      </c>
      <c r="H4068" s="3" t="n">
        <v>134.627991</v>
      </c>
      <c r="I4068" t="inlineStr">
        <is>
          <t>OSM実測</t>
        </is>
      </c>
      <c r="J4068" t="n">
        <v>38</v>
      </c>
      <c r="K4068" t="n">
        <v>38</v>
      </c>
      <c r="L4068" t="n">
        <v>-20</v>
      </c>
      <c r="M4068" t="n">
        <v>18</v>
      </c>
      <c r="N4068" t="n">
        <v>0</v>
      </c>
      <c r="O4068" t="inlineStr">
        <is>
          <t>不可 #2</t>
        </is>
      </c>
      <c r="P4068" t="inlineStr">
        <is>
          <t>有り</t>
        </is>
      </c>
      <c r="R4068" s="4">
        <f>IF(COUNT($M4068:$N4068)=0,"",IF(AND(IF($N4068&lt;&gt;"",$N4068,$M4068)&lt;=0,$O4068&lt;&gt;"可"),"警告",""))</f>
        <v/>
      </c>
      <c r="S4068" s="4">
        <f>IF(COUNT($M4068:$N4068)=0,0,IF(IF($N4068&lt;&gt;"",$N4068,$M4068)&gt;=スコアリング基準!$B$20,スコアリング基準!$C$20,IF(IF($N4068&lt;&gt;"",$N4068,$M4068)&gt;=スコアリング基準!$B$21,スコアリング基準!$C$21,IF(IF($N4068&lt;&gt;"",$N4068,$M4068)&gt;0,スコアリング基準!$C$22,0))))</f>
        <v/>
      </c>
      <c r="T4068" s="4">
        <f>IF($O4068="可",スコアリング基準!$C$23,0)</f>
        <v/>
      </c>
      <c r="U4068" s="4">
        <f>IF(OR(COUNT($K4068:$L4068)&lt;2,$K4068=0),0,IF(ABS($L4068)/$K4068&lt;=スコアリング基準!$B$24,スコアリング基準!$C$24,IF(ABS($L4068)/$K4068&lt;=スコアリング基準!$B$25,スコアリング基準!$C$25,IF(ABS($L4068)/$K4068&lt;=スコアリング基準!$B$26,スコアリング基準!$C$26,0))))</f>
        <v/>
      </c>
      <c r="V4068" s="4">
        <f>IF($P4068="なし",スコアリング基準!$C$27,0)</f>
        <v/>
      </c>
      <c r="W4068" s="4">
        <f>IF($F4068="",0,IF(ISNUMBER($F4068),IF($F4068&lt;=スコアリング基準!$B$28,スコアリング基準!$C$28,スコアリング基準!$C$29),0))</f>
        <v/>
      </c>
      <c r="X4068" s="4">
        <f>IFERROR(VLOOKUP($B4068,スコアリング基準!$A$36:$B$46,2,FALSE),0)</f>
        <v/>
      </c>
      <c r="Y4068" s="4">
        <f>SUM($S4068:$X4068)</f>
        <v/>
      </c>
      <c r="Z4068" s="4">
        <f>IF(COUNT($M4068:$N4068)=0,"データ無",IF($Y4068&gt;=スコアリング基準!$B$30,"S",IF($Y4068&gt;=スコアリング基準!$B$31,"A",IF($Y4068&gt;=スコアリング基準!$B$32,"B","C"))))</f>
        <v/>
      </c>
      <c r="AA4068">
        <f>IFERROR(INDEX(実績DB!$I$3:$I$104,MATCH($B4068&amp;$C4068,実績DB!$J$3:$J$104,0)),"")</f>
        <v/>
      </c>
    </row>
    <row r="4069">
      <c r="A4069" t="n">
        <v>4067</v>
      </c>
      <c r="B4069" t="inlineStr">
        <is>
          <t>関西</t>
        </is>
      </c>
      <c r="C4069" t="inlineStr">
        <is>
          <t>馬堀変電所</t>
        </is>
      </c>
      <c r="D4069" t="inlineStr">
        <is>
          <t>京都府</t>
        </is>
      </c>
      <c r="E4069" t="n">
        <v>77</v>
      </c>
      <c r="G4069" s="3" t="n">
        <v>35.008362</v>
      </c>
      <c r="H4069" s="3" t="n">
        <v>135.607713</v>
      </c>
      <c r="I4069" t="inlineStr">
        <is>
          <t>OSM実測</t>
        </is>
      </c>
      <c r="J4069" t="n">
        <v>57</v>
      </c>
      <c r="K4069" t="n">
        <v>57</v>
      </c>
      <c r="L4069" t="n">
        <v>-38</v>
      </c>
      <c r="M4069" t="n">
        <v>19</v>
      </c>
      <c r="N4069" t="n">
        <v>19</v>
      </c>
      <c r="O4069" t="inlineStr">
        <is>
          <t>不可 #2</t>
        </is>
      </c>
      <c r="P4069" t="inlineStr">
        <is>
          <t>なし</t>
        </is>
      </c>
      <c r="R4069" s="4">
        <f>IF(COUNT($M4069:$N4069)=0,"",IF(AND(IF($N4069&lt;&gt;"",$N4069,$M4069)&lt;=0,$O4069&lt;&gt;"可"),"警告",""))</f>
        <v/>
      </c>
      <c r="S4069" s="4">
        <f>IF(COUNT($M4069:$N4069)=0,0,IF(IF($N4069&lt;&gt;"",$N4069,$M4069)&gt;=スコアリング基準!$B$20,スコアリング基準!$C$20,IF(IF($N4069&lt;&gt;"",$N4069,$M4069)&gt;=スコアリング基準!$B$21,スコアリング基準!$C$21,IF(IF($N4069&lt;&gt;"",$N4069,$M4069)&gt;0,スコアリング基準!$C$22,0))))</f>
        <v/>
      </c>
      <c r="T4069" s="4">
        <f>IF($O4069="可",スコアリング基準!$C$23,0)</f>
        <v/>
      </c>
      <c r="U4069" s="4">
        <f>IF(OR(COUNT($K4069:$L4069)&lt;2,$K4069=0),0,IF(ABS($L4069)/$K4069&lt;=スコアリング基準!$B$24,スコアリング基準!$C$24,IF(ABS($L4069)/$K4069&lt;=スコアリング基準!$B$25,スコアリング基準!$C$25,IF(ABS($L4069)/$K4069&lt;=スコアリング基準!$B$26,スコアリング基準!$C$26,0))))</f>
        <v/>
      </c>
      <c r="V4069" s="4">
        <f>IF($P4069="なし",スコアリング基準!$C$27,0)</f>
        <v/>
      </c>
      <c r="W4069" s="4">
        <f>IF($F4069="",0,IF(ISNUMBER($F4069),IF($F4069&lt;=スコアリング基準!$B$28,スコアリング基準!$C$28,スコアリング基準!$C$29),0))</f>
        <v/>
      </c>
      <c r="X4069" s="4">
        <f>IFERROR(VLOOKUP($B4069,スコアリング基準!$A$36:$B$46,2,FALSE),0)</f>
        <v/>
      </c>
      <c r="Y4069" s="4">
        <f>SUM($S4069:$X4069)</f>
        <v/>
      </c>
      <c r="Z4069" s="4">
        <f>IF(COUNT($M4069:$N4069)=0,"データ無",IF($Y4069&gt;=スコアリング基準!$B$30,"S",IF($Y4069&gt;=スコアリング基準!$B$31,"A",IF($Y4069&gt;=スコアリング基準!$B$32,"B","C"))))</f>
        <v/>
      </c>
      <c r="AA4069">
        <f>IFERROR(INDEX(実績DB!$I$3:$I$104,MATCH($B4069&amp;$C4069,実績DB!$J$3:$J$104,0)),"")</f>
        <v/>
      </c>
    </row>
    <row r="4070">
      <c r="A4070" t="n">
        <v>4068</v>
      </c>
      <c r="B4070" t="inlineStr">
        <is>
          <t>関西</t>
        </is>
      </c>
      <c r="C4070" t="inlineStr">
        <is>
          <t>高天町変電所</t>
        </is>
      </c>
      <c r="D4070" t="inlineStr">
        <is>
          <t>奈良県</t>
        </is>
      </c>
      <c r="E4070" t="n">
        <v>77</v>
      </c>
      <c r="G4070" s="3" t="n">
        <v>34.683762</v>
      </c>
      <c r="H4070" s="3" t="n">
        <v>135.825736</v>
      </c>
      <c r="I4070" t="inlineStr">
        <is>
          <t>OSM実測</t>
        </is>
      </c>
      <c r="J4070" t="n">
        <v>52</v>
      </c>
      <c r="K4070" t="n">
        <v>52</v>
      </c>
      <c r="L4070" t="n">
        <v>-38</v>
      </c>
      <c r="M4070" t="n">
        <v>14</v>
      </c>
      <c r="N4070" t="n">
        <v>14</v>
      </c>
      <c r="O4070" t="inlineStr">
        <is>
          <t>不可 #2</t>
        </is>
      </c>
      <c r="P4070" t="inlineStr">
        <is>
          <t>なし</t>
        </is>
      </c>
      <c r="R4070" s="4">
        <f>IF(COUNT($M4070:$N4070)=0,"",IF(AND(IF($N4070&lt;&gt;"",$N4070,$M4070)&lt;=0,$O4070&lt;&gt;"可"),"警告",""))</f>
        <v/>
      </c>
      <c r="S4070" s="4">
        <f>IF(COUNT($M4070:$N4070)=0,0,IF(IF($N4070&lt;&gt;"",$N4070,$M4070)&gt;=スコアリング基準!$B$20,スコアリング基準!$C$20,IF(IF($N4070&lt;&gt;"",$N4070,$M4070)&gt;=スコアリング基準!$B$21,スコアリング基準!$C$21,IF(IF($N4070&lt;&gt;"",$N4070,$M4070)&gt;0,スコアリング基準!$C$22,0))))</f>
        <v/>
      </c>
      <c r="T4070" s="4">
        <f>IF($O4070="可",スコアリング基準!$C$23,0)</f>
        <v/>
      </c>
      <c r="U4070" s="4">
        <f>IF(OR(COUNT($K4070:$L4070)&lt;2,$K4070=0),0,IF(ABS($L4070)/$K4070&lt;=スコアリング基準!$B$24,スコアリング基準!$C$24,IF(ABS($L4070)/$K4070&lt;=スコアリング基準!$B$25,スコアリング基準!$C$25,IF(ABS($L4070)/$K4070&lt;=スコアリング基準!$B$26,スコアリング基準!$C$26,0))))</f>
        <v/>
      </c>
      <c r="V4070" s="4">
        <f>IF($P4070="なし",スコアリング基準!$C$27,0)</f>
        <v/>
      </c>
      <c r="W4070" s="4">
        <f>IF($F4070="",0,IF(ISNUMBER($F4070),IF($F4070&lt;=スコアリング基準!$B$28,スコアリング基準!$C$28,スコアリング基準!$C$29),0))</f>
        <v/>
      </c>
      <c r="X4070" s="4">
        <f>IFERROR(VLOOKUP($B4070,スコアリング基準!$A$36:$B$46,2,FALSE),0)</f>
        <v/>
      </c>
      <c r="Y4070" s="4">
        <f>SUM($S4070:$X4070)</f>
        <v/>
      </c>
      <c r="Z4070" s="4">
        <f>IF(COUNT($M4070:$N4070)=0,"データ無",IF($Y4070&gt;=スコアリング基準!$B$30,"S",IF($Y4070&gt;=スコアリング基準!$B$31,"A",IF($Y4070&gt;=スコアリング基準!$B$32,"B","C"))))</f>
        <v/>
      </c>
      <c r="AA4070">
        <f>IFERROR(INDEX(実績DB!$I$3:$I$104,MATCH($B4070&amp;$C4070,実績DB!$J$3:$J$104,0)),"")</f>
        <v/>
      </c>
    </row>
    <row r="4071">
      <c r="A4071" t="n">
        <v>4069</v>
      </c>
      <c r="B4071" t="inlineStr">
        <is>
          <t>関西</t>
        </is>
      </c>
      <c r="C4071" t="inlineStr">
        <is>
          <t>高槻変電所</t>
        </is>
      </c>
      <c r="D4071" t="inlineStr">
        <is>
          <t>大阪府</t>
        </is>
      </c>
      <c r="E4071" t="n">
        <v>77</v>
      </c>
      <c r="G4071" s="3" t="n">
        <v>34.854824</v>
      </c>
      <c r="H4071" s="3" t="n">
        <v>135.62692</v>
      </c>
      <c r="I4071" t="inlineStr">
        <is>
          <t>OSM実測</t>
        </is>
      </c>
      <c r="J4071" t="n">
        <v>85</v>
      </c>
      <c r="K4071" t="n">
        <v>85</v>
      </c>
      <c r="L4071" t="n">
        <v>3</v>
      </c>
      <c r="O4071" t="inlineStr">
        <is>
          <t>不可 #1</t>
        </is>
      </c>
      <c r="P4071" t="inlineStr">
        <is>
          <t>なし</t>
        </is>
      </c>
      <c r="R4071" s="4">
        <f>IF(COUNT($M4071:$N4071)=0,"",IF(AND(IF($N4071&lt;&gt;"",$N4071,$M4071)&lt;=0,$O4071&lt;&gt;"可"),"警告",""))</f>
        <v/>
      </c>
      <c r="S4071" s="4">
        <f>IF(COUNT($M4071:$N4071)=0,0,IF(IF($N4071&lt;&gt;"",$N4071,$M4071)&gt;=スコアリング基準!$B$20,スコアリング基準!$C$20,IF(IF($N4071&lt;&gt;"",$N4071,$M4071)&gt;=スコアリング基準!$B$21,スコアリング基準!$C$21,IF(IF($N4071&lt;&gt;"",$N4071,$M4071)&gt;0,スコアリング基準!$C$22,0))))</f>
        <v/>
      </c>
      <c r="T4071" s="4">
        <f>IF($O4071="可",スコアリング基準!$C$23,0)</f>
        <v/>
      </c>
      <c r="U4071" s="4">
        <f>IF(OR(COUNT($K4071:$L4071)&lt;2,$K4071=0),0,IF(ABS($L4071)/$K4071&lt;=スコアリング基準!$B$24,スコアリング基準!$C$24,IF(ABS($L4071)/$K4071&lt;=スコアリング基準!$B$25,スコアリング基準!$C$25,IF(ABS($L4071)/$K4071&lt;=スコアリング基準!$B$26,スコアリング基準!$C$26,0))))</f>
        <v/>
      </c>
      <c r="V4071" s="4">
        <f>IF($P4071="なし",スコアリング基準!$C$27,0)</f>
        <v/>
      </c>
      <c r="W4071" s="4">
        <f>IF($F4071="",0,IF(ISNUMBER($F4071),IF($F4071&lt;=スコアリング基準!$B$28,スコアリング基準!$C$28,スコアリング基準!$C$29),0))</f>
        <v/>
      </c>
      <c r="X4071" s="4">
        <f>IFERROR(VLOOKUP($B4071,スコアリング基準!$A$36:$B$46,2,FALSE),0)</f>
        <v/>
      </c>
      <c r="Y4071" s="4">
        <f>SUM($S4071:$X4071)</f>
        <v/>
      </c>
      <c r="Z4071" s="4">
        <f>IF(COUNT($M4071:$N4071)=0,"データ無",IF($Y4071&gt;=スコアリング基準!$B$30,"S",IF($Y4071&gt;=スコアリング基準!$B$31,"A",IF($Y4071&gt;=スコアリング基準!$B$32,"B","C"))))</f>
        <v/>
      </c>
      <c r="AA4071">
        <f>IFERROR(INDEX(実績DB!$I$3:$I$104,MATCH($B4071&amp;$C4071,実績DB!$J$3:$J$104,0)),"")</f>
        <v/>
      </c>
    </row>
    <row r="4072">
      <c r="A4072" t="n">
        <v>4070</v>
      </c>
      <c r="B4072" t="inlineStr">
        <is>
          <t>関西</t>
        </is>
      </c>
      <c r="C4072" t="inlineStr">
        <is>
          <t>高田変電所</t>
        </is>
      </c>
      <c r="D4072" t="inlineStr">
        <is>
          <t>奈良県</t>
        </is>
      </c>
      <c r="E4072" t="n">
        <v>77</v>
      </c>
      <c r="G4072" s="3" t="n">
        <v>34.521097</v>
      </c>
      <c r="H4072" s="3" t="n">
        <v>135.744707</v>
      </c>
      <c r="I4072" t="inlineStr">
        <is>
          <t>OSM実測</t>
        </is>
      </c>
      <c r="J4072" t="n">
        <v>57</v>
      </c>
      <c r="K4072" t="n">
        <v>31</v>
      </c>
      <c r="L4072" t="n">
        <v>0</v>
      </c>
      <c r="O4072" t="inlineStr">
        <is>
          <t>可</t>
        </is>
      </c>
      <c r="P4072" t="inlineStr">
        <is>
          <t>なし</t>
        </is>
      </c>
      <c r="R4072" s="4">
        <f>IF(COUNT($M4072:$N4072)=0,"",IF(AND(IF($N4072&lt;&gt;"",$N4072,$M4072)&lt;=0,$O4072&lt;&gt;"可"),"警告",""))</f>
        <v/>
      </c>
      <c r="S4072" s="4">
        <f>IF(COUNT($M4072:$N4072)=0,0,IF(IF($N4072&lt;&gt;"",$N4072,$M4072)&gt;=スコアリング基準!$B$20,スコアリング基準!$C$20,IF(IF($N4072&lt;&gt;"",$N4072,$M4072)&gt;=スコアリング基準!$B$21,スコアリング基準!$C$21,IF(IF($N4072&lt;&gt;"",$N4072,$M4072)&gt;0,スコアリング基準!$C$22,0))))</f>
        <v/>
      </c>
      <c r="T4072" s="4">
        <f>IF($O4072="可",スコアリング基準!$C$23,0)</f>
        <v/>
      </c>
      <c r="U4072" s="4">
        <f>IF(OR(COUNT($K4072:$L4072)&lt;2,$K4072=0),0,IF(ABS($L4072)/$K4072&lt;=スコアリング基準!$B$24,スコアリング基準!$C$24,IF(ABS($L4072)/$K4072&lt;=スコアリング基準!$B$25,スコアリング基準!$C$25,IF(ABS($L4072)/$K4072&lt;=スコアリング基準!$B$26,スコアリング基準!$C$26,0))))</f>
        <v/>
      </c>
      <c r="V4072" s="4">
        <f>IF($P4072="なし",スコアリング基準!$C$27,0)</f>
        <v/>
      </c>
      <c r="W4072" s="4">
        <f>IF($F4072="",0,IF(ISNUMBER($F4072),IF($F4072&lt;=スコアリング基準!$B$28,スコアリング基準!$C$28,スコアリング基準!$C$29),0))</f>
        <v/>
      </c>
      <c r="X4072" s="4">
        <f>IFERROR(VLOOKUP($B4072,スコアリング基準!$A$36:$B$46,2,FALSE),0)</f>
        <v/>
      </c>
      <c r="Y4072" s="4">
        <f>SUM($S4072:$X4072)</f>
        <v/>
      </c>
      <c r="Z4072" s="4">
        <f>IF(COUNT($M4072:$N4072)=0,"データ無",IF($Y4072&gt;=スコアリング基準!$B$30,"S",IF($Y4072&gt;=スコアリング基準!$B$31,"A",IF($Y4072&gt;=スコアリング基準!$B$32,"B","C"))))</f>
        <v/>
      </c>
      <c r="AA4072">
        <f>IFERROR(INDEX(実績DB!$I$3:$I$104,MATCH($B4072&amp;$C4072,実績DB!$J$3:$J$104,0)),"")</f>
        <v/>
      </c>
    </row>
    <row r="4073">
      <c r="A4073" t="n">
        <v>4071</v>
      </c>
      <c r="B4073" t="inlineStr">
        <is>
          <t>関西</t>
        </is>
      </c>
      <c r="C4073" t="inlineStr">
        <is>
          <t>高石変電所</t>
        </is>
      </c>
      <c r="D4073" t="inlineStr">
        <is>
          <t>大阪府</t>
        </is>
      </c>
      <c r="E4073" t="n">
        <v>77</v>
      </c>
      <c r="G4073" s="3" t="n">
        <v>34.522175</v>
      </c>
      <c r="H4073" s="3" t="n">
        <v>135.428085</v>
      </c>
      <c r="I4073" t="inlineStr">
        <is>
          <t>OSM実測</t>
        </is>
      </c>
      <c r="J4073" t="n">
        <v>38</v>
      </c>
      <c r="K4073" t="n">
        <v>38</v>
      </c>
      <c r="L4073" t="n">
        <v>-19</v>
      </c>
      <c r="M4073" t="n">
        <v>19</v>
      </c>
      <c r="N4073" t="n">
        <v>19</v>
      </c>
      <c r="O4073" t="inlineStr">
        <is>
          <t>不可 #2</t>
        </is>
      </c>
      <c r="P4073" t="inlineStr">
        <is>
          <t>有り</t>
        </is>
      </c>
      <c r="R4073" s="4">
        <f>IF(COUNT($M4073:$N4073)=0,"",IF(AND(IF($N4073&lt;&gt;"",$N4073,$M4073)&lt;=0,$O4073&lt;&gt;"可"),"警告",""))</f>
        <v/>
      </c>
      <c r="S4073" s="4">
        <f>IF(COUNT($M4073:$N4073)=0,0,IF(IF($N4073&lt;&gt;"",$N4073,$M4073)&gt;=スコアリング基準!$B$20,スコアリング基準!$C$20,IF(IF($N4073&lt;&gt;"",$N4073,$M4073)&gt;=スコアリング基準!$B$21,スコアリング基準!$C$21,IF(IF($N4073&lt;&gt;"",$N4073,$M4073)&gt;0,スコアリング基準!$C$22,0))))</f>
        <v/>
      </c>
      <c r="T4073" s="4">
        <f>IF($O4073="可",スコアリング基準!$C$23,0)</f>
        <v/>
      </c>
      <c r="U4073" s="4">
        <f>IF(OR(COUNT($K4073:$L4073)&lt;2,$K4073=0),0,IF(ABS($L4073)/$K4073&lt;=スコアリング基準!$B$24,スコアリング基準!$C$24,IF(ABS($L4073)/$K4073&lt;=スコアリング基準!$B$25,スコアリング基準!$C$25,IF(ABS($L4073)/$K4073&lt;=スコアリング基準!$B$26,スコアリング基準!$C$26,0))))</f>
        <v/>
      </c>
      <c r="V4073" s="4">
        <f>IF($P4073="なし",スコアリング基準!$C$27,0)</f>
        <v/>
      </c>
      <c r="W4073" s="4">
        <f>IF($F4073="",0,IF(ISNUMBER($F4073),IF($F4073&lt;=スコアリング基準!$B$28,スコアリング基準!$C$28,スコアリング基準!$C$29),0))</f>
        <v/>
      </c>
      <c r="X4073" s="4">
        <f>IFERROR(VLOOKUP($B4073,スコアリング基準!$A$36:$B$46,2,FALSE),0)</f>
        <v/>
      </c>
      <c r="Y4073" s="4">
        <f>SUM($S4073:$X4073)</f>
        <v/>
      </c>
      <c r="Z4073" s="4">
        <f>IF(COUNT($M4073:$N4073)=0,"データ無",IF($Y4073&gt;=スコアリング基準!$B$30,"S",IF($Y4073&gt;=スコアリング基準!$B$31,"A",IF($Y4073&gt;=スコアリング基準!$B$32,"B","C"))))</f>
        <v/>
      </c>
      <c r="AA4073">
        <f>IFERROR(INDEX(実績DB!$I$3:$I$104,MATCH($B4073&amp;$C4073,実績DB!$J$3:$J$104,0)),"")</f>
        <v/>
      </c>
    </row>
    <row r="4074">
      <c r="A4074" t="n">
        <v>4072</v>
      </c>
      <c r="B4074" t="inlineStr">
        <is>
          <t>関西</t>
        </is>
      </c>
      <c r="C4074" t="inlineStr">
        <is>
          <t>鵤変電所</t>
        </is>
      </c>
      <c r="D4074" t="inlineStr">
        <is>
          <t>兵庫県</t>
        </is>
      </c>
      <c r="E4074" t="n">
        <v>77</v>
      </c>
      <c r="G4074" s="3" t="n">
        <v>34.832512</v>
      </c>
      <c r="H4074" s="3" t="n">
        <v>134.580005</v>
      </c>
      <c r="I4074" t="inlineStr">
        <is>
          <t>OSM実測</t>
        </is>
      </c>
      <c r="J4074" t="n">
        <v>32</v>
      </c>
      <c r="K4074" t="n">
        <v>32</v>
      </c>
      <c r="L4074" t="n">
        <v>-23</v>
      </c>
      <c r="M4074" t="n">
        <v>9</v>
      </c>
      <c r="N4074" t="n">
        <v>9</v>
      </c>
      <c r="O4074" t="inlineStr">
        <is>
          <t>不可 #2</t>
        </is>
      </c>
      <c r="P4074" t="inlineStr">
        <is>
          <t>有り</t>
        </is>
      </c>
      <c r="R4074" s="4">
        <f>IF(COUNT($M4074:$N4074)=0,"",IF(AND(IF($N4074&lt;&gt;"",$N4074,$M4074)&lt;=0,$O4074&lt;&gt;"可"),"警告",""))</f>
        <v/>
      </c>
      <c r="S4074" s="4">
        <f>IF(COUNT($M4074:$N4074)=0,0,IF(IF($N4074&lt;&gt;"",$N4074,$M4074)&gt;=スコアリング基準!$B$20,スコアリング基準!$C$20,IF(IF($N4074&lt;&gt;"",$N4074,$M4074)&gt;=スコアリング基準!$B$21,スコアリング基準!$C$21,IF(IF($N4074&lt;&gt;"",$N4074,$M4074)&gt;0,スコアリング基準!$C$22,0))))</f>
        <v/>
      </c>
      <c r="T4074" s="4">
        <f>IF($O4074="可",スコアリング基準!$C$23,0)</f>
        <v/>
      </c>
      <c r="U4074" s="4">
        <f>IF(OR(COUNT($K4074:$L4074)&lt;2,$K4074=0),0,IF(ABS($L4074)/$K4074&lt;=スコアリング基準!$B$24,スコアリング基準!$C$24,IF(ABS($L4074)/$K4074&lt;=スコアリング基準!$B$25,スコアリング基準!$C$25,IF(ABS($L4074)/$K4074&lt;=スコアリング基準!$B$26,スコアリング基準!$C$26,0))))</f>
        <v/>
      </c>
      <c r="V4074" s="4">
        <f>IF($P4074="なし",スコアリング基準!$C$27,0)</f>
        <v/>
      </c>
      <c r="W4074" s="4">
        <f>IF($F4074="",0,IF(ISNUMBER($F4074),IF($F4074&lt;=スコアリング基準!$B$28,スコアリング基準!$C$28,スコアリング基準!$C$29),0))</f>
        <v/>
      </c>
      <c r="X4074" s="4">
        <f>IFERROR(VLOOKUP($B4074,スコアリング基準!$A$36:$B$46,2,FALSE),0)</f>
        <v/>
      </c>
      <c r="Y4074" s="4">
        <f>SUM($S4074:$X4074)</f>
        <v/>
      </c>
      <c r="Z4074" s="4">
        <f>IF(COUNT($M4074:$N4074)=0,"データ無",IF($Y4074&gt;=スコアリング基準!$B$30,"S",IF($Y4074&gt;=スコアリング基準!$B$31,"A",IF($Y4074&gt;=スコアリング基準!$B$32,"B","C"))))</f>
        <v/>
      </c>
      <c r="AA4074">
        <f>IFERROR(INDEX(実績DB!$I$3:$I$104,MATCH($B4074&amp;$C4074,実績DB!$J$3:$J$104,0)),"")</f>
        <v/>
      </c>
    </row>
    <row r="4075">
      <c r="A4075" t="n">
        <v>4073</v>
      </c>
      <c r="B4075" t="inlineStr">
        <is>
          <t>関西</t>
        </is>
      </c>
      <c r="C4075" t="inlineStr">
        <is>
          <t>鶴原変電所</t>
        </is>
      </c>
      <c r="D4075" t="inlineStr">
        <is>
          <t>大阪府</t>
        </is>
      </c>
      <c r="E4075" t="n">
        <v>77</v>
      </c>
      <c r="G4075" s="3" t="n">
        <v>34.414494</v>
      </c>
      <c r="H4075" s="3" t="n">
        <v>135.347093</v>
      </c>
      <c r="I4075" t="inlineStr">
        <is>
          <t>OSM実測</t>
        </is>
      </c>
      <c r="J4075" t="n">
        <v>38</v>
      </c>
      <c r="K4075" t="n">
        <v>38</v>
      </c>
      <c r="L4075" t="n">
        <v>-21</v>
      </c>
      <c r="M4075" t="n">
        <v>17</v>
      </c>
      <c r="N4075" t="n">
        <v>17</v>
      </c>
      <c r="O4075" t="inlineStr">
        <is>
          <t>不可 #2</t>
        </is>
      </c>
      <c r="P4075" t="inlineStr">
        <is>
          <t>なし</t>
        </is>
      </c>
      <c r="R4075" s="4">
        <f>IF(COUNT($M4075:$N4075)=0,"",IF(AND(IF($N4075&lt;&gt;"",$N4075,$M4075)&lt;=0,$O4075&lt;&gt;"可"),"警告",""))</f>
        <v/>
      </c>
      <c r="S4075" s="4">
        <f>IF(COUNT($M4075:$N4075)=0,0,IF(IF($N4075&lt;&gt;"",$N4075,$M4075)&gt;=スコアリング基準!$B$20,スコアリング基準!$C$20,IF(IF($N4075&lt;&gt;"",$N4075,$M4075)&gt;=スコアリング基準!$B$21,スコアリング基準!$C$21,IF(IF($N4075&lt;&gt;"",$N4075,$M4075)&gt;0,スコアリング基準!$C$22,0))))</f>
        <v/>
      </c>
      <c r="T4075" s="4">
        <f>IF($O4075="可",スコアリング基準!$C$23,0)</f>
        <v/>
      </c>
      <c r="U4075" s="4">
        <f>IF(OR(COUNT($K4075:$L4075)&lt;2,$K4075=0),0,IF(ABS($L4075)/$K4075&lt;=スコアリング基準!$B$24,スコアリング基準!$C$24,IF(ABS($L4075)/$K4075&lt;=スコアリング基準!$B$25,スコアリング基準!$C$25,IF(ABS($L4075)/$K4075&lt;=スコアリング基準!$B$26,スコアリング基準!$C$26,0))))</f>
        <v/>
      </c>
      <c r="V4075" s="4">
        <f>IF($P4075="なし",スコアリング基準!$C$27,0)</f>
        <v/>
      </c>
      <c r="W4075" s="4">
        <f>IF($F4075="",0,IF(ISNUMBER($F4075),IF($F4075&lt;=スコアリング基準!$B$28,スコアリング基準!$C$28,スコアリング基準!$C$29),0))</f>
        <v/>
      </c>
      <c r="X4075" s="4">
        <f>IFERROR(VLOOKUP($B4075,スコアリング基準!$A$36:$B$46,2,FALSE),0)</f>
        <v/>
      </c>
      <c r="Y4075" s="4">
        <f>SUM($S4075:$X4075)</f>
        <v/>
      </c>
      <c r="Z4075" s="4">
        <f>IF(COUNT($M4075:$N4075)=0,"データ無",IF($Y4075&gt;=スコアリング基準!$B$30,"S",IF($Y4075&gt;=スコアリング基準!$B$31,"A",IF($Y4075&gt;=スコアリング基準!$B$32,"B","C"))))</f>
        <v/>
      </c>
      <c r="AA4075">
        <f>IFERROR(INDEX(実績DB!$I$3:$I$104,MATCH($B4075&amp;$C4075,実績DB!$J$3:$J$104,0)),"")</f>
        <v/>
      </c>
    </row>
    <row r="4076">
      <c r="A4076" t="n">
        <v>4074</v>
      </c>
      <c r="B4076" t="inlineStr">
        <is>
          <t>関西</t>
        </is>
      </c>
      <c r="C4076" t="inlineStr">
        <is>
          <t>三石変電所</t>
        </is>
      </c>
      <c r="D4076" t="inlineStr">
        <is>
          <t>兵庫県</t>
        </is>
      </c>
      <c r="E4076" t="n">
        <v>66</v>
      </c>
      <c r="G4076" s="3" t="n">
        <v>34.802939</v>
      </c>
      <c r="H4076" s="3" t="n">
        <v>134.258918</v>
      </c>
      <c r="I4076" t="inlineStr">
        <is>
          <t>OSM実測</t>
        </is>
      </c>
      <c r="R4076" s="4">
        <f>IF(COUNT($M4076:$N4076)=0,"",IF(AND(IF($N4076&lt;&gt;"",$N4076,$M4076)&lt;=0,$O4076&lt;&gt;"可"),"警告",""))</f>
        <v/>
      </c>
      <c r="S4076" s="4">
        <f>IF(COUNT($M4076:$N4076)=0,0,IF(IF($N4076&lt;&gt;"",$N4076,$M4076)&gt;=スコアリング基準!$B$20,スコアリング基準!$C$20,IF(IF($N4076&lt;&gt;"",$N4076,$M4076)&gt;=スコアリング基準!$B$21,スコアリング基準!$C$21,IF(IF($N4076&lt;&gt;"",$N4076,$M4076)&gt;0,スコアリング基準!$C$22,0))))</f>
        <v/>
      </c>
      <c r="T4076" s="4">
        <f>IF($O4076="可",スコアリング基準!$C$23,0)</f>
        <v/>
      </c>
      <c r="U4076" s="4">
        <f>IF(OR(COUNT($K4076:$L4076)&lt;2,$K4076=0),0,IF(ABS($L4076)/$K4076&lt;=スコアリング基準!$B$24,スコアリング基準!$C$24,IF(ABS($L4076)/$K4076&lt;=スコアリング基準!$B$25,スコアリング基準!$C$25,IF(ABS($L4076)/$K4076&lt;=スコアリング基準!$B$26,スコアリング基準!$C$26,0))))</f>
        <v/>
      </c>
      <c r="V4076" s="4">
        <f>IF($P4076="なし",スコアリング基準!$C$27,0)</f>
        <v/>
      </c>
      <c r="W4076" s="4">
        <f>IF($F4076="",0,IF(ISNUMBER($F4076),IF($F4076&lt;=スコアリング基準!$B$28,スコアリング基準!$C$28,スコアリング基準!$C$29),0))</f>
        <v/>
      </c>
      <c r="X4076" s="4">
        <f>IFERROR(VLOOKUP($B4076,スコアリング基準!$A$36:$B$46,2,FALSE),0)</f>
        <v/>
      </c>
      <c r="Y4076" s="4">
        <f>SUM($S4076:$X4076)</f>
        <v/>
      </c>
      <c r="Z4076" s="4">
        <f>IF(COUNT($M4076:$N4076)=0,"データ無",IF($Y4076&gt;=スコアリング基準!$B$30,"S",IF($Y4076&gt;=スコアリング基準!$B$31,"A",IF($Y4076&gt;=スコアリング基準!$B$32,"B","C"))))</f>
        <v/>
      </c>
      <c r="AA4076">
        <f>IFERROR(INDEX(実績DB!$I$3:$I$104,MATCH($B4076&amp;$C4076,実績DB!$J$3:$J$104,0)),"")</f>
        <v/>
      </c>
    </row>
    <row r="4077">
      <c r="A4077" t="n">
        <v>4075</v>
      </c>
      <c r="B4077" t="inlineStr">
        <is>
          <t>関西</t>
        </is>
      </c>
      <c r="C4077" t="inlineStr">
        <is>
          <t>七条変電所</t>
        </is>
      </c>
      <c r="D4077" t="inlineStr">
        <is>
          <t>京都府</t>
        </is>
      </c>
      <c r="G4077" s="3" t="n">
        <v>34.987803</v>
      </c>
      <c r="H4077" s="3" t="n">
        <v>135.756618</v>
      </c>
      <c r="I4077" t="inlineStr">
        <is>
          <t>OSM実測</t>
        </is>
      </c>
      <c r="J4077" t="n">
        <v>57</v>
      </c>
      <c r="K4077" t="n">
        <v>57</v>
      </c>
      <c r="L4077" t="n">
        <v>-29</v>
      </c>
      <c r="M4077" t="n">
        <v>28</v>
      </c>
      <c r="N4077" t="n">
        <v>28</v>
      </c>
      <c r="O4077" t="inlineStr">
        <is>
          <t>不可 #2</t>
        </is>
      </c>
      <c r="P4077" t="inlineStr">
        <is>
          <t>なし</t>
        </is>
      </c>
      <c r="R4077" s="4">
        <f>IF(COUNT($M4077:$N4077)=0,"",IF(AND(IF($N4077&lt;&gt;"",$N4077,$M4077)&lt;=0,$O4077&lt;&gt;"可"),"警告",""))</f>
        <v/>
      </c>
      <c r="S4077" s="4">
        <f>IF(COUNT($M4077:$N4077)=0,0,IF(IF($N4077&lt;&gt;"",$N4077,$M4077)&gt;=スコアリング基準!$B$20,スコアリング基準!$C$20,IF(IF($N4077&lt;&gt;"",$N4077,$M4077)&gt;=スコアリング基準!$B$21,スコアリング基準!$C$21,IF(IF($N4077&lt;&gt;"",$N4077,$M4077)&gt;0,スコアリング基準!$C$22,0))))</f>
        <v/>
      </c>
      <c r="T4077" s="4">
        <f>IF($O4077="可",スコアリング基準!$C$23,0)</f>
        <v/>
      </c>
      <c r="U4077" s="4">
        <f>IF(OR(COUNT($K4077:$L4077)&lt;2,$K4077=0),0,IF(ABS($L4077)/$K4077&lt;=スコアリング基準!$B$24,スコアリング基準!$C$24,IF(ABS($L4077)/$K4077&lt;=スコアリング基準!$B$25,スコアリング基準!$C$25,IF(ABS($L4077)/$K4077&lt;=スコアリング基準!$B$26,スコアリング基準!$C$26,0))))</f>
        <v/>
      </c>
      <c r="V4077" s="4">
        <f>IF($P4077="なし",スコアリング基準!$C$27,0)</f>
        <v/>
      </c>
      <c r="W4077" s="4">
        <f>IF($F4077="",0,IF(ISNUMBER($F4077),IF($F4077&lt;=スコアリング基準!$B$28,スコアリング基準!$C$28,スコアリング基準!$C$29),0))</f>
        <v/>
      </c>
      <c r="X4077" s="4">
        <f>IFERROR(VLOOKUP($B4077,スコアリング基準!$A$36:$B$46,2,FALSE),0)</f>
        <v/>
      </c>
      <c r="Y4077" s="4">
        <f>SUM($S4077:$X4077)</f>
        <v/>
      </c>
      <c r="Z4077" s="4">
        <f>IF(COUNT($M4077:$N4077)=0,"データ無",IF($Y4077&gt;=スコアリング基準!$B$30,"S",IF($Y4077&gt;=スコアリング基準!$B$31,"A",IF($Y4077&gt;=スコアリング基準!$B$32,"B","C"))))</f>
        <v/>
      </c>
      <c r="AA4077">
        <f>IFERROR(INDEX(実績DB!$I$3:$I$104,MATCH($B4077&amp;$C4077,実績DB!$J$3:$J$104,0)),"")</f>
        <v/>
      </c>
    </row>
    <row r="4078">
      <c r="A4078" t="n">
        <v>4076</v>
      </c>
      <c r="B4078" t="inlineStr">
        <is>
          <t>関西</t>
        </is>
      </c>
      <c r="C4078" t="inlineStr">
        <is>
          <t>三宝変電所</t>
        </is>
      </c>
      <c r="D4078" t="inlineStr">
        <is>
          <t>大阪府</t>
        </is>
      </c>
      <c r="G4078" s="3" t="n">
        <v>34.585966</v>
      </c>
      <c r="H4078" s="3" t="n">
        <v>135.472605</v>
      </c>
      <c r="I4078" t="inlineStr">
        <is>
          <t>OSM実測</t>
        </is>
      </c>
      <c r="J4078" t="n">
        <v>42</v>
      </c>
      <c r="K4078" t="n">
        <v>42</v>
      </c>
      <c r="L4078" t="n">
        <v>-33</v>
      </c>
      <c r="M4078" t="n">
        <v>9</v>
      </c>
      <c r="N4078" t="n">
        <v>0</v>
      </c>
      <c r="O4078" t="inlineStr">
        <is>
          <t>不可 #2</t>
        </is>
      </c>
      <c r="P4078" t="inlineStr">
        <is>
          <t>有り</t>
        </is>
      </c>
      <c r="R4078" s="4">
        <f>IF(COUNT($M4078:$N4078)=0,"",IF(AND(IF($N4078&lt;&gt;"",$N4078,$M4078)&lt;=0,$O4078&lt;&gt;"可"),"警告",""))</f>
        <v/>
      </c>
      <c r="S4078" s="4">
        <f>IF(COUNT($M4078:$N4078)=0,0,IF(IF($N4078&lt;&gt;"",$N4078,$M4078)&gt;=スコアリング基準!$B$20,スコアリング基準!$C$20,IF(IF($N4078&lt;&gt;"",$N4078,$M4078)&gt;=スコアリング基準!$B$21,スコアリング基準!$C$21,IF(IF($N4078&lt;&gt;"",$N4078,$M4078)&gt;0,スコアリング基準!$C$22,0))))</f>
        <v/>
      </c>
      <c r="T4078" s="4">
        <f>IF($O4078="可",スコアリング基準!$C$23,0)</f>
        <v/>
      </c>
      <c r="U4078" s="4">
        <f>IF(OR(COUNT($K4078:$L4078)&lt;2,$K4078=0),0,IF(ABS($L4078)/$K4078&lt;=スコアリング基準!$B$24,スコアリング基準!$C$24,IF(ABS($L4078)/$K4078&lt;=スコアリング基準!$B$25,スコアリング基準!$C$25,IF(ABS($L4078)/$K4078&lt;=スコアリング基準!$B$26,スコアリング基準!$C$26,0))))</f>
        <v/>
      </c>
      <c r="V4078" s="4">
        <f>IF($P4078="なし",スコアリング基準!$C$27,0)</f>
        <v/>
      </c>
      <c r="W4078" s="4">
        <f>IF($F4078="",0,IF(ISNUMBER($F4078),IF($F4078&lt;=スコアリング基準!$B$28,スコアリング基準!$C$28,スコアリング基準!$C$29),0))</f>
        <v/>
      </c>
      <c r="X4078" s="4">
        <f>IFERROR(VLOOKUP($B4078,スコアリング基準!$A$36:$B$46,2,FALSE),0)</f>
        <v/>
      </c>
      <c r="Y4078" s="4">
        <f>SUM($S4078:$X4078)</f>
        <v/>
      </c>
      <c r="Z4078" s="4">
        <f>IF(COUNT($M4078:$N4078)=0,"データ無",IF($Y4078&gt;=スコアリング基準!$B$30,"S",IF($Y4078&gt;=スコアリング基準!$B$31,"A",IF($Y4078&gt;=スコアリング基準!$B$32,"B","C"))))</f>
        <v/>
      </c>
      <c r="AA4078">
        <f>IFERROR(INDEX(実績DB!$I$3:$I$104,MATCH($B4078&amp;$C4078,実績DB!$J$3:$J$104,0)),"")</f>
        <v/>
      </c>
    </row>
    <row r="4079">
      <c r="A4079" t="n">
        <v>4077</v>
      </c>
      <c r="B4079" t="inlineStr">
        <is>
          <t>関西</t>
        </is>
      </c>
      <c r="C4079" t="inlineStr">
        <is>
          <t>三田変電所</t>
        </is>
      </c>
      <c r="D4079" t="inlineStr">
        <is>
          <t>兵庫県</t>
        </is>
      </c>
      <c r="G4079" s="3" t="n">
        <v>34.880504</v>
      </c>
      <c r="H4079" s="3" t="n">
        <v>135.229351</v>
      </c>
      <c r="I4079" t="inlineStr">
        <is>
          <t>OSM実測</t>
        </is>
      </c>
      <c r="J4079" t="n">
        <v>57</v>
      </c>
      <c r="K4079" t="n">
        <v>57</v>
      </c>
      <c r="L4079" t="n">
        <v>-12</v>
      </c>
      <c r="O4079" t="inlineStr">
        <is>
          <t>不可 #1</t>
        </is>
      </c>
      <c r="P4079" t="inlineStr">
        <is>
          <t>有り</t>
        </is>
      </c>
      <c r="R4079" s="4">
        <f>IF(COUNT($M4079:$N4079)=0,"",IF(AND(IF($N4079&lt;&gt;"",$N4079,$M4079)&lt;=0,$O4079&lt;&gt;"可"),"警告",""))</f>
        <v/>
      </c>
      <c r="S4079" s="4">
        <f>IF(COUNT($M4079:$N4079)=0,0,IF(IF($N4079&lt;&gt;"",$N4079,$M4079)&gt;=スコアリング基準!$B$20,スコアリング基準!$C$20,IF(IF($N4079&lt;&gt;"",$N4079,$M4079)&gt;=スコアリング基準!$B$21,スコアリング基準!$C$21,IF(IF($N4079&lt;&gt;"",$N4079,$M4079)&gt;0,スコアリング基準!$C$22,0))))</f>
        <v/>
      </c>
      <c r="T4079" s="4">
        <f>IF($O4079="可",スコアリング基準!$C$23,0)</f>
        <v/>
      </c>
      <c r="U4079" s="4">
        <f>IF(OR(COUNT($K4079:$L4079)&lt;2,$K4079=0),0,IF(ABS($L4079)/$K4079&lt;=スコアリング基準!$B$24,スコアリング基準!$C$24,IF(ABS($L4079)/$K4079&lt;=スコアリング基準!$B$25,スコアリング基準!$C$25,IF(ABS($L4079)/$K4079&lt;=スコアリング基準!$B$26,スコアリング基準!$C$26,0))))</f>
        <v/>
      </c>
      <c r="V4079" s="4">
        <f>IF($P4079="なし",スコアリング基準!$C$27,0)</f>
        <v/>
      </c>
      <c r="W4079" s="4">
        <f>IF($F4079="",0,IF(ISNUMBER($F4079),IF($F4079&lt;=スコアリング基準!$B$28,スコアリング基準!$C$28,スコアリング基準!$C$29),0))</f>
        <v/>
      </c>
      <c r="X4079" s="4">
        <f>IFERROR(VLOOKUP($B4079,スコアリング基準!$A$36:$B$46,2,FALSE),0)</f>
        <v/>
      </c>
      <c r="Y4079" s="4">
        <f>SUM($S4079:$X4079)</f>
        <v/>
      </c>
      <c r="Z4079" s="4">
        <f>IF(COUNT($M4079:$N4079)=0,"データ無",IF($Y4079&gt;=スコアリング基準!$B$30,"S",IF($Y4079&gt;=スコアリング基準!$B$31,"A",IF($Y4079&gt;=スコアリング基準!$B$32,"B","C"))))</f>
        <v/>
      </c>
      <c r="AA4079">
        <f>IFERROR(INDEX(実績DB!$I$3:$I$104,MATCH($B4079&amp;$C4079,実績DB!$J$3:$J$104,0)),"")</f>
        <v/>
      </c>
    </row>
    <row r="4080">
      <c r="A4080" t="n">
        <v>4078</v>
      </c>
      <c r="B4080" t="inlineStr">
        <is>
          <t>関西</t>
        </is>
      </c>
      <c r="C4080" t="inlineStr">
        <is>
          <t>下京変電所</t>
        </is>
      </c>
      <c r="D4080" t="inlineStr">
        <is>
          <t>京都府</t>
        </is>
      </c>
      <c r="G4080" s="3" t="n">
        <v>34.998185</v>
      </c>
      <c r="H4080" s="3" t="n">
        <v>135.750889</v>
      </c>
      <c r="I4080" t="inlineStr">
        <is>
          <t>OSM実測</t>
        </is>
      </c>
      <c r="J4080" t="n">
        <v>57</v>
      </c>
      <c r="K4080" t="n">
        <v>57</v>
      </c>
      <c r="L4080" t="n">
        <v>-38</v>
      </c>
      <c r="M4080" t="n">
        <v>19</v>
      </c>
      <c r="N4080" t="n">
        <v>19</v>
      </c>
      <c r="O4080" t="inlineStr">
        <is>
          <t>不可 #2</t>
        </is>
      </c>
      <c r="P4080" t="inlineStr">
        <is>
          <t>なし</t>
        </is>
      </c>
      <c r="R4080" s="4">
        <f>IF(COUNT($M4080:$N4080)=0,"",IF(AND(IF($N4080&lt;&gt;"",$N4080,$M4080)&lt;=0,$O4080&lt;&gt;"可"),"警告",""))</f>
        <v/>
      </c>
      <c r="S4080" s="4">
        <f>IF(COUNT($M4080:$N4080)=0,0,IF(IF($N4080&lt;&gt;"",$N4080,$M4080)&gt;=スコアリング基準!$B$20,スコアリング基準!$C$20,IF(IF($N4080&lt;&gt;"",$N4080,$M4080)&gt;=スコアリング基準!$B$21,スコアリング基準!$C$21,IF(IF($N4080&lt;&gt;"",$N4080,$M4080)&gt;0,スコアリング基準!$C$22,0))))</f>
        <v/>
      </c>
      <c r="T4080" s="4">
        <f>IF($O4080="可",スコアリング基準!$C$23,0)</f>
        <v/>
      </c>
      <c r="U4080" s="4">
        <f>IF(OR(COUNT($K4080:$L4080)&lt;2,$K4080=0),0,IF(ABS($L4080)/$K4080&lt;=スコアリング基準!$B$24,スコアリング基準!$C$24,IF(ABS($L4080)/$K4080&lt;=スコアリング基準!$B$25,スコアリング基準!$C$25,IF(ABS($L4080)/$K4080&lt;=スコアリング基準!$B$26,スコアリング基準!$C$26,0))))</f>
        <v/>
      </c>
      <c r="V4080" s="4">
        <f>IF($P4080="なし",スコアリング基準!$C$27,0)</f>
        <v/>
      </c>
      <c r="W4080" s="4">
        <f>IF($F4080="",0,IF(ISNUMBER($F4080),IF($F4080&lt;=スコアリング基準!$B$28,スコアリング基準!$C$28,スコアリング基準!$C$29),0))</f>
        <v/>
      </c>
      <c r="X4080" s="4">
        <f>IFERROR(VLOOKUP($B4080,スコアリング基準!$A$36:$B$46,2,FALSE),0)</f>
        <v/>
      </c>
      <c r="Y4080" s="4">
        <f>SUM($S4080:$X4080)</f>
        <v/>
      </c>
      <c r="Z4080" s="4">
        <f>IF(COUNT($M4080:$N4080)=0,"データ無",IF($Y4080&gt;=スコアリング基準!$B$30,"S",IF($Y4080&gt;=スコアリング基準!$B$31,"A",IF($Y4080&gt;=スコアリング基準!$B$32,"B","C"))))</f>
        <v/>
      </c>
      <c r="AA4080">
        <f>IFERROR(INDEX(実績DB!$I$3:$I$104,MATCH($B4080&amp;$C4080,実績DB!$J$3:$J$104,0)),"")</f>
        <v/>
      </c>
    </row>
    <row r="4081">
      <c r="A4081" t="n">
        <v>4079</v>
      </c>
      <c r="B4081" t="inlineStr">
        <is>
          <t>関西</t>
        </is>
      </c>
      <c r="C4081" t="inlineStr">
        <is>
          <t>下池田変電所</t>
        </is>
      </c>
      <c r="D4081" t="inlineStr">
        <is>
          <t>大阪府</t>
        </is>
      </c>
      <c r="G4081" s="3" t="n">
        <v>34.771328</v>
      </c>
      <c r="H4081" s="3" t="n">
        <v>135.610504</v>
      </c>
      <c r="I4081" t="inlineStr">
        <is>
          <t>OSM実測</t>
        </is>
      </c>
      <c r="J4081" t="n">
        <v>45</v>
      </c>
      <c r="K4081" t="n">
        <v>45</v>
      </c>
      <c r="L4081" t="n">
        <v>-28</v>
      </c>
      <c r="M4081" t="n">
        <v>17</v>
      </c>
      <c r="N4081" t="n">
        <v>0</v>
      </c>
      <c r="O4081" t="inlineStr">
        <is>
          <t>不可 #2</t>
        </is>
      </c>
      <c r="P4081" t="inlineStr">
        <is>
          <t>有り</t>
        </is>
      </c>
      <c r="R4081" s="4">
        <f>IF(COUNT($M4081:$N4081)=0,"",IF(AND(IF($N4081&lt;&gt;"",$N4081,$M4081)&lt;=0,$O4081&lt;&gt;"可"),"警告",""))</f>
        <v/>
      </c>
      <c r="S4081" s="4">
        <f>IF(COUNT($M4081:$N4081)=0,0,IF(IF($N4081&lt;&gt;"",$N4081,$M4081)&gt;=スコアリング基準!$B$20,スコアリング基準!$C$20,IF(IF($N4081&lt;&gt;"",$N4081,$M4081)&gt;=スコアリング基準!$B$21,スコアリング基準!$C$21,IF(IF($N4081&lt;&gt;"",$N4081,$M4081)&gt;0,スコアリング基準!$C$22,0))))</f>
        <v/>
      </c>
      <c r="T4081" s="4">
        <f>IF($O4081="可",スコアリング基準!$C$23,0)</f>
        <v/>
      </c>
      <c r="U4081" s="4">
        <f>IF(OR(COUNT($K4081:$L4081)&lt;2,$K4081=0),0,IF(ABS($L4081)/$K4081&lt;=スコアリング基準!$B$24,スコアリング基準!$C$24,IF(ABS($L4081)/$K4081&lt;=スコアリング基準!$B$25,スコアリング基準!$C$25,IF(ABS($L4081)/$K4081&lt;=スコアリング基準!$B$26,スコアリング基準!$C$26,0))))</f>
        <v/>
      </c>
      <c r="V4081" s="4">
        <f>IF($P4081="なし",スコアリング基準!$C$27,0)</f>
        <v/>
      </c>
      <c r="W4081" s="4">
        <f>IF($F4081="",0,IF(ISNUMBER($F4081),IF($F4081&lt;=スコアリング基準!$B$28,スコアリング基準!$C$28,スコアリング基準!$C$29),0))</f>
        <v/>
      </c>
      <c r="X4081" s="4">
        <f>IFERROR(VLOOKUP($B4081,スコアリング基準!$A$36:$B$46,2,FALSE),0)</f>
        <v/>
      </c>
      <c r="Y4081" s="4">
        <f>SUM($S4081:$X4081)</f>
        <v/>
      </c>
      <c r="Z4081" s="4">
        <f>IF(COUNT($M4081:$N4081)=0,"データ無",IF($Y4081&gt;=スコアリング基準!$B$30,"S",IF($Y4081&gt;=スコアリング基準!$B$31,"A",IF($Y4081&gt;=スコアリング基準!$B$32,"B","C"))))</f>
        <v/>
      </c>
      <c r="AA4081">
        <f>IFERROR(INDEX(実績DB!$I$3:$I$104,MATCH($B4081&amp;$C4081,実績DB!$J$3:$J$104,0)),"")</f>
        <v/>
      </c>
    </row>
    <row r="4082">
      <c r="A4082" t="n">
        <v>4080</v>
      </c>
      <c r="B4082" t="inlineStr">
        <is>
          <t>関西</t>
        </is>
      </c>
      <c r="C4082" t="inlineStr">
        <is>
          <t>中国電力和気変電所</t>
        </is>
      </c>
      <c r="D4082" t="inlineStr">
        <is>
          <t>兵庫県</t>
        </is>
      </c>
      <c r="G4082" s="3" t="n">
        <v>34.820603</v>
      </c>
      <c r="H4082" s="3" t="n">
        <v>134.173352</v>
      </c>
      <c r="I4082" t="inlineStr">
        <is>
          <t>OSM実測</t>
        </is>
      </c>
      <c r="R4082" s="4">
        <f>IF(COUNT($M4082:$N4082)=0,"",IF(AND(IF($N4082&lt;&gt;"",$N4082,$M4082)&lt;=0,$O4082&lt;&gt;"可"),"警告",""))</f>
        <v/>
      </c>
      <c r="S4082" s="4">
        <f>IF(COUNT($M4082:$N4082)=0,0,IF(IF($N4082&lt;&gt;"",$N4082,$M4082)&gt;=スコアリング基準!$B$20,スコアリング基準!$C$20,IF(IF($N4082&lt;&gt;"",$N4082,$M4082)&gt;=スコアリング基準!$B$21,スコアリング基準!$C$21,IF(IF($N4082&lt;&gt;"",$N4082,$M4082)&gt;0,スコアリング基準!$C$22,0))))</f>
        <v/>
      </c>
      <c r="T4082" s="4">
        <f>IF($O4082="可",スコアリング基準!$C$23,0)</f>
        <v/>
      </c>
      <c r="U4082" s="4">
        <f>IF(OR(COUNT($K4082:$L4082)&lt;2,$K4082=0),0,IF(ABS($L4082)/$K4082&lt;=スコアリング基準!$B$24,スコアリング基準!$C$24,IF(ABS($L4082)/$K4082&lt;=スコアリング基準!$B$25,スコアリング基準!$C$25,IF(ABS($L4082)/$K4082&lt;=スコアリング基準!$B$26,スコアリング基準!$C$26,0))))</f>
        <v/>
      </c>
      <c r="V4082" s="4">
        <f>IF($P4082="なし",スコアリング基準!$C$27,0)</f>
        <v/>
      </c>
      <c r="W4082" s="4">
        <f>IF($F4082="",0,IF(ISNUMBER($F4082),IF($F4082&lt;=スコアリング基準!$B$28,スコアリング基準!$C$28,スコアリング基準!$C$29),0))</f>
        <v/>
      </c>
      <c r="X4082" s="4">
        <f>IFERROR(VLOOKUP($B4082,スコアリング基準!$A$36:$B$46,2,FALSE),0)</f>
        <v/>
      </c>
      <c r="Y4082" s="4">
        <f>SUM($S4082:$X4082)</f>
        <v/>
      </c>
      <c r="Z4082" s="4">
        <f>IF(COUNT($M4082:$N4082)=0,"データ無",IF($Y4082&gt;=スコアリング基準!$B$30,"S",IF($Y4082&gt;=スコアリング基準!$B$31,"A",IF($Y4082&gt;=スコアリング基準!$B$32,"B","C"))))</f>
        <v/>
      </c>
      <c r="AA4082">
        <f>IFERROR(INDEX(実績DB!$I$3:$I$104,MATCH($B4082&amp;$C4082,実績DB!$J$3:$J$104,0)),"")</f>
        <v/>
      </c>
    </row>
    <row r="4083">
      <c r="A4083" t="n">
        <v>4081</v>
      </c>
      <c r="B4083" t="inlineStr">
        <is>
          <t>関西</t>
        </is>
      </c>
      <c r="C4083" t="inlineStr">
        <is>
          <t>中宮変電所</t>
        </is>
      </c>
      <c r="D4083" t="inlineStr">
        <is>
          <t>大阪府</t>
        </is>
      </c>
      <c r="G4083" s="3" t="n">
        <v>34.816088</v>
      </c>
      <c r="H4083" s="3" t="n">
        <v>135.664942</v>
      </c>
      <c r="I4083" t="inlineStr">
        <is>
          <t>OSM実測</t>
        </is>
      </c>
      <c r="J4083" t="n">
        <v>38</v>
      </c>
      <c r="K4083" t="n">
        <v>38</v>
      </c>
      <c r="L4083" t="n">
        <v>-19</v>
      </c>
      <c r="M4083" t="n">
        <v>19</v>
      </c>
      <c r="N4083" t="n">
        <v>19</v>
      </c>
      <c r="O4083" t="inlineStr">
        <is>
          <t>不可 #2</t>
        </is>
      </c>
      <c r="P4083" t="inlineStr">
        <is>
          <t>なし</t>
        </is>
      </c>
      <c r="R4083" s="4">
        <f>IF(COUNT($M4083:$N4083)=0,"",IF(AND(IF($N4083&lt;&gt;"",$N4083,$M4083)&lt;=0,$O4083&lt;&gt;"可"),"警告",""))</f>
        <v/>
      </c>
      <c r="S4083" s="4">
        <f>IF(COUNT($M4083:$N4083)=0,0,IF(IF($N4083&lt;&gt;"",$N4083,$M4083)&gt;=スコアリング基準!$B$20,スコアリング基準!$C$20,IF(IF($N4083&lt;&gt;"",$N4083,$M4083)&gt;=スコアリング基準!$B$21,スコアリング基準!$C$21,IF(IF($N4083&lt;&gt;"",$N4083,$M4083)&gt;0,スコアリング基準!$C$22,0))))</f>
        <v/>
      </c>
      <c r="T4083" s="4">
        <f>IF($O4083="可",スコアリング基準!$C$23,0)</f>
        <v/>
      </c>
      <c r="U4083" s="4">
        <f>IF(OR(COUNT($K4083:$L4083)&lt;2,$K4083=0),0,IF(ABS($L4083)/$K4083&lt;=スコアリング基準!$B$24,スコアリング基準!$C$24,IF(ABS($L4083)/$K4083&lt;=スコアリング基準!$B$25,スコアリング基準!$C$25,IF(ABS($L4083)/$K4083&lt;=スコアリング基準!$B$26,スコアリング基準!$C$26,0))))</f>
        <v/>
      </c>
      <c r="V4083" s="4">
        <f>IF($P4083="なし",スコアリング基準!$C$27,0)</f>
        <v/>
      </c>
      <c r="W4083" s="4">
        <f>IF($F4083="",0,IF(ISNUMBER($F4083),IF($F4083&lt;=スコアリング基準!$B$28,スコアリング基準!$C$28,スコアリング基準!$C$29),0))</f>
        <v/>
      </c>
      <c r="X4083" s="4">
        <f>IFERROR(VLOOKUP($B4083,スコアリング基準!$A$36:$B$46,2,FALSE),0)</f>
        <v/>
      </c>
      <c r="Y4083" s="4">
        <f>SUM($S4083:$X4083)</f>
        <v/>
      </c>
      <c r="Z4083" s="4">
        <f>IF(COUNT($M4083:$N4083)=0,"データ無",IF($Y4083&gt;=スコアリング基準!$B$30,"S",IF($Y4083&gt;=スコアリング基準!$B$31,"A",IF($Y4083&gt;=スコアリング基準!$B$32,"B","C"))))</f>
        <v/>
      </c>
      <c r="AA4083">
        <f>IFERROR(INDEX(実績DB!$I$3:$I$104,MATCH($B4083&amp;$C4083,実績DB!$J$3:$J$104,0)),"")</f>
        <v/>
      </c>
    </row>
    <row r="4084">
      <c r="A4084" t="n">
        <v>4082</v>
      </c>
      <c r="B4084" t="inlineStr">
        <is>
          <t>関西</t>
        </is>
      </c>
      <c r="C4084" t="inlineStr">
        <is>
          <t>中川町変電所</t>
        </is>
      </c>
      <c r="D4084" t="inlineStr">
        <is>
          <t>大阪府</t>
        </is>
      </c>
      <c r="G4084" s="3" t="n">
        <v>34.659825</v>
      </c>
      <c r="H4084" s="3" t="n">
        <v>135.543733</v>
      </c>
      <c r="I4084" t="inlineStr">
        <is>
          <t>OSM実測</t>
        </is>
      </c>
      <c r="J4084" t="n">
        <v>57</v>
      </c>
      <c r="K4084" t="n">
        <v>57</v>
      </c>
      <c r="L4084" t="n">
        <v>-48</v>
      </c>
      <c r="M4084" t="n">
        <v>9</v>
      </c>
      <c r="N4084" t="n">
        <v>9</v>
      </c>
      <c r="O4084" t="inlineStr">
        <is>
          <t>不可 #2</t>
        </is>
      </c>
      <c r="P4084" t="inlineStr">
        <is>
          <t>なし</t>
        </is>
      </c>
      <c r="R4084" s="4">
        <f>IF(COUNT($M4084:$N4084)=0,"",IF(AND(IF($N4084&lt;&gt;"",$N4084,$M4084)&lt;=0,$O4084&lt;&gt;"可"),"警告",""))</f>
        <v/>
      </c>
      <c r="S4084" s="4">
        <f>IF(COUNT($M4084:$N4084)=0,0,IF(IF($N4084&lt;&gt;"",$N4084,$M4084)&gt;=スコアリング基準!$B$20,スコアリング基準!$C$20,IF(IF($N4084&lt;&gt;"",$N4084,$M4084)&gt;=スコアリング基準!$B$21,スコアリング基準!$C$21,IF(IF($N4084&lt;&gt;"",$N4084,$M4084)&gt;0,スコアリング基準!$C$22,0))))</f>
        <v/>
      </c>
      <c r="T4084" s="4">
        <f>IF($O4084="可",スコアリング基準!$C$23,0)</f>
        <v/>
      </c>
      <c r="U4084" s="4">
        <f>IF(OR(COUNT($K4084:$L4084)&lt;2,$K4084=0),0,IF(ABS($L4084)/$K4084&lt;=スコアリング基準!$B$24,スコアリング基準!$C$24,IF(ABS($L4084)/$K4084&lt;=スコアリング基準!$B$25,スコアリング基準!$C$25,IF(ABS($L4084)/$K4084&lt;=スコアリング基準!$B$26,スコアリング基準!$C$26,0))))</f>
        <v/>
      </c>
      <c r="V4084" s="4">
        <f>IF($P4084="なし",スコアリング基準!$C$27,0)</f>
        <v/>
      </c>
      <c r="W4084" s="4">
        <f>IF($F4084="",0,IF(ISNUMBER($F4084),IF($F4084&lt;=スコアリング基準!$B$28,スコアリング基準!$C$28,スコアリング基準!$C$29),0))</f>
        <v/>
      </c>
      <c r="X4084" s="4">
        <f>IFERROR(VLOOKUP($B4084,スコアリング基準!$A$36:$B$46,2,FALSE),0)</f>
        <v/>
      </c>
      <c r="Y4084" s="4">
        <f>SUM($S4084:$X4084)</f>
        <v/>
      </c>
      <c r="Z4084" s="4">
        <f>IF(COUNT($M4084:$N4084)=0,"データ無",IF($Y4084&gt;=スコアリング基準!$B$30,"S",IF($Y4084&gt;=スコアリング基準!$B$31,"A",IF($Y4084&gt;=スコアリング基準!$B$32,"B","C"))))</f>
        <v/>
      </c>
      <c r="AA4084">
        <f>IFERROR(INDEX(実績DB!$I$3:$I$104,MATCH($B4084&amp;$C4084,実績DB!$J$3:$J$104,0)),"")</f>
        <v/>
      </c>
    </row>
    <row r="4085">
      <c r="A4085" t="n">
        <v>4083</v>
      </c>
      <c r="B4085" t="inlineStr">
        <is>
          <t>関西</t>
        </is>
      </c>
      <c r="C4085" t="inlineStr">
        <is>
          <t>丹波橋変電所</t>
        </is>
      </c>
      <c r="D4085" t="inlineStr">
        <is>
          <t>京都府</t>
        </is>
      </c>
      <c r="G4085" s="3" t="n">
        <v>34.93849</v>
      </c>
      <c r="H4085" s="3" t="n">
        <v>135.762505</v>
      </c>
      <c r="I4085" t="inlineStr">
        <is>
          <t>OSM実測</t>
        </is>
      </c>
      <c r="J4085" t="n">
        <v>28</v>
      </c>
      <c r="K4085" t="n">
        <v>28</v>
      </c>
      <c r="L4085" t="n">
        <v>-14</v>
      </c>
      <c r="M4085" t="n">
        <v>14</v>
      </c>
      <c r="N4085" t="n">
        <v>14</v>
      </c>
      <c r="O4085" t="inlineStr">
        <is>
          <t>不可 #2</t>
        </is>
      </c>
      <c r="P4085" t="inlineStr">
        <is>
          <t>なし</t>
        </is>
      </c>
      <c r="R4085" s="4">
        <f>IF(COUNT($M4085:$N4085)=0,"",IF(AND(IF($N4085&lt;&gt;"",$N4085,$M4085)&lt;=0,$O4085&lt;&gt;"可"),"警告",""))</f>
        <v/>
      </c>
      <c r="S4085" s="4">
        <f>IF(COUNT($M4085:$N4085)=0,0,IF(IF($N4085&lt;&gt;"",$N4085,$M4085)&gt;=スコアリング基準!$B$20,スコアリング基準!$C$20,IF(IF($N4085&lt;&gt;"",$N4085,$M4085)&gt;=スコアリング基準!$B$21,スコアリング基準!$C$21,IF(IF($N4085&lt;&gt;"",$N4085,$M4085)&gt;0,スコアリング基準!$C$22,0))))</f>
        <v/>
      </c>
      <c r="T4085" s="4">
        <f>IF($O4085="可",スコアリング基準!$C$23,0)</f>
        <v/>
      </c>
      <c r="U4085" s="4">
        <f>IF(OR(COUNT($K4085:$L4085)&lt;2,$K4085=0),0,IF(ABS($L4085)/$K4085&lt;=スコアリング基準!$B$24,スコアリング基準!$C$24,IF(ABS($L4085)/$K4085&lt;=スコアリング基準!$B$25,スコアリング基準!$C$25,IF(ABS($L4085)/$K4085&lt;=スコアリング基準!$B$26,スコアリング基準!$C$26,0))))</f>
        <v/>
      </c>
      <c r="V4085" s="4">
        <f>IF($P4085="なし",スコアリング基準!$C$27,0)</f>
        <v/>
      </c>
      <c r="W4085" s="4">
        <f>IF($F4085="",0,IF(ISNUMBER($F4085),IF($F4085&lt;=スコアリング基準!$B$28,スコアリング基準!$C$28,スコアリング基準!$C$29),0))</f>
        <v/>
      </c>
      <c r="X4085" s="4">
        <f>IFERROR(VLOOKUP($B4085,スコアリング基準!$A$36:$B$46,2,FALSE),0)</f>
        <v/>
      </c>
      <c r="Y4085" s="4">
        <f>SUM($S4085:$X4085)</f>
        <v/>
      </c>
      <c r="Z4085" s="4">
        <f>IF(COUNT($M4085:$N4085)=0,"データ無",IF($Y4085&gt;=スコアリング基準!$B$30,"S",IF($Y4085&gt;=スコアリング基準!$B$31,"A",IF($Y4085&gt;=スコアリング基準!$B$32,"B","C"))))</f>
        <v/>
      </c>
      <c r="AA4085">
        <f>IFERROR(INDEX(実績DB!$I$3:$I$104,MATCH($B4085&amp;$C4085,実績DB!$J$3:$J$104,0)),"")</f>
        <v/>
      </c>
    </row>
    <row r="4086">
      <c r="A4086" t="n">
        <v>4084</v>
      </c>
      <c r="B4086" t="inlineStr">
        <is>
          <t>関西</t>
        </is>
      </c>
      <c r="C4086" t="inlineStr">
        <is>
          <t>久宝寺変電所</t>
        </is>
      </c>
      <c r="D4086" t="inlineStr">
        <is>
          <t>大阪府</t>
        </is>
      </c>
      <c r="G4086" s="3" t="n">
        <v>34.680496</v>
      </c>
      <c r="H4086" s="3" t="n">
        <v>135.504618</v>
      </c>
      <c r="I4086" t="inlineStr">
        <is>
          <t>OSM実測</t>
        </is>
      </c>
      <c r="J4086" t="n">
        <v>85</v>
      </c>
      <c r="K4086" t="n">
        <v>85</v>
      </c>
      <c r="L4086" t="n">
        <v>-57</v>
      </c>
      <c r="M4086" t="n">
        <v>28</v>
      </c>
      <c r="N4086" t="n">
        <v>28</v>
      </c>
      <c r="O4086" t="inlineStr">
        <is>
          <t>不可 #2</t>
        </is>
      </c>
      <c r="P4086" t="inlineStr">
        <is>
          <t>なし</t>
        </is>
      </c>
      <c r="R4086" s="4">
        <f>IF(COUNT($M4086:$N4086)=0,"",IF(AND(IF($N4086&lt;&gt;"",$N4086,$M4086)&lt;=0,$O4086&lt;&gt;"可"),"警告",""))</f>
        <v/>
      </c>
      <c r="S4086" s="4">
        <f>IF(COUNT($M4086:$N4086)=0,0,IF(IF($N4086&lt;&gt;"",$N4086,$M4086)&gt;=スコアリング基準!$B$20,スコアリング基準!$C$20,IF(IF($N4086&lt;&gt;"",$N4086,$M4086)&gt;=スコアリング基準!$B$21,スコアリング基準!$C$21,IF(IF($N4086&lt;&gt;"",$N4086,$M4086)&gt;0,スコアリング基準!$C$22,0))))</f>
        <v/>
      </c>
      <c r="T4086" s="4">
        <f>IF($O4086="可",スコアリング基準!$C$23,0)</f>
        <v/>
      </c>
      <c r="U4086" s="4">
        <f>IF(OR(COUNT($K4086:$L4086)&lt;2,$K4086=0),0,IF(ABS($L4086)/$K4086&lt;=スコアリング基準!$B$24,スコアリング基準!$C$24,IF(ABS($L4086)/$K4086&lt;=スコアリング基準!$B$25,スコアリング基準!$C$25,IF(ABS($L4086)/$K4086&lt;=スコアリング基準!$B$26,スコアリング基準!$C$26,0))))</f>
        <v/>
      </c>
      <c r="V4086" s="4">
        <f>IF($P4086="なし",スコアリング基準!$C$27,0)</f>
        <v/>
      </c>
      <c r="W4086" s="4">
        <f>IF($F4086="",0,IF(ISNUMBER($F4086),IF($F4086&lt;=スコアリング基準!$B$28,スコアリング基準!$C$28,スコアリング基準!$C$29),0))</f>
        <v/>
      </c>
      <c r="X4086" s="4">
        <f>IFERROR(VLOOKUP($B4086,スコアリング基準!$A$36:$B$46,2,FALSE),0)</f>
        <v/>
      </c>
      <c r="Y4086" s="4">
        <f>SUM($S4086:$X4086)</f>
        <v/>
      </c>
      <c r="Z4086" s="4">
        <f>IF(COUNT($M4086:$N4086)=0,"データ無",IF($Y4086&gt;=スコアリング基準!$B$30,"S",IF($Y4086&gt;=スコアリング基準!$B$31,"A",IF($Y4086&gt;=スコアリング基準!$B$32,"B","C"))))</f>
        <v/>
      </c>
      <c r="AA4086">
        <f>IFERROR(INDEX(実績DB!$I$3:$I$104,MATCH($B4086&amp;$C4086,実績DB!$J$3:$J$104,0)),"")</f>
        <v/>
      </c>
    </row>
    <row r="4087">
      <c r="A4087" t="n">
        <v>4085</v>
      </c>
      <c r="B4087" t="inlineStr">
        <is>
          <t>関西</t>
        </is>
      </c>
      <c r="C4087" t="inlineStr">
        <is>
          <t>久御山変電所</t>
        </is>
      </c>
      <c r="D4087" t="inlineStr">
        <is>
          <t>京都府</t>
        </is>
      </c>
      <c r="G4087" s="3" t="n">
        <v>34.890023</v>
      </c>
      <c r="H4087" s="3" t="n">
        <v>135.746053</v>
      </c>
      <c r="I4087" t="inlineStr">
        <is>
          <t>OSM実測</t>
        </is>
      </c>
      <c r="J4087" t="n">
        <v>76</v>
      </c>
      <c r="K4087" t="n">
        <v>76</v>
      </c>
      <c r="L4087" t="n">
        <v>-57</v>
      </c>
      <c r="M4087" t="n">
        <v>19</v>
      </c>
      <c r="N4087" t="n">
        <v>19</v>
      </c>
      <c r="O4087" t="inlineStr">
        <is>
          <t>不可 #2</t>
        </is>
      </c>
      <c r="P4087" t="inlineStr">
        <is>
          <t>なし</t>
        </is>
      </c>
      <c r="R4087" s="4">
        <f>IF(COUNT($M4087:$N4087)=0,"",IF(AND(IF($N4087&lt;&gt;"",$N4087,$M4087)&lt;=0,$O4087&lt;&gt;"可"),"警告",""))</f>
        <v/>
      </c>
      <c r="S4087" s="4">
        <f>IF(COUNT($M4087:$N4087)=0,0,IF(IF($N4087&lt;&gt;"",$N4087,$M4087)&gt;=スコアリング基準!$B$20,スコアリング基準!$C$20,IF(IF($N4087&lt;&gt;"",$N4087,$M4087)&gt;=スコアリング基準!$B$21,スコアリング基準!$C$21,IF(IF($N4087&lt;&gt;"",$N4087,$M4087)&gt;0,スコアリング基準!$C$22,0))))</f>
        <v/>
      </c>
      <c r="T4087" s="4">
        <f>IF($O4087="可",スコアリング基準!$C$23,0)</f>
        <v/>
      </c>
      <c r="U4087" s="4">
        <f>IF(OR(COUNT($K4087:$L4087)&lt;2,$K4087=0),0,IF(ABS($L4087)/$K4087&lt;=スコアリング基準!$B$24,スコアリング基準!$C$24,IF(ABS($L4087)/$K4087&lt;=スコアリング基準!$B$25,スコアリング基準!$C$25,IF(ABS($L4087)/$K4087&lt;=スコアリング基準!$B$26,スコアリング基準!$C$26,0))))</f>
        <v/>
      </c>
      <c r="V4087" s="4">
        <f>IF($P4087="なし",スコアリング基準!$C$27,0)</f>
        <v/>
      </c>
      <c r="W4087" s="4">
        <f>IF($F4087="",0,IF(ISNUMBER($F4087),IF($F4087&lt;=スコアリング基準!$B$28,スコアリング基準!$C$28,スコアリング基準!$C$29),0))</f>
        <v/>
      </c>
      <c r="X4087" s="4">
        <f>IFERROR(VLOOKUP($B4087,スコアリング基準!$A$36:$B$46,2,FALSE),0)</f>
        <v/>
      </c>
      <c r="Y4087" s="4">
        <f>SUM($S4087:$X4087)</f>
        <v/>
      </c>
      <c r="Z4087" s="4">
        <f>IF(COUNT($M4087:$N4087)=0,"データ無",IF($Y4087&gt;=スコアリング基準!$B$30,"S",IF($Y4087&gt;=スコアリング基準!$B$31,"A",IF($Y4087&gt;=スコアリング基準!$B$32,"B","C"))))</f>
        <v/>
      </c>
      <c r="AA4087">
        <f>IFERROR(INDEX(実績DB!$I$3:$I$104,MATCH($B4087&amp;$C4087,実績DB!$J$3:$J$104,0)),"")</f>
        <v/>
      </c>
    </row>
    <row r="4088">
      <c r="A4088" t="n">
        <v>4086</v>
      </c>
      <c r="B4088" t="inlineStr">
        <is>
          <t>関西</t>
        </is>
      </c>
      <c r="C4088" t="inlineStr">
        <is>
          <t>八田変電所</t>
        </is>
      </c>
      <c r="D4088" t="inlineStr">
        <is>
          <t>大阪府</t>
        </is>
      </c>
      <c r="G4088" s="3" t="n">
        <v>34.518327</v>
      </c>
      <c r="H4088" s="3" t="n">
        <v>135.491568</v>
      </c>
      <c r="I4088" t="inlineStr">
        <is>
          <t>OSM実測</t>
        </is>
      </c>
      <c r="J4088" t="n">
        <v>38</v>
      </c>
      <c r="K4088" t="n">
        <v>38</v>
      </c>
      <c r="L4088" t="n">
        <v>-19</v>
      </c>
      <c r="M4088" t="n">
        <v>19</v>
      </c>
      <c r="N4088" t="n">
        <v>19</v>
      </c>
      <c r="O4088" t="inlineStr">
        <is>
          <t>不可 #2</t>
        </is>
      </c>
      <c r="P4088" t="inlineStr">
        <is>
          <t>有り</t>
        </is>
      </c>
      <c r="R4088" s="4">
        <f>IF(COUNT($M4088:$N4088)=0,"",IF(AND(IF($N4088&lt;&gt;"",$N4088,$M4088)&lt;=0,$O4088&lt;&gt;"可"),"警告",""))</f>
        <v/>
      </c>
      <c r="S4088" s="4">
        <f>IF(COUNT($M4088:$N4088)=0,0,IF(IF($N4088&lt;&gt;"",$N4088,$M4088)&gt;=スコアリング基準!$B$20,スコアリング基準!$C$20,IF(IF($N4088&lt;&gt;"",$N4088,$M4088)&gt;=スコアリング基準!$B$21,スコアリング基準!$C$21,IF(IF($N4088&lt;&gt;"",$N4088,$M4088)&gt;0,スコアリング基準!$C$22,0))))</f>
        <v/>
      </c>
      <c r="T4088" s="4">
        <f>IF($O4088="可",スコアリング基準!$C$23,0)</f>
        <v/>
      </c>
      <c r="U4088" s="4">
        <f>IF(OR(COUNT($K4088:$L4088)&lt;2,$K4088=0),0,IF(ABS($L4088)/$K4088&lt;=スコアリング基準!$B$24,スコアリング基準!$C$24,IF(ABS($L4088)/$K4088&lt;=スコアリング基準!$B$25,スコアリング基準!$C$25,IF(ABS($L4088)/$K4088&lt;=スコアリング基準!$B$26,スコアリング基準!$C$26,0))))</f>
        <v/>
      </c>
      <c r="V4088" s="4">
        <f>IF($P4088="なし",スコアリング基準!$C$27,0)</f>
        <v/>
      </c>
      <c r="W4088" s="4">
        <f>IF($F4088="",0,IF(ISNUMBER($F4088),IF($F4088&lt;=スコアリング基準!$B$28,スコアリング基準!$C$28,スコアリング基準!$C$29),0))</f>
        <v/>
      </c>
      <c r="X4088" s="4">
        <f>IFERROR(VLOOKUP($B4088,スコアリング基準!$A$36:$B$46,2,FALSE),0)</f>
        <v/>
      </c>
      <c r="Y4088" s="4">
        <f>SUM($S4088:$X4088)</f>
        <v/>
      </c>
      <c r="Z4088" s="4">
        <f>IF(COUNT($M4088:$N4088)=0,"データ無",IF($Y4088&gt;=スコアリング基準!$B$30,"S",IF($Y4088&gt;=スコアリング基準!$B$31,"A",IF($Y4088&gt;=スコアリング基準!$B$32,"B","C"))))</f>
        <v/>
      </c>
      <c r="AA4088">
        <f>IFERROR(INDEX(実績DB!$I$3:$I$104,MATCH($B4088&amp;$C4088,実績DB!$J$3:$J$104,0)),"")</f>
        <v/>
      </c>
    </row>
    <row r="4089">
      <c r="A4089" t="n">
        <v>4087</v>
      </c>
      <c r="B4089" t="inlineStr">
        <is>
          <t>関西</t>
        </is>
      </c>
      <c r="C4089" t="inlineStr">
        <is>
          <t>六地蔵変電所</t>
        </is>
      </c>
      <c r="D4089" t="inlineStr">
        <is>
          <t>京都府</t>
        </is>
      </c>
      <c r="G4089" s="3" t="n">
        <v>34.931018</v>
      </c>
      <c r="H4089" s="3" t="n">
        <v>135.795258</v>
      </c>
      <c r="I4089" t="inlineStr">
        <is>
          <t>OSM実測</t>
        </is>
      </c>
      <c r="R4089" s="4">
        <f>IF(COUNT($M4089:$N4089)=0,"",IF(AND(IF($N4089&lt;&gt;"",$N4089,$M4089)&lt;=0,$O4089&lt;&gt;"可"),"警告",""))</f>
        <v/>
      </c>
      <c r="S4089" s="4">
        <f>IF(COUNT($M4089:$N4089)=0,0,IF(IF($N4089&lt;&gt;"",$N4089,$M4089)&gt;=スコアリング基準!$B$20,スコアリング基準!$C$20,IF(IF($N4089&lt;&gt;"",$N4089,$M4089)&gt;=スコアリング基準!$B$21,スコアリング基準!$C$21,IF(IF($N4089&lt;&gt;"",$N4089,$M4089)&gt;0,スコアリング基準!$C$22,0))))</f>
        <v/>
      </c>
      <c r="T4089" s="4">
        <f>IF($O4089="可",スコアリング基準!$C$23,0)</f>
        <v/>
      </c>
      <c r="U4089" s="4">
        <f>IF(OR(COUNT($K4089:$L4089)&lt;2,$K4089=0),0,IF(ABS($L4089)/$K4089&lt;=スコアリング基準!$B$24,スコアリング基準!$C$24,IF(ABS($L4089)/$K4089&lt;=スコアリング基準!$B$25,スコアリング基準!$C$25,IF(ABS($L4089)/$K4089&lt;=スコアリング基準!$B$26,スコアリング基準!$C$26,0))))</f>
        <v/>
      </c>
      <c r="V4089" s="4">
        <f>IF($P4089="なし",スコアリング基準!$C$27,0)</f>
        <v/>
      </c>
      <c r="W4089" s="4">
        <f>IF($F4089="",0,IF(ISNUMBER($F4089),IF($F4089&lt;=スコアリング基準!$B$28,スコアリング基準!$C$28,スコアリング基準!$C$29),0))</f>
        <v/>
      </c>
      <c r="X4089" s="4">
        <f>IFERROR(VLOOKUP($B4089,スコアリング基準!$A$36:$B$46,2,FALSE),0)</f>
        <v/>
      </c>
      <c r="Y4089" s="4">
        <f>SUM($S4089:$X4089)</f>
        <v/>
      </c>
      <c r="Z4089" s="4">
        <f>IF(COUNT($M4089:$N4089)=0,"データ無",IF($Y4089&gt;=スコアリング基準!$B$30,"S",IF($Y4089&gt;=スコアリング基準!$B$31,"A",IF($Y4089&gt;=スコアリング基準!$B$32,"B","C"))))</f>
        <v/>
      </c>
      <c r="AA4089">
        <f>IFERROR(INDEX(実績DB!$I$3:$I$104,MATCH($B4089&amp;$C4089,実績DB!$J$3:$J$104,0)),"")</f>
        <v/>
      </c>
    </row>
    <row r="4090">
      <c r="A4090" t="n">
        <v>4088</v>
      </c>
      <c r="B4090" t="inlineStr">
        <is>
          <t>関西</t>
        </is>
      </c>
      <c r="C4090" t="inlineStr">
        <is>
          <t>加悦変電所</t>
        </is>
      </c>
      <c r="D4090" t="inlineStr">
        <is>
          <t>京都府</t>
        </is>
      </c>
      <c r="G4090" s="3" t="n">
        <v>35.498212</v>
      </c>
      <c r="H4090" s="3" t="n">
        <v>135.099007</v>
      </c>
      <c r="I4090" t="inlineStr">
        <is>
          <t>OSM実測</t>
        </is>
      </c>
      <c r="J4090" t="n">
        <v>28</v>
      </c>
      <c r="K4090" t="n">
        <v>28</v>
      </c>
      <c r="L4090" t="n">
        <v>-20</v>
      </c>
      <c r="M4090" t="n">
        <v>8</v>
      </c>
      <c r="N4090" t="n">
        <v>8</v>
      </c>
      <c r="O4090" t="inlineStr">
        <is>
          <t>不可 #2</t>
        </is>
      </c>
      <c r="P4090" t="inlineStr">
        <is>
          <t>有り</t>
        </is>
      </c>
      <c r="R4090" s="4">
        <f>IF(COUNT($M4090:$N4090)=0,"",IF(AND(IF($N4090&lt;&gt;"",$N4090,$M4090)&lt;=0,$O4090&lt;&gt;"可"),"警告",""))</f>
        <v/>
      </c>
      <c r="S4090" s="4">
        <f>IF(COUNT($M4090:$N4090)=0,0,IF(IF($N4090&lt;&gt;"",$N4090,$M4090)&gt;=スコアリング基準!$B$20,スコアリング基準!$C$20,IF(IF($N4090&lt;&gt;"",$N4090,$M4090)&gt;=スコアリング基準!$B$21,スコアリング基準!$C$21,IF(IF($N4090&lt;&gt;"",$N4090,$M4090)&gt;0,スコアリング基準!$C$22,0))))</f>
        <v/>
      </c>
      <c r="T4090" s="4">
        <f>IF($O4090="可",スコアリング基準!$C$23,0)</f>
        <v/>
      </c>
      <c r="U4090" s="4">
        <f>IF(OR(COUNT($K4090:$L4090)&lt;2,$K4090=0),0,IF(ABS($L4090)/$K4090&lt;=スコアリング基準!$B$24,スコアリング基準!$C$24,IF(ABS($L4090)/$K4090&lt;=スコアリング基準!$B$25,スコアリング基準!$C$25,IF(ABS($L4090)/$K4090&lt;=スコアリング基準!$B$26,スコアリング基準!$C$26,0))))</f>
        <v/>
      </c>
      <c r="V4090" s="4">
        <f>IF($P4090="なし",スコアリング基準!$C$27,0)</f>
        <v/>
      </c>
      <c r="W4090" s="4">
        <f>IF($F4090="",0,IF(ISNUMBER($F4090),IF($F4090&lt;=スコアリング基準!$B$28,スコアリング基準!$C$28,スコアリング基準!$C$29),0))</f>
        <v/>
      </c>
      <c r="X4090" s="4">
        <f>IFERROR(VLOOKUP($B4090,スコアリング基準!$A$36:$B$46,2,FALSE),0)</f>
        <v/>
      </c>
      <c r="Y4090" s="4">
        <f>SUM($S4090:$X4090)</f>
        <v/>
      </c>
      <c r="Z4090" s="4">
        <f>IF(COUNT($M4090:$N4090)=0,"データ無",IF($Y4090&gt;=スコアリング基準!$B$30,"S",IF($Y4090&gt;=スコアリング基準!$B$31,"A",IF($Y4090&gt;=スコアリング基準!$B$32,"B","C"))))</f>
        <v/>
      </c>
      <c r="AA4090">
        <f>IFERROR(INDEX(実績DB!$I$3:$I$104,MATCH($B4090&amp;$C4090,実績DB!$J$3:$J$104,0)),"")</f>
        <v/>
      </c>
    </row>
    <row r="4091">
      <c r="A4091" t="n">
        <v>4089</v>
      </c>
      <c r="B4091" t="inlineStr">
        <is>
          <t>関西</t>
        </is>
      </c>
      <c r="C4091" t="inlineStr">
        <is>
          <t>北鳴尾変電所</t>
        </is>
      </c>
      <c r="D4091" t="inlineStr">
        <is>
          <t>兵庫県</t>
        </is>
      </c>
      <c r="G4091" s="3" t="n">
        <v>34.727278</v>
      </c>
      <c r="H4091" s="3" t="n">
        <v>135.373399</v>
      </c>
      <c r="I4091" t="inlineStr">
        <is>
          <t>OSM実測</t>
        </is>
      </c>
      <c r="J4091" t="n">
        <v>36</v>
      </c>
      <c r="K4091" t="n">
        <v>36</v>
      </c>
      <c r="L4091" t="n">
        <v>-19</v>
      </c>
      <c r="M4091" t="n">
        <v>17</v>
      </c>
      <c r="N4091" t="n">
        <v>0</v>
      </c>
      <c r="O4091" t="inlineStr">
        <is>
          <t>不可 #2</t>
        </is>
      </c>
      <c r="P4091" t="inlineStr">
        <is>
          <t>有り</t>
        </is>
      </c>
      <c r="R4091" s="4">
        <f>IF(COUNT($M4091:$N4091)=0,"",IF(AND(IF($N4091&lt;&gt;"",$N4091,$M4091)&lt;=0,$O4091&lt;&gt;"可"),"警告",""))</f>
        <v/>
      </c>
      <c r="S4091" s="4">
        <f>IF(COUNT($M4091:$N4091)=0,0,IF(IF($N4091&lt;&gt;"",$N4091,$M4091)&gt;=スコアリング基準!$B$20,スコアリング基準!$C$20,IF(IF($N4091&lt;&gt;"",$N4091,$M4091)&gt;=スコアリング基準!$B$21,スコアリング基準!$C$21,IF(IF($N4091&lt;&gt;"",$N4091,$M4091)&gt;0,スコアリング基準!$C$22,0))))</f>
        <v/>
      </c>
      <c r="T4091" s="4">
        <f>IF($O4091="可",スコアリング基準!$C$23,0)</f>
        <v/>
      </c>
      <c r="U4091" s="4">
        <f>IF(OR(COUNT($K4091:$L4091)&lt;2,$K4091=0),0,IF(ABS($L4091)/$K4091&lt;=スコアリング基準!$B$24,スコアリング基準!$C$24,IF(ABS($L4091)/$K4091&lt;=スコアリング基準!$B$25,スコアリング基準!$C$25,IF(ABS($L4091)/$K4091&lt;=スコアリング基準!$B$26,スコアリング基準!$C$26,0))))</f>
        <v/>
      </c>
      <c r="V4091" s="4">
        <f>IF($P4091="なし",スコアリング基準!$C$27,0)</f>
        <v/>
      </c>
      <c r="W4091" s="4">
        <f>IF($F4091="",0,IF(ISNUMBER($F4091),IF($F4091&lt;=スコアリング基準!$B$28,スコアリング基準!$C$28,スコアリング基準!$C$29),0))</f>
        <v/>
      </c>
      <c r="X4091" s="4">
        <f>IFERROR(VLOOKUP($B4091,スコアリング基準!$A$36:$B$46,2,FALSE),0)</f>
        <v/>
      </c>
      <c r="Y4091" s="4">
        <f>SUM($S4091:$X4091)</f>
        <v/>
      </c>
      <c r="Z4091" s="4">
        <f>IF(COUNT($M4091:$N4091)=0,"データ無",IF($Y4091&gt;=スコアリング基準!$B$30,"S",IF($Y4091&gt;=スコアリング基準!$B$31,"A",IF($Y4091&gt;=スコアリング基準!$B$32,"B","C"))))</f>
        <v/>
      </c>
      <c r="AA4091">
        <f>IFERROR(INDEX(実績DB!$I$3:$I$104,MATCH($B4091&amp;$C4091,実績DB!$J$3:$J$104,0)),"")</f>
        <v/>
      </c>
    </row>
    <row r="4092">
      <c r="A4092" t="n">
        <v>4090</v>
      </c>
      <c r="B4092" t="inlineStr">
        <is>
          <t>関西</t>
        </is>
      </c>
      <c r="C4092" t="inlineStr">
        <is>
          <t>千僧変電所</t>
        </is>
      </c>
      <c r="D4092" t="inlineStr">
        <is>
          <t>兵庫県</t>
        </is>
      </c>
      <c r="G4092" s="3" t="n">
        <v>34.787874</v>
      </c>
      <c r="H4092" s="3" t="n">
        <v>135.4067</v>
      </c>
      <c r="I4092" t="inlineStr">
        <is>
          <t>OSM実測</t>
        </is>
      </c>
      <c r="J4092" t="n">
        <v>47</v>
      </c>
      <c r="K4092" t="n">
        <v>47</v>
      </c>
      <c r="L4092" t="n">
        <v>-38</v>
      </c>
      <c r="M4092" t="n">
        <v>9</v>
      </c>
      <c r="N4092" t="n">
        <v>0</v>
      </c>
      <c r="O4092" t="inlineStr">
        <is>
          <t>不可 #2</t>
        </is>
      </c>
      <c r="P4092" t="inlineStr">
        <is>
          <t>有り</t>
        </is>
      </c>
      <c r="R4092" s="4">
        <f>IF(COUNT($M4092:$N4092)=0,"",IF(AND(IF($N4092&lt;&gt;"",$N4092,$M4092)&lt;=0,$O4092&lt;&gt;"可"),"警告",""))</f>
        <v/>
      </c>
      <c r="S4092" s="4">
        <f>IF(COUNT($M4092:$N4092)=0,0,IF(IF($N4092&lt;&gt;"",$N4092,$M4092)&gt;=スコアリング基準!$B$20,スコアリング基準!$C$20,IF(IF($N4092&lt;&gt;"",$N4092,$M4092)&gt;=スコアリング基準!$B$21,スコアリング基準!$C$21,IF(IF($N4092&lt;&gt;"",$N4092,$M4092)&gt;0,スコアリング基準!$C$22,0))))</f>
        <v/>
      </c>
      <c r="T4092" s="4">
        <f>IF($O4092="可",スコアリング基準!$C$23,0)</f>
        <v/>
      </c>
      <c r="U4092" s="4">
        <f>IF(OR(COUNT($K4092:$L4092)&lt;2,$K4092=0),0,IF(ABS($L4092)/$K4092&lt;=スコアリング基準!$B$24,スコアリング基準!$C$24,IF(ABS($L4092)/$K4092&lt;=スコアリング基準!$B$25,スコアリング基準!$C$25,IF(ABS($L4092)/$K4092&lt;=スコアリング基準!$B$26,スコアリング基準!$C$26,0))))</f>
        <v/>
      </c>
      <c r="V4092" s="4">
        <f>IF($P4092="なし",スコアリング基準!$C$27,0)</f>
        <v/>
      </c>
      <c r="W4092" s="4">
        <f>IF($F4092="",0,IF(ISNUMBER($F4092),IF($F4092&lt;=スコアリング基準!$B$28,スコアリング基準!$C$28,スコアリング基準!$C$29),0))</f>
        <v/>
      </c>
      <c r="X4092" s="4">
        <f>IFERROR(VLOOKUP($B4092,スコアリング基準!$A$36:$B$46,2,FALSE),0)</f>
        <v/>
      </c>
      <c r="Y4092" s="4">
        <f>SUM($S4092:$X4092)</f>
        <v/>
      </c>
      <c r="Z4092" s="4">
        <f>IF(COUNT($M4092:$N4092)=0,"データ無",IF($Y4092&gt;=スコアリング基準!$B$30,"S",IF($Y4092&gt;=スコアリング基準!$B$31,"A",IF($Y4092&gt;=スコアリング基準!$B$32,"B","C"))))</f>
        <v/>
      </c>
      <c r="AA4092">
        <f>IFERROR(INDEX(実績DB!$I$3:$I$104,MATCH($B4092&amp;$C4092,実績DB!$J$3:$J$104,0)),"")</f>
        <v/>
      </c>
    </row>
    <row r="4093">
      <c r="A4093" t="n">
        <v>4091</v>
      </c>
      <c r="B4093" t="inlineStr">
        <is>
          <t>関西</t>
        </is>
      </c>
      <c r="C4093" t="inlineStr">
        <is>
          <t>和田変電所</t>
        </is>
      </c>
      <c r="D4093" t="inlineStr">
        <is>
          <t>兵庫県</t>
        </is>
      </c>
      <c r="G4093" s="3" t="n">
        <v>34.654058</v>
      </c>
      <c r="H4093" s="3" t="n">
        <v>135.173927</v>
      </c>
      <c r="I4093" t="inlineStr">
        <is>
          <t>OSM実測</t>
        </is>
      </c>
      <c r="J4093" t="n">
        <v>38</v>
      </c>
      <c r="K4093" t="n">
        <v>38</v>
      </c>
      <c r="L4093" t="n">
        <v>-19</v>
      </c>
      <c r="M4093" t="n">
        <v>19</v>
      </c>
      <c r="N4093" t="n">
        <v>0</v>
      </c>
      <c r="O4093" t="inlineStr">
        <is>
          <t>不可 #2</t>
        </is>
      </c>
      <c r="P4093" t="inlineStr">
        <is>
          <t>有り</t>
        </is>
      </c>
      <c r="R4093" s="4">
        <f>IF(COUNT($M4093:$N4093)=0,"",IF(AND(IF($N4093&lt;&gt;"",$N4093,$M4093)&lt;=0,$O4093&lt;&gt;"可"),"警告",""))</f>
        <v/>
      </c>
      <c r="S4093" s="4">
        <f>IF(COUNT($M4093:$N4093)=0,0,IF(IF($N4093&lt;&gt;"",$N4093,$M4093)&gt;=スコアリング基準!$B$20,スコアリング基準!$C$20,IF(IF($N4093&lt;&gt;"",$N4093,$M4093)&gt;=スコアリング基準!$B$21,スコアリング基準!$C$21,IF(IF($N4093&lt;&gt;"",$N4093,$M4093)&gt;0,スコアリング基準!$C$22,0))))</f>
        <v/>
      </c>
      <c r="T4093" s="4">
        <f>IF($O4093="可",スコアリング基準!$C$23,0)</f>
        <v/>
      </c>
      <c r="U4093" s="4">
        <f>IF(OR(COUNT($K4093:$L4093)&lt;2,$K4093=0),0,IF(ABS($L4093)/$K4093&lt;=スコアリング基準!$B$24,スコアリング基準!$C$24,IF(ABS($L4093)/$K4093&lt;=スコアリング基準!$B$25,スコアリング基準!$C$25,IF(ABS($L4093)/$K4093&lt;=スコアリング基準!$B$26,スコアリング基準!$C$26,0))))</f>
        <v/>
      </c>
      <c r="V4093" s="4">
        <f>IF($P4093="なし",スコアリング基準!$C$27,0)</f>
        <v/>
      </c>
      <c r="W4093" s="4">
        <f>IF($F4093="",0,IF(ISNUMBER($F4093),IF($F4093&lt;=スコアリング基準!$B$28,スコアリング基準!$C$28,スコアリング基準!$C$29),0))</f>
        <v/>
      </c>
      <c r="X4093" s="4">
        <f>IFERROR(VLOOKUP($B4093,スコアリング基準!$A$36:$B$46,2,FALSE),0)</f>
        <v/>
      </c>
      <c r="Y4093" s="4">
        <f>SUM($S4093:$X4093)</f>
        <v/>
      </c>
      <c r="Z4093" s="4">
        <f>IF(COUNT($M4093:$N4093)=0,"データ無",IF($Y4093&gt;=スコアリング基準!$B$30,"S",IF($Y4093&gt;=スコアリング基準!$B$31,"A",IF($Y4093&gt;=スコアリング基準!$B$32,"B","C"))))</f>
        <v/>
      </c>
      <c r="AA4093">
        <f>IFERROR(INDEX(実績DB!$I$3:$I$104,MATCH($B4093&amp;$C4093,実績DB!$J$3:$J$104,0)),"")</f>
        <v/>
      </c>
    </row>
    <row r="4094">
      <c r="A4094" t="n">
        <v>4092</v>
      </c>
      <c r="B4094" t="inlineStr">
        <is>
          <t>関西</t>
        </is>
      </c>
      <c r="C4094" t="inlineStr">
        <is>
          <t>唐国変電所</t>
        </is>
      </c>
      <c r="D4094" t="inlineStr">
        <is>
          <t>大阪府</t>
        </is>
      </c>
      <c r="G4094" s="3" t="n">
        <v>34.462385</v>
      </c>
      <c r="H4094" s="3" t="n">
        <v>135.449675</v>
      </c>
      <c r="I4094" t="inlineStr">
        <is>
          <t>OSM実測</t>
        </is>
      </c>
      <c r="J4094" t="n">
        <v>57</v>
      </c>
      <c r="K4094" t="n">
        <v>57</v>
      </c>
      <c r="L4094" t="n">
        <v>-29</v>
      </c>
      <c r="M4094" t="n">
        <v>28</v>
      </c>
      <c r="N4094" t="n">
        <v>28</v>
      </c>
      <c r="O4094" t="inlineStr">
        <is>
          <t>不可 #2</t>
        </is>
      </c>
      <c r="P4094" t="inlineStr">
        <is>
          <t>なし</t>
        </is>
      </c>
      <c r="R4094" s="4">
        <f>IF(COUNT($M4094:$N4094)=0,"",IF(AND(IF($N4094&lt;&gt;"",$N4094,$M4094)&lt;=0,$O4094&lt;&gt;"可"),"警告",""))</f>
        <v/>
      </c>
      <c r="S4094" s="4">
        <f>IF(COUNT($M4094:$N4094)=0,0,IF(IF($N4094&lt;&gt;"",$N4094,$M4094)&gt;=スコアリング基準!$B$20,スコアリング基準!$C$20,IF(IF($N4094&lt;&gt;"",$N4094,$M4094)&gt;=スコアリング基準!$B$21,スコアリング基準!$C$21,IF(IF($N4094&lt;&gt;"",$N4094,$M4094)&gt;0,スコアリング基準!$C$22,0))))</f>
        <v/>
      </c>
      <c r="T4094" s="4">
        <f>IF($O4094="可",スコアリング基準!$C$23,0)</f>
        <v/>
      </c>
      <c r="U4094" s="4">
        <f>IF(OR(COUNT($K4094:$L4094)&lt;2,$K4094=0),0,IF(ABS($L4094)/$K4094&lt;=スコアリング基準!$B$24,スコアリング基準!$C$24,IF(ABS($L4094)/$K4094&lt;=スコアリング基準!$B$25,スコアリング基準!$C$25,IF(ABS($L4094)/$K4094&lt;=スコアリング基準!$B$26,スコアリング基準!$C$26,0))))</f>
        <v/>
      </c>
      <c r="V4094" s="4">
        <f>IF($P4094="なし",スコアリング基準!$C$27,0)</f>
        <v/>
      </c>
      <c r="W4094" s="4">
        <f>IF($F4094="",0,IF(ISNUMBER($F4094),IF($F4094&lt;=スコアリング基準!$B$28,スコアリング基準!$C$28,スコアリング基準!$C$29),0))</f>
        <v/>
      </c>
      <c r="X4094" s="4">
        <f>IFERROR(VLOOKUP($B4094,スコアリング基準!$A$36:$B$46,2,FALSE),0)</f>
        <v/>
      </c>
      <c r="Y4094" s="4">
        <f>SUM($S4094:$X4094)</f>
        <v/>
      </c>
      <c r="Z4094" s="4">
        <f>IF(COUNT($M4094:$N4094)=0,"データ無",IF($Y4094&gt;=スコアリング基準!$B$30,"S",IF($Y4094&gt;=スコアリング基準!$B$31,"A",IF($Y4094&gt;=スコアリング基準!$B$32,"B","C"))))</f>
        <v/>
      </c>
      <c r="AA4094">
        <f>IFERROR(INDEX(実績DB!$I$3:$I$104,MATCH($B4094&amp;$C4094,実績DB!$J$3:$J$104,0)),"")</f>
        <v/>
      </c>
    </row>
    <row r="4095">
      <c r="A4095" t="n">
        <v>4093</v>
      </c>
      <c r="B4095" t="inlineStr">
        <is>
          <t>関西</t>
        </is>
      </c>
      <c r="C4095" t="inlineStr">
        <is>
          <t>喜撰山開閉所</t>
        </is>
      </c>
      <c r="D4095" t="inlineStr">
        <is>
          <t>京都府</t>
        </is>
      </c>
      <c r="G4095" s="3" t="n">
        <v>34.895021</v>
      </c>
      <c r="H4095" s="3" t="n">
        <v>135.857728</v>
      </c>
      <c r="I4095" t="inlineStr">
        <is>
          <t>OSM実測</t>
        </is>
      </c>
      <c r="R4095" s="4">
        <f>IF(COUNT($M4095:$N4095)=0,"",IF(AND(IF($N4095&lt;&gt;"",$N4095,$M4095)&lt;=0,$O4095&lt;&gt;"可"),"警告",""))</f>
        <v/>
      </c>
      <c r="S4095" s="4">
        <f>IF(COUNT($M4095:$N4095)=0,0,IF(IF($N4095&lt;&gt;"",$N4095,$M4095)&gt;=スコアリング基準!$B$20,スコアリング基準!$C$20,IF(IF($N4095&lt;&gt;"",$N4095,$M4095)&gt;=スコアリング基準!$B$21,スコアリング基準!$C$21,IF(IF($N4095&lt;&gt;"",$N4095,$M4095)&gt;0,スコアリング基準!$C$22,0))))</f>
        <v/>
      </c>
      <c r="T4095" s="4">
        <f>IF($O4095="可",スコアリング基準!$C$23,0)</f>
        <v/>
      </c>
      <c r="U4095" s="4">
        <f>IF(OR(COUNT($K4095:$L4095)&lt;2,$K4095=0),0,IF(ABS($L4095)/$K4095&lt;=スコアリング基準!$B$24,スコアリング基準!$C$24,IF(ABS($L4095)/$K4095&lt;=スコアリング基準!$B$25,スコアリング基準!$C$25,IF(ABS($L4095)/$K4095&lt;=スコアリング基準!$B$26,スコアリング基準!$C$26,0))))</f>
        <v/>
      </c>
      <c r="V4095" s="4">
        <f>IF($P4095="なし",スコアリング基準!$C$27,0)</f>
        <v/>
      </c>
      <c r="W4095" s="4">
        <f>IF($F4095="",0,IF(ISNUMBER($F4095),IF($F4095&lt;=スコアリング基準!$B$28,スコアリング基準!$C$28,スコアリング基準!$C$29),0))</f>
        <v/>
      </c>
      <c r="X4095" s="4">
        <f>IFERROR(VLOOKUP($B4095,スコアリング基準!$A$36:$B$46,2,FALSE),0)</f>
        <v/>
      </c>
      <c r="Y4095" s="4">
        <f>SUM($S4095:$X4095)</f>
        <v/>
      </c>
      <c r="Z4095" s="4">
        <f>IF(COUNT($M4095:$N4095)=0,"データ無",IF($Y4095&gt;=スコアリング基準!$B$30,"S",IF($Y4095&gt;=スコアリング基準!$B$31,"A",IF($Y4095&gt;=スコアリング基準!$B$32,"B","C"))))</f>
        <v/>
      </c>
      <c r="AA4095">
        <f>IFERROR(INDEX(実績DB!$I$3:$I$104,MATCH($B4095&amp;$C4095,実績DB!$J$3:$J$104,0)),"")</f>
        <v/>
      </c>
    </row>
    <row r="4096">
      <c r="A4096" t="n">
        <v>4094</v>
      </c>
      <c r="B4096" t="inlineStr">
        <is>
          <t>関西</t>
        </is>
      </c>
      <c r="C4096" t="inlineStr">
        <is>
          <t>土山町変電所</t>
        </is>
      </c>
      <c r="D4096" t="inlineStr">
        <is>
          <t>滋賀県</t>
        </is>
      </c>
      <c r="G4096" s="3" t="n">
        <v>34.941043</v>
      </c>
      <c r="H4096" s="3" t="n">
        <v>136.273148</v>
      </c>
      <c r="I4096" t="inlineStr">
        <is>
          <t>OSM実測</t>
        </is>
      </c>
      <c r="J4096" t="n">
        <v>34</v>
      </c>
      <c r="K4096" t="n">
        <v>34</v>
      </c>
      <c r="L4096" t="n">
        <v>-33</v>
      </c>
      <c r="M4096" t="n">
        <v>0</v>
      </c>
      <c r="N4096" t="n">
        <v>0</v>
      </c>
      <c r="O4096" t="inlineStr">
        <is>
          <t>不可 #2</t>
        </is>
      </c>
      <c r="P4096" t="inlineStr">
        <is>
          <t>有り</t>
        </is>
      </c>
      <c r="R4096" s="4">
        <f>IF(COUNT($M4096:$N4096)=0,"",IF(AND(IF($N4096&lt;&gt;"",$N4096,$M4096)&lt;=0,$O4096&lt;&gt;"可"),"警告",""))</f>
        <v/>
      </c>
      <c r="S4096" s="4">
        <f>IF(COUNT($M4096:$N4096)=0,0,IF(IF($N4096&lt;&gt;"",$N4096,$M4096)&gt;=スコアリング基準!$B$20,スコアリング基準!$C$20,IF(IF($N4096&lt;&gt;"",$N4096,$M4096)&gt;=スコアリング基準!$B$21,スコアリング基準!$C$21,IF(IF($N4096&lt;&gt;"",$N4096,$M4096)&gt;0,スコアリング基準!$C$22,0))))</f>
        <v/>
      </c>
      <c r="T4096" s="4">
        <f>IF($O4096="可",スコアリング基準!$C$23,0)</f>
        <v/>
      </c>
      <c r="U4096" s="4">
        <f>IF(OR(COUNT($K4096:$L4096)&lt;2,$K4096=0),0,IF(ABS($L4096)/$K4096&lt;=スコアリング基準!$B$24,スコアリング基準!$C$24,IF(ABS($L4096)/$K4096&lt;=スコアリング基準!$B$25,スコアリング基準!$C$25,IF(ABS($L4096)/$K4096&lt;=スコアリング基準!$B$26,スコアリング基準!$C$26,0))))</f>
        <v/>
      </c>
      <c r="V4096" s="4">
        <f>IF($P4096="なし",スコアリング基準!$C$27,0)</f>
        <v/>
      </c>
      <c r="W4096" s="4">
        <f>IF($F4096="",0,IF(ISNUMBER($F4096),IF($F4096&lt;=スコアリング基準!$B$28,スコアリング基準!$C$28,スコアリング基準!$C$29),0))</f>
        <v/>
      </c>
      <c r="X4096" s="4">
        <f>IFERROR(VLOOKUP($B4096,スコアリング基準!$A$36:$B$46,2,FALSE),0)</f>
        <v/>
      </c>
      <c r="Y4096" s="4">
        <f>SUM($S4096:$X4096)</f>
        <v/>
      </c>
      <c r="Z4096" s="4">
        <f>IF(COUNT($M4096:$N4096)=0,"データ無",IF($Y4096&gt;=スコアリング基準!$B$30,"S",IF($Y4096&gt;=スコアリング基準!$B$31,"A",IF($Y4096&gt;=スコアリング基準!$B$32,"B","C"))))</f>
        <v/>
      </c>
      <c r="AA4096">
        <f>IFERROR(INDEX(実績DB!$I$3:$I$104,MATCH($B4096&amp;$C4096,実績DB!$J$3:$J$104,0)),"")</f>
        <v/>
      </c>
    </row>
    <row r="4097">
      <c r="A4097" t="n">
        <v>4095</v>
      </c>
      <c r="B4097" t="inlineStr">
        <is>
          <t>関西</t>
        </is>
      </c>
      <c r="C4097" t="inlineStr">
        <is>
          <t>大久保変電所</t>
        </is>
      </c>
      <c r="D4097" t="inlineStr">
        <is>
          <t>京都府</t>
        </is>
      </c>
      <c r="G4097" s="3" t="n">
        <v>34.873365</v>
      </c>
      <c r="H4097" s="3" t="n">
        <v>135.776119</v>
      </c>
      <c r="I4097" t="inlineStr">
        <is>
          <t>OSM実測</t>
        </is>
      </c>
      <c r="J4097" t="n">
        <v>73</v>
      </c>
      <c r="K4097" t="n">
        <v>73</v>
      </c>
      <c r="L4097" t="n">
        <v>-47</v>
      </c>
      <c r="M4097" t="n">
        <v>19</v>
      </c>
      <c r="N4097" t="n">
        <v>19</v>
      </c>
      <c r="O4097" t="inlineStr">
        <is>
          <t>不可 #2</t>
        </is>
      </c>
      <c r="P4097" t="inlineStr">
        <is>
          <t>なし</t>
        </is>
      </c>
      <c r="R4097" s="4">
        <f>IF(COUNT($M4097:$N4097)=0,"",IF(AND(IF($N4097&lt;&gt;"",$N4097,$M4097)&lt;=0,$O4097&lt;&gt;"可"),"警告",""))</f>
        <v/>
      </c>
      <c r="S4097" s="4">
        <f>IF(COUNT($M4097:$N4097)=0,0,IF(IF($N4097&lt;&gt;"",$N4097,$M4097)&gt;=スコアリング基準!$B$20,スコアリング基準!$C$20,IF(IF($N4097&lt;&gt;"",$N4097,$M4097)&gt;=スコアリング基準!$B$21,スコアリング基準!$C$21,IF(IF($N4097&lt;&gt;"",$N4097,$M4097)&gt;0,スコアリング基準!$C$22,0))))</f>
        <v/>
      </c>
      <c r="T4097" s="4">
        <f>IF($O4097="可",スコアリング基準!$C$23,0)</f>
        <v/>
      </c>
      <c r="U4097" s="4">
        <f>IF(OR(COUNT($K4097:$L4097)&lt;2,$K4097=0),0,IF(ABS($L4097)/$K4097&lt;=スコアリング基準!$B$24,スコアリング基準!$C$24,IF(ABS($L4097)/$K4097&lt;=スコアリング基準!$B$25,スコアリング基準!$C$25,IF(ABS($L4097)/$K4097&lt;=スコアリング基準!$B$26,スコアリング基準!$C$26,0))))</f>
        <v/>
      </c>
      <c r="V4097" s="4">
        <f>IF($P4097="なし",スコアリング基準!$C$27,0)</f>
        <v/>
      </c>
      <c r="W4097" s="4">
        <f>IF($F4097="",0,IF(ISNUMBER($F4097),IF($F4097&lt;=スコアリング基準!$B$28,スコアリング基準!$C$28,スコアリング基準!$C$29),0))</f>
        <v/>
      </c>
      <c r="X4097" s="4">
        <f>IFERROR(VLOOKUP($B4097,スコアリング基準!$A$36:$B$46,2,FALSE),0)</f>
        <v/>
      </c>
      <c r="Y4097" s="4">
        <f>SUM($S4097:$X4097)</f>
        <v/>
      </c>
      <c r="Z4097" s="4">
        <f>IF(COUNT($M4097:$N4097)=0,"データ無",IF($Y4097&gt;=スコアリング基準!$B$30,"S",IF($Y4097&gt;=スコアリング基準!$B$31,"A",IF($Y4097&gt;=スコアリング基準!$B$32,"B","C"))))</f>
        <v/>
      </c>
      <c r="AA4097">
        <f>IFERROR(INDEX(実績DB!$I$3:$I$104,MATCH($B4097&amp;$C4097,実績DB!$J$3:$J$104,0)),"")</f>
        <v/>
      </c>
    </row>
    <row r="4098">
      <c r="A4098" t="n">
        <v>4096</v>
      </c>
      <c r="B4098" t="inlineStr">
        <is>
          <t>関西</t>
        </is>
      </c>
      <c r="C4098" t="inlineStr">
        <is>
          <t>大和田 変電所</t>
        </is>
      </c>
      <c r="D4098" t="inlineStr">
        <is>
          <t>大阪府</t>
        </is>
      </c>
      <c r="G4098" s="3" t="n">
        <v>34.743591</v>
      </c>
      <c r="H4098" s="3" t="n">
        <v>135.605186</v>
      </c>
      <c r="I4098" t="inlineStr">
        <is>
          <t>OSM実測</t>
        </is>
      </c>
      <c r="J4098" t="n">
        <v>38</v>
      </c>
      <c r="K4098" t="n">
        <v>38</v>
      </c>
      <c r="L4098" t="n">
        <v>-19</v>
      </c>
      <c r="M4098" t="n">
        <v>19</v>
      </c>
      <c r="N4098" t="n">
        <v>19</v>
      </c>
      <c r="O4098" t="inlineStr">
        <is>
          <t>不可 #2</t>
        </is>
      </c>
      <c r="P4098" t="inlineStr">
        <is>
          <t>なし</t>
        </is>
      </c>
      <c r="R4098" s="4">
        <f>IF(COUNT($M4098:$N4098)=0,"",IF(AND(IF($N4098&lt;&gt;"",$N4098,$M4098)&lt;=0,$O4098&lt;&gt;"可"),"警告",""))</f>
        <v/>
      </c>
      <c r="S4098" s="4">
        <f>IF(COUNT($M4098:$N4098)=0,0,IF(IF($N4098&lt;&gt;"",$N4098,$M4098)&gt;=スコアリング基準!$B$20,スコアリング基準!$C$20,IF(IF($N4098&lt;&gt;"",$N4098,$M4098)&gt;=スコアリング基準!$B$21,スコアリング基準!$C$21,IF(IF($N4098&lt;&gt;"",$N4098,$M4098)&gt;0,スコアリング基準!$C$22,0))))</f>
        <v/>
      </c>
      <c r="T4098" s="4">
        <f>IF($O4098="可",スコアリング基準!$C$23,0)</f>
        <v/>
      </c>
      <c r="U4098" s="4">
        <f>IF(OR(COUNT($K4098:$L4098)&lt;2,$K4098=0),0,IF(ABS($L4098)/$K4098&lt;=スコアリング基準!$B$24,スコアリング基準!$C$24,IF(ABS($L4098)/$K4098&lt;=スコアリング基準!$B$25,スコアリング基準!$C$25,IF(ABS($L4098)/$K4098&lt;=スコアリング基準!$B$26,スコアリング基準!$C$26,0))))</f>
        <v/>
      </c>
      <c r="V4098" s="4">
        <f>IF($P4098="なし",スコアリング基準!$C$27,0)</f>
        <v/>
      </c>
      <c r="W4098" s="4">
        <f>IF($F4098="",0,IF(ISNUMBER($F4098),IF($F4098&lt;=スコアリング基準!$B$28,スコアリング基準!$C$28,スコアリング基準!$C$29),0))</f>
        <v/>
      </c>
      <c r="X4098" s="4">
        <f>IFERROR(VLOOKUP($B4098,スコアリング基準!$A$36:$B$46,2,FALSE),0)</f>
        <v/>
      </c>
      <c r="Y4098" s="4">
        <f>SUM($S4098:$X4098)</f>
        <v/>
      </c>
      <c r="Z4098" s="4">
        <f>IF(COUNT($M4098:$N4098)=0,"データ無",IF($Y4098&gt;=スコアリング基準!$B$30,"S",IF($Y4098&gt;=スコアリング基準!$B$31,"A",IF($Y4098&gt;=スコアリング基準!$B$32,"B","C"))))</f>
        <v/>
      </c>
      <c r="AA4098">
        <f>IFERROR(INDEX(実績DB!$I$3:$I$104,MATCH($B4098&amp;$C4098,実績DB!$J$3:$J$104,0)),"")</f>
        <v/>
      </c>
    </row>
    <row r="4099">
      <c r="A4099" t="n">
        <v>4097</v>
      </c>
      <c r="B4099" t="inlineStr">
        <is>
          <t>関西</t>
        </is>
      </c>
      <c r="C4099" t="inlineStr">
        <is>
          <t>大宇陀変電所</t>
        </is>
      </c>
      <c r="D4099" t="inlineStr">
        <is>
          <t>奈良県</t>
        </is>
      </c>
      <c r="G4099" s="3" t="n">
        <v>34.472697</v>
      </c>
      <c r="H4099" s="3" t="n">
        <v>135.934071</v>
      </c>
      <c r="I4099" t="inlineStr">
        <is>
          <t>OSM実測</t>
        </is>
      </c>
      <c r="J4099" t="n">
        <v>11</v>
      </c>
      <c r="K4099" t="n">
        <v>11</v>
      </c>
      <c r="L4099" t="n">
        <v>-11</v>
      </c>
      <c r="M4099" t="n">
        <v>0</v>
      </c>
      <c r="N4099" t="n">
        <v>0</v>
      </c>
      <c r="O4099" t="inlineStr">
        <is>
          <t>不可 #2</t>
        </is>
      </c>
      <c r="P4099" t="inlineStr">
        <is>
          <t>有り</t>
        </is>
      </c>
      <c r="R4099" s="4">
        <f>IF(COUNT($M4099:$N4099)=0,"",IF(AND(IF($N4099&lt;&gt;"",$N4099,$M4099)&lt;=0,$O4099&lt;&gt;"可"),"警告",""))</f>
        <v/>
      </c>
      <c r="S4099" s="4">
        <f>IF(COUNT($M4099:$N4099)=0,0,IF(IF($N4099&lt;&gt;"",$N4099,$M4099)&gt;=スコアリング基準!$B$20,スコアリング基準!$C$20,IF(IF($N4099&lt;&gt;"",$N4099,$M4099)&gt;=スコアリング基準!$B$21,スコアリング基準!$C$21,IF(IF($N4099&lt;&gt;"",$N4099,$M4099)&gt;0,スコアリング基準!$C$22,0))))</f>
        <v/>
      </c>
      <c r="T4099" s="4">
        <f>IF($O4099="可",スコアリング基準!$C$23,0)</f>
        <v/>
      </c>
      <c r="U4099" s="4">
        <f>IF(OR(COUNT($K4099:$L4099)&lt;2,$K4099=0),0,IF(ABS($L4099)/$K4099&lt;=スコアリング基準!$B$24,スコアリング基準!$C$24,IF(ABS($L4099)/$K4099&lt;=スコアリング基準!$B$25,スコアリング基準!$C$25,IF(ABS($L4099)/$K4099&lt;=スコアリング基準!$B$26,スコアリング基準!$C$26,0))))</f>
        <v/>
      </c>
      <c r="V4099" s="4">
        <f>IF($P4099="なし",スコアリング基準!$C$27,0)</f>
        <v/>
      </c>
      <c r="W4099" s="4">
        <f>IF($F4099="",0,IF(ISNUMBER($F4099),IF($F4099&lt;=スコアリング基準!$B$28,スコアリング基準!$C$28,スコアリング基準!$C$29),0))</f>
        <v/>
      </c>
      <c r="X4099" s="4">
        <f>IFERROR(VLOOKUP($B4099,スコアリング基準!$A$36:$B$46,2,FALSE),0)</f>
        <v/>
      </c>
      <c r="Y4099" s="4">
        <f>SUM($S4099:$X4099)</f>
        <v/>
      </c>
      <c r="Z4099" s="4">
        <f>IF(COUNT($M4099:$N4099)=0,"データ無",IF($Y4099&gt;=スコアリング基準!$B$30,"S",IF($Y4099&gt;=スコアリング基準!$B$31,"A",IF($Y4099&gt;=スコアリング基準!$B$32,"B","C"))))</f>
        <v/>
      </c>
      <c r="AA4099">
        <f>IFERROR(INDEX(実績DB!$I$3:$I$104,MATCH($B4099&amp;$C4099,実績DB!$J$3:$J$104,0)),"")</f>
        <v/>
      </c>
    </row>
    <row r="4100">
      <c r="A4100" t="n">
        <v>4098</v>
      </c>
      <c r="B4100" t="inlineStr">
        <is>
          <t>関西</t>
        </is>
      </c>
      <c r="C4100" t="inlineStr">
        <is>
          <t>大東変電所</t>
        </is>
      </c>
      <c r="D4100" t="inlineStr">
        <is>
          <t>大阪府</t>
        </is>
      </c>
      <c r="G4100" s="3" t="n">
        <v>34.710768</v>
      </c>
      <c r="H4100" s="3" t="n">
        <v>135.614137</v>
      </c>
      <c r="I4100" t="inlineStr">
        <is>
          <t>OSM実測</t>
        </is>
      </c>
      <c r="J4100" t="n">
        <v>76</v>
      </c>
      <c r="K4100" t="n">
        <v>76</v>
      </c>
      <c r="L4100" t="n">
        <v>-57</v>
      </c>
      <c r="M4100" t="n">
        <v>19</v>
      </c>
      <c r="N4100" t="n">
        <v>0</v>
      </c>
      <c r="O4100" t="inlineStr">
        <is>
          <t>不可 #2</t>
        </is>
      </c>
      <c r="P4100" t="inlineStr">
        <is>
          <t>有り</t>
        </is>
      </c>
      <c r="R4100" s="4">
        <f>IF(COUNT($M4100:$N4100)=0,"",IF(AND(IF($N4100&lt;&gt;"",$N4100,$M4100)&lt;=0,$O4100&lt;&gt;"可"),"警告",""))</f>
        <v/>
      </c>
      <c r="S4100" s="4">
        <f>IF(COUNT($M4100:$N4100)=0,0,IF(IF($N4100&lt;&gt;"",$N4100,$M4100)&gt;=スコアリング基準!$B$20,スコアリング基準!$C$20,IF(IF($N4100&lt;&gt;"",$N4100,$M4100)&gt;=スコアリング基準!$B$21,スコアリング基準!$C$21,IF(IF($N4100&lt;&gt;"",$N4100,$M4100)&gt;0,スコアリング基準!$C$22,0))))</f>
        <v/>
      </c>
      <c r="T4100" s="4">
        <f>IF($O4100="可",スコアリング基準!$C$23,0)</f>
        <v/>
      </c>
      <c r="U4100" s="4">
        <f>IF(OR(COUNT($K4100:$L4100)&lt;2,$K4100=0),0,IF(ABS($L4100)/$K4100&lt;=スコアリング基準!$B$24,スコアリング基準!$C$24,IF(ABS($L4100)/$K4100&lt;=スコアリング基準!$B$25,スコアリング基準!$C$25,IF(ABS($L4100)/$K4100&lt;=スコアリング基準!$B$26,スコアリング基準!$C$26,0))))</f>
        <v/>
      </c>
      <c r="V4100" s="4">
        <f>IF($P4100="なし",スコアリング基準!$C$27,0)</f>
        <v/>
      </c>
      <c r="W4100" s="4">
        <f>IF($F4100="",0,IF(ISNUMBER($F4100),IF($F4100&lt;=スコアリング基準!$B$28,スコアリング基準!$C$28,スコアリング基準!$C$29),0))</f>
        <v/>
      </c>
      <c r="X4100" s="4">
        <f>IFERROR(VLOOKUP($B4100,スコアリング基準!$A$36:$B$46,2,FALSE),0)</f>
        <v/>
      </c>
      <c r="Y4100" s="4">
        <f>SUM($S4100:$X4100)</f>
        <v/>
      </c>
      <c r="Z4100" s="4">
        <f>IF(COUNT($M4100:$N4100)=0,"データ無",IF($Y4100&gt;=スコアリング基準!$B$30,"S",IF($Y4100&gt;=スコアリング基準!$B$31,"A",IF($Y4100&gt;=スコアリング基準!$B$32,"B","C"))))</f>
        <v/>
      </c>
      <c r="AA4100">
        <f>IFERROR(INDEX(実績DB!$I$3:$I$104,MATCH($B4100&amp;$C4100,実績DB!$J$3:$J$104,0)),"")</f>
        <v/>
      </c>
    </row>
    <row r="4101">
      <c r="A4101" t="n">
        <v>4099</v>
      </c>
      <c r="B4101" t="inlineStr">
        <is>
          <t>関西</t>
        </is>
      </c>
      <c r="C4101" t="inlineStr">
        <is>
          <t>大池変電所</t>
        </is>
      </c>
      <c r="D4101" t="inlineStr">
        <is>
          <t>兵庫県</t>
        </is>
      </c>
      <c r="G4101" s="3" t="n">
        <v>34.782438</v>
      </c>
      <c r="H4101" s="3" t="n">
        <v>135.203064</v>
      </c>
      <c r="I4101" t="inlineStr">
        <is>
          <t>OSM実測</t>
        </is>
      </c>
      <c r="J4101" t="n">
        <v>11</v>
      </c>
      <c r="K4101" t="n">
        <v>11</v>
      </c>
      <c r="L4101" t="n">
        <v>-6</v>
      </c>
      <c r="M4101" t="n">
        <v>5</v>
      </c>
      <c r="N4101" t="n">
        <v>0</v>
      </c>
      <c r="O4101" t="inlineStr">
        <is>
          <t>不可 #2</t>
        </is>
      </c>
      <c r="P4101" t="inlineStr">
        <is>
          <t>有り</t>
        </is>
      </c>
      <c r="R4101" s="4">
        <f>IF(COUNT($M4101:$N4101)=0,"",IF(AND(IF($N4101&lt;&gt;"",$N4101,$M4101)&lt;=0,$O4101&lt;&gt;"可"),"警告",""))</f>
        <v/>
      </c>
      <c r="S4101" s="4">
        <f>IF(COUNT($M4101:$N4101)=0,0,IF(IF($N4101&lt;&gt;"",$N4101,$M4101)&gt;=スコアリング基準!$B$20,スコアリング基準!$C$20,IF(IF($N4101&lt;&gt;"",$N4101,$M4101)&gt;=スコアリング基準!$B$21,スコアリング基準!$C$21,IF(IF($N4101&lt;&gt;"",$N4101,$M4101)&gt;0,スコアリング基準!$C$22,0))))</f>
        <v/>
      </c>
      <c r="T4101" s="4">
        <f>IF($O4101="可",スコアリング基準!$C$23,0)</f>
        <v/>
      </c>
      <c r="U4101" s="4">
        <f>IF(OR(COUNT($K4101:$L4101)&lt;2,$K4101=0),0,IF(ABS($L4101)/$K4101&lt;=スコアリング基準!$B$24,スコアリング基準!$C$24,IF(ABS($L4101)/$K4101&lt;=スコアリング基準!$B$25,スコアリング基準!$C$25,IF(ABS($L4101)/$K4101&lt;=スコアリング基準!$B$26,スコアリング基準!$C$26,0))))</f>
        <v/>
      </c>
      <c r="V4101" s="4">
        <f>IF($P4101="なし",スコアリング基準!$C$27,0)</f>
        <v/>
      </c>
      <c r="W4101" s="4">
        <f>IF($F4101="",0,IF(ISNUMBER($F4101),IF($F4101&lt;=スコアリング基準!$B$28,スコアリング基準!$C$28,スコアリング基準!$C$29),0))</f>
        <v/>
      </c>
      <c r="X4101" s="4">
        <f>IFERROR(VLOOKUP($B4101,スコアリング基準!$A$36:$B$46,2,FALSE),0)</f>
        <v/>
      </c>
      <c r="Y4101" s="4">
        <f>SUM($S4101:$X4101)</f>
        <v/>
      </c>
      <c r="Z4101" s="4">
        <f>IF(COUNT($M4101:$N4101)=0,"データ無",IF($Y4101&gt;=スコアリング基準!$B$30,"S",IF($Y4101&gt;=スコアリング基準!$B$31,"A",IF($Y4101&gt;=スコアリング基準!$B$32,"B","C"))))</f>
        <v/>
      </c>
      <c r="AA4101">
        <f>IFERROR(INDEX(実績DB!$I$3:$I$104,MATCH($B4101&amp;$C4101,実績DB!$J$3:$J$104,0)),"")</f>
        <v/>
      </c>
    </row>
    <row r="4102">
      <c r="A4102" t="n">
        <v>4100</v>
      </c>
      <c r="B4102" t="inlineStr">
        <is>
          <t>関西</t>
        </is>
      </c>
      <c r="C4102" t="inlineStr">
        <is>
          <t>大野芝変電所</t>
        </is>
      </c>
      <c r="D4102" t="inlineStr">
        <is>
          <t>大阪府</t>
        </is>
      </c>
      <c r="G4102" s="3" t="n">
        <v>34.538432</v>
      </c>
      <c r="H4102" s="3" t="n">
        <v>135.510302</v>
      </c>
      <c r="I4102" t="inlineStr">
        <is>
          <t>OSM実測</t>
        </is>
      </c>
      <c r="J4102" t="n">
        <v>38</v>
      </c>
      <c r="K4102" t="n">
        <v>38</v>
      </c>
      <c r="L4102" t="n">
        <v>-19</v>
      </c>
      <c r="M4102" t="n">
        <v>19</v>
      </c>
      <c r="N4102" t="n">
        <v>19</v>
      </c>
      <c r="O4102" t="inlineStr">
        <is>
          <t>不可 #2</t>
        </is>
      </c>
      <c r="P4102" t="inlineStr">
        <is>
          <t>有り</t>
        </is>
      </c>
      <c r="R4102" s="4">
        <f>IF(COUNT($M4102:$N4102)=0,"",IF(AND(IF($N4102&lt;&gt;"",$N4102,$M4102)&lt;=0,$O4102&lt;&gt;"可"),"警告",""))</f>
        <v/>
      </c>
      <c r="S4102" s="4">
        <f>IF(COUNT($M4102:$N4102)=0,0,IF(IF($N4102&lt;&gt;"",$N4102,$M4102)&gt;=スコアリング基準!$B$20,スコアリング基準!$C$20,IF(IF($N4102&lt;&gt;"",$N4102,$M4102)&gt;=スコアリング基準!$B$21,スコアリング基準!$C$21,IF(IF($N4102&lt;&gt;"",$N4102,$M4102)&gt;0,スコアリング基準!$C$22,0))))</f>
        <v/>
      </c>
      <c r="T4102" s="4">
        <f>IF($O4102="可",スコアリング基準!$C$23,0)</f>
        <v/>
      </c>
      <c r="U4102" s="4">
        <f>IF(OR(COUNT($K4102:$L4102)&lt;2,$K4102=0),0,IF(ABS($L4102)/$K4102&lt;=スコアリング基準!$B$24,スコアリング基準!$C$24,IF(ABS($L4102)/$K4102&lt;=スコアリング基準!$B$25,スコアリング基準!$C$25,IF(ABS($L4102)/$K4102&lt;=スコアリング基準!$B$26,スコアリング基準!$C$26,0))))</f>
        <v/>
      </c>
      <c r="V4102" s="4">
        <f>IF($P4102="なし",スコアリング基準!$C$27,0)</f>
        <v/>
      </c>
      <c r="W4102" s="4">
        <f>IF($F4102="",0,IF(ISNUMBER($F4102),IF($F4102&lt;=スコアリング基準!$B$28,スコアリング基準!$C$28,スコアリング基準!$C$29),0))</f>
        <v/>
      </c>
      <c r="X4102" s="4">
        <f>IFERROR(VLOOKUP($B4102,スコアリング基準!$A$36:$B$46,2,FALSE),0)</f>
        <v/>
      </c>
      <c r="Y4102" s="4">
        <f>SUM($S4102:$X4102)</f>
        <v/>
      </c>
      <c r="Z4102" s="4">
        <f>IF(COUNT($M4102:$N4102)=0,"データ無",IF($Y4102&gt;=スコアリング基準!$B$30,"S",IF($Y4102&gt;=スコアリング基準!$B$31,"A",IF($Y4102&gt;=スコアリング基準!$B$32,"B","C"))))</f>
        <v/>
      </c>
      <c r="AA4102">
        <f>IFERROR(INDEX(実績DB!$I$3:$I$104,MATCH($B4102&amp;$C4102,実績DB!$J$3:$J$104,0)),"")</f>
        <v/>
      </c>
    </row>
    <row r="4103">
      <c r="A4103" t="n">
        <v>4101</v>
      </c>
      <c r="B4103" t="inlineStr">
        <is>
          <t>関西</t>
        </is>
      </c>
      <c r="C4103" t="inlineStr">
        <is>
          <t>天美変電所</t>
        </is>
      </c>
      <c r="D4103" t="inlineStr">
        <is>
          <t>大阪府</t>
        </is>
      </c>
      <c r="G4103" s="3" t="n">
        <v>34.579591</v>
      </c>
      <c r="H4103" s="3" t="n">
        <v>135.523856</v>
      </c>
      <c r="I4103" t="inlineStr">
        <is>
          <t>OSM実測</t>
        </is>
      </c>
      <c r="J4103" t="n">
        <v>36</v>
      </c>
      <c r="K4103" t="n">
        <v>36</v>
      </c>
      <c r="L4103" t="n">
        <v>-27</v>
      </c>
      <c r="M4103" t="n">
        <v>9</v>
      </c>
      <c r="N4103" t="n">
        <v>9</v>
      </c>
      <c r="O4103" t="inlineStr">
        <is>
          <t>不可 #2</t>
        </is>
      </c>
      <c r="P4103" t="inlineStr">
        <is>
          <t>なし</t>
        </is>
      </c>
      <c r="R4103" s="4">
        <f>IF(COUNT($M4103:$N4103)=0,"",IF(AND(IF($N4103&lt;&gt;"",$N4103,$M4103)&lt;=0,$O4103&lt;&gt;"可"),"警告",""))</f>
        <v/>
      </c>
      <c r="S4103" s="4">
        <f>IF(COUNT($M4103:$N4103)=0,0,IF(IF($N4103&lt;&gt;"",$N4103,$M4103)&gt;=スコアリング基準!$B$20,スコアリング基準!$C$20,IF(IF($N4103&lt;&gt;"",$N4103,$M4103)&gt;=スコアリング基準!$B$21,スコアリング基準!$C$21,IF(IF($N4103&lt;&gt;"",$N4103,$M4103)&gt;0,スコアリング基準!$C$22,0))))</f>
        <v/>
      </c>
      <c r="T4103" s="4">
        <f>IF($O4103="可",スコアリング基準!$C$23,0)</f>
        <v/>
      </c>
      <c r="U4103" s="4">
        <f>IF(OR(COUNT($K4103:$L4103)&lt;2,$K4103=0),0,IF(ABS($L4103)/$K4103&lt;=スコアリング基準!$B$24,スコアリング基準!$C$24,IF(ABS($L4103)/$K4103&lt;=スコアリング基準!$B$25,スコアリング基準!$C$25,IF(ABS($L4103)/$K4103&lt;=スコアリング基準!$B$26,スコアリング基準!$C$26,0))))</f>
        <v/>
      </c>
      <c r="V4103" s="4">
        <f>IF($P4103="なし",スコアリング基準!$C$27,0)</f>
        <v/>
      </c>
      <c r="W4103" s="4">
        <f>IF($F4103="",0,IF(ISNUMBER($F4103),IF($F4103&lt;=スコアリング基準!$B$28,スコアリング基準!$C$28,スコアリング基準!$C$29),0))</f>
        <v/>
      </c>
      <c r="X4103" s="4">
        <f>IFERROR(VLOOKUP($B4103,スコアリング基準!$A$36:$B$46,2,FALSE),0)</f>
        <v/>
      </c>
      <c r="Y4103" s="4">
        <f>SUM($S4103:$X4103)</f>
        <v/>
      </c>
      <c r="Z4103" s="4">
        <f>IF(COUNT($M4103:$N4103)=0,"データ無",IF($Y4103&gt;=スコアリング基準!$B$30,"S",IF($Y4103&gt;=スコアリング基準!$B$31,"A",IF($Y4103&gt;=スコアリング基準!$B$32,"B","C"))))</f>
        <v/>
      </c>
      <c r="AA4103">
        <f>IFERROR(INDEX(実績DB!$I$3:$I$104,MATCH($B4103&amp;$C4103,実績DB!$J$3:$J$104,0)),"")</f>
        <v/>
      </c>
    </row>
    <row r="4104">
      <c r="A4104" t="n">
        <v>4102</v>
      </c>
      <c r="B4104" t="inlineStr">
        <is>
          <t>関西</t>
        </is>
      </c>
      <c r="C4104" t="inlineStr">
        <is>
          <t>安曇変電所</t>
        </is>
      </c>
      <c r="D4104" t="inlineStr">
        <is>
          <t>滋賀県</t>
        </is>
      </c>
      <c r="G4104" s="3" t="n">
        <v>35.341992</v>
      </c>
      <c r="H4104" s="3" t="n">
        <v>136.014158</v>
      </c>
      <c r="I4104" t="inlineStr">
        <is>
          <t>OSM実測</t>
        </is>
      </c>
      <c r="J4104" t="n">
        <v>28</v>
      </c>
      <c r="K4104" t="n">
        <v>15</v>
      </c>
      <c r="L4104" t="n">
        <v>-34</v>
      </c>
      <c r="O4104" t="inlineStr">
        <is>
          <t>可</t>
        </is>
      </c>
      <c r="P4104" t="inlineStr">
        <is>
          <t>有り</t>
        </is>
      </c>
      <c r="R4104" s="4">
        <f>IF(COUNT($M4104:$N4104)=0,"",IF(AND(IF($N4104&lt;&gt;"",$N4104,$M4104)&lt;=0,$O4104&lt;&gt;"可"),"警告",""))</f>
        <v/>
      </c>
      <c r="S4104" s="4">
        <f>IF(COUNT($M4104:$N4104)=0,0,IF(IF($N4104&lt;&gt;"",$N4104,$M4104)&gt;=スコアリング基準!$B$20,スコアリング基準!$C$20,IF(IF($N4104&lt;&gt;"",$N4104,$M4104)&gt;=スコアリング基準!$B$21,スコアリング基準!$C$21,IF(IF($N4104&lt;&gt;"",$N4104,$M4104)&gt;0,スコアリング基準!$C$22,0))))</f>
        <v/>
      </c>
      <c r="T4104" s="4">
        <f>IF($O4104="可",スコアリング基準!$C$23,0)</f>
        <v/>
      </c>
      <c r="U4104" s="4">
        <f>IF(OR(COUNT($K4104:$L4104)&lt;2,$K4104=0),0,IF(ABS($L4104)/$K4104&lt;=スコアリング基準!$B$24,スコアリング基準!$C$24,IF(ABS($L4104)/$K4104&lt;=スコアリング基準!$B$25,スコアリング基準!$C$25,IF(ABS($L4104)/$K4104&lt;=スコアリング基準!$B$26,スコアリング基準!$C$26,0))))</f>
        <v/>
      </c>
      <c r="V4104" s="4">
        <f>IF($P4104="なし",スコアリング基準!$C$27,0)</f>
        <v/>
      </c>
      <c r="W4104" s="4">
        <f>IF($F4104="",0,IF(ISNUMBER($F4104),IF($F4104&lt;=スコアリング基準!$B$28,スコアリング基準!$C$28,スコアリング基準!$C$29),0))</f>
        <v/>
      </c>
      <c r="X4104" s="4">
        <f>IFERROR(VLOOKUP($B4104,スコアリング基準!$A$36:$B$46,2,FALSE),0)</f>
        <v/>
      </c>
      <c r="Y4104" s="4">
        <f>SUM($S4104:$X4104)</f>
        <v/>
      </c>
      <c r="Z4104" s="4">
        <f>IF(COUNT($M4104:$N4104)=0,"データ無",IF($Y4104&gt;=スコアリング基準!$B$30,"S",IF($Y4104&gt;=スコアリング基準!$B$31,"A",IF($Y4104&gt;=スコアリング基準!$B$32,"B","C"))))</f>
        <v/>
      </c>
      <c r="AA4104">
        <f>IFERROR(INDEX(実績DB!$I$3:$I$104,MATCH($B4104&amp;$C4104,実績DB!$J$3:$J$104,0)),"")</f>
        <v/>
      </c>
    </row>
    <row r="4105">
      <c r="A4105" t="n">
        <v>4103</v>
      </c>
      <c r="B4105" t="inlineStr">
        <is>
          <t>関西</t>
        </is>
      </c>
      <c r="C4105" t="inlineStr">
        <is>
          <t>山田変電所</t>
        </is>
      </c>
      <c r="D4105" t="inlineStr">
        <is>
          <t>大阪府</t>
        </is>
      </c>
      <c r="G4105" s="3" t="n">
        <v>34.795657</v>
      </c>
      <c r="H4105" s="3" t="n">
        <v>135.552402</v>
      </c>
      <c r="I4105" t="inlineStr">
        <is>
          <t>OSM実測</t>
        </is>
      </c>
      <c r="J4105" t="n">
        <v>85</v>
      </c>
      <c r="K4105" t="n">
        <v>85</v>
      </c>
      <c r="L4105" t="n">
        <v>9</v>
      </c>
      <c r="O4105" t="inlineStr">
        <is>
          <t>不可 #1</t>
        </is>
      </c>
      <c r="P4105" t="inlineStr">
        <is>
          <t>なし</t>
        </is>
      </c>
      <c r="R4105" s="4">
        <f>IF(COUNT($M4105:$N4105)=0,"",IF(AND(IF($N4105&lt;&gt;"",$N4105,$M4105)&lt;=0,$O4105&lt;&gt;"可"),"警告",""))</f>
        <v/>
      </c>
      <c r="S4105" s="4">
        <f>IF(COUNT($M4105:$N4105)=0,0,IF(IF($N4105&lt;&gt;"",$N4105,$M4105)&gt;=スコアリング基準!$B$20,スコアリング基準!$C$20,IF(IF($N4105&lt;&gt;"",$N4105,$M4105)&gt;=スコアリング基準!$B$21,スコアリング基準!$C$21,IF(IF($N4105&lt;&gt;"",$N4105,$M4105)&gt;0,スコアリング基準!$C$22,0))))</f>
        <v/>
      </c>
      <c r="T4105" s="4">
        <f>IF($O4105="可",スコアリング基準!$C$23,0)</f>
        <v/>
      </c>
      <c r="U4105" s="4">
        <f>IF(OR(COUNT($K4105:$L4105)&lt;2,$K4105=0),0,IF(ABS($L4105)/$K4105&lt;=スコアリング基準!$B$24,スコアリング基準!$C$24,IF(ABS($L4105)/$K4105&lt;=スコアリング基準!$B$25,スコアリング基準!$C$25,IF(ABS($L4105)/$K4105&lt;=スコアリング基準!$B$26,スコアリング基準!$C$26,0))))</f>
        <v/>
      </c>
      <c r="V4105" s="4">
        <f>IF($P4105="なし",スコアリング基準!$C$27,0)</f>
        <v/>
      </c>
      <c r="W4105" s="4">
        <f>IF($F4105="",0,IF(ISNUMBER($F4105),IF($F4105&lt;=スコアリング基準!$B$28,スコアリング基準!$C$28,スコアリング基準!$C$29),0))</f>
        <v/>
      </c>
      <c r="X4105" s="4">
        <f>IFERROR(VLOOKUP($B4105,スコアリング基準!$A$36:$B$46,2,FALSE),0)</f>
        <v/>
      </c>
      <c r="Y4105" s="4">
        <f>SUM($S4105:$X4105)</f>
        <v/>
      </c>
      <c r="Z4105" s="4">
        <f>IF(COUNT($M4105:$N4105)=0,"データ無",IF($Y4105&gt;=スコアリング基準!$B$30,"S",IF($Y4105&gt;=スコアリング基準!$B$31,"A",IF($Y4105&gt;=スコアリング基準!$B$32,"B","C"))))</f>
        <v/>
      </c>
      <c r="AA4105">
        <f>IFERROR(INDEX(実績DB!$I$3:$I$104,MATCH($B4105&amp;$C4105,実績DB!$J$3:$J$104,0)),"")</f>
        <v/>
      </c>
    </row>
    <row r="4106">
      <c r="A4106" t="n">
        <v>4104</v>
      </c>
      <c r="B4106" t="inlineStr">
        <is>
          <t>関西</t>
        </is>
      </c>
      <c r="C4106" t="inlineStr">
        <is>
          <t>島頭変電所</t>
        </is>
      </c>
      <c r="D4106" t="inlineStr">
        <is>
          <t>大阪府</t>
        </is>
      </c>
      <c r="G4106" s="3" t="n">
        <v>34.733455</v>
      </c>
      <c r="H4106" s="3" t="n">
        <v>135.610024</v>
      </c>
      <c r="I4106" t="inlineStr">
        <is>
          <t>OSM実測</t>
        </is>
      </c>
      <c r="J4106" t="n">
        <v>36</v>
      </c>
      <c r="K4106" t="n">
        <v>36</v>
      </c>
      <c r="L4106" t="n">
        <v>-19</v>
      </c>
      <c r="M4106" t="n">
        <v>17</v>
      </c>
      <c r="N4106" t="n">
        <v>0</v>
      </c>
      <c r="O4106" t="inlineStr">
        <is>
          <t>不可 #2</t>
        </is>
      </c>
      <c r="P4106" t="inlineStr">
        <is>
          <t>有り</t>
        </is>
      </c>
      <c r="R4106" s="4">
        <f>IF(COUNT($M4106:$N4106)=0,"",IF(AND(IF($N4106&lt;&gt;"",$N4106,$M4106)&lt;=0,$O4106&lt;&gt;"可"),"警告",""))</f>
        <v/>
      </c>
      <c r="S4106" s="4">
        <f>IF(COUNT($M4106:$N4106)=0,0,IF(IF($N4106&lt;&gt;"",$N4106,$M4106)&gt;=スコアリング基準!$B$20,スコアリング基準!$C$20,IF(IF($N4106&lt;&gt;"",$N4106,$M4106)&gt;=スコアリング基準!$B$21,スコアリング基準!$C$21,IF(IF($N4106&lt;&gt;"",$N4106,$M4106)&gt;0,スコアリング基準!$C$22,0))))</f>
        <v/>
      </c>
      <c r="T4106" s="4">
        <f>IF($O4106="可",スコアリング基準!$C$23,0)</f>
        <v/>
      </c>
      <c r="U4106" s="4">
        <f>IF(OR(COUNT($K4106:$L4106)&lt;2,$K4106=0),0,IF(ABS($L4106)/$K4106&lt;=スコアリング基準!$B$24,スコアリング基準!$C$24,IF(ABS($L4106)/$K4106&lt;=スコアリング基準!$B$25,スコアリング基準!$C$25,IF(ABS($L4106)/$K4106&lt;=スコアリング基準!$B$26,スコアリング基準!$C$26,0))))</f>
        <v/>
      </c>
      <c r="V4106" s="4">
        <f>IF($P4106="なし",スコアリング基準!$C$27,0)</f>
        <v/>
      </c>
      <c r="W4106" s="4">
        <f>IF($F4106="",0,IF(ISNUMBER($F4106),IF($F4106&lt;=スコアリング基準!$B$28,スコアリング基準!$C$28,スコアリング基準!$C$29),0))</f>
        <v/>
      </c>
      <c r="X4106" s="4">
        <f>IFERROR(VLOOKUP($B4106,スコアリング基準!$A$36:$B$46,2,FALSE),0)</f>
        <v/>
      </c>
      <c r="Y4106" s="4">
        <f>SUM($S4106:$X4106)</f>
        <v/>
      </c>
      <c r="Z4106" s="4">
        <f>IF(COUNT($M4106:$N4106)=0,"データ無",IF($Y4106&gt;=スコアリング基準!$B$30,"S",IF($Y4106&gt;=スコアリング基準!$B$31,"A",IF($Y4106&gt;=スコアリング基準!$B$32,"B","C"))))</f>
        <v/>
      </c>
      <c r="AA4106">
        <f>IFERROR(INDEX(実績DB!$I$3:$I$104,MATCH($B4106&amp;$C4106,実績DB!$J$3:$J$104,0)),"")</f>
        <v/>
      </c>
    </row>
    <row r="4107">
      <c r="A4107" t="n">
        <v>4105</v>
      </c>
      <c r="B4107" t="inlineStr">
        <is>
          <t>関西</t>
        </is>
      </c>
      <c r="C4107" t="inlineStr">
        <is>
          <t>市岡変電所</t>
        </is>
      </c>
      <c r="D4107" t="inlineStr">
        <is>
          <t>大阪府</t>
        </is>
      </c>
      <c r="G4107" s="3" t="n">
        <v>34.668218</v>
      </c>
      <c r="H4107" s="3" t="n">
        <v>135.458183</v>
      </c>
      <c r="I4107" t="inlineStr">
        <is>
          <t>OSM実測</t>
        </is>
      </c>
      <c r="J4107" t="n">
        <v>57</v>
      </c>
      <c r="K4107" t="n">
        <v>57</v>
      </c>
      <c r="L4107" t="n">
        <v>-38</v>
      </c>
      <c r="M4107" t="n">
        <v>19</v>
      </c>
      <c r="N4107" t="n">
        <v>0</v>
      </c>
      <c r="O4107" t="inlineStr">
        <is>
          <t>不可 #2</t>
        </is>
      </c>
      <c r="P4107" t="inlineStr">
        <is>
          <t>有り</t>
        </is>
      </c>
      <c r="R4107" s="4">
        <f>IF(COUNT($M4107:$N4107)=0,"",IF(AND(IF($N4107&lt;&gt;"",$N4107,$M4107)&lt;=0,$O4107&lt;&gt;"可"),"警告",""))</f>
        <v/>
      </c>
      <c r="S4107" s="4">
        <f>IF(COUNT($M4107:$N4107)=0,0,IF(IF($N4107&lt;&gt;"",$N4107,$M4107)&gt;=スコアリング基準!$B$20,スコアリング基準!$C$20,IF(IF($N4107&lt;&gt;"",$N4107,$M4107)&gt;=スコアリング基準!$B$21,スコアリング基準!$C$21,IF(IF($N4107&lt;&gt;"",$N4107,$M4107)&gt;0,スコアリング基準!$C$22,0))))</f>
        <v/>
      </c>
      <c r="T4107" s="4">
        <f>IF($O4107="可",スコアリング基準!$C$23,0)</f>
        <v/>
      </c>
      <c r="U4107" s="4">
        <f>IF(OR(COUNT($K4107:$L4107)&lt;2,$K4107=0),0,IF(ABS($L4107)/$K4107&lt;=スコアリング基準!$B$24,スコアリング基準!$C$24,IF(ABS($L4107)/$K4107&lt;=スコアリング基準!$B$25,スコアリング基準!$C$25,IF(ABS($L4107)/$K4107&lt;=スコアリング基準!$B$26,スコアリング基準!$C$26,0))))</f>
        <v/>
      </c>
      <c r="V4107" s="4">
        <f>IF($P4107="なし",スコアリング基準!$C$27,0)</f>
        <v/>
      </c>
      <c r="W4107" s="4">
        <f>IF($F4107="",0,IF(ISNUMBER($F4107),IF($F4107&lt;=スコアリング基準!$B$28,スコアリング基準!$C$28,スコアリング基準!$C$29),0))</f>
        <v/>
      </c>
      <c r="X4107" s="4">
        <f>IFERROR(VLOOKUP($B4107,スコアリング基準!$A$36:$B$46,2,FALSE),0)</f>
        <v/>
      </c>
      <c r="Y4107" s="4">
        <f>SUM($S4107:$X4107)</f>
        <v/>
      </c>
      <c r="Z4107" s="4">
        <f>IF(COUNT($M4107:$N4107)=0,"データ無",IF($Y4107&gt;=スコアリング基準!$B$30,"S",IF($Y4107&gt;=スコアリング基準!$B$31,"A",IF($Y4107&gt;=スコアリング基準!$B$32,"B","C"))))</f>
        <v/>
      </c>
      <c r="AA4107">
        <f>IFERROR(INDEX(実績DB!$I$3:$I$104,MATCH($B4107&amp;$C4107,実績DB!$J$3:$J$104,0)),"")</f>
        <v/>
      </c>
    </row>
    <row r="4108">
      <c r="A4108" t="n">
        <v>4106</v>
      </c>
      <c r="B4108" t="inlineStr">
        <is>
          <t>関西</t>
        </is>
      </c>
      <c r="C4108" t="inlineStr">
        <is>
          <t>布施変電所</t>
        </is>
      </c>
      <c r="D4108" t="inlineStr">
        <is>
          <t>大阪府</t>
        </is>
      </c>
      <c r="G4108" s="3" t="n">
        <v>34.651331</v>
      </c>
      <c r="H4108" s="3" t="n">
        <v>135.562383</v>
      </c>
      <c r="I4108" t="inlineStr">
        <is>
          <t>OSM実測</t>
        </is>
      </c>
      <c r="J4108" t="n">
        <v>66</v>
      </c>
      <c r="K4108" t="n">
        <v>66</v>
      </c>
      <c r="L4108" t="n">
        <v>-47</v>
      </c>
      <c r="M4108" t="n">
        <v>19</v>
      </c>
      <c r="N4108" t="n">
        <v>19</v>
      </c>
      <c r="O4108" t="inlineStr">
        <is>
          <t>不可 #2</t>
        </is>
      </c>
      <c r="P4108" t="inlineStr">
        <is>
          <t>なし</t>
        </is>
      </c>
      <c r="R4108" s="4">
        <f>IF(COUNT($M4108:$N4108)=0,"",IF(AND(IF($N4108&lt;&gt;"",$N4108,$M4108)&lt;=0,$O4108&lt;&gt;"可"),"警告",""))</f>
        <v/>
      </c>
      <c r="S4108" s="4">
        <f>IF(COUNT($M4108:$N4108)=0,0,IF(IF($N4108&lt;&gt;"",$N4108,$M4108)&gt;=スコアリング基準!$B$20,スコアリング基準!$C$20,IF(IF($N4108&lt;&gt;"",$N4108,$M4108)&gt;=スコアリング基準!$B$21,スコアリング基準!$C$21,IF(IF($N4108&lt;&gt;"",$N4108,$M4108)&gt;0,スコアリング基準!$C$22,0))))</f>
        <v/>
      </c>
      <c r="T4108" s="4">
        <f>IF($O4108="可",スコアリング基準!$C$23,0)</f>
        <v/>
      </c>
      <c r="U4108" s="4">
        <f>IF(OR(COUNT($K4108:$L4108)&lt;2,$K4108=0),0,IF(ABS($L4108)/$K4108&lt;=スコアリング基準!$B$24,スコアリング基準!$C$24,IF(ABS($L4108)/$K4108&lt;=スコアリング基準!$B$25,スコアリング基準!$C$25,IF(ABS($L4108)/$K4108&lt;=スコアリング基準!$B$26,スコアリング基準!$C$26,0))))</f>
        <v/>
      </c>
      <c r="V4108" s="4">
        <f>IF($P4108="なし",スコアリング基準!$C$27,0)</f>
        <v/>
      </c>
      <c r="W4108" s="4">
        <f>IF($F4108="",0,IF(ISNUMBER($F4108),IF($F4108&lt;=スコアリング基準!$B$28,スコアリング基準!$C$28,スコアリング基準!$C$29),0))</f>
        <v/>
      </c>
      <c r="X4108" s="4">
        <f>IFERROR(VLOOKUP($B4108,スコアリング基準!$A$36:$B$46,2,FALSE),0)</f>
        <v/>
      </c>
      <c r="Y4108" s="4">
        <f>SUM($S4108:$X4108)</f>
        <v/>
      </c>
      <c r="Z4108" s="4">
        <f>IF(COUNT($M4108:$N4108)=0,"データ無",IF($Y4108&gt;=スコアリング基準!$B$30,"S",IF($Y4108&gt;=スコアリング基準!$B$31,"A",IF($Y4108&gt;=スコアリング基準!$B$32,"B","C"))))</f>
        <v/>
      </c>
      <c r="AA4108">
        <f>IFERROR(INDEX(実績DB!$I$3:$I$104,MATCH($B4108&amp;$C4108,実績DB!$J$3:$J$104,0)),"")</f>
        <v/>
      </c>
    </row>
    <row r="4109">
      <c r="A4109" t="n">
        <v>4107</v>
      </c>
      <c r="B4109" t="inlineStr">
        <is>
          <t>関西</t>
        </is>
      </c>
      <c r="C4109" t="inlineStr">
        <is>
          <t>平池変電所</t>
        </is>
      </c>
      <c r="D4109" t="inlineStr">
        <is>
          <t>大阪府</t>
        </is>
      </c>
      <c r="G4109" s="3" t="n">
        <v>34.767307</v>
      </c>
      <c r="H4109" s="3" t="n">
        <v>135.623884</v>
      </c>
      <c r="I4109" t="inlineStr">
        <is>
          <t>OSM実測</t>
        </is>
      </c>
      <c r="J4109" t="n">
        <v>36</v>
      </c>
      <c r="K4109" t="n">
        <v>36</v>
      </c>
      <c r="L4109" t="n">
        <v>-19</v>
      </c>
      <c r="M4109" t="n">
        <v>17</v>
      </c>
      <c r="N4109" t="n">
        <v>0</v>
      </c>
      <c r="O4109" t="inlineStr">
        <is>
          <t>不可 #2</t>
        </is>
      </c>
      <c r="P4109" t="inlineStr">
        <is>
          <t>有り</t>
        </is>
      </c>
      <c r="R4109" s="4">
        <f>IF(COUNT($M4109:$N4109)=0,"",IF(AND(IF($N4109&lt;&gt;"",$N4109,$M4109)&lt;=0,$O4109&lt;&gt;"可"),"警告",""))</f>
        <v/>
      </c>
      <c r="S4109" s="4">
        <f>IF(COUNT($M4109:$N4109)=0,0,IF(IF($N4109&lt;&gt;"",$N4109,$M4109)&gt;=スコアリング基準!$B$20,スコアリング基準!$C$20,IF(IF($N4109&lt;&gt;"",$N4109,$M4109)&gt;=スコアリング基準!$B$21,スコアリング基準!$C$21,IF(IF($N4109&lt;&gt;"",$N4109,$M4109)&gt;0,スコアリング基準!$C$22,0))))</f>
        <v/>
      </c>
      <c r="T4109" s="4">
        <f>IF($O4109="可",スコアリング基準!$C$23,0)</f>
        <v/>
      </c>
      <c r="U4109" s="4">
        <f>IF(OR(COUNT($K4109:$L4109)&lt;2,$K4109=0),0,IF(ABS($L4109)/$K4109&lt;=スコアリング基準!$B$24,スコアリング基準!$C$24,IF(ABS($L4109)/$K4109&lt;=スコアリング基準!$B$25,スコアリング基準!$C$25,IF(ABS($L4109)/$K4109&lt;=スコアリング基準!$B$26,スコアリング基準!$C$26,0))))</f>
        <v/>
      </c>
      <c r="V4109" s="4">
        <f>IF($P4109="なし",スコアリング基準!$C$27,0)</f>
        <v/>
      </c>
      <c r="W4109" s="4">
        <f>IF($F4109="",0,IF(ISNUMBER($F4109),IF($F4109&lt;=スコアリング基準!$B$28,スコアリング基準!$C$28,スコアリング基準!$C$29),0))</f>
        <v/>
      </c>
      <c r="X4109" s="4">
        <f>IFERROR(VLOOKUP($B4109,スコアリング基準!$A$36:$B$46,2,FALSE),0)</f>
        <v/>
      </c>
      <c r="Y4109" s="4">
        <f>SUM($S4109:$X4109)</f>
        <v/>
      </c>
      <c r="Z4109" s="4">
        <f>IF(COUNT($M4109:$N4109)=0,"データ無",IF($Y4109&gt;=スコアリング基準!$B$30,"S",IF($Y4109&gt;=スコアリング基準!$B$31,"A",IF($Y4109&gt;=スコアリング基準!$B$32,"B","C"))))</f>
        <v/>
      </c>
      <c r="AA4109">
        <f>IFERROR(INDEX(実績DB!$I$3:$I$104,MATCH($B4109&amp;$C4109,実績DB!$J$3:$J$104,0)),"")</f>
        <v/>
      </c>
    </row>
    <row r="4110">
      <c r="A4110" t="n">
        <v>4108</v>
      </c>
      <c r="B4110" t="inlineStr">
        <is>
          <t>関西</t>
        </is>
      </c>
      <c r="C4110" t="inlineStr">
        <is>
          <t>府中変電所</t>
        </is>
      </c>
      <c r="D4110" t="inlineStr">
        <is>
          <t>大阪府</t>
        </is>
      </c>
      <c r="G4110" s="3" t="n">
        <v>34.489967</v>
      </c>
      <c r="H4110" s="3" t="n">
        <v>135.422168</v>
      </c>
      <c r="I4110" t="inlineStr">
        <is>
          <t>OSM実測</t>
        </is>
      </c>
      <c r="J4110" t="n">
        <v>57</v>
      </c>
      <c r="K4110" t="n">
        <v>57</v>
      </c>
      <c r="L4110" t="n">
        <v>-39</v>
      </c>
      <c r="M4110" t="n">
        <v>18</v>
      </c>
      <c r="N4110" t="n">
        <v>0</v>
      </c>
      <c r="O4110" t="inlineStr">
        <is>
          <t>不可 #2</t>
        </is>
      </c>
      <c r="P4110" t="inlineStr">
        <is>
          <t>有り</t>
        </is>
      </c>
      <c r="R4110" s="4">
        <f>IF(COUNT($M4110:$N4110)=0,"",IF(AND(IF($N4110&lt;&gt;"",$N4110,$M4110)&lt;=0,$O4110&lt;&gt;"可"),"警告",""))</f>
        <v/>
      </c>
      <c r="S4110" s="4">
        <f>IF(COUNT($M4110:$N4110)=0,0,IF(IF($N4110&lt;&gt;"",$N4110,$M4110)&gt;=スコアリング基準!$B$20,スコアリング基準!$C$20,IF(IF($N4110&lt;&gt;"",$N4110,$M4110)&gt;=スコアリング基準!$B$21,スコアリング基準!$C$21,IF(IF($N4110&lt;&gt;"",$N4110,$M4110)&gt;0,スコアリング基準!$C$22,0))))</f>
        <v/>
      </c>
      <c r="T4110" s="4">
        <f>IF($O4110="可",スコアリング基準!$C$23,0)</f>
        <v/>
      </c>
      <c r="U4110" s="4">
        <f>IF(OR(COUNT($K4110:$L4110)&lt;2,$K4110=0),0,IF(ABS($L4110)/$K4110&lt;=スコアリング基準!$B$24,スコアリング基準!$C$24,IF(ABS($L4110)/$K4110&lt;=スコアリング基準!$B$25,スコアリング基準!$C$25,IF(ABS($L4110)/$K4110&lt;=スコアリング基準!$B$26,スコアリング基準!$C$26,0))))</f>
        <v/>
      </c>
      <c r="V4110" s="4">
        <f>IF($P4110="なし",スコアリング基準!$C$27,0)</f>
        <v/>
      </c>
      <c r="W4110" s="4">
        <f>IF($F4110="",0,IF(ISNUMBER($F4110),IF($F4110&lt;=スコアリング基準!$B$28,スコアリング基準!$C$28,スコアリング基準!$C$29),0))</f>
        <v/>
      </c>
      <c r="X4110" s="4">
        <f>IFERROR(VLOOKUP($B4110,スコアリング基準!$A$36:$B$46,2,FALSE),0)</f>
        <v/>
      </c>
      <c r="Y4110" s="4">
        <f>SUM($S4110:$X4110)</f>
        <v/>
      </c>
      <c r="Z4110" s="4">
        <f>IF(COUNT($M4110:$N4110)=0,"データ無",IF($Y4110&gt;=スコアリング基準!$B$30,"S",IF($Y4110&gt;=スコアリング基準!$B$31,"A",IF($Y4110&gt;=スコアリング基準!$B$32,"B","C"))))</f>
        <v/>
      </c>
      <c r="AA4110">
        <f>IFERROR(INDEX(実績DB!$I$3:$I$104,MATCH($B4110&amp;$C4110,実績DB!$J$3:$J$104,0)),"")</f>
        <v/>
      </c>
    </row>
    <row r="4111">
      <c r="A4111" t="n">
        <v>4109</v>
      </c>
      <c r="B4111" t="inlineStr">
        <is>
          <t>関西</t>
        </is>
      </c>
      <c r="C4111" t="inlineStr">
        <is>
          <t>折居変電所</t>
        </is>
      </c>
      <c r="D4111" t="inlineStr">
        <is>
          <t>京都府</t>
        </is>
      </c>
      <c r="G4111" s="3" t="n">
        <v>34.880613</v>
      </c>
      <c r="H4111" s="3" t="n">
        <v>135.80189</v>
      </c>
      <c r="I4111" t="inlineStr">
        <is>
          <t>OSM実測</t>
        </is>
      </c>
      <c r="J4111" t="n">
        <v>36</v>
      </c>
      <c r="K4111" t="n">
        <v>36</v>
      </c>
      <c r="L4111" t="n">
        <v>-19</v>
      </c>
      <c r="M4111" t="n">
        <v>17</v>
      </c>
      <c r="N4111" t="n">
        <v>17</v>
      </c>
      <c r="O4111" t="inlineStr">
        <is>
          <t>不可 #2</t>
        </is>
      </c>
      <c r="P4111" t="inlineStr">
        <is>
          <t>なし</t>
        </is>
      </c>
      <c r="R4111" s="4">
        <f>IF(COUNT($M4111:$N4111)=0,"",IF(AND(IF($N4111&lt;&gt;"",$N4111,$M4111)&lt;=0,$O4111&lt;&gt;"可"),"警告",""))</f>
        <v/>
      </c>
      <c r="S4111" s="4">
        <f>IF(COUNT($M4111:$N4111)=0,0,IF(IF($N4111&lt;&gt;"",$N4111,$M4111)&gt;=スコアリング基準!$B$20,スコアリング基準!$C$20,IF(IF($N4111&lt;&gt;"",$N4111,$M4111)&gt;=スコアリング基準!$B$21,スコアリング基準!$C$21,IF(IF($N4111&lt;&gt;"",$N4111,$M4111)&gt;0,スコアリング基準!$C$22,0))))</f>
        <v/>
      </c>
      <c r="T4111" s="4">
        <f>IF($O4111="可",スコアリング基準!$C$23,0)</f>
        <v/>
      </c>
      <c r="U4111" s="4">
        <f>IF(OR(COUNT($K4111:$L4111)&lt;2,$K4111=0),0,IF(ABS($L4111)/$K4111&lt;=スコアリング基準!$B$24,スコアリング基準!$C$24,IF(ABS($L4111)/$K4111&lt;=スコアリング基準!$B$25,スコアリング基準!$C$25,IF(ABS($L4111)/$K4111&lt;=スコアリング基準!$B$26,スコアリング基準!$C$26,0))))</f>
        <v/>
      </c>
      <c r="V4111" s="4">
        <f>IF($P4111="なし",スコアリング基準!$C$27,0)</f>
        <v/>
      </c>
      <c r="W4111" s="4">
        <f>IF($F4111="",0,IF(ISNUMBER($F4111),IF($F4111&lt;=スコアリング基準!$B$28,スコアリング基準!$C$28,スコアリング基準!$C$29),0))</f>
        <v/>
      </c>
      <c r="X4111" s="4">
        <f>IFERROR(VLOOKUP($B4111,スコアリング基準!$A$36:$B$46,2,FALSE),0)</f>
        <v/>
      </c>
      <c r="Y4111" s="4">
        <f>SUM($S4111:$X4111)</f>
        <v/>
      </c>
      <c r="Z4111" s="4">
        <f>IF(COUNT($M4111:$N4111)=0,"データ無",IF($Y4111&gt;=スコアリング基準!$B$30,"S",IF($Y4111&gt;=スコアリング基準!$B$31,"A",IF($Y4111&gt;=スコアリング基準!$B$32,"B","C"))))</f>
        <v/>
      </c>
      <c r="AA4111">
        <f>IFERROR(INDEX(実績DB!$I$3:$I$104,MATCH($B4111&amp;$C4111,実績DB!$J$3:$J$104,0)),"")</f>
        <v/>
      </c>
    </row>
    <row r="4112">
      <c r="A4112" t="n">
        <v>4110</v>
      </c>
      <c r="B4112" t="inlineStr">
        <is>
          <t>関西</t>
        </is>
      </c>
      <c r="C4112" t="inlineStr">
        <is>
          <t>招提変電所</t>
        </is>
      </c>
      <c r="D4112" t="inlineStr">
        <is>
          <t>京都府</t>
        </is>
      </c>
      <c r="G4112" s="3" t="n">
        <v>34.849522</v>
      </c>
      <c r="H4112" s="3" t="n">
        <v>135.685147</v>
      </c>
      <c r="I4112" t="inlineStr">
        <is>
          <t>OSM実測</t>
        </is>
      </c>
      <c r="J4112" t="n">
        <v>47</v>
      </c>
      <c r="K4112" t="n">
        <v>47</v>
      </c>
      <c r="L4112" t="n">
        <v>-38</v>
      </c>
      <c r="M4112" t="n">
        <v>9</v>
      </c>
      <c r="N4112" t="n">
        <v>9</v>
      </c>
      <c r="O4112" t="inlineStr">
        <is>
          <t>不可 #2</t>
        </is>
      </c>
      <c r="P4112" t="inlineStr">
        <is>
          <t>なし</t>
        </is>
      </c>
      <c r="R4112" s="4">
        <f>IF(COUNT($M4112:$N4112)=0,"",IF(AND(IF($N4112&lt;&gt;"",$N4112,$M4112)&lt;=0,$O4112&lt;&gt;"可"),"警告",""))</f>
        <v/>
      </c>
      <c r="S4112" s="4">
        <f>IF(COUNT($M4112:$N4112)=0,0,IF(IF($N4112&lt;&gt;"",$N4112,$M4112)&gt;=スコアリング基準!$B$20,スコアリング基準!$C$20,IF(IF($N4112&lt;&gt;"",$N4112,$M4112)&gt;=スコアリング基準!$B$21,スコアリング基準!$C$21,IF(IF($N4112&lt;&gt;"",$N4112,$M4112)&gt;0,スコアリング基準!$C$22,0))))</f>
        <v/>
      </c>
      <c r="T4112" s="4">
        <f>IF($O4112="可",スコアリング基準!$C$23,0)</f>
        <v/>
      </c>
      <c r="U4112" s="4">
        <f>IF(OR(COUNT($K4112:$L4112)&lt;2,$K4112=0),0,IF(ABS($L4112)/$K4112&lt;=スコアリング基準!$B$24,スコアリング基準!$C$24,IF(ABS($L4112)/$K4112&lt;=スコアリング基準!$B$25,スコアリング基準!$C$25,IF(ABS($L4112)/$K4112&lt;=スコアリング基準!$B$26,スコアリング基準!$C$26,0))))</f>
        <v/>
      </c>
      <c r="V4112" s="4">
        <f>IF($P4112="なし",スコアリング基準!$C$27,0)</f>
        <v/>
      </c>
      <c r="W4112" s="4">
        <f>IF($F4112="",0,IF(ISNUMBER($F4112),IF($F4112&lt;=スコアリング基準!$B$28,スコアリング基準!$C$28,スコアリング基準!$C$29),0))</f>
        <v/>
      </c>
      <c r="X4112" s="4">
        <f>IFERROR(VLOOKUP($B4112,スコアリング基準!$A$36:$B$46,2,FALSE),0)</f>
        <v/>
      </c>
      <c r="Y4112" s="4">
        <f>SUM($S4112:$X4112)</f>
        <v/>
      </c>
      <c r="Z4112" s="4">
        <f>IF(COUNT($M4112:$N4112)=0,"データ無",IF($Y4112&gt;=スコアリング基準!$B$30,"S",IF($Y4112&gt;=スコアリング基準!$B$31,"A",IF($Y4112&gt;=スコアリング基準!$B$32,"B","C"))))</f>
        <v/>
      </c>
      <c r="AA4112">
        <f>IFERROR(INDEX(実績DB!$I$3:$I$104,MATCH($B4112&amp;$C4112,実績DB!$J$3:$J$104,0)),"")</f>
        <v/>
      </c>
    </row>
    <row r="4113">
      <c r="A4113" t="n">
        <v>4111</v>
      </c>
      <c r="B4113" t="inlineStr">
        <is>
          <t>関西</t>
        </is>
      </c>
      <c r="C4113" t="inlineStr">
        <is>
          <t>新山科変電所</t>
        </is>
      </c>
      <c r="D4113" t="inlineStr">
        <is>
          <t>滋賀県</t>
        </is>
      </c>
      <c r="G4113" s="3" t="n">
        <v>34.96766</v>
      </c>
      <c r="H4113" s="3" t="n">
        <v>135.81425</v>
      </c>
      <c r="I4113" t="inlineStr">
        <is>
          <t>OSM実測</t>
        </is>
      </c>
      <c r="J4113" t="n">
        <v>57</v>
      </c>
      <c r="K4113" t="n">
        <v>57</v>
      </c>
      <c r="L4113" t="n">
        <v>-4</v>
      </c>
      <c r="O4113" t="inlineStr">
        <is>
          <t>不可 #1</t>
        </is>
      </c>
      <c r="P4113" t="inlineStr">
        <is>
          <t>なし</t>
        </is>
      </c>
      <c r="R4113" s="4">
        <f>IF(COUNT($M4113:$N4113)=0,"",IF(AND(IF($N4113&lt;&gt;"",$N4113,$M4113)&lt;=0,$O4113&lt;&gt;"可"),"警告",""))</f>
        <v/>
      </c>
      <c r="S4113" s="4">
        <f>IF(COUNT($M4113:$N4113)=0,0,IF(IF($N4113&lt;&gt;"",$N4113,$M4113)&gt;=スコアリング基準!$B$20,スコアリング基準!$C$20,IF(IF($N4113&lt;&gt;"",$N4113,$M4113)&gt;=スコアリング基準!$B$21,スコアリング基準!$C$21,IF(IF($N4113&lt;&gt;"",$N4113,$M4113)&gt;0,スコアリング基準!$C$22,0))))</f>
        <v/>
      </c>
      <c r="T4113" s="4">
        <f>IF($O4113="可",スコアリング基準!$C$23,0)</f>
        <v/>
      </c>
      <c r="U4113" s="4">
        <f>IF(OR(COUNT($K4113:$L4113)&lt;2,$K4113=0),0,IF(ABS($L4113)/$K4113&lt;=スコアリング基準!$B$24,スコアリング基準!$C$24,IF(ABS($L4113)/$K4113&lt;=スコアリング基準!$B$25,スコアリング基準!$C$25,IF(ABS($L4113)/$K4113&lt;=スコアリング基準!$B$26,スコアリング基準!$C$26,0))))</f>
        <v/>
      </c>
      <c r="V4113" s="4">
        <f>IF($P4113="なし",スコアリング基準!$C$27,0)</f>
        <v/>
      </c>
      <c r="W4113" s="4">
        <f>IF($F4113="",0,IF(ISNUMBER($F4113),IF($F4113&lt;=スコアリング基準!$B$28,スコアリング基準!$C$28,スコアリング基準!$C$29),0))</f>
        <v/>
      </c>
      <c r="X4113" s="4">
        <f>IFERROR(VLOOKUP($B4113,スコアリング基準!$A$36:$B$46,2,FALSE),0)</f>
        <v/>
      </c>
      <c r="Y4113" s="4">
        <f>SUM($S4113:$X4113)</f>
        <v/>
      </c>
      <c r="Z4113" s="4">
        <f>IF(COUNT($M4113:$N4113)=0,"データ無",IF($Y4113&gt;=スコアリング基準!$B$30,"S",IF($Y4113&gt;=スコアリング基準!$B$31,"A",IF($Y4113&gt;=スコアリング基準!$B$32,"B","C"))))</f>
        <v/>
      </c>
      <c r="AA4113">
        <f>IFERROR(INDEX(実績DB!$I$3:$I$104,MATCH($B4113&amp;$C4113,実績DB!$J$3:$J$104,0)),"")</f>
        <v/>
      </c>
    </row>
    <row r="4114">
      <c r="A4114" t="n">
        <v>4112</v>
      </c>
      <c r="B4114" t="inlineStr">
        <is>
          <t>関西</t>
        </is>
      </c>
      <c r="C4114" t="inlineStr">
        <is>
          <t>旭ヶ丘変電所</t>
        </is>
      </c>
      <c r="D4114" t="inlineStr">
        <is>
          <t>大阪府</t>
        </is>
      </c>
      <c r="G4114" s="3" t="n">
        <v>34.559758</v>
      </c>
      <c r="H4114" s="3" t="n">
        <v>135.473063</v>
      </c>
      <c r="I4114" t="inlineStr">
        <is>
          <t>OSM実測</t>
        </is>
      </c>
      <c r="J4114" t="n">
        <v>47</v>
      </c>
      <c r="K4114" t="n">
        <v>47</v>
      </c>
      <c r="L4114" t="n">
        <v>-28</v>
      </c>
      <c r="M4114" t="n">
        <v>19</v>
      </c>
      <c r="N4114" t="n">
        <v>19</v>
      </c>
      <c r="O4114" t="inlineStr">
        <is>
          <t>不可 #2</t>
        </is>
      </c>
      <c r="P4114" t="inlineStr">
        <is>
          <t>有り</t>
        </is>
      </c>
      <c r="R4114" s="4">
        <f>IF(COUNT($M4114:$N4114)=0,"",IF(AND(IF($N4114&lt;&gt;"",$N4114,$M4114)&lt;=0,$O4114&lt;&gt;"可"),"警告",""))</f>
        <v/>
      </c>
      <c r="S4114" s="4">
        <f>IF(COUNT($M4114:$N4114)=0,0,IF(IF($N4114&lt;&gt;"",$N4114,$M4114)&gt;=スコアリング基準!$B$20,スコアリング基準!$C$20,IF(IF($N4114&lt;&gt;"",$N4114,$M4114)&gt;=スコアリング基準!$B$21,スコアリング基準!$C$21,IF(IF($N4114&lt;&gt;"",$N4114,$M4114)&gt;0,スコアリング基準!$C$22,0))))</f>
        <v/>
      </c>
      <c r="T4114" s="4">
        <f>IF($O4114="可",スコアリング基準!$C$23,0)</f>
        <v/>
      </c>
      <c r="U4114" s="4">
        <f>IF(OR(COUNT($K4114:$L4114)&lt;2,$K4114=0),0,IF(ABS($L4114)/$K4114&lt;=スコアリング基準!$B$24,スコアリング基準!$C$24,IF(ABS($L4114)/$K4114&lt;=スコアリング基準!$B$25,スコアリング基準!$C$25,IF(ABS($L4114)/$K4114&lt;=スコアリング基準!$B$26,スコアリング基準!$C$26,0))))</f>
        <v/>
      </c>
      <c r="V4114" s="4">
        <f>IF($P4114="なし",スコアリング基準!$C$27,0)</f>
        <v/>
      </c>
      <c r="W4114" s="4">
        <f>IF($F4114="",0,IF(ISNUMBER($F4114),IF($F4114&lt;=スコアリング基準!$B$28,スコアリング基準!$C$28,スコアリング基準!$C$29),0))</f>
        <v/>
      </c>
      <c r="X4114" s="4">
        <f>IFERROR(VLOOKUP($B4114,スコアリング基準!$A$36:$B$46,2,FALSE),0)</f>
        <v/>
      </c>
      <c r="Y4114" s="4">
        <f>SUM($S4114:$X4114)</f>
        <v/>
      </c>
      <c r="Z4114" s="4">
        <f>IF(COUNT($M4114:$N4114)=0,"データ無",IF($Y4114&gt;=スコアリング基準!$B$30,"S",IF($Y4114&gt;=スコアリング基準!$B$31,"A",IF($Y4114&gt;=スコアリング基準!$B$32,"B","C"))))</f>
        <v/>
      </c>
      <c r="AA4114">
        <f>IFERROR(INDEX(実績DB!$I$3:$I$104,MATCH($B4114&amp;$C4114,実績DB!$J$3:$J$104,0)),"")</f>
        <v/>
      </c>
    </row>
    <row r="4115">
      <c r="A4115" t="n">
        <v>4113</v>
      </c>
      <c r="B4115" t="inlineStr">
        <is>
          <t>関西</t>
        </is>
      </c>
      <c r="C4115" t="inlineStr">
        <is>
          <t>昆陽変電所</t>
        </is>
      </c>
      <c r="D4115" t="inlineStr">
        <is>
          <t>兵庫県</t>
        </is>
      </c>
      <c r="G4115" s="3" t="n">
        <v>34.779094</v>
      </c>
      <c r="H4115" s="3" t="n">
        <v>135.387664</v>
      </c>
      <c r="I4115" t="inlineStr">
        <is>
          <t>OSM実測</t>
        </is>
      </c>
      <c r="J4115" t="n">
        <v>57</v>
      </c>
      <c r="K4115" t="n">
        <v>57</v>
      </c>
      <c r="L4115" t="n">
        <v>1</v>
      </c>
      <c r="O4115" t="inlineStr">
        <is>
          <t>不可 #1</t>
        </is>
      </c>
      <c r="P4115" t="inlineStr">
        <is>
          <t>有り</t>
        </is>
      </c>
      <c r="R4115" s="4">
        <f>IF(COUNT($M4115:$N4115)=0,"",IF(AND(IF($N4115&lt;&gt;"",$N4115,$M4115)&lt;=0,$O4115&lt;&gt;"可"),"警告",""))</f>
        <v/>
      </c>
      <c r="S4115" s="4">
        <f>IF(COUNT($M4115:$N4115)=0,0,IF(IF($N4115&lt;&gt;"",$N4115,$M4115)&gt;=スコアリング基準!$B$20,スコアリング基準!$C$20,IF(IF($N4115&lt;&gt;"",$N4115,$M4115)&gt;=スコアリング基準!$B$21,スコアリング基準!$C$21,IF(IF($N4115&lt;&gt;"",$N4115,$M4115)&gt;0,スコアリング基準!$C$22,0))))</f>
        <v/>
      </c>
      <c r="T4115" s="4">
        <f>IF($O4115="可",スコアリング基準!$C$23,0)</f>
        <v/>
      </c>
      <c r="U4115" s="4">
        <f>IF(OR(COUNT($K4115:$L4115)&lt;2,$K4115=0),0,IF(ABS($L4115)/$K4115&lt;=スコアリング基準!$B$24,スコアリング基準!$C$24,IF(ABS($L4115)/$K4115&lt;=スコアリング基準!$B$25,スコアリング基準!$C$25,IF(ABS($L4115)/$K4115&lt;=スコアリング基準!$B$26,スコアリング基準!$C$26,0))))</f>
        <v/>
      </c>
      <c r="V4115" s="4">
        <f>IF($P4115="なし",スコアリング基準!$C$27,0)</f>
        <v/>
      </c>
      <c r="W4115" s="4">
        <f>IF($F4115="",0,IF(ISNUMBER($F4115),IF($F4115&lt;=スコアリング基準!$B$28,スコアリング基準!$C$28,スコアリング基準!$C$29),0))</f>
        <v/>
      </c>
      <c r="X4115" s="4">
        <f>IFERROR(VLOOKUP($B4115,スコアリング基準!$A$36:$B$46,2,FALSE),0)</f>
        <v/>
      </c>
      <c r="Y4115" s="4">
        <f>SUM($S4115:$X4115)</f>
        <v/>
      </c>
      <c r="Z4115" s="4">
        <f>IF(COUNT($M4115:$N4115)=0,"データ無",IF($Y4115&gt;=スコアリング基準!$B$30,"S",IF($Y4115&gt;=スコアリング基準!$B$31,"A",IF($Y4115&gt;=スコアリング基準!$B$32,"B","C"))))</f>
        <v/>
      </c>
      <c r="AA4115">
        <f>IFERROR(INDEX(実績DB!$I$3:$I$104,MATCH($B4115&amp;$C4115,実績DB!$J$3:$J$104,0)),"")</f>
        <v/>
      </c>
    </row>
    <row r="4116">
      <c r="A4116" t="n">
        <v>4114</v>
      </c>
      <c r="B4116" t="inlineStr">
        <is>
          <t>関西</t>
        </is>
      </c>
      <c r="C4116" t="inlineStr">
        <is>
          <t>書写変電所</t>
        </is>
      </c>
      <c r="D4116" t="inlineStr">
        <is>
          <t>兵庫県</t>
        </is>
      </c>
      <c r="G4116" s="3" t="n">
        <v>34.863696</v>
      </c>
      <c r="H4116" s="3" t="n">
        <v>134.657338</v>
      </c>
      <c r="I4116" t="inlineStr">
        <is>
          <t>OSM実測</t>
        </is>
      </c>
      <c r="J4116" t="n">
        <v>38</v>
      </c>
      <c r="K4116" t="n">
        <v>38</v>
      </c>
      <c r="L4116" t="n">
        <v>-25</v>
      </c>
      <c r="M4116" t="n">
        <v>13</v>
      </c>
      <c r="N4116" t="n">
        <v>0</v>
      </c>
      <c r="O4116" t="inlineStr">
        <is>
          <t>不可 #2</t>
        </is>
      </c>
      <c r="P4116" t="inlineStr">
        <is>
          <t>有り</t>
        </is>
      </c>
      <c r="R4116" s="4">
        <f>IF(COUNT($M4116:$N4116)=0,"",IF(AND(IF($N4116&lt;&gt;"",$N4116,$M4116)&lt;=0,$O4116&lt;&gt;"可"),"警告",""))</f>
        <v/>
      </c>
      <c r="S4116" s="4">
        <f>IF(COUNT($M4116:$N4116)=0,0,IF(IF($N4116&lt;&gt;"",$N4116,$M4116)&gt;=スコアリング基準!$B$20,スコアリング基準!$C$20,IF(IF($N4116&lt;&gt;"",$N4116,$M4116)&gt;=スコアリング基準!$B$21,スコアリング基準!$C$21,IF(IF($N4116&lt;&gt;"",$N4116,$M4116)&gt;0,スコアリング基準!$C$22,0))))</f>
        <v/>
      </c>
      <c r="T4116" s="4">
        <f>IF($O4116="可",スコアリング基準!$C$23,0)</f>
        <v/>
      </c>
      <c r="U4116" s="4">
        <f>IF(OR(COUNT($K4116:$L4116)&lt;2,$K4116=0),0,IF(ABS($L4116)/$K4116&lt;=スコアリング基準!$B$24,スコアリング基準!$C$24,IF(ABS($L4116)/$K4116&lt;=スコアリング基準!$B$25,スコアリング基準!$C$25,IF(ABS($L4116)/$K4116&lt;=スコアリング基準!$B$26,スコアリング基準!$C$26,0))))</f>
        <v/>
      </c>
      <c r="V4116" s="4">
        <f>IF($P4116="なし",スコアリング基準!$C$27,0)</f>
        <v/>
      </c>
      <c r="W4116" s="4">
        <f>IF($F4116="",0,IF(ISNUMBER($F4116),IF($F4116&lt;=スコアリング基準!$B$28,スコアリング基準!$C$28,スコアリング基準!$C$29),0))</f>
        <v/>
      </c>
      <c r="X4116" s="4">
        <f>IFERROR(VLOOKUP($B4116,スコアリング基準!$A$36:$B$46,2,FALSE),0)</f>
        <v/>
      </c>
      <c r="Y4116" s="4">
        <f>SUM($S4116:$X4116)</f>
        <v/>
      </c>
      <c r="Z4116" s="4">
        <f>IF(COUNT($M4116:$N4116)=0,"データ無",IF($Y4116&gt;=スコアリング基準!$B$30,"S",IF($Y4116&gt;=スコアリング基準!$B$31,"A",IF($Y4116&gt;=スコアリング基準!$B$32,"B","C"))))</f>
        <v/>
      </c>
      <c r="AA4116">
        <f>IFERROR(INDEX(実績DB!$I$3:$I$104,MATCH($B4116&amp;$C4116,実績DB!$J$3:$J$104,0)),"")</f>
        <v/>
      </c>
    </row>
    <row r="4117">
      <c r="A4117" t="n">
        <v>4115</v>
      </c>
      <c r="B4117" t="inlineStr">
        <is>
          <t>関西</t>
        </is>
      </c>
      <c r="C4117" t="inlineStr">
        <is>
          <t>曽根崎 変電所</t>
        </is>
      </c>
      <c r="D4117" t="inlineStr">
        <is>
          <t>大阪府</t>
        </is>
      </c>
      <c r="G4117" s="3" t="n">
        <v>34.695698</v>
      </c>
      <c r="H4117" s="3" t="n">
        <v>135.502174</v>
      </c>
      <c r="I4117" t="inlineStr">
        <is>
          <t>OSM実測</t>
        </is>
      </c>
      <c r="J4117" t="n">
        <v>74</v>
      </c>
      <c r="K4117" t="n">
        <v>74</v>
      </c>
      <c r="L4117" t="n">
        <v>-57</v>
      </c>
      <c r="M4117" t="n">
        <v>17</v>
      </c>
      <c r="N4117" t="n">
        <v>17</v>
      </c>
      <c r="O4117" t="inlineStr">
        <is>
          <t>不可 #2</t>
        </is>
      </c>
      <c r="P4117" t="inlineStr">
        <is>
          <t>なし</t>
        </is>
      </c>
      <c r="R4117" s="4">
        <f>IF(COUNT($M4117:$N4117)=0,"",IF(AND(IF($N4117&lt;&gt;"",$N4117,$M4117)&lt;=0,$O4117&lt;&gt;"可"),"警告",""))</f>
        <v/>
      </c>
      <c r="S4117" s="4">
        <f>IF(COUNT($M4117:$N4117)=0,0,IF(IF($N4117&lt;&gt;"",$N4117,$M4117)&gt;=スコアリング基準!$B$20,スコアリング基準!$C$20,IF(IF($N4117&lt;&gt;"",$N4117,$M4117)&gt;=スコアリング基準!$B$21,スコアリング基準!$C$21,IF(IF($N4117&lt;&gt;"",$N4117,$M4117)&gt;0,スコアリング基準!$C$22,0))))</f>
        <v/>
      </c>
      <c r="T4117" s="4">
        <f>IF($O4117="可",スコアリング基準!$C$23,0)</f>
        <v/>
      </c>
      <c r="U4117" s="4">
        <f>IF(OR(COUNT($K4117:$L4117)&lt;2,$K4117=0),0,IF(ABS($L4117)/$K4117&lt;=スコアリング基準!$B$24,スコアリング基準!$C$24,IF(ABS($L4117)/$K4117&lt;=スコアリング基準!$B$25,スコアリング基準!$C$25,IF(ABS($L4117)/$K4117&lt;=スコアリング基準!$B$26,スコアリング基準!$C$26,0))))</f>
        <v/>
      </c>
      <c r="V4117" s="4">
        <f>IF($P4117="なし",スコアリング基準!$C$27,0)</f>
        <v/>
      </c>
      <c r="W4117" s="4">
        <f>IF($F4117="",0,IF(ISNUMBER($F4117),IF($F4117&lt;=スコアリング基準!$B$28,スコアリング基準!$C$28,スコアリング基準!$C$29),0))</f>
        <v/>
      </c>
      <c r="X4117" s="4">
        <f>IFERROR(VLOOKUP($B4117,スコアリング基準!$A$36:$B$46,2,FALSE),0)</f>
        <v/>
      </c>
      <c r="Y4117" s="4">
        <f>SUM($S4117:$X4117)</f>
        <v/>
      </c>
      <c r="Z4117" s="4">
        <f>IF(COUNT($M4117:$N4117)=0,"データ無",IF($Y4117&gt;=スコアリング基準!$B$30,"S",IF($Y4117&gt;=スコアリング基準!$B$31,"A",IF($Y4117&gt;=スコアリング基準!$B$32,"B","C"))))</f>
        <v/>
      </c>
      <c r="AA4117">
        <f>IFERROR(INDEX(実績DB!$I$3:$I$104,MATCH($B4117&amp;$C4117,実績DB!$J$3:$J$104,0)),"")</f>
        <v/>
      </c>
    </row>
    <row r="4118">
      <c r="A4118" t="n">
        <v>4116</v>
      </c>
      <c r="B4118" t="inlineStr">
        <is>
          <t>関西</t>
        </is>
      </c>
      <c r="C4118" t="inlineStr">
        <is>
          <t>木本変電所</t>
        </is>
      </c>
      <c r="D4118" t="inlineStr">
        <is>
          <t>和歌山県</t>
        </is>
      </c>
      <c r="G4118" s="3" t="n">
        <v>33.886171</v>
      </c>
      <c r="H4118" s="3" t="n">
        <v>136.096486</v>
      </c>
      <c r="I4118" t="inlineStr">
        <is>
          <t>OSM実測</t>
        </is>
      </c>
      <c r="J4118" t="n">
        <v>19</v>
      </c>
      <c r="K4118" t="n">
        <v>19</v>
      </c>
      <c r="L4118" t="n">
        <v>-10</v>
      </c>
      <c r="M4118" t="n">
        <v>9</v>
      </c>
      <c r="N4118" t="n">
        <v>0</v>
      </c>
      <c r="O4118" t="inlineStr">
        <is>
          <t>不可 #2</t>
        </is>
      </c>
      <c r="P4118" t="inlineStr">
        <is>
          <t>有り</t>
        </is>
      </c>
      <c r="R4118" s="4">
        <f>IF(COUNT($M4118:$N4118)=0,"",IF(AND(IF($N4118&lt;&gt;"",$N4118,$M4118)&lt;=0,$O4118&lt;&gt;"可"),"警告",""))</f>
        <v/>
      </c>
      <c r="S4118" s="4">
        <f>IF(COUNT($M4118:$N4118)=0,0,IF(IF($N4118&lt;&gt;"",$N4118,$M4118)&gt;=スコアリング基準!$B$20,スコアリング基準!$C$20,IF(IF($N4118&lt;&gt;"",$N4118,$M4118)&gt;=スコアリング基準!$B$21,スコアリング基準!$C$21,IF(IF($N4118&lt;&gt;"",$N4118,$M4118)&gt;0,スコアリング基準!$C$22,0))))</f>
        <v/>
      </c>
      <c r="T4118" s="4">
        <f>IF($O4118="可",スコアリング基準!$C$23,0)</f>
        <v/>
      </c>
      <c r="U4118" s="4">
        <f>IF(OR(COUNT($K4118:$L4118)&lt;2,$K4118=0),0,IF(ABS($L4118)/$K4118&lt;=スコアリング基準!$B$24,スコアリング基準!$C$24,IF(ABS($L4118)/$K4118&lt;=スコアリング基準!$B$25,スコアリング基準!$C$25,IF(ABS($L4118)/$K4118&lt;=スコアリング基準!$B$26,スコアリング基準!$C$26,0))))</f>
        <v/>
      </c>
      <c r="V4118" s="4">
        <f>IF($P4118="なし",スコアリング基準!$C$27,0)</f>
        <v/>
      </c>
      <c r="W4118" s="4">
        <f>IF($F4118="",0,IF(ISNUMBER($F4118),IF($F4118&lt;=スコアリング基準!$B$28,スコアリング基準!$C$28,スコアリング基準!$C$29),0))</f>
        <v/>
      </c>
      <c r="X4118" s="4">
        <f>IFERROR(VLOOKUP($B4118,スコアリング基準!$A$36:$B$46,2,FALSE),0)</f>
        <v/>
      </c>
      <c r="Y4118" s="4">
        <f>SUM($S4118:$X4118)</f>
        <v/>
      </c>
      <c r="Z4118" s="4">
        <f>IF(COUNT($M4118:$N4118)=0,"データ無",IF($Y4118&gt;=スコアリング基準!$B$30,"S",IF($Y4118&gt;=スコアリング基準!$B$31,"A",IF($Y4118&gt;=スコアリング基準!$B$32,"B","C"))))</f>
        <v/>
      </c>
      <c r="AA4118">
        <f>IFERROR(INDEX(実績DB!$I$3:$I$104,MATCH($B4118&amp;$C4118,実績DB!$J$3:$J$104,0)),"")</f>
        <v/>
      </c>
    </row>
    <row r="4119">
      <c r="A4119" t="n">
        <v>4117</v>
      </c>
      <c r="B4119" t="inlineStr">
        <is>
          <t>関西</t>
        </is>
      </c>
      <c r="C4119" t="inlineStr">
        <is>
          <t>東八日市変電所</t>
        </is>
      </c>
      <c r="D4119" t="inlineStr">
        <is>
          <t>滋賀県</t>
        </is>
      </c>
      <c r="G4119" s="3" t="n">
        <v>35.106649</v>
      </c>
      <c r="H4119" s="3" t="n">
        <v>136.226929</v>
      </c>
      <c r="I4119" t="inlineStr">
        <is>
          <t>OSM実測</t>
        </is>
      </c>
      <c r="J4119" t="n">
        <v>57</v>
      </c>
      <c r="K4119" t="n">
        <v>57</v>
      </c>
      <c r="L4119" t="n">
        <v>-52</v>
      </c>
      <c r="M4119" t="n">
        <v>5</v>
      </c>
      <c r="N4119" t="n">
        <v>0</v>
      </c>
      <c r="O4119" t="inlineStr">
        <is>
          <t>不可 #2</t>
        </is>
      </c>
      <c r="P4119" t="inlineStr">
        <is>
          <t>有り</t>
        </is>
      </c>
      <c r="R4119" s="4">
        <f>IF(COUNT($M4119:$N4119)=0,"",IF(AND(IF($N4119&lt;&gt;"",$N4119,$M4119)&lt;=0,$O4119&lt;&gt;"可"),"警告",""))</f>
        <v/>
      </c>
      <c r="S4119" s="4">
        <f>IF(COUNT($M4119:$N4119)=0,0,IF(IF($N4119&lt;&gt;"",$N4119,$M4119)&gt;=スコアリング基準!$B$20,スコアリング基準!$C$20,IF(IF($N4119&lt;&gt;"",$N4119,$M4119)&gt;=スコアリング基準!$B$21,スコアリング基準!$C$21,IF(IF($N4119&lt;&gt;"",$N4119,$M4119)&gt;0,スコアリング基準!$C$22,0))))</f>
        <v/>
      </c>
      <c r="T4119" s="4">
        <f>IF($O4119="可",スコアリング基準!$C$23,0)</f>
        <v/>
      </c>
      <c r="U4119" s="4">
        <f>IF(OR(COUNT($K4119:$L4119)&lt;2,$K4119=0),0,IF(ABS($L4119)/$K4119&lt;=スコアリング基準!$B$24,スコアリング基準!$C$24,IF(ABS($L4119)/$K4119&lt;=スコアリング基準!$B$25,スコアリング基準!$C$25,IF(ABS($L4119)/$K4119&lt;=スコアリング基準!$B$26,スコアリング基準!$C$26,0))))</f>
        <v/>
      </c>
      <c r="V4119" s="4">
        <f>IF($P4119="なし",スコアリング基準!$C$27,0)</f>
        <v/>
      </c>
      <c r="W4119" s="4">
        <f>IF($F4119="",0,IF(ISNUMBER($F4119),IF($F4119&lt;=スコアリング基準!$B$28,スコアリング基準!$C$28,スコアリング基準!$C$29),0))</f>
        <v/>
      </c>
      <c r="X4119" s="4">
        <f>IFERROR(VLOOKUP($B4119,スコアリング基準!$A$36:$B$46,2,FALSE),0)</f>
        <v/>
      </c>
      <c r="Y4119" s="4">
        <f>SUM($S4119:$X4119)</f>
        <v/>
      </c>
      <c r="Z4119" s="4">
        <f>IF(COUNT($M4119:$N4119)=0,"データ無",IF($Y4119&gt;=スコアリング基準!$B$30,"S",IF($Y4119&gt;=スコアリング基準!$B$31,"A",IF($Y4119&gt;=スコアリング基準!$B$32,"B","C"))))</f>
        <v/>
      </c>
      <c r="AA4119">
        <f>IFERROR(INDEX(実績DB!$I$3:$I$104,MATCH($B4119&amp;$C4119,実績DB!$J$3:$J$104,0)),"")</f>
        <v/>
      </c>
    </row>
    <row r="4120">
      <c r="A4120" t="n">
        <v>4118</v>
      </c>
      <c r="B4120" t="inlineStr">
        <is>
          <t>関西</t>
        </is>
      </c>
      <c r="C4120" t="inlineStr">
        <is>
          <t>板宿変電所</t>
        </is>
      </c>
      <c r="D4120" t="inlineStr">
        <is>
          <t>兵庫県</t>
        </is>
      </c>
      <c r="G4120" s="3" t="n">
        <v>34.671064</v>
      </c>
      <c r="H4120" s="3" t="n">
        <v>135.138604</v>
      </c>
      <c r="I4120" t="inlineStr">
        <is>
          <t>OSM実測</t>
        </is>
      </c>
      <c r="R4120" s="4">
        <f>IF(COUNT($M4120:$N4120)=0,"",IF(AND(IF($N4120&lt;&gt;"",$N4120,$M4120)&lt;=0,$O4120&lt;&gt;"可"),"警告",""))</f>
        <v/>
      </c>
      <c r="S4120" s="4">
        <f>IF(COUNT($M4120:$N4120)=0,0,IF(IF($N4120&lt;&gt;"",$N4120,$M4120)&gt;=スコアリング基準!$B$20,スコアリング基準!$C$20,IF(IF($N4120&lt;&gt;"",$N4120,$M4120)&gt;=スコアリング基準!$B$21,スコアリング基準!$C$21,IF(IF($N4120&lt;&gt;"",$N4120,$M4120)&gt;0,スコアリング基準!$C$22,0))))</f>
        <v/>
      </c>
      <c r="T4120" s="4">
        <f>IF($O4120="可",スコアリング基準!$C$23,0)</f>
        <v/>
      </c>
      <c r="U4120" s="4">
        <f>IF(OR(COUNT($K4120:$L4120)&lt;2,$K4120=0),0,IF(ABS($L4120)/$K4120&lt;=スコアリング基準!$B$24,スコアリング基準!$C$24,IF(ABS($L4120)/$K4120&lt;=スコアリング基準!$B$25,スコアリング基準!$C$25,IF(ABS($L4120)/$K4120&lt;=スコアリング基準!$B$26,スコアリング基準!$C$26,0))))</f>
        <v/>
      </c>
      <c r="V4120" s="4">
        <f>IF($P4120="なし",スコアリング基準!$C$27,0)</f>
        <v/>
      </c>
      <c r="W4120" s="4">
        <f>IF($F4120="",0,IF(ISNUMBER($F4120),IF($F4120&lt;=スコアリング基準!$B$28,スコアリング基準!$C$28,スコアリング基準!$C$29),0))</f>
        <v/>
      </c>
      <c r="X4120" s="4">
        <f>IFERROR(VLOOKUP($B4120,スコアリング基準!$A$36:$B$46,2,FALSE),0)</f>
        <v/>
      </c>
      <c r="Y4120" s="4">
        <f>SUM($S4120:$X4120)</f>
        <v/>
      </c>
      <c r="Z4120" s="4">
        <f>IF(COUNT($M4120:$N4120)=0,"データ無",IF($Y4120&gt;=スコアリング基準!$B$30,"S",IF($Y4120&gt;=スコアリング基準!$B$31,"A",IF($Y4120&gt;=スコアリング基準!$B$32,"B","C"))))</f>
        <v/>
      </c>
      <c r="AA4120">
        <f>IFERROR(INDEX(実績DB!$I$3:$I$104,MATCH($B4120&amp;$C4120,実績DB!$J$3:$J$104,0)),"")</f>
        <v/>
      </c>
    </row>
    <row r="4121">
      <c r="A4121" t="n">
        <v>4119</v>
      </c>
      <c r="B4121" t="inlineStr">
        <is>
          <t>関西</t>
        </is>
      </c>
      <c r="C4121" t="inlineStr">
        <is>
          <t>柏木変電所</t>
        </is>
      </c>
      <c r="D4121" t="inlineStr">
        <is>
          <t>滋賀県</t>
        </is>
      </c>
      <c r="G4121" s="3" t="n">
        <v>34.986977</v>
      </c>
      <c r="H4121" s="3" t="n">
        <v>136.166489</v>
      </c>
      <c r="I4121" t="inlineStr">
        <is>
          <t>OSM実測</t>
        </is>
      </c>
      <c r="J4121" t="n">
        <v>85</v>
      </c>
      <c r="K4121" t="n">
        <v>62</v>
      </c>
      <c r="L4121" t="n">
        <v>-4</v>
      </c>
      <c r="O4121" t="inlineStr">
        <is>
          <t>可</t>
        </is>
      </c>
      <c r="P4121" t="inlineStr">
        <is>
          <t>有り</t>
        </is>
      </c>
      <c r="R4121" s="4">
        <f>IF(COUNT($M4121:$N4121)=0,"",IF(AND(IF($N4121&lt;&gt;"",$N4121,$M4121)&lt;=0,$O4121&lt;&gt;"可"),"警告",""))</f>
        <v/>
      </c>
      <c r="S4121" s="4">
        <f>IF(COUNT($M4121:$N4121)=0,0,IF(IF($N4121&lt;&gt;"",$N4121,$M4121)&gt;=スコアリング基準!$B$20,スコアリング基準!$C$20,IF(IF($N4121&lt;&gt;"",$N4121,$M4121)&gt;=スコアリング基準!$B$21,スコアリング基準!$C$21,IF(IF($N4121&lt;&gt;"",$N4121,$M4121)&gt;0,スコアリング基準!$C$22,0))))</f>
        <v/>
      </c>
      <c r="T4121" s="4">
        <f>IF($O4121="可",スコアリング基準!$C$23,0)</f>
        <v/>
      </c>
      <c r="U4121" s="4">
        <f>IF(OR(COUNT($K4121:$L4121)&lt;2,$K4121=0),0,IF(ABS($L4121)/$K4121&lt;=スコアリング基準!$B$24,スコアリング基準!$C$24,IF(ABS($L4121)/$K4121&lt;=スコアリング基準!$B$25,スコアリング基準!$C$25,IF(ABS($L4121)/$K4121&lt;=スコアリング基準!$B$26,スコアリング基準!$C$26,0))))</f>
        <v/>
      </c>
      <c r="V4121" s="4">
        <f>IF($P4121="なし",スコアリング基準!$C$27,0)</f>
        <v/>
      </c>
      <c r="W4121" s="4">
        <f>IF($F4121="",0,IF(ISNUMBER($F4121),IF($F4121&lt;=スコアリング基準!$B$28,スコアリング基準!$C$28,スコアリング基準!$C$29),0))</f>
        <v/>
      </c>
      <c r="X4121" s="4">
        <f>IFERROR(VLOOKUP($B4121,スコアリング基準!$A$36:$B$46,2,FALSE),0)</f>
        <v/>
      </c>
      <c r="Y4121" s="4">
        <f>SUM($S4121:$X4121)</f>
        <v/>
      </c>
      <c r="Z4121" s="4">
        <f>IF(COUNT($M4121:$N4121)=0,"データ無",IF($Y4121&gt;=スコアリング基準!$B$30,"S",IF($Y4121&gt;=スコアリング基準!$B$31,"A",IF($Y4121&gt;=スコアリング基準!$B$32,"B","C"))))</f>
        <v/>
      </c>
      <c r="AA4121">
        <f>IFERROR(INDEX(実績DB!$I$3:$I$104,MATCH($B4121&amp;$C4121,実績DB!$J$3:$J$104,0)),"")</f>
        <v/>
      </c>
    </row>
    <row r="4122">
      <c r="A4122" t="n">
        <v>4120</v>
      </c>
      <c r="B4122" t="inlineStr">
        <is>
          <t>関西</t>
        </is>
      </c>
      <c r="C4122" t="inlineStr">
        <is>
          <t>柳本変電所</t>
        </is>
      </c>
      <c r="D4122" t="inlineStr">
        <is>
          <t>奈良県</t>
        </is>
      </c>
      <c r="G4122" s="3" t="n">
        <v>34.561715</v>
      </c>
      <c r="H4122" s="3" t="n">
        <v>135.824911</v>
      </c>
      <c r="I4122" t="inlineStr">
        <is>
          <t>OSM実測</t>
        </is>
      </c>
      <c r="J4122" t="n">
        <v>36</v>
      </c>
      <c r="K4122" t="n">
        <v>36</v>
      </c>
      <c r="L4122" t="n">
        <v>-27</v>
      </c>
      <c r="M4122" t="n">
        <v>9</v>
      </c>
      <c r="N4122" t="n">
        <v>9</v>
      </c>
      <c r="O4122" t="inlineStr">
        <is>
          <t>不可 #2</t>
        </is>
      </c>
      <c r="P4122" t="inlineStr">
        <is>
          <t>なし</t>
        </is>
      </c>
      <c r="R4122" s="4">
        <f>IF(COUNT($M4122:$N4122)=0,"",IF(AND(IF($N4122&lt;&gt;"",$N4122,$M4122)&lt;=0,$O4122&lt;&gt;"可"),"警告",""))</f>
        <v/>
      </c>
      <c r="S4122" s="4">
        <f>IF(COUNT($M4122:$N4122)=0,0,IF(IF($N4122&lt;&gt;"",$N4122,$M4122)&gt;=スコアリング基準!$B$20,スコアリング基準!$C$20,IF(IF($N4122&lt;&gt;"",$N4122,$M4122)&gt;=スコアリング基準!$B$21,スコアリング基準!$C$21,IF(IF($N4122&lt;&gt;"",$N4122,$M4122)&gt;0,スコアリング基準!$C$22,0))))</f>
        <v/>
      </c>
      <c r="T4122" s="4">
        <f>IF($O4122="可",スコアリング基準!$C$23,0)</f>
        <v/>
      </c>
      <c r="U4122" s="4">
        <f>IF(OR(COUNT($K4122:$L4122)&lt;2,$K4122=0),0,IF(ABS($L4122)/$K4122&lt;=スコアリング基準!$B$24,スコアリング基準!$C$24,IF(ABS($L4122)/$K4122&lt;=スコアリング基準!$B$25,スコアリング基準!$C$25,IF(ABS($L4122)/$K4122&lt;=スコアリング基準!$B$26,スコアリング基準!$C$26,0))))</f>
        <v/>
      </c>
      <c r="V4122" s="4">
        <f>IF($P4122="なし",スコアリング基準!$C$27,0)</f>
        <v/>
      </c>
      <c r="W4122" s="4">
        <f>IF($F4122="",0,IF(ISNUMBER($F4122),IF($F4122&lt;=スコアリング基準!$B$28,スコアリング基準!$C$28,スコアリング基準!$C$29),0))</f>
        <v/>
      </c>
      <c r="X4122" s="4">
        <f>IFERROR(VLOOKUP($B4122,スコアリング基準!$A$36:$B$46,2,FALSE),0)</f>
        <v/>
      </c>
      <c r="Y4122" s="4">
        <f>SUM($S4122:$X4122)</f>
        <v/>
      </c>
      <c r="Z4122" s="4">
        <f>IF(COUNT($M4122:$N4122)=0,"データ無",IF($Y4122&gt;=スコアリング基準!$B$30,"S",IF($Y4122&gt;=スコアリング基準!$B$31,"A",IF($Y4122&gt;=スコアリング基準!$B$32,"B","C"))))</f>
        <v/>
      </c>
      <c r="AA4122">
        <f>IFERROR(INDEX(実績DB!$I$3:$I$104,MATCH($B4122&amp;$C4122,実績DB!$J$3:$J$104,0)),"")</f>
        <v/>
      </c>
    </row>
    <row r="4123">
      <c r="A4123" t="n">
        <v>4121</v>
      </c>
      <c r="B4123" t="inlineStr">
        <is>
          <t>関西</t>
        </is>
      </c>
      <c r="C4123" t="inlineStr">
        <is>
          <t>栂変電所</t>
        </is>
      </c>
      <c r="D4123" t="inlineStr">
        <is>
          <t>大阪府</t>
        </is>
      </c>
      <c r="G4123" s="3" t="n">
        <v>34.466356</v>
      </c>
      <c r="H4123" s="3" t="n">
        <v>135.497743</v>
      </c>
      <c r="I4123" t="inlineStr">
        <is>
          <t>OSM実測</t>
        </is>
      </c>
      <c r="J4123" t="n">
        <v>57</v>
      </c>
      <c r="K4123" t="n">
        <v>57</v>
      </c>
      <c r="L4123" t="n">
        <v>-39</v>
      </c>
      <c r="M4123" t="n">
        <v>17</v>
      </c>
      <c r="N4123" t="n">
        <v>17</v>
      </c>
      <c r="O4123" t="inlineStr">
        <is>
          <t>不可 #2</t>
        </is>
      </c>
      <c r="P4123" t="inlineStr">
        <is>
          <t>なし</t>
        </is>
      </c>
      <c r="R4123" s="4">
        <f>IF(COUNT($M4123:$N4123)=0,"",IF(AND(IF($N4123&lt;&gt;"",$N4123,$M4123)&lt;=0,$O4123&lt;&gt;"可"),"警告",""))</f>
        <v/>
      </c>
      <c r="S4123" s="4">
        <f>IF(COUNT($M4123:$N4123)=0,0,IF(IF($N4123&lt;&gt;"",$N4123,$M4123)&gt;=スコアリング基準!$B$20,スコアリング基準!$C$20,IF(IF($N4123&lt;&gt;"",$N4123,$M4123)&gt;=スコアリング基準!$B$21,スコアリング基準!$C$21,IF(IF($N4123&lt;&gt;"",$N4123,$M4123)&gt;0,スコアリング基準!$C$22,0))))</f>
        <v/>
      </c>
      <c r="T4123" s="4">
        <f>IF($O4123="可",スコアリング基準!$C$23,0)</f>
        <v/>
      </c>
      <c r="U4123" s="4">
        <f>IF(OR(COUNT($K4123:$L4123)&lt;2,$K4123=0),0,IF(ABS($L4123)/$K4123&lt;=スコアリング基準!$B$24,スコアリング基準!$C$24,IF(ABS($L4123)/$K4123&lt;=スコアリング基準!$B$25,スコアリング基準!$C$25,IF(ABS($L4123)/$K4123&lt;=スコアリング基準!$B$26,スコアリング基準!$C$26,0))))</f>
        <v/>
      </c>
      <c r="V4123" s="4">
        <f>IF($P4123="なし",スコアリング基準!$C$27,0)</f>
        <v/>
      </c>
      <c r="W4123" s="4">
        <f>IF($F4123="",0,IF(ISNUMBER($F4123),IF($F4123&lt;=スコアリング基準!$B$28,スコアリング基準!$C$28,スコアリング基準!$C$29),0))</f>
        <v/>
      </c>
      <c r="X4123" s="4">
        <f>IFERROR(VLOOKUP($B4123,スコアリング基準!$A$36:$B$46,2,FALSE),0)</f>
        <v/>
      </c>
      <c r="Y4123" s="4">
        <f>SUM($S4123:$X4123)</f>
        <v/>
      </c>
      <c r="Z4123" s="4">
        <f>IF(COUNT($M4123:$N4123)=0,"データ無",IF($Y4123&gt;=スコアリング基準!$B$30,"S",IF($Y4123&gt;=スコアリング基準!$B$31,"A",IF($Y4123&gt;=スコアリング基準!$B$32,"B","C"))))</f>
        <v/>
      </c>
      <c r="AA4123">
        <f>IFERROR(INDEX(実績DB!$I$3:$I$104,MATCH($B4123&amp;$C4123,実績DB!$J$3:$J$104,0)),"")</f>
        <v/>
      </c>
    </row>
    <row r="4124">
      <c r="A4124" t="n">
        <v>4122</v>
      </c>
      <c r="B4124" t="inlineStr">
        <is>
          <t>関西</t>
        </is>
      </c>
      <c r="C4124" t="inlineStr">
        <is>
          <t>栗東変電所</t>
        </is>
      </c>
      <c r="D4124" t="inlineStr">
        <is>
          <t>滋賀県</t>
        </is>
      </c>
      <c r="G4124" s="3" t="n">
        <v>34.985167</v>
      </c>
      <c r="H4124" s="3" t="n">
        <v>135.992945</v>
      </c>
      <c r="I4124" t="inlineStr">
        <is>
          <t>OSM実測</t>
        </is>
      </c>
      <c r="J4124" t="n">
        <v>855</v>
      </c>
      <c r="K4124" t="n">
        <v>855</v>
      </c>
      <c r="L4124" t="n">
        <v>19</v>
      </c>
      <c r="O4124" t="inlineStr">
        <is>
          <t>不可 #3</t>
        </is>
      </c>
      <c r="P4124" t="inlineStr">
        <is>
          <t>なし</t>
        </is>
      </c>
      <c r="R4124" s="4">
        <f>IF(COUNT($M4124:$N4124)=0,"",IF(AND(IF($N4124&lt;&gt;"",$N4124,$M4124)&lt;=0,$O4124&lt;&gt;"可"),"警告",""))</f>
        <v/>
      </c>
      <c r="S4124" s="4">
        <f>IF(COUNT($M4124:$N4124)=0,0,IF(IF($N4124&lt;&gt;"",$N4124,$M4124)&gt;=スコアリング基準!$B$20,スコアリング基準!$C$20,IF(IF($N4124&lt;&gt;"",$N4124,$M4124)&gt;=スコアリング基準!$B$21,スコアリング基準!$C$21,IF(IF($N4124&lt;&gt;"",$N4124,$M4124)&gt;0,スコアリング基準!$C$22,0))))</f>
        <v/>
      </c>
      <c r="T4124" s="4">
        <f>IF($O4124="可",スコアリング基準!$C$23,0)</f>
        <v/>
      </c>
      <c r="U4124" s="4">
        <f>IF(OR(COUNT($K4124:$L4124)&lt;2,$K4124=0),0,IF(ABS($L4124)/$K4124&lt;=スコアリング基準!$B$24,スコアリング基準!$C$24,IF(ABS($L4124)/$K4124&lt;=スコアリング基準!$B$25,スコアリング基準!$C$25,IF(ABS($L4124)/$K4124&lt;=スコアリング基準!$B$26,スコアリング基準!$C$26,0))))</f>
        <v/>
      </c>
      <c r="V4124" s="4">
        <f>IF($P4124="なし",スコアリング基準!$C$27,0)</f>
        <v/>
      </c>
      <c r="W4124" s="4">
        <f>IF($F4124="",0,IF(ISNUMBER($F4124),IF($F4124&lt;=スコアリング基準!$B$28,スコアリング基準!$C$28,スコアリング基準!$C$29),0))</f>
        <v/>
      </c>
      <c r="X4124" s="4">
        <f>IFERROR(VLOOKUP($B4124,スコアリング基準!$A$36:$B$46,2,FALSE),0)</f>
        <v/>
      </c>
      <c r="Y4124" s="4">
        <f>SUM($S4124:$X4124)</f>
        <v/>
      </c>
      <c r="Z4124" s="4">
        <f>IF(COUNT($M4124:$N4124)=0,"データ無",IF($Y4124&gt;=スコアリング基準!$B$30,"S",IF($Y4124&gt;=スコアリング基準!$B$31,"A",IF($Y4124&gt;=スコアリング基準!$B$32,"B","C"))))</f>
        <v/>
      </c>
      <c r="AA4124">
        <f>IFERROR(INDEX(実績DB!$I$3:$I$104,MATCH($B4124&amp;$C4124,実績DB!$J$3:$J$104,0)),"")</f>
        <v/>
      </c>
    </row>
    <row r="4125">
      <c r="A4125" t="n">
        <v>4123</v>
      </c>
      <c r="B4125" t="inlineStr">
        <is>
          <t>関西</t>
        </is>
      </c>
      <c r="C4125" t="inlineStr">
        <is>
          <t>桜ヶ丘変電所</t>
        </is>
      </c>
      <c r="D4125" t="inlineStr">
        <is>
          <t>大阪府</t>
        </is>
      </c>
      <c r="G4125" s="3" t="n">
        <v>34.823935</v>
      </c>
      <c r="H4125" s="3" t="n">
        <v>135.455531</v>
      </c>
      <c r="I4125" t="inlineStr">
        <is>
          <t>OSM実測</t>
        </is>
      </c>
      <c r="J4125" t="n">
        <v>38</v>
      </c>
      <c r="K4125" t="n">
        <v>38</v>
      </c>
      <c r="L4125" t="n">
        <v>-19</v>
      </c>
      <c r="M4125" t="n">
        <v>19</v>
      </c>
      <c r="N4125" t="n">
        <v>19</v>
      </c>
      <c r="O4125" t="inlineStr">
        <is>
          <t>不可 #2</t>
        </is>
      </c>
      <c r="P4125" t="inlineStr">
        <is>
          <t>なし</t>
        </is>
      </c>
      <c r="R4125" s="4">
        <f>IF(COUNT($M4125:$N4125)=0,"",IF(AND(IF($N4125&lt;&gt;"",$N4125,$M4125)&lt;=0,$O4125&lt;&gt;"可"),"警告",""))</f>
        <v/>
      </c>
      <c r="S4125" s="4">
        <f>IF(COUNT($M4125:$N4125)=0,0,IF(IF($N4125&lt;&gt;"",$N4125,$M4125)&gt;=スコアリング基準!$B$20,スコアリング基準!$C$20,IF(IF($N4125&lt;&gt;"",$N4125,$M4125)&gt;=スコアリング基準!$B$21,スコアリング基準!$C$21,IF(IF($N4125&lt;&gt;"",$N4125,$M4125)&gt;0,スコアリング基準!$C$22,0))))</f>
        <v/>
      </c>
      <c r="T4125" s="4">
        <f>IF($O4125="可",スコアリング基準!$C$23,0)</f>
        <v/>
      </c>
      <c r="U4125" s="4">
        <f>IF(OR(COUNT($K4125:$L4125)&lt;2,$K4125=0),0,IF(ABS($L4125)/$K4125&lt;=スコアリング基準!$B$24,スコアリング基準!$C$24,IF(ABS($L4125)/$K4125&lt;=スコアリング基準!$B$25,スコアリング基準!$C$25,IF(ABS($L4125)/$K4125&lt;=スコアリング基準!$B$26,スコアリング基準!$C$26,0))))</f>
        <v/>
      </c>
      <c r="V4125" s="4">
        <f>IF($P4125="なし",スコアリング基準!$C$27,0)</f>
        <v/>
      </c>
      <c r="W4125" s="4">
        <f>IF($F4125="",0,IF(ISNUMBER($F4125),IF($F4125&lt;=スコアリング基準!$B$28,スコアリング基準!$C$28,スコアリング基準!$C$29),0))</f>
        <v/>
      </c>
      <c r="X4125" s="4">
        <f>IFERROR(VLOOKUP($B4125,スコアリング基準!$A$36:$B$46,2,FALSE),0)</f>
        <v/>
      </c>
      <c r="Y4125" s="4">
        <f>SUM($S4125:$X4125)</f>
        <v/>
      </c>
      <c r="Z4125" s="4">
        <f>IF(COUNT($M4125:$N4125)=0,"データ無",IF($Y4125&gt;=スコアリング基準!$B$30,"S",IF($Y4125&gt;=スコアリング基準!$B$31,"A",IF($Y4125&gt;=スコアリング基準!$B$32,"B","C"))))</f>
        <v/>
      </c>
      <c r="AA4125">
        <f>IFERROR(INDEX(実績DB!$I$3:$I$104,MATCH($B4125&amp;$C4125,実績DB!$J$3:$J$104,0)),"")</f>
        <v/>
      </c>
    </row>
    <row r="4126">
      <c r="A4126" t="n">
        <v>4124</v>
      </c>
      <c r="B4126" t="inlineStr">
        <is>
          <t>関西</t>
        </is>
      </c>
      <c r="C4126" t="inlineStr">
        <is>
          <t>梅原変電所</t>
        </is>
      </c>
      <c r="D4126" t="inlineStr">
        <is>
          <t>和歌山県</t>
        </is>
      </c>
      <c r="G4126" s="3" t="n">
        <v>34.261294</v>
      </c>
      <c r="H4126" s="3" t="n">
        <v>135.144279</v>
      </c>
      <c r="I4126" t="inlineStr">
        <is>
          <t>OSM実測</t>
        </is>
      </c>
      <c r="J4126" t="n">
        <v>33</v>
      </c>
      <c r="K4126" t="n">
        <v>33</v>
      </c>
      <c r="L4126" t="n">
        <v>-24</v>
      </c>
      <c r="M4126" t="n">
        <v>9</v>
      </c>
      <c r="N4126" t="n">
        <v>0</v>
      </c>
      <c r="O4126" t="inlineStr">
        <is>
          <t>不可 #2</t>
        </is>
      </c>
      <c r="P4126" t="inlineStr">
        <is>
          <t>有り</t>
        </is>
      </c>
      <c r="R4126" s="4">
        <f>IF(COUNT($M4126:$N4126)=0,"",IF(AND(IF($N4126&lt;&gt;"",$N4126,$M4126)&lt;=0,$O4126&lt;&gt;"可"),"警告",""))</f>
        <v/>
      </c>
      <c r="S4126" s="4">
        <f>IF(COUNT($M4126:$N4126)=0,0,IF(IF($N4126&lt;&gt;"",$N4126,$M4126)&gt;=スコアリング基準!$B$20,スコアリング基準!$C$20,IF(IF($N4126&lt;&gt;"",$N4126,$M4126)&gt;=スコアリング基準!$B$21,スコアリング基準!$C$21,IF(IF($N4126&lt;&gt;"",$N4126,$M4126)&gt;0,スコアリング基準!$C$22,0))))</f>
        <v/>
      </c>
      <c r="T4126" s="4">
        <f>IF($O4126="可",スコアリング基準!$C$23,0)</f>
        <v/>
      </c>
      <c r="U4126" s="4">
        <f>IF(OR(COUNT($K4126:$L4126)&lt;2,$K4126=0),0,IF(ABS($L4126)/$K4126&lt;=スコアリング基準!$B$24,スコアリング基準!$C$24,IF(ABS($L4126)/$K4126&lt;=スコアリング基準!$B$25,スコアリング基準!$C$25,IF(ABS($L4126)/$K4126&lt;=スコアリング基準!$B$26,スコアリング基準!$C$26,0))))</f>
        <v/>
      </c>
      <c r="V4126" s="4">
        <f>IF($P4126="なし",スコアリング基準!$C$27,0)</f>
        <v/>
      </c>
      <c r="W4126" s="4">
        <f>IF($F4126="",0,IF(ISNUMBER($F4126),IF($F4126&lt;=スコアリング基準!$B$28,スコアリング基準!$C$28,スコアリング基準!$C$29),0))</f>
        <v/>
      </c>
      <c r="X4126" s="4">
        <f>IFERROR(VLOOKUP($B4126,スコアリング基準!$A$36:$B$46,2,FALSE),0)</f>
        <v/>
      </c>
      <c r="Y4126" s="4">
        <f>SUM($S4126:$X4126)</f>
        <v/>
      </c>
      <c r="Z4126" s="4">
        <f>IF(COUNT($M4126:$N4126)=0,"データ無",IF($Y4126&gt;=スコアリング基準!$B$30,"S",IF($Y4126&gt;=スコアリング基準!$B$31,"A",IF($Y4126&gt;=スコアリング基準!$B$32,"B","C"))))</f>
        <v/>
      </c>
      <c r="AA4126">
        <f>IFERROR(INDEX(実績DB!$I$3:$I$104,MATCH($B4126&amp;$C4126,実績DB!$J$3:$J$104,0)),"")</f>
        <v/>
      </c>
    </row>
    <row r="4127">
      <c r="A4127" t="n">
        <v>4125</v>
      </c>
      <c r="B4127" t="inlineStr">
        <is>
          <t>関西</t>
        </is>
      </c>
      <c r="C4127" t="inlineStr">
        <is>
          <t>水口変電所</t>
        </is>
      </c>
      <c r="D4127" t="inlineStr">
        <is>
          <t>滋賀県</t>
        </is>
      </c>
      <c r="G4127" s="3" t="n">
        <v>34.971633</v>
      </c>
      <c r="H4127" s="3" t="n">
        <v>136.175432</v>
      </c>
      <c r="I4127" t="inlineStr">
        <is>
          <t>OSM実測</t>
        </is>
      </c>
      <c r="J4127" t="n">
        <v>38</v>
      </c>
      <c r="K4127" t="n">
        <v>38</v>
      </c>
      <c r="L4127" t="n">
        <v>-29</v>
      </c>
      <c r="M4127" t="n">
        <v>9</v>
      </c>
      <c r="N4127" t="n">
        <v>0</v>
      </c>
      <c r="O4127" t="inlineStr">
        <is>
          <t>不可 #2</t>
        </is>
      </c>
      <c r="P4127" t="inlineStr">
        <is>
          <t>有り</t>
        </is>
      </c>
      <c r="R4127" s="4">
        <f>IF(COUNT($M4127:$N4127)=0,"",IF(AND(IF($N4127&lt;&gt;"",$N4127,$M4127)&lt;=0,$O4127&lt;&gt;"可"),"警告",""))</f>
        <v/>
      </c>
      <c r="S4127" s="4">
        <f>IF(COUNT($M4127:$N4127)=0,0,IF(IF($N4127&lt;&gt;"",$N4127,$M4127)&gt;=スコアリング基準!$B$20,スコアリング基準!$C$20,IF(IF($N4127&lt;&gt;"",$N4127,$M4127)&gt;=スコアリング基準!$B$21,スコアリング基準!$C$21,IF(IF($N4127&lt;&gt;"",$N4127,$M4127)&gt;0,スコアリング基準!$C$22,0))))</f>
        <v/>
      </c>
      <c r="T4127" s="4">
        <f>IF($O4127="可",スコアリング基準!$C$23,0)</f>
        <v/>
      </c>
      <c r="U4127" s="4">
        <f>IF(OR(COUNT($K4127:$L4127)&lt;2,$K4127=0),0,IF(ABS($L4127)/$K4127&lt;=スコアリング基準!$B$24,スコアリング基準!$C$24,IF(ABS($L4127)/$K4127&lt;=スコアリング基準!$B$25,スコアリング基準!$C$25,IF(ABS($L4127)/$K4127&lt;=スコアリング基準!$B$26,スコアリング基準!$C$26,0))))</f>
        <v/>
      </c>
      <c r="V4127" s="4">
        <f>IF($P4127="なし",スコアリング基準!$C$27,0)</f>
        <v/>
      </c>
      <c r="W4127" s="4">
        <f>IF($F4127="",0,IF(ISNUMBER($F4127),IF($F4127&lt;=スコアリング基準!$B$28,スコアリング基準!$C$28,スコアリング基準!$C$29),0))</f>
        <v/>
      </c>
      <c r="X4127" s="4">
        <f>IFERROR(VLOOKUP($B4127,スコアリング基準!$A$36:$B$46,2,FALSE),0)</f>
        <v/>
      </c>
      <c r="Y4127" s="4">
        <f>SUM($S4127:$X4127)</f>
        <v/>
      </c>
      <c r="Z4127" s="4">
        <f>IF(COUNT($M4127:$N4127)=0,"データ無",IF($Y4127&gt;=スコアリング基準!$B$30,"S",IF($Y4127&gt;=スコアリング基準!$B$31,"A",IF($Y4127&gt;=スコアリング基準!$B$32,"B","C"))))</f>
        <v/>
      </c>
      <c r="AA4127">
        <f>IFERROR(INDEX(実績DB!$I$3:$I$104,MATCH($B4127&amp;$C4127,実績DB!$J$3:$J$104,0)),"")</f>
        <v/>
      </c>
    </row>
    <row r="4128">
      <c r="A4128" t="n">
        <v>4126</v>
      </c>
      <c r="B4128" t="inlineStr">
        <is>
          <t>関西</t>
        </is>
      </c>
      <c r="C4128" t="inlineStr">
        <is>
          <t>河原町変電所</t>
        </is>
      </c>
      <c r="D4128" t="inlineStr">
        <is>
          <t>京都府</t>
        </is>
      </c>
      <c r="G4128" s="3" t="n">
        <v>35.005438</v>
      </c>
      <c r="H4128" s="3" t="n">
        <v>135.769858</v>
      </c>
      <c r="I4128" t="inlineStr">
        <is>
          <t>OSM実測</t>
        </is>
      </c>
      <c r="J4128" t="n">
        <v>57</v>
      </c>
      <c r="K4128" t="n">
        <v>57</v>
      </c>
      <c r="L4128" t="n">
        <v>-38</v>
      </c>
      <c r="M4128" t="n">
        <v>19</v>
      </c>
      <c r="N4128" t="n">
        <v>19</v>
      </c>
      <c r="O4128" t="inlineStr">
        <is>
          <t>不可 #2</t>
        </is>
      </c>
      <c r="P4128" t="inlineStr">
        <is>
          <t>なし</t>
        </is>
      </c>
      <c r="R4128" s="4">
        <f>IF(COUNT($M4128:$N4128)=0,"",IF(AND(IF($N4128&lt;&gt;"",$N4128,$M4128)&lt;=0,$O4128&lt;&gt;"可"),"警告",""))</f>
        <v/>
      </c>
      <c r="S4128" s="4">
        <f>IF(COUNT($M4128:$N4128)=0,0,IF(IF($N4128&lt;&gt;"",$N4128,$M4128)&gt;=スコアリング基準!$B$20,スコアリング基準!$C$20,IF(IF($N4128&lt;&gt;"",$N4128,$M4128)&gt;=スコアリング基準!$B$21,スコアリング基準!$C$21,IF(IF($N4128&lt;&gt;"",$N4128,$M4128)&gt;0,スコアリング基準!$C$22,0))))</f>
        <v/>
      </c>
      <c r="T4128" s="4">
        <f>IF($O4128="可",スコアリング基準!$C$23,0)</f>
        <v/>
      </c>
      <c r="U4128" s="4">
        <f>IF(OR(COUNT($K4128:$L4128)&lt;2,$K4128=0),0,IF(ABS($L4128)/$K4128&lt;=スコアリング基準!$B$24,スコアリング基準!$C$24,IF(ABS($L4128)/$K4128&lt;=スコアリング基準!$B$25,スコアリング基準!$C$25,IF(ABS($L4128)/$K4128&lt;=スコアリング基準!$B$26,スコアリング基準!$C$26,0))))</f>
        <v/>
      </c>
      <c r="V4128" s="4">
        <f>IF($P4128="なし",スコアリング基準!$C$27,0)</f>
        <v/>
      </c>
      <c r="W4128" s="4">
        <f>IF($F4128="",0,IF(ISNUMBER($F4128),IF($F4128&lt;=スコアリング基準!$B$28,スコアリング基準!$C$28,スコアリング基準!$C$29),0))</f>
        <v/>
      </c>
      <c r="X4128" s="4">
        <f>IFERROR(VLOOKUP($B4128,スコアリング基準!$A$36:$B$46,2,FALSE),0)</f>
        <v/>
      </c>
      <c r="Y4128" s="4">
        <f>SUM($S4128:$X4128)</f>
        <v/>
      </c>
      <c r="Z4128" s="4">
        <f>IF(COUNT($M4128:$N4128)=0,"データ無",IF($Y4128&gt;=スコアリング基準!$B$30,"S",IF($Y4128&gt;=スコアリング基準!$B$31,"A",IF($Y4128&gt;=スコアリング基準!$B$32,"B","C"))))</f>
        <v/>
      </c>
      <c r="AA4128">
        <f>IFERROR(INDEX(実績DB!$I$3:$I$104,MATCH($B4128&amp;$C4128,実績DB!$J$3:$J$104,0)),"")</f>
        <v/>
      </c>
    </row>
    <row r="4129">
      <c r="A4129" t="n">
        <v>4127</v>
      </c>
      <c r="B4129" t="inlineStr">
        <is>
          <t>関西</t>
        </is>
      </c>
      <c r="C4129" t="inlineStr">
        <is>
          <t>泉北変電所</t>
        </is>
      </c>
      <c r="D4129" t="inlineStr">
        <is>
          <t>大阪府</t>
        </is>
      </c>
      <c r="G4129" s="3" t="n">
        <v>34.523865</v>
      </c>
      <c r="H4129" s="3" t="n">
        <v>135.473557</v>
      </c>
      <c r="I4129" t="inlineStr">
        <is>
          <t>OSM実測</t>
        </is>
      </c>
      <c r="J4129" t="n">
        <v>570</v>
      </c>
      <c r="K4129" t="n">
        <v>427</v>
      </c>
      <c r="L4129" t="n">
        <v>24</v>
      </c>
      <c r="O4129" t="inlineStr">
        <is>
          <t>可</t>
        </is>
      </c>
      <c r="P4129" t="inlineStr">
        <is>
          <t>なし</t>
        </is>
      </c>
      <c r="R4129" s="4">
        <f>IF(COUNT($M4129:$N4129)=0,"",IF(AND(IF($N4129&lt;&gt;"",$N4129,$M4129)&lt;=0,$O4129&lt;&gt;"可"),"警告",""))</f>
        <v/>
      </c>
      <c r="S4129" s="4">
        <f>IF(COUNT($M4129:$N4129)=0,0,IF(IF($N4129&lt;&gt;"",$N4129,$M4129)&gt;=スコアリング基準!$B$20,スコアリング基準!$C$20,IF(IF($N4129&lt;&gt;"",$N4129,$M4129)&gt;=スコアリング基準!$B$21,スコアリング基準!$C$21,IF(IF($N4129&lt;&gt;"",$N4129,$M4129)&gt;0,スコアリング基準!$C$22,0))))</f>
        <v/>
      </c>
      <c r="T4129" s="4">
        <f>IF($O4129="可",スコアリング基準!$C$23,0)</f>
        <v/>
      </c>
      <c r="U4129" s="4">
        <f>IF(OR(COUNT($K4129:$L4129)&lt;2,$K4129=0),0,IF(ABS($L4129)/$K4129&lt;=スコアリング基準!$B$24,スコアリング基準!$C$24,IF(ABS($L4129)/$K4129&lt;=スコアリング基準!$B$25,スコアリング基準!$C$25,IF(ABS($L4129)/$K4129&lt;=スコアリング基準!$B$26,スコアリング基準!$C$26,0))))</f>
        <v/>
      </c>
      <c r="V4129" s="4">
        <f>IF($P4129="なし",スコアリング基準!$C$27,0)</f>
        <v/>
      </c>
      <c r="W4129" s="4">
        <f>IF($F4129="",0,IF(ISNUMBER($F4129),IF($F4129&lt;=スコアリング基準!$B$28,スコアリング基準!$C$28,スコアリング基準!$C$29),0))</f>
        <v/>
      </c>
      <c r="X4129" s="4">
        <f>IFERROR(VLOOKUP($B4129,スコアリング基準!$A$36:$B$46,2,FALSE),0)</f>
        <v/>
      </c>
      <c r="Y4129" s="4">
        <f>SUM($S4129:$X4129)</f>
        <v/>
      </c>
      <c r="Z4129" s="4">
        <f>IF(COUNT($M4129:$N4129)=0,"データ無",IF($Y4129&gt;=スコアリング基準!$B$30,"S",IF($Y4129&gt;=スコアリング基準!$B$31,"A",IF($Y4129&gt;=スコアリング基準!$B$32,"B","C"))))</f>
        <v/>
      </c>
      <c r="AA4129">
        <f>IFERROR(INDEX(実績DB!$I$3:$I$104,MATCH($B4129&amp;$C4129,実績DB!$J$3:$J$104,0)),"")</f>
        <v/>
      </c>
    </row>
    <row r="4130">
      <c r="A4130" t="n">
        <v>4128</v>
      </c>
      <c r="B4130" t="inlineStr">
        <is>
          <t>関西</t>
        </is>
      </c>
      <c r="C4130" t="inlineStr">
        <is>
          <t>洛南変電所</t>
        </is>
      </c>
      <c r="D4130" t="inlineStr">
        <is>
          <t>京都府</t>
        </is>
      </c>
      <c r="G4130" s="3" t="n">
        <v>34.832689</v>
      </c>
      <c r="H4130" s="3" t="n">
        <v>135.756455</v>
      </c>
      <c r="I4130" t="inlineStr">
        <is>
          <t>OSM実測</t>
        </is>
      </c>
      <c r="J4130" t="n">
        <v>570</v>
      </c>
      <c r="K4130" t="n">
        <v>427</v>
      </c>
      <c r="L4130" t="n">
        <v>-161</v>
      </c>
      <c r="O4130" t="inlineStr">
        <is>
          <t>可</t>
        </is>
      </c>
      <c r="P4130" t="inlineStr">
        <is>
          <t>なし</t>
        </is>
      </c>
      <c r="R4130" s="4">
        <f>IF(COUNT($M4130:$N4130)=0,"",IF(AND(IF($N4130&lt;&gt;"",$N4130,$M4130)&lt;=0,$O4130&lt;&gt;"可"),"警告",""))</f>
        <v/>
      </c>
      <c r="S4130" s="4">
        <f>IF(COUNT($M4130:$N4130)=0,0,IF(IF($N4130&lt;&gt;"",$N4130,$M4130)&gt;=スコアリング基準!$B$20,スコアリング基準!$C$20,IF(IF($N4130&lt;&gt;"",$N4130,$M4130)&gt;=スコアリング基準!$B$21,スコアリング基準!$C$21,IF(IF($N4130&lt;&gt;"",$N4130,$M4130)&gt;0,スコアリング基準!$C$22,0))))</f>
        <v/>
      </c>
      <c r="T4130" s="4">
        <f>IF($O4130="可",スコアリング基準!$C$23,0)</f>
        <v/>
      </c>
      <c r="U4130" s="4">
        <f>IF(OR(COUNT($K4130:$L4130)&lt;2,$K4130=0),0,IF(ABS($L4130)/$K4130&lt;=スコアリング基準!$B$24,スコアリング基準!$C$24,IF(ABS($L4130)/$K4130&lt;=スコアリング基準!$B$25,スコアリング基準!$C$25,IF(ABS($L4130)/$K4130&lt;=スコアリング基準!$B$26,スコアリング基準!$C$26,0))))</f>
        <v/>
      </c>
      <c r="V4130" s="4">
        <f>IF($P4130="なし",スコアリング基準!$C$27,0)</f>
        <v/>
      </c>
      <c r="W4130" s="4">
        <f>IF($F4130="",0,IF(ISNUMBER($F4130),IF($F4130&lt;=スコアリング基準!$B$28,スコアリング基準!$C$28,スコアリング基準!$C$29),0))</f>
        <v/>
      </c>
      <c r="X4130" s="4">
        <f>IFERROR(VLOOKUP($B4130,スコアリング基準!$A$36:$B$46,2,FALSE),0)</f>
        <v/>
      </c>
      <c r="Y4130" s="4">
        <f>SUM($S4130:$X4130)</f>
        <v/>
      </c>
      <c r="Z4130" s="4">
        <f>IF(COUNT($M4130:$N4130)=0,"データ無",IF($Y4130&gt;=スコアリング基準!$B$30,"S",IF($Y4130&gt;=スコアリング基準!$B$31,"A",IF($Y4130&gt;=スコアリング基準!$B$32,"B","C"))))</f>
        <v/>
      </c>
      <c r="AA4130">
        <f>IFERROR(INDEX(実績DB!$I$3:$I$104,MATCH($B4130&amp;$C4130,実績DB!$J$3:$J$104,0)),"")</f>
        <v/>
      </c>
    </row>
    <row r="4131">
      <c r="A4131" t="n">
        <v>4129</v>
      </c>
      <c r="B4131" t="inlineStr">
        <is>
          <t>関西</t>
        </is>
      </c>
      <c r="C4131" t="inlineStr">
        <is>
          <t>淡路町変電所</t>
        </is>
      </c>
      <c r="D4131" t="inlineStr">
        <is>
          <t>大阪府</t>
        </is>
      </c>
      <c r="G4131" s="3" t="n">
        <v>34.740782</v>
      </c>
      <c r="H4131" s="3" t="n">
        <v>135.517045</v>
      </c>
      <c r="I4131" t="inlineStr">
        <is>
          <t>OSM実測</t>
        </is>
      </c>
      <c r="J4131" t="n">
        <v>57</v>
      </c>
      <c r="K4131" t="n">
        <v>57</v>
      </c>
      <c r="L4131" t="n">
        <v>-38</v>
      </c>
      <c r="M4131" t="n">
        <v>19</v>
      </c>
      <c r="N4131" t="n">
        <v>19</v>
      </c>
      <c r="O4131" t="inlineStr">
        <is>
          <t>不可 #2</t>
        </is>
      </c>
      <c r="P4131" t="inlineStr">
        <is>
          <t>なし</t>
        </is>
      </c>
      <c r="R4131" s="4">
        <f>IF(COUNT($M4131:$N4131)=0,"",IF(AND(IF($N4131&lt;&gt;"",$N4131,$M4131)&lt;=0,$O4131&lt;&gt;"可"),"警告",""))</f>
        <v/>
      </c>
      <c r="S4131" s="4">
        <f>IF(COUNT($M4131:$N4131)=0,0,IF(IF($N4131&lt;&gt;"",$N4131,$M4131)&gt;=スコアリング基準!$B$20,スコアリング基準!$C$20,IF(IF($N4131&lt;&gt;"",$N4131,$M4131)&gt;=スコアリング基準!$B$21,スコアリング基準!$C$21,IF(IF($N4131&lt;&gt;"",$N4131,$M4131)&gt;0,スコアリング基準!$C$22,0))))</f>
        <v/>
      </c>
      <c r="T4131" s="4">
        <f>IF($O4131="可",スコアリング基準!$C$23,0)</f>
        <v/>
      </c>
      <c r="U4131" s="4">
        <f>IF(OR(COUNT($K4131:$L4131)&lt;2,$K4131=0),0,IF(ABS($L4131)/$K4131&lt;=スコアリング基準!$B$24,スコアリング基準!$C$24,IF(ABS($L4131)/$K4131&lt;=スコアリング基準!$B$25,スコアリング基準!$C$25,IF(ABS($L4131)/$K4131&lt;=スコアリング基準!$B$26,スコアリング基準!$C$26,0))))</f>
        <v/>
      </c>
      <c r="V4131" s="4">
        <f>IF($P4131="なし",スコアリング基準!$C$27,0)</f>
        <v/>
      </c>
      <c r="W4131" s="4">
        <f>IF($F4131="",0,IF(ISNUMBER($F4131),IF($F4131&lt;=スコアリング基準!$B$28,スコアリング基準!$C$28,スコアリング基準!$C$29),0))</f>
        <v/>
      </c>
      <c r="X4131" s="4">
        <f>IFERROR(VLOOKUP($B4131,スコアリング基準!$A$36:$B$46,2,FALSE),0)</f>
        <v/>
      </c>
      <c r="Y4131" s="4">
        <f>SUM($S4131:$X4131)</f>
        <v/>
      </c>
      <c r="Z4131" s="4">
        <f>IF(COUNT($M4131:$N4131)=0,"データ無",IF($Y4131&gt;=スコアリング基準!$B$30,"S",IF($Y4131&gt;=スコアリング基準!$B$31,"A",IF($Y4131&gt;=スコアリング基準!$B$32,"B","C"))))</f>
        <v/>
      </c>
      <c r="AA4131">
        <f>IFERROR(INDEX(実績DB!$I$3:$I$104,MATCH($B4131&amp;$C4131,実績DB!$J$3:$J$104,0)),"")</f>
        <v/>
      </c>
    </row>
    <row r="4132">
      <c r="A4132" t="n">
        <v>4130</v>
      </c>
      <c r="B4132" t="inlineStr">
        <is>
          <t>関西</t>
        </is>
      </c>
      <c r="C4132" t="inlineStr">
        <is>
          <t>牧野変電所</t>
        </is>
      </c>
      <c r="D4132" t="inlineStr">
        <is>
          <t>大阪府</t>
        </is>
      </c>
      <c r="G4132" s="3" t="n">
        <v>34.842175</v>
      </c>
      <c r="H4132" s="3" t="n">
        <v>135.66159</v>
      </c>
      <c r="I4132" t="inlineStr">
        <is>
          <t>OSM実測</t>
        </is>
      </c>
      <c r="J4132" t="n">
        <v>57</v>
      </c>
      <c r="K4132" t="n">
        <v>31</v>
      </c>
      <c r="L4132" t="n">
        <v>4</v>
      </c>
      <c r="O4132" t="inlineStr">
        <is>
          <t>可</t>
        </is>
      </c>
      <c r="P4132" t="inlineStr">
        <is>
          <t>なし</t>
        </is>
      </c>
      <c r="R4132" s="4">
        <f>IF(COUNT($M4132:$N4132)=0,"",IF(AND(IF($N4132&lt;&gt;"",$N4132,$M4132)&lt;=0,$O4132&lt;&gt;"可"),"警告",""))</f>
        <v/>
      </c>
      <c r="S4132" s="4">
        <f>IF(COUNT($M4132:$N4132)=0,0,IF(IF($N4132&lt;&gt;"",$N4132,$M4132)&gt;=スコアリング基準!$B$20,スコアリング基準!$C$20,IF(IF($N4132&lt;&gt;"",$N4132,$M4132)&gt;=スコアリング基準!$B$21,スコアリング基準!$C$21,IF(IF($N4132&lt;&gt;"",$N4132,$M4132)&gt;0,スコアリング基準!$C$22,0))))</f>
        <v/>
      </c>
      <c r="T4132" s="4">
        <f>IF($O4132="可",スコアリング基準!$C$23,0)</f>
        <v/>
      </c>
      <c r="U4132" s="4">
        <f>IF(OR(COUNT($K4132:$L4132)&lt;2,$K4132=0),0,IF(ABS($L4132)/$K4132&lt;=スコアリング基準!$B$24,スコアリング基準!$C$24,IF(ABS($L4132)/$K4132&lt;=スコアリング基準!$B$25,スコアリング基準!$C$25,IF(ABS($L4132)/$K4132&lt;=スコアリング基準!$B$26,スコアリング基準!$C$26,0))))</f>
        <v/>
      </c>
      <c r="V4132" s="4">
        <f>IF($P4132="なし",スコアリング基準!$C$27,0)</f>
        <v/>
      </c>
      <c r="W4132" s="4">
        <f>IF($F4132="",0,IF(ISNUMBER($F4132),IF($F4132&lt;=スコアリング基準!$B$28,スコアリング基準!$C$28,スコアリング基準!$C$29),0))</f>
        <v/>
      </c>
      <c r="X4132" s="4">
        <f>IFERROR(VLOOKUP($B4132,スコアリング基準!$A$36:$B$46,2,FALSE),0)</f>
        <v/>
      </c>
      <c r="Y4132" s="4">
        <f>SUM($S4132:$X4132)</f>
        <v/>
      </c>
      <c r="Z4132" s="4">
        <f>IF(COUNT($M4132:$N4132)=0,"データ無",IF($Y4132&gt;=スコアリング基準!$B$30,"S",IF($Y4132&gt;=スコアリング基準!$B$31,"A",IF($Y4132&gt;=スコアリング基準!$B$32,"B","C"))))</f>
        <v/>
      </c>
      <c r="AA4132">
        <f>IFERROR(INDEX(実績DB!$I$3:$I$104,MATCH($B4132&amp;$C4132,実績DB!$J$3:$J$104,0)),"")</f>
        <v/>
      </c>
    </row>
    <row r="4133">
      <c r="A4133" t="n">
        <v>4131</v>
      </c>
      <c r="B4133" t="inlineStr">
        <is>
          <t>関西</t>
        </is>
      </c>
      <c r="C4133" t="inlineStr">
        <is>
          <t>田中変電所</t>
        </is>
      </c>
      <c r="D4133" t="inlineStr">
        <is>
          <t>京都府</t>
        </is>
      </c>
      <c r="G4133" s="3" t="n">
        <v>35.036038</v>
      </c>
      <c r="H4133" s="3" t="n">
        <v>135.77973</v>
      </c>
      <c r="I4133" t="inlineStr">
        <is>
          <t>OSM実測</t>
        </is>
      </c>
      <c r="J4133" t="n">
        <v>47</v>
      </c>
      <c r="K4133" t="n">
        <v>47</v>
      </c>
      <c r="L4133" t="n">
        <v>-38</v>
      </c>
      <c r="M4133" t="n">
        <v>9</v>
      </c>
      <c r="N4133" t="n">
        <v>9</v>
      </c>
      <c r="O4133" t="inlineStr">
        <is>
          <t>不可 #2</t>
        </is>
      </c>
      <c r="P4133" t="inlineStr">
        <is>
          <t>なし</t>
        </is>
      </c>
      <c r="R4133" s="4">
        <f>IF(COUNT($M4133:$N4133)=0,"",IF(AND(IF($N4133&lt;&gt;"",$N4133,$M4133)&lt;=0,$O4133&lt;&gt;"可"),"警告",""))</f>
        <v/>
      </c>
      <c r="S4133" s="4">
        <f>IF(COUNT($M4133:$N4133)=0,0,IF(IF($N4133&lt;&gt;"",$N4133,$M4133)&gt;=スコアリング基準!$B$20,スコアリング基準!$C$20,IF(IF($N4133&lt;&gt;"",$N4133,$M4133)&gt;=スコアリング基準!$B$21,スコアリング基準!$C$21,IF(IF($N4133&lt;&gt;"",$N4133,$M4133)&gt;0,スコアリング基準!$C$22,0))))</f>
        <v/>
      </c>
      <c r="T4133" s="4">
        <f>IF($O4133="可",スコアリング基準!$C$23,0)</f>
        <v/>
      </c>
      <c r="U4133" s="4">
        <f>IF(OR(COUNT($K4133:$L4133)&lt;2,$K4133=0),0,IF(ABS($L4133)/$K4133&lt;=スコアリング基準!$B$24,スコアリング基準!$C$24,IF(ABS($L4133)/$K4133&lt;=スコアリング基準!$B$25,スコアリング基準!$C$25,IF(ABS($L4133)/$K4133&lt;=スコアリング基準!$B$26,スコアリング基準!$C$26,0))))</f>
        <v/>
      </c>
      <c r="V4133" s="4">
        <f>IF($P4133="なし",スコアリング基準!$C$27,0)</f>
        <v/>
      </c>
      <c r="W4133" s="4">
        <f>IF($F4133="",0,IF(ISNUMBER($F4133),IF($F4133&lt;=スコアリング基準!$B$28,スコアリング基準!$C$28,スコアリング基準!$C$29),0))</f>
        <v/>
      </c>
      <c r="X4133" s="4">
        <f>IFERROR(VLOOKUP($B4133,スコアリング基準!$A$36:$B$46,2,FALSE),0)</f>
        <v/>
      </c>
      <c r="Y4133" s="4">
        <f>SUM($S4133:$X4133)</f>
        <v/>
      </c>
      <c r="Z4133" s="4">
        <f>IF(COUNT($M4133:$N4133)=0,"データ無",IF($Y4133&gt;=スコアリング基準!$B$30,"S",IF($Y4133&gt;=スコアリング基準!$B$31,"A",IF($Y4133&gt;=スコアリング基準!$B$32,"B","C"))))</f>
        <v/>
      </c>
      <c r="AA4133">
        <f>IFERROR(INDEX(実績DB!$I$3:$I$104,MATCH($B4133&amp;$C4133,実績DB!$J$3:$J$104,0)),"")</f>
        <v/>
      </c>
    </row>
    <row r="4134">
      <c r="A4134" t="n">
        <v>4132</v>
      </c>
      <c r="B4134" t="inlineStr">
        <is>
          <t>関西</t>
        </is>
      </c>
      <c r="C4134" t="inlineStr">
        <is>
          <t>田島変電所</t>
        </is>
      </c>
      <c r="D4134" t="inlineStr">
        <is>
          <t>大阪府</t>
        </is>
      </c>
      <c r="G4134" s="3" t="n">
        <v>34.648329</v>
      </c>
      <c r="H4134" s="3" t="n">
        <v>135.541886</v>
      </c>
      <c r="I4134" t="inlineStr">
        <is>
          <t>OSM実測</t>
        </is>
      </c>
      <c r="J4134" t="n">
        <v>66</v>
      </c>
      <c r="K4134" t="n">
        <v>66</v>
      </c>
      <c r="L4134" t="n">
        <v>-47</v>
      </c>
      <c r="M4134" t="n">
        <v>19</v>
      </c>
      <c r="N4134" t="n">
        <v>19</v>
      </c>
      <c r="O4134" t="inlineStr">
        <is>
          <t>不可 #2</t>
        </is>
      </c>
      <c r="P4134" t="inlineStr">
        <is>
          <t>なし</t>
        </is>
      </c>
      <c r="R4134" s="4">
        <f>IF(COUNT($M4134:$N4134)=0,"",IF(AND(IF($N4134&lt;&gt;"",$N4134,$M4134)&lt;=0,$O4134&lt;&gt;"可"),"警告",""))</f>
        <v/>
      </c>
      <c r="S4134" s="4">
        <f>IF(COUNT($M4134:$N4134)=0,0,IF(IF($N4134&lt;&gt;"",$N4134,$M4134)&gt;=スコアリング基準!$B$20,スコアリング基準!$C$20,IF(IF($N4134&lt;&gt;"",$N4134,$M4134)&gt;=スコアリング基準!$B$21,スコアリング基準!$C$21,IF(IF($N4134&lt;&gt;"",$N4134,$M4134)&gt;0,スコアリング基準!$C$22,0))))</f>
        <v/>
      </c>
      <c r="T4134" s="4">
        <f>IF($O4134="可",スコアリング基準!$C$23,0)</f>
        <v/>
      </c>
      <c r="U4134" s="4">
        <f>IF(OR(COUNT($K4134:$L4134)&lt;2,$K4134=0),0,IF(ABS($L4134)/$K4134&lt;=スコアリング基準!$B$24,スコアリング基準!$C$24,IF(ABS($L4134)/$K4134&lt;=スコアリング基準!$B$25,スコアリング基準!$C$25,IF(ABS($L4134)/$K4134&lt;=スコアリング基準!$B$26,スコアリング基準!$C$26,0))))</f>
        <v/>
      </c>
      <c r="V4134" s="4">
        <f>IF($P4134="なし",スコアリング基準!$C$27,0)</f>
        <v/>
      </c>
      <c r="W4134" s="4">
        <f>IF($F4134="",0,IF(ISNUMBER($F4134),IF($F4134&lt;=スコアリング基準!$B$28,スコアリング基準!$C$28,スコアリング基準!$C$29),0))</f>
        <v/>
      </c>
      <c r="X4134" s="4">
        <f>IFERROR(VLOOKUP($B4134,スコアリング基準!$A$36:$B$46,2,FALSE),0)</f>
        <v/>
      </c>
      <c r="Y4134" s="4">
        <f>SUM($S4134:$X4134)</f>
        <v/>
      </c>
      <c r="Z4134" s="4">
        <f>IF(COUNT($M4134:$N4134)=0,"データ無",IF($Y4134&gt;=スコアリング基準!$B$30,"S",IF($Y4134&gt;=スコアリング基準!$B$31,"A",IF($Y4134&gt;=スコアリング基準!$B$32,"B","C"))))</f>
        <v/>
      </c>
      <c r="AA4134">
        <f>IFERROR(INDEX(実績DB!$I$3:$I$104,MATCH($B4134&amp;$C4134,実績DB!$J$3:$J$104,0)),"")</f>
        <v/>
      </c>
    </row>
    <row r="4135">
      <c r="A4135" t="n">
        <v>4133</v>
      </c>
      <c r="B4135" t="inlineStr">
        <is>
          <t>関西</t>
        </is>
      </c>
      <c r="C4135" t="inlineStr">
        <is>
          <t>甲西変電所</t>
        </is>
      </c>
      <c r="D4135" t="inlineStr">
        <is>
          <t>滋賀県</t>
        </is>
      </c>
      <c r="G4135" s="3" t="n">
        <v>35.004899</v>
      </c>
      <c r="H4135" s="3" t="n">
        <v>136.068747</v>
      </c>
      <c r="I4135" t="inlineStr">
        <is>
          <t>OSM実測</t>
        </is>
      </c>
      <c r="J4135" t="n">
        <v>57</v>
      </c>
      <c r="K4135" t="n">
        <v>31</v>
      </c>
      <c r="L4135" t="n">
        <v>2</v>
      </c>
      <c r="O4135" t="inlineStr">
        <is>
          <t>可</t>
        </is>
      </c>
      <c r="P4135" t="inlineStr">
        <is>
          <t>有り</t>
        </is>
      </c>
      <c r="R4135" s="4">
        <f>IF(COUNT($M4135:$N4135)=0,"",IF(AND(IF($N4135&lt;&gt;"",$N4135,$M4135)&lt;=0,$O4135&lt;&gt;"可"),"警告",""))</f>
        <v/>
      </c>
      <c r="S4135" s="4">
        <f>IF(COUNT($M4135:$N4135)=0,0,IF(IF($N4135&lt;&gt;"",$N4135,$M4135)&gt;=スコアリング基準!$B$20,スコアリング基準!$C$20,IF(IF($N4135&lt;&gt;"",$N4135,$M4135)&gt;=スコアリング基準!$B$21,スコアリング基準!$C$21,IF(IF($N4135&lt;&gt;"",$N4135,$M4135)&gt;0,スコアリング基準!$C$22,0))))</f>
        <v/>
      </c>
      <c r="T4135" s="4">
        <f>IF($O4135="可",スコアリング基準!$C$23,0)</f>
        <v/>
      </c>
      <c r="U4135" s="4">
        <f>IF(OR(COUNT($K4135:$L4135)&lt;2,$K4135=0),0,IF(ABS($L4135)/$K4135&lt;=スコアリング基準!$B$24,スコアリング基準!$C$24,IF(ABS($L4135)/$K4135&lt;=スコアリング基準!$B$25,スコアリング基準!$C$25,IF(ABS($L4135)/$K4135&lt;=スコアリング基準!$B$26,スコアリング基準!$C$26,0))))</f>
        <v/>
      </c>
      <c r="V4135" s="4">
        <f>IF($P4135="なし",スコアリング基準!$C$27,0)</f>
        <v/>
      </c>
      <c r="W4135" s="4">
        <f>IF($F4135="",0,IF(ISNUMBER($F4135),IF($F4135&lt;=スコアリング基準!$B$28,スコアリング基準!$C$28,スコアリング基準!$C$29),0))</f>
        <v/>
      </c>
      <c r="X4135" s="4">
        <f>IFERROR(VLOOKUP($B4135,スコアリング基準!$A$36:$B$46,2,FALSE),0)</f>
        <v/>
      </c>
      <c r="Y4135" s="4">
        <f>SUM($S4135:$X4135)</f>
        <v/>
      </c>
      <c r="Z4135" s="4">
        <f>IF(COUNT($M4135:$N4135)=0,"データ無",IF($Y4135&gt;=スコアリング基準!$B$30,"S",IF($Y4135&gt;=スコアリング基準!$B$31,"A",IF($Y4135&gt;=スコアリング基準!$B$32,"B","C"))))</f>
        <v/>
      </c>
      <c r="AA4135">
        <f>IFERROR(INDEX(実績DB!$I$3:$I$104,MATCH($B4135&amp;$C4135,実績DB!$J$3:$J$104,0)),"")</f>
        <v/>
      </c>
    </row>
    <row r="4136">
      <c r="A4136" t="n">
        <v>4134</v>
      </c>
      <c r="B4136" t="inlineStr">
        <is>
          <t>関西</t>
        </is>
      </c>
      <c r="C4136" t="inlineStr">
        <is>
          <t>祇王変電所</t>
        </is>
      </c>
      <c r="D4136" t="inlineStr">
        <is>
          <t>滋賀県</t>
        </is>
      </c>
      <c r="G4136" s="3" t="n">
        <v>35.07554</v>
      </c>
      <c r="H4136" s="3" t="n">
        <v>136.023475</v>
      </c>
      <c r="I4136" t="inlineStr">
        <is>
          <t>OSM実測</t>
        </is>
      </c>
      <c r="J4136" t="n">
        <v>57</v>
      </c>
      <c r="K4136" t="n">
        <v>57</v>
      </c>
      <c r="L4136" t="n">
        <v>-39</v>
      </c>
      <c r="M4136" t="n">
        <v>18</v>
      </c>
      <c r="N4136" t="n">
        <v>0</v>
      </c>
      <c r="O4136" t="inlineStr">
        <is>
          <t>不可 #2</t>
        </is>
      </c>
      <c r="P4136" t="inlineStr">
        <is>
          <t>有り</t>
        </is>
      </c>
      <c r="R4136" s="4">
        <f>IF(COUNT($M4136:$N4136)=0,"",IF(AND(IF($N4136&lt;&gt;"",$N4136,$M4136)&lt;=0,$O4136&lt;&gt;"可"),"警告",""))</f>
        <v/>
      </c>
      <c r="S4136" s="4">
        <f>IF(COUNT($M4136:$N4136)=0,0,IF(IF($N4136&lt;&gt;"",$N4136,$M4136)&gt;=スコアリング基準!$B$20,スコアリング基準!$C$20,IF(IF($N4136&lt;&gt;"",$N4136,$M4136)&gt;=スコアリング基準!$B$21,スコアリング基準!$C$21,IF(IF($N4136&lt;&gt;"",$N4136,$M4136)&gt;0,スコアリング基準!$C$22,0))))</f>
        <v/>
      </c>
      <c r="T4136" s="4">
        <f>IF($O4136="可",スコアリング基準!$C$23,0)</f>
        <v/>
      </c>
      <c r="U4136" s="4">
        <f>IF(OR(COUNT($K4136:$L4136)&lt;2,$K4136=0),0,IF(ABS($L4136)/$K4136&lt;=スコアリング基準!$B$24,スコアリング基準!$C$24,IF(ABS($L4136)/$K4136&lt;=スコアリング基準!$B$25,スコアリング基準!$C$25,IF(ABS($L4136)/$K4136&lt;=スコアリング基準!$B$26,スコアリング基準!$C$26,0))))</f>
        <v/>
      </c>
      <c r="V4136" s="4">
        <f>IF($P4136="なし",スコアリング基準!$C$27,0)</f>
        <v/>
      </c>
      <c r="W4136" s="4">
        <f>IF($F4136="",0,IF(ISNUMBER($F4136),IF($F4136&lt;=スコアリング基準!$B$28,スコアリング基準!$C$28,スコアリング基準!$C$29),0))</f>
        <v/>
      </c>
      <c r="X4136" s="4">
        <f>IFERROR(VLOOKUP($B4136,スコアリング基準!$A$36:$B$46,2,FALSE),0)</f>
        <v/>
      </c>
      <c r="Y4136" s="4">
        <f>SUM($S4136:$X4136)</f>
        <v/>
      </c>
      <c r="Z4136" s="4">
        <f>IF(COUNT($M4136:$N4136)=0,"データ無",IF($Y4136&gt;=スコアリング基準!$B$30,"S",IF($Y4136&gt;=スコアリング基準!$B$31,"A",IF($Y4136&gt;=スコアリング基準!$B$32,"B","C"))))</f>
        <v/>
      </c>
      <c r="AA4136">
        <f>IFERROR(INDEX(実績DB!$I$3:$I$104,MATCH($B4136&amp;$C4136,実績DB!$J$3:$J$104,0)),"")</f>
        <v/>
      </c>
    </row>
    <row r="4137">
      <c r="A4137" t="n">
        <v>4135</v>
      </c>
      <c r="B4137" t="inlineStr">
        <is>
          <t>関西</t>
        </is>
      </c>
      <c r="C4137" t="inlineStr">
        <is>
          <t>神戸変電所</t>
        </is>
      </c>
      <c r="D4137" t="inlineStr">
        <is>
          <t>兵庫県</t>
        </is>
      </c>
      <c r="G4137" s="3" t="n">
        <v>34.729696</v>
      </c>
      <c r="H4137" s="3" t="n">
        <v>135.163453</v>
      </c>
      <c r="I4137" t="inlineStr">
        <is>
          <t>OSM実測</t>
        </is>
      </c>
      <c r="J4137" t="n">
        <v>855</v>
      </c>
      <c r="K4137" t="n">
        <v>855</v>
      </c>
      <c r="L4137" t="n">
        <v>-120</v>
      </c>
      <c r="O4137" t="inlineStr">
        <is>
          <t>不可 #3</t>
        </is>
      </c>
      <c r="P4137" t="inlineStr">
        <is>
          <t>有り</t>
        </is>
      </c>
      <c r="R4137" s="4">
        <f>IF(COUNT($M4137:$N4137)=0,"",IF(AND(IF($N4137&lt;&gt;"",$N4137,$M4137)&lt;=0,$O4137&lt;&gt;"可"),"警告",""))</f>
        <v/>
      </c>
      <c r="S4137" s="4">
        <f>IF(COUNT($M4137:$N4137)=0,0,IF(IF($N4137&lt;&gt;"",$N4137,$M4137)&gt;=スコアリング基準!$B$20,スコアリング基準!$C$20,IF(IF($N4137&lt;&gt;"",$N4137,$M4137)&gt;=スコアリング基準!$B$21,スコアリング基準!$C$21,IF(IF($N4137&lt;&gt;"",$N4137,$M4137)&gt;0,スコアリング基準!$C$22,0))))</f>
        <v/>
      </c>
      <c r="T4137" s="4">
        <f>IF($O4137="可",スコアリング基準!$C$23,0)</f>
        <v/>
      </c>
      <c r="U4137" s="4">
        <f>IF(OR(COUNT($K4137:$L4137)&lt;2,$K4137=0),0,IF(ABS($L4137)/$K4137&lt;=スコアリング基準!$B$24,スコアリング基準!$C$24,IF(ABS($L4137)/$K4137&lt;=スコアリング基準!$B$25,スコアリング基準!$C$25,IF(ABS($L4137)/$K4137&lt;=スコアリング基準!$B$26,スコアリング基準!$C$26,0))))</f>
        <v/>
      </c>
      <c r="V4137" s="4">
        <f>IF($P4137="なし",スコアリング基準!$C$27,0)</f>
        <v/>
      </c>
      <c r="W4137" s="4">
        <f>IF($F4137="",0,IF(ISNUMBER($F4137),IF($F4137&lt;=スコアリング基準!$B$28,スコアリング基準!$C$28,スコアリング基準!$C$29),0))</f>
        <v/>
      </c>
      <c r="X4137" s="4">
        <f>IFERROR(VLOOKUP($B4137,スコアリング基準!$A$36:$B$46,2,FALSE),0)</f>
        <v/>
      </c>
      <c r="Y4137" s="4">
        <f>SUM($S4137:$X4137)</f>
        <v/>
      </c>
      <c r="Z4137" s="4">
        <f>IF(COUNT($M4137:$N4137)=0,"データ無",IF($Y4137&gt;=スコアリング基準!$B$30,"S",IF($Y4137&gt;=スコアリング基準!$B$31,"A",IF($Y4137&gt;=スコアリング基準!$B$32,"B","C"))))</f>
        <v/>
      </c>
      <c r="AA4137">
        <f>IFERROR(INDEX(実績DB!$I$3:$I$104,MATCH($B4137&amp;$C4137,実績DB!$J$3:$J$104,0)),"")</f>
        <v/>
      </c>
    </row>
    <row r="4138">
      <c r="A4138" t="n">
        <v>4136</v>
      </c>
      <c r="B4138" t="inlineStr">
        <is>
          <t>関西</t>
        </is>
      </c>
      <c r="C4138" t="inlineStr">
        <is>
          <t>神田変電所</t>
        </is>
      </c>
      <c r="D4138" t="inlineStr">
        <is>
          <t>大阪府</t>
        </is>
      </c>
      <c r="G4138" s="3" t="n">
        <v>34.756343</v>
      </c>
      <c r="H4138" s="3" t="n">
        <v>135.607555</v>
      </c>
      <c r="I4138" t="inlineStr">
        <is>
          <t>OSM実測</t>
        </is>
      </c>
      <c r="J4138" t="n">
        <v>33</v>
      </c>
      <c r="K4138" t="n">
        <v>33</v>
      </c>
      <c r="L4138" t="n">
        <v>-19</v>
      </c>
      <c r="M4138" t="n">
        <v>14</v>
      </c>
      <c r="N4138" t="n">
        <v>14</v>
      </c>
      <c r="O4138" t="inlineStr">
        <is>
          <t>不可 #2</t>
        </is>
      </c>
      <c r="P4138" t="inlineStr">
        <is>
          <t>なし</t>
        </is>
      </c>
      <c r="R4138" s="4">
        <f>IF(COUNT($M4138:$N4138)=0,"",IF(AND(IF($N4138&lt;&gt;"",$N4138,$M4138)&lt;=0,$O4138&lt;&gt;"可"),"警告",""))</f>
        <v/>
      </c>
      <c r="S4138" s="4">
        <f>IF(COUNT($M4138:$N4138)=0,0,IF(IF($N4138&lt;&gt;"",$N4138,$M4138)&gt;=スコアリング基準!$B$20,スコアリング基準!$C$20,IF(IF($N4138&lt;&gt;"",$N4138,$M4138)&gt;=スコアリング基準!$B$21,スコアリング基準!$C$21,IF(IF($N4138&lt;&gt;"",$N4138,$M4138)&gt;0,スコアリング基準!$C$22,0))))</f>
        <v/>
      </c>
      <c r="T4138" s="4">
        <f>IF($O4138="可",スコアリング基準!$C$23,0)</f>
        <v/>
      </c>
      <c r="U4138" s="4">
        <f>IF(OR(COUNT($K4138:$L4138)&lt;2,$K4138=0),0,IF(ABS($L4138)/$K4138&lt;=スコアリング基準!$B$24,スコアリング基準!$C$24,IF(ABS($L4138)/$K4138&lt;=スコアリング基準!$B$25,スコアリング基準!$C$25,IF(ABS($L4138)/$K4138&lt;=スコアリング基準!$B$26,スコアリング基準!$C$26,0))))</f>
        <v/>
      </c>
      <c r="V4138" s="4">
        <f>IF($P4138="なし",スコアリング基準!$C$27,0)</f>
        <v/>
      </c>
      <c r="W4138" s="4">
        <f>IF($F4138="",0,IF(ISNUMBER($F4138),IF($F4138&lt;=スコアリング基準!$B$28,スコアリング基準!$C$28,スコアリング基準!$C$29),0))</f>
        <v/>
      </c>
      <c r="X4138" s="4">
        <f>IFERROR(VLOOKUP($B4138,スコアリング基準!$A$36:$B$46,2,FALSE),0)</f>
        <v/>
      </c>
      <c r="Y4138" s="4">
        <f>SUM($S4138:$X4138)</f>
        <v/>
      </c>
      <c r="Z4138" s="4">
        <f>IF(COUNT($M4138:$N4138)=0,"データ無",IF($Y4138&gt;=スコアリング基準!$B$30,"S",IF($Y4138&gt;=スコアリング基準!$B$31,"A",IF($Y4138&gt;=スコアリング基準!$B$32,"B","C"))))</f>
        <v/>
      </c>
      <c r="AA4138">
        <f>IFERROR(INDEX(実績DB!$I$3:$I$104,MATCH($B4138&amp;$C4138,実績DB!$J$3:$J$104,0)),"")</f>
        <v/>
      </c>
    </row>
    <row r="4139">
      <c r="A4139" t="n">
        <v>4137</v>
      </c>
      <c r="B4139" t="inlineStr">
        <is>
          <t>関西</t>
        </is>
      </c>
      <c r="C4139" t="inlineStr">
        <is>
          <t>竜神変電所</t>
        </is>
      </c>
      <c r="D4139" t="inlineStr">
        <is>
          <t>大阪府</t>
        </is>
      </c>
      <c r="G4139" s="3" t="n">
        <v>34.573316</v>
      </c>
      <c r="H4139" s="3" t="n">
        <v>135.467947</v>
      </c>
      <c r="I4139" t="inlineStr">
        <is>
          <t>OSM実測</t>
        </is>
      </c>
      <c r="J4139" t="n">
        <v>47</v>
      </c>
      <c r="K4139" t="n">
        <v>47</v>
      </c>
      <c r="L4139" t="n">
        <v>-38</v>
      </c>
      <c r="M4139" t="n">
        <v>9</v>
      </c>
      <c r="N4139" t="n">
        <v>9</v>
      </c>
      <c r="O4139" t="inlineStr">
        <is>
          <t>不可 #2</t>
        </is>
      </c>
      <c r="P4139" t="inlineStr">
        <is>
          <t>有り</t>
        </is>
      </c>
      <c r="R4139" s="4">
        <f>IF(COUNT($M4139:$N4139)=0,"",IF(AND(IF($N4139&lt;&gt;"",$N4139,$M4139)&lt;=0,$O4139&lt;&gt;"可"),"警告",""))</f>
        <v/>
      </c>
      <c r="S4139" s="4">
        <f>IF(COUNT($M4139:$N4139)=0,0,IF(IF($N4139&lt;&gt;"",$N4139,$M4139)&gt;=スコアリング基準!$B$20,スコアリング基準!$C$20,IF(IF($N4139&lt;&gt;"",$N4139,$M4139)&gt;=スコアリング基準!$B$21,スコアリング基準!$C$21,IF(IF($N4139&lt;&gt;"",$N4139,$M4139)&gt;0,スコアリング基準!$C$22,0))))</f>
        <v/>
      </c>
      <c r="T4139" s="4">
        <f>IF($O4139="可",スコアリング基準!$C$23,0)</f>
        <v/>
      </c>
      <c r="U4139" s="4">
        <f>IF(OR(COUNT($K4139:$L4139)&lt;2,$K4139=0),0,IF(ABS($L4139)/$K4139&lt;=スコアリング基準!$B$24,スコアリング基準!$C$24,IF(ABS($L4139)/$K4139&lt;=スコアリング基準!$B$25,スコアリング基準!$C$25,IF(ABS($L4139)/$K4139&lt;=スコアリング基準!$B$26,スコアリング基準!$C$26,0))))</f>
        <v/>
      </c>
      <c r="V4139" s="4">
        <f>IF($P4139="なし",スコアリング基準!$C$27,0)</f>
        <v/>
      </c>
      <c r="W4139" s="4">
        <f>IF($F4139="",0,IF(ISNUMBER($F4139),IF($F4139&lt;=スコアリング基準!$B$28,スコアリング基準!$C$28,スコアリング基準!$C$29),0))</f>
        <v/>
      </c>
      <c r="X4139" s="4">
        <f>IFERROR(VLOOKUP($B4139,スコアリング基準!$A$36:$B$46,2,FALSE),0)</f>
        <v/>
      </c>
      <c r="Y4139" s="4">
        <f>SUM($S4139:$X4139)</f>
        <v/>
      </c>
      <c r="Z4139" s="4">
        <f>IF(COUNT($M4139:$N4139)=0,"データ無",IF($Y4139&gt;=スコアリング基準!$B$30,"S",IF($Y4139&gt;=スコアリング基準!$B$31,"A",IF($Y4139&gt;=スコアリング基準!$B$32,"B","C"))))</f>
        <v/>
      </c>
      <c r="AA4139">
        <f>IFERROR(INDEX(実績DB!$I$3:$I$104,MATCH($B4139&amp;$C4139,実績DB!$J$3:$J$104,0)),"")</f>
        <v/>
      </c>
    </row>
    <row r="4140">
      <c r="A4140" t="n">
        <v>4138</v>
      </c>
      <c r="B4140" t="inlineStr">
        <is>
          <t>関西</t>
        </is>
      </c>
      <c r="C4140" t="inlineStr">
        <is>
          <t>竹間変電所</t>
        </is>
      </c>
      <c r="D4140" t="inlineStr">
        <is>
          <t>京都府</t>
        </is>
      </c>
      <c r="G4140" s="3" t="n">
        <v>35.01684</v>
      </c>
      <c r="H4140" s="3" t="n">
        <v>135.761064</v>
      </c>
      <c r="I4140" t="inlineStr">
        <is>
          <t>OSM実測</t>
        </is>
      </c>
      <c r="J4140" t="n">
        <v>38</v>
      </c>
      <c r="K4140" t="n">
        <v>38</v>
      </c>
      <c r="L4140" t="n">
        <v>-19</v>
      </c>
      <c r="M4140" t="n">
        <v>19</v>
      </c>
      <c r="N4140" t="n">
        <v>19</v>
      </c>
      <c r="O4140" t="inlineStr">
        <is>
          <t>不可 #2</t>
        </is>
      </c>
      <c r="P4140" t="inlineStr">
        <is>
          <t>なし</t>
        </is>
      </c>
      <c r="R4140" s="4">
        <f>IF(COUNT($M4140:$N4140)=0,"",IF(AND(IF($N4140&lt;&gt;"",$N4140,$M4140)&lt;=0,$O4140&lt;&gt;"可"),"警告",""))</f>
        <v/>
      </c>
      <c r="S4140" s="4">
        <f>IF(COUNT($M4140:$N4140)=0,0,IF(IF($N4140&lt;&gt;"",$N4140,$M4140)&gt;=スコアリング基準!$B$20,スコアリング基準!$C$20,IF(IF($N4140&lt;&gt;"",$N4140,$M4140)&gt;=スコアリング基準!$B$21,スコアリング基準!$C$21,IF(IF($N4140&lt;&gt;"",$N4140,$M4140)&gt;0,スコアリング基準!$C$22,0))))</f>
        <v/>
      </c>
      <c r="T4140" s="4">
        <f>IF($O4140="可",スコアリング基準!$C$23,0)</f>
        <v/>
      </c>
      <c r="U4140" s="4">
        <f>IF(OR(COUNT($K4140:$L4140)&lt;2,$K4140=0),0,IF(ABS($L4140)/$K4140&lt;=スコアリング基準!$B$24,スコアリング基準!$C$24,IF(ABS($L4140)/$K4140&lt;=スコアリング基準!$B$25,スコアリング基準!$C$25,IF(ABS($L4140)/$K4140&lt;=スコアリング基準!$B$26,スコアリング基準!$C$26,0))))</f>
        <v/>
      </c>
      <c r="V4140" s="4">
        <f>IF($P4140="なし",スコアリング基準!$C$27,0)</f>
        <v/>
      </c>
      <c r="W4140" s="4">
        <f>IF($F4140="",0,IF(ISNUMBER($F4140),IF($F4140&lt;=スコアリング基準!$B$28,スコアリング基準!$C$28,スコアリング基準!$C$29),0))</f>
        <v/>
      </c>
      <c r="X4140" s="4">
        <f>IFERROR(VLOOKUP($B4140,スコアリング基準!$A$36:$B$46,2,FALSE),0)</f>
        <v/>
      </c>
      <c r="Y4140" s="4">
        <f>SUM($S4140:$X4140)</f>
        <v/>
      </c>
      <c r="Z4140" s="4">
        <f>IF(COUNT($M4140:$N4140)=0,"データ無",IF($Y4140&gt;=スコアリング基準!$B$30,"S",IF($Y4140&gt;=スコアリング基準!$B$31,"A",IF($Y4140&gt;=スコアリング基準!$B$32,"B","C"))))</f>
        <v/>
      </c>
      <c r="AA4140">
        <f>IFERROR(INDEX(実績DB!$I$3:$I$104,MATCH($B4140&amp;$C4140,実績DB!$J$3:$J$104,0)),"")</f>
        <v/>
      </c>
    </row>
    <row r="4141">
      <c r="A4141" t="n">
        <v>4139</v>
      </c>
      <c r="B4141" t="inlineStr">
        <is>
          <t>関西</t>
        </is>
      </c>
      <c r="C4141" t="inlineStr">
        <is>
          <t>箕面変電所</t>
        </is>
      </c>
      <c r="D4141" t="inlineStr">
        <is>
          <t>大阪府</t>
        </is>
      </c>
      <c r="G4141" s="3" t="n">
        <v>34.813414</v>
      </c>
      <c r="H4141" s="3" t="n">
        <v>135.457826</v>
      </c>
      <c r="I4141" t="inlineStr">
        <is>
          <t>OSM実測</t>
        </is>
      </c>
      <c r="J4141" t="n">
        <v>38</v>
      </c>
      <c r="K4141" t="n">
        <v>38</v>
      </c>
      <c r="L4141" t="n">
        <v>-19</v>
      </c>
      <c r="M4141" t="n">
        <v>19</v>
      </c>
      <c r="N4141" t="n">
        <v>19</v>
      </c>
      <c r="O4141" t="inlineStr">
        <is>
          <t>不可 #2</t>
        </is>
      </c>
      <c r="P4141" t="inlineStr">
        <is>
          <t>なし</t>
        </is>
      </c>
      <c r="R4141" s="4">
        <f>IF(COUNT($M4141:$N4141)=0,"",IF(AND(IF($N4141&lt;&gt;"",$N4141,$M4141)&lt;=0,$O4141&lt;&gt;"可"),"警告",""))</f>
        <v/>
      </c>
      <c r="S4141" s="4">
        <f>IF(COUNT($M4141:$N4141)=0,0,IF(IF($N4141&lt;&gt;"",$N4141,$M4141)&gt;=スコアリング基準!$B$20,スコアリング基準!$C$20,IF(IF($N4141&lt;&gt;"",$N4141,$M4141)&gt;=スコアリング基準!$B$21,スコアリング基準!$C$21,IF(IF($N4141&lt;&gt;"",$N4141,$M4141)&gt;0,スコアリング基準!$C$22,0))))</f>
        <v/>
      </c>
      <c r="T4141" s="4">
        <f>IF($O4141="可",スコアリング基準!$C$23,0)</f>
        <v/>
      </c>
      <c r="U4141" s="4">
        <f>IF(OR(COUNT($K4141:$L4141)&lt;2,$K4141=0),0,IF(ABS($L4141)/$K4141&lt;=スコアリング基準!$B$24,スコアリング基準!$C$24,IF(ABS($L4141)/$K4141&lt;=スコアリング基準!$B$25,スコアリング基準!$C$25,IF(ABS($L4141)/$K4141&lt;=スコアリング基準!$B$26,スコアリング基準!$C$26,0))))</f>
        <v/>
      </c>
      <c r="V4141" s="4">
        <f>IF($P4141="なし",スコアリング基準!$C$27,0)</f>
        <v/>
      </c>
      <c r="W4141" s="4">
        <f>IF($F4141="",0,IF(ISNUMBER($F4141),IF($F4141&lt;=スコアリング基準!$B$28,スコアリング基準!$C$28,スコアリング基準!$C$29),0))</f>
        <v/>
      </c>
      <c r="X4141" s="4">
        <f>IFERROR(VLOOKUP($B4141,スコアリング基準!$A$36:$B$46,2,FALSE),0)</f>
        <v/>
      </c>
      <c r="Y4141" s="4">
        <f>SUM($S4141:$X4141)</f>
        <v/>
      </c>
      <c r="Z4141" s="4">
        <f>IF(COUNT($M4141:$N4141)=0,"データ無",IF($Y4141&gt;=スコアリング基準!$B$30,"S",IF($Y4141&gt;=スコアリング基準!$B$31,"A",IF($Y4141&gt;=スコアリング基準!$B$32,"B","C"))))</f>
        <v/>
      </c>
      <c r="AA4141">
        <f>IFERROR(INDEX(実績DB!$I$3:$I$104,MATCH($B4141&amp;$C4141,実績DB!$J$3:$J$104,0)),"")</f>
        <v/>
      </c>
    </row>
    <row r="4142">
      <c r="A4142" t="n">
        <v>4140</v>
      </c>
      <c r="B4142" t="inlineStr">
        <is>
          <t>関西</t>
        </is>
      </c>
      <c r="C4142" t="inlineStr">
        <is>
          <t>築港変電所</t>
        </is>
      </c>
      <c r="D4142" t="inlineStr">
        <is>
          <t>大阪府</t>
        </is>
      </c>
      <c r="G4142" s="3" t="n">
        <v>34.657869</v>
      </c>
      <c r="H4142" s="3" t="n">
        <v>135.44774</v>
      </c>
      <c r="I4142" t="inlineStr">
        <is>
          <t>OSM実測</t>
        </is>
      </c>
      <c r="J4142" t="n">
        <v>66</v>
      </c>
      <c r="K4142" t="n">
        <v>66</v>
      </c>
      <c r="L4142" t="n">
        <v>-47</v>
      </c>
      <c r="M4142" t="n">
        <v>19</v>
      </c>
      <c r="N4142" t="n">
        <v>0</v>
      </c>
      <c r="O4142" t="inlineStr">
        <is>
          <t>不可 #2</t>
        </is>
      </c>
      <c r="P4142" t="inlineStr">
        <is>
          <t>有り</t>
        </is>
      </c>
      <c r="R4142" s="4">
        <f>IF(COUNT($M4142:$N4142)=0,"",IF(AND(IF($N4142&lt;&gt;"",$N4142,$M4142)&lt;=0,$O4142&lt;&gt;"可"),"警告",""))</f>
        <v/>
      </c>
      <c r="S4142" s="4">
        <f>IF(COUNT($M4142:$N4142)=0,0,IF(IF($N4142&lt;&gt;"",$N4142,$M4142)&gt;=スコアリング基準!$B$20,スコアリング基準!$C$20,IF(IF($N4142&lt;&gt;"",$N4142,$M4142)&gt;=スコアリング基準!$B$21,スコアリング基準!$C$21,IF(IF($N4142&lt;&gt;"",$N4142,$M4142)&gt;0,スコアリング基準!$C$22,0))))</f>
        <v/>
      </c>
      <c r="T4142" s="4">
        <f>IF($O4142="可",スコアリング基準!$C$23,0)</f>
        <v/>
      </c>
      <c r="U4142" s="4">
        <f>IF(OR(COUNT($K4142:$L4142)&lt;2,$K4142=0),0,IF(ABS($L4142)/$K4142&lt;=スコアリング基準!$B$24,スコアリング基準!$C$24,IF(ABS($L4142)/$K4142&lt;=スコアリング基準!$B$25,スコアリング基準!$C$25,IF(ABS($L4142)/$K4142&lt;=スコアリング基準!$B$26,スコアリング基準!$C$26,0))))</f>
        <v/>
      </c>
      <c r="V4142" s="4">
        <f>IF($P4142="なし",スコアリング基準!$C$27,0)</f>
        <v/>
      </c>
      <c r="W4142" s="4">
        <f>IF($F4142="",0,IF(ISNUMBER($F4142),IF($F4142&lt;=スコアリング基準!$B$28,スコアリング基準!$C$28,スコアリング基準!$C$29),0))</f>
        <v/>
      </c>
      <c r="X4142" s="4">
        <f>IFERROR(VLOOKUP($B4142,スコアリング基準!$A$36:$B$46,2,FALSE),0)</f>
        <v/>
      </c>
      <c r="Y4142" s="4">
        <f>SUM($S4142:$X4142)</f>
        <v/>
      </c>
      <c r="Z4142" s="4">
        <f>IF(COUNT($M4142:$N4142)=0,"データ無",IF($Y4142&gt;=スコアリング基準!$B$30,"S",IF($Y4142&gt;=スコアリング基準!$B$31,"A",IF($Y4142&gt;=スコアリング基準!$B$32,"B","C"))))</f>
        <v/>
      </c>
      <c r="AA4142">
        <f>IFERROR(INDEX(実績DB!$I$3:$I$104,MATCH($B4142&amp;$C4142,実績DB!$J$3:$J$104,0)),"")</f>
        <v/>
      </c>
    </row>
    <row r="4143">
      <c r="A4143" t="n">
        <v>4141</v>
      </c>
      <c r="B4143" t="inlineStr">
        <is>
          <t>関西</t>
        </is>
      </c>
      <c r="C4143" t="inlineStr">
        <is>
          <t>紀見変電所</t>
        </is>
      </c>
      <c r="D4143" t="inlineStr">
        <is>
          <t>和歌山県</t>
        </is>
      </c>
      <c r="G4143" s="3" t="n">
        <v>34.345441</v>
      </c>
      <c r="H4143" s="3" t="n">
        <v>135.611154</v>
      </c>
      <c r="I4143" t="inlineStr">
        <is>
          <t>OSM実測</t>
        </is>
      </c>
      <c r="J4143" t="n">
        <v>38</v>
      </c>
      <c r="K4143" t="n">
        <v>38</v>
      </c>
      <c r="L4143" t="n">
        <v>-31</v>
      </c>
      <c r="M4143" t="n">
        <v>6</v>
      </c>
      <c r="N4143" t="n">
        <v>6</v>
      </c>
      <c r="O4143" t="inlineStr">
        <is>
          <t>不可 #2</t>
        </is>
      </c>
      <c r="P4143" t="inlineStr">
        <is>
          <t>なし</t>
        </is>
      </c>
      <c r="R4143" s="4">
        <f>IF(COUNT($M4143:$N4143)=0,"",IF(AND(IF($N4143&lt;&gt;"",$N4143,$M4143)&lt;=0,$O4143&lt;&gt;"可"),"警告",""))</f>
        <v/>
      </c>
      <c r="S4143" s="4">
        <f>IF(COUNT($M4143:$N4143)=0,0,IF(IF($N4143&lt;&gt;"",$N4143,$M4143)&gt;=スコアリング基準!$B$20,スコアリング基準!$C$20,IF(IF($N4143&lt;&gt;"",$N4143,$M4143)&gt;=スコアリング基準!$B$21,スコアリング基準!$C$21,IF(IF($N4143&lt;&gt;"",$N4143,$M4143)&gt;0,スコアリング基準!$C$22,0))))</f>
        <v/>
      </c>
      <c r="T4143" s="4">
        <f>IF($O4143="可",スコアリング基準!$C$23,0)</f>
        <v/>
      </c>
      <c r="U4143" s="4">
        <f>IF(OR(COUNT($K4143:$L4143)&lt;2,$K4143=0),0,IF(ABS($L4143)/$K4143&lt;=スコアリング基準!$B$24,スコアリング基準!$C$24,IF(ABS($L4143)/$K4143&lt;=スコアリング基準!$B$25,スコアリング基準!$C$25,IF(ABS($L4143)/$K4143&lt;=スコアリング基準!$B$26,スコアリング基準!$C$26,0))))</f>
        <v/>
      </c>
      <c r="V4143" s="4">
        <f>IF($P4143="なし",スコアリング基準!$C$27,0)</f>
        <v/>
      </c>
      <c r="W4143" s="4">
        <f>IF($F4143="",0,IF(ISNUMBER($F4143),IF($F4143&lt;=スコアリング基準!$B$28,スコアリング基準!$C$28,スコアリング基準!$C$29),0))</f>
        <v/>
      </c>
      <c r="X4143" s="4">
        <f>IFERROR(VLOOKUP($B4143,スコアリング基準!$A$36:$B$46,2,FALSE),0)</f>
        <v/>
      </c>
      <c r="Y4143" s="4">
        <f>SUM($S4143:$X4143)</f>
        <v/>
      </c>
      <c r="Z4143" s="4">
        <f>IF(COUNT($M4143:$N4143)=0,"データ無",IF($Y4143&gt;=スコアリング基準!$B$30,"S",IF($Y4143&gt;=スコアリング基準!$B$31,"A",IF($Y4143&gt;=スコアリング基準!$B$32,"B","C"))))</f>
        <v/>
      </c>
      <c r="AA4143">
        <f>IFERROR(INDEX(実績DB!$I$3:$I$104,MATCH($B4143&amp;$C4143,実績DB!$J$3:$J$104,0)),"")</f>
        <v/>
      </c>
    </row>
    <row r="4144">
      <c r="A4144" t="n">
        <v>4142</v>
      </c>
      <c r="B4144" t="inlineStr">
        <is>
          <t>関西</t>
        </is>
      </c>
      <c r="C4144" t="inlineStr">
        <is>
          <t>膳所変電所</t>
        </is>
      </c>
      <c r="D4144" t="inlineStr">
        <is>
          <t>滋賀県</t>
        </is>
      </c>
      <c r="G4144" s="3" t="n">
        <v>34.983487</v>
      </c>
      <c r="H4144" s="3" t="n">
        <v>135.88813</v>
      </c>
      <c r="I4144" t="inlineStr">
        <is>
          <t>OSM実測</t>
        </is>
      </c>
      <c r="J4144" t="n">
        <v>66</v>
      </c>
      <c r="K4144" t="n">
        <v>66</v>
      </c>
      <c r="L4144" t="n">
        <v>-47</v>
      </c>
      <c r="M4144" t="n">
        <v>17</v>
      </c>
      <c r="N4144" t="n">
        <v>17</v>
      </c>
      <c r="O4144" t="inlineStr">
        <is>
          <t>不可 #2</t>
        </is>
      </c>
      <c r="P4144" t="inlineStr">
        <is>
          <t>なし</t>
        </is>
      </c>
      <c r="R4144" s="4">
        <f>IF(COUNT($M4144:$N4144)=0,"",IF(AND(IF($N4144&lt;&gt;"",$N4144,$M4144)&lt;=0,$O4144&lt;&gt;"可"),"警告",""))</f>
        <v/>
      </c>
      <c r="S4144" s="4">
        <f>IF(COUNT($M4144:$N4144)=0,0,IF(IF($N4144&lt;&gt;"",$N4144,$M4144)&gt;=スコアリング基準!$B$20,スコアリング基準!$C$20,IF(IF($N4144&lt;&gt;"",$N4144,$M4144)&gt;=スコアリング基準!$B$21,スコアリング基準!$C$21,IF(IF($N4144&lt;&gt;"",$N4144,$M4144)&gt;0,スコアリング基準!$C$22,0))))</f>
        <v/>
      </c>
      <c r="T4144" s="4">
        <f>IF($O4144="可",スコアリング基準!$C$23,0)</f>
        <v/>
      </c>
      <c r="U4144" s="4">
        <f>IF(OR(COUNT($K4144:$L4144)&lt;2,$K4144=0),0,IF(ABS($L4144)/$K4144&lt;=スコアリング基準!$B$24,スコアリング基準!$C$24,IF(ABS($L4144)/$K4144&lt;=スコアリング基準!$B$25,スコアリング基準!$C$25,IF(ABS($L4144)/$K4144&lt;=スコアリング基準!$B$26,スコアリング基準!$C$26,0))))</f>
        <v/>
      </c>
      <c r="V4144" s="4">
        <f>IF($P4144="なし",スコアリング基準!$C$27,0)</f>
        <v/>
      </c>
      <c r="W4144" s="4">
        <f>IF($F4144="",0,IF(ISNUMBER($F4144),IF($F4144&lt;=スコアリング基準!$B$28,スコアリング基準!$C$28,スコアリング基準!$C$29),0))</f>
        <v/>
      </c>
      <c r="X4144" s="4">
        <f>IFERROR(VLOOKUP($B4144,スコアリング基準!$A$36:$B$46,2,FALSE),0)</f>
        <v/>
      </c>
      <c r="Y4144" s="4">
        <f>SUM($S4144:$X4144)</f>
        <v/>
      </c>
      <c r="Z4144" s="4">
        <f>IF(COUNT($M4144:$N4144)=0,"データ無",IF($Y4144&gt;=スコアリング基準!$B$30,"S",IF($Y4144&gt;=スコアリング基準!$B$31,"A",IF($Y4144&gt;=スコアリング基準!$B$32,"B","C"))))</f>
        <v/>
      </c>
      <c r="AA4144">
        <f>IFERROR(INDEX(実績DB!$I$3:$I$104,MATCH($B4144&amp;$C4144,実績DB!$J$3:$J$104,0)),"")</f>
        <v/>
      </c>
    </row>
    <row r="4145">
      <c r="A4145" t="n">
        <v>4143</v>
      </c>
      <c r="B4145" t="inlineStr">
        <is>
          <t>関西</t>
        </is>
      </c>
      <c r="C4145" t="inlineStr">
        <is>
          <t>荒木変電所</t>
        </is>
      </c>
      <c r="D4145" t="inlineStr">
        <is>
          <t>大阪府</t>
        </is>
      </c>
      <c r="G4145" s="3" t="n">
        <v>34.474389</v>
      </c>
      <c r="H4145" s="3" t="n">
        <v>135.402741</v>
      </c>
      <c r="I4145" t="inlineStr">
        <is>
          <t>OSM実測</t>
        </is>
      </c>
      <c r="J4145" t="n">
        <v>38</v>
      </c>
      <c r="K4145" t="n">
        <v>38</v>
      </c>
      <c r="L4145" t="n">
        <v>-19</v>
      </c>
      <c r="M4145" t="n">
        <v>19</v>
      </c>
      <c r="N4145" t="n">
        <v>19</v>
      </c>
      <c r="O4145" t="inlineStr">
        <is>
          <t>不可 #2</t>
        </is>
      </c>
      <c r="P4145" t="inlineStr">
        <is>
          <t>なし</t>
        </is>
      </c>
      <c r="R4145" s="4">
        <f>IF(COUNT($M4145:$N4145)=0,"",IF(AND(IF($N4145&lt;&gt;"",$N4145,$M4145)&lt;=0,$O4145&lt;&gt;"可"),"警告",""))</f>
        <v/>
      </c>
      <c r="S4145" s="4">
        <f>IF(COUNT($M4145:$N4145)=0,0,IF(IF($N4145&lt;&gt;"",$N4145,$M4145)&gt;=スコアリング基準!$B$20,スコアリング基準!$C$20,IF(IF($N4145&lt;&gt;"",$N4145,$M4145)&gt;=スコアリング基準!$B$21,スコアリング基準!$C$21,IF(IF($N4145&lt;&gt;"",$N4145,$M4145)&gt;0,スコアリング基準!$C$22,0))))</f>
        <v/>
      </c>
      <c r="T4145" s="4">
        <f>IF($O4145="可",スコアリング基準!$C$23,0)</f>
        <v/>
      </c>
      <c r="U4145" s="4">
        <f>IF(OR(COUNT($K4145:$L4145)&lt;2,$K4145=0),0,IF(ABS($L4145)/$K4145&lt;=スコアリング基準!$B$24,スコアリング基準!$C$24,IF(ABS($L4145)/$K4145&lt;=スコアリング基準!$B$25,スコアリング基準!$C$25,IF(ABS($L4145)/$K4145&lt;=スコアリング基準!$B$26,スコアリング基準!$C$26,0))))</f>
        <v/>
      </c>
      <c r="V4145" s="4">
        <f>IF($P4145="なし",スコアリング基準!$C$27,0)</f>
        <v/>
      </c>
      <c r="W4145" s="4">
        <f>IF($F4145="",0,IF(ISNUMBER($F4145),IF($F4145&lt;=スコアリング基準!$B$28,スコアリング基準!$C$28,スコアリング基準!$C$29),0))</f>
        <v/>
      </c>
      <c r="X4145" s="4">
        <f>IFERROR(VLOOKUP($B4145,スコアリング基準!$A$36:$B$46,2,FALSE),0)</f>
        <v/>
      </c>
      <c r="Y4145" s="4">
        <f>SUM($S4145:$X4145)</f>
        <v/>
      </c>
      <c r="Z4145" s="4">
        <f>IF(COUNT($M4145:$N4145)=0,"データ無",IF($Y4145&gt;=スコアリング基準!$B$30,"S",IF($Y4145&gt;=スコアリング基準!$B$31,"A",IF($Y4145&gt;=スコアリング基準!$B$32,"B","C"))))</f>
        <v/>
      </c>
      <c r="AA4145">
        <f>IFERROR(INDEX(実績DB!$I$3:$I$104,MATCH($B4145&amp;$C4145,実績DB!$J$3:$J$104,0)),"")</f>
        <v/>
      </c>
    </row>
    <row r="4146">
      <c r="A4146" t="n">
        <v>4144</v>
      </c>
      <c r="B4146" t="inlineStr">
        <is>
          <t>関西</t>
        </is>
      </c>
      <c r="C4146" t="inlineStr">
        <is>
          <t>蛸地蔵変電所</t>
        </is>
      </c>
      <c r="D4146" t="inlineStr">
        <is>
          <t>大阪府</t>
        </is>
      </c>
      <c r="G4146" s="3" t="n">
        <v>34.452429</v>
      </c>
      <c r="H4146" s="3" t="n">
        <v>135.367755</v>
      </c>
      <c r="I4146" t="inlineStr">
        <is>
          <t>OSM実測</t>
        </is>
      </c>
      <c r="J4146" t="n">
        <v>46</v>
      </c>
      <c r="K4146" t="n">
        <v>46</v>
      </c>
      <c r="L4146" t="n">
        <v>-33</v>
      </c>
      <c r="M4146" t="n">
        <v>13</v>
      </c>
      <c r="N4146" t="n">
        <v>13</v>
      </c>
      <c r="O4146" t="inlineStr">
        <is>
          <t>不可 #2</t>
        </is>
      </c>
      <c r="P4146" t="inlineStr">
        <is>
          <t>なし</t>
        </is>
      </c>
      <c r="R4146" s="4">
        <f>IF(COUNT($M4146:$N4146)=0,"",IF(AND(IF($N4146&lt;&gt;"",$N4146,$M4146)&lt;=0,$O4146&lt;&gt;"可"),"警告",""))</f>
        <v/>
      </c>
      <c r="S4146" s="4">
        <f>IF(COUNT($M4146:$N4146)=0,0,IF(IF($N4146&lt;&gt;"",$N4146,$M4146)&gt;=スコアリング基準!$B$20,スコアリング基準!$C$20,IF(IF($N4146&lt;&gt;"",$N4146,$M4146)&gt;=スコアリング基準!$B$21,スコアリング基準!$C$21,IF(IF($N4146&lt;&gt;"",$N4146,$M4146)&gt;0,スコアリング基準!$C$22,0))))</f>
        <v/>
      </c>
      <c r="T4146" s="4">
        <f>IF($O4146="可",スコアリング基準!$C$23,0)</f>
        <v/>
      </c>
      <c r="U4146" s="4">
        <f>IF(OR(COUNT($K4146:$L4146)&lt;2,$K4146=0),0,IF(ABS($L4146)/$K4146&lt;=スコアリング基準!$B$24,スコアリング基準!$C$24,IF(ABS($L4146)/$K4146&lt;=スコアリング基準!$B$25,スコアリング基準!$C$25,IF(ABS($L4146)/$K4146&lt;=スコアリング基準!$B$26,スコアリング基準!$C$26,0))))</f>
        <v/>
      </c>
      <c r="V4146" s="4">
        <f>IF($P4146="なし",スコアリング基準!$C$27,0)</f>
        <v/>
      </c>
      <c r="W4146" s="4">
        <f>IF($F4146="",0,IF(ISNUMBER($F4146),IF($F4146&lt;=スコアリング基準!$B$28,スコアリング基準!$C$28,スコアリング基準!$C$29),0))</f>
        <v/>
      </c>
      <c r="X4146" s="4">
        <f>IFERROR(VLOOKUP($B4146,スコアリング基準!$A$36:$B$46,2,FALSE),0)</f>
        <v/>
      </c>
      <c r="Y4146" s="4">
        <f>SUM($S4146:$X4146)</f>
        <v/>
      </c>
      <c r="Z4146" s="4">
        <f>IF(COUNT($M4146:$N4146)=0,"データ無",IF($Y4146&gt;=スコアリング基準!$B$30,"S",IF($Y4146&gt;=スコアリング基準!$B$31,"A",IF($Y4146&gt;=スコアリング基準!$B$32,"B","C"))))</f>
        <v/>
      </c>
      <c r="AA4146">
        <f>IFERROR(INDEX(実績DB!$I$3:$I$104,MATCH($B4146&amp;$C4146,実績DB!$J$3:$J$104,0)),"")</f>
        <v/>
      </c>
    </row>
    <row r="4147">
      <c r="A4147" t="n">
        <v>4145</v>
      </c>
      <c r="B4147" t="inlineStr">
        <is>
          <t>関西</t>
        </is>
      </c>
      <c r="C4147" t="inlineStr">
        <is>
          <t>西千里変電所</t>
        </is>
      </c>
      <c r="D4147" t="inlineStr">
        <is>
          <t>大阪府</t>
        </is>
      </c>
      <c r="G4147" s="3" t="n">
        <v>34.784348</v>
      </c>
      <c r="H4147" s="3" t="n">
        <v>135.502244</v>
      </c>
      <c r="I4147" t="inlineStr">
        <is>
          <t>OSM実測</t>
        </is>
      </c>
      <c r="J4147" t="n">
        <v>38</v>
      </c>
      <c r="K4147" t="n">
        <v>38</v>
      </c>
      <c r="L4147" t="n">
        <v>-19</v>
      </c>
      <c r="M4147" t="n">
        <v>19</v>
      </c>
      <c r="N4147" t="n">
        <v>19</v>
      </c>
      <c r="O4147" t="inlineStr">
        <is>
          <t>不可 #2</t>
        </is>
      </c>
      <c r="P4147" t="inlineStr">
        <is>
          <t>なし</t>
        </is>
      </c>
      <c r="R4147" s="4">
        <f>IF(COUNT($M4147:$N4147)=0,"",IF(AND(IF($N4147&lt;&gt;"",$N4147,$M4147)&lt;=0,$O4147&lt;&gt;"可"),"警告",""))</f>
        <v/>
      </c>
      <c r="S4147" s="4">
        <f>IF(COUNT($M4147:$N4147)=0,0,IF(IF($N4147&lt;&gt;"",$N4147,$M4147)&gt;=スコアリング基準!$B$20,スコアリング基準!$C$20,IF(IF($N4147&lt;&gt;"",$N4147,$M4147)&gt;=スコアリング基準!$B$21,スコアリング基準!$C$21,IF(IF($N4147&lt;&gt;"",$N4147,$M4147)&gt;0,スコアリング基準!$C$22,0))))</f>
        <v/>
      </c>
      <c r="T4147" s="4">
        <f>IF($O4147="可",スコアリング基準!$C$23,0)</f>
        <v/>
      </c>
      <c r="U4147" s="4">
        <f>IF(OR(COUNT($K4147:$L4147)&lt;2,$K4147=0),0,IF(ABS($L4147)/$K4147&lt;=スコアリング基準!$B$24,スコアリング基準!$C$24,IF(ABS($L4147)/$K4147&lt;=スコアリング基準!$B$25,スコアリング基準!$C$25,IF(ABS($L4147)/$K4147&lt;=スコアリング基準!$B$26,スコアリング基準!$C$26,0))))</f>
        <v/>
      </c>
      <c r="V4147" s="4">
        <f>IF($P4147="なし",スコアリング基準!$C$27,0)</f>
        <v/>
      </c>
      <c r="W4147" s="4">
        <f>IF($F4147="",0,IF(ISNUMBER($F4147),IF($F4147&lt;=スコアリング基準!$B$28,スコアリング基準!$C$28,スコアリング基準!$C$29),0))</f>
        <v/>
      </c>
      <c r="X4147" s="4">
        <f>IFERROR(VLOOKUP($B4147,スコアリング基準!$A$36:$B$46,2,FALSE),0)</f>
        <v/>
      </c>
      <c r="Y4147" s="4">
        <f>SUM($S4147:$X4147)</f>
        <v/>
      </c>
      <c r="Z4147" s="4">
        <f>IF(COUNT($M4147:$N4147)=0,"データ無",IF($Y4147&gt;=スコアリング基準!$B$30,"S",IF($Y4147&gt;=スコアリング基準!$B$31,"A",IF($Y4147&gt;=スコアリング基準!$B$32,"B","C"))))</f>
        <v/>
      </c>
      <c r="AA4147">
        <f>IFERROR(INDEX(実績DB!$I$3:$I$104,MATCH($B4147&amp;$C4147,実績DB!$J$3:$J$104,0)),"")</f>
        <v/>
      </c>
    </row>
    <row r="4148">
      <c r="A4148" t="n">
        <v>4146</v>
      </c>
      <c r="B4148" t="inlineStr">
        <is>
          <t>関西</t>
        </is>
      </c>
      <c r="C4148" t="inlineStr">
        <is>
          <t>西宿変電所</t>
        </is>
      </c>
      <c r="D4148" t="inlineStr">
        <is>
          <t>大阪府</t>
        </is>
      </c>
      <c r="G4148" s="3" t="n">
        <v>34.824908</v>
      </c>
      <c r="H4148" s="3" t="n">
        <v>135.496157</v>
      </c>
      <c r="I4148" t="inlineStr">
        <is>
          <t>OSM実測</t>
        </is>
      </c>
      <c r="J4148" t="n">
        <v>57</v>
      </c>
      <c r="K4148" t="n">
        <v>57</v>
      </c>
      <c r="L4148" t="n">
        <v>-38</v>
      </c>
      <c r="M4148" t="n">
        <v>19</v>
      </c>
      <c r="N4148" t="n">
        <v>19</v>
      </c>
      <c r="O4148" t="inlineStr">
        <is>
          <t>不可 #2</t>
        </is>
      </c>
      <c r="P4148" t="inlineStr">
        <is>
          <t>なし</t>
        </is>
      </c>
      <c r="R4148" s="4">
        <f>IF(COUNT($M4148:$N4148)=0,"",IF(AND(IF($N4148&lt;&gt;"",$N4148,$M4148)&lt;=0,$O4148&lt;&gt;"可"),"警告",""))</f>
        <v/>
      </c>
      <c r="S4148" s="4">
        <f>IF(COUNT($M4148:$N4148)=0,0,IF(IF($N4148&lt;&gt;"",$N4148,$M4148)&gt;=スコアリング基準!$B$20,スコアリング基準!$C$20,IF(IF($N4148&lt;&gt;"",$N4148,$M4148)&gt;=スコアリング基準!$B$21,スコアリング基準!$C$21,IF(IF($N4148&lt;&gt;"",$N4148,$M4148)&gt;0,スコアリング基準!$C$22,0))))</f>
        <v/>
      </c>
      <c r="T4148" s="4">
        <f>IF($O4148="可",スコアリング基準!$C$23,0)</f>
        <v/>
      </c>
      <c r="U4148" s="4">
        <f>IF(OR(COUNT($K4148:$L4148)&lt;2,$K4148=0),0,IF(ABS($L4148)/$K4148&lt;=スコアリング基準!$B$24,スコアリング基準!$C$24,IF(ABS($L4148)/$K4148&lt;=スコアリング基準!$B$25,スコアリング基準!$C$25,IF(ABS($L4148)/$K4148&lt;=スコアリング基準!$B$26,スコアリング基準!$C$26,0))))</f>
        <v/>
      </c>
      <c r="V4148" s="4">
        <f>IF($P4148="なし",スコアリング基準!$C$27,0)</f>
        <v/>
      </c>
      <c r="W4148" s="4">
        <f>IF($F4148="",0,IF(ISNUMBER($F4148),IF($F4148&lt;=スコアリング基準!$B$28,スコアリング基準!$C$28,スコアリング基準!$C$29),0))</f>
        <v/>
      </c>
      <c r="X4148" s="4">
        <f>IFERROR(VLOOKUP($B4148,スコアリング基準!$A$36:$B$46,2,FALSE),0)</f>
        <v/>
      </c>
      <c r="Y4148" s="4">
        <f>SUM($S4148:$X4148)</f>
        <v/>
      </c>
      <c r="Z4148" s="4">
        <f>IF(COUNT($M4148:$N4148)=0,"データ無",IF($Y4148&gt;=スコアリング基準!$B$30,"S",IF($Y4148&gt;=スコアリング基準!$B$31,"A",IF($Y4148&gt;=スコアリング基準!$B$32,"B","C"))))</f>
        <v/>
      </c>
      <c r="AA4148">
        <f>IFERROR(INDEX(実績DB!$I$3:$I$104,MATCH($B4148&amp;$C4148,実績DB!$J$3:$J$104,0)),"")</f>
        <v/>
      </c>
    </row>
    <row r="4149">
      <c r="A4149" t="n">
        <v>4147</v>
      </c>
      <c r="B4149" t="inlineStr">
        <is>
          <t>関西</t>
        </is>
      </c>
      <c r="C4149" t="inlineStr">
        <is>
          <t>西脇変電所</t>
        </is>
      </c>
      <c r="D4149" t="inlineStr">
        <is>
          <t>兵庫県</t>
        </is>
      </c>
      <c r="G4149" s="3" t="n">
        <v>34.984451</v>
      </c>
      <c r="H4149" s="3" t="n">
        <v>134.962063</v>
      </c>
      <c r="I4149" t="inlineStr">
        <is>
          <t>OSM実測</t>
        </is>
      </c>
      <c r="J4149" t="n">
        <v>38</v>
      </c>
      <c r="K4149" t="n">
        <v>38</v>
      </c>
      <c r="L4149" t="n">
        <v>-31</v>
      </c>
      <c r="M4149" t="n">
        <v>7</v>
      </c>
      <c r="N4149" t="n">
        <v>0</v>
      </c>
      <c r="O4149" t="inlineStr">
        <is>
          <t>不可 #2</t>
        </is>
      </c>
      <c r="P4149" t="inlineStr">
        <is>
          <t>有り</t>
        </is>
      </c>
      <c r="R4149" s="4">
        <f>IF(COUNT($M4149:$N4149)=0,"",IF(AND(IF($N4149&lt;&gt;"",$N4149,$M4149)&lt;=0,$O4149&lt;&gt;"可"),"警告",""))</f>
        <v/>
      </c>
      <c r="S4149" s="4">
        <f>IF(COUNT($M4149:$N4149)=0,0,IF(IF($N4149&lt;&gt;"",$N4149,$M4149)&gt;=スコアリング基準!$B$20,スコアリング基準!$C$20,IF(IF($N4149&lt;&gt;"",$N4149,$M4149)&gt;=スコアリング基準!$B$21,スコアリング基準!$C$21,IF(IF($N4149&lt;&gt;"",$N4149,$M4149)&gt;0,スコアリング基準!$C$22,0))))</f>
        <v/>
      </c>
      <c r="T4149" s="4">
        <f>IF($O4149="可",スコアリング基準!$C$23,0)</f>
        <v/>
      </c>
      <c r="U4149" s="4">
        <f>IF(OR(COUNT($K4149:$L4149)&lt;2,$K4149=0),0,IF(ABS($L4149)/$K4149&lt;=スコアリング基準!$B$24,スコアリング基準!$C$24,IF(ABS($L4149)/$K4149&lt;=スコアリング基準!$B$25,スコアリング基準!$C$25,IF(ABS($L4149)/$K4149&lt;=スコアリング基準!$B$26,スコアリング基準!$C$26,0))))</f>
        <v/>
      </c>
      <c r="V4149" s="4">
        <f>IF($P4149="なし",スコアリング基準!$C$27,0)</f>
        <v/>
      </c>
      <c r="W4149" s="4">
        <f>IF($F4149="",0,IF(ISNUMBER($F4149),IF($F4149&lt;=スコアリング基準!$B$28,スコアリング基準!$C$28,スコアリング基準!$C$29),0))</f>
        <v/>
      </c>
      <c r="X4149" s="4">
        <f>IFERROR(VLOOKUP($B4149,スコアリング基準!$A$36:$B$46,2,FALSE),0)</f>
        <v/>
      </c>
      <c r="Y4149" s="4">
        <f>SUM($S4149:$X4149)</f>
        <v/>
      </c>
      <c r="Z4149" s="4">
        <f>IF(COUNT($M4149:$N4149)=0,"データ無",IF($Y4149&gt;=スコアリング基準!$B$30,"S",IF($Y4149&gt;=スコアリング基準!$B$31,"A",IF($Y4149&gt;=スコアリング基準!$B$32,"B","C"))))</f>
        <v/>
      </c>
      <c r="AA4149">
        <f>IFERROR(INDEX(実績DB!$I$3:$I$104,MATCH($B4149&amp;$C4149,実績DB!$J$3:$J$104,0)),"")</f>
        <v/>
      </c>
    </row>
    <row r="4150">
      <c r="A4150" t="n">
        <v>4148</v>
      </c>
      <c r="B4150" t="inlineStr">
        <is>
          <t>関西</t>
        </is>
      </c>
      <c r="C4150" t="inlineStr">
        <is>
          <t>豊津変電所</t>
        </is>
      </c>
      <c r="D4150" t="inlineStr">
        <is>
          <t>大阪府</t>
        </is>
      </c>
      <c r="G4150" s="3" t="n">
        <v>34.761046</v>
      </c>
      <c r="H4150" s="3" t="n">
        <v>135.495255</v>
      </c>
      <c r="I4150" t="inlineStr">
        <is>
          <t>OSM実測</t>
        </is>
      </c>
      <c r="J4150" t="n">
        <v>76</v>
      </c>
      <c r="K4150" t="n">
        <v>76</v>
      </c>
      <c r="L4150" t="n">
        <v>-57</v>
      </c>
      <c r="M4150" t="n">
        <v>19</v>
      </c>
      <c r="N4150" t="n">
        <v>19</v>
      </c>
      <c r="O4150" t="inlineStr">
        <is>
          <t>不可 #2</t>
        </is>
      </c>
      <c r="P4150" t="inlineStr">
        <is>
          <t>なし</t>
        </is>
      </c>
      <c r="R4150" s="4">
        <f>IF(COUNT($M4150:$N4150)=0,"",IF(AND(IF($N4150&lt;&gt;"",$N4150,$M4150)&lt;=0,$O4150&lt;&gt;"可"),"警告",""))</f>
        <v/>
      </c>
      <c r="S4150" s="4">
        <f>IF(COUNT($M4150:$N4150)=0,0,IF(IF($N4150&lt;&gt;"",$N4150,$M4150)&gt;=スコアリング基準!$B$20,スコアリング基準!$C$20,IF(IF($N4150&lt;&gt;"",$N4150,$M4150)&gt;=スコアリング基準!$B$21,スコアリング基準!$C$21,IF(IF($N4150&lt;&gt;"",$N4150,$M4150)&gt;0,スコアリング基準!$C$22,0))))</f>
        <v/>
      </c>
      <c r="T4150" s="4">
        <f>IF($O4150="可",スコアリング基準!$C$23,0)</f>
        <v/>
      </c>
      <c r="U4150" s="4">
        <f>IF(OR(COUNT($K4150:$L4150)&lt;2,$K4150=0),0,IF(ABS($L4150)/$K4150&lt;=スコアリング基準!$B$24,スコアリング基準!$C$24,IF(ABS($L4150)/$K4150&lt;=スコアリング基準!$B$25,スコアリング基準!$C$25,IF(ABS($L4150)/$K4150&lt;=スコアリング基準!$B$26,スコアリング基準!$C$26,0))))</f>
        <v/>
      </c>
      <c r="V4150" s="4">
        <f>IF($P4150="なし",スコアリング基準!$C$27,0)</f>
        <v/>
      </c>
      <c r="W4150" s="4">
        <f>IF($F4150="",0,IF(ISNUMBER($F4150),IF($F4150&lt;=スコアリング基準!$B$28,スコアリング基準!$C$28,スコアリング基準!$C$29),0))</f>
        <v/>
      </c>
      <c r="X4150" s="4">
        <f>IFERROR(VLOOKUP($B4150,スコアリング基準!$A$36:$B$46,2,FALSE),0)</f>
        <v/>
      </c>
      <c r="Y4150" s="4">
        <f>SUM($S4150:$X4150)</f>
        <v/>
      </c>
      <c r="Z4150" s="4">
        <f>IF(COUNT($M4150:$N4150)=0,"データ無",IF($Y4150&gt;=スコアリング基準!$B$30,"S",IF($Y4150&gt;=スコアリング基準!$B$31,"A",IF($Y4150&gt;=スコアリング基準!$B$32,"B","C"))))</f>
        <v/>
      </c>
      <c r="AA4150">
        <f>IFERROR(INDEX(実績DB!$I$3:$I$104,MATCH($B4150&amp;$C4150,実績DB!$J$3:$J$104,0)),"")</f>
        <v/>
      </c>
    </row>
    <row r="4151">
      <c r="A4151" t="n">
        <v>4149</v>
      </c>
      <c r="B4151" t="inlineStr">
        <is>
          <t>関西</t>
        </is>
      </c>
      <c r="C4151" t="inlineStr">
        <is>
          <t>越智岡変電所</t>
        </is>
      </c>
      <c r="D4151" t="inlineStr">
        <is>
          <t>奈良県</t>
        </is>
      </c>
      <c r="G4151" s="3" t="n">
        <v>34.451254</v>
      </c>
      <c r="H4151" s="3" t="n">
        <v>135.769439</v>
      </c>
      <c r="I4151" t="inlineStr">
        <is>
          <t>OSM実測</t>
        </is>
      </c>
      <c r="J4151" t="n">
        <v>19</v>
      </c>
      <c r="K4151" t="n">
        <v>19</v>
      </c>
      <c r="L4151" t="n">
        <v>-18</v>
      </c>
      <c r="M4151" t="n">
        <v>1</v>
      </c>
      <c r="N4151" t="n">
        <v>1</v>
      </c>
      <c r="O4151" t="inlineStr">
        <is>
          <t>不可 #2</t>
        </is>
      </c>
      <c r="P4151" t="inlineStr">
        <is>
          <t>なし</t>
        </is>
      </c>
      <c r="R4151" s="4">
        <f>IF(COUNT($M4151:$N4151)=0,"",IF(AND(IF($N4151&lt;&gt;"",$N4151,$M4151)&lt;=0,$O4151&lt;&gt;"可"),"警告",""))</f>
        <v/>
      </c>
      <c r="S4151" s="4">
        <f>IF(COUNT($M4151:$N4151)=0,0,IF(IF($N4151&lt;&gt;"",$N4151,$M4151)&gt;=スコアリング基準!$B$20,スコアリング基準!$C$20,IF(IF($N4151&lt;&gt;"",$N4151,$M4151)&gt;=スコアリング基準!$B$21,スコアリング基準!$C$21,IF(IF($N4151&lt;&gt;"",$N4151,$M4151)&gt;0,スコアリング基準!$C$22,0))))</f>
        <v/>
      </c>
      <c r="T4151" s="4">
        <f>IF($O4151="可",スコアリング基準!$C$23,0)</f>
        <v/>
      </c>
      <c r="U4151" s="4">
        <f>IF(OR(COUNT($K4151:$L4151)&lt;2,$K4151=0),0,IF(ABS($L4151)/$K4151&lt;=スコアリング基準!$B$24,スコアリング基準!$C$24,IF(ABS($L4151)/$K4151&lt;=スコアリング基準!$B$25,スコアリング基準!$C$25,IF(ABS($L4151)/$K4151&lt;=スコアリング基準!$B$26,スコアリング基準!$C$26,0))))</f>
        <v/>
      </c>
      <c r="V4151" s="4">
        <f>IF($P4151="なし",スコアリング基準!$C$27,0)</f>
        <v/>
      </c>
      <c r="W4151" s="4">
        <f>IF($F4151="",0,IF(ISNUMBER($F4151),IF($F4151&lt;=スコアリング基準!$B$28,スコアリング基準!$C$28,スコアリング基準!$C$29),0))</f>
        <v/>
      </c>
      <c r="X4151" s="4">
        <f>IFERROR(VLOOKUP($B4151,スコアリング基準!$A$36:$B$46,2,FALSE),0)</f>
        <v/>
      </c>
      <c r="Y4151" s="4">
        <f>SUM($S4151:$X4151)</f>
        <v/>
      </c>
      <c r="Z4151" s="4">
        <f>IF(COUNT($M4151:$N4151)=0,"データ無",IF($Y4151&gt;=スコアリング基準!$B$30,"S",IF($Y4151&gt;=スコアリング基準!$B$31,"A",IF($Y4151&gt;=スコアリング基準!$B$32,"B","C"))))</f>
        <v/>
      </c>
      <c r="AA4151">
        <f>IFERROR(INDEX(実績DB!$I$3:$I$104,MATCH($B4151&amp;$C4151,実績DB!$J$3:$J$104,0)),"")</f>
        <v/>
      </c>
    </row>
    <row r="4152">
      <c r="A4152" t="n">
        <v>4150</v>
      </c>
      <c r="B4152" t="inlineStr">
        <is>
          <t>関西</t>
        </is>
      </c>
      <c r="C4152" t="inlineStr">
        <is>
          <t>郡津東変電所</t>
        </is>
      </c>
      <c r="D4152" t="inlineStr">
        <is>
          <t>大阪府</t>
        </is>
      </c>
      <c r="G4152" s="3" t="n">
        <v>34.798112</v>
      </c>
      <c r="H4152" s="3" t="n">
        <v>135.6787</v>
      </c>
      <c r="I4152" t="inlineStr">
        <is>
          <t>OSM実測</t>
        </is>
      </c>
      <c r="J4152" t="n">
        <v>57</v>
      </c>
      <c r="K4152" t="n">
        <v>57</v>
      </c>
      <c r="L4152" t="n">
        <v>-38</v>
      </c>
      <c r="M4152" t="n">
        <v>19</v>
      </c>
      <c r="N4152" t="n">
        <v>0</v>
      </c>
      <c r="O4152" t="inlineStr">
        <is>
          <t>不可 #2</t>
        </is>
      </c>
      <c r="P4152" t="inlineStr">
        <is>
          <t>有り</t>
        </is>
      </c>
      <c r="R4152" s="4">
        <f>IF(COUNT($M4152:$N4152)=0,"",IF(AND(IF($N4152&lt;&gt;"",$N4152,$M4152)&lt;=0,$O4152&lt;&gt;"可"),"警告",""))</f>
        <v/>
      </c>
      <c r="S4152" s="4">
        <f>IF(COUNT($M4152:$N4152)=0,0,IF(IF($N4152&lt;&gt;"",$N4152,$M4152)&gt;=スコアリング基準!$B$20,スコアリング基準!$C$20,IF(IF($N4152&lt;&gt;"",$N4152,$M4152)&gt;=スコアリング基準!$B$21,スコアリング基準!$C$21,IF(IF($N4152&lt;&gt;"",$N4152,$M4152)&gt;0,スコアリング基準!$C$22,0))))</f>
        <v/>
      </c>
      <c r="T4152" s="4">
        <f>IF($O4152="可",スコアリング基準!$C$23,0)</f>
        <v/>
      </c>
      <c r="U4152" s="4">
        <f>IF(OR(COUNT($K4152:$L4152)&lt;2,$K4152=0),0,IF(ABS($L4152)/$K4152&lt;=スコアリング基準!$B$24,スコアリング基準!$C$24,IF(ABS($L4152)/$K4152&lt;=スコアリング基準!$B$25,スコアリング基準!$C$25,IF(ABS($L4152)/$K4152&lt;=スコアリング基準!$B$26,スコアリング基準!$C$26,0))))</f>
        <v/>
      </c>
      <c r="V4152" s="4">
        <f>IF($P4152="なし",スコアリング基準!$C$27,0)</f>
        <v/>
      </c>
      <c r="W4152" s="4">
        <f>IF($F4152="",0,IF(ISNUMBER($F4152),IF($F4152&lt;=スコアリング基準!$B$28,スコアリング基準!$C$28,スコアリング基準!$C$29),0))</f>
        <v/>
      </c>
      <c r="X4152" s="4">
        <f>IFERROR(VLOOKUP($B4152,スコアリング基準!$A$36:$B$46,2,FALSE),0)</f>
        <v/>
      </c>
      <c r="Y4152" s="4">
        <f>SUM($S4152:$X4152)</f>
        <v/>
      </c>
      <c r="Z4152" s="4">
        <f>IF(COUNT($M4152:$N4152)=0,"データ無",IF($Y4152&gt;=スコアリング基準!$B$30,"S",IF($Y4152&gt;=スコアリング基準!$B$31,"A",IF($Y4152&gt;=スコアリング基準!$B$32,"B","C"))))</f>
        <v/>
      </c>
      <c r="AA4152">
        <f>IFERROR(INDEX(実績DB!$I$3:$I$104,MATCH($B4152&amp;$C4152,実績DB!$J$3:$J$104,0)),"")</f>
        <v/>
      </c>
    </row>
    <row r="4153">
      <c r="A4153" t="n">
        <v>4151</v>
      </c>
      <c r="B4153" t="inlineStr">
        <is>
          <t>関西</t>
        </is>
      </c>
      <c r="C4153" t="inlineStr">
        <is>
          <t>都島変電所</t>
        </is>
      </c>
      <c r="D4153" t="inlineStr">
        <is>
          <t>大阪府</t>
        </is>
      </c>
      <c r="G4153" s="3" t="n">
        <v>34.707893</v>
      </c>
      <c r="H4153" s="3" t="n">
        <v>135.529064</v>
      </c>
      <c r="I4153" t="inlineStr">
        <is>
          <t>OSM実測</t>
        </is>
      </c>
      <c r="J4153" t="n">
        <v>38</v>
      </c>
      <c r="K4153" t="n">
        <v>38</v>
      </c>
      <c r="L4153" t="n">
        <v>-19</v>
      </c>
      <c r="M4153" t="n">
        <v>19</v>
      </c>
      <c r="N4153" t="n">
        <v>19</v>
      </c>
      <c r="O4153" t="inlineStr">
        <is>
          <t>不可 #2</t>
        </is>
      </c>
      <c r="P4153" t="inlineStr">
        <is>
          <t>なし</t>
        </is>
      </c>
      <c r="R4153" s="4">
        <f>IF(COUNT($M4153:$N4153)=0,"",IF(AND(IF($N4153&lt;&gt;"",$N4153,$M4153)&lt;=0,$O4153&lt;&gt;"可"),"警告",""))</f>
        <v/>
      </c>
      <c r="S4153" s="4">
        <f>IF(COUNT($M4153:$N4153)=0,0,IF(IF($N4153&lt;&gt;"",$N4153,$M4153)&gt;=スコアリング基準!$B$20,スコアリング基準!$C$20,IF(IF($N4153&lt;&gt;"",$N4153,$M4153)&gt;=スコアリング基準!$B$21,スコアリング基準!$C$21,IF(IF($N4153&lt;&gt;"",$N4153,$M4153)&gt;0,スコアリング基準!$C$22,0))))</f>
        <v/>
      </c>
      <c r="T4153" s="4">
        <f>IF($O4153="可",スコアリング基準!$C$23,0)</f>
        <v/>
      </c>
      <c r="U4153" s="4">
        <f>IF(OR(COUNT($K4153:$L4153)&lt;2,$K4153=0),0,IF(ABS($L4153)/$K4153&lt;=スコアリング基準!$B$24,スコアリング基準!$C$24,IF(ABS($L4153)/$K4153&lt;=スコアリング基準!$B$25,スコアリング基準!$C$25,IF(ABS($L4153)/$K4153&lt;=スコアリング基準!$B$26,スコアリング基準!$C$26,0))))</f>
        <v/>
      </c>
      <c r="V4153" s="4">
        <f>IF($P4153="なし",スコアリング基準!$C$27,0)</f>
        <v/>
      </c>
      <c r="W4153" s="4">
        <f>IF($F4153="",0,IF(ISNUMBER($F4153),IF($F4153&lt;=スコアリング基準!$B$28,スコアリング基準!$C$28,スコアリング基準!$C$29),0))</f>
        <v/>
      </c>
      <c r="X4153" s="4">
        <f>IFERROR(VLOOKUP($B4153,スコアリング基準!$A$36:$B$46,2,FALSE),0)</f>
        <v/>
      </c>
      <c r="Y4153" s="4">
        <f>SUM($S4153:$X4153)</f>
        <v/>
      </c>
      <c r="Z4153" s="4">
        <f>IF(COUNT($M4153:$N4153)=0,"データ無",IF($Y4153&gt;=スコアリング基準!$B$30,"S",IF($Y4153&gt;=スコアリング基準!$B$31,"A",IF($Y4153&gt;=スコアリング基準!$B$32,"B","C"))))</f>
        <v/>
      </c>
      <c r="AA4153">
        <f>IFERROR(INDEX(実績DB!$I$3:$I$104,MATCH($B4153&amp;$C4153,実績DB!$J$3:$J$104,0)),"")</f>
        <v/>
      </c>
    </row>
    <row r="4154">
      <c r="A4154" t="n">
        <v>4152</v>
      </c>
      <c r="B4154" t="inlineStr">
        <is>
          <t>関西</t>
        </is>
      </c>
      <c r="C4154" t="inlineStr">
        <is>
          <t>都祁変電所</t>
        </is>
      </c>
      <c r="D4154" t="inlineStr">
        <is>
          <t>奈良県</t>
        </is>
      </c>
      <c r="G4154" s="3" t="n">
        <v>34.590987</v>
      </c>
      <c r="H4154" s="3" t="n">
        <v>135.940544</v>
      </c>
      <c r="I4154" t="inlineStr">
        <is>
          <t>OSM実測</t>
        </is>
      </c>
      <c r="J4154" t="n">
        <v>57</v>
      </c>
      <c r="K4154" t="n">
        <v>57</v>
      </c>
      <c r="L4154" t="n">
        <v>-34</v>
      </c>
      <c r="O4154" t="inlineStr">
        <is>
          <t>不可 #1</t>
        </is>
      </c>
      <c r="P4154" t="inlineStr">
        <is>
          <t>なし</t>
        </is>
      </c>
      <c r="R4154" s="4">
        <f>IF(COUNT($M4154:$N4154)=0,"",IF(AND(IF($N4154&lt;&gt;"",$N4154,$M4154)&lt;=0,$O4154&lt;&gt;"可"),"警告",""))</f>
        <v/>
      </c>
      <c r="S4154" s="4">
        <f>IF(COUNT($M4154:$N4154)=0,0,IF(IF($N4154&lt;&gt;"",$N4154,$M4154)&gt;=スコアリング基準!$B$20,スコアリング基準!$C$20,IF(IF($N4154&lt;&gt;"",$N4154,$M4154)&gt;=スコアリング基準!$B$21,スコアリング基準!$C$21,IF(IF($N4154&lt;&gt;"",$N4154,$M4154)&gt;0,スコアリング基準!$C$22,0))))</f>
        <v/>
      </c>
      <c r="T4154" s="4">
        <f>IF($O4154="可",スコアリング基準!$C$23,0)</f>
        <v/>
      </c>
      <c r="U4154" s="4">
        <f>IF(OR(COUNT($K4154:$L4154)&lt;2,$K4154=0),0,IF(ABS($L4154)/$K4154&lt;=スコアリング基準!$B$24,スコアリング基準!$C$24,IF(ABS($L4154)/$K4154&lt;=スコアリング基準!$B$25,スコアリング基準!$C$25,IF(ABS($L4154)/$K4154&lt;=スコアリング基準!$B$26,スコアリング基準!$C$26,0))))</f>
        <v/>
      </c>
      <c r="V4154" s="4">
        <f>IF($P4154="なし",スコアリング基準!$C$27,0)</f>
        <v/>
      </c>
      <c r="W4154" s="4">
        <f>IF($F4154="",0,IF(ISNUMBER($F4154),IF($F4154&lt;=スコアリング基準!$B$28,スコアリング基準!$C$28,スコアリング基準!$C$29),0))</f>
        <v/>
      </c>
      <c r="X4154" s="4">
        <f>IFERROR(VLOOKUP($B4154,スコアリング基準!$A$36:$B$46,2,FALSE),0)</f>
        <v/>
      </c>
      <c r="Y4154" s="4">
        <f>SUM($S4154:$X4154)</f>
        <v/>
      </c>
      <c r="Z4154" s="4">
        <f>IF(COUNT($M4154:$N4154)=0,"データ無",IF($Y4154&gt;=スコアリング基準!$B$30,"S",IF($Y4154&gt;=スコアリング基準!$B$31,"A",IF($Y4154&gt;=スコアリング基準!$B$32,"B","C"))))</f>
        <v/>
      </c>
      <c r="AA4154">
        <f>IFERROR(INDEX(実績DB!$I$3:$I$104,MATCH($B4154&amp;$C4154,実績DB!$J$3:$J$104,0)),"")</f>
        <v/>
      </c>
    </row>
    <row r="4155">
      <c r="A4155" t="n">
        <v>4153</v>
      </c>
      <c r="B4155" t="inlineStr">
        <is>
          <t>関西</t>
        </is>
      </c>
      <c r="C4155" t="inlineStr">
        <is>
          <t>長瀬変電所</t>
        </is>
      </c>
      <c r="D4155" t="inlineStr">
        <is>
          <t>大阪府</t>
        </is>
      </c>
      <c r="G4155" s="3" t="n">
        <v>34.641813</v>
      </c>
      <c r="H4155" s="3" t="n">
        <v>135.569216</v>
      </c>
      <c r="I4155" t="inlineStr">
        <is>
          <t>OSM実測</t>
        </is>
      </c>
      <c r="J4155" t="n">
        <v>43</v>
      </c>
      <c r="K4155" t="n">
        <v>43</v>
      </c>
      <c r="L4155" t="n">
        <v>-30</v>
      </c>
      <c r="M4155" t="n">
        <v>13</v>
      </c>
      <c r="N4155" t="n">
        <v>13</v>
      </c>
      <c r="O4155" t="inlineStr">
        <is>
          <t>不可 #2</t>
        </is>
      </c>
      <c r="P4155" t="inlineStr">
        <is>
          <t>なし</t>
        </is>
      </c>
      <c r="R4155" s="4">
        <f>IF(COUNT($M4155:$N4155)=0,"",IF(AND(IF($N4155&lt;&gt;"",$N4155,$M4155)&lt;=0,$O4155&lt;&gt;"可"),"警告",""))</f>
        <v/>
      </c>
      <c r="S4155" s="4">
        <f>IF(COUNT($M4155:$N4155)=0,0,IF(IF($N4155&lt;&gt;"",$N4155,$M4155)&gt;=スコアリング基準!$B$20,スコアリング基準!$C$20,IF(IF($N4155&lt;&gt;"",$N4155,$M4155)&gt;=スコアリング基準!$B$21,スコアリング基準!$C$21,IF(IF($N4155&lt;&gt;"",$N4155,$M4155)&gt;0,スコアリング基準!$C$22,0))))</f>
        <v/>
      </c>
      <c r="T4155" s="4">
        <f>IF($O4155="可",スコアリング基準!$C$23,0)</f>
        <v/>
      </c>
      <c r="U4155" s="4">
        <f>IF(OR(COUNT($K4155:$L4155)&lt;2,$K4155=0),0,IF(ABS($L4155)/$K4155&lt;=スコアリング基準!$B$24,スコアリング基準!$C$24,IF(ABS($L4155)/$K4155&lt;=スコアリング基準!$B$25,スコアリング基準!$C$25,IF(ABS($L4155)/$K4155&lt;=スコアリング基準!$B$26,スコアリング基準!$C$26,0))))</f>
        <v/>
      </c>
      <c r="V4155" s="4">
        <f>IF($P4155="なし",スコアリング基準!$C$27,0)</f>
        <v/>
      </c>
      <c r="W4155" s="4">
        <f>IF($F4155="",0,IF(ISNUMBER($F4155),IF($F4155&lt;=スコアリング基準!$B$28,スコアリング基準!$C$28,スコアリング基準!$C$29),0))</f>
        <v/>
      </c>
      <c r="X4155" s="4">
        <f>IFERROR(VLOOKUP($B4155,スコアリング基準!$A$36:$B$46,2,FALSE),0)</f>
        <v/>
      </c>
      <c r="Y4155" s="4">
        <f>SUM($S4155:$X4155)</f>
        <v/>
      </c>
      <c r="Z4155" s="4">
        <f>IF(COUNT($M4155:$N4155)=0,"データ無",IF($Y4155&gt;=スコアリング基準!$B$30,"S",IF($Y4155&gt;=スコアリング基準!$B$31,"A",IF($Y4155&gt;=スコアリング基準!$B$32,"B","C"))))</f>
        <v/>
      </c>
      <c r="AA4155">
        <f>IFERROR(INDEX(実績DB!$I$3:$I$104,MATCH($B4155&amp;$C4155,実績DB!$J$3:$J$104,0)),"")</f>
        <v/>
      </c>
    </row>
    <row r="4156">
      <c r="A4156" t="n">
        <v>4154</v>
      </c>
      <c r="B4156" t="inlineStr">
        <is>
          <t>関西</t>
        </is>
      </c>
      <c r="C4156" t="inlineStr">
        <is>
          <t>関西電力 下津変電所</t>
        </is>
      </c>
      <c r="D4156" t="inlineStr">
        <is>
          <t>和歌山県</t>
        </is>
      </c>
      <c r="G4156" s="3" t="n">
        <v>34.109187</v>
      </c>
      <c r="H4156" s="3" t="n">
        <v>135.154228</v>
      </c>
      <c r="I4156" t="inlineStr">
        <is>
          <t>OSM実測</t>
        </is>
      </c>
      <c r="J4156" t="n">
        <v>28</v>
      </c>
      <c r="K4156" t="n">
        <v>28</v>
      </c>
      <c r="L4156" t="n">
        <v>-23</v>
      </c>
      <c r="M4156" t="n">
        <v>3</v>
      </c>
      <c r="N4156" t="n">
        <v>0</v>
      </c>
      <c r="O4156" t="inlineStr">
        <is>
          <t>不可 #2</t>
        </is>
      </c>
      <c r="P4156" t="inlineStr">
        <is>
          <t>有り</t>
        </is>
      </c>
      <c r="R4156" s="4">
        <f>IF(COUNT($M4156:$N4156)=0,"",IF(AND(IF($N4156&lt;&gt;"",$N4156,$M4156)&lt;=0,$O4156&lt;&gt;"可"),"警告",""))</f>
        <v/>
      </c>
      <c r="S4156" s="4">
        <f>IF(COUNT($M4156:$N4156)=0,0,IF(IF($N4156&lt;&gt;"",$N4156,$M4156)&gt;=スコアリング基準!$B$20,スコアリング基準!$C$20,IF(IF($N4156&lt;&gt;"",$N4156,$M4156)&gt;=スコアリング基準!$B$21,スコアリング基準!$C$21,IF(IF($N4156&lt;&gt;"",$N4156,$M4156)&gt;0,スコアリング基準!$C$22,0))))</f>
        <v/>
      </c>
      <c r="T4156" s="4">
        <f>IF($O4156="可",スコアリング基準!$C$23,0)</f>
        <v/>
      </c>
      <c r="U4156" s="4">
        <f>IF(OR(COUNT($K4156:$L4156)&lt;2,$K4156=0),0,IF(ABS($L4156)/$K4156&lt;=スコアリング基準!$B$24,スコアリング基準!$C$24,IF(ABS($L4156)/$K4156&lt;=スコアリング基準!$B$25,スコアリング基準!$C$25,IF(ABS($L4156)/$K4156&lt;=スコアリング基準!$B$26,スコアリング基準!$C$26,0))))</f>
        <v/>
      </c>
      <c r="V4156" s="4">
        <f>IF($P4156="なし",スコアリング基準!$C$27,0)</f>
        <v/>
      </c>
      <c r="W4156" s="4">
        <f>IF($F4156="",0,IF(ISNUMBER($F4156),IF($F4156&lt;=スコアリング基準!$B$28,スコアリング基準!$C$28,スコアリング基準!$C$29),0))</f>
        <v/>
      </c>
      <c r="X4156" s="4">
        <f>IFERROR(VLOOKUP($B4156,スコアリング基準!$A$36:$B$46,2,FALSE),0)</f>
        <v/>
      </c>
      <c r="Y4156" s="4">
        <f>SUM($S4156:$X4156)</f>
        <v/>
      </c>
      <c r="Z4156" s="4">
        <f>IF(COUNT($M4156:$N4156)=0,"データ無",IF($Y4156&gt;=スコアリング基準!$B$30,"S",IF($Y4156&gt;=スコアリング基準!$B$31,"A",IF($Y4156&gt;=スコアリング基準!$B$32,"B","C"))))</f>
        <v/>
      </c>
      <c r="AA4156">
        <f>IFERROR(INDEX(実績DB!$I$3:$I$104,MATCH($B4156&amp;$C4156,実績DB!$J$3:$J$104,0)),"")</f>
        <v/>
      </c>
    </row>
    <row r="4157">
      <c r="A4157" t="n">
        <v>4155</v>
      </c>
      <c r="B4157" t="inlineStr">
        <is>
          <t>関西</t>
        </is>
      </c>
      <c r="C4157" t="inlineStr">
        <is>
          <t>関西電力 佐井寺変電所</t>
        </is>
      </c>
      <c r="D4157" t="inlineStr">
        <is>
          <t>大阪府</t>
        </is>
      </c>
      <c r="G4157" s="3" t="n">
        <v>34.788542</v>
      </c>
      <c r="H4157" s="3" t="n">
        <v>135.530508</v>
      </c>
      <c r="I4157" t="inlineStr">
        <is>
          <t>OSM実測</t>
        </is>
      </c>
      <c r="J4157" t="n">
        <v>52</v>
      </c>
      <c r="K4157" t="n">
        <v>52</v>
      </c>
      <c r="L4157" t="n">
        <v>-38</v>
      </c>
      <c r="M4157" t="n">
        <v>14</v>
      </c>
      <c r="N4157" t="n">
        <v>14</v>
      </c>
      <c r="O4157" t="inlineStr">
        <is>
          <t>不可 #2</t>
        </is>
      </c>
      <c r="P4157" t="inlineStr">
        <is>
          <t>なし</t>
        </is>
      </c>
      <c r="R4157" s="4">
        <f>IF(COUNT($M4157:$N4157)=0,"",IF(AND(IF($N4157&lt;&gt;"",$N4157,$M4157)&lt;=0,$O4157&lt;&gt;"可"),"警告",""))</f>
        <v/>
      </c>
      <c r="S4157" s="4">
        <f>IF(COUNT($M4157:$N4157)=0,0,IF(IF($N4157&lt;&gt;"",$N4157,$M4157)&gt;=スコアリング基準!$B$20,スコアリング基準!$C$20,IF(IF($N4157&lt;&gt;"",$N4157,$M4157)&gt;=スコアリング基準!$B$21,スコアリング基準!$C$21,IF(IF($N4157&lt;&gt;"",$N4157,$M4157)&gt;0,スコアリング基準!$C$22,0))))</f>
        <v/>
      </c>
      <c r="T4157" s="4">
        <f>IF($O4157="可",スコアリング基準!$C$23,0)</f>
        <v/>
      </c>
      <c r="U4157" s="4">
        <f>IF(OR(COUNT($K4157:$L4157)&lt;2,$K4157=0),0,IF(ABS($L4157)/$K4157&lt;=スコアリング基準!$B$24,スコアリング基準!$C$24,IF(ABS($L4157)/$K4157&lt;=スコアリング基準!$B$25,スコアリング基準!$C$25,IF(ABS($L4157)/$K4157&lt;=スコアリング基準!$B$26,スコアリング基準!$C$26,0))))</f>
        <v/>
      </c>
      <c r="V4157" s="4">
        <f>IF($P4157="なし",スコアリング基準!$C$27,0)</f>
        <v/>
      </c>
      <c r="W4157" s="4">
        <f>IF($F4157="",0,IF(ISNUMBER($F4157),IF($F4157&lt;=スコアリング基準!$B$28,スコアリング基準!$C$28,スコアリング基準!$C$29),0))</f>
        <v/>
      </c>
      <c r="X4157" s="4">
        <f>IFERROR(VLOOKUP($B4157,スコアリング基準!$A$36:$B$46,2,FALSE),0)</f>
        <v/>
      </c>
      <c r="Y4157" s="4">
        <f>SUM($S4157:$X4157)</f>
        <v/>
      </c>
      <c r="Z4157" s="4">
        <f>IF(COUNT($M4157:$N4157)=0,"データ無",IF($Y4157&gt;=スコアリング基準!$B$30,"S",IF($Y4157&gt;=スコアリング基準!$B$31,"A",IF($Y4157&gt;=スコアリング基準!$B$32,"B","C"))))</f>
        <v/>
      </c>
      <c r="AA4157">
        <f>IFERROR(INDEX(実績DB!$I$3:$I$104,MATCH($B4157&amp;$C4157,実績DB!$J$3:$J$104,0)),"")</f>
        <v/>
      </c>
    </row>
    <row r="4158">
      <c r="A4158" t="n">
        <v>4156</v>
      </c>
      <c r="B4158" t="inlineStr">
        <is>
          <t>関西</t>
        </is>
      </c>
      <c r="C4158" t="inlineStr">
        <is>
          <t>関西電力 光善寺変電所</t>
        </is>
      </c>
      <c r="D4158" t="inlineStr">
        <is>
          <t>大阪府</t>
        </is>
      </c>
      <c r="G4158" s="3" t="n">
        <v>34.792806</v>
      </c>
      <c r="H4158" s="3" t="n">
        <v>135.626301</v>
      </c>
      <c r="I4158" t="inlineStr">
        <is>
          <t>OSM実測</t>
        </is>
      </c>
      <c r="J4158" t="n">
        <v>42</v>
      </c>
      <c r="K4158" t="n">
        <v>42</v>
      </c>
      <c r="L4158" t="n">
        <v>-35</v>
      </c>
      <c r="M4158" t="n">
        <v>7</v>
      </c>
      <c r="N4158" t="n">
        <v>7</v>
      </c>
      <c r="O4158" t="inlineStr">
        <is>
          <t>不可 #2</t>
        </is>
      </c>
      <c r="P4158" t="inlineStr">
        <is>
          <t>なし</t>
        </is>
      </c>
      <c r="R4158" s="4">
        <f>IF(COUNT($M4158:$N4158)=0,"",IF(AND(IF($N4158&lt;&gt;"",$N4158,$M4158)&lt;=0,$O4158&lt;&gt;"可"),"警告",""))</f>
        <v/>
      </c>
      <c r="S4158" s="4">
        <f>IF(COUNT($M4158:$N4158)=0,0,IF(IF($N4158&lt;&gt;"",$N4158,$M4158)&gt;=スコアリング基準!$B$20,スコアリング基準!$C$20,IF(IF($N4158&lt;&gt;"",$N4158,$M4158)&gt;=スコアリング基準!$B$21,スコアリング基準!$C$21,IF(IF($N4158&lt;&gt;"",$N4158,$M4158)&gt;0,スコアリング基準!$C$22,0))))</f>
        <v/>
      </c>
      <c r="T4158" s="4">
        <f>IF($O4158="可",スコアリング基準!$C$23,0)</f>
        <v/>
      </c>
      <c r="U4158" s="4">
        <f>IF(OR(COUNT($K4158:$L4158)&lt;2,$K4158=0),0,IF(ABS($L4158)/$K4158&lt;=スコアリング基準!$B$24,スコアリング基準!$C$24,IF(ABS($L4158)/$K4158&lt;=スコアリング基準!$B$25,スコアリング基準!$C$25,IF(ABS($L4158)/$K4158&lt;=スコアリング基準!$B$26,スコアリング基準!$C$26,0))))</f>
        <v/>
      </c>
      <c r="V4158" s="4">
        <f>IF($P4158="なし",スコアリング基準!$C$27,0)</f>
        <v/>
      </c>
      <c r="W4158" s="4">
        <f>IF($F4158="",0,IF(ISNUMBER($F4158),IF($F4158&lt;=スコアリング基準!$B$28,スコアリング基準!$C$28,スコアリング基準!$C$29),0))</f>
        <v/>
      </c>
      <c r="X4158" s="4">
        <f>IFERROR(VLOOKUP($B4158,スコアリング基準!$A$36:$B$46,2,FALSE),0)</f>
        <v/>
      </c>
      <c r="Y4158" s="4">
        <f>SUM($S4158:$X4158)</f>
        <v/>
      </c>
      <c r="Z4158" s="4">
        <f>IF(COUNT($M4158:$N4158)=0,"データ無",IF($Y4158&gt;=スコアリング基準!$B$30,"S",IF($Y4158&gt;=スコアリング基準!$B$31,"A",IF($Y4158&gt;=スコアリング基準!$B$32,"B","C"))))</f>
        <v/>
      </c>
      <c r="AA4158">
        <f>IFERROR(INDEX(実績DB!$I$3:$I$104,MATCH($B4158&amp;$C4158,実績DB!$J$3:$J$104,0)),"")</f>
        <v/>
      </c>
    </row>
    <row r="4159">
      <c r="A4159" t="n">
        <v>4157</v>
      </c>
      <c r="B4159" t="inlineStr">
        <is>
          <t>関西</t>
        </is>
      </c>
      <c r="C4159" t="inlineStr">
        <is>
          <t>関西電力 内原変電所</t>
        </is>
      </c>
      <c r="D4159" t="inlineStr">
        <is>
          <t>和歌山県</t>
        </is>
      </c>
      <c r="G4159" s="3" t="n">
        <v>33.920415</v>
      </c>
      <c r="H4159" s="3" t="n">
        <v>135.147743</v>
      </c>
      <c r="I4159" t="inlineStr">
        <is>
          <t>OSM実測</t>
        </is>
      </c>
      <c r="J4159" t="n">
        <v>57</v>
      </c>
      <c r="K4159" t="n">
        <v>31</v>
      </c>
      <c r="L4159" t="n">
        <v>-51</v>
      </c>
      <c r="O4159" t="inlineStr">
        <is>
          <t>可</t>
        </is>
      </c>
      <c r="P4159" t="inlineStr">
        <is>
          <t>有り</t>
        </is>
      </c>
      <c r="R4159" s="4">
        <f>IF(COUNT($M4159:$N4159)=0,"",IF(AND(IF($N4159&lt;&gt;"",$N4159,$M4159)&lt;=0,$O4159&lt;&gt;"可"),"警告",""))</f>
        <v/>
      </c>
      <c r="S4159" s="4">
        <f>IF(COUNT($M4159:$N4159)=0,0,IF(IF($N4159&lt;&gt;"",$N4159,$M4159)&gt;=スコアリング基準!$B$20,スコアリング基準!$C$20,IF(IF($N4159&lt;&gt;"",$N4159,$M4159)&gt;=スコアリング基準!$B$21,スコアリング基準!$C$21,IF(IF($N4159&lt;&gt;"",$N4159,$M4159)&gt;0,スコアリング基準!$C$22,0))))</f>
        <v/>
      </c>
      <c r="T4159" s="4">
        <f>IF($O4159="可",スコアリング基準!$C$23,0)</f>
        <v/>
      </c>
      <c r="U4159" s="4">
        <f>IF(OR(COUNT($K4159:$L4159)&lt;2,$K4159=0),0,IF(ABS($L4159)/$K4159&lt;=スコアリング基準!$B$24,スコアリング基準!$C$24,IF(ABS($L4159)/$K4159&lt;=スコアリング基準!$B$25,スコアリング基準!$C$25,IF(ABS($L4159)/$K4159&lt;=スコアリング基準!$B$26,スコアリング基準!$C$26,0))))</f>
        <v/>
      </c>
      <c r="V4159" s="4">
        <f>IF($P4159="なし",スコアリング基準!$C$27,0)</f>
        <v/>
      </c>
      <c r="W4159" s="4">
        <f>IF($F4159="",0,IF(ISNUMBER($F4159),IF($F4159&lt;=スコアリング基準!$B$28,スコアリング基準!$C$28,スコアリング基準!$C$29),0))</f>
        <v/>
      </c>
      <c r="X4159" s="4">
        <f>IFERROR(VLOOKUP($B4159,スコアリング基準!$A$36:$B$46,2,FALSE),0)</f>
        <v/>
      </c>
      <c r="Y4159" s="4">
        <f>SUM($S4159:$X4159)</f>
        <v/>
      </c>
      <c r="Z4159" s="4">
        <f>IF(COUNT($M4159:$N4159)=0,"データ無",IF($Y4159&gt;=スコアリング基準!$B$30,"S",IF($Y4159&gt;=スコアリング基準!$B$31,"A",IF($Y4159&gt;=スコアリング基準!$B$32,"B","C"))))</f>
        <v/>
      </c>
      <c r="AA4159">
        <f>IFERROR(INDEX(実績DB!$I$3:$I$104,MATCH($B4159&amp;$C4159,実績DB!$J$3:$J$104,0)),"")</f>
        <v/>
      </c>
    </row>
    <row r="4160">
      <c r="A4160" t="n">
        <v>4158</v>
      </c>
      <c r="B4160" t="inlineStr">
        <is>
          <t>関西</t>
        </is>
      </c>
      <c r="C4160" t="inlineStr">
        <is>
          <t>関西電力 利根山変電所</t>
        </is>
      </c>
      <c r="D4160" t="inlineStr">
        <is>
          <t>大阪府</t>
        </is>
      </c>
      <c r="G4160" s="3" t="n">
        <v>34.800507</v>
      </c>
      <c r="H4160" s="3" t="n">
        <v>135.452743</v>
      </c>
      <c r="I4160" t="inlineStr">
        <is>
          <t>OSM実測</t>
        </is>
      </c>
      <c r="R4160" s="4">
        <f>IF(COUNT($M4160:$N4160)=0,"",IF(AND(IF($N4160&lt;&gt;"",$N4160,$M4160)&lt;=0,$O4160&lt;&gt;"可"),"警告",""))</f>
        <v/>
      </c>
      <c r="S4160" s="4">
        <f>IF(COUNT($M4160:$N4160)=0,0,IF(IF($N4160&lt;&gt;"",$N4160,$M4160)&gt;=スコアリング基準!$B$20,スコアリング基準!$C$20,IF(IF($N4160&lt;&gt;"",$N4160,$M4160)&gt;=スコアリング基準!$B$21,スコアリング基準!$C$21,IF(IF($N4160&lt;&gt;"",$N4160,$M4160)&gt;0,スコアリング基準!$C$22,0))))</f>
        <v/>
      </c>
      <c r="T4160" s="4">
        <f>IF($O4160="可",スコアリング基準!$C$23,0)</f>
        <v/>
      </c>
      <c r="U4160" s="4">
        <f>IF(OR(COUNT($K4160:$L4160)&lt;2,$K4160=0),0,IF(ABS($L4160)/$K4160&lt;=スコアリング基準!$B$24,スコアリング基準!$C$24,IF(ABS($L4160)/$K4160&lt;=スコアリング基準!$B$25,スコアリング基準!$C$25,IF(ABS($L4160)/$K4160&lt;=スコアリング基準!$B$26,スコアリング基準!$C$26,0))))</f>
        <v/>
      </c>
      <c r="V4160" s="4">
        <f>IF($P4160="なし",スコアリング基準!$C$27,0)</f>
        <v/>
      </c>
      <c r="W4160" s="4">
        <f>IF($F4160="",0,IF(ISNUMBER($F4160),IF($F4160&lt;=スコアリング基準!$B$28,スコアリング基準!$C$28,スコアリング基準!$C$29),0))</f>
        <v/>
      </c>
      <c r="X4160" s="4">
        <f>IFERROR(VLOOKUP($B4160,スコアリング基準!$A$36:$B$46,2,FALSE),0)</f>
        <v/>
      </c>
      <c r="Y4160" s="4">
        <f>SUM($S4160:$X4160)</f>
        <v/>
      </c>
      <c r="Z4160" s="4">
        <f>IF(COUNT($M4160:$N4160)=0,"データ無",IF($Y4160&gt;=スコアリング基準!$B$30,"S",IF($Y4160&gt;=スコアリング基準!$B$31,"A",IF($Y4160&gt;=スコアリング基準!$B$32,"B","C"))))</f>
        <v/>
      </c>
      <c r="AA4160">
        <f>IFERROR(INDEX(実績DB!$I$3:$I$104,MATCH($B4160&amp;$C4160,実績DB!$J$3:$J$104,0)),"")</f>
        <v/>
      </c>
    </row>
    <row r="4161">
      <c r="A4161" t="n">
        <v>4159</v>
      </c>
      <c r="B4161" t="inlineStr">
        <is>
          <t>関西</t>
        </is>
      </c>
      <c r="C4161" t="inlineStr">
        <is>
          <t>関西電力 小阪変電所</t>
        </is>
      </c>
      <c r="D4161" t="inlineStr">
        <is>
          <t>大阪府</t>
        </is>
      </c>
      <c r="G4161" s="3" t="n">
        <v>34.656603</v>
      </c>
      <c r="H4161" s="3" t="n">
        <v>135.590292</v>
      </c>
      <c r="I4161" t="inlineStr">
        <is>
          <t>OSM実測</t>
        </is>
      </c>
      <c r="R4161" s="4">
        <f>IF(COUNT($M4161:$N4161)=0,"",IF(AND(IF($N4161&lt;&gt;"",$N4161,$M4161)&lt;=0,$O4161&lt;&gt;"可"),"警告",""))</f>
        <v/>
      </c>
      <c r="S4161" s="4">
        <f>IF(COUNT($M4161:$N4161)=0,0,IF(IF($N4161&lt;&gt;"",$N4161,$M4161)&gt;=スコアリング基準!$B$20,スコアリング基準!$C$20,IF(IF($N4161&lt;&gt;"",$N4161,$M4161)&gt;=スコアリング基準!$B$21,スコアリング基準!$C$21,IF(IF($N4161&lt;&gt;"",$N4161,$M4161)&gt;0,スコアリング基準!$C$22,0))))</f>
        <v/>
      </c>
      <c r="T4161" s="4">
        <f>IF($O4161="可",スコアリング基準!$C$23,0)</f>
        <v/>
      </c>
      <c r="U4161" s="4">
        <f>IF(OR(COUNT($K4161:$L4161)&lt;2,$K4161=0),0,IF(ABS($L4161)/$K4161&lt;=スコアリング基準!$B$24,スコアリング基準!$C$24,IF(ABS($L4161)/$K4161&lt;=スコアリング基準!$B$25,スコアリング基準!$C$25,IF(ABS($L4161)/$K4161&lt;=スコアリング基準!$B$26,スコアリング基準!$C$26,0))))</f>
        <v/>
      </c>
      <c r="V4161" s="4">
        <f>IF($P4161="なし",スコアリング基準!$C$27,0)</f>
        <v/>
      </c>
      <c r="W4161" s="4">
        <f>IF($F4161="",0,IF(ISNUMBER($F4161),IF($F4161&lt;=スコアリング基準!$B$28,スコアリング基準!$C$28,スコアリング基準!$C$29),0))</f>
        <v/>
      </c>
      <c r="X4161" s="4">
        <f>IFERROR(VLOOKUP($B4161,スコアリング基準!$A$36:$B$46,2,FALSE),0)</f>
        <v/>
      </c>
      <c r="Y4161" s="4">
        <f>SUM($S4161:$X4161)</f>
        <v/>
      </c>
      <c r="Z4161" s="4">
        <f>IF(COUNT($M4161:$N4161)=0,"データ無",IF($Y4161&gt;=スコアリング基準!$B$30,"S",IF($Y4161&gt;=スコアリング基準!$B$31,"A",IF($Y4161&gt;=スコアリング基準!$B$32,"B","C"))))</f>
        <v/>
      </c>
      <c r="AA4161">
        <f>IFERROR(INDEX(実績DB!$I$3:$I$104,MATCH($B4161&amp;$C4161,実績DB!$J$3:$J$104,0)),"")</f>
        <v/>
      </c>
    </row>
    <row r="4162">
      <c r="A4162" t="n">
        <v>4160</v>
      </c>
      <c r="B4162" t="inlineStr">
        <is>
          <t>関西</t>
        </is>
      </c>
      <c r="C4162" t="inlineStr">
        <is>
          <t>関西電力 山賀変電所</t>
        </is>
      </c>
      <c r="D4162" t="inlineStr">
        <is>
          <t>大阪府</t>
        </is>
      </c>
      <c r="G4162" s="3" t="n">
        <v>34.647121</v>
      </c>
      <c r="H4162" s="3" t="n">
        <v>135.602645</v>
      </c>
      <c r="I4162" t="inlineStr">
        <is>
          <t>OSM実測</t>
        </is>
      </c>
      <c r="R4162" s="4">
        <f>IF(COUNT($M4162:$N4162)=0,"",IF(AND(IF($N4162&lt;&gt;"",$N4162,$M4162)&lt;=0,$O4162&lt;&gt;"可"),"警告",""))</f>
        <v/>
      </c>
      <c r="S4162" s="4">
        <f>IF(COUNT($M4162:$N4162)=0,0,IF(IF($N4162&lt;&gt;"",$N4162,$M4162)&gt;=スコアリング基準!$B$20,スコアリング基準!$C$20,IF(IF($N4162&lt;&gt;"",$N4162,$M4162)&gt;=スコアリング基準!$B$21,スコアリング基準!$C$21,IF(IF($N4162&lt;&gt;"",$N4162,$M4162)&gt;0,スコアリング基準!$C$22,0))))</f>
        <v/>
      </c>
      <c r="T4162" s="4">
        <f>IF($O4162="可",スコアリング基準!$C$23,0)</f>
        <v/>
      </c>
      <c r="U4162" s="4">
        <f>IF(OR(COUNT($K4162:$L4162)&lt;2,$K4162=0),0,IF(ABS($L4162)/$K4162&lt;=スコアリング基準!$B$24,スコアリング基準!$C$24,IF(ABS($L4162)/$K4162&lt;=スコアリング基準!$B$25,スコアリング基準!$C$25,IF(ABS($L4162)/$K4162&lt;=スコアリング基準!$B$26,スコアリング基準!$C$26,0))))</f>
        <v/>
      </c>
      <c r="V4162" s="4">
        <f>IF($P4162="なし",スコアリング基準!$C$27,0)</f>
        <v/>
      </c>
      <c r="W4162" s="4">
        <f>IF($F4162="",0,IF(ISNUMBER($F4162),IF($F4162&lt;=スコアリング基準!$B$28,スコアリング基準!$C$28,スコアリング基準!$C$29),0))</f>
        <v/>
      </c>
      <c r="X4162" s="4">
        <f>IFERROR(VLOOKUP($B4162,スコアリング基準!$A$36:$B$46,2,FALSE),0)</f>
        <v/>
      </c>
      <c r="Y4162" s="4">
        <f>SUM($S4162:$X4162)</f>
        <v/>
      </c>
      <c r="Z4162" s="4">
        <f>IF(COUNT($M4162:$N4162)=0,"データ無",IF($Y4162&gt;=スコアリング基準!$B$30,"S",IF($Y4162&gt;=スコアリング基準!$B$31,"A",IF($Y4162&gt;=スコアリング基準!$B$32,"B","C"))))</f>
        <v/>
      </c>
      <c r="AA4162">
        <f>IFERROR(INDEX(実績DB!$I$3:$I$104,MATCH($B4162&amp;$C4162,実績DB!$J$3:$J$104,0)),"")</f>
        <v/>
      </c>
    </row>
    <row r="4163">
      <c r="A4163" t="n">
        <v>4161</v>
      </c>
      <c r="B4163" t="inlineStr">
        <is>
          <t>関西</t>
        </is>
      </c>
      <c r="C4163" t="inlineStr">
        <is>
          <t>関西電力 岡崎変電所</t>
        </is>
      </c>
      <c r="D4163" t="inlineStr">
        <is>
          <t>和歌山県</t>
        </is>
      </c>
      <c r="G4163" s="3" t="n">
        <v>34.204797</v>
      </c>
      <c r="H4163" s="3" t="n">
        <v>135.225238</v>
      </c>
      <c r="I4163" t="inlineStr">
        <is>
          <t>OSM実測</t>
        </is>
      </c>
      <c r="J4163" t="n">
        <v>19</v>
      </c>
      <c r="K4163" t="n">
        <v>19</v>
      </c>
      <c r="L4163" t="n">
        <v>-9</v>
      </c>
      <c r="M4163" t="n">
        <v>10</v>
      </c>
      <c r="N4163" t="n">
        <v>10</v>
      </c>
      <c r="O4163" t="inlineStr">
        <is>
          <t>不可 #2</t>
        </is>
      </c>
      <c r="P4163" t="inlineStr">
        <is>
          <t>なし</t>
        </is>
      </c>
      <c r="R4163" s="4">
        <f>IF(COUNT($M4163:$N4163)=0,"",IF(AND(IF($N4163&lt;&gt;"",$N4163,$M4163)&lt;=0,$O4163&lt;&gt;"可"),"警告",""))</f>
        <v/>
      </c>
      <c r="S4163" s="4">
        <f>IF(COUNT($M4163:$N4163)=0,0,IF(IF($N4163&lt;&gt;"",$N4163,$M4163)&gt;=スコアリング基準!$B$20,スコアリング基準!$C$20,IF(IF($N4163&lt;&gt;"",$N4163,$M4163)&gt;=スコアリング基準!$B$21,スコアリング基準!$C$21,IF(IF($N4163&lt;&gt;"",$N4163,$M4163)&gt;0,スコアリング基準!$C$22,0))))</f>
        <v/>
      </c>
      <c r="T4163" s="4">
        <f>IF($O4163="可",スコアリング基準!$C$23,0)</f>
        <v/>
      </c>
      <c r="U4163" s="4">
        <f>IF(OR(COUNT($K4163:$L4163)&lt;2,$K4163=0),0,IF(ABS($L4163)/$K4163&lt;=スコアリング基準!$B$24,スコアリング基準!$C$24,IF(ABS($L4163)/$K4163&lt;=スコアリング基準!$B$25,スコアリング基準!$C$25,IF(ABS($L4163)/$K4163&lt;=スコアリング基準!$B$26,スコアリング基準!$C$26,0))))</f>
        <v/>
      </c>
      <c r="V4163" s="4">
        <f>IF($P4163="なし",スコアリング基準!$C$27,0)</f>
        <v/>
      </c>
      <c r="W4163" s="4">
        <f>IF($F4163="",0,IF(ISNUMBER($F4163),IF($F4163&lt;=スコアリング基準!$B$28,スコアリング基準!$C$28,スコアリング基準!$C$29),0))</f>
        <v/>
      </c>
      <c r="X4163" s="4">
        <f>IFERROR(VLOOKUP($B4163,スコアリング基準!$A$36:$B$46,2,FALSE),0)</f>
        <v/>
      </c>
      <c r="Y4163" s="4">
        <f>SUM($S4163:$X4163)</f>
        <v/>
      </c>
      <c r="Z4163" s="4">
        <f>IF(COUNT($M4163:$N4163)=0,"データ無",IF($Y4163&gt;=スコアリング基準!$B$30,"S",IF($Y4163&gt;=スコアリング基準!$B$31,"A",IF($Y4163&gt;=スコアリング基準!$B$32,"B","C"))))</f>
        <v/>
      </c>
      <c r="AA4163">
        <f>IFERROR(INDEX(実績DB!$I$3:$I$104,MATCH($B4163&amp;$C4163,実績DB!$J$3:$J$104,0)),"")</f>
        <v/>
      </c>
    </row>
    <row r="4164">
      <c r="A4164" t="n">
        <v>4162</v>
      </c>
      <c r="B4164" t="inlineStr">
        <is>
          <t>関西</t>
        </is>
      </c>
      <c r="C4164" t="inlineStr">
        <is>
          <t>関西電力 岡町変電所</t>
        </is>
      </c>
      <c r="D4164" t="inlineStr">
        <is>
          <t>大阪府</t>
        </is>
      </c>
      <c r="G4164" s="3" t="n">
        <v>34.775703</v>
      </c>
      <c r="H4164" s="3" t="n">
        <v>135.458717</v>
      </c>
      <c r="I4164" t="inlineStr">
        <is>
          <t>OSM実測</t>
        </is>
      </c>
      <c r="J4164" t="n">
        <v>55</v>
      </c>
      <c r="K4164" t="n">
        <v>55</v>
      </c>
      <c r="L4164" t="n">
        <v>-38</v>
      </c>
      <c r="M4164" t="n">
        <v>17</v>
      </c>
      <c r="N4164" t="n">
        <v>0</v>
      </c>
      <c r="O4164" t="inlineStr">
        <is>
          <t>不可 #2</t>
        </is>
      </c>
      <c r="P4164" t="inlineStr">
        <is>
          <t>なし</t>
        </is>
      </c>
      <c r="R4164" s="4">
        <f>IF(COUNT($M4164:$N4164)=0,"",IF(AND(IF($N4164&lt;&gt;"",$N4164,$M4164)&lt;=0,$O4164&lt;&gt;"可"),"警告",""))</f>
        <v/>
      </c>
      <c r="S4164" s="4">
        <f>IF(COUNT($M4164:$N4164)=0,0,IF(IF($N4164&lt;&gt;"",$N4164,$M4164)&gt;=スコアリング基準!$B$20,スコアリング基準!$C$20,IF(IF($N4164&lt;&gt;"",$N4164,$M4164)&gt;=スコアリング基準!$B$21,スコアリング基準!$C$21,IF(IF($N4164&lt;&gt;"",$N4164,$M4164)&gt;0,スコアリング基準!$C$22,0))))</f>
        <v/>
      </c>
      <c r="T4164" s="4">
        <f>IF($O4164="可",スコアリング基準!$C$23,0)</f>
        <v/>
      </c>
      <c r="U4164" s="4">
        <f>IF(OR(COUNT($K4164:$L4164)&lt;2,$K4164=0),0,IF(ABS($L4164)/$K4164&lt;=スコアリング基準!$B$24,スコアリング基準!$C$24,IF(ABS($L4164)/$K4164&lt;=スコアリング基準!$B$25,スコアリング基準!$C$25,IF(ABS($L4164)/$K4164&lt;=スコアリング基準!$B$26,スコアリング基準!$C$26,0))))</f>
        <v/>
      </c>
      <c r="V4164" s="4">
        <f>IF($P4164="なし",スコアリング基準!$C$27,0)</f>
        <v/>
      </c>
      <c r="W4164" s="4">
        <f>IF($F4164="",0,IF(ISNUMBER($F4164),IF($F4164&lt;=スコアリング基準!$B$28,スコアリング基準!$C$28,スコアリング基準!$C$29),0))</f>
        <v/>
      </c>
      <c r="X4164" s="4">
        <f>IFERROR(VLOOKUP($B4164,スコアリング基準!$A$36:$B$46,2,FALSE),0)</f>
        <v/>
      </c>
      <c r="Y4164" s="4">
        <f>SUM($S4164:$X4164)</f>
        <v/>
      </c>
      <c r="Z4164" s="4">
        <f>IF(COUNT($M4164:$N4164)=0,"データ無",IF($Y4164&gt;=スコアリング基準!$B$30,"S",IF($Y4164&gt;=スコアリング基準!$B$31,"A",IF($Y4164&gt;=スコアリング基準!$B$32,"B","C"))))</f>
        <v/>
      </c>
      <c r="AA4164">
        <f>IFERROR(INDEX(実績DB!$I$3:$I$104,MATCH($B4164&amp;$C4164,実績DB!$J$3:$J$104,0)),"")</f>
        <v/>
      </c>
    </row>
    <row r="4165">
      <c r="A4165" t="n">
        <v>4163</v>
      </c>
      <c r="B4165" t="inlineStr">
        <is>
          <t>関西</t>
        </is>
      </c>
      <c r="C4165" t="inlineStr">
        <is>
          <t>関西電力 島変電所</t>
        </is>
      </c>
      <c r="D4165" t="inlineStr">
        <is>
          <t>和歌山県</t>
        </is>
      </c>
      <c r="G4165" s="3" t="n">
        <v>33.895462</v>
      </c>
      <c r="H4165" s="3" t="n">
        <v>135.166599</v>
      </c>
      <c r="I4165" t="inlineStr">
        <is>
          <t>OSM実測</t>
        </is>
      </c>
      <c r="J4165" t="n">
        <v>57</v>
      </c>
      <c r="K4165" t="n">
        <v>57</v>
      </c>
      <c r="L4165" t="n">
        <v>-44</v>
      </c>
      <c r="M4165" t="n">
        <v>11</v>
      </c>
      <c r="N4165" t="n">
        <v>0</v>
      </c>
      <c r="O4165" t="inlineStr">
        <is>
          <t>不可 #2</t>
        </is>
      </c>
      <c r="P4165" t="inlineStr">
        <is>
          <t>有り</t>
        </is>
      </c>
      <c r="R4165" s="4">
        <f>IF(COUNT($M4165:$N4165)=0,"",IF(AND(IF($N4165&lt;&gt;"",$N4165,$M4165)&lt;=0,$O4165&lt;&gt;"可"),"警告",""))</f>
        <v/>
      </c>
      <c r="S4165" s="4">
        <f>IF(COUNT($M4165:$N4165)=0,0,IF(IF($N4165&lt;&gt;"",$N4165,$M4165)&gt;=スコアリング基準!$B$20,スコアリング基準!$C$20,IF(IF($N4165&lt;&gt;"",$N4165,$M4165)&gt;=スコアリング基準!$B$21,スコアリング基準!$C$21,IF(IF($N4165&lt;&gt;"",$N4165,$M4165)&gt;0,スコアリング基準!$C$22,0))))</f>
        <v/>
      </c>
      <c r="T4165" s="4">
        <f>IF($O4165="可",スコアリング基準!$C$23,0)</f>
        <v/>
      </c>
      <c r="U4165" s="4">
        <f>IF(OR(COUNT($K4165:$L4165)&lt;2,$K4165=0),0,IF(ABS($L4165)/$K4165&lt;=スコアリング基準!$B$24,スコアリング基準!$C$24,IF(ABS($L4165)/$K4165&lt;=スコアリング基準!$B$25,スコアリング基準!$C$25,IF(ABS($L4165)/$K4165&lt;=スコアリング基準!$B$26,スコアリング基準!$C$26,0))))</f>
        <v/>
      </c>
      <c r="V4165" s="4">
        <f>IF($P4165="なし",スコアリング基準!$C$27,0)</f>
        <v/>
      </c>
      <c r="W4165" s="4">
        <f>IF($F4165="",0,IF(ISNUMBER($F4165),IF($F4165&lt;=スコアリング基準!$B$28,スコアリング基準!$C$28,スコアリング基準!$C$29),0))</f>
        <v/>
      </c>
      <c r="X4165" s="4">
        <f>IFERROR(VLOOKUP($B4165,スコアリング基準!$A$36:$B$46,2,FALSE),0)</f>
        <v/>
      </c>
      <c r="Y4165" s="4">
        <f>SUM($S4165:$X4165)</f>
        <v/>
      </c>
      <c r="Z4165" s="4">
        <f>IF(COUNT($M4165:$N4165)=0,"データ無",IF($Y4165&gt;=スコアリング基準!$B$30,"S",IF($Y4165&gt;=スコアリング基準!$B$31,"A",IF($Y4165&gt;=スコアリング基準!$B$32,"B","C"))))</f>
        <v/>
      </c>
      <c r="AA4165">
        <f>IFERROR(INDEX(実績DB!$I$3:$I$104,MATCH($B4165&amp;$C4165,実績DB!$J$3:$J$104,0)),"")</f>
        <v/>
      </c>
    </row>
    <row r="4166">
      <c r="A4166" t="n">
        <v>4164</v>
      </c>
      <c r="B4166" t="inlineStr">
        <is>
          <t>関西</t>
        </is>
      </c>
      <c r="C4166" t="inlineStr">
        <is>
          <t>関西電力 広変電所</t>
        </is>
      </c>
      <c r="D4166" t="inlineStr">
        <is>
          <t>和歌山県</t>
        </is>
      </c>
      <c r="G4166" s="3" t="n">
        <v>34.020356</v>
      </c>
      <c r="H4166" s="3" t="n">
        <v>135.176548</v>
      </c>
      <c r="I4166" t="inlineStr">
        <is>
          <t>OSM実測</t>
        </is>
      </c>
      <c r="J4166" t="n">
        <v>17</v>
      </c>
      <c r="K4166" t="n">
        <v>17</v>
      </c>
      <c r="L4166" t="n">
        <v>-16</v>
      </c>
      <c r="M4166" t="n">
        <v>1</v>
      </c>
      <c r="N4166" t="n">
        <v>0</v>
      </c>
      <c r="O4166" t="inlineStr">
        <is>
          <t>不可 #2</t>
        </is>
      </c>
      <c r="P4166" t="inlineStr">
        <is>
          <t>有り</t>
        </is>
      </c>
      <c r="R4166" s="4">
        <f>IF(COUNT($M4166:$N4166)=0,"",IF(AND(IF($N4166&lt;&gt;"",$N4166,$M4166)&lt;=0,$O4166&lt;&gt;"可"),"警告",""))</f>
        <v/>
      </c>
      <c r="S4166" s="4">
        <f>IF(COUNT($M4166:$N4166)=0,0,IF(IF($N4166&lt;&gt;"",$N4166,$M4166)&gt;=スコアリング基準!$B$20,スコアリング基準!$C$20,IF(IF($N4166&lt;&gt;"",$N4166,$M4166)&gt;=スコアリング基準!$B$21,スコアリング基準!$C$21,IF(IF($N4166&lt;&gt;"",$N4166,$M4166)&gt;0,スコアリング基準!$C$22,0))))</f>
        <v/>
      </c>
      <c r="T4166" s="4">
        <f>IF($O4166="可",スコアリング基準!$C$23,0)</f>
        <v/>
      </c>
      <c r="U4166" s="4">
        <f>IF(OR(COUNT($K4166:$L4166)&lt;2,$K4166=0),0,IF(ABS($L4166)/$K4166&lt;=スコアリング基準!$B$24,スコアリング基準!$C$24,IF(ABS($L4166)/$K4166&lt;=スコアリング基準!$B$25,スコアリング基準!$C$25,IF(ABS($L4166)/$K4166&lt;=スコアリング基準!$B$26,スコアリング基準!$C$26,0))))</f>
        <v/>
      </c>
      <c r="V4166" s="4">
        <f>IF($P4166="なし",スコアリング基準!$C$27,0)</f>
        <v/>
      </c>
      <c r="W4166" s="4">
        <f>IF($F4166="",0,IF(ISNUMBER($F4166),IF($F4166&lt;=スコアリング基準!$B$28,スコアリング基準!$C$28,スコアリング基準!$C$29),0))</f>
        <v/>
      </c>
      <c r="X4166" s="4">
        <f>IFERROR(VLOOKUP($B4166,スコアリング基準!$A$36:$B$46,2,FALSE),0)</f>
        <v/>
      </c>
      <c r="Y4166" s="4">
        <f>SUM($S4166:$X4166)</f>
        <v/>
      </c>
      <c r="Z4166" s="4">
        <f>IF(COUNT($M4166:$N4166)=0,"データ無",IF($Y4166&gt;=スコアリング基準!$B$30,"S",IF($Y4166&gt;=スコアリング基準!$B$31,"A",IF($Y4166&gt;=スコアリング基準!$B$32,"B","C"))))</f>
        <v/>
      </c>
      <c r="AA4166">
        <f>IFERROR(INDEX(実績DB!$I$3:$I$104,MATCH($B4166&amp;$C4166,実績DB!$J$3:$J$104,0)),"")</f>
        <v/>
      </c>
    </row>
    <row r="4167">
      <c r="A4167" t="n">
        <v>4165</v>
      </c>
      <c r="B4167" t="inlineStr">
        <is>
          <t>関西</t>
        </is>
      </c>
      <c r="C4167" t="inlineStr">
        <is>
          <t>関西電力 庄内変電所</t>
        </is>
      </c>
      <c r="D4167" t="inlineStr">
        <is>
          <t>大阪府</t>
        </is>
      </c>
      <c r="G4167" s="3" t="n">
        <v>34.742193</v>
      </c>
      <c r="H4167" s="3" t="n">
        <v>135.468822</v>
      </c>
      <c r="I4167" t="inlineStr">
        <is>
          <t>OSM実測</t>
        </is>
      </c>
      <c r="J4167" t="n">
        <v>76</v>
      </c>
      <c r="K4167" t="n">
        <v>76</v>
      </c>
      <c r="L4167" t="n">
        <v>-57</v>
      </c>
      <c r="M4167" t="n">
        <v>19</v>
      </c>
      <c r="N4167" t="n">
        <v>19</v>
      </c>
      <c r="O4167" t="inlineStr">
        <is>
          <t>不可 #2</t>
        </is>
      </c>
      <c r="P4167" t="inlineStr">
        <is>
          <t>なし</t>
        </is>
      </c>
      <c r="R4167" s="4">
        <f>IF(COUNT($M4167:$N4167)=0,"",IF(AND(IF($N4167&lt;&gt;"",$N4167,$M4167)&lt;=0,$O4167&lt;&gt;"可"),"警告",""))</f>
        <v/>
      </c>
      <c r="S4167" s="4">
        <f>IF(COUNT($M4167:$N4167)=0,0,IF(IF($N4167&lt;&gt;"",$N4167,$M4167)&gt;=スコアリング基準!$B$20,スコアリング基準!$C$20,IF(IF($N4167&lt;&gt;"",$N4167,$M4167)&gt;=スコアリング基準!$B$21,スコアリング基準!$C$21,IF(IF($N4167&lt;&gt;"",$N4167,$M4167)&gt;0,スコアリング基準!$C$22,0))))</f>
        <v/>
      </c>
      <c r="T4167" s="4">
        <f>IF($O4167="可",スコアリング基準!$C$23,0)</f>
        <v/>
      </c>
      <c r="U4167" s="4">
        <f>IF(OR(COUNT($K4167:$L4167)&lt;2,$K4167=0),0,IF(ABS($L4167)/$K4167&lt;=スコアリング基準!$B$24,スコアリング基準!$C$24,IF(ABS($L4167)/$K4167&lt;=スコアリング基準!$B$25,スコアリング基準!$C$25,IF(ABS($L4167)/$K4167&lt;=スコアリング基準!$B$26,スコアリング基準!$C$26,0))))</f>
        <v/>
      </c>
      <c r="V4167" s="4">
        <f>IF($P4167="なし",スコアリング基準!$C$27,0)</f>
        <v/>
      </c>
      <c r="W4167" s="4">
        <f>IF($F4167="",0,IF(ISNUMBER($F4167),IF($F4167&lt;=スコアリング基準!$B$28,スコアリング基準!$C$28,スコアリング基準!$C$29),0))</f>
        <v/>
      </c>
      <c r="X4167" s="4">
        <f>IFERROR(VLOOKUP($B4167,スコアリング基準!$A$36:$B$46,2,FALSE),0)</f>
        <v/>
      </c>
      <c r="Y4167" s="4">
        <f>SUM($S4167:$X4167)</f>
        <v/>
      </c>
      <c r="Z4167" s="4">
        <f>IF(COUNT($M4167:$N4167)=0,"データ無",IF($Y4167&gt;=スコアリング基準!$B$30,"S",IF($Y4167&gt;=スコアリング基準!$B$31,"A",IF($Y4167&gt;=スコアリング基準!$B$32,"B","C"))))</f>
        <v/>
      </c>
      <c r="AA4167">
        <f>IFERROR(INDEX(実績DB!$I$3:$I$104,MATCH($B4167&amp;$C4167,実績DB!$J$3:$J$104,0)),"")</f>
        <v/>
      </c>
    </row>
    <row r="4168">
      <c r="A4168" t="n">
        <v>4166</v>
      </c>
      <c r="B4168" t="inlineStr">
        <is>
          <t>関西</t>
        </is>
      </c>
      <c r="C4168" t="inlineStr">
        <is>
          <t>関西電力 有田変電所</t>
        </is>
      </c>
      <c r="D4168" t="inlineStr">
        <is>
          <t>和歌山県</t>
        </is>
      </c>
      <c r="G4168" s="3" t="n">
        <v>34.075608</v>
      </c>
      <c r="H4168" s="3" t="n">
        <v>135.181487</v>
      </c>
      <c r="I4168" t="inlineStr">
        <is>
          <t>OSM実測</t>
        </is>
      </c>
      <c r="J4168" t="n">
        <v>28</v>
      </c>
      <c r="K4168" t="n">
        <v>28</v>
      </c>
      <c r="L4168" t="n">
        <v>-20</v>
      </c>
      <c r="M4168" t="n">
        <v>8</v>
      </c>
      <c r="N4168" t="n">
        <v>8</v>
      </c>
      <c r="O4168" t="inlineStr">
        <is>
          <t>不可 #2</t>
        </is>
      </c>
      <c r="P4168" t="inlineStr">
        <is>
          <t>なし</t>
        </is>
      </c>
      <c r="R4168" s="4">
        <f>IF(COUNT($M4168:$N4168)=0,"",IF(AND(IF($N4168&lt;&gt;"",$N4168,$M4168)&lt;=0,$O4168&lt;&gt;"可"),"警告",""))</f>
        <v/>
      </c>
      <c r="S4168" s="4">
        <f>IF(COUNT($M4168:$N4168)=0,0,IF(IF($N4168&lt;&gt;"",$N4168,$M4168)&gt;=スコアリング基準!$B$20,スコアリング基準!$C$20,IF(IF($N4168&lt;&gt;"",$N4168,$M4168)&gt;=スコアリング基準!$B$21,スコアリング基準!$C$21,IF(IF($N4168&lt;&gt;"",$N4168,$M4168)&gt;0,スコアリング基準!$C$22,0))))</f>
        <v/>
      </c>
      <c r="T4168" s="4">
        <f>IF($O4168="可",スコアリング基準!$C$23,0)</f>
        <v/>
      </c>
      <c r="U4168" s="4">
        <f>IF(OR(COUNT($K4168:$L4168)&lt;2,$K4168=0),0,IF(ABS($L4168)/$K4168&lt;=スコアリング基準!$B$24,スコアリング基準!$C$24,IF(ABS($L4168)/$K4168&lt;=スコアリング基準!$B$25,スコアリング基準!$C$25,IF(ABS($L4168)/$K4168&lt;=スコアリング基準!$B$26,スコアリング基準!$C$26,0))))</f>
        <v/>
      </c>
      <c r="V4168" s="4">
        <f>IF($P4168="なし",スコアリング基準!$C$27,0)</f>
        <v/>
      </c>
      <c r="W4168" s="4">
        <f>IF($F4168="",0,IF(ISNUMBER($F4168),IF($F4168&lt;=スコアリング基準!$B$28,スコアリング基準!$C$28,スコアリング基準!$C$29),0))</f>
        <v/>
      </c>
      <c r="X4168" s="4">
        <f>IFERROR(VLOOKUP($B4168,スコアリング基準!$A$36:$B$46,2,FALSE),0)</f>
        <v/>
      </c>
      <c r="Y4168" s="4">
        <f>SUM($S4168:$X4168)</f>
        <v/>
      </c>
      <c r="Z4168" s="4">
        <f>IF(COUNT($M4168:$N4168)=0,"データ無",IF($Y4168&gt;=スコアリング基準!$B$30,"S",IF($Y4168&gt;=スコアリング基準!$B$31,"A",IF($Y4168&gt;=スコアリング基準!$B$32,"B","C"))))</f>
        <v/>
      </c>
      <c r="AA4168">
        <f>IFERROR(INDEX(実績DB!$I$3:$I$104,MATCH($B4168&amp;$C4168,実績DB!$J$3:$J$104,0)),"")</f>
        <v/>
      </c>
    </row>
    <row r="4169">
      <c r="A4169" t="n">
        <v>4167</v>
      </c>
      <c r="B4169" t="inlineStr">
        <is>
          <t>関西</t>
        </is>
      </c>
      <c r="C4169" t="inlineStr">
        <is>
          <t>関西電力 東郷変電所</t>
        </is>
      </c>
      <c r="D4169" t="inlineStr">
        <is>
          <t>大阪府</t>
        </is>
      </c>
      <c r="G4169" s="3" t="n">
        <v>34.622632</v>
      </c>
      <c r="H4169" s="3" t="n">
        <v>135.611202</v>
      </c>
      <c r="I4169" t="inlineStr">
        <is>
          <t>OSM実測</t>
        </is>
      </c>
      <c r="J4169" t="n">
        <v>47</v>
      </c>
      <c r="K4169" t="n">
        <v>47</v>
      </c>
      <c r="L4169" t="n">
        <v>-28</v>
      </c>
      <c r="M4169" t="n">
        <v>19</v>
      </c>
      <c r="N4169" t="n">
        <v>19</v>
      </c>
      <c r="O4169" t="inlineStr">
        <is>
          <t>不可 #2</t>
        </is>
      </c>
      <c r="P4169" t="inlineStr">
        <is>
          <t>なし</t>
        </is>
      </c>
      <c r="R4169" s="4">
        <f>IF(COUNT($M4169:$N4169)=0,"",IF(AND(IF($N4169&lt;&gt;"",$N4169,$M4169)&lt;=0,$O4169&lt;&gt;"可"),"警告",""))</f>
        <v/>
      </c>
      <c r="S4169" s="4">
        <f>IF(COUNT($M4169:$N4169)=0,0,IF(IF($N4169&lt;&gt;"",$N4169,$M4169)&gt;=スコアリング基準!$B$20,スコアリング基準!$C$20,IF(IF($N4169&lt;&gt;"",$N4169,$M4169)&gt;=スコアリング基準!$B$21,スコアリング基準!$C$21,IF(IF($N4169&lt;&gt;"",$N4169,$M4169)&gt;0,スコアリング基準!$C$22,0))))</f>
        <v/>
      </c>
      <c r="T4169" s="4">
        <f>IF($O4169="可",スコアリング基準!$C$23,0)</f>
        <v/>
      </c>
      <c r="U4169" s="4">
        <f>IF(OR(COUNT($K4169:$L4169)&lt;2,$K4169=0),0,IF(ABS($L4169)/$K4169&lt;=スコアリング基準!$B$24,スコアリング基準!$C$24,IF(ABS($L4169)/$K4169&lt;=スコアリング基準!$B$25,スコアリング基準!$C$25,IF(ABS($L4169)/$K4169&lt;=スコアリング基準!$B$26,スコアリング基準!$C$26,0))))</f>
        <v/>
      </c>
      <c r="V4169" s="4">
        <f>IF($P4169="なし",スコアリング基準!$C$27,0)</f>
        <v/>
      </c>
      <c r="W4169" s="4">
        <f>IF($F4169="",0,IF(ISNUMBER($F4169),IF($F4169&lt;=スコアリング基準!$B$28,スコアリング基準!$C$28,スコアリング基準!$C$29),0))</f>
        <v/>
      </c>
      <c r="X4169" s="4">
        <f>IFERROR(VLOOKUP($B4169,スコアリング基準!$A$36:$B$46,2,FALSE),0)</f>
        <v/>
      </c>
      <c r="Y4169" s="4">
        <f>SUM($S4169:$X4169)</f>
        <v/>
      </c>
      <c r="Z4169" s="4">
        <f>IF(COUNT($M4169:$N4169)=0,"データ無",IF($Y4169&gt;=スコアリング基準!$B$30,"S",IF($Y4169&gt;=スコアリング基準!$B$31,"A",IF($Y4169&gt;=スコアリング基準!$B$32,"B","C"))))</f>
        <v/>
      </c>
      <c r="AA4169">
        <f>IFERROR(INDEX(実績DB!$I$3:$I$104,MATCH($B4169&amp;$C4169,実績DB!$J$3:$J$104,0)),"")</f>
        <v/>
      </c>
    </row>
    <row r="4170">
      <c r="A4170" t="n">
        <v>4168</v>
      </c>
      <c r="B4170" t="inlineStr">
        <is>
          <t>関西</t>
        </is>
      </c>
      <c r="C4170" t="inlineStr">
        <is>
          <t>関西電力 橋波変電所</t>
        </is>
      </c>
      <c r="D4170" t="inlineStr">
        <is>
          <t>大阪府</t>
        </is>
      </c>
      <c r="G4170" s="3" t="n">
        <v>34.734746</v>
      </c>
      <c r="H4170" s="3" t="n">
        <v>135.573058</v>
      </c>
      <c r="I4170" t="inlineStr">
        <is>
          <t>OSM実測</t>
        </is>
      </c>
      <c r="J4170" t="n">
        <v>85</v>
      </c>
      <c r="K4170" t="n">
        <v>85</v>
      </c>
      <c r="L4170" t="n">
        <v>15</v>
      </c>
      <c r="O4170" t="inlineStr">
        <is>
          <t>不可 #1</t>
        </is>
      </c>
      <c r="P4170" t="inlineStr">
        <is>
          <t>なし</t>
        </is>
      </c>
      <c r="R4170" s="4">
        <f>IF(COUNT($M4170:$N4170)=0,"",IF(AND(IF($N4170&lt;&gt;"",$N4170,$M4170)&lt;=0,$O4170&lt;&gt;"可"),"警告",""))</f>
        <v/>
      </c>
      <c r="S4170" s="4">
        <f>IF(COUNT($M4170:$N4170)=0,0,IF(IF($N4170&lt;&gt;"",$N4170,$M4170)&gt;=スコアリング基準!$B$20,スコアリング基準!$C$20,IF(IF($N4170&lt;&gt;"",$N4170,$M4170)&gt;=スコアリング基準!$B$21,スコアリング基準!$C$21,IF(IF($N4170&lt;&gt;"",$N4170,$M4170)&gt;0,スコアリング基準!$C$22,0))))</f>
        <v/>
      </c>
      <c r="T4170" s="4">
        <f>IF($O4170="可",スコアリング基準!$C$23,0)</f>
        <v/>
      </c>
      <c r="U4170" s="4">
        <f>IF(OR(COUNT($K4170:$L4170)&lt;2,$K4170=0),0,IF(ABS($L4170)/$K4170&lt;=スコアリング基準!$B$24,スコアリング基準!$C$24,IF(ABS($L4170)/$K4170&lt;=スコアリング基準!$B$25,スコアリング基準!$C$25,IF(ABS($L4170)/$K4170&lt;=スコアリング基準!$B$26,スコアリング基準!$C$26,0))))</f>
        <v/>
      </c>
      <c r="V4170" s="4">
        <f>IF($P4170="なし",スコアリング基準!$C$27,0)</f>
        <v/>
      </c>
      <c r="W4170" s="4">
        <f>IF($F4170="",0,IF(ISNUMBER($F4170),IF($F4170&lt;=スコアリング基準!$B$28,スコアリング基準!$C$28,スコアリング基準!$C$29),0))</f>
        <v/>
      </c>
      <c r="X4170" s="4">
        <f>IFERROR(VLOOKUP($B4170,スコアリング基準!$A$36:$B$46,2,FALSE),0)</f>
        <v/>
      </c>
      <c r="Y4170" s="4">
        <f>SUM($S4170:$X4170)</f>
        <v/>
      </c>
      <c r="Z4170" s="4">
        <f>IF(COUNT($M4170:$N4170)=0,"データ無",IF($Y4170&gt;=スコアリング基準!$B$30,"S",IF($Y4170&gt;=スコアリング基準!$B$31,"A",IF($Y4170&gt;=スコアリング基準!$B$32,"B","C"))))</f>
        <v/>
      </c>
      <c r="AA4170">
        <f>IFERROR(INDEX(実績DB!$I$3:$I$104,MATCH($B4170&amp;$C4170,実績DB!$J$3:$J$104,0)),"")</f>
        <v/>
      </c>
    </row>
    <row r="4171">
      <c r="A4171" t="n">
        <v>4169</v>
      </c>
      <c r="B4171" t="inlineStr">
        <is>
          <t>関西</t>
        </is>
      </c>
      <c r="C4171" t="inlineStr">
        <is>
          <t>関西電力 浜変電所</t>
        </is>
      </c>
      <c r="D4171" t="inlineStr">
        <is>
          <t>大阪府</t>
        </is>
      </c>
      <c r="G4171" s="3" t="n">
        <v>34.76224</v>
      </c>
      <c r="H4171" s="3" t="n">
        <v>135.48408</v>
      </c>
      <c r="I4171" t="inlineStr">
        <is>
          <t>OSM実測</t>
        </is>
      </c>
      <c r="J4171" t="n">
        <v>38</v>
      </c>
      <c r="K4171" t="n">
        <v>38</v>
      </c>
      <c r="L4171" t="n">
        <v>-19</v>
      </c>
      <c r="M4171" t="n">
        <v>19</v>
      </c>
      <c r="N4171" t="n">
        <v>19</v>
      </c>
      <c r="O4171" t="inlineStr">
        <is>
          <t>不可 #2</t>
        </is>
      </c>
      <c r="P4171" t="inlineStr">
        <is>
          <t>なし</t>
        </is>
      </c>
      <c r="R4171" s="4">
        <f>IF(COUNT($M4171:$N4171)=0,"",IF(AND(IF($N4171&lt;&gt;"",$N4171,$M4171)&lt;=0,$O4171&lt;&gt;"可"),"警告",""))</f>
        <v/>
      </c>
      <c r="S4171" s="4">
        <f>IF(COUNT($M4171:$N4171)=0,0,IF(IF($N4171&lt;&gt;"",$N4171,$M4171)&gt;=スコアリング基準!$B$20,スコアリング基準!$C$20,IF(IF($N4171&lt;&gt;"",$N4171,$M4171)&gt;=スコアリング基準!$B$21,スコアリング基準!$C$21,IF(IF($N4171&lt;&gt;"",$N4171,$M4171)&gt;0,スコアリング基準!$C$22,0))))</f>
        <v/>
      </c>
      <c r="T4171" s="4">
        <f>IF($O4171="可",スコアリング基準!$C$23,0)</f>
        <v/>
      </c>
      <c r="U4171" s="4">
        <f>IF(OR(COUNT($K4171:$L4171)&lt;2,$K4171=0),0,IF(ABS($L4171)/$K4171&lt;=スコアリング基準!$B$24,スコアリング基準!$C$24,IF(ABS($L4171)/$K4171&lt;=スコアリング基準!$B$25,スコアリング基準!$C$25,IF(ABS($L4171)/$K4171&lt;=スコアリング基準!$B$26,スコアリング基準!$C$26,0))))</f>
        <v/>
      </c>
      <c r="V4171" s="4">
        <f>IF($P4171="なし",スコアリング基準!$C$27,0)</f>
        <v/>
      </c>
      <c r="W4171" s="4">
        <f>IF($F4171="",0,IF(ISNUMBER($F4171),IF($F4171&lt;=スコアリング基準!$B$28,スコアリング基準!$C$28,スコアリング基準!$C$29),0))</f>
        <v/>
      </c>
      <c r="X4171" s="4">
        <f>IFERROR(VLOOKUP($B4171,スコアリング基準!$A$36:$B$46,2,FALSE),0)</f>
        <v/>
      </c>
      <c r="Y4171" s="4">
        <f>SUM($S4171:$X4171)</f>
        <v/>
      </c>
      <c r="Z4171" s="4">
        <f>IF(COUNT($M4171:$N4171)=0,"データ無",IF($Y4171&gt;=スコアリング基準!$B$30,"S",IF($Y4171&gt;=スコアリング基準!$B$31,"A",IF($Y4171&gt;=スコアリング基準!$B$32,"B","C"))))</f>
        <v/>
      </c>
      <c r="AA4171">
        <f>IFERROR(INDEX(実績DB!$I$3:$I$104,MATCH($B4171&amp;$C4171,実績DB!$J$3:$J$104,0)),"")</f>
        <v/>
      </c>
    </row>
    <row r="4172">
      <c r="A4172" t="n">
        <v>4170</v>
      </c>
      <c r="B4172" t="inlineStr">
        <is>
          <t>関西</t>
        </is>
      </c>
      <c r="C4172" t="inlineStr">
        <is>
          <t>関西電力 湯浅変電所</t>
        </is>
      </c>
      <c r="D4172" t="inlineStr">
        <is>
          <t>和歌山県</t>
        </is>
      </c>
      <c r="G4172" s="3" t="n">
        <v>34.040517</v>
      </c>
      <c r="H4172" s="3" t="n">
        <v>135.188783</v>
      </c>
      <c r="I4172" t="inlineStr">
        <is>
          <t>OSM実測</t>
        </is>
      </c>
      <c r="J4172" t="n">
        <v>38</v>
      </c>
      <c r="K4172" t="n">
        <v>38</v>
      </c>
      <c r="L4172" t="n">
        <v>-31</v>
      </c>
      <c r="M4172" t="n">
        <v>5</v>
      </c>
      <c r="N4172" t="n">
        <v>0</v>
      </c>
      <c r="O4172" t="inlineStr">
        <is>
          <t>不可 #2</t>
        </is>
      </c>
      <c r="P4172" t="inlineStr">
        <is>
          <t>有り</t>
        </is>
      </c>
      <c r="R4172" s="4">
        <f>IF(COUNT($M4172:$N4172)=0,"",IF(AND(IF($N4172&lt;&gt;"",$N4172,$M4172)&lt;=0,$O4172&lt;&gt;"可"),"警告",""))</f>
        <v/>
      </c>
      <c r="S4172" s="4">
        <f>IF(COUNT($M4172:$N4172)=0,0,IF(IF($N4172&lt;&gt;"",$N4172,$M4172)&gt;=スコアリング基準!$B$20,スコアリング基準!$C$20,IF(IF($N4172&lt;&gt;"",$N4172,$M4172)&gt;=スコアリング基準!$B$21,スコアリング基準!$C$21,IF(IF($N4172&lt;&gt;"",$N4172,$M4172)&gt;0,スコアリング基準!$C$22,0))))</f>
        <v/>
      </c>
      <c r="T4172" s="4">
        <f>IF($O4172="可",スコアリング基準!$C$23,0)</f>
        <v/>
      </c>
      <c r="U4172" s="4">
        <f>IF(OR(COUNT($K4172:$L4172)&lt;2,$K4172=0),0,IF(ABS($L4172)/$K4172&lt;=スコアリング基準!$B$24,スコアリング基準!$C$24,IF(ABS($L4172)/$K4172&lt;=スコアリング基準!$B$25,スコアリング基準!$C$25,IF(ABS($L4172)/$K4172&lt;=スコアリング基準!$B$26,スコアリング基準!$C$26,0))))</f>
        <v/>
      </c>
      <c r="V4172" s="4">
        <f>IF($P4172="なし",スコアリング基準!$C$27,0)</f>
        <v/>
      </c>
      <c r="W4172" s="4">
        <f>IF($F4172="",0,IF(ISNUMBER($F4172),IF($F4172&lt;=スコアリング基準!$B$28,スコアリング基準!$C$28,スコアリング基準!$C$29),0))</f>
        <v/>
      </c>
      <c r="X4172" s="4">
        <f>IFERROR(VLOOKUP($B4172,スコアリング基準!$A$36:$B$46,2,FALSE),0)</f>
        <v/>
      </c>
      <c r="Y4172" s="4">
        <f>SUM($S4172:$X4172)</f>
        <v/>
      </c>
      <c r="Z4172" s="4">
        <f>IF(COUNT($M4172:$N4172)=0,"データ無",IF($Y4172&gt;=スコアリング基準!$B$30,"S",IF($Y4172&gt;=スコアリング基準!$B$31,"A",IF($Y4172&gt;=スコアリング基準!$B$32,"B","C"))))</f>
        <v/>
      </c>
      <c r="AA4172">
        <f>IFERROR(INDEX(実績DB!$I$3:$I$104,MATCH($B4172&amp;$C4172,実績DB!$J$3:$J$104,0)),"")</f>
        <v/>
      </c>
    </row>
    <row r="4173">
      <c r="A4173" t="n">
        <v>4171</v>
      </c>
      <c r="B4173" t="inlineStr">
        <is>
          <t>関西</t>
        </is>
      </c>
      <c r="C4173" t="inlineStr">
        <is>
          <t>関西電力 熊野変電所</t>
        </is>
      </c>
      <c r="D4173" t="inlineStr">
        <is>
          <t>大阪府</t>
        </is>
      </c>
      <c r="G4173" s="3" t="n">
        <v>34.792329</v>
      </c>
      <c r="H4173" s="3" t="n">
        <v>135.479882</v>
      </c>
      <c r="I4173" t="inlineStr">
        <is>
          <t>OSM実測</t>
        </is>
      </c>
      <c r="J4173" t="n">
        <v>57</v>
      </c>
      <c r="K4173" t="n">
        <v>57</v>
      </c>
      <c r="L4173" t="n">
        <v>4</v>
      </c>
      <c r="O4173" t="inlineStr">
        <is>
          <t>不可 #1</t>
        </is>
      </c>
      <c r="P4173" t="inlineStr">
        <is>
          <t>なし</t>
        </is>
      </c>
      <c r="R4173" s="4">
        <f>IF(COUNT($M4173:$N4173)=0,"",IF(AND(IF($N4173&lt;&gt;"",$N4173,$M4173)&lt;=0,$O4173&lt;&gt;"可"),"警告",""))</f>
        <v/>
      </c>
      <c r="S4173" s="4">
        <f>IF(COUNT($M4173:$N4173)=0,0,IF(IF($N4173&lt;&gt;"",$N4173,$M4173)&gt;=スコアリング基準!$B$20,スコアリング基準!$C$20,IF(IF($N4173&lt;&gt;"",$N4173,$M4173)&gt;=スコアリング基準!$B$21,スコアリング基準!$C$21,IF(IF($N4173&lt;&gt;"",$N4173,$M4173)&gt;0,スコアリング基準!$C$22,0))))</f>
        <v/>
      </c>
      <c r="T4173" s="4">
        <f>IF($O4173="可",スコアリング基準!$C$23,0)</f>
        <v/>
      </c>
      <c r="U4173" s="4">
        <f>IF(OR(COUNT($K4173:$L4173)&lt;2,$K4173=0),0,IF(ABS($L4173)/$K4173&lt;=スコアリング基準!$B$24,スコアリング基準!$C$24,IF(ABS($L4173)/$K4173&lt;=スコアリング基準!$B$25,スコアリング基準!$C$25,IF(ABS($L4173)/$K4173&lt;=スコアリング基準!$B$26,スコアリング基準!$C$26,0))))</f>
        <v/>
      </c>
      <c r="V4173" s="4">
        <f>IF($P4173="なし",スコアリング基準!$C$27,0)</f>
        <v/>
      </c>
      <c r="W4173" s="4">
        <f>IF($F4173="",0,IF(ISNUMBER($F4173),IF($F4173&lt;=スコアリング基準!$B$28,スコアリング基準!$C$28,スコアリング基準!$C$29),0))</f>
        <v/>
      </c>
      <c r="X4173" s="4">
        <f>IFERROR(VLOOKUP($B4173,スコアリング基準!$A$36:$B$46,2,FALSE),0)</f>
        <v/>
      </c>
      <c r="Y4173" s="4">
        <f>SUM($S4173:$X4173)</f>
        <v/>
      </c>
      <c r="Z4173" s="4">
        <f>IF(COUNT($M4173:$N4173)=0,"データ無",IF($Y4173&gt;=スコアリング基準!$B$30,"S",IF($Y4173&gt;=スコアリング基準!$B$31,"A",IF($Y4173&gt;=スコアリング基準!$B$32,"B","C"))))</f>
        <v/>
      </c>
      <c r="AA4173">
        <f>IFERROR(INDEX(実績DB!$I$3:$I$104,MATCH($B4173&amp;$C4173,実績DB!$J$3:$J$104,0)),"")</f>
        <v/>
      </c>
    </row>
    <row r="4174">
      <c r="A4174" t="n">
        <v>4172</v>
      </c>
      <c r="B4174" t="inlineStr">
        <is>
          <t>関西</t>
        </is>
      </c>
      <c r="C4174" t="inlineStr">
        <is>
          <t>関西電力 真砂変電所</t>
        </is>
      </c>
      <c r="D4174" t="inlineStr">
        <is>
          <t>大阪府</t>
        </is>
      </c>
      <c r="G4174" s="3" t="n">
        <v>34.800861</v>
      </c>
      <c r="H4174" s="3" t="n">
        <v>135.575926</v>
      </c>
      <c r="I4174" t="inlineStr">
        <is>
          <t>OSM実測</t>
        </is>
      </c>
      <c r="J4174" t="n">
        <v>38</v>
      </c>
      <c r="K4174" t="n">
        <v>38</v>
      </c>
      <c r="L4174" t="n">
        <v>-19</v>
      </c>
      <c r="M4174" t="n">
        <v>19</v>
      </c>
      <c r="N4174" t="n">
        <v>19</v>
      </c>
      <c r="O4174" t="inlineStr">
        <is>
          <t>不可 #2</t>
        </is>
      </c>
      <c r="P4174" t="inlineStr">
        <is>
          <t>なし</t>
        </is>
      </c>
      <c r="R4174" s="4">
        <f>IF(COUNT($M4174:$N4174)=0,"",IF(AND(IF($N4174&lt;&gt;"",$N4174,$M4174)&lt;=0,$O4174&lt;&gt;"可"),"警告",""))</f>
        <v/>
      </c>
      <c r="S4174" s="4">
        <f>IF(COUNT($M4174:$N4174)=0,0,IF(IF($N4174&lt;&gt;"",$N4174,$M4174)&gt;=スコアリング基準!$B$20,スコアリング基準!$C$20,IF(IF($N4174&lt;&gt;"",$N4174,$M4174)&gt;=スコアリング基準!$B$21,スコアリング基準!$C$21,IF(IF($N4174&lt;&gt;"",$N4174,$M4174)&gt;0,スコアリング基準!$C$22,0))))</f>
        <v/>
      </c>
      <c r="T4174" s="4">
        <f>IF($O4174="可",スコアリング基準!$C$23,0)</f>
        <v/>
      </c>
      <c r="U4174" s="4">
        <f>IF(OR(COUNT($K4174:$L4174)&lt;2,$K4174=0),0,IF(ABS($L4174)/$K4174&lt;=スコアリング基準!$B$24,スコアリング基準!$C$24,IF(ABS($L4174)/$K4174&lt;=スコアリング基準!$B$25,スコアリング基準!$C$25,IF(ABS($L4174)/$K4174&lt;=スコアリング基準!$B$26,スコアリング基準!$C$26,0))))</f>
        <v/>
      </c>
      <c r="V4174" s="4">
        <f>IF($P4174="なし",スコアリング基準!$C$27,0)</f>
        <v/>
      </c>
      <c r="W4174" s="4">
        <f>IF($F4174="",0,IF(ISNUMBER($F4174),IF($F4174&lt;=スコアリング基準!$B$28,スコアリング基準!$C$28,スコアリング基準!$C$29),0))</f>
        <v/>
      </c>
      <c r="X4174" s="4">
        <f>IFERROR(VLOOKUP($B4174,スコアリング基準!$A$36:$B$46,2,FALSE),0)</f>
        <v/>
      </c>
      <c r="Y4174" s="4">
        <f>SUM($S4174:$X4174)</f>
        <v/>
      </c>
      <c r="Z4174" s="4">
        <f>IF(COUNT($M4174:$N4174)=0,"データ無",IF($Y4174&gt;=スコアリング基準!$B$30,"S",IF($Y4174&gt;=スコアリング基準!$B$31,"A",IF($Y4174&gt;=スコアリング基準!$B$32,"B","C"))))</f>
        <v/>
      </c>
      <c r="AA4174">
        <f>IFERROR(INDEX(実績DB!$I$3:$I$104,MATCH($B4174&amp;$C4174,実績DB!$J$3:$J$104,0)),"")</f>
        <v/>
      </c>
    </row>
    <row r="4175">
      <c r="A4175" t="n">
        <v>4173</v>
      </c>
      <c r="B4175" t="inlineStr">
        <is>
          <t>関西</t>
        </is>
      </c>
      <c r="C4175" t="inlineStr">
        <is>
          <t>関西電力 稲変電所</t>
        </is>
      </c>
      <c r="D4175" t="inlineStr">
        <is>
          <t>大阪府</t>
        </is>
      </c>
      <c r="G4175" s="3" t="n">
        <v>34.827123</v>
      </c>
      <c r="H4175" s="3" t="n">
        <v>135.475402</v>
      </c>
      <c r="I4175" t="inlineStr">
        <is>
          <t>OSM実測</t>
        </is>
      </c>
      <c r="J4175" t="n">
        <v>38</v>
      </c>
      <c r="K4175" t="n">
        <v>38</v>
      </c>
      <c r="L4175" t="n">
        <v>-19</v>
      </c>
      <c r="M4175" t="n">
        <v>19</v>
      </c>
      <c r="N4175" t="n">
        <v>19</v>
      </c>
      <c r="O4175" t="inlineStr">
        <is>
          <t>不可 #2</t>
        </is>
      </c>
      <c r="P4175" t="inlineStr">
        <is>
          <t>なし</t>
        </is>
      </c>
      <c r="R4175" s="4">
        <f>IF(COUNT($M4175:$N4175)=0,"",IF(AND(IF($N4175&lt;&gt;"",$N4175,$M4175)&lt;=0,$O4175&lt;&gt;"可"),"警告",""))</f>
        <v/>
      </c>
      <c r="S4175" s="4">
        <f>IF(COUNT($M4175:$N4175)=0,0,IF(IF($N4175&lt;&gt;"",$N4175,$M4175)&gt;=スコアリング基準!$B$20,スコアリング基準!$C$20,IF(IF($N4175&lt;&gt;"",$N4175,$M4175)&gt;=スコアリング基準!$B$21,スコアリング基準!$C$21,IF(IF($N4175&lt;&gt;"",$N4175,$M4175)&gt;0,スコアリング基準!$C$22,0))))</f>
        <v/>
      </c>
      <c r="T4175" s="4">
        <f>IF($O4175="可",スコアリング基準!$C$23,0)</f>
        <v/>
      </c>
      <c r="U4175" s="4">
        <f>IF(OR(COUNT($K4175:$L4175)&lt;2,$K4175=0),0,IF(ABS($L4175)/$K4175&lt;=スコアリング基準!$B$24,スコアリング基準!$C$24,IF(ABS($L4175)/$K4175&lt;=スコアリング基準!$B$25,スコアリング基準!$C$25,IF(ABS($L4175)/$K4175&lt;=スコアリング基準!$B$26,スコアリング基準!$C$26,0))))</f>
        <v/>
      </c>
      <c r="V4175" s="4">
        <f>IF($P4175="なし",スコアリング基準!$C$27,0)</f>
        <v/>
      </c>
      <c r="W4175" s="4">
        <f>IF($F4175="",0,IF(ISNUMBER($F4175),IF($F4175&lt;=スコアリング基準!$B$28,スコアリング基準!$C$28,スコアリング基準!$C$29),0))</f>
        <v/>
      </c>
      <c r="X4175" s="4">
        <f>IFERROR(VLOOKUP($B4175,スコアリング基準!$A$36:$B$46,2,FALSE),0)</f>
        <v/>
      </c>
      <c r="Y4175" s="4">
        <f>SUM($S4175:$X4175)</f>
        <v/>
      </c>
      <c r="Z4175" s="4">
        <f>IF(COUNT($M4175:$N4175)=0,"データ無",IF($Y4175&gt;=スコアリング基準!$B$30,"S",IF($Y4175&gt;=スコアリング基準!$B$31,"A",IF($Y4175&gt;=スコアリング基準!$B$32,"B","C"))))</f>
        <v/>
      </c>
      <c r="AA4175">
        <f>IFERROR(INDEX(実績DB!$I$3:$I$104,MATCH($B4175&amp;$C4175,実績DB!$J$3:$J$104,0)),"")</f>
        <v/>
      </c>
    </row>
    <row r="4176">
      <c r="A4176" t="n">
        <v>4174</v>
      </c>
      <c r="B4176" t="inlineStr">
        <is>
          <t>関西</t>
        </is>
      </c>
      <c r="C4176" t="inlineStr">
        <is>
          <t>関西電力 箕島変電所</t>
        </is>
      </c>
      <c r="D4176" t="inlineStr">
        <is>
          <t>和歌山県</t>
        </is>
      </c>
      <c r="G4176" s="3" t="n">
        <v>34.087867</v>
      </c>
      <c r="H4176" s="3" t="n">
        <v>135.117795</v>
      </c>
      <c r="I4176" t="inlineStr">
        <is>
          <t>OSM実測</t>
        </is>
      </c>
      <c r="J4176" t="n">
        <v>33</v>
      </c>
      <c r="K4176" t="n">
        <v>33</v>
      </c>
      <c r="L4176" t="n">
        <v>-26</v>
      </c>
      <c r="M4176" t="n">
        <v>7</v>
      </c>
      <c r="N4176" t="n">
        <v>0</v>
      </c>
      <c r="O4176" t="inlineStr">
        <is>
          <t>不可 #2</t>
        </is>
      </c>
      <c r="P4176" t="inlineStr">
        <is>
          <t>有り</t>
        </is>
      </c>
      <c r="R4176" s="4">
        <f>IF(COUNT($M4176:$N4176)=0,"",IF(AND(IF($N4176&lt;&gt;"",$N4176,$M4176)&lt;=0,$O4176&lt;&gt;"可"),"警告",""))</f>
        <v/>
      </c>
      <c r="S4176" s="4">
        <f>IF(COUNT($M4176:$N4176)=0,0,IF(IF($N4176&lt;&gt;"",$N4176,$M4176)&gt;=スコアリング基準!$B$20,スコアリング基準!$C$20,IF(IF($N4176&lt;&gt;"",$N4176,$M4176)&gt;=スコアリング基準!$B$21,スコアリング基準!$C$21,IF(IF($N4176&lt;&gt;"",$N4176,$M4176)&gt;0,スコアリング基準!$C$22,0))))</f>
        <v/>
      </c>
      <c r="T4176" s="4">
        <f>IF($O4176="可",スコアリング基準!$C$23,0)</f>
        <v/>
      </c>
      <c r="U4176" s="4">
        <f>IF(OR(COUNT($K4176:$L4176)&lt;2,$K4176=0),0,IF(ABS($L4176)/$K4176&lt;=スコアリング基準!$B$24,スコアリング基準!$C$24,IF(ABS($L4176)/$K4176&lt;=スコアリング基準!$B$25,スコアリング基準!$C$25,IF(ABS($L4176)/$K4176&lt;=スコアリング基準!$B$26,スコアリング基準!$C$26,0))))</f>
        <v/>
      </c>
      <c r="V4176" s="4">
        <f>IF($P4176="なし",スコアリング基準!$C$27,0)</f>
        <v/>
      </c>
      <c r="W4176" s="4">
        <f>IF($F4176="",0,IF(ISNUMBER($F4176),IF($F4176&lt;=スコアリング基準!$B$28,スコアリング基準!$C$28,スコアリング基準!$C$29),0))</f>
        <v/>
      </c>
      <c r="X4176" s="4">
        <f>IFERROR(VLOOKUP($B4176,スコアリング基準!$A$36:$B$46,2,FALSE),0)</f>
        <v/>
      </c>
      <c r="Y4176" s="4">
        <f>SUM($S4176:$X4176)</f>
        <v/>
      </c>
      <c r="Z4176" s="4">
        <f>IF(COUNT($M4176:$N4176)=0,"データ無",IF($Y4176&gt;=スコアリング基準!$B$30,"S",IF($Y4176&gt;=スコアリング基準!$B$31,"A",IF($Y4176&gt;=スコアリング基準!$B$32,"B","C"))))</f>
        <v/>
      </c>
      <c r="AA4176">
        <f>IFERROR(INDEX(実績DB!$I$3:$I$104,MATCH($B4176&amp;$C4176,実績DB!$J$3:$J$104,0)),"")</f>
        <v/>
      </c>
    </row>
    <row r="4177">
      <c r="A4177" t="n">
        <v>4175</v>
      </c>
      <c r="B4177" t="inlineStr">
        <is>
          <t>関西</t>
        </is>
      </c>
      <c r="C4177" t="inlineStr">
        <is>
          <t>関西電力 荒本変電所</t>
        </is>
      </c>
      <c r="D4177" t="inlineStr">
        <is>
          <t>大阪府</t>
        </is>
      </c>
      <c r="G4177" s="3" t="n">
        <v>34.671599</v>
      </c>
      <c r="H4177" s="3" t="n">
        <v>135.602898</v>
      </c>
      <c r="I4177" t="inlineStr">
        <is>
          <t>OSM実測</t>
        </is>
      </c>
      <c r="J4177" t="n">
        <v>57</v>
      </c>
      <c r="K4177" t="n">
        <v>57</v>
      </c>
      <c r="L4177" t="n">
        <v>-38</v>
      </c>
      <c r="M4177" t="n">
        <v>19</v>
      </c>
      <c r="N4177" t="n">
        <v>19</v>
      </c>
      <c r="O4177" t="inlineStr">
        <is>
          <t>不可 #2</t>
        </is>
      </c>
      <c r="P4177" t="inlineStr">
        <is>
          <t>なし</t>
        </is>
      </c>
      <c r="R4177" s="4">
        <f>IF(COUNT($M4177:$N4177)=0,"",IF(AND(IF($N4177&lt;&gt;"",$N4177,$M4177)&lt;=0,$O4177&lt;&gt;"可"),"警告",""))</f>
        <v/>
      </c>
      <c r="S4177" s="4">
        <f>IF(COUNT($M4177:$N4177)=0,0,IF(IF($N4177&lt;&gt;"",$N4177,$M4177)&gt;=スコアリング基準!$B$20,スコアリング基準!$C$20,IF(IF($N4177&lt;&gt;"",$N4177,$M4177)&gt;=スコアリング基準!$B$21,スコアリング基準!$C$21,IF(IF($N4177&lt;&gt;"",$N4177,$M4177)&gt;0,スコアリング基準!$C$22,0))))</f>
        <v/>
      </c>
      <c r="T4177" s="4">
        <f>IF($O4177="可",スコアリング基準!$C$23,0)</f>
        <v/>
      </c>
      <c r="U4177" s="4">
        <f>IF(OR(COUNT($K4177:$L4177)&lt;2,$K4177=0),0,IF(ABS($L4177)/$K4177&lt;=スコアリング基準!$B$24,スコアリング基準!$C$24,IF(ABS($L4177)/$K4177&lt;=スコアリング基準!$B$25,スコアリング基準!$C$25,IF(ABS($L4177)/$K4177&lt;=スコアリング基準!$B$26,スコアリング基準!$C$26,0))))</f>
        <v/>
      </c>
      <c r="V4177" s="4">
        <f>IF($P4177="なし",スコアリング基準!$C$27,0)</f>
        <v/>
      </c>
      <c r="W4177" s="4">
        <f>IF($F4177="",0,IF(ISNUMBER($F4177),IF($F4177&lt;=スコアリング基準!$B$28,スコアリング基準!$C$28,スコアリング基準!$C$29),0))</f>
        <v/>
      </c>
      <c r="X4177" s="4">
        <f>IFERROR(VLOOKUP($B4177,スコアリング基準!$A$36:$B$46,2,FALSE),0)</f>
        <v/>
      </c>
      <c r="Y4177" s="4">
        <f>SUM($S4177:$X4177)</f>
        <v/>
      </c>
      <c r="Z4177" s="4">
        <f>IF(COUNT($M4177:$N4177)=0,"データ無",IF($Y4177&gt;=スコアリング基準!$B$30,"S",IF($Y4177&gt;=スコアリング基準!$B$31,"A",IF($Y4177&gt;=スコアリング基準!$B$32,"B","C"))))</f>
        <v/>
      </c>
      <c r="AA4177">
        <f>IFERROR(INDEX(実績DB!$I$3:$I$104,MATCH($B4177&amp;$C4177,実績DB!$J$3:$J$104,0)),"")</f>
        <v/>
      </c>
    </row>
    <row r="4178">
      <c r="A4178" t="n">
        <v>4176</v>
      </c>
      <c r="B4178" t="inlineStr">
        <is>
          <t>関西</t>
        </is>
      </c>
      <c r="C4178" t="inlineStr">
        <is>
          <t>関西電力 金屋変電所</t>
        </is>
      </c>
      <c r="D4178" t="inlineStr">
        <is>
          <t>和歌山県</t>
        </is>
      </c>
      <c r="G4178" s="3" t="n">
        <v>34.05427</v>
      </c>
      <c r="H4178" s="3" t="n">
        <v>135.26114</v>
      </c>
      <c r="I4178" t="inlineStr">
        <is>
          <t>OSM実測</t>
        </is>
      </c>
      <c r="J4178" t="n">
        <v>11</v>
      </c>
      <c r="K4178" t="n">
        <v>11</v>
      </c>
      <c r="L4178" t="n">
        <v>-11</v>
      </c>
      <c r="M4178" t="n">
        <v>0</v>
      </c>
      <c r="N4178" t="n">
        <v>0</v>
      </c>
      <c r="O4178" t="inlineStr">
        <is>
          <t>不可 #2</t>
        </is>
      </c>
      <c r="P4178" t="inlineStr">
        <is>
          <t>有り</t>
        </is>
      </c>
      <c r="R4178" s="4">
        <f>IF(COUNT($M4178:$N4178)=0,"",IF(AND(IF($N4178&lt;&gt;"",$N4178,$M4178)&lt;=0,$O4178&lt;&gt;"可"),"警告",""))</f>
        <v/>
      </c>
      <c r="S4178" s="4">
        <f>IF(COUNT($M4178:$N4178)=0,0,IF(IF($N4178&lt;&gt;"",$N4178,$M4178)&gt;=スコアリング基準!$B$20,スコアリング基準!$C$20,IF(IF($N4178&lt;&gt;"",$N4178,$M4178)&gt;=スコアリング基準!$B$21,スコアリング基準!$C$21,IF(IF($N4178&lt;&gt;"",$N4178,$M4178)&gt;0,スコアリング基準!$C$22,0))))</f>
        <v/>
      </c>
      <c r="T4178" s="4">
        <f>IF($O4178="可",スコアリング基準!$C$23,0)</f>
        <v/>
      </c>
      <c r="U4178" s="4">
        <f>IF(OR(COUNT($K4178:$L4178)&lt;2,$K4178=0),0,IF(ABS($L4178)/$K4178&lt;=スコアリング基準!$B$24,スコアリング基準!$C$24,IF(ABS($L4178)/$K4178&lt;=スコアリング基準!$B$25,スコアリング基準!$C$25,IF(ABS($L4178)/$K4178&lt;=スコアリング基準!$B$26,スコアリング基準!$C$26,0))))</f>
        <v/>
      </c>
      <c r="V4178" s="4">
        <f>IF($P4178="なし",スコアリング基準!$C$27,0)</f>
        <v/>
      </c>
      <c r="W4178" s="4">
        <f>IF($F4178="",0,IF(ISNUMBER($F4178),IF($F4178&lt;=スコアリング基準!$B$28,スコアリング基準!$C$28,スコアリング基準!$C$29),0))</f>
        <v/>
      </c>
      <c r="X4178" s="4">
        <f>IFERROR(VLOOKUP($B4178,スコアリング基準!$A$36:$B$46,2,FALSE),0)</f>
        <v/>
      </c>
      <c r="Y4178" s="4">
        <f>SUM($S4178:$X4178)</f>
        <v/>
      </c>
      <c r="Z4178" s="4">
        <f>IF(COUNT($M4178:$N4178)=0,"データ無",IF($Y4178&gt;=スコアリング基準!$B$30,"S",IF($Y4178&gt;=スコアリング基準!$B$31,"A",IF($Y4178&gt;=スコアリング基準!$B$32,"B","C"))))</f>
        <v/>
      </c>
      <c r="AA4178">
        <f>IFERROR(INDEX(実績DB!$I$3:$I$104,MATCH($B4178&amp;$C4178,実績DB!$J$3:$J$104,0)),"")</f>
        <v/>
      </c>
    </row>
    <row r="4179">
      <c r="A4179" t="n">
        <v>4177</v>
      </c>
      <c r="B4179" t="inlineStr">
        <is>
          <t>関西</t>
        </is>
      </c>
      <c r="C4179" t="inlineStr">
        <is>
          <t>関西電力 金岡変電所</t>
        </is>
      </c>
      <c r="D4179" t="inlineStr">
        <is>
          <t>大阪府</t>
        </is>
      </c>
      <c r="G4179" s="3" t="n">
        <v>34.568351</v>
      </c>
      <c r="H4179" s="3" t="n">
        <v>135.504447</v>
      </c>
      <c r="I4179" t="inlineStr">
        <is>
          <t>OSM実測</t>
        </is>
      </c>
      <c r="J4179" t="n">
        <v>38</v>
      </c>
      <c r="K4179" t="n">
        <v>38</v>
      </c>
      <c r="L4179" t="n">
        <v>-19</v>
      </c>
      <c r="M4179" t="n">
        <v>19</v>
      </c>
      <c r="N4179" t="n">
        <v>19</v>
      </c>
      <c r="O4179" t="inlineStr">
        <is>
          <t>不可 #2</t>
        </is>
      </c>
      <c r="P4179" t="inlineStr">
        <is>
          <t>なし</t>
        </is>
      </c>
      <c r="R4179" s="4">
        <f>IF(COUNT($M4179:$N4179)=0,"",IF(AND(IF($N4179&lt;&gt;"",$N4179,$M4179)&lt;=0,$O4179&lt;&gt;"可"),"警告",""))</f>
        <v/>
      </c>
      <c r="S4179" s="4">
        <f>IF(COUNT($M4179:$N4179)=0,0,IF(IF($N4179&lt;&gt;"",$N4179,$M4179)&gt;=スコアリング基準!$B$20,スコアリング基準!$C$20,IF(IF($N4179&lt;&gt;"",$N4179,$M4179)&gt;=スコアリング基準!$B$21,スコアリング基準!$C$21,IF(IF($N4179&lt;&gt;"",$N4179,$M4179)&gt;0,スコアリング基準!$C$22,0))))</f>
        <v/>
      </c>
      <c r="T4179" s="4">
        <f>IF($O4179="可",スコアリング基準!$C$23,0)</f>
        <v/>
      </c>
      <c r="U4179" s="4">
        <f>IF(OR(COUNT($K4179:$L4179)&lt;2,$K4179=0),0,IF(ABS($L4179)/$K4179&lt;=スコアリング基準!$B$24,スコアリング基準!$C$24,IF(ABS($L4179)/$K4179&lt;=スコアリング基準!$B$25,スコアリング基準!$C$25,IF(ABS($L4179)/$K4179&lt;=スコアリング基準!$B$26,スコアリング基準!$C$26,0))))</f>
        <v/>
      </c>
      <c r="V4179" s="4">
        <f>IF($P4179="なし",スコアリング基準!$C$27,0)</f>
        <v/>
      </c>
      <c r="W4179" s="4">
        <f>IF($F4179="",0,IF(ISNUMBER($F4179),IF($F4179&lt;=スコアリング基準!$B$28,スコアリング基準!$C$28,スコアリング基準!$C$29),0))</f>
        <v/>
      </c>
      <c r="X4179" s="4">
        <f>IFERROR(VLOOKUP($B4179,スコアリング基準!$A$36:$B$46,2,FALSE),0)</f>
        <v/>
      </c>
      <c r="Y4179" s="4">
        <f>SUM($S4179:$X4179)</f>
        <v/>
      </c>
      <c r="Z4179" s="4">
        <f>IF(COUNT($M4179:$N4179)=0,"データ無",IF($Y4179&gt;=スコアリング基準!$B$30,"S",IF($Y4179&gt;=スコアリング基準!$B$31,"A",IF($Y4179&gt;=スコアリング基準!$B$32,"B","C"))))</f>
        <v/>
      </c>
      <c r="AA4179">
        <f>IFERROR(INDEX(実績DB!$I$3:$I$104,MATCH($B4179&amp;$C4179,実績DB!$J$3:$J$104,0)),"")</f>
        <v/>
      </c>
    </row>
    <row r="4180">
      <c r="A4180" t="n">
        <v>4178</v>
      </c>
      <c r="B4180" t="inlineStr">
        <is>
          <t>関西</t>
        </is>
      </c>
      <c r="C4180" t="inlineStr">
        <is>
          <t>関西電力 高津尾変電所</t>
        </is>
      </c>
      <c r="D4180" t="inlineStr">
        <is>
          <t>和歌山県</t>
        </is>
      </c>
      <c r="G4180" s="3" t="n">
        <v>33.95822</v>
      </c>
      <c r="H4180" s="3" t="n">
        <v>135.297445</v>
      </c>
      <c r="I4180" t="inlineStr">
        <is>
          <t>OSM実測</t>
        </is>
      </c>
      <c r="R4180" s="4">
        <f>IF(COUNT($M4180:$N4180)=0,"",IF(AND(IF($N4180&lt;&gt;"",$N4180,$M4180)&lt;=0,$O4180&lt;&gt;"可"),"警告",""))</f>
        <v/>
      </c>
      <c r="S4180" s="4">
        <f>IF(COUNT($M4180:$N4180)=0,0,IF(IF($N4180&lt;&gt;"",$N4180,$M4180)&gt;=スコアリング基準!$B$20,スコアリング基準!$C$20,IF(IF($N4180&lt;&gt;"",$N4180,$M4180)&gt;=スコアリング基準!$B$21,スコアリング基準!$C$21,IF(IF($N4180&lt;&gt;"",$N4180,$M4180)&gt;0,スコアリング基準!$C$22,0))))</f>
        <v/>
      </c>
      <c r="T4180" s="4">
        <f>IF($O4180="可",スコアリング基準!$C$23,0)</f>
        <v/>
      </c>
      <c r="U4180" s="4">
        <f>IF(OR(COUNT($K4180:$L4180)&lt;2,$K4180=0),0,IF(ABS($L4180)/$K4180&lt;=スコアリング基準!$B$24,スコアリング基準!$C$24,IF(ABS($L4180)/$K4180&lt;=スコアリング基準!$B$25,スコアリング基準!$C$25,IF(ABS($L4180)/$K4180&lt;=スコアリング基準!$B$26,スコアリング基準!$C$26,0))))</f>
        <v/>
      </c>
      <c r="V4180" s="4">
        <f>IF($P4180="なし",スコアリング基準!$C$27,0)</f>
        <v/>
      </c>
      <c r="W4180" s="4">
        <f>IF($F4180="",0,IF(ISNUMBER($F4180),IF($F4180&lt;=スコアリング基準!$B$28,スコアリング基準!$C$28,スコアリング基準!$C$29),0))</f>
        <v/>
      </c>
      <c r="X4180" s="4">
        <f>IFERROR(VLOOKUP($B4180,スコアリング基準!$A$36:$B$46,2,FALSE),0)</f>
        <v/>
      </c>
      <c r="Y4180" s="4">
        <f>SUM($S4180:$X4180)</f>
        <v/>
      </c>
      <c r="Z4180" s="4">
        <f>IF(COUNT($M4180:$N4180)=0,"データ無",IF($Y4180&gt;=スコアリング基準!$B$30,"S",IF($Y4180&gt;=スコアリング基準!$B$31,"A",IF($Y4180&gt;=スコアリング基準!$B$32,"B","C"))))</f>
        <v/>
      </c>
      <c r="AA4180">
        <f>IFERROR(INDEX(実績DB!$I$3:$I$104,MATCH($B4180&amp;$C4180,実績DB!$J$3:$J$104,0)),"")</f>
        <v/>
      </c>
    </row>
    <row r="4181">
      <c r="A4181" t="n">
        <v>4179</v>
      </c>
      <c r="B4181" t="inlineStr">
        <is>
          <t>関西</t>
        </is>
      </c>
      <c r="C4181" t="inlineStr">
        <is>
          <t>関西電力(株) 揖保変電所</t>
        </is>
      </c>
      <c r="D4181" t="inlineStr">
        <is>
          <t>兵庫県</t>
        </is>
      </c>
      <c r="G4181" s="3" t="n">
        <v>34.932368</v>
      </c>
      <c r="H4181" s="3" t="n">
        <v>134.553241</v>
      </c>
      <c r="I4181" t="inlineStr">
        <is>
          <t>OSM実測</t>
        </is>
      </c>
      <c r="J4181" t="n">
        <v>19</v>
      </c>
      <c r="K4181" t="n">
        <v>19</v>
      </c>
      <c r="L4181" t="n">
        <v>-17</v>
      </c>
      <c r="M4181" t="n">
        <v>2</v>
      </c>
      <c r="N4181" t="n">
        <v>2</v>
      </c>
      <c r="O4181" t="inlineStr">
        <is>
          <t>不可 #2</t>
        </is>
      </c>
      <c r="P4181" t="inlineStr">
        <is>
          <t>有り</t>
        </is>
      </c>
      <c r="R4181" s="4">
        <f>IF(COUNT($M4181:$N4181)=0,"",IF(AND(IF($N4181&lt;&gt;"",$N4181,$M4181)&lt;=0,$O4181&lt;&gt;"可"),"警告",""))</f>
        <v/>
      </c>
      <c r="S4181" s="4">
        <f>IF(COUNT($M4181:$N4181)=0,0,IF(IF($N4181&lt;&gt;"",$N4181,$M4181)&gt;=スコアリング基準!$B$20,スコアリング基準!$C$20,IF(IF($N4181&lt;&gt;"",$N4181,$M4181)&gt;=スコアリング基準!$B$21,スコアリング基準!$C$21,IF(IF($N4181&lt;&gt;"",$N4181,$M4181)&gt;0,スコアリング基準!$C$22,0))))</f>
        <v/>
      </c>
      <c r="T4181" s="4">
        <f>IF($O4181="可",スコアリング基準!$C$23,0)</f>
        <v/>
      </c>
      <c r="U4181" s="4">
        <f>IF(OR(COUNT($K4181:$L4181)&lt;2,$K4181=0),0,IF(ABS($L4181)/$K4181&lt;=スコアリング基準!$B$24,スコアリング基準!$C$24,IF(ABS($L4181)/$K4181&lt;=スコアリング基準!$B$25,スコアリング基準!$C$25,IF(ABS($L4181)/$K4181&lt;=スコアリング基準!$B$26,スコアリング基準!$C$26,0))))</f>
        <v/>
      </c>
      <c r="V4181" s="4">
        <f>IF($P4181="なし",スコアリング基準!$C$27,0)</f>
        <v/>
      </c>
      <c r="W4181" s="4">
        <f>IF($F4181="",0,IF(ISNUMBER($F4181),IF($F4181&lt;=スコアリング基準!$B$28,スコアリング基準!$C$28,スコアリング基準!$C$29),0))</f>
        <v/>
      </c>
      <c r="X4181" s="4">
        <f>IFERROR(VLOOKUP($B4181,スコアリング基準!$A$36:$B$46,2,FALSE),0)</f>
        <v/>
      </c>
      <c r="Y4181" s="4">
        <f>SUM($S4181:$X4181)</f>
        <v/>
      </c>
      <c r="Z4181" s="4">
        <f>IF(COUNT($M4181:$N4181)=0,"データ無",IF($Y4181&gt;=スコアリング基準!$B$30,"S",IF($Y4181&gt;=スコアリング基準!$B$31,"A",IF($Y4181&gt;=スコアリング基準!$B$32,"B","C"))))</f>
        <v/>
      </c>
      <c r="AA4181">
        <f>IFERROR(INDEX(実績DB!$I$3:$I$104,MATCH($B4181&amp;$C4181,実績DB!$J$3:$J$104,0)),"")</f>
        <v/>
      </c>
    </row>
    <row r="4182">
      <c r="A4182" t="n">
        <v>4180</v>
      </c>
      <c r="B4182" t="inlineStr">
        <is>
          <t>関西</t>
        </is>
      </c>
      <c r="C4182" t="inlineStr">
        <is>
          <t>関西電力(株) 神岡変電所</t>
        </is>
      </c>
      <c r="D4182" t="inlineStr">
        <is>
          <t>兵庫県</t>
        </is>
      </c>
      <c r="G4182" s="3" t="n">
        <v>34.885503</v>
      </c>
      <c r="H4182" s="3" t="n">
        <v>134.569414</v>
      </c>
      <c r="I4182" t="inlineStr">
        <is>
          <t>OSM実測</t>
        </is>
      </c>
      <c r="J4182" t="n">
        <v>38</v>
      </c>
      <c r="K4182" t="n">
        <v>38</v>
      </c>
      <c r="L4182" t="n">
        <v>-35</v>
      </c>
      <c r="M4182" t="n">
        <v>3</v>
      </c>
      <c r="N4182" t="n">
        <v>3</v>
      </c>
      <c r="O4182" t="inlineStr">
        <is>
          <t>不可 #2</t>
        </is>
      </c>
      <c r="P4182" t="inlineStr">
        <is>
          <t>有り</t>
        </is>
      </c>
      <c r="R4182" s="4">
        <f>IF(COUNT($M4182:$N4182)=0,"",IF(AND(IF($N4182&lt;&gt;"",$N4182,$M4182)&lt;=0,$O4182&lt;&gt;"可"),"警告",""))</f>
        <v/>
      </c>
      <c r="S4182" s="4">
        <f>IF(COUNT($M4182:$N4182)=0,0,IF(IF($N4182&lt;&gt;"",$N4182,$M4182)&gt;=スコアリング基準!$B$20,スコアリング基準!$C$20,IF(IF($N4182&lt;&gt;"",$N4182,$M4182)&gt;=スコアリング基準!$B$21,スコアリング基準!$C$21,IF(IF($N4182&lt;&gt;"",$N4182,$M4182)&gt;0,スコアリング基準!$C$22,0))))</f>
        <v/>
      </c>
      <c r="T4182" s="4">
        <f>IF($O4182="可",スコアリング基準!$C$23,0)</f>
        <v/>
      </c>
      <c r="U4182" s="4">
        <f>IF(OR(COUNT($K4182:$L4182)&lt;2,$K4182=0),0,IF(ABS($L4182)/$K4182&lt;=スコアリング基準!$B$24,スコアリング基準!$C$24,IF(ABS($L4182)/$K4182&lt;=スコアリング基準!$B$25,スコアリング基準!$C$25,IF(ABS($L4182)/$K4182&lt;=スコアリング基準!$B$26,スコアリング基準!$C$26,0))))</f>
        <v/>
      </c>
      <c r="V4182" s="4">
        <f>IF($P4182="なし",スコアリング基準!$C$27,0)</f>
        <v/>
      </c>
      <c r="W4182" s="4">
        <f>IF($F4182="",0,IF(ISNUMBER($F4182),IF($F4182&lt;=スコアリング基準!$B$28,スコアリング基準!$C$28,スコアリング基準!$C$29),0))</f>
        <v/>
      </c>
      <c r="X4182" s="4">
        <f>IFERROR(VLOOKUP($B4182,スコアリング基準!$A$36:$B$46,2,FALSE),0)</f>
        <v/>
      </c>
      <c r="Y4182" s="4">
        <f>SUM($S4182:$X4182)</f>
        <v/>
      </c>
      <c r="Z4182" s="4">
        <f>IF(COUNT($M4182:$N4182)=0,"データ無",IF($Y4182&gt;=スコアリング基準!$B$30,"S",IF($Y4182&gt;=スコアリング基準!$B$31,"A",IF($Y4182&gt;=スコアリング基準!$B$32,"B","C"))))</f>
        <v/>
      </c>
      <c r="AA4182">
        <f>IFERROR(INDEX(実績DB!$I$3:$I$104,MATCH($B4182&amp;$C4182,実績DB!$J$3:$J$104,0)),"")</f>
        <v/>
      </c>
    </row>
    <row r="4183">
      <c r="A4183" t="n">
        <v>4181</v>
      </c>
      <c r="B4183" t="inlineStr">
        <is>
          <t>関西</t>
        </is>
      </c>
      <c r="C4183" t="inlineStr">
        <is>
          <t>関西電力(株)砂川変電所</t>
        </is>
      </c>
      <c r="D4183" t="inlineStr">
        <is>
          <t>大阪府</t>
        </is>
      </c>
      <c r="G4183" s="3" t="n">
        <v>34.362453</v>
      </c>
      <c r="H4183" s="3" t="n">
        <v>135.2721</v>
      </c>
      <c r="I4183" t="inlineStr">
        <is>
          <t>OSM実測</t>
        </is>
      </c>
      <c r="J4183" t="n">
        <v>57</v>
      </c>
      <c r="K4183" t="n">
        <v>57</v>
      </c>
      <c r="L4183" t="n">
        <v>-45</v>
      </c>
      <c r="M4183" t="n">
        <v>12</v>
      </c>
      <c r="N4183" t="n">
        <v>12</v>
      </c>
      <c r="O4183" t="inlineStr">
        <is>
          <t>不可 #2</t>
        </is>
      </c>
      <c r="P4183" t="inlineStr">
        <is>
          <t>なし</t>
        </is>
      </c>
      <c r="R4183" s="4">
        <f>IF(COUNT($M4183:$N4183)=0,"",IF(AND(IF($N4183&lt;&gt;"",$N4183,$M4183)&lt;=0,$O4183&lt;&gt;"可"),"警告",""))</f>
        <v/>
      </c>
      <c r="S4183" s="4">
        <f>IF(COUNT($M4183:$N4183)=0,0,IF(IF($N4183&lt;&gt;"",$N4183,$M4183)&gt;=スコアリング基準!$B$20,スコアリング基準!$C$20,IF(IF($N4183&lt;&gt;"",$N4183,$M4183)&gt;=スコアリング基準!$B$21,スコアリング基準!$C$21,IF(IF($N4183&lt;&gt;"",$N4183,$M4183)&gt;0,スコアリング基準!$C$22,0))))</f>
        <v/>
      </c>
      <c r="T4183" s="4">
        <f>IF($O4183="可",スコアリング基準!$C$23,0)</f>
        <v/>
      </c>
      <c r="U4183" s="4">
        <f>IF(OR(COUNT($K4183:$L4183)&lt;2,$K4183=0),0,IF(ABS($L4183)/$K4183&lt;=スコアリング基準!$B$24,スコアリング基準!$C$24,IF(ABS($L4183)/$K4183&lt;=スコアリング基準!$B$25,スコアリング基準!$C$25,IF(ABS($L4183)/$K4183&lt;=スコアリング基準!$B$26,スコアリング基準!$C$26,0))))</f>
        <v/>
      </c>
      <c r="V4183" s="4">
        <f>IF($P4183="なし",スコアリング基準!$C$27,0)</f>
        <v/>
      </c>
      <c r="W4183" s="4">
        <f>IF($F4183="",0,IF(ISNUMBER($F4183),IF($F4183&lt;=スコアリング基準!$B$28,スコアリング基準!$C$28,スコアリング基準!$C$29),0))</f>
        <v/>
      </c>
      <c r="X4183" s="4">
        <f>IFERROR(VLOOKUP($B4183,スコアリング基準!$A$36:$B$46,2,FALSE),0)</f>
        <v/>
      </c>
      <c r="Y4183" s="4">
        <f>SUM($S4183:$X4183)</f>
        <v/>
      </c>
      <c r="Z4183" s="4">
        <f>IF(COUNT($M4183:$N4183)=0,"データ無",IF($Y4183&gt;=スコアリング基準!$B$30,"S",IF($Y4183&gt;=スコアリング基準!$B$31,"A",IF($Y4183&gt;=スコアリング基準!$B$32,"B","C"))))</f>
        <v/>
      </c>
      <c r="AA4183">
        <f>IFERROR(INDEX(実績DB!$I$3:$I$104,MATCH($B4183&amp;$C4183,実績DB!$J$3:$J$104,0)),"")</f>
        <v/>
      </c>
    </row>
    <row r="4184">
      <c r="A4184" t="n">
        <v>4182</v>
      </c>
      <c r="B4184" t="inlineStr">
        <is>
          <t>関西</t>
        </is>
      </c>
      <c r="C4184" t="inlineStr">
        <is>
          <t>関西電力中町変電所</t>
        </is>
      </c>
      <c r="D4184" t="inlineStr">
        <is>
          <t>兵庫県</t>
        </is>
      </c>
      <c r="G4184" s="3" t="n">
        <v>35.036881</v>
      </c>
      <c r="H4184" s="3" t="n">
        <v>134.926208</v>
      </c>
      <c r="I4184" t="inlineStr">
        <is>
          <t>OSM実測</t>
        </is>
      </c>
      <c r="J4184" t="n">
        <v>19</v>
      </c>
      <c r="K4184" t="n">
        <v>19</v>
      </c>
      <c r="L4184" t="n">
        <v>-14</v>
      </c>
      <c r="M4184" t="n">
        <v>5</v>
      </c>
      <c r="N4184" t="n">
        <v>0</v>
      </c>
      <c r="O4184" t="inlineStr">
        <is>
          <t>不可 #2</t>
        </is>
      </c>
      <c r="P4184" t="inlineStr">
        <is>
          <t>有り</t>
        </is>
      </c>
      <c r="R4184" s="4">
        <f>IF(COUNT($M4184:$N4184)=0,"",IF(AND(IF($N4184&lt;&gt;"",$N4184,$M4184)&lt;=0,$O4184&lt;&gt;"可"),"警告",""))</f>
        <v/>
      </c>
      <c r="S4184" s="4">
        <f>IF(COUNT($M4184:$N4184)=0,0,IF(IF($N4184&lt;&gt;"",$N4184,$M4184)&gt;=スコアリング基準!$B$20,スコアリング基準!$C$20,IF(IF($N4184&lt;&gt;"",$N4184,$M4184)&gt;=スコアリング基準!$B$21,スコアリング基準!$C$21,IF(IF($N4184&lt;&gt;"",$N4184,$M4184)&gt;0,スコアリング基準!$C$22,0))))</f>
        <v/>
      </c>
      <c r="T4184" s="4">
        <f>IF($O4184="可",スコアリング基準!$C$23,0)</f>
        <v/>
      </c>
      <c r="U4184" s="4">
        <f>IF(OR(COUNT($K4184:$L4184)&lt;2,$K4184=0),0,IF(ABS($L4184)/$K4184&lt;=スコアリング基準!$B$24,スコアリング基準!$C$24,IF(ABS($L4184)/$K4184&lt;=スコアリング基準!$B$25,スコアリング基準!$C$25,IF(ABS($L4184)/$K4184&lt;=スコアリング基準!$B$26,スコアリング基準!$C$26,0))))</f>
        <v/>
      </c>
      <c r="V4184" s="4">
        <f>IF($P4184="なし",スコアリング基準!$C$27,0)</f>
        <v/>
      </c>
      <c r="W4184" s="4">
        <f>IF($F4184="",0,IF(ISNUMBER($F4184),IF($F4184&lt;=スコアリング基準!$B$28,スコアリング基準!$C$28,スコアリング基準!$C$29),0))</f>
        <v/>
      </c>
      <c r="X4184" s="4">
        <f>IFERROR(VLOOKUP($B4184,スコアリング基準!$A$36:$B$46,2,FALSE),0)</f>
        <v/>
      </c>
      <c r="Y4184" s="4">
        <f>SUM($S4184:$X4184)</f>
        <v/>
      </c>
      <c r="Z4184" s="4">
        <f>IF(COUNT($M4184:$N4184)=0,"データ無",IF($Y4184&gt;=スコアリング基準!$B$30,"S",IF($Y4184&gt;=スコアリング基準!$B$31,"A",IF($Y4184&gt;=スコアリング基準!$B$32,"B","C"))))</f>
        <v/>
      </c>
      <c r="AA4184">
        <f>IFERROR(INDEX(実績DB!$I$3:$I$104,MATCH($B4184&amp;$C4184,実績DB!$J$3:$J$104,0)),"")</f>
        <v/>
      </c>
    </row>
    <row r="4185">
      <c r="A4185" t="n">
        <v>4183</v>
      </c>
      <c r="B4185" t="inlineStr">
        <is>
          <t>関西</t>
        </is>
      </c>
      <c r="C4185" t="inlineStr">
        <is>
          <t>関西電力瀬田変電所</t>
        </is>
      </c>
      <c r="D4185" t="inlineStr">
        <is>
          <t>滋賀県</t>
        </is>
      </c>
      <c r="G4185" s="3" t="n">
        <v>34.978268</v>
      </c>
      <c r="H4185" s="3" t="n">
        <v>135.920842</v>
      </c>
      <c r="I4185" t="inlineStr">
        <is>
          <t>OSM実測</t>
        </is>
      </c>
      <c r="J4185" t="n">
        <v>57</v>
      </c>
      <c r="K4185" t="n">
        <v>57</v>
      </c>
      <c r="L4185" t="n">
        <v>-39</v>
      </c>
      <c r="M4185" t="n">
        <v>18</v>
      </c>
      <c r="N4185" t="n">
        <v>18</v>
      </c>
      <c r="O4185" t="inlineStr">
        <is>
          <t>不可 #2</t>
        </is>
      </c>
      <c r="P4185" t="inlineStr">
        <is>
          <t>なし</t>
        </is>
      </c>
      <c r="R4185" s="4">
        <f>IF(COUNT($M4185:$N4185)=0,"",IF(AND(IF($N4185&lt;&gt;"",$N4185,$M4185)&lt;=0,$O4185&lt;&gt;"可"),"警告",""))</f>
        <v/>
      </c>
      <c r="S4185" s="4">
        <f>IF(COUNT($M4185:$N4185)=0,0,IF(IF($N4185&lt;&gt;"",$N4185,$M4185)&gt;=スコアリング基準!$B$20,スコアリング基準!$C$20,IF(IF($N4185&lt;&gt;"",$N4185,$M4185)&gt;=スコアリング基準!$B$21,スコアリング基準!$C$21,IF(IF($N4185&lt;&gt;"",$N4185,$M4185)&gt;0,スコアリング基準!$C$22,0))))</f>
        <v/>
      </c>
      <c r="T4185" s="4">
        <f>IF($O4185="可",スコアリング基準!$C$23,0)</f>
        <v/>
      </c>
      <c r="U4185" s="4">
        <f>IF(OR(COUNT($K4185:$L4185)&lt;2,$K4185=0),0,IF(ABS($L4185)/$K4185&lt;=スコアリング基準!$B$24,スコアリング基準!$C$24,IF(ABS($L4185)/$K4185&lt;=スコアリング基準!$B$25,スコアリング基準!$C$25,IF(ABS($L4185)/$K4185&lt;=スコアリング基準!$B$26,スコアリング基準!$C$26,0))))</f>
        <v/>
      </c>
      <c r="V4185" s="4">
        <f>IF($P4185="なし",スコアリング基準!$C$27,0)</f>
        <v/>
      </c>
      <c r="W4185" s="4">
        <f>IF($F4185="",0,IF(ISNUMBER($F4185),IF($F4185&lt;=スコアリング基準!$B$28,スコアリング基準!$C$28,スコアリング基準!$C$29),0))</f>
        <v/>
      </c>
      <c r="X4185" s="4">
        <f>IFERROR(VLOOKUP($B4185,スコアリング基準!$A$36:$B$46,2,FALSE),0)</f>
        <v/>
      </c>
      <c r="Y4185" s="4">
        <f>SUM($S4185:$X4185)</f>
        <v/>
      </c>
      <c r="Z4185" s="4">
        <f>IF(COUNT($M4185:$N4185)=0,"データ無",IF($Y4185&gt;=スコアリング基準!$B$30,"S",IF($Y4185&gt;=スコアリング基準!$B$31,"A",IF($Y4185&gt;=スコアリング基準!$B$32,"B","C"))))</f>
        <v/>
      </c>
      <c r="AA4185">
        <f>IFERROR(INDEX(実績DB!$I$3:$I$104,MATCH($B4185&amp;$C4185,実績DB!$J$3:$J$104,0)),"")</f>
        <v/>
      </c>
    </row>
    <row r="4186">
      <c r="A4186" t="n">
        <v>4184</v>
      </c>
      <c r="B4186" t="inlineStr">
        <is>
          <t>関西</t>
        </is>
      </c>
      <c r="C4186" t="inlineStr">
        <is>
          <t>関西電力英賀変電所</t>
        </is>
      </c>
      <c r="D4186" t="inlineStr">
        <is>
          <t>兵庫県</t>
        </is>
      </c>
      <c r="G4186" s="3" t="n">
        <v>34.805625</v>
      </c>
      <c r="H4186" s="3" t="n">
        <v>134.649882</v>
      </c>
      <c r="I4186" t="inlineStr">
        <is>
          <t>OSM実測</t>
        </is>
      </c>
      <c r="J4186" t="n">
        <v>38</v>
      </c>
      <c r="K4186" t="n">
        <v>38</v>
      </c>
      <c r="L4186" t="n">
        <v>-21</v>
      </c>
      <c r="M4186" t="n">
        <v>17</v>
      </c>
      <c r="N4186" t="n">
        <v>0</v>
      </c>
      <c r="O4186" t="inlineStr">
        <is>
          <t>不可 #2</t>
        </is>
      </c>
      <c r="P4186" t="inlineStr">
        <is>
          <t>有り</t>
        </is>
      </c>
      <c r="R4186" s="4">
        <f>IF(COUNT($M4186:$N4186)=0,"",IF(AND(IF($N4186&lt;&gt;"",$N4186,$M4186)&lt;=0,$O4186&lt;&gt;"可"),"警告",""))</f>
        <v/>
      </c>
      <c r="S4186" s="4">
        <f>IF(COUNT($M4186:$N4186)=0,0,IF(IF($N4186&lt;&gt;"",$N4186,$M4186)&gt;=スコアリング基準!$B$20,スコアリング基準!$C$20,IF(IF($N4186&lt;&gt;"",$N4186,$M4186)&gt;=スコアリング基準!$B$21,スコアリング基準!$C$21,IF(IF($N4186&lt;&gt;"",$N4186,$M4186)&gt;0,スコアリング基準!$C$22,0))))</f>
        <v/>
      </c>
      <c r="T4186" s="4">
        <f>IF($O4186="可",スコアリング基準!$C$23,0)</f>
        <v/>
      </c>
      <c r="U4186" s="4">
        <f>IF(OR(COUNT($K4186:$L4186)&lt;2,$K4186=0),0,IF(ABS($L4186)/$K4186&lt;=スコアリング基準!$B$24,スコアリング基準!$C$24,IF(ABS($L4186)/$K4186&lt;=スコアリング基準!$B$25,スコアリング基準!$C$25,IF(ABS($L4186)/$K4186&lt;=スコアリング基準!$B$26,スコアリング基準!$C$26,0))))</f>
        <v/>
      </c>
      <c r="V4186" s="4">
        <f>IF($P4186="なし",スコアリング基準!$C$27,0)</f>
        <v/>
      </c>
      <c r="W4186" s="4">
        <f>IF($F4186="",0,IF(ISNUMBER($F4186),IF($F4186&lt;=スコアリング基準!$B$28,スコアリング基準!$C$28,スコアリング基準!$C$29),0))</f>
        <v/>
      </c>
      <c r="X4186" s="4">
        <f>IFERROR(VLOOKUP($B4186,スコアリング基準!$A$36:$B$46,2,FALSE),0)</f>
        <v/>
      </c>
      <c r="Y4186" s="4">
        <f>SUM($S4186:$X4186)</f>
        <v/>
      </c>
      <c r="Z4186" s="4">
        <f>IF(COUNT($M4186:$N4186)=0,"データ無",IF($Y4186&gt;=スコアリング基準!$B$30,"S",IF($Y4186&gt;=スコアリング基準!$B$31,"A",IF($Y4186&gt;=スコアリング基準!$B$32,"B","C"))))</f>
        <v/>
      </c>
      <c r="AA4186">
        <f>IFERROR(INDEX(実績DB!$I$3:$I$104,MATCH($B4186&amp;$C4186,実績DB!$J$3:$J$104,0)),"")</f>
        <v/>
      </c>
    </row>
    <row r="4187">
      <c r="A4187" t="n">
        <v>4185</v>
      </c>
      <c r="B4187" t="inlineStr">
        <is>
          <t>関西</t>
        </is>
      </c>
      <c r="C4187" t="inlineStr">
        <is>
          <t>関西電力送配電 上尾町変電所</t>
        </is>
      </c>
      <c r="D4187" t="inlineStr">
        <is>
          <t>大阪府</t>
        </is>
      </c>
      <c r="G4187" s="3" t="n">
        <v>34.634093</v>
      </c>
      <c r="H4187" s="3" t="n">
        <v>135.629526</v>
      </c>
      <c r="I4187" t="inlineStr">
        <is>
          <t>OSM実測</t>
        </is>
      </c>
      <c r="J4187" t="n">
        <v>57</v>
      </c>
      <c r="K4187" t="n">
        <v>57</v>
      </c>
      <c r="L4187" t="n">
        <v>-41</v>
      </c>
      <c r="M4187" t="n">
        <v>16</v>
      </c>
      <c r="N4187" t="n">
        <v>16</v>
      </c>
      <c r="O4187" t="inlineStr">
        <is>
          <t>不可 #2</t>
        </is>
      </c>
      <c r="P4187" t="inlineStr">
        <is>
          <t>なし</t>
        </is>
      </c>
      <c r="R4187" s="4">
        <f>IF(COUNT($M4187:$N4187)=0,"",IF(AND(IF($N4187&lt;&gt;"",$N4187,$M4187)&lt;=0,$O4187&lt;&gt;"可"),"警告",""))</f>
        <v/>
      </c>
      <c r="S4187" s="4">
        <f>IF(COUNT($M4187:$N4187)=0,0,IF(IF($N4187&lt;&gt;"",$N4187,$M4187)&gt;=スコアリング基準!$B$20,スコアリング基準!$C$20,IF(IF($N4187&lt;&gt;"",$N4187,$M4187)&gt;=スコアリング基準!$B$21,スコアリング基準!$C$21,IF(IF($N4187&lt;&gt;"",$N4187,$M4187)&gt;0,スコアリング基準!$C$22,0))))</f>
        <v/>
      </c>
      <c r="T4187" s="4">
        <f>IF($O4187="可",スコアリング基準!$C$23,0)</f>
        <v/>
      </c>
      <c r="U4187" s="4">
        <f>IF(OR(COUNT($K4187:$L4187)&lt;2,$K4187=0),0,IF(ABS($L4187)/$K4187&lt;=スコアリング基準!$B$24,スコアリング基準!$C$24,IF(ABS($L4187)/$K4187&lt;=スコアリング基準!$B$25,スコアリング基準!$C$25,IF(ABS($L4187)/$K4187&lt;=スコアリング基準!$B$26,スコアリング基準!$C$26,0))))</f>
        <v/>
      </c>
      <c r="V4187" s="4">
        <f>IF($P4187="なし",スコアリング基準!$C$27,0)</f>
        <v/>
      </c>
      <c r="W4187" s="4">
        <f>IF($F4187="",0,IF(ISNUMBER($F4187),IF($F4187&lt;=スコアリング基準!$B$28,スコアリング基準!$C$28,スコアリング基準!$C$29),0))</f>
        <v/>
      </c>
      <c r="X4187" s="4">
        <f>IFERROR(VLOOKUP($B4187,スコアリング基準!$A$36:$B$46,2,FALSE),0)</f>
        <v/>
      </c>
      <c r="Y4187" s="4">
        <f>SUM($S4187:$X4187)</f>
        <v/>
      </c>
      <c r="Z4187" s="4">
        <f>IF(COUNT($M4187:$N4187)=0,"データ無",IF($Y4187&gt;=スコアリング基準!$B$30,"S",IF($Y4187&gt;=スコアリング基準!$B$31,"A",IF($Y4187&gt;=スコアリング基準!$B$32,"B","C"))))</f>
        <v/>
      </c>
      <c r="AA4187">
        <f>IFERROR(INDEX(実績DB!$I$3:$I$104,MATCH($B4187&amp;$C4187,実績DB!$J$3:$J$104,0)),"")</f>
        <v/>
      </c>
    </row>
    <row r="4188">
      <c r="A4188" t="n">
        <v>4186</v>
      </c>
      <c r="B4188" t="inlineStr">
        <is>
          <t>関西</t>
        </is>
      </c>
      <c r="C4188" t="inlineStr">
        <is>
          <t>関西電力送配電 刑部変電所</t>
        </is>
      </c>
      <c r="D4188" t="inlineStr">
        <is>
          <t>大阪府</t>
        </is>
      </c>
      <c r="G4188" s="3" t="n">
        <v>34.613365</v>
      </c>
      <c r="H4188" s="3" t="n">
        <v>135.619291</v>
      </c>
      <c r="I4188" t="inlineStr">
        <is>
          <t>OSM実測</t>
        </is>
      </c>
      <c r="J4188" t="n">
        <v>55</v>
      </c>
      <c r="K4188" t="n">
        <v>55</v>
      </c>
      <c r="L4188" t="n">
        <v>-38</v>
      </c>
      <c r="M4188" t="n">
        <v>17</v>
      </c>
      <c r="N4188" t="n">
        <v>17</v>
      </c>
      <c r="O4188" t="inlineStr">
        <is>
          <t>不可 #2</t>
        </is>
      </c>
      <c r="P4188" t="inlineStr">
        <is>
          <t>なし</t>
        </is>
      </c>
      <c r="R4188" s="4">
        <f>IF(COUNT($M4188:$N4188)=0,"",IF(AND(IF($N4188&lt;&gt;"",$N4188,$M4188)&lt;=0,$O4188&lt;&gt;"可"),"警告",""))</f>
        <v/>
      </c>
      <c r="S4188" s="4">
        <f>IF(COUNT($M4188:$N4188)=0,0,IF(IF($N4188&lt;&gt;"",$N4188,$M4188)&gt;=スコアリング基準!$B$20,スコアリング基準!$C$20,IF(IF($N4188&lt;&gt;"",$N4188,$M4188)&gt;=スコアリング基準!$B$21,スコアリング基準!$C$21,IF(IF($N4188&lt;&gt;"",$N4188,$M4188)&gt;0,スコアリング基準!$C$22,0))))</f>
        <v/>
      </c>
      <c r="T4188" s="4">
        <f>IF($O4188="可",スコアリング基準!$C$23,0)</f>
        <v/>
      </c>
      <c r="U4188" s="4">
        <f>IF(OR(COUNT($K4188:$L4188)&lt;2,$K4188=0),0,IF(ABS($L4188)/$K4188&lt;=スコアリング基準!$B$24,スコアリング基準!$C$24,IF(ABS($L4188)/$K4188&lt;=スコアリング基準!$B$25,スコアリング基準!$C$25,IF(ABS($L4188)/$K4188&lt;=スコアリング基準!$B$26,スコアリング基準!$C$26,0))))</f>
        <v/>
      </c>
      <c r="V4188" s="4">
        <f>IF($P4188="なし",スコアリング基準!$C$27,0)</f>
        <v/>
      </c>
      <c r="W4188" s="4">
        <f>IF($F4188="",0,IF(ISNUMBER($F4188),IF($F4188&lt;=スコアリング基準!$B$28,スコアリング基準!$C$28,スコアリング基準!$C$29),0))</f>
        <v/>
      </c>
      <c r="X4188" s="4">
        <f>IFERROR(VLOOKUP($B4188,スコアリング基準!$A$36:$B$46,2,FALSE),0)</f>
        <v/>
      </c>
      <c r="Y4188" s="4">
        <f>SUM($S4188:$X4188)</f>
        <v/>
      </c>
      <c r="Z4188" s="4">
        <f>IF(COUNT($M4188:$N4188)=0,"データ無",IF($Y4188&gt;=スコアリング基準!$B$30,"S",IF($Y4188&gt;=スコアリング基準!$B$31,"A",IF($Y4188&gt;=スコアリング基準!$B$32,"B","C"))))</f>
        <v/>
      </c>
      <c r="AA4188">
        <f>IFERROR(INDEX(実績DB!$I$3:$I$104,MATCH($B4188&amp;$C4188,実績DB!$J$3:$J$104,0)),"")</f>
        <v/>
      </c>
    </row>
    <row r="4189">
      <c r="A4189" t="n">
        <v>4187</v>
      </c>
      <c r="B4189" t="inlineStr">
        <is>
          <t>関西</t>
        </is>
      </c>
      <c r="C4189" t="inlineStr">
        <is>
          <t>関西電力送配電 北豊中変電所</t>
        </is>
      </c>
      <c r="D4189" t="inlineStr">
        <is>
          <t>大阪府</t>
        </is>
      </c>
      <c r="G4189" s="3" t="n">
        <v>34.805642</v>
      </c>
      <c r="H4189" s="3" t="n">
        <v>135.476783</v>
      </c>
      <c r="I4189" t="inlineStr">
        <is>
          <t>OSM実測</t>
        </is>
      </c>
      <c r="J4189" t="n">
        <v>570</v>
      </c>
      <c r="K4189" t="n">
        <v>427</v>
      </c>
      <c r="L4189" t="n">
        <v>73</v>
      </c>
      <c r="O4189" t="inlineStr">
        <is>
          <t>可</t>
        </is>
      </c>
      <c r="P4189" t="inlineStr">
        <is>
          <t>なし</t>
        </is>
      </c>
      <c r="R4189" s="4">
        <f>IF(COUNT($M4189:$N4189)=0,"",IF(AND(IF($N4189&lt;&gt;"",$N4189,$M4189)&lt;=0,$O4189&lt;&gt;"可"),"警告",""))</f>
        <v/>
      </c>
      <c r="S4189" s="4">
        <f>IF(COUNT($M4189:$N4189)=0,0,IF(IF($N4189&lt;&gt;"",$N4189,$M4189)&gt;=スコアリング基準!$B$20,スコアリング基準!$C$20,IF(IF($N4189&lt;&gt;"",$N4189,$M4189)&gt;=スコアリング基準!$B$21,スコアリング基準!$C$21,IF(IF($N4189&lt;&gt;"",$N4189,$M4189)&gt;0,スコアリング基準!$C$22,0))))</f>
        <v/>
      </c>
      <c r="T4189" s="4">
        <f>IF($O4189="可",スコアリング基準!$C$23,0)</f>
        <v/>
      </c>
      <c r="U4189" s="4">
        <f>IF(OR(COUNT($K4189:$L4189)&lt;2,$K4189=0),0,IF(ABS($L4189)/$K4189&lt;=スコアリング基準!$B$24,スコアリング基準!$C$24,IF(ABS($L4189)/$K4189&lt;=スコアリング基準!$B$25,スコアリング基準!$C$25,IF(ABS($L4189)/$K4189&lt;=スコアリング基準!$B$26,スコアリング基準!$C$26,0))))</f>
        <v/>
      </c>
      <c r="V4189" s="4">
        <f>IF($P4189="なし",スコアリング基準!$C$27,0)</f>
        <v/>
      </c>
      <c r="W4189" s="4">
        <f>IF($F4189="",0,IF(ISNUMBER($F4189),IF($F4189&lt;=スコアリング基準!$B$28,スコアリング基準!$C$28,スコアリング基準!$C$29),0))</f>
        <v/>
      </c>
      <c r="X4189" s="4">
        <f>IFERROR(VLOOKUP($B4189,スコアリング基準!$A$36:$B$46,2,FALSE),0)</f>
        <v/>
      </c>
      <c r="Y4189" s="4">
        <f>SUM($S4189:$X4189)</f>
        <v/>
      </c>
      <c r="Z4189" s="4">
        <f>IF(COUNT($M4189:$N4189)=0,"データ無",IF($Y4189&gt;=スコアリング基準!$B$30,"S",IF($Y4189&gt;=スコアリング基準!$B$31,"A",IF($Y4189&gt;=スコアリング基準!$B$32,"B","C"))))</f>
        <v/>
      </c>
      <c r="AA4189">
        <f>IFERROR(INDEX(実績DB!$I$3:$I$104,MATCH($B4189&amp;$C4189,実績DB!$J$3:$J$104,0)),"")</f>
        <v/>
      </c>
    </row>
    <row r="4190">
      <c r="A4190" t="n">
        <v>4188</v>
      </c>
      <c r="B4190" t="inlineStr">
        <is>
          <t>関西</t>
        </is>
      </c>
      <c r="C4190" t="inlineStr">
        <is>
          <t>関西電力送配電 南茨木変電所</t>
        </is>
      </c>
      <c r="D4190" t="inlineStr">
        <is>
          <t>大阪府</t>
        </is>
      </c>
      <c r="G4190" s="3" t="n">
        <v>34.805383</v>
      </c>
      <c r="H4190" s="3" t="n">
        <v>135.564641</v>
      </c>
      <c r="I4190" t="inlineStr">
        <is>
          <t>OSM実測</t>
        </is>
      </c>
      <c r="J4190" t="n">
        <v>38</v>
      </c>
      <c r="K4190" t="n">
        <v>38</v>
      </c>
      <c r="L4190" t="n">
        <v>-19</v>
      </c>
      <c r="M4190" t="n">
        <v>19</v>
      </c>
      <c r="N4190" t="n">
        <v>19</v>
      </c>
      <c r="O4190" t="inlineStr">
        <is>
          <t>不可 #2</t>
        </is>
      </c>
      <c r="P4190" t="inlineStr">
        <is>
          <t>なし</t>
        </is>
      </c>
      <c r="R4190" s="4">
        <f>IF(COUNT($M4190:$N4190)=0,"",IF(AND(IF($N4190&lt;&gt;"",$N4190,$M4190)&lt;=0,$O4190&lt;&gt;"可"),"警告",""))</f>
        <v/>
      </c>
      <c r="S4190" s="4">
        <f>IF(COUNT($M4190:$N4190)=0,0,IF(IF($N4190&lt;&gt;"",$N4190,$M4190)&gt;=スコアリング基準!$B$20,スコアリング基準!$C$20,IF(IF($N4190&lt;&gt;"",$N4190,$M4190)&gt;=スコアリング基準!$B$21,スコアリング基準!$C$21,IF(IF($N4190&lt;&gt;"",$N4190,$M4190)&gt;0,スコアリング基準!$C$22,0))))</f>
        <v/>
      </c>
      <c r="T4190" s="4">
        <f>IF($O4190="可",スコアリング基準!$C$23,0)</f>
        <v/>
      </c>
      <c r="U4190" s="4">
        <f>IF(OR(COUNT($K4190:$L4190)&lt;2,$K4190=0),0,IF(ABS($L4190)/$K4190&lt;=スコアリング基準!$B$24,スコアリング基準!$C$24,IF(ABS($L4190)/$K4190&lt;=スコアリング基準!$B$25,スコアリング基準!$C$25,IF(ABS($L4190)/$K4190&lt;=スコアリング基準!$B$26,スコアリング基準!$C$26,0))))</f>
        <v/>
      </c>
      <c r="V4190" s="4">
        <f>IF($P4190="なし",スコアリング基準!$C$27,0)</f>
        <v/>
      </c>
      <c r="W4190" s="4">
        <f>IF($F4190="",0,IF(ISNUMBER($F4190),IF($F4190&lt;=スコアリング基準!$B$28,スコアリング基準!$C$28,スコアリング基準!$C$29),0))</f>
        <v/>
      </c>
      <c r="X4190" s="4">
        <f>IFERROR(VLOOKUP($B4190,スコアリング基準!$A$36:$B$46,2,FALSE),0)</f>
        <v/>
      </c>
      <c r="Y4190" s="4">
        <f>SUM($S4190:$X4190)</f>
        <v/>
      </c>
      <c r="Z4190" s="4">
        <f>IF(COUNT($M4190:$N4190)=0,"データ無",IF($Y4190&gt;=スコアリング基準!$B$30,"S",IF($Y4190&gt;=スコアリング基準!$B$31,"A",IF($Y4190&gt;=スコアリング基準!$B$32,"B","C"))))</f>
        <v/>
      </c>
      <c r="AA4190">
        <f>IFERROR(INDEX(実績DB!$I$3:$I$104,MATCH($B4190&amp;$C4190,実績DB!$J$3:$J$104,0)),"")</f>
        <v/>
      </c>
    </row>
    <row r="4191">
      <c r="A4191" t="n">
        <v>4189</v>
      </c>
      <c r="B4191" t="inlineStr">
        <is>
          <t>関西</t>
        </is>
      </c>
      <c r="C4191" t="inlineStr">
        <is>
          <t>関西電力送配電 四条畷変電所</t>
        </is>
      </c>
      <c r="D4191" t="inlineStr">
        <is>
          <t>大阪府</t>
        </is>
      </c>
      <c r="G4191" s="3" t="n">
        <v>34.734885</v>
      </c>
      <c r="H4191" s="3" t="n">
        <v>135.632565</v>
      </c>
      <c r="I4191" t="inlineStr">
        <is>
          <t>OSM実測</t>
        </is>
      </c>
      <c r="J4191" t="n">
        <v>38</v>
      </c>
      <c r="K4191" t="n">
        <v>38</v>
      </c>
      <c r="L4191" t="n">
        <v>-19</v>
      </c>
      <c r="M4191" t="n">
        <v>19</v>
      </c>
      <c r="N4191" t="n">
        <v>0</v>
      </c>
      <c r="O4191" t="inlineStr">
        <is>
          <t>不可 #2</t>
        </is>
      </c>
      <c r="P4191" t="inlineStr">
        <is>
          <t>有り</t>
        </is>
      </c>
      <c r="R4191" s="4">
        <f>IF(COUNT($M4191:$N4191)=0,"",IF(AND(IF($N4191&lt;&gt;"",$N4191,$M4191)&lt;=0,$O4191&lt;&gt;"可"),"警告",""))</f>
        <v/>
      </c>
      <c r="S4191" s="4">
        <f>IF(COUNT($M4191:$N4191)=0,0,IF(IF($N4191&lt;&gt;"",$N4191,$M4191)&gt;=スコアリング基準!$B$20,スコアリング基準!$C$20,IF(IF($N4191&lt;&gt;"",$N4191,$M4191)&gt;=スコアリング基準!$B$21,スコアリング基準!$C$21,IF(IF($N4191&lt;&gt;"",$N4191,$M4191)&gt;0,スコアリング基準!$C$22,0))))</f>
        <v/>
      </c>
      <c r="T4191" s="4">
        <f>IF($O4191="可",スコアリング基準!$C$23,0)</f>
        <v/>
      </c>
      <c r="U4191" s="4">
        <f>IF(OR(COUNT($K4191:$L4191)&lt;2,$K4191=0),0,IF(ABS($L4191)/$K4191&lt;=スコアリング基準!$B$24,スコアリング基準!$C$24,IF(ABS($L4191)/$K4191&lt;=スコアリング基準!$B$25,スコアリング基準!$C$25,IF(ABS($L4191)/$K4191&lt;=スコアリング基準!$B$26,スコアリング基準!$C$26,0))))</f>
        <v/>
      </c>
      <c r="V4191" s="4">
        <f>IF($P4191="なし",スコアリング基準!$C$27,0)</f>
        <v/>
      </c>
      <c r="W4191" s="4">
        <f>IF($F4191="",0,IF(ISNUMBER($F4191),IF($F4191&lt;=スコアリング基準!$B$28,スコアリング基準!$C$28,スコアリング基準!$C$29),0))</f>
        <v/>
      </c>
      <c r="X4191" s="4">
        <f>IFERROR(VLOOKUP($B4191,スコアリング基準!$A$36:$B$46,2,FALSE),0)</f>
        <v/>
      </c>
      <c r="Y4191" s="4">
        <f>SUM($S4191:$X4191)</f>
        <v/>
      </c>
      <c r="Z4191" s="4">
        <f>IF(COUNT($M4191:$N4191)=0,"データ無",IF($Y4191&gt;=スコアリング基準!$B$30,"S",IF($Y4191&gt;=スコアリング基準!$B$31,"A",IF($Y4191&gt;=スコアリング基準!$B$32,"B","C"))))</f>
        <v/>
      </c>
      <c r="AA4191">
        <f>IFERROR(INDEX(実績DB!$I$3:$I$104,MATCH($B4191&amp;$C4191,実績DB!$J$3:$J$104,0)),"")</f>
        <v/>
      </c>
    </row>
    <row r="4192">
      <c r="A4192" t="n">
        <v>4190</v>
      </c>
      <c r="B4192" t="inlineStr">
        <is>
          <t>関西</t>
        </is>
      </c>
      <c r="C4192" t="inlineStr">
        <is>
          <t>関西電力送配電 土師ノ里変電所</t>
        </is>
      </c>
      <c r="D4192" t="inlineStr">
        <is>
          <t>大阪府</t>
        </is>
      </c>
      <c r="G4192" s="3" t="n">
        <v>34.577013</v>
      </c>
      <c r="H4192" s="3" t="n">
        <v>135.616171</v>
      </c>
      <c r="I4192" t="inlineStr">
        <is>
          <t>OSM実測</t>
        </is>
      </c>
      <c r="J4192" t="n">
        <v>38</v>
      </c>
      <c r="K4192" t="n">
        <v>38</v>
      </c>
      <c r="L4192" t="n">
        <v>-19</v>
      </c>
      <c r="M4192" t="n">
        <v>19</v>
      </c>
      <c r="N4192" t="n">
        <v>19</v>
      </c>
      <c r="O4192" t="inlineStr">
        <is>
          <t>不可 #2</t>
        </is>
      </c>
      <c r="P4192" t="inlineStr">
        <is>
          <t>なし</t>
        </is>
      </c>
      <c r="R4192" s="4">
        <f>IF(COUNT($M4192:$N4192)=0,"",IF(AND(IF($N4192&lt;&gt;"",$N4192,$M4192)&lt;=0,$O4192&lt;&gt;"可"),"警告",""))</f>
        <v/>
      </c>
      <c r="S4192" s="4">
        <f>IF(COUNT($M4192:$N4192)=0,0,IF(IF($N4192&lt;&gt;"",$N4192,$M4192)&gt;=スコアリング基準!$B$20,スコアリング基準!$C$20,IF(IF($N4192&lt;&gt;"",$N4192,$M4192)&gt;=スコアリング基準!$B$21,スコアリング基準!$C$21,IF(IF($N4192&lt;&gt;"",$N4192,$M4192)&gt;0,スコアリング基準!$C$22,0))))</f>
        <v/>
      </c>
      <c r="T4192" s="4">
        <f>IF($O4192="可",スコアリング基準!$C$23,0)</f>
        <v/>
      </c>
      <c r="U4192" s="4">
        <f>IF(OR(COUNT($K4192:$L4192)&lt;2,$K4192=0),0,IF(ABS($L4192)/$K4192&lt;=スコアリング基準!$B$24,スコアリング基準!$C$24,IF(ABS($L4192)/$K4192&lt;=スコアリング基準!$B$25,スコアリング基準!$C$25,IF(ABS($L4192)/$K4192&lt;=スコアリング基準!$B$26,スコアリング基準!$C$26,0))))</f>
        <v/>
      </c>
      <c r="V4192" s="4">
        <f>IF($P4192="なし",スコアリング基準!$C$27,0)</f>
        <v/>
      </c>
      <c r="W4192" s="4">
        <f>IF($F4192="",0,IF(ISNUMBER($F4192),IF($F4192&lt;=スコアリング基準!$B$28,スコアリング基準!$C$28,スコアリング基準!$C$29),0))</f>
        <v/>
      </c>
      <c r="X4192" s="4">
        <f>IFERROR(VLOOKUP($B4192,スコアリング基準!$A$36:$B$46,2,FALSE),0)</f>
        <v/>
      </c>
      <c r="Y4192" s="4">
        <f>SUM($S4192:$X4192)</f>
        <v/>
      </c>
      <c r="Z4192" s="4">
        <f>IF(COUNT($M4192:$N4192)=0,"データ無",IF($Y4192&gt;=スコアリング基準!$B$30,"S",IF($Y4192&gt;=スコアリング基準!$B$31,"A",IF($Y4192&gt;=スコアリング基準!$B$32,"B","C"))))</f>
        <v/>
      </c>
      <c r="AA4192">
        <f>IFERROR(INDEX(実績DB!$I$3:$I$104,MATCH($B4192&amp;$C4192,実績DB!$J$3:$J$104,0)),"")</f>
        <v/>
      </c>
    </row>
    <row r="4193">
      <c r="A4193" t="n">
        <v>4191</v>
      </c>
      <c r="B4193" t="inlineStr">
        <is>
          <t>関西</t>
        </is>
      </c>
      <c r="C4193" t="inlineStr">
        <is>
          <t>関西電力送配電 大庭変電所</t>
        </is>
      </c>
      <c r="D4193" t="inlineStr">
        <is>
          <t>大阪府</t>
        </is>
      </c>
      <c r="G4193" s="3" t="n">
        <v>34.761506</v>
      </c>
      <c r="H4193" s="3" t="n">
        <v>135.592583</v>
      </c>
      <c r="I4193" t="inlineStr">
        <is>
          <t>OSM実測</t>
        </is>
      </c>
      <c r="J4193" t="n">
        <v>38</v>
      </c>
      <c r="K4193" t="n">
        <v>38</v>
      </c>
      <c r="L4193" t="n">
        <v>-29</v>
      </c>
      <c r="M4193" t="n">
        <v>9</v>
      </c>
      <c r="N4193" t="n">
        <v>9</v>
      </c>
      <c r="O4193" t="inlineStr">
        <is>
          <t>不可 #2</t>
        </is>
      </c>
      <c r="P4193" t="inlineStr">
        <is>
          <t>なし</t>
        </is>
      </c>
      <c r="R4193" s="4">
        <f>IF(COUNT($M4193:$N4193)=0,"",IF(AND(IF($N4193&lt;&gt;"",$N4193,$M4193)&lt;=0,$O4193&lt;&gt;"可"),"警告",""))</f>
        <v/>
      </c>
      <c r="S4193" s="4">
        <f>IF(COUNT($M4193:$N4193)=0,0,IF(IF($N4193&lt;&gt;"",$N4193,$M4193)&gt;=スコアリング基準!$B$20,スコアリング基準!$C$20,IF(IF($N4193&lt;&gt;"",$N4193,$M4193)&gt;=スコアリング基準!$B$21,スコアリング基準!$C$21,IF(IF($N4193&lt;&gt;"",$N4193,$M4193)&gt;0,スコアリング基準!$C$22,0))))</f>
        <v/>
      </c>
      <c r="T4193" s="4">
        <f>IF($O4193="可",スコアリング基準!$C$23,0)</f>
        <v/>
      </c>
      <c r="U4193" s="4">
        <f>IF(OR(COUNT($K4193:$L4193)&lt;2,$K4193=0),0,IF(ABS($L4193)/$K4193&lt;=スコアリング基準!$B$24,スコアリング基準!$C$24,IF(ABS($L4193)/$K4193&lt;=スコアリング基準!$B$25,スコアリング基準!$C$25,IF(ABS($L4193)/$K4193&lt;=スコアリング基準!$B$26,スコアリング基準!$C$26,0))))</f>
        <v/>
      </c>
      <c r="V4193" s="4">
        <f>IF($P4193="なし",スコアリング基準!$C$27,0)</f>
        <v/>
      </c>
      <c r="W4193" s="4">
        <f>IF($F4193="",0,IF(ISNUMBER($F4193),IF($F4193&lt;=スコアリング基準!$B$28,スコアリング基準!$C$28,スコアリング基準!$C$29),0))</f>
        <v/>
      </c>
      <c r="X4193" s="4">
        <f>IFERROR(VLOOKUP($B4193,スコアリング基準!$A$36:$B$46,2,FALSE),0)</f>
        <v/>
      </c>
      <c r="Y4193" s="4">
        <f>SUM($S4193:$X4193)</f>
        <v/>
      </c>
      <c r="Z4193" s="4">
        <f>IF(COUNT($M4193:$N4193)=0,"データ無",IF($Y4193&gt;=スコアリング基準!$B$30,"S",IF($Y4193&gt;=スコアリング基準!$B$31,"A",IF($Y4193&gt;=スコアリング基準!$B$32,"B","C"))))</f>
        <v/>
      </c>
      <c r="AA4193">
        <f>IFERROR(INDEX(実績DB!$I$3:$I$104,MATCH($B4193&amp;$C4193,実績DB!$J$3:$J$104,0)),"")</f>
        <v/>
      </c>
    </row>
    <row r="4194">
      <c r="A4194" t="n">
        <v>4192</v>
      </c>
      <c r="B4194" t="inlineStr">
        <is>
          <t>関西</t>
        </is>
      </c>
      <c r="C4194" t="inlineStr">
        <is>
          <t>関西電力送配電 富田変電所</t>
        </is>
      </c>
      <c r="D4194" t="inlineStr">
        <is>
          <t>大阪府</t>
        </is>
      </c>
      <c r="G4194" s="3" t="n">
        <v>34.832817</v>
      </c>
      <c r="H4194" s="3" t="n">
        <v>135.571674</v>
      </c>
      <c r="I4194" t="inlineStr">
        <is>
          <t>OSM実測</t>
        </is>
      </c>
      <c r="J4194" t="n">
        <v>85</v>
      </c>
      <c r="K4194" t="n">
        <v>47</v>
      </c>
      <c r="L4194" t="n">
        <v>2</v>
      </c>
      <c r="O4194" t="inlineStr">
        <is>
          <t>可</t>
        </is>
      </c>
      <c r="P4194" t="inlineStr">
        <is>
          <t>なし</t>
        </is>
      </c>
      <c r="R4194" s="4">
        <f>IF(COUNT($M4194:$N4194)=0,"",IF(AND(IF($N4194&lt;&gt;"",$N4194,$M4194)&lt;=0,$O4194&lt;&gt;"可"),"警告",""))</f>
        <v/>
      </c>
      <c r="S4194" s="4">
        <f>IF(COUNT($M4194:$N4194)=0,0,IF(IF($N4194&lt;&gt;"",$N4194,$M4194)&gt;=スコアリング基準!$B$20,スコアリング基準!$C$20,IF(IF($N4194&lt;&gt;"",$N4194,$M4194)&gt;=スコアリング基準!$B$21,スコアリング基準!$C$21,IF(IF($N4194&lt;&gt;"",$N4194,$M4194)&gt;0,スコアリング基準!$C$22,0))))</f>
        <v/>
      </c>
      <c r="T4194" s="4">
        <f>IF($O4194="可",スコアリング基準!$C$23,0)</f>
        <v/>
      </c>
      <c r="U4194" s="4">
        <f>IF(OR(COUNT($K4194:$L4194)&lt;2,$K4194=0),0,IF(ABS($L4194)/$K4194&lt;=スコアリング基準!$B$24,スコアリング基準!$C$24,IF(ABS($L4194)/$K4194&lt;=スコアリング基準!$B$25,スコアリング基準!$C$25,IF(ABS($L4194)/$K4194&lt;=スコアリング基準!$B$26,スコアリング基準!$C$26,0))))</f>
        <v/>
      </c>
      <c r="V4194" s="4">
        <f>IF($P4194="なし",スコアリング基準!$C$27,0)</f>
        <v/>
      </c>
      <c r="W4194" s="4">
        <f>IF($F4194="",0,IF(ISNUMBER($F4194),IF($F4194&lt;=スコアリング基準!$B$28,スコアリング基準!$C$28,スコアリング基準!$C$29),0))</f>
        <v/>
      </c>
      <c r="X4194" s="4">
        <f>IFERROR(VLOOKUP($B4194,スコアリング基準!$A$36:$B$46,2,FALSE),0)</f>
        <v/>
      </c>
      <c r="Y4194" s="4">
        <f>SUM($S4194:$X4194)</f>
        <v/>
      </c>
      <c r="Z4194" s="4">
        <f>IF(COUNT($M4194:$N4194)=0,"データ無",IF($Y4194&gt;=スコアリング基準!$B$30,"S",IF($Y4194&gt;=スコアリング基準!$B$31,"A",IF($Y4194&gt;=スコアリング基準!$B$32,"B","C"))))</f>
        <v/>
      </c>
      <c r="AA4194">
        <f>IFERROR(INDEX(実績DB!$I$3:$I$104,MATCH($B4194&amp;$C4194,実績DB!$J$3:$J$104,0)),"")</f>
        <v/>
      </c>
    </row>
    <row r="4195">
      <c r="A4195" t="n">
        <v>4193</v>
      </c>
      <c r="B4195" t="inlineStr">
        <is>
          <t>関西</t>
        </is>
      </c>
      <c r="C4195" t="inlineStr">
        <is>
          <t>関西電力送配電 寝屋川変電所</t>
        </is>
      </c>
      <c r="D4195" t="inlineStr">
        <is>
          <t>大阪府</t>
        </is>
      </c>
      <c r="G4195" s="3" t="n">
        <v>34.753597</v>
      </c>
      <c r="H4195" s="3" t="n">
        <v>135.626024</v>
      </c>
      <c r="I4195" t="inlineStr">
        <is>
          <t>OSM実測</t>
        </is>
      </c>
      <c r="J4195" t="n">
        <v>57</v>
      </c>
      <c r="K4195" t="n">
        <v>57</v>
      </c>
      <c r="L4195" t="n">
        <v>2</v>
      </c>
      <c r="O4195" t="inlineStr">
        <is>
          <t>不可 #1</t>
        </is>
      </c>
      <c r="P4195" t="inlineStr">
        <is>
          <t>有り</t>
        </is>
      </c>
      <c r="R4195" s="4">
        <f>IF(COUNT($M4195:$N4195)=0,"",IF(AND(IF($N4195&lt;&gt;"",$N4195,$M4195)&lt;=0,$O4195&lt;&gt;"可"),"警告",""))</f>
        <v/>
      </c>
      <c r="S4195" s="4">
        <f>IF(COUNT($M4195:$N4195)=0,0,IF(IF($N4195&lt;&gt;"",$N4195,$M4195)&gt;=スコアリング基準!$B$20,スコアリング基準!$C$20,IF(IF($N4195&lt;&gt;"",$N4195,$M4195)&gt;=スコアリング基準!$B$21,スコアリング基準!$C$21,IF(IF($N4195&lt;&gt;"",$N4195,$M4195)&gt;0,スコアリング基準!$C$22,0))))</f>
        <v/>
      </c>
      <c r="T4195" s="4">
        <f>IF($O4195="可",スコアリング基準!$C$23,0)</f>
        <v/>
      </c>
      <c r="U4195" s="4">
        <f>IF(OR(COUNT($K4195:$L4195)&lt;2,$K4195=0),0,IF(ABS($L4195)/$K4195&lt;=スコアリング基準!$B$24,スコアリング基準!$C$24,IF(ABS($L4195)/$K4195&lt;=スコアリング基準!$B$25,スコアリング基準!$C$25,IF(ABS($L4195)/$K4195&lt;=スコアリング基準!$B$26,スコアリング基準!$C$26,0))))</f>
        <v/>
      </c>
      <c r="V4195" s="4">
        <f>IF($P4195="なし",スコアリング基準!$C$27,0)</f>
        <v/>
      </c>
      <c r="W4195" s="4">
        <f>IF($F4195="",0,IF(ISNUMBER($F4195),IF($F4195&lt;=スコアリング基準!$B$28,スコアリング基準!$C$28,スコアリング基準!$C$29),0))</f>
        <v/>
      </c>
      <c r="X4195" s="4">
        <f>IFERROR(VLOOKUP($B4195,スコアリング基準!$A$36:$B$46,2,FALSE),0)</f>
        <v/>
      </c>
      <c r="Y4195" s="4">
        <f>SUM($S4195:$X4195)</f>
        <v/>
      </c>
      <c r="Z4195" s="4">
        <f>IF(COUNT($M4195:$N4195)=0,"データ無",IF($Y4195&gt;=スコアリング基準!$B$30,"S",IF($Y4195&gt;=スコアリング基準!$B$31,"A",IF($Y4195&gt;=スコアリング基準!$B$32,"B","C"))))</f>
        <v/>
      </c>
      <c r="AA4195">
        <f>IFERROR(INDEX(実績DB!$I$3:$I$104,MATCH($B4195&amp;$C4195,実績DB!$J$3:$J$104,0)),"")</f>
        <v/>
      </c>
    </row>
    <row r="4196">
      <c r="A4196" t="n">
        <v>4194</v>
      </c>
      <c r="B4196" t="inlineStr">
        <is>
          <t>関西</t>
        </is>
      </c>
      <c r="C4196" t="inlineStr">
        <is>
          <t>関西電力送配電 小畑変電所</t>
        </is>
      </c>
      <c r="D4196" t="inlineStr">
        <is>
          <t>大阪府</t>
        </is>
      </c>
      <c r="G4196" s="3" t="n">
        <v>34.642074</v>
      </c>
      <c r="H4196" s="3" t="n">
        <v>135.612267</v>
      </c>
      <c r="I4196" t="inlineStr">
        <is>
          <t>OSM実測</t>
        </is>
      </c>
      <c r="J4196" t="n">
        <v>38</v>
      </c>
      <c r="K4196" t="n">
        <v>38</v>
      </c>
      <c r="L4196" t="n">
        <v>-19</v>
      </c>
      <c r="M4196" t="n">
        <v>19</v>
      </c>
      <c r="N4196" t="n">
        <v>19</v>
      </c>
      <c r="O4196" t="inlineStr">
        <is>
          <t>不可 #2</t>
        </is>
      </c>
      <c r="P4196" t="inlineStr">
        <is>
          <t>なし</t>
        </is>
      </c>
      <c r="R4196" s="4">
        <f>IF(COUNT($M4196:$N4196)=0,"",IF(AND(IF($N4196&lt;&gt;"",$N4196,$M4196)&lt;=0,$O4196&lt;&gt;"可"),"警告",""))</f>
        <v/>
      </c>
      <c r="S4196" s="4">
        <f>IF(COUNT($M4196:$N4196)=0,0,IF(IF($N4196&lt;&gt;"",$N4196,$M4196)&gt;=スコアリング基準!$B$20,スコアリング基準!$C$20,IF(IF($N4196&lt;&gt;"",$N4196,$M4196)&gt;=スコアリング基準!$B$21,スコアリング基準!$C$21,IF(IF($N4196&lt;&gt;"",$N4196,$M4196)&gt;0,スコアリング基準!$C$22,0))))</f>
        <v/>
      </c>
      <c r="T4196" s="4">
        <f>IF($O4196="可",スコアリング基準!$C$23,0)</f>
        <v/>
      </c>
      <c r="U4196" s="4">
        <f>IF(OR(COUNT($K4196:$L4196)&lt;2,$K4196=0),0,IF(ABS($L4196)/$K4196&lt;=スコアリング基準!$B$24,スコアリング基準!$C$24,IF(ABS($L4196)/$K4196&lt;=スコアリング基準!$B$25,スコアリング基準!$C$25,IF(ABS($L4196)/$K4196&lt;=スコアリング基準!$B$26,スコアリング基準!$C$26,0))))</f>
        <v/>
      </c>
      <c r="V4196" s="4">
        <f>IF($P4196="なし",スコアリング基準!$C$27,0)</f>
        <v/>
      </c>
      <c r="W4196" s="4">
        <f>IF($F4196="",0,IF(ISNUMBER($F4196),IF($F4196&lt;=スコアリング基準!$B$28,スコアリング基準!$C$28,スコアリング基準!$C$29),0))</f>
        <v/>
      </c>
      <c r="X4196" s="4">
        <f>IFERROR(VLOOKUP($B4196,スコアリング基準!$A$36:$B$46,2,FALSE),0)</f>
        <v/>
      </c>
      <c r="Y4196" s="4">
        <f>SUM($S4196:$X4196)</f>
        <v/>
      </c>
      <c r="Z4196" s="4">
        <f>IF(COUNT($M4196:$N4196)=0,"データ無",IF($Y4196&gt;=スコアリング基準!$B$30,"S",IF($Y4196&gt;=スコアリング基準!$B$31,"A",IF($Y4196&gt;=スコアリング基準!$B$32,"B","C"))))</f>
        <v/>
      </c>
      <c r="AA4196">
        <f>IFERROR(INDEX(実績DB!$I$3:$I$104,MATCH($B4196&amp;$C4196,実績DB!$J$3:$J$104,0)),"")</f>
        <v/>
      </c>
    </row>
    <row r="4197">
      <c r="A4197" t="n">
        <v>4195</v>
      </c>
      <c r="B4197" t="inlineStr">
        <is>
          <t>関西</t>
        </is>
      </c>
      <c r="C4197" t="inlineStr">
        <is>
          <t>関西電力送配電 放出変電所</t>
        </is>
      </c>
      <c r="D4197" t="inlineStr">
        <is>
          <t>大阪府</t>
        </is>
      </c>
      <c r="G4197" s="3" t="n">
        <v>34.703434</v>
      </c>
      <c r="H4197" s="3" t="n">
        <v>135.568068</v>
      </c>
      <c r="I4197" t="inlineStr">
        <is>
          <t>OSM実測</t>
        </is>
      </c>
      <c r="J4197" t="n">
        <v>57</v>
      </c>
      <c r="K4197" t="n">
        <v>57</v>
      </c>
      <c r="L4197" t="n">
        <v>-29</v>
      </c>
      <c r="M4197" t="n">
        <v>28</v>
      </c>
      <c r="N4197" t="n">
        <v>28</v>
      </c>
      <c r="O4197" t="inlineStr">
        <is>
          <t>不可 #2</t>
        </is>
      </c>
      <c r="P4197" t="inlineStr">
        <is>
          <t>なし</t>
        </is>
      </c>
      <c r="R4197" s="4">
        <f>IF(COUNT($M4197:$N4197)=0,"",IF(AND(IF($N4197&lt;&gt;"",$N4197,$M4197)&lt;=0,$O4197&lt;&gt;"可"),"警告",""))</f>
        <v/>
      </c>
      <c r="S4197" s="4">
        <f>IF(COUNT($M4197:$N4197)=0,0,IF(IF($N4197&lt;&gt;"",$N4197,$M4197)&gt;=スコアリング基準!$B$20,スコアリング基準!$C$20,IF(IF($N4197&lt;&gt;"",$N4197,$M4197)&gt;=スコアリング基準!$B$21,スコアリング基準!$C$21,IF(IF($N4197&lt;&gt;"",$N4197,$M4197)&gt;0,スコアリング基準!$C$22,0))))</f>
        <v/>
      </c>
      <c r="T4197" s="4">
        <f>IF($O4197="可",スコアリング基準!$C$23,0)</f>
        <v/>
      </c>
      <c r="U4197" s="4">
        <f>IF(OR(COUNT($K4197:$L4197)&lt;2,$K4197=0),0,IF(ABS($L4197)/$K4197&lt;=スコアリング基準!$B$24,スコアリング基準!$C$24,IF(ABS($L4197)/$K4197&lt;=スコアリング基準!$B$25,スコアリング基準!$C$25,IF(ABS($L4197)/$K4197&lt;=スコアリング基準!$B$26,スコアリング基準!$C$26,0))))</f>
        <v/>
      </c>
      <c r="V4197" s="4">
        <f>IF($P4197="なし",スコアリング基準!$C$27,0)</f>
        <v/>
      </c>
      <c r="W4197" s="4">
        <f>IF($F4197="",0,IF(ISNUMBER($F4197),IF($F4197&lt;=スコアリング基準!$B$28,スコアリング基準!$C$28,スコアリング基準!$C$29),0))</f>
        <v/>
      </c>
      <c r="X4197" s="4">
        <f>IFERROR(VLOOKUP($B4197,スコアリング基準!$A$36:$B$46,2,FALSE),0)</f>
        <v/>
      </c>
      <c r="Y4197" s="4">
        <f>SUM($S4197:$X4197)</f>
        <v/>
      </c>
      <c r="Z4197" s="4">
        <f>IF(COUNT($M4197:$N4197)=0,"データ無",IF($Y4197&gt;=スコアリング基準!$B$30,"S",IF($Y4197&gt;=スコアリング基準!$B$31,"A",IF($Y4197&gt;=スコアリング基準!$B$32,"B","C"))))</f>
        <v/>
      </c>
      <c r="AA4197">
        <f>IFERROR(INDEX(実績DB!$I$3:$I$104,MATCH($B4197&amp;$C4197,実績DB!$J$3:$J$104,0)),"")</f>
        <v/>
      </c>
    </row>
    <row r="4198">
      <c r="A4198" t="n">
        <v>4196</v>
      </c>
      <c r="B4198" t="inlineStr">
        <is>
          <t>関西</t>
        </is>
      </c>
      <c r="C4198" t="inlineStr">
        <is>
          <t>関西電力送配電 枚岡変電所</t>
        </is>
      </c>
      <c r="D4198" t="inlineStr">
        <is>
          <t>大阪府</t>
        </is>
      </c>
      <c r="G4198" s="3" t="n">
        <v>34.675487</v>
      </c>
      <c r="H4198" s="3" t="n">
        <v>135.63972</v>
      </c>
      <c r="I4198" t="inlineStr">
        <is>
          <t>OSM実測</t>
        </is>
      </c>
      <c r="J4198" t="n">
        <v>57</v>
      </c>
      <c r="K4198" t="n">
        <v>57</v>
      </c>
      <c r="L4198" t="n">
        <v>-29</v>
      </c>
      <c r="M4198" t="n">
        <v>28</v>
      </c>
      <c r="N4198" t="n">
        <v>0</v>
      </c>
      <c r="O4198" t="inlineStr">
        <is>
          <t>不可 #2</t>
        </is>
      </c>
      <c r="P4198" t="inlineStr">
        <is>
          <t>有り</t>
        </is>
      </c>
      <c r="R4198" s="4">
        <f>IF(COUNT($M4198:$N4198)=0,"",IF(AND(IF($N4198&lt;&gt;"",$N4198,$M4198)&lt;=0,$O4198&lt;&gt;"可"),"警告",""))</f>
        <v/>
      </c>
      <c r="S4198" s="4">
        <f>IF(COUNT($M4198:$N4198)=0,0,IF(IF($N4198&lt;&gt;"",$N4198,$M4198)&gt;=スコアリング基準!$B$20,スコアリング基準!$C$20,IF(IF($N4198&lt;&gt;"",$N4198,$M4198)&gt;=スコアリング基準!$B$21,スコアリング基準!$C$21,IF(IF($N4198&lt;&gt;"",$N4198,$M4198)&gt;0,スコアリング基準!$C$22,0))))</f>
        <v/>
      </c>
      <c r="T4198" s="4">
        <f>IF($O4198="可",スコアリング基準!$C$23,0)</f>
        <v/>
      </c>
      <c r="U4198" s="4">
        <f>IF(OR(COUNT($K4198:$L4198)&lt;2,$K4198=0),0,IF(ABS($L4198)/$K4198&lt;=スコアリング基準!$B$24,スコアリング基準!$C$24,IF(ABS($L4198)/$K4198&lt;=スコアリング基準!$B$25,スコアリング基準!$C$25,IF(ABS($L4198)/$K4198&lt;=スコアリング基準!$B$26,スコアリング基準!$C$26,0))))</f>
        <v/>
      </c>
      <c r="V4198" s="4">
        <f>IF($P4198="なし",スコアリング基準!$C$27,0)</f>
        <v/>
      </c>
      <c r="W4198" s="4">
        <f>IF($F4198="",0,IF(ISNUMBER($F4198),IF($F4198&lt;=スコアリング基準!$B$28,スコアリング基準!$C$28,スコアリング基準!$C$29),0))</f>
        <v/>
      </c>
      <c r="X4198" s="4">
        <f>IFERROR(VLOOKUP($B4198,スコアリング基準!$A$36:$B$46,2,FALSE),0)</f>
        <v/>
      </c>
      <c r="Y4198" s="4">
        <f>SUM($S4198:$X4198)</f>
        <v/>
      </c>
      <c r="Z4198" s="4">
        <f>IF(COUNT($M4198:$N4198)=0,"データ無",IF($Y4198&gt;=スコアリング基準!$B$30,"S",IF($Y4198&gt;=スコアリング基準!$B$31,"A",IF($Y4198&gt;=スコアリング基準!$B$32,"B","C"))))</f>
        <v/>
      </c>
      <c r="AA4198">
        <f>IFERROR(INDEX(実績DB!$I$3:$I$104,MATCH($B4198&amp;$C4198,実績DB!$J$3:$J$104,0)),"")</f>
        <v/>
      </c>
    </row>
    <row r="4199">
      <c r="A4199" t="n">
        <v>4197</v>
      </c>
      <c r="B4199" t="inlineStr">
        <is>
          <t>関西</t>
        </is>
      </c>
      <c r="C4199" t="inlineStr">
        <is>
          <t>関西電力送配電 浜町変電所</t>
        </is>
      </c>
      <c r="D4199" t="inlineStr">
        <is>
          <t>大阪府</t>
        </is>
      </c>
      <c r="G4199" s="3" t="n">
        <v>34.746048</v>
      </c>
      <c r="H4199" s="3" t="n">
        <v>135.586807</v>
      </c>
      <c r="I4199" t="inlineStr">
        <is>
          <t>OSM実測</t>
        </is>
      </c>
      <c r="J4199" t="n">
        <v>33</v>
      </c>
      <c r="K4199" t="n">
        <v>33</v>
      </c>
      <c r="L4199" t="n">
        <v>-24</v>
      </c>
      <c r="M4199" t="n">
        <v>9</v>
      </c>
      <c r="N4199" t="n">
        <v>9</v>
      </c>
      <c r="O4199" t="inlineStr">
        <is>
          <t>不可 #2</t>
        </is>
      </c>
      <c r="P4199" t="inlineStr">
        <is>
          <t>なし</t>
        </is>
      </c>
      <c r="R4199" s="4">
        <f>IF(COUNT($M4199:$N4199)=0,"",IF(AND(IF($N4199&lt;&gt;"",$N4199,$M4199)&lt;=0,$O4199&lt;&gt;"可"),"警告",""))</f>
        <v/>
      </c>
      <c r="S4199" s="4">
        <f>IF(COUNT($M4199:$N4199)=0,0,IF(IF($N4199&lt;&gt;"",$N4199,$M4199)&gt;=スコアリング基準!$B$20,スコアリング基準!$C$20,IF(IF($N4199&lt;&gt;"",$N4199,$M4199)&gt;=スコアリング基準!$B$21,スコアリング基準!$C$21,IF(IF($N4199&lt;&gt;"",$N4199,$M4199)&gt;0,スコアリング基準!$C$22,0))))</f>
        <v/>
      </c>
      <c r="T4199" s="4">
        <f>IF($O4199="可",スコアリング基準!$C$23,0)</f>
        <v/>
      </c>
      <c r="U4199" s="4">
        <f>IF(OR(COUNT($K4199:$L4199)&lt;2,$K4199=0),0,IF(ABS($L4199)/$K4199&lt;=スコアリング基準!$B$24,スコアリング基準!$C$24,IF(ABS($L4199)/$K4199&lt;=スコアリング基準!$B$25,スコアリング基準!$C$25,IF(ABS($L4199)/$K4199&lt;=スコアリング基準!$B$26,スコアリング基準!$C$26,0))))</f>
        <v/>
      </c>
      <c r="V4199" s="4">
        <f>IF($P4199="なし",スコアリング基準!$C$27,0)</f>
        <v/>
      </c>
      <c r="W4199" s="4">
        <f>IF($F4199="",0,IF(ISNUMBER($F4199),IF($F4199&lt;=スコアリング基準!$B$28,スコアリング基準!$C$28,スコアリング基準!$C$29),0))</f>
        <v/>
      </c>
      <c r="X4199" s="4">
        <f>IFERROR(VLOOKUP($B4199,スコアリング基準!$A$36:$B$46,2,FALSE),0)</f>
        <v/>
      </c>
      <c r="Y4199" s="4">
        <f>SUM($S4199:$X4199)</f>
        <v/>
      </c>
      <c r="Z4199" s="4">
        <f>IF(COUNT($M4199:$N4199)=0,"データ無",IF($Y4199&gt;=スコアリング基準!$B$30,"S",IF($Y4199&gt;=スコアリング基準!$B$31,"A",IF($Y4199&gt;=スコアリング基準!$B$32,"B","C"))))</f>
        <v/>
      </c>
      <c r="AA4199">
        <f>IFERROR(INDEX(実績DB!$I$3:$I$104,MATCH($B4199&amp;$C4199,実績DB!$J$3:$J$104,0)),"")</f>
        <v/>
      </c>
    </row>
    <row r="4200">
      <c r="A4200" t="n">
        <v>4198</v>
      </c>
      <c r="B4200" t="inlineStr">
        <is>
          <t>関西</t>
        </is>
      </c>
      <c r="C4200" t="inlineStr">
        <is>
          <t>関西電力送配電 百済変電所</t>
        </is>
      </c>
      <c r="D4200" t="inlineStr">
        <is>
          <t>大阪府</t>
        </is>
      </c>
      <c r="G4200" s="3" t="n">
        <v>34.639811</v>
      </c>
      <c r="H4200" s="3" t="n">
        <v>135.536744</v>
      </c>
      <c r="I4200" t="inlineStr">
        <is>
          <t>OSM実測</t>
        </is>
      </c>
      <c r="J4200" t="n">
        <v>475</v>
      </c>
      <c r="K4200" t="n">
        <v>356</v>
      </c>
      <c r="L4200" t="n">
        <v>63</v>
      </c>
      <c r="O4200" t="inlineStr">
        <is>
          <t>不可 #3</t>
        </is>
      </c>
      <c r="P4200" t="inlineStr">
        <is>
          <t>なし</t>
        </is>
      </c>
      <c r="R4200" s="4">
        <f>IF(COUNT($M4200:$N4200)=0,"",IF(AND(IF($N4200&lt;&gt;"",$N4200,$M4200)&lt;=0,$O4200&lt;&gt;"可"),"警告",""))</f>
        <v/>
      </c>
      <c r="S4200" s="4">
        <f>IF(COUNT($M4200:$N4200)=0,0,IF(IF($N4200&lt;&gt;"",$N4200,$M4200)&gt;=スコアリング基準!$B$20,スコアリング基準!$C$20,IF(IF($N4200&lt;&gt;"",$N4200,$M4200)&gt;=スコアリング基準!$B$21,スコアリング基準!$C$21,IF(IF($N4200&lt;&gt;"",$N4200,$M4200)&gt;0,スコアリング基準!$C$22,0))))</f>
        <v/>
      </c>
      <c r="T4200" s="4">
        <f>IF($O4200="可",スコアリング基準!$C$23,0)</f>
        <v/>
      </c>
      <c r="U4200" s="4">
        <f>IF(OR(COUNT($K4200:$L4200)&lt;2,$K4200=0),0,IF(ABS($L4200)/$K4200&lt;=スコアリング基準!$B$24,スコアリング基準!$C$24,IF(ABS($L4200)/$K4200&lt;=スコアリング基準!$B$25,スコアリング基準!$C$25,IF(ABS($L4200)/$K4200&lt;=スコアリング基準!$B$26,スコアリング基準!$C$26,0))))</f>
        <v/>
      </c>
      <c r="V4200" s="4">
        <f>IF($P4200="なし",スコアリング基準!$C$27,0)</f>
        <v/>
      </c>
      <c r="W4200" s="4">
        <f>IF($F4200="",0,IF(ISNUMBER($F4200),IF($F4200&lt;=スコアリング基準!$B$28,スコアリング基準!$C$28,スコアリング基準!$C$29),0))</f>
        <v/>
      </c>
      <c r="X4200" s="4">
        <f>IFERROR(VLOOKUP($B4200,スコアリング基準!$A$36:$B$46,2,FALSE),0)</f>
        <v/>
      </c>
      <c r="Y4200" s="4">
        <f>SUM($S4200:$X4200)</f>
        <v/>
      </c>
      <c r="Z4200" s="4">
        <f>IF(COUNT($M4200:$N4200)=0,"データ無",IF($Y4200&gt;=スコアリング基準!$B$30,"S",IF($Y4200&gt;=スコアリング基準!$B$31,"A",IF($Y4200&gt;=スコアリング基準!$B$32,"B","C"))))</f>
        <v/>
      </c>
      <c r="AA4200">
        <f>IFERROR(INDEX(実績DB!$I$3:$I$104,MATCH($B4200&amp;$C4200,実績DB!$J$3:$J$104,0)),"")</f>
        <v/>
      </c>
    </row>
    <row r="4201">
      <c r="A4201" t="n">
        <v>4199</v>
      </c>
      <c r="B4201" t="inlineStr">
        <is>
          <t>関西</t>
        </is>
      </c>
      <c r="C4201" t="inlineStr">
        <is>
          <t>関西電力送配電 藤田変電所</t>
        </is>
      </c>
      <c r="D4201" t="inlineStr">
        <is>
          <t>大阪府</t>
        </is>
      </c>
      <c r="G4201" s="3" t="n">
        <v>34.74849</v>
      </c>
      <c r="H4201" s="3" t="n">
        <v>135.596543</v>
      </c>
      <c r="I4201" t="inlineStr">
        <is>
          <t>OSM実測</t>
        </is>
      </c>
      <c r="J4201" t="n">
        <v>38</v>
      </c>
      <c r="K4201" t="n">
        <v>38</v>
      </c>
      <c r="L4201" t="n">
        <v>-19</v>
      </c>
      <c r="M4201" t="n">
        <v>19</v>
      </c>
      <c r="N4201" t="n">
        <v>19</v>
      </c>
      <c r="O4201" t="inlineStr">
        <is>
          <t>不可 #2</t>
        </is>
      </c>
      <c r="P4201" t="inlineStr">
        <is>
          <t>なし</t>
        </is>
      </c>
      <c r="R4201" s="4">
        <f>IF(COUNT($M4201:$N4201)=0,"",IF(AND(IF($N4201&lt;&gt;"",$N4201,$M4201)&lt;=0,$O4201&lt;&gt;"可"),"警告",""))</f>
        <v/>
      </c>
      <c r="S4201" s="4">
        <f>IF(COUNT($M4201:$N4201)=0,0,IF(IF($N4201&lt;&gt;"",$N4201,$M4201)&gt;=スコアリング基準!$B$20,スコアリング基準!$C$20,IF(IF($N4201&lt;&gt;"",$N4201,$M4201)&gt;=スコアリング基準!$B$21,スコアリング基準!$C$21,IF(IF($N4201&lt;&gt;"",$N4201,$M4201)&gt;0,スコアリング基準!$C$22,0))))</f>
        <v/>
      </c>
      <c r="T4201" s="4">
        <f>IF($O4201="可",スコアリング基準!$C$23,0)</f>
        <v/>
      </c>
      <c r="U4201" s="4">
        <f>IF(OR(COUNT($K4201:$L4201)&lt;2,$K4201=0),0,IF(ABS($L4201)/$K4201&lt;=スコアリング基準!$B$24,スコアリング基準!$C$24,IF(ABS($L4201)/$K4201&lt;=スコアリング基準!$B$25,スコアリング基準!$C$25,IF(ABS($L4201)/$K4201&lt;=スコアリング基準!$B$26,スコアリング基準!$C$26,0))))</f>
        <v/>
      </c>
      <c r="V4201" s="4">
        <f>IF($P4201="なし",スコアリング基準!$C$27,0)</f>
        <v/>
      </c>
      <c r="W4201" s="4">
        <f>IF($F4201="",0,IF(ISNUMBER($F4201),IF($F4201&lt;=スコアリング基準!$B$28,スコアリング基準!$C$28,スコアリング基準!$C$29),0))</f>
        <v/>
      </c>
      <c r="X4201" s="4">
        <f>IFERROR(VLOOKUP($B4201,スコアリング基準!$A$36:$B$46,2,FALSE),0)</f>
        <v/>
      </c>
      <c r="Y4201" s="4">
        <f>SUM($S4201:$X4201)</f>
        <v/>
      </c>
      <c r="Z4201" s="4">
        <f>IF(COUNT($M4201:$N4201)=0,"データ無",IF($Y4201&gt;=スコアリング基準!$B$30,"S",IF($Y4201&gt;=スコアリング基準!$B$31,"A",IF($Y4201&gt;=スコアリング基準!$B$32,"B","C"))))</f>
        <v/>
      </c>
      <c r="AA4201">
        <f>IFERROR(INDEX(実績DB!$I$3:$I$104,MATCH($B4201&amp;$C4201,実績DB!$J$3:$J$104,0)),"")</f>
        <v/>
      </c>
    </row>
    <row r="4202">
      <c r="A4202" t="n">
        <v>4200</v>
      </c>
      <c r="B4202" t="inlineStr">
        <is>
          <t>関西</t>
        </is>
      </c>
      <c r="C4202" t="inlineStr">
        <is>
          <t>関西電力送配電 豊中変電所</t>
        </is>
      </c>
      <c r="D4202" t="inlineStr">
        <is>
          <t>大阪府</t>
        </is>
      </c>
      <c r="G4202" s="3" t="n">
        <v>34.788219</v>
      </c>
      <c r="H4202" s="3" t="n">
        <v>135.469472</v>
      </c>
      <c r="I4202" t="inlineStr">
        <is>
          <t>OSM実測</t>
        </is>
      </c>
      <c r="R4202" s="4">
        <f>IF(COUNT($M4202:$N4202)=0,"",IF(AND(IF($N4202&lt;&gt;"",$N4202,$M4202)&lt;=0,$O4202&lt;&gt;"可"),"警告",""))</f>
        <v/>
      </c>
      <c r="S4202" s="4">
        <f>IF(COUNT($M4202:$N4202)=0,0,IF(IF($N4202&lt;&gt;"",$N4202,$M4202)&gt;=スコアリング基準!$B$20,スコアリング基準!$C$20,IF(IF($N4202&lt;&gt;"",$N4202,$M4202)&gt;=スコアリング基準!$B$21,スコアリング基準!$C$21,IF(IF($N4202&lt;&gt;"",$N4202,$M4202)&gt;0,スコアリング基準!$C$22,0))))</f>
        <v/>
      </c>
      <c r="T4202" s="4">
        <f>IF($O4202="可",スコアリング基準!$C$23,0)</f>
        <v/>
      </c>
      <c r="U4202" s="4">
        <f>IF(OR(COUNT($K4202:$L4202)&lt;2,$K4202=0),0,IF(ABS($L4202)/$K4202&lt;=スコアリング基準!$B$24,スコアリング基準!$C$24,IF(ABS($L4202)/$K4202&lt;=スコアリング基準!$B$25,スコアリング基準!$C$25,IF(ABS($L4202)/$K4202&lt;=スコアリング基準!$B$26,スコアリング基準!$C$26,0))))</f>
        <v/>
      </c>
      <c r="V4202" s="4">
        <f>IF($P4202="なし",スコアリング基準!$C$27,0)</f>
        <v/>
      </c>
      <c r="W4202" s="4">
        <f>IF($F4202="",0,IF(ISNUMBER($F4202),IF($F4202&lt;=スコアリング基準!$B$28,スコアリング基準!$C$28,スコアリング基準!$C$29),0))</f>
        <v/>
      </c>
      <c r="X4202" s="4">
        <f>IFERROR(VLOOKUP($B4202,スコアリング基準!$A$36:$B$46,2,FALSE),0)</f>
        <v/>
      </c>
      <c r="Y4202" s="4">
        <f>SUM($S4202:$X4202)</f>
        <v/>
      </c>
      <c r="Z4202" s="4">
        <f>IF(COUNT($M4202:$N4202)=0,"データ無",IF($Y4202&gt;=スコアリング基準!$B$30,"S",IF($Y4202&gt;=スコアリング基準!$B$31,"A",IF($Y4202&gt;=スコアリング基準!$B$32,"B","C"))))</f>
        <v/>
      </c>
      <c r="AA4202">
        <f>IFERROR(INDEX(実績DB!$I$3:$I$104,MATCH($B4202&amp;$C4202,実績DB!$J$3:$J$104,0)),"")</f>
        <v/>
      </c>
    </row>
    <row r="4203">
      <c r="A4203" t="n">
        <v>4201</v>
      </c>
      <c r="B4203" t="inlineStr">
        <is>
          <t>関西</t>
        </is>
      </c>
      <c r="C4203" t="inlineStr">
        <is>
          <t>関西電力送配電 速見変電所</t>
        </is>
      </c>
      <c r="D4203" t="inlineStr">
        <is>
          <t>大阪府</t>
        </is>
      </c>
      <c r="G4203" s="3" t="n">
        <v>34.734443</v>
      </c>
      <c r="H4203" s="3" t="n">
        <v>135.591551</v>
      </c>
      <c r="I4203" t="inlineStr">
        <is>
          <t>OSM実測</t>
        </is>
      </c>
      <c r="J4203" t="n">
        <v>38</v>
      </c>
      <c r="K4203" t="n">
        <v>38</v>
      </c>
      <c r="L4203" t="n">
        <v>-19</v>
      </c>
      <c r="M4203" t="n">
        <v>19</v>
      </c>
      <c r="N4203" t="n">
        <v>19</v>
      </c>
      <c r="O4203" t="inlineStr">
        <is>
          <t>不可 #2</t>
        </is>
      </c>
      <c r="P4203" t="inlineStr">
        <is>
          <t>なし</t>
        </is>
      </c>
      <c r="R4203" s="4">
        <f>IF(COUNT($M4203:$N4203)=0,"",IF(AND(IF($N4203&lt;&gt;"",$N4203,$M4203)&lt;=0,$O4203&lt;&gt;"可"),"警告",""))</f>
        <v/>
      </c>
      <c r="S4203" s="4">
        <f>IF(COUNT($M4203:$N4203)=0,0,IF(IF($N4203&lt;&gt;"",$N4203,$M4203)&gt;=スコアリング基準!$B$20,スコアリング基準!$C$20,IF(IF($N4203&lt;&gt;"",$N4203,$M4203)&gt;=スコアリング基準!$B$21,スコアリング基準!$C$21,IF(IF($N4203&lt;&gt;"",$N4203,$M4203)&gt;0,スコアリング基準!$C$22,0))))</f>
        <v/>
      </c>
      <c r="T4203" s="4">
        <f>IF($O4203="可",スコアリング基準!$C$23,0)</f>
        <v/>
      </c>
      <c r="U4203" s="4">
        <f>IF(OR(COUNT($K4203:$L4203)&lt;2,$K4203=0),0,IF(ABS($L4203)/$K4203&lt;=スコアリング基準!$B$24,スコアリング基準!$C$24,IF(ABS($L4203)/$K4203&lt;=スコアリング基準!$B$25,スコアリング基準!$C$25,IF(ABS($L4203)/$K4203&lt;=スコアリング基準!$B$26,スコアリング基準!$C$26,0))))</f>
        <v/>
      </c>
      <c r="V4203" s="4">
        <f>IF($P4203="なし",スコアリング基準!$C$27,0)</f>
        <v/>
      </c>
      <c r="W4203" s="4">
        <f>IF($F4203="",0,IF(ISNUMBER($F4203),IF($F4203&lt;=スコアリング基準!$B$28,スコアリング基準!$C$28,スコアリング基準!$C$29),0))</f>
        <v/>
      </c>
      <c r="X4203" s="4">
        <f>IFERROR(VLOOKUP($B4203,スコアリング基準!$A$36:$B$46,2,FALSE),0)</f>
        <v/>
      </c>
      <c r="Y4203" s="4">
        <f>SUM($S4203:$X4203)</f>
        <v/>
      </c>
      <c r="Z4203" s="4">
        <f>IF(COUNT($M4203:$N4203)=0,"データ無",IF($Y4203&gt;=スコアリング基準!$B$30,"S",IF($Y4203&gt;=スコアリング基準!$B$31,"A",IF($Y4203&gt;=スコアリング基準!$B$32,"B","C"))))</f>
        <v/>
      </c>
      <c r="AA4203">
        <f>IFERROR(INDEX(実績DB!$I$3:$I$104,MATCH($B4203&amp;$C4203,実績DB!$J$3:$J$104,0)),"")</f>
        <v/>
      </c>
    </row>
    <row r="4204">
      <c r="A4204" t="n">
        <v>4202</v>
      </c>
      <c r="B4204" t="inlineStr">
        <is>
          <t>関西</t>
        </is>
      </c>
      <c r="C4204" t="inlineStr">
        <is>
          <t>関西電力送配電 錦綾変電所</t>
        </is>
      </c>
      <c r="D4204" t="inlineStr">
        <is>
          <t>大阪府</t>
        </is>
      </c>
      <c r="G4204" s="3" t="n">
        <v>34.588451</v>
      </c>
      <c r="H4204" s="3" t="n">
        <v>135.487358</v>
      </c>
      <c r="I4204" t="inlineStr">
        <is>
          <t>OSM実測</t>
        </is>
      </c>
      <c r="J4204" t="n">
        <v>38</v>
      </c>
      <c r="K4204" t="n">
        <v>38</v>
      </c>
      <c r="L4204" t="n">
        <v>-19</v>
      </c>
      <c r="M4204" t="n">
        <v>19</v>
      </c>
      <c r="N4204" t="n">
        <v>19</v>
      </c>
      <c r="O4204" t="inlineStr">
        <is>
          <t>不可 #2</t>
        </is>
      </c>
      <c r="P4204" t="inlineStr">
        <is>
          <t>なし</t>
        </is>
      </c>
      <c r="R4204" s="4">
        <f>IF(COUNT($M4204:$N4204)=0,"",IF(AND(IF($N4204&lt;&gt;"",$N4204,$M4204)&lt;=0,$O4204&lt;&gt;"可"),"警告",""))</f>
        <v/>
      </c>
      <c r="S4204" s="4">
        <f>IF(COUNT($M4204:$N4204)=0,0,IF(IF($N4204&lt;&gt;"",$N4204,$M4204)&gt;=スコアリング基準!$B$20,スコアリング基準!$C$20,IF(IF($N4204&lt;&gt;"",$N4204,$M4204)&gt;=スコアリング基準!$B$21,スコアリング基準!$C$21,IF(IF($N4204&lt;&gt;"",$N4204,$M4204)&gt;0,スコアリング基準!$C$22,0))))</f>
        <v/>
      </c>
      <c r="T4204" s="4">
        <f>IF($O4204="可",スコアリング基準!$C$23,0)</f>
        <v/>
      </c>
      <c r="U4204" s="4">
        <f>IF(OR(COUNT($K4204:$L4204)&lt;2,$K4204=0),0,IF(ABS($L4204)/$K4204&lt;=スコアリング基準!$B$24,スコアリング基準!$C$24,IF(ABS($L4204)/$K4204&lt;=スコアリング基準!$B$25,スコアリング基準!$C$25,IF(ABS($L4204)/$K4204&lt;=スコアリング基準!$B$26,スコアリング基準!$C$26,0))))</f>
        <v/>
      </c>
      <c r="V4204" s="4">
        <f>IF($P4204="なし",スコアリング基準!$C$27,0)</f>
        <v/>
      </c>
      <c r="W4204" s="4">
        <f>IF($F4204="",0,IF(ISNUMBER($F4204),IF($F4204&lt;=スコアリング基準!$B$28,スコアリング基準!$C$28,スコアリング基準!$C$29),0))</f>
        <v/>
      </c>
      <c r="X4204" s="4">
        <f>IFERROR(VLOOKUP($B4204,スコアリング基準!$A$36:$B$46,2,FALSE),0)</f>
        <v/>
      </c>
      <c r="Y4204" s="4">
        <f>SUM($S4204:$X4204)</f>
        <v/>
      </c>
      <c r="Z4204" s="4">
        <f>IF(COUNT($M4204:$N4204)=0,"データ無",IF($Y4204&gt;=スコアリング基準!$B$30,"S",IF($Y4204&gt;=スコアリング基準!$B$31,"A",IF($Y4204&gt;=スコアリング基準!$B$32,"B","C"))))</f>
        <v/>
      </c>
      <c r="AA4204">
        <f>IFERROR(INDEX(実績DB!$I$3:$I$104,MATCH($B4204&amp;$C4204,実績DB!$J$3:$J$104,0)),"")</f>
        <v/>
      </c>
    </row>
    <row r="4205">
      <c r="A4205" t="n">
        <v>4203</v>
      </c>
      <c r="B4205" t="inlineStr">
        <is>
          <t>関西</t>
        </is>
      </c>
      <c r="C4205" t="inlineStr">
        <is>
          <t>関西電力送配電 長興寺変電所</t>
        </is>
      </c>
      <c r="D4205" t="inlineStr">
        <is>
          <t>大阪府</t>
        </is>
      </c>
      <c r="G4205" s="3" t="n">
        <v>34.776504</v>
      </c>
      <c r="H4205" s="3" t="n">
        <v>135.481069</v>
      </c>
      <c r="I4205" t="inlineStr">
        <is>
          <t>OSM実測</t>
        </is>
      </c>
      <c r="J4205" t="n">
        <v>47</v>
      </c>
      <c r="K4205" t="n">
        <v>47</v>
      </c>
      <c r="L4205" t="n">
        <v>-24</v>
      </c>
      <c r="M4205" t="n">
        <v>23</v>
      </c>
      <c r="N4205" t="n">
        <v>23</v>
      </c>
      <c r="O4205" t="inlineStr">
        <is>
          <t>不可 #2</t>
        </is>
      </c>
      <c r="P4205" t="inlineStr">
        <is>
          <t>なし</t>
        </is>
      </c>
      <c r="R4205" s="4">
        <f>IF(COUNT($M4205:$N4205)=0,"",IF(AND(IF($N4205&lt;&gt;"",$N4205,$M4205)&lt;=0,$O4205&lt;&gt;"可"),"警告",""))</f>
        <v/>
      </c>
      <c r="S4205" s="4">
        <f>IF(COUNT($M4205:$N4205)=0,0,IF(IF($N4205&lt;&gt;"",$N4205,$M4205)&gt;=スコアリング基準!$B$20,スコアリング基準!$C$20,IF(IF($N4205&lt;&gt;"",$N4205,$M4205)&gt;=スコアリング基準!$B$21,スコアリング基準!$C$21,IF(IF($N4205&lt;&gt;"",$N4205,$M4205)&gt;0,スコアリング基準!$C$22,0))))</f>
        <v/>
      </c>
      <c r="T4205" s="4">
        <f>IF($O4205="可",スコアリング基準!$C$23,0)</f>
        <v/>
      </c>
      <c r="U4205" s="4">
        <f>IF(OR(COUNT($K4205:$L4205)&lt;2,$K4205=0),0,IF(ABS($L4205)/$K4205&lt;=スコアリング基準!$B$24,スコアリング基準!$C$24,IF(ABS($L4205)/$K4205&lt;=スコアリング基準!$B$25,スコアリング基準!$C$25,IF(ABS($L4205)/$K4205&lt;=スコアリング基準!$B$26,スコアリング基準!$C$26,0))))</f>
        <v/>
      </c>
      <c r="V4205" s="4">
        <f>IF($P4205="なし",スコアリング基準!$C$27,0)</f>
        <v/>
      </c>
      <c r="W4205" s="4">
        <f>IF($F4205="",0,IF(ISNUMBER($F4205),IF($F4205&lt;=スコアリング基準!$B$28,スコアリング基準!$C$28,スコアリング基準!$C$29),0))</f>
        <v/>
      </c>
      <c r="X4205" s="4">
        <f>IFERROR(VLOOKUP($B4205,スコアリング基準!$A$36:$B$46,2,FALSE),0)</f>
        <v/>
      </c>
      <c r="Y4205" s="4">
        <f>SUM($S4205:$X4205)</f>
        <v/>
      </c>
      <c r="Z4205" s="4">
        <f>IF(COUNT($M4205:$N4205)=0,"データ無",IF($Y4205&gt;=スコアリング基準!$B$30,"S",IF($Y4205&gt;=スコアリング基準!$B$31,"A",IF($Y4205&gt;=スコアリング基準!$B$32,"B","C"))))</f>
        <v/>
      </c>
      <c r="AA4205">
        <f>IFERROR(INDEX(実績DB!$I$3:$I$104,MATCH($B4205&amp;$C4205,実績DB!$J$3:$J$104,0)),"")</f>
        <v/>
      </c>
    </row>
    <row r="4206">
      <c r="A4206" t="n">
        <v>4204</v>
      </c>
      <c r="B4206" t="inlineStr">
        <is>
          <t>関西</t>
        </is>
      </c>
      <c r="C4206" t="inlineStr">
        <is>
          <t>関西電力送配電 鳥飼変電所</t>
        </is>
      </c>
      <c r="D4206" t="inlineStr">
        <is>
          <t>大阪府</t>
        </is>
      </c>
      <c r="G4206" s="3" t="n">
        <v>34.784553</v>
      </c>
      <c r="H4206" s="3" t="n">
        <v>135.58526</v>
      </c>
      <c r="I4206" t="inlineStr">
        <is>
          <t>OSM実測</t>
        </is>
      </c>
      <c r="J4206" t="n">
        <v>66</v>
      </c>
      <c r="K4206" t="n">
        <v>66</v>
      </c>
      <c r="L4206" t="n">
        <v>-47</v>
      </c>
      <c r="M4206" t="n">
        <v>19</v>
      </c>
      <c r="N4206" t="n">
        <v>19</v>
      </c>
      <c r="O4206" t="inlineStr">
        <is>
          <t>不可 #2</t>
        </is>
      </c>
      <c r="P4206" t="inlineStr">
        <is>
          <t>なし</t>
        </is>
      </c>
      <c r="R4206" s="4">
        <f>IF(COUNT($M4206:$N4206)=0,"",IF(AND(IF($N4206&lt;&gt;"",$N4206,$M4206)&lt;=0,$O4206&lt;&gt;"可"),"警告",""))</f>
        <v/>
      </c>
      <c r="S4206" s="4">
        <f>IF(COUNT($M4206:$N4206)=0,0,IF(IF($N4206&lt;&gt;"",$N4206,$M4206)&gt;=スコアリング基準!$B$20,スコアリング基準!$C$20,IF(IF($N4206&lt;&gt;"",$N4206,$M4206)&gt;=スコアリング基準!$B$21,スコアリング基準!$C$21,IF(IF($N4206&lt;&gt;"",$N4206,$M4206)&gt;0,スコアリング基準!$C$22,0))))</f>
        <v/>
      </c>
      <c r="T4206" s="4">
        <f>IF($O4206="可",スコアリング基準!$C$23,0)</f>
        <v/>
      </c>
      <c r="U4206" s="4">
        <f>IF(OR(COUNT($K4206:$L4206)&lt;2,$K4206=0),0,IF(ABS($L4206)/$K4206&lt;=スコアリング基準!$B$24,スコアリング基準!$C$24,IF(ABS($L4206)/$K4206&lt;=スコアリング基準!$B$25,スコアリング基準!$C$25,IF(ABS($L4206)/$K4206&lt;=スコアリング基準!$B$26,スコアリング基準!$C$26,0))))</f>
        <v/>
      </c>
      <c r="V4206" s="4">
        <f>IF($P4206="なし",スコアリング基準!$C$27,0)</f>
        <v/>
      </c>
      <c r="W4206" s="4">
        <f>IF($F4206="",0,IF(ISNUMBER($F4206),IF($F4206&lt;=スコアリング基準!$B$28,スコアリング基準!$C$28,スコアリング基準!$C$29),0))</f>
        <v/>
      </c>
      <c r="X4206" s="4">
        <f>IFERROR(VLOOKUP($B4206,スコアリング基準!$A$36:$B$46,2,FALSE),0)</f>
        <v/>
      </c>
      <c r="Y4206" s="4">
        <f>SUM($S4206:$X4206)</f>
        <v/>
      </c>
      <c r="Z4206" s="4">
        <f>IF(COUNT($M4206:$N4206)=0,"データ無",IF($Y4206&gt;=スコアリング基準!$B$30,"S",IF($Y4206&gt;=スコアリング基準!$B$31,"A",IF($Y4206&gt;=スコアリング基準!$B$32,"B","C"))))</f>
        <v/>
      </c>
      <c r="AA4206">
        <f>IFERROR(INDEX(実績DB!$I$3:$I$104,MATCH($B4206&amp;$C4206,実績DB!$J$3:$J$104,0)),"")</f>
        <v/>
      </c>
    </row>
    <row r="4207">
      <c r="A4207" t="n">
        <v>4205</v>
      </c>
      <c r="B4207" t="inlineStr">
        <is>
          <t>関西</t>
        </is>
      </c>
      <c r="C4207" t="inlineStr">
        <is>
          <t>関西電力送配電㈱笠田変電所</t>
        </is>
      </c>
      <c r="D4207" t="inlineStr">
        <is>
          <t>和歌山県</t>
        </is>
      </c>
      <c r="G4207" s="3" t="n">
        <v>34.29397</v>
      </c>
      <c r="H4207" s="3" t="n">
        <v>135.478508</v>
      </c>
      <c r="I4207" t="inlineStr">
        <is>
          <t>OSM実測</t>
        </is>
      </c>
      <c r="J4207" t="n">
        <v>19</v>
      </c>
      <c r="K4207" t="n">
        <v>19</v>
      </c>
      <c r="L4207" t="n">
        <v>-18</v>
      </c>
      <c r="M4207" t="n">
        <v>1</v>
      </c>
      <c r="N4207" t="n">
        <v>1</v>
      </c>
      <c r="O4207" t="inlineStr">
        <is>
          <t>不可 #2</t>
        </is>
      </c>
      <c r="P4207" t="inlineStr">
        <is>
          <t>なし</t>
        </is>
      </c>
      <c r="R4207" s="4">
        <f>IF(COUNT($M4207:$N4207)=0,"",IF(AND(IF($N4207&lt;&gt;"",$N4207,$M4207)&lt;=0,$O4207&lt;&gt;"可"),"警告",""))</f>
        <v/>
      </c>
      <c r="S4207" s="4">
        <f>IF(COUNT($M4207:$N4207)=0,0,IF(IF($N4207&lt;&gt;"",$N4207,$M4207)&gt;=スコアリング基準!$B$20,スコアリング基準!$C$20,IF(IF($N4207&lt;&gt;"",$N4207,$M4207)&gt;=スコアリング基準!$B$21,スコアリング基準!$C$21,IF(IF($N4207&lt;&gt;"",$N4207,$M4207)&gt;0,スコアリング基準!$C$22,0))))</f>
        <v/>
      </c>
      <c r="T4207" s="4">
        <f>IF($O4207="可",スコアリング基準!$C$23,0)</f>
        <v/>
      </c>
      <c r="U4207" s="4">
        <f>IF(OR(COUNT($K4207:$L4207)&lt;2,$K4207=0),0,IF(ABS($L4207)/$K4207&lt;=スコアリング基準!$B$24,スコアリング基準!$C$24,IF(ABS($L4207)/$K4207&lt;=スコアリング基準!$B$25,スコアリング基準!$C$25,IF(ABS($L4207)/$K4207&lt;=スコアリング基準!$B$26,スコアリング基準!$C$26,0))))</f>
        <v/>
      </c>
      <c r="V4207" s="4">
        <f>IF($P4207="なし",スコアリング基準!$C$27,0)</f>
        <v/>
      </c>
      <c r="W4207" s="4">
        <f>IF($F4207="",0,IF(ISNUMBER($F4207),IF($F4207&lt;=スコアリング基準!$B$28,スコアリング基準!$C$28,スコアリング基準!$C$29),0))</f>
        <v/>
      </c>
      <c r="X4207" s="4">
        <f>IFERROR(VLOOKUP($B4207,スコアリング基準!$A$36:$B$46,2,FALSE),0)</f>
        <v/>
      </c>
      <c r="Y4207" s="4">
        <f>SUM($S4207:$X4207)</f>
        <v/>
      </c>
      <c r="Z4207" s="4">
        <f>IF(COUNT($M4207:$N4207)=0,"データ無",IF($Y4207&gt;=スコアリング基準!$B$30,"S",IF($Y4207&gt;=スコアリング基準!$B$31,"A",IF($Y4207&gt;=スコアリング基準!$B$32,"B","C"))))</f>
        <v/>
      </c>
      <c r="AA4207">
        <f>IFERROR(INDEX(実績DB!$I$3:$I$104,MATCH($B4207&amp;$C4207,実績DB!$J$3:$J$104,0)),"")</f>
        <v/>
      </c>
    </row>
    <row r="4208">
      <c r="A4208" t="n">
        <v>4206</v>
      </c>
      <c r="B4208" t="inlineStr">
        <is>
          <t>関西</t>
        </is>
      </c>
      <c r="C4208" t="inlineStr">
        <is>
          <t>関西電力鷹取変電所</t>
        </is>
      </c>
      <c r="D4208" t="inlineStr">
        <is>
          <t>兵庫県</t>
        </is>
      </c>
      <c r="G4208" s="3" t="n">
        <v>34.649566</v>
      </c>
      <c r="H4208" s="3" t="n">
        <v>135.127936</v>
      </c>
      <c r="I4208" t="inlineStr">
        <is>
          <t>OSM実測</t>
        </is>
      </c>
      <c r="J4208" t="n">
        <v>34</v>
      </c>
      <c r="K4208" t="n">
        <v>34</v>
      </c>
      <c r="L4208" t="n">
        <v>-17</v>
      </c>
      <c r="M4208" t="n">
        <v>17</v>
      </c>
      <c r="N4208" t="n">
        <v>0</v>
      </c>
      <c r="O4208" t="inlineStr">
        <is>
          <t>不可 #2</t>
        </is>
      </c>
      <c r="P4208" t="inlineStr">
        <is>
          <t>有り</t>
        </is>
      </c>
      <c r="R4208" s="4">
        <f>IF(COUNT($M4208:$N4208)=0,"",IF(AND(IF($N4208&lt;&gt;"",$N4208,$M4208)&lt;=0,$O4208&lt;&gt;"可"),"警告",""))</f>
        <v/>
      </c>
      <c r="S4208" s="4">
        <f>IF(COUNT($M4208:$N4208)=0,0,IF(IF($N4208&lt;&gt;"",$N4208,$M4208)&gt;=スコアリング基準!$B$20,スコアリング基準!$C$20,IF(IF($N4208&lt;&gt;"",$N4208,$M4208)&gt;=スコアリング基準!$B$21,スコアリング基準!$C$21,IF(IF($N4208&lt;&gt;"",$N4208,$M4208)&gt;0,スコアリング基準!$C$22,0))))</f>
        <v/>
      </c>
      <c r="T4208" s="4">
        <f>IF($O4208="可",スコアリング基準!$C$23,0)</f>
        <v/>
      </c>
      <c r="U4208" s="4">
        <f>IF(OR(COUNT($K4208:$L4208)&lt;2,$K4208=0),0,IF(ABS($L4208)/$K4208&lt;=スコアリング基準!$B$24,スコアリング基準!$C$24,IF(ABS($L4208)/$K4208&lt;=スコアリング基準!$B$25,スコアリング基準!$C$25,IF(ABS($L4208)/$K4208&lt;=スコアリング基準!$B$26,スコアリング基準!$C$26,0))))</f>
        <v/>
      </c>
      <c r="V4208" s="4">
        <f>IF($P4208="なし",スコアリング基準!$C$27,0)</f>
        <v/>
      </c>
      <c r="W4208" s="4">
        <f>IF($F4208="",0,IF(ISNUMBER($F4208),IF($F4208&lt;=スコアリング基準!$B$28,スコアリング基準!$C$28,スコアリング基準!$C$29),0))</f>
        <v/>
      </c>
      <c r="X4208" s="4">
        <f>IFERROR(VLOOKUP($B4208,スコアリング基準!$A$36:$B$46,2,FALSE),0)</f>
        <v/>
      </c>
      <c r="Y4208" s="4">
        <f>SUM($S4208:$X4208)</f>
        <v/>
      </c>
      <c r="Z4208" s="4">
        <f>IF(COUNT($M4208:$N4208)=0,"データ無",IF($Y4208&gt;=スコアリング基準!$B$30,"S",IF($Y4208&gt;=スコアリング基準!$B$31,"A",IF($Y4208&gt;=スコアリング基準!$B$32,"B","C"))))</f>
        <v/>
      </c>
      <c r="AA4208">
        <f>IFERROR(INDEX(実績DB!$I$3:$I$104,MATCH($B4208&amp;$C4208,実績DB!$J$3:$J$104,0)),"")</f>
        <v/>
      </c>
    </row>
    <row r="4209">
      <c r="A4209" t="n">
        <v>4207</v>
      </c>
      <c r="B4209" t="inlineStr">
        <is>
          <t>関西</t>
        </is>
      </c>
      <c r="C4209" t="inlineStr">
        <is>
          <t>関西電力（株）橿原変電所</t>
        </is>
      </c>
      <c r="D4209" t="inlineStr">
        <is>
          <t>奈良県</t>
        </is>
      </c>
      <c r="G4209" s="3" t="n">
        <v>34.507028</v>
      </c>
      <c r="H4209" s="3" t="n">
        <v>135.790371</v>
      </c>
      <c r="I4209" t="inlineStr">
        <is>
          <t>OSM実測</t>
        </is>
      </c>
      <c r="J4209" t="n">
        <v>57</v>
      </c>
      <c r="K4209" t="n">
        <v>57</v>
      </c>
      <c r="L4209" t="n">
        <v>-39</v>
      </c>
      <c r="M4209" t="n">
        <v>18</v>
      </c>
      <c r="N4209" t="n">
        <v>18</v>
      </c>
      <c r="O4209" t="inlineStr">
        <is>
          <t>不可 #2</t>
        </is>
      </c>
      <c r="P4209" t="inlineStr">
        <is>
          <t>なし</t>
        </is>
      </c>
      <c r="R4209" s="4">
        <f>IF(COUNT($M4209:$N4209)=0,"",IF(AND(IF($N4209&lt;&gt;"",$N4209,$M4209)&lt;=0,$O4209&lt;&gt;"可"),"警告",""))</f>
        <v/>
      </c>
      <c r="S4209" s="4">
        <f>IF(COUNT($M4209:$N4209)=0,0,IF(IF($N4209&lt;&gt;"",$N4209,$M4209)&gt;=スコアリング基準!$B$20,スコアリング基準!$C$20,IF(IF($N4209&lt;&gt;"",$N4209,$M4209)&gt;=スコアリング基準!$B$21,スコアリング基準!$C$21,IF(IF($N4209&lt;&gt;"",$N4209,$M4209)&gt;0,スコアリング基準!$C$22,0))))</f>
        <v/>
      </c>
      <c r="T4209" s="4">
        <f>IF($O4209="可",スコアリング基準!$C$23,0)</f>
        <v/>
      </c>
      <c r="U4209" s="4">
        <f>IF(OR(COUNT($K4209:$L4209)&lt;2,$K4209=0),0,IF(ABS($L4209)/$K4209&lt;=スコアリング基準!$B$24,スコアリング基準!$C$24,IF(ABS($L4209)/$K4209&lt;=スコアリング基準!$B$25,スコアリング基準!$C$25,IF(ABS($L4209)/$K4209&lt;=スコアリング基準!$B$26,スコアリング基準!$C$26,0))))</f>
        <v/>
      </c>
      <c r="V4209" s="4">
        <f>IF($P4209="なし",スコアリング基準!$C$27,0)</f>
        <v/>
      </c>
      <c r="W4209" s="4">
        <f>IF($F4209="",0,IF(ISNUMBER($F4209),IF($F4209&lt;=スコアリング基準!$B$28,スコアリング基準!$C$28,スコアリング基準!$C$29),0))</f>
        <v/>
      </c>
      <c r="X4209" s="4">
        <f>IFERROR(VLOOKUP($B4209,スコアリング基準!$A$36:$B$46,2,FALSE),0)</f>
        <v/>
      </c>
      <c r="Y4209" s="4">
        <f>SUM($S4209:$X4209)</f>
        <v/>
      </c>
      <c r="Z4209" s="4">
        <f>IF(COUNT($M4209:$N4209)=0,"データ無",IF($Y4209&gt;=スコアリング基準!$B$30,"S",IF($Y4209&gt;=スコアリング基準!$B$31,"A",IF($Y4209&gt;=スコアリング基準!$B$32,"B","C"))))</f>
        <v/>
      </c>
      <c r="AA4209">
        <f>IFERROR(INDEX(実績DB!$I$3:$I$104,MATCH($B4209&amp;$C4209,実績DB!$J$3:$J$104,0)),"")</f>
        <v/>
      </c>
    </row>
    <row r="4210">
      <c r="A4210" t="n">
        <v>4208</v>
      </c>
      <c r="B4210" t="inlineStr">
        <is>
          <t>関西</t>
        </is>
      </c>
      <c r="C4210" t="inlineStr">
        <is>
          <t>香芝変電所</t>
        </is>
      </c>
      <c r="D4210" t="inlineStr">
        <is>
          <t>奈良県</t>
        </is>
      </c>
      <c r="G4210" s="3" t="n">
        <v>34.521673</v>
      </c>
      <c r="H4210" s="3" t="n">
        <v>135.708663</v>
      </c>
      <c r="I4210" t="inlineStr">
        <is>
          <t>OSM実測</t>
        </is>
      </c>
      <c r="J4210" t="n">
        <v>38</v>
      </c>
      <c r="K4210" t="n">
        <v>38</v>
      </c>
      <c r="L4210" t="n">
        <v>-24</v>
      </c>
      <c r="M4210" t="n">
        <v>14</v>
      </c>
      <c r="N4210" t="n">
        <v>14</v>
      </c>
      <c r="O4210" t="inlineStr">
        <is>
          <t>不可 #2</t>
        </is>
      </c>
      <c r="P4210" t="inlineStr">
        <is>
          <t>なし</t>
        </is>
      </c>
      <c r="R4210" s="4">
        <f>IF(COUNT($M4210:$N4210)=0,"",IF(AND(IF($N4210&lt;&gt;"",$N4210,$M4210)&lt;=0,$O4210&lt;&gt;"可"),"警告",""))</f>
        <v/>
      </c>
      <c r="S4210" s="4">
        <f>IF(COUNT($M4210:$N4210)=0,0,IF(IF($N4210&lt;&gt;"",$N4210,$M4210)&gt;=スコアリング基準!$B$20,スコアリング基準!$C$20,IF(IF($N4210&lt;&gt;"",$N4210,$M4210)&gt;=スコアリング基準!$B$21,スコアリング基準!$C$21,IF(IF($N4210&lt;&gt;"",$N4210,$M4210)&gt;0,スコアリング基準!$C$22,0))))</f>
        <v/>
      </c>
      <c r="T4210" s="4">
        <f>IF($O4210="可",スコアリング基準!$C$23,0)</f>
        <v/>
      </c>
      <c r="U4210" s="4">
        <f>IF(OR(COUNT($K4210:$L4210)&lt;2,$K4210=0),0,IF(ABS($L4210)/$K4210&lt;=スコアリング基準!$B$24,スコアリング基準!$C$24,IF(ABS($L4210)/$K4210&lt;=スコアリング基準!$B$25,スコアリング基準!$C$25,IF(ABS($L4210)/$K4210&lt;=スコアリング基準!$B$26,スコアリング基準!$C$26,0))))</f>
        <v/>
      </c>
      <c r="V4210" s="4">
        <f>IF($P4210="なし",スコアリング基準!$C$27,0)</f>
        <v/>
      </c>
      <c r="W4210" s="4">
        <f>IF($F4210="",0,IF(ISNUMBER($F4210),IF($F4210&lt;=スコアリング基準!$B$28,スコアリング基準!$C$28,スコアリング基準!$C$29),0))</f>
        <v/>
      </c>
      <c r="X4210" s="4">
        <f>IFERROR(VLOOKUP($B4210,スコアリング基準!$A$36:$B$46,2,FALSE),0)</f>
        <v/>
      </c>
      <c r="Y4210" s="4">
        <f>SUM($S4210:$X4210)</f>
        <v/>
      </c>
      <c r="Z4210" s="4">
        <f>IF(COUNT($M4210:$N4210)=0,"データ無",IF($Y4210&gt;=スコアリング基準!$B$30,"S",IF($Y4210&gt;=スコアリング基準!$B$31,"A",IF($Y4210&gt;=スコアリング基準!$B$32,"B","C"))))</f>
        <v/>
      </c>
      <c r="AA4210">
        <f>IFERROR(INDEX(実績DB!$I$3:$I$104,MATCH($B4210&amp;$C4210,実績DB!$J$3:$J$104,0)),"")</f>
        <v/>
      </c>
    </row>
    <row r="4211">
      <c r="A4211" t="n">
        <v>4209</v>
      </c>
      <c r="B4211" t="inlineStr">
        <is>
          <t>関西</t>
        </is>
      </c>
      <c r="C4211" t="inlineStr">
        <is>
          <t>香里変電所</t>
        </is>
      </c>
      <c r="D4211" t="inlineStr">
        <is>
          <t>大阪府</t>
        </is>
      </c>
      <c r="G4211" s="3" t="n">
        <v>34.77524</v>
      </c>
      <c r="H4211" s="3" t="n">
        <v>135.622022</v>
      </c>
      <c r="I4211" t="inlineStr">
        <is>
          <t>OSM実測</t>
        </is>
      </c>
      <c r="J4211" t="n">
        <v>57</v>
      </c>
      <c r="K4211" t="n">
        <v>57</v>
      </c>
      <c r="L4211" t="n">
        <v>-38</v>
      </c>
      <c r="M4211" t="n">
        <v>19</v>
      </c>
      <c r="N4211" t="n">
        <v>0</v>
      </c>
      <c r="O4211" t="inlineStr">
        <is>
          <t>不可 #2</t>
        </is>
      </c>
      <c r="P4211" t="inlineStr">
        <is>
          <t>有り</t>
        </is>
      </c>
      <c r="R4211" s="4">
        <f>IF(COUNT($M4211:$N4211)=0,"",IF(AND(IF($N4211&lt;&gt;"",$N4211,$M4211)&lt;=0,$O4211&lt;&gt;"可"),"警告",""))</f>
        <v/>
      </c>
      <c r="S4211" s="4">
        <f>IF(COUNT($M4211:$N4211)=0,0,IF(IF($N4211&lt;&gt;"",$N4211,$M4211)&gt;=スコアリング基準!$B$20,スコアリング基準!$C$20,IF(IF($N4211&lt;&gt;"",$N4211,$M4211)&gt;=スコアリング基準!$B$21,スコアリング基準!$C$21,IF(IF($N4211&lt;&gt;"",$N4211,$M4211)&gt;0,スコアリング基準!$C$22,0))))</f>
        <v/>
      </c>
      <c r="T4211" s="4">
        <f>IF($O4211="可",スコアリング基準!$C$23,0)</f>
        <v/>
      </c>
      <c r="U4211" s="4">
        <f>IF(OR(COUNT($K4211:$L4211)&lt;2,$K4211=0),0,IF(ABS($L4211)/$K4211&lt;=スコアリング基準!$B$24,スコアリング基準!$C$24,IF(ABS($L4211)/$K4211&lt;=スコアリング基準!$B$25,スコアリング基準!$C$25,IF(ABS($L4211)/$K4211&lt;=スコアリング基準!$B$26,スコアリング基準!$C$26,0))))</f>
        <v/>
      </c>
      <c r="V4211" s="4">
        <f>IF($P4211="なし",スコアリング基準!$C$27,0)</f>
        <v/>
      </c>
      <c r="W4211" s="4">
        <f>IF($F4211="",0,IF(ISNUMBER($F4211),IF($F4211&lt;=スコアリング基準!$B$28,スコアリング基準!$C$28,スコアリング基準!$C$29),0))</f>
        <v/>
      </c>
      <c r="X4211" s="4">
        <f>IFERROR(VLOOKUP($B4211,スコアリング基準!$A$36:$B$46,2,FALSE),0)</f>
        <v/>
      </c>
      <c r="Y4211" s="4">
        <f>SUM($S4211:$X4211)</f>
        <v/>
      </c>
      <c r="Z4211" s="4">
        <f>IF(COUNT($M4211:$N4211)=0,"データ無",IF($Y4211&gt;=スコアリング基準!$B$30,"S",IF($Y4211&gt;=スコアリング基準!$B$31,"A",IF($Y4211&gt;=スコアリング基準!$B$32,"B","C"))))</f>
        <v/>
      </c>
      <c r="AA4211">
        <f>IFERROR(INDEX(実績DB!$I$3:$I$104,MATCH($B4211&amp;$C4211,実績DB!$J$3:$J$104,0)),"")</f>
        <v/>
      </c>
    </row>
    <row r="4212">
      <c r="A4212" t="n">
        <v>4210</v>
      </c>
      <c r="B4212" t="inlineStr">
        <is>
          <t>関西</t>
        </is>
      </c>
      <c r="C4212" t="inlineStr">
        <is>
          <t>高月町変電所</t>
        </is>
      </c>
      <c r="D4212" t="inlineStr">
        <is>
          <t>滋賀県</t>
        </is>
      </c>
      <c r="G4212" s="3" t="n">
        <v>35.476089</v>
      </c>
      <c r="H4212" s="3" t="n">
        <v>136.232328</v>
      </c>
      <c r="I4212" t="inlineStr">
        <is>
          <t>OSM実測</t>
        </is>
      </c>
      <c r="J4212" t="n">
        <v>57</v>
      </c>
      <c r="K4212" t="n">
        <v>31</v>
      </c>
      <c r="L4212" t="n">
        <v>-7</v>
      </c>
      <c r="O4212" t="inlineStr">
        <is>
          <t>可</t>
        </is>
      </c>
      <c r="P4212" t="inlineStr">
        <is>
          <t>なし</t>
        </is>
      </c>
      <c r="R4212" s="4">
        <f>IF(COUNT($M4212:$N4212)=0,"",IF(AND(IF($N4212&lt;&gt;"",$N4212,$M4212)&lt;=0,$O4212&lt;&gt;"可"),"警告",""))</f>
        <v/>
      </c>
      <c r="S4212" s="4">
        <f>IF(COUNT($M4212:$N4212)=0,0,IF(IF($N4212&lt;&gt;"",$N4212,$M4212)&gt;=スコアリング基準!$B$20,スコアリング基準!$C$20,IF(IF($N4212&lt;&gt;"",$N4212,$M4212)&gt;=スコアリング基準!$B$21,スコアリング基準!$C$21,IF(IF($N4212&lt;&gt;"",$N4212,$M4212)&gt;0,スコアリング基準!$C$22,0))))</f>
        <v/>
      </c>
      <c r="T4212" s="4">
        <f>IF($O4212="可",スコアリング基準!$C$23,0)</f>
        <v/>
      </c>
      <c r="U4212" s="4">
        <f>IF(OR(COUNT($K4212:$L4212)&lt;2,$K4212=0),0,IF(ABS($L4212)/$K4212&lt;=スコアリング基準!$B$24,スコアリング基準!$C$24,IF(ABS($L4212)/$K4212&lt;=スコアリング基準!$B$25,スコアリング基準!$C$25,IF(ABS($L4212)/$K4212&lt;=スコアリング基準!$B$26,スコアリング基準!$C$26,0))))</f>
        <v/>
      </c>
      <c r="V4212" s="4">
        <f>IF($P4212="なし",スコアリング基準!$C$27,0)</f>
        <v/>
      </c>
      <c r="W4212" s="4">
        <f>IF($F4212="",0,IF(ISNUMBER($F4212),IF($F4212&lt;=スコアリング基準!$B$28,スコアリング基準!$C$28,スコアリング基準!$C$29),0))</f>
        <v/>
      </c>
      <c r="X4212" s="4">
        <f>IFERROR(VLOOKUP($B4212,スコアリング基準!$A$36:$B$46,2,FALSE),0)</f>
        <v/>
      </c>
      <c r="Y4212" s="4">
        <f>SUM($S4212:$X4212)</f>
        <v/>
      </c>
      <c r="Z4212" s="4">
        <f>IF(COUNT($M4212:$N4212)=0,"データ無",IF($Y4212&gt;=スコアリング基準!$B$30,"S",IF($Y4212&gt;=スコアリング基準!$B$31,"A",IF($Y4212&gt;=スコアリング基準!$B$32,"B","C"))))</f>
        <v/>
      </c>
      <c r="AA4212">
        <f>IFERROR(INDEX(実績DB!$I$3:$I$104,MATCH($B4212&amp;$C4212,実績DB!$J$3:$J$104,0)),"")</f>
        <v/>
      </c>
    </row>
    <row r="4213">
      <c r="A4213" t="n">
        <v>4211</v>
      </c>
      <c r="B4213" t="inlineStr">
        <is>
          <t>関西</t>
        </is>
      </c>
      <c r="C4213" t="inlineStr">
        <is>
          <t>鹿の子台変電所</t>
        </is>
      </c>
      <c r="D4213" t="inlineStr">
        <is>
          <t>兵庫県</t>
        </is>
      </c>
      <c r="G4213" s="3" t="n">
        <v>34.865</v>
      </c>
      <c r="H4213" s="3" t="n">
        <v>135.214515</v>
      </c>
      <c r="I4213" t="inlineStr">
        <is>
          <t>OSM実測</t>
        </is>
      </c>
      <c r="J4213" t="n">
        <v>57</v>
      </c>
      <c r="K4213" t="n">
        <v>57</v>
      </c>
      <c r="L4213" t="n">
        <v>1</v>
      </c>
      <c r="O4213" t="inlineStr">
        <is>
          <t>不可 #1</t>
        </is>
      </c>
      <c r="P4213" t="inlineStr">
        <is>
          <t>有り</t>
        </is>
      </c>
      <c r="R4213" s="4">
        <f>IF(COUNT($M4213:$N4213)=0,"",IF(AND(IF($N4213&lt;&gt;"",$N4213,$M4213)&lt;=0,$O4213&lt;&gt;"可"),"警告",""))</f>
        <v/>
      </c>
      <c r="S4213" s="4">
        <f>IF(COUNT($M4213:$N4213)=0,0,IF(IF($N4213&lt;&gt;"",$N4213,$M4213)&gt;=スコアリング基準!$B$20,スコアリング基準!$C$20,IF(IF($N4213&lt;&gt;"",$N4213,$M4213)&gt;=スコアリング基準!$B$21,スコアリング基準!$C$21,IF(IF($N4213&lt;&gt;"",$N4213,$M4213)&gt;0,スコアリング基準!$C$22,0))))</f>
        <v/>
      </c>
      <c r="T4213" s="4">
        <f>IF($O4213="可",スコアリング基準!$C$23,0)</f>
        <v/>
      </c>
      <c r="U4213" s="4">
        <f>IF(OR(COUNT($K4213:$L4213)&lt;2,$K4213=0),0,IF(ABS($L4213)/$K4213&lt;=スコアリング基準!$B$24,スコアリング基準!$C$24,IF(ABS($L4213)/$K4213&lt;=スコアリング基準!$B$25,スコアリング基準!$C$25,IF(ABS($L4213)/$K4213&lt;=スコアリング基準!$B$26,スコアリング基準!$C$26,0))))</f>
        <v/>
      </c>
      <c r="V4213" s="4">
        <f>IF($P4213="なし",スコアリング基準!$C$27,0)</f>
        <v/>
      </c>
      <c r="W4213" s="4">
        <f>IF($F4213="",0,IF(ISNUMBER($F4213),IF($F4213&lt;=スコアリング基準!$B$28,スコアリング基準!$C$28,スコアリング基準!$C$29),0))</f>
        <v/>
      </c>
      <c r="X4213" s="4">
        <f>IFERROR(VLOOKUP($B4213,スコアリング基準!$A$36:$B$46,2,FALSE),0)</f>
        <v/>
      </c>
      <c r="Y4213" s="4">
        <f>SUM($S4213:$X4213)</f>
        <v/>
      </c>
      <c r="Z4213" s="4">
        <f>IF(COUNT($M4213:$N4213)=0,"データ無",IF($Y4213&gt;=スコアリング基準!$B$30,"S",IF($Y4213&gt;=スコアリング基準!$B$31,"A",IF($Y4213&gt;=スコアリング基準!$B$32,"B","C"))))</f>
        <v/>
      </c>
      <c r="AA4213">
        <f>IFERROR(INDEX(実績DB!$I$3:$I$104,MATCH($B4213&amp;$C4213,実績DB!$J$3:$J$104,0)),"")</f>
        <v/>
      </c>
    </row>
    <row r="4214">
      <c r="A4214" t="n">
        <v>4212</v>
      </c>
      <c r="B4214" t="inlineStr">
        <is>
          <t>関西</t>
        </is>
      </c>
      <c r="C4214" t="inlineStr">
        <is>
          <t>黒鳥変電所</t>
        </is>
      </c>
      <c r="D4214" t="inlineStr">
        <is>
          <t>大阪府</t>
        </is>
      </c>
      <c r="G4214" s="3" t="n">
        <v>34.486402</v>
      </c>
      <c r="H4214" s="3" t="n">
        <v>135.436573</v>
      </c>
      <c r="I4214" t="inlineStr">
        <is>
          <t>OSM実測</t>
        </is>
      </c>
      <c r="J4214" t="n">
        <v>19</v>
      </c>
      <c r="K4214" t="n">
        <v>19</v>
      </c>
      <c r="L4214" t="n">
        <v>-10</v>
      </c>
      <c r="M4214" t="n">
        <v>8</v>
      </c>
      <c r="N4214" t="n">
        <v>8</v>
      </c>
      <c r="O4214" t="inlineStr">
        <is>
          <t>不可 #2</t>
        </is>
      </c>
      <c r="P4214" t="inlineStr">
        <is>
          <t>なし</t>
        </is>
      </c>
      <c r="R4214" s="4">
        <f>IF(COUNT($M4214:$N4214)=0,"",IF(AND(IF($N4214&lt;&gt;"",$N4214,$M4214)&lt;=0,$O4214&lt;&gt;"可"),"警告",""))</f>
        <v/>
      </c>
      <c r="S4214" s="4">
        <f>IF(COUNT($M4214:$N4214)=0,0,IF(IF($N4214&lt;&gt;"",$N4214,$M4214)&gt;=スコアリング基準!$B$20,スコアリング基準!$C$20,IF(IF($N4214&lt;&gt;"",$N4214,$M4214)&gt;=スコアリング基準!$B$21,スコアリング基準!$C$21,IF(IF($N4214&lt;&gt;"",$N4214,$M4214)&gt;0,スコアリング基準!$C$22,0))))</f>
        <v/>
      </c>
      <c r="T4214" s="4">
        <f>IF($O4214="可",スコアリング基準!$C$23,0)</f>
        <v/>
      </c>
      <c r="U4214" s="4">
        <f>IF(OR(COUNT($K4214:$L4214)&lt;2,$K4214=0),0,IF(ABS($L4214)/$K4214&lt;=スコアリング基準!$B$24,スコアリング基準!$C$24,IF(ABS($L4214)/$K4214&lt;=スコアリング基準!$B$25,スコアリング基準!$C$25,IF(ABS($L4214)/$K4214&lt;=スコアリング基準!$B$26,スコアリング基準!$C$26,0))))</f>
        <v/>
      </c>
      <c r="V4214" s="4">
        <f>IF($P4214="なし",スコアリング基準!$C$27,0)</f>
        <v/>
      </c>
      <c r="W4214" s="4">
        <f>IF($F4214="",0,IF(ISNUMBER($F4214),IF($F4214&lt;=スコアリング基準!$B$28,スコアリング基準!$C$28,スコアリング基準!$C$29),0))</f>
        <v/>
      </c>
      <c r="X4214" s="4">
        <f>IFERROR(VLOOKUP($B4214,スコアリング基準!$A$36:$B$46,2,FALSE),0)</f>
        <v/>
      </c>
      <c r="Y4214" s="4">
        <f>SUM($S4214:$X4214)</f>
        <v/>
      </c>
      <c r="Z4214" s="4">
        <f>IF(COUNT($M4214:$N4214)=0,"データ無",IF($Y4214&gt;=スコアリング基準!$B$30,"S",IF($Y4214&gt;=スコアリング基準!$B$31,"A",IF($Y4214&gt;=スコアリング基準!$B$32,"B","C"))))</f>
        <v/>
      </c>
      <c r="AA4214">
        <f>IFERROR(INDEX(実績DB!$I$3:$I$104,MATCH($B4214&amp;$C4214,実績DB!$J$3:$J$104,0)),"")</f>
        <v/>
      </c>
    </row>
    <row r="4215">
      <c r="A4215" t="n">
        <v>4213</v>
      </c>
      <c r="B4215" t="inlineStr">
        <is>
          <t>関西</t>
        </is>
      </c>
      <c r="C4215" t="inlineStr">
        <is>
          <t>（株）関西電力阪南変電所</t>
        </is>
      </c>
      <c r="D4215" t="inlineStr">
        <is>
          <t>和歌山県</t>
        </is>
      </c>
      <c r="G4215" s="3" t="n">
        <v>34.328792</v>
      </c>
      <c r="H4215" s="3" t="n">
        <v>135.214797</v>
      </c>
      <c r="I4215" t="inlineStr">
        <is>
          <t>OSM実測</t>
        </is>
      </c>
      <c r="R4215" s="4">
        <f>IF(COUNT($M4215:$N4215)=0,"",IF(AND(IF($N4215&lt;&gt;"",$N4215,$M4215)&lt;=0,$O4215&lt;&gt;"可"),"警告",""))</f>
        <v/>
      </c>
      <c r="S4215" s="4">
        <f>IF(COUNT($M4215:$N4215)=0,0,IF(IF($N4215&lt;&gt;"",$N4215,$M4215)&gt;=スコアリング基準!$B$20,スコアリング基準!$C$20,IF(IF($N4215&lt;&gt;"",$N4215,$M4215)&gt;=スコアリング基準!$B$21,スコアリング基準!$C$21,IF(IF($N4215&lt;&gt;"",$N4215,$M4215)&gt;0,スコアリング基準!$C$22,0))))</f>
        <v/>
      </c>
      <c r="T4215" s="4">
        <f>IF($O4215="可",スコアリング基準!$C$23,0)</f>
        <v/>
      </c>
      <c r="U4215" s="4">
        <f>IF(OR(COUNT($K4215:$L4215)&lt;2,$K4215=0),0,IF(ABS($L4215)/$K4215&lt;=スコアリング基準!$B$24,スコアリング基準!$C$24,IF(ABS($L4215)/$K4215&lt;=スコアリング基準!$B$25,スコアリング基準!$C$25,IF(ABS($L4215)/$K4215&lt;=スコアリング基準!$B$26,スコアリング基準!$C$26,0))))</f>
        <v/>
      </c>
      <c r="V4215" s="4">
        <f>IF($P4215="なし",スコアリング基準!$C$27,0)</f>
        <v/>
      </c>
      <c r="W4215" s="4">
        <f>IF($F4215="",0,IF(ISNUMBER($F4215),IF($F4215&lt;=スコアリング基準!$B$28,スコアリング基準!$C$28,スコアリング基準!$C$29),0))</f>
        <v/>
      </c>
      <c r="X4215" s="4">
        <f>IFERROR(VLOOKUP($B4215,スコアリング基準!$A$36:$B$46,2,FALSE),0)</f>
        <v/>
      </c>
      <c r="Y4215" s="4">
        <f>SUM($S4215:$X4215)</f>
        <v/>
      </c>
      <c r="Z4215" s="4">
        <f>IF(COUNT($M4215:$N4215)=0,"データ無",IF($Y4215&gt;=スコアリング基準!$B$30,"S",IF($Y4215&gt;=スコアリング基準!$B$31,"A",IF($Y4215&gt;=スコアリング基準!$B$32,"B","C"))))</f>
        <v/>
      </c>
      <c r="AA4215">
        <f>IFERROR(INDEX(実績DB!$I$3:$I$104,MATCH($B4215&amp;$C4215,実績DB!$J$3:$J$104,0)),"")</f>
        <v/>
      </c>
    </row>
    <row r="4216">
      <c r="A4216" t="n">
        <v>4214</v>
      </c>
      <c r="B4216" t="inlineStr">
        <is>
          <t>関西</t>
        </is>
      </c>
      <c r="C4216" t="inlineStr">
        <is>
          <t>御坊変電所</t>
        </is>
      </c>
      <c r="E4216" t="n">
        <v>500</v>
      </c>
      <c r="F4216" t="n">
        <v>77</v>
      </c>
      <c r="G4216" s="3" t="n"/>
      <c r="H4216" s="3" t="n"/>
      <c r="I4216" t="inlineStr">
        <is>
          <t>未取得</t>
        </is>
      </c>
      <c r="J4216" t="n">
        <v>570</v>
      </c>
      <c r="K4216" t="n">
        <v>313</v>
      </c>
      <c r="L4216" t="n">
        <v>-560</v>
      </c>
      <c r="O4216" t="inlineStr">
        <is>
          <t>可</t>
        </is>
      </c>
      <c r="P4216" t="inlineStr">
        <is>
          <t>有り</t>
        </is>
      </c>
      <c r="R4216" s="4">
        <f>IF(COUNT($M4216:$N4216)=0,"",IF(AND(IF($N4216&lt;&gt;"",$N4216,$M4216)&lt;=0,$O4216&lt;&gt;"可"),"警告",""))</f>
        <v/>
      </c>
      <c r="S4216" s="4">
        <f>IF(COUNT($M4216:$N4216)=0,0,IF(IF($N4216&lt;&gt;"",$N4216,$M4216)&gt;=スコアリング基準!$B$20,スコアリング基準!$C$20,IF(IF($N4216&lt;&gt;"",$N4216,$M4216)&gt;=スコアリング基準!$B$21,スコアリング基準!$C$21,IF(IF($N4216&lt;&gt;"",$N4216,$M4216)&gt;0,スコアリング基準!$C$22,0))))</f>
        <v/>
      </c>
      <c r="T4216" s="4">
        <f>IF($O4216="可",スコアリング基準!$C$23,0)</f>
        <v/>
      </c>
      <c r="U4216" s="4">
        <f>IF(OR(COUNT($K4216:$L4216)&lt;2,$K4216=0),0,IF(ABS($L4216)/$K4216&lt;=スコアリング基準!$B$24,スコアリング基準!$C$24,IF(ABS($L4216)/$K4216&lt;=スコアリング基準!$B$25,スコアリング基準!$C$25,IF(ABS($L4216)/$K4216&lt;=スコアリング基準!$B$26,スコアリング基準!$C$26,0))))</f>
        <v/>
      </c>
      <c r="V4216" s="4">
        <f>IF($P4216="なし",スコアリング基準!$C$27,0)</f>
        <v/>
      </c>
      <c r="W4216" s="4">
        <f>IF($F4216="",0,IF(ISNUMBER($F4216),IF($F4216&lt;=スコアリング基準!$B$28,スコアリング基準!$C$28,スコアリング基準!$C$29),0))</f>
        <v/>
      </c>
      <c r="X4216" s="4">
        <f>IFERROR(VLOOKUP($B4216,スコアリング基準!$A$36:$B$46,2,FALSE),0)</f>
        <v/>
      </c>
      <c r="Y4216" s="4">
        <f>SUM($S4216:$X4216)</f>
        <v/>
      </c>
      <c r="Z4216" s="4">
        <f>IF(COUNT($M4216:$N4216)=0,"データ無",IF($Y4216&gt;=スコアリング基準!$B$30,"S",IF($Y4216&gt;=スコアリング基準!$B$31,"A",IF($Y4216&gt;=スコアリング基準!$B$32,"B","C"))))</f>
        <v/>
      </c>
      <c r="AA4216">
        <f>IFERROR(INDEX(実績DB!$I$3:$I$104,MATCH($B4216&amp;$C4216,実績DB!$J$3:$J$104,0)),"")</f>
        <v/>
      </c>
    </row>
    <row r="4217">
      <c r="A4217" t="n">
        <v>4215</v>
      </c>
      <c r="B4217" t="inlineStr">
        <is>
          <t>関西</t>
        </is>
      </c>
      <c r="C4217" t="inlineStr">
        <is>
          <t>奥多々良木変電所</t>
        </is>
      </c>
      <c r="E4217" t="n">
        <v>500</v>
      </c>
      <c r="F4217" t="n">
        <v>77</v>
      </c>
      <c r="G4217" s="3" t="n"/>
      <c r="H4217" s="3" t="n"/>
      <c r="I4217" t="inlineStr">
        <is>
          <t>未取得</t>
        </is>
      </c>
      <c r="J4217" t="n">
        <v>285</v>
      </c>
      <c r="K4217" t="n">
        <v>285</v>
      </c>
      <c r="L4217" t="n">
        <v>-156</v>
      </c>
      <c r="O4217" t="inlineStr">
        <is>
          <t>不可 #1</t>
        </is>
      </c>
      <c r="P4217" t="inlineStr">
        <is>
          <t>有り</t>
        </is>
      </c>
      <c r="R4217" s="4">
        <f>IF(COUNT($M4217:$N4217)=0,"",IF(AND(IF($N4217&lt;&gt;"",$N4217,$M4217)&lt;=0,$O4217&lt;&gt;"可"),"警告",""))</f>
        <v/>
      </c>
      <c r="S4217" s="4">
        <f>IF(COUNT($M4217:$N4217)=0,0,IF(IF($N4217&lt;&gt;"",$N4217,$M4217)&gt;=スコアリング基準!$B$20,スコアリング基準!$C$20,IF(IF($N4217&lt;&gt;"",$N4217,$M4217)&gt;=スコアリング基準!$B$21,スコアリング基準!$C$21,IF(IF($N4217&lt;&gt;"",$N4217,$M4217)&gt;0,スコアリング基準!$C$22,0))))</f>
        <v/>
      </c>
      <c r="T4217" s="4">
        <f>IF($O4217="可",スコアリング基準!$C$23,0)</f>
        <v/>
      </c>
      <c r="U4217" s="4">
        <f>IF(OR(COUNT($K4217:$L4217)&lt;2,$K4217=0),0,IF(ABS($L4217)/$K4217&lt;=スコアリング基準!$B$24,スコアリング基準!$C$24,IF(ABS($L4217)/$K4217&lt;=スコアリング基準!$B$25,スコアリング基準!$C$25,IF(ABS($L4217)/$K4217&lt;=スコアリング基準!$B$26,スコアリング基準!$C$26,0))))</f>
        <v/>
      </c>
      <c r="V4217" s="4">
        <f>IF($P4217="なし",スコアリング基準!$C$27,0)</f>
        <v/>
      </c>
      <c r="W4217" s="4">
        <f>IF($F4217="",0,IF(ISNUMBER($F4217),IF($F4217&lt;=スコアリング基準!$B$28,スコアリング基準!$C$28,スコアリング基準!$C$29),0))</f>
        <v/>
      </c>
      <c r="X4217" s="4">
        <f>IFERROR(VLOOKUP($B4217,スコアリング基準!$A$36:$B$46,2,FALSE),0)</f>
        <v/>
      </c>
      <c r="Y4217" s="4">
        <f>SUM($S4217:$X4217)</f>
        <v/>
      </c>
      <c r="Z4217" s="4">
        <f>IF(COUNT($M4217:$N4217)=0,"データ無",IF($Y4217&gt;=スコアリング基準!$B$30,"S",IF($Y4217&gt;=スコアリング基準!$B$31,"A",IF($Y4217&gt;=スコアリング基準!$B$32,"B","C"))))</f>
        <v/>
      </c>
      <c r="AA4217">
        <f>IFERROR(INDEX(実績DB!$I$3:$I$104,MATCH($B4217&amp;$C4217,実績DB!$J$3:$J$104,0)),"")</f>
        <v/>
      </c>
    </row>
    <row r="4218">
      <c r="A4218" t="n">
        <v>4216</v>
      </c>
      <c r="B4218" t="inlineStr">
        <is>
          <t>関西</t>
        </is>
      </c>
      <c r="C4218" t="inlineStr">
        <is>
          <t>新愛本変電所</t>
        </is>
      </c>
      <c r="E4218" t="n">
        <v>275</v>
      </c>
      <c r="F4218" t="n">
        <v>154</v>
      </c>
      <c r="G4218" s="3" t="n"/>
      <c r="H4218" s="3" t="n"/>
      <c r="I4218" t="inlineStr">
        <is>
          <t>未取得</t>
        </is>
      </c>
      <c r="J4218" t="n">
        <v>190</v>
      </c>
      <c r="K4218" t="n">
        <v>190</v>
      </c>
      <c r="L4218" t="n">
        <v>0</v>
      </c>
      <c r="O4218" t="inlineStr">
        <is>
          <t>不可 #1</t>
        </is>
      </c>
      <c r="P4218" t="inlineStr">
        <is>
          <t>なし</t>
        </is>
      </c>
      <c r="R4218" s="4">
        <f>IF(COUNT($M4218:$N4218)=0,"",IF(AND(IF($N4218&lt;&gt;"",$N4218,$M4218)&lt;=0,$O4218&lt;&gt;"可"),"警告",""))</f>
        <v/>
      </c>
      <c r="S4218" s="4">
        <f>IF(COUNT($M4218:$N4218)=0,0,IF(IF($N4218&lt;&gt;"",$N4218,$M4218)&gt;=スコアリング基準!$B$20,スコアリング基準!$C$20,IF(IF($N4218&lt;&gt;"",$N4218,$M4218)&gt;=スコアリング基準!$B$21,スコアリング基準!$C$21,IF(IF($N4218&lt;&gt;"",$N4218,$M4218)&gt;0,スコアリング基準!$C$22,0))))</f>
        <v/>
      </c>
      <c r="T4218" s="4">
        <f>IF($O4218="可",スコアリング基準!$C$23,0)</f>
        <v/>
      </c>
      <c r="U4218" s="4">
        <f>IF(OR(COUNT($K4218:$L4218)&lt;2,$K4218=0),0,IF(ABS($L4218)/$K4218&lt;=スコアリング基準!$B$24,スコアリング基準!$C$24,IF(ABS($L4218)/$K4218&lt;=スコアリング基準!$B$25,スコアリング基準!$C$25,IF(ABS($L4218)/$K4218&lt;=スコアリング基準!$B$26,スコアリング基準!$C$26,0))))</f>
        <v/>
      </c>
      <c r="V4218" s="4">
        <f>IF($P4218="なし",スコアリング基準!$C$27,0)</f>
        <v/>
      </c>
      <c r="W4218" s="4">
        <f>IF($F4218="",0,IF(ISNUMBER($F4218),IF($F4218&lt;=スコアリング基準!$B$28,スコアリング基準!$C$28,スコアリング基準!$C$29),0))</f>
        <v/>
      </c>
      <c r="X4218" s="4">
        <f>IFERROR(VLOOKUP($B4218,スコアリング基準!$A$36:$B$46,2,FALSE),0)</f>
        <v/>
      </c>
      <c r="Y4218" s="4">
        <f>SUM($S4218:$X4218)</f>
        <v/>
      </c>
      <c r="Z4218" s="4">
        <f>IF(COUNT($M4218:$N4218)=0,"データ無",IF($Y4218&gt;=スコアリング基準!$B$30,"S",IF($Y4218&gt;=スコアリング基準!$B$31,"A",IF($Y4218&gt;=スコアリング基準!$B$32,"B","C"))))</f>
        <v/>
      </c>
      <c r="AA4218">
        <f>IFERROR(INDEX(実績DB!$I$3:$I$104,MATCH($B4218&amp;$C4218,実績DB!$J$3:$J$104,0)),"")</f>
        <v/>
      </c>
    </row>
    <row r="4219">
      <c r="A4219" t="n">
        <v>4217</v>
      </c>
      <c r="B4219" t="inlineStr">
        <is>
          <t>関西</t>
        </is>
      </c>
      <c r="C4219" t="inlineStr">
        <is>
          <t>南赤穂変電所</t>
        </is>
      </c>
      <c r="E4219" t="n">
        <v>275</v>
      </c>
      <c r="F4219" t="n">
        <v>77</v>
      </c>
      <c r="G4219" s="3" t="n">
        <v>34.743505</v>
      </c>
      <c r="H4219" s="3" t="n">
        <v>134.379033</v>
      </c>
      <c r="I4219" t="inlineStr">
        <is>
          <t>Google Places(名称一致)</t>
        </is>
      </c>
      <c r="J4219" t="n">
        <v>285</v>
      </c>
      <c r="K4219" t="n">
        <v>285</v>
      </c>
      <c r="L4219" t="n">
        <v>-325</v>
      </c>
      <c r="O4219" t="inlineStr">
        <is>
          <t>不可 #1</t>
        </is>
      </c>
      <c r="P4219" t="inlineStr">
        <is>
          <t>有り</t>
        </is>
      </c>
      <c r="R4219" s="4">
        <f>IF(COUNT($M4219:$N4219)=0,"",IF(AND(IF($N4219&lt;&gt;"",$N4219,$M4219)&lt;=0,$O4219&lt;&gt;"可"),"警告",""))</f>
        <v/>
      </c>
      <c r="S4219" s="4">
        <f>IF(COUNT($M4219:$N4219)=0,0,IF(IF($N4219&lt;&gt;"",$N4219,$M4219)&gt;=スコアリング基準!$B$20,スコアリング基準!$C$20,IF(IF($N4219&lt;&gt;"",$N4219,$M4219)&gt;=スコアリング基準!$B$21,スコアリング基準!$C$21,IF(IF($N4219&lt;&gt;"",$N4219,$M4219)&gt;0,スコアリング基準!$C$22,0))))</f>
        <v/>
      </c>
      <c r="T4219" s="4">
        <f>IF($O4219="可",スコアリング基準!$C$23,0)</f>
        <v/>
      </c>
      <c r="U4219" s="4">
        <f>IF(OR(COUNT($K4219:$L4219)&lt;2,$K4219=0),0,IF(ABS($L4219)/$K4219&lt;=スコアリング基準!$B$24,スコアリング基準!$C$24,IF(ABS($L4219)/$K4219&lt;=スコアリング基準!$B$25,スコアリング基準!$C$25,IF(ABS($L4219)/$K4219&lt;=スコアリング基準!$B$26,スコアリング基準!$C$26,0))))</f>
        <v/>
      </c>
      <c r="V4219" s="4">
        <f>IF($P4219="なし",スコアリング基準!$C$27,0)</f>
        <v/>
      </c>
      <c r="W4219" s="4">
        <f>IF($F4219="",0,IF(ISNUMBER($F4219),IF($F4219&lt;=スコアリング基準!$B$28,スコアリング基準!$C$28,スコアリング基準!$C$29),0))</f>
        <v/>
      </c>
      <c r="X4219" s="4">
        <f>IFERROR(VLOOKUP($B4219,スコアリング基準!$A$36:$B$46,2,FALSE),0)</f>
        <v/>
      </c>
      <c r="Y4219" s="4">
        <f>SUM($S4219:$X4219)</f>
        <v/>
      </c>
      <c r="Z4219" s="4">
        <f>IF(COUNT($M4219:$N4219)=0,"データ無",IF($Y4219&gt;=スコアリング基準!$B$30,"S",IF($Y4219&gt;=スコアリング基準!$B$31,"A",IF($Y4219&gt;=スコアリング基準!$B$32,"B","C"))))</f>
        <v/>
      </c>
      <c r="AA4219">
        <f>IFERROR(INDEX(実績DB!$I$3:$I$104,MATCH($B4219&amp;$C4219,実績DB!$J$3:$J$104,0)),"")</f>
        <v/>
      </c>
    </row>
    <row r="4220">
      <c r="A4220" t="n">
        <v>4218</v>
      </c>
      <c r="B4220" t="inlineStr">
        <is>
          <t>関西</t>
        </is>
      </c>
      <c r="C4220" t="inlineStr">
        <is>
          <t>飾磨港変電所</t>
        </is>
      </c>
      <c r="E4220" t="n">
        <v>275</v>
      </c>
      <c r="F4220" t="n">
        <v>77</v>
      </c>
      <c r="G4220" s="3" t="n">
        <v>34.786646</v>
      </c>
      <c r="H4220" s="3" t="n">
        <v>134.667654</v>
      </c>
      <c r="I4220" t="inlineStr">
        <is>
          <t>Google Places(名称一致)</t>
        </is>
      </c>
      <c r="J4220" t="n">
        <v>570</v>
      </c>
      <c r="K4220" t="n">
        <v>427</v>
      </c>
      <c r="L4220" t="n">
        <v>-2</v>
      </c>
      <c r="O4220" t="inlineStr">
        <is>
          <t>可</t>
        </is>
      </c>
      <c r="P4220" t="inlineStr">
        <is>
          <t>有り</t>
        </is>
      </c>
      <c r="R4220" s="4">
        <f>IF(COUNT($M4220:$N4220)=0,"",IF(AND(IF($N4220&lt;&gt;"",$N4220,$M4220)&lt;=0,$O4220&lt;&gt;"可"),"警告",""))</f>
        <v/>
      </c>
      <c r="S4220" s="4">
        <f>IF(COUNT($M4220:$N4220)=0,0,IF(IF($N4220&lt;&gt;"",$N4220,$M4220)&gt;=スコアリング基準!$B$20,スコアリング基準!$C$20,IF(IF($N4220&lt;&gt;"",$N4220,$M4220)&gt;=スコアリング基準!$B$21,スコアリング基準!$C$21,IF(IF($N4220&lt;&gt;"",$N4220,$M4220)&gt;0,スコアリング基準!$C$22,0))))</f>
        <v/>
      </c>
      <c r="T4220" s="4">
        <f>IF($O4220="可",スコアリング基準!$C$23,0)</f>
        <v/>
      </c>
      <c r="U4220" s="4">
        <f>IF(OR(COUNT($K4220:$L4220)&lt;2,$K4220=0),0,IF(ABS($L4220)/$K4220&lt;=スコアリング基準!$B$24,スコアリング基準!$C$24,IF(ABS($L4220)/$K4220&lt;=スコアリング基準!$B$25,スコアリング基準!$C$25,IF(ABS($L4220)/$K4220&lt;=スコアリング基準!$B$26,スコアリング基準!$C$26,0))))</f>
        <v/>
      </c>
      <c r="V4220" s="4">
        <f>IF($P4220="なし",スコアリング基準!$C$27,0)</f>
        <v/>
      </c>
      <c r="W4220" s="4">
        <f>IF($F4220="",0,IF(ISNUMBER($F4220),IF($F4220&lt;=スコアリング基準!$B$28,スコアリング基準!$C$28,スコアリング基準!$C$29),0))</f>
        <v/>
      </c>
      <c r="X4220" s="4">
        <f>IFERROR(VLOOKUP($B4220,スコアリング基準!$A$36:$B$46,2,FALSE),0)</f>
        <v/>
      </c>
      <c r="Y4220" s="4">
        <f>SUM($S4220:$X4220)</f>
        <v/>
      </c>
      <c r="Z4220" s="4">
        <f>IF(COUNT($M4220:$N4220)=0,"データ無",IF($Y4220&gt;=スコアリング基準!$B$30,"S",IF($Y4220&gt;=スコアリング基準!$B$31,"A",IF($Y4220&gt;=スコアリング基準!$B$32,"B","C"))))</f>
        <v/>
      </c>
      <c r="AA4220">
        <f>IFERROR(INDEX(実績DB!$I$3:$I$104,MATCH($B4220&amp;$C4220,実績DB!$J$3:$J$104,0)),"")</f>
        <v/>
      </c>
    </row>
    <row r="4221">
      <c r="A4221" t="n">
        <v>4219</v>
      </c>
      <c r="B4221" t="inlineStr">
        <is>
          <t>関西</t>
        </is>
      </c>
      <c r="C4221" t="inlineStr">
        <is>
          <t>南姫路変電所</t>
        </is>
      </c>
      <c r="E4221" t="n">
        <v>275</v>
      </c>
      <c r="F4221" t="n">
        <v>77</v>
      </c>
      <c r="G4221" s="3" t="n">
        <v>34.775211</v>
      </c>
      <c r="H4221" s="3" t="n">
        <v>134.692182</v>
      </c>
      <c r="I4221" t="inlineStr">
        <is>
          <t>Google Places(名称一致)</t>
        </is>
      </c>
      <c r="J4221" t="n">
        <v>570</v>
      </c>
      <c r="K4221" t="n">
        <v>427</v>
      </c>
      <c r="L4221" t="n">
        <v>-71</v>
      </c>
      <c r="O4221" t="inlineStr">
        <is>
          <t>可</t>
        </is>
      </c>
      <c r="P4221" t="inlineStr">
        <is>
          <t>有り</t>
        </is>
      </c>
      <c r="R4221" s="4">
        <f>IF(COUNT($M4221:$N4221)=0,"",IF(AND(IF($N4221&lt;&gt;"",$N4221,$M4221)&lt;=0,$O4221&lt;&gt;"可"),"警告",""))</f>
        <v/>
      </c>
      <c r="S4221" s="4">
        <f>IF(COUNT($M4221:$N4221)=0,0,IF(IF($N4221&lt;&gt;"",$N4221,$M4221)&gt;=スコアリング基準!$B$20,スコアリング基準!$C$20,IF(IF($N4221&lt;&gt;"",$N4221,$M4221)&gt;=スコアリング基準!$B$21,スコアリング基準!$C$21,IF(IF($N4221&lt;&gt;"",$N4221,$M4221)&gt;0,スコアリング基準!$C$22,0))))</f>
        <v/>
      </c>
      <c r="T4221" s="4">
        <f>IF($O4221="可",スコアリング基準!$C$23,0)</f>
        <v/>
      </c>
      <c r="U4221" s="4">
        <f>IF(OR(COUNT($K4221:$L4221)&lt;2,$K4221=0),0,IF(ABS($L4221)/$K4221&lt;=スコアリング基準!$B$24,スコアリング基準!$C$24,IF(ABS($L4221)/$K4221&lt;=スコアリング基準!$B$25,スコアリング基準!$C$25,IF(ABS($L4221)/$K4221&lt;=スコアリング基準!$B$26,スコアリング基準!$C$26,0))))</f>
        <v/>
      </c>
      <c r="V4221" s="4">
        <f>IF($P4221="なし",スコアリング基準!$C$27,0)</f>
        <v/>
      </c>
      <c r="W4221" s="4">
        <f>IF($F4221="",0,IF(ISNUMBER($F4221),IF($F4221&lt;=スコアリング基準!$B$28,スコアリング基準!$C$28,スコアリング基準!$C$29),0))</f>
        <v/>
      </c>
      <c r="X4221" s="4">
        <f>IFERROR(VLOOKUP($B4221,スコアリング基準!$A$36:$B$46,2,FALSE),0)</f>
        <v/>
      </c>
      <c r="Y4221" s="4">
        <f>SUM($S4221:$X4221)</f>
        <v/>
      </c>
      <c r="Z4221" s="4">
        <f>IF(COUNT($M4221:$N4221)=0,"データ無",IF($Y4221&gt;=スコアリング基準!$B$30,"S",IF($Y4221&gt;=スコアリング基準!$B$31,"A",IF($Y4221&gt;=スコアリング基準!$B$32,"B","C"))))</f>
        <v/>
      </c>
      <c r="AA4221">
        <f>IFERROR(INDEX(実績DB!$I$3:$I$104,MATCH($B4221&amp;$C4221,実績DB!$J$3:$J$104,0)),"")</f>
        <v/>
      </c>
    </row>
    <row r="4222">
      <c r="A4222" t="n">
        <v>4220</v>
      </c>
      <c r="B4222" t="inlineStr">
        <is>
          <t>関西</t>
        </is>
      </c>
      <c r="C4222" t="inlineStr">
        <is>
          <t>高砂変電所</t>
        </is>
      </c>
      <c r="E4222" t="n">
        <v>275</v>
      </c>
      <c r="F4222" t="n">
        <v>77</v>
      </c>
      <c r="G4222" s="3" t="n"/>
      <c r="H4222" s="3" t="n"/>
      <c r="I4222" t="inlineStr">
        <is>
          <t>未取得</t>
        </is>
      </c>
      <c r="J4222" t="n">
        <v>570</v>
      </c>
      <c r="K4222" t="n">
        <v>427</v>
      </c>
      <c r="L4222" t="n">
        <v>5</v>
      </c>
      <c r="O4222" t="inlineStr">
        <is>
          <t>可</t>
        </is>
      </c>
      <c r="P4222" t="inlineStr">
        <is>
          <t>有り</t>
        </is>
      </c>
      <c r="R4222" s="4">
        <f>IF(COUNT($M4222:$N4222)=0,"",IF(AND(IF($N4222&lt;&gt;"",$N4222,$M4222)&lt;=0,$O4222&lt;&gt;"可"),"警告",""))</f>
        <v/>
      </c>
      <c r="S4222" s="4">
        <f>IF(COUNT($M4222:$N4222)=0,0,IF(IF($N4222&lt;&gt;"",$N4222,$M4222)&gt;=スコアリング基準!$B$20,スコアリング基準!$C$20,IF(IF($N4222&lt;&gt;"",$N4222,$M4222)&gt;=スコアリング基準!$B$21,スコアリング基準!$C$21,IF(IF($N4222&lt;&gt;"",$N4222,$M4222)&gt;0,スコアリング基準!$C$22,0))))</f>
        <v/>
      </c>
      <c r="T4222" s="4">
        <f>IF($O4222="可",スコアリング基準!$C$23,0)</f>
        <v/>
      </c>
      <c r="U4222" s="4">
        <f>IF(OR(COUNT($K4222:$L4222)&lt;2,$K4222=0),0,IF(ABS($L4222)/$K4222&lt;=スコアリング基準!$B$24,スコアリング基準!$C$24,IF(ABS($L4222)/$K4222&lt;=スコアリング基準!$B$25,スコアリング基準!$C$25,IF(ABS($L4222)/$K4222&lt;=スコアリング基準!$B$26,スコアリング基準!$C$26,0))))</f>
        <v/>
      </c>
      <c r="V4222" s="4">
        <f>IF($P4222="なし",スコアリング基準!$C$27,0)</f>
        <v/>
      </c>
      <c r="W4222" s="4">
        <f>IF($F4222="",0,IF(ISNUMBER($F4222),IF($F4222&lt;=スコアリング基準!$B$28,スコアリング基準!$C$28,スコアリング基準!$C$29),0))</f>
        <v/>
      </c>
      <c r="X4222" s="4">
        <f>IFERROR(VLOOKUP($B4222,スコアリング基準!$A$36:$B$46,2,FALSE),0)</f>
        <v/>
      </c>
      <c r="Y4222" s="4">
        <f>SUM($S4222:$X4222)</f>
        <v/>
      </c>
      <c r="Z4222" s="4">
        <f>IF(COUNT($M4222:$N4222)=0,"データ無",IF($Y4222&gt;=スコアリング基準!$B$30,"S",IF($Y4222&gt;=スコアリング基準!$B$31,"A",IF($Y4222&gt;=スコアリング基準!$B$32,"B","C"))))</f>
        <v/>
      </c>
      <c r="AA4222">
        <f>IFERROR(INDEX(実績DB!$I$3:$I$104,MATCH($B4222&amp;$C4222,実績DB!$J$3:$J$104,0)),"")</f>
        <v/>
      </c>
    </row>
    <row r="4223">
      <c r="A4223" t="n">
        <v>4221</v>
      </c>
      <c r="B4223" t="inlineStr">
        <is>
          <t>関西</t>
        </is>
      </c>
      <c r="C4223" t="inlineStr">
        <is>
          <t>東播変電所</t>
        </is>
      </c>
      <c r="E4223" t="n">
        <v>275</v>
      </c>
      <c r="F4223" t="n">
        <v>77</v>
      </c>
      <c r="G4223" s="3" t="n">
        <v>34.75942</v>
      </c>
      <c r="H4223" s="3" t="n">
        <v>134.958349</v>
      </c>
      <c r="I4223" t="inlineStr">
        <is>
          <t>Google Places(名称一致)</t>
        </is>
      </c>
      <c r="J4223" t="n">
        <v>855</v>
      </c>
      <c r="K4223" t="n">
        <v>855</v>
      </c>
      <c r="L4223" t="n">
        <v>-315</v>
      </c>
      <c r="O4223" t="inlineStr">
        <is>
          <t>不可 #3</t>
        </is>
      </c>
      <c r="P4223" t="inlineStr">
        <is>
          <t>有り</t>
        </is>
      </c>
      <c r="R4223" s="4">
        <f>IF(COUNT($M4223:$N4223)=0,"",IF(AND(IF($N4223&lt;&gt;"",$N4223,$M4223)&lt;=0,$O4223&lt;&gt;"可"),"警告",""))</f>
        <v/>
      </c>
      <c r="S4223" s="4">
        <f>IF(COUNT($M4223:$N4223)=0,0,IF(IF($N4223&lt;&gt;"",$N4223,$M4223)&gt;=スコアリング基準!$B$20,スコアリング基準!$C$20,IF(IF($N4223&lt;&gt;"",$N4223,$M4223)&gt;=スコアリング基準!$B$21,スコアリング基準!$C$21,IF(IF($N4223&lt;&gt;"",$N4223,$M4223)&gt;0,スコアリング基準!$C$22,0))))</f>
        <v/>
      </c>
      <c r="T4223" s="4">
        <f>IF($O4223="可",スコアリング基準!$C$23,0)</f>
        <v/>
      </c>
      <c r="U4223" s="4">
        <f>IF(OR(COUNT($K4223:$L4223)&lt;2,$K4223=0),0,IF(ABS($L4223)/$K4223&lt;=スコアリング基準!$B$24,スコアリング基準!$C$24,IF(ABS($L4223)/$K4223&lt;=スコアリング基準!$B$25,スコアリング基準!$C$25,IF(ABS($L4223)/$K4223&lt;=スコアリング基準!$B$26,スコアリング基準!$C$26,0))))</f>
        <v/>
      </c>
      <c r="V4223" s="4">
        <f>IF($P4223="なし",スコアリング基準!$C$27,0)</f>
        <v/>
      </c>
      <c r="W4223" s="4">
        <f>IF($F4223="",0,IF(ISNUMBER($F4223),IF($F4223&lt;=スコアリング基準!$B$28,スコアリング基準!$C$28,スコアリング基準!$C$29),0))</f>
        <v/>
      </c>
      <c r="X4223" s="4">
        <f>IFERROR(VLOOKUP($B4223,スコアリング基準!$A$36:$B$46,2,FALSE),0)</f>
        <v/>
      </c>
      <c r="Y4223" s="4">
        <f>SUM($S4223:$X4223)</f>
        <v/>
      </c>
      <c r="Z4223" s="4">
        <f>IF(COUNT($M4223:$N4223)=0,"データ無",IF($Y4223&gt;=スコアリング基準!$B$30,"S",IF($Y4223&gt;=スコアリング基準!$B$31,"A",IF($Y4223&gt;=スコアリング基準!$B$32,"B","C"))))</f>
        <v/>
      </c>
      <c r="AA4223">
        <f>IFERROR(INDEX(実績DB!$I$3:$I$104,MATCH($B4223&amp;$C4223,実績DB!$J$3:$J$104,0)),"")</f>
        <v/>
      </c>
    </row>
    <row r="4224">
      <c r="A4224" t="n">
        <v>4222</v>
      </c>
      <c r="B4224" t="inlineStr">
        <is>
          <t>関西</t>
        </is>
      </c>
      <c r="C4224" t="inlineStr">
        <is>
          <t>三宮変電所</t>
        </is>
      </c>
      <c r="E4224" t="n">
        <v>275</v>
      </c>
      <c r="F4224" t="n">
        <v>77</v>
      </c>
      <c r="G4224" s="3" t="n">
        <v>34.688724</v>
      </c>
      <c r="H4224" s="3" t="n">
        <v>135.194028</v>
      </c>
      <c r="I4224" t="inlineStr">
        <is>
          <t>Google Places(名称一致)</t>
        </is>
      </c>
      <c r="J4224" t="n">
        <v>570</v>
      </c>
      <c r="K4224" t="n">
        <v>427</v>
      </c>
      <c r="L4224" t="n">
        <v>56</v>
      </c>
      <c r="O4224" t="inlineStr">
        <is>
          <t>可</t>
        </is>
      </c>
      <c r="P4224" t="inlineStr">
        <is>
          <t>有り</t>
        </is>
      </c>
      <c r="R4224" s="4">
        <f>IF(COUNT($M4224:$N4224)=0,"",IF(AND(IF($N4224&lt;&gt;"",$N4224,$M4224)&lt;=0,$O4224&lt;&gt;"可"),"警告",""))</f>
        <v/>
      </c>
      <c r="S4224" s="4">
        <f>IF(COUNT($M4224:$N4224)=0,0,IF(IF($N4224&lt;&gt;"",$N4224,$M4224)&gt;=スコアリング基準!$B$20,スコアリング基準!$C$20,IF(IF($N4224&lt;&gt;"",$N4224,$M4224)&gt;=スコアリング基準!$B$21,スコアリング基準!$C$21,IF(IF($N4224&lt;&gt;"",$N4224,$M4224)&gt;0,スコアリング基準!$C$22,0))))</f>
        <v/>
      </c>
      <c r="T4224" s="4">
        <f>IF($O4224="可",スコアリング基準!$C$23,0)</f>
        <v/>
      </c>
      <c r="U4224" s="4">
        <f>IF(OR(COUNT($K4224:$L4224)&lt;2,$K4224=0),0,IF(ABS($L4224)/$K4224&lt;=スコアリング基準!$B$24,スコアリング基準!$C$24,IF(ABS($L4224)/$K4224&lt;=スコアリング基準!$B$25,スコアリング基準!$C$25,IF(ABS($L4224)/$K4224&lt;=スコアリング基準!$B$26,スコアリング基準!$C$26,0))))</f>
        <v/>
      </c>
      <c r="V4224" s="4">
        <f>IF($P4224="なし",スコアリング基準!$C$27,0)</f>
        <v/>
      </c>
      <c r="W4224" s="4">
        <f>IF($F4224="",0,IF(ISNUMBER($F4224),IF($F4224&lt;=スコアリング基準!$B$28,スコアリング基準!$C$28,スコアリング基準!$C$29),0))</f>
        <v/>
      </c>
      <c r="X4224" s="4">
        <f>IFERROR(VLOOKUP($B4224,スコアリング基準!$A$36:$B$46,2,FALSE),0)</f>
        <v/>
      </c>
      <c r="Y4224" s="4">
        <f>SUM($S4224:$X4224)</f>
        <v/>
      </c>
      <c r="Z4224" s="4">
        <f>IF(COUNT($M4224:$N4224)=0,"データ無",IF($Y4224&gt;=スコアリング基準!$B$30,"S",IF($Y4224&gt;=スコアリング基準!$B$31,"A",IF($Y4224&gt;=スコアリング基準!$B$32,"B","C"))))</f>
        <v/>
      </c>
      <c r="AA4224">
        <f>IFERROR(INDEX(実績DB!$I$3:$I$104,MATCH($B4224&amp;$C4224,実績DB!$J$3:$J$104,0)),"")</f>
        <v/>
      </c>
    </row>
    <row r="4225">
      <c r="A4225" t="n">
        <v>4223</v>
      </c>
      <c r="B4225" t="inlineStr">
        <is>
          <t>関西</t>
        </is>
      </c>
      <c r="C4225" t="inlineStr">
        <is>
          <t>下穂積変電所</t>
        </is>
      </c>
      <c r="E4225" t="n">
        <v>275</v>
      </c>
      <c r="F4225" t="n">
        <v>77</v>
      </c>
      <c r="G4225" s="3" t="n">
        <v>34.81477</v>
      </c>
      <c r="H4225" s="3" t="n">
        <v>135.536</v>
      </c>
      <c r="I4225" t="inlineStr">
        <is>
          <t>OSM実測(名称一致)</t>
        </is>
      </c>
      <c r="J4225" t="n">
        <v>570</v>
      </c>
      <c r="K4225" t="n">
        <v>427</v>
      </c>
      <c r="L4225" t="n">
        <v>35</v>
      </c>
      <c r="O4225" t="inlineStr">
        <is>
          <t>可</t>
        </is>
      </c>
      <c r="P4225" t="inlineStr">
        <is>
          <t>なし</t>
        </is>
      </c>
      <c r="R4225" s="4">
        <f>IF(COUNT($M4225:$N4225)=0,"",IF(AND(IF($N4225&lt;&gt;"",$N4225,$M4225)&lt;=0,$O4225&lt;&gt;"可"),"警告",""))</f>
        <v/>
      </c>
      <c r="S4225" s="4">
        <f>IF(COUNT($M4225:$N4225)=0,0,IF(IF($N4225&lt;&gt;"",$N4225,$M4225)&gt;=スコアリング基準!$B$20,スコアリング基準!$C$20,IF(IF($N4225&lt;&gt;"",$N4225,$M4225)&gt;=スコアリング基準!$B$21,スコアリング基準!$C$21,IF(IF($N4225&lt;&gt;"",$N4225,$M4225)&gt;0,スコアリング基準!$C$22,0))))</f>
        <v/>
      </c>
      <c r="T4225" s="4">
        <f>IF($O4225="可",スコアリング基準!$C$23,0)</f>
        <v/>
      </c>
      <c r="U4225" s="4">
        <f>IF(OR(COUNT($K4225:$L4225)&lt;2,$K4225=0),0,IF(ABS($L4225)/$K4225&lt;=スコアリング基準!$B$24,スコアリング基準!$C$24,IF(ABS($L4225)/$K4225&lt;=スコアリング基準!$B$25,スコアリング基準!$C$25,IF(ABS($L4225)/$K4225&lt;=スコアリング基準!$B$26,スコアリング基準!$C$26,0))))</f>
        <v/>
      </c>
      <c r="V4225" s="4">
        <f>IF($P4225="なし",スコアリング基準!$C$27,0)</f>
        <v/>
      </c>
      <c r="W4225" s="4">
        <f>IF($F4225="",0,IF(ISNUMBER($F4225),IF($F4225&lt;=スコアリング基準!$B$28,スコアリング基準!$C$28,スコアリング基準!$C$29),0))</f>
        <v/>
      </c>
      <c r="X4225" s="4">
        <f>IFERROR(VLOOKUP($B4225,スコアリング基準!$A$36:$B$46,2,FALSE),0)</f>
        <v/>
      </c>
      <c r="Y4225" s="4">
        <f>SUM($S4225:$X4225)</f>
        <v/>
      </c>
      <c r="Z4225" s="4">
        <f>IF(COUNT($M4225:$N4225)=0,"データ無",IF($Y4225&gt;=スコアリング基準!$B$30,"S",IF($Y4225&gt;=スコアリング基準!$B$31,"A",IF($Y4225&gt;=スコアリング基準!$B$32,"B","C"))))</f>
        <v/>
      </c>
      <c r="AA4225">
        <f>IFERROR(INDEX(実績DB!$I$3:$I$104,MATCH($B4225&amp;$C4225,実績DB!$J$3:$J$104,0)),"")</f>
        <v/>
      </c>
    </row>
    <row r="4226">
      <c r="A4226" t="n">
        <v>4224</v>
      </c>
      <c r="B4226" t="inlineStr">
        <is>
          <t>関西</t>
        </is>
      </c>
      <c r="C4226" t="inlineStr">
        <is>
          <t>小曽根変電所</t>
        </is>
      </c>
      <c r="E4226" t="n">
        <v>275</v>
      </c>
      <c r="F4226" t="n">
        <v>77</v>
      </c>
      <c r="G4226" s="3" t="n">
        <v>34.75506</v>
      </c>
      <c r="H4226" s="3" t="n">
        <v>135.48158</v>
      </c>
      <c r="I4226" t="inlineStr">
        <is>
          <t>OSM実測(名称一致)</t>
        </is>
      </c>
      <c r="J4226" t="n">
        <v>570</v>
      </c>
      <c r="K4226" t="n">
        <v>427</v>
      </c>
      <c r="L4226" t="n">
        <v>49</v>
      </c>
      <c r="O4226" t="inlineStr">
        <is>
          <t>可</t>
        </is>
      </c>
      <c r="P4226" t="inlineStr">
        <is>
          <t>なし</t>
        </is>
      </c>
      <c r="R4226" s="4">
        <f>IF(COUNT($M4226:$N4226)=0,"",IF(AND(IF($N4226&lt;&gt;"",$N4226,$M4226)&lt;=0,$O4226&lt;&gt;"可"),"警告",""))</f>
        <v/>
      </c>
      <c r="S4226" s="4">
        <f>IF(COUNT($M4226:$N4226)=0,0,IF(IF($N4226&lt;&gt;"",$N4226,$M4226)&gt;=スコアリング基準!$B$20,スコアリング基準!$C$20,IF(IF($N4226&lt;&gt;"",$N4226,$M4226)&gt;=スコアリング基準!$B$21,スコアリング基準!$C$21,IF(IF($N4226&lt;&gt;"",$N4226,$M4226)&gt;0,スコアリング基準!$C$22,0))))</f>
        <v/>
      </c>
      <c r="T4226" s="4">
        <f>IF($O4226="可",スコアリング基準!$C$23,0)</f>
        <v/>
      </c>
      <c r="U4226" s="4">
        <f>IF(OR(COUNT($K4226:$L4226)&lt;2,$K4226=0),0,IF(ABS($L4226)/$K4226&lt;=スコアリング基準!$B$24,スコアリング基準!$C$24,IF(ABS($L4226)/$K4226&lt;=スコアリング基準!$B$25,スコアリング基準!$C$25,IF(ABS($L4226)/$K4226&lt;=スコアリング基準!$B$26,スコアリング基準!$C$26,0))))</f>
        <v/>
      </c>
      <c r="V4226" s="4">
        <f>IF($P4226="なし",スコアリング基準!$C$27,0)</f>
        <v/>
      </c>
      <c r="W4226" s="4">
        <f>IF($F4226="",0,IF(ISNUMBER($F4226),IF($F4226&lt;=スコアリング基準!$B$28,スコアリング基準!$C$28,スコアリング基準!$C$29),0))</f>
        <v/>
      </c>
      <c r="X4226" s="4">
        <f>IFERROR(VLOOKUP($B4226,スコアリング基準!$A$36:$B$46,2,FALSE),0)</f>
        <v/>
      </c>
      <c r="Y4226" s="4">
        <f>SUM($S4226:$X4226)</f>
        <v/>
      </c>
      <c r="Z4226" s="4">
        <f>IF(COUNT($M4226:$N4226)=0,"データ無",IF($Y4226&gt;=スコアリング基準!$B$30,"S",IF($Y4226&gt;=スコアリング基準!$B$31,"A",IF($Y4226&gt;=スコアリング基準!$B$32,"B","C"))))</f>
        <v/>
      </c>
      <c r="AA4226">
        <f>IFERROR(INDEX(実績DB!$I$3:$I$104,MATCH($B4226&amp;$C4226,実績DB!$J$3:$J$104,0)),"")</f>
        <v/>
      </c>
    </row>
    <row r="4227">
      <c r="A4227" t="n">
        <v>4225</v>
      </c>
      <c r="B4227" t="inlineStr">
        <is>
          <t>関西</t>
        </is>
      </c>
      <c r="C4227" t="inlineStr">
        <is>
          <t>泉南変電所</t>
        </is>
      </c>
      <c r="E4227" t="n">
        <v>275</v>
      </c>
      <c r="F4227" t="n">
        <v>77</v>
      </c>
      <c r="G4227" s="3" t="n">
        <v>34.379549</v>
      </c>
      <c r="H4227" s="3" t="n">
        <v>135.361157</v>
      </c>
      <c r="I4227" t="inlineStr">
        <is>
          <t>OSM実測(名称一致)</t>
        </is>
      </c>
      <c r="J4227" t="n">
        <v>855</v>
      </c>
      <c r="K4227" t="n">
        <v>855</v>
      </c>
      <c r="L4227" t="n">
        <v>-130</v>
      </c>
      <c r="O4227" t="inlineStr">
        <is>
          <t>不可 #3</t>
        </is>
      </c>
      <c r="P4227" t="inlineStr">
        <is>
          <t>なし</t>
        </is>
      </c>
      <c r="R4227" s="4">
        <f>IF(COUNT($M4227:$N4227)=0,"",IF(AND(IF($N4227&lt;&gt;"",$N4227,$M4227)&lt;=0,$O4227&lt;&gt;"可"),"警告",""))</f>
        <v/>
      </c>
      <c r="S4227" s="4">
        <f>IF(COUNT($M4227:$N4227)=0,0,IF(IF($N4227&lt;&gt;"",$N4227,$M4227)&gt;=スコアリング基準!$B$20,スコアリング基準!$C$20,IF(IF($N4227&lt;&gt;"",$N4227,$M4227)&gt;=スコアリング基準!$B$21,スコアリング基準!$C$21,IF(IF($N4227&lt;&gt;"",$N4227,$M4227)&gt;0,スコアリング基準!$C$22,0))))</f>
        <v/>
      </c>
      <c r="T4227" s="4">
        <f>IF($O4227="可",スコアリング基準!$C$23,0)</f>
        <v/>
      </c>
      <c r="U4227" s="4">
        <f>IF(OR(COUNT($K4227:$L4227)&lt;2,$K4227=0),0,IF(ABS($L4227)/$K4227&lt;=スコアリング基準!$B$24,スコアリング基準!$C$24,IF(ABS($L4227)/$K4227&lt;=スコアリング基準!$B$25,スコアリング基準!$C$25,IF(ABS($L4227)/$K4227&lt;=スコアリング基準!$B$26,スコアリング基準!$C$26,0))))</f>
        <v/>
      </c>
      <c r="V4227" s="4">
        <f>IF($P4227="なし",スコアリング基準!$C$27,0)</f>
        <v/>
      </c>
      <c r="W4227" s="4">
        <f>IF($F4227="",0,IF(ISNUMBER($F4227),IF($F4227&lt;=スコアリング基準!$B$28,スコアリング基準!$C$28,スコアリング基準!$C$29),0))</f>
        <v/>
      </c>
      <c r="X4227" s="4">
        <f>IFERROR(VLOOKUP($B4227,スコアリング基準!$A$36:$B$46,2,FALSE),0)</f>
        <v/>
      </c>
      <c r="Y4227" s="4">
        <f>SUM($S4227:$X4227)</f>
        <v/>
      </c>
      <c r="Z4227" s="4">
        <f>IF(COUNT($M4227:$N4227)=0,"データ無",IF($Y4227&gt;=スコアリング基準!$B$30,"S",IF($Y4227&gt;=スコアリング基準!$B$31,"A",IF($Y4227&gt;=スコアリング基準!$B$32,"B","C"))))</f>
        <v/>
      </c>
      <c r="AA4227">
        <f>IFERROR(INDEX(実績DB!$I$3:$I$104,MATCH($B4227&amp;$C4227,実績DB!$J$3:$J$104,0)),"")</f>
        <v/>
      </c>
    </row>
    <row r="4228">
      <c r="A4228" t="n">
        <v>4226</v>
      </c>
      <c r="B4228" t="inlineStr">
        <is>
          <t>関西</t>
        </is>
      </c>
      <c r="C4228" t="inlineStr">
        <is>
          <t>西宮変電所</t>
        </is>
      </c>
      <c r="E4228" t="n">
        <v>154</v>
      </c>
      <c r="F4228" t="n">
        <v>77</v>
      </c>
      <c r="G4228" s="3" t="n">
        <v>34.73884</v>
      </c>
      <c r="H4228" s="3" t="n">
        <v>135.35426</v>
      </c>
      <c r="I4228" t="inlineStr">
        <is>
          <t>OSM実測(名称一致)</t>
        </is>
      </c>
      <c r="J4228" t="n">
        <v>475</v>
      </c>
      <c r="K4228" t="n">
        <v>356</v>
      </c>
      <c r="L4228" t="n">
        <v>61</v>
      </c>
      <c r="O4228" t="inlineStr">
        <is>
          <t>可</t>
        </is>
      </c>
      <c r="P4228" t="inlineStr">
        <is>
          <t>有り</t>
        </is>
      </c>
      <c r="R4228" s="4">
        <f>IF(COUNT($M4228:$N4228)=0,"",IF(AND(IF($N4228&lt;&gt;"",$N4228,$M4228)&lt;=0,$O4228&lt;&gt;"可"),"警告",""))</f>
        <v/>
      </c>
      <c r="S4228" s="4">
        <f>IF(COUNT($M4228:$N4228)=0,0,IF(IF($N4228&lt;&gt;"",$N4228,$M4228)&gt;=スコアリング基準!$B$20,スコアリング基準!$C$20,IF(IF($N4228&lt;&gt;"",$N4228,$M4228)&gt;=スコアリング基準!$B$21,スコアリング基準!$C$21,IF(IF($N4228&lt;&gt;"",$N4228,$M4228)&gt;0,スコアリング基準!$C$22,0))))</f>
        <v/>
      </c>
      <c r="T4228" s="4">
        <f>IF($O4228="可",スコアリング基準!$C$23,0)</f>
        <v/>
      </c>
      <c r="U4228" s="4">
        <f>IF(OR(COUNT($K4228:$L4228)&lt;2,$K4228=0),0,IF(ABS($L4228)/$K4228&lt;=スコアリング基準!$B$24,スコアリング基準!$C$24,IF(ABS($L4228)/$K4228&lt;=スコアリング基準!$B$25,スコアリング基準!$C$25,IF(ABS($L4228)/$K4228&lt;=スコアリング基準!$B$26,スコアリング基準!$C$26,0))))</f>
        <v/>
      </c>
      <c r="V4228" s="4">
        <f>IF($P4228="なし",スコアリング基準!$C$27,0)</f>
        <v/>
      </c>
      <c r="W4228" s="4">
        <f>IF($F4228="",0,IF(ISNUMBER($F4228),IF($F4228&lt;=スコアリング基準!$B$28,スコアリング基準!$C$28,スコアリング基準!$C$29),0))</f>
        <v/>
      </c>
      <c r="X4228" s="4">
        <f>IFERROR(VLOOKUP($B4228,スコアリング基準!$A$36:$B$46,2,FALSE),0)</f>
        <v/>
      </c>
      <c r="Y4228" s="4">
        <f>SUM($S4228:$X4228)</f>
        <v/>
      </c>
      <c r="Z4228" s="4">
        <f>IF(COUNT($M4228:$N4228)=0,"データ無",IF($Y4228&gt;=スコアリング基準!$B$30,"S",IF($Y4228&gt;=スコアリング基準!$B$31,"A",IF($Y4228&gt;=スコアリング基準!$B$32,"B","C"))))</f>
        <v/>
      </c>
      <c r="AA4228">
        <f>IFERROR(INDEX(実績DB!$I$3:$I$104,MATCH($B4228&amp;$C4228,実績DB!$J$3:$J$104,0)),"")</f>
        <v/>
      </c>
    </row>
    <row r="4229">
      <c r="A4229" t="n">
        <v>4227</v>
      </c>
      <c r="B4229" t="inlineStr">
        <is>
          <t>関西</t>
        </is>
      </c>
      <c r="C4229" t="inlineStr">
        <is>
          <t>新鳥飼変電所</t>
        </is>
      </c>
      <c r="E4229" t="n">
        <v>154</v>
      </c>
      <c r="F4229" t="n">
        <v>77</v>
      </c>
      <c r="G4229" s="3" t="n">
        <v>34.789279</v>
      </c>
      <c r="H4229" s="3" t="n">
        <v>135.588793</v>
      </c>
      <c r="I4229" t="inlineStr">
        <is>
          <t>Google Places(名称一致)</t>
        </is>
      </c>
      <c r="J4229" t="n">
        <v>475</v>
      </c>
      <c r="K4229" t="n">
        <v>356</v>
      </c>
      <c r="L4229" t="n">
        <v>18</v>
      </c>
      <c r="O4229" t="inlineStr">
        <is>
          <t>可</t>
        </is>
      </c>
      <c r="P4229" t="inlineStr">
        <is>
          <t>なし</t>
        </is>
      </c>
      <c r="R4229" s="4">
        <f>IF(COUNT($M4229:$N4229)=0,"",IF(AND(IF($N4229&lt;&gt;"",$N4229,$M4229)&lt;=0,$O4229&lt;&gt;"可"),"警告",""))</f>
        <v/>
      </c>
      <c r="S4229" s="4">
        <f>IF(COUNT($M4229:$N4229)=0,0,IF(IF($N4229&lt;&gt;"",$N4229,$M4229)&gt;=スコアリング基準!$B$20,スコアリング基準!$C$20,IF(IF($N4229&lt;&gt;"",$N4229,$M4229)&gt;=スコアリング基準!$B$21,スコアリング基準!$C$21,IF(IF($N4229&lt;&gt;"",$N4229,$M4229)&gt;0,スコアリング基準!$C$22,0))))</f>
        <v/>
      </c>
      <c r="T4229" s="4">
        <f>IF($O4229="可",スコアリング基準!$C$23,0)</f>
        <v/>
      </c>
      <c r="U4229" s="4">
        <f>IF(OR(COUNT($K4229:$L4229)&lt;2,$K4229=0),0,IF(ABS($L4229)/$K4229&lt;=スコアリング基準!$B$24,スコアリング基準!$C$24,IF(ABS($L4229)/$K4229&lt;=スコアリング基準!$B$25,スコアリング基準!$C$25,IF(ABS($L4229)/$K4229&lt;=スコアリング基準!$B$26,スコアリング基準!$C$26,0))))</f>
        <v/>
      </c>
      <c r="V4229" s="4">
        <f>IF($P4229="なし",スコアリング基準!$C$27,0)</f>
        <v/>
      </c>
      <c r="W4229" s="4">
        <f>IF($F4229="",0,IF(ISNUMBER($F4229),IF($F4229&lt;=スコアリング基準!$B$28,スコアリング基準!$C$28,スコアリング基準!$C$29),0))</f>
        <v/>
      </c>
      <c r="X4229" s="4">
        <f>IFERROR(VLOOKUP($B4229,スコアリング基準!$A$36:$B$46,2,FALSE),0)</f>
        <v/>
      </c>
      <c r="Y4229" s="4">
        <f>SUM($S4229:$X4229)</f>
        <v/>
      </c>
      <c r="Z4229" s="4">
        <f>IF(COUNT($M4229:$N4229)=0,"データ無",IF($Y4229&gt;=スコアリング基準!$B$30,"S",IF($Y4229&gt;=スコアリング基準!$B$31,"A",IF($Y4229&gt;=スコアリング基準!$B$32,"B","C"))))</f>
        <v/>
      </c>
      <c r="AA4229">
        <f>IFERROR(INDEX(実績DB!$I$3:$I$104,MATCH($B4229&amp;$C4229,実績DB!$J$3:$J$104,0)),"")</f>
        <v/>
      </c>
    </row>
    <row r="4230">
      <c r="A4230" t="n">
        <v>4228</v>
      </c>
      <c r="B4230" t="inlineStr">
        <is>
          <t>関西</t>
        </is>
      </c>
      <c r="C4230" t="inlineStr">
        <is>
          <t>円町変電所</t>
        </is>
      </c>
      <c r="E4230" t="n">
        <v>154</v>
      </c>
      <c r="F4230" t="n">
        <v>77</v>
      </c>
      <c r="G4230" s="3" t="n">
        <v>35.018564</v>
      </c>
      <c r="H4230" s="3" t="n">
        <v>135.728967</v>
      </c>
      <c r="I4230" t="inlineStr">
        <is>
          <t>Google Places(名称一致)</t>
        </is>
      </c>
      <c r="J4230" t="n">
        <v>475</v>
      </c>
      <c r="K4230" t="n">
        <v>356</v>
      </c>
      <c r="L4230" t="n">
        <v>59</v>
      </c>
      <c r="O4230" t="inlineStr">
        <is>
          <t>可</t>
        </is>
      </c>
      <c r="P4230" t="inlineStr">
        <is>
          <t>なし</t>
        </is>
      </c>
      <c r="R4230" s="4">
        <f>IF(COUNT($M4230:$N4230)=0,"",IF(AND(IF($N4230&lt;&gt;"",$N4230,$M4230)&lt;=0,$O4230&lt;&gt;"可"),"警告",""))</f>
        <v/>
      </c>
      <c r="S4230" s="4">
        <f>IF(COUNT($M4230:$N4230)=0,0,IF(IF($N4230&lt;&gt;"",$N4230,$M4230)&gt;=スコアリング基準!$B$20,スコアリング基準!$C$20,IF(IF($N4230&lt;&gt;"",$N4230,$M4230)&gt;=スコアリング基準!$B$21,スコアリング基準!$C$21,IF(IF($N4230&lt;&gt;"",$N4230,$M4230)&gt;0,スコアリング基準!$C$22,0))))</f>
        <v/>
      </c>
      <c r="T4230" s="4">
        <f>IF($O4230="可",スコアリング基準!$C$23,0)</f>
        <v/>
      </c>
      <c r="U4230" s="4">
        <f>IF(OR(COUNT($K4230:$L4230)&lt;2,$K4230=0),0,IF(ABS($L4230)/$K4230&lt;=スコアリング基準!$B$24,スコアリング基準!$C$24,IF(ABS($L4230)/$K4230&lt;=スコアリング基準!$B$25,スコアリング基準!$C$25,IF(ABS($L4230)/$K4230&lt;=スコアリング基準!$B$26,スコアリング基準!$C$26,0))))</f>
        <v/>
      </c>
      <c r="V4230" s="4">
        <f>IF($P4230="なし",スコアリング基準!$C$27,0)</f>
        <v/>
      </c>
      <c r="W4230" s="4">
        <f>IF($F4230="",0,IF(ISNUMBER($F4230),IF($F4230&lt;=スコアリング基準!$B$28,スコアリング基準!$C$28,スコアリング基準!$C$29),0))</f>
        <v/>
      </c>
      <c r="X4230" s="4">
        <f>IFERROR(VLOOKUP($B4230,スコアリング基準!$A$36:$B$46,2,FALSE),0)</f>
        <v/>
      </c>
      <c r="Y4230" s="4">
        <f>SUM($S4230:$X4230)</f>
        <v/>
      </c>
      <c r="Z4230" s="4">
        <f>IF(COUNT($M4230:$N4230)=0,"データ無",IF($Y4230&gt;=スコアリング基準!$B$30,"S",IF($Y4230&gt;=スコアリング基準!$B$31,"A",IF($Y4230&gt;=スコアリング基準!$B$32,"B","C"))))</f>
        <v/>
      </c>
      <c r="AA4230">
        <f>IFERROR(INDEX(実績DB!$I$3:$I$104,MATCH($B4230&amp;$C4230,実績DB!$J$3:$J$104,0)),"")</f>
        <v/>
      </c>
    </row>
    <row r="4231">
      <c r="A4231" t="n">
        <v>4229</v>
      </c>
      <c r="B4231" t="inlineStr">
        <is>
          <t>関西</t>
        </is>
      </c>
      <c r="C4231" t="inlineStr">
        <is>
          <t>島原変電所</t>
        </is>
      </c>
      <c r="E4231" t="n">
        <v>154</v>
      </c>
      <c r="F4231" t="n">
        <v>77</v>
      </c>
      <c r="G4231" s="3" t="n"/>
      <c r="H4231" s="3" t="n"/>
      <c r="I4231" t="inlineStr">
        <is>
          <t>未取得</t>
        </is>
      </c>
      <c r="J4231" t="n">
        <v>475</v>
      </c>
      <c r="K4231" t="n">
        <v>356</v>
      </c>
      <c r="L4231" t="n">
        <v>102</v>
      </c>
      <c r="O4231" t="inlineStr">
        <is>
          <t>不可 #3</t>
        </is>
      </c>
      <c r="P4231" t="inlineStr">
        <is>
          <t>なし</t>
        </is>
      </c>
      <c r="R4231" s="4">
        <f>IF(COUNT($M4231:$N4231)=0,"",IF(AND(IF($N4231&lt;&gt;"",$N4231,$M4231)&lt;=0,$O4231&lt;&gt;"可"),"警告",""))</f>
        <v/>
      </c>
      <c r="S4231" s="4">
        <f>IF(COUNT($M4231:$N4231)=0,0,IF(IF($N4231&lt;&gt;"",$N4231,$M4231)&gt;=スコアリング基準!$B$20,スコアリング基準!$C$20,IF(IF($N4231&lt;&gt;"",$N4231,$M4231)&gt;=スコアリング基準!$B$21,スコアリング基準!$C$21,IF(IF($N4231&lt;&gt;"",$N4231,$M4231)&gt;0,スコアリング基準!$C$22,0))))</f>
        <v/>
      </c>
      <c r="T4231" s="4">
        <f>IF($O4231="可",スコアリング基準!$C$23,0)</f>
        <v/>
      </c>
      <c r="U4231" s="4">
        <f>IF(OR(COUNT($K4231:$L4231)&lt;2,$K4231=0),0,IF(ABS($L4231)/$K4231&lt;=スコアリング基準!$B$24,スコアリング基準!$C$24,IF(ABS($L4231)/$K4231&lt;=スコアリング基準!$B$25,スコアリング基準!$C$25,IF(ABS($L4231)/$K4231&lt;=スコアリング基準!$B$26,スコアリング基準!$C$26,0))))</f>
        <v/>
      </c>
      <c r="V4231" s="4">
        <f>IF($P4231="なし",スコアリング基準!$C$27,0)</f>
        <v/>
      </c>
      <c r="W4231" s="4">
        <f>IF($F4231="",0,IF(ISNUMBER($F4231),IF($F4231&lt;=スコアリング基準!$B$28,スコアリング基準!$C$28,スコアリング基準!$C$29),0))</f>
        <v/>
      </c>
      <c r="X4231" s="4">
        <f>IFERROR(VLOOKUP($B4231,スコアリング基準!$A$36:$B$46,2,FALSE),0)</f>
        <v/>
      </c>
      <c r="Y4231" s="4">
        <f>SUM($S4231:$X4231)</f>
        <v/>
      </c>
      <c r="Z4231" s="4">
        <f>IF(COUNT($M4231:$N4231)=0,"データ無",IF($Y4231&gt;=スコアリング基準!$B$30,"S",IF($Y4231&gt;=スコアリング基準!$B$31,"A",IF($Y4231&gt;=スコアリング基準!$B$32,"B","C"))))</f>
        <v/>
      </c>
      <c r="AA4231">
        <f>IFERROR(INDEX(実績DB!$I$3:$I$104,MATCH($B4231&amp;$C4231,実績DB!$J$3:$J$104,0)),"")</f>
        <v/>
      </c>
    </row>
    <row r="4232">
      <c r="A4232" t="n">
        <v>4230</v>
      </c>
      <c r="B4232" t="inlineStr">
        <is>
          <t>関西</t>
        </is>
      </c>
      <c r="C4232" t="inlineStr">
        <is>
          <t>荒神口変電所</t>
        </is>
      </c>
      <c r="E4232" t="n">
        <v>154</v>
      </c>
      <c r="F4232" t="n">
        <v>77</v>
      </c>
      <c r="G4232" s="3" t="n">
        <v>35.023321</v>
      </c>
      <c r="H4232" s="3" t="n">
        <v>135.772724</v>
      </c>
      <c r="I4232" t="inlineStr">
        <is>
          <t>Google Places(名称一致)</t>
        </is>
      </c>
      <c r="J4232" t="n">
        <v>475</v>
      </c>
      <c r="K4232" t="n">
        <v>356</v>
      </c>
      <c r="L4232" t="n">
        <v>84</v>
      </c>
      <c r="O4232" t="inlineStr">
        <is>
          <t>可</t>
        </is>
      </c>
      <c r="P4232" t="inlineStr">
        <is>
          <t>なし</t>
        </is>
      </c>
      <c r="R4232" s="4">
        <f>IF(COUNT($M4232:$N4232)=0,"",IF(AND(IF($N4232&lt;&gt;"",$N4232,$M4232)&lt;=0,$O4232&lt;&gt;"可"),"警告",""))</f>
        <v/>
      </c>
      <c r="S4232" s="4">
        <f>IF(COUNT($M4232:$N4232)=0,0,IF(IF($N4232&lt;&gt;"",$N4232,$M4232)&gt;=スコアリング基準!$B$20,スコアリング基準!$C$20,IF(IF($N4232&lt;&gt;"",$N4232,$M4232)&gt;=スコアリング基準!$B$21,スコアリング基準!$C$21,IF(IF($N4232&lt;&gt;"",$N4232,$M4232)&gt;0,スコアリング基準!$C$22,0))))</f>
        <v/>
      </c>
      <c r="T4232" s="4">
        <f>IF($O4232="可",スコアリング基準!$C$23,0)</f>
        <v/>
      </c>
      <c r="U4232" s="4">
        <f>IF(OR(COUNT($K4232:$L4232)&lt;2,$K4232=0),0,IF(ABS($L4232)/$K4232&lt;=スコアリング基準!$B$24,スコアリング基準!$C$24,IF(ABS($L4232)/$K4232&lt;=スコアリング基準!$B$25,スコアリング基準!$C$25,IF(ABS($L4232)/$K4232&lt;=スコアリング基準!$B$26,スコアリング基準!$C$26,0))))</f>
        <v/>
      </c>
      <c r="V4232" s="4">
        <f>IF($P4232="なし",スコアリング基準!$C$27,0)</f>
        <v/>
      </c>
      <c r="W4232" s="4">
        <f>IF($F4232="",0,IF(ISNUMBER($F4232),IF($F4232&lt;=スコアリング基準!$B$28,スコアリング基準!$C$28,スコアリング基準!$C$29),0))</f>
        <v/>
      </c>
      <c r="X4232" s="4">
        <f>IFERROR(VLOOKUP($B4232,スコアリング基準!$A$36:$B$46,2,FALSE),0)</f>
        <v/>
      </c>
      <c r="Y4232" s="4">
        <f>SUM($S4232:$X4232)</f>
        <v/>
      </c>
      <c r="Z4232" s="4">
        <f>IF(COUNT($M4232:$N4232)=0,"データ無",IF($Y4232&gt;=スコアリング基準!$B$30,"S",IF($Y4232&gt;=スコアリング基準!$B$31,"A",IF($Y4232&gt;=スコアリング基準!$B$32,"B","C"))))</f>
        <v/>
      </c>
      <c r="AA4232">
        <f>IFERROR(INDEX(実績DB!$I$3:$I$104,MATCH($B4232&amp;$C4232,実績DB!$J$3:$J$104,0)),"")</f>
        <v/>
      </c>
    </row>
    <row r="4233">
      <c r="A4233" t="n">
        <v>4231</v>
      </c>
      <c r="B4233" t="inlineStr">
        <is>
          <t>関西</t>
        </is>
      </c>
      <c r="C4233" t="inlineStr">
        <is>
          <t>蹴上変電所</t>
        </is>
      </c>
      <c r="E4233" t="n">
        <v>154</v>
      </c>
      <c r="F4233" t="n">
        <v>77</v>
      </c>
      <c r="G4233" s="3" t="n">
        <v>35.010098</v>
      </c>
      <c r="H4233" s="3" t="n">
        <v>135.788139</v>
      </c>
      <c r="I4233" t="inlineStr">
        <is>
          <t>Google Places(名称一致)</t>
        </is>
      </c>
      <c r="J4233" t="n">
        <v>475</v>
      </c>
      <c r="K4233" t="n">
        <v>356</v>
      </c>
      <c r="L4233" t="n">
        <v>30</v>
      </c>
      <c r="O4233" t="inlineStr">
        <is>
          <t>可</t>
        </is>
      </c>
      <c r="P4233" t="inlineStr">
        <is>
          <t>なし</t>
        </is>
      </c>
      <c r="R4233" s="4">
        <f>IF(COUNT($M4233:$N4233)=0,"",IF(AND(IF($N4233&lt;&gt;"",$N4233,$M4233)&lt;=0,$O4233&lt;&gt;"可"),"警告",""))</f>
        <v/>
      </c>
      <c r="S4233" s="4">
        <f>IF(COUNT($M4233:$N4233)=0,0,IF(IF($N4233&lt;&gt;"",$N4233,$M4233)&gt;=スコアリング基準!$B$20,スコアリング基準!$C$20,IF(IF($N4233&lt;&gt;"",$N4233,$M4233)&gt;=スコアリング基準!$B$21,スコアリング基準!$C$21,IF(IF($N4233&lt;&gt;"",$N4233,$M4233)&gt;0,スコアリング基準!$C$22,0))))</f>
        <v/>
      </c>
      <c r="T4233" s="4">
        <f>IF($O4233="可",スコアリング基準!$C$23,0)</f>
        <v/>
      </c>
      <c r="U4233" s="4">
        <f>IF(OR(COUNT($K4233:$L4233)&lt;2,$K4233=0),0,IF(ABS($L4233)/$K4233&lt;=スコアリング基準!$B$24,スコアリング基準!$C$24,IF(ABS($L4233)/$K4233&lt;=スコアリング基準!$B$25,スコアリング基準!$C$25,IF(ABS($L4233)/$K4233&lt;=スコアリング基準!$B$26,スコアリング基準!$C$26,0))))</f>
        <v/>
      </c>
      <c r="V4233" s="4">
        <f>IF($P4233="なし",スコアリング基準!$C$27,0)</f>
        <v/>
      </c>
      <c r="W4233" s="4">
        <f>IF($F4233="",0,IF(ISNUMBER($F4233),IF($F4233&lt;=スコアリング基準!$B$28,スコアリング基準!$C$28,スコアリング基準!$C$29),0))</f>
        <v/>
      </c>
      <c r="X4233" s="4">
        <f>IFERROR(VLOOKUP($B4233,スコアリング基準!$A$36:$B$46,2,FALSE),0)</f>
        <v/>
      </c>
      <c r="Y4233" s="4">
        <f>SUM($S4233:$X4233)</f>
        <v/>
      </c>
      <c r="Z4233" s="4">
        <f>IF(COUNT($M4233:$N4233)=0,"データ無",IF($Y4233&gt;=スコアリング基準!$B$30,"S",IF($Y4233&gt;=スコアリング基準!$B$31,"A",IF($Y4233&gt;=スコアリング基準!$B$32,"B","C"))))</f>
        <v/>
      </c>
      <c r="AA4233">
        <f>IFERROR(INDEX(実績DB!$I$3:$I$104,MATCH($B4233&amp;$C4233,実績DB!$J$3:$J$104,0)),"")</f>
        <v/>
      </c>
    </row>
    <row r="4234">
      <c r="A4234" t="n">
        <v>4232</v>
      </c>
      <c r="B4234" t="inlineStr">
        <is>
          <t>関西</t>
        </is>
      </c>
      <c r="C4234" t="inlineStr">
        <is>
          <t>本町変電所</t>
        </is>
      </c>
      <c r="E4234" t="n">
        <v>154</v>
      </c>
      <c r="F4234" t="n">
        <v>77</v>
      </c>
      <c r="G4234" s="3" t="n"/>
      <c r="H4234" s="3" t="n"/>
      <c r="I4234" t="inlineStr">
        <is>
          <t>未取得</t>
        </is>
      </c>
      <c r="J4234" t="n">
        <v>570</v>
      </c>
      <c r="K4234" t="n">
        <v>570</v>
      </c>
      <c r="L4234" t="n">
        <v>61</v>
      </c>
      <c r="O4234" t="inlineStr">
        <is>
          <t>不可 #3</t>
        </is>
      </c>
      <c r="P4234" t="inlineStr">
        <is>
          <t>なし</t>
        </is>
      </c>
      <c r="R4234" s="4">
        <f>IF(COUNT($M4234:$N4234)=0,"",IF(AND(IF($N4234&lt;&gt;"",$N4234,$M4234)&lt;=0,$O4234&lt;&gt;"可"),"警告",""))</f>
        <v/>
      </c>
      <c r="S4234" s="4">
        <f>IF(COUNT($M4234:$N4234)=0,0,IF(IF($N4234&lt;&gt;"",$N4234,$M4234)&gt;=スコアリング基準!$B$20,スコアリング基準!$C$20,IF(IF($N4234&lt;&gt;"",$N4234,$M4234)&gt;=スコアリング基準!$B$21,スコアリング基準!$C$21,IF(IF($N4234&lt;&gt;"",$N4234,$M4234)&gt;0,スコアリング基準!$C$22,0))))</f>
        <v/>
      </c>
      <c r="T4234" s="4">
        <f>IF($O4234="可",スコアリング基準!$C$23,0)</f>
        <v/>
      </c>
      <c r="U4234" s="4">
        <f>IF(OR(COUNT($K4234:$L4234)&lt;2,$K4234=0),0,IF(ABS($L4234)/$K4234&lt;=スコアリング基準!$B$24,スコアリング基準!$C$24,IF(ABS($L4234)/$K4234&lt;=スコアリング基準!$B$25,スコアリング基準!$C$25,IF(ABS($L4234)/$K4234&lt;=スコアリング基準!$B$26,スコアリング基準!$C$26,0))))</f>
        <v/>
      </c>
      <c r="V4234" s="4">
        <f>IF($P4234="なし",スコアリング基準!$C$27,0)</f>
        <v/>
      </c>
      <c r="W4234" s="4">
        <f>IF($F4234="",0,IF(ISNUMBER($F4234),IF($F4234&lt;=スコアリング基準!$B$28,スコアリング基準!$C$28,スコアリング基準!$C$29),0))</f>
        <v/>
      </c>
      <c r="X4234" s="4">
        <f>IFERROR(VLOOKUP($B4234,スコアリング基準!$A$36:$B$46,2,FALSE),0)</f>
        <v/>
      </c>
      <c r="Y4234" s="4">
        <f>SUM($S4234:$X4234)</f>
        <v/>
      </c>
      <c r="Z4234" s="4">
        <f>IF(COUNT($M4234:$N4234)=0,"データ無",IF($Y4234&gt;=スコアリング基準!$B$30,"S",IF($Y4234&gt;=スコアリング基準!$B$31,"A",IF($Y4234&gt;=スコアリング基準!$B$32,"B","C"))))</f>
        <v/>
      </c>
      <c r="AA4234">
        <f>IFERROR(INDEX(実績DB!$I$3:$I$104,MATCH($B4234&amp;$C4234,実績DB!$J$3:$J$104,0)),"")</f>
        <v/>
      </c>
    </row>
    <row r="4235">
      <c r="A4235" t="n">
        <v>4233</v>
      </c>
      <c r="B4235" t="inlineStr">
        <is>
          <t>関西</t>
        </is>
      </c>
      <c r="C4235" t="inlineStr">
        <is>
          <t>野江変電所</t>
        </is>
      </c>
      <c r="E4235" t="n">
        <v>154</v>
      </c>
      <c r="F4235" t="n">
        <v>77</v>
      </c>
      <c r="G4235" s="3" t="n">
        <v>34.70404</v>
      </c>
      <c r="H4235" s="3" t="n">
        <v>135.53819</v>
      </c>
      <c r="I4235" t="inlineStr">
        <is>
          <t>OSM実測(名称一致)</t>
        </is>
      </c>
      <c r="J4235" t="n">
        <v>570</v>
      </c>
      <c r="K4235" t="n">
        <v>570</v>
      </c>
      <c r="L4235" t="n">
        <v>81</v>
      </c>
      <c r="O4235" t="inlineStr">
        <is>
          <t>不可 #3</t>
        </is>
      </c>
      <c r="P4235" t="inlineStr">
        <is>
          <t>なし</t>
        </is>
      </c>
      <c r="R4235" s="4">
        <f>IF(COUNT($M4235:$N4235)=0,"",IF(AND(IF($N4235&lt;&gt;"",$N4235,$M4235)&lt;=0,$O4235&lt;&gt;"可"),"警告",""))</f>
        <v/>
      </c>
      <c r="S4235" s="4">
        <f>IF(COUNT($M4235:$N4235)=0,0,IF(IF($N4235&lt;&gt;"",$N4235,$M4235)&gt;=スコアリング基準!$B$20,スコアリング基準!$C$20,IF(IF($N4235&lt;&gt;"",$N4235,$M4235)&gt;=スコアリング基準!$B$21,スコアリング基準!$C$21,IF(IF($N4235&lt;&gt;"",$N4235,$M4235)&gt;0,スコアリング基準!$C$22,0))))</f>
        <v/>
      </c>
      <c r="T4235" s="4">
        <f>IF($O4235="可",スコアリング基準!$C$23,0)</f>
        <v/>
      </c>
      <c r="U4235" s="4">
        <f>IF(OR(COUNT($K4235:$L4235)&lt;2,$K4235=0),0,IF(ABS($L4235)/$K4235&lt;=スコアリング基準!$B$24,スコアリング基準!$C$24,IF(ABS($L4235)/$K4235&lt;=スコアリング基準!$B$25,スコアリング基準!$C$25,IF(ABS($L4235)/$K4235&lt;=スコアリング基準!$B$26,スコアリング基準!$C$26,0))))</f>
        <v/>
      </c>
      <c r="V4235" s="4">
        <f>IF($P4235="なし",スコアリング基準!$C$27,0)</f>
        <v/>
      </c>
      <c r="W4235" s="4">
        <f>IF($F4235="",0,IF(ISNUMBER($F4235),IF($F4235&lt;=スコアリング基準!$B$28,スコアリング基準!$C$28,スコアリング基準!$C$29),0))</f>
        <v/>
      </c>
      <c r="X4235" s="4">
        <f>IFERROR(VLOOKUP($B4235,スコアリング基準!$A$36:$B$46,2,FALSE),0)</f>
        <v/>
      </c>
      <c r="Y4235" s="4">
        <f>SUM($S4235:$X4235)</f>
        <v/>
      </c>
      <c r="Z4235" s="4">
        <f>IF(COUNT($M4235:$N4235)=0,"データ無",IF($Y4235&gt;=スコアリング基準!$B$30,"S",IF($Y4235&gt;=スコアリング基準!$B$31,"A",IF($Y4235&gt;=スコアリング基準!$B$32,"B","C"))))</f>
        <v/>
      </c>
      <c r="AA4235">
        <f>IFERROR(INDEX(実績DB!$I$3:$I$104,MATCH($B4235&amp;$C4235,実績DB!$J$3:$J$104,0)),"")</f>
        <v/>
      </c>
    </row>
    <row r="4236">
      <c r="A4236" t="n">
        <v>4234</v>
      </c>
      <c r="B4236" t="inlineStr">
        <is>
          <t>関西</t>
        </is>
      </c>
      <c r="C4236" t="inlineStr">
        <is>
          <t>空心町変電所</t>
        </is>
      </c>
      <c r="E4236" t="n">
        <v>154</v>
      </c>
      <c r="F4236" t="n">
        <v>77</v>
      </c>
      <c r="G4236" s="3" t="n">
        <v>34.69813</v>
      </c>
      <c r="H4236" s="3" t="n">
        <v>135.519295</v>
      </c>
      <c r="I4236" t="inlineStr">
        <is>
          <t>Google Places(名称一致)</t>
        </is>
      </c>
      <c r="J4236" t="n">
        <v>380</v>
      </c>
      <c r="K4236" t="n">
        <v>285</v>
      </c>
      <c r="L4236" t="n">
        <v>39</v>
      </c>
      <c r="O4236" t="inlineStr">
        <is>
          <t>可</t>
        </is>
      </c>
      <c r="P4236" t="inlineStr">
        <is>
          <t>なし</t>
        </is>
      </c>
      <c r="R4236" s="4">
        <f>IF(COUNT($M4236:$N4236)=0,"",IF(AND(IF($N4236&lt;&gt;"",$N4236,$M4236)&lt;=0,$O4236&lt;&gt;"可"),"警告",""))</f>
        <v/>
      </c>
      <c r="S4236" s="4">
        <f>IF(COUNT($M4236:$N4236)=0,0,IF(IF($N4236&lt;&gt;"",$N4236,$M4236)&gt;=スコアリング基準!$B$20,スコアリング基準!$C$20,IF(IF($N4236&lt;&gt;"",$N4236,$M4236)&gt;=スコアリング基準!$B$21,スコアリング基準!$C$21,IF(IF($N4236&lt;&gt;"",$N4236,$M4236)&gt;0,スコアリング基準!$C$22,0))))</f>
        <v/>
      </c>
      <c r="T4236" s="4">
        <f>IF($O4236="可",スコアリング基準!$C$23,0)</f>
        <v/>
      </c>
      <c r="U4236" s="4">
        <f>IF(OR(COUNT($K4236:$L4236)&lt;2,$K4236=0),0,IF(ABS($L4236)/$K4236&lt;=スコアリング基準!$B$24,スコアリング基準!$C$24,IF(ABS($L4236)/$K4236&lt;=スコアリング基準!$B$25,スコアリング基準!$C$25,IF(ABS($L4236)/$K4236&lt;=スコアリング基準!$B$26,スコアリング基準!$C$26,0))))</f>
        <v/>
      </c>
      <c r="V4236" s="4">
        <f>IF($P4236="なし",スコアリング基準!$C$27,0)</f>
        <v/>
      </c>
      <c r="W4236" s="4">
        <f>IF($F4236="",0,IF(ISNUMBER($F4236),IF($F4236&lt;=スコアリング基準!$B$28,スコアリング基準!$C$28,スコアリング基準!$C$29),0))</f>
        <v/>
      </c>
      <c r="X4236" s="4">
        <f>IFERROR(VLOOKUP($B4236,スコアリング基準!$A$36:$B$46,2,FALSE),0)</f>
        <v/>
      </c>
      <c r="Y4236" s="4">
        <f>SUM($S4236:$X4236)</f>
        <v/>
      </c>
      <c r="Z4236" s="4">
        <f>IF(COUNT($M4236:$N4236)=0,"データ無",IF($Y4236&gt;=スコアリング基準!$B$30,"S",IF($Y4236&gt;=スコアリング基準!$B$31,"A",IF($Y4236&gt;=スコアリング基準!$B$32,"B","C"))))</f>
        <v/>
      </c>
      <c r="AA4236">
        <f>IFERROR(INDEX(実績DB!$I$3:$I$104,MATCH($B4236&amp;$C4236,実績DB!$J$3:$J$104,0)),"")</f>
        <v/>
      </c>
    </row>
    <row r="4237">
      <c r="A4237" t="n">
        <v>4235</v>
      </c>
      <c r="B4237" t="inlineStr">
        <is>
          <t>関西</t>
        </is>
      </c>
      <c r="C4237" t="inlineStr">
        <is>
          <t>猪飼野変電所</t>
        </is>
      </c>
      <c r="E4237" t="n">
        <v>154</v>
      </c>
      <c r="F4237" t="n">
        <v>77</v>
      </c>
      <c r="G4237" s="3" t="n">
        <v>34.66882</v>
      </c>
      <c r="H4237" s="3" t="n">
        <v>135.5396</v>
      </c>
      <c r="I4237" t="inlineStr">
        <is>
          <t>OSM実測(名称一致)</t>
        </is>
      </c>
      <c r="J4237" t="n">
        <v>475</v>
      </c>
      <c r="K4237" t="n">
        <v>356</v>
      </c>
      <c r="L4237" t="n">
        <v>43</v>
      </c>
      <c r="O4237" t="inlineStr">
        <is>
          <t>可</t>
        </is>
      </c>
      <c r="P4237" t="inlineStr">
        <is>
          <t>なし</t>
        </is>
      </c>
      <c r="R4237" s="4">
        <f>IF(COUNT($M4237:$N4237)=0,"",IF(AND(IF($N4237&lt;&gt;"",$N4237,$M4237)&lt;=0,$O4237&lt;&gt;"可"),"警告",""))</f>
        <v/>
      </c>
      <c r="S4237" s="4">
        <f>IF(COUNT($M4237:$N4237)=0,0,IF(IF($N4237&lt;&gt;"",$N4237,$M4237)&gt;=スコアリング基準!$B$20,スコアリング基準!$C$20,IF(IF($N4237&lt;&gt;"",$N4237,$M4237)&gt;=スコアリング基準!$B$21,スコアリング基準!$C$21,IF(IF($N4237&lt;&gt;"",$N4237,$M4237)&gt;0,スコアリング基準!$C$22,0))))</f>
        <v/>
      </c>
      <c r="T4237" s="4">
        <f>IF($O4237="可",スコアリング基準!$C$23,0)</f>
        <v/>
      </c>
      <c r="U4237" s="4">
        <f>IF(OR(COUNT($K4237:$L4237)&lt;2,$K4237=0),0,IF(ABS($L4237)/$K4237&lt;=スコアリング基準!$B$24,スコアリング基準!$C$24,IF(ABS($L4237)/$K4237&lt;=スコアリング基準!$B$25,スコアリング基準!$C$25,IF(ABS($L4237)/$K4237&lt;=スコアリング基準!$B$26,スコアリング基準!$C$26,0))))</f>
        <v/>
      </c>
      <c r="V4237" s="4">
        <f>IF($P4237="なし",スコアリング基準!$C$27,0)</f>
        <v/>
      </c>
      <c r="W4237" s="4">
        <f>IF($F4237="",0,IF(ISNUMBER($F4237),IF($F4237&lt;=スコアリング基準!$B$28,スコアリング基準!$C$28,スコアリング基準!$C$29),0))</f>
        <v/>
      </c>
      <c r="X4237" s="4">
        <f>IFERROR(VLOOKUP($B4237,スコアリング基準!$A$36:$B$46,2,FALSE),0)</f>
        <v/>
      </c>
      <c r="Y4237" s="4">
        <f>SUM($S4237:$X4237)</f>
        <v/>
      </c>
      <c r="Z4237" s="4">
        <f>IF(COUNT($M4237:$N4237)=0,"データ無",IF($Y4237&gt;=スコアリング基準!$B$30,"S",IF($Y4237&gt;=スコアリング基準!$B$31,"A",IF($Y4237&gt;=スコアリング基準!$B$32,"B","C"))))</f>
        <v/>
      </c>
      <c r="AA4237">
        <f>IFERROR(INDEX(実績DB!$I$3:$I$104,MATCH($B4237&amp;$C4237,実績DB!$J$3:$J$104,0)),"")</f>
        <v/>
      </c>
    </row>
    <row r="4238">
      <c r="A4238" t="n">
        <v>4236</v>
      </c>
      <c r="B4238" t="inlineStr">
        <is>
          <t>関西</t>
        </is>
      </c>
      <c r="C4238" t="inlineStr">
        <is>
          <t>堺港変電所</t>
        </is>
      </c>
      <c r="E4238" t="n">
        <v>154</v>
      </c>
      <c r="F4238" t="n">
        <v>77</v>
      </c>
      <c r="G4238" s="3" t="n">
        <v>34.566419</v>
      </c>
      <c r="H4238" s="3" t="n">
        <v>135.441216</v>
      </c>
      <c r="I4238" t="inlineStr">
        <is>
          <t>Google Places(名称一致)</t>
        </is>
      </c>
      <c r="J4238" t="n">
        <v>950</v>
      </c>
      <c r="K4238" t="n">
        <v>760</v>
      </c>
      <c r="L4238" t="n">
        <v>-23</v>
      </c>
      <c r="O4238" t="inlineStr">
        <is>
          <t>可</t>
        </is>
      </c>
      <c r="P4238" t="inlineStr">
        <is>
          <t>なし</t>
        </is>
      </c>
      <c r="R4238" s="4">
        <f>IF(COUNT($M4238:$N4238)=0,"",IF(AND(IF($N4238&lt;&gt;"",$N4238,$M4238)&lt;=0,$O4238&lt;&gt;"可"),"警告",""))</f>
        <v/>
      </c>
      <c r="S4238" s="4">
        <f>IF(COUNT($M4238:$N4238)=0,0,IF(IF($N4238&lt;&gt;"",$N4238,$M4238)&gt;=スコアリング基準!$B$20,スコアリング基準!$C$20,IF(IF($N4238&lt;&gt;"",$N4238,$M4238)&gt;=スコアリング基準!$B$21,スコアリング基準!$C$21,IF(IF($N4238&lt;&gt;"",$N4238,$M4238)&gt;0,スコアリング基準!$C$22,0))))</f>
        <v/>
      </c>
      <c r="T4238" s="4">
        <f>IF($O4238="可",スコアリング基準!$C$23,0)</f>
        <v/>
      </c>
      <c r="U4238" s="4">
        <f>IF(OR(COUNT($K4238:$L4238)&lt;2,$K4238=0),0,IF(ABS($L4238)/$K4238&lt;=スコアリング基準!$B$24,スコアリング基準!$C$24,IF(ABS($L4238)/$K4238&lt;=スコアリング基準!$B$25,スコアリング基準!$C$25,IF(ABS($L4238)/$K4238&lt;=スコアリング基準!$B$26,スコアリング基準!$C$26,0))))</f>
        <v/>
      </c>
      <c r="V4238" s="4">
        <f>IF($P4238="なし",スコアリング基準!$C$27,0)</f>
        <v/>
      </c>
      <c r="W4238" s="4">
        <f>IF($F4238="",0,IF(ISNUMBER($F4238),IF($F4238&lt;=スコアリング基準!$B$28,スコアリング基準!$C$28,スコアリング基準!$C$29),0))</f>
        <v/>
      </c>
      <c r="X4238" s="4">
        <f>IFERROR(VLOOKUP($B4238,スコアリング基準!$A$36:$B$46,2,FALSE),0)</f>
        <v/>
      </c>
      <c r="Y4238" s="4">
        <f>SUM($S4238:$X4238)</f>
        <v/>
      </c>
      <c r="Z4238" s="4">
        <f>IF(COUNT($M4238:$N4238)=0,"データ無",IF($Y4238&gt;=スコアリング基準!$B$30,"S",IF($Y4238&gt;=スコアリング基準!$B$31,"A",IF($Y4238&gt;=スコアリング基準!$B$32,"B","C"))))</f>
        <v/>
      </c>
      <c r="AA4238">
        <f>IFERROR(INDEX(実績DB!$I$3:$I$104,MATCH($B4238&amp;$C4238,実績DB!$J$3:$J$104,0)),"")</f>
        <v/>
      </c>
    </row>
    <row r="4239">
      <c r="A4239" t="n">
        <v>4237</v>
      </c>
      <c r="B4239" t="inlineStr">
        <is>
          <t>関西</t>
        </is>
      </c>
      <c r="C4239" t="inlineStr">
        <is>
          <t>高島変電所</t>
        </is>
      </c>
      <c r="E4239" t="n">
        <v>154</v>
      </c>
      <c r="F4239" t="n">
        <v>77</v>
      </c>
      <c r="G4239" s="3" t="n">
        <v>35.297725</v>
      </c>
      <c r="H4239" s="3" t="n">
        <v>136.002588</v>
      </c>
      <c r="I4239" t="inlineStr">
        <is>
          <t>Google Places(名称一致)</t>
        </is>
      </c>
      <c r="J4239" t="n">
        <v>190</v>
      </c>
      <c r="K4239" t="n">
        <v>142</v>
      </c>
      <c r="L4239" t="n">
        <v>-111</v>
      </c>
      <c r="O4239" t="inlineStr">
        <is>
          <t>可</t>
        </is>
      </c>
      <c r="P4239" t="inlineStr">
        <is>
          <t>有り</t>
        </is>
      </c>
      <c r="R4239" s="4">
        <f>IF(COUNT($M4239:$N4239)=0,"",IF(AND(IF($N4239&lt;&gt;"",$N4239,$M4239)&lt;=0,$O4239&lt;&gt;"可"),"警告",""))</f>
        <v/>
      </c>
      <c r="S4239" s="4">
        <f>IF(COUNT($M4239:$N4239)=0,0,IF(IF($N4239&lt;&gt;"",$N4239,$M4239)&gt;=スコアリング基準!$B$20,スコアリング基準!$C$20,IF(IF($N4239&lt;&gt;"",$N4239,$M4239)&gt;=スコアリング基準!$B$21,スコアリング基準!$C$21,IF(IF($N4239&lt;&gt;"",$N4239,$M4239)&gt;0,スコアリング基準!$C$22,0))))</f>
        <v/>
      </c>
      <c r="T4239" s="4">
        <f>IF($O4239="可",スコアリング基準!$C$23,0)</f>
        <v/>
      </c>
      <c r="U4239" s="4">
        <f>IF(OR(COUNT($K4239:$L4239)&lt;2,$K4239=0),0,IF(ABS($L4239)/$K4239&lt;=スコアリング基準!$B$24,スコアリング基準!$C$24,IF(ABS($L4239)/$K4239&lt;=スコアリング基準!$B$25,スコアリング基準!$C$25,IF(ABS($L4239)/$K4239&lt;=スコアリング基準!$B$26,スコアリング基準!$C$26,0))))</f>
        <v/>
      </c>
      <c r="V4239" s="4">
        <f>IF($P4239="なし",スコアリング基準!$C$27,0)</f>
        <v/>
      </c>
      <c r="W4239" s="4">
        <f>IF($F4239="",0,IF(ISNUMBER($F4239),IF($F4239&lt;=スコアリング基準!$B$28,スコアリング基準!$C$28,スコアリング基準!$C$29),0))</f>
        <v/>
      </c>
      <c r="X4239" s="4">
        <f>IFERROR(VLOOKUP($B4239,スコアリング基準!$A$36:$B$46,2,FALSE),0)</f>
        <v/>
      </c>
      <c r="Y4239" s="4">
        <f>SUM($S4239:$X4239)</f>
        <v/>
      </c>
      <c r="Z4239" s="4">
        <f>IF(COUNT($M4239:$N4239)=0,"データ無",IF($Y4239&gt;=スコアリング基準!$B$30,"S",IF($Y4239&gt;=スコアリング基準!$B$31,"A",IF($Y4239&gt;=スコアリング基準!$B$32,"B","C"))))</f>
        <v/>
      </c>
      <c r="AA4239">
        <f>IFERROR(INDEX(実績DB!$I$3:$I$104,MATCH($B4239&amp;$C4239,実績DB!$J$3:$J$104,0)),"")</f>
        <v/>
      </c>
    </row>
    <row r="4240">
      <c r="A4240" t="n">
        <v>4238</v>
      </c>
      <c r="B4240" t="inlineStr">
        <is>
          <t>関西</t>
        </is>
      </c>
      <c r="C4240" t="inlineStr">
        <is>
          <t>高津変電所</t>
        </is>
      </c>
      <c r="E4240" t="n">
        <v>154</v>
      </c>
      <c r="F4240" t="n">
        <v>77</v>
      </c>
      <c r="G4240" s="3" t="n">
        <v>34.668115</v>
      </c>
      <c r="H4240" s="3" t="n">
        <v>135.512905</v>
      </c>
      <c r="I4240" t="inlineStr">
        <is>
          <t>Google Places(名称一致)</t>
        </is>
      </c>
      <c r="J4240" t="n">
        <v>475</v>
      </c>
      <c r="K4240" t="n">
        <v>356</v>
      </c>
      <c r="L4240" t="n">
        <v>56</v>
      </c>
      <c r="O4240" t="inlineStr">
        <is>
          <t>可</t>
        </is>
      </c>
      <c r="P4240" t="inlineStr">
        <is>
          <t>有り</t>
        </is>
      </c>
      <c r="R4240" s="4">
        <f>IF(COUNT($M4240:$N4240)=0,"",IF(AND(IF($N4240&lt;&gt;"",$N4240,$M4240)&lt;=0,$O4240&lt;&gt;"可"),"警告",""))</f>
        <v/>
      </c>
      <c r="S4240" s="4">
        <f>IF(COUNT($M4240:$N4240)=0,0,IF(IF($N4240&lt;&gt;"",$N4240,$M4240)&gt;=スコアリング基準!$B$20,スコアリング基準!$C$20,IF(IF($N4240&lt;&gt;"",$N4240,$M4240)&gt;=スコアリング基準!$B$21,スコアリング基準!$C$21,IF(IF($N4240&lt;&gt;"",$N4240,$M4240)&gt;0,スコアリング基準!$C$22,0))))</f>
        <v/>
      </c>
      <c r="T4240" s="4">
        <f>IF($O4240="可",スコアリング基準!$C$23,0)</f>
        <v/>
      </c>
      <c r="U4240" s="4">
        <f>IF(OR(COUNT($K4240:$L4240)&lt;2,$K4240=0),0,IF(ABS($L4240)/$K4240&lt;=スコアリング基準!$B$24,スコアリング基準!$C$24,IF(ABS($L4240)/$K4240&lt;=スコアリング基準!$B$25,スコアリング基準!$C$25,IF(ABS($L4240)/$K4240&lt;=スコアリング基準!$B$26,スコアリング基準!$C$26,0))))</f>
        <v/>
      </c>
      <c r="V4240" s="4">
        <f>IF($P4240="なし",スコアリング基準!$C$27,0)</f>
        <v/>
      </c>
      <c r="W4240" s="4">
        <f>IF($F4240="",0,IF(ISNUMBER($F4240),IF($F4240&lt;=スコアリング基準!$B$28,スコアリング基準!$C$28,スコアリング基準!$C$29),0))</f>
        <v/>
      </c>
      <c r="X4240" s="4">
        <f>IFERROR(VLOOKUP($B4240,スコアリング基準!$A$36:$B$46,2,FALSE),0)</f>
        <v/>
      </c>
      <c r="Y4240" s="4">
        <f>SUM($S4240:$X4240)</f>
        <v/>
      </c>
      <c r="Z4240" s="4">
        <f>IF(COUNT($M4240:$N4240)=0,"データ無",IF($Y4240&gt;=スコアリング基準!$B$30,"S",IF($Y4240&gt;=スコアリング基準!$B$31,"A",IF($Y4240&gt;=スコアリング基準!$B$32,"B","C"))))</f>
        <v/>
      </c>
      <c r="AA4240">
        <f>IFERROR(INDEX(実績DB!$I$3:$I$104,MATCH($B4240&amp;$C4240,実績DB!$J$3:$J$104,0)),"")</f>
        <v/>
      </c>
    </row>
    <row r="4241">
      <c r="A4241" t="n">
        <v>4239</v>
      </c>
      <c r="B4241" t="inlineStr">
        <is>
          <t>関西</t>
        </is>
      </c>
      <c r="C4241" t="inlineStr">
        <is>
          <t>矢田変電所</t>
        </is>
      </c>
      <c r="E4241" t="n">
        <v>154</v>
      </c>
      <c r="F4241" t="n">
        <v>77</v>
      </c>
      <c r="G4241" s="3" t="n">
        <v>34.606237</v>
      </c>
      <c r="H4241" s="3" t="n">
        <v>135.53244</v>
      </c>
      <c r="I4241" t="inlineStr">
        <is>
          <t>Google Places(名称一致)</t>
        </is>
      </c>
      <c r="J4241" t="n">
        <v>475</v>
      </c>
      <c r="K4241" t="n">
        <v>356</v>
      </c>
      <c r="L4241" t="n">
        <v>40</v>
      </c>
      <c r="O4241" t="inlineStr">
        <is>
          <t>可</t>
        </is>
      </c>
      <c r="P4241" t="inlineStr">
        <is>
          <t>なし</t>
        </is>
      </c>
      <c r="R4241" s="4">
        <f>IF(COUNT($M4241:$N4241)=0,"",IF(AND(IF($N4241&lt;&gt;"",$N4241,$M4241)&lt;=0,$O4241&lt;&gt;"可"),"警告",""))</f>
        <v/>
      </c>
      <c r="S4241" s="4">
        <f>IF(COUNT($M4241:$N4241)=0,0,IF(IF($N4241&lt;&gt;"",$N4241,$M4241)&gt;=スコアリング基準!$B$20,スコアリング基準!$C$20,IF(IF($N4241&lt;&gt;"",$N4241,$M4241)&gt;=スコアリング基準!$B$21,スコアリング基準!$C$21,IF(IF($N4241&lt;&gt;"",$N4241,$M4241)&gt;0,スコアリング基準!$C$22,0))))</f>
        <v/>
      </c>
      <c r="T4241" s="4">
        <f>IF($O4241="可",スコアリング基準!$C$23,0)</f>
        <v/>
      </c>
      <c r="U4241" s="4">
        <f>IF(OR(COUNT($K4241:$L4241)&lt;2,$K4241=0),0,IF(ABS($L4241)/$K4241&lt;=スコアリング基準!$B$24,スコアリング基準!$C$24,IF(ABS($L4241)/$K4241&lt;=スコアリング基準!$B$25,スコアリング基準!$C$25,IF(ABS($L4241)/$K4241&lt;=スコアリング基準!$B$26,スコアリング基準!$C$26,0))))</f>
        <v/>
      </c>
      <c r="V4241" s="4">
        <f>IF($P4241="なし",スコアリング基準!$C$27,0)</f>
        <v/>
      </c>
      <c r="W4241" s="4">
        <f>IF($F4241="",0,IF(ISNUMBER($F4241),IF($F4241&lt;=スコアリング基準!$B$28,スコアリング基準!$C$28,スコアリング基準!$C$29),0))</f>
        <v/>
      </c>
      <c r="X4241" s="4">
        <f>IFERROR(VLOOKUP($B4241,スコアリング基準!$A$36:$B$46,2,FALSE),0)</f>
        <v/>
      </c>
      <c r="Y4241" s="4">
        <f>SUM($S4241:$X4241)</f>
        <v/>
      </c>
      <c r="Z4241" s="4">
        <f>IF(COUNT($M4241:$N4241)=0,"データ無",IF($Y4241&gt;=スコアリング基準!$B$30,"S",IF($Y4241&gt;=スコアリング基準!$B$31,"A",IF($Y4241&gt;=スコアリング基準!$B$32,"B","C"))))</f>
        <v/>
      </c>
      <c r="AA4241">
        <f>IFERROR(INDEX(実績DB!$I$3:$I$104,MATCH($B4241&amp;$C4241,実績DB!$J$3:$J$104,0)),"")</f>
        <v/>
      </c>
    </row>
    <row r="4242">
      <c r="A4242" t="n">
        <v>4240</v>
      </c>
      <c r="B4242" t="inlineStr">
        <is>
          <t>関西</t>
        </is>
      </c>
      <c r="C4242" t="inlineStr">
        <is>
          <t>中河内変電所</t>
        </is>
      </c>
      <c r="E4242" t="n">
        <v>154</v>
      </c>
      <c r="F4242" t="n">
        <v>77</v>
      </c>
      <c r="G4242" s="3" t="n">
        <v>34.655892</v>
      </c>
      <c r="H4242" s="3" t="n">
        <v>135.626537</v>
      </c>
      <c r="I4242" t="inlineStr">
        <is>
          <t>Google Places(名称一致)</t>
        </is>
      </c>
      <c r="J4242" t="n">
        <v>475</v>
      </c>
      <c r="K4242" t="n">
        <v>356</v>
      </c>
      <c r="L4242" t="n">
        <v>24</v>
      </c>
      <c r="O4242" t="inlineStr">
        <is>
          <t>可</t>
        </is>
      </c>
      <c r="P4242" t="inlineStr">
        <is>
          <t>なし</t>
        </is>
      </c>
      <c r="R4242" s="4">
        <f>IF(COUNT($M4242:$N4242)=0,"",IF(AND(IF($N4242&lt;&gt;"",$N4242,$M4242)&lt;=0,$O4242&lt;&gt;"可"),"警告",""))</f>
        <v/>
      </c>
      <c r="S4242" s="4">
        <f>IF(COUNT($M4242:$N4242)=0,0,IF(IF($N4242&lt;&gt;"",$N4242,$M4242)&gt;=スコアリング基準!$B$20,スコアリング基準!$C$20,IF(IF($N4242&lt;&gt;"",$N4242,$M4242)&gt;=スコアリング基準!$B$21,スコアリング基準!$C$21,IF(IF($N4242&lt;&gt;"",$N4242,$M4242)&gt;0,スコアリング基準!$C$22,0))))</f>
        <v/>
      </c>
      <c r="T4242" s="4">
        <f>IF($O4242="可",スコアリング基準!$C$23,0)</f>
        <v/>
      </c>
      <c r="U4242" s="4">
        <f>IF(OR(COUNT($K4242:$L4242)&lt;2,$K4242=0),0,IF(ABS($L4242)/$K4242&lt;=スコアリング基準!$B$24,スコアリング基準!$C$24,IF(ABS($L4242)/$K4242&lt;=スコアリング基準!$B$25,スコアリング基準!$C$25,IF(ABS($L4242)/$K4242&lt;=スコアリング基準!$B$26,スコアリング基準!$C$26,0))))</f>
        <v/>
      </c>
      <c r="V4242" s="4">
        <f>IF($P4242="なし",スコアリング基準!$C$27,0)</f>
        <v/>
      </c>
      <c r="W4242" s="4">
        <f>IF($F4242="",0,IF(ISNUMBER($F4242),IF($F4242&lt;=スコアリング基準!$B$28,スコアリング基準!$C$28,スコアリング基準!$C$29),0))</f>
        <v/>
      </c>
      <c r="X4242" s="4">
        <f>IFERROR(VLOOKUP($B4242,スコアリング基準!$A$36:$B$46,2,FALSE),0)</f>
        <v/>
      </c>
      <c r="Y4242" s="4">
        <f>SUM($S4242:$X4242)</f>
        <v/>
      </c>
      <c r="Z4242" s="4">
        <f>IF(COUNT($M4242:$N4242)=0,"データ無",IF($Y4242&gt;=スコアリング基準!$B$30,"S",IF($Y4242&gt;=スコアリング基準!$B$31,"A",IF($Y4242&gt;=スコアリング基準!$B$32,"B","C"))))</f>
        <v/>
      </c>
      <c r="AA4242">
        <f>IFERROR(INDEX(実績DB!$I$3:$I$104,MATCH($B4242&amp;$C4242,実績DB!$J$3:$J$104,0)),"")</f>
        <v/>
      </c>
    </row>
    <row r="4243">
      <c r="A4243" t="n">
        <v>4241</v>
      </c>
      <c r="B4243" t="inlineStr">
        <is>
          <t>関西</t>
        </is>
      </c>
      <c r="C4243" t="inlineStr">
        <is>
          <t>萩之茶屋変電所</t>
        </is>
      </c>
      <c r="E4243" t="n">
        <v>154</v>
      </c>
      <c r="F4243" t="n">
        <v>77</v>
      </c>
      <c r="G4243" s="3" t="n"/>
      <c r="H4243" s="3" t="n"/>
      <c r="I4243" t="inlineStr">
        <is>
          <t>未取得</t>
        </is>
      </c>
      <c r="J4243" t="n">
        <v>475</v>
      </c>
      <c r="K4243" t="n">
        <v>356</v>
      </c>
      <c r="L4243" t="n">
        <v>84</v>
      </c>
      <c r="O4243" t="inlineStr">
        <is>
          <t>可</t>
        </is>
      </c>
      <c r="P4243" t="inlineStr">
        <is>
          <t>有り</t>
        </is>
      </c>
      <c r="R4243" s="4">
        <f>IF(COUNT($M4243:$N4243)=0,"",IF(AND(IF($N4243&lt;&gt;"",$N4243,$M4243)&lt;=0,$O4243&lt;&gt;"可"),"警告",""))</f>
        <v/>
      </c>
      <c r="S4243" s="4">
        <f>IF(COUNT($M4243:$N4243)=0,0,IF(IF($N4243&lt;&gt;"",$N4243,$M4243)&gt;=スコアリング基準!$B$20,スコアリング基準!$C$20,IF(IF($N4243&lt;&gt;"",$N4243,$M4243)&gt;=スコアリング基準!$B$21,スコアリング基準!$C$21,IF(IF($N4243&lt;&gt;"",$N4243,$M4243)&gt;0,スコアリング基準!$C$22,0))))</f>
        <v/>
      </c>
      <c r="T4243" s="4">
        <f>IF($O4243="可",スコアリング基準!$C$23,0)</f>
        <v/>
      </c>
      <c r="U4243" s="4">
        <f>IF(OR(COUNT($K4243:$L4243)&lt;2,$K4243=0),0,IF(ABS($L4243)/$K4243&lt;=スコアリング基準!$B$24,スコアリング基準!$C$24,IF(ABS($L4243)/$K4243&lt;=スコアリング基準!$B$25,スコアリング基準!$C$25,IF(ABS($L4243)/$K4243&lt;=スコアリング基準!$B$26,スコアリング基準!$C$26,0))))</f>
        <v/>
      </c>
      <c r="V4243" s="4">
        <f>IF($P4243="なし",スコアリング基準!$C$27,0)</f>
        <v/>
      </c>
      <c r="W4243" s="4">
        <f>IF($F4243="",0,IF(ISNUMBER($F4243),IF($F4243&lt;=スコアリング基準!$B$28,スコアリング基準!$C$28,スコアリング基準!$C$29),0))</f>
        <v/>
      </c>
      <c r="X4243" s="4">
        <f>IFERROR(VLOOKUP($B4243,スコアリング基準!$A$36:$B$46,2,FALSE),0)</f>
        <v/>
      </c>
      <c r="Y4243" s="4">
        <f>SUM($S4243:$X4243)</f>
        <v/>
      </c>
      <c r="Z4243" s="4">
        <f>IF(COUNT($M4243:$N4243)=0,"データ無",IF($Y4243&gt;=スコアリング基準!$B$30,"S",IF($Y4243&gt;=スコアリング基準!$B$31,"A",IF($Y4243&gt;=スコアリング基準!$B$32,"B","C"))))</f>
        <v/>
      </c>
      <c r="AA4243">
        <f>IFERROR(INDEX(実績DB!$I$3:$I$104,MATCH($B4243&amp;$C4243,実績DB!$J$3:$J$104,0)),"")</f>
        <v/>
      </c>
    </row>
    <row r="4244">
      <c r="A4244" t="n">
        <v>4242</v>
      </c>
      <c r="B4244" t="inlineStr">
        <is>
          <t>関西</t>
        </is>
      </c>
      <c r="C4244" t="inlineStr">
        <is>
          <t>新宮変電所</t>
        </is>
      </c>
      <c r="E4244" t="n">
        <v>154</v>
      </c>
      <c r="F4244" t="n">
        <v>77</v>
      </c>
      <c r="G4244" s="3" t="n">
        <v>33.71585</v>
      </c>
      <c r="H4244" s="3" t="n">
        <v>135.9913</v>
      </c>
      <c r="I4244" t="inlineStr">
        <is>
          <t>OSM実測(名称一致)</t>
        </is>
      </c>
      <c r="J4244" t="n">
        <v>256</v>
      </c>
      <c r="K4244" t="n">
        <v>125</v>
      </c>
      <c r="L4244" t="n">
        <v>-54</v>
      </c>
      <c r="O4244" t="inlineStr">
        <is>
          <t>可</t>
        </is>
      </c>
      <c r="P4244" t="inlineStr">
        <is>
          <t>有り</t>
        </is>
      </c>
      <c r="R4244" s="4">
        <f>IF(COUNT($M4244:$N4244)=0,"",IF(AND(IF($N4244&lt;&gt;"",$N4244,$M4244)&lt;=0,$O4244&lt;&gt;"可"),"警告",""))</f>
        <v/>
      </c>
      <c r="S4244" s="4">
        <f>IF(COUNT($M4244:$N4244)=0,0,IF(IF($N4244&lt;&gt;"",$N4244,$M4244)&gt;=スコアリング基準!$B$20,スコアリング基準!$C$20,IF(IF($N4244&lt;&gt;"",$N4244,$M4244)&gt;=スコアリング基準!$B$21,スコアリング基準!$C$21,IF(IF($N4244&lt;&gt;"",$N4244,$M4244)&gt;0,スコアリング基準!$C$22,0))))</f>
        <v/>
      </c>
      <c r="T4244" s="4">
        <f>IF($O4244="可",スコアリング基準!$C$23,0)</f>
        <v/>
      </c>
      <c r="U4244" s="4">
        <f>IF(OR(COUNT($K4244:$L4244)&lt;2,$K4244=0),0,IF(ABS($L4244)/$K4244&lt;=スコアリング基準!$B$24,スコアリング基準!$C$24,IF(ABS($L4244)/$K4244&lt;=スコアリング基準!$B$25,スコアリング基準!$C$25,IF(ABS($L4244)/$K4244&lt;=スコアリング基準!$B$26,スコアリング基準!$C$26,0))))</f>
        <v/>
      </c>
      <c r="V4244" s="4">
        <f>IF($P4244="なし",スコアリング基準!$C$27,0)</f>
        <v/>
      </c>
      <c r="W4244" s="4">
        <f>IF($F4244="",0,IF(ISNUMBER($F4244),IF($F4244&lt;=スコアリング基準!$B$28,スコアリング基準!$C$28,スコアリング基準!$C$29),0))</f>
        <v/>
      </c>
      <c r="X4244" s="4">
        <f>IFERROR(VLOOKUP($B4244,スコアリング基準!$A$36:$B$46,2,FALSE),0)</f>
        <v/>
      </c>
      <c r="Y4244" s="4">
        <f>SUM($S4244:$X4244)</f>
        <v/>
      </c>
      <c r="Z4244" s="4">
        <f>IF(COUNT($M4244:$N4244)=0,"データ無",IF($Y4244&gt;=スコアリング基準!$B$30,"S",IF($Y4244&gt;=スコアリング基準!$B$31,"A",IF($Y4244&gt;=スコアリング基準!$B$32,"B","C"))))</f>
        <v/>
      </c>
      <c r="AA4244">
        <f>IFERROR(INDEX(実績DB!$I$3:$I$104,MATCH($B4244&amp;$C4244,実績DB!$J$3:$J$104,0)),"")</f>
        <v/>
      </c>
    </row>
    <row r="4245">
      <c r="A4245" t="n">
        <v>4243</v>
      </c>
      <c r="B4245" t="inlineStr">
        <is>
          <t>関西</t>
        </is>
      </c>
      <c r="C4245" t="inlineStr">
        <is>
          <t>勢野変電所</t>
        </is>
      </c>
      <c r="E4245" t="n">
        <v>154</v>
      </c>
      <c r="F4245" t="n">
        <v>77</v>
      </c>
      <c r="G4245" s="3" t="n">
        <v>34.607308</v>
      </c>
      <c r="H4245" s="3" t="n">
        <v>135.685403</v>
      </c>
      <c r="I4245" t="inlineStr">
        <is>
          <t>Google Places(名称一致)</t>
        </is>
      </c>
      <c r="J4245" t="n">
        <v>237</v>
      </c>
      <c r="K4245" t="n">
        <v>237</v>
      </c>
      <c r="L4245" t="n">
        <v>-19</v>
      </c>
      <c r="O4245" t="inlineStr">
        <is>
          <t>不可 #1</t>
        </is>
      </c>
      <c r="P4245" t="inlineStr">
        <is>
          <t>なし</t>
        </is>
      </c>
      <c r="R4245" s="4">
        <f>IF(COUNT($M4245:$N4245)=0,"",IF(AND(IF($N4245&lt;&gt;"",$N4245,$M4245)&lt;=0,$O4245&lt;&gt;"可"),"警告",""))</f>
        <v/>
      </c>
      <c r="S4245" s="4">
        <f>IF(COUNT($M4245:$N4245)=0,0,IF(IF($N4245&lt;&gt;"",$N4245,$M4245)&gt;=スコアリング基準!$B$20,スコアリング基準!$C$20,IF(IF($N4245&lt;&gt;"",$N4245,$M4245)&gt;=スコアリング基準!$B$21,スコアリング基準!$C$21,IF(IF($N4245&lt;&gt;"",$N4245,$M4245)&gt;0,スコアリング基準!$C$22,0))))</f>
        <v/>
      </c>
      <c r="T4245" s="4">
        <f>IF($O4245="可",スコアリング基準!$C$23,0)</f>
        <v/>
      </c>
      <c r="U4245" s="4">
        <f>IF(OR(COUNT($K4245:$L4245)&lt;2,$K4245=0),0,IF(ABS($L4245)/$K4245&lt;=スコアリング基準!$B$24,スコアリング基準!$C$24,IF(ABS($L4245)/$K4245&lt;=スコアリング基準!$B$25,スコアリング基準!$C$25,IF(ABS($L4245)/$K4245&lt;=スコアリング基準!$B$26,スコアリング基準!$C$26,0))))</f>
        <v/>
      </c>
      <c r="V4245" s="4">
        <f>IF($P4245="なし",スコアリング基準!$C$27,0)</f>
        <v/>
      </c>
      <c r="W4245" s="4">
        <f>IF($F4245="",0,IF(ISNUMBER($F4245),IF($F4245&lt;=スコアリング基準!$B$28,スコアリング基準!$C$28,スコアリング基準!$C$29),0))</f>
        <v/>
      </c>
      <c r="X4245" s="4">
        <f>IFERROR(VLOOKUP($B4245,スコアリング基準!$A$36:$B$46,2,FALSE),0)</f>
        <v/>
      </c>
      <c r="Y4245" s="4">
        <f>SUM($S4245:$X4245)</f>
        <v/>
      </c>
      <c r="Z4245" s="4">
        <f>IF(COUNT($M4245:$N4245)=0,"データ無",IF($Y4245&gt;=スコアリング基準!$B$30,"S",IF($Y4245&gt;=スコアリング基準!$B$31,"A",IF($Y4245&gt;=スコアリング基準!$B$32,"B","C"))))</f>
        <v/>
      </c>
      <c r="AA4245">
        <f>IFERROR(INDEX(実績DB!$I$3:$I$104,MATCH($B4245&amp;$C4245,実績DB!$J$3:$J$104,0)),"")</f>
        <v/>
      </c>
    </row>
    <row r="4246">
      <c r="A4246" t="n">
        <v>4244</v>
      </c>
      <c r="B4246" t="inlineStr">
        <is>
          <t>関西</t>
        </is>
      </c>
      <c r="C4246" t="inlineStr">
        <is>
          <t>堺浜変電所</t>
        </is>
      </c>
      <c r="E4246" t="n">
        <v>154</v>
      </c>
      <c r="F4246" t="n">
        <v>77</v>
      </c>
      <c r="G4246" s="3" t="n">
        <v>34.592038</v>
      </c>
      <c r="H4246" s="3" t="n">
        <v>135.438959</v>
      </c>
      <c r="I4246" t="inlineStr">
        <is>
          <t>Google Places(名称一致)</t>
        </is>
      </c>
      <c r="J4246" t="n">
        <v>475</v>
      </c>
      <c r="K4246" t="n">
        <v>356</v>
      </c>
      <c r="L4246" t="n">
        <v>-10</v>
      </c>
      <c r="O4246" t="inlineStr">
        <is>
          <t>可</t>
        </is>
      </c>
      <c r="P4246" t="inlineStr">
        <is>
          <t>有り</t>
        </is>
      </c>
      <c r="R4246" s="4">
        <f>IF(COUNT($M4246:$N4246)=0,"",IF(AND(IF($N4246&lt;&gt;"",$N4246,$M4246)&lt;=0,$O4246&lt;&gt;"可"),"警告",""))</f>
        <v/>
      </c>
      <c r="S4246" s="4">
        <f>IF(COUNT($M4246:$N4246)=0,0,IF(IF($N4246&lt;&gt;"",$N4246,$M4246)&gt;=スコアリング基準!$B$20,スコアリング基準!$C$20,IF(IF($N4246&lt;&gt;"",$N4246,$M4246)&gt;=スコアリング基準!$B$21,スコアリング基準!$C$21,IF(IF($N4246&lt;&gt;"",$N4246,$M4246)&gt;0,スコアリング基準!$C$22,0))))</f>
        <v/>
      </c>
      <c r="T4246" s="4">
        <f>IF($O4246="可",スコアリング基準!$C$23,0)</f>
        <v/>
      </c>
      <c r="U4246" s="4">
        <f>IF(OR(COUNT($K4246:$L4246)&lt;2,$K4246=0),0,IF(ABS($L4246)/$K4246&lt;=スコアリング基準!$B$24,スコアリング基準!$C$24,IF(ABS($L4246)/$K4246&lt;=スコアリング基準!$B$25,スコアリング基準!$C$25,IF(ABS($L4246)/$K4246&lt;=スコアリング基準!$B$26,スコアリング基準!$C$26,0))))</f>
        <v/>
      </c>
      <c r="V4246" s="4">
        <f>IF($P4246="なし",スコアリング基準!$C$27,0)</f>
        <v/>
      </c>
      <c r="W4246" s="4">
        <f>IF($F4246="",0,IF(ISNUMBER($F4246),IF($F4246&lt;=スコアリング基準!$B$28,スコアリング基準!$C$28,スコアリング基準!$C$29),0))</f>
        <v/>
      </c>
      <c r="X4246" s="4">
        <f>IFERROR(VLOOKUP($B4246,スコアリング基準!$A$36:$B$46,2,FALSE),0)</f>
        <v/>
      </c>
      <c r="Y4246" s="4">
        <f>SUM($S4246:$X4246)</f>
        <v/>
      </c>
      <c r="Z4246" s="4">
        <f>IF(COUNT($M4246:$N4246)=0,"データ無",IF($Y4246&gt;=スコアリング基準!$B$30,"S",IF($Y4246&gt;=スコアリング基準!$B$31,"A",IF($Y4246&gt;=スコアリング基準!$B$32,"B","C"))))</f>
        <v/>
      </c>
      <c r="AA4246">
        <f>IFERROR(INDEX(実績DB!$I$3:$I$104,MATCH($B4246&amp;$C4246,実績DB!$J$3:$J$104,0)),"")</f>
        <v/>
      </c>
    </row>
    <row r="4247">
      <c r="A4247" t="n">
        <v>4245</v>
      </c>
      <c r="B4247" t="inlineStr">
        <is>
          <t>関西</t>
        </is>
      </c>
      <c r="C4247" t="inlineStr">
        <is>
          <t>有馬変電所</t>
        </is>
      </c>
      <c r="E4247" t="n">
        <v>154</v>
      </c>
      <c r="F4247" t="n">
        <v>22</v>
      </c>
      <c r="G4247" s="3" t="n">
        <v>34.820935</v>
      </c>
      <c r="H4247" s="3" t="n">
        <v>135.251075</v>
      </c>
      <c r="I4247" t="inlineStr">
        <is>
          <t>Google Places(名称一致)</t>
        </is>
      </c>
      <c r="J4247" t="n">
        <v>57</v>
      </c>
      <c r="K4247" t="n">
        <v>31</v>
      </c>
      <c r="L4247" t="n">
        <v>-1</v>
      </c>
      <c r="O4247" t="inlineStr">
        <is>
          <t>可</t>
        </is>
      </c>
      <c r="P4247" t="inlineStr">
        <is>
          <t>なし</t>
        </is>
      </c>
      <c r="R4247" s="4">
        <f>IF(COUNT($M4247:$N4247)=0,"",IF(AND(IF($N4247&lt;&gt;"",$N4247,$M4247)&lt;=0,$O4247&lt;&gt;"可"),"警告",""))</f>
        <v/>
      </c>
      <c r="S4247" s="4">
        <f>IF(COUNT($M4247:$N4247)=0,0,IF(IF($N4247&lt;&gt;"",$N4247,$M4247)&gt;=スコアリング基準!$B$20,スコアリング基準!$C$20,IF(IF($N4247&lt;&gt;"",$N4247,$M4247)&gt;=スコアリング基準!$B$21,スコアリング基準!$C$21,IF(IF($N4247&lt;&gt;"",$N4247,$M4247)&gt;0,スコアリング基準!$C$22,0))))</f>
        <v/>
      </c>
      <c r="T4247" s="4">
        <f>IF($O4247="可",スコアリング基準!$C$23,0)</f>
        <v/>
      </c>
      <c r="U4247" s="4">
        <f>IF(OR(COUNT($K4247:$L4247)&lt;2,$K4247=0),0,IF(ABS($L4247)/$K4247&lt;=スコアリング基準!$B$24,スコアリング基準!$C$24,IF(ABS($L4247)/$K4247&lt;=スコアリング基準!$B$25,スコアリング基準!$C$25,IF(ABS($L4247)/$K4247&lt;=スコアリング基準!$B$26,スコアリング基準!$C$26,0))))</f>
        <v/>
      </c>
      <c r="V4247" s="4">
        <f>IF($P4247="なし",スコアリング基準!$C$27,0)</f>
        <v/>
      </c>
      <c r="W4247" s="4">
        <f>IF($F4247="",0,IF(ISNUMBER($F4247),IF($F4247&lt;=スコアリング基準!$B$28,スコアリング基準!$C$28,スコアリング基準!$C$29),0))</f>
        <v/>
      </c>
      <c r="X4247" s="4">
        <f>IFERROR(VLOOKUP($B4247,スコアリング基準!$A$36:$B$46,2,FALSE),0)</f>
        <v/>
      </c>
      <c r="Y4247" s="4">
        <f>SUM($S4247:$X4247)</f>
        <v/>
      </c>
      <c r="Z4247" s="4">
        <f>IF(COUNT($M4247:$N4247)=0,"データ無",IF($Y4247&gt;=スコアリング基準!$B$30,"S",IF($Y4247&gt;=スコアリング基準!$B$31,"A",IF($Y4247&gt;=スコアリング基準!$B$32,"B","C"))))</f>
        <v/>
      </c>
      <c r="AA4247">
        <f>IFERROR(INDEX(実績DB!$I$3:$I$104,MATCH($B4247&amp;$C4247,実績DB!$J$3:$J$104,0)),"")</f>
        <v/>
      </c>
    </row>
    <row r="4248">
      <c r="A4248" t="n">
        <v>4246</v>
      </c>
      <c r="B4248" t="inlineStr">
        <is>
          <t>関西</t>
        </is>
      </c>
      <c r="C4248" t="inlineStr">
        <is>
          <t>生瀬変電所</t>
        </is>
      </c>
      <c r="E4248" t="n">
        <v>154</v>
      </c>
      <c r="F4248" t="n">
        <v>22</v>
      </c>
      <c r="G4248" s="3" t="n">
        <v>34.818902</v>
      </c>
      <c r="H4248" s="3" t="n">
        <v>135.323303</v>
      </c>
      <c r="I4248" t="inlineStr">
        <is>
          <t>Google Places(名称一致)</t>
        </is>
      </c>
      <c r="J4248" t="n">
        <v>57</v>
      </c>
      <c r="K4248" t="n">
        <v>42</v>
      </c>
      <c r="L4248" t="n">
        <v>-21</v>
      </c>
      <c r="O4248" t="inlineStr">
        <is>
          <t>可</t>
        </is>
      </c>
      <c r="P4248" t="inlineStr">
        <is>
          <t>有り</t>
        </is>
      </c>
      <c r="R4248" s="4">
        <f>IF(COUNT($M4248:$N4248)=0,"",IF(AND(IF($N4248&lt;&gt;"",$N4248,$M4248)&lt;=0,$O4248&lt;&gt;"可"),"警告",""))</f>
        <v/>
      </c>
      <c r="S4248" s="4">
        <f>IF(COUNT($M4248:$N4248)=0,0,IF(IF($N4248&lt;&gt;"",$N4248,$M4248)&gt;=スコアリング基準!$B$20,スコアリング基準!$C$20,IF(IF($N4248&lt;&gt;"",$N4248,$M4248)&gt;=スコアリング基準!$B$21,スコアリング基準!$C$21,IF(IF($N4248&lt;&gt;"",$N4248,$M4248)&gt;0,スコアリング基準!$C$22,0))))</f>
        <v/>
      </c>
      <c r="T4248" s="4">
        <f>IF($O4248="可",スコアリング基準!$C$23,0)</f>
        <v/>
      </c>
      <c r="U4248" s="4">
        <f>IF(OR(COUNT($K4248:$L4248)&lt;2,$K4248=0),0,IF(ABS($L4248)/$K4248&lt;=スコアリング基準!$B$24,スコアリング基準!$C$24,IF(ABS($L4248)/$K4248&lt;=スコアリング基準!$B$25,スコアリング基準!$C$25,IF(ABS($L4248)/$K4248&lt;=スコアリング基準!$B$26,スコアリング基準!$C$26,0))))</f>
        <v/>
      </c>
      <c r="V4248" s="4">
        <f>IF($P4248="なし",スコアリング基準!$C$27,0)</f>
        <v/>
      </c>
      <c r="W4248" s="4">
        <f>IF($F4248="",0,IF(ISNUMBER($F4248),IF($F4248&lt;=スコアリング基準!$B$28,スコアリング基準!$C$28,スコアリング基準!$C$29),0))</f>
        <v/>
      </c>
      <c r="X4248" s="4">
        <f>IFERROR(VLOOKUP($B4248,スコアリング基準!$A$36:$B$46,2,FALSE),0)</f>
        <v/>
      </c>
      <c r="Y4248" s="4">
        <f>SUM($S4248:$X4248)</f>
        <v/>
      </c>
      <c r="Z4248" s="4">
        <f>IF(COUNT($M4248:$N4248)=0,"データ無",IF($Y4248&gt;=スコアリング基準!$B$30,"S",IF($Y4248&gt;=スコアリング基準!$B$31,"A",IF($Y4248&gt;=スコアリング基準!$B$32,"B","C"))))</f>
        <v/>
      </c>
      <c r="AA4248">
        <f>IFERROR(INDEX(実績DB!$I$3:$I$104,MATCH($B4248&amp;$C4248,実績DB!$J$3:$J$104,0)),"")</f>
        <v/>
      </c>
    </row>
    <row r="4249">
      <c r="A4249" t="n">
        <v>4247</v>
      </c>
      <c r="B4249" t="inlineStr">
        <is>
          <t>関西</t>
        </is>
      </c>
      <c r="C4249" t="inlineStr">
        <is>
          <t>新曽根崎変電所</t>
        </is>
      </c>
      <c r="E4249" t="n">
        <v>154</v>
      </c>
      <c r="F4249" t="n">
        <v>22</v>
      </c>
      <c r="G4249" s="3" t="n">
        <v>34.69551</v>
      </c>
      <c r="H4249" s="3" t="n">
        <v>135.5028</v>
      </c>
      <c r="I4249" t="inlineStr">
        <is>
          <t>Google Places(名称一致)</t>
        </is>
      </c>
      <c r="J4249" t="n">
        <v>665</v>
      </c>
      <c r="K4249" t="n">
        <v>522</v>
      </c>
      <c r="L4249" t="n">
        <v>89</v>
      </c>
      <c r="O4249" t="inlineStr">
        <is>
          <t>可</t>
        </is>
      </c>
      <c r="P4249" t="inlineStr">
        <is>
          <t>なし</t>
        </is>
      </c>
      <c r="R4249" s="4">
        <f>IF(COUNT($M4249:$N4249)=0,"",IF(AND(IF($N4249&lt;&gt;"",$N4249,$M4249)&lt;=0,$O4249&lt;&gt;"可"),"警告",""))</f>
        <v/>
      </c>
      <c r="S4249" s="4">
        <f>IF(COUNT($M4249:$N4249)=0,0,IF(IF($N4249&lt;&gt;"",$N4249,$M4249)&gt;=スコアリング基準!$B$20,スコアリング基準!$C$20,IF(IF($N4249&lt;&gt;"",$N4249,$M4249)&gt;=スコアリング基準!$B$21,スコアリング基準!$C$21,IF(IF($N4249&lt;&gt;"",$N4249,$M4249)&gt;0,スコアリング基準!$C$22,0))))</f>
        <v/>
      </c>
      <c r="T4249" s="4">
        <f>IF($O4249="可",スコアリング基準!$C$23,0)</f>
        <v/>
      </c>
      <c r="U4249" s="4">
        <f>IF(OR(COUNT($K4249:$L4249)&lt;2,$K4249=0),0,IF(ABS($L4249)/$K4249&lt;=スコアリング基準!$B$24,スコアリング基準!$C$24,IF(ABS($L4249)/$K4249&lt;=スコアリング基準!$B$25,スコアリング基準!$C$25,IF(ABS($L4249)/$K4249&lt;=スコアリング基準!$B$26,スコアリング基準!$C$26,0))))</f>
        <v/>
      </c>
      <c r="V4249" s="4">
        <f>IF($P4249="なし",スコアリング基準!$C$27,0)</f>
        <v/>
      </c>
      <c r="W4249" s="4">
        <f>IF($F4249="",0,IF(ISNUMBER($F4249),IF($F4249&lt;=スコアリング基準!$B$28,スコアリング基準!$C$28,スコアリング基準!$C$29),0))</f>
        <v/>
      </c>
      <c r="X4249" s="4">
        <f>IFERROR(VLOOKUP($B4249,スコアリング基準!$A$36:$B$46,2,FALSE),0)</f>
        <v/>
      </c>
      <c r="Y4249" s="4">
        <f>SUM($S4249:$X4249)</f>
        <v/>
      </c>
      <c r="Z4249" s="4">
        <f>IF(COUNT($M4249:$N4249)=0,"データ無",IF($Y4249&gt;=スコアリング基準!$B$30,"S",IF($Y4249&gt;=スコアリング基準!$B$31,"A",IF($Y4249&gt;=スコアリング基準!$B$32,"B","C"))))</f>
        <v/>
      </c>
      <c r="AA4249">
        <f>IFERROR(INDEX(実績DB!$I$3:$I$104,MATCH($B4249&amp;$C4249,実績DB!$J$3:$J$104,0)),"")</f>
        <v/>
      </c>
    </row>
    <row r="4250">
      <c r="A4250" t="n">
        <v>4248</v>
      </c>
      <c r="B4250" t="inlineStr">
        <is>
          <t>関西</t>
        </is>
      </c>
      <c r="C4250" t="inlineStr">
        <is>
          <t>城見変電所</t>
        </is>
      </c>
      <c r="E4250" t="n">
        <v>154</v>
      </c>
      <c r="F4250" t="n">
        <v>22</v>
      </c>
      <c r="G4250" s="3" t="n">
        <v>34.691571</v>
      </c>
      <c r="H4250" s="3" t="n">
        <v>135.529334</v>
      </c>
      <c r="I4250" t="inlineStr">
        <is>
          <t>Google Places(名称一致)</t>
        </is>
      </c>
      <c r="J4250" t="n">
        <v>85</v>
      </c>
      <c r="K4250" t="n">
        <v>47</v>
      </c>
      <c r="L4250" t="n">
        <v>13</v>
      </c>
      <c r="O4250" t="inlineStr">
        <is>
          <t>可</t>
        </is>
      </c>
      <c r="P4250" t="inlineStr">
        <is>
          <t>なし</t>
        </is>
      </c>
      <c r="R4250" s="4">
        <f>IF(COUNT($M4250:$N4250)=0,"",IF(AND(IF($N4250&lt;&gt;"",$N4250,$M4250)&lt;=0,$O4250&lt;&gt;"可"),"警告",""))</f>
        <v/>
      </c>
      <c r="S4250" s="4">
        <f>IF(COUNT($M4250:$N4250)=0,0,IF(IF($N4250&lt;&gt;"",$N4250,$M4250)&gt;=スコアリング基準!$B$20,スコアリング基準!$C$20,IF(IF($N4250&lt;&gt;"",$N4250,$M4250)&gt;=スコアリング基準!$B$21,スコアリング基準!$C$21,IF(IF($N4250&lt;&gt;"",$N4250,$M4250)&gt;0,スコアリング基準!$C$22,0))))</f>
        <v/>
      </c>
      <c r="T4250" s="4">
        <f>IF($O4250="可",スコアリング基準!$C$23,0)</f>
        <v/>
      </c>
      <c r="U4250" s="4">
        <f>IF(OR(COUNT($K4250:$L4250)&lt;2,$K4250=0),0,IF(ABS($L4250)/$K4250&lt;=スコアリング基準!$B$24,スコアリング基準!$C$24,IF(ABS($L4250)/$K4250&lt;=スコアリング基準!$B$25,スコアリング基準!$C$25,IF(ABS($L4250)/$K4250&lt;=スコアリング基準!$B$26,スコアリング基準!$C$26,0))))</f>
        <v/>
      </c>
      <c r="V4250" s="4">
        <f>IF($P4250="なし",スコアリング基準!$C$27,0)</f>
        <v/>
      </c>
      <c r="W4250" s="4">
        <f>IF($F4250="",0,IF(ISNUMBER($F4250),IF($F4250&lt;=スコアリング基準!$B$28,スコアリング基準!$C$28,スコアリング基準!$C$29),0))</f>
        <v/>
      </c>
      <c r="X4250" s="4">
        <f>IFERROR(VLOOKUP($B4250,スコアリング基準!$A$36:$B$46,2,FALSE),0)</f>
        <v/>
      </c>
      <c r="Y4250" s="4">
        <f>SUM($S4250:$X4250)</f>
        <v/>
      </c>
      <c r="Z4250" s="4">
        <f>IF(COUNT($M4250:$N4250)=0,"データ無",IF($Y4250&gt;=スコアリング基準!$B$30,"S",IF($Y4250&gt;=スコアリング基準!$B$31,"A",IF($Y4250&gt;=スコアリング基準!$B$32,"B","C"))))</f>
        <v/>
      </c>
      <c r="AA4250">
        <f>IFERROR(INDEX(実績DB!$I$3:$I$104,MATCH($B4250&amp;$C4250,実績DB!$J$3:$J$104,0)),"")</f>
        <v/>
      </c>
    </row>
    <row r="4251">
      <c r="A4251" t="n">
        <v>4249</v>
      </c>
      <c r="B4251" t="inlineStr">
        <is>
          <t>関西</t>
        </is>
      </c>
      <c r="C4251" t="inlineStr">
        <is>
          <t>テクノポート変電所</t>
        </is>
      </c>
      <c r="E4251" t="n">
        <v>154</v>
      </c>
      <c r="F4251" t="n">
        <v>22</v>
      </c>
      <c r="G4251" s="3" t="n">
        <v>34.636489</v>
      </c>
      <c r="H4251" s="3" t="n">
        <v>135.434961</v>
      </c>
      <c r="I4251" t="inlineStr">
        <is>
          <t>Google Places(名称一致)</t>
        </is>
      </c>
      <c r="J4251" t="n">
        <v>171</v>
      </c>
      <c r="K4251" t="n">
        <v>171</v>
      </c>
      <c r="L4251" t="n">
        <v>2</v>
      </c>
      <c r="O4251" t="inlineStr">
        <is>
          <t>不可 #3</t>
        </is>
      </c>
      <c r="P4251" t="inlineStr">
        <is>
          <t>なし</t>
        </is>
      </c>
      <c r="R4251" s="4">
        <f>IF(COUNT($M4251:$N4251)=0,"",IF(AND(IF($N4251&lt;&gt;"",$N4251,$M4251)&lt;=0,$O4251&lt;&gt;"可"),"警告",""))</f>
        <v/>
      </c>
      <c r="S4251" s="4">
        <f>IF(COUNT($M4251:$N4251)=0,0,IF(IF($N4251&lt;&gt;"",$N4251,$M4251)&gt;=スコアリング基準!$B$20,スコアリング基準!$C$20,IF(IF($N4251&lt;&gt;"",$N4251,$M4251)&gt;=スコアリング基準!$B$21,スコアリング基準!$C$21,IF(IF($N4251&lt;&gt;"",$N4251,$M4251)&gt;0,スコアリング基準!$C$22,0))))</f>
        <v/>
      </c>
      <c r="T4251" s="4">
        <f>IF($O4251="可",スコアリング基準!$C$23,0)</f>
        <v/>
      </c>
      <c r="U4251" s="4">
        <f>IF(OR(COUNT($K4251:$L4251)&lt;2,$K4251=0),0,IF(ABS($L4251)/$K4251&lt;=スコアリング基準!$B$24,スコアリング基準!$C$24,IF(ABS($L4251)/$K4251&lt;=スコアリング基準!$B$25,スコアリング基準!$C$25,IF(ABS($L4251)/$K4251&lt;=スコアリング基準!$B$26,スコアリング基準!$C$26,0))))</f>
        <v/>
      </c>
      <c r="V4251" s="4">
        <f>IF($P4251="なし",スコアリング基準!$C$27,0)</f>
        <v/>
      </c>
      <c r="W4251" s="4">
        <f>IF($F4251="",0,IF(ISNUMBER($F4251),IF($F4251&lt;=スコアリング基準!$B$28,スコアリング基準!$C$28,スコアリング基準!$C$29),0))</f>
        <v/>
      </c>
      <c r="X4251" s="4">
        <f>IFERROR(VLOOKUP($B4251,スコアリング基準!$A$36:$B$46,2,FALSE),0)</f>
        <v/>
      </c>
      <c r="Y4251" s="4">
        <f>SUM($S4251:$X4251)</f>
        <v/>
      </c>
      <c r="Z4251" s="4">
        <f>IF(COUNT($M4251:$N4251)=0,"データ無",IF($Y4251&gt;=スコアリング基準!$B$30,"S",IF($Y4251&gt;=スコアリング基準!$B$31,"A",IF($Y4251&gt;=スコアリング基準!$B$32,"B","C"))))</f>
        <v/>
      </c>
      <c r="AA4251">
        <f>IFERROR(INDEX(実績DB!$I$3:$I$104,MATCH($B4251&amp;$C4251,実績DB!$J$3:$J$104,0)),"")</f>
        <v/>
      </c>
    </row>
    <row r="4252">
      <c r="A4252" t="n">
        <v>4250</v>
      </c>
      <c r="B4252" t="inlineStr">
        <is>
          <t>関西</t>
        </is>
      </c>
      <c r="C4252" t="inlineStr">
        <is>
          <t>西淡変電所</t>
        </is>
      </c>
      <c r="E4252" t="n">
        <v>187</v>
      </c>
      <c r="F4252" t="n">
        <v>77</v>
      </c>
      <c r="G4252" s="3" t="n">
        <v>34.32236</v>
      </c>
      <c r="H4252" s="3" t="n">
        <v>134.736728</v>
      </c>
      <c r="I4252" t="inlineStr">
        <is>
          <t>Google Places(名称一致)</t>
        </is>
      </c>
      <c r="J4252" t="n">
        <v>380</v>
      </c>
      <c r="K4252" t="n">
        <v>285</v>
      </c>
      <c r="L4252" t="n">
        <v>-210</v>
      </c>
      <c r="O4252" t="inlineStr">
        <is>
          <t>可</t>
        </is>
      </c>
      <c r="P4252" t="inlineStr">
        <is>
          <t>なし</t>
        </is>
      </c>
      <c r="R4252" s="4">
        <f>IF(COUNT($M4252:$N4252)=0,"",IF(AND(IF($N4252&lt;&gt;"",$N4252,$M4252)&lt;=0,$O4252&lt;&gt;"可"),"警告",""))</f>
        <v/>
      </c>
      <c r="S4252" s="4">
        <f>IF(COUNT($M4252:$N4252)=0,0,IF(IF($N4252&lt;&gt;"",$N4252,$M4252)&gt;=スコアリング基準!$B$20,スコアリング基準!$C$20,IF(IF($N4252&lt;&gt;"",$N4252,$M4252)&gt;=スコアリング基準!$B$21,スコアリング基準!$C$21,IF(IF($N4252&lt;&gt;"",$N4252,$M4252)&gt;0,スコアリング基準!$C$22,0))))</f>
        <v/>
      </c>
      <c r="T4252" s="4">
        <f>IF($O4252="可",スコアリング基準!$C$23,0)</f>
        <v/>
      </c>
      <c r="U4252" s="4">
        <f>IF(OR(COUNT($K4252:$L4252)&lt;2,$K4252=0),0,IF(ABS($L4252)/$K4252&lt;=スコアリング基準!$B$24,スコアリング基準!$C$24,IF(ABS($L4252)/$K4252&lt;=スコアリング基準!$B$25,スコアリング基準!$C$25,IF(ABS($L4252)/$K4252&lt;=スコアリング基準!$B$26,スコアリング基準!$C$26,0))))</f>
        <v/>
      </c>
      <c r="V4252" s="4">
        <f>IF($P4252="なし",スコアリング基準!$C$27,0)</f>
        <v/>
      </c>
      <c r="W4252" s="4">
        <f>IF($F4252="",0,IF(ISNUMBER($F4252),IF($F4252&lt;=スコアリング基準!$B$28,スコアリング基準!$C$28,スコアリング基準!$C$29),0))</f>
        <v/>
      </c>
      <c r="X4252" s="4">
        <f>IFERROR(VLOOKUP($B4252,スコアリング基準!$A$36:$B$46,2,FALSE),0)</f>
        <v/>
      </c>
      <c r="Y4252" s="4">
        <f>SUM($S4252:$X4252)</f>
        <v/>
      </c>
      <c r="Z4252" s="4">
        <f>IF(COUNT($M4252:$N4252)=0,"データ無",IF($Y4252&gt;=スコアリング基準!$B$30,"S",IF($Y4252&gt;=スコアリング基準!$B$31,"A",IF($Y4252&gt;=スコアリング基準!$B$32,"B","C"))))</f>
        <v/>
      </c>
      <c r="AA4252">
        <f>IFERROR(INDEX(実績DB!$I$3:$I$104,MATCH($B4252&amp;$C4252,実績DB!$J$3:$J$104,0)),"")</f>
        <v/>
      </c>
    </row>
    <row r="4253">
      <c r="A4253" t="n">
        <v>4251</v>
      </c>
      <c r="B4253" t="inlineStr">
        <is>
          <t>関西</t>
        </is>
      </c>
      <c r="C4253" t="inlineStr">
        <is>
          <t>ゆりのき台変電所</t>
        </is>
      </c>
      <c r="E4253" t="n">
        <v>77</v>
      </c>
      <c r="F4253" t="n">
        <v>6.6</v>
      </c>
      <c r="G4253" s="3" t="n"/>
      <c r="H4253" s="3" t="n"/>
      <c r="I4253" t="inlineStr">
        <is>
          <t>未取得</t>
        </is>
      </c>
      <c r="J4253" t="n">
        <v>38</v>
      </c>
      <c r="K4253" t="n">
        <v>38</v>
      </c>
      <c r="L4253" t="n">
        <v>-19</v>
      </c>
      <c r="M4253" t="n">
        <v>19</v>
      </c>
      <c r="N4253" t="n">
        <v>0</v>
      </c>
      <c r="O4253" t="inlineStr">
        <is>
          <t>不可 #2</t>
        </is>
      </c>
      <c r="P4253" t="inlineStr">
        <is>
          <t>有り</t>
        </is>
      </c>
      <c r="R4253" s="4">
        <f>IF(COUNT($M4253:$N4253)=0,"",IF(AND(IF($N4253&lt;&gt;"",$N4253,$M4253)&lt;=0,$O4253&lt;&gt;"可"),"警告",""))</f>
        <v/>
      </c>
      <c r="S4253" s="4">
        <f>IF(COUNT($M4253:$N4253)=0,0,IF(IF($N4253&lt;&gt;"",$N4253,$M4253)&gt;=スコアリング基準!$B$20,スコアリング基準!$C$20,IF(IF($N4253&lt;&gt;"",$N4253,$M4253)&gt;=スコアリング基準!$B$21,スコアリング基準!$C$21,IF(IF($N4253&lt;&gt;"",$N4253,$M4253)&gt;0,スコアリング基準!$C$22,0))))</f>
        <v/>
      </c>
      <c r="T4253" s="4">
        <f>IF($O4253="可",スコアリング基準!$C$23,0)</f>
        <v/>
      </c>
      <c r="U4253" s="4">
        <f>IF(OR(COUNT($K4253:$L4253)&lt;2,$K4253=0),0,IF(ABS($L4253)/$K4253&lt;=スコアリング基準!$B$24,スコアリング基準!$C$24,IF(ABS($L4253)/$K4253&lt;=スコアリング基準!$B$25,スコアリング基準!$C$25,IF(ABS($L4253)/$K4253&lt;=スコアリング基準!$B$26,スコアリング基準!$C$26,0))))</f>
        <v/>
      </c>
      <c r="V4253" s="4">
        <f>IF($P4253="なし",スコアリング基準!$C$27,0)</f>
        <v/>
      </c>
      <c r="W4253" s="4">
        <f>IF($F4253="",0,IF(ISNUMBER($F4253),IF($F4253&lt;=スコアリング基準!$B$28,スコアリング基準!$C$28,スコアリング基準!$C$29),0))</f>
        <v/>
      </c>
      <c r="X4253" s="4">
        <f>IFERROR(VLOOKUP($B4253,スコアリング基準!$A$36:$B$46,2,FALSE),0)</f>
        <v/>
      </c>
      <c r="Y4253" s="4">
        <f>SUM($S4253:$X4253)</f>
        <v/>
      </c>
      <c r="Z4253" s="4">
        <f>IF(COUNT($M4253:$N4253)=0,"データ無",IF($Y4253&gt;=スコアリング基準!$B$30,"S",IF($Y4253&gt;=スコアリング基準!$B$31,"A",IF($Y4253&gt;=スコアリング基準!$B$32,"B","C"))))</f>
        <v/>
      </c>
      <c r="AA4253">
        <f>IFERROR(INDEX(実績DB!$I$3:$I$104,MATCH($B4253&amp;$C4253,実績DB!$J$3:$J$104,0)),"")</f>
        <v/>
      </c>
    </row>
    <row r="4254">
      <c r="A4254" t="n">
        <v>4252</v>
      </c>
      <c r="B4254" t="inlineStr">
        <is>
          <t>関西</t>
        </is>
      </c>
      <c r="C4254" t="inlineStr">
        <is>
          <t>りんくうタウン変電所</t>
        </is>
      </c>
      <c r="E4254" t="n">
        <v>77</v>
      </c>
      <c r="F4254" t="n">
        <v>22</v>
      </c>
      <c r="G4254" s="3" t="n">
        <v>34.408401</v>
      </c>
      <c r="H4254" s="3" t="n">
        <v>135.299913</v>
      </c>
      <c r="I4254" t="inlineStr">
        <is>
          <t>Google Places(名称一致)</t>
        </is>
      </c>
      <c r="J4254" t="n">
        <v>114</v>
      </c>
      <c r="K4254" t="n">
        <v>62</v>
      </c>
      <c r="L4254" t="n">
        <v>4</v>
      </c>
      <c r="O4254" t="inlineStr">
        <is>
          <t>可</t>
        </is>
      </c>
      <c r="P4254" t="inlineStr">
        <is>
          <t>なし</t>
        </is>
      </c>
      <c r="R4254" s="4">
        <f>IF(COUNT($M4254:$N4254)=0,"",IF(AND(IF($N4254&lt;&gt;"",$N4254,$M4254)&lt;=0,$O4254&lt;&gt;"可"),"警告",""))</f>
        <v/>
      </c>
      <c r="S4254" s="4">
        <f>IF(COUNT($M4254:$N4254)=0,0,IF(IF($N4254&lt;&gt;"",$N4254,$M4254)&gt;=スコアリング基準!$B$20,スコアリング基準!$C$20,IF(IF($N4254&lt;&gt;"",$N4254,$M4254)&gt;=スコアリング基準!$B$21,スコアリング基準!$C$21,IF(IF($N4254&lt;&gt;"",$N4254,$M4254)&gt;0,スコアリング基準!$C$22,0))))</f>
        <v/>
      </c>
      <c r="T4254" s="4">
        <f>IF($O4254="可",スコアリング基準!$C$23,0)</f>
        <v/>
      </c>
      <c r="U4254" s="4">
        <f>IF(OR(COUNT($K4254:$L4254)&lt;2,$K4254=0),0,IF(ABS($L4254)/$K4254&lt;=スコアリング基準!$B$24,スコアリング基準!$C$24,IF(ABS($L4254)/$K4254&lt;=スコアリング基準!$B$25,スコアリング基準!$C$25,IF(ABS($L4254)/$K4254&lt;=スコアリング基準!$B$26,スコアリング基準!$C$26,0))))</f>
        <v/>
      </c>
      <c r="V4254" s="4">
        <f>IF($P4254="なし",スコアリング基準!$C$27,0)</f>
        <v/>
      </c>
      <c r="W4254" s="4">
        <f>IF($F4254="",0,IF(ISNUMBER($F4254),IF($F4254&lt;=スコアリング基準!$B$28,スコアリング基準!$C$28,スコアリング基準!$C$29),0))</f>
        <v/>
      </c>
      <c r="X4254" s="4">
        <f>IFERROR(VLOOKUP($B4254,スコアリング基準!$A$36:$B$46,2,FALSE),0)</f>
        <v/>
      </c>
      <c r="Y4254" s="4">
        <f>SUM($S4254:$X4254)</f>
        <v/>
      </c>
      <c r="Z4254" s="4">
        <f>IF(COUNT($M4254:$N4254)=0,"データ無",IF($Y4254&gt;=スコアリング基準!$B$30,"S",IF($Y4254&gt;=スコアリング基準!$B$31,"A",IF($Y4254&gt;=スコアリング基準!$B$32,"B","C"))))</f>
        <v/>
      </c>
      <c r="AA4254">
        <f>IFERROR(INDEX(実績DB!$I$3:$I$104,MATCH($B4254&amp;$C4254,実績DB!$J$3:$J$104,0)),"")</f>
        <v/>
      </c>
    </row>
    <row r="4255">
      <c r="A4255" t="n">
        <v>4253</v>
      </c>
      <c r="B4255" t="inlineStr">
        <is>
          <t>関西</t>
        </is>
      </c>
      <c r="C4255" t="inlineStr">
        <is>
          <t>テクノポリス変電所</t>
        </is>
      </c>
      <c r="E4255" t="n">
        <v>77</v>
      </c>
      <c r="F4255" t="n">
        <v>6.6</v>
      </c>
      <c r="G4255" s="3" t="n"/>
      <c r="H4255" s="3" t="n"/>
      <c r="I4255" t="inlineStr">
        <is>
          <t>未取得</t>
        </is>
      </c>
      <c r="J4255" t="n">
        <v>38</v>
      </c>
      <c r="K4255" t="n">
        <v>38</v>
      </c>
      <c r="L4255" t="n">
        <v>-29</v>
      </c>
      <c r="M4255" t="n">
        <v>9</v>
      </c>
      <c r="N4255" t="n">
        <v>9</v>
      </c>
      <c r="O4255" t="inlineStr">
        <is>
          <t>不可 #2</t>
        </is>
      </c>
      <c r="P4255" t="inlineStr">
        <is>
          <t>有り</t>
        </is>
      </c>
      <c r="R4255" s="4">
        <f>IF(COUNT($M4255:$N4255)=0,"",IF(AND(IF($N4255&lt;&gt;"",$N4255,$M4255)&lt;=0,$O4255&lt;&gt;"可"),"警告",""))</f>
        <v/>
      </c>
      <c r="S4255" s="4">
        <f>IF(COUNT($M4255:$N4255)=0,0,IF(IF($N4255&lt;&gt;"",$N4255,$M4255)&gt;=スコアリング基準!$B$20,スコアリング基準!$C$20,IF(IF($N4255&lt;&gt;"",$N4255,$M4255)&gt;=スコアリング基準!$B$21,スコアリング基準!$C$21,IF(IF($N4255&lt;&gt;"",$N4255,$M4255)&gt;0,スコアリング基準!$C$22,0))))</f>
        <v/>
      </c>
      <c r="T4255" s="4">
        <f>IF($O4255="可",スコアリング基準!$C$23,0)</f>
        <v/>
      </c>
      <c r="U4255" s="4">
        <f>IF(OR(COUNT($K4255:$L4255)&lt;2,$K4255=0),0,IF(ABS($L4255)/$K4255&lt;=スコアリング基準!$B$24,スコアリング基準!$C$24,IF(ABS($L4255)/$K4255&lt;=スコアリング基準!$B$25,スコアリング基準!$C$25,IF(ABS($L4255)/$K4255&lt;=スコアリング基準!$B$26,スコアリング基準!$C$26,0))))</f>
        <v/>
      </c>
      <c r="V4255" s="4">
        <f>IF($P4255="なし",スコアリング基準!$C$27,0)</f>
        <v/>
      </c>
      <c r="W4255" s="4">
        <f>IF($F4255="",0,IF(ISNUMBER($F4255),IF($F4255&lt;=スコアリング基準!$B$28,スコアリング基準!$C$28,スコアリング基準!$C$29),0))</f>
        <v/>
      </c>
      <c r="X4255" s="4">
        <f>IFERROR(VLOOKUP($B4255,スコアリング基準!$A$36:$B$46,2,FALSE),0)</f>
        <v/>
      </c>
      <c r="Y4255" s="4">
        <f>SUM($S4255:$X4255)</f>
        <v/>
      </c>
      <c r="Z4255" s="4">
        <f>IF(COUNT($M4255:$N4255)=0,"データ無",IF($Y4255&gt;=スコアリング基準!$B$30,"S",IF($Y4255&gt;=スコアリング基準!$B$31,"A",IF($Y4255&gt;=スコアリング基準!$B$32,"B","C"))))</f>
        <v/>
      </c>
      <c r="AA4255">
        <f>IFERROR(INDEX(実績DB!$I$3:$I$104,MATCH($B4255&amp;$C4255,実績DB!$J$3:$J$104,0)),"")</f>
        <v/>
      </c>
    </row>
    <row r="4256">
      <c r="A4256" t="n">
        <v>4254</v>
      </c>
      <c r="B4256" t="inlineStr">
        <is>
          <t>関西</t>
        </is>
      </c>
      <c r="C4256" t="inlineStr">
        <is>
          <t>ポートI変電所</t>
        </is>
      </c>
      <c r="E4256" t="n">
        <v>77</v>
      </c>
      <c r="F4256" t="n">
        <v>22</v>
      </c>
      <c r="G4256" s="3" t="n"/>
      <c r="H4256" s="3" t="n"/>
      <c r="I4256" t="inlineStr">
        <is>
          <t>未取得</t>
        </is>
      </c>
      <c r="J4256" t="n">
        <v>71</v>
      </c>
      <c r="K4256" t="n">
        <v>71</v>
      </c>
      <c r="L4256" t="n">
        <v>5</v>
      </c>
      <c r="O4256" t="inlineStr">
        <is>
          <t>不可 #1</t>
        </is>
      </c>
      <c r="P4256" t="inlineStr">
        <is>
          <t>有り</t>
        </is>
      </c>
      <c r="R4256" s="4">
        <f>IF(COUNT($M4256:$N4256)=0,"",IF(AND(IF($N4256&lt;&gt;"",$N4256,$M4256)&lt;=0,$O4256&lt;&gt;"可"),"警告",""))</f>
        <v/>
      </c>
      <c r="S4256" s="4">
        <f>IF(COUNT($M4256:$N4256)=0,0,IF(IF($N4256&lt;&gt;"",$N4256,$M4256)&gt;=スコアリング基準!$B$20,スコアリング基準!$C$20,IF(IF($N4256&lt;&gt;"",$N4256,$M4256)&gt;=スコアリング基準!$B$21,スコアリング基準!$C$21,IF(IF($N4256&lt;&gt;"",$N4256,$M4256)&gt;0,スコアリング基準!$C$22,0))))</f>
        <v/>
      </c>
      <c r="T4256" s="4">
        <f>IF($O4256="可",スコアリング基準!$C$23,0)</f>
        <v/>
      </c>
      <c r="U4256" s="4">
        <f>IF(OR(COUNT($K4256:$L4256)&lt;2,$K4256=0),0,IF(ABS($L4256)/$K4256&lt;=スコアリング基準!$B$24,スコアリング基準!$C$24,IF(ABS($L4256)/$K4256&lt;=スコアリング基準!$B$25,スコアリング基準!$C$25,IF(ABS($L4256)/$K4256&lt;=スコアリング基準!$B$26,スコアリング基準!$C$26,0))))</f>
        <v/>
      </c>
      <c r="V4256" s="4">
        <f>IF($P4256="なし",スコアリング基準!$C$27,0)</f>
        <v/>
      </c>
      <c r="W4256" s="4">
        <f>IF($F4256="",0,IF(ISNUMBER($F4256),IF($F4256&lt;=スコアリング基準!$B$28,スコアリング基準!$C$28,スコアリング基準!$C$29),0))</f>
        <v/>
      </c>
      <c r="X4256" s="4">
        <f>IFERROR(VLOOKUP($B4256,スコアリング基準!$A$36:$B$46,2,FALSE),0)</f>
        <v/>
      </c>
      <c r="Y4256" s="4">
        <f>SUM($S4256:$X4256)</f>
        <v/>
      </c>
      <c r="Z4256" s="4">
        <f>IF(COUNT($M4256:$N4256)=0,"データ無",IF($Y4256&gt;=スコアリング基準!$B$30,"S",IF($Y4256&gt;=スコアリング基準!$B$31,"A",IF($Y4256&gt;=スコアリング基準!$B$32,"B","C"))))</f>
        <v/>
      </c>
      <c r="AA4256">
        <f>IFERROR(INDEX(実績DB!$I$3:$I$104,MATCH($B4256&amp;$C4256,実績DB!$J$3:$J$104,0)),"")</f>
        <v/>
      </c>
    </row>
    <row r="4257">
      <c r="A4257" t="n">
        <v>4255</v>
      </c>
      <c r="B4257" t="inlineStr">
        <is>
          <t>関西</t>
        </is>
      </c>
      <c r="C4257" t="inlineStr">
        <is>
          <t>ポート南変電所</t>
        </is>
      </c>
      <c r="E4257" t="n">
        <v>77</v>
      </c>
      <c r="F4257" t="n">
        <v>6.6</v>
      </c>
      <c r="G4257" s="3" t="n">
        <v>34.656769</v>
      </c>
      <c r="H4257" s="3" t="n">
        <v>135.224329</v>
      </c>
      <c r="I4257" t="inlineStr">
        <is>
          <t>Google Places(名称一致)</t>
        </is>
      </c>
      <c r="J4257" t="n">
        <v>38</v>
      </c>
      <c r="K4257" t="n">
        <v>38</v>
      </c>
      <c r="L4257" t="n">
        <v>-19</v>
      </c>
      <c r="M4257" t="n">
        <v>19</v>
      </c>
      <c r="N4257" t="n">
        <v>0</v>
      </c>
      <c r="O4257" t="inlineStr">
        <is>
          <t>不可 #2</t>
        </is>
      </c>
      <c r="P4257" t="inlineStr">
        <is>
          <t>有り</t>
        </is>
      </c>
      <c r="R4257" s="4">
        <f>IF(COUNT($M4257:$N4257)=0,"",IF(AND(IF($N4257&lt;&gt;"",$N4257,$M4257)&lt;=0,$O4257&lt;&gt;"可"),"警告",""))</f>
        <v/>
      </c>
      <c r="S4257" s="4">
        <f>IF(COUNT($M4257:$N4257)=0,0,IF(IF($N4257&lt;&gt;"",$N4257,$M4257)&gt;=スコアリング基準!$B$20,スコアリング基準!$C$20,IF(IF($N4257&lt;&gt;"",$N4257,$M4257)&gt;=スコアリング基準!$B$21,スコアリング基準!$C$21,IF(IF($N4257&lt;&gt;"",$N4257,$M4257)&gt;0,スコアリング基準!$C$22,0))))</f>
        <v/>
      </c>
      <c r="T4257" s="4">
        <f>IF($O4257="可",スコアリング基準!$C$23,0)</f>
        <v/>
      </c>
      <c r="U4257" s="4">
        <f>IF(OR(COUNT($K4257:$L4257)&lt;2,$K4257=0),0,IF(ABS($L4257)/$K4257&lt;=スコアリング基準!$B$24,スコアリング基準!$C$24,IF(ABS($L4257)/$K4257&lt;=スコアリング基準!$B$25,スコアリング基準!$C$25,IF(ABS($L4257)/$K4257&lt;=スコアリング基準!$B$26,スコアリング基準!$C$26,0))))</f>
        <v/>
      </c>
      <c r="V4257" s="4">
        <f>IF($P4257="なし",スコアリング基準!$C$27,0)</f>
        <v/>
      </c>
      <c r="W4257" s="4">
        <f>IF($F4257="",0,IF(ISNUMBER($F4257),IF($F4257&lt;=スコアリング基準!$B$28,スコアリング基準!$C$28,スコアリング基準!$C$29),0))</f>
        <v/>
      </c>
      <c r="X4257" s="4">
        <f>IFERROR(VLOOKUP($B4257,スコアリング基準!$A$36:$B$46,2,FALSE),0)</f>
        <v/>
      </c>
      <c r="Y4257" s="4">
        <f>SUM($S4257:$X4257)</f>
        <v/>
      </c>
      <c r="Z4257" s="4">
        <f>IF(COUNT($M4257:$N4257)=0,"データ無",IF($Y4257&gt;=スコアリング基準!$B$30,"S",IF($Y4257&gt;=スコアリング基準!$B$31,"A",IF($Y4257&gt;=スコアリング基準!$B$32,"B","C"))))</f>
        <v/>
      </c>
      <c r="AA4257">
        <f>IFERROR(INDEX(実績DB!$I$3:$I$104,MATCH($B4257&amp;$C4257,実績DB!$J$3:$J$104,0)),"")</f>
        <v/>
      </c>
    </row>
    <row r="4258">
      <c r="A4258" t="n">
        <v>4256</v>
      </c>
      <c r="B4258" t="inlineStr">
        <is>
          <t>関西</t>
        </is>
      </c>
      <c r="C4258" t="inlineStr">
        <is>
          <t>一庫変電所</t>
        </is>
      </c>
      <c r="E4258" t="n">
        <v>77</v>
      </c>
      <c r="F4258" t="n">
        <v>6.6</v>
      </c>
      <c r="G4258" s="3" t="n">
        <v>34.90468</v>
      </c>
      <c r="H4258" s="3" t="n">
        <v>135.3962</v>
      </c>
      <c r="I4258" t="inlineStr">
        <is>
          <t>OSM実測(名称一致)</t>
        </is>
      </c>
      <c r="J4258" t="n">
        <v>33</v>
      </c>
      <c r="K4258" t="n">
        <v>33</v>
      </c>
      <c r="L4258" t="n">
        <v>-24</v>
      </c>
      <c r="M4258" t="n">
        <v>9</v>
      </c>
      <c r="N4258" t="n">
        <v>9</v>
      </c>
      <c r="O4258" t="inlineStr">
        <is>
          <t>不可 #2</t>
        </is>
      </c>
      <c r="P4258" t="inlineStr">
        <is>
          <t>なし</t>
        </is>
      </c>
      <c r="R4258" s="4">
        <f>IF(COUNT($M4258:$N4258)=0,"",IF(AND(IF($N4258&lt;&gt;"",$N4258,$M4258)&lt;=0,$O4258&lt;&gt;"可"),"警告",""))</f>
        <v/>
      </c>
      <c r="S4258" s="4">
        <f>IF(COUNT($M4258:$N4258)=0,0,IF(IF($N4258&lt;&gt;"",$N4258,$M4258)&gt;=スコアリング基準!$B$20,スコアリング基準!$C$20,IF(IF($N4258&lt;&gt;"",$N4258,$M4258)&gt;=スコアリング基準!$B$21,スコアリング基準!$C$21,IF(IF($N4258&lt;&gt;"",$N4258,$M4258)&gt;0,スコアリング基準!$C$22,0))))</f>
        <v/>
      </c>
      <c r="T4258" s="4">
        <f>IF($O4258="可",スコアリング基準!$C$23,0)</f>
        <v/>
      </c>
      <c r="U4258" s="4">
        <f>IF(OR(COUNT($K4258:$L4258)&lt;2,$K4258=0),0,IF(ABS($L4258)/$K4258&lt;=スコアリング基準!$B$24,スコアリング基準!$C$24,IF(ABS($L4258)/$K4258&lt;=スコアリング基準!$B$25,スコアリング基準!$C$25,IF(ABS($L4258)/$K4258&lt;=スコアリング基準!$B$26,スコアリング基準!$C$26,0))))</f>
        <v/>
      </c>
      <c r="V4258" s="4">
        <f>IF($P4258="なし",スコアリング基準!$C$27,0)</f>
        <v/>
      </c>
      <c r="W4258" s="4">
        <f>IF($F4258="",0,IF(ISNUMBER($F4258),IF($F4258&lt;=スコアリング基準!$B$28,スコアリング基準!$C$28,スコアリング基準!$C$29),0))</f>
        <v/>
      </c>
      <c r="X4258" s="4">
        <f>IFERROR(VLOOKUP($B4258,スコアリング基準!$A$36:$B$46,2,FALSE),0)</f>
        <v/>
      </c>
      <c r="Y4258" s="4">
        <f>SUM($S4258:$X4258)</f>
        <v/>
      </c>
      <c r="Z4258" s="4">
        <f>IF(COUNT($M4258:$N4258)=0,"データ無",IF($Y4258&gt;=スコアリング基準!$B$30,"S",IF($Y4258&gt;=スコアリング基準!$B$31,"A",IF($Y4258&gt;=スコアリング基準!$B$32,"B","C"))))</f>
        <v/>
      </c>
      <c r="AA4258">
        <f>IFERROR(INDEX(実績DB!$I$3:$I$104,MATCH($B4258&amp;$C4258,実績DB!$J$3:$J$104,0)),"")</f>
        <v/>
      </c>
    </row>
    <row r="4259">
      <c r="A4259" t="n">
        <v>4257</v>
      </c>
      <c r="B4259" t="inlineStr">
        <is>
          <t>関西</t>
        </is>
      </c>
      <c r="C4259" t="inlineStr">
        <is>
          <t>一条変電所</t>
        </is>
      </c>
      <c r="E4259" t="n">
        <v>77</v>
      </c>
      <c r="F4259" t="n">
        <v>6.6</v>
      </c>
      <c r="G4259" s="3" t="n">
        <v>35.023528</v>
      </c>
      <c r="H4259" s="3" t="n">
        <v>135.775816</v>
      </c>
      <c r="I4259" t="inlineStr">
        <is>
          <t>Google Places(名称一致)</t>
        </is>
      </c>
      <c r="J4259" t="n">
        <v>38</v>
      </c>
      <c r="K4259" t="n">
        <v>38</v>
      </c>
      <c r="L4259" t="n">
        <v>-19</v>
      </c>
      <c r="M4259" t="n">
        <v>19</v>
      </c>
      <c r="N4259" t="n">
        <v>19</v>
      </c>
      <c r="O4259" t="inlineStr">
        <is>
          <t>不可 #2</t>
        </is>
      </c>
      <c r="P4259" t="inlineStr">
        <is>
          <t>なし</t>
        </is>
      </c>
      <c r="R4259" s="4">
        <f>IF(COUNT($M4259:$N4259)=0,"",IF(AND(IF($N4259&lt;&gt;"",$N4259,$M4259)&lt;=0,$O4259&lt;&gt;"可"),"警告",""))</f>
        <v/>
      </c>
      <c r="S4259" s="4">
        <f>IF(COUNT($M4259:$N4259)=0,0,IF(IF($N4259&lt;&gt;"",$N4259,$M4259)&gt;=スコアリング基準!$B$20,スコアリング基準!$C$20,IF(IF($N4259&lt;&gt;"",$N4259,$M4259)&gt;=スコアリング基準!$B$21,スコアリング基準!$C$21,IF(IF($N4259&lt;&gt;"",$N4259,$M4259)&gt;0,スコアリング基準!$C$22,0))))</f>
        <v/>
      </c>
      <c r="T4259" s="4">
        <f>IF($O4259="可",スコアリング基準!$C$23,0)</f>
        <v/>
      </c>
      <c r="U4259" s="4">
        <f>IF(OR(COUNT($K4259:$L4259)&lt;2,$K4259=0),0,IF(ABS($L4259)/$K4259&lt;=スコアリング基準!$B$24,スコアリング基準!$C$24,IF(ABS($L4259)/$K4259&lt;=スコアリング基準!$B$25,スコアリング基準!$C$25,IF(ABS($L4259)/$K4259&lt;=スコアリング基準!$B$26,スコアリング基準!$C$26,0))))</f>
        <v/>
      </c>
      <c r="V4259" s="4">
        <f>IF($P4259="なし",スコアリング基準!$C$27,0)</f>
        <v/>
      </c>
      <c r="W4259" s="4">
        <f>IF($F4259="",0,IF(ISNUMBER($F4259),IF($F4259&lt;=スコアリング基準!$B$28,スコアリング基準!$C$28,スコアリング基準!$C$29),0))</f>
        <v/>
      </c>
      <c r="X4259" s="4">
        <f>IFERROR(VLOOKUP($B4259,スコアリング基準!$A$36:$B$46,2,FALSE),0)</f>
        <v/>
      </c>
      <c r="Y4259" s="4">
        <f>SUM($S4259:$X4259)</f>
        <v/>
      </c>
      <c r="Z4259" s="4">
        <f>IF(COUNT($M4259:$N4259)=0,"データ無",IF($Y4259&gt;=スコアリング基準!$B$30,"S",IF($Y4259&gt;=スコアリング基準!$B$31,"A",IF($Y4259&gt;=スコアリング基準!$B$32,"B","C"))))</f>
        <v/>
      </c>
      <c r="AA4259">
        <f>IFERROR(INDEX(実績DB!$I$3:$I$104,MATCH($B4259&amp;$C4259,実績DB!$J$3:$J$104,0)),"")</f>
        <v/>
      </c>
    </row>
    <row r="4260">
      <c r="A4260" t="n">
        <v>4258</v>
      </c>
      <c r="B4260" t="inlineStr">
        <is>
          <t>関西</t>
        </is>
      </c>
      <c r="C4260" t="inlineStr">
        <is>
          <t>一色変電所</t>
        </is>
      </c>
      <c r="E4260" t="n">
        <v>77</v>
      </c>
      <c r="F4260" t="n">
        <v>6.6</v>
      </c>
      <c r="G4260" s="3" t="n"/>
      <c r="H4260" s="3" t="n"/>
      <c r="I4260" t="inlineStr">
        <is>
          <t>未取得</t>
        </is>
      </c>
      <c r="J4260" t="n">
        <v>38</v>
      </c>
      <c r="K4260" t="n">
        <v>38</v>
      </c>
      <c r="L4260" t="n">
        <v>-20</v>
      </c>
      <c r="M4260" t="n">
        <v>18</v>
      </c>
      <c r="N4260" t="n">
        <v>0</v>
      </c>
      <c r="O4260" t="inlineStr">
        <is>
          <t>不可 #2</t>
        </is>
      </c>
      <c r="P4260" t="inlineStr">
        <is>
          <t>有り</t>
        </is>
      </c>
      <c r="R4260" s="4">
        <f>IF(COUNT($M4260:$N4260)=0,"",IF(AND(IF($N4260&lt;&gt;"",$N4260,$M4260)&lt;=0,$O4260&lt;&gt;"可"),"警告",""))</f>
        <v/>
      </c>
      <c r="S4260" s="4">
        <f>IF(COUNT($M4260:$N4260)=0,0,IF(IF($N4260&lt;&gt;"",$N4260,$M4260)&gt;=スコアリング基準!$B$20,スコアリング基準!$C$20,IF(IF($N4260&lt;&gt;"",$N4260,$M4260)&gt;=スコアリング基準!$B$21,スコアリング基準!$C$21,IF(IF($N4260&lt;&gt;"",$N4260,$M4260)&gt;0,スコアリング基準!$C$22,0))))</f>
        <v/>
      </c>
      <c r="T4260" s="4">
        <f>IF($O4260="可",スコアリング基準!$C$23,0)</f>
        <v/>
      </c>
      <c r="U4260" s="4">
        <f>IF(OR(COUNT($K4260:$L4260)&lt;2,$K4260=0),0,IF(ABS($L4260)/$K4260&lt;=スコアリング基準!$B$24,スコアリング基準!$C$24,IF(ABS($L4260)/$K4260&lt;=スコアリング基準!$B$25,スコアリング基準!$C$25,IF(ABS($L4260)/$K4260&lt;=スコアリング基準!$B$26,スコアリング基準!$C$26,0))))</f>
        <v/>
      </c>
      <c r="V4260" s="4">
        <f>IF($P4260="なし",スコアリング基準!$C$27,0)</f>
        <v/>
      </c>
      <c r="W4260" s="4">
        <f>IF($F4260="",0,IF(ISNUMBER($F4260),IF($F4260&lt;=スコアリング基準!$B$28,スコアリング基準!$C$28,スコアリング基準!$C$29),0))</f>
        <v/>
      </c>
      <c r="X4260" s="4">
        <f>IFERROR(VLOOKUP($B4260,スコアリング基準!$A$36:$B$46,2,FALSE),0)</f>
        <v/>
      </c>
      <c r="Y4260" s="4">
        <f>SUM($S4260:$X4260)</f>
        <v/>
      </c>
      <c r="Z4260" s="4">
        <f>IF(COUNT($M4260:$N4260)=0,"データ無",IF($Y4260&gt;=スコアリング基準!$B$30,"S",IF($Y4260&gt;=スコアリング基準!$B$31,"A",IF($Y4260&gt;=スコアリング基準!$B$32,"B","C"))))</f>
        <v/>
      </c>
      <c r="AA4260">
        <f>IFERROR(INDEX(実績DB!$I$3:$I$104,MATCH($B4260&amp;$C4260,実績DB!$J$3:$J$104,0)),"")</f>
        <v/>
      </c>
    </row>
    <row r="4261">
      <c r="A4261" t="n">
        <v>4259</v>
      </c>
      <c r="B4261" t="inlineStr">
        <is>
          <t>関西</t>
        </is>
      </c>
      <c r="C4261" t="inlineStr">
        <is>
          <t>三井変電所</t>
        </is>
      </c>
      <c r="E4261" t="n">
        <v>77</v>
      </c>
      <c r="F4261" t="n">
        <v>6.6</v>
      </c>
      <c r="G4261" s="3" t="n"/>
      <c r="H4261" s="3" t="n"/>
      <c r="I4261" t="inlineStr">
        <is>
          <t>未取得</t>
        </is>
      </c>
      <c r="J4261" t="n">
        <v>38</v>
      </c>
      <c r="K4261" t="n">
        <v>38</v>
      </c>
      <c r="L4261" t="n">
        <v>-19</v>
      </c>
      <c r="M4261" t="n">
        <v>19</v>
      </c>
      <c r="N4261" t="n">
        <v>0</v>
      </c>
      <c r="O4261" t="inlineStr">
        <is>
          <t>不可 #2</t>
        </is>
      </c>
      <c r="P4261" t="inlineStr">
        <is>
          <t>有り</t>
        </is>
      </c>
      <c r="R4261" s="4">
        <f>IF(COUNT($M4261:$N4261)=0,"",IF(AND(IF($N4261&lt;&gt;"",$N4261,$M4261)&lt;=0,$O4261&lt;&gt;"可"),"警告",""))</f>
        <v/>
      </c>
      <c r="S4261" s="4">
        <f>IF(COUNT($M4261:$N4261)=0,0,IF(IF($N4261&lt;&gt;"",$N4261,$M4261)&gt;=スコアリング基準!$B$20,スコアリング基準!$C$20,IF(IF($N4261&lt;&gt;"",$N4261,$M4261)&gt;=スコアリング基準!$B$21,スコアリング基準!$C$21,IF(IF($N4261&lt;&gt;"",$N4261,$M4261)&gt;0,スコアリング基準!$C$22,0))))</f>
        <v/>
      </c>
      <c r="T4261" s="4">
        <f>IF($O4261="可",スコアリング基準!$C$23,0)</f>
        <v/>
      </c>
      <c r="U4261" s="4">
        <f>IF(OR(COUNT($K4261:$L4261)&lt;2,$K4261=0),0,IF(ABS($L4261)/$K4261&lt;=スコアリング基準!$B$24,スコアリング基準!$C$24,IF(ABS($L4261)/$K4261&lt;=スコアリング基準!$B$25,スコアリング基準!$C$25,IF(ABS($L4261)/$K4261&lt;=スコアリング基準!$B$26,スコアリング基準!$C$26,0))))</f>
        <v/>
      </c>
      <c r="V4261" s="4">
        <f>IF($P4261="なし",スコアリング基準!$C$27,0)</f>
        <v/>
      </c>
      <c r="W4261" s="4">
        <f>IF($F4261="",0,IF(ISNUMBER($F4261),IF($F4261&lt;=スコアリング基準!$B$28,スコアリング基準!$C$28,スコアリング基準!$C$29),0))</f>
        <v/>
      </c>
      <c r="X4261" s="4">
        <f>IFERROR(VLOOKUP($B4261,スコアリング基準!$A$36:$B$46,2,FALSE),0)</f>
        <v/>
      </c>
      <c r="Y4261" s="4">
        <f>SUM($S4261:$X4261)</f>
        <v/>
      </c>
      <c r="Z4261" s="4">
        <f>IF(COUNT($M4261:$N4261)=0,"データ無",IF($Y4261&gt;=スコアリング基準!$B$30,"S",IF($Y4261&gt;=スコアリング基準!$B$31,"A",IF($Y4261&gt;=スコアリング基準!$B$32,"B","C"))))</f>
        <v/>
      </c>
      <c r="AA4261">
        <f>IFERROR(INDEX(実績DB!$I$3:$I$104,MATCH($B4261&amp;$C4261,実績DB!$J$3:$J$104,0)),"")</f>
        <v/>
      </c>
    </row>
    <row r="4262">
      <c r="A4262" t="n">
        <v>4260</v>
      </c>
      <c r="B4262" t="inlineStr">
        <is>
          <t>関西</t>
        </is>
      </c>
      <c r="C4262" t="inlineStr">
        <is>
          <t>三休橋変電所</t>
        </is>
      </c>
      <c r="E4262" t="n">
        <v>77</v>
      </c>
      <c r="F4262" t="n">
        <v>6.6</v>
      </c>
      <c r="G4262" s="3" t="n">
        <v>34.677145</v>
      </c>
      <c r="H4262" s="3" t="n">
        <v>135.503118</v>
      </c>
      <c r="I4262" t="inlineStr">
        <is>
          <t>Google Places(名称一致)</t>
        </is>
      </c>
      <c r="J4262" t="n">
        <v>85</v>
      </c>
      <c r="K4262" t="n">
        <v>85</v>
      </c>
      <c r="L4262" t="n">
        <v>0</v>
      </c>
      <c r="M4262" t="n">
        <v>85</v>
      </c>
      <c r="N4262" t="n">
        <v>72</v>
      </c>
      <c r="O4262" t="inlineStr">
        <is>
          <t>不可 #2</t>
        </is>
      </c>
      <c r="P4262" t="inlineStr">
        <is>
          <t>有り</t>
        </is>
      </c>
      <c r="R4262" s="4">
        <f>IF(COUNT($M4262:$N4262)=0,"",IF(AND(IF($N4262&lt;&gt;"",$N4262,$M4262)&lt;=0,$O4262&lt;&gt;"可"),"警告",""))</f>
        <v/>
      </c>
      <c r="S4262" s="4">
        <f>IF(COUNT($M4262:$N4262)=0,0,IF(IF($N4262&lt;&gt;"",$N4262,$M4262)&gt;=スコアリング基準!$B$20,スコアリング基準!$C$20,IF(IF($N4262&lt;&gt;"",$N4262,$M4262)&gt;=スコアリング基準!$B$21,スコアリング基準!$C$21,IF(IF($N4262&lt;&gt;"",$N4262,$M4262)&gt;0,スコアリング基準!$C$22,0))))</f>
        <v/>
      </c>
      <c r="T4262" s="4">
        <f>IF($O4262="可",スコアリング基準!$C$23,0)</f>
        <v/>
      </c>
      <c r="U4262" s="4">
        <f>IF(OR(COUNT($K4262:$L4262)&lt;2,$K4262=0),0,IF(ABS($L4262)/$K4262&lt;=スコアリング基準!$B$24,スコアリング基準!$C$24,IF(ABS($L4262)/$K4262&lt;=スコアリング基準!$B$25,スコアリング基準!$C$25,IF(ABS($L4262)/$K4262&lt;=スコアリング基準!$B$26,スコアリング基準!$C$26,0))))</f>
        <v/>
      </c>
      <c r="V4262" s="4">
        <f>IF($P4262="なし",スコアリング基準!$C$27,0)</f>
        <v/>
      </c>
      <c r="W4262" s="4">
        <f>IF($F4262="",0,IF(ISNUMBER($F4262),IF($F4262&lt;=スコアリング基準!$B$28,スコアリング基準!$C$28,スコアリング基準!$C$29),0))</f>
        <v/>
      </c>
      <c r="X4262" s="4">
        <f>IFERROR(VLOOKUP($B4262,スコアリング基準!$A$36:$B$46,2,FALSE),0)</f>
        <v/>
      </c>
      <c r="Y4262" s="4">
        <f>SUM($S4262:$X4262)</f>
        <v/>
      </c>
      <c r="Z4262" s="4">
        <f>IF(COUNT($M4262:$N4262)=0,"データ無",IF($Y4262&gt;=スコアリング基準!$B$30,"S",IF($Y4262&gt;=スコアリング基準!$B$31,"A",IF($Y4262&gt;=スコアリング基準!$B$32,"B","C"))))</f>
        <v/>
      </c>
      <c r="AA4262">
        <f>IFERROR(INDEX(実績DB!$I$3:$I$104,MATCH($B4262&amp;$C4262,実績DB!$J$3:$J$104,0)),"")</f>
        <v/>
      </c>
    </row>
    <row r="4263">
      <c r="A4263" t="n">
        <v>4261</v>
      </c>
      <c r="B4263" t="inlineStr">
        <is>
          <t>関西</t>
        </is>
      </c>
      <c r="C4263" t="inlineStr">
        <is>
          <t>三国変電所</t>
        </is>
      </c>
      <c r="E4263" t="n">
        <v>77</v>
      </c>
      <c r="F4263" t="n">
        <v>22</v>
      </c>
      <c r="G4263" s="3" t="n"/>
      <c r="H4263" s="3" t="n"/>
      <c r="I4263" t="inlineStr">
        <is>
          <t>未取得</t>
        </is>
      </c>
      <c r="J4263" t="n">
        <v>85</v>
      </c>
      <c r="K4263" t="n">
        <v>85</v>
      </c>
      <c r="L4263" t="n">
        <v>5</v>
      </c>
      <c r="O4263" t="inlineStr">
        <is>
          <t>不可 #1</t>
        </is>
      </c>
      <c r="P4263" t="inlineStr">
        <is>
          <t>なし</t>
        </is>
      </c>
      <c r="R4263" s="4">
        <f>IF(COUNT($M4263:$N4263)=0,"",IF(AND(IF($N4263&lt;&gt;"",$N4263,$M4263)&lt;=0,$O4263&lt;&gt;"可"),"警告",""))</f>
        <v/>
      </c>
      <c r="S4263" s="4">
        <f>IF(COUNT($M4263:$N4263)=0,0,IF(IF($N4263&lt;&gt;"",$N4263,$M4263)&gt;=スコアリング基準!$B$20,スコアリング基準!$C$20,IF(IF($N4263&lt;&gt;"",$N4263,$M4263)&gt;=スコアリング基準!$B$21,スコアリング基準!$C$21,IF(IF($N4263&lt;&gt;"",$N4263,$M4263)&gt;0,スコアリング基準!$C$22,0))))</f>
        <v/>
      </c>
      <c r="T4263" s="4">
        <f>IF($O4263="可",スコアリング基準!$C$23,0)</f>
        <v/>
      </c>
      <c r="U4263" s="4">
        <f>IF(OR(COUNT($K4263:$L4263)&lt;2,$K4263=0),0,IF(ABS($L4263)/$K4263&lt;=スコアリング基準!$B$24,スコアリング基準!$C$24,IF(ABS($L4263)/$K4263&lt;=スコアリング基準!$B$25,スコアリング基準!$C$25,IF(ABS($L4263)/$K4263&lt;=スコアリング基準!$B$26,スコアリング基準!$C$26,0))))</f>
        <v/>
      </c>
      <c r="V4263" s="4">
        <f>IF($P4263="なし",スコアリング基準!$C$27,0)</f>
        <v/>
      </c>
      <c r="W4263" s="4">
        <f>IF($F4263="",0,IF(ISNUMBER($F4263),IF($F4263&lt;=スコアリング基準!$B$28,スコアリング基準!$C$28,スコアリング基準!$C$29),0))</f>
        <v/>
      </c>
      <c r="X4263" s="4">
        <f>IFERROR(VLOOKUP($B4263,スコアリング基準!$A$36:$B$46,2,FALSE),0)</f>
        <v/>
      </c>
      <c r="Y4263" s="4">
        <f>SUM($S4263:$X4263)</f>
        <v/>
      </c>
      <c r="Z4263" s="4">
        <f>IF(COUNT($M4263:$N4263)=0,"データ無",IF($Y4263&gt;=スコアリング基準!$B$30,"S",IF($Y4263&gt;=スコアリング基準!$B$31,"A",IF($Y4263&gt;=スコアリング基準!$B$32,"B","C"))))</f>
        <v/>
      </c>
      <c r="AA4263">
        <f>IFERROR(INDEX(実績DB!$I$3:$I$104,MATCH($B4263&amp;$C4263,実績DB!$J$3:$J$104,0)),"")</f>
        <v/>
      </c>
    </row>
    <row r="4264">
      <c r="A4264" t="n">
        <v>4262</v>
      </c>
      <c r="B4264" t="inlineStr">
        <is>
          <t>関西</t>
        </is>
      </c>
      <c r="C4264" t="inlineStr">
        <is>
          <t>三宅変電所</t>
        </is>
      </c>
      <c r="E4264" t="n">
        <v>77</v>
      </c>
      <c r="F4264" t="n">
        <v>6.6</v>
      </c>
      <c r="G4264" s="3" t="n"/>
      <c r="H4264" s="3" t="n"/>
      <c r="I4264" t="inlineStr">
        <is>
          <t>未取得</t>
        </is>
      </c>
      <c r="J4264" t="n">
        <v>53</v>
      </c>
      <c r="K4264" t="n">
        <v>53</v>
      </c>
      <c r="L4264" t="n">
        <v>-36</v>
      </c>
      <c r="M4264" t="n">
        <v>17</v>
      </c>
      <c r="N4264" t="n">
        <v>17</v>
      </c>
      <c r="O4264" t="inlineStr">
        <is>
          <t>不可 #2</t>
        </is>
      </c>
      <c r="P4264" t="inlineStr">
        <is>
          <t>有り</t>
        </is>
      </c>
      <c r="R4264" s="4">
        <f>IF(COUNT($M4264:$N4264)=0,"",IF(AND(IF($N4264&lt;&gt;"",$N4264,$M4264)&lt;=0,$O4264&lt;&gt;"可"),"警告",""))</f>
        <v/>
      </c>
      <c r="S4264" s="4">
        <f>IF(COUNT($M4264:$N4264)=0,0,IF(IF($N4264&lt;&gt;"",$N4264,$M4264)&gt;=スコアリング基準!$B$20,スコアリング基準!$C$20,IF(IF($N4264&lt;&gt;"",$N4264,$M4264)&gt;=スコアリング基準!$B$21,スコアリング基準!$C$21,IF(IF($N4264&lt;&gt;"",$N4264,$M4264)&gt;0,スコアリング基準!$C$22,0))))</f>
        <v/>
      </c>
      <c r="T4264" s="4">
        <f>IF($O4264="可",スコアリング基準!$C$23,0)</f>
        <v/>
      </c>
      <c r="U4264" s="4">
        <f>IF(OR(COUNT($K4264:$L4264)&lt;2,$K4264=0),0,IF(ABS($L4264)/$K4264&lt;=スコアリング基準!$B$24,スコアリング基準!$C$24,IF(ABS($L4264)/$K4264&lt;=スコアリング基準!$B$25,スコアリング基準!$C$25,IF(ABS($L4264)/$K4264&lt;=スコアリング基準!$B$26,スコアリング基準!$C$26,0))))</f>
        <v/>
      </c>
      <c r="V4264" s="4">
        <f>IF($P4264="なし",スコアリング基準!$C$27,0)</f>
        <v/>
      </c>
      <c r="W4264" s="4">
        <f>IF($F4264="",0,IF(ISNUMBER($F4264),IF($F4264&lt;=スコアリング基準!$B$28,スコアリング基準!$C$28,スコアリング基準!$C$29),0))</f>
        <v/>
      </c>
      <c r="X4264" s="4">
        <f>IFERROR(VLOOKUP($B4264,スコアリング基準!$A$36:$B$46,2,FALSE),0)</f>
        <v/>
      </c>
      <c r="Y4264" s="4">
        <f>SUM($S4264:$X4264)</f>
        <v/>
      </c>
      <c r="Z4264" s="4">
        <f>IF(COUNT($M4264:$N4264)=0,"データ無",IF($Y4264&gt;=スコアリング基準!$B$30,"S",IF($Y4264&gt;=スコアリング基準!$B$31,"A",IF($Y4264&gt;=スコアリング基準!$B$32,"B","C"))))</f>
        <v/>
      </c>
      <c r="AA4264">
        <f>IFERROR(INDEX(実績DB!$I$3:$I$104,MATCH($B4264&amp;$C4264,実績DB!$J$3:$J$104,0)),"")</f>
        <v/>
      </c>
    </row>
    <row r="4265">
      <c r="A4265" t="n">
        <v>4263</v>
      </c>
      <c r="B4265" t="inlineStr">
        <is>
          <t>関西</t>
        </is>
      </c>
      <c r="C4265" t="inlineStr">
        <is>
          <t>三山木変電所</t>
        </is>
      </c>
      <c r="E4265" t="n">
        <v>77</v>
      </c>
      <c r="F4265" t="n">
        <v>22</v>
      </c>
      <c r="G4265" s="3" t="n">
        <v>34.784669</v>
      </c>
      <c r="H4265" s="3" t="n">
        <v>135.786384</v>
      </c>
      <c r="I4265" t="inlineStr">
        <is>
          <t>Google Places(名称一致)</t>
        </is>
      </c>
      <c r="J4265" t="n">
        <v>57</v>
      </c>
      <c r="K4265" t="n">
        <v>57</v>
      </c>
      <c r="L4265" t="n">
        <v>-6</v>
      </c>
      <c r="O4265" t="inlineStr">
        <is>
          <t>不可 #1</t>
        </is>
      </c>
      <c r="P4265" t="inlineStr">
        <is>
          <t>なし</t>
        </is>
      </c>
      <c r="R4265" s="4">
        <f>IF(COUNT($M4265:$N4265)=0,"",IF(AND(IF($N4265&lt;&gt;"",$N4265,$M4265)&lt;=0,$O4265&lt;&gt;"可"),"警告",""))</f>
        <v/>
      </c>
      <c r="S4265" s="4">
        <f>IF(COUNT($M4265:$N4265)=0,0,IF(IF($N4265&lt;&gt;"",$N4265,$M4265)&gt;=スコアリング基準!$B$20,スコアリング基準!$C$20,IF(IF($N4265&lt;&gt;"",$N4265,$M4265)&gt;=スコアリング基準!$B$21,スコアリング基準!$C$21,IF(IF($N4265&lt;&gt;"",$N4265,$M4265)&gt;0,スコアリング基準!$C$22,0))))</f>
        <v/>
      </c>
      <c r="T4265" s="4">
        <f>IF($O4265="可",スコアリング基準!$C$23,0)</f>
        <v/>
      </c>
      <c r="U4265" s="4">
        <f>IF(OR(COUNT($K4265:$L4265)&lt;2,$K4265=0),0,IF(ABS($L4265)/$K4265&lt;=スコアリング基準!$B$24,スコアリング基準!$C$24,IF(ABS($L4265)/$K4265&lt;=スコアリング基準!$B$25,スコアリング基準!$C$25,IF(ABS($L4265)/$K4265&lt;=スコアリング基準!$B$26,スコアリング基準!$C$26,0))))</f>
        <v/>
      </c>
      <c r="V4265" s="4">
        <f>IF($P4265="なし",スコアリング基準!$C$27,0)</f>
        <v/>
      </c>
      <c r="W4265" s="4">
        <f>IF($F4265="",0,IF(ISNUMBER($F4265),IF($F4265&lt;=スコアリング基準!$B$28,スコアリング基準!$C$28,スコアリング基準!$C$29),0))</f>
        <v/>
      </c>
      <c r="X4265" s="4">
        <f>IFERROR(VLOOKUP($B4265,スコアリング基準!$A$36:$B$46,2,FALSE),0)</f>
        <v/>
      </c>
      <c r="Y4265" s="4">
        <f>SUM($S4265:$X4265)</f>
        <v/>
      </c>
      <c r="Z4265" s="4">
        <f>IF(COUNT($M4265:$N4265)=0,"データ無",IF($Y4265&gt;=スコアリング基準!$B$30,"S",IF($Y4265&gt;=スコアリング基準!$B$31,"A",IF($Y4265&gt;=スコアリング基準!$B$32,"B","C"))))</f>
        <v/>
      </c>
      <c r="AA4265">
        <f>IFERROR(INDEX(実績DB!$I$3:$I$104,MATCH($B4265&amp;$C4265,実績DB!$J$3:$J$104,0)),"")</f>
        <v/>
      </c>
    </row>
    <row r="4266">
      <c r="A4266" t="n">
        <v>4264</v>
      </c>
      <c r="B4266" t="inlineStr">
        <is>
          <t>関西</t>
        </is>
      </c>
      <c r="C4266" t="inlineStr">
        <is>
          <t>三日市変電所</t>
        </is>
      </c>
      <c r="E4266" t="n">
        <v>77</v>
      </c>
      <c r="F4266" t="n">
        <v>6.6</v>
      </c>
      <c r="G4266" s="3" t="n"/>
      <c r="H4266" s="3" t="n"/>
      <c r="I4266" t="inlineStr">
        <is>
          <t>未取得</t>
        </is>
      </c>
      <c r="J4266" t="n">
        <v>47</v>
      </c>
      <c r="K4266" t="n">
        <v>47</v>
      </c>
      <c r="L4266" t="n">
        <v>-39</v>
      </c>
      <c r="M4266" t="n">
        <v>8</v>
      </c>
      <c r="N4266" t="n">
        <v>8</v>
      </c>
      <c r="O4266" t="inlineStr">
        <is>
          <t>不可 #2</t>
        </is>
      </c>
      <c r="P4266" t="inlineStr">
        <is>
          <t>なし</t>
        </is>
      </c>
      <c r="R4266" s="4">
        <f>IF(COUNT($M4266:$N4266)=0,"",IF(AND(IF($N4266&lt;&gt;"",$N4266,$M4266)&lt;=0,$O4266&lt;&gt;"可"),"警告",""))</f>
        <v/>
      </c>
      <c r="S4266" s="4">
        <f>IF(COUNT($M4266:$N4266)=0,0,IF(IF($N4266&lt;&gt;"",$N4266,$M4266)&gt;=スコアリング基準!$B$20,スコアリング基準!$C$20,IF(IF($N4266&lt;&gt;"",$N4266,$M4266)&gt;=スコアリング基準!$B$21,スコアリング基準!$C$21,IF(IF($N4266&lt;&gt;"",$N4266,$M4266)&gt;0,スコアリング基準!$C$22,0))))</f>
        <v/>
      </c>
      <c r="T4266" s="4">
        <f>IF($O4266="可",スコアリング基準!$C$23,0)</f>
        <v/>
      </c>
      <c r="U4266" s="4">
        <f>IF(OR(COUNT($K4266:$L4266)&lt;2,$K4266=0),0,IF(ABS($L4266)/$K4266&lt;=スコアリング基準!$B$24,スコアリング基準!$C$24,IF(ABS($L4266)/$K4266&lt;=スコアリング基準!$B$25,スコアリング基準!$C$25,IF(ABS($L4266)/$K4266&lt;=スコアリング基準!$B$26,スコアリング基準!$C$26,0))))</f>
        <v/>
      </c>
      <c r="V4266" s="4">
        <f>IF($P4266="なし",スコアリング基準!$C$27,0)</f>
        <v/>
      </c>
      <c r="W4266" s="4">
        <f>IF($F4266="",0,IF(ISNUMBER($F4266),IF($F4266&lt;=スコアリング基準!$B$28,スコアリング基準!$C$28,スコアリング基準!$C$29),0))</f>
        <v/>
      </c>
      <c r="X4266" s="4">
        <f>IFERROR(VLOOKUP($B4266,スコアリング基準!$A$36:$B$46,2,FALSE),0)</f>
        <v/>
      </c>
      <c r="Y4266" s="4">
        <f>SUM($S4266:$X4266)</f>
        <v/>
      </c>
      <c r="Z4266" s="4">
        <f>IF(COUNT($M4266:$N4266)=0,"データ無",IF($Y4266&gt;=スコアリング基準!$B$30,"S",IF($Y4266&gt;=スコアリング基準!$B$31,"A",IF($Y4266&gt;=スコアリング基準!$B$32,"B","C"))))</f>
        <v/>
      </c>
      <c r="AA4266">
        <f>IFERROR(INDEX(実績DB!$I$3:$I$104,MATCH($B4266&amp;$C4266,実績DB!$J$3:$J$104,0)),"")</f>
        <v/>
      </c>
    </row>
    <row r="4267">
      <c r="A4267" t="n">
        <v>4265</v>
      </c>
      <c r="B4267" t="inlineStr">
        <is>
          <t>関西</t>
        </is>
      </c>
      <c r="C4267" t="inlineStr">
        <is>
          <t>三木変電所</t>
        </is>
      </c>
      <c r="E4267" t="n">
        <v>77</v>
      </c>
      <c r="F4267" t="n">
        <v>6.6</v>
      </c>
      <c r="G4267" s="3" t="n">
        <v>34.28014</v>
      </c>
      <c r="H4267" s="3" t="n">
        <v>134.14176</v>
      </c>
      <c r="I4267" t="inlineStr">
        <is>
          <t>OSM実測(名称一致)</t>
        </is>
      </c>
      <c r="J4267" t="n">
        <v>47</v>
      </c>
      <c r="K4267" t="n">
        <v>47</v>
      </c>
      <c r="L4267" t="n">
        <v>-47</v>
      </c>
      <c r="M4267" t="n">
        <v>1</v>
      </c>
      <c r="N4267" t="n">
        <v>0</v>
      </c>
      <c r="O4267" t="inlineStr">
        <is>
          <t>不可 #2</t>
        </is>
      </c>
      <c r="P4267" t="inlineStr">
        <is>
          <t>有り</t>
        </is>
      </c>
      <c r="R4267" s="4">
        <f>IF(COUNT($M4267:$N4267)=0,"",IF(AND(IF($N4267&lt;&gt;"",$N4267,$M4267)&lt;=0,$O4267&lt;&gt;"可"),"警告",""))</f>
        <v/>
      </c>
      <c r="S4267" s="4">
        <f>IF(COUNT($M4267:$N4267)=0,0,IF(IF($N4267&lt;&gt;"",$N4267,$M4267)&gt;=スコアリング基準!$B$20,スコアリング基準!$C$20,IF(IF($N4267&lt;&gt;"",$N4267,$M4267)&gt;=スコアリング基準!$B$21,スコアリング基準!$C$21,IF(IF($N4267&lt;&gt;"",$N4267,$M4267)&gt;0,スコアリング基準!$C$22,0))))</f>
        <v/>
      </c>
      <c r="T4267" s="4">
        <f>IF($O4267="可",スコアリング基準!$C$23,0)</f>
        <v/>
      </c>
      <c r="U4267" s="4">
        <f>IF(OR(COUNT($K4267:$L4267)&lt;2,$K4267=0),0,IF(ABS($L4267)/$K4267&lt;=スコアリング基準!$B$24,スコアリング基準!$C$24,IF(ABS($L4267)/$K4267&lt;=スコアリング基準!$B$25,スコアリング基準!$C$25,IF(ABS($L4267)/$K4267&lt;=スコアリング基準!$B$26,スコアリング基準!$C$26,0))))</f>
        <v/>
      </c>
      <c r="V4267" s="4">
        <f>IF($P4267="なし",スコアリング基準!$C$27,0)</f>
        <v/>
      </c>
      <c r="W4267" s="4">
        <f>IF($F4267="",0,IF(ISNUMBER($F4267),IF($F4267&lt;=スコアリング基準!$B$28,スコアリング基準!$C$28,スコアリング基準!$C$29),0))</f>
        <v/>
      </c>
      <c r="X4267" s="4">
        <f>IFERROR(VLOOKUP($B4267,スコアリング基準!$A$36:$B$46,2,FALSE),0)</f>
        <v/>
      </c>
      <c r="Y4267" s="4">
        <f>SUM($S4267:$X4267)</f>
        <v/>
      </c>
      <c r="Z4267" s="4">
        <f>IF(COUNT($M4267:$N4267)=0,"データ無",IF($Y4267&gt;=スコアリング基準!$B$30,"S",IF($Y4267&gt;=スコアリング基準!$B$31,"A",IF($Y4267&gt;=スコアリング基準!$B$32,"B","C"))))</f>
        <v/>
      </c>
      <c r="AA4267">
        <f>IFERROR(INDEX(実績DB!$I$3:$I$104,MATCH($B4267&amp;$C4267,実績DB!$J$3:$J$104,0)),"")</f>
        <v/>
      </c>
    </row>
    <row r="4268">
      <c r="A4268" t="n">
        <v>4266</v>
      </c>
      <c r="B4268" t="inlineStr">
        <is>
          <t>関西</t>
        </is>
      </c>
      <c r="C4268" t="inlineStr">
        <is>
          <t>三条変電所</t>
        </is>
      </c>
      <c r="E4268" t="n">
        <v>77</v>
      </c>
      <c r="F4268" t="n">
        <v>6.6</v>
      </c>
      <c r="G4268" s="3" t="n">
        <v>35.007949</v>
      </c>
      <c r="H4268" s="3" t="n">
        <v>135.764336</v>
      </c>
      <c r="I4268" t="inlineStr">
        <is>
          <t>Google Places(名称一致)</t>
        </is>
      </c>
      <c r="J4268" t="n">
        <v>47</v>
      </c>
      <c r="K4268" t="n">
        <v>47</v>
      </c>
      <c r="L4268" t="n">
        <v>-38</v>
      </c>
      <c r="M4268" t="n">
        <v>9</v>
      </c>
      <c r="N4268" t="n">
        <v>9</v>
      </c>
      <c r="O4268" t="inlineStr">
        <is>
          <t>不可 #2</t>
        </is>
      </c>
      <c r="P4268" t="inlineStr">
        <is>
          <t>なし</t>
        </is>
      </c>
      <c r="R4268" s="4">
        <f>IF(COUNT($M4268:$N4268)=0,"",IF(AND(IF($N4268&lt;&gt;"",$N4268,$M4268)&lt;=0,$O4268&lt;&gt;"可"),"警告",""))</f>
        <v/>
      </c>
      <c r="S4268" s="4">
        <f>IF(COUNT($M4268:$N4268)=0,0,IF(IF($N4268&lt;&gt;"",$N4268,$M4268)&gt;=スコアリング基準!$B$20,スコアリング基準!$C$20,IF(IF($N4268&lt;&gt;"",$N4268,$M4268)&gt;=スコアリング基準!$B$21,スコアリング基準!$C$21,IF(IF($N4268&lt;&gt;"",$N4268,$M4268)&gt;0,スコアリング基準!$C$22,0))))</f>
        <v/>
      </c>
      <c r="T4268" s="4">
        <f>IF($O4268="可",スコアリング基準!$C$23,0)</f>
        <v/>
      </c>
      <c r="U4268" s="4">
        <f>IF(OR(COUNT($K4268:$L4268)&lt;2,$K4268=0),0,IF(ABS($L4268)/$K4268&lt;=スコアリング基準!$B$24,スコアリング基準!$C$24,IF(ABS($L4268)/$K4268&lt;=スコアリング基準!$B$25,スコアリング基準!$C$25,IF(ABS($L4268)/$K4268&lt;=スコアリング基準!$B$26,スコアリング基準!$C$26,0))))</f>
        <v/>
      </c>
      <c r="V4268" s="4">
        <f>IF($P4268="なし",スコアリング基準!$C$27,0)</f>
        <v/>
      </c>
      <c r="W4268" s="4">
        <f>IF($F4268="",0,IF(ISNUMBER($F4268),IF($F4268&lt;=スコアリング基準!$B$28,スコアリング基準!$C$28,スコアリング基準!$C$29),0))</f>
        <v/>
      </c>
      <c r="X4268" s="4">
        <f>IFERROR(VLOOKUP($B4268,スコアリング基準!$A$36:$B$46,2,FALSE),0)</f>
        <v/>
      </c>
      <c r="Y4268" s="4">
        <f>SUM($S4268:$X4268)</f>
        <v/>
      </c>
      <c r="Z4268" s="4">
        <f>IF(COUNT($M4268:$N4268)=0,"データ無",IF($Y4268&gt;=スコアリング基準!$B$30,"S",IF($Y4268&gt;=スコアリング基準!$B$31,"A",IF($Y4268&gt;=スコアリング基準!$B$32,"B","C"))))</f>
        <v/>
      </c>
      <c r="AA4268">
        <f>IFERROR(INDEX(実績DB!$I$3:$I$104,MATCH($B4268&amp;$C4268,実績DB!$J$3:$J$104,0)),"")</f>
        <v/>
      </c>
    </row>
    <row r="4269">
      <c r="A4269" t="n">
        <v>4267</v>
      </c>
      <c r="B4269" t="inlineStr">
        <is>
          <t>関西</t>
        </is>
      </c>
      <c r="C4269" t="inlineStr">
        <is>
          <t>三輪崎変電所</t>
        </is>
      </c>
      <c r="E4269" t="n">
        <v>77</v>
      </c>
      <c r="F4269" t="n">
        <v>6.6</v>
      </c>
      <c r="G4269" s="3" t="n">
        <v>33.678757</v>
      </c>
      <c r="H4269" s="3" t="n">
        <v>135.966511</v>
      </c>
      <c r="I4269" t="inlineStr">
        <is>
          <t>Google Places(名称一致)</t>
        </is>
      </c>
      <c r="J4269" t="n">
        <v>19</v>
      </c>
      <c r="K4269" t="n">
        <v>19</v>
      </c>
      <c r="L4269" t="n">
        <v>-12</v>
      </c>
      <c r="M4269" t="n">
        <v>7</v>
      </c>
      <c r="N4269" t="n">
        <v>0</v>
      </c>
      <c r="O4269" t="inlineStr">
        <is>
          <t>不可 #2</t>
        </is>
      </c>
      <c r="P4269" t="inlineStr">
        <is>
          <t>有り</t>
        </is>
      </c>
      <c r="R4269" s="4">
        <f>IF(COUNT($M4269:$N4269)=0,"",IF(AND(IF($N4269&lt;&gt;"",$N4269,$M4269)&lt;=0,$O4269&lt;&gt;"可"),"警告",""))</f>
        <v/>
      </c>
      <c r="S4269" s="4">
        <f>IF(COUNT($M4269:$N4269)=0,0,IF(IF($N4269&lt;&gt;"",$N4269,$M4269)&gt;=スコアリング基準!$B$20,スコアリング基準!$C$20,IF(IF($N4269&lt;&gt;"",$N4269,$M4269)&gt;=スコアリング基準!$B$21,スコアリング基準!$C$21,IF(IF($N4269&lt;&gt;"",$N4269,$M4269)&gt;0,スコアリング基準!$C$22,0))))</f>
        <v/>
      </c>
      <c r="T4269" s="4">
        <f>IF($O4269="可",スコアリング基準!$C$23,0)</f>
        <v/>
      </c>
      <c r="U4269" s="4">
        <f>IF(OR(COUNT($K4269:$L4269)&lt;2,$K4269=0),0,IF(ABS($L4269)/$K4269&lt;=スコアリング基準!$B$24,スコアリング基準!$C$24,IF(ABS($L4269)/$K4269&lt;=スコアリング基準!$B$25,スコアリング基準!$C$25,IF(ABS($L4269)/$K4269&lt;=スコアリング基準!$B$26,スコアリング基準!$C$26,0))))</f>
        <v/>
      </c>
      <c r="V4269" s="4">
        <f>IF($P4269="なし",スコアリング基準!$C$27,0)</f>
        <v/>
      </c>
      <c r="W4269" s="4">
        <f>IF($F4269="",0,IF(ISNUMBER($F4269),IF($F4269&lt;=スコアリング基準!$B$28,スコアリング基準!$C$28,スコアリング基準!$C$29),0))</f>
        <v/>
      </c>
      <c r="X4269" s="4">
        <f>IFERROR(VLOOKUP($B4269,スコアリング基準!$A$36:$B$46,2,FALSE),0)</f>
        <v/>
      </c>
      <c r="Y4269" s="4">
        <f>SUM($S4269:$X4269)</f>
        <v/>
      </c>
      <c r="Z4269" s="4">
        <f>IF(COUNT($M4269:$N4269)=0,"データ無",IF($Y4269&gt;=スコアリング基準!$B$30,"S",IF($Y4269&gt;=スコアリング基準!$B$31,"A",IF($Y4269&gt;=スコアリング基準!$B$32,"B","C"))))</f>
        <v/>
      </c>
      <c r="AA4269">
        <f>IFERROR(INDEX(実績DB!$I$3:$I$104,MATCH($B4269&amp;$C4269,実績DB!$J$3:$J$104,0)),"")</f>
        <v/>
      </c>
    </row>
    <row r="4270">
      <c r="A4270" t="n">
        <v>4268</v>
      </c>
      <c r="B4270" t="inlineStr">
        <is>
          <t>関西</t>
        </is>
      </c>
      <c r="C4270" t="inlineStr">
        <is>
          <t>上中町変電所</t>
        </is>
      </c>
      <c r="E4270" t="n">
        <v>77</v>
      </c>
      <c r="F4270" t="n">
        <v>6.6</v>
      </c>
      <c r="G4270" s="3" t="n"/>
      <c r="H4270" s="3" t="n"/>
      <c r="I4270" t="inlineStr">
        <is>
          <t>未取得</t>
        </is>
      </c>
      <c r="J4270" t="n">
        <v>28</v>
      </c>
      <c r="K4270" t="n">
        <v>28</v>
      </c>
      <c r="L4270" t="n">
        <v>-21</v>
      </c>
      <c r="M4270" t="n">
        <v>7</v>
      </c>
      <c r="N4270" t="n">
        <v>7</v>
      </c>
      <c r="O4270" t="inlineStr">
        <is>
          <t>不可 #2</t>
        </is>
      </c>
      <c r="P4270" t="inlineStr">
        <is>
          <t>なし</t>
        </is>
      </c>
      <c r="R4270" s="4">
        <f>IF(COUNT($M4270:$N4270)=0,"",IF(AND(IF($N4270&lt;&gt;"",$N4270,$M4270)&lt;=0,$O4270&lt;&gt;"可"),"警告",""))</f>
        <v/>
      </c>
      <c r="S4270" s="4">
        <f>IF(COUNT($M4270:$N4270)=0,0,IF(IF($N4270&lt;&gt;"",$N4270,$M4270)&gt;=スコアリング基準!$B$20,スコアリング基準!$C$20,IF(IF($N4270&lt;&gt;"",$N4270,$M4270)&gt;=スコアリング基準!$B$21,スコアリング基準!$C$21,IF(IF($N4270&lt;&gt;"",$N4270,$M4270)&gt;0,スコアリング基準!$C$22,0))))</f>
        <v/>
      </c>
      <c r="T4270" s="4">
        <f>IF($O4270="可",スコアリング基準!$C$23,0)</f>
        <v/>
      </c>
      <c r="U4270" s="4">
        <f>IF(OR(COUNT($K4270:$L4270)&lt;2,$K4270=0),0,IF(ABS($L4270)/$K4270&lt;=スコアリング基準!$B$24,スコアリング基準!$C$24,IF(ABS($L4270)/$K4270&lt;=スコアリング基準!$B$25,スコアリング基準!$C$25,IF(ABS($L4270)/$K4270&lt;=スコアリング基準!$B$26,スコアリング基準!$C$26,0))))</f>
        <v/>
      </c>
      <c r="V4270" s="4">
        <f>IF($P4270="なし",スコアリング基準!$C$27,0)</f>
        <v/>
      </c>
      <c r="W4270" s="4">
        <f>IF($F4270="",0,IF(ISNUMBER($F4270),IF($F4270&lt;=スコアリング基準!$B$28,スコアリング基準!$C$28,スコアリング基準!$C$29),0))</f>
        <v/>
      </c>
      <c r="X4270" s="4">
        <f>IFERROR(VLOOKUP($B4270,スコアリング基準!$A$36:$B$46,2,FALSE),0)</f>
        <v/>
      </c>
      <c r="Y4270" s="4">
        <f>SUM($S4270:$X4270)</f>
        <v/>
      </c>
      <c r="Z4270" s="4">
        <f>IF(COUNT($M4270:$N4270)=0,"データ無",IF($Y4270&gt;=スコアリング基準!$B$30,"S",IF($Y4270&gt;=スコアリング基準!$B$31,"A",IF($Y4270&gt;=スコアリング基準!$B$32,"B","C"))))</f>
        <v/>
      </c>
      <c r="AA4270">
        <f>IFERROR(INDEX(実績DB!$I$3:$I$104,MATCH($B4270&amp;$C4270,実績DB!$J$3:$J$104,0)),"")</f>
        <v/>
      </c>
    </row>
    <row r="4271">
      <c r="A4271" t="n">
        <v>4269</v>
      </c>
      <c r="B4271" t="inlineStr">
        <is>
          <t>関西</t>
        </is>
      </c>
      <c r="C4271" t="inlineStr">
        <is>
          <t>上住吉変電所</t>
        </is>
      </c>
      <c r="E4271" t="n">
        <v>77</v>
      </c>
      <c r="F4271" t="n">
        <v>6.6</v>
      </c>
      <c r="G4271" s="3" t="n">
        <v>34.61102</v>
      </c>
      <c r="H4271" s="3" t="n">
        <v>135.505531</v>
      </c>
      <c r="I4271" t="inlineStr">
        <is>
          <t>Google Places(名称一致)</t>
        </is>
      </c>
      <c r="J4271" t="n">
        <v>38</v>
      </c>
      <c r="K4271" t="n">
        <v>38</v>
      </c>
      <c r="L4271" t="n">
        <v>-19</v>
      </c>
      <c r="M4271" t="n">
        <v>19</v>
      </c>
      <c r="N4271" t="n">
        <v>19</v>
      </c>
      <c r="O4271" t="inlineStr">
        <is>
          <t>不可 #2</t>
        </is>
      </c>
      <c r="P4271" t="inlineStr">
        <is>
          <t>なし</t>
        </is>
      </c>
      <c r="R4271" s="4">
        <f>IF(COUNT($M4271:$N4271)=0,"",IF(AND(IF($N4271&lt;&gt;"",$N4271,$M4271)&lt;=0,$O4271&lt;&gt;"可"),"警告",""))</f>
        <v/>
      </c>
      <c r="S4271" s="4">
        <f>IF(COUNT($M4271:$N4271)=0,0,IF(IF($N4271&lt;&gt;"",$N4271,$M4271)&gt;=スコアリング基準!$B$20,スコアリング基準!$C$20,IF(IF($N4271&lt;&gt;"",$N4271,$M4271)&gt;=スコアリング基準!$B$21,スコアリング基準!$C$21,IF(IF($N4271&lt;&gt;"",$N4271,$M4271)&gt;0,スコアリング基準!$C$22,0))))</f>
        <v/>
      </c>
      <c r="T4271" s="4">
        <f>IF($O4271="可",スコアリング基準!$C$23,0)</f>
        <v/>
      </c>
      <c r="U4271" s="4">
        <f>IF(OR(COUNT($K4271:$L4271)&lt;2,$K4271=0),0,IF(ABS($L4271)/$K4271&lt;=スコアリング基準!$B$24,スコアリング基準!$C$24,IF(ABS($L4271)/$K4271&lt;=スコアリング基準!$B$25,スコアリング基準!$C$25,IF(ABS($L4271)/$K4271&lt;=スコアリング基準!$B$26,スコアリング基準!$C$26,0))))</f>
        <v/>
      </c>
      <c r="V4271" s="4">
        <f>IF($P4271="なし",スコアリング基準!$C$27,0)</f>
        <v/>
      </c>
      <c r="W4271" s="4">
        <f>IF($F4271="",0,IF(ISNUMBER($F4271),IF($F4271&lt;=スコアリング基準!$B$28,スコアリング基準!$C$28,スコアリング基準!$C$29),0))</f>
        <v/>
      </c>
      <c r="X4271" s="4">
        <f>IFERROR(VLOOKUP($B4271,スコアリング基準!$A$36:$B$46,2,FALSE),0)</f>
        <v/>
      </c>
      <c r="Y4271" s="4">
        <f>SUM($S4271:$X4271)</f>
        <v/>
      </c>
      <c r="Z4271" s="4">
        <f>IF(COUNT($M4271:$N4271)=0,"データ無",IF($Y4271&gt;=スコアリング基準!$B$30,"S",IF($Y4271&gt;=スコアリング基準!$B$31,"A",IF($Y4271&gt;=スコアリング基準!$B$32,"B","C"))))</f>
        <v/>
      </c>
      <c r="AA4271">
        <f>IFERROR(INDEX(実績DB!$I$3:$I$104,MATCH($B4271&amp;$C4271,実績DB!$J$3:$J$104,0)),"")</f>
        <v/>
      </c>
    </row>
    <row r="4272">
      <c r="A4272" t="n">
        <v>4270</v>
      </c>
      <c r="B4272" t="inlineStr">
        <is>
          <t>関西</t>
        </is>
      </c>
      <c r="C4272" t="inlineStr">
        <is>
          <t>上岩出変電所</t>
        </is>
      </c>
      <c r="E4272" t="n">
        <v>77</v>
      </c>
      <c r="F4272" t="n">
        <v>6.6</v>
      </c>
      <c r="G4272" s="3" t="n">
        <v>34.276329</v>
      </c>
      <c r="H4272" s="3" t="n">
        <v>135.319903</v>
      </c>
      <c r="I4272" t="inlineStr">
        <is>
          <t>Google Places(名称一致)</t>
        </is>
      </c>
      <c r="J4272" t="n">
        <v>38</v>
      </c>
      <c r="K4272" t="n">
        <v>38</v>
      </c>
      <c r="L4272" t="n">
        <v>-26</v>
      </c>
      <c r="M4272" t="n">
        <v>12</v>
      </c>
      <c r="N4272" t="n">
        <v>12</v>
      </c>
      <c r="O4272" t="inlineStr">
        <is>
          <t>不可 #2</t>
        </is>
      </c>
      <c r="P4272" t="inlineStr">
        <is>
          <t>なし</t>
        </is>
      </c>
      <c r="R4272" s="4">
        <f>IF(COUNT($M4272:$N4272)=0,"",IF(AND(IF($N4272&lt;&gt;"",$N4272,$M4272)&lt;=0,$O4272&lt;&gt;"可"),"警告",""))</f>
        <v/>
      </c>
      <c r="S4272" s="4">
        <f>IF(COUNT($M4272:$N4272)=0,0,IF(IF($N4272&lt;&gt;"",$N4272,$M4272)&gt;=スコアリング基準!$B$20,スコアリング基準!$C$20,IF(IF($N4272&lt;&gt;"",$N4272,$M4272)&gt;=スコアリング基準!$B$21,スコアリング基準!$C$21,IF(IF($N4272&lt;&gt;"",$N4272,$M4272)&gt;0,スコアリング基準!$C$22,0))))</f>
        <v/>
      </c>
      <c r="T4272" s="4">
        <f>IF($O4272="可",スコアリング基準!$C$23,0)</f>
        <v/>
      </c>
      <c r="U4272" s="4">
        <f>IF(OR(COUNT($K4272:$L4272)&lt;2,$K4272=0),0,IF(ABS($L4272)/$K4272&lt;=スコアリング基準!$B$24,スコアリング基準!$C$24,IF(ABS($L4272)/$K4272&lt;=スコアリング基準!$B$25,スコアリング基準!$C$25,IF(ABS($L4272)/$K4272&lt;=スコアリング基準!$B$26,スコアリング基準!$C$26,0))))</f>
        <v/>
      </c>
      <c r="V4272" s="4">
        <f>IF($P4272="なし",スコアリング基準!$C$27,0)</f>
        <v/>
      </c>
      <c r="W4272" s="4">
        <f>IF($F4272="",0,IF(ISNUMBER($F4272),IF($F4272&lt;=スコアリング基準!$B$28,スコアリング基準!$C$28,スコアリング基準!$C$29),0))</f>
        <v/>
      </c>
      <c r="X4272" s="4">
        <f>IFERROR(VLOOKUP($B4272,スコアリング基準!$A$36:$B$46,2,FALSE),0)</f>
        <v/>
      </c>
      <c r="Y4272" s="4">
        <f>SUM($S4272:$X4272)</f>
        <v/>
      </c>
      <c r="Z4272" s="4">
        <f>IF(COUNT($M4272:$N4272)=0,"データ無",IF($Y4272&gt;=スコアリング基準!$B$30,"S",IF($Y4272&gt;=スコアリング基準!$B$31,"A",IF($Y4272&gt;=スコアリング基準!$B$32,"B","C"))))</f>
        <v/>
      </c>
      <c r="AA4272">
        <f>IFERROR(INDEX(実績DB!$I$3:$I$104,MATCH($B4272&amp;$C4272,実績DB!$J$3:$J$104,0)),"")</f>
        <v/>
      </c>
    </row>
    <row r="4273">
      <c r="A4273" t="n">
        <v>4271</v>
      </c>
      <c r="B4273" t="inlineStr">
        <is>
          <t>関西</t>
        </is>
      </c>
      <c r="C4273" t="inlineStr">
        <is>
          <t>上新田変電所</t>
        </is>
      </c>
      <c r="E4273" t="n">
        <v>77</v>
      </c>
      <c r="F4273" t="n">
        <v>6.6</v>
      </c>
      <c r="G4273" s="3" t="n">
        <v>34.796776</v>
      </c>
      <c r="H4273" s="3" t="n">
        <v>135.496353</v>
      </c>
      <c r="I4273" t="inlineStr">
        <is>
          <t>Google Places(名称一致)</t>
        </is>
      </c>
      <c r="J4273" t="n">
        <v>38</v>
      </c>
      <c r="K4273" t="n">
        <v>38</v>
      </c>
      <c r="L4273" t="n">
        <v>-19</v>
      </c>
      <c r="M4273" t="n">
        <v>19</v>
      </c>
      <c r="N4273" t="n">
        <v>19</v>
      </c>
      <c r="O4273" t="inlineStr">
        <is>
          <t>不可 #2</t>
        </is>
      </c>
      <c r="P4273" t="inlineStr">
        <is>
          <t>なし</t>
        </is>
      </c>
      <c r="R4273" s="4">
        <f>IF(COUNT($M4273:$N4273)=0,"",IF(AND(IF($N4273&lt;&gt;"",$N4273,$M4273)&lt;=0,$O4273&lt;&gt;"可"),"警告",""))</f>
        <v/>
      </c>
      <c r="S4273" s="4">
        <f>IF(COUNT($M4273:$N4273)=0,0,IF(IF($N4273&lt;&gt;"",$N4273,$M4273)&gt;=スコアリング基準!$B$20,スコアリング基準!$C$20,IF(IF($N4273&lt;&gt;"",$N4273,$M4273)&gt;=スコアリング基準!$B$21,スコアリング基準!$C$21,IF(IF($N4273&lt;&gt;"",$N4273,$M4273)&gt;0,スコアリング基準!$C$22,0))))</f>
        <v/>
      </c>
      <c r="T4273" s="4">
        <f>IF($O4273="可",スコアリング基準!$C$23,0)</f>
        <v/>
      </c>
      <c r="U4273" s="4">
        <f>IF(OR(COUNT($K4273:$L4273)&lt;2,$K4273=0),0,IF(ABS($L4273)/$K4273&lt;=スコアリング基準!$B$24,スコアリング基準!$C$24,IF(ABS($L4273)/$K4273&lt;=スコアリング基準!$B$25,スコアリング基準!$C$25,IF(ABS($L4273)/$K4273&lt;=スコアリング基準!$B$26,スコアリング基準!$C$26,0))))</f>
        <v/>
      </c>
      <c r="V4273" s="4">
        <f>IF($P4273="なし",スコアリング基準!$C$27,0)</f>
        <v/>
      </c>
      <c r="W4273" s="4">
        <f>IF($F4273="",0,IF(ISNUMBER($F4273),IF($F4273&lt;=スコアリング基準!$B$28,スコアリング基準!$C$28,スコアリング基準!$C$29),0))</f>
        <v/>
      </c>
      <c r="X4273" s="4">
        <f>IFERROR(VLOOKUP($B4273,スコアリング基準!$A$36:$B$46,2,FALSE),0)</f>
        <v/>
      </c>
      <c r="Y4273" s="4">
        <f>SUM($S4273:$X4273)</f>
        <v/>
      </c>
      <c r="Z4273" s="4">
        <f>IF(COUNT($M4273:$N4273)=0,"データ無",IF($Y4273&gt;=スコアリング基準!$B$30,"S",IF($Y4273&gt;=スコアリング基準!$B$31,"A",IF($Y4273&gt;=スコアリング基準!$B$32,"B","C"))))</f>
        <v/>
      </c>
      <c r="AA4273">
        <f>IFERROR(INDEX(実績DB!$I$3:$I$104,MATCH($B4273&amp;$C4273,実績DB!$J$3:$J$104,0)),"")</f>
        <v/>
      </c>
    </row>
    <row r="4274">
      <c r="A4274" t="n">
        <v>4272</v>
      </c>
      <c r="B4274" t="inlineStr">
        <is>
          <t>関西</t>
        </is>
      </c>
      <c r="C4274" t="inlineStr">
        <is>
          <t>上月変電所</t>
        </is>
      </c>
      <c r="E4274" t="n">
        <v>77</v>
      </c>
      <c r="F4274" t="n">
        <v>33</v>
      </c>
      <c r="G4274" s="3" t="n">
        <v>34.961823</v>
      </c>
      <c r="H4274" s="3" t="n">
        <v>134.349065</v>
      </c>
      <c r="I4274" t="inlineStr">
        <is>
          <t>Google Places(名称一致)</t>
        </is>
      </c>
      <c r="J4274" t="n">
        <v>28</v>
      </c>
      <c r="K4274" t="n">
        <v>28</v>
      </c>
      <c r="L4274" t="n">
        <v>-26</v>
      </c>
      <c r="O4274" t="inlineStr">
        <is>
          <t>不可 #1</t>
        </is>
      </c>
      <c r="P4274" t="inlineStr">
        <is>
          <t>有り</t>
        </is>
      </c>
      <c r="R4274" s="4">
        <f>IF(COUNT($M4274:$N4274)=0,"",IF(AND(IF($N4274&lt;&gt;"",$N4274,$M4274)&lt;=0,$O4274&lt;&gt;"可"),"警告",""))</f>
        <v/>
      </c>
      <c r="S4274" s="4">
        <f>IF(COUNT($M4274:$N4274)=0,0,IF(IF($N4274&lt;&gt;"",$N4274,$M4274)&gt;=スコアリング基準!$B$20,スコアリング基準!$C$20,IF(IF($N4274&lt;&gt;"",$N4274,$M4274)&gt;=スコアリング基準!$B$21,スコアリング基準!$C$21,IF(IF($N4274&lt;&gt;"",$N4274,$M4274)&gt;0,スコアリング基準!$C$22,0))))</f>
        <v/>
      </c>
      <c r="T4274" s="4">
        <f>IF($O4274="可",スコアリング基準!$C$23,0)</f>
        <v/>
      </c>
      <c r="U4274" s="4">
        <f>IF(OR(COUNT($K4274:$L4274)&lt;2,$K4274=0),0,IF(ABS($L4274)/$K4274&lt;=スコアリング基準!$B$24,スコアリング基準!$C$24,IF(ABS($L4274)/$K4274&lt;=スコアリング基準!$B$25,スコアリング基準!$C$25,IF(ABS($L4274)/$K4274&lt;=スコアリング基準!$B$26,スコアリング基準!$C$26,0))))</f>
        <v/>
      </c>
      <c r="V4274" s="4">
        <f>IF($P4274="なし",スコアリング基準!$C$27,0)</f>
        <v/>
      </c>
      <c r="W4274" s="4">
        <f>IF($F4274="",0,IF(ISNUMBER($F4274),IF($F4274&lt;=スコアリング基準!$B$28,スコアリング基準!$C$28,スコアリング基準!$C$29),0))</f>
        <v/>
      </c>
      <c r="X4274" s="4">
        <f>IFERROR(VLOOKUP($B4274,スコアリング基準!$A$36:$B$46,2,FALSE),0)</f>
        <v/>
      </c>
      <c r="Y4274" s="4">
        <f>SUM($S4274:$X4274)</f>
        <v/>
      </c>
      <c r="Z4274" s="4">
        <f>IF(COUNT($M4274:$N4274)=0,"データ無",IF($Y4274&gt;=スコアリング基準!$B$30,"S",IF($Y4274&gt;=スコアリング基準!$B$31,"A",IF($Y4274&gt;=スコアリング基準!$B$32,"B","C"))))</f>
        <v/>
      </c>
      <c r="AA4274">
        <f>IFERROR(INDEX(実績DB!$I$3:$I$104,MATCH($B4274&amp;$C4274,実績DB!$J$3:$J$104,0)),"")</f>
        <v/>
      </c>
    </row>
    <row r="4275">
      <c r="A4275" t="n">
        <v>4273</v>
      </c>
      <c r="B4275" t="inlineStr">
        <is>
          <t>関西</t>
        </is>
      </c>
      <c r="C4275" t="inlineStr">
        <is>
          <t>上牧変電所</t>
        </is>
      </c>
      <c r="E4275" t="n">
        <v>77</v>
      </c>
      <c r="F4275" t="n">
        <v>22</v>
      </c>
      <c r="G4275" s="3" t="n">
        <v>34.862184</v>
      </c>
      <c r="H4275" s="3" t="n">
        <v>135.655856</v>
      </c>
      <c r="I4275" t="inlineStr">
        <is>
          <t>Google Places(名称一致)</t>
        </is>
      </c>
      <c r="J4275" t="n">
        <v>57</v>
      </c>
      <c r="K4275" t="n">
        <v>57</v>
      </c>
      <c r="L4275" t="n">
        <v>2</v>
      </c>
      <c r="O4275" t="inlineStr">
        <is>
          <t>不可 #1</t>
        </is>
      </c>
      <c r="P4275" t="inlineStr">
        <is>
          <t>なし</t>
        </is>
      </c>
      <c r="R4275" s="4">
        <f>IF(COUNT($M4275:$N4275)=0,"",IF(AND(IF($N4275&lt;&gt;"",$N4275,$M4275)&lt;=0,$O4275&lt;&gt;"可"),"警告",""))</f>
        <v/>
      </c>
      <c r="S4275" s="4">
        <f>IF(COUNT($M4275:$N4275)=0,0,IF(IF($N4275&lt;&gt;"",$N4275,$M4275)&gt;=スコアリング基準!$B$20,スコアリング基準!$C$20,IF(IF($N4275&lt;&gt;"",$N4275,$M4275)&gt;=スコアリング基準!$B$21,スコアリング基準!$C$21,IF(IF($N4275&lt;&gt;"",$N4275,$M4275)&gt;0,スコアリング基準!$C$22,0))))</f>
        <v/>
      </c>
      <c r="T4275" s="4">
        <f>IF($O4275="可",スコアリング基準!$C$23,0)</f>
        <v/>
      </c>
      <c r="U4275" s="4">
        <f>IF(OR(COUNT($K4275:$L4275)&lt;2,$K4275=0),0,IF(ABS($L4275)/$K4275&lt;=スコアリング基準!$B$24,スコアリング基準!$C$24,IF(ABS($L4275)/$K4275&lt;=スコアリング基準!$B$25,スコアリング基準!$C$25,IF(ABS($L4275)/$K4275&lt;=スコアリング基準!$B$26,スコアリング基準!$C$26,0))))</f>
        <v/>
      </c>
      <c r="V4275" s="4">
        <f>IF($P4275="なし",スコアリング基準!$C$27,0)</f>
        <v/>
      </c>
      <c r="W4275" s="4">
        <f>IF($F4275="",0,IF(ISNUMBER($F4275),IF($F4275&lt;=スコアリング基準!$B$28,スコアリング基準!$C$28,スコアリング基準!$C$29),0))</f>
        <v/>
      </c>
      <c r="X4275" s="4">
        <f>IFERROR(VLOOKUP($B4275,スコアリング基準!$A$36:$B$46,2,FALSE),0)</f>
        <v/>
      </c>
      <c r="Y4275" s="4">
        <f>SUM($S4275:$X4275)</f>
        <v/>
      </c>
      <c r="Z4275" s="4">
        <f>IF(COUNT($M4275:$N4275)=0,"データ無",IF($Y4275&gt;=スコアリング基準!$B$30,"S",IF($Y4275&gt;=スコアリング基準!$B$31,"A",IF($Y4275&gt;=スコアリング基準!$B$32,"B","C"))))</f>
        <v/>
      </c>
      <c r="AA4275">
        <f>IFERROR(INDEX(実績DB!$I$3:$I$104,MATCH($B4275&amp;$C4275,実績DB!$J$3:$J$104,0)),"")</f>
        <v/>
      </c>
    </row>
    <row r="4276">
      <c r="A4276" t="n">
        <v>4274</v>
      </c>
      <c r="B4276" t="inlineStr">
        <is>
          <t>関西</t>
        </is>
      </c>
      <c r="C4276" t="inlineStr">
        <is>
          <t>上筒井変電所</t>
        </is>
      </c>
      <c r="E4276" t="n">
        <v>77</v>
      </c>
      <c r="F4276" t="n">
        <v>6.6</v>
      </c>
      <c r="G4276" s="3" t="n"/>
      <c r="H4276" s="3" t="n"/>
      <c r="I4276" t="inlineStr">
        <is>
          <t>未取得</t>
        </is>
      </c>
      <c r="J4276" t="n">
        <v>64</v>
      </c>
      <c r="K4276" t="n">
        <v>64</v>
      </c>
      <c r="L4276" t="n">
        <v>-47</v>
      </c>
      <c r="M4276" t="n">
        <v>17</v>
      </c>
      <c r="N4276" t="n">
        <v>0</v>
      </c>
      <c r="O4276" t="inlineStr">
        <is>
          <t>不可 #2</t>
        </is>
      </c>
      <c r="P4276" t="inlineStr">
        <is>
          <t>有り</t>
        </is>
      </c>
      <c r="R4276" s="4">
        <f>IF(COUNT($M4276:$N4276)=0,"",IF(AND(IF($N4276&lt;&gt;"",$N4276,$M4276)&lt;=0,$O4276&lt;&gt;"可"),"警告",""))</f>
        <v/>
      </c>
      <c r="S4276" s="4">
        <f>IF(COUNT($M4276:$N4276)=0,0,IF(IF($N4276&lt;&gt;"",$N4276,$M4276)&gt;=スコアリング基準!$B$20,スコアリング基準!$C$20,IF(IF($N4276&lt;&gt;"",$N4276,$M4276)&gt;=スコアリング基準!$B$21,スコアリング基準!$C$21,IF(IF($N4276&lt;&gt;"",$N4276,$M4276)&gt;0,スコアリング基準!$C$22,0))))</f>
        <v/>
      </c>
      <c r="T4276" s="4">
        <f>IF($O4276="可",スコアリング基準!$C$23,0)</f>
        <v/>
      </c>
      <c r="U4276" s="4">
        <f>IF(OR(COUNT($K4276:$L4276)&lt;2,$K4276=0),0,IF(ABS($L4276)/$K4276&lt;=スコアリング基準!$B$24,スコアリング基準!$C$24,IF(ABS($L4276)/$K4276&lt;=スコアリング基準!$B$25,スコアリング基準!$C$25,IF(ABS($L4276)/$K4276&lt;=スコアリング基準!$B$26,スコアリング基準!$C$26,0))))</f>
        <v/>
      </c>
      <c r="V4276" s="4">
        <f>IF($P4276="なし",スコアリング基準!$C$27,0)</f>
        <v/>
      </c>
      <c r="W4276" s="4">
        <f>IF($F4276="",0,IF(ISNUMBER($F4276),IF($F4276&lt;=スコアリング基準!$B$28,スコアリング基準!$C$28,スコアリング基準!$C$29),0))</f>
        <v/>
      </c>
      <c r="X4276" s="4">
        <f>IFERROR(VLOOKUP($B4276,スコアリング基準!$A$36:$B$46,2,FALSE),0)</f>
        <v/>
      </c>
      <c r="Y4276" s="4">
        <f>SUM($S4276:$X4276)</f>
        <v/>
      </c>
      <c r="Z4276" s="4">
        <f>IF(COUNT($M4276:$N4276)=0,"データ無",IF($Y4276&gt;=スコアリング基準!$B$30,"S",IF($Y4276&gt;=スコアリング基準!$B$31,"A",IF($Y4276&gt;=スコアリング基準!$B$32,"B","C"))))</f>
        <v/>
      </c>
      <c r="AA4276">
        <f>IFERROR(INDEX(実績DB!$I$3:$I$104,MATCH($B4276&amp;$C4276,実績DB!$J$3:$J$104,0)),"")</f>
        <v/>
      </c>
    </row>
    <row r="4277">
      <c r="A4277" t="n">
        <v>4275</v>
      </c>
      <c r="B4277" t="inlineStr">
        <is>
          <t>関西</t>
        </is>
      </c>
      <c r="C4277" t="inlineStr">
        <is>
          <t>上賀茂変電所</t>
        </is>
      </c>
      <c r="E4277" t="n">
        <v>77</v>
      </c>
      <c r="F4277" t="n">
        <v>6.6</v>
      </c>
      <c r="G4277" s="3" t="n"/>
      <c r="H4277" s="3" t="n"/>
      <c r="I4277" t="inlineStr">
        <is>
          <t>未取得</t>
        </is>
      </c>
      <c r="J4277" t="n">
        <v>28</v>
      </c>
      <c r="K4277" t="n">
        <v>28</v>
      </c>
      <c r="L4277" t="n">
        <v>-14</v>
      </c>
      <c r="M4277" t="n">
        <v>14</v>
      </c>
      <c r="N4277" t="n">
        <v>14</v>
      </c>
      <c r="O4277" t="inlineStr">
        <is>
          <t>不可 #2</t>
        </is>
      </c>
      <c r="P4277" t="inlineStr">
        <is>
          <t>なし</t>
        </is>
      </c>
      <c r="R4277" s="4">
        <f>IF(COUNT($M4277:$N4277)=0,"",IF(AND(IF($N4277&lt;&gt;"",$N4277,$M4277)&lt;=0,$O4277&lt;&gt;"可"),"警告",""))</f>
        <v/>
      </c>
      <c r="S4277" s="4">
        <f>IF(COUNT($M4277:$N4277)=0,0,IF(IF($N4277&lt;&gt;"",$N4277,$M4277)&gt;=スコアリング基準!$B$20,スコアリング基準!$C$20,IF(IF($N4277&lt;&gt;"",$N4277,$M4277)&gt;=スコアリング基準!$B$21,スコアリング基準!$C$21,IF(IF($N4277&lt;&gt;"",$N4277,$M4277)&gt;0,スコアリング基準!$C$22,0))))</f>
        <v/>
      </c>
      <c r="T4277" s="4">
        <f>IF($O4277="可",スコアリング基準!$C$23,0)</f>
        <v/>
      </c>
      <c r="U4277" s="4">
        <f>IF(OR(COUNT($K4277:$L4277)&lt;2,$K4277=0),0,IF(ABS($L4277)/$K4277&lt;=スコアリング基準!$B$24,スコアリング基準!$C$24,IF(ABS($L4277)/$K4277&lt;=スコアリング基準!$B$25,スコアリング基準!$C$25,IF(ABS($L4277)/$K4277&lt;=スコアリング基準!$B$26,スコアリング基準!$C$26,0))))</f>
        <v/>
      </c>
      <c r="V4277" s="4">
        <f>IF($P4277="なし",スコアリング基準!$C$27,0)</f>
        <v/>
      </c>
      <c r="W4277" s="4">
        <f>IF($F4277="",0,IF(ISNUMBER($F4277),IF($F4277&lt;=スコアリング基準!$B$28,スコアリング基準!$C$28,スコアリング基準!$C$29),0))</f>
        <v/>
      </c>
      <c r="X4277" s="4">
        <f>IFERROR(VLOOKUP($B4277,スコアリング基準!$A$36:$B$46,2,FALSE),0)</f>
        <v/>
      </c>
      <c r="Y4277" s="4">
        <f>SUM($S4277:$X4277)</f>
        <v/>
      </c>
      <c r="Z4277" s="4">
        <f>IF(COUNT($M4277:$N4277)=0,"データ無",IF($Y4277&gt;=スコアリング基準!$B$30,"S",IF($Y4277&gt;=スコアリング基準!$B$31,"A",IF($Y4277&gt;=スコアリング基準!$B$32,"B","C"))))</f>
        <v/>
      </c>
      <c r="AA4277">
        <f>IFERROR(INDEX(実績DB!$I$3:$I$104,MATCH($B4277&amp;$C4277,実績DB!$J$3:$J$104,0)),"")</f>
        <v/>
      </c>
    </row>
    <row r="4278">
      <c r="A4278" t="n">
        <v>4276</v>
      </c>
      <c r="B4278" t="inlineStr">
        <is>
          <t>関西</t>
        </is>
      </c>
      <c r="C4278" t="inlineStr">
        <is>
          <t>上郡変電所</t>
        </is>
      </c>
      <c r="E4278" t="n">
        <v>77</v>
      </c>
      <c r="F4278" t="n">
        <v>6.6</v>
      </c>
      <c r="G4278" s="3" t="n">
        <v>34.878526</v>
      </c>
      <c r="H4278" s="3" t="n">
        <v>134.365237</v>
      </c>
      <c r="I4278" t="inlineStr">
        <is>
          <t>Google Places(名称一致)</t>
        </is>
      </c>
      <c r="J4278" t="n">
        <v>38</v>
      </c>
      <c r="K4278" t="n">
        <v>38</v>
      </c>
      <c r="L4278" t="n">
        <v>-36</v>
      </c>
      <c r="M4278" t="n">
        <v>2</v>
      </c>
      <c r="N4278" t="n">
        <v>2</v>
      </c>
      <c r="O4278" t="inlineStr">
        <is>
          <t>不可 #2</t>
        </is>
      </c>
      <c r="P4278" t="inlineStr">
        <is>
          <t>有り</t>
        </is>
      </c>
      <c r="R4278" s="4">
        <f>IF(COUNT($M4278:$N4278)=0,"",IF(AND(IF($N4278&lt;&gt;"",$N4278,$M4278)&lt;=0,$O4278&lt;&gt;"可"),"警告",""))</f>
        <v/>
      </c>
      <c r="S4278" s="4">
        <f>IF(COUNT($M4278:$N4278)=0,0,IF(IF($N4278&lt;&gt;"",$N4278,$M4278)&gt;=スコアリング基準!$B$20,スコアリング基準!$C$20,IF(IF($N4278&lt;&gt;"",$N4278,$M4278)&gt;=スコアリング基準!$B$21,スコアリング基準!$C$21,IF(IF($N4278&lt;&gt;"",$N4278,$M4278)&gt;0,スコアリング基準!$C$22,0))))</f>
        <v/>
      </c>
      <c r="T4278" s="4">
        <f>IF($O4278="可",スコアリング基準!$C$23,0)</f>
        <v/>
      </c>
      <c r="U4278" s="4">
        <f>IF(OR(COUNT($K4278:$L4278)&lt;2,$K4278=0),0,IF(ABS($L4278)/$K4278&lt;=スコアリング基準!$B$24,スコアリング基準!$C$24,IF(ABS($L4278)/$K4278&lt;=スコアリング基準!$B$25,スコアリング基準!$C$25,IF(ABS($L4278)/$K4278&lt;=スコアリング基準!$B$26,スコアリング基準!$C$26,0))))</f>
        <v/>
      </c>
      <c r="V4278" s="4">
        <f>IF($P4278="なし",スコアリング基準!$C$27,0)</f>
        <v/>
      </c>
      <c r="W4278" s="4">
        <f>IF($F4278="",0,IF(ISNUMBER($F4278),IF($F4278&lt;=スコアリング基準!$B$28,スコアリング基準!$C$28,スコアリング基準!$C$29),0))</f>
        <v/>
      </c>
      <c r="X4278" s="4">
        <f>IFERROR(VLOOKUP($B4278,スコアリング基準!$A$36:$B$46,2,FALSE),0)</f>
        <v/>
      </c>
      <c r="Y4278" s="4">
        <f>SUM($S4278:$X4278)</f>
        <v/>
      </c>
      <c r="Z4278" s="4">
        <f>IF(COUNT($M4278:$N4278)=0,"データ無",IF($Y4278&gt;=スコアリング基準!$B$30,"S",IF($Y4278&gt;=スコアリング基準!$B$31,"A",IF($Y4278&gt;=スコアリング基準!$B$32,"B","C"))))</f>
        <v/>
      </c>
      <c r="AA4278">
        <f>IFERROR(INDEX(実績DB!$I$3:$I$104,MATCH($B4278&amp;$C4278,実績DB!$J$3:$J$104,0)),"")</f>
        <v/>
      </c>
    </row>
    <row r="4279">
      <c r="A4279" t="n">
        <v>4277</v>
      </c>
      <c r="B4279" t="inlineStr">
        <is>
          <t>関西</t>
        </is>
      </c>
      <c r="C4279" t="inlineStr">
        <is>
          <t>上里変電所</t>
        </is>
      </c>
      <c r="E4279" t="n">
        <v>77</v>
      </c>
      <c r="F4279" t="n">
        <v>6.6</v>
      </c>
      <c r="G4279" s="3" t="n">
        <v>34.950865</v>
      </c>
      <c r="H4279" s="3" t="n">
        <v>135.691115</v>
      </c>
      <c r="I4279" t="inlineStr">
        <is>
          <t>Google Places(名称一致)</t>
        </is>
      </c>
      <c r="J4279" t="n">
        <v>38</v>
      </c>
      <c r="K4279" t="n">
        <v>38</v>
      </c>
      <c r="L4279" t="n">
        <v>-19</v>
      </c>
      <c r="M4279" t="n">
        <v>19</v>
      </c>
      <c r="N4279" t="n">
        <v>19</v>
      </c>
      <c r="O4279" t="inlineStr">
        <is>
          <t>不可 #2</t>
        </is>
      </c>
      <c r="P4279" t="inlineStr">
        <is>
          <t>なし</t>
        </is>
      </c>
      <c r="R4279" s="4">
        <f>IF(COUNT($M4279:$N4279)=0,"",IF(AND(IF($N4279&lt;&gt;"",$N4279,$M4279)&lt;=0,$O4279&lt;&gt;"可"),"警告",""))</f>
        <v/>
      </c>
      <c r="S4279" s="4">
        <f>IF(COUNT($M4279:$N4279)=0,0,IF(IF($N4279&lt;&gt;"",$N4279,$M4279)&gt;=スコアリング基準!$B$20,スコアリング基準!$C$20,IF(IF($N4279&lt;&gt;"",$N4279,$M4279)&gt;=スコアリング基準!$B$21,スコアリング基準!$C$21,IF(IF($N4279&lt;&gt;"",$N4279,$M4279)&gt;0,スコアリング基準!$C$22,0))))</f>
        <v/>
      </c>
      <c r="T4279" s="4">
        <f>IF($O4279="可",スコアリング基準!$C$23,0)</f>
        <v/>
      </c>
      <c r="U4279" s="4">
        <f>IF(OR(COUNT($K4279:$L4279)&lt;2,$K4279=0),0,IF(ABS($L4279)/$K4279&lt;=スコアリング基準!$B$24,スコアリング基準!$C$24,IF(ABS($L4279)/$K4279&lt;=スコアリング基準!$B$25,スコアリング基準!$C$25,IF(ABS($L4279)/$K4279&lt;=スコアリング基準!$B$26,スコアリング基準!$C$26,0))))</f>
        <v/>
      </c>
      <c r="V4279" s="4">
        <f>IF($P4279="なし",スコアリング基準!$C$27,0)</f>
        <v/>
      </c>
      <c r="W4279" s="4">
        <f>IF($F4279="",0,IF(ISNUMBER($F4279),IF($F4279&lt;=スコアリング基準!$B$28,スコアリング基準!$C$28,スコアリング基準!$C$29),0))</f>
        <v/>
      </c>
      <c r="X4279" s="4">
        <f>IFERROR(VLOOKUP($B4279,スコアリング基準!$A$36:$B$46,2,FALSE),0)</f>
        <v/>
      </c>
      <c r="Y4279" s="4">
        <f>SUM($S4279:$X4279)</f>
        <v/>
      </c>
      <c r="Z4279" s="4">
        <f>IF(COUNT($M4279:$N4279)=0,"データ無",IF($Y4279&gt;=スコアリング基準!$B$30,"S",IF($Y4279&gt;=スコアリング基準!$B$31,"A",IF($Y4279&gt;=スコアリング基準!$B$32,"B","C"))))</f>
        <v/>
      </c>
      <c r="AA4279">
        <f>IFERROR(INDEX(実績DB!$I$3:$I$104,MATCH($B4279&amp;$C4279,実績DB!$J$3:$J$104,0)),"")</f>
        <v/>
      </c>
    </row>
    <row r="4280">
      <c r="A4280" t="n">
        <v>4278</v>
      </c>
      <c r="B4280" t="inlineStr">
        <is>
          <t>関西</t>
        </is>
      </c>
      <c r="C4280" t="inlineStr">
        <is>
          <t>上鳥羽変電所</t>
        </is>
      </c>
      <c r="E4280" t="n">
        <v>77</v>
      </c>
      <c r="F4280" t="n">
        <v>6.6</v>
      </c>
      <c r="G4280" s="3" t="n">
        <v>34.968429</v>
      </c>
      <c r="H4280" s="3" t="n">
        <v>135.733632</v>
      </c>
      <c r="I4280" t="inlineStr">
        <is>
          <t>Google Places(名称一致)</t>
        </is>
      </c>
      <c r="J4280" t="n">
        <v>38</v>
      </c>
      <c r="K4280" t="n">
        <v>38</v>
      </c>
      <c r="L4280" t="n">
        <v>-19</v>
      </c>
      <c r="M4280" t="n">
        <v>19</v>
      </c>
      <c r="N4280" t="n">
        <v>19</v>
      </c>
      <c r="O4280" t="inlineStr">
        <is>
          <t>不可 #2</t>
        </is>
      </c>
      <c r="P4280" t="inlineStr">
        <is>
          <t>なし</t>
        </is>
      </c>
      <c r="R4280" s="4">
        <f>IF(COUNT($M4280:$N4280)=0,"",IF(AND(IF($N4280&lt;&gt;"",$N4280,$M4280)&lt;=0,$O4280&lt;&gt;"可"),"警告",""))</f>
        <v/>
      </c>
      <c r="S4280" s="4">
        <f>IF(COUNT($M4280:$N4280)=0,0,IF(IF($N4280&lt;&gt;"",$N4280,$M4280)&gt;=スコアリング基準!$B$20,スコアリング基準!$C$20,IF(IF($N4280&lt;&gt;"",$N4280,$M4280)&gt;=スコアリング基準!$B$21,スコアリング基準!$C$21,IF(IF($N4280&lt;&gt;"",$N4280,$M4280)&gt;0,スコアリング基準!$C$22,0))))</f>
        <v/>
      </c>
      <c r="T4280" s="4">
        <f>IF($O4280="可",スコアリング基準!$C$23,0)</f>
        <v/>
      </c>
      <c r="U4280" s="4">
        <f>IF(OR(COUNT($K4280:$L4280)&lt;2,$K4280=0),0,IF(ABS($L4280)/$K4280&lt;=スコアリング基準!$B$24,スコアリング基準!$C$24,IF(ABS($L4280)/$K4280&lt;=スコアリング基準!$B$25,スコアリング基準!$C$25,IF(ABS($L4280)/$K4280&lt;=スコアリング基準!$B$26,スコアリング基準!$C$26,0))))</f>
        <v/>
      </c>
      <c r="V4280" s="4">
        <f>IF($P4280="なし",スコアリング基準!$C$27,0)</f>
        <v/>
      </c>
      <c r="W4280" s="4">
        <f>IF($F4280="",0,IF(ISNUMBER($F4280),IF($F4280&lt;=スコアリング基準!$B$28,スコアリング基準!$C$28,スコアリング基準!$C$29),0))</f>
        <v/>
      </c>
      <c r="X4280" s="4">
        <f>IFERROR(VLOOKUP($B4280,スコアリング基準!$A$36:$B$46,2,FALSE),0)</f>
        <v/>
      </c>
      <c r="Y4280" s="4">
        <f>SUM($S4280:$X4280)</f>
        <v/>
      </c>
      <c r="Z4280" s="4">
        <f>IF(COUNT($M4280:$N4280)=0,"データ無",IF($Y4280&gt;=スコアリング基準!$B$30,"S",IF($Y4280&gt;=スコアリング基準!$B$31,"A",IF($Y4280&gt;=スコアリング基準!$B$32,"B","C"))))</f>
        <v/>
      </c>
      <c r="AA4280">
        <f>IFERROR(INDEX(実績DB!$I$3:$I$104,MATCH($B4280&amp;$C4280,実績DB!$J$3:$J$104,0)),"")</f>
        <v/>
      </c>
    </row>
    <row r="4281">
      <c r="A4281" t="n">
        <v>4279</v>
      </c>
      <c r="B4281" t="inlineStr">
        <is>
          <t>関西</t>
        </is>
      </c>
      <c r="C4281" t="inlineStr">
        <is>
          <t>下寺町変電所</t>
        </is>
      </c>
      <c r="E4281" t="n">
        <v>77</v>
      </c>
      <c r="F4281" t="n">
        <v>22</v>
      </c>
      <c r="G4281" s="3" t="n">
        <v>34.655898</v>
      </c>
      <c r="H4281" s="3" t="n">
        <v>135.509322</v>
      </c>
      <c r="I4281" t="inlineStr">
        <is>
          <t>Google Places(名称一致)</t>
        </is>
      </c>
      <c r="J4281" t="n">
        <v>85</v>
      </c>
      <c r="K4281" t="n">
        <v>85</v>
      </c>
      <c r="L4281" t="n">
        <v>3</v>
      </c>
      <c r="O4281" t="inlineStr">
        <is>
          <t>不可 #1</t>
        </is>
      </c>
      <c r="P4281" t="inlineStr">
        <is>
          <t>有り</t>
        </is>
      </c>
      <c r="R4281" s="4">
        <f>IF(COUNT($M4281:$N4281)=0,"",IF(AND(IF($N4281&lt;&gt;"",$N4281,$M4281)&lt;=0,$O4281&lt;&gt;"可"),"警告",""))</f>
        <v/>
      </c>
      <c r="S4281" s="4">
        <f>IF(COUNT($M4281:$N4281)=0,0,IF(IF($N4281&lt;&gt;"",$N4281,$M4281)&gt;=スコアリング基準!$B$20,スコアリング基準!$C$20,IF(IF($N4281&lt;&gt;"",$N4281,$M4281)&gt;=スコアリング基準!$B$21,スコアリング基準!$C$21,IF(IF($N4281&lt;&gt;"",$N4281,$M4281)&gt;0,スコアリング基準!$C$22,0))))</f>
        <v/>
      </c>
      <c r="T4281" s="4">
        <f>IF($O4281="可",スコアリング基準!$C$23,0)</f>
        <v/>
      </c>
      <c r="U4281" s="4">
        <f>IF(OR(COUNT($K4281:$L4281)&lt;2,$K4281=0),0,IF(ABS($L4281)/$K4281&lt;=スコアリング基準!$B$24,スコアリング基準!$C$24,IF(ABS($L4281)/$K4281&lt;=スコアリング基準!$B$25,スコアリング基準!$C$25,IF(ABS($L4281)/$K4281&lt;=スコアリング基準!$B$26,スコアリング基準!$C$26,0))))</f>
        <v/>
      </c>
      <c r="V4281" s="4">
        <f>IF($P4281="なし",スコアリング基準!$C$27,0)</f>
        <v/>
      </c>
      <c r="W4281" s="4">
        <f>IF($F4281="",0,IF(ISNUMBER($F4281),IF($F4281&lt;=スコアリング基準!$B$28,スコアリング基準!$C$28,スコアリング基準!$C$29),0))</f>
        <v/>
      </c>
      <c r="X4281" s="4">
        <f>IFERROR(VLOOKUP($B4281,スコアリング基準!$A$36:$B$46,2,FALSE),0)</f>
        <v/>
      </c>
      <c r="Y4281" s="4">
        <f>SUM($S4281:$X4281)</f>
        <v/>
      </c>
      <c r="Z4281" s="4">
        <f>IF(COUNT($M4281:$N4281)=0,"データ無",IF($Y4281&gt;=スコアリング基準!$B$30,"S",IF($Y4281&gt;=スコアリング基準!$B$31,"A",IF($Y4281&gt;=スコアリング基準!$B$32,"B","C"))))</f>
        <v/>
      </c>
      <c r="AA4281">
        <f>IFERROR(INDEX(実績DB!$I$3:$I$104,MATCH($B4281&amp;$C4281,実績DB!$J$3:$J$104,0)),"")</f>
        <v/>
      </c>
    </row>
    <row r="4282">
      <c r="A4282" t="n">
        <v>4280</v>
      </c>
      <c r="B4282" t="inlineStr">
        <is>
          <t>関西</t>
        </is>
      </c>
      <c r="C4282" t="inlineStr">
        <is>
          <t>下島変電所</t>
        </is>
      </c>
      <c r="E4282" t="n">
        <v>77</v>
      </c>
      <c r="F4282" t="n">
        <v>6.6</v>
      </c>
      <c r="G4282" s="3" t="n">
        <v>34.675017</v>
      </c>
      <c r="H4282" s="3" t="n">
        <v>135.617771</v>
      </c>
      <c r="I4282" t="inlineStr">
        <is>
          <t>Google Places(名称一致)</t>
        </is>
      </c>
      <c r="J4282" t="n">
        <v>38</v>
      </c>
      <c r="K4282" t="n">
        <v>38</v>
      </c>
      <c r="L4282" t="n">
        <v>-19</v>
      </c>
      <c r="M4282" t="n">
        <v>19</v>
      </c>
      <c r="N4282" t="n">
        <v>0</v>
      </c>
      <c r="O4282" t="inlineStr">
        <is>
          <t>不可 #2</t>
        </is>
      </c>
      <c r="P4282" t="inlineStr">
        <is>
          <t>有り</t>
        </is>
      </c>
      <c r="R4282" s="4">
        <f>IF(COUNT($M4282:$N4282)=0,"",IF(AND(IF($N4282&lt;&gt;"",$N4282,$M4282)&lt;=0,$O4282&lt;&gt;"可"),"警告",""))</f>
        <v/>
      </c>
      <c r="S4282" s="4">
        <f>IF(COUNT($M4282:$N4282)=0,0,IF(IF($N4282&lt;&gt;"",$N4282,$M4282)&gt;=スコアリング基準!$B$20,スコアリング基準!$C$20,IF(IF($N4282&lt;&gt;"",$N4282,$M4282)&gt;=スコアリング基準!$B$21,スコアリング基準!$C$21,IF(IF($N4282&lt;&gt;"",$N4282,$M4282)&gt;0,スコアリング基準!$C$22,0))))</f>
        <v/>
      </c>
      <c r="T4282" s="4">
        <f>IF($O4282="可",スコアリング基準!$C$23,0)</f>
        <v/>
      </c>
      <c r="U4282" s="4">
        <f>IF(OR(COUNT($K4282:$L4282)&lt;2,$K4282=0),0,IF(ABS($L4282)/$K4282&lt;=スコアリング基準!$B$24,スコアリング基準!$C$24,IF(ABS($L4282)/$K4282&lt;=スコアリング基準!$B$25,スコアリング基準!$C$25,IF(ABS($L4282)/$K4282&lt;=スコアリング基準!$B$26,スコアリング基準!$C$26,0))))</f>
        <v/>
      </c>
      <c r="V4282" s="4">
        <f>IF($P4282="なし",スコアリング基準!$C$27,0)</f>
        <v/>
      </c>
      <c r="W4282" s="4">
        <f>IF($F4282="",0,IF(ISNUMBER($F4282),IF($F4282&lt;=スコアリング基準!$B$28,スコアリング基準!$C$28,スコアリング基準!$C$29),0))</f>
        <v/>
      </c>
      <c r="X4282" s="4">
        <f>IFERROR(VLOOKUP($B4282,スコアリング基準!$A$36:$B$46,2,FALSE),0)</f>
        <v/>
      </c>
      <c r="Y4282" s="4">
        <f>SUM($S4282:$X4282)</f>
        <v/>
      </c>
      <c r="Z4282" s="4">
        <f>IF(COUNT($M4282:$N4282)=0,"データ無",IF($Y4282&gt;=スコアリング基準!$B$30,"S",IF($Y4282&gt;=スコアリング基準!$B$31,"A",IF($Y4282&gt;=スコアリング基準!$B$32,"B","C"))))</f>
        <v/>
      </c>
      <c r="AA4282">
        <f>IFERROR(INDEX(実績DB!$I$3:$I$104,MATCH($B4282&amp;$C4282,実績DB!$J$3:$J$104,0)),"")</f>
        <v/>
      </c>
    </row>
    <row r="4283">
      <c r="A4283" t="n">
        <v>4281</v>
      </c>
      <c r="B4283" t="inlineStr">
        <is>
          <t>関西</t>
        </is>
      </c>
      <c r="C4283" t="inlineStr">
        <is>
          <t>下淵変電所</t>
        </is>
      </c>
      <c r="E4283" t="n">
        <v>77</v>
      </c>
      <c r="F4283" t="n">
        <v>6.6</v>
      </c>
      <c r="G4283" s="3" t="n"/>
      <c r="H4283" s="3" t="n"/>
      <c r="I4283" t="inlineStr">
        <is>
          <t>未取得</t>
        </is>
      </c>
      <c r="J4283" t="n">
        <v>38</v>
      </c>
      <c r="K4283" t="n">
        <v>38</v>
      </c>
      <c r="L4283" t="n">
        <v>-26</v>
      </c>
      <c r="M4283" t="n">
        <v>12</v>
      </c>
      <c r="N4283" t="n">
        <v>0</v>
      </c>
      <c r="O4283" t="inlineStr">
        <is>
          <t>不可 #2</t>
        </is>
      </c>
      <c r="P4283" t="inlineStr">
        <is>
          <t>有り</t>
        </is>
      </c>
      <c r="R4283" s="4">
        <f>IF(COUNT($M4283:$N4283)=0,"",IF(AND(IF($N4283&lt;&gt;"",$N4283,$M4283)&lt;=0,$O4283&lt;&gt;"可"),"警告",""))</f>
        <v/>
      </c>
      <c r="S4283" s="4">
        <f>IF(COUNT($M4283:$N4283)=0,0,IF(IF($N4283&lt;&gt;"",$N4283,$M4283)&gt;=スコアリング基準!$B$20,スコアリング基準!$C$20,IF(IF($N4283&lt;&gt;"",$N4283,$M4283)&gt;=スコアリング基準!$B$21,スコアリング基準!$C$21,IF(IF($N4283&lt;&gt;"",$N4283,$M4283)&gt;0,スコアリング基準!$C$22,0))))</f>
        <v/>
      </c>
      <c r="T4283" s="4">
        <f>IF($O4283="可",スコアリング基準!$C$23,0)</f>
        <v/>
      </c>
      <c r="U4283" s="4">
        <f>IF(OR(COUNT($K4283:$L4283)&lt;2,$K4283=0),0,IF(ABS($L4283)/$K4283&lt;=スコアリング基準!$B$24,スコアリング基準!$C$24,IF(ABS($L4283)/$K4283&lt;=スコアリング基準!$B$25,スコアリング基準!$C$25,IF(ABS($L4283)/$K4283&lt;=スコアリング基準!$B$26,スコアリング基準!$C$26,0))))</f>
        <v/>
      </c>
      <c r="V4283" s="4">
        <f>IF($P4283="なし",スコアリング基準!$C$27,0)</f>
        <v/>
      </c>
      <c r="W4283" s="4">
        <f>IF($F4283="",0,IF(ISNUMBER($F4283),IF($F4283&lt;=スコアリング基準!$B$28,スコアリング基準!$C$28,スコアリング基準!$C$29),0))</f>
        <v/>
      </c>
      <c r="X4283" s="4">
        <f>IFERROR(VLOOKUP($B4283,スコアリング基準!$A$36:$B$46,2,FALSE),0)</f>
        <v/>
      </c>
      <c r="Y4283" s="4">
        <f>SUM($S4283:$X4283)</f>
        <v/>
      </c>
      <c r="Z4283" s="4">
        <f>IF(COUNT($M4283:$N4283)=0,"データ無",IF($Y4283&gt;=スコアリング基準!$B$30,"S",IF($Y4283&gt;=スコアリング基準!$B$31,"A",IF($Y4283&gt;=スコアリング基準!$B$32,"B","C"))))</f>
        <v/>
      </c>
      <c r="AA4283">
        <f>IFERROR(INDEX(実績DB!$I$3:$I$104,MATCH($B4283&amp;$C4283,実績DB!$J$3:$J$104,0)),"")</f>
        <v/>
      </c>
    </row>
    <row r="4284">
      <c r="A4284" t="n">
        <v>4282</v>
      </c>
      <c r="B4284" t="inlineStr">
        <is>
          <t>関西</t>
        </is>
      </c>
      <c r="C4284" t="inlineStr">
        <is>
          <t>下福井変電所</t>
        </is>
      </c>
      <c r="E4284" t="n">
        <v>77</v>
      </c>
      <c r="F4284" t="n">
        <v>6.6</v>
      </c>
      <c r="G4284" s="3" t="n">
        <v>35.447127</v>
      </c>
      <c r="H4284" s="3" t="n">
        <v>135.300858</v>
      </c>
      <c r="I4284" t="inlineStr">
        <is>
          <t>Google Places(名称一致)</t>
        </is>
      </c>
      <c r="J4284" t="n">
        <v>47</v>
      </c>
      <c r="K4284" t="n">
        <v>47</v>
      </c>
      <c r="L4284" t="n">
        <v>-39</v>
      </c>
      <c r="M4284" t="n">
        <v>8</v>
      </c>
      <c r="N4284" t="n">
        <v>8</v>
      </c>
      <c r="O4284" t="inlineStr">
        <is>
          <t>不可 #2</t>
        </is>
      </c>
      <c r="P4284" t="inlineStr">
        <is>
          <t>有り</t>
        </is>
      </c>
      <c r="R4284" s="4">
        <f>IF(COUNT($M4284:$N4284)=0,"",IF(AND(IF($N4284&lt;&gt;"",$N4284,$M4284)&lt;=0,$O4284&lt;&gt;"可"),"警告",""))</f>
        <v/>
      </c>
      <c r="S4284" s="4">
        <f>IF(COUNT($M4284:$N4284)=0,0,IF(IF($N4284&lt;&gt;"",$N4284,$M4284)&gt;=スコアリング基準!$B$20,スコアリング基準!$C$20,IF(IF($N4284&lt;&gt;"",$N4284,$M4284)&gt;=スコアリング基準!$B$21,スコアリング基準!$C$21,IF(IF($N4284&lt;&gt;"",$N4284,$M4284)&gt;0,スコアリング基準!$C$22,0))))</f>
        <v/>
      </c>
      <c r="T4284" s="4">
        <f>IF($O4284="可",スコアリング基準!$C$23,0)</f>
        <v/>
      </c>
      <c r="U4284" s="4">
        <f>IF(OR(COUNT($K4284:$L4284)&lt;2,$K4284=0),0,IF(ABS($L4284)/$K4284&lt;=スコアリング基準!$B$24,スコアリング基準!$C$24,IF(ABS($L4284)/$K4284&lt;=スコアリング基準!$B$25,スコアリング基準!$C$25,IF(ABS($L4284)/$K4284&lt;=スコアリング基準!$B$26,スコアリング基準!$C$26,0))))</f>
        <v/>
      </c>
      <c r="V4284" s="4">
        <f>IF($P4284="なし",スコアリング基準!$C$27,0)</f>
        <v/>
      </c>
      <c r="W4284" s="4">
        <f>IF($F4284="",0,IF(ISNUMBER($F4284),IF($F4284&lt;=スコアリング基準!$B$28,スコアリング基準!$C$28,スコアリング基準!$C$29),0))</f>
        <v/>
      </c>
      <c r="X4284" s="4">
        <f>IFERROR(VLOOKUP($B4284,スコアリング基準!$A$36:$B$46,2,FALSE),0)</f>
        <v/>
      </c>
      <c r="Y4284" s="4">
        <f>SUM($S4284:$X4284)</f>
        <v/>
      </c>
      <c r="Z4284" s="4">
        <f>IF(COUNT($M4284:$N4284)=0,"データ無",IF($Y4284&gt;=スコアリング基準!$B$30,"S",IF($Y4284&gt;=スコアリング基準!$B$31,"A",IF($Y4284&gt;=スコアリング基準!$B$32,"B","C"))))</f>
        <v/>
      </c>
      <c r="AA4284">
        <f>IFERROR(INDEX(実績DB!$I$3:$I$104,MATCH($B4284&amp;$C4284,実績DB!$J$3:$J$104,0)),"")</f>
        <v/>
      </c>
    </row>
    <row r="4285">
      <c r="A4285" t="n">
        <v>4283</v>
      </c>
      <c r="B4285" t="inlineStr">
        <is>
          <t>関西</t>
        </is>
      </c>
      <c r="C4285" t="inlineStr">
        <is>
          <t>中主変電所</t>
        </is>
      </c>
      <c r="E4285" t="n">
        <v>77</v>
      </c>
      <c r="F4285" t="n">
        <v>6.6</v>
      </c>
      <c r="G4285" s="3" t="n"/>
      <c r="H4285" s="3" t="n"/>
      <c r="I4285" t="inlineStr">
        <is>
          <t>未取得</t>
        </is>
      </c>
      <c r="J4285" t="n">
        <v>38</v>
      </c>
      <c r="K4285" t="n">
        <v>38</v>
      </c>
      <c r="L4285" t="n">
        <v>-24</v>
      </c>
      <c r="M4285" t="n">
        <v>14</v>
      </c>
      <c r="N4285" t="n">
        <v>0</v>
      </c>
      <c r="O4285" t="inlineStr">
        <is>
          <t>不可 #2</t>
        </is>
      </c>
      <c r="P4285" t="inlineStr">
        <is>
          <t>有り</t>
        </is>
      </c>
      <c r="R4285" s="4">
        <f>IF(COUNT($M4285:$N4285)=0,"",IF(AND(IF($N4285&lt;&gt;"",$N4285,$M4285)&lt;=0,$O4285&lt;&gt;"可"),"警告",""))</f>
        <v/>
      </c>
      <c r="S4285" s="4">
        <f>IF(COUNT($M4285:$N4285)=0,0,IF(IF($N4285&lt;&gt;"",$N4285,$M4285)&gt;=スコアリング基準!$B$20,スコアリング基準!$C$20,IF(IF($N4285&lt;&gt;"",$N4285,$M4285)&gt;=スコアリング基準!$B$21,スコアリング基準!$C$21,IF(IF($N4285&lt;&gt;"",$N4285,$M4285)&gt;0,スコアリング基準!$C$22,0))))</f>
        <v/>
      </c>
      <c r="T4285" s="4">
        <f>IF($O4285="可",スコアリング基準!$C$23,0)</f>
        <v/>
      </c>
      <c r="U4285" s="4">
        <f>IF(OR(COUNT($K4285:$L4285)&lt;2,$K4285=0),0,IF(ABS($L4285)/$K4285&lt;=スコアリング基準!$B$24,スコアリング基準!$C$24,IF(ABS($L4285)/$K4285&lt;=スコアリング基準!$B$25,スコアリング基準!$C$25,IF(ABS($L4285)/$K4285&lt;=スコアリング基準!$B$26,スコアリング基準!$C$26,0))))</f>
        <v/>
      </c>
      <c r="V4285" s="4">
        <f>IF($P4285="なし",スコアリング基準!$C$27,0)</f>
        <v/>
      </c>
      <c r="W4285" s="4">
        <f>IF($F4285="",0,IF(ISNUMBER($F4285),IF($F4285&lt;=スコアリング基準!$B$28,スコアリング基準!$C$28,スコアリング基準!$C$29),0))</f>
        <v/>
      </c>
      <c r="X4285" s="4">
        <f>IFERROR(VLOOKUP($B4285,スコアリング基準!$A$36:$B$46,2,FALSE),0)</f>
        <v/>
      </c>
      <c r="Y4285" s="4">
        <f>SUM($S4285:$X4285)</f>
        <v/>
      </c>
      <c r="Z4285" s="4">
        <f>IF(COUNT($M4285:$N4285)=0,"データ無",IF($Y4285&gt;=スコアリング基準!$B$30,"S",IF($Y4285&gt;=スコアリング基準!$B$31,"A",IF($Y4285&gt;=スコアリング基準!$B$32,"B","C"))))</f>
        <v/>
      </c>
      <c r="AA4285">
        <f>IFERROR(INDEX(実績DB!$I$3:$I$104,MATCH($B4285&amp;$C4285,実績DB!$J$3:$J$104,0)),"")</f>
        <v/>
      </c>
    </row>
    <row r="4286">
      <c r="A4286" t="n">
        <v>4284</v>
      </c>
      <c r="B4286" t="inlineStr">
        <is>
          <t>関西</t>
        </is>
      </c>
      <c r="C4286" t="inlineStr">
        <is>
          <t>中之島変電所</t>
        </is>
      </c>
      <c r="E4286" t="n">
        <v>77</v>
      </c>
      <c r="F4286" t="n">
        <v>22</v>
      </c>
      <c r="G4286" s="3" t="n"/>
      <c r="H4286" s="3" t="n"/>
      <c r="I4286" t="inlineStr">
        <is>
          <t>未取得</t>
        </is>
      </c>
      <c r="J4286" t="n">
        <v>128</v>
      </c>
      <c r="K4286" t="n">
        <v>94</v>
      </c>
      <c r="L4286" t="n">
        <v>13</v>
      </c>
      <c r="O4286" t="inlineStr">
        <is>
          <t>可</t>
        </is>
      </c>
      <c r="P4286" t="inlineStr">
        <is>
          <t>なし</t>
        </is>
      </c>
      <c r="R4286" s="4">
        <f>IF(COUNT($M4286:$N4286)=0,"",IF(AND(IF($N4286&lt;&gt;"",$N4286,$M4286)&lt;=0,$O4286&lt;&gt;"可"),"警告",""))</f>
        <v/>
      </c>
      <c r="S4286" s="4">
        <f>IF(COUNT($M4286:$N4286)=0,0,IF(IF($N4286&lt;&gt;"",$N4286,$M4286)&gt;=スコアリング基準!$B$20,スコアリング基準!$C$20,IF(IF($N4286&lt;&gt;"",$N4286,$M4286)&gt;=スコアリング基準!$B$21,スコアリング基準!$C$21,IF(IF($N4286&lt;&gt;"",$N4286,$M4286)&gt;0,スコアリング基準!$C$22,0))))</f>
        <v/>
      </c>
      <c r="T4286" s="4">
        <f>IF($O4286="可",スコアリング基準!$C$23,0)</f>
        <v/>
      </c>
      <c r="U4286" s="4">
        <f>IF(OR(COUNT($K4286:$L4286)&lt;2,$K4286=0),0,IF(ABS($L4286)/$K4286&lt;=スコアリング基準!$B$24,スコアリング基準!$C$24,IF(ABS($L4286)/$K4286&lt;=スコアリング基準!$B$25,スコアリング基準!$C$25,IF(ABS($L4286)/$K4286&lt;=スコアリング基準!$B$26,スコアリング基準!$C$26,0))))</f>
        <v/>
      </c>
      <c r="V4286" s="4">
        <f>IF($P4286="なし",スコアリング基準!$C$27,0)</f>
        <v/>
      </c>
      <c r="W4286" s="4">
        <f>IF($F4286="",0,IF(ISNUMBER($F4286),IF($F4286&lt;=スコアリング基準!$B$28,スコアリング基準!$C$28,スコアリング基準!$C$29),0))</f>
        <v/>
      </c>
      <c r="X4286" s="4">
        <f>IFERROR(VLOOKUP($B4286,スコアリング基準!$A$36:$B$46,2,FALSE),0)</f>
        <v/>
      </c>
      <c r="Y4286" s="4">
        <f>SUM($S4286:$X4286)</f>
        <v/>
      </c>
      <c r="Z4286" s="4">
        <f>IF(COUNT($M4286:$N4286)=0,"データ無",IF($Y4286&gt;=スコアリング基準!$B$30,"S",IF($Y4286&gt;=スコアリング基準!$B$31,"A",IF($Y4286&gt;=スコアリング基準!$B$32,"B","C"))))</f>
        <v/>
      </c>
      <c r="AA4286">
        <f>IFERROR(INDEX(実績DB!$I$3:$I$104,MATCH($B4286&amp;$C4286,実績DB!$J$3:$J$104,0)),"")</f>
        <v/>
      </c>
    </row>
    <row r="4287">
      <c r="A4287" t="n">
        <v>4285</v>
      </c>
      <c r="B4287" t="inlineStr">
        <is>
          <t>関西</t>
        </is>
      </c>
      <c r="C4287" t="inlineStr">
        <is>
          <t>中京変電所</t>
        </is>
      </c>
      <c r="E4287" t="n">
        <v>77</v>
      </c>
      <c r="F4287" t="n">
        <v>6.6</v>
      </c>
      <c r="G4287" s="3" t="n"/>
      <c r="H4287" s="3" t="n"/>
      <c r="I4287" t="inlineStr">
        <is>
          <t>未取得</t>
        </is>
      </c>
      <c r="J4287" t="n">
        <v>47</v>
      </c>
      <c r="K4287" t="n">
        <v>47</v>
      </c>
      <c r="L4287" t="n">
        <v>-38</v>
      </c>
      <c r="M4287" t="n">
        <v>9</v>
      </c>
      <c r="N4287" t="n">
        <v>9</v>
      </c>
      <c r="O4287" t="inlineStr">
        <is>
          <t>不可 #2</t>
        </is>
      </c>
      <c r="P4287" t="inlineStr">
        <is>
          <t>なし</t>
        </is>
      </c>
      <c r="R4287" s="4">
        <f>IF(COUNT($M4287:$N4287)=0,"",IF(AND(IF($N4287&lt;&gt;"",$N4287,$M4287)&lt;=0,$O4287&lt;&gt;"可"),"警告",""))</f>
        <v/>
      </c>
      <c r="S4287" s="4">
        <f>IF(COUNT($M4287:$N4287)=0,0,IF(IF($N4287&lt;&gt;"",$N4287,$M4287)&gt;=スコアリング基準!$B$20,スコアリング基準!$C$20,IF(IF($N4287&lt;&gt;"",$N4287,$M4287)&gt;=スコアリング基準!$B$21,スコアリング基準!$C$21,IF(IF($N4287&lt;&gt;"",$N4287,$M4287)&gt;0,スコアリング基準!$C$22,0))))</f>
        <v/>
      </c>
      <c r="T4287" s="4">
        <f>IF($O4287="可",スコアリング基準!$C$23,0)</f>
        <v/>
      </c>
      <c r="U4287" s="4">
        <f>IF(OR(COUNT($K4287:$L4287)&lt;2,$K4287=0),0,IF(ABS($L4287)/$K4287&lt;=スコアリング基準!$B$24,スコアリング基準!$C$24,IF(ABS($L4287)/$K4287&lt;=スコアリング基準!$B$25,スコアリング基準!$C$25,IF(ABS($L4287)/$K4287&lt;=スコアリング基準!$B$26,スコアリング基準!$C$26,0))))</f>
        <v/>
      </c>
      <c r="V4287" s="4">
        <f>IF($P4287="なし",スコアリング基準!$C$27,0)</f>
        <v/>
      </c>
      <c r="W4287" s="4">
        <f>IF($F4287="",0,IF(ISNUMBER($F4287),IF($F4287&lt;=スコアリング基準!$B$28,スコアリング基準!$C$28,スコアリング基準!$C$29),0))</f>
        <v/>
      </c>
      <c r="X4287" s="4">
        <f>IFERROR(VLOOKUP($B4287,スコアリング基準!$A$36:$B$46,2,FALSE),0)</f>
        <v/>
      </c>
      <c r="Y4287" s="4">
        <f>SUM($S4287:$X4287)</f>
        <v/>
      </c>
      <c r="Z4287" s="4">
        <f>IF(COUNT($M4287:$N4287)=0,"データ無",IF($Y4287&gt;=スコアリング基準!$B$30,"S",IF($Y4287&gt;=スコアリング基準!$B$31,"A",IF($Y4287&gt;=スコアリング基準!$B$32,"B","C"))))</f>
        <v/>
      </c>
      <c r="AA4287">
        <f>IFERROR(INDEX(実績DB!$I$3:$I$104,MATCH($B4287&amp;$C4287,実績DB!$J$3:$J$104,0)),"")</f>
        <v/>
      </c>
    </row>
    <row r="4288">
      <c r="A4288" t="n">
        <v>4286</v>
      </c>
      <c r="B4288" t="inlineStr">
        <is>
          <t>関西</t>
        </is>
      </c>
      <c r="C4288" t="inlineStr">
        <is>
          <t>中垣内変電所</t>
        </is>
      </c>
      <c r="E4288" t="n">
        <v>77</v>
      </c>
      <c r="F4288" t="n">
        <v>6.6</v>
      </c>
      <c r="G4288" s="3" t="n">
        <v>34.706013</v>
      </c>
      <c r="H4288" s="3" t="n">
        <v>135.640075</v>
      </c>
      <c r="I4288" t="inlineStr">
        <is>
          <t>Google Places(名称一致)</t>
        </is>
      </c>
      <c r="J4288" t="n">
        <v>36</v>
      </c>
      <c r="K4288" t="n">
        <v>36</v>
      </c>
      <c r="L4288" t="n">
        <v>-19</v>
      </c>
      <c r="M4288" t="n">
        <v>17</v>
      </c>
      <c r="N4288" t="n">
        <v>0</v>
      </c>
      <c r="O4288" t="inlineStr">
        <is>
          <t>不可 #2</t>
        </is>
      </c>
      <c r="P4288" t="inlineStr">
        <is>
          <t>有り</t>
        </is>
      </c>
      <c r="R4288" s="4">
        <f>IF(COUNT($M4288:$N4288)=0,"",IF(AND(IF($N4288&lt;&gt;"",$N4288,$M4288)&lt;=0,$O4288&lt;&gt;"可"),"警告",""))</f>
        <v/>
      </c>
      <c r="S4288" s="4">
        <f>IF(COUNT($M4288:$N4288)=0,0,IF(IF($N4288&lt;&gt;"",$N4288,$M4288)&gt;=スコアリング基準!$B$20,スコアリング基準!$C$20,IF(IF($N4288&lt;&gt;"",$N4288,$M4288)&gt;=スコアリング基準!$B$21,スコアリング基準!$C$21,IF(IF($N4288&lt;&gt;"",$N4288,$M4288)&gt;0,スコアリング基準!$C$22,0))))</f>
        <v/>
      </c>
      <c r="T4288" s="4">
        <f>IF($O4288="可",スコアリング基準!$C$23,0)</f>
        <v/>
      </c>
      <c r="U4288" s="4">
        <f>IF(OR(COUNT($K4288:$L4288)&lt;2,$K4288=0),0,IF(ABS($L4288)/$K4288&lt;=スコアリング基準!$B$24,スコアリング基準!$C$24,IF(ABS($L4288)/$K4288&lt;=スコアリング基準!$B$25,スコアリング基準!$C$25,IF(ABS($L4288)/$K4288&lt;=スコアリング基準!$B$26,スコアリング基準!$C$26,0))))</f>
        <v/>
      </c>
      <c r="V4288" s="4">
        <f>IF($P4288="なし",スコアリング基準!$C$27,0)</f>
        <v/>
      </c>
      <c r="W4288" s="4">
        <f>IF($F4288="",0,IF(ISNUMBER($F4288),IF($F4288&lt;=スコアリング基準!$B$28,スコアリング基準!$C$28,スコアリング基準!$C$29),0))</f>
        <v/>
      </c>
      <c r="X4288" s="4">
        <f>IFERROR(VLOOKUP($B4288,スコアリング基準!$A$36:$B$46,2,FALSE),0)</f>
        <v/>
      </c>
      <c r="Y4288" s="4">
        <f>SUM($S4288:$X4288)</f>
        <v/>
      </c>
      <c r="Z4288" s="4">
        <f>IF(COUNT($M4288:$N4288)=0,"データ無",IF($Y4288&gt;=スコアリング基準!$B$30,"S",IF($Y4288&gt;=スコアリング基準!$B$31,"A",IF($Y4288&gt;=スコアリング基準!$B$32,"B","C"))))</f>
        <v/>
      </c>
      <c r="AA4288">
        <f>IFERROR(INDEX(実績DB!$I$3:$I$104,MATCH($B4288&amp;$C4288,実績DB!$J$3:$J$104,0)),"")</f>
        <v/>
      </c>
    </row>
    <row r="4289">
      <c r="A4289" t="n">
        <v>4287</v>
      </c>
      <c r="B4289" t="inlineStr">
        <is>
          <t>関西</t>
        </is>
      </c>
      <c r="C4289" t="inlineStr">
        <is>
          <t>中山寺変電所</t>
        </is>
      </c>
      <c r="E4289" t="n">
        <v>77</v>
      </c>
      <c r="F4289" t="n">
        <v>6.6</v>
      </c>
      <c r="G4289" s="3" t="n">
        <v>34.81832</v>
      </c>
      <c r="H4289" s="3" t="n">
        <v>135.37136</v>
      </c>
      <c r="I4289" t="inlineStr">
        <is>
          <t>OSM実測(名称一致)</t>
        </is>
      </c>
      <c r="J4289" t="n">
        <v>38</v>
      </c>
      <c r="K4289" t="n">
        <v>38</v>
      </c>
      <c r="L4289" t="n">
        <v>-19</v>
      </c>
      <c r="M4289" t="n">
        <v>19</v>
      </c>
      <c r="N4289" t="n">
        <v>0</v>
      </c>
      <c r="O4289" t="inlineStr">
        <is>
          <t>不可 #2</t>
        </is>
      </c>
      <c r="P4289" t="inlineStr">
        <is>
          <t>有り</t>
        </is>
      </c>
      <c r="R4289" s="4">
        <f>IF(COUNT($M4289:$N4289)=0,"",IF(AND(IF($N4289&lt;&gt;"",$N4289,$M4289)&lt;=0,$O4289&lt;&gt;"可"),"警告",""))</f>
        <v/>
      </c>
      <c r="S4289" s="4">
        <f>IF(COUNT($M4289:$N4289)=0,0,IF(IF($N4289&lt;&gt;"",$N4289,$M4289)&gt;=スコアリング基準!$B$20,スコアリング基準!$C$20,IF(IF($N4289&lt;&gt;"",$N4289,$M4289)&gt;=スコアリング基準!$B$21,スコアリング基準!$C$21,IF(IF($N4289&lt;&gt;"",$N4289,$M4289)&gt;0,スコアリング基準!$C$22,0))))</f>
        <v/>
      </c>
      <c r="T4289" s="4">
        <f>IF($O4289="可",スコアリング基準!$C$23,0)</f>
        <v/>
      </c>
      <c r="U4289" s="4">
        <f>IF(OR(COUNT($K4289:$L4289)&lt;2,$K4289=0),0,IF(ABS($L4289)/$K4289&lt;=スコアリング基準!$B$24,スコアリング基準!$C$24,IF(ABS($L4289)/$K4289&lt;=スコアリング基準!$B$25,スコアリング基準!$C$25,IF(ABS($L4289)/$K4289&lt;=スコアリング基準!$B$26,スコアリング基準!$C$26,0))))</f>
        <v/>
      </c>
      <c r="V4289" s="4">
        <f>IF($P4289="なし",スコアリング基準!$C$27,0)</f>
        <v/>
      </c>
      <c r="W4289" s="4">
        <f>IF($F4289="",0,IF(ISNUMBER($F4289),IF($F4289&lt;=スコアリング基準!$B$28,スコアリング基準!$C$28,スコアリング基準!$C$29),0))</f>
        <v/>
      </c>
      <c r="X4289" s="4">
        <f>IFERROR(VLOOKUP($B4289,スコアリング基準!$A$36:$B$46,2,FALSE),0)</f>
        <v/>
      </c>
      <c r="Y4289" s="4">
        <f>SUM($S4289:$X4289)</f>
        <v/>
      </c>
      <c r="Z4289" s="4">
        <f>IF(COUNT($M4289:$N4289)=0,"データ無",IF($Y4289&gt;=スコアリング基準!$B$30,"S",IF($Y4289&gt;=スコアリング基準!$B$31,"A",IF($Y4289&gt;=スコアリング基準!$B$32,"B","C"))))</f>
        <v/>
      </c>
      <c r="AA4289">
        <f>IFERROR(INDEX(実績DB!$I$3:$I$104,MATCH($B4289&amp;$C4289,実績DB!$J$3:$J$104,0)),"")</f>
        <v/>
      </c>
    </row>
    <row r="4290">
      <c r="A4290" t="n">
        <v>4288</v>
      </c>
      <c r="B4290" t="inlineStr">
        <is>
          <t>関西</t>
        </is>
      </c>
      <c r="C4290" t="inlineStr">
        <is>
          <t>中山手変電所</t>
        </is>
      </c>
      <c r="E4290" t="n">
        <v>77</v>
      </c>
      <c r="F4290" t="n">
        <v>6.6</v>
      </c>
      <c r="G4290" s="3" t="n">
        <v>34.696037</v>
      </c>
      <c r="H4290" s="3" t="n">
        <v>135.189721</v>
      </c>
      <c r="I4290" t="inlineStr">
        <is>
          <t>Google Places(名称一致)</t>
        </is>
      </c>
      <c r="J4290" t="n">
        <v>76</v>
      </c>
      <c r="K4290" t="n">
        <v>76</v>
      </c>
      <c r="L4290" t="n">
        <v>-57</v>
      </c>
      <c r="M4290" t="n">
        <v>19</v>
      </c>
      <c r="N4290" t="n">
        <v>0</v>
      </c>
      <c r="O4290" t="inlineStr">
        <is>
          <t>不可 #2</t>
        </is>
      </c>
      <c r="P4290" t="inlineStr">
        <is>
          <t>有り</t>
        </is>
      </c>
      <c r="R4290" s="4">
        <f>IF(COUNT($M4290:$N4290)=0,"",IF(AND(IF($N4290&lt;&gt;"",$N4290,$M4290)&lt;=0,$O4290&lt;&gt;"可"),"警告",""))</f>
        <v/>
      </c>
      <c r="S4290" s="4">
        <f>IF(COUNT($M4290:$N4290)=0,0,IF(IF($N4290&lt;&gt;"",$N4290,$M4290)&gt;=スコアリング基準!$B$20,スコアリング基準!$C$20,IF(IF($N4290&lt;&gt;"",$N4290,$M4290)&gt;=スコアリング基準!$B$21,スコアリング基準!$C$21,IF(IF($N4290&lt;&gt;"",$N4290,$M4290)&gt;0,スコアリング基準!$C$22,0))))</f>
        <v/>
      </c>
      <c r="T4290" s="4">
        <f>IF($O4290="可",スコアリング基準!$C$23,0)</f>
        <v/>
      </c>
      <c r="U4290" s="4">
        <f>IF(OR(COUNT($K4290:$L4290)&lt;2,$K4290=0),0,IF(ABS($L4290)/$K4290&lt;=スコアリング基準!$B$24,スコアリング基準!$C$24,IF(ABS($L4290)/$K4290&lt;=スコアリング基準!$B$25,スコアリング基準!$C$25,IF(ABS($L4290)/$K4290&lt;=スコアリング基準!$B$26,スコアリング基準!$C$26,0))))</f>
        <v/>
      </c>
      <c r="V4290" s="4">
        <f>IF($P4290="なし",スコアリング基準!$C$27,0)</f>
        <v/>
      </c>
      <c r="W4290" s="4">
        <f>IF($F4290="",0,IF(ISNUMBER($F4290),IF($F4290&lt;=スコアリング基準!$B$28,スコアリング基準!$C$28,スコアリング基準!$C$29),0))</f>
        <v/>
      </c>
      <c r="X4290" s="4">
        <f>IFERROR(VLOOKUP($B4290,スコアリング基準!$A$36:$B$46,2,FALSE),0)</f>
        <v/>
      </c>
      <c r="Y4290" s="4">
        <f>SUM($S4290:$X4290)</f>
        <v/>
      </c>
      <c r="Z4290" s="4">
        <f>IF(COUNT($M4290:$N4290)=0,"データ無",IF($Y4290&gt;=スコアリング基準!$B$30,"S",IF($Y4290&gt;=スコアリング基準!$B$31,"A",IF($Y4290&gt;=スコアリング基準!$B$32,"B","C"))))</f>
        <v/>
      </c>
      <c r="AA4290">
        <f>IFERROR(INDEX(実績DB!$I$3:$I$104,MATCH($B4290&amp;$C4290,実績DB!$J$3:$J$104,0)),"")</f>
        <v/>
      </c>
    </row>
    <row r="4291">
      <c r="A4291" t="n">
        <v>4289</v>
      </c>
      <c r="B4291" t="inlineStr">
        <is>
          <t>関西</t>
        </is>
      </c>
      <c r="C4291" t="inlineStr">
        <is>
          <t>中振変電所</t>
        </is>
      </c>
      <c r="E4291" t="n">
        <v>77</v>
      </c>
      <c r="F4291" t="n">
        <v>6.6</v>
      </c>
      <c r="G4291" s="3" t="n"/>
      <c r="H4291" s="3" t="n"/>
      <c r="I4291" t="inlineStr">
        <is>
          <t>未取得</t>
        </is>
      </c>
      <c r="J4291" t="n">
        <v>38</v>
      </c>
      <c r="K4291" t="n">
        <v>38</v>
      </c>
      <c r="L4291" t="n">
        <v>-19</v>
      </c>
      <c r="M4291" t="n">
        <v>19</v>
      </c>
      <c r="N4291" t="n">
        <v>0</v>
      </c>
      <c r="O4291" t="inlineStr">
        <is>
          <t>不可 #2</t>
        </is>
      </c>
      <c r="P4291" t="inlineStr">
        <is>
          <t>有り</t>
        </is>
      </c>
      <c r="R4291" s="4">
        <f>IF(COUNT($M4291:$N4291)=0,"",IF(AND(IF($N4291&lt;&gt;"",$N4291,$M4291)&lt;=0,$O4291&lt;&gt;"可"),"警告",""))</f>
        <v/>
      </c>
      <c r="S4291" s="4">
        <f>IF(COUNT($M4291:$N4291)=0,0,IF(IF($N4291&lt;&gt;"",$N4291,$M4291)&gt;=スコアリング基準!$B$20,スコアリング基準!$C$20,IF(IF($N4291&lt;&gt;"",$N4291,$M4291)&gt;=スコアリング基準!$B$21,スコアリング基準!$C$21,IF(IF($N4291&lt;&gt;"",$N4291,$M4291)&gt;0,スコアリング基準!$C$22,0))))</f>
        <v/>
      </c>
      <c r="T4291" s="4">
        <f>IF($O4291="可",スコアリング基準!$C$23,0)</f>
        <v/>
      </c>
      <c r="U4291" s="4">
        <f>IF(OR(COUNT($K4291:$L4291)&lt;2,$K4291=0),0,IF(ABS($L4291)/$K4291&lt;=スコアリング基準!$B$24,スコアリング基準!$C$24,IF(ABS($L4291)/$K4291&lt;=スコアリング基準!$B$25,スコアリング基準!$C$25,IF(ABS($L4291)/$K4291&lt;=スコアリング基準!$B$26,スコアリング基準!$C$26,0))))</f>
        <v/>
      </c>
      <c r="V4291" s="4">
        <f>IF($P4291="なし",スコアリング基準!$C$27,0)</f>
        <v/>
      </c>
      <c r="W4291" s="4">
        <f>IF($F4291="",0,IF(ISNUMBER($F4291),IF($F4291&lt;=スコアリング基準!$B$28,スコアリング基準!$C$28,スコアリング基準!$C$29),0))</f>
        <v/>
      </c>
      <c r="X4291" s="4">
        <f>IFERROR(VLOOKUP($B4291,スコアリング基準!$A$36:$B$46,2,FALSE),0)</f>
        <v/>
      </c>
      <c r="Y4291" s="4">
        <f>SUM($S4291:$X4291)</f>
        <v/>
      </c>
      <c r="Z4291" s="4">
        <f>IF(COUNT($M4291:$N4291)=0,"データ無",IF($Y4291&gt;=スコアリング基準!$B$30,"S",IF($Y4291&gt;=スコアリング基準!$B$31,"A",IF($Y4291&gt;=スコアリング基準!$B$32,"B","C"))))</f>
        <v/>
      </c>
      <c r="AA4291">
        <f>IFERROR(INDEX(実績DB!$I$3:$I$104,MATCH($B4291&amp;$C4291,実績DB!$J$3:$J$104,0)),"")</f>
        <v/>
      </c>
    </row>
    <row r="4292">
      <c r="A4292" t="n">
        <v>4290</v>
      </c>
      <c r="B4292" t="inlineStr">
        <is>
          <t>関西</t>
        </is>
      </c>
      <c r="C4292" t="inlineStr">
        <is>
          <t>中本変電所</t>
        </is>
      </c>
      <c r="E4292" t="n">
        <v>77</v>
      </c>
      <c r="F4292" t="n">
        <v>6.6</v>
      </c>
      <c r="G4292" s="3" t="n"/>
      <c r="H4292" s="3" t="n"/>
      <c r="I4292" t="inlineStr">
        <is>
          <t>未取得</t>
        </is>
      </c>
      <c r="J4292" t="n">
        <v>66</v>
      </c>
      <c r="K4292" t="n">
        <v>66</v>
      </c>
      <c r="L4292" t="n">
        <v>-47</v>
      </c>
      <c r="M4292" t="n">
        <v>19</v>
      </c>
      <c r="N4292" t="n">
        <v>19</v>
      </c>
      <c r="O4292" t="inlineStr">
        <is>
          <t>不可 #2</t>
        </is>
      </c>
      <c r="P4292" t="inlineStr">
        <is>
          <t>なし</t>
        </is>
      </c>
      <c r="R4292" s="4">
        <f>IF(COUNT($M4292:$N4292)=0,"",IF(AND(IF($N4292&lt;&gt;"",$N4292,$M4292)&lt;=0,$O4292&lt;&gt;"可"),"警告",""))</f>
        <v/>
      </c>
      <c r="S4292" s="4">
        <f>IF(COUNT($M4292:$N4292)=0,0,IF(IF($N4292&lt;&gt;"",$N4292,$M4292)&gt;=スコアリング基準!$B$20,スコアリング基準!$C$20,IF(IF($N4292&lt;&gt;"",$N4292,$M4292)&gt;=スコアリング基準!$B$21,スコアリング基準!$C$21,IF(IF($N4292&lt;&gt;"",$N4292,$M4292)&gt;0,スコアリング基準!$C$22,0))))</f>
        <v/>
      </c>
      <c r="T4292" s="4">
        <f>IF($O4292="可",スコアリング基準!$C$23,0)</f>
        <v/>
      </c>
      <c r="U4292" s="4">
        <f>IF(OR(COUNT($K4292:$L4292)&lt;2,$K4292=0),0,IF(ABS($L4292)/$K4292&lt;=スコアリング基準!$B$24,スコアリング基準!$C$24,IF(ABS($L4292)/$K4292&lt;=スコアリング基準!$B$25,スコアリング基準!$C$25,IF(ABS($L4292)/$K4292&lt;=スコアリング基準!$B$26,スコアリング基準!$C$26,0))))</f>
        <v/>
      </c>
      <c r="V4292" s="4">
        <f>IF($P4292="なし",スコアリング基準!$C$27,0)</f>
        <v/>
      </c>
      <c r="W4292" s="4">
        <f>IF($F4292="",0,IF(ISNUMBER($F4292),IF($F4292&lt;=スコアリング基準!$B$28,スコアリング基準!$C$28,スコアリング基準!$C$29),0))</f>
        <v/>
      </c>
      <c r="X4292" s="4">
        <f>IFERROR(VLOOKUP($B4292,スコアリング基準!$A$36:$B$46,2,FALSE),0)</f>
        <v/>
      </c>
      <c r="Y4292" s="4">
        <f>SUM($S4292:$X4292)</f>
        <v/>
      </c>
      <c r="Z4292" s="4">
        <f>IF(COUNT($M4292:$N4292)=0,"データ無",IF($Y4292&gt;=スコアリング基準!$B$30,"S",IF($Y4292&gt;=スコアリング基準!$B$31,"A",IF($Y4292&gt;=スコアリング基準!$B$32,"B","C"))))</f>
        <v/>
      </c>
      <c r="AA4292">
        <f>IFERROR(INDEX(実績DB!$I$3:$I$104,MATCH($B4292&amp;$C4292,実績DB!$J$3:$J$104,0)),"")</f>
        <v/>
      </c>
    </row>
    <row r="4293">
      <c r="A4293" t="n">
        <v>4291</v>
      </c>
      <c r="B4293" t="inlineStr">
        <is>
          <t>関西</t>
        </is>
      </c>
      <c r="C4293" t="inlineStr">
        <is>
          <t>中村変電所</t>
        </is>
      </c>
      <c r="E4293" t="n">
        <v>77</v>
      </c>
      <c r="F4293" t="n">
        <v>6.6</v>
      </c>
      <c r="G4293" s="3" t="n">
        <v>34.566005</v>
      </c>
      <c r="H4293" s="3" t="n">
        <v>135.536398</v>
      </c>
      <c r="I4293" t="inlineStr">
        <is>
          <t>Google Places(名称一致)</t>
        </is>
      </c>
      <c r="J4293" t="n">
        <v>38</v>
      </c>
      <c r="K4293" t="n">
        <v>38</v>
      </c>
      <c r="L4293" t="n">
        <v>-21</v>
      </c>
      <c r="M4293" t="n">
        <v>17</v>
      </c>
      <c r="N4293" t="n">
        <v>17</v>
      </c>
      <c r="O4293" t="inlineStr">
        <is>
          <t>不可 #2</t>
        </is>
      </c>
      <c r="P4293" t="inlineStr">
        <is>
          <t>有り</t>
        </is>
      </c>
      <c r="R4293" s="4">
        <f>IF(COUNT($M4293:$N4293)=0,"",IF(AND(IF($N4293&lt;&gt;"",$N4293,$M4293)&lt;=0,$O4293&lt;&gt;"可"),"警告",""))</f>
        <v/>
      </c>
      <c r="S4293" s="4">
        <f>IF(COUNT($M4293:$N4293)=0,0,IF(IF($N4293&lt;&gt;"",$N4293,$M4293)&gt;=スコアリング基準!$B$20,スコアリング基準!$C$20,IF(IF($N4293&lt;&gt;"",$N4293,$M4293)&gt;=スコアリング基準!$B$21,スコアリング基準!$C$21,IF(IF($N4293&lt;&gt;"",$N4293,$M4293)&gt;0,スコアリング基準!$C$22,0))))</f>
        <v/>
      </c>
      <c r="T4293" s="4">
        <f>IF($O4293="可",スコアリング基準!$C$23,0)</f>
        <v/>
      </c>
      <c r="U4293" s="4">
        <f>IF(OR(COUNT($K4293:$L4293)&lt;2,$K4293=0),0,IF(ABS($L4293)/$K4293&lt;=スコアリング基準!$B$24,スコアリング基準!$C$24,IF(ABS($L4293)/$K4293&lt;=スコアリング基準!$B$25,スコアリング基準!$C$25,IF(ABS($L4293)/$K4293&lt;=スコアリング基準!$B$26,スコアリング基準!$C$26,0))))</f>
        <v/>
      </c>
      <c r="V4293" s="4">
        <f>IF($P4293="なし",スコアリング基準!$C$27,0)</f>
        <v/>
      </c>
      <c r="W4293" s="4">
        <f>IF($F4293="",0,IF(ISNUMBER($F4293),IF($F4293&lt;=スコアリング基準!$B$28,スコアリング基準!$C$28,スコアリング基準!$C$29),0))</f>
        <v/>
      </c>
      <c r="X4293" s="4">
        <f>IFERROR(VLOOKUP($B4293,スコアリング基準!$A$36:$B$46,2,FALSE),0)</f>
        <v/>
      </c>
      <c r="Y4293" s="4">
        <f>SUM($S4293:$X4293)</f>
        <v/>
      </c>
      <c r="Z4293" s="4">
        <f>IF(COUNT($M4293:$N4293)=0,"データ無",IF($Y4293&gt;=スコアリング基準!$B$30,"S",IF($Y4293&gt;=スコアリング基準!$B$31,"A",IF($Y4293&gt;=スコアリング基準!$B$32,"B","C"))))</f>
        <v/>
      </c>
      <c r="AA4293">
        <f>IFERROR(INDEX(実績DB!$I$3:$I$104,MATCH($B4293&amp;$C4293,実績DB!$J$3:$J$104,0)),"")</f>
        <v/>
      </c>
    </row>
    <row r="4294">
      <c r="A4294" t="n">
        <v>4292</v>
      </c>
      <c r="B4294" t="inlineStr">
        <is>
          <t>関西</t>
        </is>
      </c>
      <c r="C4294" t="inlineStr">
        <is>
          <t>中舞鶴変電所</t>
        </is>
      </c>
      <c r="E4294" t="n">
        <v>77</v>
      </c>
      <c r="F4294" t="n">
        <v>6.6</v>
      </c>
      <c r="G4294" s="3" t="n">
        <v>35.47867</v>
      </c>
      <c r="H4294" s="3" t="n">
        <v>135.367109</v>
      </c>
      <c r="I4294" t="inlineStr">
        <is>
          <t>Google Places(名称一致)</t>
        </is>
      </c>
      <c r="J4294" t="n">
        <v>19</v>
      </c>
      <c r="K4294" t="n">
        <v>19</v>
      </c>
      <c r="L4294" t="n">
        <v>-10</v>
      </c>
      <c r="M4294" t="n">
        <v>9</v>
      </c>
      <c r="N4294" t="n">
        <v>7</v>
      </c>
      <c r="O4294" t="inlineStr">
        <is>
          <t>不可 #2</t>
        </is>
      </c>
      <c r="P4294" t="inlineStr">
        <is>
          <t>なし</t>
        </is>
      </c>
      <c r="R4294" s="4">
        <f>IF(COUNT($M4294:$N4294)=0,"",IF(AND(IF($N4294&lt;&gt;"",$N4294,$M4294)&lt;=0,$O4294&lt;&gt;"可"),"警告",""))</f>
        <v/>
      </c>
      <c r="S4294" s="4">
        <f>IF(COUNT($M4294:$N4294)=0,0,IF(IF($N4294&lt;&gt;"",$N4294,$M4294)&gt;=スコアリング基準!$B$20,スコアリング基準!$C$20,IF(IF($N4294&lt;&gt;"",$N4294,$M4294)&gt;=スコアリング基準!$B$21,スコアリング基準!$C$21,IF(IF($N4294&lt;&gt;"",$N4294,$M4294)&gt;0,スコアリング基準!$C$22,0))))</f>
        <v/>
      </c>
      <c r="T4294" s="4">
        <f>IF($O4294="可",スコアリング基準!$C$23,0)</f>
        <v/>
      </c>
      <c r="U4294" s="4">
        <f>IF(OR(COUNT($K4294:$L4294)&lt;2,$K4294=0),0,IF(ABS($L4294)/$K4294&lt;=スコアリング基準!$B$24,スコアリング基準!$C$24,IF(ABS($L4294)/$K4294&lt;=スコアリング基準!$B$25,スコアリング基準!$C$25,IF(ABS($L4294)/$K4294&lt;=スコアリング基準!$B$26,スコアリング基準!$C$26,0))))</f>
        <v/>
      </c>
      <c r="V4294" s="4">
        <f>IF($P4294="なし",スコアリング基準!$C$27,0)</f>
        <v/>
      </c>
      <c r="W4294" s="4">
        <f>IF($F4294="",0,IF(ISNUMBER($F4294),IF($F4294&lt;=スコアリング基準!$B$28,スコアリング基準!$C$28,スコアリング基準!$C$29),0))</f>
        <v/>
      </c>
      <c r="X4294" s="4">
        <f>IFERROR(VLOOKUP($B4294,スコアリング基準!$A$36:$B$46,2,FALSE),0)</f>
        <v/>
      </c>
      <c r="Y4294" s="4">
        <f>SUM($S4294:$X4294)</f>
        <v/>
      </c>
      <c r="Z4294" s="4">
        <f>IF(COUNT($M4294:$N4294)=0,"データ無",IF($Y4294&gt;=スコアリング基準!$B$30,"S",IF($Y4294&gt;=スコアリング基準!$B$31,"A",IF($Y4294&gt;=スコアリング基準!$B$32,"B","C"))))</f>
        <v/>
      </c>
      <c r="AA4294">
        <f>IFERROR(INDEX(実績DB!$I$3:$I$104,MATCH($B4294&amp;$C4294,実績DB!$J$3:$J$104,0)),"")</f>
        <v/>
      </c>
    </row>
    <row r="4295">
      <c r="A4295" t="n">
        <v>4293</v>
      </c>
      <c r="B4295" t="inlineStr">
        <is>
          <t>関西</t>
        </is>
      </c>
      <c r="C4295" t="inlineStr">
        <is>
          <t>中野変電所</t>
        </is>
      </c>
      <c r="E4295" t="n">
        <v>77</v>
      </c>
      <c r="F4295" t="n">
        <v>6.6</v>
      </c>
      <c r="G4295" s="3" t="n">
        <v>34.62135</v>
      </c>
      <c r="H4295" s="3" t="n">
        <v>135.540304</v>
      </c>
      <c r="I4295" t="inlineStr">
        <is>
          <t>Google Places(名称一致)</t>
        </is>
      </c>
      <c r="J4295" t="n">
        <v>38</v>
      </c>
      <c r="K4295" t="n">
        <v>38</v>
      </c>
      <c r="L4295" t="n">
        <v>-19</v>
      </c>
      <c r="M4295" t="n">
        <v>19</v>
      </c>
      <c r="N4295" t="n">
        <v>19</v>
      </c>
      <c r="O4295" t="inlineStr">
        <is>
          <t>不可 #2</t>
        </is>
      </c>
      <c r="P4295" t="inlineStr">
        <is>
          <t>なし</t>
        </is>
      </c>
      <c r="R4295" s="4">
        <f>IF(COUNT($M4295:$N4295)=0,"",IF(AND(IF($N4295&lt;&gt;"",$N4295,$M4295)&lt;=0,$O4295&lt;&gt;"可"),"警告",""))</f>
        <v/>
      </c>
      <c r="S4295" s="4">
        <f>IF(COUNT($M4295:$N4295)=0,0,IF(IF($N4295&lt;&gt;"",$N4295,$M4295)&gt;=スコアリング基準!$B$20,スコアリング基準!$C$20,IF(IF($N4295&lt;&gt;"",$N4295,$M4295)&gt;=スコアリング基準!$B$21,スコアリング基準!$C$21,IF(IF($N4295&lt;&gt;"",$N4295,$M4295)&gt;0,スコアリング基準!$C$22,0))))</f>
        <v/>
      </c>
      <c r="T4295" s="4">
        <f>IF($O4295="可",スコアリング基準!$C$23,0)</f>
        <v/>
      </c>
      <c r="U4295" s="4">
        <f>IF(OR(COUNT($K4295:$L4295)&lt;2,$K4295=0),0,IF(ABS($L4295)/$K4295&lt;=スコアリング基準!$B$24,スコアリング基準!$C$24,IF(ABS($L4295)/$K4295&lt;=スコアリング基準!$B$25,スコアリング基準!$C$25,IF(ABS($L4295)/$K4295&lt;=スコアリング基準!$B$26,スコアリング基準!$C$26,0))))</f>
        <v/>
      </c>
      <c r="V4295" s="4">
        <f>IF($P4295="なし",スコアリング基準!$C$27,0)</f>
        <v/>
      </c>
      <c r="W4295" s="4">
        <f>IF($F4295="",0,IF(ISNUMBER($F4295),IF($F4295&lt;=スコアリング基準!$B$28,スコアリング基準!$C$28,スコアリング基準!$C$29),0))</f>
        <v/>
      </c>
      <c r="X4295" s="4">
        <f>IFERROR(VLOOKUP($B4295,スコアリング基準!$A$36:$B$46,2,FALSE),0)</f>
        <v/>
      </c>
      <c r="Y4295" s="4">
        <f>SUM($S4295:$X4295)</f>
        <v/>
      </c>
      <c r="Z4295" s="4">
        <f>IF(COUNT($M4295:$N4295)=0,"データ無",IF($Y4295&gt;=スコアリング基準!$B$30,"S",IF($Y4295&gt;=スコアリング基準!$B$31,"A",IF($Y4295&gt;=スコアリング基準!$B$32,"B","C"))))</f>
        <v/>
      </c>
      <c r="AA4295">
        <f>IFERROR(INDEX(実績DB!$I$3:$I$104,MATCH($B4295&amp;$C4295,実績DB!$J$3:$J$104,0)),"")</f>
        <v/>
      </c>
    </row>
    <row r="4296">
      <c r="A4296" t="n">
        <v>4294</v>
      </c>
      <c r="B4296" t="inlineStr">
        <is>
          <t>関西</t>
        </is>
      </c>
      <c r="C4296" t="inlineStr">
        <is>
          <t>中須佐変電所</t>
        </is>
      </c>
      <c r="E4296" t="n">
        <v>77</v>
      </c>
      <c r="F4296" t="n">
        <v>6.6</v>
      </c>
      <c r="G4296" s="3" t="n">
        <v>34.74187</v>
      </c>
      <c r="H4296" s="3" t="n">
        <v>135.34522</v>
      </c>
      <c r="I4296" t="inlineStr">
        <is>
          <t>OSM実測(名称一致)</t>
        </is>
      </c>
      <c r="J4296" t="n">
        <v>38</v>
      </c>
      <c r="K4296" t="n">
        <v>38</v>
      </c>
      <c r="L4296" t="n">
        <v>-19</v>
      </c>
      <c r="M4296" t="n">
        <v>19</v>
      </c>
      <c r="N4296" t="n">
        <v>0</v>
      </c>
      <c r="O4296" t="inlineStr">
        <is>
          <t>不可 #2</t>
        </is>
      </c>
      <c r="P4296" t="inlineStr">
        <is>
          <t>有り</t>
        </is>
      </c>
      <c r="R4296" s="4">
        <f>IF(COUNT($M4296:$N4296)=0,"",IF(AND(IF($N4296&lt;&gt;"",$N4296,$M4296)&lt;=0,$O4296&lt;&gt;"可"),"警告",""))</f>
        <v/>
      </c>
      <c r="S4296" s="4">
        <f>IF(COUNT($M4296:$N4296)=0,0,IF(IF($N4296&lt;&gt;"",$N4296,$M4296)&gt;=スコアリング基準!$B$20,スコアリング基準!$C$20,IF(IF($N4296&lt;&gt;"",$N4296,$M4296)&gt;=スコアリング基準!$B$21,スコアリング基準!$C$21,IF(IF($N4296&lt;&gt;"",$N4296,$M4296)&gt;0,スコアリング基準!$C$22,0))))</f>
        <v/>
      </c>
      <c r="T4296" s="4">
        <f>IF($O4296="可",スコアリング基準!$C$23,0)</f>
        <v/>
      </c>
      <c r="U4296" s="4">
        <f>IF(OR(COUNT($K4296:$L4296)&lt;2,$K4296=0),0,IF(ABS($L4296)/$K4296&lt;=スコアリング基準!$B$24,スコアリング基準!$C$24,IF(ABS($L4296)/$K4296&lt;=スコアリング基準!$B$25,スコアリング基準!$C$25,IF(ABS($L4296)/$K4296&lt;=スコアリング基準!$B$26,スコアリング基準!$C$26,0))))</f>
        <v/>
      </c>
      <c r="V4296" s="4">
        <f>IF($P4296="なし",スコアリング基準!$C$27,0)</f>
        <v/>
      </c>
      <c r="W4296" s="4">
        <f>IF($F4296="",0,IF(ISNUMBER($F4296),IF($F4296&lt;=スコアリング基準!$B$28,スコアリング基準!$C$28,スコアリング基準!$C$29),0))</f>
        <v/>
      </c>
      <c r="X4296" s="4">
        <f>IFERROR(VLOOKUP($B4296,スコアリング基準!$A$36:$B$46,2,FALSE),0)</f>
        <v/>
      </c>
      <c r="Y4296" s="4">
        <f>SUM($S4296:$X4296)</f>
        <v/>
      </c>
      <c r="Z4296" s="4">
        <f>IF(COUNT($M4296:$N4296)=0,"データ無",IF($Y4296&gt;=スコアリング基準!$B$30,"S",IF($Y4296&gt;=スコアリング基準!$B$31,"A",IF($Y4296&gt;=スコアリング基準!$B$32,"B","C"))))</f>
        <v/>
      </c>
      <c r="AA4296">
        <f>IFERROR(INDEX(実績DB!$I$3:$I$104,MATCH($B4296&amp;$C4296,実績DB!$J$3:$J$104,0)),"")</f>
        <v/>
      </c>
    </row>
    <row r="4297">
      <c r="A4297" t="n">
        <v>4295</v>
      </c>
      <c r="B4297" t="inlineStr">
        <is>
          <t>関西</t>
        </is>
      </c>
      <c r="C4297" t="inlineStr">
        <is>
          <t>串本変電所</t>
        </is>
      </c>
      <c r="E4297" t="n">
        <v>77</v>
      </c>
      <c r="F4297" t="n">
        <v>6.6</v>
      </c>
      <c r="G4297" s="3" t="n">
        <v>33.478955</v>
      </c>
      <c r="H4297" s="3" t="n">
        <v>135.782053</v>
      </c>
      <c r="I4297" t="inlineStr">
        <is>
          <t>Google Places(名称一致)</t>
        </is>
      </c>
      <c r="J4297" t="n">
        <v>38</v>
      </c>
      <c r="K4297" t="n">
        <v>38</v>
      </c>
      <c r="L4297" t="n">
        <v>-22</v>
      </c>
      <c r="M4297" t="n">
        <v>14</v>
      </c>
      <c r="N4297" t="n">
        <v>0</v>
      </c>
      <c r="O4297" t="inlineStr">
        <is>
          <t>不可 #2</t>
        </is>
      </c>
      <c r="P4297" t="inlineStr">
        <is>
          <t>有り</t>
        </is>
      </c>
      <c r="R4297" s="4">
        <f>IF(COUNT($M4297:$N4297)=0,"",IF(AND(IF($N4297&lt;&gt;"",$N4297,$M4297)&lt;=0,$O4297&lt;&gt;"可"),"警告",""))</f>
        <v/>
      </c>
      <c r="S4297" s="4">
        <f>IF(COUNT($M4297:$N4297)=0,0,IF(IF($N4297&lt;&gt;"",$N4297,$M4297)&gt;=スコアリング基準!$B$20,スコアリング基準!$C$20,IF(IF($N4297&lt;&gt;"",$N4297,$M4297)&gt;=スコアリング基準!$B$21,スコアリング基準!$C$21,IF(IF($N4297&lt;&gt;"",$N4297,$M4297)&gt;0,スコアリング基準!$C$22,0))))</f>
        <v/>
      </c>
      <c r="T4297" s="4">
        <f>IF($O4297="可",スコアリング基準!$C$23,0)</f>
        <v/>
      </c>
      <c r="U4297" s="4">
        <f>IF(OR(COUNT($K4297:$L4297)&lt;2,$K4297=0),0,IF(ABS($L4297)/$K4297&lt;=スコアリング基準!$B$24,スコアリング基準!$C$24,IF(ABS($L4297)/$K4297&lt;=スコアリング基準!$B$25,スコアリング基準!$C$25,IF(ABS($L4297)/$K4297&lt;=スコアリング基準!$B$26,スコアリング基準!$C$26,0))))</f>
        <v/>
      </c>
      <c r="V4297" s="4">
        <f>IF($P4297="なし",スコアリング基準!$C$27,0)</f>
        <v/>
      </c>
      <c r="W4297" s="4">
        <f>IF($F4297="",0,IF(ISNUMBER($F4297),IF($F4297&lt;=スコアリング基準!$B$28,スコアリング基準!$C$28,スコアリング基準!$C$29),0))</f>
        <v/>
      </c>
      <c r="X4297" s="4">
        <f>IFERROR(VLOOKUP($B4297,スコアリング基準!$A$36:$B$46,2,FALSE),0)</f>
        <v/>
      </c>
      <c r="Y4297" s="4">
        <f>SUM($S4297:$X4297)</f>
        <v/>
      </c>
      <c r="Z4297" s="4">
        <f>IF(COUNT($M4297:$N4297)=0,"データ無",IF($Y4297&gt;=スコアリング基準!$B$30,"S",IF($Y4297&gt;=スコアリング基準!$B$31,"A",IF($Y4297&gt;=スコアリング基準!$B$32,"B","C"))))</f>
        <v/>
      </c>
      <c r="AA4297">
        <f>IFERROR(INDEX(実績DB!$I$3:$I$104,MATCH($B4297&amp;$C4297,実績DB!$J$3:$J$104,0)),"")</f>
        <v/>
      </c>
    </row>
    <row r="4298">
      <c r="A4298" t="n">
        <v>4296</v>
      </c>
      <c r="B4298" t="inlineStr">
        <is>
          <t>関西</t>
        </is>
      </c>
      <c r="C4298" t="inlineStr">
        <is>
          <t>丹後木津変電所</t>
        </is>
      </c>
      <c r="E4298" t="n">
        <v>77</v>
      </c>
      <c r="F4298" t="n">
        <v>6.6</v>
      </c>
      <c r="G4298" s="3" t="n">
        <v>35.651675</v>
      </c>
      <c r="H4298" s="3" t="n">
        <v>134.970081</v>
      </c>
      <c r="I4298" t="inlineStr">
        <is>
          <t>Google Places(名称一致)</t>
        </is>
      </c>
      <c r="J4298" t="n">
        <v>19</v>
      </c>
      <c r="K4298" t="n">
        <v>19</v>
      </c>
      <c r="L4298" t="n">
        <v>-10</v>
      </c>
      <c r="M4298" t="n">
        <v>9</v>
      </c>
      <c r="N4298" t="n">
        <v>9</v>
      </c>
      <c r="O4298" t="inlineStr">
        <is>
          <t>不可 #2</t>
        </is>
      </c>
      <c r="P4298" t="inlineStr">
        <is>
          <t>有り</t>
        </is>
      </c>
      <c r="R4298" s="4">
        <f>IF(COUNT($M4298:$N4298)=0,"",IF(AND(IF($N4298&lt;&gt;"",$N4298,$M4298)&lt;=0,$O4298&lt;&gt;"可"),"警告",""))</f>
        <v/>
      </c>
      <c r="S4298" s="4">
        <f>IF(COUNT($M4298:$N4298)=0,0,IF(IF($N4298&lt;&gt;"",$N4298,$M4298)&gt;=スコアリング基準!$B$20,スコアリング基準!$C$20,IF(IF($N4298&lt;&gt;"",$N4298,$M4298)&gt;=スコアリング基準!$B$21,スコアリング基準!$C$21,IF(IF($N4298&lt;&gt;"",$N4298,$M4298)&gt;0,スコアリング基準!$C$22,0))))</f>
        <v/>
      </c>
      <c r="T4298" s="4">
        <f>IF($O4298="可",スコアリング基準!$C$23,0)</f>
        <v/>
      </c>
      <c r="U4298" s="4">
        <f>IF(OR(COUNT($K4298:$L4298)&lt;2,$K4298=0),0,IF(ABS($L4298)/$K4298&lt;=スコアリング基準!$B$24,スコアリング基準!$C$24,IF(ABS($L4298)/$K4298&lt;=スコアリング基準!$B$25,スコアリング基準!$C$25,IF(ABS($L4298)/$K4298&lt;=スコアリング基準!$B$26,スコアリング基準!$C$26,0))))</f>
        <v/>
      </c>
      <c r="V4298" s="4">
        <f>IF($P4298="なし",スコアリング基準!$C$27,0)</f>
        <v/>
      </c>
      <c r="W4298" s="4">
        <f>IF($F4298="",0,IF(ISNUMBER($F4298),IF($F4298&lt;=スコアリング基準!$B$28,スコアリング基準!$C$28,スコアリング基準!$C$29),0))</f>
        <v/>
      </c>
      <c r="X4298" s="4">
        <f>IFERROR(VLOOKUP($B4298,スコアリング基準!$A$36:$B$46,2,FALSE),0)</f>
        <v/>
      </c>
      <c r="Y4298" s="4">
        <f>SUM($S4298:$X4298)</f>
        <v/>
      </c>
      <c r="Z4298" s="4">
        <f>IF(COUNT($M4298:$N4298)=0,"データ無",IF($Y4298&gt;=スコアリング基準!$B$30,"S",IF($Y4298&gt;=スコアリング基準!$B$31,"A",IF($Y4298&gt;=スコアリング基準!$B$32,"B","C"))))</f>
        <v/>
      </c>
      <c r="AA4298">
        <f>IFERROR(INDEX(実績DB!$I$3:$I$104,MATCH($B4298&amp;$C4298,実績DB!$J$3:$J$104,0)),"")</f>
        <v/>
      </c>
    </row>
    <row r="4299">
      <c r="A4299" t="n">
        <v>4297</v>
      </c>
      <c r="B4299" t="inlineStr">
        <is>
          <t>関西</t>
        </is>
      </c>
      <c r="C4299" t="inlineStr">
        <is>
          <t>丹波市変電所</t>
        </is>
      </c>
      <c r="E4299" t="n">
        <v>77</v>
      </c>
      <c r="F4299" t="n">
        <v>6.6</v>
      </c>
      <c r="G4299" s="3" t="n"/>
      <c r="H4299" s="3" t="n"/>
      <c r="I4299" t="inlineStr">
        <is>
          <t>未取得</t>
        </is>
      </c>
      <c r="J4299" t="n">
        <v>38</v>
      </c>
      <c r="K4299" t="n">
        <v>38</v>
      </c>
      <c r="L4299" t="n">
        <v>-20</v>
      </c>
      <c r="M4299" t="n">
        <v>18</v>
      </c>
      <c r="N4299" t="n">
        <v>18</v>
      </c>
      <c r="O4299" t="inlineStr">
        <is>
          <t>不可 #2</t>
        </is>
      </c>
      <c r="P4299" t="inlineStr">
        <is>
          <t>なし</t>
        </is>
      </c>
      <c r="R4299" s="4">
        <f>IF(COUNT($M4299:$N4299)=0,"",IF(AND(IF($N4299&lt;&gt;"",$N4299,$M4299)&lt;=0,$O4299&lt;&gt;"可"),"警告",""))</f>
        <v/>
      </c>
      <c r="S4299" s="4">
        <f>IF(COUNT($M4299:$N4299)=0,0,IF(IF($N4299&lt;&gt;"",$N4299,$M4299)&gt;=スコアリング基準!$B$20,スコアリング基準!$C$20,IF(IF($N4299&lt;&gt;"",$N4299,$M4299)&gt;=スコアリング基準!$B$21,スコアリング基準!$C$21,IF(IF($N4299&lt;&gt;"",$N4299,$M4299)&gt;0,スコアリング基準!$C$22,0))))</f>
        <v/>
      </c>
      <c r="T4299" s="4">
        <f>IF($O4299="可",スコアリング基準!$C$23,0)</f>
        <v/>
      </c>
      <c r="U4299" s="4">
        <f>IF(OR(COUNT($K4299:$L4299)&lt;2,$K4299=0),0,IF(ABS($L4299)/$K4299&lt;=スコアリング基準!$B$24,スコアリング基準!$C$24,IF(ABS($L4299)/$K4299&lt;=スコアリング基準!$B$25,スコアリング基準!$C$25,IF(ABS($L4299)/$K4299&lt;=スコアリング基準!$B$26,スコアリング基準!$C$26,0))))</f>
        <v/>
      </c>
      <c r="V4299" s="4">
        <f>IF($P4299="なし",スコアリング基準!$C$27,0)</f>
        <v/>
      </c>
      <c r="W4299" s="4">
        <f>IF($F4299="",0,IF(ISNUMBER($F4299),IF($F4299&lt;=スコアリング基準!$B$28,スコアリング基準!$C$28,スコアリング基準!$C$29),0))</f>
        <v/>
      </c>
      <c r="X4299" s="4">
        <f>IFERROR(VLOOKUP($B4299,スコアリング基準!$A$36:$B$46,2,FALSE),0)</f>
        <v/>
      </c>
      <c r="Y4299" s="4">
        <f>SUM($S4299:$X4299)</f>
        <v/>
      </c>
      <c r="Z4299" s="4">
        <f>IF(COUNT($M4299:$N4299)=0,"データ無",IF($Y4299&gt;=スコアリング基準!$B$30,"S",IF($Y4299&gt;=スコアリング基準!$B$31,"A",IF($Y4299&gt;=スコアリング基準!$B$32,"B","C"))))</f>
        <v/>
      </c>
      <c r="AA4299">
        <f>IFERROR(INDEX(実績DB!$I$3:$I$104,MATCH($B4299&amp;$C4299,実績DB!$J$3:$J$104,0)),"")</f>
        <v/>
      </c>
    </row>
    <row r="4300">
      <c r="A4300" t="n">
        <v>4298</v>
      </c>
      <c r="B4300" t="inlineStr">
        <is>
          <t>関西</t>
        </is>
      </c>
      <c r="C4300" t="inlineStr">
        <is>
          <t>丹波町変電所</t>
        </is>
      </c>
      <c r="E4300" t="n">
        <v>77</v>
      </c>
      <c r="F4300" t="n">
        <v>33</v>
      </c>
      <c r="G4300" s="3" t="n">
        <v>35.195281</v>
      </c>
      <c r="H4300" s="3" t="n">
        <v>135.417746</v>
      </c>
      <c r="I4300" t="inlineStr">
        <is>
          <t>Google Places(名称一致)</t>
        </is>
      </c>
      <c r="J4300" t="n">
        <v>42</v>
      </c>
      <c r="K4300" t="n">
        <v>42</v>
      </c>
      <c r="L4300" t="n">
        <v>-37</v>
      </c>
      <c r="O4300" t="inlineStr">
        <is>
          <t>不可 #1</t>
        </is>
      </c>
      <c r="P4300" t="inlineStr">
        <is>
          <t>有り</t>
        </is>
      </c>
      <c r="R4300" s="4">
        <f>IF(COUNT($M4300:$N4300)=0,"",IF(AND(IF($N4300&lt;&gt;"",$N4300,$M4300)&lt;=0,$O4300&lt;&gt;"可"),"警告",""))</f>
        <v/>
      </c>
      <c r="S4300" s="4">
        <f>IF(COUNT($M4300:$N4300)=0,0,IF(IF($N4300&lt;&gt;"",$N4300,$M4300)&gt;=スコアリング基準!$B$20,スコアリング基準!$C$20,IF(IF($N4300&lt;&gt;"",$N4300,$M4300)&gt;=スコアリング基準!$B$21,スコアリング基準!$C$21,IF(IF($N4300&lt;&gt;"",$N4300,$M4300)&gt;0,スコアリング基準!$C$22,0))))</f>
        <v/>
      </c>
      <c r="T4300" s="4">
        <f>IF($O4300="可",スコアリング基準!$C$23,0)</f>
        <v/>
      </c>
      <c r="U4300" s="4">
        <f>IF(OR(COUNT($K4300:$L4300)&lt;2,$K4300=0),0,IF(ABS($L4300)/$K4300&lt;=スコアリング基準!$B$24,スコアリング基準!$C$24,IF(ABS($L4300)/$K4300&lt;=スコアリング基準!$B$25,スコアリング基準!$C$25,IF(ABS($L4300)/$K4300&lt;=スコアリング基準!$B$26,スコアリング基準!$C$26,0))))</f>
        <v/>
      </c>
      <c r="V4300" s="4">
        <f>IF($P4300="なし",スコアリング基準!$C$27,0)</f>
        <v/>
      </c>
      <c r="W4300" s="4">
        <f>IF($F4300="",0,IF(ISNUMBER($F4300),IF($F4300&lt;=スコアリング基準!$B$28,スコアリング基準!$C$28,スコアリング基準!$C$29),0))</f>
        <v/>
      </c>
      <c r="X4300" s="4">
        <f>IFERROR(VLOOKUP($B4300,スコアリング基準!$A$36:$B$46,2,FALSE),0)</f>
        <v/>
      </c>
      <c r="Y4300" s="4">
        <f>SUM($S4300:$X4300)</f>
        <v/>
      </c>
      <c r="Z4300" s="4">
        <f>IF(COUNT($M4300:$N4300)=0,"データ無",IF($Y4300&gt;=スコアリング基準!$B$30,"S",IF($Y4300&gt;=スコアリング基準!$B$31,"A",IF($Y4300&gt;=スコアリング基準!$B$32,"B","C"))))</f>
        <v/>
      </c>
      <c r="AA4300">
        <f>IFERROR(INDEX(実績DB!$I$3:$I$104,MATCH($B4300&amp;$C4300,実績DB!$J$3:$J$104,0)),"")</f>
        <v/>
      </c>
    </row>
    <row r="4301">
      <c r="A4301" t="n">
        <v>4299</v>
      </c>
      <c r="B4301" t="inlineStr">
        <is>
          <t>関西</t>
        </is>
      </c>
      <c r="C4301" t="inlineStr">
        <is>
          <t>久世変電所</t>
        </is>
      </c>
      <c r="E4301" t="n">
        <v>77</v>
      </c>
      <c r="F4301" t="n">
        <v>6.6</v>
      </c>
      <c r="G4301" s="3" t="n"/>
      <c r="H4301" s="3" t="n"/>
      <c r="I4301" t="inlineStr">
        <is>
          <t>未取得</t>
        </is>
      </c>
      <c r="J4301" t="n">
        <v>38</v>
      </c>
      <c r="K4301" t="n">
        <v>38</v>
      </c>
      <c r="L4301" t="n">
        <v>-19</v>
      </c>
      <c r="M4301" t="n">
        <v>19</v>
      </c>
      <c r="N4301" t="n">
        <v>19</v>
      </c>
      <c r="O4301" t="inlineStr">
        <is>
          <t>不可 #2</t>
        </is>
      </c>
      <c r="P4301" t="inlineStr">
        <is>
          <t>なし</t>
        </is>
      </c>
      <c r="R4301" s="4">
        <f>IF(COUNT($M4301:$N4301)=0,"",IF(AND(IF($N4301&lt;&gt;"",$N4301,$M4301)&lt;=0,$O4301&lt;&gt;"可"),"警告",""))</f>
        <v/>
      </c>
      <c r="S4301" s="4">
        <f>IF(COUNT($M4301:$N4301)=0,0,IF(IF($N4301&lt;&gt;"",$N4301,$M4301)&gt;=スコアリング基準!$B$20,スコアリング基準!$C$20,IF(IF($N4301&lt;&gt;"",$N4301,$M4301)&gt;=スコアリング基準!$B$21,スコアリング基準!$C$21,IF(IF($N4301&lt;&gt;"",$N4301,$M4301)&gt;0,スコアリング基準!$C$22,0))))</f>
        <v/>
      </c>
      <c r="T4301" s="4">
        <f>IF($O4301="可",スコアリング基準!$C$23,0)</f>
        <v/>
      </c>
      <c r="U4301" s="4">
        <f>IF(OR(COUNT($K4301:$L4301)&lt;2,$K4301=0),0,IF(ABS($L4301)/$K4301&lt;=スコアリング基準!$B$24,スコアリング基準!$C$24,IF(ABS($L4301)/$K4301&lt;=スコアリング基準!$B$25,スコアリング基準!$C$25,IF(ABS($L4301)/$K4301&lt;=スコアリング基準!$B$26,スコアリング基準!$C$26,0))))</f>
        <v/>
      </c>
      <c r="V4301" s="4">
        <f>IF($P4301="なし",スコアリング基準!$C$27,0)</f>
        <v/>
      </c>
      <c r="W4301" s="4">
        <f>IF($F4301="",0,IF(ISNUMBER($F4301),IF($F4301&lt;=スコアリング基準!$B$28,スコアリング基準!$C$28,スコアリング基準!$C$29),0))</f>
        <v/>
      </c>
      <c r="X4301" s="4">
        <f>IFERROR(VLOOKUP($B4301,スコアリング基準!$A$36:$B$46,2,FALSE),0)</f>
        <v/>
      </c>
      <c r="Y4301" s="4">
        <f>SUM($S4301:$X4301)</f>
        <v/>
      </c>
      <c r="Z4301" s="4">
        <f>IF(COUNT($M4301:$N4301)=0,"データ無",IF($Y4301&gt;=スコアリング基準!$B$30,"S",IF($Y4301&gt;=スコアリング基準!$B$31,"A",IF($Y4301&gt;=スコアリング基準!$B$32,"B","C"))))</f>
        <v/>
      </c>
      <c r="AA4301">
        <f>IFERROR(INDEX(実績DB!$I$3:$I$104,MATCH($B4301&amp;$C4301,実績DB!$J$3:$J$104,0)),"")</f>
        <v/>
      </c>
    </row>
    <row r="4302">
      <c r="A4302" t="n">
        <v>4300</v>
      </c>
      <c r="B4302" t="inlineStr">
        <is>
          <t>関西</t>
        </is>
      </c>
      <c r="C4302" t="inlineStr">
        <is>
          <t>久代変電所</t>
        </is>
      </c>
      <c r="E4302" t="n">
        <v>77</v>
      </c>
      <c r="F4302" t="n">
        <v>6.6</v>
      </c>
      <c r="G4302" s="3" t="n"/>
      <c r="H4302" s="3" t="n"/>
      <c r="I4302" t="inlineStr">
        <is>
          <t>未取得</t>
        </is>
      </c>
      <c r="J4302" t="n">
        <v>38</v>
      </c>
      <c r="K4302" t="n">
        <v>38</v>
      </c>
      <c r="L4302" t="n">
        <v>-19</v>
      </c>
      <c r="M4302" t="n">
        <v>19</v>
      </c>
      <c r="N4302" t="n">
        <v>0</v>
      </c>
      <c r="O4302" t="inlineStr">
        <is>
          <t>不可 #2</t>
        </is>
      </c>
      <c r="P4302" t="inlineStr">
        <is>
          <t>有り</t>
        </is>
      </c>
      <c r="R4302" s="4">
        <f>IF(COUNT($M4302:$N4302)=0,"",IF(AND(IF($N4302&lt;&gt;"",$N4302,$M4302)&lt;=0,$O4302&lt;&gt;"可"),"警告",""))</f>
        <v/>
      </c>
      <c r="S4302" s="4">
        <f>IF(COUNT($M4302:$N4302)=0,0,IF(IF($N4302&lt;&gt;"",$N4302,$M4302)&gt;=スコアリング基準!$B$20,スコアリング基準!$C$20,IF(IF($N4302&lt;&gt;"",$N4302,$M4302)&gt;=スコアリング基準!$B$21,スコアリング基準!$C$21,IF(IF($N4302&lt;&gt;"",$N4302,$M4302)&gt;0,スコアリング基準!$C$22,0))))</f>
        <v/>
      </c>
      <c r="T4302" s="4">
        <f>IF($O4302="可",スコアリング基準!$C$23,0)</f>
        <v/>
      </c>
      <c r="U4302" s="4">
        <f>IF(OR(COUNT($K4302:$L4302)&lt;2,$K4302=0),0,IF(ABS($L4302)/$K4302&lt;=スコアリング基準!$B$24,スコアリング基準!$C$24,IF(ABS($L4302)/$K4302&lt;=スコアリング基準!$B$25,スコアリング基準!$C$25,IF(ABS($L4302)/$K4302&lt;=スコアリング基準!$B$26,スコアリング基準!$C$26,0))))</f>
        <v/>
      </c>
      <c r="V4302" s="4">
        <f>IF($P4302="なし",スコアリング基準!$C$27,0)</f>
        <v/>
      </c>
      <c r="W4302" s="4">
        <f>IF($F4302="",0,IF(ISNUMBER($F4302),IF($F4302&lt;=スコアリング基準!$B$28,スコアリング基準!$C$28,スコアリング基準!$C$29),0))</f>
        <v/>
      </c>
      <c r="X4302" s="4">
        <f>IFERROR(VLOOKUP($B4302,スコアリング基準!$A$36:$B$46,2,FALSE),0)</f>
        <v/>
      </c>
      <c r="Y4302" s="4">
        <f>SUM($S4302:$X4302)</f>
        <v/>
      </c>
      <c r="Z4302" s="4">
        <f>IF(COUNT($M4302:$N4302)=0,"データ無",IF($Y4302&gt;=スコアリング基準!$B$30,"S",IF($Y4302&gt;=スコアリング基準!$B$31,"A",IF($Y4302&gt;=スコアリング基準!$B$32,"B","C"))))</f>
        <v/>
      </c>
      <c r="AA4302">
        <f>IFERROR(INDEX(実績DB!$I$3:$I$104,MATCH($B4302&amp;$C4302,実績DB!$J$3:$J$104,0)),"")</f>
        <v/>
      </c>
    </row>
    <row r="4303">
      <c r="A4303" t="n">
        <v>4301</v>
      </c>
      <c r="B4303" t="inlineStr">
        <is>
          <t>関西</t>
        </is>
      </c>
      <c r="C4303" t="inlineStr">
        <is>
          <t>久保変電所</t>
        </is>
      </c>
      <c r="E4303" t="n">
        <v>77</v>
      </c>
      <c r="F4303" t="n">
        <v>6.6</v>
      </c>
      <c r="G4303" s="3" t="n"/>
      <c r="H4303" s="3" t="n"/>
      <c r="I4303" t="inlineStr">
        <is>
          <t>未取得</t>
        </is>
      </c>
      <c r="J4303" t="n">
        <v>38</v>
      </c>
      <c r="K4303" t="n">
        <v>38</v>
      </c>
      <c r="L4303" t="n">
        <v>-28</v>
      </c>
      <c r="M4303" t="n">
        <v>10</v>
      </c>
      <c r="N4303" t="n">
        <v>10</v>
      </c>
      <c r="O4303" t="inlineStr">
        <is>
          <t>不可 #2</t>
        </is>
      </c>
      <c r="P4303" t="inlineStr">
        <is>
          <t>なし</t>
        </is>
      </c>
      <c r="R4303" s="4">
        <f>IF(COUNT($M4303:$N4303)=0,"",IF(AND(IF($N4303&lt;&gt;"",$N4303,$M4303)&lt;=0,$O4303&lt;&gt;"可"),"警告",""))</f>
        <v/>
      </c>
      <c r="S4303" s="4">
        <f>IF(COUNT($M4303:$N4303)=0,0,IF(IF($N4303&lt;&gt;"",$N4303,$M4303)&gt;=スコアリング基準!$B$20,スコアリング基準!$C$20,IF(IF($N4303&lt;&gt;"",$N4303,$M4303)&gt;=スコアリング基準!$B$21,スコアリング基準!$C$21,IF(IF($N4303&lt;&gt;"",$N4303,$M4303)&gt;0,スコアリング基準!$C$22,0))))</f>
        <v/>
      </c>
      <c r="T4303" s="4">
        <f>IF($O4303="可",スコアリング基準!$C$23,0)</f>
        <v/>
      </c>
      <c r="U4303" s="4">
        <f>IF(OR(COUNT($K4303:$L4303)&lt;2,$K4303=0),0,IF(ABS($L4303)/$K4303&lt;=スコアリング基準!$B$24,スコアリング基準!$C$24,IF(ABS($L4303)/$K4303&lt;=スコアリング基準!$B$25,スコアリング基準!$C$25,IF(ABS($L4303)/$K4303&lt;=スコアリング基準!$B$26,スコアリング基準!$C$26,0))))</f>
        <v/>
      </c>
      <c r="V4303" s="4">
        <f>IF($P4303="なし",スコアリング基準!$C$27,0)</f>
        <v/>
      </c>
      <c r="W4303" s="4">
        <f>IF($F4303="",0,IF(ISNUMBER($F4303),IF($F4303&lt;=スコアリング基準!$B$28,スコアリング基準!$C$28,スコアリング基準!$C$29),0))</f>
        <v/>
      </c>
      <c r="X4303" s="4">
        <f>IFERROR(VLOOKUP($B4303,スコアリング基準!$A$36:$B$46,2,FALSE),0)</f>
        <v/>
      </c>
      <c r="Y4303" s="4">
        <f>SUM($S4303:$X4303)</f>
        <v/>
      </c>
      <c r="Z4303" s="4">
        <f>IF(COUNT($M4303:$N4303)=0,"データ無",IF($Y4303&gt;=スコアリング基準!$B$30,"S",IF($Y4303&gt;=スコアリング基準!$B$31,"A",IF($Y4303&gt;=スコアリング基準!$B$32,"B","C"))))</f>
        <v/>
      </c>
      <c r="AA4303">
        <f>IFERROR(INDEX(実績DB!$I$3:$I$104,MATCH($B4303&amp;$C4303,実績DB!$J$3:$J$104,0)),"")</f>
        <v/>
      </c>
    </row>
    <row r="4304">
      <c r="A4304" t="n">
        <v>4302</v>
      </c>
      <c r="B4304" t="inlineStr">
        <is>
          <t>関西</t>
        </is>
      </c>
      <c r="C4304" t="inlineStr">
        <is>
          <t>久保木変電所</t>
        </is>
      </c>
      <c r="E4304" t="n">
        <v>77</v>
      </c>
      <c r="F4304" t="n">
        <v>6.6</v>
      </c>
      <c r="G4304" s="3" t="n"/>
      <c r="H4304" s="3" t="n"/>
      <c r="I4304" t="inlineStr">
        <is>
          <t>未取得</t>
        </is>
      </c>
      <c r="J4304" t="n">
        <v>28</v>
      </c>
      <c r="K4304" t="n">
        <v>28</v>
      </c>
      <c r="L4304" t="n">
        <v>-28</v>
      </c>
      <c r="M4304" t="n">
        <v>0</v>
      </c>
      <c r="N4304" t="n">
        <v>0</v>
      </c>
      <c r="O4304" t="inlineStr">
        <is>
          <t>不可 #2</t>
        </is>
      </c>
      <c r="P4304" t="inlineStr">
        <is>
          <t>有り</t>
        </is>
      </c>
      <c r="R4304" s="4">
        <f>IF(COUNT($M4304:$N4304)=0,"",IF(AND(IF($N4304&lt;&gt;"",$N4304,$M4304)&lt;=0,$O4304&lt;&gt;"可"),"警告",""))</f>
        <v/>
      </c>
      <c r="S4304" s="4">
        <f>IF(COUNT($M4304:$N4304)=0,0,IF(IF($N4304&lt;&gt;"",$N4304,$M4304)&gt;=スコアリング基準!$B$20,スコアリング基準!$C$20,IF(IF($N4304&lt;&gt;"",$N4304,$M4304)&gt;=スコアリング基準!$B$21,スコアリング基準!$C$21,IF(IF($N4304&lt;&gt;"",$N4304,$M4304)&gt;0,スコアリング基準!$C$22,0))))</f>
        <v/>
      </c>
      <c r="T4304" s="4">
        <f>IF($O4304="可",スコアリング基準!$C$23,0)</f>
        <v/>
      </c>
      <c r="U4304" s="4">
        <f>IF(OR(COUNT($K4304:$L4304)&lt;2,$K4304=0),0,IF(ABS($L4304)/$K4304&lt;=スコアリング基準!$B$24,スコアリング基準!$C$24,IF(ABS($L4304)/$K4304&lt;=スコアリング基準!$B$25,スコアリング基準!$C$25,IF(ABS($L4304)/$K4304&lt;=スコアリング基準!$B$26,スコアリング基準!$C$26,0))))</f>
        <v/>
      </c>
      <c r="V4304" s="4">
        <f>IF($P4304="なし",スコアリング基準!$C$27,0)</f>
        <v/>
      </c>
      <c r="W4304" s="4">
        <f>IF($F4304="",0,IF(ISNUMBER($F4304),IF($F4304&lt;=スコアリング基準!$B$28,スコアリング基準!$C$28,スコアリング基準!$C$29),0))</f>
        <v/>
      </c>
      <c r="X4304" s="4">
        <f>IFERROR(VLOOKUP($B4304,スコアリング基準!$A$36:$B$46,2,FALSE),0)</f>
        <v/>
      </c>
      <c r="Y4304" s="4">
        <f>SUM($S4304:$X4304)</f>
        <v/>
      </c>
      <c r="Z4304" s="4">
        <f>IF(COUNT($M4304:$N4304)=0,"データ無",IF($Y4304&gt;=スコアリング基準!$B$30,"S",IF($Y4304&gt;=スコアリング基準!$B$31,"A",IF($Y4304&gt;=スコアリング基準!$B$32,"B","C"))))</f>
        <v/>
      </c>
      <c r="AA4304">
        <f>IFERROR(INDEX(実績DB!$I$3:$I$104,MATCH($B4304&amp;$C4304,実績DB!$J$3:$J$104,0)),"")</f>
        <v/>
      </c>
    </row>
    <row r="4305">
      <c r="A4305" t="n">
        <v>4303</v>
      </c>
      <c r="B4305" t="inlineStr">
        <is>
          <t>関西</t>
        </is>
      </c>
      <c r="C4305" t="inlineStr">
        <is>
          <t>久我変電所</t>
        </is>
      </c>
      <c r="E4305" t="n">
        <v>77</v>
      </c>
      <c r="F4305" t="n">
        <v>6.6</v>
      </c>
      <c r="G4305" s="3" t="n">
        <v>34.933562</v>
      </c>
      <c r="H4305" s="3" t="n">
        <v>135.725545</v>
      </c>
      <c r="I4305" t="inlineStr">
        <is>
          <t>OSM実測(名称一致)</t>
        </is>
      </c>
      <c r="J4305" t="n">
        <v>54</v>
      </c>
      <c r="K4305" t="n">
        <v>54</v>
      </c>
      <c r="L4305" t="n">
        <v>-28</v>
      </c>
      <c r="M4305" t="n">
        <v>26</v>
      </c>
      <c r="N4305" t="n">
        <v>26</v>
      </c>
      <c r="O4305" t="inlineStr">
        <is>
          <t>不可 #2</t>
        </is>
      </c>
      <c r="P4305" t="inlineStr">
        <is>
          <t>なし</t>
        </is>
      </c>
      <c r="R4305" s="4">
        <f>IF(COUNT($M4305:$N4305)=0,"",IF(AND(IF($N4305&lt;&gt;"",$N4305,$M4305)&lt;=0,$O4305&lt;&gt;"可"),"警告",""))</f>
        <v/>
      </c>
      <c r="S4305" s="4">
        <f>IF(COUNT($M4305:$N4305)=0,0,IF(IF($N4305&lt;&gt;"",$N4305,$M4305)&gt;=スコアリング基準!$B$20,スコアリング基準!$C$20,IF(IF($N4305&lt;&gt;"",$N4305,$M4305)&gt;=スコアリング基準!$B$21,スコアリング基準!$C$21,IF(IF($N4305&lt;&gt;"",$N4305,$M4305)&gt;0,スコアリング基準!$C$22,0))))</f>
        <v/>
      </c>
      <c r="T4305" s="4">
        <f>IF($O4305="可",スコアリング基準!$C$23,0)</f>
        <v/>
      </c>
      <c r="U4305" s="4">
        <f>IF(OR(COUNT($K4305:$L4305)&lt;2,$K4305=0),0,IF(ABS($L4305)/$K4305&lt;=スコアリング基準!$B$24,スコアリング基準!$C$24,IF(ABS($L4305)/$K4305&lt;=スコアリング基準!$B$25,スコアリング基準!$C$25,IF(ABS($L4305)/$K4305&lt;=スコアリング基準!$B$26,スコアリング基準!$C$26,0))))</f>
        <v/>
      </c>
      <c r="V4305" s="4">
        <f>IF($P4305="なし",スコアリング基準!$C$27,0)</f>
        <v/>
      </c>
      <c r="W4305" s="4">
        <f>IF($F4305="",0,IF(ISNUMBER($F4305),IF($F4305&lt;=スコアリング基準!$B$28,スコアリング基準!$C$28,スコアリング基準!$C$29),0))</f>
        <v/>
      </c>
      <c r="X4305" s="4">
        <f>IFERROR(VLOOKUP($B4305,スコアリング基準!$A$36:$B$46,2,FALSE),0)</f>
        <v/>
      </c>
      <c r="Y4305" s="4">
        <f>SUM($S4305:$X4305)</f>
        <v/>
      </c>
      <c r="Z4305" s="4">
        <f>IF(COUNT($M4305:$N4305)=0,"データ無",IF($Y4305&gt;=スコアリング基準!$B$30,"S",IF($Y4305&gt;=スコアリング基準!$B$31,"A",IF($Y4305&gt;=スコアリング基準!$B$32,"B","C"))))</f>
        <v/>
      </c>
      <c r="AA4305">
        <f>IFERROR(INDEX(実績DB!$I$3:$I$104,MATCH($B4305&amp;$C4305,実績DB!$J$3:$J$104,0)),"")</f>
        <v/>
      </c>
    </row>
    <row r="4306">
      <c r="A4306" t="n">
        <v>4304</v>
      </c>
      <c r="B4306" t="inlineStr">
        <is>
          <t>関西</t>
        </is>
      </c>
      <c r="C4306" t="inlineStr">
        <is>
          <t>久津川変電所</t>
        </is>
      </c>
      <c r="E4306" t="n">
        <v>77</v>
      </c>
      <c r="F4306" t="n">
        <v>6.6</v>
      </c>
      <c r="G4306" s="3" t="n">
        <v>34.864155</v>
      </c>
      <c r="H4306" s="3" t="n">
        <v>135.782104</v>
      </c>
      <c r="I4306" t="inlineStr">
        <is>
          <t>Google Places(名称一致)</t>
        </is>
      </c>
      <c r="J4306" t="n">
        <v>38</v>
      </c>
      <c r="K4306" t="n">
        <v>38</v>
      </c>
      <c r="L4306" t="n">
        <v>-19</v>
      </c>
      <c r="M4306" t="n">
        <v>19</v>
      </c>
      <c r="N4306" t="n">
        <v>19</v>
      </c>
      <c r="O4306" t="inlineStr">
        <is>
          <t>不可 #2</t>
        </is>
      </c>
      <c r="P4306" t="inlineStr">
        <is>
          <t>なし</t>
        </is>
      </c>
      <c r="R4306" s="4">
        <f>IF(COUNT($M4306:$N4306)=0,"",IF(AND(IF($N4306&lt;&gt;"",$N4306,$M4306)&lt;=0,$O4306&lt;&gt;"可"),"警告",""))</f>
        <v/>
      </c>
      <c r="S4306" s="4">
        <f>IF(COUNT($M4306:$N4306)=0,0,IF(IF($N4306&lt;&gt;"",$N4306,$M4306)&gt;=スコアリング基準!$B$20,スコアリング基準!$C$20,IF(IF($N4306&lt;&gt;"",$N4306,$M4306)&gt;=スコアリング基準!$B$21,スコアリング基準!$C$21,IF(IF($N4306&lt;&gt;"",$N4306,$M4306)&gt;0,スコアリング基準!$C$22,0))))</f>
        <v/>
      </c>
      <c r="T4306" s="4">
        <f>IF($O4306="可",スコアリング基準!$C$23,0)</f>
        <v/>
      </c>
      <c r="U4306" s="4">
        <f>IF(OR(COUNT($K4306:$L4306)&lt;2,$K4306=0),0,IF(ABS($L4306)/$K4306&lt;=スコアリング基準!$B$24,スコアリング基準!$C$24,IF(ABS($L4306)/$K4306&lt;=スコアリング基準!$B$25,スコアリング基準!$C$25,IF(ABS($L4306)/$K4306&lt;=スコアリング基準!$B$26,スコアリング基準!$C$26,0))))</f>
        <v/>
      </c>
      <c r="V4306" s="4">
        <f>IF($P4306="なし",スコアリング基準!$C$27,0)</f>
        <v/>
      </c>
      <c r="W4306" s="4">
        <f>IF($F4306="",0,IF(ISNUMBER($F4306),IF($F4306&lt;=スコアリング基準!$B$28,スコアリング基準!$C$28,スコアリング基準!$C$29),0))</f>
        <v/>
      </c>
      <c r="X4306" s="4">
        <f>IFERROR(VLOOKUP($B4306,スコアリング基準!$A$36:$B$46,2,FALSE),0)</f>
        <v/>
      </c>
      <c r="Y4306" s="4">
        <f>SUM($S4306:$X4306)</f>
        <v/>
      </c>
      <c r="Z4306" s="4">
        <f>IF(COUNT($M4306:$N4306)=0,"データ無",IF($Y4306&gt;=スコアリング基準!$B$30,"S",IF($Y4306&gt;=スコアリング基準!$B$31,"A",IF($Y4306&gt;=スコアリング基準!$B$32,"B","C"))))</f>
        <v/>
      </c>
      <c r="AA4306">
        <f>IFERROR(INDEX(実績DB!$I$3:$I$104,MATCH($B4306&amp;$C4306,実績DB!$J$3:$J$104,0)),"")</f>
        <v/>
      </c>
    </row>
    <row r="4307">
      <c r="A4307" t="n">
        <v>4305</v>
      </c>
      <c r="B4307" t="inlineStr">
        <is>
          <t>関西</t>
        </is>
      </c>
      <c r="C4307" t="inlineStr">
        <is>
          <t>九条変電所</t>
        </is>
      </c>
      <c r="E4307" t="n">
        <v>77</v>
      </c>
      <c r="F4307" t="n">
        <v>22</v>
      </c>
      <c r="G4307" s="3" t="n">
        <v>34.67042</v>
      </c>
      <c r="H4307" s="3" t="n">
        <v>135.47514</v>
      </c>
      <c r="I4307" t="inlineStr">
        <is>
          <t>OSM実測(名称一致)</t>
        </is>
      </c>
      <c r="J4307" t="n">
        <v>85</v>
      </c>
      <c r="K4307" t="n">
        <v>85</v>
      </c>
      <c r="L4307" t="n">
        <v>7</v>
      </c>
      <c r="O4307" t="inlineStr">
        <is>
          <t>不可 #1</t>
        </is>
      </c>
      <c r="P4307" t="inlineStr">
        <is>
          <t>なし</t>
        </is>
      </c>
      <c r="R4307" s="4">
        <f>IF(COUNT($M4307:$N4307)=0,"",IF(AND(IF($N4307&lt;&gt;"",$N4307,$M4307)&lt;=0,$O4307&lt;&gt;"可"),"警告",""))</f>
        <v/>
      </c>
      <c r="S4307" s="4">
        <f>IF(COUNT($M4307:$N4307)=0,0,IF(IF($N4307&lt;&gt;"",$N4307,$M4307)&gt;=スコアリング基準!$B$20,スコアリング基準!$C$20,IF(IF($N4307&lt;&gt;"",$N4307,$M4307)&gt;=スコアリング基準!$B$21,スコアリング基準!$C$21,IF(IF($N4307&lt;&gt;"",$N4307,$M4307)&gt;0,スコアリング基準!$C$22,0))))</f>
        <v/>
      </c>
      <c r="T4307" s="4">
        <f>IF($O4307="可",スコアリング基準!$C$23,0)</f>
        <v/>
      </c>
      <c r="U4307" s="4">
        <f>IF(OR(COUNT($K4307:$L4307)&lt;2,$K4307=0),0,IF(ABS($L4307)/$K4307&lt;=スコアリング基準!$B$24,スコアリング基準!$C$24,IF(ABS($L4307)/$K4307&lt;=スコアリング基準!$B$25,スコアリング基準!$C$25,IF(ABS($L4307)/$K4307&lt;=スコアリング基準!$B$26,スコアリング基準!$C$26,0))))</f>
        <v/>
      </c>
      <c r="V4307" s="4">
        <f>IF($P4307="なし",スコアリング基準!$C$27,0)</f>
        <v/>
      </c>
      <c r="W4307" s="4">
        <f>IF($F4307="",0,IF(ISNUMBER($F4307),IF($F4307&lt;=スコアリング基準!$B$28,スコアリング基準!$C$28,スコアリング基準!$C$29),0))</f>
        <v/>
      </c>
      <c r="X4307" s="4">
        <f>IFERROR(VLOOKUP($B4307,スコアリング基準!$A$36:$B$46,2,FALSE),0)</f>
        <v/>
      </c>
      <c r="Y4307" s="4">
        <f>SUM($S4307:$X4307)</f>
        <v/>
      </c>
      <c r="Z4307" s="4">
        <f>IF(COUNT($M4307:$N4307)=0,"データ無",IF($Y4307&gt;=スコアリング基準!$B$30,"S",IF($Y4307&gt;=スコアリング基準!$B$31,"A",IF($Y4307&gt;=スコアリング基準!$B$32,"B","C"))))</f>
        <v/>
      </c>
      <c r="AA4307">
        <f>IFERROR(INDEX(実績DB!$I$3:$I$104,MATCH($B4307&amp;$C4307,実績DB!$J$3:$J$104,0)),"")</f>
        <v/>
      </c>
    </row>
    <row r="4308">
      <c r="A4308" t="n">
        <v>4306</v>
      </c>
      <c r="B4308" t="inlineStr">
        <is>
          <t>関西</t>
        </is>
      </c>
      <c r="C4308" t="inlineStr">
        <is>
          <t>亀甲町変電所</t>
        </is>
      </c>
      <c r="E4308" t="n">
        <v>77</v>
      </c>
      <c r="F4308" t="n">
        <v>6.6</v>
      </c>
      <c r="G4308" s="3" t="n">
        <v>34.691913</v>
      </c>
      <c r="H4308" s="3" t="n">
        <v>135.47986</v>
      </c>
      <c r="I4308" t="inlineStr">
        <is>
          <t>Google Places(名称一致)</t>
        </is>
      </c>
      <c r="J4308" t="n">
        <v>54</v>
      </c>
      <c r="K4308" t="n">
        <v>54</v>
      </c>
      <c r="L4308" t="n">
        <v>-28</v>
      </c>
      <c r="M4308" t="n">
        <v>26</v>
      </c>
      <c r="N4308" t="n">
        <v>26</v>
      </c>
      <c r="O4308" t="inlineStr">
        <is>
          <t>不可 #2</t>
        </is>
      </c>
      <c r="P4308" t="inlineStr">
        <is>
          <t>なし</t>
        </is>
      </c>
      <c r="R4308" s="4">
        <f>IF(COUNT($M4308:$N4308)=0,"",IF(AND(IF($N4308&lt;&gt;"",$N4308,$M4308)&lt;=0,$O4308&lt;&gt;"可"),"警告",""))</f>
        <v/>
      </c>
      <c r="S4308" s="4">
        <f>IF(COUNT($M4308:$N4308)=0,0,IF(IF($N4308&lt;&gt;"",$N4308,$M4308)&gt;=スコアリング基準!$B$20,スコアリング基準!$C$20,IF(IF($N4308&lt;&gt;"",$N4308,$M4308)&gt;=スコアリング基準!$B$21,スコアリング基準!$C$21,IF(IF($N4308&lt;&gt;"",$N4308,$M4308)&gt;0,スコアリング基準!$C$22,0))))</f>
        <v/>
      </c>
      <c r="T4308" s="4">
        <f>IF($O4308="可",スコアリング基準!$C$23,0)</f>
        <v/>
      </c>
      <c r="U4308" s="4">
        <f>IF(OR(COUNT($K4308:$L4308)&lt;2,$K4308=0),0,IF(ABS($L4308)/$K4308&lt;=スコアリング基準!$B$24,スコアリング基準!$C$24,IF(ABS($L4308)/$K4308&lt;=スコアリング基準!$B$25,スコアリング基準!$C$25,IF(ABS($L4308)/$K4308&lt;=スコアリング基準!$B$26,スコアリング基準!$C$26,0))))</f>
        <v/>
      </c>
      <c r="V4308" s="4">
        <f>IF($P4308="なし",スコアリング基準!$C$27,0)</f>
        <v/>
      </c>
      <c r="W4308" s="4">
        <f>IF($F4308="",0,IF(ISNUMBER($F4308),IF($F4308&lt;=スコアリング基準!$B$28,スコアリング基準!$C$28,スコアリング基準!$C$29),0))</f>
        <v/>
      </c>
      <c r="X4308" s="4">
        <f>IFERROR(VLOOKUP($B4308,スコアリング基準!$A$36:$B$46,2,FALSE),0)</f>
        <v/>
      </c>
      <c r="Y4308" s="4">
        <f>SUM($S4308:$X4308)</f>
        <v/>
      </c>
      <c r="Z4308" s="4">
        <f>IF(COUNT($M4308:$N4308)=0,"データ無",IF($Y4308&gt;=スコアリング基準!$B$30,"S",IF($Y4308&gt;=スコアリング基準!$B$31,"A",IF($Y4308&gt;=スコアリング基準!$B$32,"B","C"))))</f>
        <v/>
      </c>
      <c r="AA4308">
        <f>IFERROR(INDEX(実績DB!$I$3:$I$104,MATCH($B4308&amp;$C4308,実績DB!$J$3:$J$104,0)),"")</f>
        <v/>
      </c>
    </row>
    <row r="4309">
      <c r="A4309" t="n">
        <v>4307</v>
      </c>
      <c r="B4309" t="inlineStr">
        <is>
          <t>関西</t>
        </is>
      </c>
      <c r="C4309" t="inlineStr">
        <is>
          <t>二色浜変電所</t>
        </is>
      </c>
      <c r="E4309" t="n">
        <v>77</v>
      </c>
      <c r="F4309" t="n">
        <v>22</v>
      </c>
      <c r="G4309" s="3" t="n"/>
      <c r="H4309" s="3" t="n"/>
      <c r="I4309" t="inlineStr">
        <is>
          <t>未取得</t>
        </is>
      </c>
      <c r="J4309" t="n">
        <v>57</v>
      </c>
      <c r="K4309" t="n">
        <v>57</v>
      </c>
      <c r="L4309" t="n">
        <v>-1</v>
      </c>
      <c r="O4309" t="inlineStr">
        <is>
          <t>不可 #1</t>
        </is>
      </c>
      <c r="P4309" t="inlineStr">
        <is>
          <t>なし</t>
        </is>
      </c>
      <c r="R4309" s="4">
        <f>IF(COUNT($M4309:$N4309)=0,"",IF(AND(IF($N4309&lt;&gt;"",$N4309,$M4309)&lt;=0,$O4309&lt;&gt;"可"),"警告",""))</f>
        <v/>
      </c>
      <c r="S4309" s="4">
        <f>IF(COUNT($M4309:$N4309)=0,0,IF(IF($N4309&lt;&gt;"",$N4309,$M4309)&gt;=スコアリング基準!$B$20,スコアリング基準!$C$20,IF(IF($N4309&lt;&gt;"",$N4309,$M4309)&gt;=スコアリング基準!$B$21,スコアリング基準!$C$21,IF(IF($N4309&lt;&gt;"",$N4309,$M4309)&gt;0,スコアリング基準!$C$22,0))))</f>
        <v/>
      </c>
      <c r="T4309" s="4">
        <f>IF($O4309="可",スコアリング基準!$C$23,0)</f>
        <v/>
      </c>
      <c r="U4309" s="4">
        <f>IF(OR(COUNT($K4309:$L4309)&lt;2,$K4309=0),0,IF(ABS($L4309)/$K4309&lt;=スコアリング基準!$B$24,スコアリング基準!$C$24,IF(ABS($L4309)/$K4309&lt;=スコアリング基準!$B$25,スコアリング基準!$C$25,IF(ABS($L4309)/$K4309&lt;=スコアリング基準!$B$26,スコアリング基準!$C$26,0))))</f>
        <v/>
      </c>
      <c r="V4309" s="4">
        <f>IF($P4309="なし",スコアリング基準!$C$27,0)</f>
        <v/>
      </c>
      <c r="W4309" s="4">
        <f>IF($F4309="",0,IF(ISNUMBER($F4309),IF($F4309&lt;=スコアリング基準!$B$28,スコアリング基準!$C$28,スコアリング基準!$C$29),0))</f>
        <v/>
      </c>
      <c r="X4309" s="4">
        <f>IFERROR(VLOOKUP($B4309,スコアリング基準!$A$36:$B$46,2,FALSE),0)</f>
        <v/>
      </c>
      <c r="Y4309" s="4">
        <f>SUM($S4309:$X4309)</f>
        <v/>
      </c>
      <c r="Z4309" s="4">
        <f>IF(COUNT($M4309:$N4309)=0,"データ無",IF($Y4309&gt;=スコアリング基準!$B$30,"S",IF($Y4309&gt;=スコアリング基準!$B$31,"A",IF($Y4309&gt;=スコアリング基準!$B$32,"B","C"))))</f>
        <v/>
      </c>
      <c r="AA4309">
        <f>IFERROR(INDEX(実績DB!$I$3:$I$104,MATCH($B4309&amp;$C4309,実績DB!$J$3:$J$104,0)),"")</f>
        <v/>
      </c>
    </row>
    <row r="4310">
      <c r="A4310" t="n">
        <v>4308</v>
      </c>
      <c r="B4310" t="inlineStr">
        <is>
          <t>関西</t>
        </is>
      </c>
      <c r="C4310" t="inlineStr">
        <is>
          <t>二見島変電所</t>
        </is>
      </c>
      <c r="E4310" t="n">
        <v>77</v>
      </c>
      <c r="F4310" t="n">
        <v>6.6</v>
      </c>
      <c r="G4310" s="3" t="n">
        <v>34.69184</v>
      </c>
      <c r="H4310" s="3" t="n">
        <v>134.874487</v>
      </c>
      <c r="I4310" t="inlineStr">
        <is>
          <t>Google Places(名称一致)</t>
        </is>
      </c>
      <c r="J4310" t="n">
        <v>38</v>
      </c>
      <c r="K4310" t="n">
        <v>38</v>
      </c>
      <c r="L4310" t="n">
        <v>-21</v>
      </c>
      <c r="M4310" t="n">
        <v>17</v>
      </c>
      <c r="N4310" t="n">
        <v>0</v>
      </c>
      <c r="O4310" t="inlineStr">
        <is>
          <t>不可 #2</t>
        </is>
      </c>
      <c r="P4310" t="inlineStr">
        <is>
          <t>有り</t>
        </is>
      </c>
      <c r="R4310" s="4">
        <f>IF(COUNT($M4310:$N4310)=0,"",IF(AND(IF($N4310&lt;&gt;"",$N4310,$M4310)&lt;=0,$O4310&lt;&gt;"可"),"警告",""))</f>
        <v/>
      </c>
      <c r="S4310" s="4">
        <f>IF(COUNT($M4310:$N4310)=0,0,IF(IF($N4310&lt;&gt;"",$N4310,$M4310)&gt;=スコアリング基準!$B$20,スコアリング基準!$C$20,IF(IF($N4310&lt;&gt;"",$N4310,$M4310)&gt;=スコアリング基準!$B$21,スコアリング基準!$C$21,IF(IF($N4310&lt;&gt;"",$N4310,$M4310)&gt;0,スコアリング基準!$C$22,0))))</f>
        <v/>
      </c>
      <c r="T4310" s="4">
        <f>IF($O4310="可",スコアリング基準!$C$23,0)</f>
        <v/>
      </c>
      <c r="U4310" s="4">
        <f>IF(OR(COUNT($K4310:$L4310)&lt;2,$K4310=0),0,IF(ABS($L4310)/$K4310&lt;=スコアリング基準!$B$24,スコアリング基準!$C$24,IF(ABS($L4310)/$K4310&lt;=スコアリング基準!$B$25,スコアリング基準!$C$25,IF(ABS($L4310)/$K4310&lt;=スコアリング基準!$B$26,スコアリング基準!$C$26,0))))</f>
        <v/>
      </c>
      <c r="V4310" s="4">
        <f>IF($P4310="なし",スコアリング基準!$C$27,0)</f>
        <v/>
      </c>
      <c r="W4310" s="4">
        <f>IF($F4310="",0,IF(ISNUMBER($F4310),IF($F4310&lt;=スコアリング基準!$B$28,スコアリング基準!$C$28,スコアリング基準!$C$29),0))</f>
        <v/>
      </c>
      <c r="X4310" s="4">
        <f>IFERROR(VLOOKUP($B4310,スコアリング基準!$A$36:$B$46,2,FALSE),0)</f>
        <v/>
      </c>
      <c r="Y4310" s="4">
        <f>SUM($S4310:$X4310)</f>
        <v/>
      </c>
      <c r="Z4310" s="4">
        <f>IF(COUNT($M4310:$N4310)=0,"データ無",IF($Y4310&gt;=スコアリング基準!$B$30,"S",IF($Y4310&gt;=スコアリング基準!$B$31,"A",IF($Y4310&gt;=スコアリング基準!$B$32,"B","C"))))</f>
        <v/>
      </c>
      <c r="AA4310">
        <f>IFERROR(INDEX(実績DB!$I$3:$I$104,MATCH($B4310&amp;$C4310,実績DB!$J$3:$J$104,0)),"")</f>
        <v/>
      </c>
    </row>
    <row r="4311">
      <c r="A4311" t="n">
        <v>4309</v>
      </c>
      <c r="B4311" t="inlineStr">
        <is>
          <t>関西</t>
        </is>
      </c>
      <c r="C4311" t="inlineStr">
        <is>
          <t>二階堂変電所</t>
        </is>
      </c>
      <c r="E4311" t="n">
        <v>77</v>
      </c>
      <c r="F4311" t="n">
        <v>6.6</v>
      </c>
      <c r="G4311" s="3" t="n">
        <v>34.593613</v>
      </c>
      <c r="H4311" s="3" t="n">
        <v>135.795157</v>
      </c>
      <c r="I4311" t="inlineStr">
        <is>
          <t>Google Places(名称一致)</t>
        </is>
      </c>
      <c r="J4311" t="n">
        <v>19</v>
      </c>
      <c r="K4311" t="n">
        <v>19</v>
      </c>
      <c r="L4311" t="n">
        <v>-10</v>
      </c>
      <c r="M4311" t="n">
        <v>9</v>
      </c>
      <c r="N4311" t="n">
        <v>9</v>
      </c>
      <c r="O4311" t="inlineStr">
        <is>
          <t>不可 #2</t>
        </is>
      </c>
      <c r="P4311" t="inlineStr">
        <is>
          <t>なし</t>
        </is>
      </c>
      <c r="R4311" s="4">
        <f>IF(COUNT($M4311:$N4311)=0,"",IF(AND(IF($N4311&lt;&gt;"",$N4311,$M4311)&lt;=0,$O4311&lt;&gt;"可"),"警告",""))</f>
        <v/>
      </c>
      <c r="S4311" s="4">
        <f>IF(COUNT($M4311:$N4311)=0,0,IF(IF($N4311&lt;&gt;"",$N4311,$M4311)&gt;=スコアリング基準!$B$20,スコアリング基準!$C$20,IF(IF($N4311&lt;&gt;"",$N4311,$M4311)&gt;=スコアリング基準!$B$21,スコアリング基準!$C$21,IF(IF($N4311&lt;&gt;"",$N4311,$M4311)&gt;0,スコアリング基準!$C$22,0))))</f>
        <v/>
      </c>
      <c r="T4311" s="4">
        <f>IF($O4311="可",スコアリング基準!$C$23,0)</f>
        <v/>
      </c>
      <c r="U4311" s="4">
        <f>IF(OR(COUNT($K4311:$L4311)&lt;2,$K4311=0),0,IF(ABS($L4311)/$K4311&lt;=スコアリング基準!$B$24,スコアリング基準!$C$24,IF(ABS($L4311)/$K4311&lt;=スコアリング基準!$B$25,スコアリング基準!$C$25,IF(ABS($L4311)/$K4311&lt;=スコアリング基準!$B$26,スコアリング基準!$C$26,0))))</f>
        <v/>
      </c>
      <c r="V4311" s="4">
        <f>IF($P4311="なし",スコアリング基準!$C$27,0)</f>
        <v/>
      </c>
      <c r="W4311" s="4">
        <f>IF($F4311="",0,IF(ISNUMBER($F4311),IF($F4311&lt;=スコアリング基準!$B$28,スコアリング基準!$C$28,スコアリング基準!$C$29),0))</f>
        <v/>
      </c>
      <c r="X4311" s="4">
        <f>IFERROR(VLOOKUP($B4311,スコアリング基準!$A$36:$B$46,2,FALSE),0)</f>
        <v/>
      </c>
      <c r="Y4311" s="4">
        <f>SUM($S4311:$X4311)</f>
        <v/>
      </c>
      <c r="Z4311" s="4">
        <f>IF(COUNT($M4311:$N4311)=0,"データ無",IF($Y4311&gt;=スコアリング基準!$B$30,"S",IF($Y4311&gt;=スコアリング基準!$B$31,"A",IF($Y4311&gt;=スコアリング基準!$B$32,"B","C"))))</f>
        <v/>
      </c>
      <c r="AA4311">
        <f>IFERROR(INDEX(実績DB!$I$3:$I$104,MATCH($B4311&amp;$C4311,実績DB!$J$3:$J$104,0)),"")</f>
        <v/>
      </c>
    </row>
    <row r="4312">
      <c r="A4312" t="n">
        <v>4310</v>
      </c>
      <c r="B4312" t="inlineStr">
        <is>
          <t>関西</t>
        </is>
      </c>
      <c r="C4312" t="inlineStr">
        <is>
          <t>五個荘変電所</t>
        </is>
      </c>
      <c r="E4312" t="n">
        <v>77</v>
      </c>
      <c r="F4312" t="n">
        <v>6.6</v>
      </c>
      <c r="G4312" s="3" t="n">
        <v>35.142373</v>
      </c>
      <c r="H4312" s="3" t="n">
        <v>136.180768</v>
      </c>
      <c r="I4312" t="inlineStr">
        <is>
          <t>Google Places(名称一致)</t>
        </is>
      </c>
      <c r="J4312" t="n">
        <v>38</v>
      </c>
      <c r="K4312" t="n">
        <v>38</v>
      </c>
      <c r="L4312" t="n">
        <v>-28</v>
      </c>
      <c r="M4312" t="n">
        <v>10</v>
      </c>
      <c r="N4312" t="n">
        <v>10</v>
      </c>
      <c r="O4312" t="inlineStr">
        <is>
          <t>不可 #2</t>
        </is>
      </c>
      <c r="P4312" t="inlineStr">
        <is>
          <t>なし</t>
        </is>
      </c>
      <c r="R4312" s="4">
        <f>IF(COUNT($M4312:$N4312)=0,"",IF(AND(IF($N4312&lt;&gt;"",$N4312,$M4312)&lt;=0,$O4312&lt;&gt;"可"),"警告",""))</f>
        <v/>
      </c>
      <c r="S4312" s="4">
        <f>IF(COUNT($M4312:$N4312)=0,0,IF(IF($N4312&lt;&gt;"",$N4312,$M4312)&gt;=スコアリング基準!$B$20,スコアリング基準!$C$20,IF(IF($N4312&lt;&gt;"",$N4312,$M4312)&gt;=スコアリング基準!$B$21,スコアリング基準!$C$21,IF(IF($N4312&lt;&gt;"",$N4312,$M4312)&gt;0,スコアリング基準!$C$22,0))))</f>
        <v/>
      </c>
      <c r="T4312" s="4">
        <f>IF($O4312="可",スコアリング基準!$C$23,0)</f>
        <v/>
      </c>
      <c r="U4312" s="4">
        <f>IF(OR(COUNT($K4312:$L4312)&lt;2,$K4312=0),0,IF(ABS($L4312)/$K4312&lt;=スコアリング基準!$B$24,スコアリング基準!$C$24,IF(ABS($L4312)/$K4312&lt;=スコアリング基準!$B$25,スコアリング基準!$C$25,IF(ABS($L4312)/$K4312&lt;=スコアリング基準!$B$26,スコアリング基準!$C$26,0))))</f>
        <v/>
      </c>
      <c r="V4312" s="4">
        <f>IF($P4312="なし",スコアリング基準!$C$27,0)</f>
        <v/>
      </c>
      <c r="W4312" s="4">
        <f>IF($F4312="",0,IF(ISNUMBER($F4312),IF($F4312&lt;=スコアリング基準!$B$28,スコアリング基準!$C$28,スコアリング基準!$C$29),0))</f>
        <v/>
      </c>
      <c r="X4312" s="4">
        <f>IFERROR(VLOOKUP($B4312,スコアリング基準!$A$36:$B$46,2,FALSE),0)</f>
        <v/>
      </c>
      <c r="Y4312" s="4">
        <f>SUM($S4312:$X4312)</f>
        <v/>
      </c>
      <c r="Z4312" s="4">
        <f>IF(COUNT($M4312:$N4312)=0,"データ無",IF($Y4312&gt;=スコアリング基準!$B$30,"S",IF($Y4312&gt;=スコアリング基準!$B$31,"A",IF($Y4312&gt;=スコアリング基準!$B$32,"B","C"))))</f>
        <v/>
      </c>
      <c r="AA4312">
        <f>IFERROR(INDEX(実績DB!$I$3:$I$104,MATCH($B4312&amp;$C4312,実績DB!$J$3:$J$104,0)),"")</f>
        <v/>
      </c>
    </row>
    <row r="4313">
      <c r="A4313" t="n">
        <v>4311</v>
      </c>
      <c r="B4313" t="inlineStr">
        <is>
          <t>関西</t>
        </is>
      </c>
      <c r="C4313" t="inlineStr">
        <is>
          <t>五百住変電所</t>
        </is>
      </c>
      <c r="E4313" t="n">
        <v>77</v>
      </c>
      <c r="F4313" t="n">
        <v>6.6</v>
      </c>
      <c r="G4313" s="3" t="n">
        <v>34.834937</v>
      </c>
      <c r="H4313" s="3" t="n">
        <v>135.603095</v>
      </c>
      <c r="I4313" t="inlineStr">
        <is>
          <t>Google Places(名称一致)</t>
        </is>
      </c>
      <c r="J4313" t="n">
        <v>33</v>
      </c>
      <c r="K4313" t="n">
        <v>33</v>
      </c>
      <c r="L4313" t="n">
        <v>-19</v>
      </c>
      <c r="M4313" t="n">
        <v>14</v>
      </c>
      <c r="N4313" t="n">
        <v>14</v>
      </c>
      <c r="O4313" t="inlineStr">
        <is>
          <t>不可 #2</t>
        </is>
      </c>
      <c r="P4313" t="inlineStr">
        <is>
          <t>なし</t>
        </is>
      </c>
      <c r="R4313" s="4">
        <f>IF(COUNT($M4313:$N4313)=0,"",IF(AND(IF($N4313&lt;&gt;"",$N4313,$M4313)&lt;=0,$O4313&lt;&gt;"可"),"警告",""))</f>
        <v/>
      </c>
      <c r="S4313" s="4">
        <f>IF(COUNT($M4313:$N4313)=0,0,IF(IF($N4313&lt;&gt;"",$N4313,$M4313)&gt;=スコアリング基準!$B$20,スコアリング基準!$C$20,IF(IF($N4313&lt;&gt;"",$N4313,$M4313)&gt;=スコアリング基準!$B$21,スコアリング基準!$C$21,IF(IF($N4313&lt;&gt;"",$N4313,$M4313)&gt;0,スコアリング基準!$C$22,0))))</f>
        <v/>
      </c>
      <c r="T4313" s="4">
        <f>IF($O4313="可",スコアリング基準!$C$23,0)</f>
        <v/>
      </c>
      <c r="U4313" s="4">
        <f>IF(OR(COUNT($K4313:$L4313)&lt;2,$K4313=0),0,IF(ABS($L4313)/$K4313&lt;=スコアリング基準!$B$24,スコアリング基準!$C$24,IF(ABS($L4313)/$K4313&lt;=スコアリング基準!$B$25,スコアリング基準!$C$25,IF(ABS($L4313)/$K4313&lt;=スコアリング基準!$B$26,スコアリング基準!$C$26,0))))</f>
        <v/>
      </c>
      <c r="V4313" s="4">
        <f>IF($P4313="なし",スコアリング基準!$C$27,0)</f>
        <v/>
      </c>
      <c r="W4313" s="4">
        <f>IF($F4313="",0,IF(ISNUMBER($F4313),IF($F4313&lt;=スコアリング基準!$B$28,スコアリング基準!$C$28,スコアリング基準!$C$29),0))</f>
        <v/>
      </c>
      <c r="X4313" s="4">
        <f>IFERROR(VLOOKUP($B4313,スコアリング基準!$A$36:$B$46,2,FALSE),0)</f>
        <v/>
      </c>
      <c r="Y4313" s="4">
        <f>SUM($S4313:$X4313)</f>
        <v/>
      </c>
      <c r="Z4313" s="4">
        <f>IF(COUNT($M4313:$N4313)=0,"データ無",IF($Y4313&gt;=スコアリング基準!$B$30,"S",IF($Y4313&gt;=スコアリング基準!$B$31,"A",IF($Y4313&gt;=スコアリング基準!$B$32,"B","C"))))</f>
        <v/>
      </c>
      <c r="AA4313">
        <f>IFERROR(INDEX(実績DB!$I$3:$I$104,MATCH($B4313&amp;$C4313,実績DB!$J$3:$J$104,0)),"")</f>
        <v/>
      </c>
    </row>
    <row r="4314">
      <c r="A4314" t="n">
        <v>4312</v>
      </c>
      <c r="B4314" t="inlineStr">
        <is>
          <t>関西</t>
        </is>
      </c>
      <c r="C4314" t="inlineStr">
        <is>
          <t>五色変電所</t>
        </is>
      </c>
      <c r="E4314" t="n">
        <v>77</v>
      </c>
      <c r="F4314" t="n">
        <v>6.6</v>
      </c>
      <c r="G4314" s="3" t="n">
        <v>34.390906</v>
      </c>
      <c r="H4314" s="3" t="n">
        <v>134.827166</v>
      </c>
      <c r="I4314" t="inlineStr">
        <is>
          <t>Google Places(名称一致)</t>
        </is>
      </c>
      <c r="J4314" t="n">
        <v>36</v>
      </c>
      <c r="K4314" t="n">
        <v>36</v>
      </c>
      <c r="L4314" t="n">
        <v>-33</v>
      </c>
      <c r="M4314" t="n">
        <v>5</v>
      </c>
      <c r="N4314" t="n">
        <v>5</v>
      </c>
      <c r="O4314" t="inlineStr">
        <is>
          <t>不可 #2</t>
        </is>
      </c>
      <c r="P4314" t="inlineStr">
        <is>
          <t>なし</t>
        </is>
      </c>
      <c r="R4314" s="4">
        <f>IF(COUNT($M4314:$N4314)=0,"",IF(AND(IF($N4314&lt;&gt;"",$N4314,$M4314)&lt;=0,$O4314&lt;&gt;"可"),"警告",""))</f>
        <v/>
      </c>
      <c r="S4314" s="4">
        <f>IF(COUNT($M4314:$N4314)=0,0,IF(IF($N4314&lt;&gt;"",$N4314,$M4314)&gt;=スコアリング基準!$B$20,スコアリング基準!$C$20,IF(IF($N4314&lt;&gt;"",$N4314,$M4314)&gt;=スコアリング基準!$B$21,スコアリング基準!$C$21,IF(IF($N4314&lt;&gt;"",$N4314,$M4314)&gt;0,スコアリング基準!$C$22,0))))</f>
        <v/>
      </c>
      <c r="T4314" s="4">
        <f>IF($O4314="可",スコアリング基準!$C$23,0)</f>
        <v/>
      </c>
      <c r="U4314" s="4">
        <f>IF(OR(COUNT($K4314:$L4314)&lt;2,$K4314=0),0,IF(ABS($L4314)/$K4314&lt;=スコアリング基準!$B$24,スコアリング基準!$C$24,IF(ABS($L4314)/$K4314&lt;=スコアリング基準!$B$25,スコアリング基準!$C$25,IF(ABS($L4314)/$K4314&lt;=スコアリング基準!$B$26,スコアリング基準!$C$26,0))))</f>
        <v/>
      </c>
      <c r="V4314" s="4">
        <f>IF($P4314="なし",スコアリング基準!$C$27,0)</f>
        <v/>
      </c>
      <c r="W4314" s="4">
        <f>IF($F4314="",0,IF(ISNUMBER($F4314),IF($F4314&lt;=スコアリング基準!$B$28,スコアリング基準!$C$28,スコアリング基準!$C$29),0))</f>
        <v/>
      </c>
      <c r="X4314" s="4">
        <f>IFERROR(VLOOKUP($B4314,スコアリング基準!$A$36:$B$46,2,FALSE),0)</f>
        <v/>
      </c>
      <c r="Y4314" s="4">
        <f>SUM($S4314:$X4314)</f>
        <v/>
      </c>
      <c r="Z4314" s="4">
        <f>IF(COUNT($M4314:$N4314)=0,"データ無",IF($Y4314&gt;=スコアリング基準!$B$30,"S",IF($Y4314&gt;=スコアリング基準!$B$31,"A",IF($Y4314&gt;=スコアリング基準!$B$32,"B","C"))))</f>
        <v/>
      </c>
      <c r="AA4314">
        <f>IFERROR(INDEX(実績DB!$I$3:$I$104,MATCH($B4314&amp;$C4314,実績DB!$J$3:$J$104,0)),"")</f>
        <v/>
      </c>
    </row>
    <row r="4315">
      <c r="A4315" t="n">
        <v>4313</v>
      </c>
      <c r="B4315" t="inlineStr">
        <is>
          <t>関西</t>
        </is>
      </c>
      <c r="C4315" t="inlineStr">
        <is>
          <t>井吹変電所</t>
        </is>
      </c>
      <c r="E4315" t="n">
        <v>77</v>
      </c>
      <c r="F4315" t="n">
        <v>6.6</v>
      </c>
      <c r="G4315" s="3" t="n">
        <v>34.697058</v>
      </c>
      <c r="H4315" s="3" t="n">
        <v>135.035582</v>
      </c>
      <c r="I4315" t="inlineStr">
        <is>
          <t>Google Places(名称一致)</t>
        </is>
      </c>
      <c r="J4315" t="n">
        <v>57</v>
      </c>
      <c r="K4315" t="n">
        <v>57</v>
      </c>
      <c r="L4315" t="n">
        <v>-43</v>
      </c>
      <c r="M4315" t="n">
        <v>12</v>
      </c>
      <c r="N4315" t="n">
        <v>0</v>
      </c>
      <c r="O4315" t="inlineStr">
        <is>
          <t>不可 #2</t>
        </is>
      </c>
      <c r="P4315" t="inlineStr">
        <is>
          <t>有り</t>
        </is>
      </c>
      <c r="R4315" s="4">
        <f>IF(COUNT($M4315:$N4315)=0,"",IF(AND(IF($N4315&lt;&gt;"",$N4315,$M4315)&lt;=0,$O4315&lt;&gt;"可"),"警告",""))</f>
        <v/>
      </c>
      <c r="S4315" s="4">
        <f>IF(COUNT($M4315:$N4315)=0,0,IF(IF($N4315&lt;&gt;"",$N4315,$M4315)&gt;=スコアリング基準!$B$20,スコアリング基準!$C$20,IF(IF($N4315&lt;&gt;"",$N4315,$M4315)&gt;=スコアリング基準!$B$21,スコアリング基準!$C$21,IF(IF($N4315&lt;&gt;"",$N4315,$M4315)&gt;0,スコアリング基準!$C$22,0))))</f>
        <v/>
      </c>
      <c r="T4315" s="4">
        <f>IF($O4315="可",スコアリング基準!$C$23,0)</f>
        <v/>
      </c>
      <c r="U4315" s="4">
        <f>IF(OR(COUNT($K4315:$L4315)&lt;2,$K4315=0),0,IF(ABS($L4315)/$K4315&lt;=スコアリング基準!$B$24,スコアリング基準!$C$24,IF(ABS($L4315)/$K4315&lt;=スコアリング基準!$B$25,スコアリング基準!$C$25,IF(ABS($L4315)/$K4315&lt;=スコアリング基準!$B$26,スコアリング基準!$C$26,0))))</f>
        <v/>
      </c>
      <c r="V4315" s="4">
        <f>IF($P4315="なし",スコアリング基準!$C$27,0)</f>
        <v/>
      </c>
      <c r="W4315" s="4">
        <f>IF($F4315="",0,IF(ISNUMBER($F4315),IF($F4315&lt;=スコアリング基準!$B$28,スコアリング基準!$C$28,スコアリング基準!$C$29),0))</f>
        <v/>
      </c>
      <c r="X4315" s="4">
        <f>IFERROR(VLOOKUP($B4315,スコアリング基準!$A$36:$B$46,2,FALSE),0)</f>
        <v/>
      </c>
      <c r="Y4315" s="4">
        <f>SUM($S4315:$X4315)</f>
        <v/>
      </c>
      <c r="Z4315" s="4">
        <f>IF(COUNT($M4315:$N4315)=0,"データ無",IF($Y4315&gt;=スコアリング基準!$B$30,"S",IF($Y4315&gt;=スコアリング基準!$B$31,"A",IF($Y4315&gt;=スコアリング基準!$B$32,"B","C"))))</f>
        <v/>
      </c>
      <c r="AA4315">
        <f>IFERROR(INDEX(実績DB!$I$3:$I$104,MATCH($B4315&amp;$C4315,実績DB!$J$3:$J$104,0)),"")</f>
        <v/>
      </c>
    </row>
    <row r="4316">
      <c r="A4316" t="n">
        <v>4314</v>
      </c>
      <c r="B4316" t="inlineStr">
        <is>
          <t>関西</t>
        </is>
      </c>
      <c r="C4316" t="inlineStr">
        <is>
          <t>京終変電所</t>
        </is>
      </c>
      <c r="E4316" t="n">
        <v>77</v>
      </c>
      <c r="F4316" t="n">
        <v>6.6</v>
      </c>
      <c r="G4316" s="3" t="n">
        <v>34.669345</v>
      </c>
      <c r="H4316" s="3" t="n">
        <v>135.823483</v>
      </c>
      <c r="I4316" t="inlineStr">
        <is>
          <t>Google Places(名称一致)</t>
        </is>
      </c>
      <c r="J4316" t="n">
        <v>38</v>
      </c>
      <c r="K4316" t="n">
        <v>38</v>
      </c>
      <c r="L4316" t="n">
        <v>-19</v>
      </c>
      <c r="M4316" t="n">
        <v>19</v>
      </c>
      <c r="N4316" t="n">
        <v>19</v>
      </c>
      <c r="O4316" t="inlineStr">
        <is>
          <t>不可 #2</t>
        </is>
      </c>
      <c r="P4316" t="inlineStr">
        <is>
          <t>なし</t>
        </is>
      </c>
      <c r="R4316" s="4">
        <f>IF(COUNT($M4316:$N4316)=0,"",IF(AND(IF($N4316&lt;&gt;"",$N4316,$M4316)&lt;=0,$O4316&lt;&gt;"可"),"警告",""))</f>
        <v/>
      </c>
      <c r="S4316" s="4">
        <f>IF(COUNT($M4316:$N4316)=0,0,IF(IF($N4316&lt;&gt;"",$N4316,$M4316)&gt;=スコアリング基準!$B$20,スコアリング基準!$C$20,IF(IF($N4316&lt;&gt;"",$N4316,$M4316)&gt;=スコアリング基準!$B$21,スコアリング基準!$C$21,IF(IF($N4316&lt;&gt;"",$N4316,$M4316)&gt;0,スコアリング基準!$C$22,0))))</f>
        <v/>
      </c>
      <c r="T4316" s="4">
        <f>IF($O4316="可",スコアリング基準!$C$23,0)</f>
        <v/>
      </c>
      <c r="U4316" s="4">
        <f>IF(OR(COUNT($K4316:$L4316)&lt;2,$K4316=0),0,IF(ABS($L4316)/$K4316&lt;=スコアリング基準!$B$24,スコアリング基準!$C$24,IF(ABS($L4316)/$K4316&lt;=スコアリング基準!$B$25,スコアリング基準!$C$25,IF(ABS($L4316)/$K4316&lt;=スコアリング基準!$B$26,スコアリング基準!$C$26,0))))</f>
        <v/>
      </c>
      <c r="V4316" s="4">
        <f>IF($P4316="なし",スコアリング基準!$C$27,0)</f>
        <v/>
      </c>
      <c r="W4316" s="4">
        <f>IF($F4316="",0,IF(ISNUMBER($F4316),IF($F4316&lt;=スコアリング基準!$B$28,スコアリング基準!$C$28,スコアリング基準!$C$29),0))</f>
        <v/>
      </c>
      <c r="X4316" s="4">
        <f>IFERROR(VLOOKUP($B4316,スコアリング基準!$A$36:$B$46,2,FALSE),0)</f>
        <v/>
      </c>
      <c r="Y4316" s="4">
        <f>SUM($S4316:$X4316)</f>
        <v/>
      </c>
      <c r="Z4316" s="4">
        <f>IF(COUNT($M4316:$N4316)=0,"データ無",IF($Y4316&gt;=スコアリング基準!$B$30,"S",IF($Y4316&gt;=スコアリング基準!$B$31,"A",IF($Y4316&gt;=スコアリング基準!$B$32,"B","C"))))</f>
        <v/>
      </c>
      <c r="AA4316">
        <f>IFERROR(INDEX(実績DB!$I$3:$I$104,MATCH($B4316&amp;$C4316,実績DB!$J$3:$J$104,0)),"")</f>
        <v/>
      </c>
    </row>
    <row r="4317">
      <c r="A4317" t="n">
        <v>4315</v>
      </c>
      <c r="B4317" t="inlineStr">
        <is>
          <t>関西</t>
        </is>
      </c>
      <c r="C4317" t="inlineStr">
        <is>
          <t>今宮変電所</t>
        </is>
      </c>
      <c r="E4317" t="n">
        <v>77</v>
      </c>
      <c r="F4317" t="n">
        <v>6.6</v>
      </c>
      <c r="G4317" s="3" t="n">
        <v>34.638122</v>
      </c>
      <c r="H4317" s="3" t="n">
        <v>135.492101</v>
      </c>
      <c r="I4317" t="inlineStr">
        <is>
          <t>Google Places(名称一致)</t>
        </is>
      </c>
      <c r="J4317" t="n">
        <v>38</v>
      </c>
      <c r="K4317" t="n">
        <v>38</v>
      </c>
      <c r="L4317" t="n">
        <v>-19</v>
      </c>
      <c r="M4317" t="n">
        <v>19</v>
      </c>
      <c r="N4317" t="n">
        <v>0</v>
      </c>
      <c r="O4317" t="inlineStr">
        <is>
          <t>不可 #2</t>
        </is>
      </c>
      <c r="P4317" t="inlineStr">
        <is>
          <t>有り</t>
        </is>
      </c>
      <c r="R4317" s="4">
        <f>IF(COUNT($M4317:$N4317)=0,"",IF(AND(IF($N4317&lt;&gt;"",$N4317,$M4317)&lt;=0,$O4317&lt;&gt;"可"),"警告",""))</f>
        <v/>
      </c>
      <c r="S4317" s="4">
        <f>IF(COUNT($M4317:$N4317)=0,0,IF(IF($N4317&lt;&gt;"",$N4317,$M4317)&gt;=スコアリング基準!$B$20,スコアリング基準!$C$20,IF(IF($N4317&lt;&gt;"",$N4317,$M4317)&gt;=スコアリング基準!$B$21,スコアリング基準!$C$21,IF(IF($N4317&lt;&gt;"",$N4317,$M4317)&gt;0,スコアリング基準!$C$22,0))))</f>
        <v/>
      </c>
      <c r="T4317" s="4">
        <f>IF($O4317="可",スコアリング基準!$C$23,0)</f>
        <v/>
      </c>
      <c r="U4317" s="4">
        <f>IF(OR(COUNT($K4317:$L4317)&lt;2,$K4317=0),0,IF(ABS($L4317)/$K4317&lt;=スコアリング基準!$B$24,スコアリング基準!$C$24,IF(ABS($L4317)/$K4317&lt;=スコアリング基準!$B$25,スコアリング基準!$C$25,IF(ABS($L4317)/$K4317&lt;=スコアリング基準!$B$26,スコアリング基準!$C$26,0))))</f>
        <v/>
      </c>
      <c r="V4317" s="4">
        <f>IF($P4317="なし",スコアリング基準!$C$27,0)</f>
        <v/>
      </c>
      <c r="W4317" s="4">
        <f>IF($F4317="",0,IF(ISNUMBER($F4317),IF($F4317&lt;=スコアリング基準!$B$28,スコアリング基準!$C$28,スコアリング基準!$C$29),0))</f>
        <v/>
      </c>
      <c r="X4317" s="4">
        <f>IFERROR(VLOOKUP($B4317,スコアリング基準!$A$36:$B$46,2,FALSE),0)</f>
        <v/>
      </c>
      <c r="Y4317" s="4">
        <f>SUM($S4317:$X4317)</f>
        <v/>
      </c>
      <c r="Z4317" s="4">
        <f>IF(COUNT($M4317:$N4317)=0,"データ無",IF($Y4317&gt;=スコアリング基準!$B$30,"S",IF($Y4317&gt;=スコアリング基準!$B$31,"A",IF($Y4317&gt;=スコアリング基準!$B$32,"B","C"))))</f>
        <v/>
      </c>
      <c r="AA4317">
        <f>IFERROR(INDEX(実績DB!$I$3:$I$104,MATCH($B4317&amp;$C4317,実績DB!$J$3:$J$104,0)),"")</f>
        <v/>
      </c>
    </row>
    <row r="4318">
      <c r="A4318" t="n">
        <v>4316</v>
      </c>
      <c r="B4318" t="inlineStr">
        <is>
          <t>関西</t>
        </is>
      </c>
      <c r="C4318" t="inlineStr">
        <is>
          <t>今里変電所</t>
        </is>
      </c>
      <c r="E4318" t="n">
        <v>77</v>
      </c>
      <c r="F4318" t="n">
        <v>6.6</v>
      </c>
      <c r="G4318" s="3" t="n">
        <v>34.671705</v>
      </c>
      <c r="H4318" s="3" t="n">
        <v>135.551484</v>
      </c>
      <c r="I4318" t="inlineStr">
        <is>
          <t>Google Places(名称一致)</t>
        </is>
      </c>
      <c r="J4318" t="n">
        <v>47</v>
      </c>
      <c r="K4318" t="n">
        <v>47</v>
      </c>
      <c r="L4318" t="n">
        <v>-28</v>
      </c>
      <c r="M4318" t="n">
        <v>19</v>
      </c>
      <c r="N4318" t="n">
        <v>19</v>
      </c>
      <c r="O4318" t="inlineStr">
        <is>
          <t>不可 #2</t>
        </is>
      </c>
      <c r="P4318" t="inlineStr">
        <is>
          <t>なし</t>
        </is>
      </c>
      <c r="R4318" s="4">
        <f>IF(COUNT($M4318:$N4318)=0,"",IF(AND(IF($N4318&lt;&gt;"",$N4318,$M4318)&lt;=0,$O4318&lt;&gt;"可"),"警告",""))</f>
        <v/>
      </c>
      <c r="S4318" s="4">
        <f>IF(COUNT($M4318:$N4318)=0,0,IF(IF($N4318&lt;&gt;"",$N4318,$M4318)&gt;=スコアリング基準!$B$20,スコアリング基準!$C$20,IF(IF($N4318&lt;&gt;"",$N4318,$M4318)&gt;=スコアリング基準!$B$21,スコアリング基準!$C$21,IF(IF($N4318&lt;&gt;"",$N4318,$M4318)&gt;0,スコアリング基準!$C$22,0))))</f>
        <v/>
      </c>
      <c r="T4318" s="4">
        <f>IF($O4318="可",スコアリング基準!$C$23,0)</f>
        <v/>
      </c>
      <c r="U4318" s="4">
        <f>IF(OR(COUNT($K4318:$L4318)&lt;2,$K4318=0),0,IF(ABS($L4318)/$K4318&lt;=スコアリング基準!$B$24,スコアリング基準!$C$24,IF(ABS($L4318)/$K4318&lt;=スコアリング基準!$B$25,スコアリング基準!$C$25,IF(ABS($L4318)/$K4318&lt;=スコアリング基準!$B$26,スコアリング基準!$C$26,0))))</f>
        <v/>
      </c>
      <c r="V4318" s="4">
        <f>IF($P4318="なし",スコアリング基準!$C$27,0)</f>
        <v/>
      </c>
      <c r="W4318" s="4">
        <f>IF($F4318="",0,IF(ISNUMBER($F4318),IF($F4318&lt;=スコアリング基準!$B$28,スコアリング基準!$C$28,スコアリング基準!$C$29),0))</f>
        <v/>
      </c>
      <c r="X4318" s="4">
        <f>IFERROR(VLOOKUP($B4318,スコアリング基準!$A$36:$B$46,2,FALSE),0)</f>
        <v/>
      </c>
      <c r="Y4318" s="4">
        <f>SUM($S4318:$X4318)</f>
        <v/>
      </c>
      <c r="Z4318" s="4">
        <f>IF(COUNT($M4318:$N4318)=0,"データ無",IF($Y4318&gt;=スコアリング基準!$B$30,"S",IF($Y4318&gt;=スコアリング基準!$B$31,"A",IF($Y4318&gt;=スコアリング基準!$B$32,"B","C"))))</f>
        <v/>
      </c>
      <c r="AA4318">
        <f>IFERROR(INDEX(実績DB!$I$3:$I$104,MATCH($B4318&amp;$C4318,実績DB!$J$3:$J$104,0)),"")</f>
        <v/>
      </c>
    </row>
    <row r="4319">
      <c r="A4319" t="n">
        <v>4317</v>
      </c>
      <c r="B4319" t="inlineStr">
        <is>
          <t>関西</t>
        </is>
      </c>
      <c r="C4319" t="inlineStr">
        <is>
          <t>仮屋変電所</t>
        </is>
      </c>
      <c r="E4319" t="n">
        <v>77</v>
      </c>
      <c r="F4319" t="n">
        <v>6.6</v>
      </c>
      <c r="G4319" s="3" t="n">
        <v>34.5302</v>
      </c>
      <c r="H4319" s="3" t="n">
        <v>134.989194</v>
      </c>
      <c r="I4319" t="inlineStr">
        <is>
          <t>Google Places(名称一致)</t>
        </is>
      </c>
      <c r="J4319" t="n">
        <v>19</v>
      </c>
      <c r="K4319" t="n">
        <v>19</v>
      </c>
      <c r="L4319" t="n">
        <v>-16</v>
      </c>
      <c r="M4319" t="n">
        <v>3</v>
      </c>
      <c r="N4319" t="n">
        <v>0</v>
      </c>
      <c r="O4319" t="inlineStr">
        <is>
          <t>不可 #2</t>
        </is>
      </c>
      <c r="P4319" t="inlineStr">
        <is>
          <t>有り</t>
        </is>
      </c>
      <c r="R4319" s="4">
        <f>IF(COUNT($M4319:$N4319)=0,"",IF(AND(IF($N4319&lt;&gt;"",$N4319,$M4319)&lt;=0,$O4319&lt;&gt;"可"),"警告",""))</f>
        <v/>
      </c>
      <c r="S4319" s="4">
        <f>IF(COUNT($M4319:$N4319)=0,0,IF(IF($N4319&lt;&gt;"",$N4319,$M4319)&gt;=スコアリング基準!$B$20,スコアリング基準!$C$20,IF(IF($N4319&lt;&gt;"",$N4319,$M4319)&gt;=スコアリング基準!$B$21,スコアリング基準!$C$21,IF(IF($N4319&lt;&gt;"",$N4319,$M4319)&gt;0,スコアリング基準!$C$22,0))))</f>
        <v/>
      </c>
      <c r="T4319" s="4">
        <f>IF($O4319="可",スコアリング基準!$C$23,0)</f>
        <v/>
      </c>
      <c r="U4319" s="4">
        <f>IF(OR(COUNT($K4319:$L4319)&lt;2,$K4319=0),0,IF(ABS($L4319)/$K4319&lt;=スコアリング基準!$B$24,スコアリング基準!$C$24,IF(ABS($L4319)/$K4319&lt;=スコアリング基準!$B$25,スコアリング基準!$C$25,IF(ABS($L4319)/$K4319&lt;=スコアリング基準!$B$26,スコアリング基準!$C$26,0))))</f>
        <v/>
      </c>
      <c r="V4319" s="4">
        <f>IF($P4319="なし",スコアリング基準!$C$27,0)</f>
        <v/>
      </c>
      <c r="W4319" s="4">
        <f>IF($F4319="",0,IF(ISNUMBER($F4319),IF($F4319&lt;=スコアリング基準!$B$28,スコアリング基準!$C$28,スコアリング基準!$C$29),0))</f>
        <v/>
      </c>
      <c r="X4319" s="4">
        <f>IFERROR(VLOOKUP($B4319,スコアリング基準!$A$36:$B$46,2,FALSE),0)</f>
        <v/>
      </c>
      <c r="Y4319" s="4">
        <f>SUM($S4319:$X4319)</f>
        <v/>
      </c>
      <c r="Z4319" s="4">
        <f>IF(COUNT($M4319:$N4319)=0,"データ無",IF($Y4319&gt;=スコアリング基準!$B$30,"S",IF($Y4319&gt;=スコアリング基準!$B$31,"A",IF($Y4319&gt;=スコアリング基準!$B$32,"B","C"))))</f>
        <v/>
      </c>
      <c r="AA4319">
        <f>IFERROR(INDEX(実績DB!$I$3:$I$104,MATCH($B4319&amp;$C4319,実績DB!$J$3:$J$104,0)),"")</f>
        <v/>
      </c>
    </row>
    <row r="4320">
      <c r="A4320" t="n">
        <v>4318</v>
      </c>
      <c r="B4320" t="inlineStr">
        <is>
          <t>関西</t>
        </is>
      </c>
      <c r="C4320" t="inlineStr">
        <is>
          <t>伊伝居変電所</t>
        </is>
      </c>
      <c r="E4320" t="n">
        <v>77</v>
      </c>
      <c r="F4320" t="n">
        <v>6.6</v>
      </c>
      <c r="G4320" s="3" t="n">
        <v>34.851979</v>
      </c>
      <c r="H4320" s="3" t="n">
        <v>134.694934</v>
      </c>
      <c r="I4320" t="inlineStr">
        <is>
          <t>Google Places(名称一致)</t>
        </is>
      </c>
      <c r="J4320" t="n">
        <v>38</v>
      </c>
      <c r="K4320" t="n">
        <v>38</v>
      </c>
      <c r="L4320" t="n">
        <v>-20</v>
      </c>
      <c r="M4320" t="n">
        <v>18</v>
      </c>
      <c r="N4320" t="n">
        <v>0</v>
      </c>
      <c r="O4320" t="inlineStr">
        <is>
          <t>不可 #2</t>
        </is>
      </c>
      <c r="P4320" t="inlineStr">
        <is>
          <t>有り</t>
        </is>
      </c>
      <c r="R4320" s="4">
        <f>IF(COUNT($M4320:$N4320)=0,"",IF(AND(IF($N4320&lt;&gt;"",$N4320,$M4320)&lt;=0,$O4320&lt;&gt;"可"),"警告",""))</f>
        <v/>
      </c>
      <c r="S4320" s="4">
        <f>IF(COUNT($M4320:$N4320)=0,0,IF(IF($N4320&lt;&gt;"",$N4320,$M4320)&gt;=スコアリング基準!$B$20,スコアリング基準!$C$20,IF(IF($N4320&lt;&gt;"",$N4320,$M4320)&gt;=スコアリング基準!$B$21,スコアリング基準!$C$21,IF(IF($N4320&lt;&gt;"",$N4320,$M4320)&gt;0,スコアリング基準!$C$22,0))))</f>
        <v/>
      </c>
      <c r="T4320" s="4">
        <f>IF($O4320="可",スコアリング基準!$C$23,0)</f>
        <v/>
      </c>
      <c r="U4320" s="4">
        <f>IF(OR(COUNT($K4320:$L4320)&lt;2,$K4320=0),0,IF(ABS($L4320)/$K4320&lt;=スコアリング基準!$B$24,スコアリング基準!$C$24,IF(ABS($L4320)/$K4320&lt;=スコアリング基準!$B$25,スコアリング基準!$C$25,IF(ABS($L4320)/$K4320&lt;=スコアリング基準!$B$26,スコアリング基準!$C$26,0))))</f>
        <v/>
      </c>
      <c r="V4320" s="4">
        <f>IF($P4320="なし",スコアリング基準!$C$27,0)</f>
        <v/>
      </c>
      <c r="W4320" s="4">
        <f>IF($F4320="",0,IF(ISNUMBER($F4320),IF($F4320&lt;=スコアリング基準!$B$28,スコアリング基準!$C$28,スコアリング基準!$C$29),0))</f>
        <v/>
      </c>
      <c r="X4320" s="4">
        <f>IFERROR(VLOOKUP($B4320,スコアリング基準!$A$36:$B$46,2,FALSE),0)</f>
        <v/>
      </c>
      <c r="Y4320" s="4">
        <f>SUM($S4320:$X4320)</f>
        <v/>
      </c>
      <c r="Z4320" s="4">
        <f>IF(COUNT($M4320:$N4320)=0,"データ無",IF($Y4320&gt;=スコアリング基準!$B$30,"S",IF($Y4320&gt;=スコアリング基準!$B$31,"A",IF($Y4320&gt;=スコアリング基準!$B$32,"B","C"))))</f>
        <v/>
      </c>
      <c r="AA4320">
        <f>IFERROR(INDEX(実績DB!$I$3:$I$104,MATCH($B4320&amp;$C4320,実績DB!$J$3:$J$104,0)),"")</f>
        <v/>
      </c>
    </row>
    <row r="4321">
      <c r="A4321" t="n">
        <v>4319</v>
      </c>
      <c r="B4321" t="inlineStr">
        <is>
          <t>関西</t>
        </is>
      </c>
      <c r="C4321" t="inlineStr">
        <is>
          <t>伏見変電所</t>
        </is>
      </c>
      <c r="E4321" t="n">
        <v>77</v>
      </c>
      <c r="F4321" t="n">
        <v>6.6</v>
      </c>
      <c r="G4321" s="3" t="n">
        <v>34.92679</v>
      </c>
      <c r="H4321" s="3" t="n">
        <v>135.757359</v>
      </c>
      <c r="I4321" t="inlineStr">
        <is>
          <t>Google Places(名称一致)</t>
        </is>
      </c>
      <c r="J4321" t="n">
        <v>38</v>
      </c>
      <c r="K4321" t="n">
        <v>38</v>
      </c>
      <c r="L4321" t="n">
        <v>-19</v>
      </c>
      <c r="M4321" t="n">
        <v>19</v>
      </c>
      <c r="N4321" t="n">
        <v>19</v>
      </c>
      <c r="O4321" t="inlineStr">
        <is>
          <t>不可 #2</t>
        </is>
      </c>
      <c r="P4321" t="inlineStr">
        <is>
          <t>なし</t>
        </is>
      </c>
      <c r="R4321" s="4">
        <f>IF(COUNT($M4321:$N4321)=0,"",IF(AND(IF($N4321&lt;&gt;"",$N4321,$M4321)&lt;=0,$O4321&lt;&gt;"可"),"警告",""))</f>
        <v/>
      </c>
      <c r="S4321" s="4">
        <f>IF(COUNT($M4321:$N4321)=0,0,IF(IF($N4321&lt;&gt;"",$N4321,$M4321)&gt;=スコアリング基準!$B$20,スコアリング基準!$C$20,IF(IF($N4321&lt;&gt;"",$N4321,$M4321)&gt;=スコアリング基準!$B$21,スコアリング基準!$C$21,IF(IF($N4321&lt;&gt;"",$N4321,$M4321)&gt;0,スコアリング基準!$C$22,0))))</f>
        <v/>
      </c>
      <c r="T4321" s="4">
        <f>IF($O4321="可",スコアリング基準!$C$23,0)</f>
        <v/>
      </c>
      <c r="U4321" s="4">
        <f>IF(OR(COUNT($K4321:$L4321)&lt;2,$K4321=0),0,IF(ABS($L4321)/$K4321&lt;=スコアリング基準!$B$24,スコアリング基準!$C$24,IF(ABS($L4321)/$K4321&lt;=スコアリング基準!$B$25,スコアリング基準!$C$25,IF(ABS($L4321)/$K4321&lt;=スコアリング基準!$B$26,スコアリング基準!$C$26,0))))</f>
        <v/>
      </c>
      <c r="V4321" s="4">
        <f>IF($P4321="なし",スコアリング基準!$C$27,0)</f>
        <v/>
      </c>
      <c r="W4321" s="4">
        <f>IF($F4321="",0,IF(ISNUMBER($F4321),IF($F4321&lt;=スコアリング基準!$B$28,スコアリング基準!$C$28,スコアリング基準!$C$29),0))</f>
        <v/>
      </c>
      <c r="X4321" s="4">
        <f>IFERROR(VLOOKUP($B4321,スコアリング基準!$A$36:$B$46,2,FALSE),0)</f>
        <v/>
      </c>
      <c r="Y4321" s="4">
        <f>SUM($S4321:$X4321)</f>
        <v/>
      </c>
      <c r="Z4321" s="4">
        <f>IF(COUNT($M4321:$N4321)=0,"データ無",IF($Y4321&gt;=スコアリング基準!$B$30,"S",IF($Y4321&gt;=スコアリング基準!$B$31,"A",IF($Y4321&gt;=スコアリング基準!$B$32,"B","C"))))</f>
        <v/>
      </c>
      <c r="AA4321">
        <f>IFERROR(INDEX(実績DB!$I$3:$I$104,MATCH($B4321&amp;$C4321,実績DB!$J$3:$J$104,0)),"")</f>
        <v/>
      </c>
    </row>
    <row r="4322">
      <c r="A4322" t="n">
        <v>4320</v>
      </c>
      <c r="B4322" t="inlineStr">
        <is>
          <t>関西</t>
        </is>
      </c>
      <c r="C4322" t="inlineStr">
        <is>
          <t>会陽変電所</t>
        </is>
      </c>
      <c r="E4322" t="n">
        <v>77</v>
      </c>
      <c r="F4322" t="n">
        <v>6.6</v>
      </c>
      <c r="G4322" s="3" t="n">
        <v>34.671916</v>
      </c>
      <c r="H4322" s="3" t="n">
        <v>135.157143</v>
      </c>
      <c r="I4322" t="inlineStr">
        <is>
          <t>Google Places(名称一致)</t>
        </is>
      </c>
      <c r="J4322" t="n">
        <v>57</v>
      </c>
      <c r="K4322" t="n">
        <v>57</v>
      </c>
      <c r="L4322" t="n">
        <v>-38</v>
      </c>
      <c r="M4322" t="n">
        <v>19</v>
      </c>
      <c r="N4322" t="n">
        <v>0</v>
      </c>
      <c r="O4322" t="inlineStr">
        <is>
          <t>不可 #2</t>
        </is>
      </c>
      <c r="P4322" t="inlineStr">
        <is>
          <t>有り</t>
        </is>
      </c>
      <c r="R4322" s="4">
        <f>IF(COUNT($M4322:$N4322)=0,"",IF(AND(IF($N4322&lt;&gt;"",$N4322,$M4322)&lt;=0,$O4322&lt;&gt;"可"),"警告",""))</f>
        <v/>
      </c>
      <c r="S4322" s="4">
        <f>IF(COUNT($M4322:$N4322)=0,0,IF(IF($N4322&lt;&gt;"",$N4322,$M4322)&gt;=スコアリング基準!$B$20,スコアリング基準!$C$20,IF(IF($N4322&lt;&gt;"",$N4322,$M4322)&gt;=スコアリング基準!$B$21,スコアリング基準!$C$21,IF(IF($N4322&lt;&gt;"",$N4322,$M4322)&gt;0,スコアリング基準!$C$22,0))))</f>
        <v/>
      </c>
      <c r="T4322" s="4">
        <f>IF($O4322="可",スコアリング基準!$C$23,0)</f>
        <v/>
      </c>
      <c r="U4322" s="4">
        <f>IF(OR(COUNT($K4322:$L4322)&lt;2,$K4322=0),0,IF(ABS($L4322)/$K4322&lt;=スコアリング基準!$B$24,スコアリング基準!$C$24,IF(ABS($L4322)/$K4322&lt;=スコアリング基準!$B$25,スコアリング基準!$C$25,IF(ABS($L4322)/$K4322&lt;=スコアリング基準!$B$26,スコアリング基準!$C$26,0))))</f>
        <v/>
      </c>
      <c r="V4322" s="4">
        <f>IF($P4322="なし",スコアリング基準!$C$27,0)</f>
        <v/>
      </c>
      <c r="W4322" s="4">
        <f>IF($F4322="",0,IF(ISNUMBER($F4322),IF($F4322&lt;=スコアリング基準!$B$28,スコアリング基準!$C$28,スコアリング基準!$C$29),0))</f>
        <v/>
      </c>
      <c r="X4322" s="4">
        <f>IFERROR(VLOOKUP($B4322,スコアリング基準!$A$36:$B$46,2,FALSE),0)</f>
        <v/>
      </c>
      <c r="Y4322" s="4">
        <f>SUM($S4322:$X4322)</f>
        <v/>
      </c>
      <c r="Z4322" s="4">
        <f>IF(COUNT($M4322:$N4322)=0,"データ無",IF($Y4322&gt;=スコアリング基準!$B$30,"S",IF($Y4322&gt;=スコアリング基準!$B$31,"A",IF($Y4322&gt;=スコアリング基準!$B$32,"B","C"))))</f>
        <v/>
      </c>
      <c r="AA4322">
        <f>IFERROR(INDEX(実績DB!$I$3:$I$104,MATCH($B4322&amp;$C4322,実績DB!$J$3:$J$104,0)),"")</f>
        <v/>
      </c>
    </row>
    <row r="4323">
      <c r="A4323" t="n">
        <v>4321</v>
      </c>
      <c r="B4323" t="inlineStr">
        <is>
          <t>関西</t>
        </is>
      </c>
      <c r="C4323" t="inlineStr">
        <is>
          <t>佃変電所</t>
        </is>
      </c>
      <c r="E4323" t="n">
        <v>77</v>
      </c>
      <c r="F4323" t="n">
        <v>22</v>
      </c>
      <c r="G4323" s="3" t="n">
        <v>34.711433</v>
      </c>
      <c r="H4323" s="3" t="n">
        <v>135.431164</v>
      </c>
      <c r="I4323" t="inlineStr">
        <is>
          <t>Google Places(名称一致)</t>
        </is>
      </c>
      <c r="J4323" t="n">
        <v>57</v>
      </c>
      <c r="K4323" t="n">
        <v>57</v>
      </c>
      <c r="L4323" t="n">
        <v>-1</v>
      </c>
      <c r="O4323" t="inlineStr">
        <is>
          <t>不可 #1</t>
        </is>
      </c>
      <c r="P4323" t="inlineStr">
        <is>
          <t>有り</t>
        </is>
      </c>
      <c r="R4323" s="4">
        <f>IF(COUNT($M4323:$N4323)=0,"",IF(AND(IF($N4323&lt;&gt;"",$N4323,$M4323)&lt;=0,$O4323&lt;&gt;"可"),"警告",""))</f>
        <v/>
      </c>
      <c r="S4323" s="4">
        <f>IF(COUNT($M4323:$N4323)=0,0,IF(IF($N4323&lt;&gt;"",$N4323,$M4323)&gt;=スコアリング基準!$B$20,スコアリング基準!$C$20,IF(IF($N4323&lt;&gt;"",$N4323,$M4323)&gt;=スコアリング基準!$B$21,スコアリング基準!$C$21,IF(IF($N4323&lt;&gt;"",$N4323,$M4323)&gt;0,スコアリング基準!$C$22,0))))</f>
        <v/>
      </c>
      <c r="T4323" s="4">
        <f>IF($O4323="可",スコアリング基準!$C$23,0)</f>
        <v/>
      </c>
      <c r="U4323" s="4">
        <f>IF(OR(COUNT($K4323:$L4323)&lt;2,$K4323=0),0,IF(ABS($L4323)/$K4323&lt;=スコアリング基準!$B$24,スコアリング基準!$C$24,IF(ABS($L4323)/$K4323&lt;=スコアリング基準!$B$25,スコアリング基準!$C$25,IF(ABS($L4323)/$K4323&lt;=スコアリング基準!$B$26,スコアリング基準!$C$26,0))))</f>
        <v/>
      </c>
      <c r="V4323" s="4">
        <f>IF($P4323="なし",スコアリング基準!$C$27,0)</f>
        <v/>
      </c>
      <c r="W4323" s="4">
        <f>IF($F4323="",0,IF(ISNUMBER($F4323),IF($F4323&lt;=スコアリング基準!$B$28,スコアリング基準!$C$28,スコアリング基準!$C$29),0))</f>
        <v/>
      </c>
      <c r="X4323" s="4">
        <f>IFERROR(VLOOKUP($B4323,スコアリング基準!$A$36:$B$46,2,FALSE),0)</f>
        <v/>
      </c>
      <c r="Y4323" s="4">
        <f>SUM($S4323:$X4323)</f>
        <v/>
      </c>
      <c r="Z4323" s="4">
        <f>IF(COUNT($M4323:$N4323)=0,"データ無",IF($Y4323&gt;=スコアリング基準!$B$30,"S",IF($Y4323&gt;=スコアリング基準!$B$31,"A",IF($Y4323&gt;=スコアリング基準!$B$32,"B","C"))))</f>
        <v/>
      </c>
      <c r="AA4323">
        <f>IFERROR(INDEX(実績DB!$I$3:$I$104,MATCH($B4323&amp;$C4323,実績DB!$J$3:$J$104,0)),"")</f>
        <v/>
      </c>
    </row>
    <row r="4324">
      <c r="A4324" t="n">
        <v>4322</v>
      </c>
      <c r="B4324" t="inlineStr">
        <is>
          <t>関西</t>
        </is>
      </c>
      <c r="C4324" t="inlineStr">
        <is>
          <t>但東変電所</t>
        </is>
      </c>
      <c r="E4324" t="n">
        <v>77</v>
      </c>
      <c r="F4324" t="n">
        <v>6.6</v>
      </c>
      <c r="G4324" s="3" t="n">
        <v>35.480643</v>
      </c>
      <c r="H4324" s="3" t="n">
        <v>134.952002</v>
      </c>
      <c r="I4324" t="inlineStr">
        <is>
          <t>Google Places(名称一致)</t>
        </is>
      </c>
      <c r="J4324" t="n">
        <v>19</v>
      </c>
      <c r="K4324" t="n">
        <v>19</v>
      </c>
      <c r="L4324" t="n">
        <v>-15</v>
      </c>
      <c r="M4324" t="n">
        <v>4</v>
      </c>
      <c r="N4324" t="n">
        <v>4</v>
      </c>
      <c r="O4324" t="inlineStr">
        <is>
          <t>不可 #2</t>
        </is>
      </c>
      <c r="P4324" t="inlineStr">
        <is>
          <t>有り</t>
        </is>
      </c>
      <c r="R4324" s="4">
        <f>IF(COUNT($M4324:$N4324)=0,"",IF(AND(IF($N4324&lt;&gt;"",$N4324,$M4324)&lt;=0,$O4324&lt;&gt;"可"),"警告",""))</f>
        <v/>
      </c>
      <c r="S4324" s="4">
        <f>IF(COUNT($M4324:$N4324)=0,0,IF(IF($N4324&lt;&gt;"",$N4324,$M4324)&gt;=スコアリング基準!$B$20,スコアリング基準!$C$20,IF(IF($N4324&lt;&gt;"",$N4324,$M4324)&gt;=スコアリング基準!$B$21,スコアリング基準!$C$21,IF(IF($N4324&lt;&gt;"",$N4324,$M4324)&gt;0,スコアリング基準!$C$22,0))))</f>
        <v/>
      </c>
      <c r="T4324" s="4">
        <f>IF($O4324="可",スコアリング基準!$C$23,0)</f>
        <v/>
      </c>
      <c r="U4324" s="4">
        <f>IF(OR(COUNT($K4324:$L4324)&lt;2,$K4324=0),0,IF(ABS($L4324)/$K4324&lt;=スコアリング基準!$B$24,スコアリング基準!$C$24,IF(ABS($L4324)/$K4324&lt;=スコアリング基準!$B$25,スコアリング基準!$C$25,IF(ABS($L4324)/$K4324&lt;=スコアリング基準!$B$26,スコアリング基準!$C$26,0))))</f>
        <v/>
      </c>
      <c r="V4324" s="4">
        <f>IF($P4324="なし",スコアリング基準!$C$27,0)</f>
        <v/>
      </c>
      <c r="W4324" s="4">
        <f>IF($F4324="",0,IF(ISNUMBER($F4324),IF($F4324&lt;=スコアリング基準!$B$28,スコアリング基準!$C$28,スコアリング基準!$C$29),0))</f>
        <v/>
      </c>
      <c r="X4324" s="4">
        <f>IFERROR(VLOOKUP($B4324,スコアリング基準!$A$36:$B$46,2,FALSE),0)</f>
        <v/>
      </c>
      <c r="Y4324" s="4">
        <f>SUM($S4324:$X4324)</f>
        <v/>
      </c>
      <c r="Z4324" s="4">
        <f>IF(COUNT($M4324:$N4324)=0,"データ無",IF($Y4324&gt;=スコアリング基準!$B$30,"S",IF($Y4324&gt;=スコアリング基準!$B$31,"A",IF($Y4324&gt;=スコアリング基準!$B$32,"B","C"))))</f>
        <v/>
      </c>
      <c r="AA4324">
        <f>IFERROR(INDEX(実績DB!$I$3:$I$104,MATCH($B4324&amp;$C4324,実績DB!$J$3:$J$104,0)),"")</f>
        <v/>
      </c>
    </row>
    <row r="4325">
      <c r="A4325" t="n">
        <v>4323</v>
      </c>
      <c r="B4325" t="inlineStr">
        <is>
          <t>関西</t>
        </is>
      </c>
      <c r="C4325" t="inlineStr">
        <is>
          <t>住之江変電所</t>
        </is>
      </c>
      <c r="E4325" t="n">
        <v>77</v>
      </c>
      <c r="F4325" t="n">
        <v>6.6</v>
      </c>
      <c r="G4325" s="3" t="n">
        <v>34.604729</v>
      </c>
      <c r="H4325" s="3" t="n">
        <v>135.479696</v>
      </c>
      <c r="I4325" t="inlineStr">
        <is>
          <t>Google Places(名称一致)</t>
        </is>
      </c>
      <c r="J4325" t="n">
        <v>33</v>
      </c>
      <c r="K4325" t="n">
        <v>33</v>
      </c>
      <c r="L4325" t="n">
        <v>-19</v>
      </c>
      <c r="M4325" t="n">
        <v>14</v>
      </c>
      <c r="N4325" t="n">
        <v>0</v>
      </c>
      <c r="O4325" t="inlineStr">
        <is>
          <t>不可 #2</t>
        </is>
      </c>
      <c r="P4325" t="inlineStr">
        <is>
          <t>有り</t>
        </is>
      </c>
      <c r="R4325" s="4">
        <f>IF(COUNT($M4325:$N4325)=0,"",IF(AND(IF($N4325&lt;&gt;"",$N4325,$M4325)&lt;=0,$O4325&lt;&gt;"可"),"警告",""))</f>
        <v/>
      </c>
      <c r="S4325" s="4">
        <f>IF(COUNT($M4325:$N4325)=0,0,IF(IF($N4325&lt;&gt;"",$N4325,$M4325)&gt;=スコアリング基準!$B$20,スコアリング基準!$C$20,IF(IF($N4325&lt;&gt;"",$N4325,$M4325)&gt;=スコアリング基準!$B$21,スコアリング基準!$C$21,IF(IF($N4325&lt;&gt;"",$N4325,$M4325)&gt;0,スコアリング基準!$C$22,0))))</f>
        <v/>
      </c>
      <c r="T4325" s="4">
        <f>IF($O4325="可",スコアリング基準!$C$23,0)</f>
        <v/>
      </c>
      <c r="U4325" s="4">
        <f>IF(OR(COUNT($K4325:$L4325)&lt;2,$K4325=0),0,IF(ABS($L4325)/$K4325&lt;=スコアリング基準!$B$24,スコアリング基準!$C$24,IF(ABS($L4325)/$K4325&lt;=スコアリング基準!$B$25,スコアリング基準!$C$25,IF(ABS($L4325)/$K4325&lt;=スコアリング基準!$B$26,スコアリング基準!$C$26,0))))</f>
        <v/>
      </c>
      <c r="V4325" s="4">
        <f>IF($P4325="なし",スコアリング基準!$C$27,0)</f>
        <v/>
      </c>
      <c r="W4325" s="4">
        <f>IF($F4325="",0,IF(ISNUMBER($F4325),IF($F4325&lt;=スコアリング基準!$B$28,スコアリング基準!$C$28,スコアリング基準!$C$29),0))</f>
        <v/>
      </c>
      <c r="X4325" s="4">
        <f>IFERROR(VLOOKUP($B4325,スコアリング基準!$A$36:$B$46,2,FALSE),0)</f>
        <v/>
      </c>
      <c r="Y4325" s="4">
        <f>SUM($S4325:$X4325)</f>
        <v/>
      </c>
      <c r="Z4325" s="4">
        <f>IF(COUNT($M4325:$N4325)=0,"データ無",IF($Y4325&gt;=スコアリング基準!$B$30,"S",IF($Y4325&gt;=スコアリング基準!$B$31,"A",IF($Y4325&gt;=スコアリング基準!$B$32,"B","C"))))</f>
        <v/>
      </c>
      <c r="AA4325">
        <f>IFERROR(INDEX(実績DB!$I$3:$I$104,MATCH($B4325&amp;$C4325,実績DB!$J$3:$J$104,0)),"")</f>
        <v/>
      </c>
    </row>
    <row r="4326">
      <c r="A4326" t="n">
        <v>4324</v>
      </c>
      <c r="B4326" t="inlineStr">
        <is>
          <t>関西</t>
        </is>
      </c>
      <c r="C4326" t="inlineStr">
        <is>
          <t>佐用変電所</t>
        </is>
      </c>
      <c r="E4326" t="n">
        <v>77</v>
      </c>
      <c r="F4326" t="n">
        <v>6.6</v>
      </c>
      <c r="G4326" s="3" t="n"/>
      <c r="H4326" s="3" t="n"/>
      <c r="I4326" t="inlineStr">
        <is>
          <t>未取得</t>
        </is>
      </c>
      <c r="J4326" t="n">
        <v>27</v>
      </c>
      <c r="K4326" t="n">
        <v>27</v>
      </c>
      <c r="L4326" t="n">
        <v>-27</v>
      </c>
      <c r="M4326" t="n">
        <v>0</v>
      </c>
      <c r="N4326" t="n">
        <v>0</v>
      </c>
      <c r="O4326" t="inlineStr">
        <is>
          <t>不可 #2</t>
        </is>
      </c>
      <c r="P4326" t="inlineStr">
        <is>
          <t>有り</t>
        </is>
      </c>
      <c r="R4326" s="4">
        <f>IF(COUNT($M4326:$N4326)=0,"",IF(AND(IF($N4326&lt;&gt;"",$N4326,$M4326)&lt;=0,$O4326&lt;&gt;"可"),"警告",""))</f>
        <v/>
      </c>
      <c r="S4326" s="4">
        <f>IF(COUNT($M4326:$N4326)=0,0,IF(IF($N4326&lt;&gt;"",$N4326,$M4326)&gt;=スコアリング基準!$B$20,スコアリング基準!$C$20,IF(IF($N4326&lt;&gt;"",$N4326,$M4326)&gt;=スコアリング基準!$B$21,スコアリング基準!$C$21,IF(IF($N4326&lt;&gt;"",$N4326,$M4326)&gt;0,スコアリング基準!$C$22,0))))</f>
        <v/>
      </c>
      <c r="T4326" s="4">
        <f>IF($O4326="可",スコアリング基準!$C$23,0)</f>
        <v/>
      </c>
      <c r="U4326" s="4">
        <f>IF(OR(COUNT($K4326:$L4326)&lt;2,$K4326=0),0,IF(ABS($L4326)/$K4326&lt;=スコアリング基準!$B$24,スコアリング基準!$C$24,IF(ABS($L4326)/$K4326&lt;=スコアリング基準!$B$25,スコアリング基準!$C$25,IF(ABS($L4326)/$K4326&lt;=スコアリング基準!$B$26,スコアリング基準!$C$26,0))))</f>
        <v/>
      </c>
      <c r="V4326" s="4">
        <f>IF($P4326="なし",スコアリング基準!$C$27,0)</f>
        <v/>
      </c>
      <c r="W4326" s="4">
        <f>IF($F4326="",0,IF(ISNUMBER($F4326),IF($F4326&lt;=スコアリング基準!$B$28,スコアリング基準!$C$28,スコアリング基準!$C$29),0))</f>
        <v/>
      </c>
      <c r="X4326" s="4">
        <f>IFERROR(VLOOKUP($B4326,スコアリング基準!$A$36:$B$46,2,FALSE),0)</f>
        <v/>
      </c>
      <c r="Y4326" s="4">
        <f>SUM($S4326:$X4326)</f>
        <v/>
      </c>
      <c r="Z4326" s="4">
        <f>IF(COUNT($M4326:$N4326)=0,"データ無",IF($Y4326&gt;=スコアリング基準!$B$30,"S",IF($Y4326&gt;=スコアリング基準!$B$31,"A",IF($Y4326&gt;=スコアリング基準!$B$32,"B","C"))))</f>
        <v/>
      </c>
      <c r="AA4326">
        <f>IFERROR(INDEX(実績DB!$I$3:$I$104,MATCH($B4326&amp;$C4326,実績DB!$J$3:$J$104,0)),"")</f>
        <v/>
      </c>
    </row>
    <row r="4327">
      <c r="A4327" t="n">
        <v>4325</v>
      </c>
      <c r="B4327" t="inlineStr">
        <is>
          <t>関西</t>
        </is>
      </c>
      <c r="C4327" t="inlineStr">
        <is>
          <t>俊徳変電所</t>
        </is>
      </c>
      <c r="E4327" t="n">
        <v>77</v>
      </c>
      <c r="F4327" t="n">
        <v>6.6</v>
      </c>
      <c r="G4327" s="3" t="n"/>
      <c r="H4327" s="3" t="n"/>
      <c r="I4327" t="inlineStr">
        <is>
          <t>未取得</t>
        </is>
      </c>
      <c r="J4327" t="n">
        <v>38</v>
      </c>
      <c r="K4327" t="n">
        <v>38</v>
      </c>
      <c r="L4327" t="n">
        <v>-19</v>
      </c>
      <c r="M4327" t="n">
        <v>19</v>
      </c>
      <c r="N4327" t="n">
        <v>19</v>
      </c>
      <c r="O4327" t="inlineStr">
        <is>
          <t>不可 #2</t>
        </is>
      </c>
      <c r="P4327" t="inlineStr">
        <is>
          <t>なし</t>
        </is>
      </c>
      <c r="R4327" s="4">
        <f>IF(COUNT($M4327:$N4327)=0,"",IF(AND(IF($N4327&lt;&gt;"",$N4327,$M4327)&lt;=0,$O4327&lt;&gt;"可"),"警告",""))</f>
        <v/>
      </c>
      <c r="S4327" s="4">
        <f>IF(COUNT($M4327:$N4327)=0,0,IF(IF($N4327&lt;&gt;"",$N4327,$M4327)&gt;=スコアリング基準!$B$20,スコアリング基準!$C$20,IF(IF($N4327&lt;&gt;"",$N4327,$M4327)&gt;=スコアリング基準!$B$21,スコアリング基準!$C$21,IF(IF($N4327&lt;&gt;"",$N4327,$M4327)&gt;0,スコアリング基準!$C$22,0))))</f>
        <v/>
      </c>
      <c r="T4327" s="4">
        <f>IF($O4327="可",スコアリング基準!$C$23,0)</f>
        <v/>
      </c>
      <c r="U4327" s="4">
        <f>IF(OR(COUNT($K4327:$L4327)&lt;2,$K4327=0),0,IF(ABS($L4327)/$K4327&lt;=スコアリング基準!$B$24,スコアリング基準!$C$24,IF(ABS($L4327)/$K4327&lt;=スコアリング基準!$B$25,スコアリング基準!$C$25,IF(ABS($L4327)/$K4327&lt;=スコアリング基準!$B$26,スコアリング基準!$C$26,0))))</f>
        <v/>
      </c>
      <c r="V4327" s="4">
        <f>IF($P4327="なし",スコアリング基準!$C$27,0)</f>
        <v/>
      </c>
      <c r="W4327" s="4">
        <f>IF($F4327="",0,IF(ISNUMBER($F4327),IF($F4327&lt;=スコアリング基準!$B$28,スコアリング基準!$C$28,スコアリング基準!$C$29),0))</f>
        <v/>
      </c>
      <c r="X4327" s="4">
        <f>IFERROR(VLOOKUP($B4327,スコアリング基準!$A$36:$B$46,2,FALSE),0)</f>
        <v/>
      </c>
      <c r="Y4327" s="4">
        <f>SUM($S4327:$X4327)</f>
        <v/>
      </c>
      <c r="Z4327" s="4">
        <f>IF(COUNT($M4327:$N4327)=0,"データ無",IF($Y4327&gt;=スコアリング基準!$B$30,"S",IF($Y4327&gt;=スコアリング基準!$B$31,"A",IF($Y4327&gt;=スコアリング基準!$B$32,"B","C"))))</f>
        <v/>
      </c>
      <c r="AA4327">
        <f>IFERROR(INDEX(実績DB!$I$3:$I$104,MATCH($B4327&amp;$C4327,実績DB!$J$3:$J$104,0)),"")</f>
        <v/>
      </c>
    </row>
    <row r="4328">
      <c r="A4328" t="n">
        <v>4326</v>
      </c>
      <c r="B4328" t="inlineStr">
        <is>
          <t>関西</t>
        </is>
      </c>
      <c r="C4328" t="inlineStr">
        <is>
          <t>信濃橋変電所</t>
        </is>
      </c>
      <c r="E4328" t="n">
        <v>77</v>
      </c>
      <c r="F4328" t="n">
        <v>6.6</v>
      </c>
      <c r="G4328" s="3" t="n">
        <v>34.67972</v>
      </c>
      <c r="H4328" s="3" t="n">
        <v>135.49378</v>
      </c>
      <c r="I4328" t="inlineStr">
        <is>
          <t>OSM実測(名称一致)</t>
        </is>
      </c>
      <c r="J4328" t="n">
        <v>85</v>
      </c>
      <c r="K4328" t="n">
        <v>85</v>
      </c>
      <c r="L4328" t="n">
        <v>-57</v>
      </c>
      <c r="M4328" t="n">
        <v>28</v>
      </c>
      <c r="N4328" t="n">
        <v>28</v>
      </c>
      <c r="O4328" t="inlineStr">
        <is>
          <t>不可 #2</t>
        </is>
      </c>
      <c r="P4328" t="inlineStr">
        <is>
          <t>なし</t>
        </is>
      </c>
      <c r="R4328" s="4">
        <f>IF(COUNT($M4328:$N4328)=0,"",IF(AND(IF($N4328&lt;&gt;"",$N4328,$M4328)&lt;=0,$O4328&lt;&gt;"可"),"警告",""))</f>
        <v/>
      </c>
      <c r="S4328" s="4">
        <f>IF(COUNT($M4328:$N4328)=0,0,IF(IF($N4328&lt;&gt;"",$N4328,$M4328)&gt;=スコアリング基準!$B$20,スコアリング基準!$C$20,IF(IF($N4328&lt;&gt;"",$N4328,$M4328)&gt;=スコアリング基準!$B$21,スコアリング基準!$C$21,IF(IF($N4328&lt;&gt;"",$N4328,$M4328)&gt;0,スコアリング基準!$C$22,0))))</f>
        <v/>
      </c>
      <c r="T4328" s="4">
        <f>IF($O4328="可",スコアリング基準!$C$23,0)</f>
        <v/>
      </c>
      <c r="U4328" s="4">
        <f>IF(OR(COUNT($K4328:$L4328)&lt;2,$K4328=0),0,IF(ABS($L4328)/$K4328&lt;=スコアリング基準!$B$24,スコアリング基準!$C$24,IF(ABS($L4328)/$K4328&lt;=スコアリング基準!$B$25,スコアリング基準!$C$25,IF(ABS($L4328)/$K4328&lt;=スコアリング基準!$B$26,スコアリング基準!$C$26,0))))</f>
        <v/>
      </c>
      <c r="V4328" s="4">
        <f>IF($P4328="なし",スコアリング基準!$C$27,0)</f>
        <v/>
      </c>
      <c r="W4328" s="4">
        <f>IF($F4328="",0,IF(ISNUMBER($F4328),IF($F4328&lt;=スコアリング基準!$B$28,スコアリング基準!$C$28,スコアリング基準!$C$29),0))</f>
        <v/>
      </c>
      <c r="X4328" s="4">
        <f>IFERROR(VLOOKUP($B4328,スコアリング基準!$A$36:$B$46,2,FALSE),0)</f>
        <v/>
      </c>
      <c r="Y4328" s="4">
        <f>SUM($S4328:$X4328)</f>
        <v/>
      </c>
      <c r="Z4328" s="4">
        <f>IF(COUNT($M4328:$N4328)=0,"データ無",IF($Y4328&gt;=スコアリング基準!$B$30,"S",IF($Y4328&gt;=スコアリング基準!$B$31,"A",IF($Y4328&gt;=スコアリング基準!$B$32,"B","C"))))</f>
        <v/>
      </c>
      <c r="AA4328">
        <f>IFERROR(INDEX(実績DB!$I$3:$I$104,MATCH($B4328&amp;$C4328,実績DB!$J$3:$J$104,0)),"")</f>
        <v/>
      </c>
    </row>
    <row r="4329">
      <c r="A4329" t="n">
        <v>4327</v>
      </c>
      <c r="B4329" t="inlineStr">
        <is>
          <t>関西</t>
        </is>
      </c>
      <c r="C4329" t="inlineStr">
        <is>
          <t>備後町変電所</t>
        </is>
      </c>
      <c r="E4329" t="n">
        <v>77</v>
      </c>
      <c r="F4329" t="n">
        <v>6.6</v>
      </c>
      <c r="G4329" s="3" t="n">
        <v>34.685139</v>
      </c>
      <c r="H4329" s="3" t="n">
        <v>135.501221</v>
      </c>
      <c r="I4329" t="inlineStr">
        <is>
          <t>Google Places(名称一致)</t>
        </is>
      </c>
      <c r="J4329" t="n">
        <v>54</v>
      </c>
      <c r="K4329" t="n">
        <v>54</v>
      </c>
      <c r="L4329" t="n">
        <v>-28</v>
      </c>
      <c r="M4329" t="n">
        <v>26</v>
      </c>
      <c r="N4329" t="n">
        <v>26</v>
      </c>
      <c r="O4329" t="inlineStr">
        <is>
          <t>不可 #2</t>
        </is>
      </c>
      <c r="P4329" t="inlineStr">
        <is>
          <t>なし</t>
        </is>
      </c>
      <c r="R4329" s="4">
        <f>IF(COUNT($M4329:$N4329)=0,"",IF(AND(IF($N4329&lt;&gt;"",$N4329,$M4329)&lt;=0,$O4329&lt;&gt;"可"),"警告",""))</f>
        <v/>
      </c>
      <c r="S4329" s="4">
        <f>IF(COUNT($M4329:$N4329)=0,0,IF(IF($N4329&lt;&gt;"",$N4329,$M4329)&gt;=スコアリング基準!$B$20,スコアリング基準!$C$20,IF(IF($N4329&lt;&gt;"",$N4329,$M4329)&gt;=スコアリング基準!$B$21,スコアリング基準!$C$21,IF(IF($N4329&lt;&gt;"",$N4329,$M4329)&gt;0,スコアリング基準!$C$22,0))))</f>
        <v/>
      </c>
      <c r="T4329" s="4">
        <f>IF($O4329="可",スコアリング基準!$C$23,0)</f>
        <v/>
      </c>
      <c r="U4329" s="4">
        <f>IF(OR(COUNT($K4329:$L4329)&lt;2,$K4329=0),0,IF(ABS($L4329)/$K4329&lt;=スコアリング基準!$B$24,スコアリング基準!$C$24,IF(ABS($L4329)/$K4329&lt;=スコアリング基準!$B$25,スコアリング基準!$C$25,IF(ABS($L4329)/$K4329&lt;=スコアリング基準!$B$26,スコアリング基準!$C$26,0))))</f>
        <v/>
      </c>
      <c r="V4329" s="4">
        <f>IF($P4329="なし",スコアリング基準!$C$27,0)</f>
        <v/>
      </c>
      <c r="W4329" s="4">
        <f>IF($F4329="",0,IF(ISNUMBER($F4329),IF($F4329&lt;=スコアリング基準!$B$28,スコアリング基準!$C$28,スコアリング基準!$C$29),0))</f>
        <v/>
      </c>
      <c r="X4329" s="4">
        <f>IFERROR(VLOOKUP($B4329,スコアリング基準!$A$36:$B$46,2,FALSE),0)</f>
        <v/>
      </c>
      <c r="Y4329" s="4">
        <f>SUM($S4329:$X4329)</f>
        <v/>
      </c>
      <c r="Z4329" s="4">
        <f>IF(COUNT($M4329:$N4329)=0,"データ無",IF($Y4329&gt;=スコアリング基準!$B$30,"S",IF($Y4329&gt;=スコアリング基準!$B$31,"A",IF($Y4329&gt;=スコアリング基準!$B$32,"B","C"))))</f>
        <v/>
      </c>
      <c r="AA4329">
        <f>IFERROR(INDEX(実績DB!$I$3:$I$104,MATCH($B4329&amp;$C4329,実績DB!$J$3:$J$104,0)),"")</f>
        <v/>
      </c>
    </row>
    <row r="4330">
      <c r="A4330" t="n">
        <v>4328</v>
      </c>
      <c r="B4330" t="inlineStr">
        <is>
          <t>関西</t>
        </is>
      </c>
      <c r="C4330" t="inlineStr">
        <is>
          <t>元町変電所</t>
        </is>
      </c>
      <c r="E4330" t="n">
        <v>77</v>
      </c>
      <c r="F4330" t="n">
        <v>6.6</v>
      </c>
      <c r="G4330" s="3" t="n"/>
      <c r="H4330" s="3" t="n"/>
      <c r="I4330" t="inlineStr">
        <is>
          <t>未取得</t>
        </is>
      </c>
      <c r="J4330" t="n">
        <v>43</v>
      </c>
      <c r="K4330" t="n">
        <v>43</v>
      </c>
      <c r="L4330" t="n">
        <v>-22</v>
      </c>
      <c r="M4330" t="n">
        <v>21</v>
      </c>
      <c r="N4330" t="n">
        <v>0</v>
      </c>
      <c r="O4330" t="inlineStr">
        <is>
          <t>不可 #2</t>
        </is>
      </c>
      <c r="P4330" t="inlineStr">
        <is>
          <t>有り</t>
        </is>
      </c>
      <c r="R4330" s="4">
        <f>IF(COUNT($M4330:$N4330)=0,"",IF(AND(IF($N4330&lt;&gt;"",$N4330,$M4330)&lt;=0,$O4330&lt;&gt;"可"),"警告",""))</f>
        <v/>
      </c>
      <c r="S4330" s="4">
        <f>IF(COUNT($M4330:$N4330)=0,0,IF(IF($N4330&lt;&gt;"",$N4330,$M4330)&gt;=スコアリング基準!$B$20,スコアリング基準!$C$20,IF(IF($N4330&lt;&gt;"",$N4330,$M4330)&gt;=スコアリング基準!$B$21,スコアリング基準!$C$21,IF(IF($N4330&lt;&gt;"",$N4330,$M4330)&gt;0,スコアリング基準!$C$22,0))))</f>
        <v/>
      </c>
      <c r="T4330" s="4">
        <f>IF($O4330="可",スコアリング基準!$C$23,0)</f>
        <v/>
      </c>
      <c r="U4330" s="4">
        <f>IF(OR(COUNT($K4330:$L4330)&lt;2,$K4330=0),0,IF(ABS($L4330)/$K4330&lt;=スコアリング基準!$B$24,スコアリング基準!$C$24,IF(ABS($L4330)/$K4330&lt;=スコアリング基準!$B$25,スコアリング基準!$C$25,IF(ABS($L4330)/$K4330&lt;=スコアリング基準!$B$26,スコアリング基準!$C$26,0))))</f>
        <v/>
      </c>
      <c r="V4330" s="4">
        <f>IF($P4330="なし",スコアリング基準!$C$27,0)</f>
        <v/>
      </c>
      <c r="W4330" s="4">
        <f>IF($F4330="",0,IF(ISNUMBER($F4330),IF($F4330&lt;=スコアリング基準!$B$28,スコアリング基準!$C$28,スコアリング基準!$C$29),0))</f>
        <v/>
      </c>
      <c r="X4330" s="4">
        <f>IFERROR(VLOOKUP($B4330,スコアリング基準!$A$36:$B$46,2,FALSE),0)</f>
        <v/>
      </c>
      <c r="Y4330" s="4">
        <f>SUM($S4330:$X4330)</f>
        <v/>
      </c>
      <c r="Z4330" s="4">
        <f>IF(COUNT($M4330:$N4330)=0,"データ無",IF($Y4330&gt;=スコアリング基準!$B$30,"S",IF($Y4330&gt;=スコアリング基準!$B$31,"A",IF($Y4330&gt;=スコアリング基準!$B$32,"B","C"))))</f>
        <v/>
      </c>
      <c r="AA4330">
        <f>IFERROR(INDEX(実績DB!$I$3:$I$104,MATCH($B4330&amp;$C4330,実績DB!$J$3:$J$104,0)),"")</f>
        <v/>
      </c>
    </row>
    <row r="4331">
      <c r="A4331" t="n">
        <v>4329</v>
      </c>
      <c r="B4331" t="inlineStr">
        <is>
          <t>関西</t>
        </is>
      </c>
      <c r="C4331" t="inlineStr">
        <is>
          <t>光明池変電所</t>
        </is>
      </c>
      <c r="E4331" t="n">
        <v>77</v>
      </c>
      <c r="F4331" t="n">
        <v>6.6</v>
      </c>
      <c r="G4331" s="3" t="n">
        <v>34.49067</v>
      </c>
      <c r="H4331" s="3" t="n">
        <v>135.477143</v>
      </c>
      <c r="I4331" t="inlineStr">
        <is>
          <t>Google Places(名称一致)</t>
        </is>
      </c>
      <c r="J4331" t="n">
        <v>47</v>
      </c>
      <c r="K4331" t="n">
        <v>47</v>
      </c>
      <c r="L4331" t="n">
        <v>-38</v>
      </c>
      <c r="M4331" t="n">
        <v>9</v>
      </c>
      <c r="N4331" t="n">
        <v>9</v>
      </c>
      <c r="O4331" t="inlineStr">
        <is>
          <t>不可 #2</t>
        </is>
      </c>
      <c r="P4331" t="inlineStr">
        <is>
          <t>なし</t>
        </is>
      </c>
      <c r="R4331" s="4">
        <f>IF(COUNT($M4331:$N4331)=0,"",IF(AND(IF($N4331&lt;&gt;"",$N4331,$M4331)&lt;=0,$O4331&lt;&gt;"可"),"警告",""))</f>
        <v/>
      </c>
      <c r="S4331" s="4">
        <f>IF(COUNT($M4331:$N4331)=0,0,IF(IF($N4331&lt;&gt;"",$N4331,$M4331)&gt;=スコアリング基準!$B$20,スコアリング基準!$C$20,IF(IF($N4331&lt;&gt;"",$N4331,$M4331)&gt;=スコアリング基準!$B$21,スコアリング基準!$C$21,IF(IF($N4331&lt;&gt;"",$N4331,$M4331)&gt;0,スコアリング基準!$C$22,0))))</f>
        <v/>
      </c>
      <c r="T4331" s="4">
        <f>IF($O4331="可",スコアリング基準!$C$23,0)</f>
        <v/>
      </c>
      <c r="U4331" s="4">
        <f>IF(OR(COUNT($K4331:$L4331)&lt;2,$K4331=0),0,IF(ABS($L4331)/$K4331&lt;=スコアリング基準!$B$24,スコアリング基準!$C$24,IF(ABS($L4331)/$K4331&lt;=スコアリング基準!$B$25,スコアリング基準!$C$25,IF(ABS($L4331)/$K4331&lt;=スコアリング基準!$B$26,スコアリング基準!$C$26,0))))</f>
        <v/>
      </c>
      <c r="V4331" s="4">
        <f>IF($P4331="なし",スコアリング基準!$C$27,0)</f>
        <v/>
      </c>
      <c r="W4331" s="4">
        <f>IF($F4331="",0,IF(ISNUMBER($F4331),IF($F4331&lt;=スコアリング基準!$B$28,スコアリング基準!$C$28,スコアリング基準!$C$29),0))</f>
        <v/>
      </c>
      <c r="X4331" s="4">
        <f>IFERROR(VLOOKUP($B4331,スコアリング基準!$A$36:$B$46,2,FALSE),0)</f>
        <v/>
      </c>
      <c r="Y4331" s="4">
        <f>SUM($S4331:$X4331)</f>
        <v/>
      </c>
      <c r="Z4331" s="4">
        <f>IF(COUNT($M4331:$N4331)=0,"データ無",IF($Y4331&gt;=スコアリング基準!$B$30,"S",IF($Y4331&gt;=スコアリング基準!$B$31,"A",IF($Y4331&gt;=スコアリング基準!$B$32,"B","C"))))</f>
        <v/>
      </c>
      <c r="AA4331">
        <f>IFERROR(INDEX(実績DB!$I$3:$I$104,MATCH($B4331&amp;$C4331,実績DB!$J$3:$J$104,0)),"")</f>
        <v/>
      </c>
    </row>
    <row r="4332">
      <c r="A4332" t="n">
        <v>4330</v>
      </c>
      <c r="B4332" t="inlineStr">
        <is>
          <t>関西</t>
        </is>
      </c>
      <c r="C4332" t="inlineStr">
        <is>
          <t>八幡変電所</t>
        </is>
      </c>
      <c r="E4332" t="n">
        <v>77</v>
      </c>
      <c r="F4332" t="n">
        <v>6.6</v>
      </c>
      <c r="G4332" s="3" t="n"/>
      <c r="H4332" s="3" t="n"/>
      <c r="I4332" t="inlineStr">
        <is>
          <t>未取得</t>
        </is>
      </c>
      <c r="J4332" t="n">
        <v>38</v>
      </c>
      <c r="K4332" t="n">
        <v>38</v>
      </c>
      <c r="L4332" t="n">
        <v>-19</v>
      </c>
      <c r="M4332" t="n">
        <v>19</v>
      </c>
      <c r="N4332" t="n">
        <v>19</v>
      </c>
      <c r="O4332" t="inlineStr">
        <is>
          <t>不可 #2</t>
        </is>
      </c>
      <c r="P4332" t="inlineStr">
        <is>
          <t>なし</t>
        </is>
      </c>
      <c r="R4332" s="4">
        <f>IF(COUNT($M4332:$N4332)=0,"",IF(AND(IF($N4332&lt;&gt;"",$N4332,$M4332)&lt;=0,$O4332&lt;&gt;"可"),"警告",""))</f>
        <v/>
      </c>
      <c r="S4332" s="4">
        <f>IF(COUNT($M4332:$N4332)=0,0,IF(IF($N4332&lt;&gt;"",$N4332,$M4332)&gt;=スコアリング基準!$B$20,スコアリング基準!$C$20,IF(IF($N4332&lt;&gt;"",$N4332,$M4332)&gt;=スコアリング基準!$B$21,スコアリング基準!$C$21,IF(IF($N4332&lt;&gt;"",$N4332,$M4332)&gt;0,スコアリング基準!$C$22,0))))</f>
        <v/>
      </c>
      <c r="T4332" s="4">
        <f>IF($O4332="可",スコアリング基準!$C$23,0)</f>
        <v/>
      </c>
      <c r="U4332" s="4">
        <f>IF(OR(COUNT($K4332:$L4332)&lt;2,$K4332=0),0,IF(ABS($L4332)/$K4332&lt;=スコアリング基準!$B$24,スコアリング基準!$C$24,IF(ABS($L4332)/$K4332&lt;=スコアリング基準!$B$25,スコアリング基準!$C$25,IF(ABS($L4332)/$K4332&lt;=スコアリング基準!$B$26,スコアリング基準!$C$26,0))))</f>
        <v/>
      </c>
      <c r="V4332" s="4">
        <f>IF($P4332="なし",スコアリング基準!$C$27,0)</f>
        <v/>
      </c>
      <c r="W4332" s="4">
        <f>IF($F4332="",0,IF(ISNUMBER($F4332),IF($F4332&lt;=スコアリング基準!$B$28,スコアリング基準!$C$28,スコアリング基準!$C$29),0))</f>
        <v/>
      </c>
      <c r="X4332" s="4">
        <f>IFERROR(VLOOKUP($B4332,スコアリング基準!$A$36:$B$46,2,FALSE),0)</f>
        <v/>
      </c>
      <c r="Y4332" s="4">
        <f>SUM($S4332:$X4332)</f>
        <v/>
      </c>
      <c r="Z4332" s="4">
        <f>IF(COUNT($M4332:$N4332)=0,"データ無",IF($Y4332&gt;=スコアリング基準!$B$30,"S",IF($Y4332&gt;=スコアリング基準!$B$31,"A",IF($Y4332&gt;=スコアリング基準!$B$32,"B","C"))))</f>
        <v/>
      </c>
      <c r="AA4332">
        <f>IFERROR(INDEX(実績DB!$I$3:$I$104,MATCH($B4332&amp;$C4332,実績DB!$J$3:$J$104,0)),"")</f>
        <v/>
      </c>
    </row>
    <row r="4333">
      <c r="A4333" t="n">
        <v>4331</v>
      </c>
      <c r="B4333" t="inlineStr">
        <is>
          <t>関西</t>
        </is>
      </c>
      <c r="C4333" t="inlineStr">
        <is>
          <t>八日市変電所</t>
        </is>
      </c>
      <c r="E4333" t="n">
        <v>77</v>
      </c>
      <c r="F4333" t="n">
        <v>6.6</v>
      </c>
      <c r="G4333" s="3" t="n">
        <v>35.108119</v>
      </c>
      <c r="H4333" s="3" t="n">
        <v>136.198907</v>
      </c>
      <c r="I4333" t="inlineStr">
        <is>
          <t>Google Places(名称一致)</t>
        </is>
      </c>
      <c r="J4333" t="n">
        <v>38</v>
      </c>
      <c r="K4333" t="n">
        <v>38</v>
      </c>
      <c r="L4333" t="n">
        <v>-28</v>
      </c>
      <c r="M4333" t="n">
        <v>10</v>
      </c>
      <c r="N4333" t="n">
        <v>0</v>
      </c>
      <c r="O4333" t="inlineStr">
        <is>
          <t>不可 #2</t>
        </is>
      </c>
      <c r="P4333" t="inlineStr">
        <is>
          <t>有り</t>
        </is>
      </c>
      <c r="R4333" s="4">
        <f>IF(COUNT($M4333:$N4333)=0,"",IF(AND(IF($N4333&lt;&gt;"",$N4333,$M4333)&lt;=0,$O4333&lt;&gt;"可"),"警告",""))</f>
        <v/>
      </c>
      <c r="S4333" s="4">
        <f>IF(COUNT($M4333:$N4333)=0,0,IF(IF($N4333&lt;&gt;"",$N4333,$M4333)&gt;=スコアリング基準!$B$20,スコアリング基準!$C$20,IF(IF($N4333&lt;&gt;"",$N4333,$M4333)&gt;=スコアリング基準!$B$21,スコアリング基準!$C$21,IF(IF($N4333&lt;&gt;"",$N4333,$M4333)&gt;0,スコアリング基準!$C$22,0))))</f>
        <v/>
      </c>
      <c r="T4333" s="4">
        <f>IF($O4333="可",スコアリング基準!$C$23,0)</f>
        <v/>
      </c>
      <c r="U4333" s="4">
        <f>IF(OR(COUNT($K4333:$L4333)&lt;2,$K4333=0),0,IF(ABS($L4333)/$K4333&lt;=スコアリング基準!$B$24,スコアリング基準!$C$24,IF(ABS($L4333)/$K4333&lt;=スコアリング基準!$B$25,スコアリング基準!$C$25,IF(ABS($L4333)/$K4333&lt;=スコアリング基準!$B$26,スコアリング基準!$C$26,0))))</f>
        <v/>
      </c>
      <c r="V4333" s="4">
        <f>IF($P4333="なし",スコアリング基準!$C$27,0)</f>
        <v/>
      </c>
      <c r="W4333" s="4">
        <f>IF($F4333="",0,IF(ISNUMBER($F4333),IF($F4333&lt;=スコアリング基準!$B$28,スコアリング基準!$C$28,スコアリング基準!$C$29),0))</f>
        <v/>
      </c>
      <c r="X4333" s="4">
        <f>IFERROR(VLOOKUP($B4333,スコアリング基準!$A$36:$B$46,2,FALSE),0)</f>
        <v/>
      </c>
      <c r="Y4333" s="4">
        <f>SUM($S4333:$X4333)</f>
        <v/>
      </c>
      <c r="Z4333" s="4">
        <f>IF(COUNT($M4333:$N4333)=0,"データ無",IF($Y4333&gt;=スコアリング基準!$B$30,"S",IF($Y4333&gt;=スコアリング基準!$B$31,"A",IF($Y4333&gt;=スコアリング基準!$B$32,"B","C"))))</f>
        <v/>
      </c>
      <c r="AA4333">
        <f>IFERROR(INDEX(実績DB!$I$3:$I$104,MATCH($B4333&amp;$C4333,実績DB!$J$3:$J$104,0)),"")</f>
        <v/>
      </c>
    </row>
    <row r="4334">
      <c r="A4334" t="n">
        <v>4332</v>
      </c>
      <c r="B4334" t="inlineStr">
        <is>
          <t>関西</t>
        </is>
      </c>
      <c r="C4334" t="inlineStr">
        <is>
          <t>六甲I変電所</t>
        </is>
      </c>
      <c r="E4334" t="n">
        <v>77</v>
      </c>
      <c r="F4334" t="n">
        <v>22</v>
      </c>
      <c r="G4334" s="3" t="n"/>
      <c r="H4334" s="3" t="n"/>
      <c r="I4334" t="inlineStr">
        <is>
          <t>未取得</t>
        </is>
      </c>
      <c r="J4334" t="n">
        <v>57</v>
      </c>
      <c r="K4334" t="n">
        <v>31</v>
      </c>
      <c r="L4334" t="n">
        <v>6</v>
      </c>
      <c r="O4334" t="inlineStr">
        <is>
          <t>可</t>
        </is>
      </c>
      <c r="P4334" t="inlineStr">
        <is>
          <t>有り</t>
        </is>
      </c>
      <c r="R4334" s="4">
        <f>IF(COUNT($M4334:$N4334)=0,"",IF(AND(IF($N4334&lt;&gt;"",$N4334,$M4334)&lt;=0,$O4334&lt;&gt;"可"),"警告",""))</f>
        <v/>
      </c>
      <c r="S4334" s="4">
        <f>IF(COUNT($M4334:$N4334)=0,0,IF(IF($N4334&lt;&gt;"",$N4334,$M4334)&gt;=スコアリング基準!$B$20,スコアリング基準!$C$20,IF(IF($N4334&lt;&gt;"",$N4334,$M4334)&gt;=スコアリング基準!$B$21,スコアリング基準!$C$21,IF(IF($N4334&lt;&gt;"",$N4334,$M4334)&gt;0,スコアリング基準!$C$22,0))))</f>
        <v/>
      </c>
      <c r="T4334" s="4">
        <f>IF($O4334="可",スコアリング基準!$C$23,0)</f>
        <v/>
      </c>
      <c r="U4334" s="4">
        <f>IF(OR(COUNT($K4334:$L4334)&lt;2,$K4334=0),0,IF(ABS($L4334)/$K4334&lt;=スコアリング基準!$B$24,スコアリング基準!$C$24,IF(ABS($L4334)/$K4334&lt;=スコアリング基準!$B$25,スコアリング基準!$C$25,IF(ABS($L4334)/$K4334&lt;=スコアリング基準!$B$26,スコアリング基準!$C$26,0))))</f>
        <v/>
      </c>
      <c r="V4334" s="4">
        <f>IF($P4334="なし",スコアリング基準!$C$27,0)</f>
        <v/>
      </c>
      <c r="W4334" s="4">
        <f>IF($F4334="",0,IF(ISNUMBER($F4334),IF($F4334&lt;=スコアリング基準!$B$28,スコアリング基準!$C$28,スコアリング基準!$C$29),0))</f>
        <v/>
      </c>
      <c r="X4334" s="4">
        <f>IFERROR(VLOOKUP($B4334,スコアリング基準!$A$36:$B$46,2,FALSE),0)</f>
        <v/>
      </c>
      <c r="Y4334" s="4">
        <f>SUM($S4334:$X4334)</f>
        <v/>
      </c>
      <c r="Z4334" s="4">
        <f>IF(COUNT($M4334:$N4334)=0,"データ無",IF($Y4334&gt;=スコアリング基準!$B$30,"S",IF($Y4334&gt;=スコアリング基準!$B$31,"A",IF($Y4334&gt;=スコアリング基準!$B$32,"B","C"))))</f>
        <v/>
      </c>
      <c r="AA4334">
        <f>IFERROR(INDEX(実績DB!$I$3:$I$104,MATCH($B4334&amp;$C4334,実績DB!$J$3:$J$104,0)),"")</f>
        <v/>
      </c>
    </row>
    <row r="4335">
      <c r="A4335" t="n">
        <v>4333</v>
      </c>
      <c r="B4335" t="inlineStr">
        <is>
          <t>関西</t>
        </is>
      </c>
      <c r="C4335" t="inlineStr">
        <is>
          <t>兵庫変電所</t>
        </is>
      </c>
      <c r="E4335" t="n">
        <v>77</v>
      </c>
      <c r="F4335" t="n">
        <v>33</v>
      </c>
      <c r="G4335" s="3" t="n">
        <v>34.66666</v>
      </c>
      <c r="H4335" s="3" t="n">
        <v>135.159629</v>
      </c>
      <c r="I4335" t="inlineStr">
        <is>
          <t>Google Places(名称一致)</t>
        </is>
      </c>
      <c r="J4335" t="n">
        <v>57</v>
      </c>
      <c r="K4335" t="n">
        <v>31</v>
      </c>
      <c r="L4335" t="n">
        <v>2</v>
      </c>
      <c r="O4335" t="inlineStr">
        <is>
          <t>可</t>
        </is>
      </c>
      <c r="P4335" t="inlineStr">
        <is>
          <t>有り</t>
        </is>
      </c>
      <c r="R4335" s="4">
        <f>IF(COUNT($M4335:$N4335)=0,"",IF(AND(IF($N4335&lt;&gt;"",$N4335,$M4335)&lt;=0,$O4335&lt;&gt;"可"),"警告",""))</f>
        <v/>
      </c>
      <c r="S4335" s="4">
        <f>IF(COUNT($M4335:$N4335)=0,0,IF(IF($N4335&lt;&gt;"",$N4335,$M4335)&gt;=スコアリング基準!$B$20,スコアリング基準!$C$20,IF(IF($N4335&lt;&gt;"",$N4335,$M4335)&gt;=スコアリング基準!$B$21,スコアリング基準!$C$21,IF(IF($N4335&lt;&gt;"",$N4335,$M4335)&gt;0,スコアリング基準!$C$22,0))))</f>
        <v/>
      </c>
      <c r="T4335" s="4">
        <f>IF($O4335="可",スコアリング基準!$C$23,0)</f>
        <v/>
      </c>
      <c r="U4335" s="4">
        <f>IF(OR(COUNT($K4335:$L4335)&lt;2,$K4335=0),0,IF(ABS($L4335)/$K4335&lt;=スコアリング基準!$B$24,スコアリング基準!$C$24,IF(ABS($L4335)/$K4335&lt;=スコアリング基準!$B$25,スコアリング基準!$C$25,IF(ABS($L4335)/$K4335&lt;=スコアリング基準!$B$26,スコアリング基準!$C$26,0))))</f>
        <v/>
      </c>
      <c r="V4335" s="4">
        <f>IF($P4335="なし",スコアリング基準!$C$27,0)</f>
        <v/>
      </c>
      <c r="W4335" s="4">
        <f>IF($F4335="",0,IF(ISNUMBER($F4335),IF($F4335&lt;=スコアリング基準!$B$28,スコアリング基準!$C$28,スコアリング基準!$C$29),0))</f>
        <v/>
      </c>
      <c r="X4335" s="4">
        <f>IFERROR(VLOOKUP($B4335,スコアリング基準!$A$36:$B$46,2,FALSE),0)</f>
        <v/>
      </c>
      <c r="Y4335" s="4">
        <f>SUM($S4335:$X4335)</f>
        <v/>
      </c>
      <c r="Z4335" s="4">
        <f>IF(COUNT($M4335:$N4335)=0,"データ無",IF($Y4335&gt;=スコアリング基準!$B$30,"S",IF($Y4335&gt;=スコアリング基準!$B$31,"A",IF($Y4335&gt;=スコアリング基準!$B$32,"B","C"))))</f>
        <v/>
      </c>
      <c r="AA4335">
        <f>IFERROR(INDEX(実績DB!$I$3:$I$104,MATCH($B4335&amp;$C4335,実績DB!$J$3:$J$104,0)),"")</f>
        <v/>
      </c>
    </row>
    <row r="4336">
      <c r="A4336" t="n">
        <v>4334</v>
      </c>
      <c r="B4336" t="inlineStr">
        <is>
          <t>関西</t>
        </is>
      </c>
      <c r="C4336" t="inlineStr">
        <is>
          <t>兼平町変電所</t>
        </is>
      </c>
      <c r="E4336" t="n">
        <v>77</v>
      </c>
      <c r="F4336" t="n">
        <v>22</v>
      </c>
      <c r="G4336" s="3" t="n">
        <v>34.682804</v>
      </c>
      <c r="H4336" s="3" t="n">
        <v>135.472216</v>
      </c>
      <c r="I4336" t="inlineStr">
        <is>
          <t>Google Places(名称一致)</t>
        </is>
      </c>
      <c r="J4336" t="n">
        <v>57</v>
      </c>
      <c r="K4336" t="n">
        <v>31</v>
      </c>
      <c r="L4336" t="n">
        <v>4</v>
      </c>
      <c r="O4336" t="inlineStr">
        <is>
          <t>可</t>
        </is>
      </c>
      <c r="P4336" t="inlineStr">
        <is>
          <t>なし</t>
        </is>
      </c>
      <c r="R4336" s="4">
        <f>IF(COUNT($M4336:$N4336)=0,"",IF(AND(IF($N4336&lt;&gt;"",$N4336,$M4336)&lt;=0,$O4336&lt;&gt;"可"),"警告",""))</f>
        <v/>
      </c>
      <c r="S4336" s="4">
        <f>IF(COUNT($M4336:$N4336)=0,0,IF(IF($N4336&lt;&gt;"",$N4336,$M4336)&gt;=スコアリング基準!$B$20,スコアリング基準!$C$20,IF(IF($N4336&lt;&gt;"",$N4336,$M4336)&gt;=スコアリング基準!$B$21,スコアリング基準!$C$21,IF(IF($N4336&lt;&gt;"",$N4336,$M4336)&gt;0,スコアリング基準!$C$22,0))))</f>
        <v/>
      </c>
      <c r="T4336" s="4">
        <f>IF($O4336="可",スコアリング基準!$C$23,0)</f>
        <v/>
      </c>
      <c r="U4336" s="4">
        <f>IF(OR(COUNT($K4336:$L4336)&lt;2,$K4336=0),0,IF(ABS($L4336)/$K4336&lt;=スコアリング基準!$B$24,スコアリング基準!$C$24,IF(ABS($L4336)/$K4336&lt;=スコアリング基準!$B$25,スコアリング基準!$C$25,IF(ABS($L4336)/$K4336&lt;=スコアリング基準!$B$26,スコアリング基準!$C$26,0))))</f>
        <v/>
      </c>
      <c r="V4336" s="4">
        <f>IF($P4336="なし",スコアリング基準!$C$27,0)</f>
        <v/>
      </c>
      <c r="W4336" s="4">
        <f>IF($F4336="",0,IF(ISNUMBER($F4336),IF($F4336&lt;=スコアリング基準!$B$28,スコアリング基準!$C$28,スコアリング基準!$C$29),0))</f>
        <v/>
      </c>
      <c r="X4336" s="4">
        <f>IFERROR(VLOOKUP($B4336,スコアリング基準!$A$36:$B$46,2,FALSE),0)</f>
        <v/>
      </c>
      <c r="Y4336" s="4">
        <f>SUM($S4336:$X4336)</f>
        <v/>
      </c>
      <c r="Z4336" s="4">
        <f>IF(COUNT($M4336:$N4336)=0,"データ無",IF($Y4336&gt;=スコアリング基準!$B$30,"S",IF($Y4336&gt;=スコアリング基準!$B$31,"A",IF($Y4336&gt;=スコアリング基準!$B$32,"B","C"))))</f>
        <v/>
      </c>
      <c r="AA4336">
        <f>IFERROR(INDEX(実績DB!$I$3:$I$104,MATCH($B4336&amp;$C4336,実績DB!$J$3:$J$104,0)),"")</f>
        <v/>
      </c>
    </row>
    <row r="4337">
      <c r="A4337" t="n">
        <v>4335</v>
      </c>
      <c r="B4337" t="inlineStr">
        <is>
          <t>関西</t>
        </is>
      </c>
      <c r="C4337" t="inlineStr">
        <is>
          <t>刀根山変電所</t>
        </is>
      </c>
      <c r="E4337" t="n">
        <v>77</v>
      </c>
      <c r="F4337" t="n">
        <v>6.6</v>
      </c>
      <c r="G4337" s="3" t="n">
        <v>34.800512</v>
      </c>
      <c r="H4337" s="3" t="n">
        <v>135.452759</v>
      </c>
      <c r="I4337" t="inlineStr">
        <is>
          <t>Google Places(名称一致)</t>
        </is>
      </c>
      <c r="J4337" t="n">
        <v>57</v>
      </c>
      <c r="K4337" t="n">
        <v>57</v>
      </c>
      <c r="L4337" t="n">
        <v>-38</v>
      </c>
      <c r="M4337" t="n">
        <v>19</v>
      </c>
      <c r="N4337" t="n">
        <v>19</v>
      </c>
      <c r="O4337" t="inlineStr">
        <is>
          <t>不可 #2</t>
        </is>
      </c>
      <c r="P4337" t="inlineStr">
        <is>
          <t>なし</t>
        </is>
      </c>
      <c r="R4337" s="4">
        <f>IF(COUNT($M4337:$N4337)=0,"",IF(AND(IF($N4337&lt;&gt;"",$N4337,$M4337)&lt;=0,$O4337&lt;&gt;"可"),"警告",""))</f>
        <v/>
      </c>
      <c r="S4337" s="4">
        <f>IF(COUNT($M4337:$N4337)=0,0,IF(IF($N4337&lt;&gt;"",$N4337,$M4337)&gt;=スコアリング基準!$B$20,スコアリング基準!$C$20,IF(IF($N4337&lt;&gt;"",$N4337,$M4337)&gt;=スコアリング基準!$B$21,スコアリング基準!$C$21,IF(IF($N4337&lt;&gt;"",$N4337,$M4337)&gt;0,スコアリング基準!$C$22,0))))</f>
        <v/>
      </c>
      <c r="T4337" s="4">
        <f>IF($O4337="可",スコアリング基準!$C$23,0)</f>
        <v/>
      </c>
      <c r="U4337" s="4">
        <f>IF(OR(COUNT($K4337:$L4337)&lt;2,$K4337=0),0,IF(ABS($L4337)/$K4337&lt;=スコアリング基準!$B$24,スコアリング基準!$C$24,IF(ABS($L4337)/$K4337&lt;=スコアリング基準!$B$25,スコアリング基準!$C$25,IF(ABS($L4337)/$K4337&lt;=スコアリング基準!$B$26,スコアリング基準!$C$26,0))))</f>
        <v/>
      </c>
      <c r="V4337" s="4">
        <f>IF($P4337="なし",スコアリング基準!$C$27,0)</f>
        <v/>
      </c>
      <c r="W4337" s="4">
        <f>IF($F4337="",0,IF(ISNUMBER($F4337),IF($F4337&lt;=スコアリング基準!$B$28,スコアリング基準!$C$28,スコアリング基準!$C$29),0))</f>
        <v/>
      </c>
      <c r="X4337" s="4">
        <f>IFERROR(VLOOKUP($B4337,スコアリング基準!$A$36:$B$46,2,FALSE),0)</f>
        <v/>
      </c>
      <c r="Y4337" s="4">
        <f>SUM($S4337:$X4337)</f>
        <v/>
      </c>
      <c r="Z4337" s="4">
        <f>IF(COUNT($M4337:$N4337)=0,"データ無",IF($Y4337&gt;=スコアリング基準!$B$30,"S",IF($Y4337&gt;=スコアリング基準!$B$31,"A",IF($Y4337&gt;=スコアリング基準!$B$32,"B","C"))))</f>
        <v/>
      </c>
      <c r="AA4337">
        <f>IFERROR(INDEX(実績DB!$I$3:$I$104,MATCH($B4337&amp;$C4337,実績DB!$J$3:$J$104,0)),"")</f>
        <v/>
      </c>
    </row>
    <row r="4338">
      <c r="A4338" t="n">
        <v>4336</v>
      </c>
      <c r="B4338" t="inlineStr">
        <is>
          <t>関西</t>
        </is>
      </c>
      <c r="C4338" t="inlineStr">
        <is>
          <t>別所変電所</t>
        </is>
      </c>
      <c r="E4338" t="n">
        <v>77</v>
      </c>
      <c r="F4338" t="n">
        <v>6.6</v>
      </c>
      <c r="G4338" s="3" t="n">
        <v>34.785705</v>
      </c>
      <c r="H4338" s="3" t="n">
        <v>134.95885</v>
      </c>
      <c r="I4338" t="inlineStr">
        <is>
          <t>Google Places(名称一致)</t>
        </is>
      </c>
      <c r="J4338" t="n">
        <v>38</v>
      </c>
      <c r="K4338" t="n">
        <v>38</v>
      </c>
      <c r="L4338" t="n">
        <v>-38</v>
      </c>
      <c r="M4338" t="n">
        <v>0</v>
      </c>
      <c r="N4338" t="n">
        <v>0</v>
      </c>
      <c r="O4338" t="inlineStr">
        <is>
          <t>不可 #2</t>
        </is>
      </c>
      <c r="P4338" t="inlineStr">
        <is>
          <t>有り</t>
        </is>
      </c>
      <c r="R4338" s="4">
        <f>IF(COUNT($M4338:$N4338)=0,"",IF(AND(IF($N4338&lt;&gt;"",$N4338,$M4338)&lt;=0,$O4338&lt;&gt;"可"),"警告",""))</f>
        <v/>
      </c>
      <c r="S4338" s="4">
        <f>IF(COUNT($M4338:$N4338)=0,0,IF(IF($N4338&lt;&gt;"",$N4338,$M4338)&gt;=スコアリング基準!$B$20,スコアリング基準!$C$20,IF(IF($N4338&lt;&gt;"",$N4338,$M4338)&gt;=スコアリング基準!$B$21,スコアリング基準!$C$21,IF(IF($N4338&lt;&gt;"",$N4338,$M4338)&gt;0,スコアリング基準!$C$22,0))))</f>
        <v/>
      </c>
      <c r="T4338" s="4">
        <f>IF($O4338="可",スコアリング基準!$C$23,0)</f>
        <v/>
      </c>
      <c r="U4338" s="4">
        <f>IF(OR(COUNT($K4338:$L4338)&lt;2,$K4338=0),0,IF(ABS($L4338)/$K4338&lt;=スコアリング基準!$B$24,スコアリング基準!$C$24,IF(ABS($L4338)/$K4338&lt;=スコアリング基準!$B$25,スコアリング基準!$C$25,IF(ABS($L4338)/$K4338&lt;=スコアリング基準!$B$26,スコアリング基準!$C$26,0))))</f>
        <v/>
      </c>
      <c r="V4338" s="4">
        <f>IF($P4338="なし",スコアリング基準!$C$27,0)</f>
        <v/>
      </c>
      <c r="W4338" s="4">
        <f>IF($F4338="",0,IF(ISNUMBER($F4338),IF($F4338&lt;=スコアリング基準!$B$28,スコアリング基準!$C$28,スコアリング基準!$C$29),0))</f>
        <v/>
      </c>
      <c r="X4338" s="4">
        <f>IFERROR(VLOOKUP($B4338,スコアリング基準!$A$36:$B$46,2,FALSE),0)</f>
        <v/>
      </c>
      <c r="Y4338" s="4">
        <f>SUM($S4338:$X4338)</f>
        <v/>
      </c>
      <c r="Z4338" s="4">
        <f>IF(COUNT($M4338:$N4338)=0,"データ無",IF($Y4338&gt;=スコアリング基準!$B$30,"S",IF($Y4338&gt;=スコアリング基準!$B$31,"A",IF($Y4338&gt;=スコアリング基準!$B$32,"B","C"))))</f>
        <v/>
      </c>
      <c r="AA4338">
        <f>IFERROR(INDEX(実績DB!$I$3:$I$104,MATCH($B4338&amp;$C4338,実績DB!$J$3:$J$104,0)),"")</f>
        <v/>
      </c>
    </row>
    <row r="4339">
      <c r="A4339" t="n">
        <v>4337</v>
      </c>
      <c r="B4339" t="inlineStr">
        <is>
          <t>関西</t>
        </is>
      </c>
      <c r="C4339" t="inlineStr">
        <is>
          <t>加太変電所</t>
        </is>
      </c>
      <c r="E4339" t="n">
        <v>77</v>
      </c>
      <c r="F4339" t="n">
        <v>6.6</v>
      </c>
      <c r="G4339" s="3" t="n">
        <v>34.267239</v>
      </c>
      <c r="H4339" s="3" t="n">
        <v>135.096308</v>
      </c>
      <c r="I4339" t="inlineStr">
        <is>
          <t>Google Places(名称一致)</t>
        </is>
      </c>
      <c r="J4339" t="n">
        <v>38</v>
      </c>
      <c r="K4339" t="n">
        <v>38</v>
      </c>
      <c r="L4339" t="n">
        <v>-23</v>
      </c>
      <c r="M4339" t="n">
        <v>14</v>
      </c>
      <c r="N4339" t="n">
        <v>0</v>
      </c>
      <c r="O4339" t="inlineStr">
        <is>
          <t>不可 #2</t>
        </is>
      </c>
      <c r="P4339" t="inlineStr">
        <is>
          <t>有り</t>
        </is>
      </c>
      <c r="R4339" s="4">
        <f>IF(COUNT($M4339:$N4339)=0,"",IF(AND(IF($N4339&lt;&gt;"",$N4339,$M4339)&lt;=0,$O4339&lt;&gt;"可"),"警告",""))</f>
        <v/>
      </c>
      <c r="S4339" s="4">
        <f>IF(COUNT($M4339:$N4339)=0,0,IF(IF($N4339&lt;&gt;"",$N4339,$M4339)&gt;=スコアリング基準!$B$20,スコアリング基準!$C$20,IF(IF($N4339&lt;&gt;"",$N4339,$M4339)&gt;=スコアリング基準!$B$21,スコアリング基準!$C$21,IF(IF($N4339&lt;&gt;"",$N4339,$M4339)&gt;0,スコアリング基準!$C$22,0))))</f>
        <v/>
      </c>
      <c r="T4339" s="4">
        <f>IF($O4339="可",スコアリング基準!$C$23,0)</f>
        <v/>
      </c>
      <c r="U4339" s="4">
        <f>IF(OR(COUNT($K4339:$L4339)&lt;2,$K4339=0),0,IF(ABS($L4339)/$K4339&lt;=スコアリング基準!$B$24,スコアリング基準!$C$24,IF(ABS($L4339)/$K4339&lt;=スコアリング基準!$B$25,スコアリング基準!$C$25,IF(ABS($L4339)/$K4339&lt;=スコアリング基準!$B$26,スコアリング基準!$C$26,0))))</f>
        <v/>
      </c>
      <c r="V4339" s="4">
        <f>IF($P4339="なし",スコアリング基準!$C$27,0)</f>
        <v/>
      </c>
      <c r="W4339" s="4">
        <f>IF($F4339="",0,IF(ISNUMBER($F4339),IF($F4339&lt;=スコアリング基準!$B$28,スコアリング基準!$C$28,スコアリング基準!$C$29),0))</f>
        <v/>
      </c>
      <c r="X4339" s="4">
        <f>IFERROR(VLOOKUP($B4339,スコアリング基準!$A$36:$B$46,2,FALSE),0)</f>
        <v/>
      </c>
      <c r="Y4339" s="4">
        <f>SUM($S4339:$X4339)</f>
        <v/>
      </c>
      <c r="Z4339" s="4">
        <f>IF(COUNT($M4339:$N4339)=0,"データ無",IF($Y4339&gt;=スコアリング基準!$B$30,"S",IF($Y4339&gt;=スコアリング基準!$B$31,"A",IF($Y4339&gt;=スコアリング基準!$B$32,"B","C"))))</f>
        <v/>
      </c>
      <c r="AA4339">
        <f>IFERROR(INDEX(実績DB!$I$3:$I$104,MATCH($B4339&amp;$C4339,実績DB!$J$3:$J$104,0)),"")</f>
        <v/>
      </c>
    </row>
    <row r="4340">
      <c r="A4340" t="n">
        <v>4338</v>
      </c>
      <c r="B4340" t="inlineStr">
        <is>
          <t>関西</t>
        </is>
      </c>
      <c r="C4340" t="inlineStr">
        <is>
          <t>加納変電所</t>
        </is>
      </c>
      <c r="E4340" t="n">
        <v>77</v>
      </c>
      <c r="F4340" t="n">
        <v>6.6</v>
      </c>
      <c r="G4340" s="3" t="n"/>
      <c r="H4340" s="3" t="n"/>
      <c r="I4340" t="inlineStr">
        <is>
          <t>未取得</t>
        </is>
      </c>
      <c r="J4340" t="n">
        <v>38</v>
      </c>
      <c r="K4340" t="n">
        <v>38</v>
      </c>
      <c r="L4340" t="n">
        <v>-21</v>
      </c>
      <c r="M4340" t="n">
        <v>17</v>
      </c>
      <c r="N4340" t="n">
        <v>0</v>
      </c>
      <c r="O4340" t="inlineStr">
        <is>
          <t>不可 #2</t>
        </is>
      </c>
      <c r="P4340" t="inlineStr">
        <is>
          <t>有り</t>
        </is>
      </c>
      <c r="R4340" s="4">
        <f>IF(COUNT($M4340:$N4340)=0,"",IF(AND(IF($N4340&lt;&gt;"",$N4340,$M4340)&lt;=0,$O4340&lt;&gt;"可"),"警告",""))</f>
        <v/>
      </c>
      <c r="S4340" s="4">
        <f>IF(COUNT($M4340:$N4340)=0,0,IF(IF($N4340&lt;&gt;"",$N4340,$M4340)&gt;=スコアリング基準!$B$20,スコアリング基準!$C$20,IF(IF($N4340&lt;&gt;"",$N4340,$M4340)&gt;=スコアリング基準!$B$21,スコアリング基準!$C$21,IF(IF($N4340&lt;&gt;"",$N4340,$M4340)&gt;0,スコアリング基準!$C$22,0))))</f>
        <v/>
      </c>
      <c r="T4340" s="4">
        <f>IF($O4340="可",スコアリング基準!$C$23,0)</f>
        <v/>
      </c>
      <c r="U4340" s="4">
        <f>IF(OR(COUNT($K4340:$L4340)&lt;2,$K4340=0),0,IF(ABS($L4340)/$K4340&lt;=スコアリング基準!$B$24,スコアリング基準!$C$24,IF(ABS($L4340)/$K4340&lt;=スコアリング基準!$B$25,スコアリング基準!$C$25,IF(ABS($L4340)/$K4340&lt;=スコアリング基準!$B$26,スコアリング基準!$C$26,0))))</f>
        <v/>
      </c>
      <c r="V4340" s="4">
        <f>IF($P4340="なし",スコアリング基準!$C$27,0)</f>
        <v/>
      </c>
      <c r="W4340" s="4">
        <f>IF($F4340="",0,IF(ISNUMBER($F4340),IF($F4340&lt;=スコアリング基準!$B$28,スコアリング基準!$C$28,スコアリング基準!$C$29),0))</f>
        <v/>
      </c>
      <c r="X4340" s="4">
        <f>IFERROR(VLOOKUP($B4340,スコアリング基準!$A$36:$B$46,2,FALSE),0)</f>
        <v/>
      </c>
      <c r="Y4340" s="4">
        <f>SUM($S4340:$X4340)</f>
        <v/>
      </c>
      <c r="Z4340" s="4">
        <f>IF(COUNT($M4340:$N4340)=0,"データ無",IF($Y4340&gt;=スコアリング基準!$B$30,"S",IF($Y4340&gt;=スコアリング基準!$B$31,"A",IF($Y4340&gt;=スコアリング基準!$B$32,"B","C"))))</f>
        <v/>
      </c>
      <c r="AA4340">
        <f>IFERROR(INDEX(実績DB!$I$3:$I$104,MATCH($B4340&amp;$C4340,実績DB!$J$3:$J$104,0)),"")</f>
        <v/>
      </c>
    </row>
    <row r="4341">
      <c r="A4341" t="n">
        <v>4339</v>
      </c>
      <c r="B4341" t="inlineStr">
        <is>
          <t>関西</t>
        </is>
      </c>
      <c r="C4341" t="inlineStr">
        <is>
          <t>加美変電所</t>
        </is>
      </c>
      <c r="E4341" t="n">
        <v>77</v>
      </c>
      <c r="F4341" t="n">
        <v>6.6</v>
      </c>
      <c r="G4341" s="3" t="n">
        <v>34.619205</v>
      </c>
      <c r="H4341" s="3" t="n">
        <v>135.559037</v>
      </c>
      <c r="I4341" t="inlineStr">
        <is>
          <t>Google Places(名称一致)</t>
        </is>
      </c>
      <c r="J4341" t="n">
        <v>57</v>
      </c>
      <c r="K4341" t="n">
        <v>57</v>
      </c>
      <c r="L4341" t="n">
        <v>-29</v>
      </c>
      <c r="M4341" t="n">
        <v>28</v>
      </c>
      <c r="N4341" t="n">
        <v>28</v>
      </c>
      <c r="O4341" t="inlineStr">
        <is>
          <t>不可 #2</t>
        </is>
      </c>
      <c r="P4341" t="inlineStr">
        <is>
          <t>なし</t>
        </is>
      </c>
      <c r="R4341" s="4">
        <f>IF(COUNT($M4341:$N4341)=0,"",IF(AND(IF($N4341&lt;&gt;"",$N4341,$M4341)&lt;=0,$O4341&lt;&gt;"可"),"警告",""))</f>
        <v/>
      </c>
      <c r="S4341" s="4">
        <f>IF(COUNT($M4341:$N4341)=0,0,IF(IF($N4341&lt;&gt;"",$N4341,$M4341)&gt;=スコアリング基準!$B$20,スコアリング基準!$C$20,IF(IF($N4341&lt;&gt;"",$N4341,$M4341)&gt;=スコアリング基準!$B$21,スコアリング基準!$C$21,IF(IF($N4341&lt;&gt;"",$N4341,$M4341)&gt;0,スコアリング基準!$C$22,0))))</f>
        <v/>
      </c>
      <c r="T4341" s="4">
        <f>IF($O4341="可",スコアリング基準!$C$23,0)</f>
        <v/>
      </c>
      <c r="U4341" s="4">
        <f>IF(OR(COUNT($K4341:$L4341)&lt;2,$K4341=0),0,IF(ABS($L4341)/$K4341&lt;=スコアリング基準!$B$24,スコアリング基準!$C$24,IF(ABS($L4341)/$K4341&lt;=スコアリング基準!$B$25,スコアリング基準!$C$25,IF(ABS($L4341)/$K4341&lt;=スコアリング基準!$B$26,スコアリング基準!$C$26,0))))</f>
        <v/>
      </c>
      <c r="V4341" s="4">
        <f>IF($P4341="なし",スコアリング基準!$C$27,0)</f>
        <v/>
      </c>
      <c r="W4341" s="4">
        <f>IF($F4341="",0,IF(ISNUMBER($F4341),IF($F4341&lt;=スコアリング基準!$B$28,スコアリング基準!$C$28,スコアリング基準!$C$29),0))</f>
        <v/>
      </c>
      <c r="X4341" s="4">
        <f>IFERROR(VLOOKUP($B4341,スコアリング基準!$A$36:$B$46,2,FALSE),0)</f>
        <v/>
      </c>
      <c r="Y4341" s="4">
        <f>SUM($S4341:$X4341)</f>
        <v/>
      </c>
      <c r="Z4341" s="4">
        <f>IF(COUNT($M4341:$N4341)=0,"データ無",IF($Y4341&gt;=スコアリング基準!$B$30,"S",IF($Y4341&gt;=スコアリング基準!$B$31,"A",IF($Y4341&gt;=スコアリング基準!$B$32,"B","C"))))</f>
        <v/>
      </c>
      <c r="AA4341">
        <f>IFERROR(INDEX(実績DB!$I$3:$I$104,MATCH($B4341&amp;$C4341,実績DB!$J$3:$J$104,0)),"")</f>
        <v/>
      </c>
    </row>
    <row r="4342">
      <c r="A4342" t="n">
        <v>4340</v>
      </c>
      <c r="B4342" t="inlineStr">
        <is>
          <t>関西</t>
        </is>
      </c>
      <c r="C4342" t="inlineStr">
        <is>
          <t>加美町変電所</t>
        </is>
      </c>
      <c r="E4342" t="n">
        <v>77</v>
      </c>
      <c r="F4342" t="n">
        <v>6.6</v>
      </c>
      <c r="G4342" s="3" t="n"/>
      <c r="H4342" s="3" t="n"/>
      <c r="I4342" t="inlineStr">
        <is>
          <t>未取得</t>
        </is>
      </c>
      <c r="J4342" t="n">
        <v>32</v>
      </c>
      <c r="K4342" t="n">
        <v>32</v>
      </c>
      <c r="L4342" t="n">
        <v>-23</v>
      </c>
      <c r="M4342" t="n">
        <v>10</v>
      </c>
      <c r="N4342" t="n">
        <v>0</v>
      </c>
      <c r="O4342" t="inlineStr">
        <is>
          <t>不可 #2</t>
        </is>
      </c>
      <c r="P4342" t="inlineStr">
        <is>
          <t>有り</t>
        </is>
      </c>
      <c r="R4342" s="4">
        <f>IF(COUNT($M4342:$N4342)=0,"",IF(AND(IF($N4342&lt;&gt;"",$N4342,$M4342)&lt;=0,$O4342&lt;&gt;"可"),"警告",""))</f>
        <v/>
      </c>
      <c r="S4342" s="4">
        <f>IF(COUNT($M4342:$N4342)=0,0,IF(IF($N4342&lt;&gt;"",$N4342,$M4342)&gt;=スコアリング基準!$B$20,スコアリング基準!$C$20,IF(IF($N4342&lt;&gt;"",$N4342,$M4342)&gt;=スコアリング基準!$B$21,スコアリング基準!$C$21,IF(IF($N4342&lt;&gt;"",$N4342,$M4342)&gt;0,スコアリング基準!$C$22,0))))</f>
        <v/>
      </c>
      <c r="T4342" s="4">
        <f>IF($O4342="可",スコアリング基準!$C$23,0)</f>
        <v/>
      </c>
      <c r="U4342" s="4">
        <f>IF(OR(COUNT($K4342:$L4342)&lt;2,$K4342=0),0,IF(ABS($L4342)/$K4342&lt;=スコアリング基準!$B$24,スコアリング基準!$C$24,IF(ABS($L4342)/$K4342&lt;=スコアリング基準!$B$25,スコアリング基準!$C$25,IF(ABS($L4342)/$K4342&lt;=スコアリング基準!$B$26,スコアリング基準!$C$26,0))))</f>
        <v/>
      </c>
      <c r="V4342" s="4">
        <f>IF($P4342="なし",スコアリング基準!$C$27,0)</f>
        <v/>
      </c>
      <c r="W4342" s="4">
        <f>IF($F4342="",0,IF(ISNUMBER($F4342),IF($F4342&lt;=スコアリング基準!$B$28,スコアリング基準!$C$28,スコアリング基準!$C$29),0))</f>
        <v/>
      </c>
      <c r="X4342" s="4">
        <f>IFERROR(VLOOKUP($B4342,スコアリング基準!$A$36:$B$46,2,FALSE),0)</f>
        <v/>
      </c>
      <c r="Y4342" s="4">
        <f>SUM($S4342:$X4342)</f>
        <v/>
      </c>
      <c r="Z4342" s="4">
        <f>IF(COUNT($M4342:$N4342)=0,"データ無",IF($Y4342&gt;=スコアリング基準!$B$30,"S",IF($Y4342&gt;=スコアリング基準!$B$31,"A",IF($Y4342&gt;=スコアリング基準!$B$32,"B","C"))))</f>
        <v/>
      </c>
      <c r="AA4342">
        <f>IFERROR(INDEX(実績DB!$I$3:$I$104,MATCH($B4342&amp;$C4342,実績DB!$J$3:$J$104,0)),"")</f>
        <v/>
      </c>
    </row>
    <row r="4343">
      <c r="A4343" t="n">
        <v>4341</v>
      </c>
      <c r="B4343" t="inlineStr">
        <is>
          <t>関西</t>
        </is>
      </c>
      <c r="C4343" t="inlineStr">
        <is>
          <t>加賀屋変電所</t>
        </is>
      </c>
      <c r="E4343" t="n">
        <v>77</v>
      </c>
      <c r="F4343" t="n">
        <v>6.6</v>
      </c>
      <c r="G4343" s="3" t="n">
        <v>34.610652</v>
      </c>
      <c r="H4343" s="3" t="n">
        <v>135.466987</v>
      </c>
      <c r="I4343" t="inlineStr">
        <is>
          <t>Google Places(名称一致)</t>
        </is>
      </c>
      <c r="J4343" t="n">
        <v>45</v>
      </c>
      <c r="K4343" t="n">
        <v>45</v>
      </c>
      <c r="L4343" t="n">
        <v>-32</v>
      </c>
      <c r="M4343" t="n">
        <v>13</v>
      </c>
      <c r="N4343" t="n">
        <v>0</v>
      </c>
      <c r="O4343" t="inlineStr">
        <is>
          <t>不可 #2</t>
        </is>
      </c>
      <c r="P4343" t="inlineStr">
        <is>
          <t>有り</t>
        </is>
      </c>
      <c r="R4343" s="4">
        <f>IF(COUNT($M4343:$N4343)=0,"",IF(AND(IF($N4343&lt;&gt;"",$N4343,$M4343)&lt;=0,$O4343&lt;&gt;"可"),"警告",""))</f>
        <v/>
      </c>
      <c r="S4343" s="4">
        <f>IF(COUNT($M4343:$N4343)=0,0,IF(IF($N4343&lt;&gt;"",$N4343,$M4343)&gt;=スコアリング基準!$B$20,スコアリング基準!$C$20,IF(IF($N4343&lt;&gt;"",$N4343,$M4343)&gt;=スコアリング基準!$B$21,スコアリング基準!$C$21,IF(IF($N4343&lt;&gt;"",$N4343,$M4343)&gt;0,スコアリング基準!$C$22,0))))</f>
        <v/>
      </c>
      <c r="T4343" s="4">
        <f>IF($O4343="可",スコアリング基準!$C$23,0)</f>
        <v/>
      </c>
      <c r="U4343" s="4">
        <f>IF(OR(COUNT($K4343:$L4343)&lt;2,$K4343=0),0,IF(ABS($L4343)/$K4343&lt;=スコアリング基準!$B$24,スコアリング基準!$C$24,IF(ABS($L4343)/$K4343&lt;=スコアリング基準!$B$25,スコアリング基準!$C$25,IF(ABS($L4343)/$K4343&lt;=スコアリング基準!$B$26,スコアリング基準!$C$26,0))))</f>
        <v/>
      </c>
      <c r="V4343" s="4">
        <f>IF($P4343="なし",スコアリング基準!$C$27,0)</f>
        <v/>
      </c>
      <c r="W4343" s="4">
        <f>IF($F4343="",0,IF(ISNUMBER($F4343),IF($F4343&lt;=スコアリング基準!$B$28,スコアリング基準!$C$28,スコアリング基準!$C$29),0))</f>
        <v/>
      </c>
      <c r="X4343" s="4">
        <f>IFERROR(VLOOKUP($B4343,スコアリング基準!$A$36:$B$46,2,FALSE),0)</f>
        <v/>
      </c>
      <c r="Y4343" s="4">
        <f>SUM($S4343:$X4343)</f>
        <v/>
      </c>
      <c r="Z4343" s="4">
        <f>IF(COUNT($M4343:$N4343)=0,"データ無",IF($Y4343&gt;=スコアリング基準!$B$30,"S",IF($Y4343&gt;=スコアリング基準!$B$31,"A",IF($Y4343&gt;=スコアリング基準!$B$32,"B","C"))))</f>
        <v/>
      </c>
      <c r="AA4343">
        <f>IFERROR(INDEX(実績DB!$I$3:$I$104,MATCH($B4343&amp;$C4343,実績DB!$J$3:$J$104,0)),"")</f>
        <v/>
      </c>
    </row>
    <row r="4344">
      <c r="A4344" t="n">
        <v>4342</v>
      </c>
      <c r="B4344" t="inlineStr">
        <is>
          <t>関西</t>
        </is>
      </c>
      <c r="C4344" t="inlineStr">
        <is>
          <t>勝原変電所</t>
        </is>
      </c>
      <c r="E4344" t="n">
        <v>77</v>
      </c>
      <c r="F4344" t="n">
        <v>6.6</v>
      </c>
      <c r="G4344" s="3" t="n">
        <v>34.805525</v>
      </c>
      <c r="H4344" s="3" t="n">
        <v>134.592424</v>
      </c>
      <c r="I4344" t="inlineStr">
        <is>
          <t>Google Places(名称一致)</t>
        </is>
      </c>
      <c r="J4344" t="n">
        <v>38</v>
      </c>
      <c r="K4344" t="n">
        <v>38</v>
      </c>
      <c r="L4344" t="n">
        <v>-25</v>
      </c>
      <c r="M4344" t="n">
        <v>13</v>
      </c>
      <c r="N4344" t="n">
        <v>0</v>
      </c>
      <c r="O4344" t="inlineStr">
        <is>
          <t>不可 #2</t>
        </is>
      </c>
      <c r="P4344" t="inlineStr">
        <is>
          <t>有り</t>
        </is>
      </c>
      <c r="R4344" s="4">
        <f>IF(COUNT($M4344:$N4344)=0,"",IF(AND(IF($N4344&lt;&gt;"",$N4344,$M4344)&lt;=0,$O4344&lt;&gt;"可"),"警告",""))</f>
        <v/>
      </c>
      <c r="S4344" s="4">
        <f>IF(COUNT($M4344:$N4344)=0,0,IF(IF($N4344&lt;&gt;"",$N4344,$M4344)&gt;=スコアリング基準!$B$20,スコアリング基準!$C$20,IF(IF($N4344&lt;&gt;"",$N4344,$M4344)&gt;=スコアリング基準!$B$21,スコアリング基準!$C$21,IF(IF($N4344&lt;&gt;"",$N4344,$M4344)&gt;0,スコアリング基準!$C$22,0))))</f>
        <v/>
      </c>
      <c r="T4344" s="4">
        <f>IF($O4344="可",スコアリング基準!$C$23,0)</f>
        <v/>
      </c>
      <c r="U4344" s="4">
        <f>IF(OR(COUNT($K4344:$L4344)&lt;2,$K4344=0),0,IF(ABS($L4344)/$K4344&lt;=スコアリング基準!$B$24,スコアリング基準!$C$24,IF(ABS($L4344)/$K4344&lt;=スコアリング基準!$B$25,スコアリング基準!$C$25,IF(ABS($L4344)/$K4344&lt;=スコアリング基準!$B$26,スコアリング基準!$C$26,0))))</f>
        <v/>
      </c>
      <c r="V4344" s="4">
        <f>IF($P4344="なし",スコアリング基準!$C$27,0)</f>
        <v/>
      </c>
      <c r="W4344" s="4">
        <f>IF($F4344="",0,IF(ISNUMBER($F4344),IF($F4344&lt;=スコアリング基準!$B$28,スコアリング基準!$C$28,スコアリング基準!$C$29),0))</f>
        <v/>
      </c>
      <c r="X4344" s="4">
        <f>IFERROR(VLOOKUP($B4344,スコアリング基準!$A$36:$B$46,2,FALSE),0)</f>
        <v/>
      </c>
      <c r="Y4344" s="4">
        <f>SUM($S4344:$X4344)</f>
        <v/>
      </c>
      <c r="Z4344" s="4">
        <f>IF(COUNT($M4344:$N4344)=0,"データ無",IF($Y4344&gt;=スコアリング基準!$B$30,"S",IF($Y4344&gt;=スコアリング基準!$B$31,"A",IF($Y4344&gt;=スコアリング基準!$B$32,"B","C"))))</f>
        <v/>
      </c>
      <c r="AA4344">
        <f>IFERROR(INDEX(実績DB!$I$3:$I$104,MATCH($B4344&amp;$C4344,実績DB!$J$3:$J$104,0)),"")</f>
        <v/>
      </c>
    </row>
    <row r="4345">
      <c r="A4345" t="n">
        <v>4343</v>
      </c>
      <c r="B4345" t="inlineStr">
        <is>
          <t>関西</t>
        </is>
      </c>
      <c r="C4345" t="inlineStr">
        <is>
          <t>勝浦変電所</t>
        </is>
      </c>
      <c r="E4345" t="n">
        <v>77</v>
      </c>
      <c r="F4345" t="n">
        <v>33</v>
      </c>
      <c r="G4345" s="3" t="n">
        <v>33.64065</v>
      </c>
      <c r="H4345" s="3" t="n">
        <v>135.93185</v>
      </c>
      <c r="I4345" t="inlineStr">
        <is>
          <t>OSM実測(名称一致)</t>
        </is>
      </c>
      <c r="J4345" t="n">
        <v>42</v>
      </c>
      <c r="K4345" t="n">
        <v>15</v>
      </c>
      <c r="L4345" t="n">
        <v>0</v>
      </c>
      <c r="O4345" t="inlineStr">
        <is>
          <t>不可 #1</t>
        </is>
      </c>
      <c r="P4345" t="inlineStr">
        <is>
          <t>有り</t>
        </is>
      </c>
      <c r="R4345" s="4">
        <f>IF(COUNT($M4345:$N4345)=0,"",IF(AND(IF($N4345&lt;&gt;"",$N4345,$M4345)&lt;=0,$O4345&lt;&gt;"可"),"警告",""))</f>
        <v/>
      </c>
      <c r="S4345" s="4">
        <f>IF(COUNT($M4345:$N4345)=0,0,IF(IF($N4345&lt;&gt;"",$N4345,$M4345)&gt;=スコアリング基準!$B$20,スコアリング基準!$C$20,IF(IF($N4345&lt;&gt;"",$N4345,$M4345)&gt;=スコアリング基準!$B$21,スコアリング基準!$C$21,IF(IF($N4345&lt;&gt;"",$N4345,$M4345)&gt;0,スコアリング基準!$C$22,0))))</f>
        <v/>
      </c>
      <c r="T4345" s="4">
        <f>IF($O4345="可",スコアリング基準!$C$23,0)</f>
        <v/>
      </c>
      <c r="U4345" s="4">
        <f>IF(OR(COUNT($K4345:$L4345)&lt;2,$K4345=0),0,IF(ABS($L4345)/$K4345&lt;=スコアリング基準!$B$24,スコアリング基準!$C$24,IF(ABS($L4345)/$K4345&lt;=スコアリング基準!$B$25,スコアリング基準!$C$25,IF(ABS($L4345)/$K4345&lt;=スコアリング基準!$B$26,スコアリング基準!$C$26,0))))</f>
        <v/>
      </c>
      <c r="V4345" s="4">
        <f>IF($P4345="なし",スコアリング基準!$C$27,0)</f>
        <v/>
      </c>
      <c r="W4345" s="4">
        <f>IF($F4345="",0,IF(ISNUMBER($F4345),IF($F4345&lt;=スコアリング基準!$B$28,スコアリング基準!$C$28,スコアリング基準!$C$29),0))</f>
        <v/>
      </c>
      <c r="X4345" s="4">
        <f>IFERROR(VLOOKUP($B4345,スコアリング基準!$A$36:$B$46,2,FALSE),0)</f>
        <v/>
      </c>
      <c r="Y4345" s="4">
        <f>SUM($S4345:$X4345)</f>
        <v/>
      </c>
      <c r="Z4345" s="4">
        <f>IF(COUNT($M4345:$N4345)=0,"データ無",IF($Y4345&gt;=スコアリング基準!$B$30,"S",IF($Y4345&gt;=スコアリング基準!$B$31,"A",IF($Y4345&gt;=スコアリング基準!$B$32,"B","C"))))</f>
        <v/>
      </c>
      <c r="AA4345">
        <f>IFERROR(INDEX(実績DB!$I$3:$I$104,MATCH($B4345&amp;$C4345,実績DB!$J$3:$J$104,0)),"")</f>
        <v/>
      </c>
    </row>
    <row r="4346">
      <c r="A4346" t="n">
        <v>4344</v>
      </c>
      <c r="B4346" t="inlineStr">
        <is>
          <t>関西</t>
        </is>
      </c>
      <c r="C4346" t="inlineStr">
        <is>
          <t>北之庄変電所</t>
        </is>
      </c>
      <c r="E4346" t="n">
        <v>77</v>
      </c>
      <c r="F4346" t="n">
        <v>6.6</v>
      </c>
      <c r="G4346" s="3" t="n">
        <v>34.65254</v>
      </c>
      <c r="H4346" s="3" t="n">
        <v>135.81333</v>
      </c>
      <c r="I4346" t="inlineStr">
        <is>
          <t>Google Places(名称一致)</t>
        </is>
      </c>
      <c r="J4346" t="n">
        <v>38</v>
      </c>
      <c r="K4346" t="n">
        <v>38</v>
      </c>
      <c r="L4346" t="n">
        <v>-20</v>
      </c>
      <c r="M4346" t="n">
        <v>18</v>
      </c>
      <c r="N4346" t="n">
        <v>18</v>
      </c>
      <c r="O4346" t="inlineStr">
        <is>
          <t>不可 #2</t>
        </is>
      </c>
      <c r="P4346" t="inlineStr">
        <is>
          <t>なし</t>
        </is>
      </c>
      <c r="R4346" s="4">
        <f>IF(COUNT($M4346:$N4346)=0,"",IF(AND(IF($N4346&lt;&gt;"",$N4346,$M4346)&lt;=0,$O4346&lt;&gt;"可"),"警告",""))</f>
        <v/>
      </c>
      <c r="S4346" s="4">
        <f>IF(COUNT($M4346:$N4346)=0,0,IF(IF($N4346&lt;&gt;"",$N4346,$M4346)&gt;=スコアリング基準!$B$20,スコアリング基準!$C$20,IF(IF($N4346&lt;&gt;"",$N4346,$M4346)&gt;=スコアリング基準!$B$21,スコアリング基準!$C$21,IF(IF($N4346&lt;&gt;"",$N4346,$M4346)&gt;0,スコアリング基準!$C$22,0))))</f>
        <v/>
      </c>
      <c r="T4346" s="4">
        <f>IF($O4346="可",スコアリング基準!$C$23,0)</f>
        <v/>
      </c>
      <c r="U4346" s="4">
        <f>IF(OR(COUNT($K4346:$L4346)&lt;2,$K4346=0),0,IF(ABS($L4346)/$K4346&lt;=スコアリング基準!$B$24,スコアリング基準!$C$24,IF(ABS($L4346)/$K4346&lt;=スコアリング基準!$B$25,スコアリング基準!$C$25,IF(ABS($L4346)/$K4346&lt;=スコアリング基準!$B$26,スコアリング基準!$C$26,0))))</f>
        <v/>
      </c>
      <c r="V4346" s="4">
        <f>IF($P4346="なし",スコアリング基準!$C$27,0)</f>
        <v/>
      </c>
      <c r="W4346" s="4">
        <f>IF($F4346="",0,IF(ISNUMBER($F4346),IF($F4346&lt;=スコアリング基準!$B$28,スコアリング基準!$C$28,スコアリング基準!$C$29),0))</f>
        <v/>
      </c>
      <c r="X4346" s="4">
        <f>IFERROR(VLOOKUP($B4346,スコアリング基準!$A$36:$B$46,2,FALSE),0)</f>
        <v/>
      </c>
      <c r="Y4346" s="4">
        <f>SUM($S4346:$X4346)</f>
        <v/>
      </c>
      <c r="Z4346" s="4">
        <f>IF(COUNT($M4346:$N4346)=0,"データ無",IF($Y4346&gt;=スコアリング基準!$B$30,"S",IF($Y4346&gt;=スコアリング基準!$B$31,"A",IF($Y4346&gt;=スコアリング基準!$B$32,"B","C"))))</f>
        <v/>
      </c>
      <c r="AA4346">
        <f>IFERROR(INDEX(実績DB!$I$3:$I$104,MATCH($B4346&amp;$C4346,実績DB!$J$3:$J$104,0)),"")</f>
        <v/>
      </c>
    </row>
    <row r="4347">
      <c r="A4347" t="n">
        <v>4345</v>
      </c>
      <c r="B4347" t="inlineStr">
        <is>
          <t>関西</t>
        </is>
      </c>
      <c r="C4347" t="inlineStr">
        <is>
          <t>北条変電所</t>
        </is>
      </c>
      <c r="E4347" t="n">
        <v>77</v>
      </c>
      <c r="F4347" t="n">
        <v>6.6</v>
      </c>
      <c r="G4347" s="3" t="n"/>
      <c r="H4347" s="3" t="n"/>
      <c r="I4347" t="inlineStr">
        <is>
          <t>未取得</t>
        </is>
      </c>
      <c r="J4347" t="n">
        <v>38</v>
      </c>
      <c r="K4347" t="n">
        <v>38</v>
      </c>
      <c r="L4347" t="n">
        <v>-34</v>
      </c>
      <c r="M4347" t="n">
        <v>2</v>
      </c>
      <c r="N4347" t="n">
        <v>0</v>
      </c>
      <c r="O4347" t="inlineStr">
        <is>
          <t>不可 #2</t>
        </is>
      </c>
      <c r="P4347" t="inlineStr">
        <is>
          <t>有り</t>
        </is>
      </c>
      <c r="R4347" s="4">
        <f>IF(COUNT($M4347:$N4347)=0,"",IF(AND(IF($N4347&lt;&gt;"",$N4347,$M4347)&lt;=0,$O4347&lt;&gt;"可"),"警告",""))</f>
        <v/>
      </c>
      <c r="S4347" s="4">
        <f>IF(COUNT($M4347:$N4347)=0,0,IF(IF($N4347&lt;&gt;"",$N4347,$M4347)&gt;=スコアリング基準!$B$20,スコアリング基準!$C$20,IF(IF($N4347&lt;&gt;"",$N4347,$M4347)&gt;=スコアリング基準!$B$21,スコアリング基準!$C$21,IF(IF($N4347&lt;&gt;"",$N4347,$M4347)&gt;0,スコアリング基準!$C$22,0))))</f>
        <v/>
      </c>
      <c r="T4347" s="4">
        <f>IF($O4347="可",スコアリング基準!$C$23,0)</f>
        <v/>
      </c>
      <c r="U4347" s="4">
        <f>IF(OR(COUNT($K4347:$L4347)&lt;2,$K4347=0),0,IF(ABS($L4347)/$K4347&lt;=スコアリング基準!$B$24,スコアリング基準!$C$24,IF(ABS($L4347)/$K4347&lt;=スコアリング基準!$B$25,スコアリング基準!$C$25,IF(ABS($L4347)/$K4347&lt;=スコアリング基準!$B$26,スコアリング基準!$C$26,0))))</f>
        <v/>
      </c>
      <c r="V4347" s="4">
        <f>IF($P4347="なし",スコアリング基準!$C$27,0)</f>
        <v/>
      </c>
      <c r="W4347" s="4">
        <f>IF($F4347="",0,IF(ISNUMBER($F4347),IF($F4347&lt;=スコアリング基準!$B$28,スコアリング基準!$C$28,スコアリング基準!$C$29),0))</f>
        <v/>
      </c>
      <c r="X4347" s="4">
        <f>IFERROR(VLOOKUP($B4347,スコアリング基準!$A$36:$B$46,2,FALSE),0)</f>
        <v/>
      </c>
      <c r="Y4347" s="4">
        <f>SUM($S4347:$X4347)</f>
        <v/>
      </c>
      <c r="Z4347" s="4">
        <f>IF(COUNT($M4347:$N4347)=0,"データ無",IF($Y4347&gt;=スコアリング基準!$B$30,"S",IF($Y4347&gt;=スコアリング基準!$B$31,"A",IF($Y4347&gt;=スコアリング基準!$B$32,"B","C"))))</f>
        <v/>
      </c>
      <c r="AA4347">
        <f>IFERROR(INDEX(実績DB!$I$3:$I$104,MATCH($B4347&amp;$C4347,実績DB!$J$3:$J$104,0)),"")</f>
        <v/>
      </c>
    </row>
    <row r="4348">
      <c r="A4348" t="n">
        <v>4346</v>
      </c>
      <c r="B4348" t="inlineStr">
        <is>
          <t>関西</t>
        </is>
      </c>
      <c r="C4348" t="inlineStr">
        <is>
          <t>北浜変電所</t>
        </is>
      </c>
      <c r="E4348" t="n">
        <v>77</v>
      </c>
      <c r="F4348" t="n">
        <v>6.6</v>
      </c>
      <c r="G4348" s="3" t="n">
        <v>34.69007</v>
      </c>
      <c r="H4348" s="3" t="n">
        <v>135.50305</v>
      </c>
      <c r="I4348" t="inlineStr">
        <is>
          <t>OSM実測(名称一致)</t>
        </is>
      </c>
      <c r="J4348" t="n">
        <v>85</v>
      </c>
      <c r="K4348" t="n">
        <v>85</v>
      </c>
      <c r="L4348" t="n">
        <v>-57</v>
      </c>
      <c r="M4348" t="n">
        <v>28</v>
      </c>
      <c r="N4348" t="n">
        <v>28</v>
      </c>
      <c r="O4348" t="inlineStr">
        <is>
          <t>不可 #2</t>
        </is>
      </c>
      <c r="P4348" t="inlineStr">
        <is>
          <t>なし</t>
        </is>
      </c>
      <c r="R4348" s="4">
        <f>IF(COUNT($M4348:$N4348)=0,"",IF(AND(IF($N4348&lt;&gt;"",$N4348,$M4348)&lt;=0,$O4348&lt;&gt;"可"),"警告",""))</f>
        <v/>
      </c>
      <c r="S4348" s="4">
        <f>IF(COUNT($M4348:$N4348)=0,0,IF(IF($N4348&lt;&gt;"",$N4348,$M4348)&gt;=スコアリング基準!$B$20,スコアリング基準!$C$20,IF(IF($N4348&lt;&gt;"",$N4348,$M4348)&gt;=スコアリング基準!$B$21,スコアリング基準!$C$21,IF(IF($N4348&lt;&gt;"",$N4348,$M4348)&gt;0,スコアリング基準!$C$22,0))))</f>
        <v/>
      </c>
      <c r="T4348" s="4">
        <f>IF($O4348="可",スコアリング基準!$C$23,0)</f>
        <v/>
      </c>
      <c r="U4348" s="4">
        <f>IF(OR(COUNT($K4348:$L4348)&lt;2,$K4348=0),0,IF(ABS($L4348)/$K4348&lt;=スコアリング基準!$B$24,スコアリング基準!$C$24,IF(ABS($L4348)/$K4348&lt;=スコアリング基準!$B$25,スコアリング基準!$C$25,IF(ABS($L4348)/$K4348&lt;=スコアリング基準!$B$26,スコアリング基準!$C$26,0))))</f>
        <v/>
      </c>
      <c r="V4348" s="4">
        <f>IF($P4348="なし",スコアリング基準!$C$27,0)</f>
        <v/>
      </c>
      <c r="W4348" s="4">
        <f>IF($F4348="",0,IF(ISNUMBER($F4348),IF($F4348&lt;=スコアリング基準!$B$28,スコアリング基準!$C$28,スコアリング基準!$C$29),0))</f>
        <v/>
      </c>
      <c r="X4348" s="4">
        <f>IFERROR(VLOOKUP($B4348,スコアリング基準!$A$36:$B$46,2,FALSE),0)</f>
        <v/>
      </c>
      <c r="Y4348" s="4">
        <f>SUM($S4348:$X4348)</f>
        <v/>
      </c>
      <c r="Z4348" s="4">
        <f>IF(COUNT($M4348:$N4348)=0,"データ無",IF($Y4348&gt;=スコアリング基準!$B$30,"S",IF($Y4348&gt;=スコアリング基準!$B$31,"A",IF($Y4348&gt;=スコアリング基準!$B$32,"B","C"))))</f>
        <v/>
      </c>
      <c r="AA4348">
        <f>IFERROR(INDEX(実績DB!$I$3:$I$104,MATCH($B4348&amp;$C4348,実績DB!$J$3:$J$104,0)),"")</f>
        <v/>
      </c>
    </row>
    <row r="4349">
      <c r="A4349" t="n">
        <v>4347</v>
      </c>
      <c r="B4349" t="inlineStr">
        <is>
          <t>関西</t>
        </is>
      </c>
      <c r="C4349" t="inlineStr">
        <is>
          <t>北港変電所</t>
        </is>
      </c>
      <c r="E4349" t="n">
        <v>77</v>
      </c>
      <c r="F4349" t="n">
        <v>6.6</v>
      </c>
      <c r="G4349" s="3" t="n">
        <v>34.678083</v>
      </c>
      <c r="H4349" s="3" t="n">
        <v>135.438395</v>
      </c>
      <c r="I4349" t="inlineStr">
        <is>
          <t>Google Places(名称一致)</t>
        </is>
      </c>
      <c r="J4349" t="n">
        <v>38</v>
      </c>
      <c r="K4349" t="n">
        <v>38</v>
      </c>
      <c r="L4349" t="n">
        <v>-19</v>
      </c>
      <c r="M4349" t="n">
        <v>19</v>
      </c>
      <c r="N4349" t="n">
        <v>0</v>
      </c>
      <c r="O4349" t="inlineStr">
        <is>
          <t>不可 #2</t>
        </is>
      </c>
      <c r="P4349" t="inlineStr">
        <is>
          <t>有り</t>
        </is>
      </c>
      <c r="R4349" s="4">
        <f>IF(COUNT($M4349:$N4349)=0,"",IF(AND(IF($N4349&lt;&gt;"",$N4349,$M4349)&lt;=0,$O4349&lt;&gt;"可"),"警告",""))</f>
        <v/>
      </c>
      <c r="S4349" s="4">
        <f>IF(COUNT($M4349:$N4349)=0,0,IF(IF($N4349&lt;&gt;"",$N4349,$M4349)&gt;=スコアリング基準!$B$20,スコアリング基準!$C$20,IF(IF($N4349&lt;&gt;"",$N4349,$M4349)&gt;=スコアリング基準!$B$21,スコアリング基準!$C$21,IF(IF($N4349&lt;&gt;"",$N4349,$M4349)&gt;0,スコアリング基準!$C$22,0))))</f>
        <v/>
      </c>
      <c r="T4349" s="4">
        <f>IF($O4349="可",スコアリング基準!$C$23,0)</f>
        <v/>
      </c>
      <c r="U4349" s="4">
        <f>IF(OR(COUNT($K4349:$L4349)&lt;2,$K4349=0),0,IF(ABS($L4349)/$K4349&lt;=スコアリング基準!$B$24,スコアリング基準!$C$24,IF(ABS($L4349)/$K4349&lt;=スコアリング基準!$B$25,スコアリング基準!$C$25,IF(ABS($L4349)/$K4349&lt;=スコアリング基準!$B$26,スコアリング基準!$C$26,0))))</f>
        <v/>
      </c>
      <c r="V4349" s="4">
        <f>IF($P4349="なし",スコアリング基準!$C$27,0)</f>
        <v/>
      </c>
      <c r="W4349" s="4">
        <f>IF($F4349="",0,IF(ISNUMBER($F4349),IF($F4349&lt;=スコアリング基準!$B$28,スコアリング基準!$C$28,スコアリング基準!$C$29),0))</f>
        <v/>
      </c>
      <c r="X4349" s="4">
        <f>IFERROR(VLOOKUP($B4349,スコアリング基準!$A$36:$B$46,2,FALSE),0)</f>
        <v/>
      </c>
      <c r="Y4349" s="4">
        <f>SUM($S4349:$X4349)</f>
        <v/>
      </c>
      <c r="Z4349" s="4">
        <f>IF(COUNT($M4349:$N4349)=0,"データ無",IF($Y4349&gt;=スコアリング基準!$B$30,"S",IF($Y4349&gt;=スコアリング基準!$B$31,"A",IF($Y4349&gt;=スコアリング基準!$B$32,"B","C"))))</f>
        <v/>
      </c>
      <c r="AA4349">
        <f>IFERROR(INDEX(実績DB!$I$3:$I$104,MATCH($B4349&amp;$C4349,実績DB!$J$3:$J$104,0)),"")</f>
        <v/>
      </c>
    </row>
    <row r="4350">
      <c r="A4350" t="n">
        <v>4348</v>
      </c>
      <c r="B4350" t="inlineStr">
        <is>
          <t>関西</t>
        </is>
      </c>
      <c r="C4350" t="inlineStr">
        <is>
          <t>北衣手変電所</t>
        </is>
      </c>
      <c r="E4350" t="n">
        <v>77</v>
      </c>
      <c r="F4350" t="n">
        <v>6.6</v>
      </c>
      <c r="G4350" s="3" t="n"/>
      <c r="H4350" s="3" t="n"/>
      <c r="I4350" t="inlineStr">
        <is>
          <t>未取得</t>
        </is>
      </c>
      <c r="J4350" t="n">
        <v>57</v>
      </c>
      <c r="K4350" t="n">
        <v>57</v>
      </c>
      <c r="L4350" t="n">
        <v>-29</v>
      </c>
      <c r="M4350" t="n">
        <v>28</v>
      </c>
      <c r="N4350" t="n">
        <v>28</v>
      </c>
      <c r="O4350" t="inlineStr">
        <is>
          <t>不可 #2</t>
        </is>
      </c>
      <c r="P4350" t="inlineStr">
        <is>
          <t>なし</t>
        </is>
      </c>
      <c r="R4350" s="4">
        <f>IF(COUNT($M4350:$N4350)=0,"",IF(AND(IF($N4350&lt;&gt;"",$N4350,$M4350)&lt;=0,$O4350&lt;&gt;"可"),"警告",""))</f>
        <v/>
      </c>
      <c r="S4350" s="4">
        <f>IF(COUNT($M4350:$N4350)=0,0,IF(IF($N4350&lt;&gt;"",$N4350,$M4350)&gt;=スコアリング基準!$B$20,スコアリング基準!$C$20,IF(IF($N4350&lt;&gt;"",$N4350,$M4350)&gt;=スコアリング基準!$B$21,スコアリング基準!$C$21,IF(IF($N4350&lt;&gt;"",$N4350,$M4350)&gt;0,スコアリング基準!$C$22,0))))</f>
        <v/>
      </c>
      <c r="T4350" s="4">
        <f>IF($O4350="可",スコアリング基準!$C$23,0)</f>
        <v/>
      </c>
      <c r="U4350" s="4">
        <f>IF(OR(COUNT($K4350:$L4350)&lt;2,$K4350=0),0,IF(ABS($L4350)/$K4350&lt;=スコアリング基準!$B$24,スコアリング基準!$C$24,IF(ABS($L4350)/$K4350&lt;=スコアリング基準!$B$25,スコアリング基準!$C$25,IF(ABS($L4350)/$K4350&lt;=スコアリング基準!$B$26,スコアリング基準!$C$26,0))))</f>
        <v/>
      </c>
      <c r="V4350" s="4">
        <f>IF($P4350="なし",スコアリング基準!$C$27,0)</f>
        <v/>
      </c>
      <c r="W4350" s="4">
        <f>IF($F4350="",0,IF(ISNUMBER($F4350),IF($F4350&lt;=スコアリング基準!$B$28,スコアリング基準!$C$28,スコアリング基準!$C$29),0))</f>
        <v/>
      </c>
      <c r="X4350" s="4">
        <f>IFERROR(VLOOKUP($B4350,スコアリング基準!$A$36:$B$46,2,FALSE),0)</f>
        <v/>
      </c>
      <c r="Y4350" s="4">
        <f>SUM($S4350:$X4350)</f>
        <v/>
      </c>
      <c r="Z4350" s="4">
        <f>IF(COUNT($M4350:$N4350)=0,"データ無",IF($Y4350&gt;=スコアリング基準!$B$30,"S",IF($Y4350&gt;=スコアリング基準!$B$31,"A",IF($Y4350&gt;=スコアリング基準!$B$32,"B","C"))))</f>
        <v/>
      </c>
      <c r="AA4350">
        <f>IFERROR(INDEX(実績DB!$I$3:$I$104,MATCH($B4350&amp;$C4350,実績DB!$J$3:$J$104,0)),"")</f>
        <v/>
      </c>
    </row>
    <row r="4351">
      <c r="A4351" t="n">
        <v>4349</v>
      </c>
      <c r="B4351" t="inlineStr">
        <is>
          <t>関西</t>
        </is>
      </c>
      <c r="C4351" t="inlineStr">
        <is>
          <t>北豊中変電所</t>
        </is>
      </c>
      <c r="E4351" t="n">
        <v>77</v>
      </c>
      <c r="F4351" t="n">
        <v>6.6</v>
      </c>
      <c r="G4351" s="3" t="n">
        <v>34.80564</v>
      </c>
      <c r="H4351" s="3" t="n">
        <v>135.47678</v>
      </c>
      <c r="I4351" t="inlineStr">
        <is>
          <t>OSM実測(名称一致)</t>
        </is>
      </c>
      <c r="J4351" t="n">
        <v>33</v>
      </c>
      <c r="K4351" t="n">
        <v>33</v>
      </c>
      <c r="L4351" t="n">
        <v>-19</v>
      </c>
      <c r="M4351" t="n">
        <v>14</v>
      </c>
      <c r="N4351" t="n">
        <v>14</v>
      </c>
      <c r="O4351" t="inlineStr">
        <is>
          <t>不可 #2</t>
        </is>
      </c>
      <c r="P4351" t="inlineStr">
        <is>
          <t>なし</t>
        </is>
      </c>
      <c r="R4351" s="4">
        <f>IF(COUNT($M4351:$N4351)=0,"",IF(AND(IF($N4351&lt;&gt;"",$N4351,$M4351)&lt;=0,$O4351&lt;&gt;"可"),"警告",""))</f>
        <v/>
      </c>
      <c r="S4351" s="4">
        <f>IF(COUNT($M4351:$N4351)=0,0,IF(IF($N4351&lt;&gt;"",$N4351,$M4351)&gt;=スコアリング基準!$B$20,スコアリング基準!$C$20,IF(IF($N4351&lt;&gt;"",$N4351,$M4351)&gt;=スコアリング基準!$B$21,スコアリング基準!$C$21,IF(IF($N4351&lt;&gt;"",$N4351,$M4351)&gt;0,スコアリング基準!$C$22,0))))</f>
        <v/>
      </c>
      <c r="T4351" s="4">
        <f>IF($O4351="可",スコアリング基準!$C$23,0)</f>
        <v/>
      </c>
      <c r="U4351" s="4">
        <f>IF(OR(COUNT($K4351:$L4351)&lt;2,$K4351=0),0,IF(ABS($L4351)/$K4351&lt;=スコアリング基準!$B$24,スコアリング基準!$C$24,IF(ABS($L4351)/$K4351&lt;=スコアリング基準!$B$25,スコアリング基準!$C$25,IF(ABS($L4351)/$K4351&lt;=スコアリング基準!$B$26,スコアリング基準!$C$26,0))))</f>
        <v/>
      </c>
      <c r="V4351" s="4">
        <f>IF($P4351="なし",スコアリング基準!$C$27,0)</f>
        <v/>
      </c>
      <c r="W4351" s="4">
        <f>IF($F4351="",0,IF(ISNUMBER($F4351),IF($F4351&lt;=スコアリング基準!$B$28,スコアリング基準!$C$28,スコアリング基準!$C$29),0))</f>
        <v/>
      </c>
      <c r="X4351" s="4">
        <f>IFERROR(VLOOKUP($B4351,スコアリング基準!$A$36:$B$46,2,FALSE),0)</f>
        <v/>
      </c>
      <c r="Y4351" s="4">
        <f>SUM($S4351:$X4351)</f>
        <v/>
      </c>
      <c r="Z4351" s="4">
        <f>IF(COUNT($M4351:$N4351)=0,"データ無",IF($Y4351&gt;=スコアリング基準!$B$30,"S",IF($Y4351&gt;=スコアリング基準!$B$31,"A",IF($Y4351&gt;=スコアリング基準!$B$32,"B","C"))))</f>
        <v/>
      </c>
      <c r="AA4351">
        <f>IFERROR(INDEX(実績DB!$I$3:$I$104,MATCH($B4351&amp;$C4351,実績DB!$J$3:$J$104,0)),"")</f>
        <v/>
      </c>
    </row>
    <row r="4352">
      <c r="A4352" t="n">
        <v>4350</v>
      </c>
      <c r="B4352" t="inlineStr">
        <is>
          <t>関西</t>
        </is>
      </c>
      <c r="C4352" t="inlineStr">
        <is>
          <t>北野変電所</t>
        </is>
      </c>
      <c r="E4352" t="n">
        <v>77</v>
      </c>
      <c r="F4352" t="n">
        <v>6.6</v>
      </c>
      <c r="G4352" s="3" t="n"/>
      <c r="H4352" s="3" t="n"/>
      <c r="I4352" t="inlineStr">
        <is>
          <t>未取得</t>
        </is>
      </c>
      <c r="J4352" t="n">
        <v>85</v>
      </c>
      <c r="K4352" t="n">
        <v>85</v>
      </c>
      <c r="L4352" t="n">
        <v>-57</v>
      </c>
      <c r="M4352" t="n">
        <v>28</v>
      </c>
      <c r="N4352" t="n">
        <v>28</v>
      </c>
      <c r="O4352" t="inlineStr">
        <is>
          <t>不可 #2</t>
        </is>
      </c>
      <c r="P4352" t="inlineStr">
        <is>
          <t>なし</t>
        </is>
      </c>
      <c r="R4352" s="4">
        <f>IF(COUNT($M4352:$N4352)=0,"",IF(AND(IF($N4352&lt;&gt;"",$N4352,$M4352)&lt;=0,$O4352&lt;&gt;"可"),"警告",""))</f>
        <v/>
      </c>
      <c r="S4352" s="4">
        <f>IF(COUNT($M4352:$N4352)=0,0,IF(IF($N4352&lt;&gt;"",$N4352,$M4352)&gt;=スコアリング基準!$B$20,スコアリング基準!$C$20,IF(IF($N4352&lt;&gt;"",$N4352,$M4352)&gt;=スコアリング基準!$B$21,スコアリング基準!$C$21,IF(IF($N4352&lt;&gt;"",$N4352,$M4352)&gt;0,スコアリング基準!$C$22,0))))</f>
        <v/>
      </c>
      <c r="T4352" s="4">
        <f>IF($O4352="可",スコアリング基準!$C$23,0)</f>
        <v/>
      </c>
      <c r="U4352" s="4">
        <f>IF(OR(COUNT($K4352:$L4352)&lt;2,$K4352=0),0,IF(ABS($L4352)/$K4352&lt;=スコアリング基準!$B$24,スコアリング基準!$C$24,IF(ABS($L4352)/$K4352&lt;=スコアリング基準!$B$25,スコアリング基準!$C$25,IF(ABS($L4352)/$K4352&lt;=スコアリング基準!$B$26,スコアリング基準!$C$26,0))))</f>
        <v/>
      </c>
      <c r="V4352" s="4">
        <f>IF($P4352="なし",スコアリング基準!$C$27,0)</f>
        <v/>
      </c>
      <c r="W4352" s="4">
        <f>IF($F4352="",0,IF(ISNUMBER($F4352),IF($F4352&lt;=スコアリング基準!$B$28,スコアリング基準!$C$28,スコアリング基準!$C$29),0))</f>
        <v/>
      </c>
      <c r="X4352" s="4">
        <f>IFERROR(VLOOKUP($B4352,スコアリング基準!$A$36:$B$46,2,FALSE),0)</f>
        <v/>
      </c>
      <c r="Y4352" s="4">
        <f>SUM($S4352:$X4352)</f>
        <v/>
      </c>
      <c r="Z4352" s="4">
        <f>IF(COUNT($M4352:$N4352)=0,"データ無",IF($Y4352&gt;=スコアリング基準!$B$30,"S",IF($Y4352&gt;=スコアリング基準!$B$31,"A",IF($Y4352&gt;=スコアリング基準!$B$32,"B","C"))))</f>
        <v/>
      </c>
      <c r="AA4352">
        <f>IFERROR(INDEX(実績DB!$I$3:$I$104,MATCH($B4352&amp;$C4352,実績DB!$J$3:$J$104,0)),"")</f>
        <v/>
      </c>
    </row>
    <row r="4353">
      <c r="A4353" t="n">
        <v>4351</v>
      </c>
      <c r="B4353" t="inlineStr">
        <is>
          <t>関西</t>
        </is>
      </c>
      <c r="C4353" t="inlineStr">
        <is>
          <t>北野台変電所</t>
        </is>
      </c>
      <c r="E4353" t="n">
        <v>77</v>
      </c>
      <c r="F4353" t="n">
        <v>6.6</v>
      </c>
      <c r="G4353" s="3" t="n">
        <v>34.39496</v>
      </c>
      <c r="H4353" s="3" t="n">
        <v>135.81888</v>
      </c>
      <c r="I4353" t="inlineStr">
        <is>
          <t>OSM実測(名称一致)</t>
        </is>
      </c>
      <c r="J4353" t="n">
        <v>19</v>
      </c>
      <c r="K4353" t="n">
        <v>19</v>
      </c>
      <c r="L4353" t="n">
        <v>-17</v>
      </c>
      <c r="M4353" t="n">
        <v>2</v>
      </c>
      <c r="N4353" t="n">
        <v>0</v>
      </c>
      <c r="O4353" t="inlineStr">
        <is>
          <t>不可 #2</t>
        </is>
      </c>
      <c r="P4353" t="inlineStr">
        <is>
          <t>有り</t>
        </is>
      </c>
      <c r="R4353" s="4">
        <f>IF(COUNT($M4353:$N4353)=0,"",IF(AND(IF($N4353&lt;&gt;"",$N4353,$M4353)&lt;=0,$O4353&lt;&gt;"可"),"警告",""))</f>
        <v/>
      </c>
      <c r="S4353" s="4">
        <f>IF(COUNT($M4353:$N4353)=0,0,IF(IF($N4353&lt;&gt;"",$N4353,$M4353)&gt;=スコアリング基準!$B$20,スコアリング基準!$C$20,IF(IF($N4353&lt;&gt;"",$N4353,$M4353)&gt;=スコアリング基準!$B$21,スコアリング基準!$C$21,IF(IF($N4353&lt;&gt;"",$N4353,$M4353)&gt;0,スコアリング基準!$C$22,0))))</f>
        <v/>
      </c>
      <c r="T4353" s="4">
        <f>IF($O4353="可",スコアリング基準!$C$23,0)</f>
        <v/>
      </c>
      <c r="U4353" s="4">
        <f>IF(OR(COUNT($K4353:$L4353)&lt;2,$K4353=0),0,IF(ABS($L4353)/$K4353&lt;=スコアリング基準!$B$24,スコアリング基準!$C$24,IF(ABS($L4353)/$K4353&lt;=スコアリング基準!$B$25,スコアリング基準!$C$25,IF(ABS($L4353)/$K4353&lt;=スコアリング基準!$B$26,スコアリング基準!$C$26,0))))</f>
        <v/>
      </c>
      <c r="V4353" s="4">
        <f>IF($P4353="なし",スコアリング基準!$C$27,0)</f>
        <v/>
      </c>
      <c r="W4353" s="4">
        <f>IF($F4353="",0,IF(ISNUMBER($F4353),IF($F4353&lt;=スコアリング基準!$B$28,スコアリング基準!$C$28,スコアリング基準!$C$29),0))</f>
        <v/>
      </c>
      <c r="X4353" s="4">
        <f>IFERROR(VLOOKUP($B4353,スコアリング基準!$A$36:$B$46,2,FALSE),0)</f>
        <v/>
      </c>
      <c r="Y4353" s="4">
        <f>SUM($S4353:$X4353)</f>
        <v/>
      </c>
      <c r="Z4353" s="4">
        <f>IF(COUNT($M4353:$N4353)=0,"データ無",IF($Y4353&gt;=スコアリング基準!$B$30,"S",IF($Y4353&gt;=スコアリング基準!$B$31,"A",IF($Y4353&gt;=スコアリング基準!$B$32,"B","C"))))</f>
        <v/>
      </c>
      <c r="AA4353">
        <f>IFERROR(INDEX(実績DB!$I$3:$I$104,MATCH($B4353&amp;$C4353,実績DB!$J$3:$J$104,0)),"")</f>
        <v/>
      </c>
    </row>
    <row r="4354">
      <c r="A4354" t="n">
        <v>4352</v>
      </c>
      <c r="B4354" t="inlineStr">
        <is>
          <t>関西</t>
        </is>
      </c>
      <c r="C4354" t="inlineStr">
        <is>
          <t>北野田変電所</t>
        </is>
      </c>
      <c r="E4354" t="n">
        <v>77</v>
      </c>
      <c r="F4354" t="n">
        <v>6.6</v>
      </c>
      <c r="G4354" s="3" t="n">
        <v>34.525276</v>
      </c>
      <c r="H4354" s="3" t="n">
        <v>135.550785</v>
      </c>
      <c r="I4354" t="inlineStr">
        <is>
          <t>OSM実測(名称一致)</t>
        </is>
      </c>
      <c r="J4354" t="n">
        <v>38</v>
      </c>
      <c r="K4354" t="n">
        <v>38</v>
      </c>
      <c r="L4354" t="n">
        <v>-21</v>
      </c>
      <c r="M4354" t="n">
        <v>13</v>
      </c>
      <c r="N4354" t="n">
        <v>0</v>
      </c>
      <c r="O4354" t="inlineStr">
        <is>
          <t>不可 #2</t>
        </is>
      </c>
      <c r="P4354" t="inlineStr">
        <is>
          <t>有り</t>
        </is>
      </c>
      <c r="R4354" s="4">
        <f>IF(COUNT($M4354:$N4354)=0,"",IF(AND(IF($N4354&lt;&gt;"",$N4354,$M4354)&lt;=0,$O4354&lt;&gt;"可"),"警告",""))</f>
        <v/>
      </c>
      <c r="S4354" s="4">
        <f>IF(COUNT($M4354:$N4354)=0,0,IF(IF($N4354&lt;&gt;"",$N4354,$M4354)&gt;=スコアリング基準!$B$20,スコアリング基準!$C$20,IF(IF($N4354&lt;&gt;"",$N4354,$M4354)&gt;=スコアリング基準!$B$21,スコアリング基準!$C$21,IF(IF($N4354&lt;&gt;"",$N4354,$M4354)&gt;0,スコアリング基準!$C$22,0))))</f>
        <v/>
      </c>
      <c r="T4354" s="4">
        <f>IF($O4354="可",スコアリング基準!$C$23,0)</f>
        <v/>
      </c>
      <c r="U4354" s="4">
        <f>IF(OR(COUNT($K4354:$L4354)&lt;2,$K4354=0),0,IF(ABS($L4354)/$K4354&lt;=スコアリング基準!$B$24,スコアリング基準!$C$24,IF(ABS($L4354)/$K4354&lt;=スコアリング基準!$B$25,スコアリング基準!$C$25,IF(ABS($L4354)/$K4354&lt;=スコアリング基準!$B$26,スコアリング基準!$C$26,0))))</f>
        <v/>
      </c>
      <c r="V4354" s="4">
        <f>IF($P4354="なし",スコアリング基準!$C$27,0)</f>
        <v/>
      </c>
      <c r="W4354" s="4">
        <f>IF($F4354="",0,IF(ISNUMBER($F4354),IF($F4354&lt;=スコアリング基準!$B$28,スコアリング基準!$C$28,スコアリング基準!$C$29),0))</f>
        <v/>
      </c>
      <c r="X4354" s="4">
        <f>IFERROR(VLOOKUP($B4354,スコアリング基準!$A$36:$B$46,2,FALSE),0)</f>
        <v/>
      </c>
      <c r="Y4354" s="4">
        <f>SUM($S4354:$X4354)</f>
        <v/>
      </c>
      <c r="Z4354" s="4">
        <f>IF(COUNT($M4354:$N4354)=0,"データ無",IF($Y4354&gt;=スコアリング基準!$B$30,"S",IF($Y4354&gt;=スコアリング基準!$B$31,"A",IF($Y4354&gt;=スコアリング基準!$B$32,"B","C"))))</f>
        <v/>
      </c>
      <c r="AA4354">
        <f>IFERROR(INDEX(実績DB!$I$3:$I$104,MATCH($B4354&amp;$C4354,実績DB!$J$3:$J$104,0)),"")</f>
        <v/>
      </c>
    </row>
    <row r="4355">
      <c r="A4355" t="n">
        <v>4353</v>
      </c>
      <c r="B4355" t="inlineStr">
        <is>
          <t>関西</t>
        </is>
      </c>
      <c r="C4355" t="inlineStr">
        <is>
          <t>匠台変電所</t>
        </is>
      </c>
      <c r="E4355" t="n">
        <v>77</v>
      </c>
      <c r="F4355" t="n">
        <v>33</v>
      </c>
      <c r="G4355" s="3" t="n">
        <v>34.824142</v>
      </c>
      <c r="H4355" s="3" t="n">
        <v>134.977635</v>
      </c>
      <c r="I4355" t="inlineStr">
        <is>
          <t>Google Places(名称一致)</t>
        </is>
      </c>
      <c r="J4355" t="n">
        <v>57</v>
      </c>
      <c r="K4355" t="n">
        <v>57</v>
      </c>
      <c r="L4355" t="n">
        <v>-8</v>
      </c>
      <c r="O4355" t="inlineStr">
        <is>
          <t>不可 #1</t>
        </is>
      </c>
      <c r="P4355" t="inlineStr">
        <is>
          <t>有り</t>
        </is>
      </c>
      <c r="R4355" s="4">
        <f>IF(COUNT($M4355:$N4355)=0,"",IF(AND(IF($N4355&lt;&gt;"",$N4355,$M4355)&lt;=0,$O4355&lt;&gt;"可"),"警告",""))</f>
        <v/>
      </c>
      <c r="S4355" s="4">
        <f>IF(COUNT($M4355:$N4355)=0,0,IF(IF($N4355&lt;&gt;"",$N4355,$M4355)&gt;=スコアリング基準!$B$20,スコアリング基準!$C$20,IF(IF($N4355&lt;&gt;"",$N4355,$M4355)&gt;=スコアリング基準!$B$21,スコアリング基準!$C$21,IF(IF($N4355&lt;&gt;"",$N4355,$M4355)&gt;0,スコアリング基準!$C$22,0))))</f>
        <v/>
      </c>
      <c r="T4355" s="4">
        <f>IF($O4355="可",スコアリング基準!$C$23,0)</f>
        <v/>
      </c>
      <c r="U4355" s="4">
        <f>IF(OR(COUNT($K4355:$L4355)&lt;2,$K4355=0),0,IF(ABS($L4355)/$K4355&lt;=スコアリング基準!$B$24,スコアリング基準!$C$24,IF(ABS($L4355)/$K4355&lt;=スコアリング基準!$B$25,スコアリング基準!$C$25,IF(ABS($L4355)/$K4355&lt;=スコアリング基準!$B$26,スコアリング基準!$C$26,0))))</f>
        <v/>
      </c>
      <c r="V4355" s="4">
        <f>IF($P4355="なし",スコアリング基準!$C$27,0)</f>
        <v/>
      </c>
      <c r="W4355" s="4">
        <f>IF($F4355="",0,IF(ISNUMBER($F4355),IF($F4355&lt;=スコアリング基準!$B$28,スコアリング基準!$C$28,スコアリング基準!$C$29),0))</f>
        <v/>
      </c>
      <c r="X4355" s="4">
        <f>IFERROR(VLOOKUP($B4355,スコアリング基準!$A$36:$B$46,2,FALSE),0)</f>
        <v/>
      </c>
      <c r="Y4355" s="4">
        <f>SUM($S4355:$X4355)</f>
        <v/>
      </c>
      <c r="Z4355" s="4">
        <f>IF(COUNT($M4355:$N4355)=0,"データ無",IF($Y4355&gt;=スコアリング基準!$B$30,"S",IF($Y4355&gt;=スコアリング基準!$B$31,"A",IF($Y4355&gt;=スコアリング基準!$B$32,"B","C"))))</f>
        <v/>
      </c>
      <c r="AA4355">
        <f>IFERROR(INDEX(実績DB!$I$3:$I$104,MATCH($B4355&amp;$C4355,実績DB!$J$3:$J$104,0)),"")</f>
        <v/>
      </c>
    </row>
    <row r="4356">
      <c r="A4356" t="n">
        <v>4354</v>
      </c>
      <c r="B4356" t="inlineStr">
        <is>
          <t>関西</t>
        </is>
      </c>
      <c r="C4356" t="inlineStr">
        <is>
          <t>十三変電所</t>
        </is>
      </c>
      <c r="E4356" t="n">
        <v>77</v>
      </c>
      <c r="F4356" t="n">
        <v>6.6</v>
      </c>
      <c r="G4356" s="3" t="n"/>
      <c r="H4356" s="3" t="n"/>
      <c r="I4356" t="inlineStr">
        <is>
          <t>未取得</t>
        </is>
      </c>
      <c r="J4356" t="n">
        <v>85</v>
      </c>
      <c r="K4356" t="n">
        <v>85</v>
      </c>
      <c r="L4356" t="n">
        <v>-57</v>
      </c>
      <c r="M4356" t="n">
        <v>28</v>
      </c>
      <c r="N4356" t="n">
        <v>28</v>
      </c>
      <c r="O4356" t="inlineStr">
        <is>
          <t>不可 #2</t>
        </is>
      </c>
      <c r="P4356" t="inlineStr">
        <is>
          <t>なし</t>
        </is>
      </c>
      <c r="R4356" s="4">
        <f>IF(COUNT($M4356:$N4356)=0,"",IF(AND(IF($N4356&lt;&gt;"",$N4356,$M4356)&lt;=0,$O4356&lt;&gt;"可"),"警告",""))</f>
        <v/>
      </c>
      <c r="S4356" s="4">
        <f>IF(COUNT($M4356:$N4356)=0,0,IF(IF($N4356&lt;&gt;"",$N4356,$M4356)&gt;=スコアリング基準!$B$20,スコアリング基準!$C$20,IF(IF($N4356&lt;&gt;"",$N4356,$M4356)&gt;=スコアリング基準!$B$21,スコアリング基準!$C$21,IF(IF($N4356&lt;&gt;"",$N4356,$M4356)&gt;0,スコアリング基準!$C$22,0))))</f>
        <v/>
      </c>
      <c r="T4356" s="4">
        <f>IF($O4356="可",スコアリング基準!$C$23,0)</f>
        <v/>
      </c>
      <c r="U4356" s="4">
        <f>IF(OR(COUNT($K4356:$L4356)&lt;2,$K4356=0),0,IF(ABS($L4356)/$K4356&lt;=スコアリング基準!$B$24,スコアリング基準!$C$24,IF(ABS($L4356)/$K4356&lt;=スコアリング基準!$B$25,スコアリング基準!$C$25,IF(ABS($L4356)/$K4356&lt;=スコアリング基準!$B$26,スコアリング基準!$C$26,0))))</f>
        <v/>
      </c>
      <c r="V4356" s="4">
        <f>IF($P4356="なし",スコアリング基準!$C$27,0)</f>
        <v/>
      </c>
      <c r="W4356" s="4">
        <f>IF($F4356="",0,IF(ISNUMBER($F4356),IF($F4356&lt;=スコアリング基準!$B$28,スコアリング基準!$C$28,スコアリング基準!$C$29),0))</f>
        <v/>
      </c>
      <c r="X4356" s="4">
        <f>IFERROR(VLOOKUP($B4356,スコアリング基準!$A$36:$B$46,2,FALSE),0)</f>
        <v/>
      </c>
      <c r="Y4356" s="4">
        <f>SUM($S4356:$X4356)</f>
        <v/>
      </c>
      <c r="Z4356" s="4">
        <f>IF(COUNT($M4356:$N4356)=0,"データ無",IF($Y4356&gt;=スコアリング基準!$B$30,"S",IF($Y4356&gt;=スコアリング基準!$B$31,"A",IF($Y4356&gt;=スコアリング基準!$B$32,"B","C"))))</f>
        <v/>
      </c>
      <c r="AA4356">
        <f>IFERROR(INDEX(実績DB!$I$3:$I$104,MATCH($B4356&amp;$C4356,実績DB!$J$3:$J$104,0)),"")</f>
        <v/>
      </c>
    </row>
    <row r="4357">
      <c r="A4357" t="n">
        <v>4355</v>
      </c>
      <c r="B4357" t="inlineStr">
        <is>
          <t>関西</t>
        </is>
      </c>
      <c r="C4357" t="inlineStr">
        <is>
          <t>十村変電所</t>
        </is>
      </c>
      <c r="E4357" t="n">
        <v>77</v>
      </c>
      <c r="F4357" t="n">
        <v>6.6</v>
      </c>
      <c r="G4357" s="3" t="n"/>
      <c r="H4357" s="3" t="n"/>
      <c r="I4357" t="inlineStr">
        <is>
          <t>未取得</t>
        </is>
      </c>
      <c r="J4357" t="n">
        <v>19</v>
      </c>
      <c r="K4357" t="n">
        <v>19</v>
      </c>
      <c r="L4357" t="n">
        <v>-15</v>
      </c>
      <c r="M4357" t="n">
        <v>4</v>
      </c>
      <c r="N4357" t="n">
        <v>4</v>
      </c>
      <c r="O4357" t="inlineStr">
        <is>
          <t>不可 #2</t>
        </is>
      </c>
      <c r="P4357" t="inlineStr">
        <is>
          <t>なし</t>
        </is>
      </c>
      <c r="R4357" s="4">
        <f>IF(COUNT($M4357:$N4357)=0,"",IF(AND(IF($N4357&lt;&gt;"",$N4357,$M4357)&lt;=0,$O4357&lt;&gt;"可"),"警告",""))</f>
        <v/>
      </c>
      <c r="S4357" s="4">
        <f>IF(COUNT($M4357:$N4357)=0,0,IF(IF($N4357&lt;&gt;"",$N4357,$M4357)&gt;=スコアリング基準!$B$20,スコアリング基準!$C$20,IF(IF($N4357&lt;&gt;"",$N4357,$M4357)&gt;=スコアリング基準!$B$21,スコアリング基準!$C$21,IF(IF($N4357&lt;&gt;"",$N4357,$M4357)&gt;0,スコアリング基準!$C$22,0))))</f>
        <v/>
      </c>
      <c r="T4357" s="4">
        <f>IF($O4357="可",スコアリング基準!$C$23,0)</f>
        <v/>
      </c>
      <c r="U4357" s="4">
        <f>IF(OR(COUNT($K4357:$L4357)&lt;2,$K4357=0),0,IF(ABS($L4357)/$K4357&lt;=スコアリング基準!$B$24,スコアリング基準!$C$24,IF(ABS($L4357)/$K4357&lt;=スコアリング基準!$B$25,スコアリング基準!$C$25,IF(ABS($L4357)/$K4357&lt;=スコアリング基準!$B$26,スコアリング基準!$C$26,0))))</f>
        <v/>
      </c>
      <c r="V4357" s="4">
        <f>IF($P4357="なし",スコアリング基準!$C$27,0)</f>
        <v/>
      </c>
      <c r="W4357" s="4">
        <f>IF($F4357="",0,IF(ISNUMBER($F4357),IF($F4357&lt;=スコアリング基準!$B$28,スコアリング基準!$C$28,スコアリング基準!$C$29),0))</f>
        <v/>
      </c>
      <c r="X4357" s="4">
        <f>IFERROR(VLOOKUP($B4357,スコアリング基準!$A$36:$B$46,2,FALSE),0)</f>
        <v/>
      </c>
      <c r="Y4357" s="4">
        <f>SUM($S4357:$X4357)</f>
        <v/>
      </c>
      <c r="Z4357" s="4">
        <f>IF(COUNT($M4357:$N4357)=0,"データ無",IF($Y4357&gt;=スコアリング基準!$B$30,"S",IF($Y4357&gt;=スコアリング基準!$B$31,"A",IF($Y4357&gt;=スコアリング基準!$B$32,"B","C"))))</f>
        <v/>
      </c>
      <c r="AA4357">
        <f>IFERROR(INDEX(実績DB!$I$3:$I$104,MATCH($B4357&amp;$C4357,実績DB!$J$3:$J$104,0)),"")</f>
        <v/>
      </c>
    </row>
    <row r="4358">
      <c r="A4358" t="n">
        <v>4356</v>
      </c>
      <c r="B4358" t="inlineStr">
        <is>
          <t>関西</t>
        </is>
      </c>
      <c r="C4358" t="inlineStr">
        <is>
          <t>千代変電所</t>
        </is>
      </c>
      <c r="E4358" t="n">
        <v>77</v>
      </c>
      <c r="F4358" t="n">
        <v>6.6</v>
      </c>
      <c r="G4358" s="3" t="n"/>
      <c r="H4358" s="3" t="n"/>
      <c r="I4358" t="inlineStr">
        <is>
          <t>未取得</t>
        </is>
      </c>
      <c r="J4358" t="n">
        <v>38</v>
      </c>
      <c r="K4358" t="n">
        <v>38</v>
      </c>
      <c r="L4358" t="n">
        <v>-22</v>
      </c>
      <c r="M4358" t="n">
        <v>14</v>
      </c>
      <c r="N4358" t="n">
        <v>14</v>
      </c>
      <c r="O4358" t="inlineStr">
        <is>
          <t>不可 #2</t>
        </is>
      </c>
      <c r="P4358" t="inlineStr">
        <is>
          <t>なし</t>
        </is>
      </c>
      <c r="R4358" s="4">
        <f>IF(COUNT($M4358:$N4358)=0,"",IF(AND(IF($N4358&lt;&gt;"",$N4358,$M4358)&lt;=0,$O4358&lt;&gt;"可"),"警告",""))</f>
        <v/>
      </c>
      <c r="S4358" s="4">
        <f>IF(COUNT($M4358:$N4358)=0,0,IF(IF($N4358&lt;&gt;"",$N4358,$M4358)&gt;=スコアリング基準!$B$20,スコアリング基準!$C$20,IF(IF($N4358&lt;&gt;"",$N4358,$M4358)&gt;=スコアリング基準!$B$21,スコアリング基準!$C$21,IF(IF($N4358&lt;&gt;"",$N4358,$M4358)&gt;0,スコアリング基準!$C$22,0))))</f>
        <v/>
      </c>
      <c r="T4358" s="4">
        <f>IF($O4358="可",スコアリング基準!$C$23,0)</f>
        <v/>
      </c>
      <c r="U4358" s="4">
        <f>IF(OR(COUNT($K4358:$L4358)&lt;2,$K4358=0),0,IF(ABS($L4358)/$K4358&lt;=スコアリング基準!$B$24,スコアリング基準!$C$24,IF(ABS($L4358)/$K4358&lt;=スコアリング基準!$B$25,スコアリング基準!$C$25,IF(ABS($L4358)/$K4358&lt;=スコアリング基準!$B$26,スコアリング基準!$C$26,0))))</f>
        <v/>
      </c>
      <c r="V4358" s="4">
        <f>IF($P4358="なし",スコアリング基準!$C$27,0)</f>
        <v/>
      </c>
      <c r="W4358" s="4">
        <f>IF($F4358="",0,IF(ISNUMBER($F4358),IF($F4358&lt;=スコアリング基準!$B$28,スコアリング基準!$C$28,スコアリング基準!$C$29),0))</f>
        <v/>
      </c>
      <c r="X4358" s="4">
        <f>IFERROR(VLOOKUP($B4358,スコアリング基準!$A$36:$B$46,2,FALSE),0)</f>
        <v/>
      </c>
      <c r="Y4358" s="4">
        <f>SUM($S4358:$X4358)</f>
        <v/>
      </c>
      <c r="Z4358" s="4">
        <f>IF(COUNT($M4358:$N4358)=0,"データ無",IF($Y4358&gt;=スコアリング基準!$B$30,"S",IF($Y4358&gt;=スコアリング基準!$B$31,"A",IF($Y4358&gt;=スコアリング基準!$B$32,"B","C"))))</f>
        <v/>
      </c>
      <c r="AA4358">
        <f>IFERROR(INDEX(実績DB!$I$3:$I$104,MATCH($B4358&amp;$C4358,実績DB!$J$3:$J$104,0)),"")</f>
        <v/>
      </c>
    </row>
    <row r="4359">
      <c r="A4359" t="n">
        <v>4357</v>
      </c>
      <c r="B4359" t="inlineStr">
        <is>
          <t>関西</t>
        </is>
      </c>
      <c r="C4359" t="inlineStr">
        <is>
          <t>千日前変電所</t>
        </is>
      </c>
      <c r="E4359" t="n">
        <v>77</v>
      </c>
      <c r="F4359" t="n">
        <v>6.6</v>
      </c>
      <c r="G4359" s="3" t="n"/>
      <c r="H4359" s="3" t="n"/>
      <c r="I4359" t="inlineStr">
        <is>
          <t>未取得</t>
        </is>
      </c>
      <c r="J4359" t="n">
        <v>85</v>
      </c>
      <c r="K4359" t="n">
        <v>85</v>
      </c>
      <c r="L4359" t="n">
        <v>-57</v>
      </c>
      <c r="M4359" t="n">
        <v>28</v>
      </c>
      <c r="N4359" t="n">
        <v>0</v>
      </c>
      <c r="O4359" t="inlineStr">
        <is>
          <t>不可 #2</t>
        </is>
      </c>
      <c r="P4359" t="inlineStr">
        <is>
          <t>有り</t>
        </is>
      </c>
      <c r="R4359" s="4">
        <f>IF(COUNT($M4359:$N4359)=0,"",IF(AND(IF($N4359&lt;&gt;"",$N4359,$M4359)&lt;=0,$O4359&lt;&gt;"可"),"警告",""))</f>
        <v/>
      </c>
      <c r="S4359" s="4">
        <f>IF(COUNT($M4359:$N4359)=0,0,IF(IF($N4359&lt;&gt;"",$N4359,$M4359)&gt;=スコアリング基準!$B$20,スコアリング基準!$C$20,IF(IF($N4359&lt;&gt;"",$N4359,$M4359)&gt;=スコアリング基準!$B$21,スコアリング基準!$C$21,IF(IF($N4359&lt;&gt;"",$N4359,$M4359)&gt;0,スコアリング基準!$C$22,0))))</f>
        <v/>
      </c>
      <c r="T4359" s="4">
        <f>IF($O4359="可",スコアリング基準!$C$23,0)</f>
        <v/>
      </c>
      <c r="U4359" s="4">
        <f>IF(OR(COUNT($K4359:$L4359)&lt;2,$K4359=0),0,IF(ABS($L4359)/$K4359&lt;=スコアリング基準!$B$24,スコアリング基準!$C$24,IF(ABS($L4359)/$K4359&lt;=スコアリング基準!$B$25,スコアリング基準!$C$25,IF(ABS($L4359)/$K4359&lt;=スコアリング基準!$B$26,スコアリング基準!$C$26,0))))</f>
        <v/>
      </c>
      <c r="V4359" s="4">
        <f>IF($P4359="なし",スコアリング基準!$C$27,0)</f>
        <v/>
      </c>
      <c r="W4359" s="4">
        <f>IF($F4359="",0,IF(ISNUMBER($F4359),IF($F4359&lt;=スコアリング基準!$B$28,スコアリング基準!$C$28,スコアリング基準!$C$29),0))</f>
        <v/>
      </c>
      <c r="X4359" s="4">
        <f>IFERROR(VLOOKUP($B4359,スコアリング基準!$A$36:$B$46,2,FALSE),0)</f>
        <v/>
      </c>
      <c r="Y4359" s="4">
        <f>SUM($S4359:$X4359)</f>
        <v/>
      </c>
      <c r="Z4359" s="4">
        <f>IF(COUNT($M4359:$N4359)=0,"データ無",IF($Y4359&gt;=スコアリング基準!$B$30,"S",IF($Y4359&gt;=スコアリング基準!$B$31,"A",IF($Y4359&gt;=スコアリング基準!$B$32,"B","C"))))</f>
        <v/>
      </c>
      <c r="AA4359">
        <f>IFERROR(INDEX(実績DB!$I$3:$I$104,MATCH($B4359&amp;$C4359,実績DB!$J$3:$J$104,0)),"")</f>
        <v/>
      </c>
    </row>
    <row r="4360">
      <c r="A4360" t="n">
        <v>4358</v>
      </c>
      <c r="B4360" t="inlineStr">
        <is>
          <t>関西</t>
        </is>
      </c>
      <c r="C4360" t="inlineStr">
        <is>
          <t>千歳町変電所</t>
        </is>
      </c>
      <c r="E4360" t="n">
        <v>77</v>
      </c>
      <c r="F4360" t="n">
        <v>6.6</v>
      </c>
      <c r="G4360" s="3" t="n">
        <v>34.655426</v>
      </c>
      <c r="H4360" s="3" t="n">
        <v>135.138196</v>
      </c>
      <c r="I4360" t="inlineStr">
        <is>
          <t>Google Places(名称一致)</t>
        </is>
      </c>
      <c r="J4360" t="n">
        <v>57</v>
      </c>
      <c r="K4360" t="n">
        <v>57</v>
      </c>
      <c r="L4360" t="n">
        <v>-29</v>
      </c>
      <c r="M4360" t="n">
        <v>28</v>
      </c>
      <c r="N4360" t="n">
        <v>0</v>
      </c>
      <c r="O4360" t="inlineStr">
        <is>
          <t>不可 #2</t>
        </is>
      </c>
      <c r="P4360" t="inlineStr">
        <is>
          <t>有り</t>
        </is>
      </c>
      <c r="R4360" s="4">
        <f>IF(COUNT($M4360:$N4360)=0,"",IF(AND(IF($N4360&lt;&gt;"",$N4360,$M4360)&lt;=0,$O4360&lt;&gt;"可"),"警告",""))</f>
        <v/>
      </c>
      <c r="S4360" s="4">
        <f>IF(COUNT($M4360:$N4360)=0,0,IF(IF($N4360&lt;&gt;"",$N4360,$M4360)&gt;=スコアリング基準!$B$20,スコアリング基準!$C$20,IF(IF($N4360&lt;&gt;"",$N4360,$M4360)&gt;=スコアリング基準!$B$21,スコアリング基準!$C$21,IF(IF($N4360&lt;&gt;"",$N4360,$M4360)&gt;0,スコアリング基準!$C$22,0))))</f>
        <v/>
      </c>
      <c r="T4360" s="4">
        <f>IF($O4360="可",スコアリング基準!$C$23,0)</f>
        <v/>
      </c>
      <c r="U4360" s="4">
        <f>IF(OR(COUNT($K4360:$L4360)&lt;2,$K4360=0),0,IF(ABS($L4360)/$K4360&lt;=スコアリング基準!$B$24,スコアリング基準!$C$24,IF(ABS($L4360)/$K4360&lt;=スコアリング基準!$B$25,スコアリング基準!$C$25,IF(ABS($L4360)/$K4360&lt;=スコアリング基準!$B$26,スコアリング基準!$C$26,0))))</f>
        <v/>
      </c>
      <c r="V4360" s="4">
        <f>IF($P4360="なし",スコアリング基準!$C$27,0)</f>
        <v/>
      </c>
      <c r="W4360" s="4">
        <f>IF($F4360="",0,IF(ISNUMBER($F4360),IF($F4360&lt;=スコアリング基準!$B$28,スコアリング基準!$C$28,スコアリング基準!$C$29),0))</f>
        <v/>
      </c>
      <c r="X4360" s="4">
        <f>IFERROR(VLOOKUP($B4360,スコアリング基準!$A$36:$B$46,2,FALSE),0)</f>
        <v/>
      </c>
      <c r="Y4360" s="4">
        <f>SUM($S4360:$X4360)</f>
        <v/>
      </c>
      <c r="Z4360" s="4">
        <f>IF(COUNT($M4360:$N4360)=0,"データ無",IF($Y4360&gt;=スコアリング基準!$B$30,"S",IF($Y4360&gt;=スコアリング基準!$B$31,"A",IF($Y4360&gt;=スコアリング基準!$B$32,"B","C"))))</f>
        <v/>
      </c>
      <c r="AA4360">
        <f>IFERROR(INDEX(実績DB!$I$3:$I$104,MATCH($B4360&amp;$C4360,実績DB!$J$3:$J$104,0)),"")</f>
        <v/>
      </c>
    </row>
    <row r="4361">
      <c r="A4361" t="n">
        <v>4359</v>
      </c>
      <c r="B4361" t="inlineStr">
        <is>
          <t>関西</t>
        </is>
      </c>
      <c r="C4361" t="inlineStr">
        <is>
          <t>南丹新庄変電所</t>
        </is>
      </c>
      <c r="E4361" t="n">
        <v>77</v>
      </c>
      <c r="F4361" t="n">
        <v>6.6</v>
      </c>
      <c r="G4361" s="3" t="n">
        <v>35.116185</v>
      </c>
      <c r="H4361" s="3" t="n">
        <v>135.51788</v>
      </c>
      <c r="I4361" t="inlineStr">
        <is>
          <t>Google Places(名称一致)</t>
        </is>
      </c>
      <c r="J4361" t="n">
        <v>9</v>
      </c>
      <c r="K4361" t="n">
        <v>9</v>
      </c>
      <c r="L4361" t="n">
        <v>-6</v>
      </c>
      <c r="M4361" t="n">
        <v>3</v>
      </c>
      <c r="N4361" t="n">
        <v>3</v>
      </c>
      <c r="O4361" t="inlineStr">
        <is>
          <t>不可 #2</t>
        </is>
      </c>
      <c r="P4361" t="inlineStr">
        <is>
          <t>なし</t>
        </is>
      </c>
      <c r="R4361" s="4">
        <f>IF(COUNT($M4361:$N4361)=0,"",IF(AND(IF($N4361&lt;&gt;"",$N4361,$M4361)&lt;=0,$O4361&lt;&gt;"可"),"警告",""))</f>
        <v/>
      </c>
      <c r="S4361" s="4">
        <f>IF(COUNT($M4361:$N4361)=0,0,IF(IF($N4361&lt;&gt;"",$N4361,$M4361)&gt;=スコアリング基準!$B$20,スコアリング基準!$C$20,IF(IF($N4361&lt;&gt;"",$N4361,$M4361)&gt;=スコアリング基準!$B$21,スコアリング基準!$C$21,IF(IF($N4361&lt;&gt;"",$N4361,$M4361)&gt;0,スコアリング基準!$C$22,0))))</f>
        <v/>
      </c>
      <c r="T4361" s="4">
        <f>IF($O4361="可",スコアリング基準!$C$23,0)</f>
        <v/>
      </c>
      <c r="U4361" s="4">
        <f>IF(OR(COUNT($K4361:$L4361)&lt;2,$K4361=0),0,IF(ABS($L4361)/$K4361&lt;=スコアリング基準!$B$24,スコアリング基準!$C$24,IF(ABS($L4361)/$K4361&lt;=スコアリング基準!$B$25,スコアリング基準!$C$25,IF(ABS($L4361)/$K4361&lt;=スコアリング基準!$B$26,スコアリング基準!$C$26,0))))</f>
        <v/>
      </c>
      <c r="V4361" s="4">
        <f>IF($P4361="なし",スコアリング基準!$C$27,0)</f>
        <v/>
      </c>
      <c r="W4361" s="4">
        <f>IF($F4361="",0,IF(ISNUMBER($F4361),IF($F4361&lt;=スコアリング基準!$B$28,スコアリング基準!$C$28,スコアリング基準!$C$29),0))</f>
        <v/>
      </c>
      <c r="X4361" s="4">
        <f>IFERROR(VLOOKUP($B4361,スコアリング基準!$A$36:$B$46,2,FALSE),0)</f>
        <v/>
      </c>
      <c r="Y4361" s="4">
        <f>SUM($S4361:$X4361)</f>
        <v/>
      </c>
      <c r="Z4361" s="4">
        <f>IF(COUNT($M4361:$N4361)=0,"データ無",IF($Y4361&gt;=スコアリング基準!$B$30,"S",IF($Y4361&gt;=スコアリング基準!$B$31,"A",IF($Y4361&gt;=スコアリング基準!$B$32,"B","C"))))</f>
        <v/>
      </c>
      <c r="AA4361">
        <f>IFERROR(INDEX(実績DB!$I$3:$I$104,MATCH($B4361&amp;$C4361,実績DB!$J$3:$J$104,0)),"")</f>
        <v/>
      </c>
    </row>
    <row r="4362">
      <c r="A4362" t="n">
        <v>4360</v>
      </c>
      <c r="B4362" t="inlineStr">
        <is>
          <t>関西</t>
        </is>
      </c>
      <c r="C4362" t="inlineStr">
        <is>
          <t>南尼崎変電所</t>
        </is>
      </c>
      <c r="E4362" t="n">
        <v>77</v>
      </c>
      <c r="F4362" t="n">
        <v>6.6</v>
      </c>
      <c r="G4362" s="3" t="n">
        <v>34.714515</v>
      </c>
      <c r="H4362" s="3" t="n">
        <v>135.413732</v>
      </c>
      <c r="I4362" t="inlineStr">
        <is>
          <t>Google Places(名称一致)</t>
        </is>
      </c>
      <c r="J4362" t="n">
        <v>36</v>
      </c>
      <c r="K4362" t="n">
        <v>36</v>
      </c>
      <c r="L4362" t="n">
        <v>-19</v>
      </c>
      <c r="M4362" t="n">
        <v>17</v>
      </c>
      <c r="N4362" t="n">
        <v>0</v>
      </c>
      <c r="O4362" t="inlineStr">
        <is>
          <t>不可 #2</t>
        </is>
      </c>
      <c r="P4362" t="inlineStr">
        <is>
          <t>有り</t>
        </is>
      </c>
      <c r="R4362" s="4">
        <f>IF(COUNT($M4362:$N4362)=0,"",IF(AND(IF($N4362&lt;&gt;"",$N4362,$M4362)&lt;=0,$O4362&lt;&gt;"可"),"警告",""))</f>
        <v/>
      </c>
      <c r="S4362" s="4">
        <f>IF(COUNT($M4362:$N4362)=0,0,IF(IF($N4362&lt;&gt;"",$N4362,$M4362)&gt;=スコアリング基準!$B$20,スコアリング基準!$C$20,IF(IF($N4362&lt;&gt;"",$N4362,$M4362)&gt;=スコアリング基準!$B$21,スコアリング基準!$C$21,IF(IF($N4362&lt;&gt;"",$N4362,$M4362)&gt;0,スコアリング基準!$C$22,0))))</f>
        <v/>
      </c>
      <c r="T4362" s="4">
        <f>IF($O4362="可",スコアリング基準!$C$23,0)</f>
        <v/>
      </c>
      <c r="U4362" s="4">
        <f>IF(OR(COUNT($K4362:$L4362)&lt;2,$K4362=0),0,IF(ABS($L4362)/$K4362&lt;=スコアリング基準!$B$24,スコアリング基準!$C$24,IF(ABS($L4362)/$K4362&lt;=スコアリング基準!$B$25,スコアリング基準!$C$25,IF(ABS($L4362)/$K4362&lt;=スコアリング基準!$B$26,スコアリング基準!$C$26,0))))</f>
        <v/>
      </c>
      <c r="V4362" s="4">
        <f>IF($P4362="なし",スコアリング基準!$C$27,0)</f>
        <v/>
      </c>
      <c r="W4362" s="4">
        <f>IF($F4362="",0,IF(ISNUMBER($F4362),IF($F4362&lt;=スコアリング基準!$B$28,スコアリング基準!$C$28,スコアリング基準!$C$29),0))</f>
        <v/>
      </c>
      <c r="X4362" s="4">
        <f>IFERROR(VLOOKUP($B4362,スコアリング基準!$A$36:$B$46,2,FALSE),0)</f>
        <v/>
      </c>
      <c r="Y4362" s="4">
        <f>SUM($S4362:$X4362)</f>
        <v/>
      </c>
      <c r="Z4362" s="4">
        <f>IF(COUNT($M4362:$N4362)=0,"データ無",IF($Y4362&gt;=スコアリング基準!$B$30,"S",IF($Y4362&gt;=スコアリング基準!$B$31,"A",IF($Y4362&gt;=スコアリング基準!$B$32,"B","C"))))</f>
        <v/>
      </c>
      <c r="AA4362">
        <f>IFERROR(INDEX(実績DB!$I$3:$I$104,MATCH($B4362&amp;$C4362,実績DB!$J$3:$J$104,0)),"")</f>
        <v/>
      </c>
    </row>
    <row r="4363">
      <c r="A4363" t="n">
        <v>4361</v>
      </c>
      <c r="B4363" t="inlineStr">
        <is>
          <t>関西</t>
        </is>
      </c>
      <c r="C4363" t="inlineStr">
        <is>
          <t>南山変電所</t>
        </is>
      </c>
      <c r="E4363" t="n">
        <v>77</v>
      </c>
      <c r="F4363" t="n">
        <v>6.6</v>
      </c>
      <c r="G4363" s="3" t="n">
        <v>34.893323</v>
      </c>
      <c r="H4363" s="3" t="n">
        <v>135.078271</v>
      </c>
      <c r="I4363" t="inlineStr">
        <is>
          <t>Google Places(名称一致)</t>
        </is>
      </c>
      <c r="J4363" t="n">
        <v>38</v>
      </c>
      <c r="K4363" t="n">
        <v>38</v>
      </c>
      <c r="L4363" t="n">
        <v>-27</v>
      </c>
      <c r="M4363" t="n">
        <v>11</v>
      </c>
      <c r="N4363" t="n">
        <v>0</v>
      </c>
      <c r="O4363" t="inlineStr">
        <is>
          <t>不可 #2</t>
        </is>
      </c>
      <c r="P4363" t="inlineStr">
        <is>
          <t>有り</t>
        </is>
      </c>
      <c r="R4363" s="4">
        <f>IF(COUNT($M4363:$N4363)=0,"",IF(AND(IF($N4363&lt;&gt;"",$N4363,$M4363)&lt;=0,$O4363&lt;&gt;"可"),"警告",""))</f>
        <v/>
      </c>
      <c r="S4363" s="4">
        <f>IF(COUNT($M4363:$N4363)=0,0,IF(IF($N4363&lt;&gt;"",$N4363,$M4363)&gt;=スコアリング基準!$B$20,スコアリング基準!$C$20,IF(IF($N4363&lt;&gt;"",$N4363,$M4363)&gt;=スコアリング基準!$B$21,スコアリング基準!$C$21,IF(IF($N4363&lt;&gt;"",$N4363,$M4363)&gt;0,スコアリング基準!$C$22,0))))</f>
        <v/>
      </c>
      <c r="T4363" s="4">
        <f>IF($O4363="可",スコアリング基準!$C$23,0)</f>
        <v/>
      </c>
      <c r="U4363" s="4">
        <f>IF(OR(COUNT($K4363:$L4363)&lt;2,$K4363=0),0,IF(ABS($L4363)/$K4363&lt;=スコアリング基準!$B$24,スコアリング基準!$C$24,IF(ABS($L4363)/$K4363&lt;=スコアリング基準!$B$25,スコアリング基準!$C$25,IF(ABS($L4363)/$K4363&lt;=スコアリング基準!$B$26,スコアリング基準!$C$26,0))))</f>
        <v/>
      </c>
      <c r="V4363" s="4">
        <f>IF($P4363="なし",スコアリング基準!$C$27,0)</f>
        <v/>
      </c>
      <c r="W4363" s="4">
        <f>IF($F4363="",0,IF(ISNUMBER($F4363),IF($F4363&lt;=スコアリング基準!$B$28,スコアリング基準!$C$28,スコアリング基準!$C$29),0))</f>
        <v/>
      </c>
      <c r="X4363" s="4">
        <f>IFERROR(VLOOKUP($B4363,スコアリング基準!$A$36:$B$46,2,FALSE),0)</f>
        <v/>
      </c>
      <c r="Y4363" s="4">
        <f>SUM($S4363:$X4363)</f>
        <v/>
      </c>
      <c r="Z4363" s="4">
        <f>IF(COUNT($M4363:$N4363)=0,"データ無",IF($Y4363&gt;=スコアリング基準!$B$30,"S",IF($Y4363&gt;=スコアリング基準!$B$31,"A",IF($Y4363&gt;=スコアリング基準!$B$32,"B","C"))))</f>
        <v/>
      </c>
      <c r="AA4363">
        <f>IFERROR(INDEX(実績DB!$I$3:$I$104,MATCH($B4363&amp;$C4363,実績DB!$J$3:$J$104,0)),"")</f>
        <v/>
      </c>
    </row>
    <row r="4364">
      <c r="A4364" t="n">
        <v>4362</v>
      </c>
      <c r="B4364" t="inlineStr">
        <is>
          <t>関西</t>
        </is>
      </c>
      <c r="C4364" t="inlineStr">
        <is>
          <t>南川町変電所</t>
        </is>
      </c>
      <c r="E4364" t="n">
        <v>77</v>
      </c>
      <c r="F4364" t="n">
        <v>6.6</v>
      </c>
      <c r="G4364" s="3" t="n"/>
      <c r="H4364" s="3" t="n"/>
      <c r="I4364" t="inlineStr">
        <is>
          <t>未取得</t>
        </is>
      </c>
      <c r="J4364" t="n">
        <v>47</v>
      </c>
      <c r="K4364" t="n">
        <v>47</v>
      </c>
      <c r="L4364" t="n">
        <v>-38</v>
      </c>
      <c r="M4364" t="n">
        <v>9</v>
      </c>
      <c r="N4364" t="n">
        <v>7</v>
      </c>
      <c r="O4364" t="inlineStr">
        <is>
          <t>不可 #2</t>
        </is>
      </c>
      <c r="P4364" t="inlineStr">
        <is>
          <t>なし</t>
        </is>
      </c>
      <c r="R4364" s="4">
        <f>IF(COUNT($M4364:$N4364)=0,"",IF(AND(IF($N4364&lt;&gt;"",$N4364,$M4364)&lt;=0,$O4364&lt;&gt;"可"),"警告",""))</f>
        <v/>
      </c>
      <c r="S4364" s="4">
        <f>IF(COUNT($M4364:$N4364)=0,0,IF(IF($N4364&lt;&gt;"",$N4364,$M4364)&gt;=スコアリング基準!$B$20,スコアリング基準!$C$20,IF(IF($N4364&lt;&gt;"",$N4364,$M4364)&gt;=スコアリング基準!$B$21,スコアリング基準!$C$21,IF(IF($N4364&lt;&gt;"",$N4364,$M4364)&gt;0,スコアリング基準!$C$22,0))))</f>
        <v/>
      </c>
      <c r="T4364" s="4">
        <f>IF($O4364="可",スコアリング基準!$C$23,0)</f>
        <v/>
      </c>
      <c r="U4364" s="4">
        <f>IF(OR(COUNT($K4364:$L4364)&lt;2,$K4364=0),0,IF(ABS($L4364)/$K4364&lt;=スコアリング基準!$B$24,スコアリング基準!$C$24,IF(ABS($L4364)/$K4364&lt;=スコアリング基準!$B$25,スコアリング基準!$C$25,IF(ABS($L4364)/$K4364&lt;=スコアリング基準!$B$26,スコアリング基準!$C$26,0))))</f>
        <v/>
      </c>
      <c r="V4364" s="4">
        <f>IF($P4364="なし",スコアリング基準!$C$27,0)</f>
        <v/>
      </c>
      <c r="W4364" s="4">
        <f>IF($F4364="",0,IF(ISNUMBER($F4364),IF($F4364&lt;=スコアリング基準!$B$28,スコアリング基準!$C$28,スコアリング基準!$C$29),0))</f>
        <v/>
      </c>
      <c r="X4364" s="4">
        <f>IFERROR(VLOOKUP($B4364,スコアリング基準!$A$36:$B$46,2,FALSE),0)</f>
        <v/>
      </c>
      <c r="Y4364" s="4">
        <f>SUM($S4364:$X4364)</f>
        <v/>
      </c>
      <c r="Z4364" s="4">
        <f>IF(COUNT($M4364:$N4364)=0,"データ無",IF($Y4364&gt;=スコアリング基準!$B$30,"S",IF($Y4364&gt;=スコアリング基準!$B$31,"A",IF($Y4364&gt;=スコアリング基準!$B$32,"B","C"))))</f>
        <v/>
      </c>
      <c r="AA4364">
        <f>IFERROR(INDEX(実績DB!$I$3:$I$104,MATCH($B4364&amp;$C4364,実績DB!$J$3:$J$104,0)),"")</f>
        <v/>
      </c>
    </row>
    <row r="4365">
      <c r="A4365" t="n">
        <v>4363</v>
      </c>
      <c r="B4365" t="inlineStr">
        <is>
          <t>関西</t>
        </is>
      </c>
      <c r="C4365" t="inlineStr">
        <is>
          <t>南恩加島変電所</t>
        </is>
      </c>
      <c r="E4365" t="n">
        <v>77</v>
      </c>
      <c r="F4365" t="n">
        <v>22</v>
      </c>
      <c r="G4365" s="3" t="n">
        <v>34.633372</v>
      </c>
      <c r="H4365" s="3" t="n">
        <v>135.470753</v>
      </c>
      <c r="I4365" t="inlineStr">
        <is>
          <t>Google Places(名称一致)</t>
        </is>
      </c>
      <c r="J4365" t="n">
        <v>57</v>
      </c>
      <c r="K4365" t="n">
        <v>57</v>
      </c>
      <c r="L4365" t="n">
        <v>0</v>
      </c>
      <c r="O4365" t="inlineStr">
        <is>
          <t>不可 #1</t>
        </is>
      </c>
      <c r="P4365" t="inlineStr">
        <is>
          <t>有り</t>
        </is>
      </c>
      <c r="R4365" s="4">
        <f>IF(COUNT($M4365:$N4365)=0,"",IF(AND(IF($N4365&lt;&gt;"",$N4365,$M4365)&lt;=0,$O4365&lt;&gt;"可"),"警告",""))</f>
        <v/>
      </c>
      <c r="S4365" s="4">
        <f>IF(COUNT($M4365:$N4365)=0,0,IF(IF($N4365&lt;&gt;"",$N4365,$M4365)&gt;=スコアリング基準!$B$20,スコアリング基準!$C$20,IF(IF($N4365&lt;&gt;"",$N4365,$M4365)&gt;=スコアリング基準!$B$21,スコアリング基準!$C$21,IF(IF($N4365&lt;&gt;"",$N4365,$M4365)&gt;0,スコアリング基準!$C$22,0))))</f>
        <v/>
      </c>
      <c r="T4365" s="4">
        <f>IF($O4365="可",スコアリング基準!$C$23,0)</f>
        <v/>
      </c>
      <c r="U4365" s="4">
        <f>IF(OR(COUNT($K4365:$L4365)&lt;2,$K4365=0),0,IF(ABS($L4365)/$K4365&lt;=スコアリング基準!$B$24,スコアリング基準!$C$24,IF(ABS($L4365)/$K4365&lt;=スコアリング基準!$B$25,スコアリング基準!$C$25,IF(ABS($L4365)/$K4365&lt;=スコアリング基準!$B$26,スコアリング基準!$C$26,0))))</f>
        <v/>
      </c>
      <c r="V4365" s="4">
        <f>IF($P4365="なし",スコアリング基準!$C$27,0)</f>
        <v/>
      </c>
      <c r="W4365" s="4">
        <f>IF($F4365="",0,IF(ISNUMBER($F4365),IF($F4365&lt;=スコアリング基準!$B$28,スコアリング基準!$C$28,スコアリング基準!$C$29),0))</f>
        <v/>
      </c>
      <c r="X4365" s="4">
        <f>IFERROR(VLOOKUP($B4365,スコアリング基準!$A$36:$B$46,2,FALSE),0)</f>
        <v/>
      </c>
      <c r="Y4365" s="4">
        <f>SUM($S4365:$X4365)</f>
        <v/>
      </c>
      <c r="Z4365" s="4">
        <f>IF(COUNT($M4365:$N4365)=0,"データ無",IF($Y4365&gt;=スコアリング基準!$B$30,"S",IF($Y4365&gt;=スコアリング基準!$B$31,"A",IF($Y4365&gt;=スコアリング基準!$B$32,"B","C"))))</f>
        <v/>
      </c>
      <c r="AA4365">
        <f>IFERROR(INDEX(実績DB!$I$3:$I$104,MATCH($B4365&amp;$C4365,実績DB!$J$3:$J$104,0)),"")</f>
        <v/>
      </c>
    </row>
    <row r="4366">
      <c r="A4366" t="n">
        <v>4364</v>
      </c>
      <c r="B4366" t="inlineStr">
        <is>
          <t>関西</t>
        </is>
      </c>
      <c r="C4366" t="inlineStr">
        <is>
          <t>南明石変電所</t>
        </is>
      </c>
      <c r="E4366" t="n">
        <v>77</v>
      </c>
      <c r="F4366" t="n">
        <v>6.6</v>
      </c>
      <c r="G4366" s="3" t="n"/>
      <c r="H4366" s="3" t="n"/>
      <c r="I4366" t="inlineStr">
        <is>
          <t>未取得</t>
        </is>
      </c>
      <c r="J4366" t="n">
        <v>38</v>
      </c>
      <c r="K4366" t="n">
        <v>38</v>
      </c>
      <c r="L4366" t="n">
        <v>-19</v>
      </c>
      <c r="M4366" t="n">
        <v>19</v>
      </c>
      <c r="N4366" t="n">
        <v>0</v>
      </c>
      <c r="O4366" t="inlineStr">
        <is>
          <t>不可 #2</t>
        </is>
      </c>
      <c r="P4366" t="inlineStr">
        <is>
          <t>有り</t>
        </is>
      </c>
      <c r="R4366" s="4">
        <f>IF(COUNT($M4366:$N4366)=0,"",IF(AND(IF($N4366&lt;&gt;"",$N4366,$M4366)&lt;=0,$O4366&lt;&gt;"可"),"警告",""))</f>
        <v/>
      </c>
      <c r="S4366" s="4">
        <f>IF(COUNT($M4366:$N4366)=0,0,IF(IF($N4366&lt;&gt;"",$N4366,$M4366)&gt;=スコアリング基準!$B$20,スコアリング基準!$C$20,IF(IF($N4366&lt;&gt;"",$N4366,$M4366)&gt;=スコアリング基準!$B$21,スコアリング基準!$C$21,IF(IF($N4366&lt;&gt;"",$N4366,$M4366)&gt;0,スコアリング基準!$C$22,0))))</f>
        <v/>
      </c>
      <c r="T4366" s="4">
        <f>IF($O4366="可",スコアリング基準!$C$23,0)</f>
        <v/>
      </c>
      <c r="U4366" s="4">
        <f>IF(OR(COUNT($K4366:$L4366)&lt;2,$K4366=0),0,IF(ABS($L4366)/$K4366&lt;=スコアリング基準!$B$24,スコアリング基準!$C$24,IF(ABS($L4366)/$K4366&lt;=スコアリング基準!$B$25,スコアリング基準!$C$25,IF(ABS($L4366)/$K4366&lt;=スコアリング基準!$B$26,スコアリング基準!$C$26,0))))</f>
        <v/>
      </c>
      <c r="V4366" s="4">
        <f>IF($P4366="なし",スコアリング基準!$C$27,0)</f>
        <v/>
      </c>
      <c r="W4366" s="4">
        <f>IF($F4366="",0,IF(ISNUMBER($F4366),IF($F4366&lt;=スコアリング基準!$B$28,スコアリング基準!$C$28,スコアリング基準!$C$29),0))</f>
        <v/>
      </c>
      <c r="X4366" s="4">
        <f>IFERROR(VLOOKUP($B4366,スコアリング基準!$A$36:$B$46,2,FALSE),0)</f>
        <v/>
      </c>
      <c r="Y4366" s="4">
        <f>SUM($S4366:$X4366)</f>
        <v/>
      </c>
      <c r="Z4366" s="4">
        <f>IF(COUNT($M4366:$N4366)=0,"データ無",IF($Y4366&gt;=スコアリング基準!$B$30,"S",IF($Y4366&gt;=スコアリング基準!$B$31,"A",IF($Y4366&gt;=スコアリング基準!$B$32,"B","C"))))</f>
        <v/>
      </c>
      <c r="AA4366">
        <f>IFERROR(INDEX(実績DB!$I$3:$I$104,MATCH($B4366&amp;$C4366,実績DB!$J$3:$J$104,0)),"")</f>
        <v/>
      </c>
    </row>
    <row r="4367">
      <c r="A4367" t="n">
        <v>4365</v>
      </c>
      <c r="B4367" t="inlineStr">
        <is>
          <t>関西</t>
        </is>
      </c>
      <c r="C4367" t="inlineStr">
        <is>
          <t>南枚方変電所</t>
        </is>
      </c>
      <c r="E4367" t="n">
        <v>77</v>
      </c>
      <c r="F4367" t="n">
        <v>22</v>
      </c>
      <c r="G4367" s="3" t="n">
        <v>34.80447</v>
      </c>
      <c r="H4367" s="3" t="n">
        <v>135.65423</v>
      </c>
      <c r="I4367" t="inlineStr">
        <is>
          <t>OSM実測(名称一致)</t>
        </is>
      </c>
      <c r="J4367" t="n">
        <v>57</v>
      </c>
      <c r="K4367" t="n">
        <v>57</v>
      </c>
      <c r="L4367" t="n">
        <v>5</v>
      </c>
      <c r="O4367" t="inlineStr">
        <is>
          <t>不可 #1</t>
        </is>
      </c>
      <c r="P4367" t="inlineStr">
        <is>
          <t>有り</t>
        </is>
      </c>
      <c r="R4367" s="4">
        <f>IF(COUNT($M4367:$N4367)=0,"",IF(AND(IF($N4367&lt;&gt;"",$N4367,$M4367)&lt;=0,$O4367&lt;&gt;"可"),"警告",""))</f>
        <v/>
      </c>
      <c r="S4367" s="4">
        <f>IF(COUNT($M4367:$N4367)=0,0,IF(IF($N4367&lt;&gt;"",$N4367,$M4367)&gt;=スコアリング基準!$B$20,スコアリング基準!$C$20,IF(IF($N4367&lt;&gt;"",$N4367,$M4367)&gt;=スコアリング基準!$B$21,スコアリング基準!$C$21,IF(IF($N4367&lt;&gt;"",$N4367,$M4367)&gt;0,スコアリング基準!$C$22,0))))</f>
        <v/>
      </c>
      <c r="T4367" s="4">
        <f>IF($O4367="可",スコアリング基準!$C$23,0)</f>
        <v/>
      </c>
      <c r="U4367" s="4">
        <f>IF(OR(COUNT($K4367:$L4367)&lt;2,$K4367=0),0,IF(ABS($L4367)/$K4367&lt;=スコアリング基準!$B$24,スコアリング基準!$C$24,IF(ABS($L4367)/$K4367&lt;=スコアリング基準!$B$25,スコアリング基準!$C$25,IF(ABS($L4367)/$K4367&lt;=スコアリング基準!$B$26,スコアリング基準!$C$26,0))))</f>
        <v/>
      </c>
      <c r="V4367" s="4">
        <f>IF($P4367="なし",スコアリング基準!$C$27,0)</f>
        <v/>
      </c>
      <c r="W4367" s="4">
        <f>IF($F4367="",0,IF(ISNUMBER($F4367),IF($F4367&lt;=スコアリング基準!$B$28,スコアリング基準!$C$28,スコアリング基準!$C$29),0))</f>
        <v/>
      </c>
      <c r="X4367" s="4">
        <f>IFERROR(VLOOKUP($B4367,スコアリング基準!$A$36:$B$46,2,FALSE),0)</f>
        <v/>
      </c>
      <c r="Y4367" s="4">
        <f>SUM($S4367:$X4367)</f>
        <v/>
      </c>
      <c r="Z4367" s="4">
        <f>IF(COUNT($M4367:$N4367)=0,"データ無",IF($Y4367&gt;=スコアリング基準!$B$30,"S",IF($Y4367&gt;=スコアリング基準!$B$31,"A",IF($Y4367&gt;=スコアリング基準!$B$32,"B","C"))))</f>
        <v/>
      </c>
      <c r="AA4367">
        <f>IFERROR(INDEX(実績DB!$I$3:$I$104,MATCH($B4367&amp;$C4367,実績DB!$J$3:$J$104,0)),"")</f>
        <v/>
      </c>
    </row>
    <row r="4368">
      <c r="A4368" t="n">
        <v>4366</v>
      </c>
      <c r="B4368" t="inlineStr">
        <is>
          <t>関西</t>
        </is>
      </c>
      <c r="C4368" t="inlineStr">
        <is>
          <t>南淡変電所</t>
        </is>
      </c>
      <c r="E4368" t="n">
        <v>77</v>
      </c>
      <c r="F4368" t="n">
        <v>22</v>
      </c>
      <c r="G4368" s="3" t="n"/>
      <c r="H4368" s="3" t="n"/>
      <c r="I4368" t="inlineStr">
        <is>
          <t>未取得</t>
        </is>
      </c>
      <c r="J4368" t="n">
        <v>28</v>
      </c>
      <c r="K4368" t="n">
        <v>28</v>
      </c>
      <c r="L4368" t="n">
        <v>-8</v>
      </c>
      <c r="O4368" t="inlineStr">
        <is>
          <t>不可 #1</t>
        </is>
      </c>
      <c r="P4368" t="inlineStr">
        <is>
          <t>なし</t>
        </is>
      </c>
      <c r="R4368" s="4">
        <f>IF(COUNT($M4368:$N4368)=0,"",IF(AND(IF($N4368&lt;&gt;"",$N4368,$M4368)&lt;=0,$O4368&lt;&gt;"可"),"警告",""))</f>
        <v/>
      </c>
      <c r="S4368" s="4">
        <f>IF(COUNT($M4368:$N4368)=0,0,IF(IF($N4368&lt;&gt;"",$N4368,$M4368)&gt;=スコアリング基準!$B$20,スコアリング基準!$C$20,IF(IF($N4368&lt;&gt;"",$N4368,$M4368)&gt;=スコアリング基準!$B$21,スコアリング基準!$C$21,IF(IF($N4368&lt;&gt;"",$N4368,$M4368)&gt;0,スコアリング基準!$C$22,0))))</f>
        <v/>
      </c>
      <c r="T4368" s="4">
        <f>IF($O4368="可",スコアリング基準!$C$23,0)</f>
        <v/>
      </c>
      <c r="U4368" s="4">
        <f>IF(OR(COUNT($K4368:$L4368)&lt;2,$K4368=0),0,IF(ABS($L4368)/$K4368&lt;=スコアリング基準!$B$24,スコアリング基準!$C$24,IF(ABS($L4368)/$K4368&lt;=スコアリング基準!$B$25,スコアリング基準!$C$25,IF(ABS($L4368)/$K4368&lt;=スコアリング基準!$B$26,スコアリング基準!$C$26,0))))</f>
        <v/>
      </c>
      <c r="V4368" s="4">
        <f>IF($P4368="なし",スコアリング基準!$C$27,0)</f>
        <v/>
      </c>
      <c r="W4368" s="4">
        <f>IF($F4368="",0,IF(ISNUMBER($F4368),IF($F4368&lt;=スコアリング基準!$B$28,スコアリング基準!$C$28,スコアリング基準!$C$29),0))</f>
        <v/>
      </c>
      <c r="X4368" s="4">
        <f>IFERROR(VLOOKUP($B4368,スコアリング基準!$A$36:$B$46,2,FALSE),0)</f>
        <v/>
      </c>
      <c r="Y4368" s="4">
        <f>SUM($S4368:$X4368)</f>
        <v/>
      </c>
      <c r="Z4368" s="4">
        <f>IF(COUNT($M4368:$N4368)=0,"データ無",IF($Y4368&gt;=スコアリング基準!$B$30,"S",IF($Y4368&gt;=スコアリング基準!$B$31,"A",IF($Y4368&gt;=スコアリング基準!$B$32,"B","C"))))</f>
        <v/>
      </c>
      <c r="AA4368">
        <f>IFERROR(INDEX(実績DB!$I$3:$I$104,MATCH($B4368&amp;$C4368,実績DB!$J$3:$J$104,0)),"")</f>
        <v/>
      </c>
    </row>
    <row r="4369">
      <c r="A4369" t="n">
        <v>4367</v>
      </c>
      <c r="B4369" t="inlineStr">
        <is>
          <t>関西</t>
        </is>
      </c>
      <c r="C4369" t="inlineStr">
        <is>
          <t>南港変電所</t>
        </is>
      </c>
      <c r="E4369" t="n">
        <v>77</v>
      </c>
      <c r="F4369" t="n">
        <v>22</v>
      </c>
      <c r="G4369" s="3" t="n">
        <v>34.622203</v>
      </c>
      <c r="H4369" s="3" t="n">
        <v>135.43461</v>
      </c>
      <c r="I4369" t="inlineStr">
        <is>
          <t>Google Places(名称一致)</t>
        </is>
      </c>
      <c r="J4369" t="n">
        <v>57</v>
      </c>
      <c r="K4369" t="n">
        <v>57</v>
      </c>
      <c r="L4369" t="n">
        <v>2</v>
      </c>
      <c r="O4369" t="inlineStr">
        <is>
          <t>不可 #1</t>
        </is>
      </c>
      <c r="P4369" t="inlineStr">
        <is>
          <t>有り</t>
        </is>
      </c>
      <c r="R4369" s="4">
        <f>IF(COUNT($M4369:$N4369)=0,"",IF(AND(IF($N4369&lt;&gt;"",$N4369,$M4369)&lt;=0,$O4369&lt;&gt;"可"),"警告",""))</f>
        <v/>
      </c>
      <c r="S4369" s="4">
        <f>IF(COUNT($M4369:$N4369)=0,0,IF(IF($N4369&lt;&gt;"",$N4369,$M4369)&gt;=スコアリング基準!$B$20,スコアリング基準!$C$20,IF(IF($N4369&lt;&gt;"",$N4369,$M4369)&gt;=スコアリング基準!$B$21,スコアリング基準!$C$21,IF(IF($N4369&lt;&gt;"",$N4369,$M4369)&gt;0,スコアリング基準!$C$22,0))))</f>
        <v/>
      </c>
      <c r="T4369" s="4">
        <f>IF($O4369="可",スコアリング基準!$C$23,0)</f>
        <v/>
      </c>
      <c r="U4369" s="4">
        <f>IF(OR(COUNT($K4369:$L4369)&lt;2,$K4369=0),0,IF(ABS($L4369)/$K4369&lt;=スコアリング基準!$B$24,スコアリング基準!$C$24,IF(ABS($L4369)/$K4369&lt;=スコアリング基準!$B$25,スコアリング基準!$C$25,IF(ABS($L4369)/$K4369&lt;=スコアリング基準!$B$26,スコアリング基準!$C$26,0))))</f>
        <v/>
      </c>
      <c r="V4369" s="4">
        <f>IF($P4369="なし",スコアリング基準!$C$27,0)</f>
        <v/>
      </c>
      <c r="W4369" s="4">
        <f>IF($F4369="",0,IF(ISNUMBER($F4369),IF($F4369&lt;=スコアリング基準!$B$28,スコアリング基準!$C$28,スコアリング基準!$C$29),0))</f>
        <v/>
      </c>
      <c r="X4369" s="4">
        <f>IFERROR(VLOOKUP($B4369,スコアリング基準!$A$36:$B$46,2,FALSE),0)</f>
        <v/>
      </c>
      <c r="Y4369" s="4">
        <f>SUM($S4369:$X4369)</f>
        <v/>
      </c>
      <c r="Z4369" s="4">
        <f>IF(COUNT($M4369:$N4369)=0,"データ無",IF($Y4369&gt;=スコアリング基準!$B$30,"S",IF($Y4369&gt;=スコアリング基準!$B$31,"A",IF($Y4369&gt;=スコアリング基準!$B$32,"B","C"))))</f>
        <v/>
      </c>
      <c r="AA4369">
        <f>IFERROR(INDEX(実績DB!$I$3:$I$104,MATCH($B4369&amp;$C4369,実績DB!$J$3:$J$104,0)),"")</f>
        <v/>
      </c>
    </row>
    <row r="4370">
      <c r="A4370" t="n">
        <v>4368</v>
      </c>
      <c r="B4370" t="inlineStr">
        <is>
          <t>関西</t>
        </is>
      </c>
      <c r="C4370" t="inlineStr">
        <is>
          <t>南灘変電所</t>
        </is>
      </c>
      <c r="E4370" t="n">
        <v>77</v>
      </c>
      <c r="F4370" t="n">
        <v>6.6</v>
      </c>
      <c r="G4370" s="3" t="n"/>
      <c r="H4370" s="3" t="n"/>
      <c r="I4370" t="inlineStr">
        <is>
          <t>未取得</t>
        </is>
      </c>
      <c r="J4370" t="n">
        <v>66</v>
      </c>
      <c r="K4370" t="n">
        <v>66</v>
      </c>
      <c r="L4370" t="n">
        <v>-47</v>
      </c>
      <c r="M4370" t="n">
        <v>19</v>
      </c>
      <c r="N4370" t="n">
        <v>0</v>
      </c>
      <c r="O4370" t="inlineStr">
        <is>
          <t>不可 #2</t>
        </is>
      </c>
      <c r="P4370" t="inlineStr">
        <is>
          <t>有り</t>
        </is>
      </c>
      <c r="R4370" s="4">
        <f>IF(COUNT($M4370:$N4370)=0,"",IF(AND(IF($N4370&lt;&gt;"",$N4370,$M4370)&lt;=0,$O4370&lt;&gt;"可"),"警告",""))</f>
        <v/>
      </c>
      <c r="S4370" s="4">
        <f>IF(COUNT($M4370:$N4370)=0,0,IF(IF($N4370&lt;&gt;"",$N4370,$M4370)&gt;=スコアリング基準!$B$20,スコアリング基準!$C$20,IF(IF($N4370&lt;&gt;"",$N4370,$M4370)&gt;=スコアリング基準!$B$21,スコアリング基準!$C$21,IF(IF($N4370&lt;&gt;"",$N4370,$M4370)&gt;0,スコアリング基準!$C$22,0))))</f>
        <v/>
      </c>
      <c r="T4370" s="4">
        <f>IF($O4370="可",スコアリング基準!$C$23,0)</f>
        <v/>
      </c>
      <c r="U4370" s="4">
        <f>IF(OR(COUNT($K4370:$L4370)&lt;2,$K4370=0),0,IF(ABS($L4370)/$K4370&lt;=スコアリング基準!$B$24,スコアリング基準!$C$24,IF(ABS($L4370)/$K4370&lt;=スコアリング基準!$B$25,スコアリング基準!$C$25,IF(ABS($L4370)/$K4370&lt;=スコアリング基準!$B$26,スコアリング基準!$C$26,0))))</f>
        <v/>
      </c>
      <c r="V4370" s="4">
        <f>IF($P4370="なし",スコアリング基準!$C$27,0)</f>
        <v/>
      </c>
      <c r="W4370" s="4">
        <f>IF($F4370="",0,IF(ISNUMBER($F4370),IF($F4370&lt;=スコアリング基準!$B$28,スコアリング基準!$C$28,スコアリング基準!$C$29),0))</f>
        <v/>
      </c>
      <c r="X4370" s="4">
        <f>IFERROR(VLOOKUP($B4370,スコアリング基準!$A$36:$B$46,2,FALSE),0)</f>
        <v/>
      </c>
      <c r="Y4370" s="4">
        <f>SUM($S4370:$X4370)</f>
        <v/>
      </c>
      <c r="Z4370" s="4">
        <f>IF(COUNT($M4370:$N4370)=0,"データ無",IF($Y4370&gt;=スコアリング基準!$B$30,"S",IF($Y4370&gt;=スコアリング基準!$B$31,"A",IF($Y4370&gt;=スコアリング基準!$B$32,"B","C"))))</f>
        <v/>
      </c>
      <c r="AA4370">
        <f>IFERROR(INDEX(実績DB!$I$3:$I$104,MATCH($B4370&amp;$C4370,実績DB!$J$3:$J$104,0)),"")</f>
        <v/>
      </c>
    </row>
    <row r="4371">
      <c r="A4371" t="n">
        <v>4369</v>
      </c>
      <c r="B4371" t="inlineStr">
        <is>
          <t>関西</t>
        </is>
      </c>
      <c r="C4371" t="inlineStr">
        <is>
          <t>南部変電所</t>
        </is>
      </c>
      <c r="E4371" t="n">
        <v>77</v>
      </c>
      <c r="F4371" t="n">
        <v>6.6</v>
      </c>
      <c r="G4371" s="3" t="n">
        <v>33.781939</v>
      </c>
      <c r="H4371" s="3" t="n">
        <v>135.27552</v>
      </c>
      <c r="I4371" t="inlineStr">
        <is>
          <t>Google Places(名称一致)</t>
        </is>
      </c>
      <c r="J4371" t="n">
        <v>19</v>
      </c>
      <c r="K4371" t="n">
        <v>19</v>
      </c>
      <c r="L4371" t="n">
        <v>-13</v>
      </c>
      <c r="M4371" t="n">
        <v>6</v>
      </c>
      <c r="N4371" t="n">
        <v>0</v>
      </c>
      <c r="O4371" t="inlineStr">
        <is>
          <t>不可 #2</t>
        </is>
      </c>
      <c r="P4371" t="inlineStr">
        <is>
          <t>有り</t>
        </is>
      </c>
      <c r="R4371" s="4">
        <f>IF(COUNT($M4371:$N4371)=0,"",IF(AND(IF($N4371&lt;&gt;"",$N4371,$M4371)&lt;=0,$O4371&lt;&gt;"可"),"警告",""))</f>
        <v/>
      </c>
      <c r="S4371" s="4">
        <f>IF(COUNT($M4371:$N4371)=0,0,IF(IF($N4371&lt;&gt;"",$N4371,$M4371)&gt;=スコアリング基準!$B$20,スコアリング基準!$C$20,IF(IF($N4371&lt;&gt;"",$N4371,$M4371)&gt;=スコアリング基準!$B$21,スコアリング基準!$C$21,IF(IF($N4371&lt;&gt;"",$N4371,$M4371)&gt;0,スコアリング基準!$C$22,0))))</f>
        <v/>
      </c>
      <c r="T4371" s="4">
        <f>IF($O4371="可",スコアリング基準!$C$23,0)</f>
        <v/>
      </c>
      <c r="U4371" s="4">
        <f>IF(OR(COUNT($K4371:$L4371)&lt;2,$K4371=0),0,IF(ABS($L4371)/$K4371&lt;=スコアリング基準!$B$24,スコアリング基準!$C$24,IF(ABS($L4371)/$K4371&lt;=スコアリング基準!$B$25,スコアリング基準!$C$25,IF(ABS($L4371)/$K4371&lt;=スコアリング基準!$B$26,スコアリング基準!$C$26,0))))</f>
        <v/>
      </c>
      <c r="V4371" s="4">
        <f>IF($P4371="なし",スコアリング基準!$C$27,0)</f>
        <v/>
      </c>
      <c r="W4371" s="4">
        <f>IF($F4371="",0,IF(ISNUMBER($F4371),IF($F4371&lt;=スコアリング基準!$B$28,スコアリング基準!$C$28,スコアリング基準!$C$29),0))</f>
        <v/>
      </c>
      <c r="X4371" s="4">
        <f>IFERROR(VLOOKUP($B4371,スコアリング基準!$A$36:$B$46,2,FALSE),0)</f>
        <v/>
      </c>
      <c r="Y4371" s="4">
        <f>SUM($S4371:$X4371)</f>
        <v/>
      </c>
      <c r="Z4371" s="4">
        <f>IF(COUNT($M4371:$N4371)=0,"データ無",IF($Y4371&gt;=スコアリング基準!$B$30,"S",IF($Y4371&gt;=スコアリング基準!$B$31,"A",IF($Y4371&gt;=スコアリング基準!$B$32,"B","C"))))</f>
        <v/>
      </c>
      <c r="AA4371">
        <f>IFERROR(INDEX(実績DB!$I$3:$I$104,MATCH($B4371&amp;$C4371,実績DB!$J$3:$J$104,0)),"")</f>
        <v/>
      </c>
    </row>
    <row r="4372">
      <c r="A4372" t="n">
        <v>4370</v>
      </c>
      <c r="B4372" t="inlineStr">
        <is>
          <t>関西</t>
        </is>
      </c>
      <c r="C4372" t="inlineStr">
        <is>
          <t>南金田変電所</t>
        </is>
      </c>
      <c r="E4372" t="n">
        <v>77</v>
      </c>
      <c r="F4372" t="n">
        <v>6.6</v>
      </c>
      <c r="G4372" s="3" t="n">
        <v>34.753674</v>
      </c>
      <c r="H4372" s="3" t="n">
        <v>135.504024</v>
      </c>
      <c r="I4372" t="inlineStr">
        <is>
          <t>Google Places(名称一致)</t>
        </is>
      </c>
      <c r="J4372" t="n">
        <v>38</v>
      </c>
      <c r="K4372" t="n">
        <v>38</v>
      </c>
      <c r="L4372" t="n">
        <v>-19</v>
      </c>
      <c r="M4372" t="n">
        <v>19</v>
      </c>
      <c r="N4372" t="n">
        <v>19</v>
      </c>
      <c r="O4372" t="inlineStr">
        <is>
          <t>不可 #2</t>
        </is>
      </c>
      <c r="P4372" t="inlineStr">
        <is>
          <t>なし</t>
        </is>
      </c>
      <c r="R4372" s="4">
        <f>IF(COUNT($M4372:$N4372)=0,"",IF(AND(IF($N4372&lt;&gt;"",$N4372,$M4372)&lt;=0,$O4372&lt;&gt;"可"),"警告",""))</f>
        <v/>
      </c>
      <c r="S4372" s="4">
        <f>IF(COUNT($M4372:$N4372)=0,0,IF(IF($N4372&lt;&gt;"",$N4372,$M4372)&gt;=スコアリング基準!$B$20,スコアリング基準!$C$20,IF(IF($N4372&lt;&gt;"",$N4372,$M4372)&gt;=スコアリング基準!$B$21,スコアリング基準!$C$21,IF(IF($N4372&lt;&gt;"",$N4372,$M4372)&gt;0,スコアリング基準!$C$22,0))))</f>
        <v/>
      </c>
      <c r="T4372" s="4">
        <f>IF($O4372="可",スコアリング基準!$C$23,0)</f>
        <v/>
      </c>
      <c r="U4372" s="4">
        <f>IF(OR(COUNT($K4372:$L4372)&lt;2,$K4372=0),0,IF(ABS($L4372)/$K4372&lt;=スコアリング基準!$B$24,スコアリング基準!$C$24,IF(ABS($L4372)/$K4372&lt;=スコアリング基準!$B$25,スコアリング基準!$C$25,IF(ABS($L4372)/$K4372&lt;=スコアリング基準!$B$26,スコアリング基準!$C$26,0))))</f>
        <v/>
      </c>
      <c r="V4372" s="4">
        <f>IF($P4372="なし",スコアリング基準!$C$27,0)</f>
        <v/>
      </c>
      <c r="W4372" s="4">
        <f>IF($F4372="",0,IF(ISNUMBER($F4372),IF($F4372&lt;=スコアリング基準!$B$28,スコアリング基準!$C$28,スコアリング基準!$C$29),0))</f>
        <v/>
      </c>
      <c r="X4372" s="4">
        <f>IFERROR(VLOOKUP($B4372,スコアリング基準!$A$36:$B$46,2,FALSE),0)</f>
        <v/>
      </c>
      <c r="Y4372" s="4">
        <f>SUM($S4372:$X4372)</f>
        <v/>
      </c>
      <c r="Z4372" s="4">
        <f>IF(COUNT($M4372:$N4372)=0,"データ無",IF($Y4372&gt;=スコアリング基準!$B$30,"S",IF($Y4372&gt;=スコアリング基準!$B$31,"A",IF($Y4372&gt;=スコアリング基準!$B$32,"B","C"))))</f>
        <v/>
      </c>
      <c r="AA4372">
        <f>IFERROR(INDEX(実績DB!$I$3:$I$104,MATCH($B4372&amp;$C4372,実績DB!$J$3:$J$104,0)),"")</f>
        <v/>
      </c>
    </row>
    <row r="4373">
      <c r="A4373" t="n">
        <v>4371</v>
      </c>
      <c r="B4373" t="inlineStr">
        <is>
          <t>関西</t>
        </is>
      </c>
      <c r="C4373" t="inlineStr">
        <is>
          <t>印南町変電所</t>
        </is>
      </c>
      <c r="E4373" t="n">
        <v>77</v>
      </c>
      <c r="F4373" t="n">
        <v>6.6</v>
      </c>
      <c r="G4373" s="3" t="n">
        <v>33.824433</v>
      </c>
      <c r="H4373" s="3" t="n">
        <v>135.221053</v>
      </c>
      <c r="I4373" t="inlineStr">
        <is>
          <t>Google Places(名称一致)</t>
        </is>
      </c>
      <c r="J4373" t="n">
        <v>19</v>
      </c>
      <c r="K4373" t="n">
        <v>19</v>
      </c>
      <c r="L4373" t="n">
        <v>-16</v>
      </c>
      <c r="M4373" t="n">
        <v>3</v>
      </c>
      <c r="N4373" t="n">
        <v>0</v>
      </c>
      <c r="O4373" t="inlineStr">
        <is>
          <t>不可 #2</t>
        </is>
      </c>
      <c r="P4373" t="inlineStr">
        <is>
          <t>有り</t>
        </is>
      </c>
      <c r="R4373" s="4">
        <f>IF(COUNT($M4373:$N4373)=0,"",IF(AND(IF($N4373&lt;&gt;"",$N4373,$M4373)&lt;=0,$O4373&lt;&gt;"可"),"警告",""))</f>
        <v/>
      </c>
      <c r="S4373" s="4">
        <f>IF(COUNT($M4373:$N4373)=0,0,IF(IF($N4373&lt;&gt;"",$N4373,$M4373)&gt;=スコアリング基準!$B$20,スコアリング基準!$C$20,IF(IF($N4373&lt;&gt;"",$N4373,$M4373)&gt;=スコアリング基準!$B$21,スコアリング基準!$C$21,IF(IF($N4373&lt;&gt;"",$N4373,$M4373)&gt;0,スコアリング基準!$C$22,0))))</f>
        <v/>
      </c>
      <c r="T4373" s="4">
        <f>IF($O4373="可",スコアリング基準!$C$23,0)</f>
        <v/>
      </c>
      <c r="U4373" s="4">
        <f>IF(OR(COUNT($K4373:$L4373)&lt;2,$K4373=0),0,IF(ABS($L4373)/$K4373&lt;=スコアリング基準!$B$24,スコアリング基準!$C$24,IF(ABS($L4373)/$K4373&lt;=スコアリング基準!$B$25,スコアリング基準!$C$25,IF(ABS($L4373)/$K4373&lt;=スコアリング基準!$B$26,スコアリング基準!$C$26,0))))</f>
        <v/>
      </c>
      <c r="V4373" s="4">
        <f>IF($P4373="なし",スコアリング基準!$C$27,0)</f>
        <v/>
      </c>
      <c r="W4373" s="4">
        <f>IF($F4373="",0,IF(ISNUMBER($F4373),IF($F4373&lt;=スコアリング基準!$B$28,スコアリング基準!$C$28,スコアリング基準!$C$29),0))</f>
        <v/>
      </c>
      <c r="X4373" s="4">
        <f>IFERROR(VLOOKUP($B4373,スコアリング基準!$A$36:$B$46,2,FALSE),0)</f>
        <v/>
      </c>
      <c r="Y4373" s="4">
        <f>SUM($S4373:$X4373)</f>
        <v/>
      </c>
      <c r="Z4373" s="4">
        <f>IF(COUNT($M4373:$N4373)=0,"データ無",IF($Y4373&gt;=スコアリング基準!$B$30,"S",IF($Y4373&gt;=スコアリング基準!$B$31,"A",IF($Y4373&gt;=スコアリング基準!$B$32,"B","C"))))</f>
        <v/>
      </c>
      <c r="AA4373">
        <f>IFERROR(INDEX(実績DB!$I$3:$I$104,MATCH($B4373&amp;$C4373,実績DB!$J$3:$J$104,0)),"")</f>
        <v/>
      </c>
    </row>
    <row r="4374">
      <c r="A4374" t="n">
        <v>4372</v>
      </c>
      <c r="B4374" t="inlineStr">
        <is>
          <t>関西</t>
        </is>
      </c>
      <c r="C4374" t="inlineStr">
        <is>
          <t>双ヶ岡変電所</t>
        </is>
      </c>
      <c r="E4374" t="n">
        <v>77</v>
      </c>
      <c r="F4374" t="n">
        <v>6.6</v>
      </c>
      <c r="G4374" s="3" t="n">
        <v>35.018707</v>
      </c>
      <c r="H4374" s="3" t="n">
        <v>135.711139</v>
      </c>
      <c r="I4374" t="inlineStr">
        <is>
          <t>Google Places(名称一致)</t>
        </is>
      </c>
      <c r="J4374" t="n">
        <v>28</v>
      </c>
      <c r="K4374" t="n">
        <v>28</v>
      </c>
      <c r="L4374" t="n">
        <v>-19</v>
      </c>
      <c r="M4374" t="n">
        <v>9</v>
      </c>
      <c r="N4374" t="n">
        <v>9</v>
      </c>
      <c r="O4374" t="inlineStr">
        <is>
          <t>不可 #2</t>
        </is>
      </c>
      <c r="P4374" t="inlineStr">
        <is>
          <t>なし</t>
        </is>
      </c>
      <c r="R4374" s="4">
        <f>IF(COUNT($M4374:$N4374)=0,"",IF(AND(IF($N4374&lt;&gt;"",$N4374,$M4374)&lt;=0,$O4374&lt;&gt;"可"),"警告",""))</f>
        <v/>
      </c>
      <c r="S4374" s="4">
        <f>IF(COUNT($M4374:$N4374)=0,0,IF(IF($N4374&lt;&gt;"",$N4374,$M4374)&gt;=スコアリング基準!$B$20,スコアリング基準!$C$20,IF(IF($N4374&lt;&gt;"",$N4374,$M4374)&gt;=スコアリング基準!$B$21,スコアリング基準!$C$21,IF(IF($N4374&lt;&gt;"",$N4374,$M4374)&gt;0,スコアリング基準!$C$22,0))))</f>
        <v/>
      </c>
      <c r="T4374" s="4">
        <f>IF($O4374="可",スコアリング基準!$C$23,0)</f>
        <v/>
      </c>
      <c r="U4374" s="4">
        <f>IF(OR(COUNT($K4374:$L4374)&lt;2,$K4374=0),0,IF(ABS($L4374)/$K4374&lt;=スコアリング基準!$B$24,スコアリング基準!$C$24,IF(ABS($L4374)/$K4374&lt;=スコアリング基準!$B$25,スコアリング基準!$C$25,IF(ABS($L4374)/$K4374&lt;=スコアリング基準!$B$26,スコアリング基準!$C$26,0))))</f>
        <v/>
      </c>
      <c r="V4374" s="4">
        <f>IF($P4374="なし",スコアリング基準!$C$27,0)</f>
        <v/>
      </c>
      <c r="W4374" s="4">
        <f>IF($F4374="",0,IF(ISNUMBER($F4374),IF($F4374&lt;=スコアリング基準!$B$28,スコアリング基準!$C$28,スコアリング基準!$C$29),0))</f>
        <v/>
      </c>
      <c r="X4374" s="4">
        <f>IFERROR(VLOOKUP($B4374,スコアリング基準!$A$36:$B$46,2,FALSE),0)</f>
        <v/>
      </c>
      <c r="Y4374" s="4">
        <f>SUM($S4374:$X4374)</f>
        <v/>
      </c>
      <c r="Z4374" s="4">
        <f>IF(COUNT($M4374:$N4374)=0,"データ無",IF($Y4374&gt;=スコアリング基準!$B$30,"S",IF($Y4374&gt;=スコアリング基準!$B$31,"A",IF($Y4374&gt;=スコアリング基準!$B$32,"B","C"))))</f>
        <v/>
      </c>
      <c r="AA4374">
        <f>IFERROR(INDEX(実績DB!$I$3:$I$104,MATCH($B4374&amp;$C4374,実績DB!$J$3:$J$104,0)),"")</f>
        <v/>
      </c>
    </row>
    <row r="4375">
      <c r="A4375" t="n">
        <v>4373</v>
      </c>
      <c r="B4375" t="inlineStr">
        <is>
          <t>関西</t>
        </is>
      </c>
      <c r="C4375" t="inlineStr">
        <is>
          <t>口酒井変電所</t>
        </is>
      </c>
      <c r="E4375" t="n">
        <v>77</v>
      </c>
      <c r="F4375" t="n">
        <v>6.6</v>
      </c>
      <c r="G4375" s="3" t="n">
        <v>34.77288</v>
      </c>
      <c r="H4375" s="3" t="n">
        <v>135.436487</v>
      </c>
      <c r="I4375" t="inlineStr">
        <is>
          <t>Google Places(名称一致)</t>
        </is>
      </c>
      <c r="J4375" t="n">
        <v>38</v>
      </c>
      <c r="K4375" t="n">
        <v>38</v>
      </c>
      <c r="L4375" t="n">
        <v>-20</v>
      </c>
      <c r="M4375" t="n">
        <v>18</v>
      </c>
      <c r="N4375" t="n">
        <v>0</v>
      </c>
      <c r="O4375" t="inlineStr">
        <is>
          <t>不可 #2</t>
        </is>
      </c>
      <c r="P4375" t="inlineStr">
        <is>
          <t>有り</t>
        </is>
      </c>
      <c r="R4375" s="4">
        <f>IF(COUNT($M4375:$N4375)=0,"",IF(AND(IF($N4375&lt;&gt;"",$N4375,$M4375)&lt;=0,$O4375&lt;&gt;"可"),"警告",""))</f>
        <v/>
      </c>
      <c r="S4375" s="4">
        <f>IF(COUNT($M4375:$N4375)=0,0,IF(IF($N4375&lt;&gt;"",$N4375,$M4375)&gt;=スコアリング基準!$B$20,スコアリング基準!$C$20,IF(IF($N4375&lt;&gt;"",$N4375,$M4375)&gt;=スコアリング基準!$B$21,スコアリング基準!$C$21,IF(IF($N4375&lt;&gt;"",$N4375,$M4375)&gt;0,スコアリング基準!$C$22,0))))</f>
        <v/>
      </c>
      <c r="T4375" s="4">
        <f>IF($O4375="可",スコアリング基準!$C$23,0)</f>
        <v/>
      </c>
      <c r="U4375" s="4">
        <f>IF(OR(COUNT($K4375:$L4375)&lt;2,$K4375=0),0,IF(ABS($L4375)/$K4375&lt;=スコアリング基準!$B$24,スコアリング基準!$C$24,IF(ABS($L4375)/$K4375&lt;=スコアリング基準!$B$25,スコアリング基準!$C$25,IF(ABS($L4375)/$K4375&lt;=スコアリング基準!$B$26,スコアリング基準!$C$26,0))))</f>
        <v/>
      </c>
      <c r="V4375" s="4">
        <f>IF($P4375="なし",スコアリング基準!$C$27,0)</f>
        <v/>
      </c>
      <c r="W4375" s="4">
        <f>IF($F4375="",0,IF(ISNUMBER($F4375),IF($F4375&lt;=スコアリング基準!$B$28,スコアリング基準!$C$28,スコアリング基準!$C$29),0))</f>
        <v/>
      </c>
      <c r="X4375" s="4">
        <f>IFERROR(VLOOKUP($B4375,スコアリング基準!$A$36:$B$46,2,FALSE),0)</f>
        <v/>
      </c>
      <c r="Y4375" s="4">
        <f>SUM($S4375:$X4375)</f>
        <v/>
      </c>
      <c r="Z4375" s="4">
        <f>IF(COUNT($M4375:$N4375)=0,"データ無",IF($Y4375&gt;=スコアリング基準!$B$30,"S",IF($Y4375&gt;=スコアリング基準!$B$31,"A",IF($Y4375&gt;=スコアリング基準!$B$32,"B","C"))))</f>
        <v/>
      </c>
      <c r="AA4375">
        <f>IFERROR(INDEX(実績DB!$I$3:$I$104,MATCH($B4375&amp;$C4375,実績DB!$J$3:$J$104,0)),"")</f>
        <v/>
      </c>
    </row>
    <row r="4376">
      <c r="A4376" t="n">
        <v>4374</v>
      </c>
      <c r="B4376" t="inlineStr">
        <is>
          <t>関西</t>
        </is>
      </c>
      <c r="C4376" t="inlineStr">
        <is>
          <t>吉祥院変電所</t>
        </is>
      </c>
      <c r="E4376" t="n">
        <v>77</v>
      </c>
      <c r="F4376" t="n">
        <v>6.6</v>
      </c>
      <c r="G4376" s="3" t="n">
        <v>34.976959</v>
      </c>
      <c r="H4376" s="3" t="n">
        <v>135.739446</v>
      </c>
      <c r="I4376" t="inlineStr">
        <is>
          <t>Google Places(名称一致)</t>
        </is>
      </c>
      <c r="J4376" t="n">
        <v>36</v>
      </c>
      <c r="K4376" t="n">
        <v>36</v>
      </c>
      <c r="L4376" t="n">
        <v>-19</v>
      </c>
      <c r="M4376" t="n">
        <v>17</v>
      </c>
      <c r="N4376" t="n">
        <v>17</v>
      </c>
      <c r="O4376" t="inlineStr">
        <is>
          <t>不可 #2</t>
        </is>
      </c>
      <c r="P4376" t="inlineStr">
        <is>
          <t>なし</t>
        </is>
      </c>
      <c r="R4376" s="4">
        <f>IF(COUNT($M4376:$N4376)=0,"",IF(AND(IF($N4376&lt;&gt;"",$N4376,$M4376)&lt;=0,$O4376&lt;&gt;"可"),"警告",""))</f>
        <v/>
      </c>
      <c r="S4376" s="4">
        <f>IF(COUNT($M4376:$N4376)=0,0,IF(IF($N4376&lt;&gt;"",$N4376,$M4376)&gt;=スコアリング基準!$B$20,スコアリング基準!$C$20,IF(IF($N4376&lt;&gt;"",$N4376,$M4376)&gt;=スコアリング基準!$B$21,スコアリング基準!$C$21,IF(IF($N4376&lt;&gt;"",$N4376,$M4376)&gt;0,スコアリング基準!$C$22,0))))</f>
        <v/>
      </c>
      <c r="T4376" s="4">
        <f>IF($O4376="可",スコアリング基準!$C$23,0)</f>
        <v/>
      </c>
      <c r="U4376" s="4">
        <f>IF(OR(COUNT($K4376:$L4376)&lt;2,$K4376=0),0,IF(ABS($L4376)/$K4376&lt;=スコアリング基準!$B$24,スコアリング基準!$C$24,IF(ABS($L4376)/$K4376&lt;=スコアリング基準!$B$25,スコアリング基準!$C$25,IF(ABS($L4376)/$K4376&lt;=スコアリング基準!$B$26,スコアリング基準!$C$26,0))))</f>
        <v/>
      </c>
      <c r="V4376" s="4">
        <f>IF($P4376="なし",スコアリング基準!$C$27,0)</f>
        <v/>
      </c>
      <c r="W4376" s="4">
        <f>IF($F4376="",0,IF(ISNUMBER($F4376),IF($F4376&lt;=スコアリング基準!$B$28,スコアリング基準!$C$28,スコアリング基準!$C$29),0))</f>
        <v/>
      </c>
      <c r="X4376" s="4">
        <f>IFERROR(VLOOKUP($B4376,スコアリング基準!$A$36:$B$46,2,FALSE),0)</f>
        <v/>
      </c>
      <c r="Y4376" s="4">
        <f>SUM($S4376:$X4376)</f>
        <v/>
      </c>
      <c r="Z4376" s="4">
        <f>IF(COUNT($M4376:$N4376)=0,"データ無",IF($Y4376&gt;=スコアリング基準!$B$30,"S",IF($Y4376&gt;=スコアリング基準!$B$31,"A",IF($Y4376&gt;=スコアリング基準!$B$32,"B","C"))))</f>
        <v/>
      </c>
      <c r="AA4376">
        <f>IFERROR(INDEX(実績DB!$I$3:$I$104,MATCH($B4376&amp;$C4376,実績DB!$J$3:$J$104,0)),"")</f>
        <v/>
      </c>
    </row>
    <row r="4377">
      <c r="A4377" t="n">
        <v>4375</v>
      </c>
      <c r="B4377" t="inlineStr">
        <is>
          <t>関西</t>
        </is>
      </c>
      <c r="C4377" t="inlineStr">
        <is>
          <t>名谷変電所</t>
        </is>
      </c>
      <c r="E4377" t="n">
        <v>77</v>
      </c>
      <c r="F4377" t="n">
        <v>6.6</v>
      </c>
      <c r="G4377" s="3" t="n">
        <v>34.661817</v>
      </c>
      <c r="H4377" s="3" t="n">
        <v>135.071206</v>
      </c>
      <c r="I4377" t="inlineStr">
        <is>
          <t>Google Places(名称一致)</t>
        </is>
      </c>
      <c r="J4377" t="n">
        <v>40</v>
      </c>
      <c r="K4377" t="n">
        <v>40</v>
      </c>
      <c r="L4377" t="n">
        <v>-21</v>
      </c>
      <c r="M4377" t="n">
        <v>19</v>
      </c>
      <c r="N4377" t="n">
        <v>0</v>
      </c>
      <c r="O4377" t="inlineStr">
        <is>
          <t>不可 #2</t>
        </is>
      </c>
      <c r="P4377" t="inlineStr">
        <is>
          <t>有り</t>
        </is>
      </c>
      <c r="R4377" s="4">
        <f>IF(COUNT($M4377:$N4377)=0,"",IF(AND(IF($N4377&lt;&gt;"",$N4377,$M4377)&lt;=0,$O4377&lt;&gt;"可"),"警告",""))</f>
        <v/>
      </c>
      <c r="S4377" s="4">
        <f>IF(COUNT($M4377:$N4377)=0,0,IF(IF($N4377&lt;&gt;"",$N4377,$M4377)&gt;=スコアリング基準!$B$20,スコアリング基準!$C$20,IF(IF($N4377&lt;&gt;"",$N4377,$M4377)&gt;=スコアリング基準!$B$21,スコアリング基準!$C$21,IF(IF($N4377&lt;&gt;"",$N4377,$M4377)&gt;0,スコアリング基準!$C$22,0))))</f>
        <v/>
      </c>
      <c r="T4377" s="4">
        <f>IF($O4377="可",スコアリング基準!$C$23,0)</f>
        <v/>
      </c>
      <c r="U4377" s="4">
        <f>IF(OR(COUNT($K4377:$L4377)&lt;2,$K4377=0),0,IF(ABS($L4377)/$K4377&lt;=スコアリング基準!$B$24,スコアリング基準!$C$24,IF(ABS($L4377)/$K4377&lt;=スコアリング基準!$B$25,スコアリング基準!$C$25,IF(ABS($L4377)/$K4377&lt;=スコアリング基準!$B$26,スコアリング基準!$C$26,0))))</f>
        <v/>
      </c>
      <c r="V4377" s="4">
        <f>IF($P4377="なし",スコアリング基準!$C$27,0)</f>
        <v/>
      </c>
      <c r="W4377" s="4">
        <f>IF($F4377="",0,IF(ISNUMBER($F4377),IF($F4377&lt;=スコアリング基準!$B$28,スコアリング基準!$C$28,スコアリング基準!$C$29),0))</f>
        <v/>
      </c>
      <c r="X4377" s="4">
        <f>IFERROR(VLOOKUP($B4377,スコアリング基準!$A$36:$B$46,2,FALSE),0)</f>
        <v/>
      </c>
      <c r="Y4377" s="4">
        <f>SUM($S4377:$X4377)</f>
        <v/>
      </c>
      <c r="Z4377" s="4">
        <f>IF(COUNT($M4377:$N4377)=0,"データ無",IF($Y4377&gt;=スコアリング基準!$B$30,"S",IF($Y4377&gt;=スコアリング基準!$B$31,"A",IF($Y4377&gt;=スコアリング基準!$B$32,"B","C"))))</f>
        <v/>
      </c>
      <c r="AA4377">
        <f>IFERROR(INDEX(実績DB!$I$3:$I$104,MATCH($B4377&amp;$C4377,実績DB!$J$3:$J$104,0)),"")</f>
        <v/>
      </c>
    </row>
    <row r="4378">
      <c r="A4378" t="n">
        <v>4376</v>
      </c>
      <c r="B4378" t="inlineStr">
        <is>
          <t>関西</t>
        </is>
      </c>
      <c r="C4378" t="inlineStr">
        <is>
          <t>向島変電所</t>
        </is>
      </c>
      <c r="E4378" t="n">
        <v>77</v>
      </c>
      <c r="F4378" t="n">
        <v>6.6</v>
      </c>
      <c r="G4378" s="3" t="n"/>
      <c r="H4378" s="3" t="n"/>
      <c r="I4378" t="inlineStr">
        <is>
          <t>未取得</t>
        </is>
      </c>
      <c r="J4378" t="n">
        <v>19</v>
      </c>
      <c r="K4378" t="n">
        <v>19</v>
      </c>
      <c r="L4378" t="n">
        <v>-13</v>
      </c>
      <c r="M4378" t="n">
        <v>6</v>
      </c>
      <c r="N4378" t="n">
        <v>0</v>
      </c>
      <c r="O4378" t="inlineStr">
        <is>
          <t>不可 #2</t>
        </is>
      </c>
      <c r="P4378" t="inlineStr">
        <is>
          <t>有り</t>
        </is>
      </c>
      <c r="R4378" s="4">
        <f>IF(COUNT($M4378:$N4378)=0,"",IF(AND(IF($N4378&lt;&gt;"",$N4378,$M4378)&lt;=0,$O4378&lt;&gt;"可"),"警告",""))</f>
        <v/>
      </c>
      <c r="S4378" s="4">
        <f>IF(COUNT($M4378:$N4378)=0,0,IF(IF($N4378&lt;&gt;"",$N4378,$M4378)&gt;=スコアリング基準!$B$20,スコアリング基準!$C$20,IF(IF($N4378&lt;&gt;"",$N4378,$M4378)&gt;=スコアリング基準!$B$21,スコアリング基準!$C$21,IF(IF($N4378&lt;&gt;"",$N4378,$M4378)&gt;0,スコアリング基準!$C$22,0))))</f>
        <v/>
      </c>
      <c r="T4378" s="4">
        <f>IF($O4378="可",スコアリング基準!$C$23,0)</f>
        <v/>
      </c>
      <c r="U4378" s="4">
        <f>IF(OR(COUNT($K4378:$L4378)&lt;2,$K4378=0),0,IF(ABS($L4378)/$K4378&lt;=スコアリング基準!$B$24,スコアリング基準!$C$24,IF(ABS($L4378)/$K4378&lt;=スコアリング基準!$B$25,スコアリング基準!$C$25,IF(ABS($L4378)/$K4378&lt;=スコアリング基準!$B$26,スコアリング基準!$C$26,0))))</f>
        <v/>
      </c>
      <c r="V4378" s="4">
        <f>IF($P4378="なし",スコアリング基準!$C$27,0)</f>
        <v/>
      </c>
      <c r="W4378" s="4">
        <f>IF($F4378="",0,IF(ISNUMBER($F4378),IF($F4378&lt;=スコアリング基準!$B$28,スコアリング基準!$C$28,スコアリング基準!$C$29),0))</f>
        <v/>
      </c>
      <c r="X4378" s="4">
        <f>IFERROR(VLOOKUP($B4378,スコアリング基準!$A$36:$B$46,2,FALSE),0)</f>
        <v/>
      </c>
      <c r="Y4378" s="4">
        <f>SUM($S4378:$X4378)</f>
        <v/>
      </c>
      <c r="Z4378" s="4">
        <f>IF(COUNT($M4378:$N4378)=0,"データ無",IF($Y4378&gt;=スコアリング基準!$B$30,"S",IF($Y4378&gt;=スコアリング基準!$B$31,"A",IF($Y4378&gt;=スコアリング基準!$B$32,"B","C"))))</f>
        <v/>
      </c>
      <c r="AA4378">
        <f>IFERROR(INDEX(実績DB!$I$3:$I$104,MATCH($B4378&amp;$C4378,実績DB!$J$3:$J$104,0)),"")</f>
        <v/>
      </c>
    </row>
    <row r="4379">
      <c r="A4379" t="n">
        <v>4377</v>
      </c>
      <c r="B4379" t="inlineStr">
        <is>
          <t>関西</t>
        </is>
      </c>
      <c r="C4379" t="inlineStr">
        <is>
          <t>和泉大宮変電所</t>
        </is>
      </c>
      <c r="E4379" t="n">
        <v>77</v>
      </c>
      <c r="F4379" t="n">
        <v>6.6</v>
      </c>
      <c r="G4379" s="3" t="n"/>
      <c r="H4379" s="3" t="n"/>
      <c r="I4379" t="inlineStr">
        <is>
          <t>未取得</t>
        </is>
      </c>
      <c r="J4379" t="n">
        <v>34</v>
      </c>
      <c r="K4379" t="n">
        <v>34</v>
      </c>
      <c r="L4379" t="n">
        <v>-18</v>
      </c>
      <c r="M4379" t="n">
        <v>16</v>
      </c>
      <c r="N4379" t="n">
        <v>16</v>
      </c>
      <c r="O4379" t="inlineStr">
        <is>
          <t>不可 #2</t>
        </is>
      </c>
      <c r="P4379" t="inlineStr">
        <is>
          <t>なし</t>
        </is>
      </c>
      <c r="R4379" s="4">
        <f>IF(COUNT($M4379:$N4379)=0,"",IF(AND(IF($N4379&lt;&gt;"",$N4379,$M4379)&lt;=0,$O4379&lt;&gt;"可"),"警告",""))</f>
        <v/>
      </c>
      <c r="S4379" s="4">
        <f>IF(COUNT($M4379:$N4379)=0,0,IF(IF($N4379&lt;&gt;"",$N4379,$M4379)&gt;=スコアリング基準!$B$20,スコアリング基準!$C$20,IF(IF($N4379&lt;&gt;"",$N4379,$M4379)&gt;=スコアリング基準!$B$21,スコアリング基準!$C$21,IF(IF($N4379&lt;&gt;"",$N4379,$M4379)&gt;0,スコアリング基準!$C$22,0))))</f>
        <v/>
      </c>
      <c r="T4379" s="4">
        <f>IF($O4379="可",スコアリング基準!$C$23,0)</f>
        <v/>
      </c>
      <c r="U4379" s="4">
        <f>IF(OR(COUNT($K4379:$L4379)&lt;2,$K4379=0),0,IF(ABS($L4379)/$K4379&lt;=スコアリング基準!$B$24,スコアリング基準!$C$24,IF(ABS($L4379)/$K4379&lt;=スコアリング基準!$B$25,スコアリング基準!$C$25,IF(ABS($L4379)/$K4379&lt;=スコアリング基準!$B$26,スコアリング基準!$C$26,0))))</f>
        <v/>
      </c>
      <c r="V4379" s="4">
        <f>IF($P4379="なし",スコアリング基準!$C$27,0)</f>
        <v/>
      </c>
      <c r="W4379" s="4">
        <f>IF($F4379="",0,IF(ISNUMBER($F4379),IF($F4379&lt;=スコアリング基準!$B$28,スコアリング基準!$C$28,スコアリング基準!$C$29),0))</f>
        <v/>
      </c>
      <c r="X4379" s="4">
        <f>IFERROR(VLOOKUP($B4379,スコアリング基準!$A$36:$B$46,2,FALSE),0)</f>
        <v/>
      </c>
      <c r="Y4379" s="4">
        <f>SUM($S4379:$X4379)</f>
        <v/>
      </c>
      <c r="Z4379" s="4">
        <f>IF(COUNT($M4379:$N4379)=0,"データ無",IF($Y4379&gt;=スコアリング基準!$B$30,"S",IF($Y4379&gt;=スコアリング基準!$B$31,"A",IF($Y4379&gt;=スコアリング基準!$B$32,"B","C"))))</f>
        <v/>
      </c>
      <c r="AA4379">
        <f>IFERROR(INDEX(実績DB!$I$3:$I$104,MATCH($B4379&amp;$C4379,実績DB!$J$3:$J$104,0)),"")</f>
        <v/>
      </c>
    </row>
    <row r="4380">
      <c r="A4380" t="n">
        <v>4378</v>
      </c>
      <c r="B4380" t="inlineStr">
        <is>
          <t>関西</t>
        </is>
      </c>
      <c r="C4380" t="inlineStr">
        <is>
          <t>和田山変電所</t>
        </is>
      </c>
      <c r="E4380" t="n">
        <v>77</v>
      </c>
      <c r="F4380" t="n">
        <v>6.6</v>
      </c>
      <c r="G4380" s="3" t="n">
        <v>35.337547</v>
      </c>
      <c r="H4380" s="3" t="n">
        <v>134.862002</v>
      </c>
      <c r="I4380" t="inlineStr">
        <is>
          <t>Google Places(名称一致)</t>
        </is>
      </c>
      <c r="J4380" t="n">
        <v>38</v>
      </c>
      <c r="K4380" t="n">
        <v>38</v>
      </c>
      <c r="L4380" t="n">
        <v>-23</v>
      </c>
      <c r="M4380" t="n">
        <v>15</v>
      </c>
      <c r="N4380" t="n">
        <v>0</v>
      </c>
      <c r="O4380" t="inlineStr">
        <is>
          <t>不可 #2</t>
        </is>
      </c>
      <c r="P4380" t="inlineStr">
        <is>
          <t>有り</t>
        </is>
      </c>
      <c r="R4380" s="4">
        <f>IF(COUNT($M4380:$N4380)=0,"",IF(AND(IF($N4380&lt;&gt;"",$N4380,$M4380)&lt;=0,$O4380&lt;&gt;"可"),"警告",""))</f>
        <v/>
      </c>
      <c r="S4380" s="4">
        <f>IF(COUNT($M4380:$N4380)=0,0,IF(IF($N4380&lt;&gt;"",$N4380,$M4380)&gt;=スコアリング基準!$B$20,スコアリング基準!$C$20,IF(IF($N4380&lt;&gt;"",$N4380,$M4380)&gt;=スコアリング基準!$B$21,スコアリング基準!$C$21,IF(IF($N4380&lt;&gt;"",$N4380,$M4380)&gt;0,スコアリング基準!$C$22,0))))</f>
        <v/>
      </c>
      <c r="T4380" s="4">
        <f>IF($O4380="可",スコアリング基準!$C$23,0)</f>
        <v/>
      </c>
      <c r="U4380" s="4">
        <f>IF(OR(COUNT($K4380:$L4380)&lt;2,$K4380=0),0,IF(ABS($L4380)/$K4380&lt;=スコアリング基準!$B$24,スコアリング基準!$C$24,IF(ABS($L4380)/$K4380&lt;=スコアリング基準!$B$25,スコアリング基準!$C$25,IF(ABS($L4380)/$K4380&lt;=スコアリング基準!$B$26,スコアリング基準!$C$26,0))))</f>
        <v/>
      </c>
      <c r="V4380" s="4">
        <f>IF($P4380="なし",スコアリング基準!$C$27,0)</f>
        <v/>
      </c>
      <c r="W4380" s="4">
        <f>IF($F4380="",0,IF(ISNUMBER($F4380),IF($F4380&lt;=スコアリング基準!$B$28,スコアリング基準!$C$28,スコアリング基準!$C$29),0))</f>
        <v/>
      </c>
      <c r="X4380" s="4">
        <f>IFERROR(VLOOKUP($B4380,スコアリング基準!$A$36:$B$46,2,FALSE),0)</f>
        <v/>
      </c>
      <c r="Y4380" s="4">
        <f>SUM($S4380:$X4380)</f>
        <v/>
      </c>
      <c r="Z4380" s="4">
        <f>IF(COUNT($M4380:$N4380)=0,"データ無",IF($Y4380&gt;=スコアリング基準!$B$30,"S",IF($Y4380&gt;=スコアリング基準!$B$31,"A",IF($Y4380&gt;=スコアリング基準!$B$32,"B","C"))))</f>
        <v/>
      </c>
      <c r="AA4380">
        <f>IFERROR(INDEX(実績DB!$I$3:$I$104,MATCH($B4380&amp;$C4380,実績DB!$J$3:$J$104,0)),"")</f>
        <v/>
      </c>
    </row>
    <row r="4381">
      <c r="A4381" t="n">
        <v>4379</v>
      </c>
      <c r="B4381" t="inlineStr">
        <is>
          <t>関西</t>
        </is>
      </c>
      <c r="C4381" t="inlineStr">
        <is>
          <t>和知変電所</t>
        </is>
      </c>
      <c r="E4381" t="n">
        <v>77</v>
      </c>
      <c r="F4381" t="n">
        <v>6.6</v>
      </c>
      <c r="G4381" s="3" t="n">
        <v>35.252919</v>
      </c>
      <c r="H4381" s="3" t="n">
        <v>135.421711</v>
      </c>
      <c r="I4381" t="inlineStr">
        <is>
          <t>Google Places(名称一致)</t>
        </is>
      </c>
      <c r="J4381" t="n">
        <v>19</v>
      </c>
      <c r="K4381" t="n">
        <v>19</v>
      </c>
      <c r="L4381" t="n">
        <v>-17</v>
      </c>
      <c r="M4381" t="n">
        <v>2</v>
      </c>
      <c r="N4381" t="n">
        <v>0</v>
      </c>
      <c r="O4381" t="inlineStr">
        <is>
          <t>不可 #2</t>
        </is>
      </c>
      <c r="P4381" t="inlineStr">
        <is>
          <t>有り</t>
        </is>
      </c>
      <c r="R4381" s="4">
        <f>IF(COUNT($M4381:$N4381)=0,"",IF(AND(IF($N4381&lt;&gt;"",$N4381,$M4381)&lt;=0,$O4381&lt;&gt;"可"),"警告",""))</f>
        <v/>
      </c>
      <c r="S4381" s="4">
        <f>IF(COUNT($M4381:$N4381)=0,0,IF(IF($N4381&lt;&gt;"",$N4381,$M4381)&gt;=スコアリング基準!$B$20,スコアリング基準!$C$20,IF(IF($N4381&lt;&gt;"",$N4381,$M4381)&gt;=スコアリング基準!$B$21,スコアリング基準!$C$21,IF(IF($N4381&lt;&gt;"",$N4381,$M4381)&gt;0,スコアリング基準!$C$22,0))))</f>
        <v/>
      </c>
      <c r="T4381" s="4">
        <f>IF($O4381="可",スコアリング基準!$C$23,0)</f>
        <v/>
      </c>
      <c r="U4381" s="4">
        <f>IF(OR(COUNT($K4381:$L4381)&lt;2,$K4381=0),0,IF(ABS($L4381)/$K4381&lt;=スコアリング基準!$B$24,スコアリング基準!$C$24,IF(ABS($L4381)/$K4381&lt;=スコアリング基準!$B$25,スコアリング基準!$C$25,IF(ABS($L4381)/$K4381&lt;=スコアリング基準!$B$26,スコアリング基準!$C$26,0))))</f>
        <v/>
      </c>
      <c r="V4381" s="4">
        <f>IF($P4381="なし",スコアリング基準!$C$27,0)</f>
        <v/>
      </c>
      <c r="W4381" s="4">
        <f>IF($F4381="",0,IF(ISNUMBER($F4381),IF($F4381&lt;=スコアリング基準!$B$28,スコアリング基準!$C$28,スコアリング基準!$C$29),0))</f>
        <v/>
      </c>
      <c r="X4381" s="4">
        <f>IFERROR(VLOOKUP($B4381,スコアリング基準!$A$36:$B$46,2,FALSE),0)</f>
        <v/>
      </c>
      <c r="Y4381" s="4">
        <f>SUM($S4381:$X4381)</f>
        <v/>
      </c>
      <c r="Z4381" s="4">
        <f>IF(COUNT($M4381:$N4381)=0,"データ無",IF($Y4381&gt;=スコアリング基準!$B$30,"S",IF($Y4381&gt;=スコアリング基準!$B$31,"A",IF($Y4381&gt;=スコアリング基準!$B$32,"B","C"))))</f>
        <v/>
      </c>
      <c r="AA4381">
        <f>IFERROR(INDEX(実績DB!$I$3:$I$104,MATCH($B4381&amp;$C4381,実績DB!$J$3:$J$104,0)),"")</f>
        <v/>
      </c>
    </row>
    <row r="4382">
      <c r="A4382" t="n">
        <v>4380</v>
      </c>
      <c r="B4382" t="inlineStr">
        <is>
          <t>関西</t>
        </is>
      </c>
      <c r="C4382" t="inlineStr">
        <is>
          <t>唐崎変電所</t>
        </is>
      </c>
      <c r="E4382" t="n">
        <v>77</v>
      </c>
      <c r="F4382" t="n">
        <v>22</v>
      </c>
      <c r="G4382" s="3" t="n">
        <v>34.808577</v>
      </c>
      <c r="H4382" s="3" t="n">
        <v>135.608923</v>
      </c>
      <c r="I4382" t="inlineStr">
        <is>
          <t>Google Places(名称一致)</t>
        </is>
      </c>
      <c r="J4382" t="n">
        <v>57</v>
      </c>
      <c r="K4382" t="n">
        <v>57</v>
      </c>
      <c r="L4382" t="n">
        <v>-6</v>
      </c>
      <c r="O4382" t="inlineStr">
        <is>
          <t>不可 #1</t>
        </is>
      </c>
      <c r="P4382" t="inlineStr">
        <is>
          <t>なし</t>
        </is>
      </c>
      <c r="R4382" s="4">
        <f>IF(COUNT($M4382:$N4382)=0,"",IF(AND(IF($N4382&lt;&gt;"",$N4382,$M4382)&lt;=0,$O4382&lt;&gt;"可"),"警告",""))</f>
        <v/>
      </c>
      <c r="S4382" s="4">
        <f>IF(COUNT($M4382:$N4382)=0,0,IF(IF($N4382&lt;&gt;"",$N4382,$M4382)&gt;=スコアリング基準!$B$20,スコアリング基準!$C$20,IF(IF($N4382&lt;&gt;"",$N4382,$M4382)&gt;=スコアリング基準!$B$21,スコアリング基準!$C$21,IF(IF($N4382&lt;&gt;"",$N4382,$M4382)&gt;0,スコアリング基準!$C$22,0))))</f>
        <v/>
      </c>
      <c r="T4382" s="4">
        <f>IF($O4382="可",スコアリング基準!$C$23,0)</f>
        <v/>
      </c>
      <c r="U4382" s="4">
        <f>IF(OR(COUNT($K4382:$L4382)&lt;2,$K4382=0),0,IF(ABS($L4382)/$K4382&lt;=スコアリング基準!$B$24,スコアリング基準!$C$24,IF(ABS($L4382)/$K4382&lt;=スコアリング基準!$B$25,スコアリング基準!$C$25,IF(ABS($L4382)/$K4382&lt;=スコアリング基準!$B$26,スコアリング基準!$C$26,0))))</f>
        <v/>
      </c>
      <c r="V4382" s="4">
        <f>IF($P4382="なし",スコアリング基準!$C$27,0)</f>
        <v/>
      </c>
      <c r="W4382" s="4">
        <f>IF($F4382="",0,IF(ISNUMBER($F4382),IF($F4382&lt;=スコアリング基準!$B$28,スコアリング基準!$C$28,スコアリング基準!$C$29),0))</f>
        <v/>
      </c>
      <c r="X4382" s="4">
        <f>IFERROR(VLOOKUP($B4382,スコアリング基準!$A$36:$B$46,2,FALSE),0)</f>
        <v/>
      </c>
      <c r="Y4382" s="4">
        <f>SUM($S4382:$X4382)</f>
        <v/>
      </c>
      <c r="Z4382" s="4">
        <f>IF(COUNT($M4382:$N4382)=0,"データ無",IF($Y4382&gt;=スコアリング基準!$B$30,"S",IF($Y4382&gt;=スコアリング基準!$B$31,"A",IF($Y4382&gt;=スコアリング基準!$B$32,"B","C"))))</f>
        <v/>
      </c>
      <c r="AA4382">
        <f>IFERROR(INDEX(実績DB!$I$3:$I$104,MATCH($B4382&amp;$C4382,実績DB!$J$3:$J$104,0)),"")</f>
        <v/>
      </c>
    </row>
    <row r="4383">
      <c r="A4383" t="n">
        <v>4381</v>
      </c>
      <c r="B4383" t="inlineStr">
        <is>
          <t>関西</t>
        </is>
      </c>
      <c r="C4383" t="inlineStr">
        <is>
          <t>四貫島変電所</t>
        </is>
      </c>
      <c r="E4383" t="n">
        <v>77</v>
      </c>
      <c r="F4383" t="n">
        <v>6.6</v>
      </c>
      <c r="G4383" s="3" t="n"/>
      <c r="H4383" s="3" t="n"/>
      <c r="I4383" t="inlineStr">
        <is>
          <t>未取得</t>
        </is>
      </c>
      <c r="J4383" t="n">
        <v>36</v>
      </c>
      <c r="K4383" t="n">
        <v>36</v>
      </c>
      <c r="L4383" t="n">
        <v>-19</v>
      </c>
      <c r="M4383" t="n">
        <v>17</v>
      </c>
      <c r="N4383" t="n">
        <v>0</v>
      </c>
      <c r="O4383" t="inlineStr">
        <is>
          <t>不可 #2</t>
        </is>
      </c>
      <c r="P4383" t="inlineStr">
        <is>
          <t>有り</t>
        </is>
      </c>
      <c r="R4383" s="4">
        <f>IF(COUNT($M4383:$N4383)=0,"",IF(AND(IF($N4383&lt;&gt;"",$N4383,$M4383)&lt;=0,$O4383&lt;&gt;"可"),"警告",""))</f>
        <v/>
      </c>
      <c r="S4383" s="4">
        <f>IF(COUNT($M4383:$N4383)=0,0,IF(IF($N4383&lt;&gt;"",$N4383,$M4383)&gt;=スコアリング基準!$B$20,スコアリング基準!$C$20,IF(IF($N4383&lt;&gt;"",$N4383,$M4383)&gt;=スコアリング基準!$B$21,スコアリング基準!$C$21,IF(IF($N4383&lt;&gt;"",$N4383,$M4383)&gt;0,スコアリング基準!$C$22,0))))</f>
        <v/>
      </c>
      <c r="T4383" s="4">
        <f>IF($O4383="可",スコアリング基準!$C$23,0)</f>
        <v/>
      </c>
      <c r="U4383" s="4">
        <f>IF(OR(COUNT($K4383:$L4383)&lt;2,$K4383=0),0,IF(ABS($L4383)/$K4383&lt;=スコアリング基準!$B$24,スコアリング基準!$C$24,IF(ABS($L4383)/$K4383&lt;=スコアリング基準!$B$25,スコアリング基準!$C$25,IF(ABS($L4383)/$K4383&lt;=スコアリング基準!$B$26,スコアリング基準!$C$26,0))))</f>
        <v/>
      </c>
      <c r="V4383" s="4">
        <f>IF($P4383="なし",スコアリング基準!$C$27,0)</f>
        <v/>
      </c>
      <c r="W4383" s="4">
        <f>IF($F4383="",0,IF(ISNUMBER($F4383),IF($F4383&lt;=スコアリング基準!$B$28,スコアリング基準!$C$28,スコアリング基準!$C$29),0))</f>
        <v/>
      </c>
      <c r="X4383" s="4">
        <f>IFERROR(VLOOKUP($B4383,スコアリング基準!$A$36:$B$46,2,FALSE),0)</f>
        <v/>
      </c>
      <c r="Y4383" s="4">
        <f>SUM($S4383:$X4383)</f>
        <v/>
      </c>
      <c r="Z4383" s="4">
        <f>IF(COUNT($M4383:$N4383)=0,"データ無",IF($Y4383&gt;=スコアリング基準!$B$30,"S",IF($Y4383&gt;=スコアリング基準!$B$31,"A",IF($Y4383&gt;=スコアリング基準!$B$32,"B","C"))))</f>
        <v/>
      </c>
      <c r="AA4383">
        <f>IFERROR(INDEX(実績DB!$I$3:$I$104,MATCH($B4383&amp;$C4383,実績DB!$J$3:$J$104,0)),"")</f>
        <v/>
      </c>
    </row>
    <row r="4384">
      <c r="A4384" t="n">
        <v>4382</v>
      </c>
      <c r="B4384" t="inlineStr">
        <is>
          <t>関西</t>
        </is>
      </c>
      <c r="C4384" t="inlineStr">
        <is>
          <t>国包変電所</t>
        </is>
      </c>
      <c r="E4384" t="n">
        <v>77</v>
      </c>
      <c r="F4384" t="n">
        <v>6.6</v>
      </c>
      <c r="G4384" s="3" t="n">
        <v>34.786407</v>
      </c>
      <c r="H4384" s="3" t="n">
        <v>134.917683</v>
      </c>
      <c r="I4384" t="inlineStr">
        <is>
          <t>Google Places(名称一致)</t>
        </is>
      </c>
      <c r="J4384" t="n">
        <v>28</v>
      </c>
      <c r="K4384" t="n">
        <v>28</v>
      </c>
      <c r="L4384" t="n">
        <v>-27</v>
      </c>
      <c r="M4384" t="n">
        <v>0</v>
      </c>
      <c r="N4384" t="n">
        <v>0</v>
      </c>
      <c r="O4384" t="inlineStr">
        <is>
          <t>不可 #2</t>
        </is>
      </c>
      <c r="P4384" t="inlineStr">
        <is>
          <t>有り</t>
        </is>
      </c>
      <c r="R4384" s="4">
        <f>IF(COUNT($M4384:$N4384)=0,"",IF(AND(IF($N4384&lt;&gt;"",$N4384,$M4384)&lt;=0,$O4384&lt;&gt;"可"),"警告",""))</f>
        <v/>
      </c>
      <c r="S4384" s="4">
        <f>IF(COUNT($M4384:$N4384)=0,0,IF(IF($N4384&lt;&gt;"",$N4384,$M4384)&gt;=スコアリング基準!$B$20,スコアリング基準!$C$20,IF(IF($N4384&lt;&gt;"",$N4384,$M4384)&gt;=スコアリング基準!$B$21,スコアリング基準!$C$21,IF(IF($N4384&lt;&gt;"",$N4384,$M4384)&gt;0,スコアリング基準!$C$22,0))))</f>
        <v/>
      </c>
      <c r="T4384" s="4">
        <f>IF($O4384="可",スコアリング基準!$C$23,0)</f>
        <v/>
      </c>
      <c r="U4384" s="4">
        <f>IF(OR(COUNT($K4384:$L4384)&lt;2,$K4384=0),0,IF(ABS($L4384)/$K4384&lt;=スコアリング基準!$B$24,スコアリング基準!$C$24,IF(ABS($L4384)/$K4384&lt;=スコアリング基準!$B$25,スコアリング基準!$C$25,IF(ABS($L4384)/$K4384&lt;=スコアリング基準!$B$26,スコアリング基準!$C$26,0))))</f>
        <v/>
      </c>
      <c r="V4384" s="4">
        <f>IF($P4384="なし",スコアリング基準!$C$27,0)</f>
        <v/>
      </c>
      <c r="W4384" s="4">
        <f>IF($F4384="",0,IF(ISNUMBER($F4384),IF($F4384&lt;=スコアリング基準!$B$28,スコアリング基準!$C$28,スコアリング基準!$C$29),0))</f>
        <v/>
      </c>
      <c r="X4384" s="4">
        <f>IFERROR(VLOOKUP($B4384,スコアリング基準!$A$36:$B$46,2,FALSE),0)</f>
        <v/>
      </c>
      <c r="Y4384" s="4">
        <f>SUM($S4384:$X4384)</f>
        <v/>
      </c>
      <c r="Z4384" s="4">
        <f>IF(COUNT($M4384:$N4384)=0,"データ無",IF($Y4384&gt;=スコアリング基準!$B$30,"S",IF($Y4384&gt;=スコアリング基準!$B$31,"A",IF($Y4384&gt;=スコアリング基準!$B$32,"B","C"))))</f>
        <v/>
      </c>
      <c r="AA4384">
        <f>IFERROR(INDEX(実績DB!$I$3:$I$104,MATCH($B4384&amp;$C4384,実績DB!$J$3:$J$104,0)),"")</f>
        <v/>
      </c>
    </row>
    <row r="4385">
      <c r="A4385" t="n">
        <v>4383</v>
      </c>
      <c r="B4385" t="inlineStr">
        <is>
          <t>関西</t>
        </is>
      </c>
      <c r="C4385" t="inlineStr">
        <is>
          <t>土山変電所</t>
        </is>
      </c>
      <c r="E4385" t="n">
        <v>77</v>
      </c>
      <c r="F4385" t="n">
        <v>6.6</v>
      </c>
      <c r="G4385" s="3" t="n">
        <v>34.712285</v>
      </c>
      <c r="H4385" s="3" t="n">
        <v>134.886759</v>
      </c>
      <c r="I4385" t="inlineStr">
        <is>
          <t>Google Places(名称一致)</t>
        </is>
      </c>
      <c r="J4385" t="n">
        <v>51</v>
      </c>
      <c r="K4385" t="n">
        <v>51</v>
      </c>
      <c r="L4385" t="n">
        <v>-39</v>
      </c>
      <c r="M4385" t="n">
        <v>10</v>
      </c>
      <c r="N4385" t="n">
        <v>0</v>
      </c>
      <c r="O4385" t="inlineStr">
        <is>
          <t>不可 #2</t>
        </is>
      </c>
      <c r="P4385" t="inlineStr">
        <is>
          <t>有り</t>
        </is>
      </c>
      <c r="R4385" s="4">
        <f>IF(COUNT($M4385:$N4385)=0,"",IF(AND(IF($N4385&lt;&gt;"",$N4385,$M4385)&lt;=0,$O4385&lt;&gt;"可"),"警告",""))</f>
        <v/>
      </c>
      <c r="S4385" s="4">
        <f>IF(COUNT($M4385:$N4385)=0,0,IF(IF($N4385&lt;&gt;"",$N4385,$M4385)&gt;=スコアリング基準!$B$20,スコアリング基準!$C$20,IF(IF($N4385&lt;&gt;"",$N4385,$M4385)&gt;=スコアリング基準!$B$21,スコアリング基準!$C$21,IF(IF($N4385&lt;&gt;"",$N4385,$M4385)&gt;0,スコアリング基準!$C$22,0))))</f>
        <v/>
      </c>
      <c r="T4385" s="4">
        <f>IF($O4385="可",スコアリング基準!$C$23,0)</f>
        <v/>
      </c>
      <c r="U4385" s="4">
        <f>IF(OR(COUNT($K4385:$L4385)&lt;2,$K4385=0),0,IF(ABS($L4385)/$K4385&lt;=スコアリング基準!$B$24,スコアリング基準!$C$24,IF(ABS($L4385)/$K4385&lt;=スコアリング基準!$B$25,スコアリング基準!$C$25,IF(ABS($L4385)/$K4385&lt;=スコアリング基準!$B$26,スコアリング基準!$C$26,0))))</f>
        <v/>
      </c>
      <c r="V4385" s="4">
        <f>IF($P4385="なし",スコアリング基準!$C$27,0)</f>
        <v/>
      </c>
      <c r="W4385" s="4">
        <f>IF($F4385="",0,IF(ISNUMBER($F4385),IF($F4385&lt;=スコアリング基準!$B$28,スコアリング基準!$C$28,スコアリング基準!$C$29),0))</f>
        <v/>
      </c>
      <c r="X4385" s="4">
        <f>IFERROR(VLOOKUP($B4385,スコアリング基準!$A$36:$B$46,2,FALSE),0)</f>
        <v/>
      </c>
      <c r="Y4385" s="4">
        <f>SUM($S4385:$X4385)</f>
        <v/>
      </c>
      <c r="Z4385" s="4">
        <f>IF(COUNT($M4385:$N4385)=0,"データ無",IF($Y4385&gt;=スコアリング基準!$B$30,"S",IF($Y4385&gt;=スコアリング基準!$B$31,"A",IF($Y4385&gt;=スコアリング基準!$B$32,"B","C"))))</f>
        <v/>
      </c>
      <c r="AA4385">
        <f>IFERROR(INDEX(実績DB!$I$3:$I$104,MATCH($B4385&amp;$C4385,実績DB!$J$3:$J$104,0)),"")</f>
        <v/>
      </c>
    </row>
    <row r="4386">
      <c r="A4386" t="n">
        <v>4384</v>
      </c>
      <c r="B4386" t="inlineStr">
        <is>
          <t>関西</t>
        </is>
      </c>
      <c r="C4386" t="inlineStr">
        <is>
          <t>坂田変電所</t>
        </is>
      </c>
      <c r="E4386" t="n">
        <v>77</v>
      </c>
      <c r="F4386" t="n">
        <v>6.6</v>
      </c>
      <c r="G4386" s="3" t="n"/>
      <c r="H4386" s="3" t="n"/>
      <c r="I4386" t="inlineStr">
        <is>
          <t>未取得</t>
        </is>
      </c>
      <c r="J4386" t="n">
        <v>32</v>
      </c>
      <c r="K4386" t="n">
        <v>32</v>
      </c>
      <c r="L4386" t="n">
        <v>-32</v>
      </c>
      <c r="M4386" t="n">
        <v>0</v>
      </c>
      <c r="N4386" t="n">
        <v>0</v>
      </c>
      <c r="O4386" t="inlineStr">
        <is>
          <t>不可 #2</t>
        </is>
      </c>
      <c r="P4386" t="inlineStr">
        <is>
          <t>なし</t>
        </is>
      </c>
      <c r="R4386" s="4">
        <f>IF(COUNT($M4386:$N4386)=0,"",IF(AND(IF($N4386&lt;&gt;"",$N4386,$M4386)&lt;=0,$O4386&lt;&gt;"可"),"警告",""))</f>
        <v/>
      </c>
      <c r="S4386" s="4">
        <f>IF(COUNT($M4386:$N4386)=0,0,IF(IF($N4386&lt;&gt;"",$N4386,$M4386)&gt;=スコアリング基準!$B$20,スコアリング基準!$C$20,IF(IF($N4386&lt;&gt;"",$N4386,$M4386)&gt;=スコアリング基準!$B$21,スコアリング基準!$C$21,IF(IF($N4386&lt;&gt;"",$N4386,$M4386)&gt;0,スコアリング基準!$C$22,0))))</f>
        <v/>
      </c>
      <c r="T4386" s="4">
        <f>IF($O4386="可",スコアリング基準!$C$23,0)</f>
        <v/>
      </c>
      <c r="U4386" s="4">
        <f>IF(OR(COUNT($K4386:$L4386)&lt;2,$K4386=0),0,IF(ABS($L4386)/$K4386&lt;=スコアリング基準!$B$24,スコアリング基準!$C$24,IF(ABS($L4386)/$K4386&lt;=スコアリング基準!$B$25,スコアリング基準!$C$25,IF(ABS($L4386)/$K4386&lt;=スコアリング基準!$B$26,スコアリング基準!$C$26,0))))</f>
        <v/>
      </c>
      <c r="V4386" s="4">
        <f>IF($P4386="なし",スコアリング基準!$C$27,0)</f>
        <v/>
      </c>
      <c r="W4386" s="4">
        <f>IF($F4386="",0,IF(ISNUMBER($F4386),IF($F4386&lt;=スコアリング基準!$B$28,スコアリング基準!$C$28,スコアリング基準!$C$29),0))</f>
        <v/>
      </c>
      <c r="X4386" s="4">
        <f>IFERROR(VLOOKUP($B4386,スコアリング基準!$A$36:$B$46,2,FALSE),0)</f>
        <v/>
      </c>
      <c r="Y4386" s="4">
        <f>SUM($S4386:$X4386)</f>
        <v/>
      </c>
      <c r="Z4386" s="4">
        <f>IF(COUNT($M4386:$N4386)=0,"データ無",IF($Y4386&gt;=スコアリング基準!$B$30,"S",IF($Y4386&gt;=スコアリング基準!$B$31,"A",IF($Y4386&gt;=スコアリング基準!$B$32,"B","C"))))</f>
        <v/>
      </c>
      <c r="AA4386">
        <f>IFERROR(INDEX(実績DB!$I$3:$I$104,MATCH($B4386&amp;$C4386,実績DB!$J$3:$J$104,0)),"")</f>
        <v/>
      </c>
    </row>
    <row r="4387">
      <c r="A4387" t="n">
        <v>4385</v>
      </c>
      <c r="B4387" t="inlineStr">
        <is>
          <t>関西</t>
        </is>
      </c>
      <c r="C4387" t="inlineStr">
        <is>
          <t>垂水変電所</t>
        </is>
      </c>
      <c r="E4387" t="n">
        <v>77</v>
      </c>
      <c r="F4387" t="n">
        <v>22</v>
      </c>
      <c r="G4387" s="3" t="n">
        <v>34.62928</v>
      </c>
      <c r="H4387" s="3" t="n">
        <v>135.05846</v>
      </c>
      <c r="I4387" t="inlineStr">
        <is>
          <t>OSM実測(名称一致)</t>
        </is>
      </c>
      <c r="J4387" t="n">
        <v>57</v>
      </c>
      <c r="K4387" t="n">
        <v>57</v>
      </c>
      <c r="L4387" t="n">
        <v>1</v>
      </c>
      <c r="O4387" t="inlineStr">
        <is>
          <t>不可 #1</t>
        </is>
      </c>
      <c r="P4387" t="inlineStr">
        <is>
          <t>有り</t>
        </is>
      </c>
      <c r="R4387" s="4">
        <f>IF(COUNT($M4387:$N4387)=0,"",IF(AND(IF($N4387&lt;&gt;"",$N4387,$M4387)&lt;=0,$O4387&lt;&gt;"可"),"警告",""))</f>
        <v/>
      </c>
      <c r="S4387" s="4">
        <f>IF(COUNT($M4387:$N4387)=0,0,IF(IF($N4387&lt;&gt;"",$N4387,$M4387)&gt;=スコアリング基準!$B$20,スコアリング基準!$C$20,IF(IF($N4387&lt;&gt;"",$N4387,$M4387)&gt;=スコアリング基準!$B$21,スコアリング基準!$C$21,IF(IF($N4387&lt;&gt;"",$N4387,$M4387)&gt;0,スコアリング基準!$C$22,0))))</f>
        <v/>
      </c>
      <c r="T4387" s="4">
        <f>IF($O4387="可",スコアリング基準!$C$23,0)</f>
        <v/>
      </c>
      <c r="U4387" s="4">
        <f>IF(OR(COUNT($K4387:$L4387)&lt;2,$K4387=0),0,IF(ABS($L4387)/$K4387&lt;=スコアリング基準!$B$24,スコアリング基準!$C$24,IF(ABS($L4387)/$K4387&lt;=スコアリング基準!$B$25,スコアリング基準!$C$25,IF(ABS($L4387)/$K4387&lt;=スコアリング基準!$B$26,スコアリング基準!$C$26,0))))</f>
        <v/>
      </c>
      <c r="V4387" s="4">
        <f>IF($P4387="なし",スコアリング基準!$C$27,0)</f>
        <v/>
      </c>
      <c r="W4387" s="4">
        <f>IF($F4387="",0,IF(ISNUMBER($F4387),IF($F4387&lt;=スコアリング基準!$B$28,スコアリング基準!$C$28,スコアリング基準!$C$29),0))</f>
        <v/>
      </c>
      <c r="X4387" s="4">
        <f>IFERROR(VLOOKUP($B4387,スコアリング基準!$A$36:$B$46,2,FALSE),0)</f>
        <v/>
      </c>
      <c r="Y4387" s="4">
        <f>SUM($S4387:$X4387)</f>
        <v/>
      </c>
      <c r="Z4387" s="4">
        <f>IF(COUNT($M4387:$N4387)=0,"データ無",IF($Y4387&gt;=スコアリング基準!$B$30,"S",IF($Y4387&gt;=スコアリング基準!$B$31,"A",IF($Y4387&gt;=スコアリング基準!$B$32,"B","C"))))</f>
        <v/>
      </c>
      <c r="AA4387">
        <f>IFERROR(INDEX(実績DB!$I$3:$I$104,MATCH($B4387&amp;$C4387,実績DB!$J$3:$J$104,0)),"")</f>
        <v/>
      </c>
    </row>
    <row r="4388">
      <c r="A4388" t="n">
        <v>4386</v>
      </c>
      <c r="B4388" t="inlineStr">
        <is>
          <t>関西</t>
        </is>
      </c>
      <c r="C4388" t="inlineStr">
        <is>
          <t>城北橋変電所</t>
        </is>
      </c>
      <c r="E4388" t="n">
        <v>77</v>
      </c>
      <c r="F4388" t="n">
        <v>6.6</v>
      </c>
      <c r="G4388" s="3" t="n">
        <v>34.231683</v>
      </c>
      <c r="H4388" s="3" t="n">
        <v>135.17078</v>
      </c>
      <c r="I4388" t="inlineStr">
        <is>
          <t>Google Places(名称一致)</t>
        </is>
      </c>
      <c r="J4388" t="n">
        <v>38</v>
      </c>
      <c r="K4388" t="n">
        <v>38</v>
      </c>
      <c r="L4388" t="n">
        <v>-19</v>
      </c>
      <c r="M4388" t="n">
        <v>19</v>
      </c>
      <c r="N4388" t="n">
        <v>15</v>
      </c>
      <c r="O4388" t="inlineStr">
        <is>
          <t>不可 #2</t>
        </is>
      </c>
      <c r="P4388" t="inlineStr">
        <is>
          <t>なし</t>
        </is>
      </c>
      <c r="R4388" s="4">
        <f>IF(COUNT($M4388:$N4388)=0,"",IF(AND(IF($N4388&lt;&gt;"",$N4388,$M4388)&lt;=0,$O4388&lt;&gt;"可"),"警告",""))</f>
        <v/>
      </c>
      <c r="S4388" s="4">
        <f>IF(COUNT($M4388:$N4388)=0,0,IF(IF($N4388&lt;&gt;"",$N4388,$M4388)&gt;=スコアリング基準!$B$20,スコアリング基準!$C$20,IF(IF($N4388&lt;&gt;"",$N4388,$M4388)&gt;=スコアリング基準!$B$21,スコアリング基準!$C$21,IF(IF($N4388&lt;&gt;"",$N4388,$M4388)&gt;0,スコアリング基準!$C$22,0))))</f>
        <v/>
      </c>
      <c r="T4388" s="4">
        <f>IF($O4388="可",スコアリング基準!$C$23,0)</f>
        <v/>
      </c>
      <c r="U4388" s="4">
        <f>IF(OR(COUNT($K4388:$L4388)&lt;2,$K4388=0),0,IF(ABS($L4388)/$K4388&lt;=スコアリング基準!$B$24,スコアリング基準!$C$24,IF(ABS($L4388)/$K4388&lt;=スコアリング基準!$B$25,スコアリング基準!$C$25,IF(ABS($L4388)/$K4388&lt;=スコアリング基準!$B$26,スコアリング基準!$C$26,0))))</f>
        <v/>
      </c>
      <c r="V4388" s="4">
        <f>IF($P4388="なし",スコアリング基準!$C$27,0)</f>
        <v/>
      </c>
      <c r="W4388" s="4">
        <f>IF($F4388="",0,IF(ISNUMBER($F4388),IF($F4388&lt;=スコアリング基準!$B$28,スコアリング基準!$C$28,スコアリング基準!$C$29),0))</f>
        <v/>
      </c>
      <c r="X4388" s="4">
        <f>IFERROR(VLOOKUP($B4388,スコアリング基準!$A$36:$B$46,2,FALSE),0)</f>
        <v/>
      </c>
      <c r="Y4388" s="4">
        <f>SUM($S4388:$X4388)</f>
        <v/>
      </c>
      <c r="Z4388" s="4">
        <f>IF(COUNT($M4388:$N4388)=0,"データ無",IF($Y4388&gt;=スコアリング基準!$B$30,"S",IF($Y4388&gt;=スコアリング基準!$B$31,"A",IF($Y4388&gt;=スコアリング基準!$B$32,"B","C"))))</f>
        <v/>
      </c>
      <c r="AA4388">
        <f>IFERROR(INDEX(実績DB!$I$3:$I$104,MATCH($B4388&amp;$C4388,実績DB!$J$3:$J$104,0)),"")</f>
        <v/>
      </c>
    </row>
    <row r="4389">
      <c r="A4389" t="n">
        <v>4387</v>
      </c>
      <c r="B4389" t="inlineStr">
        <is>
          <t>関西</t>
        </is>
      </c>
      <c r="C4389" t="inlineStr">
        <is>
          <t>城南変電所</t>
        </is>
      </c>
      <c r="E4389" t="n">
        <v>77</v>
      </c>
      <c r="F4389" t="n">
        <v>6.6</v>
      </c>
      <c r="G4389" s="3" t="n"/>
      <c r="H4389" s="3" t="n"/>
      <c r="I4389" t="inlineStr">
        <is>
          <t>未取得</t>
        </is>
      </c>
      <c r="J4389" t="n">
        <v>38</v>
      </c>
      <c r="K4389" t="n">
        <v>38</v>
      </c>
      <c r="L4389" t="n">
        <v>-20</v>
      </c>
      <c r="M4389" t="n">
        <v>18</v>
      </c>
      <c r="N4389" t="n">
        <v>0</v>
      </c>
      <c r="O4389" t="inlineStr">
        <is>
          <t>不可 #2</t>
        </is>
      </c>
      <c r="P4389" t="inlineStr">
        <is>
          <t>有り</t>
        </is>
      </c>
      <c r="R4389" s="4">
        <f>IF(COUNT($M4389:$N4389)=0,"",IF(AND(IF($N4389&lt;&gt;"",$N4389,$M4389)&lt;=0,$O4389&lt;&gt;"可"),"警告",""))</f>
        <v/>
      </c>
      <c r="S4389" s="4">
        <f>IF(COUNT($M4389:$N4389)=0,0,IF(IF($N4389&lt;&gt;"",$N4389,$M4389)&gt;=スコアリング基準!$B$20,スコアリング基準!$C$20,IF(IF($N4389&lt;&gt;"",$N4389,$M4389)&gt;=スコアリング基準!$B$21,スコアリング基準!$C$21,IF(IF($N4389&lt;&gt;"",$N4389,$M4389)&gt;0,スコアリング基準!$C$22,0))))</f>
        <v/>
      </c>
      <c r="T4389" s="4">
        <f>IF($O4389="可",スコアリング基準!$C$23,0)</f>
        <v/>
      </c>
      <c r="U4389" s="4">
        <f>IF(OR(COUNT($K4389:$L4389)&lt;2,$K4389=0),0,IF(ABS($L4389)/$K4389&lt;=スコアリング基準!$B$24,スコアリング基準!$C$24,IF(ABS($L4389)/$K4389&lt;=スコアリング基準!$B$25,スコアリング基準!$C$25,IF(ABS($L4389)/$K4389&lt;=スコアリング基準!$B$26,スコアリング基準!$C$26,0))))</f>
        <v/>
      </c>
      <c r="V4389" s="4">
        <f>IF($P4389="なし",スコアリング基準!$C$27,0)</f>
        <v/>
      </c>
      <c r="W4389" s="4">
        <f>IF($F4389="",0,IF(ISNUMBER($F4389),IF($F4389&lt;=スコアリング基準!$B$28,スコアリング基準!$C$28,スコアリング基準!$C$29),0))</f>
        <v/>
      </c>
      <c r="X4389" s="4">
        <f>IFERROR(VLOOKUP($B4389,スコアリング基準!$A$36:$B$46,2,FALSE),0)</f>
        <v/>
      </c>
      <c r="Y4389" s="4">
        <f>SUM($S4389:$X4389)</f>
        <v/>
      </c>
      <c r="Z4389" s="4">
        <f>IF(COUNT($M4389:$N4389)=0,"データ無",IF($Y4389&gt;=スコアリング基準!$B$30,"S",IF($Y4389&gt;=スコアリング基準!$B$31,"A",IF($Y4389&gt;=スコアリング基準!$B$32,"B","C"))))</f>
        <v/>
      </c>
      <c r="AA4389">
        <f>IFERROR(INDEX(実績DB!$I$3:$I$104,MATCH($B4389&amp;$C4389,実績DB!$J$3:$J$104,0)),"")</f>
        <v/>
      </c>
    </row>
    <row r="4390">
      <c r="A4390" t="n">
        <v>4388</v>
      </c>
      <c r="B4390" t="inlineStr">
        <is>
          <t>関西</t>
        </is>
      </c>
      <c r="C4390" t="inlineStr">
        <is>
          <t>城陽変電所</t>
        </is>
      </c>
      <c r="E4390" t="n">
        <v>77</v>
      </c>
      <c r="F4390" t="n">
        <v>22</v>
      </c>
      <c r="G4390" s="3" t="n">
        <v>34.84353</v>
      </c>
      <c r="H4390" s="3" t="n">
        <v>135.78958</v>
      </c>
      <c r="I4390" t="inlineStr">
        <is>
          <t>OSM実測(名称一致)</t>
        </is>
      </c>
      <c r="J4390" t="n">
        <v>57</v>
      </c>
      <c r="K4390" t="n">
        <v>57</v>
      </c>
      <c r="L4390" t="n">
        <v>-13</v>
      </c>
      <c r="O4390" t="inlineStr">
        <is>
          <t>不可 #1</t>
        </is>
      </c>
      <c r="P4390" t="inlineStr">
        <is>
          <t>なし</t>
        </is>
      </c>
      <c r="R4390" s="4">
        <f>IF(COUNT($M4390:$N4390)=0,"",IF(AND(IF($N4390&lt;&gt;"",$N4390,$M4390)&lt;=0,$O4390&lt;&gt;"可"),"警告",""))</f>
        <v/>
      </c>
      <c r="S4390" s="4">
        <f>IF(COUNT($M4390:$N4390)=0,0,IF(IF($N4390&lt;&gt;"",$N4390,$M4390)&gt;=スコアリング基準!$B$20,スコアリング基準!$C$20,IF(IF($N4390&lt;&gt;"",$N4390,$M4390)&gt;=スコアリング基準!$B$21,スコアリング基準!$C$21,IF(IF($N4390&lt;&gt;"",$N4390,$M4390)&gt;0,スコアリング基準!$C$22,0))))</f>
        <v/>
      </c>
      <c r="T4390" s="4">
        <f>IF($O4390="可",スコアリング基準!$C$23,0)</f>
        <v/>
      </c>
      <c r="U4390" s="4">
        <f>IF(OR(COUNT($K4390:$L4390)&lt;2,$K4390=0),0,IF(ABS($L4390)/$K4390&lt;=スコアリング基準!$B$24,スコアリング基準!$C$24,IF(ABS($L4390)/$K4390&lt;=スコアリング基準!$B$25,スコアリング基準!$C$25,IF(ABS($L4390)/$K4390&lt;=スコアリング基準!$B$26,スコアリング基準!$C$26,0))))</f>
        <v/>
      </c>
      <c r="V4390" s="4">
        <f>IF($P4390="なし",スコアリング基準!$C$27,0)</f>
        <v/>
      </c>
      <c r="W4390" s="4">
        <f>IF($F4390="",0,IF(ISNUMBER($F4390),IF($F4390&lt;=スコアリング基準!$B$28,スコアリング基準!$C$28,スコアリング基準!$C$29),0))</f>
        <v/>
      </c>
      <c r="X4390" s="4">
        <f>IFERROR(VLOOKUP($B4390,スコアリング基準!$A$36:$B$46,2,FALSE),0)</f>
        <v/>
      </c>
      <c r="Y4390" s="4">
        <f>SUM($S4390:$X4390)</f>
        <v/>
      </c>
      <c r="Z4390" s="4">
        <f>IF(COUNT($M4390:$N4390)=0,"データ無",IF($Y4390&gt;=スコアリング基準!$B$30,"S",IF($Y4390&gt;=スコアリング基準!$B$31,"A",IF($Y4390&gt;=スコアリング基準!$B$32,"B","C"))))</f>
        <v/>
      </c>
      <c r="AA4390">
        <f>IFERROR(INDEX(実績DB!$I$3:$I$104,MATCH($B4390&amp;$C4390,実績DB!$J$3:$J$104,0)),"")</f>
        <v/>
      </c>
    </row>
    <row r="4391">
      <c r="A4391" t="n">
        <v>4389</v>
      </c>
      <c r="B4391" t="inlineStr">
        <is>
          <t>関西</t>
        </is>
      </c>
      <c r="C4391" t="inlineStr">
        <is>
          <t>堀川変電所</t>
        </is>
      </c>
      <c r="E4391" t="n">
        <v>77</v>
      </c>
      <c r="F4391" t="n">
        <v>6.6</v>
      </c>
      <c r="G4391" s="3" t="n">
        <v>35.024139</v>
      </c>
      <c r="H4391" s="3" t="n">
        <v>135.752317</v>
      </c>
      <c r="I4391" t="inlineStr">
        <is>
          <t>Google Places(名称一致)</t>
        </is>
      </c>
      <c r="J4391" t="n">
        <v>47</v>
      </c>
      <c r="K4391" t="n">
        <v>47</v>
      </c>
      <c r="L4391" t="n">
        <v>-28</v>
      </c>
      <c r="M4391" t="n">
        <v>19</v>
      </c>
      <c r="N4391" t="n">
        <v>19</v>
      </c>
      <c r="O4391" t="inlineStr">
        <is>
          <t>不可 #2</t>
        </is>
      </c>
      <c r="P4391" t="inlineStr">
        <is>
          <t>なし</t>
        </is>
      </c>
      <c r="R4391" s="4">
        <f>IF(COUNT($M4391:$N4391)=0,"",IF(AND(IF($N4391&lt;&gt;"",$N4391,$M4391)&lt;=0,$O4391&lt;&gt;"可"),"警告",""))</f>
        <v/>
      </c>
      <c r="S4391" s="4">
        <f>IF(COUNT($M4391:$N4391)=0,0,IF(IF($N4391&lt;&gt;"",$N4391,$M4391)&gt;=スコアリング基準!$B$20,スコアリング基準!$C$20,IF(IF($N4391&lt;&gt;"",$N4391,$M4391)&gt;=スコアリング基準!$B$21,スコアリング基準!$C$21,IF(IF($N4391&lt;&gt;"",$N4391,$M4391)&gt;0,スコアリング基準!$C$22,0))))</f>
        <v/>
      </c>
      <c r="T4391" s="4">
        <f>IF($O4391="可",スコアリング基準!$C$23,0)</f>
        <v/>
      </c>
      <c r="U4391" s="4">
        <f>IF(OR(COUNT($K4391:$L4391)&lt;2,$K4391=0),0,IF(ABS($L4391)/$K4391&lt;=スコアリング基準!$B$24,スコアリング基準!$C$24,IF(ABS($L4391)/$K4391&lt;=スコアリング基準!$B$25,スコアリング基準!$C$25,IF(ABS($L4391)/$K4391&lt;=スコアリング基準!$B$26,スコアリング基準!$C$26,0))))</f>
        <v/>
      </c>
      <c r="V4391" s="4">
        <f>IF($P4391="なし",スコアリング基準!$C$27,0)</f>
        <v/>
      </c>
      <c r="W4391" s="4">
        <f>IF($F4391="",0,IF(ISNUMBER($F4391),IF($F4391&lt;=スコアリング基準!$B$28,スコアリング基準!$C$28,スコアリング基準!$C$29),0))</f>
        <v/>
      </c>
      <c r="X4391" s="4">
        <f>IFERROR(VLOOKUP($B4391,スコアリング基準!$A$36:$B$46,2,FALSE),0)</f>
        <v/>
      </c>
      <c r="Y4391" s="4">
        <f>SUM($S4391:$X4391)</f>
        <v/>
      </c>
      <c r="Z4391" s="4">
        <f>IF(COUNT($M4391:$N4391)=0,"データ無",IF($Y4391&gt;=スコアリング基準!$B$30,"S",IF($Y4391&gt;=スコアリング基準!$B$31,"A",IF($Y4391&gt;=スコアリング基準!$B$32,"B","C"))))</f>
        <v/>
      </c>
      <c r="AA4391">
        <f>IFERROR(INDEX(実績DB!$I$3:$I$104,MATCH($B4391&amp;$C4391,実績DB!$J$3:$J$104,0)),"")</f>
        <v/>
      </c>
    </row>
    <row r="4392">
      <c r="A4392" t="n">
        <v>4390</v>
      </c>
      <c r="B4392" t="inlineStr">
        <is>
          <t>関西</t>
        </is>
      </c>
      <c r="C4392" t="inlineStr">
        <is>
          <t>堀止変電所</t>
        </is>
      </c>
      <c r="E4392" t="n">
        <v>77</v>
      </c>
      <c r="F4392" t="n">
        <v>6.6</v>
      </c>
      <c r="G4392" s="3" t="n"/>
      <c r="H4392" s="3" t="n"/>
      <c r="I4392" t="inlineStr">
        <is>
          <t>未取得</t>
        </is>
      </c>
      <c r="J4392" t="n">
        <v>38</v>
      </c>
      <c r="K4392" t="n">
        <v>38</v>
      </c>
      <c r="L4392" t="n">
        <v>-19</v>
      </c>
      <c r="M4392" t="n">
        <v>19</v>
      </c>
      <c r="N4392" t="n">
        <v>15</v>
      </c>
      <c r="O4392" t="inlineStr">
        <is>
          <t>不可 #2</t>
        </is>
      </c>
      <c r="P4392" t="inlineStr">
        <is>
          <t>なし</t>
        </is>
      </c>
      <c r="R4392" s="4">
        <f>IF(COUNT($M4392:$N4392)=0,"",IF(AND(IF($N4392&lt;&gt;"",$N4392,$M4392)&lt;=0,$O4392&lt;&gt;"可"),"警告",""))</f>
        <v/>
      </c>
      <c r="S4392" s="4">
        <f>IF(COUNT($M4392:$N4392)=0,0,IF(IF($N4392&lt;&gt;"",$N4392,$M4392)&gt;=スコアリング基準!$B$20,スコアリング基準!$C$20,IF(IF($N4392&lt;&gt;"",$N4392,$M4392)&gt;=スコアリング基準!$B$21,スコアリング基準!$C$21,IF(IF($N4392&lt;&gt;"",$N4392,$M4392)&gt;0,スコアリング基準!$C$22,0))))</f>
        <v/>
      </c>
      <c r="T4392" s="4">
        <f>IF($O4392="可",スコアリング基準!$C$23,0)</f>
        <v/>
      </c>
      <c r="U4392" s="4">
        <f>IF(OR(COUNT($K4392:$L4392)&lt;2,$K4392=0),0,IF(ABS($L4392)/$K4392&lt;=スコアリング基準!$B$24,スコアリング基準!$C$24,IF(ABS($L4392)/$K4392&lt;=スコアリング基準!$B$25,スコアリング基準!$C$25,IF(ABS($L4392)/$K4392&lt;=スコアリング基準!$B$26,スコアリング基準!$C$26,0))))</f>
        <v/>
      </c>
      <c r="V4392" s="4">
        <f>IF($P4392="なし",スコアリング基準!$C$27,0)</f>
        <v/>
      </c>
      <c r="W4392" s="4">
        <f>IF($F4392="",0,IF(ISNUMBER($F4392),IF($F4392&lt;=スコアリング基準!$B$28,スコアリング基準!$C$28,スコアリング基準!$C$29),0))</f>
        <v/>
      </c>
      <c r="X4392" s="4">
        <f>IFERROR(VLOOKUP($B4392,スコアリング基準!$A$36:$B$46,2,FALSE),0)</f>
        <v/>
      </c>
      <c r="Y4392" s="4">
        <f>SUM($S4392:$X4392)</f>
        <v/>
      </c>
      <c r="Z4392" s="4">
        <f>IF(COUNT($M4392:$N4392)=0,"データ無",IF($Y4392&gt;=スコアリング基準!$B$30,"S",IF($Y4392&gt;=スコアリング基準!$B$31,"A",IF($Y4392&gt;=スコアリング基準!$B$32,"B","C"))))</f>
        <v/>
      </c>
      <c r="AA4392">
        <f>IFERROR(INDEX(実績DB!$I$3:$I$104,MATCH($B4392&amp;$C4392,実績DB!$J$3:$J$104,0)),"")</f>
        <v/>
      </c>
    </row>
    <row r="4393">
      <c r="A4393" t="n">
        <v>4391</v>
      </c>
      <c r="B4393" t="inlineStr">
        <is>
          <t>関西</t>
        </is>
      </c>
      <c r="C4393" t="inlineStr">
        <is>
          <t>堅下変電所</t>
        </is>
      </c>
      <c r="E4393" t="n">
        <v>77</v>
      </c>
      <c r="F4393" t="n">
        <v>6.6</v>
      </c>
      <c r="G4393" s="3" t="n">
        <v>34.59656</v>
      </c>
      <c r="H4393" s="3" t="n">
        <v>135.6315</v>
      </c>
      <c r="I4393" t="inlineStr">
        <is>
          <t>OSM実測(名称一致)</t>
        </is>
      </c>
      <c r="J4393" t="n">
        <v>47</v>
      </c>
      <c r="K4393" t="n">
        <v>47</v>
      </c>
      <c r="L4393" t="n">
        <v>-38</v>
      </c>
      <c r="M4393" t="n">
        <v>9</v>
      </c>
      <c r="N4393" t="n">
        <v>9</v>
      </c>
      <c r="O4393" t="inlineStr">
        <is>
          <t>不可 #2</t>
        </is>
      </c>
      <c r="P4393" t="inlineStr">
        <is>
          <t>なし</t>
        </is>
      </c>
      <c r="R4393" s="4">
        <f>IF(COUNT($M4393:$N4393)=0,"",IF(AND(IF($N4393&lt;&gt;"",$N4393,$M4393)&lt;=0,$O4393&lt;&gt;"可"),"警告",""))</f>
        <v/>
      </c>
      <c r="S4393" s="4">
        <f>IF(COUNT($M4393:$N4393)=0,0,IF(IF($N4393&lt;&gt;"",$N4393,$M4393)&gt;=スコアリング基準!$B$20,スコアリング基準!$C$20,IF(IF($N4393&lt;&gt;"",$N4393,$M4393)&gt;=スコアリング基準!$B$21,スコアリング基準!$C$21,IF(IF($N4393&lt;&gt;"",$N4393,$M4393)&gt;0,スコアリング基準!$C$22,0))))</f>
        <v/>
      </c>
      <c r="T4393" s="4">
        <f>IF($O4393="可",スコアリング基準!$C$23,0)</f>
        <v/>
      </c>
      <c r="U4393" s="4">
        <f>IF(OR(COUNT($K4393:$L4393)&lt;2,$K4393=0),0,IF(ABS($L4393)/$K4393&lt;=スコアリング基準!$B$24,スコアリング基準!$C$24,IF(ABS($L4393)/$K4393&lt;=スコアリング基準!$B$25,スコアリング基準!$C$25,IF(ABS($L4393)/$K4393&lt;=スコアリング基準!$B$26,スコアリング基準!$C$26,0))))</f>
        <v/>
      </c>
      <c r="V4393" s="4">
        <f>IF($P4393="なし",スコアリング基準!$C$27,0)</f>
        <v/>
      </c>
      <c r="W4393" s="4">
        <f>IF($F4393="",0,IF(ISNUMBER($F4393),IF($F4393&lt;=スコアリング基準!$B$28,スコアリング基準!$C$28,スコアリング基準!$C$29),0))</f>
        <v/>
      </c>
      <c r="X4393" s="4">
        <f>IFERROR(VLOOKUP($B4393,スコアリング基準!$A$36:$B$46,2,FALSE),0)</f>
        <v/>
      </c>
      <c r="Y4393" s="4">
        <f>SUM($S4393:$X4393)</f>
        <v/>
      </c>
      <c r="Z4393" s="4">
        <f>IF(COUNT($M4393:$N4393)=0,"データ無",IF($Y4393&gt;=スコアリング基準!$B$30,"S",IF($Y4393&gt;=スコアリング基準!$B$31,"A",IF($Y4393&gt;=スコアリング基準!$B$32,"B","C"))))</f>
        <v/>
      </c>
      <c r="AA4393">
        <f>IFERROR(INDEX(実績DB!$I$3:$I$104,MATCH($B4393&amp;$C4393,実績DB!$J$3:$J$104,0)),"")</f>
        <v/>
      </c>
    </row>
    <row r="4394">
      <c r="A4394" t="n">
        <v>4392</v>
      </c>
      <c r="B4394" t="inlineStr">
        <is>
          <t>関西</t>
        </is>
      </c>
      <c r="C4394" t="inlineStr">
        <is>
          <t>塩津変電所</t>
        </is>
      </c>
      <c r="E4394" t="n">
        <v>77</v>
      </c>
      <c r="F4394" t="n">
        <v>6.6</v>
      </c>
      <c r="G4394" s="3" t="n"/>
      <c r="H4394" s="3" t="n"/>
      <c r="I4394" t="inlineStr">
        <is>
          <t>未取得</t>
        </is>
      </c>
      <c r="J4394" t="n">
        <v>9</v>
      </c>
      <c r="K4394" t="n">
        <v>9</v>
      </c>
      <c r="L4394" t="n">
        <v>-2</v>
      </c>
      <c r="M4394" t="n">
        <v>7</v>
      </c>
      <c r="N4394" t="n">
        <v>0</v>
      </c>
      <c r="O4394" t="inlineStr">
        <is>
          <t>不可 #2</t>
        </is>
      </c>
      <c r="P4394" t="inlineStr">
        <is>
          <t>有り</t>
        </is>
      </c>
      <c r="R4394" s="4">
        <f>IF(COUNT($M4394:$N4394)=0,"",IF(AND(IF($N4394&lt;&gt;"",$N4394,$M4394)&lt;=0,$O4394&lt;&gt;"可"),"警告",""))</f>
        <v/>
      </c>
      <c r="S4394" s="4">
        <f>IF(COUNT($M4394:$N4394)=0,0,IF(IF($N4394&lt;&gt;"",$N4394,$M4394)&gt;=スコアリング基準!$B$20,スコアリング基準!$C$20,IF(IF($N4394&lt;&gt;"",$N4394,$M4394)&gt;=スコアリング基準!$B$21,スコアリング基準!$C$21,IF(IF($N4394&lt;&gt;"",$N4394,$M4394)&gt;0,スコアリング基準!$C$22,0))))</f>
        <v/>
      </c>
      <c r="T4394" s="4">
        <f>IF($O4394="可",スコアリング基準!$C$23,0)</f>
        <v/>
      </c>
      <c r="U4394" s="4">
        <f>IF(OR(COUNT($K4394:$L4394)&lt;2,$K4394=0),0,IF(ABS($L4394)/$K4394&lt;=スコアリング基準!$B$24,スコアリング基準!$C$24,IF(ABS($L4394)/$K4394&lt;=スコアリング基準!$B$25,スコアリング基準!$C$25,IF(ABS($L4394)/$K4394&lt;=スコアリング基準!$B$26,スコアリング基準!$C$26,0))))</f>
        <v/>
      </c>
      <c r="V4394" s="4">
        <f>IF($P4394="なし",スコアリング基準!$C$27,0)</f>
        <v/>
      </c>
      <c r="W4394" s="4">
        <f>IF($F4394="",0,IF(ISNUMBER($F4394),IF($F4394&lt;=スコアリング基準!$B$28,スコアリング基準!$C$28,スコアリング基準!$C$29),0))</f>
        <v/>
      </c>
      <c r="X4394" s="4">
        <f>IFERROR(VLOOKUP($B4394,スコアリング基準!$A$36:$B$46,2,FALSE),0)</f>
        <v/>
      </c>
      <c r="Y4394" s="4">
        <f>SUM($S4394:$X4394)</f>
        <v/>
      </c>
      <c r="Z4394" s="4">
        <f>IF(COUNT($M4394:$N4394)=0,"データ無",IF($Y4394&gt;=スコアリング基準!$B$30,"S",IF($Y4394&gt;=スコアリング基準!$B$31,"A",IF($Y4394&gt;=スコアリング基準!$B$32,"B","C"))))</f>
        <v/>
      </c>
      <c r="AA4394">
        <f>IFERROR(INDEX(実績DB!$I$3:$I$104,MATCH($B4394&amp;$C4394,実績DB!$J$3:$J$104,0)),"")</f>
        <v/>
      </c>
    </row>
    <row r="4395">
      <c r="A4395" t="n">
        <v>4393</v>
      </c>
      <c r="B4395" t="inlineStr">
        <is>
          <t>関西</t>
        </is>
      </c>
      <c r="C4395" t="inlineStr">
        <is>
          <t>夏見変電所</t>
        </is>
      </c>
      <c r="E4395" t="n">
        <v>77</v>
      </c>
      <c r="F4395" t="n">
        <v>6.6</v>
      </c>
      <c r="G4395" s="3" t="n">
        <v>34.995441</v>
      </c>
      <c r="H4395" s="3" t="n">
        <v>136.100069</v>
      </c>
      <c r="I4395" t="inlineStr">
        <is>
          <t>Google Places(名称一致)</t>
        </is>
      </c>
      <c r="J4395" t="n">
        <v>38</v>
      </c>
      <c r="K4395" t="n">
        <v>38</v>
      </c>
      <c r="L4395" t="n">
        <v>-21</v>
      </c>
      <c r="M4395" t="n">
        <v>17</v>
      </c>
      <c r="N4395" t="n">
        <v>0</v>
      </c>
      <c r="O4395" t="inlineStr">
        <is>
          <t>不可 #2</t>
        </is>
      </c>
      <c r="P4395" t="inlineStr">
        <is>
          <t>有り</t>
        </is>
      </c>
      <c r="R4395" s="4">
        <f>IF(COUNT($M4395:$N4395)=0,"",IF(AND(IF($N4395&lt;&gt;"",$N4395,$M4395)&lt;=0,$O4395&lt;&gt;"可"),"警告",""))</f>
        <v/>
      </c>
      <c r="S4395" s="4">
        <f>IF(COUNT($M4395:$N4395)=0,0,IF(IF($N4395&lt;&gt;"",$N4395,$M4395)&gt;=スコアリング基準!$B$20,スコアリング基準!$C$20,IF(IF($N4395&lt;&gt;"",$N4395,$M4395)&gt;=スコアリング基準!$B$21,スコアリング基準!$C$21,IF(IF($N4395&lt;&gt;"",$N4395,$M4395)&gt;0,スコアリング基準!$C$22,0))))</f>
        <v/>
      </c>
      <c r="T4395" s="4">
        <f>IF($O4395="可",スコアリング基準!$C$23,0)</f>
        <v/>
      </c>
      <c r="U4395" s="4">
        <f>IF(OR(COUNT($K4395:$L4395)&lt;2,$K4395=0),0,IF(ABS($L4395)/$K4395&lt;=スコアリング基準!$B$24,スコアリング基準!$C$24,IF(ABS($L4395)/$K4395&lt;=スコアリング基準!$B$25,スコアリング基準!$C$25,IF(ABS($L4395)/$K4395&lt;=スコアリング基準!$B$26,スコアリング基準!$C$26,0))))</f>
        <v/>
      </c>
      <c r="V4395" s="4">
        <f>IF($P4395="なし",スコアリング基準!$C$27,0)</f>
        <v/>
      </c>
      <c r="W4395" s="4">
        <f>IF($F4395="",0,IF(ISNUMBER($F4395),IF($F4395&lt;=スコアリング基準!$B$28,スコアリング基準!$C$28,スコアリング基準!$C$29),0))</f>
        <v/>
      </c>
      <c r="X4395" s="4">
        <f>IFERROR(VLOOKUP($B4395,スコアリング基準!$A$36:$B$46,2,FALSE),0)</f>
        <v/>
      </c>
      <c r="Y4395" s="4">
        <f>SUM($S4395:$X4395)</f>
        <v/>
      </c>
      <c r="Z4395" s="4">
        <f>IF(COUNT($M4395:$N4395)=0,"データ無",IF($Y4395&gt;=スコアリング基準!$B$30,"S",IF($Y4395&gt;=スコアリング基準!$B$31,"A",IF($Y4395&gt;=スコアリング基準!$B$32,"B","C"))))</f>
        <v/>
      </c>
      <c r="AA4395">
        <f>IFERROR(INDEX(実績DB!$I$3:$I$104,MATCH($B4395&amp;$C4395,実績DB!$J$3:$J$104,0)),"")</f>
        <v/>
      </c>
    </row>
    <row r="4396">
      <c r="A4396" t="n">
        <v>4394</v>
      </c>
      <c r="B4396" t="inlineStr">
        <is>
          <t>関西</t>
        </is>
      </c>
      <c r="C4396" t="inlineStr">
        <is>
          <t>多田変電所</t>
        </is>
      </c>
      <c r="E4396" t="n">
        <v>77</v>
      </c>
      <c r="F4396" t="n">
        <v>22</v>
      </c>
      <c r="G4396" s="3" t="n">
        <v>34.858038</v>
      </c>
      <c r="H4396" s="3" t="n">
        <v>135.408823</v>
      </c>
      <c r="I4396" t="inlineStr">
        <is>
          <t>Google Places(名称一致)</t>
        </is>
      </c>
      <c r="J4396" t="n">
        <v>57</v>
      </c>
      <c r="K4396" t="n">
        <v>57</v>
      </c>
      <c r="L4396" t="n">
        <v>-5</v>
      </c>
      <c r="O4396" t="inlineStr">
        <is>
          <t>不可 #1</t>
        </is>
      </c>
      <c r="P4396" t="inlineStr">
        <is>
          <t>有り</t>
        </is>
      </c>
      <c r="R4396" s="4">
        <f>IF(COUNT($M4396:$N4396)=0,"",IF(AND(IF($N4396&lt;&gt;"",$N4396,$M4396)&lt;=0,$O4396&lt;&gt;"可"),"警告",""))</f>
        <v/>
      </c>
      <c r="S4396" s="4">
        <f>IF(COUNT($M4396:$N4396)=0,0,IF(IF($N4396&lt;&gt;"",$N4396,$M4396)&gt;=スコアリング基準!$B$20,スコアリング基準!$C$20,IF(IF($N4396&lt;&gt;"",$N4396,$M4396)&gt;=スコアリング基準!$B$21,スコアリング基準!$C$21,IF(IF($N4396&lt;&gt;"",$N4396,$M4396)&gt;0,スコアリング基準!$C$22,0))))</f>
        <v/>
      </c>
      <c r="T4396" s="4">
        <f>IF($O4396="可",スコアリング基準!$C$23,0)</f>
        <v/>
      </c>
      <c r="U4396" s="4">
        <f>IF(OR(COUNT($K4396:$L4396)&lt;2,$K4396=0),0,IF(ABS($L4396)/$K4396&lt;=スコアリング基準!$B$24,スコアリング基準!$C$24,IF(ABS($L4396)/$K4396&lt;=スコアリング基準!$B$25,スコアリング基準!$C$25,IF(ABS($L4396)/$K4396&lt;=スコアリング基準!$B$26,スコアリング基準!$C$26,0))))</f>
        <v/>
      </c>
      <c r="V4396" s="4">
        <f>IF($P4396="なし",スコアリング基準!$C$27,0)</f>
        <v/>
      </c>
      <c r="W4396" s="4">
        <f>IF($F4396="",0,IF(ISNUMBER($F4396),IF($F4396&lt;=スコアリング基準!$B$28,スコアリング基準!$C$28,スコアリング基準!$C$29),0))</f>
        <v/>
      </c>
      <c r="X4396" s="4">
        <f>IFERROR(VLOOKUP($B4396,スコアリング基準!$A$36:$B$46,2,FALSE),0)</f>
        <v/>
      </c>
      <c r="Y4396" s="4">
        <f>SUM($S4396:$X4396)</f>
        <v/>
      </c>
      <c r="Z4396" s="4">
        <f>IF(COUNT($M4396:$N4396)=0,"データ無",IF($Y4396&gt;=スコアリング基準!$B$30,"S",IF($Y4396&gt;=スコアリング基準!$B$31,"A",IF($Y4396&gt;=スコアリング基準!$B$32,"B","C"))))</f>
        <v/>
      </c>
      <c r="AA4396">
        <f>IFERROR(INDEX(実績DB!$I$3:$I$104,MATCH($B4396&amp;$C4396,実績DB!$J$3:$J$104,0)),"")</f>
        <v/>
      </c>
    </row>
    <row r="4397">
      <c r="A4397" t="n">
        <v>4395</v>
      </c>
      <c r="B4397" t="inlineStr">
        <is>
          <t>関西</t>
        </is>
      </c>
      <c r="C4397" t="inlineStr">
        <is>
          <t>夢洲変電所</t>
        </is>
      </c>
      <c r="E4397" t="n">
        <v>77</v>
      </c>
      <c r="F4397" t="n">
        <v>6.6</v>
      </c>
      <c r="G4397" s="3" t="n">
        <v>34.655974</v>
      </c>
      <c r="H4397" s="3" t="n">
        <v>135.396627</v>
      </c>
      <c r="I4397" t="inlineStr">
        <is>
          <t>Google Places(名称一致)</t>
        </is>
      </c>
      <c r="J4397" t="n">
        <v>19</v>
      </c>
      <c r="K4397" t="n">
        <v>19</v>
      </c>
      <c r="L4397" t="n">
        <v>0</v>
      </c>
      <c r="M4397" t="n">
        <v>19</v>
      </c>
      <c r="N4397" t="n">
        <v>0</v>
      </c>
      <c r="O4397" t="inlineStr">
        <is>
          <t>不可 #2</t>
        </is>
      </c>
      <c r="P4397" t="inlineStr">
        <is>
          <t>なし</t>
        </is>
      </c>
      <c r="R4397" s="4">
        <f>IF(COUNT($M4397:$N4397)=0,"",IF(AND(IF($N4397&lt;&gt;"",$N4397,$M4397)&lt;=0,$O4397&lt;&gt;"可"),"警告",""))</f>
        <v/>
      </c>
      <c r="S4397" s="4">
        <f>IF(COUNT($M4397:$N4397)=0,0,IF(IF($N4397&lt;&gt;"",$N4397,$M4397)&gt;=スコアリング基準!$B$20,スコアリング基準!$C$20,IF(IF($N4397&lt;&gt;"",$N4397,$M4397)&gt;=スコアリング基準!$B$21,スコアリング基準!$C$21,IF(IF($N4397&lt;&gt;"",$N4397,$M4397)&gt;0,スコアリング基準!$C$22,0))))</f>
        <v/>
      </c>
      <c r="T4397" s="4">
        <f>IF($O4397="可",スコアリング基準!$C$23,0)</f>
        <v/>
      </c>
      <c r="U4397" s="4">
        <f>IF(OR(COUNT($K4397:$L4397)&lt;2,$K4397=0),0,IF(ABS($L4397)/$K4397&lt;=スコアリング基準!$B$24,スコアリング基準!$C$24,IF(ABS($L4397)/$K4397&lt;=スコアリング基準!$B$25,スコアリング基準!$C$25,IF(ABS($L4397)/$K4397&lt;=スコアリング基準!$B$26,スコアリング基準!$C$26,0))))</f>
        <v/>
      </c>
      <c r="V4397" s="4">
        <f>IF($P4397="なし",スコアリング基準!$C$27,0)</f>
        <v/>
      </c>
      <c r="W4397" s="4">
        <f>IF($F4397="",0,IF(ISNUMBER($F4397),IF($F4397&lt;=スコアリング基準!$B$28,スコアリング基準!$C$28,スコアリング基準!$C$29),0))</f>
        <v/>
      </c>
      <c r="X4397" s="4">
        <f>IFERROR(VLOOKUP($B4397,スコアリング基準!$A$36:$B$46,2,FALSE),0)</f>
        <v/>
      </c>
      <c r="Y4397" s="4">
        <f>SUM($S4397:$X4397)</f>
        <v/>
      </c>
      <c r="Z4397" s="4">
        <f>IF(COUNT($M4397:$N4397)=0,"データ無",IF($Y4397&gt;=スコアリング基準!$B$30,"S",IF($Y4397&gt;=スコアリング基準!$B$31,"A",IF($Y4397&gt;=スコアリング基準!$B$32,"B","C"))))</f>
        <v/>
      </c>
      <c r="AA4397">
        <f>IFERROR(INDEX(実績DB!$I$3:$I$104,MATCH($B4397&amp;$C4397,実績DB!$J$3:$J$104,0)),"")</f>
        <v/>
      </c>
    </row>
    <row r="4398">
      <c r="A4398" t="n">
        <v>4396</v>
      </c>
      <c r="B4398" t="inlineStr">
        <is>
          <t>関西</t>
        </is>
      </c>
      <c r="C4398" t="inlineStr">
        <is>
          <t>大仁変電所</t>
        </is>
      </c>
      <c r="E4398" t="n">
        <v>77</v>
      </c>
      <c r="F4398" t="n">
        <v>6.6</v>
      </c>
      <c r="G4398" s="3" t="n">
        <v>34.70601</v>
      </c>
      <c r="H4398" s="3" t="n">
        <v>135.484885</v>
      </c>
      <c r="I4398" t="inlineStr">
        <is>
          <t>Google Places(名称一致)</t>
        </is>
      </c>
      <c r="J4398" t="n">
        <v>38</v>
      </c>
      <c r="K4398" t="n">
        <v>38</v>
      </c>
      <c r="L4398" t="n">
        <v>-19</v>
      </c>
      <c r="M4398" t="n">
        <v>19</v>
      </c>
      <c r="N4398" t="n">
        <v>19</v>
      </c>
      <c r="O4398" t="inlineStr">
        <is>
          <t>不可 #2</t>
        </is>
      </c>
      <c r="P4398" t="inlineStr">
        <is>
          <t>なし</t>
        </is>
      </c>
      <c r="R4398" s="4">
        <f>IF(COUNT($M4398:$N4398)=0,"",IF(AND(IF($N4398&lt;&gt;"",$N4398,$M4398)&lt;=0,$O4398&lt;&gt;"可"),"警告",""))</f>
        <v/>
      </c>
      <c r="S4398" s="4">
        <f>IF(COUNT($M4398:$N4398)=0,0,IF(IF($N4398&lt;&gt;"",$N4398,$M4398)&gt;=スコアリング基準!$B$20,スコアリング基準!$C$20,IF(IF($N4398&lt;&gt;"",$N4398,$M4398)&gt;=スコアリング基準!$B$21,スコアリング基準!$C$21,IF(IF($N4398&lt;&gt;"",$N4398,$M4398)&gt;0,スコアリング基準!$C$22,0))))</f>
        <v/>
      </c>
      <c r="T4398" s="4">
        <f>IF($O4398="可",スコアリング基準!$C$23,0)</f>
        <v/>
      </c>
      <c r="U4398" s="4">
        <f>IF(OR(COUNT($K4398:$L4398)&lt;2,$K4398=0),0,IF(ABS($L4398)/$K4398&lt;=スコアリング基準!$B$24,スコアリング基準!$C$24,IF(ABS($L4398)/$K4398&lt;=スコアリング基準!$B$25,スコアリング基準!$C$25,IF(ABS($L4398)/$K4398&lt;=スコアリング基準!$B$26,スコアリング基準!$C$26,0))))</f>
        <v/>
      </c>
      <c r="V4398" s="4">
        <f>IF($P4398="なし",スコアリング基準!$C$27,0)</f>
        <v/>
      </c>
      <c r="W4398" s="4">
        <f>IF($F4398="",0,IF(ISNUMBER($F4398),IF($F4398&lt;=スコアリング基準!$B$28,スコアリング基準!$C$28,スコアリング基準!$C$29),0))</f>
        <v/>
      </c>
      <c r="X4398" s="4">
        <f>IFERROR(VLOOKUP($B4398,スコアリング基準!$A$36:$B$46,2,FALSE),0)</f>
        <v/>
      </c>
      <c r="Y4398" s="4">
        <f>SUM($S4398:$X4398)</f>
        <v/>
      </c>
      <c r="Z4398" s="4">
        <f>IF(COUNT($M4398:$N4398)=0,"データ無",IF($Y4398&gt;=スコアリング基準!$B$30,"S",IF($Y4398&gt;=スコアリング基準!$B$31,"A",IF($Y4398&gt;=スコアリング基準!$B$32,"B","C"))))</f>
        <v/>
      </c>
      <c r="AA4398">
        <f>IFERROR(INDEX(実績DB!$I$3:$I$104,MATCH($B4398&amp;$C4398,実績DB!$J$3:$J$104,0)),"")</f>
        <v/>
      </c>
    </row>
    <row r="4399">
      <c r="A4399" t="n">
        <v>4397</v>
      </c>
      <c r="B4399" t="inlineStr">
        <is>
          <t>関西</t>
        </is>
      </c>
      <c r="C4399" t="inlineStr">
        <is>
          <t>大仏変電所</t>
        </is>
      </c>
      <c r="E4399" t="n">
        <v>77</v>
      </c>
      <c r="F4399" t="n">
        <v>6.6</v>
      </c>
      <c r="G4399" s="3" t="n">
        <v>34.98675</v>
      </c>
      <c r="H4399" s="3" t="n">
        <v>135.772945</v>
      </c>
      <c r="I4399" t="inlineStr">
        <is>
          <t>Google Places(名称一致)</t>
        </is>
      </c>
      <c r="J4399" t="n">
        <v>28</v>
      </c>
      <c r="K4399" t="n">
        <v>28</v>
      </c>
      <c r="L4399" t="n">
        <v>-14</v>
      </c>
      <c r="M4399" t="n">
        <v>14</v>
      </c>
      <c r="N4399" t="n">
        <v>14</v>
      </c>
      <c r="O4399" t="inlineStr">
        <is>
          <t>不可 #2</t>
        </is>
      </c>
      <c r="P4399" t="inlineStr">
        <is>
          <t>なし</t>
        </is>
      </c>
      <c r="R4399" s="4">
        <f>IF(COUNT($M4399:$N4399)=0,"",IF(AND(IF($N4399&lt;&gt;"",$N4399,$M4399)&lt;=0,$O4399&lt;&gt;"可"),"警告",""))</f>
        <v/>
      </c>
      <c r="S4399" s="4">
        <f>IF(COUNT($M4399:$N4399)=0,0,IF(IF($N4399&lt;&gt;"",$N4399,$M4399)&gt;=スコアリング基準!$B$20,スコアリング基準!$C$20,IF(IF($N4399&lt;&gt;"",$N4399,$M4399)&gt;=スコアリング基準!$B$21,スコアリング基準!$C$21,IF(IF($N4399&lt;&gt;"",$N4399,$M4399)&gt;0,スコアリング基準!$C$22,0))))</f>
        <v/>
      </c>
      <c r="T4399" s="4">
        <f>IF($O4399="可",スコアリング基準!$C$23,0)</f>
        <v/>
      </c>
      <c r="U4399" s="4">
        <f>IF(OR(COUNT($K4399:$L4399)&lt;2,$K4399=0),0,IF(ABS($L4399)/$K4399&lt;=スコアリング基準!$B$24,スコアリング基準!$C$24,IF(ABS($L4399)/$K4399&lt;=スコアリング基準!$B$25,スコアリング基準!$C$25,IF(ABS($L4399)/$K4399&lt;=スコアリング基準!$B$26,スコアリング基準!$C$26,0))))</f>
        <v/>
      </c>
      <c r="V4399" s="4">
        <f>IF($P4399="なし",スコアリング基準!$C$27,0)</f>
        <v/>
      </c>
      <c r="W4399" s="4">
        <f>IF($F4399="",0,IF(ISNUMBER($F4399),IF($F4399&lt;=スコアリング基準!$B$28,スコアリング基準!$C$28,スコアリング基準!$C$29),0))</f>
        <v/>
      </c>
      <c r="X4399" s="4">
        <f>IFERROR(VLOOKUP($B4399,スコアリング基準!$A$36:$B$46,2,FALSE),0)</f>
        <v/>
      </c>
      <c r="Y4399" s="4">
        <f>SUM($S4399:$X4399)</f>
        <v/>
      </c>
      <c r="Z4399" s="4">
        <f>IF(COUNT($M4399:$N4399)=0,"データ無",IF($Y4399&gt;=スコアリング基準!$B$30,"S",IF($Y4399&gt;=スコアリング基準!$B$31,"A",IF($Y4399&gt;=スコアリング基準!$B$32,"B","C"))))</f>
        <v/>
      </c>
      <c r="AA4399">
        <f>IFERROR(INDEX(実績DB!$I$3:$I$104,MATCH($B4399&amp;$C4399,実績DB!$J$3:$J$104,0)),"")</f>
        <v/>
      </c>
    </row>
    <row r="4400">
      <c r="A4400" t="n">
        <v>4398</v>
      </c>
      <c r="B4400" t="inlineStr">
        <is>
          <t>関西</t>
        </is>
      </c>
      <c r="C4400" t="inlineStr">
        <is>
          <t>大住変電所</t>
        </is>
      </c>
      <c r="E4400" t="n">
        <v>77</v>
      </c>
      <c r="F4400" t="n">
        <v>6.6</v>
      </c>
      <c r="G4400" s="3" t="n"/>
      <c r="H4400" s="3" t="n"/>
      <c r="I4400" t="inlineStr">
        <is>
          <t>未取得</t>
        </is>
      </c>
      <c r="J4400" t="n">
        <v>38</v>
      </c>
      <c r="K4400" t="n">
        <v>38</v>
      </c>
      <c r="L4400" t="n">
        <v>-20</v>
      </c>
      <c r="M4400" t="n">
        <v>16</v>
      </c>
      <c r="N4400" t="n">
        <v>16</v>
      </c>
      <c r="O4400" t="inlineStr">
        <is>
          <t>不可 #2</t>
        </is>
      </c>
      <c r="P4400" t="inlineStr">
        <is>
          <t>なし</t>
        </is>
      </c>
      <c r="R4400" s="4">
        <f>IF(COUNT($M4400:$N4400)=0,"",IF(AND(IF($N4400&lt;&gt;"",$N4400,$M4400)&lt;=0,$O4400&lt;&gt;"可"),"警告",""))</f>
        <v/>
      </c>
      <c r="S4400" s="4">
        <f>IF(COUNT($M4400:$N4400)=0,0,IF(IF($N4400&lt;&gt;"",$N4400,$M4400)&gt;=スコアリング基準!$B$20,スコアリング基準!$C$20,IF(IF($N4400&lt;&gt;"",$N4400,$M4400)&gt;=スコアリング基準!$B$21,スコアリング基準!$C$21,IF(IF($N4400&lt;&gt;"",$N4400,$M4400)&gt;0,スコアリング基準!$C$22,0))))</f>
        <v/>
      </c>
      <c r="T4400" s="4">
        <f>IF($O4400="可",スコアリング基準!$C$23,0)</f>
        <v/>
      </c>
      <c r="U4400" s="4">
        <f>IF(OR(COUNT($K4400:$L4400)&lt;2,$K4400=0),0,IF(ABS($L4400)/$K4400&lt;=スコアリング基準!$B$24,スコアリング基準!$C$24,IF(ABS($L4400)/$K4400&lt;=スコアリング基準!$B$25,スコアリング基準!$C$25,IF(ABS($L4400)/$K4400&lt;=スコアリング基準!$B$26,スコアリング基準!$C$26,0))))</f>
        <v/>
      </c>
      <c r="V4400" s="4">
        <f>IF($P4400="なし",スコアリング基準!$C$27,0)</f>
        <v/>
      </c>
      <c r="W4400" s="4">
        <f>IF($F4400="",0,IF(ISNUMBER($F4400),IF($F4400&lt;=スコアリング基準!$B$28,スコアリング基準!$C$28,スコアリング基準!$C$29),0))</f>
        <v/>
      </c>
      <c r="X4400" s="4">
        <f>IFERROR(VLOOKUP($B4400,スコアリング基準!$A$36:$B$46,2,FALSE),0)</f>
        <v/>
      </c>
      <c r="Y4400" s="4">
        <f>SUM($S4400:$X4400)</f>
        <v/>
      </c>
      <c r="Z4400" s="4">
        <f>IF(COUNT($M4400:$N4400)=0,"データ無",IF($Y4400&gt;=スコアリング基準!$B$30,"S",IF($Y4400&gt;=スコアリング基準!$B$31,"A",IF($Y4400&gt;=スコアリング基準!$B$32,"B","C"))))</f>
        <v/>
      </c>
      <c r="AA4400">
        <f>IFERROR(INDEX(実績DB!$I$3:$I$104,MATCH($B4400&amp;$C4400,実績DB!$J$3:$J$104,0)),"")</f>
        <v/>
      </c>
    </row>
    <row r="4401">
      <c r="A4401" t="n">
        <v>4399</v>
      </c>
      <c r="B4401" t="inlineStr">
        <is>
          <t>関西</t>
        </is>
      </c>
      <c r="C4401" t="inlineStr">
        <is>
          <t>大原変電所</t>
        </is>
      </c>
      <c r="E4401" t="n">
        <v>77</v>
      </c>
      <c r="F4401" t="n">
        <v>6.6</v>
      </c>
      <c r="G4401" s="3" t="n">
        <v>34.91604</v>
      </c>
      <c r="H4401" s="3" t="n">
        <v>136.222136</v>
      </c>
      <c r="I4401" t="inlineStr">
        <is>
          <t>Google Places(名称一致)</t>
        </is>
      </c>
      <c r="J4401" t="n">
        <v>36</v>
      </c>
      <c r="K4401" t="n">
        <v>36</v>
      </c>
      <c r="L4401" t="n">
        <v>-35</v>
      </c>
      <c r="M4401" t="n">
        <v>0</v>
      </c>
      <c r="N4401" t="n">
        <v>0</v>
      </c>
      <c r="O4401" t="inlineStr">
        <is>
          <t>不可 #2</t>
        </is>
      </c>
      <c r="P4401" t="inlineStr">
        <is>
          <t>有り</t>
        </is>
      </c>
      <c r="R4401" s="4">
        <f>IF(COUNT($M4401:$N4401)=0,"",IF(AND(IF($N4401&lt;&gt;"",$N4401,$M4401)&lt;=0,$O4401&lt;&gt;"可"),"警告",""))</f>
        <v/>
      </c>
      <c r="S4401" s="4">
        <f>IF(COUNT($M4401:$N4401)=0,0,IF(IF($N4401&lt;&gt;"",$N4401,$M4401)&gt;=スコアリング基準!$B$20,スコアリング基準!$C$20,IF(IF($N4401&lt;&gt;"",$N4401,$M4401)&gt;=スコアリング基準!$B$21,スコアリング基準!$C$21,IF(IF($N4401&lt;&gt;"",$N4401,$M4401)&gt;0,スコアリング基準!$C$22,0))))</f>
        <v/>
      </c>
      <c r="T4401" s="4">
        <f>IF($O4401="可",スコアリング基準!$C$23,0)</f>
        <v/>
      </c>
      <c r="U4401" s="4">
        <f>IF(OR(COUNT($K4401:$L4401)&lt;2,$K4401=0),0,IF(ABS($L4401)/$K4401&lt;=スコアリング基準!$B$24,スコアリング基準!$C$24,IF(ABS($L4401)/$K4401&lt;=スコアリング基準!$B$25,スコアリング基準!$C$25,IF(ABS($L4401)/$K4401&lt;=スコアリング基準!$B$26,スコアリング基準!$C$26,0))))</f>
        <v/>
      </c>
      <c r="V4401" s="4">
        <f>IF($P4401="なし",スコアリング基準!$C$27,0)</f>
        <v/>
      </c>
      <c r="W4401" s="4">
        <f>IF($F4401="",0,IF(ISNUMBER($F4401),IF($F4401&lt;=スコアリング基準!$B$28,スコアリング基準!$C$28,スコアリング基準!$C$29),0))</f>
        <v/>
      </c>
      <c r="X4401" s="4">
        <f>IFERROR(VLOOKUP($B4401,スコアリング基準!$A$36:$B$46,2,FALSE),0)</f>
        <v/>
      </c>
      <c r="Y4401" s="4">
        <f>SUM($S4401:$X4401)</f>
        <v/>
      </c>
      <c r="Z4401" s="4">
        <f>IF(COUNT($M4401:$N4401)=0,"データ無",IF($Y4401&gt;=スコアリング基準!$B$30,"S",IF($Y4401&gt;=スコアリング基準!$B$31,"A",IF($Y4401&gt;=スコアリング基準!$B$32,"B","C"))))</f>
        <v/>
      </c>
      <c r="AA4401">
        <f>IFERROR(INDEX(実績DB!$I$3:$I$104,MATCH($B4401&amp;$C4401,実績DB!$J$3:$J$104,0)),"")</f>
        <v/>
      </c>
    </row>
    <row r="4402">
      <c r="A4402" t="n">
        <v>4400</v>
      </c>
      <c r="B4402" t="inlineStr">
        <is>
          <t>関西</t>
        </is>
      </c>
      <c r="C4402" t="inlineStr">
        <is>
          <t>大原野変電所</t>
        </is>
      </c>
      <c r="E4402" t="n">
        <v>77</v>
      </c>
      <c r="F4402" t="n">
        <v>6.6</v>
      </c>
      <c r="G4402" s="3" t="n">
        <v>34.963934</v>
      </c>
      <c r="H4402" s="3" t="n">
        <v>135.679061</v>
      </c>
      <c r="I4402" t="inlineStr">
        <is>
          <t>Google Places(名称一致)</t>
        </is>
      </c>
      <c r="J4402" t="n">
        <v>57</v>
      </c>
      <c r="K4402" t="n">
        <v>57</v>
      </c>
      <c r="L4402" t="n">
        <v>-39</v>
      </c>
      <c r="M4402" t="n">
        <v>18</v>
      </c>
      <c r="N4402" t="n">
        <v>18</v>
      </c>
      <c r="O4402" t="inlineStr">
        <is>
          <t>不可 #2</t>
        </is>
      </c>
      <c r="P4402" t="inlineStr">
        <is>
          <t>なし</t>
        </is>
      </c>
      <c r="R4402" s="4">
        <f>IF(COUNT($M4402:$N4402)=0,"",IF(AND(IF($N4402&lt;&gt;"",$N4402,$M4402)&lt;=0,$O4402&lt;&gt;"可"),"警告",""))</f>
        <v/>
      </c>
      <c r="S4402" s="4">
        <f>IF(COUNT($M4402:$N4402)=0,0,IF(IF($N4402&lt;&gt;"",$N4402,$M4402)&gt;=スコアリング基準!$B$20,スコアリング基準!$C$20,IF(IF($N4402&lt;&gt;"",$N4402,$M4402)&gt;=スコアリング基準!$B$21,スコアリング基準!$C$21,IF(IF($N4402&lt;&gt;"",$N4402,$M4402)&gt;0,スコアリング基準!$C$22,0))))</f>
        <v/>
      </c>
      <c r="T4402" s="4">
        <f>IF($O4402="可",スコアリング基準!$C$23,0)</f>
        <v/>
      </c>
      <c r="U4402" s="4">
        <f>IF(OR(COUNT($K4402:$L4402)&lt;2,$K4402=0),0,IF(ABS($L4402)/$K4402&lt;=スコアリング基準!$B$24,スコアリング基準!$C$24,IF(ABS($L4402)/$K4402&lt;=スコアリング基準!$B$25,スコアリング基準!$C$25,IF(ABS($L4402)/$K4402&lt;=スコアリング基準!$B$26,スコアリング基準!$C$26,0))))</f>
        <v/>
      </c>
      <c r="V4402" s="4">
        <f>IF($P4402="なし",スコアリング基準!$C$27,0)</f>
        <v/>
      </c>
      <c r="W4402" s="4">
        <f>IF($F4402="",0,IF(ISNUMBER($F4402),IF($F4402&lt;=スコアリング基準!$B$28,スコアリング基準!$C$28,スコアリング基準!$C$29),0))</f>
        <v/>
      </c>
      <c r="X4402" s="4">
        <f>IFERROR(VLOOKUP($B4402,スコアリング基準!$A$36:$B$46,2,FALSE),0)</f>
        <v/>
      </c>
      <c r="Y4402" s="4">
        <f>SUM($S4402:$X4402)</f>
        <v/>
      </c>
      <c r="Z4402" s="4">
        <f>IF(COUNT($M4402:$N4402)=0,"データ無",IF($Y4402&gt;=スコアリング基準!$B$30,"S",IF($Y4402&gt;=スコアリング基準!$B$31,"A",IF($Y4402&gt;=スコアリング基準!$B$32,"B","C"))))</f>
        <v/>
      </c>
      <c r="AA4402">
        <f>IFERROR(INDEX(実績DB!$I$3:$I$104,MATCH($B4402&amp;$C4402,実績DB!$J$3:$J$104,0)),"")</f>
        <v/>
      </c>
    </row>
    <row r="4403">
      <c r="A4403" t="n">
        <v>4401</v>
      </c>
      <c r="B4403" t="inlineStr">
        <is>
          <t>関西</t>
        </is>
      </c>
      <c r="C4403" t="inlineStr">
        <is>
          <t>大塚変電所</t>
        </is>
      </c>
      <c r="E4403" t="n">
        <v>77</v>
      </c>
      <c r="F4403" t="n">
        <v>6.6</v>
      </c>
      <c r="G4403" s="3" t="n">
        <v>34.983603</v>
      </c>
      <c r="H4403" s="3" t="n">
        <v>135.832386</v>
      </c>
      <c r="I4403" t="inlineStr">
        <is>
          <t>Google Places(名称一致)</t>
        </is>
      </c>
      <c r="J4403" t="n">
        <v>38</v>
      </c>
      <c r="K4403" t="n">
        <v>38</v>
      </c>
      <c r="L4403" t="n">
        <v>-19</v>
      </c>
      <c r="M4403" t="n">
        <v>18</v>
      </c>
      <c r="N4403" t="n">
        <v>18</v>
      </c>
      <c r="O4403" t="inlineStr">
        <is>
          <t>不可 #2</t>
        </is>
      </c>
      <c r="P4403" t="inlineStr">
        <is>
          <t>なし</t>
        </is>
      </c>
      <c r="R4403" s="4">
        <f>IF(COUNT($M4403:$N4403)=0,"",IF(AND(IF($N4403&lt;&gt;"",$N4403,$M4403)&lt;=0,$O4403&lt;&gt;"可"),"警告",""))</f>
        <v/>
      </c>
      <c r="S4403" s="4">
        <f>IF(COUNT($M4403:$N4403)=0,0,IF(IF($N4403&lt;&gt;"",$N4403,$M4403)&gt;=スコアリング基準!$B$20,スコアリング基準!$C$20,IF(IF($N4403&lt;&gt;"",$N4403,$M4403)&gt;=スコアリング基準!$B$21,スコアリング基準!$C$21,IF(IF($N4403&lt;&gt;"",$N4403,$M4403)&gt;0,スコアリング基準!$C$22,0))))</f>
        <v/>
      </c>
      <c r="T4403" s="4">
        <f>IF($O4403="可",スコアリング基準!$C$23,0)</f>
        <v/>
      </c>
      <c r="U4403" s="4">
        <f>IF(OR(COUNT($K4403:$L4403)&lt;2,$K4403=0),0,IF(ABS($L4403)/$K4403&lt;=スコアリング基準!$B$24,スコアリング基準!$C$24,IF(ABS($L4403)/$K4403&lt;=スコアリング基準!$B$25,スコアリング基準!$C$25,IF(ABS($L4403)/$K4403&lt;=スコアリング基準!$B$26,スコアリング基準!$C$26,0))))</f>
        <v/>
      </c>
      <c r="V4403" s="4">
        <f>IF($P4403="なし",スコアリング基準!$C$27,0)</f>
        <v/>
      </c>
      <c r="W4403" s="4">
        <f>IF($F4403="",0,IF(ISNUMBER($F4403),IF($F4403&lt;=スコアリング基準!$B$28,スコアリング基準!$C$28,スコアリング基準!$C$29),0))</f>
        <v/>
      </c>
      <c r="X4403" s="4">
        <f>IFERROR(VLOOKUP($B4403,スコアリング基準!$A$36:$B$46,2,FALSE),0)</f>
        <v/>
      </c>
      <c r="Y4403" s="4">
        <f>SUM($S4403:$X4403)</f>
        <v/>
      </c>
      <c r="Z4403" s="4">
        <f>IF(COUNT($M4403:$N4403)=0,"データ無",IF($Y4403&gt;=スコアリング基準!$B$30,"S",IF($Y4403&gt;=スコアリング基準!$B$31,"A",IF($Y4403&gt;=スコアリング基準!$B$32,"B","C"))))</f>
        <v/>
      </c>
      <c r="AA4403">
        <f>IFERROR(INDEX(実績DB!$I$3:$I$104,MATCH($B4403&amp;$C4403,実績DB!$J$3:$J$104,0)),"")</f>
        <v/>
      </c>
    </row>
    <row r="4404">
      <c r="A4404" t="n">
        <v>4402</v>
      </c>
      <c r="B4404" t="inlineStr">
        <is>
          <t>関西</t>
        </is>
      </c>
      <c r="C4404" t="inlineStr">
        <is>
          <t>大宮変電所</t>
        </is>
      </c>
      <c r="E4404" t="n">
        <v>77</v>
      </c>
      <c r="F4404" t="n">
        <v>22</v>
      </c>
      <c r="G4404" s="3" t="n">
        <v>35.043582</v>
      </c>
      <c r="H4404" s="3" t="n">
        <v>135.752433</v>
      </c>
      <c r="I4404" t="inlineStr">
        <is>
          <t>Google Places(名称一致)</t>
        </is>
      </c>
      <c r="J4404" t="n">
        <v>57</v>
      </c>
      <c r="K4404" t="n">
        <v>57</v>
      </c>
      <c r="L4404" t="n">
        <v>-6</v>
      </c>
      <c r="O4404" t="inlineStr">
        <is>
          <t>不可 #1</t>
        </is>
      </c>
      <c r="P4404" t="inlineStr">
        <is>
          <t>なし</t>
        </is>
      </c>
      <c r="R4404" s="4">
        <f>IF(COUNT($M4404:$N4404)=0,"",IF(AND(IF($N4404&lt;&gt;"",$N4404,$M4404)&lt;=0,$O4404&lt;&gt;"可"),"警告",""))</f>
        <v/>
      </c>
      <c r="S4404" s="4">
        <f>IF(COUNT($M4404:$N4404)=0,0,IF(IF($N4404&lt;&gt;"",$N4404,$M4404)&gt;=スコアリング基準!$B$20,スコアリング基準!$C$20,IF(IF($N4404&lt;&gt;"",$N4404,$M4404)&gt;=スコアリング基準!$B$21,スコアリング基準!$C$21,IF(IF($N4404&lt;&gt;"",$N4404,$M4404)&gt;0,スコアリング基準!$C$22,0))))</f>
        <v/>
      </c>
      <c r="T4404" s="4">
        <f>IF($O4404="可",スコアリング基準!$C$23,0)</f>
        <v/>
      </c>
      <c r="U4404" s="4">
        <f>IF(OR(COUNT($K4404:$L4404)&lt;2,$K4404=0),0,IF(ABS($L4404)/$K4404&lt;=スコアリング基準!$B$24,スコアリング基準!$C$24,IF(ABS($L4404)/$K4404&lt;=スコアリング基準!$B$25,スコアリング基準!$C$25,IF(ABS($L4404)/$K4404&lt;=スコアリング基準!$B$26,スコアリング基準!$C$26,0))))</f>
        <v/>
      </c>
      <c r="V4404" s="4">
        <f>IF($P4404="なし",スコアリング基準!$C$27,0)</f>
        <v/>
      </c>
      <c r="W4404" s="4">
        <f>IF($F4404="",0,IF(ISNUMBER($F4404),IF($F4404&lt;=スコアリング基準!$B$28,スコアリング基準!$C$28,スコアリング基準!$C$29),0))</f>
        <v/>
      </c>
      <c r="X4404" s="4">
        <f>IFERROR(VLOOKUP($B4404,スコアリング基準!$A$36:$B$46,2,FALSE),0)</f>
        <v/>
      </c>
      <c r="Y4404" s="4">
        <f>SUM($S4404:$X4404)</f>
        <v/>
      </c>
      <c r="Z4404" s="4">
        <f>IF(COUNT($M4404:$N4404)=0,"データ無",IF($Y4404&gt;=スコアリング基準!$B$30,"S",IF($Y4404&gt;=スコアリング基準!$B$31,"A",IF($Y4404&gt;=スコアリング基準!$B$32,"B","C"))))</f>
        <v/>
      </c>
      <c r="AA4404">
        <f>IFERROR(INDEX(実績DB!$I$3:$I$104,MATCH($B4404&amp;$C4404,実績DB!$J$3:$J$104,0)),"")</f>
        <v/>
      </c>
    </row>
    <row r="4405">
      <c r="A4405" t="n">
        <v>4403</v>
      </c>
      <c r="B4405" t="inlineStr">
        <is>
          <t>関西</t>
        </is>
      </c>
      <c r="C4405" t="inlineStr">
        <is>
          <t>大小路変電所</t>
        </is>
      </c>
      <c r="E4405" t="n">
        <v>77</v>
      </c>
      <c r="F4405" t="n">
        <v>6.6</v>
      </c>
      <c r="G4405" s="3" t="n"/>
      <c r="H4405" s="3" t="n"/>
      <c r="I4405" t="inlineStr">
        <is>
          <t>未取得</t>
        </is>
      </c>
      <c r="J4405" t="n">
        <v>38</v>
      </c>
      <c r="K4405" t="n">
        <v>38</v>
      </c>
      <c r="L4405" t="n">
        <v>-19</v>
      </c>
      <c r="M4405" t="n">
        <v>19</v>
      </c>
      <c r="N4405" t="n">
        <v>0</v>
      </c>
      <c r="O4405" t="inlineStr">
        <is>
          <t>不可 #2</t>
        </is>
      </c>
      <c r="P4405" t="inlineStr">
        <is>
          <t>有り</t>
        </is>
      </c>
      <c r="R4405" s="4">
        <f>IF(COUNT($M4405:$N4405)=0,"",IF(AND(IF($N4405&lt;&gt;"",$N4405,$M4405)&lt;=0,$O4405&lt;&gt;"可"),"警告",""))</f>
        <v/>
      </c>
      <c r="S4405" s="4">
        <f>IF(COUNT($M4405:$N4405)=0,0,IF(IF($N4405&lt;&gt;"",$N4405,$M4405)&gt;=スコアリング基準!$B$20,スコアリング基準!$C$20,IF(IF($N4405&lt;&gt;"",$N4405,$M4405)&gt;=スコアリング基準!$B$21,スコアリング基準!$C$21,IF(IF($N4405&lt;&gt;"",$N4405,$M4405)&gt;0,スコアリング基準!$C$22,0))))</f>
        <v/>
      </c>
      <c r="T4405" s="4">
        <f>IF($O4405="可",スコアリング基準!$C$23,0)</f>
        <v/>
      </c>
      <c r="U4405" s="4">
        <f>IF(OR(COUNT($K4405:$L4405)&lt;2,$K4405=0),0,IF(ABS($L4405)/$K4405&lt;=スコアリング基準!$B$24,スコアリング基準!$C$24,IF(ABS($L4405)/$K4405&lt;=スコアリング基準!$B$25,スコアリング基準!$C$25,IF(ABS($L4405)/$K4405&lt;=スコアリング基準!$B$26,スコアリング基準!$C$26,0))))</f>
        <v/>
      </c>
      <c r="V4405" s="4">
        <f>IF($P4405="なし",スコアリング基準!$C$27,0)</f>
        <v/>
      </c>
      <c r="W4405" s="4">
        <f>IF($F4405="",0,IF(ISNUMBER($F4405),IF($F4405&lt;=スコアリング基準!$B$28,スコアリング基準!$C$28,スコアリング基準!$C$29),0))</f>
        <v/>
      </c>
      <c r="X4405" s="4">
        <f>IFERROR(VLOOKUP($B4405,スコアリング基準!$A$36:$B$46,2,FALSE),0)</f>
        <v/>
      </c>
      <c r="Y4405" s="4">
        <f>SUM($S4405:$X4405)</f>
        <v/>
      </c>
      <c r="Z4405" s="4">
        <f>IF(COUNT($M4405:$N4405)=0,"データ無",IF($Y4405&gt;=スコアリング基準!$B$30,"S",IF($Y4405&gt;=スコアリング基準!$B$31,"A",IF($Y4405&gt;=スコアリング基準!$B$32,"B","C"))))</f>
        <v/>
      </c>
      <c r="AA4405">
        <f>IFERROR(INDEX(実績DB!$I$3:$I$104,MATCH($B4405&amp;$C4405,実績DB!$J$3:$J$104,0)),"")</f>
        <v/>
      </c>
    </row>
    <row r="4406">
      <c r="A4406" t="n">
        <v>4404</v>
      </c>
      <c r="B4406" t="inlineStr">
        <is>
          <t>関西</t>
        </is>
      </c>
      <c r="C4406" t="inlineStr">
        <is>
          <t>大山崎変電所</t>
        </is>
      </c>
      <c r="E4406" t="n">
        <v>77</v>
      </c>
      <c r="F4406" t="n">
        <v>6.6</v>
      </c>
      <c r="G4406" s="3" t="n">
        <v>34.903407</v>
      </c>
      <c r="H4406" s="3" t="n">
        <v>135.685268</v>
      </c>
      <c r="I4406" t="inlineStr">
        <is>
          <t>Google Places(名称一致)</t>
        </is>
      </c>
      <c r="J4406" t="n">
        <v>38</v>
      </c>
      <c r="K4406" t="n">
        <v>38</v>
      </c>
      <c r="L4406" t="n">
        <v>-19</v>
      </c>
      <c r="M4406" t="n">
        <v>19</v>
      </c>
      <c r="N4406" t="n">
        <v>19</v>
      </c>
      <c r="O4406" t="inlineStr">
        <is>
          <t>不可 #2</t>
        </is>
      </c>
      <c r="P4406" t="inlineStr">
        <is>
          <t>なし</t>
        </is>
      </c>
      <c r="R4406" s="4">
        <f>IF(COUNT($M4406:$N4406)=0,"",IF(AND(IF($N4406&lt;&gt;"",$N4406,$M4406)&lt;=0,$O4406&lt;&gt;"可"),"警告",""))</f>
        <v/>
      </c>
      <c r="S4406" s="4">
        <f>IF(COUNT($M4406:$N4406)=0,0,IF(IF($N4406&lt;&gt;"",$N4406,$M4406)&gt;=スコアリング基準!$B$20,スコアリング基準!$C$20,IF(IF($N4406&lt;&gt;"",$N4406,$M4406)&gt;=スコアリング基準!$B$21,スコアリング基準!$C$21,IF(IF($N4406&lt;&gt;"",$N4406,$M4406)&gt;0,スコアリング基準!$C$22,0))))</f>
        <v/>
      </c>
      <c r="T4406" s="4">
        <f>IF($O4406="可",スコアリング基準!$C$23,0)</f>
        <v/>
      </c>
      <c r="U4406" s="4">
        <f>IF(OR(COUNT($K4406:$L4406)&lt;2,$K4406=0),0,IF(ABS($L4406)/$K4406&lt;=スコアリング基準!$B$24,スコアリング基準!$C$24,IF(ABS($L4406)/$K4406&lt;=スコアリング基準!$B$25,スコアリング基準!$C$25,IF(ABS($L4406)/$K4406&lt;=スコアリング基準!$B$26,スコアリング基準!$C$26,0))))</f>
        <v/>
      </c>
      <c r="V4406" s="4">
        <f>IF($P4406="なし",スコアリング基準!$C$27,0)</f>
        <v/>
      </c>
      <c r="W4406" s="4">
        <f>IF($F4406="",0,IF(ISNUMBER($F4406),IF($F4406&lt;=スコアリング基準!$B$28,スコアリング基準!$C$28,スコアリング基準!$C$29),0))</f>
        <v/>
      </c>
      <c r="X4406" s="4">
        <f>IFERROR(VLOOKUP($B4406,スコアリング基準!$A$36:$B$46,2,FALSE),0)</f>
        <v/>
      </c>
      <c r="Y4406" s="4">
        <f>SUM($S4406:$X4406)</f>
        <v/>
      </c>
      <c r="Z4406" s="4">
        <f>IF(COUNT($M4406:$N4406)=0,"データ無",IF($Y4406&gt;=スコアリング基準!$B$30,"S",IF($Y4406&gt;=スコアリング基準!$B$31,"A",IF($Y4406&gt;=スコアリング基準!$B$32,"B","C"))))</f>
        <v/>
      </c>
      <c r="AA4406">
        <f>IFERROR(INDEX(実績DB!$I$3:$I$104,MATCH($B4406&amp;$C4406,実績DB!$J$3:$J$104,0)),"")</f>
        <v/>
      </c>
    </row>
    <row r="4407">
      <c r="A4407" t="n">
        <v>4405</v>
      </c>
      <c r="B4407" t="inlineStr">
        <is>
          <t>関西</t>
        </is>
      </c>
      <c r="C4407" t="inlineStr">
        <is>
          <t>大手前変電所</t>
        </is>
      </c>
      <c r="E4407" t="n">
        <v>77</v>
      </c>
      <c r="F4407" t="n">
        <v>6.6</v>
      </c>
      <c r="G4407" s="3" t="n">
        <v>34.831646</v>
      </c>
      <c r="H4407" s="3" t="n">
        <v>134.685669</v>
      </c>
      <c r="I4407" t="inlineStr">
        <is>
          <t>Google Places(名称一致)</t>
        </is>
      </c>
      <c r="J4407" t="n">
        <v>34</v>
      </c>
      <c r="K4407" t="n">
        <v>34</v>
      </c>
      <c r="L4407" t="n">
        <v>-17</v>
      </c>
      <c r="M4407" t="n">
        <v>17</v>
      </c>
      <c r="N4407" t="n">
        <v>0</v>
      </c>
      <c r="O4407" t="inlineStr">
        <is>
          <t>不可 #2</t>
        </is>
      </c>
      <c r="P4407" t="inlineStr">
        <is>
          <t>有り</t>
        </is>
      </c>
      <c r="R4407" s="4">
        <f>IF(COUNT($M4407:$N4407)=0,"",IF(AND(IF($N4407&lt;&gt;"",$N4407,$M4407)&lt;=0,$O4407&lt;&gt;"可"),"警告",""))</f>
        <v/>
      </c>
      <c r="S4407" s="4">
        <f>IF(COUNT($M4407:$N4407)=0,0,IF(IF($N4407&lt;&gt;"",$N4407,$M4407)&gt;=スコアリング基準!$B$20,スコアリング基準!$C$20,IF(IF($N4407&lt;&gt;"",$N4407,$M4407)&gt;=スコアリング基準!$B$21,スコアリング基準!$C$21,IF(IF($N4407&lt;&gt;"",$N4407,$M4407)&gt;0,スコアリング基準!$C$22,0))))</f>
        <v/>
      </c>
      <c r="T4407" s="4">
        <f>IF($O4407="可",スコアリング基準!$C$23,0)</f>
        <v/>
      </c>
      <c r="U4407" s="4">
        <f>IF(OR(COUNT($K4407:$L4407)&lt;2,$K4407=0),0,IF(ABS($L4407)/$K4407&lt;=スコアリング基準!$B$24,スコアリング基準!$C$24,IF(ABS($L4407)/$K4407&lt;=スコアリング基準!$B$25,スコアリング基準!$C$25,IF(ABS($L4407)/$K4407&lt;=スコアリング基準!$B$26,スコアリング基準!$C$26,0))))</f>
        <v/>
      </c>
      <c r="V4407" s="4">
        <f>IF($P4407="なし",スコアリング基準!$C$27,0)</f>
        <v/>
      </c>
      <c r="W4407" s="4">
        <f>IF($F4407="",0,IF(ISNUMBER($F4407),IF($F4407&lt;=スコアリング基準!$B$28,スコアリング基準!$C$28,スコアリング基準!$C$29),0))</f>
        <v/>
      </c>
      <c r="X4407" s="4">
        <f>IFERROR(VLOOKUP($B4407,スコアリング基準!$A$36:$B$46,2,FALSE),0)</f>
        <v/>
      </c>
      <c r="Y4407" s="4">
        <f>SUM($S4407:$X4407)</f>
        <v/>
      </c>
      <c r="Z4407" s="4">
        <f>IF(COUNT($M4407:$N4407)=0,"データ無",IF($Y4407&gt;=スコアリング基準!$B$30,"S",IF($Y4407&gt;=スコアリング基準!$B$31,"A",IF($Y4407&gt;=スコアリング基準!$B$32,"B","C"))))</f>
        <v/>
      </c>
      <c r="AA4407">
        <f>IFERROR(INDEX(実績DB!$I$3:$I$104,MATCH($B4407&amp;$C4407,実績DB!$J$3:$J$104,0)),"")</f>
        <v/>
      </c>
    </row>
    <row r="4408">
      <c r="A4408" t="n">
        <v>4406</v>
      </c>
      <c r="B4408" t="inlineStr">
        <is>
          <t>関西</t>
        </is>
      </c>
      <c r="C4408" t="inlineStr">
        <is>
          <t>大津変電所</t>
        </is>
      </c>
      <c r="E4408" t="n">
        <v>77</v>
      </c>
      <c r="F4408" t="n">
        <v>22</v>
      </c>
      <c r="G4408" s="3" t="n">
        <v>35.003045</v>
      </c>
      <c r="H4408" s="3" t="n">
        <v>135.871012</v>
      </c>
      <c r="I4408" t="inlineStr">
        <is>
          <t>Google Places(名称一致)</t>
        </is>
      </c>
      <c r="J4408" t="n">
        <v>57</v>
      </c>
      <c r="K4408" t="n">
        <v>31</v>
      </c>
      <c r="L4408" t="n">
        <v>3</v>
      </c>
      <c r="O4408" t="inlineStr">
        <is>
          <t>可</t>
        </is>
      </c>
      <c r="P4408" t="inlineStr">
        <is>
          <t>なし</t>
        </is>
      </c>
      <c r="R4408" s="4">
        <f>IF(COUNT($M4408:$N4408)=0,"",IF(AND(IF($N4408&lt;&gt;"",$N4408,$M4408)&lt;=0,$O4408&lt;&gt;"可"),"警告",""))</f>
        <v/>
      </c>
      <c r="S4408" s="4">
        <f>IF(COUNT($M4408:$N4408)=0,0,IF(IF($N4408&lt;&gt;"",$N4408,$M4408)&gt;=スコアリング基準!$B$20,スコアリング基準!$C$20,IF(IF($N4408&lt;&gt;"",$N4408,$M4408)&gt;=スコアリング基準!$B$21,スコアリング基準!$C$21,IF(IF($N4408&lt;&gt;"",$N4408,$M4408)&gt;0,スコアリング基準!$C$22,0))))</f>
        <v/>
      </c>
      <c r="T4408" s="4">
        <f>IF($O4408="可",スコアリング基準!$C$23,0)</f>
        <v/>
      </c>
      <c r="U4408" s="4">
        <f>IF(OR(COUNT($K4408:$L4408)&lt;2,$K4408=0),0,IF(ABS($L4408)/$K4408&lt;=スコアリング基準!$B$24,スコアリング基準!$C$24,IF(ABS($L4408)/$K4408&lt;=スコアリング基準!$B$25,スコアリング基準!$C$25,IF(ABS($L4408)/$K4408&lt;=スコアリング基準!$B$26,スコアリング基準!$C$26,0))))</f>
        <v/>
      </c>
      <c r="V4408" s="4">
        <f>IF($P4408="なし",スコアリング基準!$C$27,0)</f>
        <v/>
      </c>
      <c r="W4408" s="4">
        <f>IF($F4408="",0,IF(ISNUMBER($F4408),IF($F4408&lt;=スコアリング基準!$B$28,スコアリング基準!$C$28,スコアリング基準!$C$29),0))</f>
        <v/>
      </c>
      <c r="X4408" s="4">
        <f>IFERROR(VLOOKUP($B4408,スコアリング基準!$A$36:$B$46,2,FALSE),0)</f>
        <v/>
      </c>
      <c r="Y4408" s="4">
        <f>SUM($S4408:$X4408)</f>
        <v/>
      </c>
      <c r="Z4408" s="4">
        <f>IF(COUNT($M4408:$N4408)=0,"データ無",IF($Y4408&gt;=スコアリング基準!$B$30,"S",IF($Y4408&gt;=スコアリング基準!$B$31,"A",IF($Y4408&gt;=スコアリング基準!$B$32,"B","C"))))</f>
        <v/>
      </c>
      <c r="AA4408">
        <f>IFERROR(INDEX(実績DB!$I$3:$I$104,MATCH($B4408&amp;$C4408,実績DB!$J$3:$J$104,0)),"")</f>
        <v/>
      </c>
    </row>
    <row r="4409">
      <c r="A4409" t="n">
        <v>4407</v>
      </c>
      <c r="B4409" t="inlineStr">
        <is>
          <t>関西</t>
        </is>
      </c>
      <c r="C4409" t="inlineStr">
        <is>
          <t>大砂後変電所</t>
        </is>
      </c>
      <c r="E4409" t="n">
        <v>77</v>
      </c>
      <c r="F4409" t="n">
        <v>22</v>
      </c>
      <c r="G4409" s="3" t="n">
        <v>35.010168</v>
      </c>
      <c r="H4409" s="3" t="n">
        <v>136.135234</v>
      </c>
      <c r="I4409" t="inlineStr">
        <is>
          <t>Google Places(名称一致)</t>
        </is>
      </c>
      <c r="J4409" t="n">
        <v>57</v>
      </c>
      <c r="K4409" t="n">
        <v>31</v>
      </c>
      <c r="L4409" t="n">
        <v>1</v>
      </c>
      <c r="O4409" t="inlineStr">
        <is>
          <t>可</t>
        </is>
      </c>
      <c r="P4409" t="inlineStr">
        <is>
          <t>有り</t>
        </is>
      </c>
      <c r="R4409" s="4">
        <f>IF(COUNT($M4409:$N4409)=0,"",IF(AND(IF($N4409&lt;&gt;"",$N4409,$M4409)&lt;=0,$O4409&lt;&gt;"可"),"警告",""))</f>
        <v/>
      </c>
      <c r="S4409" s="4">
        <f>IF(COUNT($M4409:$N4409)=0,0,IF(IF($N4409&lt;&gt;"",$N4409,$M4409)&gt;=スコアリング基準!$B$20,スコアリング基準!$C$20,IF(IF($N4409&lt;&gt;"",$N4409,$M4409)&gt;=スコアリング基準!$B$21,スコアリング基準!$C$21,IF(IF($N4409&lt;&gt;"",$N4409,$M4409)&gt;0,スコアリング基準!$C$22,0))))</f>
        <v/>
      </c>
      <c r="T4409" s="4">
        <f>IF($O4409="可",スコアリング基準!$C$23,0)</f>
        <v/>
      </c>
      <c r="U4409" s="4">
        <f>IF(OR(COUNT($K4409:$L4409)&lt;2,$K4409=0),0,IF(ABS($L4409)/$K4409&lt;=スコアリング基準!$B$24,スコアリング基準!$C$24,IF(ABS($L4409)/$K4409&lt;=スコアリング基準!$B$25,スコアリング基準!$C$25,IF(ABS($L4409)/$K4409&lt;=スコアリング基準!$B$26,スコアリング基準!$C$26,0))))</f>
        <v/>
      </c>
      <c r="V4409" s="4">
        <f>IF($P4409="なし",スコアリング基準!$C$27,0)</f>
        <v/>
      </c>
      <c r="W4409" s="4">
        <f>IF($F4409="",0,IF(ISNUMBER($F4409),IF($F4409&lt;=スコアリング基準!$B$28,スコアリング基準!$C$28,スコアリング基準!$C$29),0))</f>
        <v/>
      </c>
      <c r="X4409" s="4">
        <f>IFERROR(VLOOKUP($B4409,スコアリング基準!$A$36:$B$46,2,FALSE),0)</f>
        <v/>
      </c>
      <c r="Y4409" s="4">
        <f>SUM($S4409:$X4409)</f>
        <v/>
      </c>
      <c r="Z4409" s="4">
        <f>IF(COUNT($M4409:$N4409)=0,"データ無",IF($Y4409&gt;=スコアリング基準!$B$30,"S",IF($Y4409&gt;=スコアリング基準!$B$31,"A",IF($Y4409&gt;=スコアリング基準!$B$32,"B","C"))))</f>
        <v/>
      </c>
      <c r="AA4409">
        <f>IFERROR(INDEX(実績DB!$I$3:$I$104,MATCH($B4409&amp;$C4409,実績DB!$J$3:$J$104,0)),"")</f>
        <v/>
      </c>
    </row>
    <row r="4410">
      <c r="A4410" t="n">
        <v>4408</v>
      </c>
      <c r="B4410" t="inlineStr">
        <is>
          <t>関西</t>
        </is>
      </c>
      <c r="C4410" t="inlineStr">
        <is>
          <t>大蔵谷変電所</t>
        </is>
      </c>
      <c r="E4410" t="n">
        <v>77</v>
      </c>
      <c r="F4410" t="n">
        <v>6.6</v>
      </c>
      <c r="G4410" s="3" t="n">
        <v>34.64511</v>
      </c>
      <c r="H4410" s="3" t="n">
        <v>135.018604</v>
      </c>
      <c r="I4410" t="inlineStr">
        <is>
          <t>Google Places(名称一致)</t>
        </is>
      </c>
      <c r="J4410" t="n">
        <v>38</v>
      </c>
      <c r="K4410" t="n">
        <v>38</v>
      </c>
      <c r="L4410" t="n">
        <v>-19</v>
      </c>
      <c r="M4410" t="n">
        <v>19</v>
      </c>
      <c r="N4410" t="n">
        <v>0</v>
      </c>
      <c r="O4410" t="inlineStr">
        <is>
          <t>不可 #2</t>
        </is>
      </c>
      <c r="P4410" t="inlineStr">
        <is>
          <t>有り</t>
        </is>
      </c>
      <c r="R4410" s="4">
        <f>IF(COUNT($M4410:$N4410)=0,"",IF(AND(IF($N4410&lt;&gt;"",$N4410,$M4410)&lt;=0,$O4410&lt;&gt;"可"),"警告",""))</f>
        <v/>
      </c>
      <c r="S4410" s="4">
        <f>IF(COUNT($M4410:$N4410)=0,0,IF(IF($N4410&lt;&gt;"",$N4410,$M4410)&gt;=スコアリング基準!$B$20,スコアリング基準!$C$20,IF(IF($N4410&lt;&gt;"",$N4410,$M4410)&gt;=スコアリング基準!$B$21,スコアリング基準!$C$21,IF(IF($N4410&lt;&gt;"",$N4410,$M4410)&gt;0,スコアリング基準!$C$22,0))))</f>
        <v/>
      </c>
      <c r="T4410" s="4">
        <f>IF($O4410="可",スコアリング基準!$C$23,0)</f>
        <v/>
      </c>
      <c r="U4410" s="4">
        <f>IF(OR(COUNT($K4410:$L4410)&lt;2,$K4410=0),0,IF(ABS($L4410)/$K4410&lt;=スコアリング基準!$B$24,スコアリング基準!$C$24,IF(ABS($L4410)/$K4410&lt;=スコアリング基準!$B$25,スコアリング基準!$C$25,IF(ABS($L4410)/$K4410&lt;=スコアリング基準!$B$26,スコアリング基準!$C$26,0))))</f>
        <v/>
      </c>
      <c r="V4410" s="4">
        <f>IF($P4410="なし",スコアリング基準!$C$27,0)</f>
        <v/>
      </c>
      <c r="W4410" s="4">
        <f>IF($F4410="",0,IF(ISNUMBER($F4410),IF($F4410&lt;=スコアリング基準!$B$28,スコアリング基準!$C$28,スコアリング基準!$C$29),0))</f>
        <v/>
      </c>
      <c r="X4410" s="4">
        <f>IFERROR(VLOOKUP($B4410,スコアリング基準!$A$36:$B$46,2,FALSE),0)</f>
        <v/>
      </c>
      <c r="Y4410" s="4">
        <f>SUM($S4410:$X4410)</f>
        <v/>
      </c>
      <c r="Z4410" s="4">
        <f>IF(COUNT($M4410:$N4410)=0,"データ無",IF($Y4410&gt;=スコアリング基準!$B$30,"S",IF($Y4410&gt;=スコアリング基準!$B$31,"A",IF($Y4410&gt;=スコアリング基準!$B$32,"B","C"))))</f>
        <v/>
      </c>
      <c r="AA4410">
        <f>IFERROR(INDEX(実績DB!$I$3:$I$104,MATCH($B4410&amp;$C4410,実績DB!$J$3:$J$104,0)),"")</f>
        <v/>
      </c>
    </row>
    <row r="4411">
      <c r="A4411" t="n">
        <v>4409</v>
      </c>
      <c r="B4411" t="inlineStr">
        <is>
          <t>関西</t>
        </is>
      </c>
      <c r="C4411" t="inlineStr">
        <is>
          <t>大野変電所</t>
        </is>
      </c>
      <c r="E4411" t="n">
        <v>77</v>
      </c>
      <c r="F4411" t="n">
        <v>6.6</v>
      </c>
      <c r="G4411" s="3" t="n">
        <v>34.996359</v>
      </c>
      <c r="H4411" s="3" t="n">
        <v>134.982548</v>
      </c>
      <c r="I4411" t="inlineStr">
        <is>
          <t>Google Places(名称一致)</t>
        </is>
      </c>
      <c r="J4411" t="n">
        <v>19</v>
      </c>
      <c r="K4411" t="n">
        <v>19</v>
      </c>
      <c r="L4411" t="n">
        <v>-18</v>
      </c>
      <c r="M4411" t="n">
        <v>0</v>
      </c>
      <c r="N4411" t="n">
        <v>0</v>
      </c>
      <c r="O4411" t="inlineStr">
        <is>
          <t>不可 #2</t>
        </is>
      </c>
      <c r="P4411" t="inlineStr">
        <is>
          <t>有り</t>
        </is>
      </c>
      <c r="R4411" s="4">
        <f>IF(COUNT($M4411:$N4411)=0,"",IF(AND(IF($N4411&lt;&gt;"",$N4411,$M4411)&lt;=0,$O4411&lt;&gt;"可"),"警告",""))</f>
        <v/>
      </c>
      <c r="S4411" s="4">
        <f>IF(COUNT($M4411:$N4411)=0,0,IF(IF($N4411&lt;&gt;"",$N4411,$M4411)&gt;=スコアリング基準!$B$20,スコアリング基準!$C$20,IF(IF($N4411&lt;&gt;"",$N4411,$M4411)&gt;=スコアリング基準!$B$21,スコアリング基準!$C$21,IF(IF($N4411&lt;&gt;"",$N4411,$M4411)&gt;0,スコアリング基準!$C$22,0))))</f>
        <v/>
      </c>
      <c r="T4411" s="4">
        <f>IF($O4411="可",スコアリング基準!$C$23,0)</f>
        <v/>
      </c>
      <c r="U4411" s="4">
        <f>IF(OR(COUNT($K4411:$L4411)&lt;2,$K4411=0),0,IF(ABS($L4411)/$K4411&lt;=スコアリング基準!$B$24,スコアリング基準!$C$24,IF(ABS($L4411)/$K4411&lt;=スコアリング基準!$B$25,スコアリング基準!$C$25,IF(ABS($L4411)/$K4411&lt;=スコアリング基準!$B$26,スコアリング基準!$C$26,0))))</f>
        <v/>
      </c>
      <c r="V4411" s="4">
        <f>IF($P4411="なし",スコアリング基準!$C$27,0)</f>
        <v/>
      </c>
      <c r="W4411" s="4">
        <f>IF($F4411="",0,IF(ISNUMBER($F4411),IF($F4411&lt;=スコアリング基準!$B$28,スコアリング基準!$C$28,スコアリング基準!$C$29),0))</f>
        <v/>
      </c>
      <c r="X4411" s="4">
        <f>IFERROR(VLOOKUP($B4411,スコアリング基準!$A$36:$B$46,2,FALSE),0)</f>
        <v/>
      </c>
      <c r="Y4411" s="4">
        <f>SUM($S4411:$X4411)</f>
        <v/>
      </c>
      <c r="Z4411" s="4">
        <f>IF(COUNT($M4411:$N4411)=0,"データ無",IF($Y4411&gt;=スコアリング基準!$B$30,"S",IF($Y4411&gt;=スコアリング基準!$B$31,"A",IF($Y4411&gt;=スコアリング基準!$B$32,"B","C"))))</f>
        <v/>
      </c>
      <c r="AA4411">
        <f>IFERROR(INDEX(実績DB!$I$3:$I$104,MATCH($B4411&amp;$C4411,実績DB!$J$3:$J$104,0)),"")</f>
        <v/>
      </c>
    </row>
    <row r="4412">
      <c r="A4412" t="n">
        <v>4410</v>
      </c>
      <c r="B4412" t="inlineStr">
        <is>
          <t>関西</t>
        </is>
      </c>
      <c r="C4412" t="inlineStr">
        <is>
          <t>大開町変電所</t>
        </is>
      </c>
      <c r="E4412" t="n">
        <v>77</v>
      </c>
      <c r="F4412" t="n">
        <v>6.6</v>
      </c>
      <c r="G4412" s="3" t="n">
        <v>34.691438</v>
      </c>
      <c r="H4412" s="3" t="n">
        <v>135.47063</v>
      </c>
      <c r="I4412" t="inlineStr">
        <is>
          <t>Google Places(名称一致)</t>
        </is>
      </c>
      <c r="J4412" t="n">
        <v>58</v>
      </c>
      <c r="K4412" t="n">
        <v>58</v>
      </c>
      <c r="L4412" t="n">
        <v>-45</v>
      </c>
      <c r="M4412" t="n">
        <v>13</v>
      </c>
      <c r="N4412" t="n">
        <v>0</v>
      </c>
      <c r="O4412" t="inlineStr">
        <is>
          <t>不可 #2</t>
        </is>
      </c>
      <c r="P4412" t="inlineStr">
        <is>
          <t>有り</t>
        </is>
      </c>
      <c r="R4412" s="4">
        <f>IF(COUNT($M4412:$N4412)=0,"",IF(AND(IF($N4412&lt;&gt;"",$N4412,$M4412)&lt;=0,$O4412&lt;&gt;"可"),"警告",""))</f>
        <v/>
      </c>
      <c r="S4412" s="4">
        <f>IF(COUNT($M4412:$N4412)=0,0,IF(IF($N4412&lt;&gt;"",$N4412,$M4412)&gt;=スコアリング基準!$B$20,スコアリング基準!$C$20,IF(IF($N4412&lt;&gt;"",$N4412,$M4412)&gt;=スコアリング基準!$B$21,スコアリング基準!$C$21,IF(IF($N4412&lt;&gt;"",$N4412,$M4412)&gt;0,スコアリング基準!$C$22,0))))</f>
        <v/>
      </c>
      <c r="T4412" s="4">
        <f>IF($O4412="可",スコアリング基準!$C$23,0)</f>
        <v/>
      </c>
      <c r="U4412" s="4">
        <f>IF(OR(COUNT($K4412:$L4412)&lt;2,$K4412=0),0,IF(ABS($L4412)/$K4412&lt;=スコアリング基準!$B$24,スコアリング基準!$C$24,IF(ABS($L4412)/$K4412&lt;=スコアリング基準!$B$25,スコアリング基準!$C$25,IF(ABS($L4412)/$K4412&lt;=スコアリング基準!$B$26,スコアリング基準!$C$26,0))))</f>
        <v/>
      </c>
      <c r="V4412" s="4">
        <f>IF($P4412="なし",スコアリング基準!$C$27,0)</f>
        <v/>
      </c>
      <c r="W4412" s="4">
        <f>IF($F4412="",0,IF(ISNUMBER($F4412),IF($F4412&lt;=スコアリング基準!$B$28,スコアリング基準!$C$28,スコアリング基準!$C$29),0))</f>
        <v/>
      </c>
      <c r="X4412" s="4">
        <f>IFERROR(VLOOKUP($B4412,スコアリング基準!$A$36:$B$46,2,FALSE),0)</f>
        <v/>
      </c>
      <c r="Y4412" s="4">
        <f>SUM($S4412:$X4412)</f>
        <v/>
      </c>
      <c r="Z4412" s="4">
        <f>IF(COUNT($M4412:$N4412)=0,"データ無",IF($Y4412&gt;=スコアリング基準!$B$30,"S",IF($Y4412&gt;=スコアリング基準!$B$31,"A",IF($Y4412&gt;=スコアリング基準!$B$32,"B","C"))))</f>
        <v/>
      </c>
      <c r="AA4412">
        <f>IFERROR(INDEX(実績DB!$I$3:$I$104,MATCH($B4412&amp;$C4412,実績DB!$J$3:$J$104,0)),"")</f>
        <v/>
      </c>
    </row>
    <row r="4413">
      <c r="A4413" t="n">
        <v>4411</v>
      </c>
      <c r="B4413" t="inlineStr">
        <is>
          <t>関西</t>
        </is>
      </c>
      <c r="C4413" t="inlineStr">
        <is>
          <t>天満橋変電所</t>
        </is>
      </c>
      <c r="E4413" t="n">
        <v>77</v>
      </c>
      <c r="F4413" t="n">
        <v>6.6</v>
      </c>
      <c r="G4413" s="3" t="n">
        <v>34.688805</v>
      </c>
      <c r="H4413" s="3" t="n">
        <v>135.512598</v>
      </c>
      <c r="I4413" t="inlineStr">
        <is>
          <t>Google Places(名称一致)</t>
        </is>
      </c>
      <c r="J4413" t="n">
        <v>76</v>
      </c>
      <c r="K4413" t="n">
        <v>76</v>
      </c>
      <c r="L4413" t="n">
        <v>-57</v>
      </c>
      <c r="M4413" t="n">
        <v>19</v>
      </c>
      <c r="N4413" t="n">
        <v>19</v>
      </c>
      <c r="O4413" t="inlineStr">
        <is>
          <t>不可 #2</t>
        </is>
      </c>
      <c r="P4413" t="inlineStr">
        <is>
          <t>なし</t>
        </is>
      </c>
      <c r="R4413" s="4">
        <f>IF(COUNT($M4413:$N4413)=0,"",IF(AND(IF($N4413&lt;&gt;"",$N4413,$M4413)&lt;=0,$O4413&lt;&gt;"可"),"警告",""))</f>
        <v/>
      </c>
      <c r="S4413" s="4">
        <f>IF(COUNT($M4413:$N4413)=0,0,IF(IF($N4413&lt;&gt;"",$N4413,$M4413)&gt;=スコアリング基準!$B$20,スコアリング基準!$C$20,IF(IF($N4413&lt;&gt;"",$N4413,$M4413)&gt;=スコアリング基準!$B$21,スコアリング基準!$C$21,IF(IF($N4413&lt;&gt;"",$N4413,$M4413)&gt;0,スコアリング基準!$C$22,0))))</f>
        <v/>
      </c>
      <c r="T4413" s="4">
        <f>IF($O4413="可",スコアリング基準!$C$23,0)</f>
        <v/>
      </c>
      <c r="U4413" s="4">
        <f>IF(OR(COUNT($K4413:$L4413)&lt;2,$K4413=0),0,IF(ABS($L4413)/$K4413&lt;=スコアリング基準!$B$24,スコアリング基準!$C$24,IF(ABS($L4413)/$K4413&lt;=スコアリング基準!$B$25,スコアリング基準!$C$25,IF(ABS($L4413)/$K4413&lt;=スコアリング基準!$B$26,スコアリング基準!$C$26,0))))</f>
        <v/>
      </c>
      <c r="V4413" s="4">
        <f>IF($P4413="なし",スコアリング基準!$C$27,0)</f>
        <v/>
      </c>
      <c r="W4413" s="4">
        <f>IF($F4413="",0,IF(ISNUMBER($F4413),IF($F4413&lt;=スコアリング基準!$B$28,スコアリング基準!$C$28,スコアリング基準!$C$29),0))</f>
        <v/>
      </c>
      <c r="X4413" s="4">
        <f>IFERROR(VLOOKUP($B4413,スコアリング基準!$A$36:$B$46,2,FALSE),0)</f>
        <v/>
      </c>
      <c r="Y4413" s="4">
        <f>SUM($S4413:$X4413)</f>
        <v/>
      </c>
      <c r="Z4413" s="4">
        <f>IF(COUNT($M4413:$N4413)=0,"データ無",IF($Y4413&gt;=スコアリング基準!$B$30,"S",IF($Y4413&gt;=スコアリング基準!$B$31,"A",IF($Y4413&gt;=スコアリング基準!$B$32,"B","C"))))</f>
        <v/>
      </c>
      <c r="AA4413">
        <f>IFERROR(INDEX(実績DB!$I$3:$I$104,MATCH($B4413&amp;$C4413,実績DB!$J$3:$J$104,0)),"")</f>
        <v/>
      </c>
    </row>
    <row r="4414">
      <c r="A4414" t="n">
        <v>4412</v>
      </c>
      <c r="B4414" t="inlineStr">
        <is>
          <t>関西</t>
        </is>
      </c>
      <c r="C4414" t="inlineStr">
        <is>
          <t>天王寺変電所</t>
        </is>
      </c>
      <c r="E4414" t="n">
        <v>77</v>
      </c>
      <c r="F4414" t="n">
        <v>6.6</v>
      </c>
      <c r="G4414" s="3" t="n">
        <v>34.6462</v>
      </c>
      <c r="H4414" s="3" t="n">
        <v>135.51967</v>
      </c>
      <c r="I4414" t="inlineStr">
        <is>
          <t>OSM実測(名称一致)</t>
        </is>
      </c>
      <c r="J4414" t="n">
        <v>34</v>
      </c>
      <c r="K4414" t="n">
        <v>34</v>
      </c>
      <c r="L4414" t="n">
        <v>-17</v>
      </c>
      <c r="M4414" t="n">
        <v>17</v>
      </c>
      <c r="N4414" t="n">
        <v>17</v>
      </c>
      <c r="O4414" t="inlineStr">
        <is>
          <t>不可 #2</t>
        </is>
      </c>
      <c r="P4414" t="inlineStr">
        <is>
          <t>なし</t>
        </is>
      </c>
      <c r="R4414" s="4">
        <f>IF(COUNT($M4414:$N4414)=0,"",IF(AND(IF($N4414&lt;&gt;"",$N4414,$M4414)&lt;=0,$O4414&lt;&gt;"可"),"警告",""))</f>
        <v/>
      </c>
      <c r="S4414" s="4">
        <f>IF(COUNT($M4414:$N4414)=0,0,IF(IF($N4414&lt;&gt;"",$N4414,$M4414)&gt;=スコアリング基準!$B$20,スコアリング基準!$C$20,IF(IF($N4414&lt;&gt;"",$N4414,$M4414)&gt;=スコアリング基準!$B$21,スコアリング基準!$C$21,IF(IF($N4414&lt;&gt;"",$N4414,$M4414)&gt;0,スコアリング基準!$C$22,0))))</f>
        <v/>
      </c>
      <c r="T4414" s="4">
        <f>IF($O4414="可",スコアリング基準!$C$23,0)</f>
        <v/>
      </c>
      <c r="U4414" s="4">
        <f>IF(OR(COUNT($K4414:$L4414)&lt;2,$K4414=0),0,IF(ABS($L4414)/$K4414&lt;=スコアリング基準!$B$24,スコアリング基準!$C$24,IF(ABS($L4414)/$K4414&lt;=スコアリング基準!$B$25,スコアリング基準!$C$25,IF(ABS($L4414)/$K4414&lt;=スコアリング基準!$B$26,スコアリング基準!$C$26,0))))</f>
        <v/>
      </c>
      <c r="V4414" s="4">
        <f>IF($P4414="なし",スコアリング基準!$C$27,0)</f>
        <v/>
      </c>
      <c r="W4414" s="4">
        <f>IF($F4414="",0,IF(ISNUMBER($F4414),IF($F4414&lt;=スコアリング基準!$B$28,スコアリング基準!$C$28,スコアリング基準!$C$29),0))</f>
        <v/>
      </c>
      <c r="X4414" s="4">
        <f>IFERROR(VLOOKUP($B4414,スコアリング基準!$A$36:$B$46,2,FALSE),0)</f>
        <v/>
      </c>
      <c r="Y4414" s="4">
        <f>SUM($S4414:$X4414)</f>
        <v/>
      </c>
      <c r="Z4414" s="4">
        <f>IF(COUNT($M4414:$N4414)=0,"データ無",IF($Y4414&gt;=スコアリング基準!$B$30,"S",IF($Y4414&gt;=スコアリング基準!$B$31,"A",IF($Y4414&gt;=スコアリング基準!$B$32,"B","C"))))</f>
        <v/>
      </c>
      <c r="AA4414">
        <f>IFERROR(INDEX(実績DB!$I$3:$I$104,MATCH($B4414&amp;$C4414,実績DB!$J$3:$J$104,0)),"")</f>
        <v/>
      </c>
    </row>
    <row r="4415">
      <c r="A4415" t="n">
        <v>4413</v>
      </c>
      <c r="B4415" t="inlineStr">
        <is>
          <t>関西</t>
        </is>
      </c>
      <c r="C4415" t="inlineStr">
        <is>
          <t>太地変電所</t>
        </is>
      </c>
      <c r="E4415" t="n">
        <v>77</v>
      </c>
      <c r="F4415" t="n">
        <v>6.6</v>
      </c>
      <c r="G4415" s="3" t="n">
        <v>33.597792</v>
      </c>
      <c r="H4415" s="3" t="n">
        <v>135.941693</v>
      </c>
      <c r="I4415" t="inlineStr">
        <is>
          <t>Google Places(名称一致)</t>
        </is>
      </c>
      <c r="J4415" t="n">
        <v>19</v>
      </c>
      <c r="K4415" t="n">
        <v>19</v>
      </c>
      <c r="L4415" t="n">
        <v>-10</v>
      </c>
      <c r="M4415" t="n">
        <v>5</v>
      </c>
      <c r="N4415" t="n">
        <v>0</v>
      </c>
      <c r="O4415" t="inlineStr">
        <is>
          <t>不可 #2</t>
        </is>
      </c>
      <c r="P4415" t="inlineStr">
        <is>
          <t>有り</t>
        </is>
      </c>
      <c r="R4415" s="4">
        <f>IF(COUNT($M4415:$N4415)=0,"",IF(AND(IF($N4415&lt;&gt;"",$N4415,$M4415)&lt;=0,$O4415&lt;&gt;"可"),"警告",""))</f>
        <v/>
      </c>
      <c r="S4415" s="4">
        <f>IF(COUNT($M4415:$N4415)=0,0,IF(IF($N4415&lt;&gt;"",$N4415,$M4415)&gt;=スコアリング基準!$B$20,スコアリング基準!$C$20,IF(IF($N4415&lt;&gt;"",$N4415,$M4415)&gt;=スコアリング基準!$B$21,スコアリング基準!$C$21,IF(IF($N4415&lt;&gt;"",$N4415,$M4415)&gt;0,スコアリング基準!$C$22,0))))</f>
        <v/>
      </c>
      <c r="T4415" s="4">
        <f>IF($O4415="可",スコアリング基準!$C$23,0)</f>
        <v/>
      </c>
      <c r="U4415" s="4">
        <f>IF(OR(COUNT($K4415:$L4415)&lt;2,$K4415=0),0,IF(ABS($L4415)/$K4415&lt;=スコアリング基準!$B$24,スコアリング基準!$C$24,IF(ABS($L4415)/$K4415&lt;=スコアリング基準!$B$25,スコアリング基準!$C$25,IF(ABS($L4415)/$K4415&lt;=スコアリング基準!$B$26,スコアリング基準!$C$26,0))))</f>
        <v/>
      </c>
      <c r="V4415" s="4">
        <f>IF($P4415="なし",スコアリング基準!$C$27,0)</f>
        <v/>
      </c>
      <c r="W4415" s="4">
        <f>IF($F4415="",0,IF(ISNUMBER($F4415),IF($F4415&lt;=スコアリング基準!$B$28,スコアリング基準!$C$28,スコアリング基準!$C$29),0))</f>
        <v/>
      </c>
      <c r="X4415" s="4">
        <f>IFERROR(VLOOKUP($B4415,スコアリング基準!$A$36:$B$46,2,FALSE),0)</f>
        <v/>
      </c>
      <c r="Y4415" s="4">
        <f>SUM($S4415:$X4415)</f>
        <v/>
      </c>
      <c r="Z4415" s="4">
        <f>IF(COUNT($M4415:$N4415)=0,"データ無",IF($Y4415&gt;=スコアリング基準!$B$30,"S",IF($Y4415&gt;=スコアリング基準!$B$31,"A",IF($Y4415&gt;=スコアリング基準!$B$32,"B","C"))))</f>
        <v/>
      </c>
      <c r="AA4415">
        <f>IFERROR(INDEX(実績DB!$I$3:$I$104,MATCH($B4415&amp;$C4415,実績DB!$J$3:$J$104,0)),"")</f>
        <v/>
      </c>
    </row>
    <row r="4416">
      <c r="A4416" t="n">
        <v>4414</v>
      </c>
      <c r="B4416" t="inlineStr">
        <is>
          <t>関西</t>
        </is>
      </c>
      <c r="C4416" t="inlineStr">
        <is>
          <t>太子変電所</t>
        </is>
      </c>
      <c r="E4416" t="n">
        <v>77</v>
      </c>
      <c r="F4416" t="n">
        <v>6.6</v>
      </c>
      <c r="G4416" s="3" t="n"/>
      <c r="H4416" s="3" t="n"/>
      <c r="I4416" t="inlineStr">
        <is>
          <t>未取得</t>
        </is>
      </c>
      <c r="J4416" t="n">
        <v>38</v>
      </c>
      <c r="K4416" t="n">
        <v>38</v>
      </c>
      <c r="L4416" t="n">
        <v>-26</v>
      </c>
      <c r="M4416" t="n">
        <v>12</v>
      </c>
      <c r="N4416" t="n">
        <v>0</v>
      </c>
      <c r="O4416" t="inlineStr">
        <is>
          <t>不可 #2</t>
        </is>
      </c>
      <c r="P4416" t="inlineStr">
        <is>
          <t>有り</t>
        </is>
      </c>
      <c r="R4416" s="4">
        <f>IF(COUNT($M4416:$N4416)=0,"",IF(AND(IF($N4416&lt;&gt;"",$N4416,$M4416)&lt;=0,$O4416&lt;&gt;"可"),"警告",""))</f>
        <v/>
      </c>
      <c r="S4416" s="4">
        <f>IF(COUNT($M4416:$N4416)=0,0,IF(IF($N4416&lt;&gt;"",$N4416,$M4416)&gt;=スコアリング基準!$B$20,スコアリング基準!$C$20,IF(IF($N4416&lt;&gt;"",$N4416,$M4416)&gt;=スコアリング基準!$B$21,スコアリング基準!$C$21,IF(IF($N4416&lt;&gt;"",$N4416,$M4416)&gt;0,スコアリング基準!$C$22,0))))</f>
        <v/>
      </c>
      <c r="T4416" s="4">
        <f>IF($O4416="可",スコアリング基準!$C$23,0)</f>
        <v/>
      </c>
      <c r="U4416" s="4">
        <f>IF(OR(COUNT($K4416:$L4416)&lt;2,$K4416=0),0,IF(ABS($L4416)/$K4416&lt;=スコアリング基準!$B$24,スコアリング基準!$C$24,IF(ABS($L4416)/$K4416&lt;=スコアリング基準!$B$25,スコアリング基準!$C$25,IF(ABS($L4416)/$K4416&lt;=スコアリング基準!$B$26,スコアリング基準!$C$26,0))))</f>
        <v/>
      </c>
      <c r="V4416" s="4">
        <f>IF($P4416="なし",スコアリング基準!$C$27,0)</f>
        <v/>
      </c>
      <c r="W4416" s="4">
        <f>IF($F4416="",0,IF(ISNUMBER($F4416),IF($F4416&lt;=スコアリング基準!$B$28,スコアリング基準!$C$28,スコアリング基準!$C$29),0))</f>
        <v/>
      </c>
      <c r="X4416" s="4">
        <f>IFERROR(VLOOKUP($B4416,スコアリング基準!$A$36:$B$46,2,FALSE),0)</f>
        <v/>
      </c>
      <c r="Y4416" s="4">
        <f>SUM($S4416:$X4416)</f>
        <v/>
      </c>
      <c r="Z4416" s="4">
        <f>IF(COUNT($M4416:$N4416)=0,"データ無",IF($Y4416&gt;=スコアリング基準!$B$30,"S",IF($Y4416&gt;=スコアリング基準!$B$31,"A",IF($Y4416&gt;=スコアリング基準!$B$32,"B","C"))))</f>
        <v/>
      </c>
      <c r="AA4416">
        <f>IFERROR(INDEX(実績DB!$I$3:$I$104,MATCH($B4416&amp;$C4416,実績DB!$J$3:$J$104,0)),"")</f>
        <v/>
      </c>
    </row>
    <row r="4417">
      <c r="A4417" t="n">
        <v>4415</v>
      </c>
      <c r="B4417" t="inlineStr">
        <is>
          <t>関西</t>
        </is>
      </c>
      <c r="C4417" t="inlineStr">
        <is>
          <t>太子道変電所</t>
        </is>
      </c>
      <c r="E4417" t="n">
        <v>77</v>
      </c>
      <c r="F4417" t="n">
        <v>6.6</v>
      </c>
      <c r="G4417" s="3" t="n"/>
      <c r="H4417" s="3" t="n"/>
      <c r="I4417" t="inlineStr">
        <is>
          <t>未取得</t>
        </is>
      </c>
      <c r="J4417" t="n">
        <v>38</v>
      </c>
      <c r="K4417" t="n">
        <v>38</v>
      </c>
      <c r="L4417" t="n">
        <v>-19</v>
      </c>
      <c r="M4417" t="n">
        <v>19</v>
      </c>
      <c r="N4417" t="n">
        <v>19</v>
      </c>
      <c r="O4417" t="inlineStr">
        <is>
          <t>不可 #2</t>
        </is>
      </c>
      <c r="P4417" t="inlineStr">
        <is>
          <t>なし</t>
        </is>
      </c>
      <c r="R4417" s="4">
        <f>IF(COUNT($M4417:$N4417)=0,"",IF(AND(IF($N4417&lt;&gt;"",$N4417,$M4417)&lt;=0,$O4417&lt;&gt;"可"),"警告",""))</f>
        <v/>
      </c>
      <c r="S4417" s="4">
        <f>IF(COUNT($M4417:$N4417)=0,0,IF(IF($N4417&lt;&gt;"",$N4417,$M4417)&gt;=スコアリング基準!$B$20,スコアリング基準!$C$20,IF(IF($N4417&lt;&gt;"",$N4417,$M4417)&gt;=スコアリング基準!$B$21,スコアリング基準!$C$21,IF(IF($N4417&lt;&gt;"",$N4417,$M4417)&gt;0,スコアリング基準!$C$22,0))))</f>
        <v/>
      </c>
      <c r="T4417" s="4">
        <f>IF($O4417="可",スコアリング基準!$C$23,0)</f>
        <v/>
      </c>
      <c r="U4417" s="4">
        <f>IF(OR(COUNT($K4417:$L4417)&lt;2,$K4417=0),0,IF(ABS($L4417)/$K4417&lt;=スコアリング基準!$B$24,スコアリング基準!$C$24,IF(ABS($L4417)/$K4417&lt;=スコアリング基準!$B$25,スコアリング基準!$C$25,IF(ABS($L4417)/$K4417&lt;=スコアリング基準!$B$26,スコアリング基準!$C$26,0))))</f>
        <v/>
      </c>
      <c r="V4417" s="4">
        <f>IF($P4417="なし",スコアリング基準!$C$27,0)</f>
        <v/>
      </c>
      <c r="W4417" s="4">
        <f>IF($F4417="",0,IF(ISNUMBER($F4417),IF($F4417&lt;=スコアリング基準!$B$28,スコアリング基準!$C$28,スコアリング基準!$C$29),0))</f>
        <v/>
      </c>
      <c r="X4417" s="4">
        <f>IFERROR(VLOOKUP($B4417,スコアリング基準!$A$36:$B$46,2,FALSE),0)</f>
        <v/>
      </c>
      <c r="Y4417" s="4">
        <f>SUM($S4417:$X4417)</f>
        <v/>
      </c>
      <c r="Z4417" s="4">
        <f>IF(COUNT($M4417:$N4417)=0,"データ無",IF($Y4417&gt;=スコアリング基準!$B$30,"S",IF($Y4417&gt;=スコアリング基準!$B$31,"A",IF($Y4417&gt;=スコアリング基準!$B$32,"B","C"))))</f>
        <v/>
      </c>
      <c r="AA4417">
        <f>IFERROR(INDEX(実績DB!$I$3:$I$104,MATCH($B4417&amp;$C4417,実績DB!$J$3:$J$104,0)),"")</f>
        <v/>
      </c>
    </row>
    <row r="4418">
      <c r="A4418" t="n">
        <v>4416</v>
      </c>
      <c r="B4418" t="inlineStr">
        <is>
          <t>関西</t>
        </is>
      </c>
      <c r="C4418" t="inlineStr">
        <is>
          <t>太寺変電所</t>
        </is>
      </c>
      <c r="E4418" t="n">
        <v>77</v>
      </c>
      <c r="F4418" t="n">
        <v>6.6</v>
      </c>
      <c r="G4418" s="3" t="n">
        <v>34.655125</v>
      </c>
      <c r="H4418" s="3" t="n">
        <v>135.001531</v>
      </c>
      <c r="I4418" t="inlineStr">
        <is>
          <t>Google Places(名称一致)</t>
        </is>
      </c>
      <c r="J4418" t="n">
        <v>38</v>
      </c>
      <c r="K4418" t="n">
        <v>38</v>
      </c>
      <c r="L4418" t="n">
        <v>-19</v>
      </c>
      <c r="M4418" t="n">
        <v>19</v>
      </c>
      <c r="N4418" t="n">
        <v>0</v>
      </c>
      <c r="O4418" t="inlineStr">
        <is>
          <t>不可 #2</t>
        </is>
      </c>
      <c r="P4418" t="inlineStr">
        <is>
          <t>有り</t>
        </is>
      </c>
      <c r="R4418" s="4">
        <f>IF(COUNT($M4418:$N4418)=0,"",IF(AND(IF($N4418&lt;&gt;"",$N4418,$M4418)&lt;=0,$O4418&lt;&gt;"可"),"警告",""))</f>
        <v/>
      </c>
      <c r="S4418" s="4">
        <f>IF(COUNT($M4418:$N4418)=0,0,IF(IF($N4418&lt;&gt;"",$N4418,$M4418)&gt;=スコアリング基準!$B$20,スコアリング基準!$C$20,IF(IF($N4418&lt;&gt;"",$N4418,$M4418)&gt;=スコアリング基準!$B$21,スコアリング基準!$C$21,IF(IF($N4418&lt;&gt;"",$N4418,$M4418)&gt;0,スコアリング基準!$C$22,0))))</f>
        <v/>
      </c>
      <c r="T4418" s="4">
        <f>IF($O4418="可",スコアリング基準!$C$23,0)</f>
        <v/>
      </c>
      <c r="U4418" s="4">
        <f>IF(OR(COUNT($K4418:$L4418)&lt;2,$K4418=0),0,IF(ABS($L4418)/$K4418&lt;=スコアリング基準!$B$24,スコアリング基準!$C$24,IF(ABS($L4418)/$K4418&lt;=スコアリング基準!$B$25,スコアリング基準!$C$25,IF(ABS($L4418)/$K4418&lt;=スコアリング基準!$B$26,スコアリング基準!$C$26,0))))</f>
        <v/>
      </c>
      <c r="V4418" s="4">
        <f>IF($P4418="なし",スコアリング基準!$C$27,0)</f>
        <v/>
      </c>
      <c r="W4418" s="4">
        <f>IF($F4418="",0,IF(ISNUMBER($F4418),IF($F4418&lt;=スコアリング基準!$B$28,スコアリング基準!$C$28,スコアリング基準!$C$29),0))</f>
        <v/>
      </c>
      <c r="X4418" s="4">
        <f>IFERROR(VLOOKUP($B4418,スコアリング基準!$A$36:$B$46,2,FALSE),0)</f>
        <v/>
      </c>
      <c r="Y4418" s="4">
        <f>SUM($S4418:$X4418)</f>
        <v/>
      </c>
      <c r="Z4418" s="4">
        <f>IF(COUNT($M4418:$N4418)=0,"データ無",IF($Y4418&gt;=スコアリング基準!$B$30,"S",IF($Y4418&gt;=スコアリング基準!$B$31,"A",IF($Y4418&gt;=スコアリング基準!$B$32,"B","C"))))</f>
        <v/>
      </c>
      <c r="AA4418">
        <f>IFERROR(INDEX(実績DB!$I$3:$I$104,MATCH($B4418&amp;$C4418,実績DB!$J$3:$J$104,0)),"")</f>
        <v/>
      </c>
    </row>
    <row r="4419">
      <c r="A4419" t="n">
        <v>4417</v>
      </c>
      <c r="B4419" t="inlineStr">
        <is>
          <t>関西</t>
        </is>
      </c>
      <c r="C4419" t="inlineStr">
        <is>
          <t>太秦変電所</t>
        </is>
      </c>
      <c r="E4419" t="n">
        <v>77</v>
      </c>
      <c r="F4419" t="n">
        <v>6.6</v>
      </c>
      <c r="G4419" s="3" t="n">
        <v>35.013616</v>
      </c>
      <c r="H4419" s="3" t="n">
        <v>135.697359</v>
      </c>
      <c r="I4419" t="inlineStr">
        <is>
          <t>Google Places(名称一致)</t>
        </is>
      </c>
      <c r="J4419" t="n">
        <v>38</v>
      </c>
      <c r="K4419" t="n">
        <v>38</v>
      </c>
      <c r="L4419" t="n">
        <v>-19</v>
      </c>
      <c r="M4419" t="n">
        <v>19</v>
      </c>
      <c r="N4419" t="n">
        <v>19</v>
      </c>
      <c r="O4419" t="inlineStr">
        <is>
          <t>不可 #2</t>
        </is>
      </c>
      <c r="P4419" t="inlineStr">
        <is>
          <t>なし</t>
        </is>
      </c>
      <c r="R4419" s="4">
        <f>IF(COUNT($M4419:$N4419)=0,"",IF(AND(IF($N4419&lt;&gt;"",$N4419,$M4419)&lt;=0,$O4419&lt;&gt;"可"),"警告",""))</f>
        <v/>
      </c>
      <c r="S4419" s="4">
        <f>IF(COUNT($M4419:$N4419)=0,0,IF(IF($N4419&lt;&gt;"",$N4419,$M4419)&gt;=スコアリング基準!$B$20,スコアリング基準!$C$20,IF(IF($N4419&lt;&gt;"",$N4419,$M4419)&gt;=スコアリング基準!$B$21,スコアリング基準!$C$21,IF(IF($N4419&lt;&gt;"",$N4419,$M4419)&gt;0,スコアリング基準!$C$22,0))))</f>
        <v/>
      </c>
      <c r="T4419" s="4">
        <f>IF($O4419="可",スコアリング基準!$C$23,0)</f>
        <v/>
      </c>
      <c r="U4419" s="4">
        <f>IF(OR(COUNT($K4419:$L4419)&lt;2,$K4419=0),0,IF(ABS($L4419)/$K4419&lt;=スコアリング基準!$B$24,スコアリング基準!$C$24,IF(ABS($L4419)/$K4419&lt;=スコアリング基準!$B$25,スコアリング基準!$C$25,IF(ABS($L4419)/$K4419&lt;=スコアリング基準!$B$26,スコアリング基準!$C$26,0))))</f>
        <v/>
      </c>
      <c r="V4419" s="4">
        <f>IF($P4419="なし",スコアリング基準!$C$27,0)</f>
        <v/>
      </c>
      <c r="W4419" s="4">
        <f>IF($F4419="",0,IF(ISNUMBER($F4419),IF($F4419&lt;=スコアリング基準!$B$28,スコアリング基準!$C$28,スコアリング基準!$C$29),0))</f>
        <v/>
      </c>
      <c r="X4419" s="4">
        <f>IFERROR(VLOOKUP($B4419,スコアリング基準!$A$36:$B$46,2,FALSE),0)</f>
        <v/>
      </c>
      <c r="Y4419" s="4">
        <f>SUM($S4419:$X4419)</f>
        <v/>
      </c>
      <c r="Z4419" s="4">
        <f>IF(COUNT($M4419:$N4419)=0,"データ無",IF($Y4419&gt;=スコアリング基準!$B$30,"S",IF($Y4419&gt;=スコアリング基準!$B$31,"A",IF($Y4419&gt;=スコアリング基準!$B$32,"B","C"))))</f>
        <v/>
      </c>
      <c r="AA4419">
        <f>IFERROR(INDEX(実績DB!$I$3:$I$104,MATCH($B4419&amp;$C4419,実績DB!$J$3:$J$104,0)),"")</f>
        <v/>
      </c>
    </row>
    <row r="4420">
      <c r="A4420" t="n">
        <v>4418</v>
      </c>
      <c r="B4420" t="inlineStr">
        <is>
          <t>関西</t>
        </is>
      </c>
      <c r="C4420" t="inlineStr">
        <is>
          <t>如是変電所</t>
        </is>
      </c>
      <c r="E4420" t="n">
        <v>77</v>
      </c>
      <c r="F4420" t="n">
        <v>6.6</v>
      </c>
      <c r="G4420" s="3" t="n">
        <v>34.822415</v>
      </c>
      <c r="H4420" s="3" t="n">
        <v>135.600745</v>
      </c>
      <c r="I4420" t="inlineStr">
        <is>
          <t>Google Places(名称一致)</t>
        </is>
      </c>
      <c r="J4420" t="n">
        <v>47</v>
      </c>
      <c r="K4420" t="n">
        <v>47</v>
      </c>
      <c r="L4420" t="n">
        <v>-33</v>
      </c>
      <c r="M4420" t="n">
        <v>14</v>
      </c>
      <c r="N4420" t="n">
        <v>14</v>
      </c>
      <c r="O4420" t="inlineStr">
        <is>
          <t>不可 #2</t>
        </is>
      </c>
      <c r="P4420" t="inlineStr">
        <is>
          <t>なし</t>
        </is>
      </c>
      <c r="R4420" s="4">
        <f>IF(COUNT($M4420:$N4420)=0,"",IF(AND(IF($N4420&lt;&gt;"",$N4420,$M4420)&lt;=0,$O4420&lt;&gt;"可"),"警告",""))</f>
        <v/>
      </c>
      <c r="S4420" s="4">
        <f>IF(COUNT($M4420:$N4420)=0,0,IF(IF($N4420&lt;&gt;"",$N4420,$M4420)&gt;=スコアリング基準!$B$20,スコアリング基準!$C$20,IF(IF($N4420&lt;&gt;"",$N4420,$M4420)&gt;=スコアリング基準!$B$21,スコアリング基準!$C$21,IF(IF($N4420&lt;&gt;"",$N4420,$M4420)&gt;0,スコアリング基準!$C$22,0))))</f>
        <v/>
      </c>
      <c r="T4420" s="4">
        <f>IF($O4420="可",スコアリング基準!$C$23,0)</f>
        <v/>
      </c>
      <c r="U4420" s="4">
        <f>IF(OR(COUNT($K4420:$L4420)&lt;2,$K4420=0),0,IF(ABS($L4420)/$K4420&lt;=スコアリング基準!$B$24,スコアリング基準!$C$24,IF(ABS($L4420)/$K4420&lt;=スコアリング基準!$B$25,スコアリング基準!$C$25,IF(ABS($L4420)/$K4420&lt;=スコアリング基準!$B$26,スコアリング基準!$C$26,0))))</f>
        <v/>
      </c>
      <c r="V4420" s="4">
        <f>IF($P4420="なし",スコアリング基準!$C$27,0)</f>
        <v/>
      </c>
      <c r="W4420" s="4">
        <f>IF($F4420="",0,IF(ISNUMBER($F4420),IF($F4420&lt;=スコアリング基準!$B$28,スコアリング基準!$C$28,スコアリング基準!$C$29),0))</f>
        <v/>
      </c>
      <c r="X4420" s="4">
        <f>IFERROR(VLOOKUP($B4420,スコアリング基準!$A$36:$B$46,2,FALSE),0)</f>
        <v/>
      </c>
      <c r="Y4420" s="4">
        <f>SUM($S4420:$X4420)</f>
        <v/>
      </c>
      <c r="Z4420" s="4">
        <f>IF(COUNT($M4420:$N4420)=0,"データ無",IF($Y4420&gt;=スコアリング基準!$B$30,"S",IF($Y4420&gt;=スコアリング基準!$B$31,"A",IF($Y4420&gt;=スコアリング基準!$B$32,"B","C"))))</f>
        <v/>
      </c>
      <c r="AA4420">
        <f>IFERROR(INDEX(実績DB!$I$3:$I$104,MATCH($B4420&amp;$C4420,実績DB!$J$3:$J$104,0)),"")</f>
        <v/>
      </c>
    </row>
    <row r="4421">
      <c r="A4421" t="n">
        <v>4419</v>
      </c>
      <c r="B4421" t="inlineStr">
        <is>
          <t>関西</t>
        </is>
      </c>
      <c r="C4421" t="inlineStr">
        <is>
          <t>妙寺変電所</t>
        </is>
      </c>
      <c r="E4421" t="n">
        <v>77</v>
      </c>
      <c r="F4421" t="n">
        <v>6.6</v>
      </c>
      <c r="G4421" s="3" t="n">
        <v>34.305498</v>
      </c>
      <c r="H4421" s="3" t="n">
        <v>135.52344</v>
      </c>
      <c r="I4421" t="inlineStr">
        <is>
          <t>Google Places(名称一致)</t>
        </is>
      </c>
      <c r="J4421" t="n">
        <v>28</v>
      </c>
      <c r="K4421" t="n">
        <v>28</v>
      </c>
      <c r="L4421" t="n">
        <v>-21</v>
      </c>
      <c r="M4421" t="n">
        <v>5</v>
      </c>
      <c r="N4421" t="n">
        <v>5</v>
      </c>
      <c r="O4421" t="inlineStr">
        <is>
          <t>不可 #2</t>
        </is>
      </c>
      <c r="P4421" t="inlineStr">
        <is>
          <t>なし</t>
        </is>
      </c>
      <c r="R4421" s="4">
        <f>IF(COUNT($M4421:$N4421)=0,"",IF(AND(IF($N4421&lt;&gt;"",$N4421,$M4421)&lt;=0,$O4421&lt;&gt;"可"),"警告",""))</f>
        <v/>
      </c>
      <c r="S4421" s="4">
        <f>IF(COUNT($M4421:$N4421)=0,0,IF(IF($N4421&lt;&gt;"",$N4421,$M4421)&gt;=スコアリング基準!$B$20,スコアリング基準!$C$20,IF(IF($N4421&lt;&gt;"",$N4421,$M4421)&gt;=スコアリング基準!$B$21,スコアリング基準!$C$21,IF(IF($N4421&lt;&gt;"",$N4421,$M4421)&gt;0,スコアリング基準!$C$22,0))))</f>
        <v/>
      </c>
      <c r="T4421" s="4">
        <f>IF($O4421="可",スコアリング基準!$C$23,0)</f>
        <v/>
      </c>
      <c r="U4421" s="4">
        <f>IF(OR(COUNT($K4421:$L4421)&lt;2,$K4421=0),0,IF(ABS($L4421)/$K4421&lt;=スコアリング基準!$B$24,スコアリング基準!$C$24,IF(ABS($L4421)/$K4421&lt;=スコアリング基準!$B$25,スコアリング基準!$C$25,IF(ABS($L4421)/$K4421&lt;=スコアリング基準!$B$26,スコアリング基準!$C$26,0))))</f>
        <v/>
      </c>
      <c r="V4421" s="4">
        <f>IF($P4421="なし",スコアリング基準!$C$27,0)</f>
        <v/>
      </c>
      <c r="W4421" s="4">
        <f>IF($F4421="",0,IF(ISNUMBER($F4421),IF($F4421&lt;=スコアリング基準!$B$28,スコアリング基準!$C$28,スコアリング基準!$C$29),0))</f>
        <v/>
      </c>
      <c r="X4421" s="4">
        <f>IFERROR(VLOOKUP($B4421,スコアリング基準!$A$36:$B$46,2,FALSE),0)</f>
        <v/>
      </c>
      <c r="Y4421" s="4">
        <f>SUM($S4421:$X4421)</f>
        <v/>
      </c>
      <c r="Z4421" s="4">
        <f>IF(COUNT($M4421:$N4421)=0,"データ無",IF($Y4421&gt;=スコアリング基準!$B$30,"S",IF($Y4421&gt;=スコアリング基準!$B$31,"A",IF($Y4421&gt;=スコアリング基準!$B$32,"B","C"))))</f>
        <v/>
      </c>
      <c r="AA4421">
        <f>IFERROR(INDEX(実績DB!$I$3:$I$104,MATCH($B4421&amp;$C4421,実績DB!$J$3:$J$104,0)),"")</f>
        <v/>
      </c>
    </row>
    <row r="4422">
      <c r="A4422" t="n">
        <v>4420</v>
      </c>
      <c r="B4422" t="inlineStr">
        <is>
          <t>関西</t>
        </is>
      </c>
      <c r="C4422" t="inlineStr">
        <is>
          <t>姫島変電所</t>
        </is>
      </c>
      <c r="E4422" t="n">
        <v>77</v>
      </c>
      <c r="F4422" t="n">
        <v>6.6</v>
      </c>
      <c r="G4422" s="3" t="n">
        <v>34.708217</v>
      </c>
      <c r="H4422" s="3" t="n">
        <v>135.453871</v>
      </c>
      <c r="I4422" t="inlineStr">
        <is>
          <t>Google Places(名称一致)</t>
        </is>
      </c>
      <c r="J4422" t="n">
        <v>57</v>
      </c>
      <c r="K4422" t="n">
        <v>57</v>
      </c>
      <c r="L4422" t="n">
        <v>-38</v>
      </c>
      <c r="M4422" t="n">
        <v>19</v>
      </c>
      <c r="N4422" t="n">
        <v>0</v>
      </c>
      <c r="O4422" t="inlineStr">
        <is>
          <t>不可 #2</t>
        </is>
      </c>
      <c r="P4422" t="inlineStr">
        <is>
          <t>有り</t>
        </is>
      </c>
      <c r="R4422" s="4">
        <f>IF(COUNT($M4422:$N4422)=0,"",IF(AND(IF($N4422&lt;&gt;"",$N4422,$M4422)&lt;=0,$O4422&lt;&gt;"可"),"警告",""))</f>
        <v/>
      </c>
      <c r="S4422" s="4">
        <f>IF(COUNT($M4422:$N4422)=0,0,IF(IF($N4422&lt;&gt;"",$N4422,$M4422)&gt;=スコアリング基準!$B$20,スコアリング基準!$C$20,IF(IF($N4422&lt;&gt;"",$N4422,$M4422)&gt;=スコアリング基準!$B$21,スコアリング基準!$C$21,IF(IF($N4422&lt;&gt;"",$N4422,$M4422)&gt;0,スコアリング基準!$C$22,0))))</f>
        <v/>
      </c>
      <c r="T4422" s="4">
        <f>IF($O4422="可",スコアリング基準!$C$23,0)</f>
        <v/>
      </c>
      <c r="U4422" s="4">
        <f>IF(OR(COUNT($K4422:$L4422)&lt;2,$K4422=0),0,IF(ABS($L4422)/$K4422&lt;=スコアリング基準!$B$24,スコアリング基準!$C$24,IF(ABS($L4422)/$K4422&lt;=スコアリング基準!$B$25,スコアリング基準!$C$25,IF(ABS($L4422)/$K4422&lt;=スコアリング基準!$B$26,スコアリング基準!$C$26,0))))</f>
        <v/>
      </c>
      <c r="V4422" s="4">
        <f>IF($P4422="なし",スコアリング基準!$C$27,0)</f>
        <v/>
      </c>
      <c r="W4422" s="4">
        <f>IF($F4422="",0,IF(ISNUMBER($F4422),IF($F4422&lt;=スコアリング基準!$B$28,スコアリング基準!$C$28,スコアリング基準!$C$29),0))</f>
        <v/>
      </c>
      <c r="X4422" s="4">
        <f>IFERROR(VLOOKUP($B4422,スコアリング基準!$A$36:$B$46,2,FALSE),0)</f>
        <v/>
      </c>
      <c r="Y4422" s="4">
        <f>SUM($S4422:$X4422)</f>
        <v/>
      </c>
      <c r="Z4422" s="4">
        <f>IF(COUNT($M4422:$N4422)=0,"データ無",IF($Y4422&gt;=スコアリング基準!$B$30,"S",IF($Y4422&gt;=スコアリング基準!$B$31,"A",IF($Y4422&gt;=スコアリング基準!$B$32,"B","C"))))</f>
        <v/>
      </c>
      <c r="AA4422">
        <f>IFERROR(INDEX(実績DB!$I$3:$I$104,MATCH($B4422&amp;$C4422,実績DB!$J$3:$J$104,0)),"")</f>
        <v/>
      </c>
    </row>
    <row r="4423">
      <c r="A4423" t="n">
        <v>4421</v>
      </c>
      <c r="B4423" t="inlineStr">
        <is>
          <t>関西</t>
        </is>
      </c>
      <c r="C4423" t="inlineStr">
        <is>
          <t>学研木津変電所</t>
        </is>
      </c>
      <c r="E4423" t="n">
        <v>77</v>
      </c>
      <c r="F4423" t="n">
        <v>6.6</v>
      </c>
      <c r="G4423" s="3" t="n">
        <v>34.724239</v>
      </c>
      <c r="H4423" s="3" t="n">
        <v>135.828532</v>
      </c>
      <c r="I4423" t="inlineStr">
        <is>
          <t>Google Places(名称一致)</t>
        </is>
      </c>
      <c r="J4423" t="n">
        <v>19</v>
      </c>
      <c r="K4423" t="n">
        <v>19</v>
      </c>
      <c r="L4423" t="n">
        <v>-8</v>
      </c>
      <c r="M4423" t="n">
        <v>11</v>
      </c>
      <c r="N4423" t="n">
        <v>11</v>
      </c>
      <c r="O4423" t="inlineStr">
        <is>
          <t>不可 #2</t>
        </is>
      </c>
      <c r="P4423" t="inlineStr">
        <is>
          <t>有り</t>
        </is>
      </c>
      <c r="R4423" s="4">
        <f>IF(COUNT($M4423:$N4423)=0,"",IF(AND(IF($N4423&lt;&gt;"",$N4423,$M4423)&lt;=0,$O4423&lt;&gt;"可"),"警告",""))</f>
        <v/>
      </c>
      <c r="S4423" s="4">
        <f>IF(COUNT($M4423:$N4423)=0,0,IF(IF($N4423&lt;&gt;"",$N4423,$M4423)&gt;=スコアリング基準!$B$20,スコアリング基準!$C$20,IF(IF($N4423&lt;&gt;"",$N4423,$M4423)&gt;=スコアリング基準!$B$21,スコアリング基準!$C$21,IF(IF($N4423&lt;&gt;"",$N4423,$M4423)&gt;0,スコアリング基準!$C$22,0))))</f>
        <v/>
      </c>
      <c r="T4423" s="4">
        <f>IF($O4423="可",スコアリング基準!$C$23,0)</f>
        <v/>
      </c>
      <c r="U4423" s="4">
        <f>IF(OR(COUNT($K4423:$L4423)&lt;2,$K4423=0),0,IF(ABS($L4423)/$K4423&lt;=スコアリング基準!$B$24,スコアリング基準!$C$24,IF(ABS($L4423)/$K4423&lt;=スコアリング基準!$B$25,スコアリング基準!$C$25,IF(ABS($L4423)/$K4423&lt;=スコアリング基準!$B$26,スコアリング基準!$C$26,0))))</f>
        <v/>
      </c>
      <c r="V4423" s="4">
        <f>IF($P4423="なし",スコアリング基準!$C$27,0)</f>
        <v/>
      </c>
      <c r="W4423" s="4">
        <f>IF($F4423="",0,IF(ISNUMBER($F4423),IF($F4423&lt;=スコアリング基準!$B$28,スコアリング基準!$C$28,スコアリング基準!$C$29),0))</f>
        <v/>
      </c>
      <c r="X4423" s="4">
        <f>IFERROR(VLOOKUP($B4423,スコアリング基準!$A$36:$B$46,2,FALSE),0)</f>
        <v/>
      </c>
      <c r="Y4423" s="4">
        <f>SUM($S4423:$X4423)</f>
        <v/>
      </c>
      <c r="Z4423" s="4">
        <f>IF(COUNT($M4423:$N4423)=0,"データ無",IF($Y4423&gt;=スコアリング基準!$B$30,"S",IF($Y4423&gt;=スコアリング基準!$B$31,"A",IF($Y4423&gt;=スコアリング基準!$B$32,"B","C"))))</f>
        <v/>
      </c>
      <c r="AA4423">
        <f>IFERROR(INDEX(実績DB!$I$3:$I$104,MATCH($B4423&amp;$C4423,実績DB!$J$3:$J$104,0)),"")</f>
        <v/>
      </c>
    </row>
    <row r="4424">
      <c r="A4424" t="n">
        <v>4422</v>
      </c>
      <c r="B4424" t="inlineStr">
        <is>
          <t>関西</t>
        </is>
      </c>
      <c r="C4424" t="inlineStr">
        <is>
          <t>守口変電所</t>
        </is>
      </c>
      <c r="E4424" t="n">
        <v>77</v>
      </c>
      <c r="F4424" t="n">
        <v>6.6</v>
      </c>
      <c r="G4424" s="3" t="n">
        <v>34.734637</v>
      </c>
      <c r="H4424" s="3" t="n">
        <v>135.56791</v>
      </c>
      <c r="I4424" t="inlineStr">
        <is>
          <t>Google Places(名称一致)</t>
        </is>
      </c>
      <c r="J4424" t="n">
        <v>47</v>
      </c>
      <c r="K4424" t="n">
        <v>47</v>
      </c>
      <c r="L4424" t="n">
        <v>-28</v>
      </c>
      <c r="M4424" t="n">
        <v>19</v>
      </c>
      <c r="N4424" t="n">
        <v>19</v>
      </c>
      <c r="O4424" t="inlineStr">
        <is>
          <t>不可 #2</t>
        </is>
      </c>
      <c r="P4424" t="inlineStr">
        <is>
          <t>なし</t>
        </is>
      </c>
      <c r="R4424" s="4">
        <f>IF(COUNT($M4424:$N4424)=0,"",IF(AND(IF($N4424&lt;&gt;"",$N4424,$M4424)&lt;=0,$O4424&lt;&gt;"可"),"警告",""))</f>
        <v/>
      </c>
      <c r="S4424" s="4">
        <f>IF(COUNT($M4424:$N4424)=0,0,IF(IF($N4424&lt;&gt;"",$N4424,$M4424)&gt;=スコアリング基準!$B$20,スコアリング基準!$C$20,IF(IF($N4424&lt;&gt;"",$N4424,$M4424)&gt;=スコアリング基準!$B$21,スコアリング基準!$C$21,IF(IF($N4424&lt;&gt;"",$N4424,$M4424)&gt;0,スコアリング基準!$C$22,0))))</f>
        <v/>
      </c>
      <c r="T4424" s="4">
        <f>IF($O4424="可",スコアリング基準!$C$23,0)</f>
        <v/>
      </c>
      <c r="U4424" s="4">
        <f>IF(OR(COUNT($K4424:$L4424)&lt;2,$K4424=0),0,IF(ABS($L4424)/$K4424&lt;=スコアリング基準!$B$24,スコアリング基準!$C$24,IF(ABS($L4424)/$K4424&lt;=スコアリング基準!$B$25,スコアリング基準!$C$25,IF(ABS($L4424)/$K4424&lt;=スコアリング基準!$B$26,スコアリング基準!$C$26,0))))</f>
        <v/>
      </c>
      <c r="V4424" s="4">
        <f>IF($P4424="なし",スコアリング基準!$C$27,0)</f>
        <v/>
      </c>
      <c r="W4424" s="4">
        <f>IF($F4424="",0,IF(ISNUMBER($F4424),IF($F4424&lt;=スコアリング基準!$B$28,スコアリング基準!$C$28,スコアリング基準!$C$29),0))</f>
        <v/>
      </c>
      <c r="X4424" s="4">
        <f>IFERROR(VLOOKUP($B4424,スコアリング基準!$A$36:$B$46,2,FALSE),0)</f>
        <v/>
      </c>
      <c r="Y4424" s="4">
        <f>SUM($S4424:$X4424)</f>
        <v/>
      </c>
      <c r="Z4424" s="4">
        <f>IF(COUNT($M4424:$N4424)=0,"データ無",IF($Y4424&gt;=スコアリング基準!$B$30,"S",IF($Y4424&gt;=スコアリング基準!$B$31,"A",IF($Y4424&gt;=スコアリング基準!$B$32,"B","C"))))</f>
        <v/>
      </c>
      <c r="AA4424">
        <f>IFERROR(INDEX(実績DB!$I$3:$I$104,MATCH($B4424&amp;$C4424,実績DB!$J$3:$J$104,0)),"")</f>
        <v/>
      </c>
    </row>
    <row r="4425">
      <c r="A4425" t="n">
        <v>4423</v>
      </c>
      <c r="B4425" t="inlineStr">
        <is>
          <t>関西</t>
        </is>
      </c>
      <c r="C4425" t="inlineStr">
        <is>
          <t>守山変電所</t>
        </is>
      </c>
      <c r="E4425" t="n">
        <v>77</v>
      </c>
      <c r="F4425" t="n">
        <v>6.6</v>
      </c>
      <c r="G4425" s="3" t="n"/>
      <c r="H4425" s="3" t="n"/>
      <c r="I4425" t="inlineStr">
        <is>
          <t>未取得</t>
        </is>
      </c>
      <c r="J4425" t="n">
        <v>45</v>
      </c>
      <c r="K4425" t="n">
        <v>45</v>
      </c>
      <c r="L4425" t="n">
        <v>-32</v>
      </c>
      <c r="M4425" t="n">
        <v>13</v>
      </c>
      <c r="N4425" t="n">
        <v>13</v>
      </c>
      <c r="O4425" t="inlineStr">
        <is>
          <t>不可 #2</t>
        </is>
      </c>
      <c r="P4425" t="inlineStr">
        <is>
          <t>なし</t>
        </is>
      </c>
      <c r="R4425" s="4">
        <f>IF(COUNT($M4425:$N4425)=0,"",IF(AND(IF($N4425&lt;&gt;"",$N4425,$M4425)&lt;=0,$O4425&lt;&gt;"可"),"警告",""))</f>
        <v/>
      </c>
      <c r="S4425" s="4">
        <f>IF(COUNT($M4425:$N4425)=0,0,IF(IF($N4425&lt;&gt;"",$N4425,$M4425)&gt;=スコアリング基準!$B$20,スコアリング基準!$C$20,IF(IF($N4425&lt;&gt;"",$N4425,$M4425)&gt;=スコアリング基準!$B$21,スコアリング基準!$C$21,IF(IF($N4425&lt;&gt;"",$N4425,$M4425)&gt;0,スコアリング基準!$C$22,0))))</f>
        <v/>
      </c>
      <c r="T4425" s="4">
        <f>IF($O4425="可",スコアリング基準!$C$23,0)</f>
        <v/>
      </c>
      <c r="U4425" s="4">
        <f>IF(OR(COUNT($K4425:$L4425)&lt;2,$K4425=0),0,IF(ABS($L4425)/$K4425&lt;=スコアリング基準!$B$24,スコアリング基準!$C$24,IF(ABS($L4425)/$K4425&lt;=スコアリング基準!$B$25,スコアリング基準!$C$25,IF(ABS($L4425)/$K4425&lt;=スコアリング基準!$B$26,スコアリング基準!$C$26,0))))</f>
        <v/>
      </c>
      <c r="V4425" s="4">
        <f>IF($P4425="なし",スコアリング基準!$C$27,0)</f>
        <v/>
      </c>
      <c r="W4425" s="4">
        <f>IF($F4425="",0,IF(ISNUMBER($F4425),IF($F4425&lt;=スコアリング基準!$B$28,スコアリング基準!$C$28,スコアリング基準!$C$29),0))</f>
        <v/>
      </c>
      <c r="X4425" s="4">
        <f>IFERROR(VLOOKUP($B4425,スコアリング基準!$A$36:$B$46,2,FALSE),0)</f>
        <v/>
      </c>
      <c r="Y4425" s="4">
        <f>SUM($S4425:$X4425)</f>
        <v/>
      </c>
      <c r="Z4425" s="4">
        <f>IF(COUNT($M4425:$N4425)=0,"データ無",IF($Y4425&gt;=スコアリング基準!$B$30,"S",IF($Y4425&gt;=スコアリング基準!$B$31,"A",IF($Y4425&gt;=スコアリング基準!$B$32,"B","C"))))</f>
        <v/>
      </c>
      <c r="AA4425">
        <f>IFERROR(INDEX(実績DB!$I$3:$I$104,MATCH($B4425&amp;$C4425,実績DB!$J$3:$J$104,0)),"")</f>
        <v/>
      </c>
    </row>
    <row r="4426">
      <c r="A4426" t="n">
        <v>4424</v>
      </c>
      <c r="B4426" t="inlineStr">
        <is>
          <t>関西</t>
        </is>
      </c>
      <c r="C4426" t="inlineStr">
        <is>
          <t>安倉変電所</t>
        </is>
      </c>
      <c r="E4426" t="n">
        <v>77</v>
      </c>
      <c r="F4426" t="n">
        <v>6.6</v>
      </c>
      <c r="G4426" s="3" t="n"/>
      <c r="H4426" s="3" t="n"/>
      <c r="I4426" t="inlineStr">
        <is>
          <t>未取得</t>
        </is>
      </c>
      <c r="J4426" t="n">
        <v>57</v>
      </c>
      <c r="K4426" t="n">
        <v>57</v>
      </c>
      <c r="L4426" t="n">
        <v>-38</v>
      </c>
      <c r="M4426" t="n">
        <v>19</v>
      </c>
      <c r="N4426" t="n">
        <v>0</v>
      </c>
      <c r="O4426" t="inlineStr">
        <is>
          <t>不可 #2</t>
        </is>
      </c>
      <c r="P4426" t="inlineStr">
        <is>
          <t>有り</t>
        </is>
      </c>
      <c r="R4426" s="4">
        <f>IF(COUNT($M4426:$N4426)=0,"",IF(AND(IF($N4426&lt;&gt;"",$N4426,$M4426)&lt;=0,$O4426&lt;&gt;"可"),"警告",""))</f>
        <v/>
      </c>
      <c r="S4426" s="4">
        <f>IF(COUNT($M4426:$N4426)=0,0,IF(IF($N4426&lt;&gt;"",$N4426,$M4426)&gt;=スコアリング基準!$B$20,スコアリング基準!$C$20,IF(IF($N4426&lt;&gt;"",$N4426,$M4426)&gt;=スコアリング基準!$B$21,スコアリング基準!$C$21,IF(IF($N4426&lt;&gt;"",$N4426,$M4426)&gt;0,スコアリング基準!$C$22,0))))</f>
        <v/>
      </c>
      <c r="T4426" s="4">
        <f>IF($O4426="可",スコアリング基準!$C$23,0)</f>
        <v/>
      </c>
      <c r="U4426" s="4">
        <f>IF(OR(COUNT($K4426:$L4426)&lt;2,$K4426=0),0,IF(ABS($L4426)/$K4426&lt;=スコアリング基準!$B$24,スコアリング基準!$C$24,IF(ABS($L4426)/$K4426&lt;=スコアリング基準!$B$25,スコアリング基準!$C$25,IF(ABS($L4426)/$K4426&lt;=スコアリング基準!$B$26,スコアリング基準!$C$26,0))))</f>
        <v/>
      </c>
      <c r="V4426" s="4">
        <f>IF($P4426="なし",スコアリング基準!$C$27,0)</f>
        <v/>
      </c>
      <c r="W4426" s="4">
        <f>IF($F4426="",0,IF(ISNUMBER($F4426),IF($F4426&lt;=スコアリング基準!$B$28,スコアリング基準!$C$28,スコアリング基準!$C$29),0))</f>
        <v/>
      </c>
      <c r="X4426" s="4">
        <f>IFERROR(VLOOKUP($B4426,スコアリング基準!$A$36:$B$46,2,FALSE),0)</f>
        <v/>
      </c>
      <c r="Y4426" s="4">
        <f>SUM($S4426:$X4426)</f>
        <v/>
      </c>
      <c r="Z4426" s="4">
        <f>IF(COUNT($M4426:$N4426)=0,"データ無",IF($Y4426&gt;=スコアリング基準!$B$30,"S",IF($Y4426&gt;=スコアリング基準!$B$31,"A",IF($Y4426&gt;=スコアリング基準!$B$32,"B","C"))))</f>
        <v/>
      </c>
      <c r="AA4426">
        <f>IFERROR(INDEX(実績DB!$I$3:$I$104,MATCH($B4426&amp;$C4426,実績DB!$J$3:$J$104,0)),"")</f>
        <v/>
      </c>
    </row>
    <row r="4427">
      <c r="A4427" t="n">
        <v>4425</v>
      </c>
      <c r="B4427" t="inlineStr">
        <is>
          <t>関西</t>
        </is>
      </c>
      <c r="C4427" t="inlineStr">
        <is>
          <t>安堵変電所</t>
        </is>
      </c>
      <c r="E4427" t="n">
        <v>77</v>
      </c>
      <c r="F4427" t="n">
        <v>22</v>
      </c>
      <c r="G4427" s="3" t="n">
        <v>34.59678</v>
      </c>
      <c r="H4427" s="3" t="n">
        <v>135.75439</v>
      </c>
      <c r="I4427" t="inlineStr">
        <is>
          <t>OSM実測(名称一致)</t>
        </is>
      </c>
      <c r="J4427" t="n">
        <v>57</v>
      </c>
      <c r="K4427" t="n">
        <v>31</v>
      </c>
      <c r="L4427" t="n">
        <v>2</v>
      </c>
      <c r="O4427" t="inlineStr">
        <is>
          <t>可</t>
        </is>
      </c>
      <c r="P4427" t="inlineStr">
        <is>
          <t>有り</t>
        </is>
      </c>
      <c r="R4427" s="4">
        <f>IF(COUNT($M4427:$N4427)=0,"",IF(AND(IF($N4427&lt;&gt;"",$N4427,$M4427)&lt;=0,$O4427&lt;&gt;"可"),"警告",""))</f>
        <v/>
      </c>
      <c r="S4427" s="4">
        <f>IF(COUNT($M4427:$N4427)=0,0,IF(IF($N4427&lt;&gt;"",$N4427,$M4427)&gt;=スコアリング基準!$B$20,スコアリング基準!$C$20,IF(IF($N4427&lt;&gt;"",$N4427,$M4427)&gt;=スコアリング基準!$B$21,スコアリング基準!$C$21,IF(IF($N4427&lt;&gt;"",$N4427,$M4427)&gt;0,スコアリング基準!$C$22,0))))</f>
        <v/>
      </c>
      <c r="T4427" s="4">
        <f>IF($O4427="可",スコアリング基準!$C$23,0)</f>
        <v/>
      </c>
      <c r="U4427" s="4">
        <f>IF(OR(COUNT($K4427:$L4427)&lt;2,$K4427=0),0,IF(ABS($L4427)/$K4427&lt;=スコアリング基準!$B$24,スコアリング基準!$C$24,IF(ABS($L4427)/$K4427&lt;=スコアリング基準!$B$25,スコアリング基準!$C$25,IF(ABS($L4427)/$K4427&lt;=スコアリング基準!$B$26,スコアリング基準!$C$26,0))))</f>
        <v/>
      </c>
      <c r="V4427" s="4">
        <f>IF($P4427="なし",スコアリング基準!$C$27,0)</f>
        <v/>
      </c>
      <c r="W4427" s="4">
        <f>IF($F4427="",0,IF(ISNUMBER($F4427),IF($F4427&lt;=スコアリング基準!$B$28,スコアリング基準!$C$28,スコアリング基準!$C$29),0))</f>
        <v/>
      </c>
      <c r="X4427" s="4">
        <f>IFERROR(VLOOKUP($B4427,スコアリング基準!$A$36:$B$46,2,FALSE),0)</f>
        <v/>
      </c>
      <c r="Y4427" s="4">
        <f>SUM($S4427:$X4427)</f>
        <v/>
      </c>
      <c r="Z4427" s="4">
        <f>IF(COUNT($M4427:$N4427)=0,"データ無",IF($Y4427&gt;=スコアリング基準!$B$30,"S",IF($Y4427&gt;=スコアリング基準!$B$31,"A",IF($Y4427&gt;=スコアリング基準!$B$32,"B","C"))))</f>
        <v/>
      </c>
      <c r="AA4427">
        <f>IFERROR(INDEX(実績DB!$I$3:$I$104,MATCH($B4427&amp;$C4427,実績DB!$J$3:$J$104,0)),"")</f>
        <v/>
      </c>
    </row>
    <row r="4428">
      <c r="A4428" t="n">
        <v>4426</v>
      </c>
      <c r="B4428" t="inlineStr">
        <is>
          <t>関西</t>
        </is>
      </c>
      <c r="C4428" t="inlineStr">
        <is>
          <t>室町変電所</t>
        </is>
      </c>
      <c r="E4428" t="n">
        <v>77</v>
      </c>
      <c r="F4428" t="n">
        <v>6.6</v>
      </c>
      <c r="G4428" s="3" t="n">
        <v>35.033945</v>
      </c>
      <c r="H4428" s="3" t="n">
        <v>135.755152</v>
      </c>
      <c r="I4428" t="inlineStr">
        <is>
          <t>Google Places(名称一致)</t>
        </is>
      </c>
      <c r="J4428" t="n">
        <v>38</v>
      </c>
      <c r="K4428" t="n">
        <v>38</v>
      </c>
      <c r="L4428" t="n">
        <v>-19</v>
      </c>
      <c r="M4428" t="n">
        <v>19</v>
      </c>
      <c r="N4428" t="n">
        <v>19</v>
      </c>
      <c r="O4428" t="inlineStr">
        <is>
          <t>不可 #2</t>
        </is>
      </c>
      <c r="P4428" t="inlineStr">
        <is>
          <t>なし</t>
        </is>
      </c>
      <c r="R4428" s="4">
        <f>IF(COUNT($M4428:$N4428)=0,"",IF(AND(IF($N4428&lt;&gt;"",$N4428,$M4428)&lt;=0,$O4428&lt;&gt;"可"),"警告",""))</f>
        <v/>
      </c>
      <c r="S4428" s="4">
        <f>IF(COUNT($M4428:$N4428)=0,0,IF(IF($N4428&lt;&gt;"",$N4428,$M4428)&gt;=スコアリング基準!$B$20,スコアリング基準!$C$20,IF(IF($N4428&lt;&gt;"",$N4428,$M4428)&gt;=スコアリング基準!$B$21,スコアリング基準!$C$21,IF(IF($N4428&lt;&gt;"",$N4428,$M4428)&gt;0,スコアリング基準!$C$22,0))))</f>
        <v/>
      </c>
      <c r="T4428" s="4">
        <f>IF($O4428="可",スコアリング基準!$C$23,0)</f>
        <v/>
      </c>
      <c r="U4428" s="4">
        <f>IF(OR(COUNT($K4428:$L4428)&lt;2,$K4428=0),0,IF(ABS($L4428)/$K4428&lt;=スコアリング基準!$B$24,スコアリング基準!$C$24,IF(ABS($L4428)/$K4428&lt;=スコアリング基準!$B$25,スコアリング基準!$C$25,IF(ABS($L4428)/$K4428&lt;=スコアリング基準!$B$26,スコアリング基準!$C$26,0))))</f>
        <v/>
      </c>
      <c r="V4428" s="4">
        <f>IF($P4428="なし",スコアリング基準!$C$27,0)</f>
        <v/>
      </c>
      <c r="W4428" s="4">
        <f>IF($F4428="",0,IF(ISNUMBER($F4428),IF($F4428&lt;=スコアリング基準!$B$28,スコアリング基準!$C$28,スコアリング基準!$C$29),0))</f>
        <v/>
      </c>
      <c r="X4428" s="4">
        <f>IFERROR(VLOOKUP($B4428,スコアリング基準!$A$36:$B$46,2,FALSE),0)</f>
        <v/>
      </c>
      <c r="Y4428" s="4">
        <f>SUM($S4428:$X4428)</f>
        <v/>
      </c>
      <c r="Z4428" s="4">
        <f>IF(COUNT($M4428:$N4428)=0,"データ無",IF($Y4428&gt;=スコアリング基準!$B$30,"S",IF($Y4428&gt;=スコアリング基準!$B$31,"A",IF($Y4428&gt;=スコアリング基準!$B$32,"B","C"))))</f>
        <v/>
      </c>
      <c r="AA4428">
        <f>IFERROR(INDEX(実績DB!$I$3:$I$104,MATCH($B4428&amp;$C4428,実績DB!$J$3:$J$104,0)),"")</f>
        <v/>
      </c>
    </row>
    <row r="4429">
      <c r="A4429" t="n">
        <v>4427</v>
      </c>
      <c r="B4429" t="inlineStr">
        <is>
          <t>関西</t>
        </is>
      </c>
      <c r="C4429" t="inlineStr">
        <is>
          <t>宮変電所</t>
        </is>
      </c>
      <c r="E4429" t="n">
        <v>77</v>
      </c>
      <c r="F4429" t="n">
        <v>6.6</v>
      </c>
      <c r="G4429" s="3" t="n">
        <v>34.233872</v>
      </c>
      <c r="H4429" s="3" t="n">
        <v>135.200482</v>
      </c>
      <c r="I4429" t="inlineStr">
        <is>
          <t>Google Places(名称一致)</t>
        </is>
      </c>
      <c r="J4429" t="n">
        <v>38</v>
      </c>
      <c r="K4429" t="n">
        <v>38</v>
      </c>
      <c r="L4429" t="n">
        <v>-20</v>
      </c>
      <c r="M4429" t="n">
        <v>18</v>
      </c>
      <c r="N4429" t="n">
        <v>15</v>
      </c>
      <c r="O4429" t="inlineStr">
        <is>
          <t>不可 #2</t>
        </is>
      </c>
      <c r="P4429" t="inlineStr">
        <is>
          <t>なし</t>
        </is>
      </c>
      <c r="R4429" s="4">
        <f>IF(COUNT($M4429:$N4429)=0,"",IF(AND(IF($N4429&lt;&gt;"",$N4429,$M4429)&lt;=0,$O4429&lt;&gt;"可"),"警告",""))</f>
        <v/>
      </c>
      <c r="S4429" s="4">
        <f>IF(COUNT($M4429:$N4429)=0,0,IF(IF($N4429&lt;&gt;"",$N4429,$M4429)&gt;=スコアリング基準!$B$20,スコアリング基準!$C$20,IF(IF($N4429&lt;&gt;"",$N4429,$M4429)&gt;=スコアリング基準!$B$21,スコアリング基準!$C$21,IF(IF($N4429&lt;&gt;"",$N4429,$M4429)&gt;0,スコアリング基準!$C$22,0))))</f>
        <v/>
      </c>
      <c r="T4429" s="4">
        <f>IF($O4429="可",スコアリング基準!$C$23,0)</f>
        <v/>
      </c>
      <c r="U4429" s="4">
        <f>IF(OR(COUNT($K4429:$L4429)&lt;2,$K4429=0),0,IF(ABS($L4429)/$K4429&lt;=スコアリング基準!$B$24,スコアリング基準!$C$24,IF(ABS($L4429)/$K4429&lt;=スコアリング基準!$B$25,スコアリング基準!$C$25,IF(ABS($L4429)/$K4429&lt;=スコアリング基準!$B$26,スコアリング基準!$C$26,0))))</f>
        <v/>
      </c>
      <c r="V4429" s="4">
        <f>IF($P4429="なし",スコアリング基準!$C$27,0)</f>
        <v/>
      </c>
      <c r="W4429" s="4">
        <f>IF($F4429="",0,IF(ISNUMBER($F4429),IF($F4429&lt;=スコアリング基準!$B$28,スコアリング基準!$C$28,スコアリング基準!$C$29),0))</f>
        <v/>
      </c>
      <c r="X4429" s="4">
        <f>IFERROR(VLOOKUP($B4429,スコアリング基準!$A$36:$B$46,2,FALSE),0)</f>
        <v/>
      </c>
      <c r="Y4429" s="4">
        <f>SUM($S4429:$X4429)</f>
        <v/>
      </c>
      <c r="Z4429" s="4">
        <f>IF(COUNT($M4429:$N4429)=0,"データ無",IF($Y4429&gt;=スコアリング基準!$B$30,"S",IF($Y4429&gt;=スコアリング基準!$B$31,"A",IF($Y4429&gt;=スコアリング基準!$B$32,"B","C"))))</f>
        <v/>
      </c>
      <c r="AA4429">
        <f>IFERROR(INDEX(実績DB!$I$3:$I$104,MATCH($B4429&amp;$C4429,実績DB!$J$3:$J$104,0)),"")</f>
        <v/>
      </c>
    </row>
    <row r="4430">
      <c r="A4430" t="n">
        <v>4428</v>
      </c>
      <c r="B4430" t="inlineStr">
        <is>
          <t>関西</t>
        </is>
      </c>
      <c r="C4430" t="inlineStr">
        <is>
          <t>宮西変電所</t>
        </is>
      </c>
      <c r="E4430" t="n">
        <v>77</v>
      </c>
      <c r="F4430" t="n">
        <v>6.6</v>
      </c>
      <c r="G4430" s="3" t="n">
        <v>34.827901</v>
      </c>
      <c r="H4430" s="3" t="n">
        <v>134.706216</v>
      </c>
      <c r="I4430" t="inlineStr">
        <is>
          <t>Google Places(名称一致)</t>
        </is>
      </c>
      <c r="J4430" t="n">
        <v>38</v>
      </c>
      <c r="K4430" t="n">
        <v>38</v>
      </c>
      <c r="L4430" t="n">
        <v>-20</v>
      </c>
      <c r="M4430" t="n">
        <v>18</v>
      </c>
      <c r="N4430" t="n">
        <v>0</v>
      </c>
      <c r="O4430" t="inlineStr">
        <is>
          <t>不可 #2</t>
        </is>
      </c>
      <c r="P4430" t="inlineStr">
        <is>
          <t>有り</t>
        </is>
      </c>
      <c r="R4430" s="4">
        <f>IF(COUNT($M4430:$N4430)=0,"",IF(AND(IF($N4430&lt;&gt;"",$N4430,$M4430)&lt;=0,$O4430&lt;&gt;"可"),"警告",""))</f>
        <v/>
      </c>
      <c r="S4430" s="4">
        <f>IF(COUNT($M4430:$N4430)=0,0,IF(IF($N4430&lt;&gt;"",$N4430,$M4430)&gt;=スコアリング基準!$B$20,スコアリング基準!$C$20,IF(IF($N4430&lt;&gt;"",$N4430,$M4430)&gt;=スコアリング基準!$B$21,スコアリング基準!$C$21,IF(IF($N4430&lt;&gt;"",$N4430,$M4430)&gt;0,スコアリング基準!$C$22,0))))</f>
        <v/>
      </c>
      <c r="T4430" s="4">
        <f>IF($O4430="可",スコアリング基準!$C$23,0)</f>
        <v/>
      </c>
      <c r="U4430" s="4">
        <f>IF(OR(COUNT($K4430:$L4430)&lt;2,$K4430=0),0,IF(ABS($L4430)/$K4430&lt;=スコアリング基準!$B$24,スコアリング基準!$C$24,IF(ABS($L4430)/$K4430&lt;=スコアリング基準!$B$25,スコアリング基準!$C$25,IF(ABS($L4430)/$K4430&lt;=スコアリング基準!$B$26,スコアリング基準!$C$26,0))))</f>
        <v/>
      </c>
      <c r="V4430" s="4">
        <f>IF($P4430="なし",スコアリング基準!$C$27,0)</f>
        <v/>
      </c>
      <c r="W4430" s="4">
        <f>IF($F4430="",0,IF(ISNUMBER($F4430),IF($F4430&lt;=スコアリング基準!$B$28,スコアリング基準!$C$28,スコアリング基準!$C$29),0))</f>
        <v/>
      </c>
      <c r="X4430" s="4">
        <f>IFERROR(VLOOKUP($B4430,スコアリング基準!$A$36:$B$46,2,FALSE),0)</f>
        <v/>
      </c>
      <c r="Y4430" s="4">
        <f>SUM($S4430:$X4430)</f>
        <v/>
      </c>
      <c r="Z4430" s="4">
        <f>IF(COUNT($M4430:$N4430)=0,"データ無",IF($Y4430&gt;=スコアリング基準!$B$30,"S",IF($Y4430&gt;=スコアリング基準!$B$31,"A",IF($Y4430&gt;=スコアリング基準!$B$32,"B","C"))))</f>
        <v/>
      </c>
      <c r="AA4430">
        <f>IFERROR(INDEX(実績DB!$I$3:$I$104,MATCH($B4430&amp;$C4430,実績DB!$J$3:$J$104,0)),"")</f>
        <v/>
      </c>
    </row>
    <row r="4431">
      <c r="A4431" t="n">
        <v>4429</v>
      </c>
      <c r="B4431" t="inlineStr">
        <is>
          <t>関西</t>
        </is>
      </c>
      <c r="C4431" t="inlineStr">
        <is>
          <t>寺方変電所</t>
        </is>
      </c>
      <c r="E4431" t="n">
        <v>77</v>
      </c>
      <c r="F4431" t="n">
        <v>6.6</v>
      </c>
      <c r="G4431" s="3" t="n">
        <v>34.725715</v>
      </c>
      <c r="H4431" s="3" t="n">
        <v>135.57685</v>
      </c>
      <c r="I4431" t="inlineStr">
        <is>
          <t>Google Places(名称一致)</t>
        </is>
      </c>
      <c r="J4431" t="n">
        <v>41</v>
      </c>
      <c r="K4431" t="n">
        <v>41</v>
      </c>
      <c r="L4431" t="n">
        <v>-32</v>
      </c>
      <c r="M4431" t="n">
        <v>9</v>
      </c>
      <c r="N4431" t="n">
        <v>9</v>
      </c>
      <c r="O4431" t="inlineStr">
        <is>
          <t>不可 #2</t>
        </is>
      </c>
      <c r="P4431" t="inlineStr">
        <is>
          <t>なし</t>
        </is>
      </c>
      <c r="R4431" s="4">
        <f>IF(COUNT($M4431:$N4431)=0,"",IF(AND(IF($N4431&lt;&gt;"",$N4431,$M4431)&lt;=0,$O4431&lt;&gt;"可"),"警告",""))</f>
        <v/>
      </c>
      <c r="S4431" s="4">
        <f>IF(COUNT($M4431:$N4431)=0,0,IF(IF($N4431&lt;&gt;"",$N4431,$M4431)&gt;=スコアリング基準!$B$20,スコアリング基準!$C$20,IF(IF($N4431&lt;&gt;"",$N4431,$M4431)&gt;=スコアリング基準!$B$21,スコアリング基準!$C$21,IF(IF($N4431&lt;&gt;"",$N4431,$M4431)&gt;0,スコアリング基準!$C$22,0))))</f>
        <v/>
      </c>
      <c r="T4431" s="4">
        <f>IF($O4431="可",スコアリング基準!$C$23,0)</f>
        <v/>
      </c>
      <c r="U4431" s="4">
        <f>IF(OR(COUNT($K4431:$L4431)&lt;2,$K4431=0),0,IF(ABS($L4431)/$K4431&lt;=スコアリング基準!$B$24,スコアリング基準!$C$24,IF(ABS($L4431)/$K4431&lt;=スコアリング基準!$B$25,スコアリング基準!$C$25,IF(ABS($L4431)/$K4431&lt;=スコアリング基準!$B$26,スコアリング基準!$C$26,0))))</f>
        <v/>
      </c>
      <c r="V4431" s="4">
        <f>IF($P4431="なし",スコアリング基準!$C$27,0)</f>
        <v/>
      </c>
      <c r="W4431" s="4">
        <f>IF($F4431="",0,IF(ISNUMBER($F4431),IF($F4431&lt;=スコアリング基準!$B$28,スコアリング基準!$C$28,スコアリング基準!$C$29),0))</f>
        <v/>
      </c>
      <c r="X4431" s="4">
        <f>IFERROR(VLOOKUP($B4431,スコアリング基準!$A$36:$B$46,2,FALSE),0)</f>
        <v/>
      </c>
      <c r="Y4431" s="4">
        <f>SUM($S4431:$X4431)</f>
        <v/>
      </c>
      <c r="Z4431" s="4">
        <f>IF(COUNT($M4431:$N4431)=0,"データ無",IF($Y4431&gt;=スコアリング基準!$B$30,"S",IF($Y4431&gt;=スコアリング基準!$B$31,"A",IF($Y4431&gt;=スコアリング基準!$B$32,"B","C"))))</f>
        <v/>
      </c>
      <c r="AA4431">
        <f>IFERROR(INDEX(実績DB!$I$3:$I$104,MATCH($B4431&amp;$C4431,実績DB!$J$3:$J$104,0)),"")</f>
        <v/>
      </c>
    </row>
    <row r="4432">
      <c r="A4432" t="n">
        <v>4430</v>
      </c>
      <c r="B4432" t="inlineStr">
        <is>
          <t>関西</t>
        </is>
      </c>
      <c r="C4432" t="inlineStr">
        <is>
          <t>寺町変電所</t>
        </is>
      </c>
      <c r="E4432" t="n">
        <v>77</v>
      </c>
      <c r="F4432" t="n">
        <v>22</v>
      </c>
      <c r="G4432" s="3" t="n"/>
      <c r="H4432" s="3" t="n"/>
      <c r="I4432" t="inlineStr">
        <is>
          <t>未取得</t>
        </is>
      </c>
      <c r="J4432" t="n">
        <v>57</v>
      </c>
      <c r="K4432" t="n">
        <v>31</v>
      </c>
      <c r="L4432" t="n">
        <v>2</v>
      </c>
      <c r="O4432" t="inlineStr">
        <is>
          <t>可</t>
        </is>
      </c>
      <c r="P4432" t="inlineStr">
        <is>
          <t>なし</t>
        </is>
      </c>
      <c r="R4432" s="4">
        <f>IF(COUNT($M4432:$N4432)=0,"",IF(AND(IF($N4432&lt;&gt;"",$N4432,$M4432)&lt;=0,$O4432&lt;&gt;"可"),"警告",""))</f>
        <v/>
      </c>
      <c r="S4432" s="4">
        <f>IF(COUNT($M4432:$N4432)=0,0,IF(IF($N4432&lt;&gt;"",$N4432,$M4432)&gt;=スコアリング基準!$B$20,スコアリング基準!$C$20,IF(IF($N4432&lt;&gt;"",$N4432,$M4432)&gt;=スコアリング基準!$B$21,スコアリング基準!$C$21,IF(IF($N4432&lt;&gt;"",$N4432,$M4432)&gt;0,スコアリング基準!$C$22,0))))</f>
        <v/>
      </c>
      <c r="T4432" s="4">
        <f>IF($O4432="可",スコアリング基準!$C$23,0)</f>
        <v/>
      </c>
      <c r="U4432" s="4">
        <f>IF(OR(COUNT($K4432:$L4432)&lt;2,$K4432=0),0,IF(ABS($L4432)/$K4432&lt;=スコアリング基準!$B$24,スコアリング基準!$C$24,IF(ABS($L4432)/$K4432&lt;=スコアリング基準!$B$25,スコアリング基準!$C$25,IF(ABS($L4432)/$K4432&lt;=スコアリング基準!$B$26,スコアリング基準!$C$26,0))))</f>
        <v/>
      </c>
      <c r="V4432" s="4">
        <f>IF($P4432="なし",スコアリング基準!$C$27,0)</f>
        <v/>
      </c>
      <c r="W4432" s="4">
        <f>IF($F4432="",0,IF(ISNUMBER($F4432),IF($F4432&lt;=スコアリング基準!$B$28,スコアリング基準!$C$28,スコアリング基準!$C$29),0))</f>
        <v/>
      </c>
      <c r="X4432" s="4">
        <f>IFERROR(VLOOKUP($B4432,スコアリング基準!$A$36:$B$46,2,FALSE),0)</f>
        <v/>
      </c>
      <c r="Y4432" s="4">
        <f>SUM($S4432:$X4432)</f>
        <v/>
      </c>
      <c r="Z4432" s="4">
        <f>IF(COUNT($M4432:$N4432)=0,"データ無",IF($Y4432&gt;=スコアリング基準!$B$30,"S",IF($Y4432&gt;=スコアリング基準!$B$31,"A",IF($Y4432&gt;=スコアリング基準!$B$32,"B","C"))))</f>
        <v/>
      </c>
      <c r="AA4432">
        <f>IFERROR(INDEX(実績DB!$I$3:$I$104,MATCH($B4432&amp;$C4432,実績DB!$J$3:$J$104,0)),"")</f>
        <v/>
      </c>
    </row>
    <row r="4433">
      <c r="A4433" t="n">
        <v>4431</v>
      </c>
      <c r="B4433" t="inlineStr">
        <is>
          <t>関西</t>
        </is>
      </c>
      <c r="C4433" t="inlineStr">
        <is>
          <t>小倉変電所</t>
        </is>
      </c>
      <c r="E4433" t="n">
        <v>77</v>
      </c>
      <c r="F4433" t="n">
        <v>6.6</v>
      </c>
      <c r="G4433" s="3" t="n">
        <v>34.904476</v>
      </c>
      <c r="H4433" s="3" t="n">
        <v>135.78331</v>
      </c>
      <c r="I4433" t="inlineStr">
        <is>
          <t>Google Places(名称一致)</t>
        </is>
      </c>
      <c r="J4433" t="n">
        <v>73</v>
      </c>
      <c r="K4433" t="n">
        <v>73</v>
      </c>
      <c r="L4433" t="n">
        <v>-54</v>
      </c>
      <c r="M4433" t="n">
        <v>19</v>
      </c>
      <c r="N4433" t="n">
        <v>19</v>
      </c>
      <c r="O4433" t="inlineStr">
        <is>
          <t>不可 #2</t>
        </is>
      </c>
      <c r="P4433" t="inlineStr">
        <is>
          <t>なし</t>
        </is>
      </c>
      <c r="R4433" s="4">
        <f>IF(COUNT($M4433:$N4433)=0,"",IF(AND(IF($N4433&lt;&gt;"",$N4433,$M4433)&lt;=0,$O4433&lt;&gt;"可"),"警告",""))</f>
        <v/>
      </c>
      <c r="S4433" s="4">
        <f>IF(COUNT($M4433:$N4433)=0,0,IF(IF($N4433&lt;&gt;"",$N4433,$M4433)&gt;=スコアリング基準!$B$20,スコアリング基準!$C$20,IF(IF($N4433&lt;&gt;"",$N4433,$M4433)&gt;=スコアリング基準!$B$21,スコアリング基準!$C$21,IF(IF($N4433&lt;&gt;"",$N4433,$M4433)&gt;0,スコアリング基準!$C$22,0))))</f>
        <v/>
      </c>
      <c r="T4433" s="4">
        <f>IF($O4433="可",スコアリング基準!$C$23,0)</f>
        <v/>
      </c>
      <c r="U4433" s="4">
        <f>IF(OR(COUNT($K4433:$L4433)&lt;2,$K4433=0),0,IF(ABS($L4433)/$K4433&lt;=スコアリング基準!$B$24,スコアリング基準!$C$24,IF(ABS($L4433)/$K4433&lt;=スコアリング基準!$B$25,スコアリング基準!$C$25,IF(ABS($L4433)/$K4433&lt;=スコアリング基準!$B$26,スコアリング基準!$C$26,0))))</f>
        <v/>
      </c>
      <c r="V4433" s="4">
        <f>IF($P4433="なし",スコアリング基準!$C$27,0)</f>
        <v/>
      </c>
      <c r="W4433" s="4">
        <f>IF($F4433="",0,IF(ISNUMBER($F4433),IF($F4433&lt;=スコアリング基準!$B$28,スコアリング基準!$C$28,スコアリング基準!$C$29),0))</f>
        <v/>
      </c>
      <c r="X4433" s="4">
        <f>IFERROR(VLOOKUP($B4433,スコアリング基準!$A$36:$B$46,2,FALSE),0)</f>
        <v/>
      </c>
      <c r="Y4433" s="4">
        <f>SUM($S4433:$X4433)</f>
        <v/>
      </c>
      <c r="Z4433" s="4">
        <f>IF(COUNT($M4433:$N4433)=0,"データ無",IF($Y4433&gt;=スコアリング基準!$B$30,"S",IF($Y4433&gt;=スコアリング基準!$B$31,"A",IF($Y4433&gt;=スコアリング基準!$B$32,"B","C"))))</f>
        <v/>
      </c>
      <c r="AA4433">
        <f>IFERROR(INDEX(実績DB!$I$3:$I$104,MATCH($B4433&amp;$C4433,実績DB!$J$3:$J$104,0)),"")</f>
        <v/>
      </c>
    </row>
    <row r="4434">
      <c r="A4434" t="n">
        <v>4432</v>
      </c>
      <c r="B4434" t="inlineStr">
        <is>
          <t>関西</t>
        </is>
      </c>
      <c r="C4434" t="inlineStr">
        <is>
          <t>小坂変電所</t>
        </is>
      </c>
      <c r="E4434" t="n">
        <v>77</v>
      </c>
      <c r="F4434" t="n">
        <v>6.6</v>
      </c>
      <c r="G4434" s="3" t="n"/>
      <c r="H4434" s="3" t="n"/>
      <c r="I4434" t="inlineStr">
        <is>
          <t>未取得</t>
        </is>
      </c>
      <c r="J4434" t="n">
        <v>38</v>
      </c>
      <c r="K4434" t="n">
        <v>38</v>
      </c>
      <c r="L4434" t="n">
        <v>-24</v>
      </c>
      <c r="M4434" t="n">
        <v>14</v>
      </c>
      <c r="N4434" t="n">
        <v>14</v>
      </c>
      <c r="O4434" t="inlineStr">
        <is>
          <t>不可 #2</t>
        </is>
      </c>
      <c r="P4434" t="inlineStr">
        <is>
          <t>なし</t>
        </is>
      </c>
      <c r="R4434" s="4">
        <f>IF(COUNT($M4434:$N4434)=0,"",IF(AND(IF($N4434&lt;&gt;"",$N4434,$M4434)&lt;=0,$O4434&lt;&gt;"可"),"警告",""))</f>
        <v/>
      </c>
      <c r="S4434" s="4">
        <f>IF(COUNT($M4434:$N4434)=0,0,IF(IF($N4434&lt;&gt;"",$N4434,$M4434)&gt;=スコアリング基準!$B$20,スコアリング基準!$C$20,IF(IF($N4434&lt;&gt;"",$N4434,$M4434)&gt;=スコアリング基準!$B$21,スコアリング基準!$C$21,IF(IF($N4434&lt;&gt;"",$N4434,$M4434)&gt;0,スコアリング基準!$C$22,0))))</f>
        <v/>
      </c>
      <c r="T4434" s="4">
        <f>IF($O4434="可",スコアリング基準!$C$23,0)</f>
        <v/>
      </c>
      <c r="U4434" s="4">
        <f>IF(OR(COUNT($K4434:$L4434)&lt;2,$K4434=0),0,IF(ABS($L4434)/$K4434&lt;=スコアリング基準!$B$24,スコアリング基準!$C$24,IF(ABS($L4434)/$K4434&lt;=スコアリング基準!$B$25,スコアリング基準!$C$25,IF(ABS($L4434)/$K4434&lt;=スコアリング基準!$B$26,スコアリング基準!$C$26,0))))</f>
        <v/>
      </c>
      <c r="V4434" s="4">
        <f>IF($P4434="なし",スコアリング基準!$C$27,0)</f>
        <v/>
      </c>
      <c r="W4434" s="4">
        <f>IF($F4434="",0,IF(ISNUMBER($F4434),IF($F4434&lt;=スコアリング基準!$B$28,スコアリング基準!$C$28,スコアリング基準!$C$29),0))</f>
        <v/>
      </c>
      <c r="X4434" s="4">
        <f>IFERROR(VLOOKUP($B4434,スコアリング基準!$A$36:$B$46,2,FALSE),0)</f>
        <v/>
      </c>
      <c r="Y4434" s="4">
        <f>SUM($S4434:$X4434)</f>
        <v/>
      </c>
      <c r="Z4434" s="4">
        <f>IF(COUNT($M4434:$N4434)=0,"データ無",IF($Y4434&gt;=スコアリング基準!$B$30,"S",IF($Y4434&gt;=スコアリング基準!$B$31,"A",IF($Y4434&gt;=スコアリング基準!$B$32,"B","C"))))</f>
        <v/>
      </c>
      <c r="AA4434">
        <f>IFERROR(INDEX(実績DB!$I$3:$I$104,MATCH($B4434&amp;$C4434,実績DB!$J$3:$J$104,0)),"")</f>
        <v/>
      </c>
    </row>
    <row r="4435">
      <c r="A4435" t="n">
        <v>4433</v>
      </c>
      <c r="B4435" t="inlineStr">
        <is>
          <t>関西</t>
        </is>
      </c>
      <c r="C4435" t="inlineStr">
        <is>
          <t>小山変電所</t>
        </is>
      </c>
      <c r="E4435" t="n">
        <v>77</v>
      </c>
      <c r="F4435" t="n">
        <v>6.6</v>
      </c>
      <c r="G4435" s="3" t="n"/>
      <c r="H4435" s="3" t="n"/>
      <c r="I4435" t="inlineStr">
        <is>
          <t>未取得</t>
        </is>
      </c>
      <c r="J4435" t="n">
        <v>38</v>
      </c>
      <c r="K4435" t="n">
        <v>38</v>
      </c>
      <c r="L4435" t="n">
        <v>-24</v>
      </c>
      <c r="M4435" t="n">
        <v>12</v>
      </c>
      <c r="N4435" t="n">
        <v>0</v>
      </c>
      <c r="O4435" t="inlineStr">
        <is>
          <t>不可 #2</t>
        </is>
      </c>
      <c r="P4435" t="inlineStr">
        <is>
          <t>有り</t>
        </is>
      </c>
      <c r="R4435" s="4">
        <f>IF(COUNT($M4435:$N4435)=0,"",IF(AND(IF($N4435&lt;&gt;"",$N4435,$M4435)&lt;=0,$O4435&lt;&gt;"可"),"警告",""))</f>
        <v/>
      </c>
      <c r="S4435" s="4">
        <f>IF(COUNT($M4435:$N4435)=0,0,IF(IF($N4435&lt;&gt;"",$N4435,$M4435)&gt;=スコアリング基準!$B$20,スコアリング基準!$C$20,IF(IF($N4435&lt;&gt;"",$N4435,$M4435)&gt;=スコアリング基準!$B$21,スコアリング基準!$C$21,IF(IF($N4435&lt;&gt;"",$N4435,$M4435)&gt;0,スコアリング基準!$C$22,0))))</f>
        <v/>
      </c>
      <c r="T4435" s="4">
        <f>IF($O4435="可",スコアリング基準!$C$23,0)</f>
        <v/>
      </c>
      <c r="U4435" s="4">
        <f>IF(OR(COUNT($K4435:$L4435)&lt;2,$K4435=0),0,IF(ABS($L4435)/$K4435&lt;=スコアリング基準!$B$24,スコアリング基準!$C$24,IF(ABS($L4435)/$K4435&lt;=スコアリング基準!$B$25,スコアリング基準!$C$25,IF(ABS($L4435)/$K4435&lt;=スコアリング基準!$B$26,スコアリング基準!$C$26,0))))</f>
        <v/>
      </c>
      <c r="V4435" s="4">
        <f>IF($P4435="なし",スコアリング基準!$C$27,0)</f>
        <v/>
      </c>
      <c r="W4435" s="4">
        <f>IF($F4435="",0,IF(ISNUMBER($F4435),IF($F4435&lt;=スコアリング基準!$B$28,スコアリング基準!$C$28,スコアリング基準!$C$29),0))</f>
        <v/>
      </c>
      <c r="X4435" s="4">
        <f>IFERROR(VLOOKUP($B4435,スコアリング基準!$A$36:$B$46,2,FALSE),0)</f>
        <v/>
      </c>
      <c r="Y4435" s="4">
        <f>SUM($S4435:$X4435)</f>
        <v/>
      </c>
      <c r="Z4435" s="4">
        <f>IF(COUNT($M4435:$N4435)=0,"データ無",IF($Y4435&gt;=スコアリング基準!$B$30,"S",IF($Y4435&gt;=スコアリング基準!$B$31,"A",IF($Y4435&gt;=スコアリング基準!$B$32,"B","C"))))</f>
        <v/>
      </c>
      <c r="AA4435">
        <f>IFERROR(INDEX(実績DB!$I$3:$I$104,MATCH($B4435&amp;$C4435,実績DB!$J$3:$J$104,0)),"")</f>
        <v/>
      </c>
    </row>
    <row r="4436">
      <c r="A4436" t="n">
        <v>4434</v>
      </c>
      <c r="B4436" t="inlineStr">
        <is>
          <t>関西</t>
        </is>
      </c>
      <c r="C4436" t="inlineStr">
        <is>
          <t>小沢変電所</t>
        </is>
      </c>
      <c r="E4436" t="n">
        <v>77</v>
      </c>
      <c r="F4436" t="n">
        <v>6.6</v>
      </c>
      <c r="G4436" s="3" t="n">
        <v>35.40604</v>
      </c>
      <c r="H4436" s="3" t="n">
        <v>136.27037</v>
      </c>
      <c r="I4436" t="inlineStr">
        <is>
          <t>OSM実測(名称一致)</t>
        </is>
      </c>
      <c r="J4436" t="n">
        <v>38</v>
      </c>
      <c r="K4436" t="n">
        <v>38</v>
      </c>
      <c r="L4436" t="n">
        <v>-24</v>
      </c>
      <c r="M4436" t="n">
        <v>14</v>
      </c>
      <c r="N4436" t="n">
        <v>14</v>
      </c>
      <c r="O4436" t="inlineStr">
        <is>
          <t>不可 #2</t>
        </is>
      </c>
      <c r="P4436" t="inlineStr">
        <is>
          <t>なし</t>
        </is>
      </c>
      <c r="R4436" s="4">
        <f>IF(COUNT($M4436:$N4436)=0,"",IF(AND(IF($N4436&lt;&gt;"",$N4436,$M4436)&lt;=0,$O4436&lt;&gt;"可"),"警告",""))</f>
        <v/>
      </c>
      <c r="S4436" s="4">
        <f>IF(COUNT($M4436:$N4436)=0,0,IF(IF($N4436&lt;&gt;"",$N4436,$M4436)&gt;=スコアリング基準!$B$20,スコアリング基準!$C$20,IF(IF($N4436&lt;&gt;"",$N4436,$M4436)&gt;=スコアリング基準!$B$21,スコアリング基準!$C$21,IF(IF($N4436&lt;&gt;"",$N4436,$M4436)&gt;0,スコアリング基準!$C$22,0))))</f>
        <v/>
      </c>
      <c r="T4436" s="4">
        <f>IF($O4436="可",スコアリング基準!$C$23,0)</f>
        <v/>
      </c>
      <c r="U4436" s="4">
        <f>IF(OR(COUNT($K4436:$L4436)&lt;2,$K4436=0),0,IF(ABS($L4436)/$K4436&lt;=スコアリング基準!$B$24,スコアリング基準!$C$24,IF(ABS($L4436)/$K4436&lt;=スコアリング基準!$B$25,スコアリング基準!$C$25,IF(ABS($L4436)/$K4436&lt;=スコアリング基準!$B$26,スコアリング基準!$C$26,0))))</f>
        <v/>
      </c>
      <c r="V4436" s="4">
        <f>IF($P4436="なし",スコアリング基準!$C$27,0)</f>
        <v/>
      </c>
      <c r="W4436" s="4">
        <f>IF($F4436="",0,IF(ISNUMBER($F4436),IF($F4436&lt;=スコアリング基準!$B$28,スコアリング基準!$C$28,スコアリング基準!$C$29),0))</f>
        <v/>
      </c>
      <c r="X4436" s="4">
        <f>IFERROR(VLOOKUP($B4436,スコアリング基準!$A$36:$B$46,2,FALSE),0)</f>
        <v/>
      </c>
      <c r="Y4436" s="4">
        <f>SUM($S4436:$X4436)</f>
        <v/>
      </c>
      <c r="Z4436" s="4">
        <f>IF(COUNT($M4436:$N4436)=0,"データ無",IF($Y4436&gt;=スコアリング基準!$B$30,"S",IF($Y4436&gt;=スコアリング基準!$B$31,"A",IF($Y4436&gt;=スコアリング基準!$B$32,"B","C"))))</f>
        <v/>
      </c>
      <c r="AA4436">
        <f>IFERROR(INDEX(実績DB!$I$3:$I$104,MATCH($B4436&amp;$C4436,実績DB!$J$3:$J$104,0)),"")</f>
        <v/>
      </c>
    </row>
    <row r="4437">
      <c r="A4437" t="n">
        <v>4435</v>
      </c>
      <c r="B4437" t="inlineStr">
        <is>
          <t>関西</t>
        </is>
      </c>
      <c r="C4437" t="inlineStr">
        <is>
          <t>小浜変電所</t>
        </is>
      </c>
      <c r="E4437" t="n">
        <v>77</v>
      </c>
      <c r="F4437" t="n">
        <v>33</v>
      </c>
      <c r="G4437" s="3" t="n">
        <v>35.48548</v>
      </c>
      <c r="H4437" s="3" t="n">
        <v>135.76817</v>
      </c>
      <c r="I4437" t="inlineStr">
        <is>
          <t>OSM実測(名称一致)</t>
        </is>
      </c>
      <c r="J4437" t="n">
        <v>28</v>
      </c>
      <c r="K4437" t="n">
        <v>15</v>
      </c>
      <c r="L4437" t="n">
        <v>-1</v>
      </c>
      <c r="O4437" t="inlineStr">
        <is>
          <t>可</t>
        </is>
      </c>
      <c r="P4437" t="inlineStr">
        <is>
          <t>なし</t>
        </is>
      </c>
      <c r="R4437" s="4">
        <f>IF(COUNT($M4437:$N4437)=0,"",IF(AND(IF($N4437&lt;&gt;"",$N4437,$M4437)&lt;=0,$O4437&lt;&gt;"可"),"警告",""))</f>
        <v/>
      </c>
      <c r="S4437" s="4">
        <f>IF(COUNT($M4437:$N4437)=0,0,IF(IF($N4437&lt;&gt;"",$N4437,$M4437)&gt;=スコアリング基準!$B$20,スコアリング基準!$C$20,IF(IF($N4437&lt;&gt;"",$N4437,$M4437)&gt;=スコアリング基準!$B$21,スコアリング基準!$C$21,IF(IF($N4437&lt;&gt;"",$N4437,$M4437)&gt;0,スコアリング基準!$C$22,0))))</f>
        <v/>
      </c>
      <c r="T4437" s="4">
        <f>IF($O4437="可",スコアリング基準!$C$23,0)</f>
        <v/>
      </c>
      <c r="U4437" s="4">
        <f>IF(OR(COUNT($K4437:$L4437)&lt;2,$K4437=0),0,IF(ABS($L4437)/$K4437&lt;=スコアリング基準!$B$24,スコアリング基準!$C$24,IF(ABS($L4437)/$K4437&lt;=スコアリング基準!$B$25,スコアリング基準!$C$25,IF(ABS($L4437)/$K4437&lt;=スコアリング基準!$B$26,スコアリング基準!$C$26,0))))</f>
        <v/>
      </c>
      <c r="V4437" s="4">
        <f>IF($P4437="なし",スコアリング基準!$C$27,0)</f>
        <v/>
      </c>
      <c r="W4437" s="4">
        <f>IF($F4437="",0,IF(ISNUMBER($F4437),IF($F4437&lt;=スコアリング基準!$B$28,スコアリング基準!$C$28,スコアリング基準!$C$29),0))</f>
        <v/>
      </c>
      <c r="X4437" s="4">
        <f>IFERROR(VLOOKUP($B4437,スコアリング基準!$A$36:$B$46,2,FALSE),0)</f>
        <v/>
      </c>
      <c r="Y4437" s="4">
        <f>SUM($S4437:$X4437)</f>
        <v/>
      </c>
      <c r="Z4437" s="4">
        <f>IF(COUNT($M4437:$N4437)=0,"データ無",IF($Y4437&gt;=スコアリング基準!$B$30,"S",IF($Y4437&gt;=スコアリング基準!$B$31,"A",IF($Y4437&gt;=スコアリング基準!$B$32,"B","C"))))</f>
        <v/>
      </c>
      <c r="AA4437">
        <f>IFERROR(INDEX(実績DB!$I$3:$I$104,MATCH($B4437&amp;$C4437,実績DB!$J$3:$J$104,0)),"")</f>
        <v/>
      </c>
    </row>
    <row r="4438">
      <c r="A4438" t="n">
        <v>4436</v>
      </c>
      <c r="B4438" t="inlineStr">
        <is>
          <t>関西</t>
        </is>
      </c>
      <c r="C4438" t="inlineStr">
        <is>
          <t>小野変電所</t>
        </is>
      </c>
      <c r="E4438" t="n">
        <v>77</v>
      </c>
      <c r="F4438" t="n">
        <v>6.6</v>
      </c>
      <c r="G4438" s="3" t="n"/>
      <c r="H4438" s="3" t="n"/>
      <c r="I4438" t="inlineStr">
        <is>
          <t>未取得</t>
        </is>
      </c>
      <c r="J4438" t="n">
        <v>34</v>
      </c>
      <c r="K4438" t="n">
        <v>34</v>
      </c>
      <c r="L4438" t="n">
        <v>-22</v>
      </c>
      <c r="M4438" t="n">
        <v>12</v>
      </c>
      <c r="N4438" t="n">
        <v>0</v>
      </c>
      <c r="O4438" t="inlineStr">
        <is>
          <t>不可 #2</t>
        </is>
      </c>
      <c r="P4438" t="inlineStr">
        <is>
          <t>有り</t>
        </is>
      </c>
      <c r="R4438" s="4">
        <f>IF(COUNT($M4438:$N4438)=0,"",IF(AND(IF($N4438&lt;&gt;"",$N4438,$M4438)&lt;=0,$O4438&lt;&gt;"可"),"警告",""))</f>
        <v/>
      </c>
      <c r="S4438" s="4">
        <f>IF(COUNT($M4438:$N4438)=0,0,IF(IF($N4438&lt;&gt;"",$N4438,$M4438)&gt;=スコアリング基準!$B$20,スコアリング基準!$C$20,IF(IF($N4438&lt;&gt;"",$N4438,$M4438)&gt;=スコアリング基準!$B$21,スコアリング基準!$C$21,IF(IF($N4438&lt;&gt;"",$N4438,$M4438)&gt;0,スコアリング基準!$C$22,0))))</f>
        <v/>
      </c>
      <c r="T4438" s="4">
        <f>IF($O4438="可",スコアリング基準!$C$23,0)</f>
        <v/>
      </c>
      <c r="U4438" s="4">
        <f>IF(OR(COUNT($K4438:$L4438)&lt;2,$K4438=0),0,IF(ABS($L4438)/$K4438&lt;=スコアリング基準!$B$24,スコアリング基準!$C$24,IF(ABS($L4438)/$K4438&lt;=スコアリング基準!$B$25,スコアリング基準!$C$25,IF(ABS($L4438)/$K4438&lt;=スコアリング基準!$B$26,スコアリング基準!$C$26,0))))</f>
        <v/>
      </c>
      <c r="V4438" s="4">
        <f>IF($P4438="なし",スコアリング基準!$C$27,0)</f>
        <v/>
      </c>
      <c r="W4438" s="4">
        <f>IF($F4438="",0,IF(ISNUMBER($F4438),IF($F4438&lt;=スコアリング基準!$B$28,スコアリング基準!$C$28,スコアリング基準!$C$29),0))</f>
        <v/>
      </c>
      <c r="X4438" s="4">
        <f>IFERROR(VLOOKUP($B4438,スコアリング基準!$A$36:$B$46,2,FALSE),0)</f>
        <v/>
      </c>
      <c r="Y4438" s="4">
        <f>SUM($S4438:$X4438)</f>
        <v/>
      </c>
      <c r="Z4438" s="4">
        <f>IF(COUNT($M4438:$N4438)=0,"データ無",IF($Y4438&gt;=スコアリング基準!$B$30,"S",IF($Y4438&gt;=スコアリング基準!$B$31,"A",IF($Y4438&gt;=スコアリング基準!$B$32,"B","C"))))</f>
        <v/>
      </c>
      <c r="AA4438">
        <f>IFERROR(INDEX(実績DB!$I$3:$I$104,MATCH($B4438&amp;$C4438,実績DB!$J$3:$J$104,0)),"")</f>
        <v/>
      </c>
    </row>
    <row r="4439">
      <c r="A4439" t="n">
        <v>4437</v>
      </c>
      <c r="B4439" t="inlineStr">
        <is>
          <t>関西</t>
        </is>
      </c>
      <c r="C4439" t="inlineStr">
        <is>
          <t>小野原変電所</t>
        </is>
      </c>
      <c r="E4439" t="n">
        <v>77</v>
      </c>
      <c r="F4439" t="n">
        <v>6.6</v>
      </c>
      <c r="G4439" s="3" t="n">
        <v>34.836608</v>
      </c>
      <c r="H4439" s="3" t="n">
        <v>135.51667</v>
      </c>
      <c r="I4439" t="inlineStr">
        <is>
          <t>Google Places(名称一致)</t>
        </is>
      </c>
      <c r="J4439" t="n">
        <v>54</v>
      </c>
      <c r="K4439" t="n">
        <v>54</v>
      </c>
      <c r="L4439" t="n">
        <v>-28</v>
      </c>
      <c r="M4439" t="n">
        <v>26</v>
      </c>
      <c r="N4439" t="n">
        <v>26</v>
      </c>
      <c r="O4439" t="inlineStr">
        <is>
          <t>不可 #2</t>
        </is>
      </c>
      <c r="P4439" t="inlineStr">
        <is>
          <t>なし</t>
        </is>
      </c>
      <c r="R4439" s="4">
        <f>IF(COUNT($M4439:$N4439)=0,"",IF(AND(IF($N4439&lt;&gt;"",$N4439,$M4439)&lt;=0,$O4439&lt;&gt;"可"),"警告",""))</f>
        <v/>
      </c>
      <c r="S4439" s="4">
        <f>IF(COUNT($M4439:$N4439)=0,0,IF(IF($N4439&lt;&gt;"",$N4439,$M4439)&gt;=スコアリング基準!$B$20,スコアリング基準!$C$20,IF(IF($N4439&lt;&gt;"",$N4439,$M4439)&gt;=スコアリング基準!$B$21,スコアリング基準!$C$21,IF(IF($N4439&lt;&gt;"",$N4439,$M4439)&gt;0,スコアリング基準!$C$22,0))))</f>
        <v/>
      </c>
      <c r="T4439" s="4">
        <f>IF($O4439="可",スコアリング基準!$C$23,0)</f>
        <v/>
      </c>
      <c r="U4439" s="4">
        <f>IF(OR(COUNT($K4439:$L4439)&lt;2,$K4439=0),0,IF(ABS($L4439)/$K4439&lt;=スコアリング基準!$B$24,スコアリング基準!$C$24,IF(ABS($L4439)/$K4439&lt;=スコアリング基準!$B$25,スコアリング基準!$C$25,IF(ABS($L4439)/$K4439&lt;=スコアリング基準!$B$26,スコアリング基準!$C$26,0))))</f>
        <v/>
      </c>
      <c r="V4439" s="4">
        <f>IF($P4439="なし",スコアリング基準!$C$27,0)</f>
        <v/>
      </c>
      <c r="W4439" s="4">
        <f>IF($F4439="",0,IF(ISNUMBER($F4439),IF($F4439&lt;=スコアリング基準!$B$28,スコアリング基準!$C$28,スコアリング基準!$C$29),0))</f>
        <v/>
      </c>
      <c r="X4439" s="4">
        <f>IFERROR(VLOOKUP($B4439,スコアリング基準!$A$36:$B$46,2,FALSE),0)</f>
        <v/>
      </c>
      <c r="Y4439" s="4">
        <f>SUM($S4439:$X4439)</f>
        <v/>
      </c>
      <c r="Z4439" s="4">
        <f>IF(COUNT($M4439:$N4439)=0,"データ無",IF($Y4439&gt;=スコアリング基準!$B$30,"S",IF($Y4439&gt;=スコアリング基準!$B$31,"A",IF($Y4439&gt;=スコアリング基準!$B$32,"B","C"))))</f>
        <v/>
      </c>
      <c r="AA4439">
        <f>IFERROR(INDEX(実績DB!$I$3:$I$104,MATCH($B4439&amp;$C4439,実績DB!$J$3:$J$104,0)),"")</f>
        <v/>
      </c>
    </row>
    <row r="4440">
      <c r="A4440" t="n">
        <v>4438</v>
      </c>
      <c r="B4440" t="inlineStr">
        <is>
          <t>関西</t>
        </is>
      </c>
      <c r="C4440" t="inlineStr">
        <is>
          <t>尼崎変電所</t>
        </is>
      </c>
      <c r="E4440" t="n">
        <v>77</v>
      </c>
      <c r="F4440" t="n">
        <v>6.6</v>
      </c>
      <c r="G4440" s="3" t="n">
        <v>34.73303</v>
      </c>
      <c r="H4440" s="3" t="n">
        <v>135.42714</v>
      </c>
      <c r="I4440" t="inlineStr">
        <is>
          <t>OSM実測(名称一致)</t>
        </is>
      </c>
      <c r="J4440" t="n">
        <v>36</v>
      </c>
      <c r="K4440" t="n">
        <v>36</v>
      </c>
      <c r="L4440" t="n">
        <v>-19</v>
      </c>
      <c r="M4440" t="n">
        <v>17</v>
      </c>
      <c r="N4440" t="n">
        <v>0</v>
      </c>
      <c r="O4440" t="inlineStr">
        <is>
          <t>不可 #2</t>
        </is>
      </c>
      <c r="P4440" t="inlineStr">
        <is>
          <t>有り</t>
        </is>
      </c>
      <c r="R4440" s="4">
        <f>IF(COUNT($M4440:$N4440)=0,"",IF(AND(IF($N4440&lt;&gt;"",$N4440,$M4440)&lt;=0,$O4440&lt;&gt;"可"),"警告",""))</f>
        <v/>
      </c>
      <c r="S4440" s="4">
        <f>IF(COUNT($M4440:$N4440)=0,0,IF(IF($N4440&lt;&gt;"",$N4440,$M4440)&gt;=スコアリング基準!$B$20,スコアリング基準!$C$20,IF(IF($N4440&lt;&gt;"",$N4440,$M4440)&gt;=スコアリング基準!$B$21,スコアリング基準!$C$21,IF(IF($N4440&lt;&gt;"",$N4440,$M4440)&gt;0,スコアリング基準!$C$22,0))))</f>
        <v/>
      </c>
      <c r="T4440" s="4">
        <f>IF($O4440="可",スコアリング基準!$C$23,0)</f>
        <v/>
      </c>
      <c r="U4440" s="4">
        <f>IF(OR(COUNT($K4440:$L4440)&lt;2,$K4440=0),0,IF(ABS($L4440)/$K4440&lt;=スコアリング基準!$B$24,スコアリング基準!$C$24,IF(ABS($L4440)/$K4440&lt;=スコアリング基準!$B$25,スコアリング基準!$C$25,IF(ABS($L4440)/$K4440&lt;=スコアリング基準!$B$26,スコアリング基準!$C$26,0))))</f>
        <v/>
      </c>
      <c r="V4440" s="4">
        <f>IF($P4440="なし",スコアリング基準!$C$27,0)</f>
        <v/>
      </c>
      <c r="W4440" s="4">
        <f>IF($F4440="",0,IF(ISNUMBER($F4440),IF($F4440&lt;=スコアリング基準!$B$28,スコアリング基準!$C$28,スコアリング基準!$C$29),0))</f>
        <v/>
      </c>
      <c r="X4440" s="4">
        <f>IFERROR(VLOOKUP($B4440,スコアリング基準!$A$36:$B$46,2,FALSE),0)</f>
        <v/>
      </c>
      <c r="Y4440" s="4">
        <f>SUM($S4440:$X4440)</f>
        <v/>
      </c>
      <c r="Z4440" s="4">
        <f>IF(COUNT($M4440:$N4440)=0,"データ無",IF($Y4440&gt;=スコアリング基準!$B$30,"S",IF($Y4440&gt;=スコアリング基準!$B$31,"A",IF($Y4440&gt;=スコアリング基準!$B$32,"B","C"))))</f>
        <v/>
      </c>
      <c r="AA4440">
        <f>IFERROR(INDEX(実績DB!$I$3:$I$104,MATCH($B4440&amp;$C4440,実績DB!$J$3:$J$104,0)),"")</f>
        <v/>
      </c>
    </row>
    <row r="4441">
      <c r="A4441" t="n">
        <v>4439</v>
      </c>
      <c r="B4441" t="inlineStr">
        <is>
          <t>関西</t>
        </is>
      </c>
      <c r="C4441" t="inlineStr">
        <is>
          <t>尼東変電所</t>
        </is>
      </c>
      <c r="E4441" t="n">
        <v>77</v>
      </c>
      <c r="F4441" t="n">
        <v>22</v>
      </c>
      <c r="G4441" s="3" t="n">
        <v>34.705434</v>
      </c>
      <c r="H4441" s="3" t="n">
        <v>135.401684</v>
      </c>
      <c r="I4441" t="inlineStr">
        <is>
          <t>Google Places(名称一致)</t>
        </is>
      </c>
      <c r="J4441" t="n">
        <v>57</v>
      </c>
      <c r="K4441" t="n">
        <v>31</v>
      </c>
      <c r="L4441" t="n">
        <v>-3</v>
      </c>
      <c r="O4441" t="inlineStr">
        <is>
          <t>可</t>
        </is>
      </c>
      <c r="P4441" t="inlineStr">
        <is>
          <t>有り</t>
        </is>
      </c>
      <c r="R4441" s="4">
        <f>IF(COUNT($M4441:$N4441)=0,"",IF(AND(IF($N4441&lt;&gt;"",$N4441,$M4441)&lt;=0,$O4441&lt;&gt;"可"),"警告",""))</f>
        <v/>
      </c>
      <c r="S4441" s="4">
        <f>IF(COUNT($M4441:$N4441)=0,0,IF(IF($N4441&lt;&gt;"",$N4441,$M4441)&gt;=スコアリング基準!$B$20,スコアリング基準!$C$20,IF(IF($N4441&lt;&gt;"",$N4441,$M4441)&gt;=スコアリング基準!$B$21,スコアリング基準!$C$21,IF(IF($N4441&lt;&gt;"",$N4441,$M4441)&gt;0,スコアリング基準!$C$22,0))))</f>
        <v/>
      </c>
      <c r="T4441" s="4">
        <f>IF($O4441="可",スコアリング基準!$C$23,0)</f>
        <v/>
      </c>
      <c r="U4441" s="4">
        <f>IF(OR(COUNT($K4441:$L4441)&lt;2,$K4441=0),0,IF(ABS($L4441)/$K4441&lt;=スコアリング基準!$B$24,スコアリング基準!$C$24,IF(ABS($L4441)/$K4441&lt;=スコアリング基準!$B$25,スコアリング基準!$C$25,IF(ABS($L4441)/$K4441&lt;=スコアリング基準!$B$26,スコアリング基準!$C$26,0))))</f>
        <v/>
      </c>
      <c r="V4441" s="4">
        <f>IF($P4441="なし",スコアリング基準!$C$27,0)</f>
        <v/>
      </c>
      <c r="W4441" s="4">
        <f>IF($F4441="",0,IF(ISNUMBER($F4441),IF($F4441&lt;=スコアリング基準!$B$28,スコアリング基準!$C$28,スコアリング基準!$C$29),0))</f>
        <v/>
      </c>
      <c r="X4441" s="4">
        <f>IFERROR(VLOOKUP($B4441,スコアリング基準!$A$36:$B$46,2,FALSE),0)</f>
        <v/>
      </c>
      <c r="Y4441" s="4">
        <f>SUM($S4441:$X4441)</f>
        <v/>
      </c>
      <c r="Z4441" s="4">
        <f>IF(COUNT($M4441:$N4441)=0,"データ無",IF($Y4441&gt;=スコアリング基準!$B$30,"S",IF($Y4441&gt;=スコアリング基準!$B$31,"A",IF($Y4441&gt;=スコアリング基準!$B$32,"B","C"))))</f>
        <v/>
      </c>
      <c r="AA4441">
        <f>IFERROR(INDEX(実績DB!$I$3:$I$104,MATCH($B4441&amp;$C4441,実績DB!$J$3:$J$104,0)),"")</f>
        <v/>
      </c>
    </row>
    <row r="4442">
      <c r="A4442" t="n">
        <v>4440</v>
      </c>
      <c r="B4442" t="inlineStr">
        <is>
          <t>関西</t>
        </is>
      </c>
      <c r="C4442" t="inlineStr">
        <is>
          <t>山下変電所</t>
        </is>
      </c>
      <c r="E4442" t="n">
        <v>77</v>
      </c>
      <c r="F4442" t="n">
        <v>6.6</v>
      </c>
      <c r="G4442" s="3" t="n"/>
      <c r="H4442" s="3" t="n"/>
      <c r="I4442" t="inlineStr">
        <is>
          <t>未取得</t>
        </is>
      </c>
      <c r="J4442" t="n">
        <v>38</v>
      </c>
      <c r="K4442" t="n">
        <v>38</v>
      </c>
      <c r="L4442" t="n">
        <v>-22</v>
      </c>
      <c r="M4442" t="n">
        <v>16</v>
      </c>
      <c r="N4442" t="n">
        <v>16</v>
      </c>
      <c r="O4442" t="inlineStr">
        <is>
          <t>不可 #2</t>
        </is>
      </c>
      <c r="P4442" t="inlineStr">
        <is>
          <t>なし</t>
        </is>
      </c>
      <c r="R4442" s="4">
        <f>IF(COUNT($M4442:$N4442)=0,"",IF(AND(IF($N4442&lt;&gt;"",$N4442,$M4442)&lt;=0,$O4442&lt;&gt;"可"),"警告",""))</f>
        <v/>
      </c>
      <c r="S4442" s="4">
        <f>IF(COUNT($M4442:$N4442)=0,0,IF(IF($N4442&lt;&gt;"",$N4442,$M4442)&gt;=スコアリング基準!$B$20,スコアリング基準!$C$20,IF(IF($N4442&lt;&gt;"",$N4442,$M4442)&gt;=スコアリング基準!$B$21,スコアリング基準!$C$21,IF(IF($N4442&lt;&gt;"",$N4442,$M4442)&gt;0,スコアリング基準!$C$22,0))))</f>
        <v/>
      </c>
      <c r="T4442" s="4">
        <f>IF($O4442="可",スコアリング基準!$C$23,0)</f>
        <v/>
      </c>
      <c r="U4442" s="4">
        <f>IF(OR(COUNT($K4442:$L4442)&lt;2,$K4442=0),0,IF(ABS($L4442)/$K4442&lt;=スコアリング基準!$B$24,スコアリング基準!$C$24,IF(ABS($L4442)/$K4442&lt;=スコアリング基準!$B$25,スコアリング基準!$C$25,IF(ABS($L4442)/$K4442&lt;=スコアリング基準!$B$26,スコアリング基準!$C$26,0))))</f>
        <v/>
      </c>
      <c r="V4442" s="4">
        <f>IF($P4442="なし",スコアリング基準!$C$27,0)</f>
        <v/>
      </c>
      <c r="W4442" s="4">
        <f>IF($F4442="",0,IF(ISNUMBER($F4442),IF($F4442&lt;=スコアリング基準!$B$28,スコアリング基準!$C$28,スコアリング基準!$C$29),0))</f>
        <v/>
      </c>
      <c r="X4442" s="4">
        <f>IFERROR(VLOOKUP($B4442,スコアリング基準!$A$36:$B$46,2,FALSE),0)</f>
        <v/>
      </c>
      <c r="Y4442" s="4">
        <f>SUM($S4442:$X4442)</f>
        <v/>
      </c>
      <c r="Z4442" s="4">
        <f>IF(COUNT($M4442:$N4442)=0,"データ無",IF($Y4442&gt;=スコアリング基準!$B$30,"S",IF($Y4442&gt;=スコアリング基準!$B$31,"A",IF($Y4442&gt;=スコアリング基準!$B$32,"B","C"))))</f>
        <v/>
      </c>
      <c r="AA4442">
        <f>IFERROR(INDEX(実績DB!$I$3:$I$104,MATCH($B4442&amp;$C4442,実績DB!$J$3:$J$104,0)),"")</f>
        <v/>
      </c>
    </row>
    <row r="4443">
      <c r="A4443" t="n">
        <v>4441</v>
      </c>
      <c r="B4443" t="inlineStr">
        <is>
          <t>関西</t>
        </is>
      </c>
      <c r="C4443" t="inlineStr">
        <is>
          <t>山南町変電所</t>
        </is>
      </c>
      <c r="E4443" t="n">
        <v>77</v>
      </c>
      <c r="F4443" t="n">
        <v>6.6</v>
      </c>
      <c r="G4443" s="3" t="n">
        <v>35.072608</v>
      </c>
      <c r="H4443" s="3" t="n">
        <v>135.024251</v>
      </c>
      <c r="I4443" t="inlineStr">
        <is>
          <t>Google Places(名称一致)</t>
        </is>
      </c>
      <c r="J4443" t="n">
        <v>28</v>
      </c>
      <c r="K4443" t="n">
        <v>28</v>
      </c>
      <c r="L4443" t="n">
        <v>-28</v>
      </c>
      <c r="M4443" t="n">
        <v>0</v>
      </c>
      <c r="N4443" t="n">
        <v>0</v>
      </c>
      <c r="O4443" t="inlineStr">
        <is>
          <t>不可 #2</t>
        </is>
      </c>
      <c r="P4443" t="inlineStr">
        <is>
          <t>有り</t>
        </is>
      </c>
      <c r="R4443" s="4">
        <f>IF(COUNT($M4443:$N4443)=0,"",IF(AND(IF($N4443&lt;&gt;"",$N4443,$M4443)&lt;=0,$O4443&lt;&gt;"可"),"警告",""))</f>
        <v/>
      </c>
      <c r="S4443" s="4">
        <f>IF(COUNT($M4443:$N4443)=0,0,IF(IF($N4443&lt;&gt;"",$N4443,$M4443)&gt;=スコアリング基準!$B$20,スコアリング基準!$C$20,IF(IF($N4443&lt;&gt;"",$N4443,$M4443)&gt;=スコアリング基準!$B$21,スコアリング基準!$C$21,IF(IF($N4443&lt;&gt;"",$N4443,$M4443)&gt;0,スコアリング基準!$C$22,0))))</f>
        <v/>
      </c>
      <c r="T4443" s="4">
        <f>IF($O4443="可",スコアリング基準!$C$23,0)</f>
        <v/>
      </c>
      <c r="U4443" s="4">
        <f>IF(OR(COUNT($K4443:$L4443)&lt;2,$K4443=0),0,IF(ABS($L4443)/$K4443&lt;=スコアリング基準!$B$24,スコアリング基準!$C$24,IF(ABS($L4443)/$K4443&lt;=スコアリング基準!$B$25,スコアリング基準!$C$25,IF(ABS($L4443)/$K4443&lt;=スコアリング基準!$B$26,スコアリング基準!$C$26,0))))</f>
        <v/>
      </c>
      <c r="V4443" s="4">
        <f>IF($P4443="なし",スコアリング基準!$C$27,0)</f>
        <v/>
      </c>
      <c r="W4443" s="4">
        <f>IF($F4443="",0,IF(ISNUMBER($F4443),IF($F4443&lt;=スコアリング基準!$B$28,スコアリング基準!$C$28,スコアリング基準!$C$29),0))</f>
        <v/>
      </c>
      <c r="X4443" s="4">
        <f>IFERROR(VLOOKUP($B4443,スコアリング基準!$A$36:$B$46,2,FALSE),0)</f>
        <v/>
      </c>
      <c r="Y4443" s="4">
        <f>SUM($S4443:$X4443)</f>
        <v/>
      </c>
      <c r="Z4443" s="4">
        <f>IF(COUNT($M4443:$N4443)=0,"データ無",IF($Y4443&gt;=スコアリング基準!$B$30,"S",IF($Y4443&gt;=スコアリング基準!$B$31,"A",IF($Y4443&gt;=スコアリング基準!$B$32,"B","C"))))</f>
        <v/>
      </c>
      <c r="AA4443">
        <f>IFERROR(INDEX(実績DB!$I$3:$I$104,MATCH($B4443&amp;$C4443,実績DB!$J$3:$J$104,0)),"")</f>
        <v/>
      </c>
    </row>
    <row r="4444">
      <c r="A4444" t="n">
        <v>4442</v>
      </c>
      <c r="B4444" t="inlineStr">
        <is>
          <t>関西</t>
        </is>
      </c>
      <c r="C4444" t="inlineStr">
        <is>
          <t>山坂変電所</t>
        </is>
      </c>
      <c r="E4444" t="n">
        <v>77</v>
      </c>
      <c r="F4444" t="n">
        <v>6.6</v>
      </c>
      <c r="G4444" s="3" t="n"/>
      <c r="H4444" s="3" t="n"/>
      <c r="I4444" t="inlineStr">
        <is>
          <t>未取得</t>
        </is>
      </c>
      <c r="J4444" t="n">
        <v>38</v>
      </c>
      <c r="K4444" t="n">
        <v>38</v>
      </c>
      <c r="L4444" t="n">
        <v>-19</v>
      </c>
      <c r="M4444" t="n">
        <v>19</v>
      </c>
      <c r="N4444" t="n">
        <v>19</v>
      </c>
      <c r="O4444" t="inlineStr">
        <is>
          <t>不可 #2</t>
        </is>
      </c>
      <c r="P4444" t="inlineStr">
        <is>
          <t>なし</t>
        </is>
      </c>
      <c r="R4444" s="4">
        <f>IF(COUNT($M4444:$N4444)=0,"",IF(AND(IF($N4444&lt;&gt;"",$N4444,$M4444)&lt;=0,$O4444&lt;&gt;"可"),"警告",""))</f>
        <v/>
      </c>
      <c r="S4444" s="4">
        <f>IF(COUNT($M4444:$N4444)=0,0,IF(IF($N4444&lt;&gt;"",$N4444,$M4444)&gt;=スコアリング基準!$B$20,スコアリング基準!$C$20,IF(IF($N4444&lt;&gt;"",$N4444,$M4444)&gt;=スコアリング基準!$B$21,スコアリング基準!$C$21,IF(IF($N4444&lt;&gt;"",$N4444,$M4444)&gt;0,スコアリング基準!$C$22,0))))</f>
        <v/>
      </c>
      <c r="T4444" s="4">
        <f>IF($O4444="可",スコアリング基準!$C$23,0)</f>
        <v/>
      </c>
      <c r="U4444" s="4">
        <f>IF(OR(COUNT($K4444:$L4444)&lt;2,$K4444=0),0,IF(ABS($L4444)/$K4444&lt;=スコアリング基準!$B$24,スコアリング基準!$C$24,IF(ABS($L4444)/$K4444&lt;=スコアリング基準!$B$25,スコアリング基準!$C$25,IF(ABS($L4444)/$K4444&lt;=スコアリング基準!$B$26,スコアリング基準!$C$26,0))))</f>
        <v/>
      </c>
      <c r="V4444" s="4">
        <f>IF($P4444="なし",スコアリング基準!$C$27,0)</f>
        <v/>
      </c>
      <c r="W4444" s="4">
        <f>IF($F4444="",0,IF(ISNUMBER($F4444),IF($F4444&lt;=スコアリング基準!$B$28,スコアリング基準!$C$28,スコアリング基準!$C$29),0))</f>
        <v/>
      </c>
      <c r="X4444" s="4">
        <f>IFERROR(VLOOKUP($B4444,スコアリング基準!$A$36:$B$46,2,FALSE),0)</f>
        <v/>
      </c>
      <c r="Y4444" s="4">
        <f>SUM($S4444:$X4444)</f>
        <v/>
      </c>
      <c r="Z4444" s="4">
        <f>IF(COUNT($M4444:$N4444)=0,"データ無",IF($Y4444&gt;=スコアリング基準!$B$30,"S",IF($Y4444&gt;=スコアリング基準!$B$31,"A",IF($Y4444&gt;=スコアリング基準!$B$32,"B","C"))))</f>
        <v/>
      </c>
      <c r="AA4444">
        <f>IFERROR(INDEX(実績DB!$I$3:$I$104,MATCH($B4444&amp;$C4444,実績DB!$J$3:$J$104,0)),"")</f>
        <v/>
      </c>
    </row>
    <row r="4445">
      <c r="A4445" t="n">
        <v>4443</v>
      </c>
      <c r="B4445" t="inlineStr">
        <is>
          <t>関西</t>
        </is>
      </c>
      <c r="C4445" t="inlineStr">
        <is>
          <t>山手町変電所</t>
        </is>
      </c>
      <c r="E4445" t="n">
        <v>77</v>
      </c>
      <c r="F4445" t="n">
        <v>6.6</v>
      </c>
      <c r="G4445" s="3" t="n">
        <v>34.773332</v>
      </c>
      <c r="H4445" s="3" t="n">
        <v>135.516707</v>
      </c>
      <c r="I4445" t="inlineStr">
        <is>
          <t>Google Places(名称一致)</t>
        </is>
      </c>
      <c r="J4445" t="n">
        <v>38</v>
      </c>
      <c r="K4445" t="n">
        <v>38</v>
      </c>
      <c r="L4445" t="n">
        <v>-19</v>
      </c>
      <c r="M4445" t="n">
        <v>19</v>
      </c>
      <c r="N4445" t="n">
        <v>19</v>
      </c>
      <c r="O4445" t="inlineStr">
        <is>
          <t>不可 #2</t>
        </is>
      </c>
      <c r="P4445" t="inlineStr">
        <is>
          <t>なし</t>
        </is>
      </c>
      <c r="R4445" s="4">
        <f>IF(COUNT($M4445:$N4445)=0,"",IF(AND(IF($N4445&lt;&gt;"",$N4445,$M4445)&lt;=0,$O4445&lt;&gt;"可"),"警告",""))</f>
        <v/>
      </c>
      <c r="S4445" s="4">
        <f>IF(COUNT($M4445:$N4445)=0,0,IF(IF($N4445&lt;&gt;"",$N4445,$M4445)&gt;=スコアリング基準!$B$20,スコアリング基準!$C$20,IF(IF($N4445&lt;&gt;"",$N4445,$M4445)&gt;=スコアリング基準!$B$21,スコアリング基準!$C$21,IF(IF($N4445&lt;&gt;"",$N4445,$M4445)&gt;0,スコアリング基準!$C$22,0))))</f>
        <v/>
      </c>
      <c r="T4445" s="4">
        <f>IF($O4445="可",スコアリング基準!$C$23,0)</f>
        <v/>
      </c>
      <c r="U4445" s="4">
        <f>IF(OR(COUNT($K4445:$L4445)&lt;2,$K4445=0),0,IF(ABS($L4445)/$K4445&lt;=スコアリング基準!$B$24,スコアリング基準!$C$24,IF(ABS($L4445)/$K4445&lt;=スコアリング基準!$B$25,スコアリング基準!$C$25,IF(ABS($L4445)/$K4445&lt;=スコアリング基準!$B$26,スコアリング基準!$C$26,0))))</f>
        <v/>
      </c>
      <c r="V4445" s="4">
        <f>IF($P4445="なし",スコアリング基準!$C$27,0)</f>
        <v/>
      </c>
      <c r="W4445" s="4">
        <f>IF($F4445="",0,IF(ISNUMBER($F4445),IF($F4445&lt;=スコアリング基準!$B$28,スコアリング基準!$C$28,スコアリング基準!$C$29),0))</f>
        <v/>
      </c>
      <c r="X4445" s="4">
        <f>IFERROR(VLOOKUP($B4445,スコアリング基準!$A$36:$B$46,2,FALSE),0)</f>
        <v/>
      </c>
      <c r="Y4445" s="4">
        <f>SUM($S4445:$X4445)</f>
        <v/>
      </c>
      <c r="Z4445" s="4">
        <f>IF(COUNT($M4445:$N4445)=0,"データ無",IF($Y4445&gt;=スコアリング基準!$B$30,"S",IF($Y4445&gt;=スコアリング基準!$B$31,"A",IF($Y4445&gt;=スコアリング基準!$B$32,"B","C"))))</f>
        <v/>
      </c>
      <c r="AA4445">
        <f>IFERROR(INDEX(実績DB!$I$3:$I$104,MATCH($B4445&amp;$C4445,実績DB!$J$3:$J$104,0)),"")</f>
        <v/>
      </c>
    </row>
    <row r="4446">
      <c r="A4446" t="n">
        <v>4444</v>
      </c>
      <c r="B4446" t="inlineStr">
        <is>
          <t>関西</t>
        </is>
      </c>
      <c r="C4446" t="inlineStr">
        <is>
          <t>山本変電所</t>
        </is>
      </c>
      <c r="E4446" t="n">
        <v>77</v>
      </c>
      <c r="F4446" t="n">
        <v>6.6</v>
      </c>
      <c r="G4446" s="3" t="n"/>
      <c r="H4446" s="3" t="n"/>
      <c r="I4446" t="inlineStr">
        <is>
          <t>未取得</t>
        </is>
      </c>
      <c r="J4446" t="n">
        <v>38</v>
      </c>
      <c r="K4446" t="n">
        <v>38</v>
      </c>
      <c r="L4446" t="n">
        <v>-20</v>
      </c>
      <c r="M4446" t="n">
        <v>18</v>
      </c>
      <c r="N4446" t="n">
        <v>0</v>
      </c>
      <c r="O4446" t="inlineStr">
        <is>
          <t>不可 #2</t>
        </is>
      </c>
      <c r="P4446" t="inlineStr">
        <is>
          <t>有り</t>
        </is>
      </c>
      <c r="R4446" s="4">
        <f>IF(COUNT($M4446:$N4446)=0,"",IF(AND(IF($N4446&lt;&gt;"",$N4446,$M4446)&lt;=0,$O4446&lt;&gt;"可"),"警告",""))</f>
        <v/>
      </c>
      <c r="S4446" s="4">
        <f>IF(COUNT($M4446:$N4446)=0,0,IF(IF($N4446&lt;&gt;"",$N4446,$M4446)&gt;=スコアリング基準!$B$20,スコアリング基準!$C$20,IF(IF($N4446&lt;&gt;"",$N4446,$M4446)&gt;=スコアリング基準!$B$21,スコアリング基準!$C$21,IF(IF($N4446&lt;&gt;"",$N4446,$M4446)&gt;0,スコアリング基準!$C$22,0))))</f>
        <v/>
      </c>
      <c r="T4446" s="4">
        <f>IF($O4446="可",スコアリング基準!$C$23,0)</f>
        <v/>
      </c>
      <c r="U4446" s="4">
        <f>IF(OR(COUNT($K4446:$L4446)&lt;2,$K4446=0),0,IF(ABS($L4446)/$K4446&lt;=スコアリング基準!$B$24,スコアリング基準!$C$24,IF(ABS($L4446)/$K4446&lt;=スコアリング基準!$B$25,スコアリング基準!$C$25,IF(ABS($L4446)/$K4446&lt;=スコアリング基準!$B$26,スコアリング基準!$C$26,0))))</f>
        <v/>
      </c>
      <c r="V4446" s="4">
        <f>IF($P4446="なし",スコアリング基準!$C$27,0)</f>
        <v/>
      </c>
      <c r="W4446" s="4">
        <f>IF($F4446="",0,IF(ISNUMBER($F4446),IF($F4446&lt;=スコアリング基準!$B$28,スコアリング基準!$C$28,スコアリング基準!$C$29),0))</f>
        <v/>
      </c>
      <c r="X4446" s="4">
        <f>IFERROR(VLOOKUP($B4446,スコアリング基準!$A$36:$B$46,2,FALSE),0)</f>
        <v/>
      </c>
      <c r="Y4446" s="4">
        <f>SUM($S4446:$X4446)</f>
        <v/>
      </c>
      <c r="Z4446" s="4">
        <f>IF(COUNT($M4446:$N4446)=0,"データ無",IF($Y4446&gt;=スコアリング基準!$B$30,"S",IF($Y4446&gt;=スコアリング基準!$B$31,"A",IF($Y4446&gt;=スコアリング基準!$B$32,"B","C"))))</f>
        <v/>
      </c>
      <c r="AA4446">
        <f>IFERROR(INDEX(実績DB!$I$3:$I$104,MATCH($B4446&amp;$C4446,実績DB!$J$3:$J$104,0)),"")</f>
        <v/>
      </c>
    </row>
    <row r="4447">
      <c r="A4447" t="n">
        <v>4445</v>
      </c>
      <c r="B4447" t="inlineStr">
        <is>
          <t>関西</t>
        </is>
      </c>
      <c r="C4447" t="inlineStr">
        <is>
          <t>山科変電所</t>
        </is>
      </c>
      <c r="E4447" t="n">
        <v>77</v>
      </c>
      <c r="F4447" t="n">
        <v>6.6</v>
      </c>
      <c r="G4447" s="3" t="n">
        <v>34.986585</v>
      </c>
      <c r="H4447" s="3" t="n">
        <v>135.817121</v>
      </c>
      <c r="I4447" t="inlineStr">
        <is>
          <t>Google Places(名称一致)</t>
        </is>
      </c>
      <c r="J4447" t="n">
        <v>57</v>
      </c>
      <c r="K4447" t="n">
        <v>57</v>
      </c>
      <c r="L4447" t="n">
        <v>-38</v>
      </c>
      <c r="M4447" t="n">
        <v>19</v>
      </c>
      <c r="N4447" t="n">
        <v>19</v>
      </c>
      <c r="O4447" t="inlineStr">
        <is>
          <t>不可 #2</t>
        </is>
      </c>
      <c r="P4447" t="inlineStr">
        <is>
          <t>なし</t>
        </is>
      </c>
      <c r="R4447" s="4">
        <f>IF(COUNT($M4447:$N4447)=0,"",IF(AND(IF($N4447&lt;&gt;"",$N4447,$M4447)&lt;=0,$O4447&lt;&gt;"可"),"警告",""))</f>
        <v/>
      </c>
      <c r="S4447" s="4">
        <f>IF(COUNT($M4447:$N4447)=0,0,IF(IF($N4447&lt;&gt;"",$N4447,$M4447)&gt;=スコアリング基準!$B$20,スコアリング基準!$C$20,IF(IF($N4447&lt;&gt;"",$N4447,$M4447)&gt;=スコアリング基準!$B$21,スコアリング基準!$C$21,IF(IF($N4447&lt;&gt;"",$N4447,$M4447)&gt;0,スコアリング基準!$C$22,0))))</f>
        <v/>
      </c>
      <c r="T4447" s="4">
        <f>IF($O4447="可",スコアリング基準!$C$23,0)</f>
        <v/>
      </c>
      <c r="U4447" s="4">
        <f>IF(OR(COUNT($K4447:$L4447)&lt;2,$K4447=0),0,IF(ABS($L4447)/$K4447&lt;=スコアリング基準!$B$24,スコアリング基準!$C$24,IF(ABS($L4447)/$K4447&lt;=スコアリング基準!$B$25,スコアリング基準!$C$25,IF(ABS($L4447)/$K4447&lt;=スコアリング基準!$B$26,スコアリング基準!$C$26,0))))</f>
        <v/>
      </c>
      <c r="V4447" s="4">
        <f>IF($P4447="なし",スコアリング基準!$C$27,0)</f>
        <v/>
      </c>
      <c r="W4447" s="4">
        <f>IF($F4447="",0,IF(ISNUMBER($F4447),IF($F4447&lt;=スコアリング基準!$B$28,スコアリング基準!$C$28,スコアリング基準!$C$29),0))</f>
        <v/>
      </c>
      <c r="X4447" s="4">
        <f>IFERROR(VLOOKUP($B4447,スコアリング基準!$A$36:$B$46,2,FALSE),0)</f>
        <v/>
      </c>
      <c r="Y4447" s="4">
        <f>SUM($S4447:$X4447)</f>
        <v/>
      </c>
      <c r="Z4447" s="4">
        <f>IF(COUNT($M4447:$N4447)=0,"データ無",IF($Y4447&gt;=スコアリング基準!$B$30,"S",IF($Y4447&gt;=スコアリング基準!$B$31,"A",IF($Y4447&gt;=スコアリング基準!$B$32,"B","C"))))</f>
        <v/>
      </c>
      <c r="AA4447">
        <f>IFERROR(INDEX(実績DB!$I$3:$I$104,MATCH($B4447&amp;$C4447,実績DB!$J$3:$J$104,0)),"")</f>
        <v/>
      </c>
    </row>
    <row r="4448">
      <c r="A4448" t="n">
        <v>4446</v>
      </c>
      <c r="B4448" t="inlineStr">
        <is>
          <t>関西</t>
        </is>
      </c>
      <c r="C4448" t="inlineStr">
        <is>
          <t>山端変電所</t>
        </is>
      </c>
      <c r="E4448" t="n">
        <v>77</v>
      </c>
      <c r="F4448" t="n">
        <v>6.6</v>
      </c>
      <c r="G4448" s="3" t="n">
        <v>35.048312</v>
      </c>
      <c r="H4448" s="3" t="n">
        <v>135.788737</v>
      </c>
      <c r="I4448" t="inlineStr">
        <is>
          <t>Google Places(名称一致)</t>
        </is>
      </c>
      <c r="J4448" t="n">
        <v>38</v>
      </c>
      <c r="K4448" t="n">
        <v>38</v>
      </c>
      <c r="L4448" t="n">
        <v>-19</v>
      </c>
      <c r="M4448" t="n">
        <v>19</v>
      </c>
      <c r="N4448" t="n">
        <v>19</v>
      </c>
      <c r="O4448" t="inlineStr">
        <is>
          <t>不可 #2</t>
        </is>
      </c>
      <c r="P4448" t="inlineStr">
        <is>
          <t>なし</t>
        </is>
      </c>
      <c r="R4448" s="4">
        <f>IF(COUNT($M4448:$N4448)=0,"",IF(AND(IF($N4448&lt;&gt;"",$N4448,$M4448)&lt;=0,$O4448&lt;&gt;"可"),"警告",""))</f>
        <v/>
      </c>
      <c r="S4448" s="4">
        <f>IF(COUNT($M4448:$N4448)=0,0,IF(IF($N4448&lt;&gt;"",$N4448,$M4448)&gt;=スコアリング基準!$B$20,スコアリング基準!$C$20,IF(IF($N4448&lt;&gt;"",$N4448,$M4448)&gt;=スコアリング基準!$B$21,スコアリング基準!$C$21,IF(IF($N4448&lt;&gt;"",$N4448,$M4448)&gt;0,スコアリング基準!$C$22,0))))</f>
        <v/>
      </c>
      <c r="T4448" s="4">
        <f>IF($O4448="可",スコアリング基準!$C$23,0)</f>
        <v/>
      </c>
      <c r="U4448" s="4">
        <f>IF(OR(COUNT($K4448:$L4448)&lt;2,$K4448=0),0,IF(ABS($L4448)/$K4448&lt;=スコアリング基準!$B$24,スコアリング基準!$C$24,IF(ABS($L4448)/$K4448&lt;=スコアリング基準!$B$25,スコアリング基準!$C$25,IF(ABS($L4448)/$K4448&lt;=スコアリング基準!$B$26,スコアリング基準!$C$26,0))))</f>
        <v/>
      </c>
      <c r="V4448" s="4">
        <f>IF($P4448="なし",スコアリング基準!$C$27,0)</f>
        <v/>
      </c>
      <c r="W4448" s="4">
        <f>IF($F4448="",0,IF(ISNUMBER($F4448),IF($F4448&lt;=スコアリング基準!$B$28,スコアリング基準!$C$28,スコアリング基準!$C$29),0))</f>
        <v/>
      </c>
      <c r="X4448" s="4">
        <f>IFERROR(VLOOKUP($B4448,スコアリング基準!$A$36:$B$46,2,FALSE),0)</f>
        <v/>
      </c>
      <c r="Y4448" s="4">
        <f>SUM($S4448:$X4448)</f>
        <v/>
      </c>
      <c r="Z4448" s="4">
        <f>IF(COUNT($M4448:$N4448)=0,"データ無",IF($Y4448&gt;=スコアリング基準!$B$30,"S",IF($Y4448&gt;=スコアリング基準!$B$31,"A",IF($Y4448&gt;=スコアリング基準!$B$32,"B","C"))))</f>
        <v/>
      </c>
      <c r="AA4448">
        <f>IFERROR(INDEX(実績DB!$I$3:$I$104,MATCH($B4448&amp;$C4448,実績DB!$J$3:$J$104,0)),"")</f>
        <v/>
      </c>
    </row>
    <row r="4449">
      <c r="A4449" t="n">
        <v>4447</v>
      </c>
      <c r="B4449" t="inlineStr">
        <is>
          <t>関西</t>
        </is>
      </c>
      <c r="C4449" t="inlineStr">
        <is>
          <t>岡変電所</t>
        </is>
      </c>
      <c r="E4449" t="n">
        <v>77</v>
      </c>
      <c r="F4449" t="n">
        <v>6.6</v>
      </c>
      <c r="G4449" s="3" t="n">
        <v>34.36284</v>
      </c>
      <c r="H4449" s="3" t="n">
        <v>135.69792</v>
      </c>
      <c r="I4449" t="inlineStr">
        <is>
          <t>OSM実測(名称一致)</t>
        </is>
      </c>
      <c r="J4449" t="n">
        <v>34</v>
      </c>
      <c r="K4449" t="n">
        <v>34</v>
      </c>
      <c r="L4449" t="n">
        <v>-34</v>
      </c>
      <c r="M4449" t="n">
        <v>0</v>
      </c>
      <c r="N4449" t="n">
        <v>0</v>
      </c>
      <c r="O4449" t="inlineStr">
        <is>
          <t>不可 #2</t>
        </is>
      </c>
      <c r="P4449" t="inlineStr">
        <is>
          <t>有り</t>
        </is>
      </c>
      <c r="R4449" s="4">
        <f>IF(COUNT($M4449:$N4449)=0,"",IF(AND(IF($N4449&lt;&gt;"",$N4449,$M4449)&lt;=0,$O4449&lt;&gt;"可"),"警告",""))</f>
        <v/>
      </c>
      <c r="S4449" s="4">
        <f>IF(COUNT($M4449:$N4449)=0,0,IF(IF($N4449&lt;&gt;"",$N4449,$M4449)&gt;=スコアリング基準!$B$20,スコアリング基準!$C$20,IF(IF($N4449&lt;&gt;"",$N4449,$M4449)&gt;=スコアリング基準!$B$21,スコアリング基準!$C$21,IF(IF($N4449&lt;&gt;"",$N4449,$M4449)&gt;0,スコアリング基準!$C$22,0))))</f>
        <v/>
      </c>
      <c r="T4449" s="4">
        <f>IF($O4449="可",スコアリング基準!$C$23,0)</f>
        <v/>
      </c>
      <c r="U4449" s="4">
        <f>IF(OR(COUNT($K4449:$L4449)&lt;2,$K4449=0),0,IF(ABS($L4449)/$K4449&lt;=スコアリング基準!$B$24,スコアリング基準!$C$24,IF(ABS($L4449)/$K4449&lt;=スコアリング基準!$B$25,スコアリング基準!$C$25,IF(ABS($L4449)/$K4449&lt;=スコアリング基準!$B$26,スコアリング基準!$C$26,0))))</f>
        <v/>
      </c>
      <c r="V4449" s="4">
        <f>IF($P4449="なし",スコアリング基準!$C$27,0)</f>
        <v/>
      </c>
      <c r="W4449" s="4">
        <f>IF($F4449="",0,IF(ISNUMBER($F4449),IF($F4449&lt;=スコアリング基準!$B$28,スコアリング基準!$C$28,スコアリング基準!$C$29),0))</f>
        <v/>
      </c>
      <c r="X4449" s="4">
        <f>IFERROR(VLOOKUP($B4449,スコアリング基準!$A$36:$B$46,2,FALSE),0)</f>
        <v/>
      </c>
      <c r="Y4449" s="4">
        <f>SUM($S4449:$X4449)</f>
        <v/>
      </c>
      <c r="Z4449" s="4">
        <f>IF(COUNT($M4449:$N4449)=0,"データ無",IF($Y4449&gt;=スコアリング基準!$B$30,"S",IF($Y4449&gt;=スコアリング基準!$B$31,"A",IF($Y4449&gt;=スコアリング基準!$B$32,"B","C"))))</f>
        <v/>
      </c>
      <c r="AA4449">
        <f>IFERROR(INDEX(実績DB!$I$3:$I$104,MATCH($B4449&amp;$C4449,実績DB!$J$3:$J$104,0)),"")</f>
        <v/>
      </c>
    </row>
    <row r="4450">
      <c r="A4450" t="n">
        <v>4448</v>
      </c>
      <c r="B4450" t="inlineStr">
        <is>
          <t>関西</t>
        </is>
      </c>
      <c r="C4450" t="inlineStr">
        <is>
          <t>岩井変電所</t>
        </is>
      </c>
      <c r="E4450" t="n">
        <v>77</v>
      </c>
      <c r="F4450" t="n">
        <v>6.6</v>
      </c>
      <c r="G4450" s="3" t="n"/>
      <c r="H4450" s="3" t="n"/>
      <c r="I4450" t="inlineStr">
        <is>
          <t>未取得</t>
        </is>
      </c>
      <c r="J4450" t="n">
        <v>38</v>
      </c>
      <c r="K4450" t="n">
        <v>38</v>
      </c>
      <c r="L4450" t="n">
        <v>-23</v>
      </c>
      <c r="M4450" t="n">
        <v>13</v>
      </c>
      <c r="N4450" t="n">
        <v>13</v>
      </c>
      <c r="O4450" t="inlineStr">
        <is>
          <t>不可 #2</t>
        </is>
      </c>
      <c r="P4450" t="inlineStr">
        <is>
          <t>有り</t>
        </is>
      </c>
      <c r="R4450" s="4">
        <f>IF(COUNT($M4450:$N4450)=0,"",IF(AND(IF($N4450&lt;&gt;"",$N4450,$M4450)&lt;=0,$O4450&lt;&gt;"可"),"警告",""))</f>
        <v/>
      </c>
      <c r="S4450" s="4">
        <f>IF(COUNT($M4450:$N4450)=0,0,IF(IF($N4450&lt;&gt;"",$N4450,$M4450)&gt;=スコアリング基準!$B$20,スコアリング基準!$C$20,IF(IF($N4450&lt;&gt;"",$N4450,$M4450)&gt;=スコアリング基準!$B$21,スコアリング基準!$C$21,IF(IF($N4450&lt;&gt;"",$N4450,$M4450)&gt;0,スコアリング基準!$C$22,0))))</f>
        <v/>
      </c>
      <c r="T4450" s="4">
        <f>IF($O4450="可",スコアリング基準!$C$23,0)</f>
        <v/>
      </c>
      <c r="U4450" s="4">
        <f>IF(OR(COUNT($K4450:$L4450)&lt;2,$K4450=0),0,IF(ABS($L4450)/$K4450&lt;=スコアリング基準!$B$24,スコアリング基準!$C$24,IF(ABS($L4450)/$K4450&lt;=スコアリング基準!$B$25,スコアリング基準!$C$25,IF(ABS($L4450)/$K4450&lt;=スコアリング基準!$B$26,スコアリング基準!$C$26,0))))</f>
        <v/>
      </c>
      <c r="V4450" s="4">
        <f>IF($P4450="なし",スコアリング基準!$C$27,0)</f>
        <v/>
      </c>
      <c r="W4450" s="4">
        <f>IF($F4450="",0,IF(ISNUMBER($F4450),IF($F4450&lt;=スコアリング基準!$B$28,スコアリング基準!$C$28,スコアリング基準!$C$29),0))</f>
        <v/>
      </c>
      <c r="X4450" s="4">
        <f>IFERROR(VLOOKUP($B4450,スコアリング基準!$A$36:$B$46,2,FALSE),0)</f>
        <v/>
      </c>
      <c r="Y4450" s="4">
        <f>SUM($S4450:$X4450)</f>
        <v/>
      </c>
      <c r="Z4450" s="4">
        <f>IF(COUNT($M4450:$N4450)=0,"データ無",IF($Y4450&gt;=スコアリング基準!$B$30,"S",IF($Y4450&gt;=スコアリング基準!$B$31,"A",IF($Y4450&gt;=スコアリング基準!$B$32,"B","C"))))</f>
        <v/>
      </c>
      <c r="AA4450">
        <f>IFERROR(INDEX(実績DB!$I$3:$I$104,MATCH($B4450&amp;$C4450,実績DB!$J$3:$J$104,0)),"")</f>
        <v/>
      </c>
    </row>
    <row r="4451">
      <c r="A4451" t="n">
        <v>4449</v>
      </c>
      <c r="B4451" t="inlineStr">
        <is>
          <t>関西</t>
        </is>
      </c>
      <c r="C4451" t="inlineStr">
        <is>
          <t>岩出変電所</t>
        </is>
      </c>
      <c r="E4451" t="n">
        <v>77</v>
      </c>
      <c r="F4451" t="n">
        <v>6.6</v>
      </c>
      <c r="G4451" s="3" t="n">
        <v>34.252155</v>
      </c>
      <c r="H4451" s="3" t="n">
        <v>135.318905</v>
      </c>
      <c r="I4451" t="inlineStr">
        <is>
          <t>Google Places(名称一致)</t>
        </is>
      </c>
      <c r="J4451" t="n">
        <v>19</v>
      </c>
      <c r="K4451" t="n">
        <v>19</v>
      </c>
      <c r="L4451" t="n">
        <v>-13</v>
      </c>
      <c r="M4451" t="n">
        <v>6</v>
      </c>
      <c r="N4451" t="n">
        <v>6</v>
      </c>
      <c r="O4451" t="inlineStr">
        <is>
          <t>不可 #2</t>
        </is>
      </c>
      <c r="P4451" t="inlineStr">
        <is>
          <t>なし</t>
        </is>
      </c>
      <c r="R4451" s="4">
        <f>IF(COUNT($M4451:$N4451)=0,"",IF(AND(IF($N4451&lt;&gt;"",$N4451,$M4451)&lt;=0,$O4451&lt;&gt;"可"),"警告",""))</f>
        <v/>
      </c>
      <c r="S4451" s="4">
        <f>IF(COUNT($M4451:$N4451)=0,0,IF(IF($N4451&lt;&gt;"",$N4451,$M4451)&gt;=スコアリング基準!$B$20,スコアリング基準!$C$20,IF(IF($N4451&lt;&gt;"",$N4451,$M4451)&gt;=スコアリング基準!$B$21,スコアリング基準!$C$21,IF(IF($N4451&lt;&gt;"",$N4451,$M4451)&gt;0,スコアリング基準!$C$22,0))))</f>
        <v/>
      </c>
      <c r="T4451" s="4">
        <f>IF($O4451="可",スコアリング基準!$C$23,0)</f>
        <v/>
      </c>
      <c r="U4451" s="4">
        <f>IF(OR(COUNT($K4451:$L4451)&lt;2,$K4451=0),0,IF(ABS($L4451)/$K4451&lt;=スコアリング基準!$B$24,スコアリング基準!$C$24,IF(ABS($L4451)/$K4451&lt;=スコアリング基準!$B$25,スコアリング基準!$C$25,IF(ABS($L4451)/$K4451&lt;=スコアリング基準!$B$26,スコアリング基準!$C$26,0))))</f>
        <v/>
      </c>
      <c r="V4451" s="4">
        <f>IF($P4451="なし",スコアリング基準!$C$27,0)</f>
        <v/>
      </c>
      <c r="W4451" s="4">
        <f>IF($F4451="",0,IF(ISNUMBER($F4451),IF($F4451&lt;=スコアリング基準!$B$28,スコアリング基準!$C$28,スコアリング基準!$C$29),0))</f>
        <v/>
      </c>
      <c r="X4451" s="4">
        <f>IFERROR(VLOOKUP($B4451,スコアリング基準!$A$36:$B$46,2,FALSE),0)</f>
        <v/>
      </c>
      <c r="Y4451" s="4">
        <f>SUM($S4451:$X4451)</f>
        <v/>
      </c>
      <c r="Z4451" s="4">
        <f>IF(COUNT($M4451:$N4451)=0,"データ無",IF($Y4451&gt;=スコアリング基準!$B$30,"S",IF($Y4451&gt;=スコアリング基準!$B$31,"A",IF($Y4451&gt;=スコアリング基準!$B$32,"B","C"))))</f>
        <v/>
      </c>
      <c r="AA4451">
        <f>IFERROR(INDEX(実績DB!$I$3:$I$104,MATCH($B4451&amp;$C4451,実績DB!$J$3:$J$104,0)),"")</f>
        <v/>
      </c>
    </row>
    <row r="4452">
      <c r="A4452" t="n">
        <v>4450</v>
      </c>
      <c r="B4452" t="inlineStr">
        <is>
          <t>関西</t>
        </is>
      </c>
      <c r="C4452" t="inlineStr">
        <is>
          <t>岩園変電所</t>
        </is>
      </c>
      <c r="E4452" t="n">
        <v>77</v>
      </c>
      <c r="F4452" t="n">
        <v>6.6</v>
      </c>
      <c r="G4452" s="3" t="n">
        <v>34.747051</v>
      </c>
      <c r="H4452" s="3" t="n">
        <v>135.314035</v>
      </c>
      <c r="I4452" t="inlineStr">
        <is>
          <t>Google Places(名称一致)</t>
        </is>
      </c>
      <c r="J4452" t="n">
        <v>38</v>
      </c>
      <c r="K4452" t="n">
        <v>38</v>
      </c>
      <c r="L4452" t="n">
        <v>-19</v>
      </c>
      <c r="M4452" t="n">
        <v>19</v>
      </c>
      <c r="N4452" t="n">
        <v>0</v>
      </c>
      <c r="O4452" t="inlineStr">
        <is>
          <t>不可 #2</t>
        </is>
      </c>
      <c r="P4452" t="inlineStr">
        <is>
          <t>有り</t>
        </is>
      </c>
      <c r="R4452" s="4">
        <f>IF(COUNT($M4452:$N4452)=0,"",IF(AND(IF($N4452&lt;&gt;"",$N4452,$M4452)&lt;=0,$O4452&lt;&gt;"可"),"警告",""))</f>
        <v/>
      </c>
      <c r="S4452" s="4">
        <f>IF(COUNT($M4452:$N4452)=0,0,IF(IF($N4452&lt;&gt;"",$N4452,$M4452)&gt;=スコアリング基準!$B$20,スコアリング基準!$C$20,IF(IF($N4452&lt;&gt;"",$N4452,$M4452)&gt;=スコアリング基準!$B$21,スコアリング基準!$C$21,IF(IF($N4452&lt;&gt;"",$N4452,$M4452)&gt;0,スコアリング基準!$C$22,0))))</f>
        <v/>
      </c>
      <c r="T4452" s="4">
        <f>IF($O4452="可",スコアリング基準!$C$23,0)</f>
        <v/>
      </c>
      <c r="U4452" s="4">
        <f>IF(OR(COUNT($K4452:$L4452)&lt;2,$K4452=0),0,IF(ABS($L4452)/$K4452&lt;=スコアリング基準!$B$24,スコアリング基準!$C$24,IF(ABS($L4452)/$K4452&lt;=スコアリング基準!$B$25,スコアリング基準!$C$25,IF(ABS($L4452)/$K4452&lt;=スコアリング基準!$B$26,スコアリング基準!$C$26,0))))</f>
        <v/>
      </c>
      <c r="V4452" s="4">
        <f>IF($P4452="なし",スコアリング基準!$C$27,0)</f>
        <v/>
      </c>
      <c r="W4452" s="4">
        <f>IF($F4452="",0,IF(ISNUMBER($F4452),IF($F4452&lt;=スコアリング基準!$B$28,スコアリング基準!$C$28,スコアリング基準!$C$29),0))</f>
        <v/>
      </c>
      <c r="X4452" s="4">
        <f>IFERROR(VLOOKUP($B4452,スコアリング基準!$A$36:$B$46,2,FALSE),0)</f>
        <v/>
      </c>
      <c r="Y4452" s="4">
        <f>SUM($S4452:$X4452)</f>
        <v/>
      </c>
      <c r="Z4452" s="4">
        <f>IF(COUNT($M4452:$N4452)=0,"データ無",IF($Y4452&gt;=スコアリング基準!$B$30,"S",IF($Y4452&gt;=スコアリング基準!$B$31,"A",IF($Y4452&gt;=スコアリング基準!$B$32,"B","C"))))</f>
        <v/>
      </c>
      <c r="AA4452">
        <f>IFERROR(INDEX(実績DB!$I$3:$I$104,MATCH($B4452&amp;$C4452,実績DB!$J$3:$J$104,0)),"")</f>
        <v/>
      </c>
    </row>
    <row r="4453">
      <c r="A4453" t="n">
        <v>4451</v>
      </c>
      <c r="B4453" t="inlineStr">
        <is>
          <t>関西</t>
        </is>
      </c>
      <c r="C4453" t="inlineStr">
        <is>
          <t>岩岡変電所</t>
        </is>
      </c>
      <c r="E4453" t="n">
        <v>77</v>
      </c>
      <c r="F4453" t="n">
        <v>6.6</v>
      </c>
      <c r="G4453" s="3" t="n">
        <v>34.732562</v>
      </c>
      <c r="H4453" s="3" t="n">
        <v>134.954538</v>
      </c>
      <c r="I4453" t="inlineStr">
        <is>
          <t>Google Places(名称一致)</t>
        </is>
      </c>
      <c r="J4453" t="n">
        <v>36</v>
      </c>
      <c r="K4453" t="n">
        <v>36</v>
      </c>
      <c r="L4453" t="n">
        <v>-36</v>
      </c>
      <c r="M4453" t="n">
        <v>1</v>
      </c>
      <c r="N4453" t="n">
        <v>0</v>
      </c>
      <c r="O4453" t="inlineStr">
        <is>
          <t>不可 #2</t>
        </is>
      </c>
      <c r="P4453" t="inlineStr">
        <is>
          <t>有り</t>
        </is>
      </c>
      <c r="R4453" s="4">
        <f>IF(COUNT($M4453:$N4453)=0,"",IF(AND(IF($N4453&lt;&gt;"",$N4453,$M4453)&lt;=0,$O4453&lt;&gt;"可"),"警告",""))</f>
        <v/>
      </c>
      <c r="S4453" s="4">
        <f>IF(COUNT($M4453:$N4453)=0,0,IF(IF($N4453&lt;&gt;"",$N4453,$M4453)&gt;=スコアリング基準!$B$20,スコアリング基準!$C$20,IF(IF($N4453&lt;&gt;"",$N4453,$M4453)&gt;=スコアリング基準!$B$21,スコアリング基準!$C$21,IF(IF($N4453&lt;&gt;"",$N4453,$M4453)&gt;0,スコアリング基準!$C$22,0))))</f>
        <v/>
      </c>
      <c r="T4453" s="4">
        <f>IF($O4453="可",スコアリング基準!$C$23,0)</f>
        <v/>
      </c>
      <c r="U4453" s="4">
        <f>IF(OR(COUNT($K4453:$L4453)&lt;2,$K4453=0),0,IF(ABS($L4453)/$K4453&lt;=スコアリング基準!$B$24,スコアリング基準!$C$24,IF(ABS($L4453)/$K4453&lt;=スコアリング基準!$B$25,スコアリング基準!$C$25,IF(ABS($L4453)/$K4453&lt;=スコアリング基準!$B$26,スコアリング基準!$C$26,0))))</f>
        <v/>
      </c>
      <c r="V4453" s="4">
        <f>IF($P4453="なし",スコアリング基準!$C$27,0)</f>
        <v/>
      </c>
      <c r="W4453" s="4">
        <f>IF($F4453="",0,IF(ISNUMBER($F4453),IF($F4453&lt;=スコアリング基準!$B$28,スコアリング基準!$C$28,スコアリング基準!$C$29),0))</f>
        <v/>
      </c>
      <c r="X4453" s="4">
        <f>IFERROR(VLOOKUP($B4453,スコアリング基準!$A$36:$B$46,2,FALSE),0)</f>
        <v/>
      </c>
      <c r="Y4453" s="4">
        <f>SUM($S4453:$X4453)</f>
        <v/>
      </c>
      <c r="Z4453" s="4">
        <f>IF(COUNT($M4453:$N4453)=0,"データ無",IF($Y4453&gt;=スコアリング基準!$B$30,"S",IF($Y4453&gt;=スコアリング基準!$B$31,"A",IF($Y4453&gt;=スコアリング基準!$B$32,"B","C"))))</f>
        <v/>
      </c>
      <c r="AA4453">
        <f>IFERROR(INDEX(実績DB!$I$3:$I$104,MATCH($B4453&amp;$C4453,実績DB!$J$3:$J$104,0)),"")</f>
        <v/>
      </c>
    </row>
    <row r="4454">
      <c r="A4454" t="n">
        <v>4452</v>
      </c>
      <c r="B4454" t="inlineStr">
        <is>
          <t>関西</t>
        </is>
      </c>
      <c r="C4454" t="inlineStr">
        <is>
          <t>岩滝変電所</t>
        </is>
      </c>
      <c r="E4454" t="n">
        <v>77</v>
      </c>
      <c r="F4454" t="n">
        <v>6.6</v>
      </c>
      <c r="G4454" s="3" t="n">
        <v>35.575356</v>
      </c>
      <c r="H4454" s="3" t="n">
        <v>135.160003</v>
      </c>
      <c r="I4454" t="inlineStr">
        <is>
          <t>Google Places(名称一致)</t>
        </is>
      </c>
      <c r="J4454" t="n">
        <v>19</v>
      </c>
      <c r="K4454" t="n">
        <v>19</v>
      </c>
      <c r="L4454" t="n">
        <v>-10</v>
      </c>
      <c r="M4454" t="n">
        <v>9</v>
      </c>
      <c r="N4454" t="n">
        <v>9</v>
      </c>
      <c r="O4454" t="inlineStr">
        <is>
          <t>不可 #2</t>
        </is>
      </c>
      <c r="P4454" t="inlineStr">
        <is>
          <t>有り</t>
        </is>
      </c>
      <c r="R4454" s="4">
        <f>IF(COUNT($M4454:$N4454)=0,"",IF(AND(IF($N4454&lt;&gt;"",$N4454,$M4454)&lt;=0,$O4454&lt;&gt;"可"),"警告",""))</f>
        <v/>
      </c>
      <c r="S4454" s="4">
        <f>IF(COUNT($M4454:$N4454)=0,0,IF(IF($N4454&lt;&gt;"",$N4454,$M4454)&gt;=スコアリング基準!$B$20,スコアリング基準!$C$20,IF(IF($N4454&lt;&gt;"",$N4454,$M4454)&gt;=スコアリング基準!$B$21,スコアリング基準!$C$21,IF(IF($N4454&lt;&gt;"",$N4454,$M4454)&gt;0,スコアリング基準!$C$22,0))))</f>
        <v/>
      </c>
      <c r="T4454" s="4">
        <f>IF($O4454="可",スコアリング基準!$C$23,0)</f>
        <v/>
      </c>
      <c r="U4454" s="4">
        <f>IF(OR(COUNT($K4454:$L4454)&lt;2,$K4454=0),0,IF(ABS($L4454)/$K4454&lt;=スコアリング基準!$B$24,スコアリング基準!$C$24,IF(ABS($L4454)/$K4454&lt;=スコアリング基準!$B$25,スコアリング基準!$C$25,IF(ABS($L4454)/$K4454&lt;=スコアリング基準!$B$26,スコアリング基準!$C$26,0))))</f>
        <v/>
      </c>
      <c r="V4454" s="4">
        <f>IF($P4454="なし",スコアリング基準!$C$27,0)</f>
        <v/>
      </c>
      <c r="W4454" s="4">
        <f>IF($F4454="",0,IF(ISNUMBER($F4454),IF($F4454&lt;=スコアリング基準!$B$28,スコアリング基準!$C$28,スコアリング基準!$C$29),0))</f>
        <v/>
      </c>
      <c r="X4454" s="4">
        <f>IFERROR(VLOOKUP($B4454,スコアリング基準!$A$36:$B$46,2,FALSE),0)</f>
        <v/>
      </c>
      <c r="Y4454" s="4">
        <f>SUM($S4454:$X4454)</f>
        <v/>
      </c>
      <c r="Z4454" s="4">
        <f>IF(COUNT($M4454:$N4454)=0,"データ無",IF($Y4454&gt;=スコアリング基準!$B$30,"S",IF($Y4454&gt;=スコアリング基準!$B$31,"A",IF($Y4454&gt;=スコアリング基準!$B$32,"B","C"))))</f>
        <v/>
      </c>
      <c r="AA4454">
        <f>IFERROR(INDEX(実績DB!$I$3:$I$104,MATCH($B4454&amp;$C4454,実績DB!$J$3:$J$104,0)),"")</f>
        <v/>
      </c>
    </row>
    <row r="4455">
      <c r="A4455" t="n">
        <v>4453</v>
      </c>
      <c r="B4455" t="inlineStr">
        <is>
          <t>関西</t>
        </is>
      </c>
      <c r="C4455" t="inlineStr">
        <is>
          <t>岩田変電所</t>
        </is>
      </c>
      <c r="E4455" t="n">
        <v>77</v>
      </c>
      <c r="F4455" t="n">
        <v>6.6</v>
      </c>
      <c r="G4455" s="3" t="n">
        <v>34.857677</v>
      </c>
      <c r="H4455" s="3" t="n">
        <v>135.745454</v>
      </c>
      <c r="I4455" t="inlineStr">
        <is>
          <t>Google Places(名称一致)</t>
        </is>
      </c>
      <c r="J4455" t="n">
        <v>38</v>
      </c>
      <c r="K4455" t="n">
        <v>38</v>
      </c>
      <c r="L4455" t="n">
        <v>-20</v>
      </c>
      <c r="M4455" t="n">
        <v>18</v>
      </c>
      <c r="N4455" t="n">
        <v>18</v>
      </c>
      <c r="O4455" t="inlineStr">
        <is>
          <t>不可 #2</t>
        </is>
      </c>
      <c r="P4455" t="inlineStr">
        <is>
          <t>なし</t>
        </is>
      </c>
      <c r="R4455" s="4">
        <f>IF(COUNT($M4455:$N4455)=0,"",IF(AND(IF($N4455&lt;&gt;"",$N4455,$M4455)&lt;=0,$O4455&lt;&gt;"可"),"警告",""))</f>
        <v/>
      </c>
      <c r="S4455" s="4">
        <f>IF(COUNT($M4455:$N4455)=0,0,IF(IF($N4455&lt;&gt;"",$N4455,$M4455)&gt;=スコアリング基準!$B$20,スコアリング基準!$C$20,IF(IF($N4455&lt;&gt;"",$N4455,$M4455)&gt;=スコアリング基準!$B$21,スコアリング基準!$C$21,IF(IF($N4455&lt;&gt;"",$N4455,$M4455)&gt;0,スコアリング基準!$C$22,0))))</f>
        <v/>
      </c>
      <c r="T4455" s="4">
        <f>IF($O4455="可",スコアリング基準!$C$23,0)</f>
        <v/>
      </c>
      <c r="U4455" s="4">
        <f>IF(OR(COUNT($K4455:$L4455)&lt;2,$K4455=0),0,IF(ABS($L4455)/$K4455&lt;=スコアリング基準!$B$24,スコアリング基準!$C$24,IF(ABS($L4455)/$K4455&lt;=スコアリング基準!$B$25,スコアリング基準!$C$25,IF(ABS($L4455)/$K4455&lt;=スコアリング基準!$B$26,スコアリング基準!$C$26,0))))</f>
        <v/>
      </c>
      <c r="V4455" s="4">
        <f>IF($P4455="なし",スコアリング基準!$C$27,0)</f>
        <v/>
      </c>
      <c r="W4455" s="4">
        <f>IF($F4455="",0,IF(ISNUMBER($F4455),IF($F4455&lt;=スコアリング基準!$B$28,スコアリング基準!$C$28,スコアリング基準!$C$29),0))</f>
        <v/>
      </c>
      <c r="X4455" s="4">
        <f>IFERROR(VLOOKUP($B4455,スコアリング基準!$A$36:$B$46,2,FALSE),0)</f>
        <v/>
      </c>
      <c r="Y4455" s="4">
        <f>SUM($S4455:$X4455)</f>
        <v/>
      </c>
      <c r="Z4455" s="4">
        <f>IF(COUNT($M4455:$N4455)=0,"データ無",IF($Y4455&gt;=スコアリング基準!$B$30,"S",IF($Y4455&gt;=スコアリング基準!$B$31,"A",IF($Y4455&gt;=スコアリング基準!$B$32,"B","C"))))</f>
        <v/>
      </c>
      <c r="AA4455">
        <f>IFERROR(INDEX(実績DB!$I$3:$I$104,MATCH($B4455&amp;$C4455,実績DB!$J$3:$J$104,0)),"")</f>
        <v/>
      </c>
    </row>
    <row r="4456">
      <c r="A4456" t="n">
        <v>4454</v>
      </c>
      <c r="B4456" t="inlineStr">
        <is>
          <t>関西</t>
        </is>
      </c>
      <c r="C4456" t="inlineStr">
        <is>
          <t>岸和田変電所</t>
        </is>
      </c>
      <c r="E4456" t="n">
        <v>77</v>
      </c>
      <c r="F4456" t="n">
        <v>6.6</v>
      </c>
      <c r="G4456" s="3" t="n">
        <v>34.465574</v>
      </c>
      <c r="H4456" s="3" t="n">
        <v>135.389093</v>
      </c>
      <c r="I4456" t="inlineStr">
        <is>
          <t>Google Places(名称一致)</t>
        </is>
      </c>
      <c r="J4456" t="n">
        <v>66</v>
      </c>
      <c r="K4456" t="n">
        <v>66</v>
      </c>
      <c r="L4456" t="n">
        <v>-47</v>
      </c>
      <c r="M4456" t="n">
        <v>19</v>
      </c>
      <c r="N4456" t="n">
        <v>19</v>
      </c>
      <c r="O4456" t="inlineStr">
        <is>
          <t>不可 #2</t>
        </is>
      </c>
      <c r="P4456" t="inlineStr">
        <is>
          <t>なし</t>
        </is>
      </c>
      <c r="R4456" s="4">
        <f>IF(COUNT($M4456:$N4456)=0,"",IF(AND(IF($N4456&lt;&gt;"",$N4456,$M4456)&lt;=0,$O4456&lt;&gt;"可"),"警告",""))</f>
        <v/>
      </c>
      <c r="S4456" s="4">
        <f>IF(COUNT($M4456:$N4456)=0,0,IF(IF($N4456&lt;&gt;"",$N4456,$M4456)&gt;=スコアリング基準!$B$20,スコアリング基準!$C$20,IF(IF($N4456&lt;&gt;"",$N4456,$M4456)&gt;=スコアリング基準!$B$21,スコアリング基準!$C$21,IF(IF($N4456&lt;&gt;"",$N4456,$M4456)&gt;0,スコアリング基準!$C$22,0))))</f>
        <v/>
      </c>
      <c r="T4456" s="4">
        <f>IF($O4456="可",スコアリング基準!$C$23,0)</f>
        <v/>
      </c>
      <c r="U4456" s="4">
        <f>IF(OR(COUNT($K4456:$L4456)&lt;2,$K4456=0),0,IF(ABS($L4456)/$K4456&lt;=スコアリング基準!$B$24,スコアリング基準!$C$24,IF(ABS($L4456)/$K4456&lt;=スコアリング基準!$B$25,スコアリング基準!$C$25,IF(ABS($L4456)/$K4456&lt;=スコアリング基準!$B$26,スコアリング基準!$C$26,0))))</f>
        <v/>
      </c>
      <c r="V4456" s="4">
        <f>IF($P4456="なし",スコアリング基準!$C$27,0)</f>
        <v/>
      </c>
      <c r="W4456" s="4">
        <f>IF($F4456="",0,IF(ISNUMBER($F4456),IF($F4456&lt;=スコアリング基準!$B$28,スコアリング基準!$C$28,スコアリング基準!$C$29),0))</f>
        <v/>
      </c>
      <c r="X4456" s="4">
        <f>IFERROR(VLOOKUP($B4456,スコアリング基準!$A$36:$B$46,2,FALSE),0)</f>
        <v/>
      </c>
      <c r="Y4456" s="4">
        <f>SUM($S4456:$X4456)</f>
        <v/>
      </c>
      <c r="Z4456" s="4">
        <f>IF(COUNT($M4456:$N4456)=0,"データ無",IF($Y4456&gt;=スコアリング基準!$B$30,"S",IF($Y4456&gt;=スコアリング基準!$B$31,"A",IF($Y4456&gt;=スコアリング基準!$B$32,"B","C"))))</f>
        <v/>
      </c>
      <c r="AA4456">
        <f>IFERROR(INDEX(実績DB!$I$3:$I$104,MATCH($B4456&amp;$C4456,実績DB!$J$3:$J$104,0)),"")</f>
        <v/>
      </c>
    </row>
    <row r="4457">
      <c r="A4457" t="n">
        <v>4455</v>
      </c>
      <c r="B4457" t="inlineStr">
        <is>
          <t>関西</t>
        </is>
      </c>
      <c r="C4457" t="inlineStr">
        <is>
          <t>岸部変電所</t>
        </is>
      </c>
      <c r="E4457" t="n">
        <v>77</v>
      </c>
      <c r="F4457" t="n">
        <v>6.6</v>
      </c>
      <c r="G4457" s="3" t="n">
        <v>34.779555</v>
      </c>
      <c r="H4457" s="3" t="n">
        <v>135.528064</v>
      </c>
      <c r="I4457" t="inlineStr">
        <is>
          <t>Google Places(名称一致)</t>
        </is>
      </c>
      <c r="J4457" t="n">
        <v>38</v>
      </c>
      <c r="K4457" t="n">
        <v>38</v>
      </c>
      <c r="L4457" t="n">
        <v>-19</v>
      </c>
      <c r="M4457" t="n">
        <v>19</v>
      </c>
      <c r="N4457" t="n">
        <v>19</v>
      </c>
      <c r="O4457" t="inlineStr">
        <is>
          <t>不可 #2</t>
        </is>
      </c>
      <c r="P4457" t="inlineStr">
        <is>
          <t>なし</t>
        </is>
      </c>
      <c r="R4457" s="4">
        <f>IF(COUNT($M4457:$N4457)=0,"",IF(AND(IF($N4457&lt;&gt;"",$N4457,$M4457)&lt;=0,$O4457&lt;&gt;"可"),"警告",""))</f>
        <v/>
      </c>
      <c r="S4457" s="4">
        <f>IF(COUNT($M4457:$N4457)=0,0,IF(IF($N4457&lt;&gt;"",$N4457,$M4457)&gt;=スコアリング基準!$B$20,スコアリング基準!$C$20,IF(IF($N4457&lt;&gt;"",$N4457,$M4457)&gt;=スコアリング基準!$B$21,スコアリング基準!$C$21,IF(IF($N4457&lt;&gt;"",$N4457,$M4457)&gt;0,スコアリング基準!$C$22,0))))</f>
        <v/>
      </c>
      <c r="T4457" s="4">
        <f>IF($O4457="可",スコアリング基準!$C$23,0)</f>
        <v/>
      </c>
      <c r="U4457" s="4">
        <f>IF(OR(COUNT($K4457:$L4457)&lt;2,$K4457=0),0,IF(ABS($L4457)/$K4457&lt;=スコアリング基準!$B$24,スコアリング基準!$C$24,IF(ABS($L4457)/$K4457&lt;=スコアリング基準!$B$25,スコアリング基準!$C$25,IF(ABS($L4457)/$K4457&lt;=スコアリング基準!$B$26,スコアリング基準!$C$26,0))))</f>
        <v/>
      </c>
      <c r="V4457" s="4">
        <f>IF($P4457="なし",スコアリング基準!$C$27,0)</f>
        <v/>
      </c>
      <c r="W4457" s="4">
        <f>IF($F4457="",0,IF(ISNUMBER($F4457),IF($F4457&lt;=スコアリング基準!$B$28,スコアリング基準!$C$28,スコアリング基準!$C$29),0))</f>
        <v/>
      </c>
      <c r="X4457" s="4">
        <f>IFERROR(VLOOKUP($B4457,スコアリング基準!$A$36:$B$46,2,FALSE),0)</f>
        <v/>
      </c>
      <c r="Y4457" s="4">
        <f>SUM($S4457:$X4457)</f>
        <v/>
      </c>
      <c r="Z4457" s="4">
        <f>IF(COUNT($M4457:$N4457)=0,"データ無",IF($Y4457&gt;=スコアリング基準!$B$30,"S",IF($Y4457&gt;=スコアリング基準!$B$31,"A",IF($Y4457&gt;=スコアリング基準!$B$32,"B","C"))))</f>
        <v/>
      </c>
      <c r="AA4457">
        <f>IFERROR(INDEX(実績DB!$I$3:$I$104,MATCH($B4457&amp;$C4457,実績DB!$J$3:$J$104,0)),"")</f>
        <v/>
      </c>
    </row>
    <row r="4458">
      <c r="A4458" t="n">
        <v>4456</v>
      </c>
      <c r="B4458" t="inlineStr">
        <is>
          <t>関西</t>
        </is>
      </c>
      <c r="C4458" t="inlineStr">
        <is>
          <t>峰山変電所</t>
        </is>
      </c>
      <c r="E4458" t="n">
        <v>77</v>
      </c>
      <c r="F4458" t="n">
        <v>6.6</v>
      </c>
      <c r="G4458" s="3" t="n">
        <v>35.60849</v>
      </c>
      <c r="H4458" s="3" t="n">
        <v>135.071732</v>
      </c>
      <c r="I4458" t="inlineStr">
        <is>
          <t>Google Places(名称一致)</t>
        </is>
      </c>
      <c r="J4458" t="n">
        <v>57</v>
      </c>
      <c r="K4458" t="n">
        <v>57</v>
      </c>
      <c r="L4458" t="n">
        <v>-42</v>
      </c>
      <c r="M4458" t="n">
        <v>15</v>
      </c>
      <c r="N4458" t="n">
        <v>15</v>
      </c>
      <c r="O4458" t="inlineStr">
        <is>
          <t>不可 #2</t>
        </is>
      </c>
      <c r="P4458" t="inlineStr">
        <is>
          <t>有り</t>
        </is>
      </c>
      <c r="R4458" s="4">
        <f>IF(COUNT($M4458:$N4458)=0,"",IF(AND(IF($N4458&lt;&gt;"",$N4458,$M4458)&lt;=0,$O4458&lt;&gt;"可"),"警告",""))</f>
        <v/>
      </c>
      <c r="S4458" s="4">
        <f>IF(COUNT($M4458:$N4458)=0,0,IF(IF($N4458&lt;&gt;"",$N4458,$M4458)&gt;=スコアリング基準!$B$20,スコアリング基準!$C$20,IF(IF($N4458&lt;&gt;"",$N4458,$M4458)&gt;=スコアリング基準!$B$21,スコアリング基準!$C$21,IF(IF($N4458&lt;&gt;"",$N4458,$M4458)&gt;0,スコアリング基準!$C$22,0))))</f>
        <v/>
      </c>
      <c r="T4458" s="4">
        <f>IF($O4458="可",スコアリング基準!$C$23,0)</f>
        <v/>
      </c>
      <c r="U4458" s="4">
        <f>IF(OR(COUNT($K4458:$L4458)&lt;2,$K4458=0),0,IF(ABS($L4458)/$K4458&lt;=スコアリング基準!$B$24,スコアリング基準!$C$24,IF(ABS($L4458)/$K4458&lt;=スコアリング基準!$B$25,スコアリング基準!$C$25,IF(ABS($L4458)/$K4458&lt;=スコアリング基準!$B$26,スコアリング基準!$C$26,0))))</f>
        <v/>
      </c>
      <c r="V4458" s="4">
        <f>IF($P4458="なし",スコアリング基準!$C$27,0)</f>
        <v/>
      </c>
      <c r="W4458" s="4">
        <f>IF($F4458="",0,IF(ISNUMBER($F4458),IF($F4458&lt;=スコアリング基準!$B$28,スコアリング基準!$C$28,スコアリング基準!$C$29),0))</f>
        <v/>
      </c>
      <c r="X4458" s="4">
        <f>IFERROR(VLOOKUP($B4458,スコアリング基準!$A$36:$B$46,2,FALSE),0)</f>
        <v/>
      </c>
      <c r="Y4458" s="4">
        <f>SUM($S4458:$X4458)</f>
        <v/>
      </c>
      <c r="Z4458" s="4">
        <f>IF(COUNT($M4458:$N4458)=0,"データ無",IF($Y4458&gt;=スコアリング基準!$B$30,"S",IF($Y4458&gt;=スコアリング基準!$B$31,"A",IF($Y4458&gt;=スコアリング基準!$B$32,"B","C"))))</f>
        <v/>
      </c>
      <c r="AA4458">
        <f>IFERROR(INDEX(実績DB!$I$3:$I$104,MATCH($B4458&amp;$C4458,実績DB!$J$3:$J$104,0)),"")</f>
        <v/>
      </c>
    </row>
    <row r="4459">
      <c r="A4459" t="n">
        <v>4457</v>
      </c>
      <c r="B4459" t="inlineStr">
        <is>
          <t>関西</t>
        </is>
      </c>
      <c r="C4459" t="inlineStr">
        <is>
          <t>嵯峨変電所</t>
        </is>
      </c>
      <c r="E4459" t="n">
        <v>77</v>
      </c>
      <c r="F4459" t="n">
        <v>6.6</v>
      </c>
      <c r="G4459" s="3" t="n"/>
      <c r="H4459" s="3" t="n"/>
      <c r="I4459" t="inlineStr">
        <is>
          <t>未取得</t>
        </is>
      </c>
      <c r="J4459" t="n">
        <v>38</v>
      </c>
      <c r="K4459" t="n">
        <v>38</v>
      </c>
      <c r="L4459" t="n">
        <v>-19</v>
      </c>
      <c r="M4459" t="n">
        <v>19</v>
      </c>
      <c r="N4459" t="n">
        <v>19</v>
      </c>
      <c r="O4459" t="inlineStr">
        <is>
          <t>不可 #2</t>
        </is>
      </c>
      <c r="P4459" t="inlineStr">
        <is>
          <t>なし</t>
        </is>
      </c>
      <c r="R4459" s="4">
        <f>IF(COUNT($M4459:$N4459)=0,"",IF(AND(IF($N4459&lt;&gt;"",$N4459,$M4459)&lt;=0,$O4459&lt;&gt;"可"),"警告",""))</f>
        <v/>
      </c>
      <c r="S4459" s="4">
        <f>IF(COUNT($M4459:$N4459)=0,0,IF(IF($N4459&lt;&gt;"",$N4459,$M4459)&gt;=スコアリング基準!$B$20,スコアリング基準!$C$20,IF(IF($N4459&lt;&gt;"",$N4459,$M4459)&gt;=スコアリング基準!$B$21,スコアリング基準!$C$21,IF(IF($N4459&lt;&gt;"",$N4459,$M4459)&gt;0,スコアリング基準!$C$22,0))))</f>
        <v/>
      </c>
      <c r="T4459" s="4">
        <f>IF($O4459="可",スコアリング基準!$C$23,0)</f>
        <v/>
      </c>
      <c r="U4459" s="4">
        <f>IF(OR(COUNT($K4459:$L4459)&lt;2,$K4459=0),0,IF(ABS($L4459)/$K4459&lt;=スコアリング基準!$B$24,スコアリング基準!$C$24,IF(ABS($L4459)/$K4459&lt;=スコアリング基準!$B$25,スコアリング基準!$C$25,IF(ABS($L4459)/$K4459&lt;=スコアリング基準!$B$26,スコアリング基準!$C$26,0))))</f>
        <v/>
      </c>
      <c r="V4459" s="4">
        <f>IF($P4459="なし",スコアリング基準!$C$27,0)</f>
        <v/>
      </c>
      <c r="W4459" s="4">
        <f>IF($F4459="",0,IF(ISNUMBER($F4459),IF($F4459&lt;=スコアリング基準!$B$28,スコアリング基準!$C$28,スコアリング基準!$C$29),0))</f>
        <v/>
      </c>
      <c r="X4459" s="4">
        <f>IFERROR(VLOOKUP($B4459,スコアリング基準!$A$36:$B$46,2,FALSE),0)</f>
        <v/>
      </c>
      <c r="Y4459" s="4">
        <f>SUM($S4459:$X4459)</f>
        <v/>
      </c>
      <c r="Z4459" s="4">
        <f>IF(COUNT($M4459:$N4459)=0,"データ無",IF($Y4459&gt;=スコアリング基準!$B$30,"S",IF($Y4459&gt;=スコアリング基準!$B$31,"A",IF($Y4459&gt;=スコアリング基準!$B$32,"B","C"))))</f>
        <v/>
      </c>
      <c r="AA4459">
        <f>IFERROR(INDEX(実績DB!$I$3:$I$104,MATCH($B4459&amp;$C4459,実績DB!$J$3:$J$104,0)),"")</f>
        <v/>
      </c>
    </row>
    <row r="4460">
      <c r="A4460" t="n">
        <v>4458</v>
      </c>
      <c r="B4460" t="inlineStr">
        <is>
          <t>関西</t>
        </is>
      </c>
      <c r="C4460" t="inlineStr">
        <is>
          <t>川原樋川変電所</t>
        </is>
      </c>
      <c r="E4460" t="n">
        <v>77</v>
      </c>
      <c r="F4460" t="n">
        <v>6.6</v>
      </c>
      <c r="G4460" s="3" t="n"/>
      <c r="H4460" s="3" t="n"/>
      <c r="I4460" t="inlineStr">
        <is>
          <t>未取得</t>
        </is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inlineStr">
        <is>
          <t>不可 #2</t>
        </is>
      </c>
      <c r="P4460" t="inlineStr">
        <is>
          <t>有り</t>
        </is>
      </c>
      <c r="R4460" s="4">
        <f>IF(COUNT($M4460:$N4460)=0,"",IF(AND(IF($N4460&lt;&gt;"",$N4460,$M4460)&lt;=0,$O4460&lt;&gt;"可"),"警告",""))</f>
        <v/>
      </c>
      <c r="S4460" s="4">
        <f>IF(COUNT($M4460:$N4460)=0,0,IF(IF($N4460&lt;&gt;"",$N4460,$M4460)&gt;=スコアリング基準!$B$20,スコアリング基準!$C$20,IF(IF($N4460&lt;&gt;"",$N4460,$M4460)&gt;=スコアリング基準!$B$21,スコアリング基準!$C$21,IF(IF($N4460&lt;&gt;"",$N4460,$M4460)&gt;0,スコアリング基準!$C$22,0))))</f>
        <v/>
      </c>
      <c r="T4460" s="4">
        <f>IF($O4460="可",スコアリング基準!$C$23,0)</f>
        <v/>
      </c>
      <c r="U4460" s="4">
        <f>IF(OR(COUNT($K4460:$L4460)&lt;2,$K4460=0),0,IF(ABS($L4460)/$K4460&lt;=スコアリング基準!$B$24,スコアリング基準!$C$24,IF(ABS($L4460)/$K4460&lt;=スコアリング基準!$B$25,スコアリング基準!$C$25,IF(ABS($L4460)/$K4460&lt;=スコアリング基準!$B$26,スコアリング基準!$C$26,0))))</f>
        <v/>
      </c>
      <c r="V4460" s="4">
        <f>IF($P4460="なし",スコアリング基準!$C$27,0)</f>
        <v/>
      </c>
      <c r="W4460" s="4">
        <f>IF($F4460="",0,IF(ISNUMBER($F4460),IF($F4460&lt;=スコアリング基準!$B$28,スコアリング基準!$C$28,スコアリング基準!$C$29),0))</f>
        <v/>
      </c>
      <c r="X4460" s="4">
        <f>IFERROR(VLOOKUP($B4460,スコアリング基準!$A$36:$B$46,2,FALSE),0)</f>
        <v/>
      </c>
      <c r="Y4460" s="4">
        <f>SUM($S4460:$X4460)</f>
        <v/>
      </c>
      <c r="Z4460" s="4">
        <f>IF(COUNT($M4460:$N4460)=0,"データ無",IF($Y4460&gt;=スコアリング基準!$B$30,"S",IF($Y4460&gt;=スコアリング基準!$B$31,"A",IF($Y4460&gt;=スコアリング基準!$B$32,"B","C"))))</f>
        <v/>
      </c>
      <c r="AA4460">
        <f>IFERROR(INDEX(実績DB!$I$3:$I$104,MATCH($B4460&amp;$C4460,実績DB!$J$3:$J$104,0)),"")</f>
        <v/>
      </c>
    </row>
    <row r="4461">
      <c r="A4461" t="n">
        <v>4459</v>
      </c>
      <c r="B4461" t="inlineStr">
        <is>
          <t>関西</t>
        </is>
      </c>
      <c r="C4461" t="inlineStr">
        <is>
          <t>川合変電所</t>
        </is>
      </c>
      <c r="E4461" t="n">
        <v>77</v>
      </c>
      <c r="F4461" t="n">
        <v>6.6</v>
      </c>
      <c r="G4461" s="3" t="n"/>
      <c r="H4461" s="3" t="n"/>
      <c r="I4461" t="inlineStr">
        <is>
          <t>未取得</t>
        </is>
      </c>
      <c r="J4461" t="n">
        <v>4</v>
      </c>
      <c r="K4461" t="n">
        <v>4</v>
      </c>
      <c r="L4461" t="n">
        <v>0</v>
      </c>
      <c r="M4461" t="n">
        <v>4</v>
      </c>
      <c r="N4461" t="n">
        <v>0</v>
      </c>
      <c r="O4461" t="inlineStr">
        <is>
          <t>不可 #2</t>
        </is>
      </c>
      <c r="P4461" t="inlineStr">
        <is>
          <t>有り</t>
        </is>
      </c>
      <c r="R4461" s="4">
        <f>IF(COUNT($M4461:$N4461)=0,"",IF(AND(IF($N4461&lt;&gt;"",$N4461,$M4461)&lt;=0,$O4461&lt;&gt;"可"),"警告",""))</f>
        <v/>
      </c>
      <c r="S4461" s="4">
        <f>IF(COUNT($M4461:$N4461)=0,0,IF(IF($N4461&lt;&gt;"",$N4461,$M4461)&gt;=スコアリング基準!$B$20,スコアリング基準!$C$20,IF(IF($N4461&lt;&gt;"",$N4461,$M4461)&gt;=スコアリング基準!$B$21,スコアリング基準!$C$21,IF(IF($N4461&lt;&gt;"",$N4461,$M4461)&gt;0,スコアリング基準!$C$22,0))))</f>
        <v/>
      </c>
      <c r="T4461" s="4">
        <f>IF($O4461="可",スコアリング基準!$C$23,0)</f>
        <v/>
      </c>
      <c r="U4461" s="4">
        <f>IF(OR(COUNT($K4461:$L4461)&lt;2,$K4461=0),0,IF(ABS($L4461)/$K4461&lt;=スコアリング基準!$B$24,スコアリング基準!$C$24,IF(ABS($L4461)/$K4461&lt;=スコアリング基準!$B$25,スコアリング基準!$C$25,IF(ABS($L4461)/$K4461&lt;=スコアリング基準!$B$26,スコアリング基準!$C$26,0))))</f>
        <v/>
      </c>
      <c r="V4461" s="4">
        <f>IF($P4461="なし",スコアリング基準!$C$27,0)</f>
        <v/>
      </c>
      <c r="W4461" s="4">
        <f>IF($F4461="",0,IF(ISNUMBER($F4461),IF($F4461&lt;=スコアリング基準!$B$28,スコアリング基準!$C$28,スコアリング基準!$C$29),0))</f>
        <v/>
      </c>
      <c r="X4461" s="4">
        <f>IFERROR(VLOOKUP($B4461,スコアリング基準!$A$36:$B$46,2,FALSE),0)</f>
        <v/>
      </c>
      <c r="Y4461" s="4">
        <f>SUM($S4461:$X4461)</f>
        <v/>
      </c>
      <c r="Z4461" s="4">
        <f>IF(COUNT($M4461:$N4461)=0,"データ無",IF($Y4461&gt;=スコアリング基準!$B$30,"S",IF($Y4461&gt;=スコアリング基準!$B$31,"A",IF($Y4461&gt;=スコアリング基準!$B$32,"B","C"))))</f>
        <v/>
      </c>
      <c r="AA4461">
        <f>IFERROR(INDEX(実績DB!$I$3:$I$104,MATCH($B4461&amp;$C4461,実績DB!$J$3:$J$104,0)),"")</f>
        <v/>
      </c>
    </row>
    <row r="4462">
      <c r="A4462" t="n">
        <v>4460</v>
      </c>
      <c r="B4462" t="inlineStr">
        <is>
          <t>関西</t>
        </is>
      </c>
      <c r="C4462" t="inlineStr">
        <is>
          <t>川西変電所</t>
        </is>
      </c>
      <c r="E4462" t="n">
        <v>77</v>
      </c>
      <c r="F4462" t="n">
        <v>6.6</v>
      </c>
      <c r="G4462" s="3" t="n">
        <v>34.840405</v>
      </c>
      <c r="H4462" s="3" t="n">
        <v>135.417909</v>
      </c>
      <c r="I4462" t="inlineStr">
        <is>
          <t>Google Places(名称一致)</t>
        </is>
      </c>
      <c r="J4462" t="n">
        <v>38</v>
      </c>
      <c r="K4462" t="n">
        <v>38</v>
      </c>
      <c r="L4462" t="n">
        <v>-19</v>
      </c>
      <c r="M4462" t="n">
        <v>19</v>
      </c>
      <c r="N4462" t="n">
        <v>0</v>
      </c>
      <c r="O4462" t="inlineStr">
        <is>
          <t>不可 #2</t>
        </is>
      </c>
      <c r="P4462" t="inlineStr">
        <is>
          <t>有り</t>
        </is>
      </c>
      <c r="R4462" s="4">
        <f>IF(COUNT($M4462:$N4462)=0,"",IF(AND(IF($N4462&lt;&gt;"",$N4462,$M4462)&lt;=0,$O4462&lt;&gt;"可"),"警告",""))</f>
        <v/>
      </c>
      <c r="S4462" s="4">
        <f>IF(COUNT($M4462:$N4462)=0,0,IF(IF($N4462&lt;&gt;"",$N4462,$M4462)&gt;=スコアリング基準!$B$20,スコアリング基準!$C$20,IF(IF($N4462&lt;&gt;"",$N4462,$M4462)&gt;=スコアリング基準!$B$21,スコアリング基準!$C$21,IF(IF($N4462&lt;&gt;"",$N4462,$M4462)&gt;0,スコアリング基準!$C$22,0))))</f>
        <v/>
      </c>
      <c r="T4462" s="4">
        <f>IF($O4462="可",スコアリング基準!$C$23,0)</f>
        <v/>
      </c>
      <c r="U4462" s="4">
        <f>IF(OR(COUNT($K4462:$L4462)&lt;2,$K4462=0),0,IF(ABS($L4462)/$K4462&lt;=スコアリング基準!$B$24,スコアリング基準!$C$24,IF(ABS($L4462)/$K4462&lt;=スコアリング基準!$B$25,スコアリング基準!$C$25,IF(ABS($L4462)/$K4462&lt;=スコアリング基準!$B$26,スコアリング基準!$C$26,0))))</f>
        <v/>
      </c>
      <c r="V4462" s="4">
        <f>IF($P4462="なし",スコアリング基準!$C$27,0)</f>
        <v/>
      </c>
      <c r="W4462" s="4">
        <f>IF($F4462="",0,IF(ISNUMBER($F4462),IF($F4462&lt;=スコアリング基準!$B$28,スコアリング基準!$C$28,スコアリング基準!$C$29),0))</f>
        <v/>
      </c>
      <c r="X4462" s="4">
        <f>IFERROR(VLOOKUP($B4462,スコアリング基準!$A$36:$B$46,2,FALSE),0)</f>
        <v/>
      </c>
      <c r="Y4462" s="4">
        <f>SUM($S4462:$X4462)</f>
        <v/>
      </c>
      <c r="Z4462" s="4">
        <f>IF(COUNT($M4462:$N4462)=0,"データ無",IF($Y4462&gt;=スコアリング基準!$B$30,"S",IF($Y4462&gt;=スコアリング基準!$B$31,"A",IF($Y4462&gt;=スコアリング基準!$B$32,"B","C"))))</f>
        <v/>
      </c>
      <c r="AA4462">
        <f>IFERROR(INDEX(実績DB!$I$3:$I$104,MATCH($B4462&amp;$C4462,実績DB!$J$3:$J$104,0)),"")</f>
        <v/>
      </c>
    </row>
    <row r="4463">
      <c r="A4463" t="n">
        <v>4461</v>
      </c>
      <c r="B4463" t="inlineStr">
        <is>
          <t>関西</t>
        </is>
      </c>
      <c r="C4463" t="inlineStr">
        <is>
          <t>川辺変電所</t>
        </is>
      </c>
      <c r="E4463" t="n">
        <v>77</v>
      </c>
      <c r="F4463" t="n">
        <v>6.6</v>
      </c>
      <c r="G4463" s="3" t="n">
        <v>34.596133</v>
      </c>
      <c r="H4463" s="3" t="n">
        <v>135.576823</v>
      </c>
      <c r="I4463" t="inlineStr">
        <is>
          <t>Google Places(名称一致)</t>
        </is>
      </c>
      <c r="J4463" t="n">
        <v>34</v>
      </c>
      <c r="K4463" t="n">
        <v>34</v>
      </c>
      <c r="L4463" t="n">
        <v>-19</v>
      </c>
      <c r="M4463" t="n">
        <v>17</v>
      </c>
      <c r="N4463" t="n">
        <v>17</v>
      </c>
      <c r="O4463" t="inlineStr">
        <is>
          <t>不可 #2</t>
        </is>
      </c>
      <c r="P4463" t="inlineStr">
        <is>
          <t>なし</t>
        </is>
      </c>
      <c r="R4463" s="4">
        <f>IF(COUNT($M4463:$N4463)=0,"",IF(AND(IF($N4463&lt;&gt;"",$N4463,$M4463)&lt;=0,$O4463&lt;&gt;"可"),"警告",""))</f>
        <v/>
      </c>
      <c r="S4463" s="4">
        <f>IF(COUNT($M4463:$N4463)=0,0,IF(IF($N4463&lt;&gt;"",$N4463,$M4463)&gt;=スコアリング基準!$B$20,スコアリング基準!$C$20,IF(IF($N4463&lt;&gt;"",$N4463,$M4463)&gt;=スコアリング基準!$B$21,スコアリング基準!$C$21,IF(IF($N4463&lt;&gt;"",$N4463,$M4463)&gt;0,スコアリング基準!$C$22,0))))</f>
        <v/>
      </c>
      <c r="T4463" s="4">
        <f>IF($O4463="可",スコアリング基準!$C$23,0)</f>
        <v/>
      </c>
      <c r="U4463" s="4">
        <f>IF(OR(COUNT($K4463:$L4463)&lt;2,$K4463=0),0,IF(ABS($L4463)/$K4463&lt;=スコアリング基準!$B$24,スコアリング基準!$C$24,IF(ABS($L4463)/$K4463&lt;=スコアリング基準!$B$25,スコアリング基準!$C$25,IF(ABS($L4463)/$K4463&lt;=スコアリング基準!$B$26,スコアリング基準!$C$26,0))))</f>
        <v/>
      </c>
      <c r="V4463" s="4">
        <f>IF($P4463="なし",スコアリング基準!$C$27,0)</f>
        <v/>
      </c>
      <c r="W4463" s="4">
        <f>IF($F4463="",0,IF(ISNUMBER($F4463),IF($F4463&lt;=スコアリング基準!$B$28,スコアリング基準!$C$28,スコアリング基準!$C$29),0))</f>
        <v/>
      </c>
      <c r="X4463" s="4">
        <f>IFERROR(VLOOKUP($B4463,スコアリング基準!$A$36:$B$46,2,FALSE),0)</f>
        <v/>
      </c>
      <c r="Y4463" s="4">
        <f>SUM($S4463:$X4463)</f>
        <v/>
      </c>
      <c r="Z4463" s="4">
        <f>IF(COUNT($M4463:$N4463)=0,"データ無",IF($Y4463&gt;=スコアリング基準!$B$30,"S",IF($Y4463&gt;=スコアリング基準!$B$31,"A",IF($Y4463&gt;=スコアリング基準!$B$32,"B","C"))))</f>
        <v/>
      </c>
      <c r="AA4463">
        <f>IFERROR(INDEX(実績DB!$I$3:$I$104,MATCH($B4463&amp;$C4463,実績DB!$J$3:$J$104,0)),"")</f>
        <v/>
      </c>
    </row>
    <row r="4464">
      <c r="A4464" t="n">
        <v>4462</v>
      </c>
      <c r="B4464" t="inlineStr">
        <is>
          <t>関西</t>
        </is>
      </c>
      <c r="C4464" t="inlineStr">
        <is>
          <t>巽変電所</t>
        </is>
      </c>
      <c r="E4464" t="n">
        <v>77</v>
      </c>
      <c r="F4464" t="n">
        <v>6.6</v>
      </c>
      <c r="G4464" s="3" t="n">
        <v>34.63674</v>
      </c>
      <c r="H4464" s="3" t="n">
        <v>135.550724</v>
      </c>
      <c r="I4464" t="inlineStr">
        <is>
          <t>Google Places(名称一致)</t>
        </is>
      </c>
      <c r="J4464" t="n">
        <v>66</v>
      </c>
      <c r="K4464" t="n">
        <v>66</v>
      </c>
      <c r="L4464" t="n">
        <v>-47</v>
      </c>
      <c r="M4464" t="n">
        <v>19</v>
      </c>
      <c r="N4464" t="n">
        <v>19</v>
      </c>
      <c r="O4464" t="inlineStr">
        <is>
          <t>不可 #2</t>
        </is>
      </c>
      <c r="P4464" t="inlineStr">
        <is>
          <t>なし</t>
        </is>
      </c>
      <c r="R4464" s="4">
        <f>IF(COUNT($M4464:$N4464)=0,"",IF(AND(IF($N4464&lt;&gt;"",$N4464,$M4464)&lt;=0,$O4464&lt;&gt;"可"),"警告",""))</f>
        <v/>
      </c>
      <c r="S4464" s="4">
        <f>IF(COUNT($M4464:$N4464)=0,0,IF(IF($N4464&lt;&gt;"",$N4464,$M4464)&gt;=スコアリング基準!$B$20,スコアリング基準!$C$20,IF(IF($N4464&lt;&gt;"",$N4464,$M4464)&gt;=スコアリング基準!$B$21,スコアリング基準!$C$21,IF(IF($N4464&lt;&gt;"",$N4464,$M4464)&gt;0,スコアリング基準!$C$22,0))))</f>
        <v/>
      </c>
      <c r="T4464" s="4">
        <f>IF($O4464="可",スコアリング基準!$C$23,0)</f>
        <v/>
      </c>
      <c r="U4464" s="4">
        <f>IF(OR(COUNT($K4464:$L4464)&lt;2,$K4464=0),0,IF(ABS($L4464)/$K4464&lt;=スコアリング基準!$B$24,スコアリング基準!$C$24,IF(ABS($L4464)/$K4464&lt;=スコアリング基準!$B$25,スコアリング基準!$C$25,IF(ABS($L4464)/$K4464&lt;=スコアリング基準!$B$26,スコアリング基準!$C$26,0))))</f>
        <v/>
      </c>
      <c r="V4464" s="4">
        <f>IF($P4464="なし",スコアリング基準!$C$27,0)</f>
        <v/>
      </c>
      <c r="W4464" s="4">
        <f>IF($F4464="",0,IF(ISNUMBER($F4464),IF($F4464&lt;=スコアリング基準!$B$28,スコアリング基準!$C$28,スコアリング基準!$C$29),0))</f>
        <v/>
      </c>
      <c r="X4464" s="4">
        <f>IFERROR(VLOOKUP($B4464,スコアリング基準!$A$36:$B$46,2,FALSE),0)</f>
        <v/>
      </c>
      <c r="Y4464" s="4">
        <f>SUM($S4464:$X4464)</f>
        <v/>
      </c>
      <c r="Z4464" s="4">
        <f>IF(COUNT($M4464:$N4464)=0,"データ無",IF($Y4464&gt;=スコアリング基準!$B$30,"S",IF($Y4464&gt;=スコアリング基準!$B$31,"A",IF($Y4464&gt;=スコアリング基準!$B$32,"B","C"))))</f>
        <v/>
      </c>
      <c r="AA4464">
        <f>IFERROR(INDEX(実績DB!$I$3:$I$104,MATCH($B4464&amp;$C4464,実績DB!$J$3:$J$104,0)),"")</f>
        <v/>
      </c>
    </row>
    <row r="4465">
      <c r="A4465" t="n">
        <v>4463</v>
      </c>
      <c r="B4465" t="inlineStr">
        <is>
          <t>関西</t>
        </is>
      </c>
      <c r="C4465" t="inlineStr">
        <is>
          <t>市変電所</t>
        </is>
      </c>
      <c r="E4465" t="n">
        <v>77</v>
      </c>
      <c r="F4465" t="n">
        <v>22</v>
      </c>
      <c r="G4465" s="3" t="n"/>
      <c r="H4465" s="3" t="n"/>
      <c r="I4465" t="inlineStr">
        <is>
          <t>未取得</t>
        </is>
      </c>
      <c r="J4465" t="n">
        <v>57</v>
      </c>
      <c r="K4465" t="n">
        <v>31</v>
      </c>
      <c r="L4465" t="n">
        <v>-20</v>
      </c>
      <c r="O4465" t="inlineStr">
        <is>
          <t>可</t>
        </is>
      </c>
      <c r="P4465" t="inlineStr">
        <is>
          <t>なし</t>
        </is>
      </c>
      <c r="R4465" s="4">
        <f>IF(COUNT($M4465:$N4465)=0,"",IF(AND(IF($N4465&lt;&gt;"",$N4465,$M4465)&lt;=0,$O4465&lt;&gt;"可"),"警告",""))</f>
        <v/>
      </c>
      <c r="S4465" s="4">
        <f>IF(COUNT($M4465:$N4465)=0,0,IF(IF($N4465&lt;&gt;"",$N4465,$M4465)&gt;=スコアリング基準!$B$20,スコアリング基準!$C$20,IF(IF($N4465&lt;&gt;"",$N4465,$M4465)&gt;=スコアリング基準!$B$21,スコアリング基準!$C$21,IF(IF($N4465&lt;&gt;"",$N4465,$M4465)&gt;0,スコアリング基準!$C$22,0))))</f>
        <v/>
      </c>
      <c r="T4465" s="4">
        <f>IF($O4465="可",スコアリング基準!$C$23,0)</f>
        <v/>
      </c>
      <c r="U4465" s="4">
        <f>IF(OR(COUNT($K4465:$L4465)&lt;2,$K4465=0),0,IF(ABS($L4465)/$K4465&lt;=スコアリング基準!$B$24,スコアリング基準!$C$24,IF(ABS($L4465)/$K4465&lt;=スコアリング基準!$B$25,スコアリング基準!$C$25,IF(ABS($L4465)/$K4465&lt;=スコアリング基準!$B$26,スコアリング基準!$C$26,0))))</f>
        <v/>
      </c>
      <c r="V4465" s="4">
        <f>IF($P4465="なし",スコアリング基準!$C$27,0)</f>
        <v/>
      </c>
      <c r="W4465" s="4">
        <f>IF($F4465="",0,IF(ISNUMBER($F4465),IF($F4465&lt;=スコアリング基準!$B$28,スコアリング基準!$C$28,スコアリング基準!$C$29),0))</f>
        <v/>
      </c>
      <c r="X4465" s="4">
        <f>IFERROR(VLOOKUP($B4465,スコアリング基準!$A$36:$B$46,2,FALSE),0)</f>
        <v/>
      </c>
      <c r="Y4465" s="4">
        <f>SUM($S4465:$X4465)</f>
        <v/>
      </c>
      <c r="Z4465" s="4">
        <f>IF(COUNT($M4465:$N4465)=0,"データ無",IF($Y4465&gt;=スコアリング基準!$B$30,"S",IF($Y4465&gt;=スコアリング基準!$B$31,"A",IF($Y4465&gt;=スコアリング基準!$B$32,"B","C"))))</f>
        <v/>
      </c>
      <c r="AA4465">
        <f>IFERROR(INDEX(実績DB!$I$3:$I$104,MATCH($B4465&amp;$C4465,実績DB!$J$3:$J$104,0)),"")</f>
        <v/>
      </c>
    </row>
    <row r="4466">
      <c r="A4466" t="n">
        <v>4464</v>
      </c>
      <c r="B4466" t="inlineStr">
        <is>
          <t>関西</t>
        </is>
      </c>
      <c r="C4466" t="inlineStr">
        <is>
          <t>市場変電所</t>
        </is>
      </c>
      <c r="E4466" t="n">
        <v>77</v>
      </c>
      <c r="F4466" t="n">
        <v>6.6</v>
      </c>
      <c r="G4466" s="3" t="n">
        <v>34.513003</v>
      </c>
      <c r="H4466" s="3" t="n">
        <v>135.731585</v>
      </c>
      <c r="I4466" t="inlineStr">
        <is>
          <t>Google Places(名称一致)</t>
        </is>
      </c>
      <c r="J4466" t="n">
        <v>38</v>
      </c>
      <c r="K4466" t="n">
        <v>38</v>
      </c>
      <c r="L4466" t="n">
        <v>-20</v>
      </c>
      <c r="M4466" t="n">
        <v>16</v>
      </c>
      <c r="N4466" t="n">
        <v>16</v>
      </c>
      <c r="O4466" t="inlineStr">
        <is>
          <t>不可 #2</t>
        </is>
      </c>
      <c r="P4466" t="inlineStr">
        <is>
          <t>なし</t>
        </is>
      </c>
      <c r="R4466" s="4">
        <f>IF(COUNT($M4466:$N4466)=0,"",IF(AND(IF($N4466&lt;&gt;"",$N4466,$M4466)&lt;=0,$O4466&lt;&gt;"可"),"警告",""))</f>
        <v/>
      </c>
      <c r="S4466" s="4">
        <f>IF(COUNT($M4466:$N4466)=0,0,IF(IF($N4466&lt;&gt;"",$N4466,$M4466)&gt;=スコアリング基準!$B$20,スコアリング基準!$C$20,IF(IF($N4466&lt;&gt;"",$N4466,$M4466)&gt;=スコアリング基準!$B$21,スコアリング基準!$C$21,IF(IF($N4466&lt;&gt;"",$N4466,$M4466)&gt;0,スコアリング基準!$C$22,0))))</f>
        <v/>
      </c>
      <c r="T4466" s="4">
        <f>IF($O4466="可",スコアリング基準!$C$23,0)</f>
        <v/>
      </c>
      <c r="U4466" s="4">
        <f>IF(OR(COUNT($K4466:$L4466)&lt;2,$K4466=0),0,IF(ABS($L4466)/$K4466&lt;=スコアリング基準!$B$24,スコアリング基準!$C$24,IF(ABS($L4466)/$K4466&lt;=スコアリング基準!$B$25,スコアリング基準!$C$25,IF(ABS($L4466)/$K4466&lt;=スコアリング基準!$B$26,スコアリング基準!$C$26,0))))</f>
        <v/>
      </c>
      <c r="V4466" s="4">
        <f>IF($P4466="なし",スコアリング基準!$C$27,0)</f>
        <v/>
      </c>
      <c r="W4466" s="4">
        <f>IF($F4466="",0,IF(ISNUMBER($F4466),IF($F4466&lt;=スコアリング基準!$B$28,スコアリング基準!$C$28,スコアリング基準!$C$29),0))</f>
        <v/>
      </c>
      <c r="X4466" s="4">
        <f>IFERROR(VLOOKUP($B4466,スコアリング基準!$A$36:$B$46,2,FALSE),0)</f>
        <v/>
      </c>
      <c r="Y4466" s="4">
        <f>SUM($S4466:$X4466)</f>
        <v/>
      </c>
      <c r="Z4466" s="4">
        <f>IF(COUNT($M4466:$N4466)=0,"データ無",IF($Y4466&gt;=スコアリング基準!$B$30,"S",IF($Y4466&gt;=スコアリング基準!$B$31,"A",IF($Y4466&gt;=スコアリング基準!$B$32,"B","C"))))</f>
        <v/>
      </c>
      <c r="AA4466">
        <f>IFERROR(INDEX(実績DB!$I$3:$I$104,MATCH($B4466&amp;$C4466,実績DB!$J$3:$J$104,0)),"")</f>
        <v/>
      </c>
    </row>
    <row r="4467">
      <c r="A4467" t="n">
        <v>4465</v>
      </c>
      <c r="B4467" t="inlineStr">
        <is>
          <t>関西</t>
        </is>
      </c>
      <c r="C4467" t="inlineStr">
        <is>
          <t>市島変電所</t>
        </is>
      </c>
      <c r="E4467" t="n">
        <v>77</v>
      </c>
      <c r="F4467" t="n">
        <v>6.6</v>
      </c>
      <c r="G4467" s="3" t="n">
        <v>35.216216</v>
      </c>
      <c r="H4467" s="3" t="n">
        <v>135.135108</v>
      </c>
      <c r="I4467" t="inlineStr">
        <is>
          <t>Google Places(名称一致)</t>
        </is>
      </c>
      <c r="J4467" t="n">
        <v>19</v>
      </c>
      <c r="K4467" t="n">
        <v>19</v>
      </c>
      <c r="L4467" t="n">
        <v>-10</v>
      </c>
      <c r="M4467" t="n">
        <v>9</v>
      </c>
      <c r="N4467" t="n">
        <v>9</v>
      </c>
      <c r="O4467" t="inlineStr">
        <is>
          <t>不可 #2</t>
        </is>
      </c>
      <c r="P4467" t="inlineStr">
        <is>
          <t>なし</t>
        </is>
      </c>
      <c r="R4467" s="4">
        <f>IF(COUNT($M4467:$N4467)=0,"",IF(AND(IF($N4467&lt;&gt;"",$N4467,$M4467)&lt;=0,$O4467&lt;&gt;"可"),"警告",""))</f>
        <v/>
      </c>
      <c r="S4467" s="4">
        <f>IF(COUNT($M4467:$N4467)=0,0,IF(IF($N4467&lt;&gt;"",$N4467,$M4467)&gt;=スコアリング基準!$B$20,スコアリング基準!$C$20,IF(IF($N4467&lt;&gt;"",$N4467,$M4467)&gt;=スコアリング基準!$B$21,スコアリング基準!$C$21,IF(IF($N4467&lt;&gt;"",$N4467,$M4467)&gt;0,スコアリング基準!$C$22,0))))</f>
        <v/>
      </c>
      <c r="T4467" s="4">
        <f>IF($O4467="可",スコアリング基準!$C$23,0)</f>
        <v/>
      </c>
      <c r="U4467" s="4">
        <f>IF(OR(COUNT($K4467:$L4467)&lt;2,$K4467=0),0,IF(ABS($L4467)/$K4467&lt;=スコアリング基準!$B$24,スコアリング基準!$C$24,IF(ABS($L4467)/$K4467&lt;=スコアリング基準!$B$25,スコアリング基準!$C$25,IF(ABS($L4467)/$K4467&lt;=スコアリング基準!$B$26,スコアリング基準!$C$26,0))))</f>
        <v/>
      </c>
      <c r="V4467" s="4">
        <f>IF($P4467="なし",スコアリング基準!$C$27,0)</f>
        <v/>
      </c>
      <c r="W4467" s="4">
        <f>IF($F4467="",0,IF(ISNUMBER($F4467),IF($F4467&lt;=スコアリング基準!$B$28,スコアリング基準!$C$28,スコアリング基準!$C$29),0))</f>
        <v/>
      </c>
      <c r="X4467" s="4">
        <f>IFERROR(VLOOKUP($B4467,スコアリング基準!$A$36:$B$46,2,FALSE),0)</f>
        <v/>
      </c>
      <c r="Y4467" s="4">
        <f>SUM($S4467:$X4467)</f>
        <v/>
      </c>
      <c r="Z4467" s="4">
        <f>IF(COUNT($M4467:$N4467)=0,"データ無",IF($Y4467&gt;=スコアリング基準!$B$30,"S",IF($Y4467&gt;=スコアリング基準!$B$31,"A",IF($Y4467&gt;=スコアリング基準!$B$32,"B","C"))))</f>
        <v/>
      </c>
      <c r="AA4467">
        <f>IFERROR(INDEX(実績DB!$I$3:$I$104,MATCH($B4467&amp;$C4467,実績DB!$J$3:$J$104,0)),"")</f>
        <v/>
      </c>
    </row>
    <row r="4468">
      <c r="A4468" t="n">
        <v>4466</v>
      </c>
      <c r="B4468" t="inlineStr">
        <is>
          <t>関西</t>
        </is>
      </c>
      <c r="C4468" t="inlineStr">
        <is>
          <t>市辺変電所</t>
        </is>
      </c>
      <c r="E4468" t="n">
        <v>77</v>
      </c>
      <c r="F4468" t="n">
        <v>6.6</v>
      </c>
      <c r="G4468" s="3" t="n">
        <v>34.82905</v>
      </c>
      <c r="H4468" s="3" t="n">
        <v>135.80339</v>
      </c>
      <c r="I4468" t="inlineStr">
        <is>
          <t>OSM実測(名称一致)</t>
        </is>
      </c>
      <c r="J4468" t="n">
        <v>28</v>
      </c>
      <c r="K4468" t="n">
        <v>28</v>
      </c>
      <c r="L4468" t="n">
        <v>-19</v>
      </c>
      <c r="M4468" t="n">
        <v>7</v>
      </c>
      <c r="N4468" t="n">
        <v>7</v>
      </c>
      <c r="O4468" t="inlineStr">
        <is>
          <t>不可 #2</t>
        </is>
      </c>
      <c r="P4468" t="inlineStr">
        <is>
          <t>なし</t>
        </is>
      </c>
      <c r="R4468" s="4">
        <f>IF(COUNT($M4468:$N4468)=0,"",IF(AND(IF($N4468&lt;&gt;"",$N4468,$M4468)&lt;=0,$O4468&lt;&gt;"可"),"警告",""))</f>
        <v/>
      </c>
      <c r="S4468" s="4">
        <f>IF(COUNT($M4468:$N4468)=0,0,IF(IF($N4468&lt;&gt;"",$N4468,$M4468)&gt;=スコアリング基準!$B$20,スコアリング基準!$C$20,IF(IF($N4468&lt;&gt;"",$N4468,$M4468)&gt;=スコアリング基準!$B$21,スコアリング基準!$C$21,IF(IF($N4468&lt;&gt;"",$N4468,$M4468)&gt;0,スコアリング基準!$C$22,0))))</f>
        <v/>
      </c>
      <c r="T4468" s="4">
        <f>IF($O4468="可",スコアリング基準!$C$23,0)</f>
        <v/>
      </c>
      <c r="U4468" s="4">
        <f>IF(OR(COUNT($K4468:$L4468)&lt;2,$K4468=0),0,IF(ABS($L4468)/$K4468&lt;=スコアリング基準!$B$24,スコアリング基準!$C$24,IF(ABS($L4468)/$K4468&lt;=スコアリング基準!$B$25,スコアリング基準!$C$25,IF(ABS($L4468)/$K4468&lt;=スコアリング基準!$B$26,スコアリング基準!$C$26,0))))</f>
        <v/>
      </c>
      <c r="V4468" s="4">
        <f>IF($P4468="なし",スコアリング基準!$C$27,0)</f>
        <v/>
      </c>
      <c r="W4468" s="4">
        <f>IF($F4468="",0,IF(ISNUMBER($F4468),IF($F4468&lt;=スコアリング基準!$B$28,スコアリング基準!$C$28,スコアリング基準!$C$29),0))</f>
        <v/>
      </c>
      <c r="X4468" s="4">
        <f>IFERROR(VLOOKUP($B4468,スコアリング基準!$A$36:$B$46,2,FALSE),0)</f>
        <v/>
      </c>
      <c r="Y4468" s="4">
        <f>SUM($S4468:$X4468)</f>
        <v/>
      </c>
      <c r="Z4468" s="4">
        <f>IF(COUNT($M4468:$N4468)=0,"データ無",IF($Y4468&gt;=スコアリング基準!$B$30,"S",IF($Y4468&gt;=スコアリング基準!$B$31,"A",IF($Y4468&gt;=スコアリング基準!$B$32,"B","C"))))</f>
        <v/>
      </c>
      <c r="AA4468">
        <f>IFERROR(INDEX(実績DB!$I$3:$I$104,MATCH($B4468&amp;$C4468,実績DB!$J$3:$J$104,0)),"")</f>
        <v/>
      </c>
    </row>
    <row r="4469">
      <c r="A4469" t="n">
        <v>4467</v>
      </c>
      <c r="B4469" t="inlineStr">
        <is>
          <t>関西</t>
        </is>
      </c>
      <c r="C4469" t="inlineStr">
        <is>
          <t>布施屋変電所</t>
        </is>
      </c>
      <c r="E4469" t="n">
        <v>77</v>
      </c>
      <c r="F4469" t="n">
        <v>6.6</v>
      </c>
      <c r="G4469" s="3" t="n"/>
      <c r="H4469" s="3" t="n"/>
      <c r="I4469" t="inlineStr">
        <is>
          <t>未取得</t>
        </is>
      </c>
      <c r="J4469" t="n">
        <v>38</v>
      </c>
      <c r="K4469" t="n">
        <v>38</v>
      </c>
      <c r="L4469" t="n">
        <v>-31</v>
      </c>
      <c r="M4469" t="n">
        <v>7</v>
      </c>
      <c r="N4469" t="n">
        <v>7</v>
      </c>
      <c r="O4469" t="inlineStr">
        <is>
          <t>不可 #2</t>
        </is>
      </c>
      <c r="P4469" t="inlineStr">
        <is>
          <t>なし</t>
        </is>
      </c>
      <c r="R4469" s="4">
        <f>IF(COUNT($M4469:$N4469)=0,"",IF(AND(IF($N4469&lt;&gt;"",$N4469,$M4469)&lt;=0,$O4469&lt;&gt;"可"),"警告",""))</f>
        <v/>
      </c>
      <c r="S4469" s="4">
        <f>IF(COUNT($M4469:$N4469)=0,0,IF(IF($N4469&lt;&gt;"",$N4469,$M4469)&gt;=スコアリング基準!$B$20,スコアリング基準!$C$20,IF(IF($N4469&lt;&gt;"",$N4469,$M4469)&gt;=スコアリング基準!$B$21,スコアリング基準!$C$21,IF(IF($N4469&lt;&gt;"",$N4469,$M4469)&gt;0,スコアリング基準!$C$22,0))))</f>
        <v/>
      </c>
      <c r="T4469" s="4">
        <f>IF($O4469="可",スコアリング基準!$C$23,0)</f>
        <v/>
      </c>
      <c r="U4469" s="4">
        <f>IF(OR(COUNT($K4469:$L4469)&lt;2,$K4469=0),0,IF(ABS($L4469)/$K4469&lt;=スコアリング基準!$B$24,スコアリング基準!$C$24,IF(ABS($L4469)/$K4469&lt;=スコアリング基準!$B$25,スコアリング基準!$C$25,IF(ABS($L4469)/$K4469&lt;=スコアリング基準!$B$26,スコアリング基準!$C$26,0))))</f>
        <v/>
      </c>
      <c r="V4469" s="4">
        <f>IF($P4469="なし",スコアリング基準!$C$27,0)</f>
        <v/>
      </c>
      <c r="W4469" s="4">
        <f>IF($F4469="",0,IF(ISNUMBER($F4469),IF($F4469&lt;=スコアリング基準!$B$28,スコアリング基準!$C$28,スコアリング基準!$C$29),0))</f>
        <v/>
      </c>
      <c r="X4469" s="4">
        <f>IFERROR(VLOOKUP($B4469,スコアリング基準!$A$36:$B$46,2,FALSE),0)</f>
        <v/>
      </c>
      <c r="Y4469" s="4">
        <f>SUM($S4469:$X4469)</f>
        <v/>
      </c>
      <c r="Z4469" s="4">
        <f>IF(COUNT($M4469:$N4469)=0,"データ無",IF($Y4469&gt;=スコアリング基準!$B$30,"S",IF($Y4469&gt;=スコアリング基準!$B$31,"A",IF($Y4469&gt;=スコアリング基準!$B$32,"B","C"))))</f>
        <v/>
      </c>
      <c r="AA4469">
        <f>IFERROR(INDEX(実績DB!$I$3:$I$104,MATCH($B4469&amp;$C4469,実績DB!$J$3:$J$104,0)),"")</f>
        <v/>
      </c>
    </row>
    <row r="4470">
      <c r="A4470" t="n">
        <v>4468</v>
      </c>
      <c r="B4470" t="inlineStr">
        <is>
          <t>関西</t>
        </is>
      </c>
      <c r="C4470" t="inlineStr">
        <is>
          <t>帝塚山変電所</t>
        </is>
      </c>
      <c r="E4470" t="n">
        <v>77</v>
      </c>
      <c r="F4470" t="n">
        <v>6.6</v>
      </c>
      <c r="G4470" s="3" t="n">
        <v>34.624202</v>
      </c>
      <c r="H4470" s="3" t="n">
        <v>135.504313</v>
      </c>
      <c r="I4470" t="inlineStr">
        <is>
          <t>Google Places(名称一致)</t>
        </is>
      </c>
      <c r="J4470" t="n">
        <v>38</v>
      </c>
      <c r="K4470" t="n">
        <v>38</v>
      </c>
      <c r="L4470" t="n">
        <v>-19</v>
      </c>
      <c r="M4470" t="n">
        <v>19</v>
      </c>
      <c r="N4470" t="n">
        <v>19</v>
      </c>
      <c r="O4470" t="inlineStr">
        <is>
          <t>不可 #2</t>
        </is>
      </c>
      <c r="P4470" t="inlineStr">
        <is>
          <t>なし</t>
        </is>
      </c>
      <c r="R4470" s="4">
        <f>IF(COUNT($M4470:$N4470)=0,"",IF(AND(IF($N4470&lt;&gt;"",$N4470,$M4470)&lt;=0,$O4470&lt;&gt;"可"),"警告",""))</f>
        <v/>
      </c>
      <c r="S4470" s="4">
        <f>IF(COUNT($M4470:$N4470)=0,0,IF(IF($N4470&lt;&gt;"",$N4470,$M4470)&gt;=スコアリング基準!$B$20,スコアリング基準!$C$20,IF(IF($N4470&lt;&gt;"",$N4470,$M4470)&gt;=スコアリング基準!$B$21,スコアリング基準!$C$21,IF(IF($N4470&lt;&gt;"",$N4470,$M4470)&gt;0,スコアリング基準!$C$22,0))))</f>
        <v/>
      </c>
      <c r="T4470" s="4">
        <f>IF($O4470="可",スコアリング基準!$C$23,0)</f>
        <v/>
      </c>
      <c r="U4470" s="4">
        <f>IF(OR(COUNT($K4470:$L4470)&lt;2,$K4470=0),0,IF(ABS($L4470)/$K4470&lt;=スコアリング基準!$B$24,スコアリング基準!$C$24,IF(ABS($L4470)/$K4470&lt;=スコアリング基準!$B$25,スコアリング基準!$C$25,IF(ABS($L4470)/$K4470&lt;=スコアリング基準!$B$26,スコアリング基準!$C$26,0))))</f>
        <v/>
      </c>
      <c r="V4470" s="4">
        <f>IF($P4470="なし",スコアリング基準!$C$27,0)</f>
        <v/>
      </c>
      <c r="W4470" s="4">
        <f>IF($F4470="",0,IF(ISNUMBER($F4470),IF($F4470&lt;=スコアリング基準!$B$28,スコアリング基準!$C$28,スコアリング基準!$C$29),0))</f>
        <v/>
      </c>
      <c r="X4470" s="4">
        <f>IFERROR(VLOOKUP($B4470,スコアリング基準!$A$36:$B$46,2,FALSE),0)</f>
        <v/>
      </c>
      <c r="Y4470" s="4">
        <f>SUM($S4470:$X4470)</f>
        <v/>
      </c>
      <c r="Z4470" s="4">
        <f>IF(COUNT($M4470:$N4470)=0,"データ無",IF($Y4470&gt;=スコアリング基準!$B$30,"S",IF($Y4470&gt;=スコアリング基準!$B$31,"A",IF($Y4470&gt;=スコアリング基準!$B$32,"B","C"))))</f>
        <v/>
      </c>
      <c r="AA4470">
        <f>IFERROR(INDEX(実績DB!$I$3:$I$104,MATCH($B4470&amp;$C4470,実績DB!$J$3:$J$104,0)),"")</f>
        <v/>
      </c>
    </row>
    <row r="4471">
      <c r="A4471" t="n">
        <v>4469</v>
      </c>
      <c r="B4471" t="inlineStr">
        <is>
          <t>関西</t>
        </is>
      </c>
      <c r="C4471" t="inlineStr">
        <is>
          <t>幡川変電所</t>
        </is>
      </c>
      <c r="E4471" t="n">
        <v>77</v>
      </c>
      <c r="F4471" t="n">
        <v>6.6</v>
      </c>
      <c r="G4471" s="3" t="n"/>
      <c r="H4471" s="3" t="n"/>
      <c r="I4471" t="inlineStr">
        <is>
          <t>未取得</t>
        </is>
      </c>
      <c r="J4471" t="n">
        <v>38</v>
      </c>
      <c r="K4471" t="n">
        <v>38</v>
      </c>
      <c r="L4471" t="n">
        <v>-24</v>
      </c>
      <c r="M4471" t="n">
        <v>10</v>
      </c>
      <c r="N4471" t="n">
        <v>0</v>
      </c>
      <c r="O4471" t="inlineStr">
        <is>
          <t>不可 #2</t>
        </is>
      </c>
      <c r="P4471" t="inlineStr">
        <is>
          <t>有り</t>
        </is>
      </c>
      <c r="R4471" s="4">
        <f>IF(COUNT($M4471:$N4471)=0,"",IF(AND(IF($N4471&lt;&gt;"",$N4471,$M4471)&lt;=0,$O4471&lt;&gt;"可"),"警告",""))</f>
        <v/>
      </c>
      <c r="S4471" s="4">
        <f>IF(COUNT($M4471:$N4471)=0,0,IF(IF($N4471&lt;&gt;"",$N4471,$M4471)&gt;=スコアリング基準!$B$20,スコアリング基準!$C$20,IF(IF($N4471&lt;&gt;"",$N4471,$M4471)&gt;=スコアリング基準!$B$21,スコアリング基準!$C$21,IF(IF($N4471&lt;&gt;"",$N4471,$M4471)&gt;0,スコアリング基準!$C$22,0))))</f>
        <v/>
      </c>
      <c r="T4471" s="4">
        <f>IF($O4471="可",スコアリング基準!$C$23,0)</f>
        <v/>
      </c>
      <c r="U4471" s="4">
        <f>IF(OR(COUNT($K4471:$L4471)&lt;2,$K4471=0),0,IF(ABS($L4471)/$K4471&lt;=スコアリング基準!$B$24,スコアリング基準!$C$24,IF(ABS($L4471)/$K4471&lt;=スコアリング基準!$B$25,スコアリング基準!$C$25,IF(ABS($L4471)/$K4471&lt;=スコアリング基準!$B$26,スコアリング基準!$C$26,0))))</f>
        <v/>
      </c>
      <c r="V4471" s="4">
        <f>IF($P4471="なし",スコアリング基準!$C$27,0)</f>
        <v/>
      </c>
      <c r="W4471" s="4">
        <f>IF($F4471="",0,IF(ISNUMBER($F4471),IF($F4471&lt;=スコアリング基準!$B$28,スコアリング基準!$C$28,スコアリング基準!$C$29),0))</f>
        <v/>
      </c>
      <c r="X4471" s="4">
        <f>IFERROR(VLOOKUP($B4471,スコアリング基準!$A$36:$B$46,2,FALSE),0)</f>
        <v/>
      </c>
      <c r="Y4471" s="4">
        <f>SUM($S4471:$X4471)</f>
        <v/>
      </c>
      <c r="Z4471" s="4">
        <f>IF(COUNT($M4471:$N4471)=0,"データ無",IF($Y4471&gt;=スコアリング基準!$B$30,"S",IF($Y4471&gt;=スコアリング基準!$B$31,"A",IF($Y4471&gt;=スコアリング基準!$B$32,"B","C"))))</f>
        <v/>
      </c>
      <c r="AA4471">
        <f>IFERROR(INDEX(実績DB!$I$3:$I$104,MATCH($B4471&amp;$C4471,実績DB!$J$3:$J$104,0)),"")</f>
        <v/>
      </c>
    </row>
    <row r="4472">
      <c r="A4472" t="n">
        <v>4470</v>
      </c>
      <c r="B4472" t="inlineStr">
        <is>
          <t>関西</t>
        </is>
      </c>
      <c r="C4472" t="inlineStr">
        <is>
          <t>平尾変電所</t>
        </is>
      </c>
      <c r="E4472" t="n">
        <v>77</v>
      </c>
      <c r="F4472" t="n">
        <v>6.6</v>
      </c>
      <c r="G4472" s="3" t="n"/>
      <c r="H4472" s="3" t="n"/>
      <c r="I4472" t="inlineStr">
        <is>
          <t>未取得</t>
        </is>
      </c>
      <c r="J4472" t="n">
        <v>38</v>
      </c>
      <c r="K4472" t="n">
        <v>38</v>
      </c>
      <c r="L4472" t="n">
        <v>-20</v>
      </c>
      <c r="M4472" t="n">
        <v>16</v>
      </c>
      <c r="N4472" t="n">
        <v>0</v>
      </c>
      <c r="O4472" t="inlineStr">
        <is>
          <t>不可 #2</t>
        </is>
      </c>
      <c r="P4472" t="inlineStr">
        <is>
          <t>有り</t>
        </is>
      </c>
      <c r="R4472" s="4">
        <f>IF(COUNT($M4472:$N4472)=0,"",IF(AND(IF($N4472&lt;&gt;"",$N4472,$M4472)&lt;=0,$O4472&lt;&gt;"可"),"警告",""))</f>
        <v/>
      </c>
      <c r="S4472" s="4">
        <f>IF(COUNT($M4472:$N4472)=0,0,IF(IF($N4472&lt;&gt;"",$N4472,$M4472)&gt;=スコアリング基準!$B$20,スコアリング基準!$C$20,IF(IF($N4472&lt;&gt;"",$N4472,$M4472)&gt;=スコアリング基準!$B$21,スコアリング基準!$C$21,IF(IF($N4472&lt;&gt;"",$N4472,$M4472)&gt;0,スコアリング基準!$C$22,0))))</f>
        <v/>
      </c>
      <c r="T4472" s="4">
        <f>IF($O4472="可",スコアリング基準!$C$23,0)</f>
        <v/>
      </c>
      <c r="U4472" s="4">
        <f>IF(OR(COUNT($K4472:$L4472)&lt;2,$K4472=0),0,IF(ABS($L4472)/$K4472&lt;=スコアリング基準!$B$24,スコアリング基準!$C$24,IF(ABS($L4472)/$K4472&lt;=スコアリング基準!$B$25,スコアリング基準!$C$25,IF(ABS($L4472)/$K4472&lt;=スコアリング基準!$B$26,スコアリング基準!$C$26,0))))</f>
        <v/>
      </c>
      <c r="V4472" s="4">
        <f>IF($P4472="なし",スコアリング基準!$C$27,0)</f>
        <v/>
      </c>
      <c r="W4472" s="4">
        <f>IF($F4472="",0,IF(ISNUMBER($F4472),IF($F4472&lt;=スコアリング基準!$B$28,スコアリング基準!$C$28,スコアリング基準!$C$29),0))</f>
        <v/>
      </c>
      <c r="X4472" s="4">
        <f>IFERROR(VLOOKUP($B4472,スコアリング基準!$A$36:$B$46,2,FALSE),0)</f>
        <v/>
      </c>
      <c r="Y4472" s="4">
        <f>SUM($S4472:$X4472)</f>
        <v/>
      </c>
      <c r="Z4472" s="4">
        <f>IF(COUNT($M4472:$N4472)=0,"データ無",IF($Y4472&gt;=スコアリング基準!$B$30,"S",IF($Y4472&gt;=スコアリング基準!$B$31,"A",IF($Y4472&gt;=スコアリング基準!$B$32,"B","C"))))</f>
        <v/>
      </c>
      <c r="AA4472">
        <f>IFERROR(INDEX(実績DB!$I$3:$I$104,MATCH($B4472&amp;$C4472,実績DB!$J$3:$J$104,0)),"")</f>
        <v/>
      </c>
    </row>
    <row r="4473">
      <c r="A4473" t="n">
        <v>4471</v>
      </c>
      <c r="B4473" t="inlineStr">
        <is>
          <t>関西</t>
        </is>
      </c>
      <c r="C4473" t="inlineStr">
        <is>
          <t>平野変電所</t>
        </is>
      </c>
      <c r="E4473" t="n">
        <v>77</v>
      </c>
      <c r="F4473" t="n">
        <v>6.6</v>
      </c>
      <c r="G4473" s="3" t="n">
        <v>34.626697</v>
      </c>
      <c r="H4473" s="3" t="n">
        <v>135.572754</v>
      </c>
      <c r="I4473" t="inlineStr">
        <is>
          <t>Google Places(名称一致)</t>
        </is>
      </c>
      <c r="J4473" t="n">
        <v>52</v>
      </c>
      <c r="K4473" t="n">
        <v>52</v>
      </c>
      <c r="L4473" t="n">
        <v>-43</v>
      </c>
      <c r="M4473" t="n">
        <v>9</v>
      </c>
      <c r="N4473" t="n">
        <v>9</v>
      </c>
      <c r="O4473" t="inlineStr">
        <is>
          <t>不可 #2</t>
        </is>
      </c>
      <c r="P4473" t="inlineStr">
        <is>
          <t>なし</t>
        </is>
      </c>
      <c r="R4473" s="4">
        <f>IF(COUNT($M4473:$N4473)=0,"",IF(AND(IF($N4473&lt;&gt;"",$N4473,$M4473)&lt;=0,$O4473&lt;&gt;"可"),"警告",""))</f>
        <v/>
      </c>
      <c r="S4473" s="4">
        <f>IF(COUNT($M4473:$N4473)=0,0,IF(IF($N4473&lt;&gt;"",$N4473,$M4473)&gt;=スコアリング基準!$B$20,スコアリング基準!$C$20,IF(IF($N4473&lt;&gt;"",$N4473,$M4473)&gt;=スコアリング基準!$B$21,スコアリング基準!$C$21,IF(IF($N4473&lt;&gt;"",$N4473,$M4473)&gt;0,スコアリング基準!$C$22,0))))</f>
        <v/>
      </c>
      <c r="T4473" s="4">
        <f>IF($O4473="可",スコアリング基準!$C$23,0)</f>
        <v/>
      </c>
      <c r="U4473" s="4">
        <f>IF(OR(COUNT($K4473:$L4473)&lt;2,$K4473=0),0,IF(ABS($L4473)/$K4473&lt;=スコアリング基準!$B$24,スコアリング基準!$C$24,IF(ABS($L4473)/$K4473&lt;=スコアリング基準!$B$25,スコアリング基準!$C$25,IF(ABS($L4473)/$K4473&lt;=スコアリング基準!$B$26,スコアリング基準!$C$26,0))))</f>
        <v/>
      </c>
      <c r="V4473" s="4">
        <f>IF($P4473="なし",スコアリング基準!$C$27,0)</f>
        <v/>
      </c>
      <c r="W4473" s="4">
        <f>IF($F4473="",0,IF(ISNUMBER($F4473),IF($F4473&lt;=スコアリング基準!$B$28,スコアリング基準!$C$28,スコアリング基準!$C$29),0))</f>
        <v/>
      </c>
      <c r="X4473" s="4">
        <f>IFERROR(VLOOKUP($B4473,スコアリング基準!$A$36:$B$46,2,FALSE),0)</f>
        <v/>
      </c>
      <c r="Y4473" s="4">
        <f>SUM($S4473:$X4473)</f>
        <v/>
      </c>
      <c r="Z4473" s="4">
        <f>IF(COUNT($M4473:$N4473)=0,"データ無",IF($Y4473&gt;=スコアリング基準!$B$30,"S",IF($Y4473&gt;=スコアリング基準!$B$31,"A",IF($Y4473&gt;=スコアリング基準!$B$32,"B","C"))))</f>
        <v/>
      </c>
      <c r="AA4473">
        <f>IFERROR(INDEX(実績DB!$I$3:$I$104,MATCH($B4473&amp;$C4473,実績DB!$J$3:$J$104,0)),"")</f>
        <v/>
      </c>
    </row>
    <row r="4474">
      <c r="A4474" t="n">
        <v>4472</v>
      </c>
      <c r="B4474" t="inlineStr">
        <is>
          <t>関西</t>
        </is>
      </c>
      <c r="C4474" t="inlineStr">
        <is>
          <t>広畑変電所</t>
        </is>
      </c>
      <c r="E4474" t="n">
        <v>77</v>
      </c>
      <c r="F4474" t="n">
        <v>6.6</v>
      </c>
      <c r="G4474" s="3" t="n">
        <v>35.302352</v>
      </c>
      <c r="H4474" s="3" t="n">
        <v>136.812644</v>
      </c>
      <c r="I4474" t="inlineStr">
        <is>
          <t>OSM実測(名称一致)</t>
        </is>
      </c>
      <c r="J4474" t="n">
        <v>34</v>
      </c>
      <c r="K4474" t="n">
        <v>34</v>
      </c>
      <c r="L4474" t="n">
        <v>-18</v>
      </c>
      <c r="M4474" t="n">
        <v>16</v>
      </c>
      <c r="N4474" t="n">
        <v>0</v>
      </c>
      <c r="O4474" t="inlineStr">
        <is>
          <t>不可 #2</t>
        </is>
      </c>
      <c r="P4474" t="inlineStr">
        <is>
          <t>有り</t>
        </is>
      </c>
      <c r="R4474" s="4">
        <f>IF(COUNT($M4474:$N4474)=0,"",IF(AND(IF($N4474&lt;&gt;"",$N4474,$M4474)&lt;=0,$O4474&lt;&gt;"可"),"警告",""))</f>
        <v/>
      </c>
      <c r="S4474" s="4">
        <f>IF(COUNT($M4474:$N4474)=0,0,IF(IF($N4474&lt;&gt;"",$N4474,$M4474)&gt;=スコアリング基準!$B$20,スコアリング基準!$C$20,IF(IF($N4474&lt;&gt;"",$N4474,$M4474)&gt;=スコアリング基準!$B$21,スコアリング基準!$C$21,IF(IF($N4474&lt;&gt;"",$N4474,$M4474)&gt;0,スコアリング基準!$C$22,0))))</f>
        <v/>
      </c>
      <c r="T4474" s="4">
        <f>IF($O4474="可",スコアリング基準!$C$23,0)</f>
        <v/>
      </c>
      <c r="U4474" s="4">
        <f>IF(OR(COUNT($K4474:$L4474)&lt;2,$K4474=0),0,IF(ABS($L4474)/$K4474&lt;=スコアリング基準!$B$24,スコアリング基準!$C$24,IF(ABS($L4474)/$K4474&lt;=スコアリング基準!$B$25,スコアリング基準!$C$25,IF(ABS($L4474)/$K4474&lt;=スコアリング基準!$B$26,スコアリング基準!$C$26,0))))</f>
        <v/>
      </c>
      <c r="V4474" s="4">
        <f>IF($P4474="なし",スコアリング基準!$C$27,0)</f>
        <v/>
      </c>
      <c r="W4474" s="4">
        <f>IF($F4474="",0,IF(ISNUMBER($F4474),IF($F4474&lt;=スコアリング基準!$B$28,スコアリング基準!$C$28,スコアリング基準!$C$29),0))</f>
        <v/>
      </c>
      <c r="X4474" s="4">
        <f>IFERROR(VLOOKUP($B4474,スコアリング基準!$A$36:$B$46,2,FALSE),0)</f>
        <v/>
      </c>
      <c r="Y4474" s="4">
        <f>SUM($S4474:$X4474)</f>
        <v/>
      </c>
      <c r="Z4474" s="4">
        <f>IF(COUNT($M4474:$N4474)=0,"データ無",IF($Y4474&gt;=スコアリング基準!$B$30,"S",IF($Y4474&gt;=スコアリング基準!$B$31,"A",IF($Y4474&gt;=スコアリング基準!$B$32,"B","C"))))</f>
        <v/>
      </c>
      <c r="AA4474">
        <f>IFERROR(INDEX(実績DB!$I$3:$I$104,MATCH($B4474&amp;$C4474,実績DB!$J$3:$J$104,0)),"")</f>
        <v/>
      </c>
    </row>
    <row r="4475">
      <c r="A4475" t="n">
        <v>4473</v>
      </c>
      <c r="B4475" t="inlineStr">
        <is>
          <t>関西</t>
        </is>
      </c>
      <c r="C4475" t="inlineStr">
        <is>
          <t>弓削変電所</t>
        </is>
      </c>
      <c r="E4475" t="n">
        <v>77</v>
      </c>
      <c r="F4475" t="n">
        <v>6.6</v>
      </c>
      <c r="G4475" s="3" t="n">
        <v>34.59353</v>
      </c>
      <c r="H4475" s="3" t="n">
        <v>135.612582</v>
      </c>
      <c r="I4475" t="inlineStr">
        <is>
          <t>Google Places(名称一致)</t>
        </is>
      </c>
      <c r="J4475" t="n">
        <v>63</v>
      </c>
      <c r="K4475" t="n">
        <v>63</v>
      </c>
      <c r="L4475" t="n">
        <v>-46</v>
      </c>
      <c r="M4475" t="n">
        <v>17</v>
      </c>
      <c r="N4475" t="n">
        <v>17</v>
      </c>
      <c r="O4475" t="inlineStr">
        <is>
          <t>不可 #2</t>
        </is>
      </c>
      <c r="P4475" t="inlineStr">
        <is>
          <t>なし</t>
        </is>
      </c>
      <c r="R4475" s="4">
        <f>IF(COUNT($M4475:$N4475)=0,"",IF(AND(IF($N4475&lt;&gt;"",$N4475,$M4475)&lt;=0,$O4475&lt;&gt;"可"),"警告",""))</f>
        <v/>
      </c>
      <c r="S4475" s="4">
        <f>IF(COUNT($M4475:$N4475)=0,0,IF(IF($N4475&lt;&gt;"",$N4475,$M4475)&gt;=スコアリング基準!$B$20,スコアリング基準!$C$20,IF(IF($N4475&lt;&gt;"",$N4475,$M4475)&gt;=スコアリング基準!$B$21,スコアリング基準!$C$21,IF(IF($N4475&lt;&gt;"",$N4475,$M4475)&gt;0,スコアリング基準!$C$22,0))))</f>
        <v/>
      </c>
      <c r="T4475" s="4">
        <f>IF($O4475="可",スコアリング基準!$C$23,0)</f>
        <v/>
      </c>
      <c r="U4475" s="4">
        <f>IF(OR(COUNT($K4475:$L4475)&lt;2,$K4475=0),0,IF(ABS($L4475)/$K4475&lt;=スコアリング基準!$B$24,スコアリング基準!$C$24,IF(ABS($L4475)/$K4475&lt;=スコアリング基準!$B$25,スコアリング基準!$C$25,IF(ABS($L4475)/$K4475&lt;=スコアリング基準!$B$26,スコアリング基準!$C$26,0))))</f>
        <v/>
      </c>
      <c r="V4475" s="4">
        <f>IF($P4475="なし",スコアリング基準!$C$27,0)</f>
        <v/>
      </c>
      <c r="W4475" s="4">
        <f>IF($F4475="",0,IF(ISNUMBER($F4475),IF($F4475&lt;=スコアリング基準!$B$28,スコアリング基準!$C$28,スコアリング基準!$C$29),0))</f>
        <v/>
      </c>
      <c r="X4475" s="4">
        <f>IFERROR(VLOOKUP($B4475,スコアリング基準!$A$36:$B$46,2,FALSE),0)</f>
        <v/>
      </c>
      <c r="Y4475" s="4">
        <f>SUM($S4475:$X4475)</f>
        <v/>
      </c>
      <c r="Z4475" s="4">
        <f>IF(COUNT($M4475:$N4475)=0,"データ無",IF($Y4475&gt;=スコアリング基準!$B$30,"S",IF($Y4475&gt;=スコアリング基準!$B$31,"A",IF($Y4475&gt;=スコアリング基準!$B$32,"B","C"))))</f>
        <v/>
      </c>
      <c r="AA4475">
        <f>IFERROR(INDEX(実績DB!$I$3:$I$104,MATCH($B4475&amp;$C4475,実績DB!$J$3:$J$104,0)),"")</f>
        <v/>
      </c>
    </row>
    <row r="4476">
      <c r="A4476" t="n">
        <v>4474</v>
      </c>
      <c r="B4476" t="inlineStr">
        <is>
          <t>関西</t>
        </is>
      </c>
      <c r="C4476" t="inlineStr">
        <is>
          <t>弥栄町変電所</t>
        </is>
      </c>
      <c r="E4476" t="n">
        <v>77</v>
      </c>
      <c r="F4476" t="n">
        <v>6.6</v>
      </c>
      <c r="G4476" s="3" t="n"/>
      <c r="H4476" s="3" t="n"/>
      <c r="I4476" t="inlineStr">
        <is>
          <t>未取得</t>
        </is>
      </c>
      <c r="J4476" t="n">
        <v>19</v>
      </c>
      <c r="K4476" t="n">
        <v>19</v>
      </c>
      <c r="L4476" t="n">
        <v>-8</v>
      </c>
      <c r="M4476" t="n">
        <v>11</v>
      </c>
      <c r="N4476" t="n">
        <v>11</v>
      </c>
      <c r="O4476" t="inlineStr">
        <is>
          <t>不可 #2</t>
        </is>
      </c>
      <c r="P4476" t="inlineStr">
        <is>
          <t>有り</t>
        </is>
      </c>
      <c r="R4476" s="4">
        <f>IF(COUNT($M4476:$N4476)=0,"",IF(AND(IF($N4476&lt;&gt;"",$N4476,$M4476)&lt;=0,$O4476&lt;&gt;"可"),"警告",""))</f>
        <v/>
      </c>
      <c r="S4476" s="4">
        <f>IF(COUNT($M4476:$N4476)=0,0,IF(IF($N4476&lt;&gt;"",$N4476,$M4476)&gt;=スコアリング基準!$B$20,スコアリング基準!$C$20,IF(IF($N4476&lt;&gt;"",$N4476,$M4476)&gt;=スコアリング基準!$B$21,スコアリング基準!$C$21,IF(IF($N4476&lt;&gt;"",$N4476,$M4476)&gt;0,スコアリング基準!$C$22,0))))</f>
        <v/>
      </c>
      <c r="T4476" s="4">
        <f>IF($O4476="可",スコアリング基準!$C$23,0)</f>
        <v/>
      </c>
      <c r="U4476" s="4">
        <f>IF(OR(COUNT($K4476:$L4476)&lt;2,$K4476=0),0,IF(ABS($L4476)/$K4476&lt;=スコアリング基準!$B$24,スコアリング基準!$C$24,IF(ABS($L4476)/$K4476&lt;=スコアリング基準!$B$25,スコアリング基準!$C$25,IF(ABS($L4476)/$K4476&lt;=スコアリング基準!$B$26,スコアリング基準!$C$26,0))))</f>
        <v/>
      </c>
      <c r="V4476" s="4">
        <f>IF($P4476="なし",スコアリング基準!$C$27,0)</f>
        <v/>
      </c>
      <c r="W4476" s="4">
        <f>IF($F4476="",0,IF(ISNUMBER($F4476),IF($F4476&lt;=スコアリング基準!$B$28,スコアリング基準!$C$28,スコアリング基準!$C$29),0))</f>
        <v/>
      </c>
      <c r="X4476" s="4">
        <f>IFERROR(VLOOKUP($B4476,スコアリング基準!$A$36:$B$46,2,FALSE),0)</f>
        <v/>
      </c>
      <c r="Y4476" s="4">
        <f>SUM($S4476:$X4476)</f>
        <v/>
      </c>
      <c r="Z4476" s="4">
        <f>IF(COUNT($M4476:$N4476)=0,"データ無",IF($Y4476&gt;=スコアリング基準!$B$30,"S",IF($Y4476&gt;=スコアリング基準!$B$31,"A",IF($Y4476&gt;=スコアリング基準!$B$32,"B","C"))))</f>
        <v/>
      </c>
      <c r="AA4476">
        <f>IFERROR(INDEX(実績DB!$I$3:$I$104,MATCH($B4476&amp;$C4476,実績DB!$J$3:$J$104,0)),"")</f>
        <v/>
      </c>
    </row>
    <row r="4477">
      <c r="A4477" t="n">
        <v>4475</v>
      </c>
      <c r="B4477" t="inlineStr">
        <is>
          <t>関西</t>
        </is>
      </c>
      <c r="C4477" t="inlineStr">
        <is>
          <t>弥生が丘変電所</t>
        </is>
      </c>
      <c r="E4477" t="n">
        <v>77</v>
      </c>
      <c r="F4477" t="n">
        <v>6.6</v>
      </c>
      <c r="G4477" s="3" t="n">
        <v>34.879933</v>
      </c>
      <c r="H4477" s="3" t="n">
        <v>135.19735</v>
      </c>
      <c r="I4477" t="inlineStr">
        <is>
          <t>Google Places(名称一致)</t>
        </is>
      </c>
      <c r="J4477" t="n">
        <v>19</v>
      </c>
      <c r="K4477" t="n">
        <v>19</v>
      </c>
      <c r="L4477" t="n">
        <v>-11</v>
      </c>
      <c r="M4477" t="n">
        <v>8</v>
      </c>
      <c r="N4477" t="n">
        <v>0</v>
      </c>
      <c r="O4477" t="inlineStr">
        <is>
          <t>不可 #2</t>
        </is>
      </c>
      <c r="P4477" t="inlineStr">
        <is>
          <t>有り</t>
        </is>
      </c>
      <c r="R4477" s="4">
        <f>IF(COUNT($M4477:$N4477)=0,"",IF(AND(IF($N4477&lt;&gt;"",$N4477,$M4477)&lt;=0,$O4477&lt;&gt;"可"),"警告",""))</f>
        <v/>
      </c>
      <c r="S4477" s="4">
        <f>IF(COUNT($M4477:$N4477)=0,0,IF(IF($N4477&lt;&gt;"",$N4477,$M4477)&gt;=スコアリング基準!$B$20,スコアリング基準!$C$20,IF(IF($N4477&lt;&gt;"",$N4477,$M4477)&gt;=スコアリング基準!$B$21,スコアリング基準!$C$21,IF(IF($N4477&lt;&gt;"",$N4477,$M4477)&gt;0,スコアリング基準!$C$22,0))))</f>
        <v/>
      </c>
      <c r="T4477" s="4">
        <f>IF($O4477="可",スコアリング基準!$C$23,0)</f>
        <v/>
      </c>
      <c r="U4477" s="4">
        <f>IF(OR(COUNT($K4477:$L4477)&lt;2,$K4477=0),0,IF(ABS($L4477)/$K4477&lt;=スコアリング基準!$B$24,スコアリング基準!$C$24,IF(ABS($L4477)/$K4477&lt;=スコアリング基準!$B$25,スコアリング基準!$C$25,IF(ABS($L4477)/$K4477&lt;=スコアリング基準!$B$26,スコアリング基準!$C$26,0))))</f>
        <v/>
      </c>
      <c r="V4477" s="4">
        <f>IF($P4477="なし",スコアリング基準!$C$27,0)</f>
        <v/>
      </c>
      <c r="W4477" s="4">
        <f>IF($F4477="",0,IF(ISNUMBER($F4477),IF($F4477&lt;=スコアリング基準!$B$28,スコアリング基準!$C$28,スコアリング基準!$C$29),0))</f>
        <v/>
      </c>
      <c r="X4477" s="4">
        <f>IFERROR(VLOOKUP($B4477,スコアリング基準!$A$36:$B$46,2,FALSE),0)</f>
        <v/>
      </c>
      <c r="Y4477" s="4">
        <f>SUM($S4477:$X4477)</f>
        <v/>
      </c>
      <c r="Z4477" s="4">
        <f>IF(COUNT($M4477:$N4477)=0,"データ無",IF($Y4477&gt;=スコアリング基準!$B$30,"S",IF($Y4477&gt;=スコアリング基準!$B$31,"A",IF($Y4477&gt;=スコアリング基準!$B$32,"B","C"))))</f>
        <v/>
      </c>
      <c r="AA4477">
        <f>IFERROR(INDEX(実績DB!$I$3:$I$104,MATCH($B4477&amp;$C4477,実績DB!$J$3:$J$104,0)),"")</f>
        <v/>
      </c>
    </row>
    <row r="4478">
      <c r="A4478" t="n">
        <v>4476</v>
      </c>
      <c r="B4478" t="inlineStr">
        <is>
          <t>関西</t>
        </is>
      </c>
      <c r="C4478" t="inlineStr">
        <is>
          <t>彦根変電所</t>
        </is>
      </c>
      <c r="E4478" t="n">
        <v>77</v>
      </c>
      <c r="F4478" t="n">
        <v>6.6</v>
      </c>
      <c r="G4478" s="3" t="n">
        <v>35.267157</v>
      </c>
      <c r="H4478" s="3" t="n">
        <v>136.25928</v>
      </c>
      <c r="I4478" t="inlineStr">
        <is>
          <t>Google Places(名称一致)</t>
        </is>
      </c>
      <c r="J4478" t="n">
        <v>43</v>
      </c>
      <c r="K4478" t="n">
        <v>43</v>
      </c>
      <c r="L4478" t="n">
        <v>-23</v>
      </c>
      <c r="M4478" t="n">
        <v>20</v>
      </c>
      <c r="N4478" t="n">
        <v>20</v>
      </c>
      <c r="O4478" t="inlineStr">
        <is>
          <t>不可 #2</t>
        </is>
      </c>
      <c r="P4478" t="inlineStr">
        <is>
          <t>なし</t>
        </is>
      </c>
      <c r="R4478" s="4">
        <f>IF(COUNT($M4478:$N4478)=0,"",IF(AND(IF($N4478&lt;&gt;"",$N4478,$M4478)&lt;=0,$O4478&lt;&gt;"可"),"警告",""))</f>
        <v/>
      </c>
      <c r="S4478" s="4">
        <f>IF(COUNT($M4478:$N4478)=0,0,IF(IF($N4478&lt;&gt;"",$N4478,$M4478)&gt;=スコアリング基準!$B$20,スコアリング基準!$C$20,IF(IF($N4478&lt;&gt;"",$N4478,$M4478)&gt;=スコアリング基準!$B$21,スコアリング基準!$C$21,IF(IF($N4478&lt;&gt;"",$N4478,$M4478)&gt;0,スコアリング基準!$C$22,0))))</f>
        <v/>
      </c>
      <c r="T4478" s="4">
        <f>IF($O4478="可",スコアリング基準!$C$23,0)</f>
        <v/>
      </c>
      <c r="U4478" s="4">
        <f>IF(OR(COUNT($K4478:$L4478)&lt;2,$K4478=0),0,IF(ABS($L4478)/$K4478&lt;=スコアリング基準!$B$24,スコアリング基準!$C$24,IF(ABS($L4478)/$K4478&lt;=スコアリング基準!$B$25,スコアリング基準!$C$25,IF(ABS($L4478)/$K4478&lt;=スコアリング基準!$B$26,スコアリング基準!$C$26,0))))</f>
        <v/>
      </c>
      <c r="V4478" s="4">
        <f>IF($P4478="なし",スコアリング基準!$C$27,0)</f>
        <v/>
      </c>
      <c r="W4478" s="4">
        <f>IF($F4478="",0,IF(ISNUMBER($F4478),IF($F4478&lt;=スコアリング基準!$B$28,スコアリング基準!$C$28,スコアリング基準!$C$29),0))</f>
        <v/>
      </c>
      <c r="X4478" s="4">
        <f>IFERROR(VLOOKUP($B4478,スコアリング基準!$A$36:$B$46,2,FALSE),0)</f>
        <v/>
      </c>
      <c r="Y4478" s="4">
        <f>SUM($S4478:$X4478)</f>
        <v/>
      </c>
      <c r="Z4478" s="4">
        <f>IF(COUNT($M4478:$N4478)=0,"データ無",IF($Y4478&gt;=スコアリング基準!$B$30,"S",IF($Y4478&gt;=スコアリング基準!$B$31,"A",IF($Y4478&gt;=スコアリング基準!$B$32,"B","C"))))</f>
        <v/>
      </c>
      <c r="AA4478">
        <f>IFERROR(INDEX(実績DB!$I$3:$I$104,MATCH($B4478&amp;$C4478,実績DB!$J$3:$J$104,0)),"")</f>
        <v/>
      </c>
    </row>
    <row r="4479">
      <c r="A4479" t="n">
        <v>4477</v>
      </c>
      <c r="B4479" t="inlineStr">
        <is>
          <t>関西</t>
        </is>
      </c>
      <c r="C4479" t="inlineStr">
        <is>
          <t>彩都変電所</t>
        </is>
      </c>
      <c r="E4479" t="n">
        <v>77</v>
      </c>
      <c r="F4479" t="n">
        <v>22</v>
      </c>
      <c r="G4479" s="3" t="n">
        <v>34.856872</v>
      </c>
      <c r="H4479" s="3" t="n">
        <v>135.522936</v>
      </c>
      <c r="I4479" t="inlineStr">
        <is>
          <t>Google Places(名称一致)</t>
        </is>
      </c>
      <c r="J4479" t="n">
        <v>28</v>
      </c>
      <c r="K4479" t="n">
        <v>15</v>
      </c>
      <c r="L4479" t="n">
        <v>1</v>
      </c>
      <c r="O4479" t="inlineStr">
        <is>
          <t>可</t>
        </is>
      </c>
      <c r="P4479" t="inlineStr">
        <is>
          <t>なし</t>
        </is>
      </c>
      <c r="R4479" s="4">
        <f>IF(COUNT($M4479:$N4479)=0,"",IF(AND(IF($N4479&lt;&gt;"",$N4479,$M4479)&lt;=0,$O4479&lt;&gt;"可"),"警告",""))</f>
        <v/>
      </c>
      <c r="S4479" s="4">
        <f>IF(COUNT($M4479:$N4479)=0,0,IF(IF($N4479&lt;&gt;"",$N4479,$M4479)&gt;=スコアリング基準!$B$20,スコアリング基準!$C$20,IF(IF($N4479&lt;&gt;"",$N4479,$M4479)&gt;=スコアリング基準!$B$21,スコアリング基準!$C$21,IF(IF($N4479&lt;&gt;"",$N4479,$M4479)&gt;0,スコアリング基準!$C$22,0))))</f>
        <v/>
      </c>
      <c r="T4479" s="4">
        <f>IF($O4479="可",スコアリング基準!$C$23,0)</f>
        <v/>
      </c>
      <c r="U4479" s="4">
        <f>IF(OR(COUNT($K4479:$L4479)&lt;2,$K4479=0),0,IF(ABS($L4479)/$K4479&lt;=スコアリング基準!$B$24,スコアリング基準!$C$24,IF(ABS($L4479)/$K4479&lt;=スコアリング基準!$B$25,スコアリング基準!$C$25,IF(ABS($L4479)/$K4479&lt;=スコアリング基準!$B$26,スコアリング基準!$C$26,0))))</f>
        <v/>
      </c>
      <c r="V4479" s="4">
        <f>IF($P4479="なし",スコアリング基準!$C$27,0)</f>
        <v/>
      </c>
      <c r="W4479" s="4">
        <f>IF($F4479="",0,IF(ISNUMBER($F4479),IF($F4479&lt;=スコアリング基準!$B$28,スコアリング基準!$C$28,スコアリング基準!$C$29),0))</f>
        <v/>
      </c>
      <c r="X4479" s="4">
        <f>IFERROR(VLOOKUP($B4479,スコアリング基準!$A$36:$B$46,2,FALSE),0)</f>
        <v/>
      </c>
      <c r="Y4479" s="4">
        <f>SUM($S4479:$X4479)</f>
        <v/>
      </c>
      <c r="Z4479" s="4">
        <f>IF(COUNT($M4479:$N4479)=0,"データ無",IF($Y4479&gt;=スコアリング基準!$B$30,"S",IF($Y4479&gt;=スコアリング基準!$B$31,"A",IF($Y4479&gt;=スコアリング基準!$B$32,"B","C"))))</f>
        <v/>
      </c>
      <c r="AA4479">
        <f>IFERROR(INDEX(実績DB!$I$3:$I$104,MATCH($B4479&amp;$C4479,実績DB!$J$3:$J$104,0)),"")</f>
        <v/>
      </c>
    </row>
    <row r="4480">
      <c r="A4480" t="n">
        <v>4478</v>
      </c>
      <c r="B4480" t="inlineStr">
        <is>
          <t>関西</t>
        </is>
      </c>
      <c r="C4480" t="inlineStr">
        <is>
          <t>御影変電所</t>
        </is>
      </c>
      <c r="E4480" t="n">
        <v>77</v>
      </c>
      <c r="F4480" t="n">
        <v>6.6</v>
      </c>
      <c r="G4480" s="3" t="n">
        <v>34.727582</v>
      </c>
      <c r="H4480" s="3" t="n">
        <v>135.250223</v>
      </c>
      <c r="I4480" t="inlineStr">
        <is>
          <t>Google Places(名称一致)</t>
        </is>
      </c>
      <c r="J4480" t="n">
        <v>38</v>
      </c>
      <c r="K4480" t="n">
        <v>38</v>
      </c>
      <c r="L4480" t="n">
        <v>-19</v>
      </c>
      <c r="M4480" t="n">
        <v>19</v>
      </c>
      <c r="N4480" t="n">
        <v>0</v>
      </c>
      <c r="O4480" t="inlineStr">
        <is>
          <t>不可 #2</t>
        </is>
      </c>
      <c r="P4480" t="inlineStr">
        <is>
          <t>有り</t>
        </is>
      </c>
      <c r="R4480" s="4">
        <f>IF(COUNT($M4480:$N4480)=0,"",IF(AND(IF($N4480&lt;&gt;"",$N4480,$M4480)&lt;=0,$O4480&lt;&gt;"可"),"警告",""))</f>
        <v/>
      </c>
      <c r="S4480" s="4">
        <f>IF(COUNT($M4480:$N4480)=0,0,IF(IF($N4480&lt;&gt;"",$N4480,$M4480)&gt;=スコアリング基準!$B$20,スコアリング基準!$C$20,IF(IF($N4480&lt;&gt;"",$N4480,$M4480)&gt;=スコアリング基準!$B$21,スコアリング基準!$C$21,IF(IF($N4480&lt;&gt;"",$N4480,$M4480)&gt;0,スコアリング基準!$C$22,0))))</f>
        <v/>
      </c>
      <c r="T4480" s="4">
        <f>IF($O4480="可",スコアリング基準!$C$23,0)</f>
        <v/>
      </c>
      <c r="U4480" s="4">
        <f>IF(OR(COUNT($K4480:$L4480)&lt;2,$K4480=0),0,IF(ABS($L4480)/$K4480&lt;=スコアリング基準!$B$24,スコアリング基準!$C$24,IF(ABS($L4480)/$K4480&lt;=スコアリング基準!$B$25,スコアリング基準!$C$25,IF(ABS($L4480)/$K4480&lt;=スコアリング基準!$B$26,スコアリング基準!$C$26,0))))</f>
        <v/>
      </c>
      <c r="V4480" s="4">
        <f>IF($P4480="なし",スコアリング基準!$C$27,0)</f>
        <v/>
      </c>
      <c r="W4480" s="4">
        <f>IF($F4480="",0,IF(ISNUMBER($F4480),IF($F4480&lt;=スコアリング基準!$B$28,スコアリング基準!$C$28,スコアリング基準!$C$29),0))</f>
        <v/>
      </c>
      <c r="X4480" s="4">
        <f>IFERROR(VLOOKUP($B4480,スコアリング基準!$A$36:$B$46,2,FALSE),0)</f>
        <v/>
      </c>
      <c r="Y4480" s="4">
        <f>SUM($S4480:$X4480)</f>
        <v/>
      </c>
      <c r="Z4480" s="4">
        <f>IF(COUNT($M4480:$N4480)=0,"データ無",IF($Y4480&gt;=スコアリング基準!$B$30,"S",IF($Y4480&gt;=スコアリング基準!$B$31,"A",IF($Y4480&gt;=スコアリング基準!$B$32,"B","C"))))</f>
        <v/>
      </c>
      <c r="AA4480">
        <f>IFERROR(INDEX(実績DB!$I$3:$I$104,MATCH($B4480&amp;$C4480,実績DB!$J$3:$J$104,0)),"")</f>
        <v/>
      </c>
    </row>
    <row r="4481">
      <c r="A4481" t="n">
        <v>4479</v>
      </c>
      <c r="B4481" t="inlineStr">
        <is>
          <t>関西</t>
        </is>
      </c>
      <c r="C4481" t="inlineStr">
        <is>
          <t>御所変電所</t>
        </is>
      </c>
      <c r="E4481" t="n">
        <v>77</v>
      </c>
      <c r="F4481" t="n">
        <v>6.6</v>
      </c>
      <c r="G4481" s="3" t="n"/>
      <c r="H4481" s="3" t="n"/>
      <c r="I4481" t="inlineStr">
        <is>
          <t>未取得</t>
        </is>
      </c>
      <c r="J4481" t="n">
        <v>38</v>
      </c>
      <c r="K4481" t="n">
        <v>38</v>
      </c>
      <c r="L4481" t="n">
        <v>-23</v>
      </c>
      <c r="M4481" t="n">
        <v>13</v>
      </c>
      <c r="N4481" t="n">
        <v>13</v>
      </c>
      <c r="O4481" t="inlineStr">
        <is>
          <t>不可 #2</t>
        </is>
      </c>
      <c r="P4481" t="inlineStr">
        <is>
          <t>なし</t>
        </is>
      </c>
      <c r="R4481" s="4">
        <f>IF(COUNT($M4481:$N4481)=0,"",IF(AND(IF($N4481&lt;&gt;"",$N4481,$M4481)&lt;=0,$O4481&lt;&gt;"可"),"警告",""))</f>
        <v/>
      </c>
      <c r="S4481" s="4">
        <f>IF(COUNT($M4481:$N4481)=0,0,IF(IF($N4481&lt;&gt;"",$N4481,$M4481)&gt;=スコアリング基準!$B$20,スコアリング基準!$C$20,IF(IF($N4481&lt;&gt;"",$N4481,$M4481)&gt;=スコアリング基準!$B$21,スコアリング基準!$C$21,IF(IF($N4481&lt;&gt;"",$N4481,$M4481)&gt;0,スコアリング基準!$C$22,0))))</f>
        <v/>
      </c>
      <c r="T4481" s="4">
        <f>IF($O4481="可",スコアリング基準!$C$23,0)</f>
        <v/>
      </c>
      <c r="U4481" s="4">
        <f>IF(OR(COUNT($K4481:$L4481)&lt;2,$K4481=0),0,IF(ABS($L4481)/$K4481&lt;=スコアリング基準!$B$24,スコアリング基準!$C$24,IF(ABS($L4481)/$K4481&lt;=スコアリング基準!$B$25,スコアリング基準!$C$25,IF(ABS($L4481)/$K4481&lt;=スコアリング基準!$B$26,スコアリング基準!$C$26,0))))</f>
        <v/>
      </c>
      <c r="V4481" s="4">
        <f>IF($P4481="なし",スコアリング基準!$C$27,0)</f>
        <v/>
      </c>
      <c r="W4481" s="4">
        <f>IF($F4481="",0,IF(ISNUMBER($F4481),IF($F4481&lt;=スコアリング基準!$B$28,スコアリング基準!$C$28,スコアリング基準!$C$29),0))</f>
        <v/>
      </c>
      <c r="X4481" s="4">
        <f>IFERROR(VLOOKUP($B4481,スコアリング基準!$A$36:$B$46,2,FALSE),0)</f>
        <v/>
      </c>
      <c r="Y4481" s="4">
        <f>SUM($S4481:$X4481)</f>
        <v/>
      </c>
      <c r="Z4481" s="4">
        <f>IF(COUNT($M4481:$N4481)=0,"データ無",IF($Y4481&gt;=スコアリング基準!$B$30,"S",IF($Y4481&gt;=スコアリング基準!$B$31,"A",IF($Y4481&gt;=スコアリング基準!$B$32,"B","C"))))</f>
        <v/>
      </c>
      <c r="AA4481">
        <f>IFERROR(INDEX(実績DB!$I$3:$I$104,MATCH($B4481&amp;$C4481,実績DB!$J$3:$J$104,0)),"")</f>
        <v/>
      </c>
    </row>
    <row r="4482">
      <c r="A4482" t="n">
        <v>4480</v>
      </c>
      <c r="B4482" t="inlineStr">
        <is>
          <t>関西</t>
        </is>
      </c>
      <c r="C4482" t="inlineStr">
        <is>
          <t>御着変電所</t>
        </is>
      </c>
      <c r="E4482" t="n">
        <v>77</v>
      </c>
      <c r="F4482" t="n">
        <v>22</v>
      </c>
      <c r="G4482" s="3" t="n">
        <v>34.81057</v>
      </c>
      <c r="H4482" s="3" t="n">
        <v>134.74889</v>
      </c>
      <c r="I4482" t="inlineStr">
        <is>
          <t>OSM実測(名称一致)</t>
        </is>
      </c>
      <c r="J4482" t="n">
        <v>45</v>
      </c>
      <c r="K4482" t="n">
        <v>45</v>
      </c>
      <c r="L4482" t="n">
        <v>0</v>
      </c>
      <c r="O4482" t="inlineStr">
        <is>
          <t>不可 #1</t>
        </is>
      </c>
      <c r="P4482" t="inlineStr">
        <is>
          <t>有り</t>
        </is>
      </c>
      <c r="R4482" s="4">
        <f>IF(COUNT($M4482:$N4482)=0,"",IF(AND(IF($N4482&lt;&gt;"",$N4482,$M4482)&lt;=0,$O4482&lt;&gt;"可"),"警告",""))</f>
        <v/>
      </c>
      <c r="S4482" s="4">
        <f>IF(COUNT($M4482:$N4482)=0,0,IF(IF($N4482&lt;&gt;"",$N4482,$M4482)&gt;=スコアリング基準!$B$20,スコアリング基準!$C$20,IF(IF($N4482&lt;&gt;"",$N4482,$M4482)&gt;=スコアリング基準!$B$21,スコアリング基準!$C$21,IF(IF($N4482&lt;&gt;"",$N4482,$M4482)&gt;0,スコアリング基準!$C$22,0))))</f>
        <v/>
      </c>
      <c r="T4482" s="4">
        <f>IF($O4482="可",スコアリング基準!$C$23,0)</f>
        <v/>
      </c>
      <c r="U4482" s="4">
        <f>IF(OR(COUNT($K4482:$L4482)&lt;2,$K4482=0),0,IF(ABS($L4482)/$K4482&lt;=スコアリング基準!$B$24,スコアリング基準!$C$24,IF(ABS($L4482)/$K4482&lt;=スコアリング基準!$B$25,スコアリング基準!$C$25,IF(ABS($L4482)/$K4482&lt;=スコアリング基準!$B$26,スコアリング基準!$C$26,0))))</f>
        <v/>
      </c>
      <c r="V4482" s="4">
        <f>IF($P4482="なし",スコアリング基準!$C$27,0)</f>
        <v/>
      </c>
      <c r="W4482" s="4">
        <f>IF($F4482="",0,IF(ISNUMBER($F4482),IF($F4482&lt;=スコアリング基準!$B$28,スコアリング基準!$C$28,スコアリング基準!$C$29),0))</f>
        <v/>
      </c>
      <c r="X4482" s="4">
        <f>IFERROR(VLOOKUP($B4482,スコアリング基準!$A$36:$B$46,2,FALSE),0)</f>
        <v/>
      </c>
      <c r="Y4482" s="4">
        <f>SUM($S4482:$X4482)</f>
        <v/>
      </c>
      <c r="Z4482" s="4">
        <f>IF(COUNT($M4482:$N4482)=0,"データ無",IF($Y4482&gt;=スコアリング基準!$B$30,"S",IF($Y4482&gt;=スコアリング基準!$B$31,"A",IF($Y4482&gt;=スコアリング基準!$B$32,"B","C"))))</f>
        <v/>
      </c>
      <c r="AA4482">
        <f>IFERROR(INDEX(実績DB!$I$3:$I$104,MATCH($B4482&amp;$C4482,実績DB!$J$3:$J$104,0)),"")</f>
        <v/>
      </c>
    </row>
    <row r="4483">
      <c r="A4483" t="n">
        <v>4481</v>
      </c>
      <c r="B4483" t="inlineStr">
        <is>
          <t>関西</t>
        </is>
      </c>
      <c r="C4483" t="inlineStr">
        <is>
          <t>志方変電所</t>
        </is>
      </c>
      <c r="E4483" t="n">
        <v>77</v>
      </c>
      <c r="F4483" t="n">
        <v>6.6</v>
      </c>
      <c r="G4483" s="3" t="n">
        <v>34.803368</v>
      </c>
      <c r="H4483" s="3" t="n">
        <v>134.817713</v>
      </c>
      <c r="I4483" t="inlineStr">
        <is>
          <t>Google Places(名称一致)</t>
        </is>
      </c>
      <c r="J4483" t="n">
        <v>55</v>
      </c>
      <c r="K4483" t="n">
        <v>55</v>
      </c>
      <c r="L4483" t="n">
        <v>-52</v>
      </c>
      <c r="M4483" t="n">
        <v>0</v>
      </c>
      <c r="N4483" t="n">
        <v>0</v>
      </c>
      <c r="O4483" t="inlineStr">
        <is>
          <t>不可 #2</t>
        </is>
      </c>
      <c r="P4483" t="inlineStr">
        <is>
          <t>有り</t>
        </is>
      </c>
      <c r="R4483" s="4">
        <f>IF(COUNT($M4483:$N4483)=0,"",IF(AND(IF($N4483&lt;&gt;"",$N4483,$M4483)&lt;=0,$O4483&lt;&gt;"可"),"警告",""))</f>
        <v/>
      </c>
      <c r="S4483" s="4">
        <f>IF(COUNT($M4483:$N4483)=0,0,IF(IF($N4483&lt;&gt;"",$N4483,$M4483)&gt;=スコアリング基準!$B$20,スコアリング基準!$C$20,IF(IF($N4483&lt;&gt;"",$N4483,$M4483)&gt;=スコアリング基準!$B$21,スコアリング基準!$C$21,IF(IF($N4483&lt;&gt;"",$N4483,$M4483)&gt;0,スコアリング基準!$C$22,0))))</f>
        <v/>
      </c>
      <c r="T4483" s="4">
        <f>IF($O4483="可",スコアリング基準!$C$23,0)</f>
        <v/>
      </c>
      <c r="U4483" s="4">
        <f>IF(OR(COUNT($K4483:$L4483)&lt;2,$K4483=0),0,IF(ABS($L4483)/$K4483&lt;=スコアリング基準!$B$24,スコアリング基準!$C$24,IF(ABS($L4483)/$K4483&lt;=スコアリング基準!$B$25,スコアリング基準!$C$25,IF(ABS($L4483)/$K4483&lt;=スコアリング基準!$B$26,スコアリング基準!$C$26,0))))</f>
        <v/>
      </c>
      <c r="V4483" s="4">
        <f>IF($P4483="なし",スコアリング基準!$C$27,0)</f>
        <v/>
      </c>
      <c r="W4483" s="4">
        <f>IF($F4483="",0,IF(ISNUMBER($F4483),IF($F4483&lt;=スコアリング基準!$B$28,スコアリング基準!$C$28,スコアリング基準!$C$29),0))</f>
        <v/>
      </c>
      <c r="X4483" s="4">
        <f>IFERROR(VLOOKUP($B4483,スコアリング基準!$A$36:$B$46,2,FALSE),0)</f>
        <v/>
      </c>
      <c r="Y4483" s="4">
        <f>SUM($S4483:$X4483)</f>
        <v/>
      </c>
      <c r="Z4483" s="4">
        <f>IF(COUNT($M4483:$N4483)=0,"データ無",IF($Y4483&gt;=スコアリング基準!$B$30,"S",IF($Y4483&gt;=スコアリング基準!$B$31,"A",IF($Y4483&gt;=スコアリング基準!$B$32,"B","C"))))</f>
        <v/>
      </c>
      <c r="AA4483">
        <f>IFERROR(INDEX(実績DB!$I$3:$I$104,MATCH($B4483&amp;$C4483,実績DB!$J$3:$J$104,0)),"")</f>
        <v/>
      </c>
    </row>
    <row r="4484">
      <c r="A4484" t="n">
        <v>4482</v>
      </c>
      <c r="B4484" t="inlineStr">
        <is>
          <t>関西</t>
        </is>
      </c>
      <c r="C4484" t="inlineStr">
        <is>
          <t>志染変電所</t>
        </is>
      </c>
      <c r="E4484" t="n">
        <v>77</v>
      </c>
      <c r="F4484" t="n">
        <v>6.6</v>
      </c>
      <c r="G4484" s="3" t="n">
        <v>34.780472</v>
      </c>
      <c r="H4484" s="3" t="n">
        <v>135.023251</v>
      </c>
      <c r="I4484" t="inlineStr">
        <is>
          <t>Google Places(名称一致)</t>
        </is>
      </c>
      <c r="J4484" t="n">
        <v>57</v>
      </c>
      <c r="K4484" t="n">
        <v>57</v>
      </c>
      <c r="L4484" t="n">
        <v>-48</v>
      </c>
      <c r="M4484" t="n">
        <v>9</v>
      </c>
      <c r="N4484" t="n">
        <v>0</v>
      </c>
      <c r="O4484" t="inlineStr">
        <is>
          <t>不可 #2</t>
        </is>
      </c>
      <c r="P4484" t="inlineStr">
        <is>
          <t>有り</t>
        </is>
      </c>
      <c r="R4484" s="4">
        <f>IF(COUNT($M4484:$N4484)=0,"",IF(AND(IF($N4484&lt;&gt;"",$N4484,$M4484)&lt;=0,$O4484&lt;&gt;"可"),"警告",""))</f>
        <v/>
      </c>
      <c r="S4484" s="4">
        <f>IF(COUNT($M4484:$N4484)=0,0,IF(IF($N4484&lt;&gt;"",$N4484,$M4484)&gt;=スコアリング基準!$B$20,スコアリング基準!$C$20,IF(IF($N4484&lt;&gt;"",$N4484,$M4484)&gt;=スコアリング基準!$B$21,スコアリング基準!$C$21,IF(IF($N4484&lt;&gt;"",$N4484,$M4484)&gt;0,スコアリング基準!$C$22,0))))</f>
        <v/>
      </c>
      <c r="T4484" s="4">
        <f>IF($O4484="可",スコアリング基準!$C$23,0)</f>
        <v/>
      </c>
      <c r="U4484" s="4">
        <f>IF(OR(COUNT($K4484:$L4484)&lt;2,$K4484=0),0,IF(ABS($L4484)/$K4484&lt;=スコアリング基準!$B$24,スコアリング基準!$C$24,IF(ABS($L4484)/$K4484&lt;=スコアリング基準!$B$25,スコアリング基準!$C$25,IF(ABS($L4484)/$K4484&lt;=スコアリング基準!$B$26,スコアリング基準!$C$26,0))))</f>
        <v/>
      </c>
      <c r="V4484" s="4">
        <f>IF($P4484="なし",スコアリング基準!$C$27,0)</f>
        <v/>
      </c>
      <c r="W4484" s="4">
        <f>IF($F4484="",0,IF(ISNUMBER($F4484),IF($F4484&lt;=スコアリング基準!$B$28,スコアリング基準!$C$28,スコアリング基準!$C$29),0))</f>
        <v/>
      </c>
      <c r="X4484" s="4">
        <f>IFERROR(VLOOKUP($B4484,スコアリング基準!$A$36:$B$46,2,FALSE),0)</f>
        <v/>
      </c>
      <c r="Y4484" s="4">
        <f>SUM($S4484:$X4484)</f>
        <v/>
      </c>
      <c r="Z4484" s="4">
        <f>IF(COUNT($M4484:$N4484)=0,"データ無",IF($Y4484&gt;=スコアリング基準!$B$30,"S",IF($Y4484&gt;=スコアリング基準!$B$31,"A",IF($Y4484&gt;=スコアリング基準!$B$32,"B","C"))))</f>
        <v/>
      </c>
      <c r="AA4484">
        <f>IFERROR(INDEX(実績DB!$I$3:$I$104,MATCH($B4484&amp;$C4484,実績DB!$J$3:$J$104,0)),"")</f>
        <v/>
      </c>
    </row>
    <row r="4485">
      <c r="A4485" t="n">
        <v>4483</v>
      </c>
      <c r="B4485" t="inlineStr">
        <is>
          <t>関西</t>
        </is>
      </c>
      <c r="C4485" t="inlineStr">
        <is>
          <t>志津変電所</t>
        </is>
      </c>
      <c r="E4485" t="n">
        <v>77</v>
      </c>
      <c r="F4485" t="n">
        <v>6.6</v>
      </c>
      <c r="G4485" s="3" t="n">
        <v>34.987376</v>
      </c>
      <c r="H4485" s="3" t="n">
        <v>135.982103</v>
      </c>
      <c r="I4485" t="inlineStr">
        <is>
          <t>Google Places(名称一致)</t>
        </is>
      </c>
      <c r="J4485" t="n">
        <v>36</v>
      </c>
      <c r="K4485" t="n">
        <v>36</v>
      </c>
      <c r="L4485" t="n">
        <v>-23</v>
      </c>
      <c r="M4485" t="n">
        <v>11</v>
      </c>
      <c r="N4485" t="n">
        <v>11</v>
      </c>
      <c r="O4485" t="inlineStr">
        <is>
          <t>不可 #2</t>
        </is>
      </c>
      <c r="P4485" t="inlineStr">
        <is>
          <t>なし</t>
        </is>
      </c>
      <c r="R4485" s="4">
        <f>IF(COUNT($M4485:$N4485)=0,"",IF(AND(IF($N4485&lt;&gt;"",$N4485,$M4485)&lt;=0,$O4485&lt;&gt;"可"),"警告",""))</f>
        <v/>
      </c>
      <c r="S4485" s="4">
        <f>IF(COUNT($M4485:$N4485)=0,0,IF(IF($N4485&lt;&gt;"",$N4485,$M4485)&gt;=スコアリング基準!$B$20,スコアリング基準!$C$20,IF(IF($N4485&lt;&gt;"",$N4485,$M4485)&gt;=スコアリング基準!$B$21,スコアリング基準!$C$21,IF(IF($N4485&lt;&gt;"",$N4485,$M4485)&gt;0,スコアリング基準!$C$22,0))))</f>
        <v/>
      </c>
      <c r="T4485" s="4">
        <f>IF($O4485="可",スコアリング基準!$C$23,0)</f>
        <v/>
      </c>
      <c r="U4485" s="4">
        <f>IF(OR(COUNT($K4485:$L4485)&lt;2,$K4485=0),0,IF(ABS($L4485)/$K4485&lt;=スコアリング基準!$B$24,スコアリング基準!$C$24,IF(ABS($L4485)/$K4485&lt;=スコアリング基準!$B$25,スコアリング基準!$C$25,IF(ABS($L4485)/$K4485&lt;=スコアリング基準!$B$26,スコアリング基準!$C$26,0))))</f>
        <v/>
      </c>
      <c r="V4485" s="4">
        <f>IF($P4485="なし",スコアリング基準!$C$27,0)</f>
        <v/>
      </c>
      <c r="W4485" s="4">
        <f>IF($F4485="",0,IF(ISNUMBER($F4485),IF($F4485&lt;=スコアリング基準!$B$28,スコアリング基準!$C$28,スコアリング基準!$C$29),0))</f>
        <v/>
      </c>
      <c r="X4485" s="4">
        <f>IFERROR(VLOOKUP($B4485,スコアリング基準!$A$36:$B$46,2,FALSE),0)</f>
        <v/>
      </c>
      <c r="Y4485" s="4">
        <f>SUM($S4485:$X4485)</f>
        <v/>
      </c>
      <c r="Z4485" s="4">
        <f>IF(COUNT($M4485:$N4485)=0,"データ無",IF($Y4485&gt;=スコアリング基準!$B$30,"S",IF($Y4485&gt;=スコアリング基準!$B$31,"A",IF($Y4485&gt;=スコアリング基準!$B$32,"B","C"))))</f>
        <v/>
      </c>
      <c r="AA4485">
        <f>IFERROR(INDEX(実績DB!$I$3:$I$104,MATCH($B4485&amp;$C4485,実績DB!$J$3:$J$104,0)),"")</f>
        <v/>
      </c>
    </row>
    <row r="4486">
      <c r="A4486" t="n">
        <v>4484</v>
      </c>
      <c r="B4486" t="inlineStr">
        <is>
          <t>関西</t>
        </is>
      </c>
      <c r="C4486" t="inlineStr">
        <is>
          <t>志筑変電所</t>
        </is>
      </c>
      <c r="E4486" t="n">
        <v>77</v>
      </c>
      <c r="F4486" t="n">
        <v>6.6</v>
      </c>
      <c r="G4486" s="3" t="n">
        <v>34.436637</v>
      </c>
      <c r="H4486" s="3" t="n">
        <v>134.891693</v>
      </c>
      <c r="I4486" t="inlineStr">
        <is>
          <t>Google Places(名称一致)</t>
        </is>
      </c>
      <c r="J4486" t="n">
        <v>64</v>
      </c>
      <c r="K4486" t="n">
        <v>64</v>
      </c>
      <c r="L4486" t="n">
        <v>-61</v>
      </c>
      <c r="M4486" t="n">
        <v>3</v>
      </c>
      <c r="N4486" t="n">
        <v>0</v>
      </c>
      <c r="O4486" t="inlineStr">
        <is>
          <t>不可 #2</t>
        </is>
      </c>
      <c r="P4486" t="inlineStr">
        <is>
          <t>有り</t>
        </is>
      </c>
      <c r="R4486" s="4">
        <f>IF(COUNT($M4486:$N4486)=0,"",IF(AND(IF($N4486&lt;&gt;"",$N4486,$M4486)&lt;=0,$O4486&lt;&gt;"可"),"警告",""))</f>
        <v/>
      </c>
      <c r="S4486" s="4">
        <f>IF(COUNT($M4486:$N4486)=0,0,IF(IF($N4486&lt;&gt;"",$N4486,$M4486)&gt;=スコアリング基準!$B$20,スコアリング基準!$C$20,IF(IF($N4486&lt;&gt;"",$N4486,$M4486)&gt;=スコアリング基準!$B$21,スコアリング基準!$C$21,IF(IF($N4486&lt;&gt;"",$N4486,$M4486)&gt;0,スコアリング基準!$C$22,0))))</f>
        <v/>
      </c>
      <c r="T4486" s="4">
        <f>IF($O4486="可",スコアリング基準!$C$23,0)</f>
        <v/>
      </c>
      <c r="U4486" s="4">
        <f>IF(OR(COUNT($K4486:$L4486)&lt;2,$K4486=0),0,IF(ABS($L4486)/$K4486&lt;=スコアリング基準!$B$24,スコアリング基準!$C$24,IF(ABS($L4486)/$K4486&lt;=スコアリング基準!$B$25,スコアリング基準!$C$25,IF(ABS($L4486)/$K4486&lt;=スコアリング基準!$B$26,スコアリング基準!$C$26,0))))</f>
        <v/>
      </c>
      <c r="V4486" s="4">
        <f>IF($P4486="なし",スコアリング基準!$C$27,0)</f>
        <v/>
      </c>
      <c r="W4486" s="4">
        <f>IF($F4486="",0,IF(ISNUMBER($F4486),IF($F4486&lt;=スコアリング基準!$B$28,スコアリング基準!$C$28,スコアリング基準!$C$29),0))</f>
        <v/>
      </c>
      <c r="X4486" s="4">
        <f>IFERROR(VLOOKUP($B4486,スコアリング基準!$A$36:$B$46,2,FALSE),0)</f>
        <v/>
      </c>
      <c r="Y4486" s="4">
        <f>SUM($S4486:$X4486)</f>
        <v/>
      </c>
      <c r="Z4486" s="4">
        <f>IF(COUNT($M4486:$N4486)=0,"データ無",IF($Y4486&gt;=スコアリング基準!$B$30,"S",IF($Y4486&gt;=スコアリング基準!$B$31,"A",IF($Y4486&gt;=スコアリング基準!$B$32,"B","C"))))</f>
        <v/>
      </c>
      <c r="AA4486">
        <f>IFERROR(INDEX(実績DB!$I$3:$I$104,MATCH($B4486&amp;$C4486,実績DB!$J$3:$J$104,0)),"")</f>
        <v/>
      </c>
    </row>
    <row r="4487">
      <c r="A4487" t="n">
        <v>4485</v>
      </c>
      <c r="B4487" t="inlineStr">
        <is>
          <t>関西</t>
        </is>
      </c>
      <c r="C4487" t="inlineStr">
        <is>
          <t>恵我之荘変電所</t>
        </is>
      </c>
      <c r="E4487" t="n">
        <v>77</v>
      </c>
      <c r="F4487" t="n">
        <v>6.6</v>
      </c>
      <c r="G4487" s="3" t="n">
        <v>34.56094</v>
      </c>
      <c r="H4487" s="3" t="n">
        <v>135.571497</v>
      </c>
      <c r="I4487" t="inlineStr">
        <is>
          <t>Google Places(名称一致)</t>
        </is>
      </c>
      <c r="J4487" t="n">
        <v>38</v>
      </c>
      <c r="K4487" t="n">
        <v>38</v>
      </c>
      <c r="L4487" t="n">
        <v>-19</v>
      </c>
      <c r="M4487" t="n">
        <v>19</v>
      </c>
      <c r="N4487" t="n">
        <v>19</v>
      </c>
      <c r="O4487" t="inlineStr">
        <is>
          <t>不可 #2</t>
        </is>
      </c>
      <c r="P4487" t="inlineStr">
        <is>
          <t>なし</t>
        </is>
      </c>
      <c r="R4487" s="4">
        <f>IF(COUNT($M4487:$N4487)=0,"",IF(AND(IF($N4487&lt;&gt;"",$N4487,$M4487)&lt;=0,$O4487&lt;&gt;"可"),"警告",""))</f>
        <v/>
      </c>
      <c r="S4487" s="4">
        <f>IF(COUNT($M4487:$N4487)=0,0,IF(IF($N4487&lt;&gt;"",$N4487,$M4487)&gt;=スコアリング基準!$B$20,スコアリング基準!$C$20,IF(IF($N4487&lt;&gt;"",$N4487,$M4487)&gt;=スコアリング基準!$B$21,スコアリング基準!$C$21,IF(IF($N4487&lt;&gt;"",$N4487,$M4487)&gt;0,スコアリング基準!$C$22,0))))</f>
        <v/>
      </c>
      <c r="T4487" s="4">
        <f>IF($O4487="可",スコアリング基準!$C$23,0)</f>
        <v/>
      </c>
      <c r="U4487" s="4">
        <f>IF(OR(COUNT($K4487:$L4487)&lt;2,$K4487=0),0,IF(ABS($L4487)/$K4487&lt;=スコアリング基準!$B$24,スコアリング基準!$C$24,IF(ABS($L4487)/$K4487&lt;=スコアリング基準!$B$25,スコアリング基準!$C$25,IF(ABS($L4487)/$K4487&lt;=スコアリング基準!$B$26,スコアリング基準!$C$26,0))))</f>
        <v/>
      </c>
      <c r="V4487" s="4">
        <f>IF($P4487="なし",スコアリング基準!$C$27,0)</f>
        <v/>
      </c>
      <c r="W4487" s="4">
        <f>IF($F4487="",0,IF(ISNUMBER($F4487),IF($F4487&lt;=スコアリング基準!$B$28,スコアリング基準!$C$28,スコアリング基準!$C$29),0))</f>
        <v/>
      </c>
      <c r="X4487" s="4">
        <f>IFERROR(VLOOKUP($B4487,スコアリング基準!$A$36:$B$46,2,FALSE),0)</f>
        <v/>
      </c>
      <c r="Y4487" s="4">
        <f>SUM($S4487:$X4487)</f>
        <v/>
      </c>
      <c r="Z4487" s="4">
        <f>IF(COUNT($M4487:$N4487)=0,"データ無",IF($Y4487&gt;=スコアリング基準!$B$30,"S",IF($Y4487&gt;=スコアリング基準!$B$31,"A",IF($Y4487&gt;=スコアリング基準!$B$32,"B","C"))))</f>
        <v/>
      </c>
      <c r="AA4487">
        <f>IFERROR(INDEX(実績DB!$I$3:$I$104,MATCH($B4487&amp;$C4487,実績DB!$J$3:$J$104,0)),"")</f>
        <v/>
      </c>
    </row>
    <row r="4488">
      <c r="A4488" t="n">
        <v>4486</v>
      </c>
      <c r="B4488" t="inlineStr">
        <is>
          <t>関西</t>
        </is>
      </c>
      <c r="C4488" t="inlineStr">
        <is>
          <t>扇町変電所</t>
        </is>
      </c>
      <c r="E4488" t="n">
        <v>77</v>
      </c>
      <c r="F4488" t="n">
        <v>6.6</v>
      </c>
      <c r="G4488" s="3" t="n">
        <v>34.700457</v>
      </c>
      <c r="H4488" s="3" t="n">
        <v>135.508739</v>
      </c>
      <c r="I4488" t="inlineStr">
        <is>
          <t>Google Places(名称一致)</t>
        </is>
      </c>
      <c r="J4488" t="n">
        <v>50</v>
      </c>
      <c r="K4488" t="n">
        <v>50</v>
      </c>
      <c r="L4488" t="n">
        <v>-29</v>
      </c>
      <c r="M4488" t="n">
        <v>21</v>
      </c>
      <c r="N4488" t="n">
        <v>21</v>
      </c>
      <c r="O4488" t="inlineStr">
        <is>
          <t>不可 #2</t>
        </is>
      </c>
      <c r="P4488" t="inlineStr">
        <is>
          <t>なし</t>
        </is>
      </c>
      <c r="R4488" s="4">
        <f>IF(COUNT($M4488:$N4488)=0,"",IF(AND(IF($N4488&lt;&gt;"",$N4488,$M4488)&lt;=0,$O4488&lt;&gt;"可"),"警告",""))</f>
        <v/>
      </c>
      <c r="S4488" s="4">
        <f>IF(COUNT($M4488:$N4488)=0,0,IF(IF($N4488&lt;&gt;"",$N4488,$M4488)&gt;=スコアリング基準!$B$20,スコアリング基準!$C$20,IF(IF($N4488&lt;&gt;"",$N4488,$M4488)&gt;=スコアリング基準!$B$21,スコアリング基準!$C$21,IF(IF($N4488&lt;&gt;"",$N4488,$M4488)&gt;0,スコアリング基準!$C$22,0))))</f>
        <v/>
      </c>
      <c r="T4488" s="4">
        <f>IF($O4488="可",スコアリング基準!$C$23,0)</f>
        <v/>
      </c>
      <c r="U4488" s="4">
        <f>IF(OR(COUNT($K4488:$L4488)&lt;2,$K4488=0),0,IF(ABS($L4488)/$K4488&lt;=スコアリング基準!$B$24,スコアリング基準!$C$24,IF(ABS($L4488)/$K4488&lt;=スコアリング基準!$B$25,スコアリング基準!$C$25,IF(ABS($L4488)/$K4488&lt;=スコアリング基準!$B$26,スコアリング基準!$C$26,0))))</f>
        <v/>
      </c>
      <c r="V4488" s="4">
        <f>IF($P4488="なし",スコアリング基準!$C$27,0)</f>
        <v/>
      </c>
      <c r="W4488" s="4">
        <f>IF($F4488="",0,IF(ISNUMBER($F4488),IF($F4488&lt;=スコアリング基準!$B$28,スコアリング基準!$C$28,スコアリング基準!$C$29),0))</f>
        <v/>
      </c>
      <c r="X4488" s="4">
        <f>IFERROR(VLOOKUP($B4488,スコアリング基準!$A$36:$B$46,2,FALSE),0)</f>
        <v/>
      </c>
      <c r="Y4488" s="4">
        <f>SUM($S4488:$X4488)</f>
        <v/>
      </c>
      <c r="Z4488" s="4">
        <f>IF(COUNT($M4488:$N4488)=0,"データ無",IF($Y4488&gt;=スコアリング基準!$B$30,"S",IF($Y4488&gt;=スコアリング基準!$B$31,"A",IF($Y4488&gt;=スコアリング基準!$B$32,"B","C"))))</f>
        <v/>
      </c>
      <c r="AA4488">
        <f>IFERROR(INDEX(実績DB!$I$3:$I$104,MATCH($B4488&amp;$C4488,実績DB!$J$3:$J$104,0)),"")</f>
        <v/>
      </c>
    </row>
    <row r="4489">
      <c r="A4489" t="n">
        <v>4487</v>
      </c>
      <c r="B4489" t="inlineStr">
        <is>
          <t>関西</t>
        </is>
      </c>
      <c r="C4489" t="inlineStr">
        <is>
          <t>手柄変電所</t>
        </is>
      </c>
      <c r="E4489" t="n">
        <v>77</v>
      </c>
      <c r="F4489" t="n">
        <v>6.6</v>
      </c>
      <c r="G4489" s="3" t="n">
        <v>34.815859</v>
      </c>
      <c r="H4489" s="3" t="n">
        <v>134.677271</v>
      </c>
      <c r="I4489" t="inlineStr">
        <is>
          <t>Google Places(名称一致)</t>
        </is>
      </c>
      <c r="J4489" t="n">
        <v>47</v>
      </c>
      <c r="K4489" t="n">
        <v>47</v>
      </c>
      <c r="L4489" t="n">
        <v>-38</v>
      </c>
      <c r="M4489" t="n">
        <v>9</v>
      </c>
      <c r="N4489" t="n">
        <v>0</v>
      </c>
      <c r="O4489" t="inlineStr">
        <is>
          <t>不可 #2</t>
        </is>
      </c>
      <c r="P4489" t="inlineStr">
        <is>
          <t>有り</t>
        </is>
      </c>
      <c r="R4489" s="4">
        <f>IF(COUNT($M4489:$N4489)=0,"",IF(AND(IF($N4489&lt;&gt;"",$N4489,$M4489)&lt;=0,$O4489&lt;&gt;"可"),"警告",""))</f>
        <v/>
      </c>
      <c r="S4489" s="4">
        <f>IF(COUNT($M4489:$N4489)=0,0,IF(IF($N4489&lt;&gt;"",$N4489,$M4489)&gt;=スコアリング基準!$B$20,スコアリング基準!$C$20,IF(IF($N4489&lt;&gt;"",$N4489,$M4489)&gt;=スコアリング基準!$B$21,スコアリング基準!$C$21,IF(IF($N4489&lt;&gt;"",$N4489,$M4489)&gt;0,スコアリング基準!$C$22,0))))</f>
        <v/>
      </c>
      <c r="T4489" s="4">
        <f>IF($O4489="可",スコアリング基準!$C$23,0)</f>
        <v/>
      </c>
      <c r="U4489" s="4">
        <f>IF(OR(COUNT($K4489:$L4489)&lt;2,$K4489=0),0,IF(ABS($L4489)/$K4489&lt;=スコアリング基準!$B$24,スコアリング基準!$C$24,IF(ABS($L4489)/$K4489&lt;=スコアリング基準!$B$25,スコアリング基準!$C$25,IF(ABS($L4489)/$K4489&lt;=スコアリング基準!$B$26,スコアリング基準!$C$26,0))))</f>
        <v/>
      </c>
      <c r="V4489" s="4">
        <f>IF($P4489="なし",スコアリング基準!$C$27,0)</f>
        <v/>
      </c>
      <c r="W4489" s="4">
        <f>IF($F4489="",0,IF(ISNUMBER($F4489),IF($F4489&lt;=スコアリング基準!$B$28,スコアリング基準!$C$28,スコアリング基準!$C$29),0))</f>
        <v/>
      </c>
      <c r="X4489" s="4">
        <f>IFERROR(VLOOKUP($B4489,スコアリング基準!$A$36:$B$46,2,FALSE),0)</f>
        <v/>
      </c>
      <c r="Y4489" s="4">
        <f>SUM($S4489:$X4489)</f>
        <v/>
      </c>
      <c r="Z4489" s="4">
        <f>IF(COUNT($M4489:$N4489)=0,"データ無",IF($Y4489&gt;=スコアリング基準!$B$30,"S",IF($Y4489&gt;=スコアリング基準!$B$31,"A",IF($Y4489&gt;=スコアリング基準!$B$32,"B","C"))))</f>
        <v/>
      </c>
      <c r="AA4489">
        <f>IFERROR(INDEX(実績DB!$I$3:$I$104,MATCH($B4489&amp;$C4489,実績DB!$J$3:$J$104,0)),"")</f>
        <v/>
      </c>
    </row>
    <row r="4490">
      <c r="A4490" t="n">
        <v>4488</v>
      </c>
      <c r="B4490" t="inlineStr">
        <is>
          <t>関西</t>
        </is>
      </c>
      <c r="C4490" t="inlineStr">
        <is>
          <t>打田変電所</t>
        </is>
      </c>
      <c r="E4490" t="n">
        <v>77</v>
      </c>
      <c r="F4490" t="n">
        <v>6.6</v>
      </c>
      <c r="G4490" s="3" t="n">
        <v>34.269741</v>
      </c>
      <c r="H4490" s="3" t="n">
        <v>135.352614</v>
      </c>
      <c r="I4490" t="inlineStr">
        <is>
          <t>Google Places(名称一致)</t>
        </is>
      </c>
      <c r="J4490" t="n">
        <v>38</v>
      </c>
      <c r="K4490" t="n">
        <v>38</v>
      </c>
      <c r="L4490" t="n">
        <v>-35</v>
      </c>
      <c r="M4490" t="n">
        <v>3</v>
      </c>
      <c r="N4490" t="n">
        <v>3</v>
      </c>
      <c r="O4490" t="inlineStr">
        <is>
          <t>不可 #2</t>
        </is>
      </c>
      <c r="P4490" t="inlineStr">
        <is>
          <t>なし</t>
        </is>
      </c>
      <c r="R4490" s="4">
        <f>IF(COUNT($M4490:$N4490)=0,"",IF(AND(IF($N4490&lt;&gt;"",$N4490,$M4490)&lt;=0,$O4490&lt;&gt;"可"),"警告",""))</f>
        <v/>
      </c>
      <c r="S4490" s="4">
        <f>IF(COUNT($M4490:$N4490)=0,0,IF(IF($N4490&lt;&gt;"",$N4490,$M4490)&gt;=スコアリング基準!$B$20,スコアリング基準!$C$20,IF(IF($N4490&lt;&gt;"",$N4490,$M4490)&gt;=スコアリング基準!$B$21,スコアリング基準!$C$21,IF(IF($N4490&lt;&gt;"",$N4490,$M4490)&gt;0,スコアリング基準!$C$22,0))))</f>
        <v/>
      </c>
      <c r="T4490" s="4">
        <f>IF($O4490="可",スコアリング基準!$C$23,0)</f>
        <v/>
      </c>
      <c r="U4490" s="4">
        <f>IF(OR(COUNT($K4490:$L4490)&lt;2,$K4490=0),0,IF(ABS($L4490)/$K4490&lt;=スコアリング基準!$B$24,スコアリング基準!$C$24,IF(ABS($L4490)/$K4490&lt;=スコアリング基準!$B$25,スコアリング基準!$C$25,IF(ABS($L4490)/$K4490&lt;=スコアリング基準!$B$26,スコアリング基準!$C$26,0))))</f>
        <v/>
      </c>
      <c r="V4490" s="4">
        <f>IF($P4490="なし",スコアリング基準!$C$27,0)</f>
        <v/>
      </c>
      <c r="W4490" s="4">
        <f>IF($F4490="",0,IF(ISNUMBER($F4490),IF($F4490&lt;=スコアリング基準!$B$28,スコアリング基準!$C$28,スコアリング基準!$C$29),0))</f>
        <v/>
      </c>
      <c r="X4490" s="4">
        <f>IFERROR(VLOOKUP($B4490,スコアリング基準!$A$36:$B$46,2,FALSE),0)</f>
        <v/>
      </c>
      <c r="Y4490" s="4">
        <f>SUM($S4490:$X4490)</f>
        <v/>
      </c>
      <c r="Z4490" s="4">
        <f>IF(COUNT($M4490:$N4490)=0,"データ無",IF($Y4490&gt;=スコアリング基準!$B$30,"S",IF($Y4490&gt;=スコアリング基準!$B$31,"A",IF($Y4490&gt;=スコアリング基準!$B$32,"B","C"))))</f>
        <v/>
      </c>
      <c r="AA4490">
        <f>IFERROR(INDEX(実績DB!$I$3:$I$104,MATCH($B4490&amp;$C4490,実績DB!$J$3:$J$104,0)),"")</f>
        <v/>
      </c>
    </row>
    <row r="4491">
      <c r="A4491" t="n">
        <v>4489</v>
      </c>
      <c r="B4491" t="inlineStr">
        <is>
          <t>関西</t>
        </is>
      </c>
      <c r="C4491" t="inlineStr">
        <is>
          <t>押部谷変電所</t>
        </is>
      </c>
      <c r="E4491" t="n">
        <v>77</v>
      </c>
      <c r="F4491" t="n">
        <v>6.6</v>
      </c>
      <c r="G4491" s="3" t="n"/>
      <c r="H4491" s="3" t="n"/>
      <c r="I4491" t="inlineStr">
        <is>
          <t>未取得</t>
        </is>
      </c>
      <c r="J4491" t="n">
        <v>19</v>
      </c>
      <c r="K4491" t="n">
        <v>19</v>
      </c>
      <c r="L4491" t="n">
        <v>-15</v>
      </c>
      <c r="M4491" t="n">
        <v>4</v>
      </c>
      <c r="N4491" t="n">
        <v>0</v>
      </c>
      <c r="O4491" t="inlineStr">
        <is>
          <t>不可 #2</t>
        </is>
      </c>
      <c r="P4491" t="inlineStr">
        <is>
          <t>有り</t>
        </is>
      </c>
      <c r="R4491" s="4">
        <f>IF(COUNT($M4491:$N4491)=0,"",IF(AND(IF($N4491&lt;&gt;"",$N4491,$M4491)&lt;=0,$O4491&lt;&gt;"可"),"警告",""))</f>
        <v/>
      </c>
      <c r="S4491" s="4">
        <f>IF(COUNT($M4491:$N4491)=0,0,IF(IF($N4491&lt;&gt;"",$N4491,$M4491)&gt;=スコアリング基準!$B$20,スコアリング基準!$C$20,IF(IF($N4491&lt;&gt;"",$N4491,$M4491)&gt;=スコアリング基準!$B$21,スコアリング基準!$C$21,IF(IF($N4491&lt;&gt;"",$N4491,$M4491)&gt;0,スコアリング基準!$C$22,0))))</f>
        <v/>
      </c>
      <c r="T4491" s="4">
        <f>IF($O4491="可",スコアリング基準!$C$23,0)</f>
        <v/>
      </c>
      <c r="U4491" s="4">
        <f>IF(OR(COUNT($K4491:$L4491)&lt;2,$K4491=0),0,IF(ABS($L4491)/$K4491&lt;=スコアリング基準!$B$24,スコアリング基準!$C$24,IF(ABS($L4491)/$K4491&lt;=スコアリング基準!$B$25,スコアリング基準!$C$25,IF(ABS($L4491)/$K4491&lt;=スコアリング基準!$B$26,スコアリング基準!$C$26,0))))</f>
        <v/>
      </c>
      <c r="V4491" s="4">
        <f>IF($P4491="なし",スコアリング基準!$C$27,0)</f>
        <v/>
      </c>
      <c r="W4491" s="4">
        <f>IF($F4491="",0,IF(ISNUMBER($F4491),IF($F4491&lt;=スコアリング基準!$B$28,スコアリング基準!$C$28,スコアリング基準!$C$29),0))</f>
        <v/>
      </c>
      <c r="X4491" s="4">
        <f>IFERROR(VLOOKUP($B4491,スコアリング基準!$A$36:$B$46,2,FALSE),0)</f>
        <v/>
      </c>
      <c r="Y4491" s="4">
        <f>SUM($S4491:$X4491)</f>
        <v/>
      </c>
      <c r="Z4491" s="4">
        <f>IF(COUNT($M4491:$N4491)=0,"データ無",IF($Y4491&gt;=スコアリング基準!$B$30,"S",IF($Y4491&gt;=スコアリング基準!$B$31,"A",IF($Y4491&gt;=スコアリング基準!$B$32,"B","C"))))</f>
        <v/>
      </c>
      <c r="AA4491">
        <f>IFERROR(INDEX(実績DB!$I$3:$I$104,MATCH($B4491&amp;$C4491,実績DB!$J$3:$J$104,0)),"")</f>
        <v/>
      </c>
    </row>
    <row r="4492">
      <c r="A4492" t="n">
        <v>4490</v>
      </c>
      <c r="B4492" t="inlineStr">
        <is>
          <t>関西</t>
        </is>
      </c>
      <c r="C4492" t="inlineStr">
        <is>
          <t>新喜島変電所</t>
        </is>
      </c>
      <c r="E4492" t="n">
        <v>77</v>
      </c>
      <c r="F4492" t="n">
        <v>6.6</v>
      </c>
      <c r="G4492" s="3" t="n"/>
      <c r="H4492" s="3" t="n"/>
      <c r="I4492" t="inlineStr">
        <is>
          <t>未取得</t>
        </is>
      </c>
      <c r="J4492" t="n">
        <v>38</v>
      </c>
      <c r="K4492" t="n">
        <v>38</v>
      </c>
      <c r="L4492" t="n">
        <v>-19</v>
      </c>
      <c r="M4492" t="n">
        <v>19</v>
      </c>
      <c r="N4492" t="n">
        <v>19</v>
      </c>
      <c r="O4492" t="inlineStr">
        <is>
          <t>不可 #2</t>
        </is>
      </c>
      <c r="P4492" t="inlineStr">
        <is>
          <t>なし</t>
        </is>
      </c>
      <c r="R4492" s="4">
        <f>IF(COUNT($M4492:$N4492)=0,"",IF(AND(IF($N4492&lt;&gt;"",$N4492,$M4492)&lt;=0,$O4492&lt;&gt;"可"),"警告",""))</f>
        <v/>
      </c>
      <c r="S4492" s="4">
        <f>IF(COUNT($M4492:$N4492)=0,0,IF(IF($N4492&lt;&gt;"",$N4492,$M4492)&gt;=スコアリング基準!$B$20,スコアリング基準!$C$20,IF(IF($N4492&lt;&gt;"",$N4492,$M4492)&gt;=スコアリング基準!$B$21,スコアリング基準!$C$21,IF(IF($N4492&lt;&gt;"",$N4492,$M4492)&gt;0,スコアリング基準!$C$22,0))))</f>
        <v/>
      </c>
      <c r="T4492" s="4">
        <f>IF($O4492="可",スコアリング基準!$C$23,0)</f>
        <v/>
      </c>
      <c r="U4492" s="4">
        <f>IF(OR(COUNT($K4492:$L4492)&lt;2,$K4492=0),0,IF(ABS($L4492)/$K4492&lt;=スコアリング基準!$B$24,スコアリング基準!$C$24,IF(ABS($L4492)/$K4492&lt;=スコアリング基準!$B$25,スコアリング基準!$C$25,IF(ABS($L4492)/$K4492&lt;=スコアリング基準!$B$26,スコアリング基準!$C$26,0))))</f>
        <v/>
      </c>
      <c r="V4492" s="4">
        <f>IF($P4492="なし",スコアリング基準!$C$27,0)</f>
        <v/>
      </c>
      <c r="W4492" s="4">
        <f>IF($F4492="",0,IF(ISNUMBER($F4492),IF($F4492&lt;=スコアリング基準!$B$28,スコアリング基準!$C$28,スコアリング基準!$C$29),0))</f>
        <v/>
      </c>
      <c r="X4492" s="4">
        <f>IFERROR(VLOOKUP($B4492,スコアリング基準!$A$36:$B$46,2,FALSE),0)</f>
        <v/>
      </c>
      <c r="Y4492" s="4">
        <f>SUM($S4492:$X4492)</f>
        <v/>
      </c>
      <c r="Z4492" s="4">
        <f>IF(COUNT($M4492:$N4492)=0,"データ無",IF($Y4492&gt;=スコアリング基準!$B$30,"S",IF($Y4492&gt;=スコアリング基準!$B$31,"A",IF($Y4492&gt;=スコアリング基準!$B$32,"B","C"))))</f>
        <v/>
      </c>
      <c r="AA4492">
        <f>IFERROR(INDEX(実績DB!$I$3:$I$104,MATCH($B4492&amp;$C4492,実績DB!$J$3:$J$104,0)),"")</f>
        <v/>
      </c>
    </row>
    <row r="4493">
      <c r="A4493" t="n">
        <v>4491</v>
      </c>
      <c r="B4493" t="inlineStr">
        <is>
          <t>関西</t>
        </is>
      </c>
      <c r="C4493" t="inlineStr">
        <is>
          <t>新在家変電所</t>
        </is>
      </c>
      <c r="E4493" t="n">
        <v>77</v>
      </c>
      <c r="F4493" t="n">
        <v>6.6</v>
      </c>
      <c r="G4493" s="3" t="n">
        <v>34.716825</v>
      </c>
      <c r="H4493" s="3" t="n">
        <v>135.245186</v>
      </c>
      <c r="I4493" t="inlineStr">
        <is>
          <t>Google Places(名称一致)</t>
        </is>
      </c>
      <c r="J4493" t="n">
        <v>44</v>
      </c>
      <c r="K4493" t="n">
        <v>44</v>
      </c>
      <c r="L4493" t="n">
        <v>-31</v>
      </c>
      <c r="M4493" t="n">
        <v>13</v>
      </c>
      <c r="N4493" t="n">
        <v>0</v>
      </c>
      <c r="O4493" t="inlineStr">
        <is>
          <t>不可 #2</t>
        </is>
      </c>
      <c r="P4493" t="inlineStr">
        <is>
          <t>有り</t>
        </is>
      </c>
      <c r="R4493" s="4">
        <f>IF(COUNT($M4493:$N4493)=0,"",IF(AND(IF($N4493&lt;&gt;"",$N4493,$M4493)&lt;=0,$O4493&lt;&gt;"可"),"警告",""))</f>
        <v/>
      </c>
      <c r="S4493" s="4">
        <f>IF(COUNT($M4493:$N4493)=0,0,IF(IF($N4493&lt;&gt;"",$N4493,$M4493)&gt;=スコアリング基準!$B$20,スコアリング基準!$C$20,IF(IF($N4493&lt;&gt;"",$N4493,$M4493)&gt;=スコアリング基準!$B$21,スコアリング基準!$C$21,IF(IF($N4493&lt;&gt;"",$N4493,$M4493)&gt;0,スコアリング基準!$C$22,0))))</f>
        <v/>
      </c>
      <c r="T4493" s="4">
        <f>IF($O4493="可",スコアリング基準!$C$23,0)</f>
        <v/>
      </c>
      <c r="U4493" s="4">
        <f>IF(OR(COUNT($K4493:$L4493)&lt;2,$K4493=0),0,IF(ABS($L4493)/$K4493&lt;=スコアリング基準!$B$24,スコアリング基準!$C$24,IF(ABS($L4493)/$K4493&lt;=スコアリング基準!$B$25,スコアリング基準!$C$25,IF(ABS($L4493)/$K4493&lt;=スコアリング基準!$B$26,スコアリング基準!$C$26,0))))</f>
        <v/>
      </c>
      <c r="V4493" s="4">
        <f>IF($P4493="なし",スコアリング基準!$C$27,0)</f>
        <v/>
      </c>
      <c r="W4493" s="4">
        <f>IF($F4493="",0,IF(ISNUMBER($F4493),IF($F4493&lt;=スコアリング基準!$B$28,スコアリング基準!$C$28,スコアリング基準!$C$29),0))</f>
        <v/>
      </c>
      <c r="X4493" s="4">
        <f>IFERROR(VLOOKUP($B4493,スコアリング基準!$A$36:$B$46,2,FALSE),0)</f>
        <v/>
      </c>
      <c r="Y4493" s="4">
        <f>SUM($S4493:$X4493)</f>
        <v/>
      </c>
      <c r="Z4493" s="4">
        <f>IF(COUNT($M4493:$N4493)=0,"データ無",IF($Y4493&gt;=スコアリング基準!$B$30,"S",IF($Y4493&gt;=スコアリング基準!$B$31,"A",IF($Y4493&gt;=スコアリング基準!$B$32,"B","C"))))</f>
        <v/>
      </c>
      <c r="AA4493">
        <f>IFERROR(INDEX(実績DB!$I$3:$I$104,MATCH($B4493&amp;$C4493,実績DB!$J$3:$J$104,0)),"")</f>
        <v/>
      </c>
    </row>
    <row r="4494">
      <c r="A4494" t="n">
        <v>4492</v>
      </c>
      <c r="B4494" t="inlineStr">
        <is>
          <t>関西</t>
        </is>
      </c>
      <c r="C4494" t="inlineStr">
        <is>
          <t>新大岩変電所</t>
        </is>
      </c>
      <c r="E4494" t="n">
        <v>77</v>
      </c>
      <c r="F4494" t="n">
        <v>22</v>
      </c>
      <c r="G4494" s="3" t="n">
        <v>34.87481</v>
      </c>
      <c r="H4494" s="3" t="n">
        <v>135.551806</v>
      </c>
      <c r="I4494" t="inlineStr">
        <is>
          <t>Google Places(名称一致)</t>
        </is>
      </c>
      <c r="J4494" t="n">
        <v>57</v>
      </c>
      <c r="K4494" t="n">
        <v>31</v>
      </c>
      <c r="L4494" t="n">
        <v>0</v>
      </c>
      <c r="O4494" t="inlineStr">
        <is>
          <t>可</t>
        </is>
      </c>
      <c r="P4494" t="inlineStr">
        <is>
          <t>なし</t>
        </is>
      </c>
      <c r="R4494" s="4">
        <f>IF(COUNT($M4494:$N4494)=0,"",IF(AND(IF($N4494&lt;&gt;"",$N4494,$M4494)&lt;=0,$O4494&lt;&gt;"可"),"警告",""))</f>
        <v/>
      </c>
      <c r="S4494" s="4">
        <f>IF(COUNT($M4494:$N4494)=0,0,IF(IF($N4494&lt;&gt;"",$N4494,$M4494)&gt;=スコアリング基準!$B$20,スコアリング基準!$C$20,IF(IF($N4494&lt;&gt;"",$N4494,$M4494)&gt;=スコアリング基準!$B$21,スコアリング基準!$C$21,IF(IF($N4494&lt;&gt;"",$N4494,$M4494)&gt;0,スコアリング基準!$C$22,0))))</f>
        <v/>
      </c>
      <c r="T4494" s="4">
        <f>IF($O4494="可",スコアリング基準!$C$23,0)</f>
        <v/>
      </c>
      <c r="U4494" s="4">
        <f>IF(OR(COUNT($K4494:$L4494)&lt;2,$K4494=0),0,IF(ABS($L4494)/$K4494&lt;=スコアリング基準!$B$24,スコアリング基準!$C$24,IF(ABS($L4494)/$K4494&lt;=スコアリング基準!$B$25,スコアリング基準!$C$25,IF(ABS($L4494)/$K4494&lt;=スコアリング基準!$B$26,スコアリング基準!$C$26,0))))</f>
        <v/>
      </c>
      <c r="V4494" s="4">
        <f>IF($P4494="なし",スコアリング基準!$C$27,0)</f>
        <v/>
      </c>
      <c r="W4494" s="4">
        <f>IF($F4494="",0,IF(ISNUMBER($F4494),IF($F4494&lt;=スコアリング基準!$B$28,スコアリング基準!$C$28,スコアリング基準!$C$29),0))</f>
        <v/>
      </c>
      <c r="X4494" s="4">
        <f>IFERROR(VLOOKUP($B4494,スコアリング基準!$A$36:$B$46,2,FALSE),0)</f>
        <v/>
      </c>
      <c r="Y4494" s="4">
        <f>SUM($S4494:$X4494)</f>
        <v/>
      </c>
      <c r="Z4494" s="4">
        <f>IF(COUNT($M4494:$N4494)=0,"データ無",IF($Y4494&gt;=スコアリング基準!$B$30,"S",IF($Y4494&gt;=スコアリング基準!$B$31,"A",IF($Y4494&gt;=スコアリング基準!$B$32,"B","C"))))</f>
        <v/>
      </c>
      <c r="AA4494">
        <f>IFERROR(INDEX(実績DB!$I$3:$I$104,MATCH($B4494&amp;$C4494,実績DB!$J$3:$J$104,0)),"")</f>
        <v/>
      </c>
    </row>
    <row r="4495">
      <c r="A4495" t="n">
        <v>4493</v>
      </c>
      <c r="B4495" t="inlineStr">
        <is>
          <t>関西</t>
        </is>
      </c>
      <c r="C4495" t="inlineStr">
        <is>
          <t>新狭山変電所</t>
        </is>
      </c>
      <c r="E4495" t="n">
        <v>77</v>
      </c>
      <c r="F4495" t="n">
        <v>22</v>
      </c>
      <c r="G4495" s="3" t="n">
        <v>34.506217</v>
      </c>
      <c r="H4495" s="3" t="n">
        <v>135.556694</v>
      </c>
      <c r="I4495" t="inlineStr">
        <is>
          <t>Google Places(名称一致)</t>
        </is>
      </c>
      <c r="J4495" t="n">
        <v>57</v>
      </c>
      <c r="K4495" t="n">
        <v>57</v>
      </c>
      <c r="L4495" t="n">
        <v>3</v>
      </c>
      <c r="O4495" t="inlineStr">
        <is>
          <t>不可 #1</t>
        </is>
      </c>
      <c r="P4495" t="inlineStr">
        <is>
          <t>有り</t>
        </is>
      </c>
      <c r="R4495" s="4">
        <f>IF(COUNT($M4495:$N4495)=0,"",IF(AND(IF($N4495&lt;&gt;"",$N4495,$M4495)&lt;=0,$O4495&lt;&gt;"可"),"警告",""))</f>
        <v/>
      </c>
      <c r="S4495" s="4">
        <f>IF(COUNT($M4495:$N4495)=0,0,IF(IF($N4495&lt;&gt;"",$N4495,$M4495)&gt;=スコアリング基準!$B$20,スコアリング基準!$C$20,IF(IF($N4495&lt;&gt;"",$N4495,$M4495)&gt;=スコアリング基準!$B$21,スコアリング基準!$C$21,IF(IF($N4495&lt;&gt;"",$N4495,$M4495)&gt;0,スコアリング基準!$C$22,0))))</f>
        <v/>
      </c>
      <c r="T4495" s="4">
        <f>IF($O4495="可",スコアリング基準!$C$23,0)</f>
        <v/>
      </c>
      <c r="U4495" s="4">
        <f>IF(OR(COUNT($K4495:$L4495)&lt;2,$K4495=0),0,IF(ABS($L4495)/$K4495&lt;=スコアリング基準!$B$24,スコアリング基準!$C$24,IF(ABS($L4495)/$K4495&lt;=スコアリング基準!$B$25,スコアリング基準!$C$25,IF(ABS($L4495)/$K4495&lt;=スコアリング基準!$B$26,スコアリング基準!$C$26,0))))</f>
        <v/>
      </c>
      <c r="V4495" s="4">
        <f>IF($P4495="なし",スコアリング基準!$C$27,0)</f>
        <v/>
      </c>
      <c r="W4495" s="4">
        <f>IF($F4495="",0,IF(ISNUMBER($F4495),IF($F4495&lt;=スコアリング基準!$B$28,スコアリング基準!$C$28,スコアリング基準!$C$29),0))</f>
        <v/>
      </c>
      <c r="X4495" s="4">
        <f>IFERROR(VLOOKUP($B4495,スコアリング基準!$A$36:$B$46,2,FALSE),0)</f>
        <v/>
      </c>
      <c r="Y4495" s="4">
        <f>SUM($S4495:$X4495)</f>
        <v/>
      </c>
      <c r="Z4495" s="4">
        <f>IF(COUNT($M4495:$N4495)=0,"データ無",IF($Y4495&gt;=スコアリング基準!$B$30,"S",IF($Y4495&gt;=スコアリング基準!$B$31,"A",IF($Y4495&gt;=スコアリング基準!$B$32,"B","C"))))</f>
        <v/>
      </c>
      <c r="AA4495">
        <f>IFERROR(INDEX(実績DB!$I$3:$I$104,MATCH($B4495&amp;$C4495,実績DB!$J$3:$J$104,0)),"")</f>
        <v/>
      </c>
    </row>
    <row r="4496">
      <c r="A4496" t="n">
        <v>4494</v>
      </c>
      <c r="B4496" t="inlineStr">
        <is>
          <t>関西</t>
        </is>
      </c>
      <c r="C4496" t="inlineStr">
        <is>
          <t>新粉河変電所</t>
        </is>
      </c>
      <c r="E4496" t="n">
        <v>77</v>
      </c>
      <c r="F4496" t="n">
        <v>33</v>
      </c>
      <c r="G4496" s="3" t="n">
        <v>34.278245</v>
      </c>
      <c r="H4496" s="3" t="n">
        <v>135.390929</v>
      </c>
      <c r="I4496" t="inlineStr">
        <is>
          <t>Google Places(名称一致)</t>
        </is>
      </c>
      <c r="J4496" t="n">
        <v>28</v>
      </c>
      <c r="K4496" t="n">
        <v>15</v>
      </c>
      <c r="L4496" t="n">
        <v>-27</v>
      </c>
      <c r="O4496" t="inlineStr">
        <is>
          <t>不可 #1</t>
        </is>
      </c>
      <c r="P4496" t="inlineStr">
        <is>
          <t>なし</t>
        </is>
      </c>
      <c r="R4496" s="4">
        <f>IF(COUNT($M4496:$N4496)=0,"",IF(AND(IF($N4496&lt;&gt;"",$N4496,$M4496)&lt;=0,$O4496&lt;&gt;"可"),"警告",""))</f>
        <v/>
      </c>
      <c r="S4496" s="4">
        <f>IF(COUNT($M4496:$N4496)=0,0,IF(IF($N4496&lt;&gt;"",$N4496,$M4496)&gt;=スコアリング基準!$B$20,スコアリング基準!$C$20,IF(IF($N4496&lt;&gt;"",$N4496,$M4496)&gt;=スコアリング基準!$B$21,スコアリング基準!$C$21,IF(IF($N4496&lt;&gt;"",$N4496,$M4496)&gt;0,スコアリング基準!$C$22,0))))</f>
        <v/>
      </c>
      <c r="T4496" s="4">
        <f>IF($O4496="可",スコアリング基準!$C$23,0)</f>
        <v/>
      </c>
      <c r="U4496" s="4">
        <f>IF(OR(COUNT($K4496:$L4496)&lt;2,$K4496=0),0,IF(ABS($L4496)/$K4496&lt;=スコアリング基準!$B$24,スコアリング基準!$C$24,IF(ABS($L4496)/$K4496&lt;=スコアリング基準!$B$25,スコアリング基準!$C$25,IF(ABS($L4496)/$K4496&lt;=スコアリング基準!$B$26,スコアリング基準!$C$26,0))))</f>
        <v/>
      </c>
      <c r="V4496" s="4">
        <f>IF($P4496="なし",スコアリング基準!$C$27,0)</f>
        <v/>
      </c>
      <c r="W4496" s="4">
        <f>IF($F4496="",0,IF(ISNUMBER($F4496),IF($F4496&lt;=スコアリング基準!$B$28,スコアリング基準!$C$28,スコアリング基準!$C$29),0))</f>
        <v/>
      </c>
      <c r="X4496" s="4">
        <f>IFERROR(VLOOKUP($B4496,スコアリング基準!$A$36:$B$46,2,FALSE),0)</f>
        <v/>
      </c>
      <c r="Y4496" s="4">
        <f>SUM($S4496:$X4496)</f>
        <v/>
      </c>
      <c r="Z4496" s="4">
        <f>IF(COUNT($M4496:$N4496)=0,"データ無",IF($Y4496&gt;=スコアリング基準!$B$30,"S",IF($Y4496&gt;=スコアリング基準!$B$31,"A",IF($Y4496&gt;=スコアリング基準!$B$32,"B","C"))))</f>
        <v/>
      </c>
      <c r="AA4496">
        <f>IFERROR(INDEX(実績DB!$I$3:$I$104,MATCH($B4496&amp;$C4496,実績DB!$J$3:$J$104,0)),"")</f>
        <v/>
      </c>
    </row>
    <row r="4497">
      <c r="A4497" t="n">
        <v>4495</v>
      </c>
      <c r="B4497" t="inlineStr">
        <is>
          <t>関西</t>
        </is>
      </c>
      <c r="C4497" t="inlineStr">
        <is>
          <t>新草津変電所</t>
        </is>
      </c>
      <c r="E4497" t="n">
        <v>77</v>
      </c>
      <c r="F4497" t="n">
        <v>22</v>
      </c>
      <c r="G4497" s="3" t="n">
        <v>35.011025</v>
      </c>
      <c r="H4497" s="3" t="n">
        <v>135.970262</v>
      </c>
      <c r="I4497" t="inlineStr">
        <is>
          <t>Google Places(名称一致)</t>
        </is>
      </c>
      <c r="J4497" t="n">
        <v>57</v>
      </c>
      <c r="K4497" t="n">
        <v>31</v>
      </c>
      <c r="L4497" t="n">
        <v>-3</v>
      </c>
      <c r="O4497" t="inlineStr">
        <is>
          <t>可</t>
        </is>
      </c>
      <c r="P4497" t="inlineStr">
        <is>
          <t>なし</t>
        </is>
      </c>
      <c r="R4497" s="4">
        <f>IF(COUNT($M4497:$N4497)=0,"",IF(AND(IF($N4497&lt;&gt;"",$N4497,$M4497)&lt;=0,$O4497&lt;&gt;"可"),"警告",""))</f>
        <v/>
      </c>
      <c r="S4497" s="4">
        <f>IF(COUNT($M4497:$N4497)=0,0,IF(IF($N4497&lt;&gt;"",$N4497,$M4497)&gt;=スコアリング基準!$B$20,スコアリング基準!$C$20,IF(IF($N4497&lt;&gt;"",$N4497,$M4497)&gt;=スコアリング基準!$B$21,スコアリング基準!$C$21,IF(IF($N4497&lt;&gt;"",$N4497,$M4497)&gt;0,スコアリング基準!$C$22,0))))</f>
        <v/>
      </c>
      <c r="T4497" s="4">
        <f>IF($O4497="可",スコアリング基準!$C$23,0)</f>
        <v/>
      </c>
      <c r="U4497" s="4">
        <f>IF(OR(COUNT($K4497:$L4497)&lt;2,$K4497=0),0,IF(ABS($L4497)/$K4497&lt;=スコアリング基準!$B$24,スコアリング基準!$C$24,IF(ABS($L4497)/$K4497&lt;=スコアリング基準!$B$25,スコアリング基準!$C$25,IF(ABS($L4497)/$K4497&lt;=スコアリング基準!$B$26,スコアリング基準!$C$26,0))))</f>
        <v/>
      </c>
      <c r="V4497" s="4">
        <f>IF($P4497="なし",スコアリング基準!$C$27,0)</f>
        <v/>
      </c>
      <c r="W4497" s="4">
        <f>IF($F4497="",0,IF(ISNUMBER($F4497),IF($F4497&lt;=スコアリング基準!$B$28,スコアリング基準!$C$28,スコアリング基準!$C$29),0))</f>
        <v/>
      </c>
      <c r="X4497" s="4">
        <f>IFERROR(VLOOKUP($B4497,スコアリング基準!$A$36:$B$46,2,FALSE),0)</f>
        <v/>
      </c>
      <c r="Y4497" s="4">
        <f>SUM($S4497:$X4497)</f>
        <v/>
      </c>
      <c r="Z4497" s="4">
        <f>IF(COUNT($M4497:$N4497)=0,"データ無",IF($Y4497&gt;=スコアリング基準!$B$30,"S",IF($Y4497&gt;=スコアリング基準!$B$31,"A",IF($Y4497&gt;=スコアリング基準!$B$32,"B","C"))))</f>
        <v/>
      </c>
      <c r="AA4497">
        <f>IFERROR(INDEX(実績DB!$I$3:$I$104,MATCH($B4497&amp;$C4497,実績DB!$J$3:$J$104,0)),"")</f>
        <v/>
      </c>
    </row>
    <row r="4498">
      <c r="A4498" t="n">
        <v>4496</v>
      </c>
      <c r="B4498" t="inlineStr">
        <is>
          <t>関西</t>
        </is>
      </c>
      <c r="C4498" t="inlineStr">
        <is>
          <t>新長浜変電所</t>
        </is>
      </c>
      <c r="E4498" t="n">
        <v>77</v>
      </c>
      <c r="F4498" t="n">
        <v>6.6</v>
      </c>
      <c r="G4498" s="3" t="n">
        <v>35.382267</v>
      </c>
      <c r="H4498" s="3" t="n">
        <v>136.286174</v>
      </c>
      <c r="I4498" t="inlineStr">
        <is>
          <t>OSM実測(名称一致)</t>
        </is>
      </c>
      <c r="J4498" t="n">
        <v>57</v>
      </c>
      <c r="K4498" t="n">
        <v>57</v>
      </c>
      <c r="L4498" t="n">
        <v>-43</v>
      </c>
      <c r="M4498" t="n">
        <v>14</v>
      </c>
      <c r="N4498" t="n">
        <v>14</v>
      </c>
      <c r="O4498" t="inlineStr">
        <is>
          <t>不可 #2</t>
        </is>
      </c>
      <c r="P4498" t="inlineStr">
        <is>
          <t>なし</t>
        </is>
      </c>
      <c r="R4498" s="4">
        <f>IF(COUNT($M4498:$N4498)=0,"",IF(AND(IF($N4498&lt;&gt;"",$N4498,$M4498)&lt;=0,$O4498&lt;&gt;"可"),"警告",""))</f>
        <v/>
      </c>
      <c r="S4498" s="4">
        <f>IF(COUNT($M4498:$N4498)=0,0,IF(IF($N4498&lt;&gt;"",$N4498,$M4498)&gt;=スコアリング基準!$B$20,スコアリング基準!$C$20,IF(IF($N4498&lt;&gt;"",$N4498,$M4498)&gt;=スコアリング基準!$B$21,スコアリング基準!$C$21,IF(IF($N4498&lt;&gt;"",$N4498,$M4498)&gt;0,スコアリング基準!$C$22,0))))</f>
        <v/>
      </c>
      <c r="T4498" s="4">
        <f>IF($O4498="可",スコアリング基準!$C$23,0)</f>
        <v/>
      </c>
      <c r="U4498" s="4">
        <f>IF(OR(COUNT($K4498:$L4498)&lt;2,$K4498=0),0,IF(ABS($L4498)/$K4498&lt;=スコアリング基準!$B$24,スコアリング基準!$C$24,IF(ABS($L4498)/$K4498&lt;=スコアリング基準!$B$25,スコアリング基準!$C$25,IF(ABS($L4498)/$K4498&lt;=スコアリング基準!$B$26,スコアリング基準!$C$26,0))))</f>
        <v/>
      </c>
      <c r="V4498" s="4">
        <f>IF($P4498="なし",スコアリング基準!$C$27,0)</f>
        <v/>
      </c>
      <c r="W4498" s="4">
        <f>IF($F4498="",0,IF(ISNUMBER($F4498),IF($F4498&lt;=スコアリング基準!$B$28,スコアリング基準!$C$28,スコアリング基準!$C$29),0))</f>
        <v/>
      </c>
      <c r="X4498" s="4">
        <f>IFERROR(VLOOKUP($B4498,スコアリング基準!$A$36:$B$46,2,FALSE),0)</f>
        <v/>
      </c>
      <c r="Y4498" s="4">
        <f>SUM($S4498:$X4498)</f>
        <v/>
      </c>
      <c r="Z4498" s="4">
        <f>IF(COUNT($M4498:$N4498)=0,"データ無",IF($Y4498&gt;=スコアリング基準!$B$30,"S",IF($Y4498&gt;=スコアリング基準!$B$31,"A",IF($Y4498&gt;=スコアリング基準!$B$32,"B","C"))))</f>
        <v/>
      </c>
      <c r="AA4498">
        <f>IFERROR(INDEX(実績DB!$I$3:$I$104,MATCH($B4498&amp;$C4498,実績DB!$J$3:$J$104,0)),"")</f>
        <v/>
      </c>
    </row>
    <row r="4499">
      <c r="A4499" t="n">
        <v>4497</v>
      </c>
      <c r="B4499" t="inlineStr">
        <is>
          <t>関西</t>
        </is>
      </c>
      <c r="C4499" t="inlineStr">
        <is>
          <t>新開地変電所</t>
        </is>
      </c>
      <c r="E4499" t="n">
        <v>77</v>
      </c>
      <c r="F4499" t="n">
        <v>6.6</v>
      </c>
      <c r="G4499" s="3" t="n">
        <v>34.676949</v>
      </c>
      <c r="H4499" s="3" t="n">
        <v>135.175296</v>
      </c>
      <c r="I4499" t="inlineStr">
        <is>
          <t>Google Places(名称一致)</t>
        </is>
      </c>
      <c r="J4499" t="n">
        <v>76</v>
      </c>
      <c r="K4499" t="n">
        <v>76</v>
      </c>
      <c r="L4499" t="n">
        <v>-57</v>
      </c>
      <c r="M4499" t="n">
        <v>19</v>
      </c>
      <c r="N4499" t="n">
        <v>0</v>
      </c>
      <c r="O4499" t="inlineStr">
        <is>
          <t>不可 #2</t>
        </is>
      </c>
      <c r="P4499" t="inlineStr">
        <is>
          <t>有り</t>
        </is>
      </c>
      <c r="R4499" s="4">
        <f>IF(COUNT($M4499:$N4499)=0,"",IF(AND(IF($N4499&lt;&gt;"",$N4499,$M4499)&lt;=0,$O4499&lt;&gt;"可"),"警告",""))</f>
        <v/>
      </c>
      <c r="S4499" s="4">
        <f>IF(COUNT($M4499:$N4499)=0,0,IF(IF($N4499&lt;&gt;"",$N4499,$M4499)&gt;=スコアリング基準!$B$20,スコアリング基準!$C$20,IF(IF($N4499&lt;&gt;"",$N4499,$M4499)&gt;=スコアリング基準!$B$21,スコアリング基準!$C$21,IF(IF($N4499&lt;&gt;"",$N4499,$M4499)&gt;0,スコアリング基準!$C$22,0))))</f>
        <v/>
      </c>
      <c r="T4499" s="4">
        <f>IF($O4499="可",スコアリング基準!$C$23,0)</f>
        <v/>
      </c>
      <c r="U4499" s="4">
        <f>IF(OR(COUNT($K4499:$L4499)&lt;2,$K4499=0),0,IF(ABS($L4499)/$K4499&lt;=スコアリング基準!$B$24,スコアリング基準!$C$24,IF(ABS($L4499)/$K4499&lt;=スコアリング基準!$B$25,スコアリング基準!$C$25,IF(ABS($L4499)/$K4499&lt;=スコアリング基準!$B$26,スコアリング基準!$C$26,0))))</f>
        <v/>
      </c>
      <c r="V4499" s="4">
        <f>IF($P4499="なし",スコアリング基準!$C$27,0)</f>
        <v/>
      </c>
      <c r="W4499" s="4">
        <f>IF($F4499="",0,IF(ISNUMBER($F4499),IF($F4499&lt;=スコアリング基準!$B$28,スコアリング基準!$C$28,スコアリング基準!$C$29),0))</f>
        <v/>
      </c>
      <c r="X4499" s="4">
        <f>IFERROR(VLOOKUP($B4499,スコアリング基準!$A$36:$B$46,2,FALSE),0)</f>
        <v/>
      </c>
      <c r="Y4499" s="4">
        <f>SUM($S4499:$X4499)</f>
        <v/>
      </c>
      <c r="Z4499" s="4">
        <f>IF(COUNT($M4499:$N4499)=0,"データ無",IF($Y4499&gt;=スコアリング基準!$B$30,"S",IF($Y4499&gt;=スコアリング基準!$B$31,"A",IF($Y4499&gt;=スコアリング基準!$B$32,"B","C"))))</f>
        <v/>
      </c>
      <c r="AA4499">
        <f>IFERROR(INDEX(実績DB!$I$3:$I$104,MATCH($B4499&amp;$C4499,実績DB!$J$3:$J$104,0)),"")</f>
        <v/>
      </c>
    </row>
    <row r="4500">
      <c r="A4500" t="n">
        <v>4498</v>
      </c>
      <c r="B4500" t="inlineStr">
        <is>
          <t>関西</t>
        </is>
      </c>
      <c r="C4500" t="inlineStr">
        <is>
          <t>日置荘変電所</t>
        </is>
      </c>
      <c r="E4500" t="n">
        <v>77</v>
      </c>
      <c r="F4500" t="n">
        <v>6.6</v>
      </c>
      <c r="G4500" s="3" t="n">
        <v>34.537647</v>
      </c>
      <c r="H4500" s="3" t="n">
        <v>135.537546</v>
      </c>
      <c r="I4500" t="inlineStr">
        <is>
          <t>Google Places(名称一致)</t>
        </is>
      </c>
      <c r="J4500" t="n">
        <v>38</v>
      </c>
      <c r="K4500" t="n">
        <v>38</v>
      </c>
      <c r="L4500" t="n">
        <v>-19</v>
      </c>
      <c r="M4500" t="n">
        <v>19</v>
      </c>
      <c r="N4500" t="n">
        <v>19</v>
      </c>
      <c r="O4500" t="inlineStr">
        <is>
          <t>不可 #2</t>
        </is>
      </c>
      <c r="P4500" t="inlineStr">
        <is>
          <t>有り</t>
        </is>
      </c>
      <c r="R4500" s="4">
        <f>IF(COUNT($M4500:$N4500)=0,"",IF(AND(IF($N4500&lt;&gt;"",$N4500,$M4500)&lt;=0,$O4500&lt;&gt;"可"),"警告",""))</f>
        <v/>
      </c>
      <c r="S4500" s="4">
        <f>IF(COUNT($M4500:$N4500)=0,0,IF(IF($N4500&lt;&gt;"",$N4500,$M4500)&gt;=スコアリング基準!$B$20,スコアリング基準!$C$20,IF(IF($N4500&lt;&gt;"",$N4500,$M4500)&gt;=スコアリング基準!$B$21,スコアリング基準!$C$21,IF(IF($N4500&lt;&gt;"",$N4500,$M4500)&gt;0,スコアリング基準!$C$22,0))))</f>
        <v/>
      </c>
      <c r="T4500" s="4">
        <f>IF($O4500="可",スコアリング基準!$C$23,0)</f>
        <v/>
      </c>
      <c r="U4500" s="4">
        <f>IF(OR(COUNT($K4500:$L4500)&lt;2,$K4500=0),0,IF(ABS($L4500)/$K4500&lt;=スコアリング基準!$B$24,スコアリング基準!$C$24,IF(ABS($L4500)/$K4500&lt;=スコアリング基準!$B$25,スコアリング基準!$C$25,IF(ABS($L4500)/$K4500&lt;=スコアリング基準!$B$26,スコアリング基準!$C$26,0))))</f>
        <v/>
      </c>
      <c r="V4500" s="4">
        <f>IF($P4500="なし",スコアリング基準!$C$27,0)</f>
        <v/>
      </c>
      <c r="W4500" s="4">
        <f>IF($F4500="",0,IF(ISNUMBER($F4500),IF($F4500&lt;=スコアリング基準!$B$28,スコアリング基準!$C$28,スコアリング基準!$C$29),0))</f>
        <v/>
      </c>
      <c r="X4500" s="4">
        <f>IFERROR(VLOOKUP($B4500,スコアリング基準!$A$36:$B$46,2,FALSE),0)</f>
        <v/>
      </c>
      <c r="Y4500" s="4">
        <f>SUM($S4500:$X4500)</f>
        <v/>
      </c>
      <c r="Z4500" s="4">
        <f>IF(COUNT($M4500:$N4500)=0,"データ無",IF($Y4500&gt;=スコアリング基準!$B$30,"S",IF($Y4500&gt;=スコアリング基準!$B$31,"A",IF($Y4500&gt;=スコアリング基準!$B$32,"B","C"))))</f>
        <v/>
      </c>
      <c r="AA4500">
        <f>IFERROR(INDEX(実績DB!$I$3:$I$104,MATCH($B4500&amp;$C4500,実績DB!$J$3:$J$104,0)),"")</f>
        <v/>
      </c>
    </row>
    <row r="4501">
      <c r="A4501" t="n">
        <v>4499</v>
      </c>
      <c r="B4501" t="inlineStr">
        <is>
          <t>関西</t>
        </is>
      </c>
      <c r="C4501" t="inlineStr">
        <is>
          <t>日野変電所</t>
        </is>
      </c>
      <c r="E4501" t="n">
        <v>77</v>
      </c>
      <c r="F4501" t="n">
        <v>6.6</v>
      </c>
      <c r="G4501" s="3" t="n">
        <v>35.0166</v>
      </c>
      <c r="H4501" s="3" t="n">
        <v>136.24875</v>
      </c>
      <c r="I4501" t="inlineStr">
        <is>
          <t>OSM実測(名称一致)</t>
        </is>
      </c>
      <c r="J4501" t="n">
        <v>38</v>
      </c>
      <c r="K4501" t="n">
        <v>38</v>
      </c>
      <c r="L4501" t="n">
        <v>-31</v>
      </c>
      <c r="M4501" t="n">
        <v>6</v>
      </c>
      <c r="N4501" t="n">
        <v>0</v>
      </c>
      <c r="O4501" t="inlineStr">
        <is>
          <t>不可 #2</t>
        </is>
      </c>
      <c r="P4501" t="inlineStr">
        <is>
          <t>有り</t>
        </is>
      </c>
      <c r="R4501" s="4">
        <f>IF(COUNT($M4501:$N4501)=0,"",IF(AND(IF($N4501&lt;&gt;"",$N4501,$M4501)&lt;=0,$O4501&lt;&gt;"可"),"警告",""))</f>
        <v/>
      </c>
      <c r="S4501" s="4">
        <f>IF(COUNT($M4501:$N4501)=0,0,IF(IF($N4501&lt;&gt;"",$N4501,$M4501)&gt;=スコアリング基準!$B$20,スコアリング基準!$C$20,IF(IF($N4501&lt;&gt;"",$N4501,$M4501)&gt;=スコアリング基準!$B$21,スコアリング基準!$C$21,IF(IF($N4501&lt;&gt;"",$N4501,$M4501)&gt;0,スコアリング基準!$C$22,0))))</f>
        <v/>
      </c>
      <c r="T4501" s="4">
        <f>IF($O4501="可",スコアリング基準!$C$23,0)</f>
        <v/>
      </c>
      <c r="U4501" s="4">
        <f>IF(OR(COUNT($K4501:$L4501)&lt;2,$K4501=0),0,IF(ABS($L4501)/$K4501&lt;=スコアリング基準!$B$24,スコアリング基準!$C$24,IF(ABS($L4501)/$K4501&lt;=スコアリング基準!$B$25,スコアリング基準!$C$25,IF(ABS($L4501)/$K4501&lt;=スコアリング基準!$B$26,スコアリング基準!$C$26,0))))</f>
        <v/>
      </c>
      <c r="V4501" s="4">
        <f>IF($P4501="なし",スコアリング基準!$C$27,0)</f>
        <v/>
      </c>
      <c r="W4501" s="4">
        <f>IF($F4501="",0,IF(ISNUMBER($F4501),IF($F4501&lt;=スコアリング基準!$B$28,スコアリング基準!$C$28,スコアリング基準!$C$29),0))</f>
        <v/>
      </c>
      <c r="X4501" s="4">
        <f>IFERROR(VLOOKUP($B4501,スコアリング基準!$A$36:$B$46,2,FALSE),0)</f>
        <v/>
      </c>
      <c r="Y4501" s="4">
        <f>SUM($S4501:$X4501)</f>
        <v/>
      </c>
      <c r="Z4501" s="4">
        <f>IF(COUNT($M4501:$N4501)=0,"データ無",IF($Y4501&gt;=スコアリング基準!$B$30,"S",IF($Y4501&gt;=スコアリング基準!$B$31,"A",IF($Y4501&gt;=スコアリング基準!$B$32,"B","C"))))</f>
        <v/>
      </c>
      <c r="AA4501">
        <f>IFERROR(INDEX(実績DB!$I$3:$I$104,MATCH($B4501&amp;$C4501,実績DB!$J$3:$J$104,0)),"")</f>
        <v/>
      </c>
    </row>
    <row r="4502">
      <c r="A4502" t="n">
        <v>4500</v>
      </c>
      <c r="B4502" t="inlineStr">
        <is>
          <t>関西</t>
        </is>
      </c>
      <c r="C4502" t="inlineStr">
        <is>
          <t>旭変電所</t>
        </is>
      </c>
      <c r="E4502" t="n">
        <v>77</v>
      </c>
      <c r="F4502" t="n">
        <v>6.6</v>
      </c>
      <c r="G4502" s="3" t="n">
        <v>34.697538</v>
      </c>
      <c r="H4502" s="3" t="n">
        <v>135.198536</v>
      </c>
      <c r="I4502" t="inlineStr">
        <is>
          <t>Google Places(名称一致)</t>
        </is>
      </c>
      <c r="J4502" t="n">
        <v>38</v>
      </c>
      <c r="K4502" t="n">
        <v>38</v>
      </c>
      <c r="L4502" t="n">
        <v>-19</v>
      </c>
      <c r="M4502" t="n">
        <v>19</v>
      </c>
      <c r="N4502" t="n">
        <v>0</v>
      </c>
      <c r="O4502" t="inlineStr">
        <is>
          <t>不可 #2</t>
        </is>
      </c>
      <c r="P4502" t="inlineStr">
        <is>
          <t>有り</t>
        </is>
      </c>
      <c r="R4502" s="4">
        <f>IF(COUNT($M4502:$N4502)=0,"",IF(AND(IF($N4502&lt;&gt;"",$N4502,$M4502)&lt;=0,$O4502&lt;&gt;"可"),"警告",""))</f>
        <v/>
      </c>
      <c r="S4502" s="4">
        <f>IF(COUNT($M4502:$N4502)=0,0,IF(IF($N4502&lt;&gt;"",$N4502,$M4502)&gt;=スコアリング基準!$B$20,スコアリング基準!$C$20,IF(IF($N4502&lt;&gt;"",$N4502,$M4502)&gt;=スコアリング基準!$B$21,スコアリング基準!$C$21,IF(IF($N4502&lt;&gt;"",$N4502,$M4502)&gt;0,スコアリング基準!$C$22,0))))</f>
        <v/>
      </c>
      <c r="T4502" s="4">
        <f>IF($O4502="可",スコアリング基準!$C$23,0)</f>
        <v/>
      </c>
      <c r="U4502" s="4">
        <f>IF(OR(COUNT($K4502:$L4502)&lt;2,$K4502=0),0,IF(ABS($L4502)/$K4502&lt;=スコアリング基準!$B$24,スコアリング基準!$C$24,IF(ABS($L4502)/$K4502&lt;=スコアリング基準!$B$25,スコアリング基準!$C$25,IF(ABS($L4502)/$K4502&lt;=スコアリング基準!$B$26,スコアリング基準!$C$26,0))))</f>
        <v/>
      </c>
      <c r="V4502" s="4">
        <f>IF($P4502="なし",スコアリング基準!$C$27,0)</f>
        <v/>
      </c>
      <c r="W4502" s="4">
        <f>IF($F4502="",0,IF(ISNUMBER($F4502),IF($F4502&lt;=スコアリング基準!$B$28,スコアリング基準!$C$28,スコアリング基準!$C$29),0))</f>
        <v/>
      </c>
      <c r="X4502" s="4">
        <f>IFERROR(VLOOKUP($B4502,スコアリング基準!$A$36:$B$46,2,FALSE),0)</f>
        <v/>
      </c>
      <c r="Y4502" s="4">
        <f>SUM($S4502:$X4502)</f>
        <v/>
      </c>
      <c r="Z4502" s="4">
        <f>IF(COUNT($M4502:$N4502)=0,"データ無",IF($Y4502&gt;=スコアリング基準!$B$30,"S",IF($Y4502&gt;=スコアリング基準!$B$31,"A",IF($Y4502&gt;=スコアリング基準!$B$32,"B","C"))))</f>
        <v/>
      </c>
      <c r="AA4502">
        <f>IFERROR(INDEX(実績DB!$I$3:$I$104,MATCH($B4502&amp;$C4502,実績DB!$J$3:$J$104,0)),"")</f>
        <v/>
      </c>
    </row>
    <row r="4503">
      <c r="A4503" t="n">
        <v>4501</v>
      </c>
      <c r="B4503" t="inlineStr">
        <is>
          <t>関西</t>
        </is>
      </c>
      <c r="C4503" t="inlineStr">
        <is>
          <t>旭東変電所</t>
        </is>
      </c>
      <c r="E4503" t="n">
        <v>77</v>
      </c>
      <c r="F4503" t="n">
        <v>6.6</v>
      </c>
      <c r="G4503" s="3" t="n">
        <v>34.71902</v>
      </c>
      <c r="H4503" s="3" t="n">
        <v>135.56036</v>
      </c>
      <c r="I4503" t="inlineStr">
        <is>
          <t>OSM実測(名称一致)</t>
        </is>
      </c>
      <c r="J4503" t="n">
        <v>45</v>
      </c>
      <c r="K4503" t="n">
        <v>45</v>
      </c>
      <c r="L4503" t="n">
        <v>-32</v>
      </c>
      <c r="M4503" t="n">
        <v>13</v>
      </c>
      <c r="N4503" t="n">
        <v>13</v>
      </c>
      <c r="O4503" t="inlineStr">
        <is>
          <t>不可 #2</t>
        </is>
      </c>
      <c r="P4503" t="inlineStr">
        <is>
          <t>なし</t>
        </is>
      </c>
      <c r="R4503" s="4">
        <f>IF(COUNT($M4503:$N4503)=0,"",IF(AND(IF($N4503&lt;&gt;"",$N4503,$M4503)&lt;=0,$O4503&lt;&gt;"可"),"警告",""))</f>
        <v/>
      </c>
      <c r="S4503" s="4">
        <f>IF(COUNT($M4503:$N4503)=0,0,IF(IF($N4503&lt;&gt;"",$N4503,$M4503)&gt;=スコアリング基準!$B$20,スコアリング基準!$C$20,IF(IF($N4503&lt;&gt;"",$N4503,$M4503)&gt;=スコアリング基準!$B$21,スコアリング基準!$C$21,IF(IF($N4503&lt;&gt;"",$N4503,$M4503)&gt;0,スコアリング基準!$C$22,0))))</f>
        <v/>
      </c>
      <c r="T4503" s="4">
        <f>IF($O4503="可",スコアリング基準!$C$23,0)</f>
        <v/>
      </c>
      <c r="U4503" s="4">
        <f>IF(OR(COUNT($K4503:$L4503)&lt;2,$K4503=0),0,IF(ABS($L4503)/$K4503&lt;=スコアリング基準!$B$24,スコアリング基準!$C$24,IF(ABS($L4503)/$K4503&lt;=スコアリング基準!$B$25,スコアリング基準!$C$25,IF(ABS($L4503)/$K4503&lt;=スコアリング基準!$B$26,スコアリング基準!$C$26,0))))</f>
        <v/>
      </c>
      <c r="V4503" s="4">
        <f>IF($P4503="なし",スコアリング基準!$C$27,0)</f>
        <v/>
      </c>
      <c r="W4503" s="4">
        <f>IF($F4503="",0,IF(ISNUMBER($F4503),IF($F4503&lt;=スコアリング基準!$B$28,スコアリング基準!$C$28,スコアリング基準!$C$29),0))</f>
        <v/>
      </c>
      <c r="X4503" s="4">
        <f>IFERROR(VLOOKUP($B4503,スコアリング基準!$A$36:$B$46,2,FALSE),0)</f>
        <v/>
      </c>
      <c r="Y4503" s="4">
        <f>SUM($S4503:$X4503)</f>
        <v/>
      </c>
      <c r="Z4503" s="4">
        <f>IF(COUNT($M4503:$N4503)=0,"データ無",IF($Y4503&gt;=スコアリング基準!$B$30,"S",IF($Y4503&gt;=スコアリング基準!$B$31,"A",IF($Y4503&gt;=スコアリング基準!$B$32,"B","C"))))</f>
        <v/>
      </c>
      <c r="AA4503">
        <f>IFERROR(INDEX(実績DB!$I$3:$I$104,MATCH($B4503&amp;$C4503,実績DB!$J$3:$J$104,0)),"")</f>
        <v/>
      </c>
    </row>
    <row r="4504">
      <c r="A4504" t="n">
        <v>4502</v>
      </c>
      <c r="B4504" t="inlineStr">
        <is>
          <t>関西</t>
        </is>
      </c>
      <c r="C4504" t="inlineStr">
        <is>
          <t>星田変電所</t>
        </is>
      </c>
      <c r="E4504" t="n">
        <v>77</v>
      </c>
      <c r="F4504" t="n">
        <v>6.6</v>
      </c>
      <c r="G4504" s="3" t="n"/>
      <c r="H4504" s="3" t="n"/>
      <c r="I4504" t="inlineStr">
        <is>
          <t>未取得</t>
        </is>
      </c>
      <c r="J4504" t="n">
        <v>19</v>
      </c>
      <c r="K4504" t="n">
        <v>19</v>
      </c>
      <c r="L4504" t="n">
        <v>-1</v>
      </c>
      <c r="M4504" t="n">
        <v>18</v>
      </c>
      <c r="N4504" t="n">
        <v>0</v>
      </c>
      <c r="O4504" t="inlineStr">
        <is>
          <t>不可 #2</t>
        </is>
      </c>
      <c r="P4504" t="inlineStr">
        <is>
          <t>有り</t>
        </is>
      </c>
      <c r="R4504" s="4">
        <f>IF(COUNT($M4504:$N4504)=0,"",IF(AND(IF($N4504&lt;&gt;"",$N4504,$M4504)&lt;=0,$O4504&lt;&gt;"可"),"警告",""))</f>
        <v/>
      </c>
      <c r="S4504" s="4">
        <f>IF(COUNT($M4504:$N4504)=0,0,IF(IF($N4504&lt;&gt;"",$N4504,$M4504)&gt;=スコアリング基準!$B$20,スコアリング基準!$C$20,IF(IF($N4504&lt;&gt;"",$N4504,$M4504)&gt;=スコアリング基準!$B$21,スコアリング基準!$C$21,IF(IF($N4504&lt;&gt;"",$N4504,$M4504)&gt;0,スコアリング基準!$C$22,0))))</f>
        <v/>
      </c>
      <c r="T4504" s="4">
        <f>IF($O4504="可",スコアリング基準!$C$23,0)</f>
        <v/>
      </c>
      <c r="U4504" s="4">
        <f>IF(OR(COUNT($K4504:$L4504)&lt;2,$K4504=0),0,IF(ABS($L4504)/$K4504&lt;=スコアリング基準!$B$24,スコアリング基準!$C$24,IF(ABS($L4504)/$K4504&lt;=スコアリング基準!$B$25,スコアリング基準!$C$25,IF(ABS($L4504)/$K4504&lt;=スコアリング基準!$B$26,スコアリング基準!$C$26,0))))</f>
        <v/>
      </c>
      <c r="V4504" s="4">
        <f>IF($P4504="なし",スコアリング基準!$C$27,0)</f>
        <v/>
      </c>
      <c r="W4504" s="4">
        <f>IF($F4504="",0,IF(ISNUMBER($F4504),IF($F4504&lt;=スコアリング基準!$B$28,スコアリング基準!$C$28,スコアリング基準!$C$29),0))</f>
        <v/>
      </c>
      <c r="X4504" s="4">
        <f>IFERROR(VLOOKUP($B4504,スコアリング基準!$A$36:$B$46,2,FALSE),0)</f>
        <v/>
      </c>
      <c r="Y4504" s="4">
        <f>SUM($S4504:$X4504)</f>
        <v/>
      </c>
      <c r="Z4504" s="4">
        <f>IF(COUNT($M4504:$N4504)=0,"データ無",IF($Y4504&gt;=スコアリング基準!$B$30,"S",IF($Y4504&gt;=スコアリング基準!$B$31,"A",IF($Y4504&gt;=スコアリング基準!$B$32,"B","C"))))</f>
        <v/>
      </c>
      <c r="AA4504">
        <f>IFERROR(INDEX(実績DB!$I$3:$I$104,MATCH($B4504&amp;$C4504,実績DB!$J$3:$J$104,0)),"")</f>
        <v/>
      </c>
    </row>
    <row r="4505">
      <c r="A4505" t="n">
        <v>4503</v>
      </c>
      <c r="B4505" t="inlineStr">
        <is>
          <t>関西</t>
        </is>
      </c>
      <c r="C4505" t="inlineStr">
        <is>
          <t>春日変電所</t>
        </is>
      </c>
      <c r="E4505" t="n">
        <v>77</v>
      </c>
      <c r="F4505" t="n">
        <v>6.6</v>
      </c>
      <c r="G4505" s="3" t="n"/>
      <c r="H4505" s="3" t="n"/>
      <c r="I4505" t="inlineStr">
        <is>
          <t>未取得</t>
        </is>
      </c>
      <c r="J4505" t="n">
        <v>38</v>
      </c>
      <c r="K4505" t="n">
        <v>38</v>
      </c>
      <c r="L4505" t="n">
        <v>-19</v>
      </c>
      <c r="M4505" t="n">
        <v>19</v>
      </c>
      <c r="N4505" t="n">
        <v>19</v>
      </c>
      <c r="O4505" t="inlineStr">
        <is>
          <t>不可 #2</t>
        </is>
      </c>
      <c r="P4505" t="inlineStr">
        <is>
          <t>なし</t>
        </is>
      </c>
      <c r="R4505" s="4">
        <f>IF(COUNT($M4505:$N4505)=0,"",IF(AND(IF($N4505&lt;&gt;"",$N4505,$M4505)&lt;=0,$O4505&lt;&gt;"可"),"警告",""))</f>
        <v/>
      </c>
      <c r="S4505" s="4">
        <f>IF(COUNT($M4505:$N4505)=0,0,IF(IF($N4505&lt;&gt;"",$N4505,$M4505)&gt;=スコアリング基準!$B$20,スコアリング基準!$C$20,IF(IF($N4505&lt;&gt;"",$N4505,$M4505)&gt;=スコアリング基準!$B$21,スコアリング基準!$C$21,IF(IF($N4505&lt;&gt;"",$N4505,$M4505)&gt;0,スコアリング基準!$C$22,0))))</f>
        <v/>
      </c>
      <c r="T4505" s="4">
        <f>IF($O4505="可",スコアリング基準!$C$23,0)</f>
        <v/>
      </c>
      <c r="U4505" s="4">
        <f>IF(OR(COUNT($K4505:$L4505)&lt;2,$K4505=0),0,IF(ABS($L4505)/$K4505&lt;=スコアリング基準!$B$24,スコアリング基準!$C$24,IF(ABS($L4505)/$K4505&lt;=スコアリング基準!$B$25,スコアリング基準!$C$25,IF(ABS($L4505)/$K4505&lt;=スコアリング基準!$B$26,スコアリング基準!$C$26,0))))</f>
        <v/>
      </c>
      <c r="V4505" s="4">
        <f>IF($P4505="なし",スコアリング基準!$C$27,0)</f>
        <v/>
      </c>
      <c r="W4505" s="4">
        <f>IF($F4505="",0,IF(ISNUMBER($F4505),IF($F4505&lt;=スコアリング基準!$B$28,スコアリング基準!$C$28,スコアリング基準!$C$29),0))</f>
        <v/>
      </c>
      <c r="X4505" s="4">
        <f>IFERROR(VLOOKUP($B4505,スコアリング基準!$A$36:$B$46,2,FALSE),0)</f>
        <v/>
      </c>
      <c r="Y4505" s="4">
        <f>SUM($S4505:$X4505)</f>
        <v/>
      </c>
      <c r="Z4505" s="4">
        <f>IF(COUNT($M4505:$N4505)=0,"データ無",IF($Y4505&gt;=スコアリング基準!$B$30,"S",IF($Y4505&gt;=スコアリング基準!$B$31,"A",IF($Y4505&gt;=スコアリング基準!$B$32,"B","C"))))</f>
        <v/>
      </c>
      <c r="AA4505">
        <f>IFERROR(INDEX(実績DB!$I$3:$I$104,MATCH($B4505&amp;$C4505,実績DB!$J$3:$J$104,0)),"")</f>
        <v/>
      </c>
    </row>
    <row r="4506">
      <c r="A4506" t="n">
        <v>4504</v>
      </c>
      <c r="B4506" t="inlineStr">
        <is>
          <t>関西</t>
        </is>
      </c>
      <c r="C4506" t="inlineStr">
        <is>
          <t>昭和変電所</t>
        </is>
      </c>
      <c r="E4506" t="n">
        <v>77</v>
      </c>
      <c r="F4506" t="n">
        <v>6.6</v>
      </c>
      <c r="G4506" s="3" t="n">
        <v>34.61298</v>
      </c>
      <c r="H4506" s="3" t="n">
        <v>135.76811</v>
      </c>
      <c r="I4506" t="inlineStr">
        <is>
          <t>OSM実測(名称一致)</t>
        </is>
      </c>
      <c r="J4506" t="n">
        <v>53</v>
      </c>
      <c r="K4506" t="n">
        <v>53</v>
      </c>
      <c r="L4506" t="n">
        <v>-36</v>
      </c>
      <c r="M4506" t="n">
        <v>17</v>
      </c>
      <c r="N4506" t="n">
        <v>0</v>
      </c>
      <c r="O4506" t="inlineStr">
        <is>
          <t>不可 #2</t>
        </is>
      </c>
      <c r="P4506" t="inlineStr">
        <is>
          <t>有り</t>
        </is>
      </c>
      <c r="R4506" s="4">
        <f>IF(COUNT($M4506:$N4506)=0,"",IF(AND(IF($N4506&lt;&gt;"",$N4506,$M4506)&lt;=0,$O4506&lt;&gt;"可"),"警告",""))</f>
        <v/>
      </c>
      <c r="S4506" s="4">
        <f>IF(COUNT($M4506:$N4506)=0,0,IF(IF($N4506&lt;&gt;"",$N4506,$M4506)&gt;=スコアリング基準!$B$20,スコアリング基準!$C$20,IF(IF($N4506&lt;&gt;"",$N4506,$M4506)&gt;=スコアリング基準!$B$21,スコアリング基準!$C$21,IF(IF($N4506&lt;&gt;"",$N4506,$M4506)&gt;0,スコアリング基準!$C$22,0))))</f>
        <v/>
      </c>
      <c r="T4506" s="4">
        <f>IF($O4506="可",スコアリング基準!$C$23,0)</f>
        <v/>
      </c>
      <c r="U4506" s="4">
        <f>IF(OR(COUNT($K4506:$L4506)&lt;2,$K4506=0),0,IF(ABS($L4506)/$K4506&lt;=スコアリング基準!$B$24,スコアリング基準!$C$24,IF(ABS($L4506)/$K4506&lt;=スコアリング基準!$B$25,スコアリング基準!$C$25,IF(ABS($L4506)/$K4506&lt;=スコアリング基準!$B$26,スコアリング基準!$C$26,0))))</f>
        <v/>
      </c>
      <c r="V4506" s="4">
        <f>IF($P4506="なし",スコアリング基準!$C$27,0)</f>
        <v/>
      </c>
      <c r="W4506" s="4">
        <f>IF($F4506="",0,IF(ISNUMBER($F4506),IF($F4506&lt;=スコアリング基準!$B$28,スコアリング基準!$C$28,スコアリング基準!$C$29),0))</f>
        <v/>
      </c>
      <c r="X4506" s="4">
        <f>IFERROR(VLOOKUP($B4506,スコアリング基準!$A$36:$B$46,2,FALSE),0)</f>
        <v/>
      </c>
      <c r="Y4506" s="4">
        <f>SUM($S4506:$X4506)</f>
        <v/>
      </c>
      <c r="Z4506" s="4">
        <f>IF(COUNT($M4506:$N4506)=0,"データ無",IF($Y4506&gt;=スコアリング基準!$B$30,"S",IF($Y4506&gt;=スコアリング基準!$B$31,"A",IF($Y4506&gt;=スコアリング基準!$B$32,"B","C"))))</f>
        <v/>
      </c>
      <c r="AA4506">
        <f>IFERROR(INDEX(実績DB!$I$3:$I$104,MATCH($B4506&amp;$C4506,実績DB!$J$3:$J$104,0)),"")</f>
        <v/>
      </c>
    </row>
    <row r="4507">
      <c r="A4507" t="n">
        <v>4505</v>
      </c>
      <c r="B4507" t="inlineStr">
        <is>
          <t>関西</t>
        </is>
      </c>
      <c r="C4507" t="inlineStr">
        <is>
          <t>曽根変電所</t>
        </is>
      </c>
      <c r="E4507" t="n">
        <v>77</v>
      </c>
      <c r="F4507" t="n">
        <v>6.6</v>
      </c>
      <c r="G4507" s="3" t="n"/>
      <c r="H4507" s="3" t="n"/>
      <c r="I4507" t="inlineStr">
        <is>
          <t>未取得</t>
        </is>
      </c>
      <c r="J4507" t="n">
        <v>57</v>
      </c>
      <c r="K4507" t="n">
        <v>57</v>
      </c>
      <c r="L4507" t="n">
        <v>-49</v>
      </c>
      <c r="M4507" t="n">
        <v>8</v>
      </c>
      <c r="N4507" t="n">
        <v>0</v>
      </c>
      <c r="O4507" t="inlineStr">
        <is>
          <t>不可 #2</t>
        </is>
      </c>
      <c r="P4507" t="inlineStr">
        <is>
          <t>有り</t>
        </is>
      </c>
      <c r="R4507" s="4">
        <f>IF(COUNT($M4507:$N4507)=0,"",IF(AND(IF($N4507&lt;&gt;"",$N4507,$M4507)&lt;=0,$O4507&lt;&gt;"可"),"警告",""))</f>
        <v/>
      </c>
      <c r="S4507" s="4">
        <f>IF(COUNT($M4507:$N4507)=0,0,IF(IF($N4507&lt;&gt;"",$N4507,$M4507)&gt;=スコアリング基準!$B$20,スコアリング基準!$C$20,IF(IF($N4507&lt;&gt;"",$N4507,$M4507)&gt;=スコアリング基準!$B$21,スコアリング基準!$C$21,IF(IF($N4507&lt;&gt;"",$N4507,$M4507)&gt;0,スコアリング基準!$C$22,0))))</f>
        <v/>
      </c>
      <c r="T4507" s="4">
        <f>IF($O4507="可",スコアリング基準!$C$23,0)</f>
        <v/>
      </c>
      <c r="U4507" s="4">
        <f>IF(OR(COUNT($K4507:$L4507)&lt;2,$K4507=0),0,IF(ABS($L4507)/$K4507&lt;=スコアリング基準!$B$24,スコアリング基準!$C$24,IF(ABS($L4507)/$K4507&lt;=スコアリング基準!$B$25,スコアリング基準!$C$25,IF(ABS($L4507)/$K4507&lt;=スコアリング基準!$B$26,スコアリング基準!$C$26,0))))</f>
        <v/>
      </c>
      <c r="V4507" s="4">
        <f>IF($P4507="なし",スコアリング基準!$C$27,0)</f>
        <v/>
      </c>
      <c r="W4507" s="4">
        <f>IF($F4507="",0,IF(ISNUMBER($F4507),IF($F4507&lt;=スコアリング基準!$B$28,スコアリング基準!$C$28,スコアリング基準!$C$29),0))</f>
        <v/>
      </c>
      <c r="X4507" s="4">
        <f>IFERROR(VLOOKUP($B4507,スコアリング基準!$A$36:$B$46,2,FALSE),0)</f>
        <v/>
      </c>
      <c r="Y4507" s="4">
        <f>SUM($S4507:$X4507)</f>
        <v/>
      </c>
      <c r="Z4507" s="4">
        <f>IF(COUNT($M4507:$N4507)=0,"データ無",IF($Y4507&gt;=スコアリング基準!$B$30,"S",IF($Y4507&gt;=スコアリング基準!$B$31,"A",IF($Y4507&gt;=スコアリング基準!$B$32,"B","C"))))</f>
        <v/>
      </c>
      <c r="AA4507">
        <f>IFERROR(INDEX(実績DB!$I$3:$I$104,MATCH($B4507&amp;$C4507,実績DB!$J$3:$J$104,0)),"")</f>
        <v/>
      </c>
    </row>
    <row r="4508">
      <c r="A4508" t="n">
        <v>4506</v>
      </c>
      <c r="B4508" t="inlineStr">
        <is>
          <t>関西</t>
        </is>
      </c>
      <c r="C4508" t="inlineStr">
        <is>
          <t>有功変電所</t>
        </is>
      </c>
      <c r="E4508" t="n">
        <v>77</v>
      </c>
      <c r="F4508" t="n">
        <v>6.6</v>
      </c>
      <c r="G4508" s="3" t="n">
        <v>34.261226</v>
      </c>
      <c r="H4508" s="3" t="n">
        <v>135.191076</v>
      </c>
      <c r="I4508" t="inlineStr">
        <is>
          <t>Google Places(名称一致)</t>
        </is>
      </c>
      <c r="J4508" t="n">
        <v>38</v>
      </c>
      <c r="K4508" t="n">
        <v>38</v>
      </c>
      <c r="L4508" t="n">
        <v>-24</v>
      </c>
      <c r="M4508" t="n">
        <v>14</v>
      </c>
      <c r="N4508" t="n">
        <v>0</v>
      </c>
      <c r="O4508" t="inlineStr">
        <is>
          <t>不可 #2</t>
        </is>
      </c>
      <c r="P4508" t="inlineStr">
        <is>
          <t>有り</t>
        </is>
      </c>
      <c r="R4508" s="4">
        <f>IF(COUNT($M4508:$N4508)=0,"",IF(AND(IF($N4508&lt;&gt;"",$N4508,$M4508)&lt;=0,$O4508&lt;&gt;"可"),"警告",""))</f>
        <v/>
      </c>
      <c r="S4508" s="4">
        <f>IF(COUNT($M4508:$N4508)=0,0,IF(IF($N4508&lt;&gt;"",$N4508,$M4508)&gt;=スコアリング基準!$B$20,スコアリング基準!$C$20,IF(IF($N4508&lt;&gt;"",$N4508,$M4508)&gt;=スコアリング基準!$B$21,スコアリング基準!$C$21,IF(IF($N4508&lt;&gt;"",$N4508,$M4508)&gt;0,スコアリング基準!$C$22,0))))</f>
        <v/>
      </c>
      <c r="T4508" s="4">
        <f>IF($O4508="可",スコアリング基準!$C$23,0)</f>
        <v/>
      </c>
      <c r="U4508" s="4">
        <f>IF(OR(COUNT($K4508:$L4508)&lt;2,$K4508=0),0,IF(ABS($L4508)/$K4508&lt;=スコアリング基準!$B$24,スコアリング基準!$C$24,IF(ABS($L4508)/$K4508&lt;=スコアリング基準!$B$25,スコアリング基準!$C$25,IF(ABS($L4508)/$K4508&lt;=スコアリング基準!$B$26,スコアリング基準!$C$26,0))))</f>
        <v/>
      </c>
      <c r="V4508" s="4">
        <f>IF($P4508="なし",スコアリング基準!$C$27,0)</f>
        <v/>
      </c>
      <c r="W4508" s="4">
        <f>IF($F4508="",0,IF(ISNUMBER($F4508),IF($F4508&lt;=スコアリング基準!$B$28,スコアリング基準!$C$28,スコアリング基準!$C$29),0))</f>
        <v/>
      </c>
      <c r="X4508" s="4">
        <f>IFERROR(VLOOKUP($B4508,スコアリング基準!$A$36:$B$46,2,FALSE),0)</f>
        <v/>
      </c>
      <c r="Y4508" s="4">
        <f>SUM($S4508:$X4508)</f>
        <v/>
      </c>
      <c r="Z4508" s="4">
        <f>IF(COUNT($M4508:$N4508)=0,"データ無",IF($Y4508&gt;=スコアリング基準!$B$30,"S",IF($Y4508&gt;=スコアリング基準!$B$31,"A",IF($Y4508&gt;=スコアリング基準!$B$32,"B","C"))))</f>
        <v/>
      </c>
      <c r="AA4508">
        <f>IFERROR(INDEX(実績DB!$I$3:$I$104,MATCH($B4508&amp;$C4508,実績DB!$J$3:$J$104,0)),"")</f>
        <v/>
      </c>
    </row>
    <row r="4509">
      <c r="A4509" t="n">
        <v>4507</v>
      </c>
      <c r="B4509" t="inlineStr">
        <is>
          <t>関西</t>
        </is>
      </c>
      <c r="C4509" t="inlineStr">
        <is>
          <t>有年変電所</t>
        </is>
      </c>
      <c r="E4509" t="n">
        <v>77</v>
      </c>
      <c r="F4509" t="n">
        <v>33</v>
      </c>
      <c r="G4509" s="3" t="n">
        <v>34.822843</v>
      </c>
      <c r="H4509" s="3" t="n">
        <v>134.373898</v>
      </c>
      <c r="I4509" t="inlineStr">
        <is>
          <t>Google Places(名称一致)</t>
        </is>
      </c>
      <c r="J4509" t="n">
        <v>28</v>
      </c>
      <c r="K4509" t="n">
        <v>28</v>
      </c>
      <c r="L4509" t="n">
        <v>-18</v>
      </c>
      <c r="O4509" t="inlineStr">
        <is>
          <t>不可 #1</t>
        </is>
      </c>
      <c r="P4509" t="inlineStr">
        <is>
          <t>有り</t>
        </is>
      </c>
      <c r="R4509" s="4">
        <f>IF(COUNT($M4509:$N4509)=0,"",IF(AND(IF($N4509&lt;&gt;"",$N4509,$M4509)&lt;=0,$O4509&lt;&gt;"可"),"警告",""))</f>
        <v/>
      </c>
      <c r="S4509" s="4">
        <f>IF(COUNT($M4509:$N4509)=0,0,IF(IF($N4509&lt;&gt;"",$N4509,$M4509)&gt;=スコアリング基準!$B$20,スコアリング基準!$C$20,IF(IF($N4509&lt;&gt;"",$N4509,$M4509)&gt;=スコアリング基準!$B$21,スコアリング基準!$C$21,IF(IF($N4509&lt;&gt;"",$N4509,$M4509)&gt;0,スコアリング基準!$C$22,0))))</f>
        <v/>
      </c>
      <c r="T4509" s="4">
        <f>IF($O4509="可",スコアリング基準!$C$23,0)</f>
        <v/>
      </c>
      <c r="U4509" s="4">
        <f>IF(OR(COUNT($K4509:$L4509)&lt;2,$K4509=0),0,IF(ABS($L4509)/$K4509&lt;=スコアリング基準!$B$24,スコアリング基準!$C$24,IF(ABS($L4509)/$K4509&lt;=スコアリング基準!$B$25,スコアリング基準!$C$25,IF(ABS($L4509)/$K4509&lt;=スコアリング基準!$B$26,スコアリング基準!$C$26,0))))</f>
        <v/>
      </c>
      <c r="V4509" s="4">
        <f>IF($P4509="なし",スコアリング基準!$C$27,0)</f>
        <v/>
      </c>
      <c r="W4509" s="4">
        <f>IF($F4509="",0,IF(ISNUMBER($F4509),IF($F4509&lt;=スコアリング基準!$B$28,スコアリング基準!$C$28,スコアリング基準!$C$29),0))</f>
        <v/>
      </c>
      <c r="X4509" s="4">
        <f>IFERROR(VLOOKUP($B4509,スコアリング基準!$A$36:$B$46,2,FALSE),0)</f>
        <v/>
      </c>
      <c r="Y4509" s="4">
        <f>SUM($S4509:$X4509)</f>
        <v/>
      </c>
      <c r="Z4509" s="4">
        <f>IF(COUNT($M4509:$N4509)=0,"データ無",IF($Y4509&gt;=スコアリング基準!$B$30,"S",IF($Y4509&gt;=スコアリング基準!$B$31,"A",IF($Y4509&gt;=スコアリング基準!$B$32,"B","C"))))</f>
        <v/>
      </c>
      <c r="AA4509">
        <f>IFERROR(INDEX(実績DB!$I$3:$I$104,MATCH($B4509&amp;$C4509,実績DB!$J$3:$J$104,0)),"")</f>
        <v/>
      </c>
    </row>
    <row r="4510">
      <c r="A4510" t="n">
        <v>4508</v>
      </c>
      <c r="B4510" t="inlineStr">
        <is>
          <t>関西</t>
        </is>
      </c>
      <c r="C4510" t="inlineStr">
        <is>
          <t>有瀬変電所</t>
        </is>
      </c>
      <c r="E4510" t="n">
        <v>77</v>
      </c>
      <c r="F4510" t="n">
        <v>6.6</v>
      </c>
      <c r="G4510" s="3" t="n"/>
      <c r="H4510" s="3" t="n"/>
      <c r="I4510" t="inlineStr">
        <is>
          <t>未取得</t>
        </is>
      </c>
      <c r="J4510" t="n">
        <v>38</v>
      </c>
      <c r="K4510" t="n">
        <v>38</v>
      </c>
      <c r="L4510" t="n">
        <v>-19</v>
      </c>
      <c r="M4510" t="n">
        <v>19</v>
      </c>
      <c r="N4510" t="n">
        <v>0</v>
      </c>
      <c r="O4510" t="inlineStr">
        <is>
          <t>不可 #2</t>
        </is>
      </c>
      <c r="P4510" t="inlineStr">
        <is>
          <t>有り</t>
        </is>
      </c>
      <c r="R4510" s="4">
        <f>IF(COUNT($M4510:$N4510)=0,"",IF(AND(IF($N4510&lt;&gt;"",$N4510,$M4510)&lt;=0,$O4510&lt;&gt;"可"),"警告",""))</f>
        <v/>
      </c>
      <c r="S4510" s="4">
        <f>IF(COUNT($M4510:$N4510)=0,0,IF(IF($N4510&lt;&gt;"",$N4510,$M4510)&gt;=スコアリング基準!$B$20,スコアリング基準!$C$20,IF(IF($N4510&lt;&gt;"",$N4510,$M4510)&gt;=スコアリング基準!$B$21,スコアリング基準!$C$21,IF(IF($N4510&lt;&gt;"",$N4510,$M4510)&gt;0,スコアリング基準!$C$22,0))))</f>
        <v/>
      </c>
      <c r="T4510" s="4">
        <f>IF($O4510="可",スコアリング基準!$C$23,0)</f>
        <v/>
      </c>
      <c r="U4510" s="4">
        <f>IF(OR(COUNT($K4510:$L4510)&lt;2,$K4510=0),0,IF(ABS($L4510)/$K4510&lt;=スコアリング基準!$B$24,スコアリング基準!$C$24,IF(ABS($L4510)/$K4510&lt;=スコアリング基準!$B$25,スコアリング基準!$C$25,IF(ABS($L4510)/$K4510&lt;=スコアリング基準!$B$26,スコアリング基準!$C$26,0))))</f>
        <v/>
      </c>
      <c r="V4510" s="4">
        <f>IF($P4510="なし",スコアリング基準!$C$27,0)</f>
        <v/>
      </c>
      <c r="W4510" s="4">
        <f>IF($F4510="",0,IF(ISNUMBER($F4510),IF($F4510&lt;=スコアリング基準!$B$28,スコアリング基準!$C$28,スコアリング基準!$C$29),0))</f>
        <v/>
      </c>
      <c r="X4510" s="4">
        <f>IFERROR(VLOOKUP($B4510,スコアリング基準!$A$36:$B$46,2,FALSE),0)</f>
        <v/>
      </c>
      <c r="Y4510" s="4">
        <f>SUM($S4510:$X4510)</f>
        <v/>
      </c>
      <c r="Z4510" s="4">
        <f>IF(COUNT($M4510:$N4510)=0,"データ無",IF($Y4510&gt;=スコアリング基準!$B$30,"S",IF($Y4510&gt;=スコアリング基準!$B$31,"A",IF($Y4510&gt;=スコアリング基準!$B$32,"B","C"))))</f>
        <v/>
      </c>
      <c r="AA4510">
        <f>IFERROR(INDEX(実績DB!$I$3:$I$104,MATCH($B4510&amp;$C4510,実績DB!$J$3:$J$104,0)),"")</f>
        <v/>
      </c>
    </row>
    <row r="4511">
      <c r="A4511" t="n">
        <v>4509</v>
      </c>
      <c r="B4511" t="inlineStr">
        <is>
          <t>関西</t>
        </is>
      </c>
      <c r="C4511" t="inlineStr">
        <is>
          <t>有野変電所</t>
        </is>
      </c>
      <c r="E4511" t="n">
        <v>77</v>
      </c>
      <c r="F4511" t="n">
        <v>6.6</v>
      </c>
      <c r="G4511" s="3" t="n">
        <v>34.807801</v>
      </c>
      <c r="H4511" s="3" t="n">
        <v>135.229226</v>
      </c>
      <c r="I4511" t="inlineStr">
        <is>
          <t>Google Places(名称一致)</t>
        </is>
      </c>
      <c r="J4511" t="n">
        <v>38</v>
      </c>
      <c r="K4511" t="n">
        <v>38</v>
      </c>
      <c r="L4511" t="n">
        <v>-27</v>
      </c>
      <c r="M4511" t="n">
        <v>11</v>
      </c>
      <c r="N4511" t="n">
        <v>0</v>
      </c>
      <c r="O4511" t="inlineStr">
        <is>
          <t>不可 #2</t>
        </is>
      </c>
      <c r="P4511" t="inlineStr">
        <is>
          <t>有り</t>
        </is>
      </c>
      <c r="R4511" s="4">
        <f>IF(COUNT($M4511:$N4511)=0,"",IF(AND(IF($N4511&lt;&gt;"",$N4511,$M4511)&lt;=0,$O4511&lt;&gt;"可"),"警告",""))</f>
        <v/>
      </c>
      <c r="S4511" s="4">
        <f>IF(COUNT($M4511:$N4511)=0,0,IF(IF($N4511&lt;&gt;"",$N4511,$M4511)&gt;=スコアリング基準!$B$20,スコアリング基準!$C$20,IF(IF($N4511&lt;&gt;"",$N4511,$M4511)&gt;=スコアリング基準!$B$21,スコアリング基準!$C$21,IF(IF($N4511&lt;&gt;"",$N4511,$M4511)&gt;0,スコアリング基準!$C$22,0))))</f>
        <v/>
      </c>
      <c r="T4511" s="4">
        <f>IF($O4511="可",スコアリング基準!$C$23,0)</f>
        <v/>
      </c>
      <c r="U4511" s="4">
        <f>IF(OR(COUNT($K4511:$L4511)&lt;2,$K4511=0),0,IF(ABS($L4511)/$K4511&lt;=スコアリング基準!$B$24,スコアリング基準!$C$24,IF(ABS($L4511)/$K4511&lt;=スコアリング基準!$B$25,スコアリング基準!$C$25,IF(ABS($L4511)/$K4511&lt;=スコアリング基準!$B$26,スコアリング基準!$C$26,0))))</f>
        <v/>
      </c>
      <c r="V4511" s="4">
        <f>IF($P4511="なし",スコアリング基準!$C$27,0)</f>
        <v/>
      </c>
      <c r="W4511" s="4">
        <f>IF($F4511="",0,IF(ISNUMBER($F4511),IF($F4511&lt;=スコアリング基準!$B$28,スコアリング基準!$C$28,スコアリング基準!$C$29),0))</f>
        <v/>
      </c>
      <c r="X4511" s="4">
        <f>IFERROR(VLOOKUP($B4511,スコアリング基準!$A$36:$B$46,2,FALSE),0)</f>
        <v/>
      </c>
      <c r="Y4511" s="4">
        <f>SUM($S4511:$X4511)</f>
        <v/>
      </c>
      <c r="Z4511" s="4">
        <f>IF(COUNT($M4511:$N4511)=0,"データ無",IF($Y4511&gt;=スコアリング基準!$B$30,"S",IF($Y4511&gt;=スコアリング基準!$B$31,"A",IF($Y4511&gt;=スコアリング基準!$B$32,"B","C"))))</f>
        <v/>
      </c>
      <c r="AA4511">
        <f>IFERROR(INDEX(実績DB!$I$3:$I$104,MATCH($B4511&amp;$C4511,実績DB!$J$3:$J$104,0)),"")</f>
        <v/>
      </c>
    </row>
    <row r="4512">
      <c r="A4512" t="n">
        <v>4510</v>
      </c>
      <c r="B4512" t="inlineStr">
        <is>
          <t>関西</t>
        </is>
      </c>
      <c r="C4512" t="inlineStr">
        <is>
          <t>有隣変電所</t>
        </is>
      </c>
      <c r="E4512" t="n">
        <v>77</v>
      </c>
      <c r="F4512" t="n">
        <v>6.6</v>
      </c>
      <c r="G4512" s="3" t="n">
        <v>34.99659</v>
      </c>
      <c r="H4512" s="3" t="n">
        <v>135.765437</v>
      </c>
      <c r="I4512" t="inlineStr">
        <is>
          <t>Google Places(名称一致)</t>
        </is>
      </c>
      <c r="J4512" t="n">
        <v>57</v>
      </c>
      <c r="K4512" t="n">
        <v>57</v>
      </c>
      <c r="L4512" t="n">
        <v>-29</v>
      </c>
      <c r="M4512" t="n">
        <v>28</v>
      </c>
      <c r="N4512" t="n">
        <v>28</v>
      </c>
      <c r="O4512" t="inlineStr">
        <is>
          <t>不可 #2</t>
        </is>
      </c>
      <c r="P4512" t="inlineStr">
        <is>
          <t>なし</t>
        </is>
      </c>
      <c r="R4512" s="4">
        <f>IF(COUNT($M4512:$N4512)=0,"",IF(AND(IF($N4512&lt;&gt;"",$N4512,$M4512)&lt;=0,$O4512&lt;&gt;"可"),"警告",""))</f>
        <v/>
      </c>
      <c r="S4512" s="4">
        <f>IF(COUNT($M4512:$N4512)=0,0,IF(IF($N4512&lt;&gt;"",$N4512,$M4512)&gt;=スコアリング基準!$B$20,スコアリング基準!$C$20,IF(IF($N4512&lt;&gt;"",$N4512,$M4512)&gt;=スコアリング基準!$B$21,スコアリング基準!$C$21,IF(IF($N4512&lt;&gt;"",$N4512,$M4512)&gt;0,スコアリング基準!$C$22,0))))</f>
        <v/>
      </c>
      <c r="T4512" s="4">
        <f>IF($O4512="可",スコアリング基準!$C$23,0)</f>
        <v/>
      </c>
      <c r="U4512" s="4">
        <f>IF(OR(COUNT($K4512:$L4512)&lt;2,$K4512=0),0,IF(ABS($L4512)/$K4512&lt;=スコアリング基準!$B$24,スコアリング基準!$C$24,IF(ABS($L4512)/$K4512&lt;=スコアリング基準!$B$25,スコアリング基準!$C$25,IF(ABS($L4512)/$K4512&lt;=スコアリング基準!$B$26,スコアリング基準!$C$26,0))))</f>
        <v/>
      </c>
      <c r="V4512" s="4">
        <f>IF($P4512="なし",スコアリング基準!$C$27,0)</f>
        <v/>
      </c>
      <c r="W4512" s="4">
        <f>IF($F4512="",0,IF(ISNUMBER($F4512),IF($F4512&lt;=スコアリング基準!$B$28,スコアリング基準!$C$28,スコアリング基準!$C$29),0))</f>
        <v/>
      </c>
      <c r="X4512" s="4">
        <f>IFERROR(VLOOKUP($B4512,スコアリング基準!$A$36:$B$46,2,FALSE),0)</f>
        <v/>
      </c>
      <c r="Y4512" s="4">
        <f>SUM($S4512:$X4512)</f>
        <v/>
      </c>
      <c r="Z4512" s="4">
        <f>IF(COUNT($M4512:$N4512)=0,"データ無",IF($Y4512&gt;=スコアリング基準!$B$30,"S",IF($Y4512&gt;=スコアリング基準!$B$31,"A",IF($Y4512&gt;=スコアリング基準!$B$32,"B","C"))))</f>
        <v/>
      </c>
      <c r="AA4512">
        <f>IFERROR(INDEX(実績DB!$I$3:$I$104,MATCH($B4512&amp;$C4512,実績DB!$J$3:$J$104,0)),"")</f>
        <v/>
      </c>
    </row>
    <row r="4513">
      <c r="A4513" t="n">
        <v>4511</v>
      </c>
      <c r="B4513" t="inlineStr">
        <is>
          <t>関西</t>
        </is>
      </c>
      <c r="C4513" t="inlineStr">
        <is>
          <t>有馬22変電所</t>
        </is>
      </c>
      <c r="E4513" t="n">
        <v>77</v>
      </c>
      <c r="F4513" t="n">
        <v>22</v>
      </c>
      <c r="G4513" s="3" t="n"/>
      <c r="H4513" s="3" t="n"/>
      <c r="I4513" t="inlineStr">
        <is>
          <t>未取得</t>
        </is>
      </c>
      <c r="J4513" t="n">
        <v>57</v>
      </c>
      <c r="K4513" t="n">
        <v>31</v>
      </c>
      <c r="L4513" t="n">
        <v>-1</v>
      </c>
      <c r="O4513" t="inlineStr">
        <is>
          <t>可</t>
        </is>
      </c>
      <c r="P4513" t="inlineStr">
        <is>
          <t>なし</t>
        </is>
      </c>
      <c r="R4513" s="4">
        <f>IF(COUNT($M4513:$N4513)=0,"",IF(AND(IF($N4513&lt;&gt;"",$N4513,$M4513)&lt;=0,$O4513&lt;&gt;"可"),"警告",""))</f>
        <v/>
      </c>
      <c r="S4513" s="4">
        <f>IF(COUNT($M4513:$N4513)=0,0,IF(IF($N4513&lt;&gt;"",$N4513,$M4513)&gt;=スコアリング基準!$B$20,スコアリング基準!$C$20,IF(IF($N4513&lt;&gt;"",$N4513,$M4513)&gt;=スコアリング基準!$B$21,スコアリング基準!$C$21,IF(IF($N4513&lt;&gt;"",$N4513,$M4513)&gt;0,スコアリング基準!$C$22,0))))</f>
        <v/>
      </c>
      <c r="T4513" s="4">
        <f>IF($O4513="可",スコアリング基準!$C$23,0)</f>
        <v/>
      </c>
      <c r="U4513" s="4">
        <f>IF(OR(COUNT($K4513:$L4513)&lt;2,$K4513=0),0,IF(ABS($L4513)/$K4513&lt;=スコアリング基準!$B$24,スコアリング基準!$C$24,IF(ABS($L4513)/$K4513&lt;=スコアリング基準!$B$25,スコアリング基準!$C$25,IF(ABS($L4513)/$K4513&lt;=スコアリング基準!$B$26,スコアリング基準!$C$26,0))))</f>
        <v/>
      </c>
      <c r="V4513" s="4">
        <f>IF($P4513="なし",スコアリング基準!$C$27,0)</f>
        <v/>
      </c>
      <c r="W4513" s="4">
        <f>IF($F4513="",0,IF(ISNUMBER($F4513),IF($F4513&lt;=スコアリング基準!$B$28,スコアリング基準!$C$28,スコアリング基準!$C$29),0))</f>
        <v/>
      </c>
      <c r="X4513" s="4">
        <f>IFERROR(VLOOKUP($B4513,スコアリング基準!$A$36:$B$46,2,FALSE),0)</f>
        <v/>
      </c>
      <c r="Y4513" s="4">
        <f>SUM($S4513:$X4513)</f>
        <v/>
      </c>
      <c r="Z4513" s="4">
        <f>IF(COUNT($M4513:$N4513)=0,"データ無",IF($Y4513&gt;=スコアリング基準!$B$30,"S",IF($Y4513&gt;=スコアリング基準!$B$31,"A",IF($Y4513&gt;=スコアリング基準!$B$32,"B","C"))))</f>
        <v/>
      </c>
      <c r="AA4513">
        <f>IFERROR(INDEX(実績DB!$I$3:$I$104,MATCH($B4513&amp;$C4513,実績DB!$J$3:$J$104,0)),"")</f>
        <v/>
      </c>
    </row>
    <row r="4514">
      <c r="A4514" t="n">
        <v>4512</v>
      </c>
      <c r="B4514" t="inlineStr">
        <is>
          <t>関西</t>
        </is>
      </c>
      <c r="C4514" t="inlineStr">
        <is>
          <t>有馬6変電所</t>
        </is>
      </c>
      <c r="E4514" t="n">
        <v>77</v>
      </c>
      <c r="F4514" t="n">
        <v>6.6</v>
      </c>
      <c r="G4514" s="3" t="n"/>
      <c r="H4514" s="3" t="n"/>
      <c r="I4514" t="inlineStr">
        <is>
          <t>未取得</t>
        </is>
      </c>
      <c r="J4514" t="n">
        <v>26</v>
      </c>
      <c r="K4514" t="n">
        <v>26</v>
      </c>
      <c r="L4514" t="n">
        <v>-15</v>
      </c>
      <c r="M4514" t="n">
        <v>11</v>
      </c>
      <c r="N4514" t="n">
        <v>0</v>
      </c>
      <c r="O4514" t="inlineStr">
        <is>
          <t>不可 #2</t>
        </is>
      </c>
      <c r="P4514" t="inlineStr">
        <is>
          <t>有り</t>
        </is>
      </c>
      <c r="R4514" s="4">
        <f>IF(COUNT($M4514:$N4514)=0,"",IF(AND(IF($N4514&lt;&gt;"",$N4514,$M4514)&lt;=0,$O4514&lt;&gt;"可"),"警告",""))</f>
        <v/>
      </c>
      <c r="S4514" s="4">
        <f>IF(COUNT($M4514:$N4514)=0,0,IF(IF($N4514&lt;&gt;"",$N4514,$M4514)&gt;=スコアリング基準!$B$20,スコアリング基準!$C$20,IF(IF($N4514&lt;&gt;"",$N4514,$M4514)&gt;=スコアリング基準!$B$21,スコアリング基準!$C$21,IF(IF($N4514&lt;&gt;"",$N4514,$M4514)&gt;0,スコアリング基準!$C$22,0))))</f>
        <v/>
      </c>
      <c r="T4514" s="4">
        <f>IF($O4514="可",スコアリング基準!$C$23,0)</f>
        <v/>
      </c>
      <c r="U4514" s="4">
        <f>IF(OR(COUNT($K4514:$L4514)&lt;2,$K4514=0),0,IF(ABS($L4514)/$K4514&lt;=スコアリング基準!$B$24,スコアリング基準!$C$24,IF(ABS($L4514)/$K4514&lt;=スコアリング基準!$B$25,スコアリング基準!$C$25,IF(ABS($L4514)/$K4514&lt;=スコアリング基準!$B$26,スコアリング基準!$C$26,0))))</f>
        <v/>
      </c>
      <c r="V4514" s="4">
        <f>IF($P4514="なし",スコアリング基準!$C$27,0)</f>
        <v/>
      </c>
      <c r="W4514" s="4">
        <f>IF($F4514="",0,IF(ISNUMBER($F4514),IF($F4514&lt;=スコアリング基準!$B$28,スコアリング基準!$C$28,スコアリング基準!$C$29),0))</f>
        <v/>
      </c>
      <c r="X4514" s="4">
        <f>IFERROR(VLOOKUP($B4514,スコアリング基準!$A$36:$B$46,2,FALSE),0)</f>
        <v/>
      </c>
      <c r="Y4514" s="4">
        <f>SUM($S4514:$X4514)</f>
        <v/>
      </c>
      <c r="Z4514" s="4">
        <f>IF(COUNT($M4514:$N4514)=0,"データ無",IF($Y4514&gt;=スコアリング基準!$B$30,"S",IF($Y4514&gt;=スコアリング基準!$B$31,"A",IF($Y4514&gt;=スコアリング基準!$B$32,"B","C"))))</f>
        <v/>
      </c>
      <c r="AA4514">
        <f>IFERROR(INDEX(実績DB!$I$3:$I$104,MATCH($B4514&amp;$C4514,実績DB!$J$3:$J$104,0)),"")</f>
        <v/>
      </c>
    </row>
    <row r="4515">
      <c r="A4515" t="n">
        <v>4513</v>
      </c>
      <c r="B4515" t="inlineStr">
        <is>
          <t>関西</t>
        </is>
      </c>
      <c r="C4515" t="inlineStr">
        <is>
          <t>有馬道変電所</t>
        </is>
      </c>
      <c r="E4515" t="n">
        <v>77</v>
      </c>
      <c r="F4515" t="n">
        <v>6.6</v>
      </c>
      <c r="G4515" s="3" t="n">
        <v>34.687466</v>
      </c>
      <c r="H4515" s="3" t="n">
        <v>135.169308</v>
      </c>
      <c r="I4515" t="inlineStr">
        <is>
          <t>Google Places(名称一致)</t>
        </is>
      </c>
      <c r="J4515" t="n">
        <v>32</v>
      </c>
      <c r="K4515" t="n">
        <v>32</v>
      </c>
      <c r="L4515" t="n">
        <v>-19</v>
      </c>
      <c r="M4515" t="n">
        <v>13</v>
      </c>
      <c r="N4515" t="n">
        <v>0</v>
      </c>
      <c r="O4515" t="inlineStr">
        <is>
          <t>不可 #2</t>
        </is>
      </c>
      <c r="P4515" t="inlineStr">
        <is>
          <t>有り</t>
        </is>
      </c>
      <c r="R4515" s="4">
        <f>IF(COUNT($M4515:$N4515)=0,"",IF(AND(IF($N4515&lt;&gt;"",$N4515,$M4515)&lt;=0,$O4515&lt;&gt;"可"),"警告",""))</f>
        <v/>
      </c>
      <c r="S4515" s="4">
        <f>IF(COUNT($M4515:$N4515)=0,0,IF(IF($N4515&lt;&gt;"",$N4515,$M4515)&gt;=スコアリング基準!$B$20,スコアリング基準!$C$20,IF(IF($N4515&lt;&gt;"",$N4515,$M4515)&gt;=スコアリング基準!$B$21,スコアリング基準!$C$21,IF(IF($N4515&lt;&gt;"",$N4515,$M4515)&gt;0,スコアリング基準!$C$22,0))))</f>
        <v/>
      </c>
      <c r="T4515" s="4">
        <f>IF($O4515="可",スコアリング基準!$C$23,0)</f>
        <v/>
      </c>
      <c r="U4515" s="4">
        <f>IF(OR(COUNT($K4515:$L4515)&lt;2,$K4515=0),0,IF(ABS($L4515)/$K4515&lt;=スコアリング基準!$B$24,スコアリング基準!$C$24,IF(ABS($L4515)/$K4515&lt;=スコアリング基準!$B$25,スコアリング基準!$C$25,IF(ABS($L4515)/$K4515&lt;=スコアリング基準!$B$26,スコアリング基準!$C$26,0))))</f>
        <v/>
      </c>
      <c r="V4515" s="4">
        <f>IF($P4515="なし",スコアリング基準!$C$27,0)</f>
        <v/>
      </c>
      <c r="W4515" s="4">
        <f>IF($F4515="",0,IF(ISNUMBER($F4515),IF($F4515&lt;=スコアリング基準!$B$28,スコアリング基準!$C$28,スコアリング基準!$C$29),0))</f>
        <v/>
      </c>
      <c r="X4515" s="4">
        <f>IFERROR(VLOOKUP($B4515,スコアリング基準!$A$36:$B$46,2,FALSE),0)</f>
        <v/>
      </c>
      <c r="Y4515" s="4">
        <f>SUM($S4515:$X4515)</f>
        <v/>
      </c>
      <c r="Z4515" s="4">
        <f>IF(COUNT($M4515:$N4515)=0,"データ無",IF($Y4515&gt;=スコアリング基準!$B$30,"S",IF($Y4515&gt;=スコアリング基準!$B$31,"A",IF($Y4515&gt;=スコアリング基準!$B$32,"B","C"))))</f>
        <v/>
      </c>
      <c r="AA4515">
        <f>IFERROR(INDEX(実績DB!$I$3:$I$104,MATCH($B4515&amp;$C4515,実績DB!$J$3:$J$104,0)),"")</f>
        <v/>
      </c>
    </row>
    <row r="4516">
      <c r="A4516" t="n">
        <v>4514</v>
      </c>
      <c r="B4516" t="inlineStr">
        <is>
          <t>関西</t>
        </is>
      </c>
      <c r="C4516" t="inlineStr">
        <is>
          <t>服部変電所</t>
        </is>
      </c>
      <c r="E4516" t="n">
        <v>77</v>
      </c>
      <c r="F4516" t="n">
        <v>6.6</v>
      </c>
      <c r="G4516" s="3" t="n"/>
      <c r="H4516" s="3" t="n"/>
      <c r="I4516" t="inlineStr">
        <is>
          <t>未取得</t>
        </is>
      </c>
      <c r="J4516" t="n">
        <v>57</v>
      </c>
      <c r="K4516" t="n">
        <v>57</v>
      </c>
      <c r="L4516" t="n">
        <v>-38</v>
      </c>
      <c r="M4516" t="n">
        <v>19</v>
      </c>
      <c r="N4516" t="n">
        <v>19</v>
      </c>
      <c r="O4516" t="inlineStr">
        <is>
          <t>不可 #2</t>
        </is>
      </c>
      <c r="P4516" t="inlineStr">
        <is>
          <t>なし</t>
        </is>
      </c>
      <c r="R4516" s="4">
        <f>IF(COUNT($M4516:$N4516)=0,"",IF(AND(IF($N4516&lt;&gt;"",$N4516,$M4516)&lt;=0,$O4516&lt;&gt;"可"),"警告",""))</f>
        <v/>
      </c>
      <c r="S4516" s="4">
        <f>IF(COUNT($M4516:$N4516)=0,0,IF(IF($N4516&lt;&gt;"",$N4516,$M4516)&gt;=スコアリング基準!$B$20,スコアリング基準!$C$20,IF(IF($N4516&lt;&gt;"",$N4516,$M4516)&gt;=スコアリング基準!$B$21,スコアリング基準!$C$21,IF(IF($N4516&lt;&gt;"",$N4516,$M4516)&gt;0,スコアリング基準!$C$22,0))))</f>
        <v/>
      </c>
      <c r="T4516" s="4">
        <f>IF($O4516="可",スコアリング基準!$C$23,0)</f>
        <v/>
      </c>
      <c r="U4516" s="4">
        <f>IF(OR(COUNT($K4516:$L4516)&lt;2,$K4516=0),0,IF(ABS($L4516)/$K4516&lt;=スコアリング基準!$B$24,スコアリング基準!$C$24,IF(ABS($L4516)/$K4516&lt;=スコアリング基準!$B$25,スコアリング基準!$C$25,IF(ABS($L4516)/$K4516&lt;=スコアリング基準!$B$26,スコアリング基準!$C$26,0))))</f>
        <v/>
      </c>
      <c r="V4516" s="4">
        <f>IF($P4516="なし",スコアリング基準!$C$27,0)</f>
        <v/>
      </c>
      <c r="W4516" s="4">
        <f>IF($F4516="",0,IF(ISNUMBER($F4516),IF($F4516&lt;=スコアリング基準!$B$28,スコアリング基準!$C$28,スコアリング基準!$C$29),0))</f>
        <v/>
      </c>
      <c r="X4516" s="4">
        <f>IFERROR(VLOOKUP($B4516,スコアリング基準!$A$36:$B$46,2,FALSE),0)</f>
        <v/>
      </c>
      <c r="Y4516" s="4">
        <f>SUM($S4516:$X4516)</f>
        <v/>
      </c>
      <c r="Z4516" s="4">
        <f>IF(COUNT($M4516:$N4516)=0,"データ無",IF($Y4516&gt;=スコアリング基準!$B$30,"S",IF($Y4516&gt;=スコアリング基準!$B$31,"A",IF($Y4516&gt;=スコアリング基準!$B$32,"B","C"))))</f>
        <v/>
      </c>
      <c r="AA4516">
        <f>IFERROR(INDEX(実績DB!$I$3:$I$104,MATCH($B4516&amp;$C4516,実績DB!$J$3:$J$104,0)),"")</f>
        <v/>
      </c>
    </row>
    <row r="4517">
      <c r="A4517" t="n">
        <v>4515</v>
      </c>
      <c r="B4517" t="inlineStr">
        <is>
          <t>関西</t>
        </is>
      </c>
      <c r="C4517" t="inlineStr">
        <is>
          <t>木川変電所</t>
        </is>
      </c>
      <c r="E4517" t="n">
        <v>77</v>
      </c>
      <c r="F4517" t="n">
        <v>6.6</v>
      </c>
      <c r="G4517" s="3" t="n">
        <v>34.729378</v>
      </c>
      <c r="H4517" s="3" t="n">
        <v>135.493531</v>
      </c>
      <c r="I4517" t="inlineStr">
        <is>
          <t>Google Places(名称一致)</t>
        </is>
      </c>
      <c r="J4517" t="n">
        <v>85</v>
      </c>
      <c r="K4517" t="n">
        <v>85</v>
      </c>
      <c r="L4517" t="n">
        <v>-57</v>
      </c>
      <c r="M4517" t="n">
        <v>28</v>
      </c>
      <c r="N4517" t="n">
        <v>28</v>
      </c>
      <c r="O4517" t="inlineStr">
        <is>
          <t>不可 #2</t>
        </is>
      </c>
      <c r="P4517" t="inlineStr">
        <is>
          <t>なし</t>
        </is>
      </c>
      <c r="R4517" s="4">
        <f>IF(COUNT($M4517:$N4517)=0,"",IF(AND(IF($N4517&lt;&gt;"",$N4517,$M4517)&lt;=0,$O4517&lt;&gt;"可"),"警告",""))</f>
        <v/>
      </c>
      <c r="S4517" s="4">
        <f>IF(COUNT($M4517:$N4517)=0,0,IF(IF($N4517&lt;&gt;"",$N4517,$M4517)&gt;=スコアリング基準!$B$20,スコアリング基準!$C$20,IF(IF($N4517&lt;&gt;"",$N4517,$M4517)&gt;=スコアリング基準!$B$21,スコアリング基準!$C$21,IF(IF($N4517&lt;&gt;"",$N4517,$M4517)&gt;0,スコアリング基準!$C$22,0))))</f>
        <v/>
      </c>
      <c r="T4517" s="4">
        <f>IF($O4517="可",スコアリング基準!$C$23,0)</f>
        <v/>
      </c>
      <c r="U4517" s="4">
        <f>IF(OR(COUNT($K4517:$L4517)&lt;2,$K4517=0),0,IF(ABS($L4517)/$K4517&lt;=スコアリング基準!$B$24,スコアリング基準!$C$24,IF(ABS($L4517)/$K4517&lt;=スコアリング基準!$B$25,スコアリング基準!$C$25,IF(ABS($L4517)/$K4517&lt;=スコアリング基準!$B$26,スコアリング基準!$C$26,0))))</f>
        <v/>
      </c>
      <c r="V4517" s="4">
        <f>IF($P4517="なし",スコアリング基準!$C$27,0)</f>
        <v/>
      </c>
      <c r="W4517" s="4">
        <f>IF($F4517="",0,IF(ISNUMBER($F4517),IF($F4517&lt;=スコアリング基準!$B$28,スコアリング基準!$C$28,スコアリング基準!$C$29),0))</f>
        <v/>
      </c>
      <c r="X4517" s="4">
        <f>IFERROR(VLOOKUP($B4517,スコアリング基準!$A$36:$B$46,2,FALSE),0)</f>
        <v/>
      </c>
      <c r="Y4517" s="4">
        <f>SUM($S4517:$X4517)</f>
        <v/>
      </c>
      <c r="Z4517" s="4">
        <f>IF(COUNT($M4517:$N4517)=0,"データ無",IF($Y4517&gt;=スコアリング基準!$B$30,"S",IF($Y4517&gt;=スコアリング基準!$B$31,"A",IF($Y4517&gt;=スコアリング基準!$B$32,"B","C"))))</f>
        <v/>
      </c>
      <c r="AA4517">
        <f>IFERROR(INDEX(実績DB!$I$3:$I$104,MATCH($B4517&amp;$C4517,実績DB!$J$3:$J$104,0)),"")</f>
        <v/>
      </c>
    </row>
    <row r="4518">
      <c r="A4518" t="n">
        <v>4516</v>
      </c>
      <c r="B4518" t="inlineStr">
        <is>
          <t>関西</t>
        </is>
      </c>
      <c r="C4518" t="inlineStr">
        <is>
          <t>木浜変電所</t>
        </is>
      </c>
      <c r="E4518" t="n">
        <v>77</v>
      </c>
      <c r="F4518" t="n">
        <v>6.6</v>
      </c>
      <c r="G4518" s="3" t="n"/>
      <c r="H4518" s="3" t="n"/>
      <c r="I4518" t="inlineStr">
        <is>
          <t>未取得</t>
        </is>
      </c>
      <c r="J4518" t="n">
        <v>19</v>
      </c>
      <c r="K4518" t="n">
        <v>19</v>
      </c>
      <c r="L4518" t="n">
        <v>-3</v>
      </c>
      <c r="M4518" t="n">
        <v>16</v>
      </c>
      <c r="N4518" t="n">
        <v>0</v>
      </c>
      <c r="O4518" t="inlineStr">
        <is>
          <t>不可 #2</t>
        </is>
      </c>
      <c r="P4518" t="inlineStr">
        <is>
          <t>有り</t>
        </is>
      </c>
      <c r="R4518" s="4">
        <f>IF(COUNT($M4518:$N4518)=0,"",IF(AND(IF($N4518&lt;&gt;"",$N4518,$M4518)&lt;=0,$O4518&lt;&gt;"可"),"警告",""))</f>
        <v/>
      </c>
      <c r="S4518" s="4">
        <f>IF(COUNT($M4518:$N4518)=0,0,IF(IF($N4518&lt;&gt;"",$N4518,$M4518)&gt;=スコアリング基準!$B$20,スコアリング基準!$C$20,IF(IF($N4518&lt;&gt;"",$N4518,$M4518)&gt;=スコアリング基準!$B$21,スコアリング基準!$C$21,IF(IF($N4518&lt;&gt;"",$N4518,$M4518)&gt;0,スコアリング基準!$C$22,0))))</f>
        <v/>
      </c>
      <c r="T4518" s="4">
        <f>IF($O4518="可",スコアリング基準!$C$23,0)</f>
        <v/>
      </c>
      <c r="U4518" s="4">
        <f>IF(OR(COUNT($K4518:$L4518)&lt;2,$K4518=0),0,IF(ABS($L4518)/$K4518&lt;=スコアリング基準!$B$24,スコアリング基準!$C$24,IF(ABS($L4518)/$K4518&lt;=スコアリング基準!$B$25,スコアリング基準!$C$25,IF(ABS($L4518)/$K4518&lt;=スコアリング基準!$B$26,スコアリング基準!$C$26,0))))</f>
        <v/>
      </c>
      <c r="V4518" s="4">
        <f>IF($P4518="なし",スコアリング基準!$C$27,0)</f>
        <v/>
      </c>
      <c r="W4518" s="4">
        <f>IF($F4518="",0,IF(ISNUMBER($F4518),IF($F4518&lt;=スコアリング基準!$B$28,スコアリング基準!$C$28,スコアリング基準!$C$29),0))</f>
        <v/>
      </c>
      <c r="X4518" s="4">
        <f>IFERROR(VLOOKUP($B4518,スコアリング基準!$A$36:$B$46,2,FALSE),0)</f>
        <v/>
      </c>
      <c r="Y4518" s="4">
        <f>SUM($S4518:$X4518)</f>
        <v/>
      </c>
      <c r="Z4518" s="4">
        <f>IF(COUNT($M4518:$N4518)=0,"データ無",IF($Y4518&gt;=スコアリング基準!$B$30,"S",IF($Y4518&gt;=スコアリング基準!$B$31,"A",IF($Y4518&gt;=スコアリング基準!$B$32,"B","C"))))</f>
        <v/>
      </c>
      <c r="AA4518">
        <f>IFERROR(INDEX(実績DB!$I$3:$I$104,MATCH($B4518&amp;$C4518,実績DB!$J$3:$J$104,0)),"")</f>
        <v/>
      </c>
    </row>
    <row r="4519">
      <c r="A4519" t="n">
        <v>4517</v>
      </c>
      <c r="B4519" t="inlineStr">
        <is>
          <t>関西</t>
        </is>
      </c>
      <c r="C4519" t="inlineStr">
        <is>
          <t>木見変電所</t>
        </is>
      </c>
      <c r="E4519" t="n">
        <v>77</v>
      </c>
      <c r="F4519" t="n">
        <v>6.6</v>
      </c>
      <c r="G4519" s="3" t="n"/>
      <c r="H4519" s="3" t="n"/>
      <c r="I4519" t="inlineStr">
        <is>
          <t>未取得</t>
        </is>
      </c>
      <c r="J4519" t="n">
        <v>36</v>
      </c>
      <c r="K4519" t="n">
        <v>36</v>
      </c>
      <c r="L4519" t="n">
        <v>-25</v>
      </c>
      <c r="M4519" t="n">
        <v>11</v>
      </c>
      <c r="N4519" t="n">
        <v>0</v>
      </c>
      <c r="O4519" t="inlineStr">
        <is>
          <t>不可 #2</t>
        </is>
      </c>
      <c r="P4519" t="inlineStr">
        <is>
          <t>有り</t>
        </is>
      </c>
      <c r="R4519" s="4">
        <f>IF(COUNT($M4519:$N4519)=0,"",IF(AND(IF($N4519&lt;&gt;"",$N4519,$M4519)&lt;=0,$O4519&lt;&gt;"可"),"警告",""))</f>
        <v/>
      </c>
      <c r="S4519" s="4">
        <f>IF(COUNT($M4519:$N4519)=0,0,IF(IF($N4519&lt;&gt;"",$N4519,$M4519)&gt;=スコアリング基準!$B$20,スコアリング基準!$C$20,IF(IF($N4519&lt;&gt;"",$N4519,$M4519)&gt;=スコアリング基準!$B$21,スコアリング基準!$C$21,IF(IF($N4519&lt;&gt;"",$N4519,$M4519)&gt;0,スコアリング基準!$C$22,0))))</f>
        <v/>
      </c>
      <c r="T4519" s="4">
        <f>IF($O4519="可",スコアリング基準!$C$23,0)</f>
        <v/>
      </c>
      <c r="U4519" s="4">
        <f>IF(OR(COUNT($K4519:$L4519)&lt;2,$K4519=0),0,IF(ABS($L4519)/$K4519&lt;=スコアリング基準!$B$24,スコアリング基準!$C$24,IF(ABS($L4519)/$K4519&lt;=スコアリング基準!$B$25,スコアリング基準!$C$25,IF(ABS($L4519)/$K4519&lt;=スコアリング基準!$B$26,スコアリング基準!$C$26,0))))</f>
        <v/>
      </c>
      <c r="V4519" s="4">
        <f>IF($P4519="なし",スコアリング基準!$C$27,0)</f>
        <v/>
      </c>
      <c r="W4519" s="4">
        <f>IF($F4519="",0,IF(ISNUMBER($F4519),IF($F4519&lt;=スコアリング基準!$B$28,スコアリング基準!$C$28,スコアリング基準!$C$29),0))</f>
        <v/>
      </c>
      <c r="X4519" s="4">
        <f>IFERROR(VLOOKUP($B4519,スコアリング基準!$A$36:$B$46,2,FALSE),0)</f>
        <v/>
      </c>
      <c r="Y4519" s="4">
        <f>SUM($S4519:$X4519)</f>
        <v/>
      </c>
      <c r="Z4519" s="4">
        <f>IF(COUNT($M4519:$N4519)=0,"データ無",IF($Y4519&gt;=スコアリング基準!$B$30,"S",IF($Y4519&gt;=スコアリング基準!$B$31,"A",IF($Y4519&gt;=スコアリング基準!$B$32,"B","C"))))</f>
        <v/>
      </c>
      <c r="AA4519">
        <f>IFERROR(INDEX(実績DB!$I$3:$I$104,MATCH($B4519&amp;$C4519,実績DB!$J$3:$J$104,0)),"")</f>
        <v/>
      </c>
    </row>
    <row r="4520">
      <c r="A4520" t="n">
        <v>4518</v>
      </c>
      <c r="B4520" t="inlineStr">
        <is>
          <t>関西</t>
        </is>
      </c>
      <c r="C4520" t="inlineStr">
        <is>
          <t>本山変電所</t>
        </is>
      </c>
      <c r="E4520" t="n">
        <v>77</v>
      </c>
      <c r="F4520" t="n">
        <v>6.6</v>
      </c>
      <c r="G4520" s="3" t="n">
        <v>34.723515</v>
      </c>
      <c r="H4520" s="3" t="n">
        <v>135.288718</v>
      </c>
      <c r="I4520" t="inlineStr">
        <is>
          <t>Google Places(名称一致)</t>
        </is>
      </c>
      <c r="J4520" t="n">
        <v>57</v>
      </c>
      <c r="K4520" t="n">
        <v>57</v>
      </c>
      <c r="L4520" t="n">
        <v>-38</v>
      </c>
      <c r="M4520" t="n">
        <v>19</v>
      </c>
      <c r="N4520" t="n">
        <v>0</v>
      </c>
      <c r="O4520" t="inlineStr">
        <is>
          <t>不可 #2</t>
        </is>
      </c>
      <c r="P4520" t="inlineStr">
        <is>
          <t>有り</t>
        </is>
      </c>
      <c r="R4520" s="4">
        <f>IF(COUNT($M4520:$N4520)=0,"",IF(AND(IF($N4520&lt;&gt;"",$N4520,$M4520)&lt;=0,$O4520&lt;&gt;"可"),"警告",""))</f>
        <v/>
      </c>
      <c r="S4520" s="4">
        <f>IF(COUNT($M4520:$N4520)=0,0,IF(IF($N4520&lt;&gt;"",$N4520,$M4520)&gt;=スコアリング基準!$B$20,スコアリング基準!$C$20,IF(IF($N4520&lt;&gt;"",$N4520,$M4520)&gt;=スコアリング基準!$B$21,スコアリング基準!$C$21,IF(IF($N4520&lt;&gt;"",$N4520,$M4520)&gt;0,スコアリング基準!$C$22,0))))</f>
        <v/>
      </c>
      <c r="T4520" s="4">
        <f>IF($O4520="可",スコアリング基準!$C$23,0)</f>
        <v/>
      </c>
      <c r="U4520" s="4">
        <f>IF(OR(COUNT($K4520:$L4520)&lt;2,$K4520=0),0,IF(ABS($L4520)/$K4520&lt;=スコアリング基準!$B$24,スコアリング基準!$C$24,IF(ABS($L4520)/$K4520&lt;=スコアリング基準!$B$25,スコアリング基準!$C$25,IF(ABS($L4520)/$K4520&lt;=スコアリング基準!$B$26,スコアリング基準!$C$26,0))))</f>
        <v/>
      </c>
      <c r="V4520" s="4">
        <f>IF($P4520="なし",スコアリング基準!$C$27,0)</f>
        <v/>
      </c>
      <c r="W4520" s="4">
        <f>IF($F4520="",0,IF(ISNUMBER($F4520),IF($F4520&lt;=スコアリング基準!$B$28,スコアリング基準!$C$28,スコアリング基準!$C$29),0))</f>
        <v/>
      </c>
      <c r="X4520" s="4">
        <f>IFERROR(VLOOKUP($B4520,スコアリング基準!$A$36:$B$46,2,FALSE),0)</f>
        <v/>
      </c>
      <c r="Y4520" s="4">
        <f>SUM($S4520:$X4520)</f>
        <v/>
      </c>
      <c r="Z4520" s="4">
        <f>IF(COUNT($M4520:$N4520)=0,"データ無",IF($Y4520&gt;=スコアリング基準!$B$30,"S",IF($Y4520&gt;=スコアリング基準!$B$31,"A",IF($Y4520&gt;=スコアリング基準!$B$32,"B","C"))))</f>
        <v/>
      </c>
      <c r="AA4520">
        <f>IFERROR(INDEX(実績DB!$I$3:$I$104,MATCH($B4520&amp;$C4520,実績DB!$J$3:$J$104,0)),"")</f>
        <v/>
      </c>
    </row>
    <row r="4521">
      <c r="A4521" t="n">
        <v>4519</v>
      </c>
      <c r="B4521" t="inlineStr">
        <is>
          <t>関西</t>
        </is>
      </c>
      <c r="C4521" t="inlineStr">
        <is>
          <t>朱雀野変電所</t>
        </is>
      </c>
      <c r="E4521" t="n">
        <v>77</v>
      </c>
      <c r="F4521" t="n">
        <v>6.6</v>
      </c>
      <c r="G4521" s="3" t="n">
        <v>35.005311</v>
      </c>
      <c r="H4521" s="3" t="n">
        <v>135.733692</v>
      </c>
      <c r="I4521" t="inlineStr">
        <is>
          <t>Google Places(名称一致)</t>
        </is>
      </c>
      <c r="J4521" t="n">
        <v>47</v>
      </c>
      <c r="K4521" t="n">
        <v>47</v>
      </c>
      <c r="L4521" t="n">
        <v>-28</v>
      </c>
      <c r="M4521" t="n">
        <v>19</v>
      </c>
      <c r="N4521" t="n">
        <v>19</v>
      </c>
      <c r="O4521" t="inlineStr">
        <is>
          <t>不可 #2</t>
        </is>
      </c>
      <c r="P4521" t="inlineStr">
        <is>
          <t>なし</t>
        </is>
      </c>
      <c r="R4521" s="4">
        <f>IF(COUNT($M4521:$N4521)=0,"",IF(AND(IF($N4521&lt;&gt;"",$N4521,$M4521)&lt;=0,$O4521&lt;&gt;"可"),"警告",""))</f>
        <v/>
      </c>
      <c r="S4521" s="4">
        <f>IF(COUNT($M4521:$N4521)=0,0,IF(IF($N4521&lt;&gt;"",$N4521,$M4521)&gt;=スコアリング基準!$B$20,スコアリング基準!$C$20,IF(IF($N4521&lt;&gt;"",$N4521,$M4521)&gt;=スコアリング基準!$B$21,スコアリング基準!$C$21,IF(IF($N4521&lt;&gt;"",$N4521,$M4521)&gt;0,スコアリング基準!$C$22,0))))</f>
        <v/>
      </c>
      <c r="T4521" s="4">
        <f>IF($O4521="可",スコアリング基準!$C$23,0)</f>
        <v/>
      </c>
      <c r="U4521" s="4">
        <f>IF(OR(COUNT($K4521:$L4521)&lt;2,$K4521=0),0,IF(ABS($L4521)/$K4521&lt;=スコアリング基準!$B$24,スコアリング基準!$C$24,IF(ABS($L4521)/$K4521&lt;=スコアリング基準!$B$25,スコアリング基準!$C$25,IF(ABS($L4521)/$K4521&lt;=スコアリング基準!$B$26,スコアリング基準!$C$26,0))))</f>
        <v/>
      </c>
      <c r="V4521" s="4">
        <f>IF($P4521="なし",スコアリング基準!$C$27,0)</f>
        <v/>
      </c>
      <c r="W4521" s="4">
        <f>IF($F4521="",0,IF(ISNUMBER($F4521),IF($F4521&lt;=スコアリング基準!$B$28,スコアリング基準!$C$28,スコアリング基準!$C$29),0))</f>
        <v/>
      </c>
      <c r="X4521" s="4">
        <f>IFERROR(VLOOKUP($B4521,スコアリング基準!$A$36:$B$46,2,FALSE),0)</f>
        <v/>
      </c>
      <c r="Y4521" s="4">
        <f>SUM($S4521:$X4521)</f>
        <v/>
      </c>
      <c r="Z4521" s="4">
        <f>IF(COUNT($M4521:$N4521)=0,"データ無",IF($Y4521&gt;=スコアリング基準!$B$30,"S",IF($Y4521&gt;=スコアリング基準!$B$31,"A",IF($Y4521&gt;=スコアリング基準!$B$32,"B","C"))))</f>
        <v/>
      </c>
      <c r="AA4521">
        <f>IFERROR(INDEX(実績DB!$I$3:$I$104,MATCH($B4521&amp;$C4521,実績DB!$J$3:$J$104,0)),"")</f>
        <v/>
      </c>
    </row>
    <row r="4522">
      <c r="A4522" t="n">
        <v>4520</v>
      </c>
      <c r="B4522" t="inlineStr">
        <is>
          <t>関西</t>
        </is>
      </c>
      <c r="C4522" t="inlineStr">
        <is>
          <t>杭瀬変電所</t>
        </is>
      </c>
      <c r="E4522" t="n">
        <v>77</v>
      </c>
      <c r="F4522" t="n">
        <v>6.6</v>
      </c>
      <c r="G4522" s="3" t="n">
        <v>34.723593</v>
      </c>
      <c r="H4522" s="3" t="n">
        <v>135.437001</v>
      </c>
      <c r="I4522" t="inlineStr">
        <is>
          <t>Google Places(名称一致)</t>
        </is>
      </c>
      <c r="J4522" t="n">
        <v>61</v>
      </c>
      <c r="K4522" t="n">
        <v>61</v>
      </c>
      <c r="L4522" t="n">
        <v>-47</v>
      </c>
      <c r="M4522" t="n">
        <v>14</v>
      </c>
      <c r="N4522" t="n">
        <v>0</v>
      </c>
      <c r="O4522" t="inlineStr">
        <is>
          <t>不可 #2</t>
        </is>
      </c>
      <c r="P4522" t="inlineStr">
        <is>
          <t>有り</t>
        </is>
      </c>
      <c r="R4522" s="4">
        <f>IF(COUNT($M4522:$N4522)=0,"",IF(AND(IF($N4522&lt;&gt;"",$N4522,$M4522)&lt;=0,$O4522&lt;&gt;"可"),"警告",""))</f>
        <v/>
      </c>
      <c r="S4522" s="4">
        <f>IF(COUNT($M4522:$N4522)=0,0,IF(IF($N4522&lt;&gt;"",$N4522,$M4522)&gt;=スコアリング基準!$B$20,スコアリング基準!$C$20,IF(IF($N4522&lt;&gt;"",$N4522,$M4522)&gt;=スコアリング基準!$B$21,スコアリング基準!$C$21,IF(IF($N4522&lt;&gt;"",$N4522,$M4522)&gt;0,スコアリング基準!$C$22,0))))</f>
        <v/>
      </c>
      <c r="T4522" s="4">
        <f>IF($O4522="可",スコアリング基準!$C$23,0)</f>
        <v/>
      </c>
      <c r="U4522" s="4">
        <f>IF(OR(COUNT($K4522:$L4522)&lt;2,$K4522=0),0,IF(ABS($L4522)/$K4522&lt;=スコアリング基準!$B$24,スコアリング基準!$C$24,IF(ABS($L4522)/$K4522&lt;=スコアリング基準!$B$25,スコアリング基準!$C$25,IF(ABS($L4522)/$K4522&lt;=スコアリング基準!$B$26,スコアリング基準!$C$26,0))))</f>
        <v/>
      </c>
      <c r="V4522" s="4">
        <f>IF($P4522="なし",スコアリング基準!$C$27,0)</f>
        <v/>
      </c>
      <c r="W4522" s="4">
        <f>IF($F4522="",0,IF(ISNUMBER($F4522),IF($F4522&lt;=スコアリング基準!$B$28,スコアリング基準!$C$28,スコアリング基準!$C$29),0))</f>
        <v/>
      </c>
      <c r="X4522" s="4">
        <f>IFERROR(VLOOKUP($B4522,スコアリング基準!$A$36:$B$46,2,FALSE),0)</f>
        <v/>
      </c>
      <c r="Y4522" s="4">
        <f>SUM($S4522:$X4522)</f>
        <v/>
      </c>
      <c r="Z4522" s="4">
        <f>IF(COUNT($M4522:$N4522)=0,"データ無",IF($Y4522&gt;=スコアリング基準!$B$30,"S",IF($Y4522&gt;=スコアリング基準!$B$31,"A",IF($Y4522&gt;=スコアリング基準!$B$32,"B","C"))))</f>
        <v/>
      </c>
      <c r="AA4522">
        <f>IFERROR(INDEX(実績DB!$I$3:$I$104,MATCH($B4522&amp;$C4522,実績DB!$J$3:$J$104,0)),"")</f>
        <v/>
      </c>
    </row>
    <row r="4523">
      <c r="A4523" t="n">
        <v>4521</v>
      </c>
      <c r="B4523" t="inlineStr">
        <is>
          <t>関西</t>
        </is>
      </c>
      <c r="C4523" t="inlineStr">
        <is>
          <t>東吉野変電所</t>
        </is>
      </c>
      <c r="E4523" t="n">
        <v>77</v>
      </c>
      <c r="F4523" t="n">
        <v>33</v>
      </c>
      <c r="G4523" s="3" t="n">
        <v>34.38736</v>
      </c>
      <c r="H4523" s="3" t="n">
        <v>135.877</v>
      </c>
      <c r="I4523" t="inlineStr">
        <is>
          <t>OSM実測(名称一致)</t>
        </is>
      </c>
      <c r="J4523" t="n">
        <v>57</v>
      </c>
      <c r="K4523" t="n">
        <v>31</v>
      </c>
      <c r="L4523" t="n">
        <v>-28</v>
      </c>
      <c r="O4523" t="inlineStr">
        <is>
          <t>不可 #1</t>
        </is>
      </c>
      <c r="P4523" t="inlineStr">
        <is>
          <t>有り</t>
        </is>
      </c>
      <c r="R4523" s="4">
        <f>IF(COUNT($M4523:$N4523)=0,"",IF(AND(IF($N4523&lt;&gt;"",$N4523,$M4523)&lt;=0,$O4523&lt;&gt;"可"),"警告",""))</f>
        <v/>
      </c>
      <c r="S4523" s="4">
        <f>IF(COUNT($M4523:$N4523)=0,0,IF(IF($N4523&lt;&gt;"",$N4523,$M4523)&gt;=スコアリング基準!$B$20,スコアリング基準!$C$20,IF(IF($N4523&lt;&gt;"",$N4523,$M4523)&gt;=スコアリング基準!$B$21,スコアリング基準!$C$21,IF(IF($N4523&lt;&gt;"",$N4523,$M4523)&gt;0,スコアリング基準!$C$22,0))))</f>
        <v/>
      </c>
      <c r="T4523" s="4">
        <f>IF($O4523="可",スコアリング基準!$C$23,0)</f>
        <v/>
      </c>
      <c r="U4523" s="4">
        <f>IF(OR(COUNT($K4523:$L4523)&lt;2,$K4523=0),0,IF(ABS($L4523)/$K4523&lt;=スコアリング基準!$B$24,スコアリング基準!$C$24,IF(ABS($L4523)/$K4523&lt;=スコアリング基準!$B$25,スコアリング基準!$C$25,IF(ABS($L4523)/$K4523&lt;=スコアリング基準!$B$26,スコアリング基準!$C$26,0))))</f>
        <v/>
      </c>
      <c r="V4523" s="4">
        <f>IF($P4523="なし",スコアリング基準!$C$27,0)</f>
        <v/>
      </c>
      <c r="W4523" s="4">
        <f>IF($F4523="",0,IF(ISNUMBER($F4523),IF($F4523&lt;=スコアリング基準!$B$28,スコアリング基準!$C$28,スコアリング基準!$C$29),0))</f>
        <v/>
      </c>
      <c r="X4523" s="4">
        <f>IFERROR(VLOOKUP($B4523,スコアリング基準!$A$36:$B$46,2,FALSE),0)</f>
        <v/>
      </c>
      <c r="Y4523" s="4">
        <f>SUM($S4523:$X4523)</f>
        <v/>
      </c>
      <c r="Z4523" s="4">
        <f>IF(COUNT($M4523:$N4523)=0,"データ無",IF($Y4523&gt;=スコアリング基準!$B$30,"S",IF($Y4523&gt;=スコアリング基準!$B$31,"A",IF($Y4523&gt;=スコアリング基準!$B$32,"B","C"))))</f>
        <v/>
      </c>
      <c r="AA4523">
        <f>IFERROR(INDEX(実績DB!$I$3:$I$104,MATCH($B4523&amp;$C4523,実績DB!$J$3:$J$104,0)),"")</f>
        <v/>
      </c>
    </row>
    <row r="4524">
      <c r="A4524" t="n">
        <v>4522</v>
      </c>
      <c r="B4524" t="inlineStr">
        <is>
          <t>関西</t>
        </is>
      </c>
      <c r="C4524" t="inlineStr">
        <is>
          <t>東堺変電所</t>
        </is>
      </c>
      <c r="E4524" t="n">
        <v>77</v>
      </c>
      <c r="F4524" t="n">
        <v>6.6</v>
      </c>
      <c r="G4524" s="3" t="n">
        <v>34.582411</v>
      </c>
      <c r="H4524" s="3" t="n">
        <v>135.488875</v>
      </c>
      <c r="I4524" t="inlineStr">
        <is>
          <t>Google Places(名称一致)</t>
        </is>
      </c>
      <c r="J4524" t="n">
        <v>38</v>
      </c>
      <c r="K4524" t="n">
        <v>38</v>
      </c>
      <c r="L4524" t="n">
        <v>-19</v>
      </c>
      <c r="M4524" t="n">
        <v>19</v>
      </c>
      <c r="N4524" t="n">
        <v>19</v>
      </c>
      <c r="O4524" t="inlineStr">
        <is>
          <t>不可 #2</t>
        </is>
      </c>
      <c r="P4524" t="inlineStr">
        <is>
          <t>なし</t>
        </is>
      </c>
      <c r="R4524" s="4">
        <f>IF(COUNT($M4524:$N4524)=0,"",IF(AND(IF($N4524&lt;&gt;"",$N4524,$M4524)&lt;=0,$O4524&lt;&gt;"可"),"警告",""))</f>
        <v/>
      </c>
      <c r="S4524" s="4">
        <f>IF(COUNT($M4524:$N4524)=0,0,IF(IF($N4524&lt;&gt;"",$N4524,$M4524)&gt;=スコアリング基準!$B$20,スコアリング基準!$C$20,IF(IF($N4524&lt;&gt;"",$N4524,$M4524)&gt;=スコアリング基準!$B$21,スコアリング基準!$C$21,IF(IF($N4524&lt;&gt;"",$N4524,$M4524)&gt;0,スコアリング基準!$C$22,0))))</f>
        <v/>
      </c>
      <c r="T4524" s="4">
        <f>IF($O4524="可",スコアリング基準!$C$23,0)</f>
        <v/>
      </c>
      <c r="U4524" s="4">
        <f>IF(OR(COUNT($K4524:$L4524)&lt;2,$K4524=0),0,IF(ABS($L4524)/$K4524&lt;=スコアリング基準!$B$24,スコアリング基準!$C$24,IF(ABS($L4524)/$K4524&lt;=スコアリング基準!$B$25,スコアリング基準!$C$25,IF(ABS($L4524)/$K4524&lt;=スコアリング基準!$B$26,スコアリング基準!$C$26,0))))</f>
        <v/>
      </c>
      <c r="V4524" s="4">
        <f>IF($P4524="なし",スコアリング基準!$C$27,0)</f>
        <v/>
      </c>
      <c r="W4524" s="4">
        <f>IF($F4524="",0,IF(ISNUMBER($F4524),IF($F4524&lt;=スコアリング基準!$B$28,スコアリング基準!$C$28,スコアリング基準!$C$29),0))</f>
        <v/>
      </c>
      <c r="X4524" s="4">
        <f>IFERROR(VLOOKUP($B4524,スコアリング基準!$A$36:$B$46,2,FALSE),0)</f>
        <v/>
      </c>
      <c r="Y4524" s="4">
        <f>SUM($S4524:$X4524)</f>
        <v/>
      </c>
      <c r="Z4524" s="4">
        <f>IF(COUNT($M4524:$N4524)=0,"データ無",IF($Y4524&gt;=スコアリング基準!$B$30,"S",IF($Y4524&gt;=スコアリング基準!$B$31,"A",IF($Y4524&gt;=スコアリング基準!$B$32,"B","C"))))</f>
        <v/>
      </c>
      <c r="AA4524">
        <f>IFERROR(INDEX(実績DB!$I$3:$I$104,MATCH($B4524&amp;$C4524,実績DB!$J$3:$J$104,0)),"")</f>
        <v/>
      </c>
    </row>
    <row r="4525">
      <c r="A4525" t="n">
        <v>4523</v>
      </c>
      <c r="B4525" t="inlineStr">
        <is>
          <t>関西</t>
        </is>
      </c>
      <c r="C4525" t="inlineStr">
        <is>
          <t>東天川変電所</t>
        </is>
      </c>
      <c r="E4525" t="n">
        <v>77</v>
      </c>
      <c r="F4525" t="n">
        <v>6.6</v>
      </c>
      <c r="G4525" s="3" t="n">
        <v>34.841667</v>
      </c>
      <c r="H4525" s="3" t="n">
        <v>135.636861</v>
      </c>
      <c r="I4525" t="inlineStr">
        <is>
          <t>Google Places(名称一致)</t>
        </is>
      </c>
      <c r="J4525" t="n">
        <v>47</v>
      </c>
      <c r="K4525" t="n">
        <v>47</v>
      </c>
      <c r="L4525" t="n">
        <v>-33</v>
      </c>
      <c r="M4525" t="n">
        <v>14</v>
      </c>
      <c r="N4525" t="n">
        <v>14</v>
      </c>
      <c r="O4525" t="inlineStr">
        <is>
          <t>不可 #2</t>
        </is>
      </c>
      <c r="P4525" t="inlineStr">
        <is>
          <t>なし</t>
        </is>
      </c>
      <c r="R4525" s="4">
        <f>IF(COUNT($M4525:$N4525)=0,"",IF(AND(IF($N4525&lt;&gt;"",$N4525,$M4525)&lt;=0,$O4525&lt;&gt;"可"),"警告",""))</f>
        <v/>
      </c>
      <c r="S4525" s="4">
        <f>IF(COUNT($M4525:$N4525)=0,0,IF(IF($N4525&lt;&gt;"",$N4525,$M4525)&gt;=スコアリング基準!$B$20,スコアリング基準!$C$20,IF(IF($N4525&lt;&gt;"",$N4525,$M4525)&gt;=スコアリング基準!$B$21,スコアリング基準!$C$21,IF(IF($N4525&lt;&gt;"",$N4525,$M4525)&gt;0,スコアリング基準!$C$22,0))))</f>
        <v/>
      </c>
      <c r="T4525" s="4">
        <f>IF($O4525="可",スコアリング基準!$C$23,0)</f>
        <v/>
      </c>
      <c r="U4525" s="4">
        <f>IF(OR(COUNT($K4525:$L4525)&lt;2,$K4525=0),0,IF(ABS($L4525)/$K4525&lt;=スコアリング基準!$B$24,スコアリング基準!$C$24,IF(ABS($L4525)/$K4525&lt;=スコアリング基準!$B$25,スコアリング基準!$C$25,IF(ABS($L4525)/$K4525&lt;=スコアリング基準!$B$26,スコアリング基準!$C$26,0))))</f>
        <v/>
      </c>
      <c r="V4525" s="4">
        <f>IF($P4525="なし",スコアリング基準!$C$27,0)</f>
        <v/>
      </c>
      <c r="W4525" s="4">
        <f>IF($F4525="",0,IF(ISNUMBER($F4525),IF($F4525&lt;=スコアリング基準!$B$28,スコアリング基準!$C$28,スコアリング基準!$C$29),0))</f>
        <v/>
      </c>
      <c r="X4525" s="4">
        <f>IFERROR(VLOOKUP($B4525,スコアリング基準!$A$36:$B$46,2,FALSE),0)</f>
        <v/>
      </c>
      <c r="Y4525" s="4">
        <f>SUM($S4525:$X4525)</f>
        <v/>
      </c>
      <c r="Z4525" s="4">
        <f>IF(COUNT($M4525:$N4525)=0,"データ無",IF($Y4525&gt;=スコアリング基準!$B$30,"S",IF($Y4525&gt;=スコアリング基準!$B$31,"A",IF($Y4525&gt;=スコアリング基準!$B$32,"B","C"))))</f>
        <v/>
      </c>
      <c r="AA4525">
        <f>IFERROR(INDEX(実績DB!$I$3:$I$104,MATCH($B4525&amp;$C4525,実績DB!$J$3:$J$104,0)),"")</f>
        <v/>
      </c>
    </row>
    <row r="4526">
      <c r="A4526" t="n">
        <v>4524</v>
      </c>
      <c r="B4526" t="inlineStr">
        <is>
          <t>関西</t>
        </is>
      </c>
      <c r="C4526" t="inlineStr">
        <is>
          <t>東寺変電所</t>
        </is>
      </c>
      <c r="E4526" t="n">
        <v>77</v>
      </c>
      <c r="F4526" t="n">
        <v>6.6</v>
      </c>
      <c r="G4526" s="3" t="n">
        <v>34.981562</v>
      </c>
      <c r="H4526" s="3" t="n">
        <v>135.756162</v>
      </c>
      <c r="I4526" t="inlineStr">
        <is>
          <t>Google Places(名称一致)</t>
        </is>
      </c>
      <c r="J4526" t="n">
        <v>38</v>
      </c>
      <c r="K4526" t="n">
        <v>38</v>
      </c>
      <c r="L4526" t="n">
        <v>-19</v>
      </c>
      <c r="M4526" t="n">
        <v>19</v>
      </c>
      <c r="N4526" t="n">
        <v>19</v>
      </c>
      <c r="O4526" t="inlineStr">
        <is>
          <t>不可 #2</t>
        </is>
      </c>
      <c r="P4526" t="inlineStr">
        <is>
          <t>なし</t>
        </is>
      </c>
      <c r="R4526" s="4">
        <f>IF(COUNT($M4526:$N4526)=0,"",IF(AND(IF($N4526&lt;&gt;"",$N4526,$M4526)&lt;=0,$O4526&lt;&gt;"可"),"警告",""))</f>
        <v/>
      </c>
      <c r="S4526" s="4">
        <f>IF(COUNT($M4526:$N4526)=0,0,IF(IF($N4526&lt;&gt;"",$N4526,$M4526)&gt;=スコアリング基準!$B$20,スコアリング基準!$C$20,IF(IF($N4526&lt;&gt;"",$N4526,$M4526)&gt;=スコアリング基準!$B$21,スコアリング基準!$C$21,IF(IF($N4526&lt;&gt;"",$N4526,$M4526)&gt;0,スコアリング基準!$C$22,0))))</f>
        <v/>
      </c>
      <c r="T4526" s="4">
        <f>IF($O4526="可",スコアリング基準!$C$23,0)</f>
        <v/>
      </c>
      <c r="U4526" s="4">
        <f>IF(OR(COUNT($K4526:$L4526)&lt;2,$K4526=0),0,IF(ABS($L4526)/$K4526&lt;=スコアリング基準!$B$24,スコアリング基準!$C$24,IF(ABS($L4526)/$K4526&lt;=スコアリング基準!$B$25,スコアリング基準!$C$25,IF(ABS($L4526)/$K4526&lt;=スコアリング基準!$B$26,スコアリング基準!$C$26,0))))</f>
        <v/>
      </c>
      <c r="V4526" s="4">
        <f>IF($P4526="なし",スコアリング基準!$C$27,0)</f>
        <v/>
      </c>
      <c r="W4526" s="4">
        <f>IF($F4526="",0,IF(ISNUMBER($F4526),IF($F4526&lt;=スコアリング基準!$B$28,スコアリング基準!$C$28,スコアリング基準!$C$29),0))</f>
        <v/>
      </c>
      <c r="X4526" s="4">
        <f>IFERROR(VLOOKUP($B4526,スコアリング基準!$A$36:$B$46,2,FALSE),0)</f>
        <v/>
      </c>
      <c r="Y4526" s="4">
        <f>SUM($S4526:$X4526)</f>
        <v/>
      </c>
      <c r="Z4526" s="4">
        <f>IF(COUNT($M4526:$N4526)=0,"データ無",IF($Y4526&gt;=スコアリング基準!$B$30,"S",IF($Y4526&gt;=スコアリング基準!$B$31,"A",IF($Y4526&gt;=スコアリング基準!$B$32,"B","C"))))</f>
        <v/>
      </c>
      <c r="AA4526">
        <f>IFERROR(INDEX(実績DB!$I$3:$I$104,MATCH($B4526&amp;$C4526,実績DB!$J$3:$J$104,0)),"")</f>
        <v/>
      </c>
    </row>
    <row r="4527">
      <c r="A4527" t="n">
        <v>4525</v>
      </c>
      <c r="B4527" t="inlineStr">
        <is>
          <t>関西</t>
        </is>
      </c>
      <c r="C4527" t="inlineStr">
        <is>
          <t>東延末変電所</t>
        </is>
      </c>
      <c r="E4527" t="n">
        <v>77</v>
      </c>
      <c r="F4527" t="n">
        <v>6.6</v>
      </c>
      <c r="G4527" s="3" t="n">
        <v>34.821727</v>
      </c>
      <c r="H4527" s="3" t="n">
        <v>134.688742</v>
      </c>
      <c r="I4527" t="inlineStr">
        <is>
          <t>Google Places(名称一致)</t>
        </is>
      </c>
      <c r="J4527" t="n">
        <v>38</v>
      </c>
      <c r="K4527" t="n">
        <v>38</v>
      </c>
      <c r="L4527" t="n">
        <v>-19</v>
      </c>
      <c r="M4527" t="n">
        <v>19</v>
      </c>
      <c r="N4527" t="n">
        <v>0</v>
      </c>
      <c r="O4527" t="inlineStr">
        <is>
          <t>不可 #2</t>
        </is>
      </c>
      <c r="P4527" t="inlineStr">
        <is>
          <t>有り</t>
        </is>
      </c>
      <c r="R4527" s="4">
        <f>IF(COUNT($M4527:$N4527)=0,"",IF(AND(IF($N4527&lt;&gt;"",$N4527,$M4527)&lt;=0,$O4527&lt;&gt;"可"),"警告",""))</f>
        <v/>
      </c>
      <c r="S4527" s="4">
        <f>IF(COUNT($M4527:$N4527)=0,0,IF(IF($N4527&lt;&gt;"",$N4527,$M4527)&gt;=スコアリング基準!$B$20,スコアリング基準!$C$20,IF(IF($N4527&lt;&gt;"",$N4527,$M4527)&gt;=スコアリング基準!$B$21,スコアリング基準!$C$21,IF(IF($N4527&lt;&gt;"",$N4527,$M4527)&gt;0,スコアリング基準!$C$22,0))))</f>
        <v/>
      </c>
      <c r="T4527" s="4">
        <f>IF($O4527="可",スコアリング基準!$C$23,0)</f>
        <v/>
      </c>
      <c r="U4527" s="4">
        <f>IF(OR(COUNT($K4527:$L4527)&lt;2,$K4527=0),0,IF(ABS($L4527)/$K4527&lt;=スコアリング基準!$B$24,スコアリング基準!$C$24,IF(ABS($L4527)/$K4527&lt;=スコアリング基準!$B$25,スコアリング基準!$C$25,IF(ABS($L4527)/$K4527&lt;=スコアリング基準!$B$26,スコアリング基準!$C$26,0))))</f>
        <v/>
      </c>
      <c r="V4527" s="4">
        <f>IF($P4527="なし",スコアリング基準!$C$27,0)</f>
        <v/>
      </c>
      <c r="W4527" s="4">
        <f>IF($F4527="",0,IF(ISNUMBER($F4527),IF($F4527&lt;=スコアリング基準!$B$28,スコアリング基準!$C$28,スコアリング基準!$C$29),0))</f>
        <v/>
      </c>
      <c r="X4527" s="4">
        <f>IFERROR(VLOOKUP($B4527,スコアリング基準!$A$36:$B$46,2,FALSE),0)</f>
        <v/>
      </c>
      <c r="Y4527" s="4">
        <f>SUM($S4527:$X4527)</f>
        <v/>
      </c>
      <c r="Z4527" s="4">
        <f>IF(COUNT($M4527:$N4527)=0,"データ無",IF($Y4527&gt;=スコアリング基準!$B$30,"S",IF($Y4527&gt;=スコアリング基準!$B$31,"A",IF($Y4527&gt;=スコアリング基準!$B$32,"B","C"))))</f>
        <v/>
      </c>
      <c r="AA4527">
        <f>IFERROR(INDEX(実績DB!$I$3:$I$104,MATCH($B4527&amp;$C4527,実績DB!$J$3:$J$104,0)),"")</f>
        <v/>
      </c>
    </row>
    <row r="4528">
      <c r="A4528" t="n">
        <v>4526</v>
      </c>
      <c r="B4528" t="inlineStr">
        <is>
          <t>関西</t>
        </is>
      </c>
      <c r="C4528" t="inlineStr">
        <is>
          <t>東淀川変電所</t>
        </is>
      </c>
      <c r="E4528" t="n">
        <v>77</v>
      </c>
      <c r="F4528" t="n">
        <v>6.6</v>
      </c>
      <c r="G4528" s="3" t="n">
        <v>34.737075</v>
      </c>
      <c r="H4528" s="3" t="n">
        <v>135.502192</v>
      </c>
      <c r="I4528" t="inlineStr">
        <is>
          <t>Google Places(名称一致)</t>
        </is>
      </c>
      <c r="J4528" t="n">
        <v>66</v>
      </c>
      <c r="K4528" t="n">
        <v>66</v>
      </c>
      <c r="L4528" t="n">
        <v>-47</v>
      </c>
      <c r="M4528" t="n">
        <v>19</v>
      </c>
      <c r="N4528" t="n">
        <v>19</v>
      </c>
      <c r="O4528" t="inlineStr">
        <is>
          <t>不可 #2</t>
        </is>
      </c>
      <c r="P4528" t="inlineStr">
        <is>
          <t>なし</t>
        </is>
      </c>
      <c r="R4528" s="4">
        <f>IF(COUNT($M4528:$N4528)=0,"",IF(AND(IF($N4528&lt;&gt;"",$N4528,$M4528)&lt;=0,$O4528&lt;&gt;"可"),"警告",""))</f>
        <v/>
      </c>
      <c r="S4528" s="4">
        <f>IF(COUNT($M4528:$N4528)=0,0,IF(IF($N4528&lt;&gt;"",$N4528,$M4528)&gt;=スコアリング基準!$B$20,スコアリング基準!$C$20,IF(IF($N4528&lt;&gt;"",$N4528,$M4528)&gt;=スコアリング基準!$B$21,スコアリング基準!$C$21,IF(IF($N4528&lt;&gt;"",$N4528,$M4528)&gt;0,スコアリング基準!$C$22,0))))</f>
        <v/>
      </c>
      <c r="T4528" s="4">
        <f>IF($O4528="可",スコアリング基準!$C$23,0)</f>
        <v/>
      </c>
      <c r="U4528" s="4">
        <f>IF(OR(COUNT($K4528:$L4528)&lt;2,$K4528=0),0,IF(ABS($L4528)/$K4528&lt;=スコアリング基準!$B$24,スコアリング基準!$C$24,IF(ABS($L4528)/$K4528&lt;=スコアリング基準!$B$25,スコアリング基準!$C$25,IF(ABS($L4528)/$K4528&lt;=スコアリング基準!$B$26,スコアリング基準!$C$26,0))))</f>
        <v/>
      </c>
      <c r="V4528" s="4">
        <f>IF($P4528="なし",スコアリング基準!$C$27,0)</f>
        <v/>
      </c>
      <c r="W4528" s="4">
        <f>IF($F4528="",0,IF(ISNUMBER($F4528),IF($F4528&lt;=スコアリング基準!$B$28,スコアリング基準!$C$28,スコアリング基準!$C$29),0))</f>
        <v/>
      </c>
      <c r="X4528" s="4">
        <f>IFERROR(VLOOKUP($B4528,スコアリング基準!$A$36:$B$46,2,FALSE),0)</f>
        <v/>
      </c>
      <c r="Y4528" s="4">
        <f>SUM($S4528:$X4528)</f>
        <v/>
      </c>
      <c r="Z4528" s="4">
        <f>IF(COUNT($M4528:$N4528)=0,"データ無",IF($Y4528&gt;=スコアリング基準!$B$30,"S",IF($Y4528&gt;=スコアリング基準!$B$31,"A",IF($Y4528&gt;=スコアリング基準!$B$32,"B","C"))))</f>
        <v/>
      </c>
      <c r="AA4528">
        <f>IFERROR(INDEX(実績DB!$I$3:$I$104,MATCH($B4528&amp;$C4528,実績DB!$J$3:$J$104,0)),"")</f>
        <v/>
      </c>
    </row>
    <row r="4529">
      <c r="A4529" t="n">
        <v>4527</v>
      </c>
      <c r="B4529" t="inlineStr">
        <is>
          <t>関西</t>
        </is>
      </c>
      <c r="C4529" t="inlineStr">
        <is>
          <t>東舞鶴変電所</t>
        </is>
      </c>
      <c r="E4529" t="n">
        <v>77</v>
      </c>
      <c r="F4529" t="n">
        <v>33</v>
      </c>
      <c r="G4529" s="3" t="n">
        <v>35.478741</v>
      </c>
      <c r="H4529" s="3" t="n">
        <v>135.410814</v>
      </c>
      <c r="I4529" t="inlineStr">
        <is>
          <t>Google Places(名称一致)</t>
        </is>
      </c>
      <c r="J4529" t="n">
        <v>57</v>
      </c>
      <c r="K4529" t="n">
        <v>57</v>
      </c>
      <c r="L4529" t="n">
        <v>-9</v>
      </c>
      <c r="O4529" t="inlineStr">
        <is>
          <t>不可 #1</t>
        </is>
      </c>
      <c r="P4529" t="inlineStr">
        <is>
          <t>有り</t>
        </is>
      </c>
      <c r="R4529" s="4">
        <f>IF(COUNT($M4529:$N4529)=0,"",IF(AND(IF($N4529&lt;&gt;"",$N4529,$M4529)&lt;=0,$O4529&lt;&gt;"可"),"警告",""))</f>
        <v/>
      </c>
      <c r="S4529" s="4">
        <f>IF(COUNT($M4529:$N4529)=0,0,IF(IF($N4529&lt;&gt;"",$N4529,$M4529)&gt;=スコアリング基準!$B$20,スコアリング基準!$C$20,IF(IF($N4529&lt;&gt;"",$N4529,$M4529)&gt;=スコアリング基準!$B$21,スコアリング基準!$C$21,IF(IF($N4529&lt;&gt;"",$N4529,$M4529)&gt;0,スコアリング基準!$C$22,0))))</f>
        <v/>
      </c>
      <c r="T4529" s="4">
        <f>IF($O4529="可",スコアリング基準!$C$23,0)</f>
        <v/>
      </c>
      <c r="U4529" s="4">
        <f>IF(OR(COUNT($K4529:$L4529)&lt;2,$K4529=0),0,IF(ABS($L4529)/$K4529&lt;=スコアリング基準!$B$24,スコアリング基準!$C$24,IF(ABS($L4529)/$K4529&lt;=スコアリング基準!$B$25,スコアリング基準!$C$25,IF(ABS($L4529)/$K4529&lt;=スコアリング基準!$B$26,スコアリング基準!$C$26,0))))</f>
        <v/>
      </c>
      <c r="V4529" s="4">
        <f>IF($P4529="なし",スコアリング基準!$C$27,0)</f>
        <v/>
      </c>
      <c r="W4529" s="4">
        <f>IF($F4529="",0,IF(ISNUMBER($F4529),IF($F4529&lt;=スコアリング基準!$B$28,スコアリング基準!$C$28,スコアリング基準!$C$29),0))</f>
        <v/>
      </c>
      <c r="X4529" s="4">
        <f>IFERROR(VLOOKUP($B4529,スコアリング基準!$A$36:$B$46,2,FALSE),0)</f>
        <v/>
      </c>
      <c r="Y4529" s="4">
        <f>SUM($S4529:$X4529)</f>
        <v/>
      </c>
      <c r="Z4529" s="4">
        <f>IF(COUNT($M4529:$N4529)=0,"データ無",IF($Y4529&gt;=スコアリング基準!$B$30,"S",IF($Y4529&gt;=スコアリング基準!$B$31,"A",IF($Y4529&gt;=スコアリング基準!$B$32,"B","C"))))</f>
        <v/>
      </c>
      <c r="AA4529">
        <f>IFERROR(INDEX(実績DB!$I$3:$I$104,MATCH($B4529&amp;$C4529,実績DB!$J$3:$J$104,0)),"")</f>
        <v/>
      </c>
    </row>
    <row r="4530">
      <c r="A4530" t="n">
        <v>4528</v>
      </c>
      <c r="B4530" t="inlineStr">
        <is>
          <t>関西</t>
        </is>
      </c>
      <c r="C4530" t="inlineStr">
        <is>
          <t>松が丘変電所</t>
        </is>
      </c>
      <c r="E4530" t="n">
        <v>77</v>
      </c>
      <c r="F4530" t="n">
        <v>6.6</v>
      </c>
      <c r="G4530" s="3" t="n"/>
      <c r="H4530" s="3" t="n"/>
      <c r="I4530" t="inlineStr">
        <is>
          <t>未取得</t>
        </is>
      </c>
      <c r="J4530" t="n">
        <v>19</v>
      </c>
      <c r="K4530" t="n">
        <v>19</v>
      </c>
      <c r="L4530" t="n">
        <v>-11</v>
      </c>
      <c r="M4530" t="n">
        <v>8</v>
      </c>
      <c r="N4530" t="n">
        <v>8</v>
      </c>
      <c r="O4530" t="inlineStr">
        <is>
          <t>不可 #2</t>
        </is>
      </c>
      <c r="P4530" t="inlineStr">
        <is>
          <t>なし</t>
        </is>
      </c>
      <c r="R4530" s="4">
        <f>IF(COUNT($M4530:$N4530)=0,"",IF(AND(IF($N4530&lt;&gt;"",$N4530,$M4530)&lt;=0,$O4530&lt;&gt;"可"),"警告",""))</f>
        <v/>
      </c>
      <c r="S4530" s="4">
        <f>IF(COUNT($M4530:$N4530)=0,0,IF(IF($N4530&lt;&gt;"",$N4530,$M4530)&gt;=スコアリング基準!$B$20,スコアリング基準!$C$20,IF(IF($N4530&lt;&gt;"",$N4530,$M4530)&gt;=スコアリング基準!$B$21,スコアリング基準!$C$21,IF(IF($N4530&lt;&gt;"",$N4530,$M4530)&gt;0,スコアリング基準!$C$22,0))))</f>
        <v/>
      </c>
      <c r="T4530" s="4">
        <f>IF($O4530="可",スコアリング基準!$C$23,0)</f>
        <v/>
      </c>
      <c r="U4530" s="4">
        <f>IF(OR(COUNT($K4530:$L4530)&lt;2,$K4530=0),0,IF(ABS($L4530)/$K4530&lt;=スコアリング基準!$B$24,スコアリング基準!$C$24,IF(ABS($L4530)/$K4530&lt;=スコアリング基準!$B$25,スコアリング基準!$C$25,IF(ABS($L4530)/$K4530&lt;=スコアリング基準!$B$26,スコアリング基準!$C$26,0))))</f>
        <v/>
      </c>
      <c r="V4530" s="4">
        <f>IF($P4530="なし",スコアリング基準!$C$27,0)</f>
        <v/>
      </c>
      <c r="W4530" s="4">
        <f>IF($F4530="",0,IF(ISNUMBER($F4530),IF($F4530&lt;=スコアリング基準!$B$28,スコアリング基準!$C$28,スコアリング基準!$C$29),0))</f>
        <v/>
      </c>
      <c r="X4530" s="4">
        <f>IFERROR(VLOOKUP($B4530,スコアリング基準!$A$36:$B$46,2,FALSE),0)</f>
        <v/>
      </c>
      <c r="Y4530" s="4">
        <f>SUM($S4530:$X4530)</f>
        <v/>
      </c>
      <c r="Z4530" s="4">
        <f>IF(COUNT($M4530:$N4530)=0,"データ無",IF($Y4530&gt;=スコアリング基準!$B$30,"S",IF($Y4530&gt;=スコアリング基準!$B$31,"A",IF($Y4530&gt;=スコアリング基準!$B$32,"B","C"))))</f>
        <v/>
      </c>
      <c r="AA4530">
        <f>IFERROR(INDEX(実績DB!$I$3:$I$104,MATCH($B4530&amp;$C4530,実績DB!$J$3:$J$104,0)),"")</f>
        <v/>
      </c>
    </row>
    <row r="4531">
      <c r="A4531" t="n">
        <v>4529</v>
      </c>
      <c r="B4531" t="inlineStr">
        <is>
          <t>関西</t>
        </is>
      </c>
      <c r="C4531" t="inlineStr">
        <is>
          <t>松井変電所</t>
        </is>
      </c>
      <c r="E4531" t="n">
        <v>77</v>
      </c>
      <c r="F4531" t="n">
        <v>6.6</v>
      </c>
      <c r="G4531" s="3" t="n"/>
      <c r="H4531" s="3" t="n"/>
      <c r="I4531" t="inlineStr">
        <is>
          <t>未取得</t>
        </is>
      </c>
      <c r="J4531" t="n">
        <v>38</v>
      </c>
      <c r="K4531" t="n">
        <v>38</v>
      </c>
      <c r="L4531" t="n">
        <v>-19</v>
      </c>
      <c r="M4531" t="n">
        <v>19</v>
      </c>
      <c r="N4531" t="n">
        <v>11</v>
      </c>
      <c r="O4531" t="inlineStr">
        <is>
          <t>不可 #2</t>
        </is>
      </c>
      <c r="P4531" t="inlineStr">
        <is>
          <t>なし</t>
        </is>
      </c>
      <c r="R4531" s="4">
        <f>IF(COUNT($M4531:$N4531)=0,"",IF(AND(IF($N4531&lt;&gt;"",$N4531,$M4531)&lt;=0,$O4531&lt;&gt;"可"),"警告",""))</f>
        <v/>
      </c>
      <c r="S4531" s="4">
        <f>IF(COUNT($M4531:$N4531)=0,0,IF(IF($N4531&lt;&gt;"",$N4531,$M4531)&gt;=スコアリング基準!$B$20,スコアリング基準!$C$20,IF(IF($N4531&lt;&gt;"",$N4531,$M4531)&gt;=スコアリング基準!$B$21,スコアリング基準!$C$21,IF(IF($N4531&lt;&gt;"",$N4531,$M4531)&gt;0,スコアリング基準!$C$22,0))))</f>
        <v/>
      </c>
      <c r="T4531" s="4">
        <f>IF($O4531="可",スコアリング基準!$C$23,0)</f>
        <v/>
      </c>
      <c r="U4531" s="4">
        <f>IF(OR(COUNT($K4531:$L4531)&lt;2,$K4531=0),0,IF(ABS($L4531)/$K4531&lt;=スコアリング基準!$B$24,スコアリング基準!$C$24,IF(ABS($L4531)/$K4531&lt;=スコアリング基準!$B$25,スコアリング基準!$C$25,IF(ABS($L4531)/$K4531&lt;=スコアリング基準!$B$26,スコアリング基準!$C$26,0))))</f>
        <v/>
      </c>
      <c r="V4531" s="4">
        <f>IF($P4531="なし",スコアリング基準!$C$27,0)</f>
        <v/>
      </c>
      <c r="W4531" s="4">
        <f>IF($F4531="",0,IF(ISNUMBER($F4531),IF($F4531&lt;=スコアリング基準!$B$28,スコアリング基準!$C$28,スコアリング基準!$C$29),0))</f>
        <v/>
      </c>
      <c r="X4531" s="4">
        <f>IFERROR(VLOOKUP($B4531,スコアリング基準!$A$36:$B$46,2,FALSE),0)</f>
        <v/>
      </c>
      <c r="Y4531" s="4">
        <f>SUM($S4531:$X4531)</f>
        <v/>
      </c>
      <c r="Z4531" s="4">
        <f>IF(COUNT($M4531:$N4531)=0,"データ無",IF($Y4531&gt;=スコアリング基準!$B$30,"S",IF($Y4531&gt;=スコアリング基準!$B$31,"A",IF($Y4531&gt;=スコアリング基準!$B$32,"B","C"))))</f>
        <v/>
      </c>
      <c r="AA4531">
        <f>IFERROR(INDEX(実績DB!$I$3:$I$104,MATCH($B4531&amp;$C4531,実績DB!$J$3:$J$104,0)),"")</f>
        <v/>
      </c>
    </row>
    <row r="4532">
      <c r="A4532" t="n">
        <v>4530</v>
      </c>
      <c r="B4532" t="inlineStr">
        <is>
          <t>関西</t>
        </is>
      </c>
      <c r="C4532" t="inlineStr">
        <is>
          <t>松原変電所</t>
        </is>
      </c>
      <c r="E4532" t="n">
        <v>77</v>
      </c>
      <c r="F4532" t="n">
        <v>22</v>
      </c>
      <c r="G4532" s="3" t="n">
        <v>34.573797</v>
      </c>
      <c r="H4532" s="3" t="n">
        <v>135.554925</v>
      </c>
      <c r="I4532" t="inlineStr">
        <is>
          <t>Google Places(名称一致)</t>
        </is>
      </c>
      <c r="J4532" t="n">
        <v>57</v>
      </c>
      <c r="K4532" t="n">
        <v>57</v>
      </c>
      <c r="L4532" t="n">
        <v>4</v>
      </c>
      <c r="O4532" t="inlineStr">
        <is>
          <t>不可 #1</t>
        </is>
      </c>
      <c r="P4532" t="inlineStr">
        <is>
          <t>なし</t>
        </is>
      </c>
      <c r="R4532" s="4">
        <f>IF(COUNT($M4532:$N4532)=0,"",IF(AND(IF($N4532&lt;&gt;"",$N4532,$M4532)&lt;=0,$O4532&lt;&gt;"可"),"警告",""))</f>
        <v/>
      </c>
      <c r="S4532" s="4">
        <f>IF(COUNT($M4532:$N4532)=0,0,IF(IF($N4532&lt;&gt;"",$N4532,$M4532)&gt;=スコアリング基準!$B$20,スコアリング基準!$C$20,IF(IF($N4532&lt;&gt;"",$N4532,$M4532)&gt;=スコアリング基準!$B$21,スコアリング基準!$C$21,IF(IF($N4532&lt;&gt;"",$N4532,$M4532)&gt;0,スコアリング基準!$C$22,0))))</f>
        <v/>
      </c>
      <c r="T4532" s="4">
        <f>IF($O4532="可",スコアリング基準!$C$23,0)</f>
        <v/>
      </c>
      <c r="U4532" s="4">
        <f>IF(OR(COUNT($K4532:$L4532)&lt;2,$K4532=0),0,IF(ABS($L4532)/$K4532&lt;=スコアリング基準!$B$24,スコアリング基準!$C$24,IF(ABS($L4532)/$K4532&lt;=スコアリング基準!$B$25,スコアリング基準!$C$25,IF(ABS($L4532)/$K4532&lt;=スコアリング基準!$B$26,スコアリング基準!$C$26,0))))</f>
        <v/>
      </c>
      <c r="V4532" s="4">
        <f>IF($P4532="なし",スコアリング基準!$C$27,0)</f>
        <v/>
      </c>
      <c r="W4532" s="4">
        <f>IF($F4532="",0,IF(ISNUMBER($F4532),IF($F4532&lt;=スコアリング基準!$B$28,スコアリング基準!$C$28,スコアリング基準!$C$29),0))</f>
        <v/>
      </c>
      <c r="X4532" s="4">
        <f>IFERROR(VLOOKUP($B4532,スコアリング基準!$A$36:$B$46,2,FALSE),0)</f>
        <v/>
      </c>
      <c r="Y4532" s="4">
        <f>SUM($S4532:$X4532)</f>
        <v/>
      </c>
      <c r="Z4532" s="4">
        <f>IF(COUNT($M4532:$N4532)=0,"データ無",IF($Y4532&gt;=スコアリング基準!$B$30,"S",IF($Y4532&gt;=スコアリング基準!$B$31,"A",IF($Y4532&gt;=スコアリング基準!$B$32,"B","C"))))</f>
        <v/>
      </c>
      <c r="AA4532">
        <f>IFERROR(INDEX(実績DB!$I$3:$I$104,MATCH($B4532&amp;$C4532,実績DB!$J$3:$J$104,0)),"")</f>
        <v/>
      </c>
    </row>
    <row r="4533">
      <c r="A4533" t="n">
        <v>4531</v>
      </c>
      <c r="B4533" t="inlineStr">
        <is>
          <t>関西</t>
        </is>
      </c>
      <c r="C4533" t="inlineStr">
        <is>
          <t>松尾変電所</t>
        </is>
      </c>
      <c r="E4533" t="n">
        <v>77</v>
      </c>
      <c r="F4533" t="n">
        <v>6.6</v>
      </c>
      <c r="G4533" s="3" t="n"/>
      <c r="H4533" s="3" t="n"/>
      <c r="I4533" t="inlineStr">
        <is>
          <t>未取得</t>
        </is>
      </c>
      <c r="J4533" t="n">
        <v>47</v>
      </c>
      <c r="K4533" t="n">
        <v>47</v>
      </c>
      <c r="L4533" t="n">
        <v>-38</v>
      </c>
      <c r="M4533" t="n">
        <v>9</v>
      </c>
      <c r="N4533" t="n">
        <v>9</v>
      </c>
      <c r="O4533" t="inlineStr">
        <is>
          <t>不可 #2</t>
        </is>
      </c>
      <c r="P4533" t="inlineStr">
        <is>
          <t>なし</t>
        </is>
      </c>
      <c r="R4533" s="4">
        <f>IF(COUNT($M4533:$N4533)=0,"",IF(AND(IF($N4533&lt;&gt;"",$N4533,$M4533)&lt;=0,$O4533&lt;&gt;"可"),"警告",""))</f>
        <v/>
      </c>
      <c r="S4533" s="4">
        <f>IF(COUNT($M4533:$N4533)=0,0,IF(IF($N4533&lt;&gt;"",$N4533,$M4533)&gt;=スコアリング基準!$B$20,スコアリング基準!$C$20,IF(IF($N4533&lt;&gt;"",$N4533,$M4533)&gt;=スコアリング基準!$B$21,スコアリング基準!$C$21,IF(IF($N4533&lt;&gt;"",$N4533,$M4533)&gt;0,スコアリング基準!$C$22,0))))</f>
        <v/>
      </c>
      <c r="T4533" s="4">
        <f>IF($O4533="可",スコアリング基準!$C$23,0)</f>
        <v/>
      </c>
      <c r="U4533" s="4">
        <f>IF(OR(COUNT($K4533:$L4533)&lt;2,$K4533=0),0,IF(ABS($L4533)/$K4533&lt;=スコアリング基準!$B$24,スコアリング基準!$C$24,IF(ABS($L4533)/$K4533&lt;=スコアリング基準!$B$25,スコアリング基準!$C$25,IF(ABS($L4533)/$K4533&lt;=スコアリング基準!$B$26,スコアリング基準!$C$26,0))))</f>
        <v/>
      </c>
      <c r="V4533" s="4">
        <f>IF($P4533="なし",スコアリング基準!$C$27,0)</f>
        <v/>
      </c>
      <c r="W4533" s="4">
        <f>IF($F4533="",0,IF(ISNUMBER($F4533),IF($F4533&lt;=スコアリング基準!$B$28,スコアリング基準!$C$28,スコアリング基準!$C$29),0))</f>
        <v/>
      </c>
      <c r="X4533" s="4">
        <f>IFERROR(VLOOKUP($B4533,スコアリング基準!$A$36:$B$46,2,FALSE),0)</f>
        <v/>
      </c>
      <c r="Y4533" s="4">
        <f>SUM($S4533:$X4533)</f>
        <v/>
      </c>
      <c r="Z4533" s="4">
        <f>IF(COUNT($M4533:$N4533)=0,"データ無",IF($Y4533&gt;=スコアリング基準!$B$30,"S",IF($Y4533&gt;=スコアリング基準!$B$31,"A",IF($Y4533&gt;=スコアリング基準!$B$32,"B","C"))))</f>
        <v/>
      </c>
      <c r="AA4533">
        <f>IFERROR(INDEX(実績DB!$I$3:$I$104,MATCH($B4533&amp;$C4533,実績DB!$J$3:$J$104,0)),"")</f>
        <v/>
      </c>
    </row>
    <row r="4534">
      <c r="A4534" t="n">
        <v>4532</v>
      </c>
      <c r="B4534" t="inlineStr">
        <is>
          <t>関西</t>
        </is>
      </c>
      <c r="C4534" t="inlineStr">
        <is>
          <t>松江変電所</t>
        </is>
      </c>
      <c r="E4534" t="n">
        <v>77</v>
      </c>
      <c r="F4534" t="n">
        <v>6.6</v>
      </c>
      <c r="G4534" s="3" t="n"/>
      <c r="H4534" s="3" t="n"/>
      <c r="I4534" t="inlineStr">
        <is>
          <t>未取得</t>
        </is>
      </c>
      <c r="J4534" t="n">
        <v>38</v>
      </c>
      <c r="K4534" t="n">
        <v>38</v>
      </c>
      <c r="L4534" t="n">
        <v>-26</v>
      </c>
      <c r="M4534" t="n">
        <v>10</v>
      </c>
      <c r="N4534" t="n">
        <v>0</v>
      </c>
      <c r="O4534" t="inlineStr">
        <is>
          <t>不可 #2</t>
        </is>
      </c>
      <c r="P4534" t="inlineStr">
        <is>
          <t>有り</t>
        </is>
      </c>
      <c r="R4534" s="4">
        <f>IF(COUNT($M4534:$N4534)=0,"",IF(AND(IF($N4534&lt;&gt;"",$N4534,$M4534)&lt;=0,$O4534&lt;&gt;"可"),"警告",""))</f>
        <v/>
      </c>
      <c r="S4534" s="4">
        <f>IF(COUNT($M4534:$N4534)=0,0,IF(IF($N4534&lt;&gt;"",$N4534,$M4534)&gt;=スコアリング基準!$B$20,スコアリング基準!$C$20,IF(IF($N4534&lt;&gt;"",$N4534,$M4534)&gt;=スコアリング基準!$B$21,スコアリング基準!$C$21,IF(IF($N4534&lt;&gt;"",$N4534,$M4534)&gt;0,スコアリング基準!$C$22,0))))</f>
        <v/>
      </c>
      <c r="T4534" s="4">
        <f>IF($O4534="可",スコアリング基準!$C$23,0)</f>
        <v/>
      </c>
      <c r="U4534" s="4">
        <f>IF(OR(COUNT($K4534:$L4534)&lt;2,$K4534=0),0,IF(ABS($L4534)/$K4534&lt;=スコアリング基準!$B$24,スコアリング基準!$C$24,IF(ABS($L4534)/$K4534&lt;=スコアリング基準!$B$25,スコアリング基準!$C$25,IF(ABS($L4534)/$K4534&lt;=スコアリング基準!$B$26,スコアリング基準!$C$26,0))))</f>
        <v/>
      </c>
      <c r="V4534" s="4">
        <f>IF($P4534="なし",スコアリング基準!$C$27,0)</f>
        <v/>
      </c>
      <c r="W4534" s="4">
        <f>IF($F4534="",0,IF(ISNUMBER($F4534),IF($F4534&lt;=スコアリング基準!$B$28,スコアリング基準!$C$28,スコアリング基準!$C$29),0))</f>
        <v/>
      </c>
      <c r="X4534" s="4">
        <f>IFERROR(VLOOKUP($B4534,スコアリング基準!$A$36:$B$46,2,FALSE),0)</f>
        <v/>
      </c>
      <c r="Y4534" s="4">
        <f>SUM($S4534:$X4534)</f>
        <v/>
      </c>
      <c r="Z4534" s="4">
        <f>IF(COUNT($M4534:$N4534)=0,"データ無",IF($Y4534&gt;=スコアリング基準!$B$30,"S",IF($Y4534&gt;=スコアリング基準!$B$31,"A",IF($Y4534&gt;=スコアリング基準!$B$32,"B","C"))))</f>
        <v/>
      </c>
      <c r="AA4534">
        <f>IFERROR(INDEX(実績DB!$I$3:$I$104,MATCH($B4534&amp;$C4534,実績DB!$J$3:$J$104,0)),"")</f>
        <v/>
      </c>
    </row>
    <row r="4535">
      <c r="A4535" t="n">
        <v>4533</v>
      </c>
      <c r="B4535" t="inlineStr">
        <is>
          <t>関西</t>
        </is>
      </c>
      <c r="C4535" t="inlineStr">
        <is>
          <t>松陰変電所</t>
        </is>
      </c>
      <c r="E4535" t="n">
        <v>77</v>
      </c>
      <c r="F4535" t="n">
        <v>6.6</v>
      </c>
      <c r="G4535" s="3" t="n"/>
      <c r="H4535" s="3" t="n"/>
      <c r="I4535" t="inlineStr">
        <is>
          <t>未取得</t>
        </is>
      </c>
      <c r="J4535" t="n">
        <v>45</v>
      </c>
      <c r="K4535" t="n">
        <v>45</v>
      </c>
      <c r="L4535" t="n">
        <v>-39</v>
      </c>
      <c r="M4535" t="n">
        <v>6</v>
      </c>
      <c r="N4535" t="n">
        <v>0</v>
      </c>
      <c r="O4535" t="inlineStr">
        <is>
          <t>不可 #2</t>
        </is>
      </c>
      <c r="P4535" t="inlineStr">
        <is>
          <t>有り</t>
        </is>
      </c>
      <c r="R4535" s="4">
        <f>IF(COUNT($M4535:$N4535)=0,"",IF(AND(IF($N4535&lt;&gt;"",$N4535,$M4535)&lt;=0,$O4535&lt;&gt;"可"),"警告",""))</f>
        <v/>
      </c>
      <c r="S4535" s="4">
        <f>IF(COUNT($M4535:$N4535)=0,0,IF(IF($N4535&lt;&gt;"",$N4535,$M4535)&gt;=スコアリング基準!$B$20,スコアリング基準!$C$20,IF(IF($N4535&lt;&gt;"",$N4535,$M4535)&gt;=スコアリング基準!$B$21,スコアリング基準!$C$21,IF(IF($N4535&lt;&gt;"",$N4535,$M4535)&gt;0,スコアリング基準!$C$22,0))))</f>
        <v/>
      </c>
      <c r="T4535" s="4">
        <f>IF($O4535="可",スコアリング基準!$C$23,0)</f>
        <v/>
      </c>
      <c r="U4535" s="4">
        <f>IF(OR(COUNT($K4535:$L4535)&lt;2,$K4535=0),0,IF(ABS($L4535)/$K4535&lt;=スコアリング基準!$B$24,スコアリング基準!$C$24,IF(ABS($L4535)/$K4535&lt;=スコアリング基準!$B$25,スコアリング基準!$C$25,IF(ABS($L4535)/$K4535&lt;=スコアリング基準!$B$26,スコアリング基準!$C$26,0))))</f>
        <v/>
      </c>
      <c r="V4535" s="4">
        <f>IF($P4535="なし",スコアリング基準!$C$27,0)</f>
        <v/>
      </c>
      <c r="W4535" s="4">
        <f>IF($F4535="",0,IF(ISNUMBER($F4535),IF($F4535&lt;=スコアリング基準!$B$28,スコアリング基準!$C$28,スコアリング基準!$C$29),0))</f>
        <v/>
      </c>
      <c r="X4535" s="4">
        <f>IFERROR(VLOOKUP($B4535,スコアリング基準!$A$36:$B$46,2,FALSE),0)</f>
        <v/>
      </c>
      <c r="Y4535" s="4">
        <f>SUM($S4535:$X4535)</f>
        <v/>
      </c>
      <c r="Z4535" s="4">
        <f>IF(COUNT($M4535:$N4535)=0,"データ無",IF($Y4535&gt;=スコアリング基準!$B$30,"S",IF($Y4535&gt;=スコアリング基準!$B$31,"A",IF($Y4535&gt;=スコアリング基準!$B$32,"B","C"))))</f>
        <v/>
      </c>
      <c r="AA4535">
        <f>IFERROR(INDEX(実績DB!$I$3:$I$104,MATCH($B4535&amp;$C4535,実績DB!$J$3:$J$104,0)),"")</f>
        <v/>
      </c>
    </row>
    <row r="4536">
      <c r="A4536" t="n">
        <v>4534</v>
      </c>
      <c r="B4536" t="inlineStr">
        <is>
          <t>関西</t>
        </is>
      </c>
      <c r="C4536" t="inlineStr">
        <is>
          <t>枇杷庄変電所</t>
        </is>
      </c>
      <c r="E4536" t="n">
        <v>77</v>
      </c>
      <c r="F4536" t="n">
        <v>6.6</v>
      </c>
      <c r="G4536" s="3" t="n">
        <v>34.84309</v>
      </c>
      <c r="H4536" s="3" t="n">
        <v>135.77163</v>
      </c>
      <c r="I4536" t="inlineStr">
        <is>
          <t>OSM実測(名称一致)</t>
        </is>
      </c>
      <c r="J4536" t="n">
        <v>32</v>
      </c>
      <c r="K4536" t="n">
        <v>32</v>
      </c>
      <c r="L4536" t="n">
        <v>-19</v>
      </c>
      <c r="M4536" t="n">
        <v>13</v>
      </c>
      <c r="N4536" t="n">
        <v>13</v>
      </c>
      <c r="O4536" t="inlineStr">
        <is>
          <t>不可 #2</t>
        </is>
      </c>
      <c r="P4536" t="inlineStr">
        <is>
          <t>なし</t>
        </is>
      </c>
      <c r="R4536" s="4">
        <f>IF(COUNT($M4536:$N4536)=0,"",IF(AND(IF($N4536&lt;&gt;"",$N4536,$M4536)&lt;=0,$O4536&lt;&gt;"可"),"警告",""))</f>
        <v/>
      </c>
      <c r="S4536" s="4">
        <f>IF(COUNT($M4536:$N4536)=0,0,IF(IF($N4536&lt;&gt;"",$N4536,$M4536)&gt;=スコアリング基準!$B$20,スコアリング基準!$C$20,IF(IF($N4536&lt;&gt;"",$N4536,$M4536)&gt;=スコアリング基準!$B$21,スコアリング基準!$C$21,IF(IF($N4536&lt;&gt;"",$N4536,$M4536)&gt;0,スコアリング基準!$C$22,0))))</f>
        <v/>
      </c>
      <c r="T4536" s="4">
        <f>IF($O4536="可",スコアリング基準!$C$23,0)</f>
        <v/>
      </c>
      <c r="U4536" s="4">
        <f>IF(OR(COUNT($K4536:$L4536)&lt;2,$K4536=0),0,IF(ABS($L4536)/$K4536&lt;=スコアリング基準!$B$24,スコアリング基準!$C$24,IF(ABS($L4536)/$K4536&lt;=スコアリング基準!$B$25,スコアリング基準!$C$25,IF(ABS($L4536)/$K4536&lt;=スコアリング基準!$B$26,スコアリング基準!$C$26,0))))</f>
        <v/>
      </c>
      <c r="V4536" s="4">
        <f>IF($P4536="なし",スコアリング基準!$C$27,0)</f>
        <v/>
      </c>
      <c r="W4536" s="4">
        <f>IF($F4536="",0,IF(ISNUMBER($F4536),IF($F4536&lt;=スコアリング基準!$B$28,スコアリング基準!$C$28,スコアリング基準!$C$29),0))</f>
        <v/>
      </c>
      <c r="X4536" s="4">
        <f>IFERROR(VLOOKUP($B4536,スコアリング基準!$A$36:$B$46,2,FALSE),0)</f>
        <v/>
      </c>
      <c r="Y4536" s="4">
        <f>SUM($S4536:$X4536)</f>
        <v/>
      </c>
      <c r="Z4536" s="4">
        <f>IF(COUNT($M4536:$N4536)=0,"データ無",IF($Y4536&gt;=スコアリング基準!$B$30,"S",IF($Y4536&gt;=スコアリング基準!$B$31,"A",IF($Y4536&gt;=スコアリング基準!$B$32,"B","C"))))</f>
        <v/>
      </c>
      <c r="AA4536">
        <f>IFERROR(INDEX(実績DB!$I$3:$I$104,MATCH($B4536&amp;$C4536,実績DB!$J$3:$J$104,0)),"")</f>
        <v/>
      </c>
    </row>
    <row r="4537">
      <c r="A4537" t="n">
        <v>4535</v>
      </c>
      <c r="B4537" t="inlineStr">
        <is>
          <t>関西</t>
        </is>
      </c>
      <c r="C4537" t="inlineStr">
        <is>
          <t>柏原変電所</t>
        </is>
      </c>
      <c r="E4537" t="n">
        <v>77</v>
      </c>
      <c r="F4537" t="n">
        <v>6.6</v>
      </c>
      <c r="G4537" s="3" t="n"/>
      <c r="H4537" s="3" t="n"/>
      <c r="I4537" t="inlineStr">
        <is>
          <t>未取得</t>
        </is>
      </c>
      <c r="J4537" t="n">
        <v>28</v>
      </c>
      <c r="K4537" t="n">
        <v>28</v>
      </c>
      <c r="L4537" t="n">
        <v>-22</v>
      </c>
      <c r="M4537" t="n">
        <v>8</v>
      </c>
      <c r="N4537" t="n">
        <v>8</v>
      </c>
      <c r="O4537" t="inlineStr">
        <is>
          <t>不可 #2</t>
        </is>
      </c>
      <c r="P4537" t="inlineStr">
        <is>
          <t>なし</t>
        </is>
      </c>
      <c r="R4537" s="4">
        <f>IF(COUNT($M4537:$N4537)=0,"",IF(AND(IF($N4537&lt;&gt;"",$N4537,$M4537)&lt;=0,$O4537&lt;&gt;"可"),"警告",""))</f>
        <v/>
      </c>
      <c r="S4537" s="4">
        <f>IF(COUNT($M4537:$N4537)=0,0,IF(IF($N4537&lt;&gt;"",$N4537,$M4537)&gt;=スコアリング基準!$B$20,スコアリング基準!$C$20,IF(IF($N4537&lt;&gt;"",$N4537,$M4537)&gt;=スコアリング基準!$B$21,スコアリング基準!$C$21,IF(IF($N4537&lt;&gt;"",$N4537,$M4537)&gt;0,スコアリング基準!$C$22,0))))</f>
        <v/>
      </c>
      <c r="T4537" s="4">
        <f>IF($O4537="可",スコアリング基準!$C$23,0)</f>
        <v/>
      </c>
      <c r="U4537" s="4">
        <f>IF(OR(COUNT($K4537:$L4537)&lt;2,$K4537=0),0,IF(ABS($L4537)/$K4537&lt;=スコアリング基準!$B$24,スコアリング基準!$C$24,IF(ABS($L4537)/$K4537&lt;=スコアリング基準!$B$25,スコアリング基準!$C$25,IF(ABS($L4537)/$K4537&lt;=スコアリング基準!$B$26,スコアリング基準!$C$26,0))))</f>
        <v/>
      </c>
      <c r="V4537" s="4">
        <f>IF($P4537="なし",スコアリング基準!$C$27,0)</f>
        <v/>
      </c>
      <c r="W4537" s="4">
        <f>IF($F4537="",0,IF(ISNUMBER($F4537),IF($F4537&lt;=スコアリング基準!$B$28,スコアリング基準!$C$28,スコアリング基準!$C$29),0))</f>
        <v/>
      </c>
      <c r="X4537" s="4">
        <f>IFERROR(VLOOKUP($B4537,スコアリング基準!$A$36:$B$46,2,FALSE),0)</f>
        <v/>
      </c>
      <c r="Y4537" s="4">
        <f>SUM($S4537:$X4537)</f>
        <v/>
      </c>
      <c r="Z4537" s="4">
        <f>IF(COUNT($M4537:$N4537)=0,"データ無",IF($Y4537&gt;=スコアリング基準!$B$30,"S",IF($Y4537&gt;=スコアリング基準!$B$31,"A",IF($Y4537&gt;=スコアリング基準!$B$32,"B","C"))))</f>
        <v/>
      </c>
      <c r="AA4537">
        <f>IFERROR(INDEX(実績DB!$I$3:$I$104,MATCH($B4537&amp;$C4537,実績DB!$J$3:$J$104,0)),"")</f>
        <v/>
      </c>
    </row>
    <row r="4538">
      <c r="A4538" t="n">
        <v>4536</v>
      </c>
      <c r="B4538" t="inlineStr">
        <is>
          <t>関西</t>
        </is>
      </c>
      <c r="C4538" t="inlineStr">
        <is>
          <t>栄変電所</t>
        </is>
      </c>
      <c r="E4538" t="n">
        <v>77</v>
      </c>
      <c r="F4538" t="n">
        <v>6.6</v>
      </c>
      <c r="G4538" s="3" t="n">
        <v>34.827291</v>
      </c>
      <c r="H4538" s="3" t="n">
        <v>134.549639</v>
      </c>
      <c r="I4538" t="inlineStr">
        <is>
          <t>Google Places(名称一致)</t>
        </is>
      </c>
      <c r="J4538" t="n">
        <v>36</v>
      </c>
      <c r="K4538" t="n">
        <v>36</v>
      </c>
      <c r="L4538" t="n">
        <v>-23</v>
      </c>
      <c r="M4538" t="n">
        <v>13</v>
      </c>
      <c r="N4538" t="n">
        <v>13</v>
      </c>
      <c r="O4538" t="inlineStr">
        <is>
          <t>不可 #2</t>
        </is>
      </c>
      <c r="P4538" t="inlineStr">
        <is>
          <t>有り</t>
        </is>
      </c>
      <c r="R4538" s="4">
        <f>IF(COUNT($M4538:$N4538)=0,"",IF(AND(IF($N4538&lt;&gt;"",$N4538,$M4538)&lt;=0,$O4538&lt;&gt;"可"),"警告",""))</f>
        <v/>
      </c>
      <c r="S4538" s="4">
        <f>IF(COUNT($M4538:$N4538)=0,0,IF(IF($N4538&lt;&gt;"",$N4538,$M4538)&gt;=スコアリング基準!$B$20,スコアリング基準!$C$20,IF(IF($N4538&lt;&gt;"",$N4538,$M4538)&gt;=スコアリング基準!$B$21,スコアリング基準!$C$21,IF(IF($N4538&lt;&gt;"",$N4538,$M4538)&gt;0,スコアリング基準!$C$22,0))))</f>
        <v/>
      </c>
      <c r="T4538" s="4">
        <f>IF($O4538="可",スコアリング基準!$C$23,0)</f>
        <v/>
      </c>
      <c r="U4538" s="4">
        <f>IF(OR(COUNT($K4538:$L4538)&lt;2,$K4538=0),0,IF(ABS($L4538)/$K4538&lt;=スコアリング基準!$B$24,スコアリング基準!$C$24,IF(ABS($L4538)/$K4538&lt;=スコアリング基準!$B$25,スコアリング基準!$C$25,IF(ABS($L4538)/$K4538&lt;=スコアリング基準!$B$26,スコアリング基準!$C$26,0))))</f>
        <v/>
      </c>
      <c r="V4538" s="4">
        <f>IF($P4538="なし",スコアリング基準!$C$27,0)</f>
        <v/>
      </c>
      <c r="W4538" s="4">
        <f>IF($F4538="",0,IF(ISNUMBER($F4538),IF($F4538&lt;=スコアリング基準!$B$28,スコアリング基準!$C$28,スコアリング基準!$C$29),0))</f>
        <v/>
      </c>
      <c r="X4538" s="4">
        <f>IFERROR(VLOOKUP($B4538,スコアリング基準!$A$36:$B$46,2,FALSE),0)</f>
        <v/>
      </c>
      <c r="Y4538" s="4">
        <f>SUM($S4538:$X4538)</f>
        <v/>
      </c>
      <c r="Z4538" s="4">
        <f>IF(COUNT($M4538:$N4538)=0,"データ無",IF($Y4538&gt;=スコアリング基準!$B$30,"S",IF($Y4538&gt;=スコアリング基準!$B$31,"A",IF($Y4538&gt;=スコアリング基準!$B$32,"B","C"))))</f>
        <v/>
      </c>
      <c r="AA4538">
        <f>IFERROR(INDEX(実績DB!$I$3:$I$104,MATCH($B4538&amp;$C4538,実績DB!$J$3:$J$104,0)),"")</f>
        <v/>
      </c>
    </row>
    <row r="4539">
      <c r="A4539" t="n">
        <v>4537</v>
      </c>
      <c r="B4539" t="inlineStr">
        <is>
          <t>関西</t>
        </is>
      </c>
      <c r="C4539" t="inlineStr">
        <is>
          <t>栄和町変電所</t>
        </is>
      </c>
      <c r="E4539" t="n">
        <v>77</v>
      </c>
      <c r="F4539" t="n">
        <v>6.6</v>
      </c>
      <c r="G4539" s="3" t="n">
        <v>34.488077</v>
      </c>
      <c r="H4539" s="3" t="n">
        <v>135.798284</v>
      </c>
      <c r="I4539" t="inlineStr">
        <is>
          <t>Google Places(名称一致)</t>
        </is>
      </c>
      <c r="J4539" t="n">
        <v>38</v>
      </c>
      <c r="K4539" t="n">
        <v>38</v>
      </c>
      <c r="L4539" t="n">
        <v>-19</v>
      </c>
      <c r="M4539" t="n">
        <v>19</v>
      </c>
      <c r="N4539" t="n">
        <v>19</v>
      </c>
      <c r="O4539" t="inlineStr">
        <is>
          <t>不可 #2</t>
        </is>
      </c>
      <c r="P4539" t="inlineStr">
        <is>
          <t>なし</t>
        </is>
      </c>
      <c r="R4539" s="4">
        <f>IF(COUNT($M4539:$N4539)=0,"",IF(AND(IF($N4539&lt;&gt;"",$N4539,$M4539)&lt;=0,$O4539&lt;&gt;"可"),"警告",""))</f>
        <v/>
      </c>
      <c r="S4539" s="4">
        <f>IF(COUNT($M4539:$N4539)=0,0,IF(IF($N4539&lt;&gt;"",$N4539,$M4539)&gt;=スコアリング基準!$B$20,スコアリング基準!$C$20,IF(IF($N4539&lt;&gt;"",$N4539,$M4539)&gt;=スコアリング基準!$B$21,スコアリング基準!$C$21,IF(IF($N4539&lt;&gt;"",$N4539,$M4539)&gt;0,スコアリング基準!$C$22,0))))</f>
        <v/>
      </c>
      <c r="T4539" s="4">
        <f>IF($O4539="可",スコアリング基準!$C$23,0)</f>
        <v/>
      </c>
      <c r="U4539" s="4">
        <f>IF(OR(COUNT($K4539:$L4539)&lt;2,$K4539=0),0,IF(ABS($L4539)/$K4539&lt;=スコアリング基準!$B$24,スコアリング基準!$C$24,IF(ABS($L4539)/$K4539&lt;=スコアリング基準!$B$25,スコアリング基準!$C$25,IF(ABS($L4539)/$K4539&lt;=スコアリング基準!$B$26,スコアリング基準!$C$26,0))))</f>
        <v/>
      </c>
      <c r="V4539" s="4">
        <f>IF($P4539="なし",スコアリング基準!$C$27,0)</f>
        <v/>
      </c>
      <c r="W4539" s="4">
        <f>IF($F4539="",0,IF(ISNUMBER($F4539),IF($F4539&lt;=スコアリング基準!$B$28,スコアリング基準!$C$28,スコアリング基準!$C$29),0))</f>
        <v/>
      </c>
      <c r="X4539" s="4">
        <f>IFERROR(VLOOKUP($B4539,スコアリング基準!$A$36:$B$46,2,FALSE),0)</f>
        <v/>
      </c>
      <c r="Y4539" s="4">
        <f>SUM($S4539:$X4539)</f>
        <v/>
      </c>
      <c r="Z4539" s="4">
        <f>IF(COUNT($M4539:$N4539)=0,"データ無",IF($Y4539&gt;=スコアリング基準!$B$30,"S",IF($Y4539&gt;=スコアリング基準!$B$31,"A",IF($Y4539&gt;=スコアリング基準!$B$32,"B","C"))))</f>
        <v/>
      </c>
      <c r="AA4539">
        <f>IFERROR(INDEX(実績DB!$I$3:$I$104,MATCH($B4539&amp;$C4539,実績DB!$J$3:$J$104,0)),"")</f>
        <v/>
      </c>
    </row>
    <row r="4540">
      <c r="A4540" t="n">
        <v>4538</v>
      </c>
      <c r="B4540" t="inlineStr">
        <is>
          <t>関西</t>
        </is>
      </c>
      <c r="C4540" t="inlineStr">
        <is>
          <t>桂変電所</t>
        </is>
      </c>
      <c r="E4540" t="n">
        <v>77</v>
      </c>
      <c r="F4540" t="n">
        <v>6.6</v>
      </c>
      <c r="G4540" s="3" t="n">
        <v>34.96873</v>
      </c>
      <c r="H4540" s="3" t="n">
        <v>135.69984</v>
      </c>
      <c r="I4540" t="inlineStr">
        <is>
          <t>OSM実測(名称一致)</t>
        </is>
      </c>
      <c r="J4540" t="n">
        <v>38</v>
      </c>
      <c r="K4540" t="n">
        <v>38</v>
      </c>
      <c r="L4540" t="n">
        <v>-19</v>
      </c>
      <c r="M4540" t="n">
        <v>19</v>
      </c>
      <c r="N4540" t="n">
        <v>19</v>
      </c>
      <c r="O4540" t="inlineStr">
        <is>
          <t>不可 #2</t>
        </is>
      </c>
      <c r="P4540" t="inlineStr">
        <is>
          <t>なし</t>
        </is>
      </c>
      <c r="R4540" s="4">
        <f>IF(COUNT($M4540:$N4540)=0,"",IF(AND(IF($N4540&lt;&gt;"",$N4540,$M4540)&lt;=0,$O4540&lt;&gt;"可"),"警告",""))</f>
        <v/>
      </c>
      <c r="S4540" s="4">
        <f>IF(COUNT($M4540:$N4540)=0,0,IF(IF($N4540&lt;&gt;"",$N4540,$M4540)&gt;=スコアリング基準!$B$20,スコアリング基準!$C$20,IF(IF($N4540&lt;&gt;"",$N4540,$M4540)&gt;=スコアリング基準!$B$21,スコアリング基準!$C$21,IF(IF($N4540&lt;&gt;"",$N4540,$M4540)&gt;0,スコアリング基準!$C$22,0))))</f>
        <v/>
      </c>
      <c r="T4540" s="4">
        <f>IF($O4540="可",スコアリング基準!$C$23,0)</f>
        <v/>
      </c>
      <c r="U4540" s="4">
        <f>IF(OR(COUNT($K4540:$L4540)&lt;2,$K4540=0),0,IF(ABS($L4540)/$K4540&lt;=スコアリング基準!$B$24,スコアリング基準!$C$24,IF(ABS($L4540)/$K4540&lt;=スコアリング基準!$B$25,スコアリング基準!$C$25,IF(ABS($L4540)/$K4540&lt;=スコアリング基準!$B$26,スコアリング基準!$C$26,0))))</f>
        <v/>
      </c>
      <c r="V4540" s="4">
        <f>IF($P4540="なし",スコアリング基準!$C$27,0)</f>
        <v/>
      </c>
      <c r="W4540" s="4">
        <f>IF($F4540="",0,IF(ISNUMBER($F4540),IF($F4540&lt;=スコアリング基準!$B$28,スコアリング基準!$C$28,スコアリング基準!$C$29),0))</f>
        <v/>
      </c>
      <c r="X4540" s="4">
        <f>IFERROR(VLOOKUP($B4540,スコアリング基準!$A$36:$B$46,2,FALSE),0)</f>
        <v/>
      </c>
      <c r="Y4540" s="4">
        <f>SUM($S4540:$X4540)</f>
        <v/>
      </c>
      <c r="Z4540" s="4">
        <f>IF(COUNT($M4540:$N4540)=0,"データ無",IF($Y4540&gt;=スコアリング基準!$B$30,"S",IF($Y4540&gt;=スコアリング基準!$B$31,"A",IF($Y4540&gt;=スコアリング基準!$B$32,"B","C"))))</f>
        <v/>
      </c>
      <c r="AA4540">
        <f>IFERROR(INDEX(実績DB!$I$3:$I$104,MATCH($B4540&amp;$C4540,実績DB!$J$3:$J$104,0)),"")</f>
        <v/>
      </c>
    </row>
    <row r="4541">
      <c r="A4541" t="n">
        <v>4539</v>
      </c>
      <c r="B4541" t="inlineStr">
        <is>
          <t>関西</t>
        </is>
      </c>
      <c r="C4541" t="inlineStr">
        <is>
          <t>桃山変電所</t>
        </is>
      </c>
      <c r="E4541" t="n">
        <v>77</v>
      </c>
      <c r="F4541" t="n">
        <v>6.6</v>
      </c>
      <c r="G4541" s="3" t="n">
        <v>34.220938</v>
      </c>
      <c r="H4541" s="3" t="n">
        <v>135.338869</v>
      </c>
      <c r="I4541" t="inlineStr">
        <is>
          <t>Google Places(名称一致)</t>
        </is>
      </c>
      <c r="J4541" t="n">
        <v>28</v>
      </c>
      <c r="K4541" t="n">
        <v>28</v>
      </c>
      <c r="L4541" t="n">
        <v>-23</v>
      </c>
      <c r="M4541" t="n">
        <v>1</v>
      </c>
      <c r="N4541" t="n">
        <v>1</v>
      </c>
      <c r="O4541" t="inlineStr">
        <is>
          <t>不可 #2</t>
        </is>
      </c>
      <c r="P4541" t="inlineStr">
        <is>
          <t>なし</t>
        </is>
      </c>
      <c r="R4541" s="4">
        <f>IF(COUNT($M4541:$N4541)=0,"",IF(AND(IF($N4541&lt;&gt;"",$N4541,$M4541)&lt;=0,$O4541&lt;&gt;"可"),"警告",""))</f>
        <v/>
      </c>
      <c r="S4541" s="4">
        <f>IF(COUNT($M4541:$N4541)=0,0,IF(IF($N4541&lt;&gt;"",$N4541,$M4541)&gt;=スコアリング基準!$B$20,スコアリング基準!$C$20,IF(IF($N4541&lt;&gt;"",$N4541,$M4541)&gt;=スコアリング基準!$B$21,スコアリング基準!$C$21,IF(IF($N4541&lt;&gt;"",$N4541,$M4541)&gt;0,スコアリング基準!$C$22,0))))</f>
        <v/>
      </c>
      <c r="T4541" s="4">
        <f>IF($O4541="可",スコアリング基準!$C$23,0)</f>
        <v/>
      </c>
      <c r="U4541" s="4">
        <f>IF(OR(COUNT($K4541:$L4541)&lt;2,$K4541=0),0,IF(ABS($L4541)/$K4541&lt;=スコアリング基準!$B$24,スコアリング基準!$C$24,IF(ABS($L4541)/$K4541&lt;=スコアリング基準!$B$25,スコアリング基準!$C$25,IF(ABS($L4541)/$K4541&lt;=スコアリング基準!$B$26,スコアリング基準!$C$26,0))))</f>
        <v/>
      </c>
      <c r="V4541" s="4">
        <f>IF($P4541="なし",スコアリング基準!$C$27,0)</f>
        <v/>
      </c>
      <c r="W4541" s="4">
        <f>IF($F4541="",0,IF(ISNUMBER($F4541),IF($F4541&lt;=スコアリング基準!$B$28,スコアリング基準!$C$28,スコアリング基準!$C$29),0))</f>
        <v/>
      </c>
      <c r="X4541" s="4">
        <f>IFERROR(VLOOKUP($B4541,スコアリング基準!$A$36:$B$46,2,FALSE),0)</f>
        <v/>
      </c>
      <c r="Y4541" s="4">
        <f>SUM($S4541:$X4541)</f>
        <v/>
      </c>
      <c r="Z4541" s="4">
        <f>IF(COUNT($M4541:$N4541)=0,"データ無",IF($Y4541&gt;=スコアリング基準!$B$30,"S",IF($Y4541&gt;=スコアリング基準!$B$31,"A",IF($Y4541&gt;=スコアリング基準!$B$32,"B","C"))))</f>
        <v/>
      </c>
      <c r="AA4541">
        <f>IFERROR(INDEX(実績DB!$I$3:$I$104,MATCH($B4541&amp;$C4541,実績DB!$J$3:$J$104,0)),"")</f>
        <v/>
      </c>
    </row>
    <row r="4542">
      <c r="A4542" t="n">
        <v>4540</v>
      </c>
      <c r="B4542" t="inlineStr">
        <is>
          <t>関西</t>
        </is>
      </c>
      <c r="C4542" t="inlineStr">
        <is>
          <t>桜井変電所</t>
        </is>
      </c>
      <c r="E4542" t="n">
        <v>77</v>
      </c>
      <c r="F4542" t="n">
        <v>6.6</v>
      </c>
      <c r="G4542" s="3" t="n"/>
      <c r="H4542" s="3" t="n"/>
      <c r="I4542" t="inlineStr">
        <is>
          <t>未取得</t>
        </is>
      </c>
      <c r="J4542" t="n">
        <v>47</v>
      </c>
      <c r="K4542" t="n">
        <v>47</v>
      </c>
      <c r="L4542" t="n">
        <v>-39</v>
      </c>
      <c r="M4542" t="n">
        <v>8</v>
      </c>
      <c r="N4542" t="n">
        <v>8</v>
      </c>
      <c r="O4542" t="inlineStr">
        <is>
          <t>不可 #2</t>
        </is>
      </c>
      <c r="P4542" t="inlineStr">
        <is>
          <t>なし</t>
        </is>
      </c>
      <c r="R4542" s="4">
        <f>IF(COUNT($M4542:$N4542)=0,"",IF(AND(IF($N4542&lt;&gt;"",$N4542,$M4542)&lt;=0,$O4542&lt;&gt;"可"),"警告",""))</f>
        <v/>
      </c>
      <c r="S4542" s="4">
        <f>IF(COUNT($M4542:$N4542)=0,0,IF(IF($N4542&lt;&gt;"",$N4542,$M4542)&gt;=スコアリング基準!$B$20,スコアリング基準!$C$20,IF(IF($N4542&lt;&gt;"",$N4542,$M4542)&gt;=スコアリング基準!$B$21,スコアリング基準!$C$21,IF(IF($N4542&lt;&gt;"",$N4542,$M4542)&gt;0,スコアリング基準!$C$22,0))))</f>
        <v/>
      </c>
      <c r="T4542" s="4">
        <f>IF($O4542="可",スコアリング基準!$C$23,0)</f>
        <v/>
      </c>
      <c r="U4542" s="4">
        <f>IF(OR(COUNT($K4542:$L4542)&lt;2,$K4542=0),0,IF(ABS($L4542)/$K4542&lt;=スコアリング基準!$B$24,スコアリング基準!$C$24,IF(ABS($L4542)/$K4542&lt;=スコアリング基準!$B$25,スコアリング基準!$C$25,IF(ABS($L4542)/$K4542&lt;=スコアリング基準!$B$26,スコアリング基準!$C$26,0))))</f>
        <v/>
      </c>
      <c r="V4542" s="4">
        <f>IF($P4542="なし",スコアリング基準!$C$27,0)</f>
        <v/>
      </c>
      <c r="W4542" s="4">
        <f>IF($F4542="",0,IF(ISNUMBER($F4542),IF($F4542&lt;=スコアリング基準!$B$28,スコアリング基準!$C$28,スコアリング基準!$C$29),0))</f>
        <v/>
      </c>
      <c r="X4542" s="4">
        <f>IFERROR(VLOOKUP($B4542,スコアリング基準!$A$36:$B$46,2,FALSE),0)</f>
        <v/>
      </c>
      <c r="Y4542" s="4">
        <f>SUM($S4542:$X4542)</f>
        <v/>
      </c>
      <c r="Z4542" s="4">
        <f>IF(COUNT($M4542:$N4542)=0,"データ無",IF($Y4542&gt;=スコアリング基準!$B$30,"S",IF($Y4542&gt;=スコアリング基準!$B$31,"A",IF($Y4542&gt;=スコアリング基準!$B$32,"B","C"))))</f>
        <v/>
      </c>
      <c r="AA4542">
        <f>IFERROR(INDEX(実績DB!$I$3:$I$104,MATCH($B4542&amp;$C4542,実績DB!$J$3:$J$104,0)),"")</f>
        <v/>
      </c>
    </row>
    <row r="4543">
      <c r="A4543" t="n">
        <v>4541</v>
      </c>
      <c r="B4543" t="inlineStr">
        <is>
          <t>関西</t>
        </is>
      </c>
      <c r="C4543" t="inlineStr">
        <is>
          <t>桜町変電所</t>
        </is>
      </c>
      <c r="E4543" t="n">
        <v>77</v>
      </c>
      <c r="F4543" t="n">
        <v>6.6</v>
      </c>
      <c r="G4543" s="3" t="n">
        <v>34.667578</v>
      </c>
      <c r="H4543" s="3" t="n">
        <v>135.633217</v>
      </c>
      <c r="I4543" t="inlineStr">
        <is>
          <t>Google Places(名称一致)</t>
        </is>
      </c>
      <c r="J4543" t="n">
        <v>38</v>
      </c>
      <c r="K4543" t="n">
        <v>38</v>
      </c>
      <c r="L4543" t="n">
        <v>-19</v>
      </c>
      <c r="M4543" t="n">
        <v>19</v>
      </c>
      <c r="N4543" t="n">
        <v>0</v>
      </c>
      <c r="O4543" t="inlineStr">
        <is>
          <t>不可 #2</t>
        </is>
      </c>
      <c r="P4543" t="inlineStr">
        <is>
          <t>有り</t>
        </is>
      </c>
      <c r="R4543" s="4">
        <f>IF(COUNT($M4543:$N4543)=0,"",IF(AND(IF($N4543&lt;&gt;"",$N4543,$M4543)&lt;=0,$O4543&lt;&gt;"可"),"警告",""))</f>
        <v/>
      </c>
      <c r="S4543" s="4">
        <f>IF(COUNT($M4543:$N4543)=0,0,IF(IF($N4543&lt;&gt;"",$N4543,$M4543)&gt;=スコアリング基準!$B$20,スコアリング基準!$C$20,IF(IF($N4543&lt;&gt;"",$N4543,$M4543)&gt;=スコアリング基準!$B$21,スコアリング基準!$C$21,IF(IF($N4543&lt;&gt;"",$N4543,$M4543)&gt;0,スコアリング基準!$C$22,0))))</f>
        <v/>
      </c>
      <c r="T4543" s="4">
        <f>IF($O4543="可",スコアリング基準!$C$23,0)</f>
        <v/>
      </c>
      <c r="U4543" s="4">
        <f>IF(OR(COUNT($K4543:$L4543)&lt;2,$K4543=0),0,IF(ABS($L4543)/$K4543&lt;=スコアリング基準!$B$24,スコアリング基準!$C$24,IF(ABS($L4543)/$K4543&lt;=スコアリング基準!$B$25,スコアリング基準!$C$25,IF(ABS($L4543)/$K4543&lt;=スコアリング基準!$B$26,スコアリング基準!$C$26,0))))</f>
        <v/>
      </c>
      <c r="V4543" s="4">
        <f>IF($P4543="なし",スコアリング基準!$C$27,0)</f>
        <v/>
      </c>
      <c r="W4543" s="4">
        <f>IF($F4543="",0,IF(ISNUMBER($F4543),IF($F4543&lt;=スコアリング基準!$B$28,スコアリング基準!$C$28,スコアリング基準!$C$29),0))</f>
        <v/>
      </c>
      <c r="X4543" s="4">
        <f>IFERROR(VLOOKUP($B4543,スコアリング基準!$A$36:$B$46,2,FALSE),0)</f>
        <v/>
      </c>
      <c r="Y4543" s="4">
        <f>SUM($S4543:$X4543)</f>
        <v/>
      </c>
      <c r="Z4543" s="4">
        <f>IF(COUNT($M4543:$N4543)=0,"データ無",IF($Y4543&gt;=スコアリング基準!$B$30,"S",IF($Y4543&gt;=スコアリング基準!$B$31,"A",IF($Y4543&gt;=スコアリング基準!$B$32,"B","C"))))</f>
        <v/>
      </c>
      <c r="AA4543">
        <f>IFERROR(INDEX(実績DB!$I$3:$I$104,MATCH($B4543&amp;$C4543,実績DB!$J$3:$J$104,0)),"")</f>
        <v/>
      </c>
    </row>
    <row r="4544">
      <c r="A4544" t="n">
        <v>4542</v>
      </c>
      <c r="B4544" t="inlineStr">
        <is>
          <t>関西</t>
        </is>
      </c>
      <c r="C4544" t="inlineStr">
        <is>
          <t>桜谷変電所</t>
        </is>
      </c>
      <c r="E4544" t="n">
        <v>77</v>
      </c>
      <c r="F4544" t="n">
        <v>22</v>
      </c>
      <c r="G4544" s="3" t="n">
        <v>35.037214</v>
      </c>
      <c r="H4544" s="3" t="n">
        <v>136.241163</v>
      </c>
      <c r="I4544" t="inlineStr">
        <is>
          <t>Google Places(名称一致)</t>
        </is>
      </c>
      <c r="J4544" t="n">
        <v>57</v>
      </c>
      <c r="K4544" t="n">
        <v>31</v>
      </c>
      <c r="L4544" t="n">
        <v>-12</v>
      </c>
      <c r="O4544" t="inlineStr">
        <is>
          <t>可</t>
        </is>
      </c>
      <c r="P4544" t="inlineStr">
        <is>
          <t>有り</t>
        </is>
      </c>
      <c r="R4544" s="4">
        <f>IF(COUNT($M4544:$N4544)=0,"",IF(AND(IF($N4544&lt;&gt;"",$N4544,$M4544)&lt;=0,$O4544&lt;&gt;"可"),"警告",""))</f>
        <v/>
      </c>
      <c r="S4544" s="4">
        <f>IF(COUNT($M4544:$N4544)=0,0,IF(IF($N4544&lt;&gt;"",$N4544,$M4544)&gt;=スコアリング基準!$B$20,スコアリング基準!$C$20,IF(IF($N4544&lt;&gt;"",$N4544,$M4544)&gt;=スコアリング基準!$B$21,スコアリング基準!$C$21,IF(IF($N4544&lt;&gt;"",$N4544,$M4544)&gt;0,スコアリング基準!$C$22,0))))</f>
        <v/>
      </c>
      <c r="T4544" s="4">
        <f>IF($O4544="可",スコアリング基準!$C$23,0)</f>
        <v/>
      </c>
      <c r="U4544" s="4">
        <f>IF(OR(COUNT($K4544:$L4544)&lt;2,$K4544=0),0,IF(ABS($L4544)/$K4544&lt;=スコアリング基準!$B$24,スコアリング基準!$C$24,IF(ABS($L4544)/$K4544&lt;=スコアリング基準!$B$25,スコアリング基準!$C$25,IF(ABS($L4544)/$K4544&lt;=スコアリング基準!$B$26,スコアリング基準!$C$26,0))))</f>
        <v/>
      </c>
      <c r="V4544" s="4">
        <f>IF($P4544="なし",スコアリング基準!$C$27,0)</f>
        <v/>
      </c>
      <c r="W4544" s="4">
        <f>IF($F4544="",0,IF(ISNUMBER($F4544),IF($F4544&lt;=スコアリング基準!$B$28,スコアリング基準!$C$28,スコアリング基準!$C$29),0))</f>
        <v/>
      </c>
      <c r="X4544" s="4">
        <f>IFERROR(VLOOKUP($B4544,スコアリング基準!$A$36:$B$46,2,FALSE),0)</f>
        <v/>
      </c>
      <c r="Y4544" s="4">
        <f>SUM($S4544:$X4544)</f>
        <v/>
      </c>
      <c r="Z4544" s="4">
        <f>IF(COUNT($M4544:$N4544)=0,"データ無",IF($Y4544&gt;=スコアリング基準!$B$30,"S",IF($Y4544&gt;=スコアリング基準!$B$31,"A",IF($Y4544&gt;=スコアリング基準!$B$32,"B","C"))))</f>
        <v/>
      </c>
      <c r="AA4544">
        <f>IFERROR(INDEX(実績DB!$I$3:$I$104,MATCH($B4544&amp;$C4544,実績DB!$J$3:$J$104,0)),"")</f>
        <v/>
      </c>
    </row>
    <row r="4545">
      <c r="A4545" t="n">
        <v>4543</v>
      </c>
      <c r="B4545" t="inlineStr">
        <is>
          <t>関西</t>
        </is>
      </c>
      <c r="C4545" t="inlineStr">
        <is>
          <t>梅町変電所</t>
        </is>
      </c>
      <c r="E4545" t="n">
        <v>77</v>
      </c>
      <c r="F4545" t="n">
        <v>6.6</v>
      </c>
      <c r="G4545" s="3" t="n">
        <v>34.55065</v>
      </c>
      <c r="H4545" s="3" t="n">
        <v>135.50119</v>
      </c>
      <c r="I4545" t="inlineStr">
        <is>
          <t>OSM実測(名称一致)</t>
        </is>
      </c>
      <c r="J4545" t="n">
        <v>57</v>
      </c>
      <c r="K4545" t="n">
        <v>57</v>
      </c>
      <c r="L4545" t="n">
        <v>-39</v>
      </c>
      <c r="M4545" t="n">
        <v>18</v>
      </c>
      <c r="N4545" t="n">
        <v>18</v>
      </c>
      <c r="O4545" t="inlineStr">
        <is>
          <t>不可 #2</t>
        </is>
      </c>
      <c r="P4545" t="inlineStr">
        <is>
          <t>有り</t>
        </is>
      </c>
      <c r="R4545" s="4">
        <f>IF(COUNT($M4545:$N4545)=0,"",IF(AND(IF($N4545&lt;&gt;"",$N4545,$M4545)&lt;=0,$O4545&lt;&gt;"可"),"警告",""))</f>
        <v/>
      </c>
      <c r="S4545" s="4">
        <f>IF(COUNT($M4545:$N4545)=0,0,IF(IF($N4545&lt;&gt;"",$N4545,$M4545)&gt;=スコアリング基準!$B$20,スコアリング基準!$C$20,IF(IF($N4545&lt;&gt;"",$N4545,$M4545)&gt;=スコアリング基準!$B$21,スコアリング基準!$C$21,IF(IF($N4545&lt;&gt;"",$N4545,$M4545)&gt;0,スコアリング基準!$C$22,0))))</f>
        <v/>
      </c>
      <c r="T4545" s="4">
        <f>IF($O4545="可",スコアリング基準!$C$23,0)</f>
        <v/>
      </c>
      <c r="U4545" s="4">
        <f>IF(OR(COUNT($K4545:$L4545)&lt;2,$K4545=0),0,IF(ABS($L4545)/$K4545&lt;=スコアリング基準!$B$24,スコアリング基準!$C$24,IF(ABS($L4545)/$K4545&lt;=スコアリング基準!$B$25,スコアリング基準!$C$25,IF(ABS($L4545)/$K4545&lt;=スコアリング基準!$B$26,スコアリング基準!$C$26,0))))</f>
        <v/>
      </c>
      <c r="V4545" s="4">
        <f>IF($P4545="なし",スコアリング基準!$C$27,0)</f>
        <v/>
      </c>
      <c r="W4545" s="4">
        <f>IF($F4545="",0,IF(ISNUMBER($F4545),IF($F4545&lt;=スコアリング基準!$B$28,スコアリング基準!$C$28,スコアリング基準!$C$29),0))</f>
        <v/>
      </c>
      <c r="X4545" s="4">
        <f>IFERROR(VLOOKUP($B4545,スコアリング基準!$A$36:$B$46,2,FALSE),0)</f>
        <v/>
      </c>
      <c r="Y4545" s="4">
        <f>SUM($S4545:$X4545)</f>
        <v/>
      </c>
      <c r="Z4545" s="4">
        <f>IF(COUNT($M4545:$N4545)=0,"データ無",IF($Y4545&gt;=スコアリング基準!$B$30,"S",IF($Y4545&gt;=スコアリング基準!$B$31,"A",IF($Y4545&gt;=スコアリング基準!$B$32,"B","C"))))</f>
        <v/>
      </c>
      <c r="AA4545">
        <f>IFERROR(INDEX(実績DB!$I$3:$I$104,MATCH($B4545&amp;$C4545,実績DB!$J$3:$J$104,0)),"")</f>
        <v/>
      </c>
    </row>
    <row r="4546">
      <c r="A4546" t="n">
        <v>4544</v>
      </c>
      <c r="B4546" t="inlineStr">
        <is>
          <t>関西</t>
        </is>
      </c>
      <c r="C4546" t="inlineStr">
        <is>
          <t>梅谷変電所</t>
        </is>
      </c>
      <c r="E4546" t="n">
        <v>77</v>
      </c>
      <c r="F4546" t="n">
        <v>6.6</v>
      </c>
      <c r="G4546" s="3" t="n"/>
      <c r="H4546" s="3" t="n"/>
      <c r="I4546" t="inlineStr">
        <is>
          <t>未取得</t>
        </is>
      </c>
      <c r="J4546" t="n">
        <v>19</v>
      </c>
      <c r="K4546" t="n">
        <v>19</v>
      </c>
      <c r="L4546" t="n">
        <v>-16</v>
      </c>
      <c r="M4546" t="n">
        <v>3</v>
      </c>
      <c r="N4546" t="n">
        <v>3</v>
      </c>
      <c r="O4546" t="inlineStr">
        <is>
          <t>不可 #2</t>
        </is>
      </c>
      <c r="P4546" t="inlineStr">
        <is>
          <t>有り</t>
        </is>
      </c>
      <c r="R4546" s="4">
        <f>IF(COUNT($M4546:$N4546)=0,"",IF(AND(IF($N4546&lt;&gt;"",$N4546,$M4546)&lt;=0,$O4546&lt;&gt;"可"),"警告",""))</f>
        <v/>
      </c>
      <c r="S4546" s="4">
        <f>IF(COUNT($M4546:$N4546)=0,0,IF(IF($N4546&lt;&gt;"",$N4546,$M4546)&gt;=スコアリング基準!$B$20,スコアリング基準!$C$20,IF(IF($N4546&lt;&gt;"",$N4546,$M4546)&gt;=スコアリング基準!$B$21,スコアリング基準!$C$21,IF(IF($N4546&lt;&gt;"",$N4546,$M4546)&gt;0,スコアリング基準!$C$22,0))))</f>
        <v/>
      </c>
      <c r="T4546" s="4">
        <f>IF($O4546="可",スコアリング基準!$C$23,0)</f>
        <v/>
      </c>
      <c r="U4546" s="4">
        <f>IF(OR(COUNT($K4546:$L4546)&lt;2,$K4546=0),0,IF(ABS($L4546)/$K4546&lt;=スコアリング基準!$B$24,スコアリング基準!$C$24,IF(ABS($L4546)/$K4546&lt;=スコアリング基準!$B$25,スコアリング基準!$C$25,IF(ABS($L4546)/$K4546&lt;=スコアリング基準!$B$26,スコアリング基準!$C$26,0))))</f>
        <v/>
      </c>
      <c r="V4546" s="4">
        <f>IF($P4546="なし",スコアリング基準!$C$27,0)</f>
        <v/>
      </c>
      <c r="W4546" s="4">
        <f>IF($F4546="",0,IF(ISNUMBER($F4546),IF($F4546&lt;=スコアリング基準!$B$28,スコアリング基準!$C$28,スコアリング基準!$C$29),0))</f>
        <v/>
      </c>
      <c r="X4546" s="4">
        <f>IFERROR(VLOOKUP($B4546,スコアリング基準!$A$36:$B$46,2,FALSE),0)</f>
        <v/>
      </c>
      <c r="Y4546" s="4">
        <f>SUM($S4546:$X4546)</f>
        <v/>
      </c>
      <c r="Z4546" s="4">
        <f>IF(COUNT($M4546:$N4546)=0,"データ無",IF($Y4546&gt;=スコアリング基準!$B$30,"S",IF($Y4546&gt;=スコアリング基準!$B$31,"A",IF($Y4546&gt;=スコアリング基準!$B$32,"B","C"))))</f>
        <v/>
      </c>
      <c r="AA4546">
        <f>IFERROR(INDEX(実績DB!$I$3:$I$104,MATCH($B4546&amp;$C4546,実績DB!$J$3:$J$104,0)),"")</f>
        <v/>
      </c>
    </row>
    <row r="4547">
      <c r="A4547" t="n">
        <v>4545</v>
      </c>
      <c r="B4547" t="inlineStr">
        <is>
          <t>関西</t>
        </is>
      </c>
      <c r="C4547" t="inlineStr">
        <is>
          <t>森小路変電所</t>
        </is>
      </c>
      <c r="E4547" t="n">
        <v>77</v>
      </c>
      <c r="F4547" t="n">
        <v>6.6</v>
      </c>
      <c r="G4547" s="3" t="n">
        <v>34.719112</v>
      </c>
      <c r="H4547" s="3" t="n">
        <v>135.55086</v>
      </c>
      <c r="I4547" t="inlineStr">
        <is>
          <t>Google Places(名称一致)</t>
        </is>
      </c>
      <c r="J4547" t="n">
        <v>66</v>
      </c>
      <c r="K4547" t="n">
        <v>66</v>
      </c>
      <c r="L4547" t="n">
        <v>-47</v>
      </c>
      <c r="M4547" t="n">
        <v>19</v>
      </c>
      <c r="N4547" t="n">
        <v>19</v>
      </c>
      <c r="O4547" t="inlineStr">
        <is>
          <t>不可 #2</t>
        </is>
      </c>
      <c r="P4547" t="inlineStr">
        <is>
          <t>なし</t>
        </is>
      </c>
      <c r="R4547" s="4">
        <f>IF(COUNT($M4547:$N4547)=0,"",IF(AND(IF($N4547&lt;&gt;"",$N4547,$M4547)&lt;=0,$O4547&lt;&gt;"可"),"警告",""))</f>
        <v/>
      </c>
      <c r="S4547" s="4">
        <f>IF(COUNT($M4547:$N4547)=0,0,IF(IF($N4547&lt;&gt;"",$N4547,$M4547)&gt;=スコアリング基準!$B$20,スコアリング基準!$C$20,IF(IF($N4547&lt;&gt;"",$N4547,$M4547)&gt;=スコアリング基準!$B$21,スコアリング基準!$C$21,IF(IF($N4547&lt;&gt;"",$N4547,$M4547)&gt;0,スコアリング基準!$C$22,0))))</f>
        <v/>
      </c>
      <c r="T4547" s="4">
        <f>IF($O4547="可",スコアリング基準!$C$23,0)</f>
        <v/>
      </c>
      <c r="U4547" s="4">
        <f>IF(OR(COUNT($K4547:$L4547)&lt;2,$K4547=0),0,IF(ABS($L4547)/$K4547&lt;=スコアリング基準!$B$24,スコアリング基準!$C$24,IF(ABS($L4547)/$K4547&lt;=スコアリング基準!$B$25,スコアリング基準!$C$25,IF(ABS($L4547)/$K4547&lt;=スコアリング基準!$B$26,スコアリング基準!$C$26,0))))</f>
        <v/>
      </c>
      <c r="V4547" s="4">
        <f>IF($P4547="なし",スコアリング基準!$C$27,0)</f>
        <v/>
      </c>
      <c r="W4547" s="4">
        <f>IF($F4547="",0,IF(ISNUMBER($F4547),IF($F4547&lt;=スコアリング基準!$B$28,スコアリング基準!$C$28,スコアリング基準!$C$29),0))</f>
        <v/>
      </c>
      <c r="X4547" s="4">
        <f>IFERROR(VLOOKUP($B4547,スコアリング基準!$A$36:$B$46,2,FALSE),0)</f>
        <v/>
      </c>
      <c r="Y4547" s="4">
        <f>SUM($S4547:$X4547)</f>
        <v/>
      </c>
      <c r="Z4547" s="4">
        <f>IF(COUNT($M4547:$N4547)=0,"データ無",IF($Y4547&gt;=スコアリング基準!$B$30,"S",IF($Y4547&gt;=スコアリング基準!$B$31,"A",IF($Y4547&gt;=スコアリング基準!$B$32,"B","C"))))</f>
        <v/>
      </c>
      <c r="AA4547">
        <f>IFERROR(INDEX(実績DB!$I$3:$I$104,MATCH($B4547&amp;$C4547,実績DB!$J$3:$J$104,0)),"")</f>
        <v/>
      </c>
    </row>
    <row r="4548">
      <c r="A4548" t="n">
        <v>4546</v>
      </c>
      <c r="B4548" t="inlineStr">
        <is>
          <t>関西</t>
        </is>
      </c>
      <c r="C4548" t="inlineStr">
        <is>
          <t>楠橋変電所</t>
        </is>
      </c>
      <c r="E4548" t="n">
        <v>77</v>
      </c>
      <c r="F4548" t="n">
        <v>6.6</v>
      </c>
      <c r="G4548" s="3" t="n">
        <v>34.68612</v>
      </c>
      <c r="H4548" s="3" t="n">
        <v>135.17692</v>
      </c>
      <c r="I4548" t="inlineStr">
        <is>
          <t>OSM実測(名称一致)</t>
        </is>
      </c>
      <c r="J4548" t="n">
        <v>66</v>
      </c>
      <c r="K4548" t="n">
        <v>66</v>
      </c>
      <c r="L4548" t="n">
        <v>-47</v>
      </c>
      <c r="M4548" t="n">
        <v>19</v>
      </c>
      <c r="N4548" t="n">
        <v>0</v>
      </c>
      <c r="O4548" t="inlineStr">
        <is>
          <t>不可 #2</t>
        </is>
      </c>
      <c r="P4548" t="inlineStr">
        <is>
          <t>有り</t>
        </is>
      </c>
      <c r="R4548" s="4">
        <f>IF(COUNT($M4548:$N4548)=0,"",IF(AND(IF($N4548&lt;&gt;"",$N4548,$M4548)&lt;=0,$O4548&lt;&gt;"可"),"警告",""))</f>
        <v/>
      </c>
      <c r="S4548" s="4">
        <f>IF(COUNT($M4548:$N4548)=0,0,IF(IF($N4548&lt;&gt;"",$N4548,$M4548)&gt;=スコアリング基準!$B$20,スコアリング基準!$C$20,IF(IF($N4548&lt;&gt;"",$N4548,$M4548)&gt;=スコアリング基準!$B$21,スコアリング基準!$C$21,IF(IF($N4548&lt;&gt;"",$N4548,$M4548)&gt;0,スコアリング基準!$C$22,0))))</f>
        <v/>
      </c>
      <c r="T4548" s="4">
        <f>IF($O4548="可",スコアリング基準!$C$23,0)</f>
        <v/>
      </c>
      <c r="U4548" s="4">
        <f>IF(OR(COUNT($K4548:$L4548)&lt;2,$K4548=0),0,IF(ABS($L4548)/$K4548&lt;=スコアリング基準!$B$24,スコアリング基準!$C$24,IF(ABS($L4548)/$K4548&lt;=スコアリング基準!$B$25,スコアリング基準!$C$25,IF(ABS($L4548)/$K4548&lt;=スコアリング基準!$B$26,スコアリング基準!$C$26,0))))</f>
        <v/>
      </c>
      <c r="V4548" s="4">
        <f>IF($P4548="なし",スコアリング基準!$C$27,0)</f>
        <v/>
      </c>
      <c r="W4548" s="4">
        <f>IF($F4548="",0,IF(ISNUMBER($F4548),IF($F4548&lt;=スコアリング基準!$B$28,スコアリング基準!$C$28,スコアリング基準!$C$29),0))</f>
        <v/>
      </c>
      <c r="X4548" s="4">
        <f>IFERROR(VLOOKUP($B4548,スコアリング基準!$A$36:$B$46,2,FALSE),0)</f>
        <v/>
      </c>
      <c r="Y4548" s="4">
        <f>SUM($S4548:$X4548)</f>
        <v/>
      </c>
      <c r="Z4548" s="4">
        <f>IF(COUNT($M4548:$N4548)=0,"データ無",IF($Y4548&gt;=スコアリング基準!$B$30,"S",IF($Y4548&gt;=スコアリング基準!$B$31,"A",IF($Y4548&gt;=スコアリング基準!$B$32,"B","C"))))</f>
        <v/>
      </c>
      <c r="AA4548">
        <f>IFERROR(INDEX(実績DB!$I$3:$I$104,MATCH($B4548&amp;$C4548,実績DB!$J$3:$J$104,0)),"")</f>
        <v/>
      </c>
    </row>
    <row r="4549">
      <c r="A4549" t="n">
        <v>4547</v>
      </c>
      <c r="B4549" t="inlineStr">
        <is>
          <t>関西</t>
        </is>
      </c>
      <c r="C4549" t="inlineStr">
        <is>
          <t>楠葉変電所</t>
        </is>
      </c>
      <c r="E4549" t="n">
        <v>77</v>
      </c>
      <c r="F4549" t="n">
        <v>6.6</v>
      </c>
      <c r="G4549" s="3" t="n">
        <v>34.861087</v>
      </c>
      <c r="H4549" s="3" t="n">
        <v>135.685657</v>
      </c>
      <c r="I4549" t="inlineStr">
        <is>
          <t>Google Places(名称一致)</t>
        </is>
      </c>
      <c r="J4549" t="n">
        <v>38</v>
      </c>
      <c r="K4549" t="n">
        <v>38</v>
      </c>
      <c r="L4549" t="n">
        <v>-19</v>
      </c>
      <c r="M4549" t="n">
        <v>19</v>
      </c>
      <c r="N4549" t="n">
        <v>17</v>
      </c>
      <c r="O4549" t="inlineStr">
        <is>
          <t>不可 #2</t>
        </is>
      </c>
      <c r="P4549" t="inlineStr">
        <is>
          <t>なし</t>
        </is>
      </c>
      <c r="R4549" s="4">
        <f>IF(COUNT($M4549:$N4549)=0,"",IF(AND(IF($N4549&lt;&gt;"",$N4549,$M4549)&lt;=0,$O4549&lt;&gt;"可"),"警告",""))</f>
        <v/>
      </c>
      <c r="S4549" s="4">
        <f>IF(COUNT($M4549:$N4549)=0,0,IF(IF($N4549&lt;&gt;"",$N4549,$M4549)&gt;=スコアリング基準!$B$20,スコアリング基準!$C$20,IF(IF($N4549&lt;&gt;"",$N4549,$M4549)&gt;=スコアリング基準!$B$21,スコアリング基準!$C$21,IF(IF($N4549&lt;&gt;"",$N4549,$M4549)&gt;0,スコアリング基準!$C$22,0))))</f>
        <v/>
      </c>
      <c r="T4549" s="4">
        <f>IF($O4549="可",スコアリング基準!$C$23,0)</f>
        <v/>
      </c>
      <c r="U4549" s="4">
        <f>IF(OR(COUNT($K4549:$L4549)&lt;2,$K4549=0),0,IF(ABS($L4549)/$K4549&lt;=スコアリング基準!$B$24,スコアリング基準!$C$24,IF(ABS($L4549)/$K4549&lt;=スコアリング基準!$B$25,スコアリング基準!$C$25,IF(ABS($L4549)/$K4549&lt;=スコアリング基準!$B$26,スコアリング基準!$C$26,0))))</f>
        <v/>
      </c>
      <c r="V4549" s="4">
        <f>IF($P4549="なし",スコアリング基準!$C$27,0)</f>
        <v/>
      </c>
      <c r="W4549" s="4">
        <f>IF($F4549="",0,IF(ISNUMBER($F4549),IF($F4549&lt;=スコアリング基準!$B$28,スコアリング基準!$C$28,スコアリング基準!$C$29),0))</f>
        <v/>
      </c>
      <c r="X4549" s="4">
        <f>IFERROR(VLOOKUP($B4549,スコアリング基準!$A$36:$B$46,2,FALSE),0)</f>
        <v/>
      </c>
      <c r="Y4549" s="4">
        <f>SUM($S4549:$X4549)</f>
        <v/>
      </c>
      <c r="Z4549" s="4">
        <f>IF(COUNT($M4549:$N4549)=0,"データ無",IF($Y4549&gt;=スコアリング基準!$B$30,"S",IF($Y4549&gt;=スコアリング基準!$B$31,"A",IF($Y4549&gt;=スコアリング基準!$B$32,"B","C"))))</f>
        <v/>
      </c>
      <c r="AA4549">
        <f>IFERROR(INDEX(実績DB!$I$3:$I$104,MATCH($B4549&amp;$C4549,実績DB!$J$3:$J$104,0)),"")</f>
        <v/>
      </c>
    </row>
    <row r="4550">
      <c r="A4550" t="n">
        <v>4548</v>
      </c>
      <c r="B4550" t="inlineStr">
        <is>
          <t>関西</t>
        </is>
      </c>
      <c r="C4550" t="inlineStr">
        <is>
          <t>榛原変電所</t>
        </is>
      </c>
      <c r="E4550" t="n">
        <v>77</v>
      </c>
      <c r="F4550" t="n">
        <v>22</v>
      </c>
      <c r="G4550" s="3" t="n">
        <v>34.53955</v>
      </c>
      <c r="H4550" s="3" t="n">
        <v>135.95503</v>
      </c>
      <c r="I4550" t="inlineStr">
        <is>
          <t>OSM実測(名称一致)</t>
        </is>
      </c>
      <c r="J4550" t="n">
        <v>42</v>
      </c>
      <c r="K4550" t="n">
        <v>42</v>
      </c>
      <c r="L4550" t="n">
        <v>-20</v>
      </c>
      <c r="O4550" t="inlineStr">
        <is>
          <t>不可 #1</t>
        </is>
      </c>
      <c r="P4550" t="inlineStr">
        <is>
          <t>有り</t>
        </is>
      </c>
      <c r="R4550" s="4">
        <f>IF(COUNT($M4550:$N4550)=0,"",IF(AND(IF($N4550&lt;&gt;"",$N4550,$M4550)&lt;=0,$O4550&lt;&gt;"可"),"警告",""))</f>
        <v/>
      </c>
      <c r="S4550" s="4">
        <f>IF(COUNT($M4550:$N4550)=0,0,IF(IF($N4550&lt;&gt;"",$N4550,$M4550)&gt;=スコアリング基準!$B$20,スコアリング基準!$C$20,IF(IF($N4550&lt;&gt;"",$N4550,$M4550)&gt;=スコアリング基準!$B$21,スコアリング基準!$C$21,IF(IF($N4550&lt;&gt;"",$N4550,$M4550)&gt;0,スコアリング基準!$C$22,0))))</f>
        <v/>
      </c>
      <c r="T4550" s="4">
        <f>IF($O4550="可",スコアリング基準!$C$23,0)</f>
        <v/>
      </c>
      <c r="U4550" s="4">
        <f>IF(OR(COUNT($K4550:$L4550)&lt;2,$K4550=0),0,IF(ABS($L4550)/$K4550&lt;=スコアリング基準!$B$24,スコアリング基準!$C$24,IF(ABS($L4550)/$K4550&lt;=スコアリング基準!$B$25,スコアリング基準!$C$25,IF(ABS($L4550)/$K4550&lt;=スコアリング基準!$B$26,スコアリング基準!$C$26,0))))</f>
        <v/>
      </c>
      <c r="V4550" s="4">
        <f>IF($P4550="なし",スコアリング基準!$C$27,0)</f>
        <v/>
      </c>
      <c r="W4550" s="4">
        <f>IF($F4550="",0,IF(ISNUMBER($F4550),IF($F4550&lt;=スコアリング基準!$B$28,スコアリング基準!$C$28,スコアリング基準!$C$29),0))</f>
        <v/>
      </c>
      <c r="X4550" s="4">
        <f>IFERROR(VLOOKUP($B4550,スコアリング基準!$A$36:$B$46,2,FALSE),0)</f>
        <v/>
      </c>
      <c r="Y4550" s="4">
        <f>SUM($S4550:$X4550)</f>
        <v/>
      </c>
      <c r="Z4550" s="4">
        <f>IF(COUNT($M4550:$N4550)=0,"データ無",IF($Y4550&gt;=スコアリング基準!$B$30,"S",IF($Y4550&gt;=スコアリング基準!$B$31,"A",IF($Y4550&gt;=スコアリング基準!$B$32,"B","C"))))</f>
        <v/>
      </c>
      <c r="AA4550">
        <f>IFERROR(INDEX(実績DB!$I$3:$I$104,MATCH($B4550&amp;$C4550,実績DB!$J$3:$J$104,0)),"")</f>
        <v/>
      </c>
    </row>
    <row r="4551">
      <c r="A4551" t="n">
        <v>4549</v>
      </c>
      <c r="B4551" t="inlineStr">
        <is>
          <t>関西</t>
        </is>
      </c>
      <c r="C4551" t="inlineStr">
        <is>
          <t>樫野台変電所</t>
        </is>
      </c>
      <c r="E4551" t="n">
        <v>77</v>
      </c>
      <c r="F4551" t="n">
        <v>6.6</v>
      </c>
      <c r="G4551" s="3" t="n">
        <v>34.709686</v>
      </c>
      <c r="H4551" s="3" t="n">
        <v>135.00602</v>
      </c>
      <c r="I4551" t="inlineStr">
        <is>
          <t>Google Places(名称一致)</t>
        </is>
      </c>
      <c r="J4551" t="n">
        <v>38</v>
      </c>
      <c r="K4551" t="n">
        <v>38</v>
      </c>
      <c r="L4551" t="n">
        <v>-20</v>
      </c>
      <c r="M4551" t="n">
        <v>18</v>
      </c>
      <c r="N4551" t="n">
        <v>0</v>
      </c>
      <c r="O4551" t="inlineStr">
        <is>
          <t>不可 #2</t>
        </is>
      </c>
      <c r="P4551" t="inlineStr">
        <is>
          <t>有り</t>
        </is>
      </c>
      <c r="R4551" s="4">
        <f>IF(COUNT($M4551:$N4551)=0,"",IF(AND(IF($N4551&lt;&gt;"",$N4551,$M4551)&lt;=0,$O4551&lt;&gt;"可"),"警告",""))</f>
        <v/>
      </c>
      <c r="S4551" s="4">
        <f>IF(COUNT($M4551:$N4551)=0,0,IF(IF($N4551&lt;&gt;"",$N4551,$M4551)&gt;=スコアリング基準!$B$20,スコアリング基準!$C$20,IF(IF($N4551&lt;&gt;"",$N4551,$M4551)&gt;=スコアリング基準!$B$21,スコアリング基準!$C$21,IF(IF($N4551&lt;&gt;"",$N4551,$M4551)&gt;0,スコアリング基準!$C$22,0))))</f>
        <v/>
      </c>
      <c r="T4551" s="4">
        <f>IF($O4551="可",スコアリング基準!$C$23,0)</f>
        <v/>
      </c>
      <c r="U4551" s="4">
        <f>IF(OR(COUNT($K4551:$L4551)&lt;2,$K4551=0),0,IF(ABS($L4551)/$K4551&lt;=スコアリング基準!$B$24,スコアリング基準!$C$24,IF(ABS($L4551)/$K4551&lt;=スコアリング基準!$B$25,スコアリング基準!$C$25,IF(ABS($L4551)/$K4551&lt;=スコアリング基準!$B$26,スコアリング基準!$C$26,0))))</f>
        <v/>
      </c>
      <c r="V4551" s="4">
        <f>IF($P4551="なし",スコアリング基準!$C$27,0)</f>
        <v/>
      </c>
      <c r="W4551" s="4">
        <f>IF($F4551="",0,IF(ISNUMBER($F4551),IF($F4551&lt;=スコアリング基準!$B$28,スコアリング基準!$C$28,スコアリング基準!$C$29),0))</f>
        <v/>
      </c>
      <c r="X4551" s="4">
        <f>IFERROR(VLOOKUP($B4551,スコアリング基準!$A$36:$B$46,2,FALSE),0)</f>
        <v/>
      </c>
      <c r="Y4551" s="4">
        <f>SUM($S4551:$X4551)</f>
        <v/>
      </c>
      <c r="Z4551" s="4">
        <f>IF(COUNT($M4551:$N4551)=0,"データ無",IF($Y4551&gt;=スコアリング基準!$B$30,"S",IF($Y4551&gt;=スコアリング基準!$B$31,"A",IF($Y4551&gt;=スコアリング基準!$B$32,"B","C"))))</f>
        <v/>
      </c>
      <c r="AA4551">
        <f>IFERROR(INDEX(実績DB!$I$3:$I$104,MATCH($B4551&amp;$C4551,実績DB!$J$3:$J$104,0)),"")</f>
        <v/>
      </c>
    </row>
    <row r="4552">
      <c r="A4552" t="n">
        <v>4550</v>
      </c>
      <c r="B4552" t="inlineStr">
        <is>
          <t>関西</t>
        </is>
      </c>
      <c r="C4552" t="inlineStr">
        <is>
          <t>橋本変電所</t>
        </is>
      </c>
      <c r="E4552" t="n">
        <v>77</v>
      </c>
      <c r="F4552" t="n">
        <v>6.6</v>
      </c>
      <c r="G4552" s="3" t="n">
        <v>34.88396</v>
      </c>
      <c r="H4552" s="3" t="n">
        <v>135.68555</v>
      </c>
      <c r="I4552" t="inlineStr">
        <is>
          <t>OSM実測(名称一致)</t>
        </is>
      </c>
      <c r="J4552" t="n">
        <v>28</v>
      </c>
      <c r="K4552" t="n">
        <v>28</v>
      </c>
      <c r="L4552" t="n">
        <v>-19</v>
      </c>
      <c r="M4552" t="n">
        <v>9</v>
      </c>
      <c r="N4552" t="n">
        <v>9</v>
      </c>
      <c r="O4552" t="inlineStr">
        <is>
          <t>不可 #2</t>
        </is>
      </c>
      <c r="P4552" t="inlineStr">
        <is>
          <t>なし</t>
        </is>
      </c>
      <c r="R4552" s="4">
        <f>IF(COUNT($M4552:$N4552)=0,"",IF(AND(IF($N4552&lt;&gt;"",$N4552,$M4552)&lt;=0,$O4552&lt;&gt;"可"),"警告",""))</f>
        <v/>
      </c>
      <c r="S4552" s="4">
        <f>IF(COUNT($M4552:$N4552)=0,0,IF(IF($N4552&lt;&gt;"",$N4552,$M4552)&gt;=スコアリング基準!$B$20,スコアリング基準!$C$20,IF(IF($N4552&lt;&gt;"",$N4552,$M4552)&gt;=スコアリング基準!$B$21,スコアリング基準!$C$21,IF(IF($N4552&lt;&gt;"",$N4552,$M4552)&gt;0,スコアリング基準!$C$22,0))))</f>
        <v/>
      </c>
      <c r="T4552" s="4">
        <f>IF($O4552="可",スコアリング基準!$C$23,0)</f>
        <v/>
      </c>
      <c r="U4552" s="4">
        <f>IF(OR(COUNT($K4552:$L4552)&lt;2,$K4552=0),0,IF(ABS($L4552)/$K4552&lt;=スコアリング基準!$B$24,スコアリング基準!$C$24,IF(ABS($L4552)/$K4552&lt;=スコアリング基準!$B$25,スコアリング基準!$C$25,IF(ABS($L4552)/$K4552&lt;=スコアリング基準!$B$26,スコアリング基準!$C$26,0))))</f>
        <v/>
      </c>
      <c r="V4552" s="4">
        <f>IF($P4552="なし",スコアリング基準!$C$27,0)</f>
        <v/>
      </c>
      <c r="W4552" s="4">
        <f>IF($F4552="",0,IF(ISNUMBER($F4552),IF($F4552&lt;=スコアリング基準!$B$28,スコアリング基準!$C$28,スコアリング基準!$C$29),0))</f>
        <v/>
      </c>
      <c r="X4552" s="4">
        <f>IFERROR(VLOOKUP($B4552,スコアリング基準!$A$36:$B$46,2,FALSE),0)</f>
        <v/>
      </c>
      <c r="Y4552" s="4">
        <f>SUM($S4552:$X4552)</f>
        <v/>
      </c>
      <c r="Z4552" s="4">
        <f>IF(COUNT($M4552:$N4552)=0,"データ無",IF($Y4552&gt;=スコアリング基準!$B$30,"S",IF($Y4552&gt;=スコアリング基準!$B$31,"A",IF($Y4552&gt;=スコアリング基準!$B$32,"B","C"))))</f>
        <v/>
      </c>
      <c r="AA4552">
        <f>IFERROR(INDEX(実績DB!$I$3:$I$104,MATCH($B4552&amp;$C4552,実績DB!$J$3:$J$104,0)),"")</f>
        <v/>
      </c>
    </row>
    <row r="4553">
      <c r="A4553" t="n">
        <v>4551</v>
      </c>
      <c r="B4553" t="inlineStr">
        <is>
          <t>関西</t>
        </is>
      </c>
      <c r="C4553" t="inlineStr">
        <is>
          <t>歌敷山変電所</t>
        </is>
      </c>
      <c r="E4553" t="n">
        <v>77</v>
      </c>
      <c r="F4553" t="n">
        <v>6.6</v>
      </c>
      <c r="G4553" s="3" t="n">
        <v>34.637209</v>
      </c>
      <c r="H4553" s="3" t="n">
        <v>135.040126</v>
      </c>
      <c r="I4553" t="inlineStr">
        <is>
          <t>Google Places(名称一致)</t>
        </is>
      </c>
      <c r="J4553" t="n">
        <v>36</v>
      </c>
      <c r="K4553" t="n">
        <v>36</v>
      </c>
      <c r="L4553" t="n">
        <v>-19</v>
      </c>
      <c r="M4553" t="n">
        <v>17</v>
      </c>
      <c r="N4553" t="n">
        <v>0</v>
      </c>
      <c r="O4553" t="inlineStr">
        <is>
          <t>不可 #2</t>
        </is>
      </c>
      <c r="P4553" t="inlineStr">
        <is>
          <t>有り</t>
        </is>
      </c>
      <c r="R4553" s="4">
        <f>IF(COUNT($M4553:$N4553)=0,"",IF(AND(IF($N4553&lt;&gt;"",$N4553,$M4553)&lt;=0,$O4553&lt;&gt;"可"),"警告",""))</f>
        <v/>
      </c>
      <c r="S4553" s="4">
        <f>IF(COUNT($M4553:$N4553)=0,0,IF(IF($N4553&lt;&gt;"",$N4553,$M4553)&gt;=スコアリング基準!$B$20,スコアリング基準!$C$20,IF(IF($N4553&lt;&gt;"",$N4553,$M4553)&gt;=スコアリング基準!$B$21,スコアリング基準!$C$21,IF(IF($N4553&lt;&gt;"",$N4553,$M4553)&gt;0,スコアリング基準!$C$22,0))))</f>
        <v/>
      </c>
      <c r="T4553" s="4">
        <f>IF($O4553="可",スコアリング基準!$C$23,0)</f>
        <v/>
      </c>
      <c r="U4553" s="4">
        <f>IF(OR(COUNT($K4553:$L4553)&lt;2,$K4553=0),0,IF(ABS($L4553)/$K4553&lt;=スコアリング基準!$B$24,スコアリング基準!$C$24,IF(ABS($L4553)/$K4553&lt;=スコアリング基準!$B$25,スコアリング基準!$C$25,IF(ABS($L4553)/$K4553&lt;=スコアリング基準!$B$26,スコアリング基準!$C$26,0))))</f>
        <v/>
      </c>
      <c r="V4553" s="4">
        <f>IF($P4553="なし",スコアリング基準!$C$27,0)</f>
        <v/>
      </c>
      <c r="W4553" s="4">
        <f>IF($F4553="",0,IF(ISNUMBER($F4553),IF($F4553&lt;=スコアリング基準!$B$28,スコアリング基準!$C$28,スコアリング基準!$C$29),0))</f>
        <v/>
      </c>
      <c r="X4553" s="4">
        <f>IFERROR(VLOOKUP($B4553,スコアリング基準!$A$36:$B$46,2,FALSE),0)</f>
        <v/>
      </c>
      <c r="Y4553" s="4">
        <f>SUM($S4553:$X4553)</f>
        <v/>
      </c>
      <c r="Z4553" s="4">
        <f>IF(COUNT($M4553:$N4553)=0,"データ無",IF($Y4553&gt;=スコアリング基準!$B$30,"S",IF($Y4553&gt;=スコアリング基準!$B$31,"A",IF($Y4553&gt;=スコアリング基準!$B$32,"B","C"))))</f>
        <v/>
      </c>
      <c r="AA4553">
        <f>IFERROR(INDEX(実績DB!$I$3:$I$104,MATCH($B4553&amp;$C4553,実績DB!$J$3:$J$104,0)),"")</f>
        <v/>
      </c>
    </row>
    <row r="4554">
      <c r="A4554" t="n">
        <v>4552</v>
      </c>
      <c r="B4554" t="inlineStr">
        <is>
          <t>関西</t>
        </is>
      </c>
      <c r="C4554" t="inlineStr">
        <is>
          <t>正覚寺変電所</t>
        </is>
      </c>
      <c r="E4554" t="n">
        <v>77</v>
      </c>
      <c r="F4554" t="n">
        <v>6.6</v>
      </c>
      <c r="G4554" s="3" t="n"/>
      <c r="H4554" s="3" t="n"/>
      <c r="I4554" t="inlineStr">
        <is>
          <t>未取得</t>
        </is>
      </c>
      <c r="J4554" t="n">
        <v>66</v>
      </c>
      <c r="K4554" t="n">
        <v>66</v>
      </c>
      <c r="L4554" t="n">
        <v>-47</v>
      </c>
      <c r="M4554" t="n">
        <v>19</v>
      </c>
      <c r="N4554" t="n">
        <v>19</v>
      </c>
      <c r="O4554" t="inlineStr">
        <is>
          <t>不可 #2</t>
        </is>
      </c>
      <c r="P4554" t="inlineStr">
        <is>
          <t>なし</t>
        </is>
      </c>
      <c r="R4554" s="4">
        <f>IF(COUNT($M4554:$N4554)=0,"",IF(AND(IF($N4554&lt;&gt;"",$N4554,$M4554)&lt;=0,$O4554&lt;&gt;"可"),"警告",""))</f>
        <v/>
      </c>
      <c r="S4554" s="4">
        <f>IF(COUNT($M4554:$N4554)=0,0,IF(IF($N4554&lt;&gt;"",$N4554,$M4554)&gt;=スコアリング基準!$B$20,スコアリング基準!$C$20,IF(IF($N4554&lt;&gt;"",$N4554,$M4554)&gt;=スコアリング基準!$B$21,スコアリング基準!$C$21,IF(IF($N4554&lt;&gt;"",$N4554,$M4554)&gt;0,スコアリング基準!$C$22,0))))</f>
        <v/>
      </c>
      <c r="T4554" s="4">
        <f>IF($O4554="可",スコアリング基準!$C$23,0)</f>
        <v/>
      </c>
      <c r="U4554" s="4">
        <f>IF(OR(COUNT($K4554:$L4554)&lt;2,$K4554=0),0,IF(ABS($L4554)/$K4554&lt;=スコアリング基準!$B$24,スコアリング基準!$C$24,IF(ABS($L4554)/$K4554&lt;=スコアリング基準!$B$25,スコアリング基準!$C$25,IF(ABS($L4554)/$K4554&lt;=スコアリング基準!$B$26,スコアリング基準!$C$26,0))))</f>
        <v/>
      </c>
      <c r="V4554" s="4">
        <f>IF($P4554="なし",スコアリング基準!$C$27,0)</f>
        <v/>
      </c>
      <c r="W4554" s="4">
        <f>IF($F4554="",0,IF(ISNUMBER($F4554),IF($F4554&lt;=スコアリング基準!$B$28,スコアリング基準!$C$28,スコアリング基準!$C$29),0))</f>
        <v/>
      </c>
      <c r="X4554" s="4">
        <f>IFERROR(VLOOKUP($B4554,スコアリング基準!$A$36:$B$46,2,FALSE),0)</f>
        <v/>
      </c>
      <c r="Y4554" s="4">
        <f>SUM($S4554:$X4554)</f>
        <v/>
      </c>
      <c r="Z4554" s="4">
        <f>IF(COUNT($M4554:$N4554)=0,"データ無",IF($Y4554&gt;=スコアリング基準!$B$30,"S",IF($Y4554&gt;=スコアリング基準!$B$31,"A",IF($Y4554&gt;=スコアリング基準!$B$32,"B","C"))))</f>
        <v/>
      </c>
      <c r="AA4554">
        <f>IFERROR(INDEX(実績DB!$I$3:$I$104,MATCH($B4554&amp;$C4554,実績DB!$J$3:$J$104,0)),"")</f>
        <v/>
      </c>
    </row>
    <row r="4555">
      <c r="A4555" t="n">
        <v>4553</v>
      </c>
      <c r="B4555" t="inlineStr">
        <is>
          <t>関西</t>
        </is>
      </c>
      <c r="C4555" t="inlineStr">
        <is>
          <t>正雀変電所</t>
        </is>
      </c>
      <c r="E4555" t="n">
        <v>77</v>
      </c>
      <c r="F4555" t="n">
        <v>6.6</v>
      </c>
      <c r="G4555" s="3" t="n">
        <v>34.776799</v>
      </c>
      <c r="H4555" s="3" t="n">
        <v>135.549967</v>
      </c>
      <c r="I4555" t="inlineStr">
        <is>
          <t>Google Places(名称一致)</t>
        </is>
      </c>
      <c r="J4555" t="n">
        <v>36</v>
      </c>
      <c r="K4555" t="n">
        <v>36</v>
      </c>
      <c r="L4555" t="n">
        <v>-19</v>
      </c>
      <c r="M4555" t="n">
        <v>17</v>
      </c>
      <c r="N4555" t="n">
        <v>17</v>
      </c>
      <c r="O4555" t="inlineStr">
        <is>
          <t>不可 #2</t>
        </is>
      </c>
      <c r="P4555" t="inlineStr">
        <is>
          <t>なし</t>
        </is>
      </c>
      <c r="R4555" s="4">
        <f>IF(COUNT($M4555:$N4555)=0,"",IF(AND(IF($N4555&lt;&gt;"",$N4555,$M4555)&lt;=0,$O4555&lt;&gt;"可"),"警告",""))</f>
        <v/>
      </c>
      <c r="S4555" s="4">
        <f>IF(COUNT($M4555:$N4555)=0,0,IF(IF($N4555&lt;&gt;"",$N4555,$M4555)&gt;=スコアリング基準!$B$20,スコアリング基準!$C$20,IF(IF($N4555&lt;&gt;"",$N4555,$M4555)&gt;=スコアリング基準!$B$21,スコアリング基準!$C$21,IF(IF($N4555&lt;&gt;"",$N4555,$M4555)&gt;0,スコアリング基準!$C$22,0))))</f>
        <v/>
      </c>
      <c r="T4555" s="4">
        <f>IF($O4555="可",スコアリング基準!$C$23,0)</f>
        <v/>
      </c>
      <c r="U4555" s="4">
        <f>IF(OR(COUNT($K4555:$L4555)&lt;2,$K4555=0),0,IF(ABS($L4555)/$K4555&lt;=スコアリング基準!$B$24,スコアリング基準!$C$24,IF(ABS($L4555)/$K4555&lt;=スコアリング基準!$B$25,スコアリング基準!$C$25,IF(ABS($L4555)/$K4555&lt;=スコアリング基準!$B$26,スコアリング基準!$C$26,0))))</f>
        <v/>
      </c>
      <c r="V4555" s="4">
        <f>IF($P4555="なし",スコアリング基準!$C$27,0)</f>
        <v/>
      </c>
      <c r="W4555" s="4">
        <f>IF($F4555="",0,IF(ISNUMBER($F4555),IF($F4555&lt;=スコアリング基準!$B$28,スコアリング基準!$C$28,スコアリング基準!$C$29),0))</f>
        <v/>
      </c>
      <c r="X4555" s="4">
        <f>IFERROR(VLOOKUP($B4555,スコアリング基準!$A$36:$B$46,2,FALSE),0)</f>
        <v/>
      </c>
      <c r="Y4555" s="4">
        <f>SUM($S4555:$X4555)</f>
        <v/>
      </c>
      <c r="Z4555" s="4">
        <f>IF(COUNT($M4555:$N4555)=0,"データ無",IF($Y4555&gt;=スコアリング基準!$B$30,"S",IF($Y4555&gt;=スコアリング基準!$B$31,"A",IF($Y4555&gt;=スコアリング基準!$B$32,"B","C"))))</f>
        <v/>
      </c>
      <c r="AA4555">
        <f>IFERROR(INDEX(実績DB!$I$3:$I$104,MATCH($B4555&amp;$C4555,実績DB!$J$3:$J$104,0)),"")</f>
        <v/>
      </c>
    </row>
    <row r="4556">
      <c r="A4556" t="n">
        <v>4554</v>
      </c>
      <c r="B4556" t="inlineStr">
        <is>
          <t>関西</t>
        </is>
      </c>
      <c r="C4556" t="inlineStr">
        <is>
          <t>武庫変電所</t>
        </is>
      </c>
      <c r="E4556" t="n">
        <v>77</v>
      </c>
      <c r="F4556" t="n">
        <v>6.6</v>
      </c>
      <c r="G4556" s="3" t="n">
        <v>34.76427</v>
      </c>
      <c r="H4556" s="3" t="n">
        <v>135.38744</v>
      </c>
      <c r="I4556" t="inlineStr">
        <is>
          <t>OSM実測(名称一致)</t>
        </is>
      </c>
      <c r="J4556" t="n">
        <v>52</v>
      </c>
      <c r="K4556" t="n">
        <v>52</v>
      </c>
      <c r="L4556" t="n">
        <v>-38</v>
      </c>
      <c r="M4556" t="n">
        <v>14</v>
      </c>
      <c r="N4556" t="n">
        <v>0</v>
      </c>
      <c r="O4556" t="inlineStr">
        <is>
          <t>不可 #2</t>
        </is>
      </c>
      <c r="P4556" t="inlineStr">
        <is>
          <t>有り</t>
        </is>
      </c>
      <c r="R4556" s="4">
        <f>IF(COUNT($M4556:$N4556)=0,"",IF(AND(IF($N4556&lt;&gt;"",$N4556,$M4556)&lt;=0,$O4556&lt;&gt;"可"),"警告",""))</f>
        <v/>
      </c>
      <c r="S4556" s="4">
        <f>IF(COUNT($M4556:$N4556)=0,0,IF(IF($N4556&lt;&gt;"",$N4556,$M4556)&gt;=スコアリング基準!$B$20,スコアリング基準!$C$20,IF(IF($N4556&lt;&gt;"",$N4556,$M4556)&gt;=スコアリング基準!$B$21,スコアリング基準!$C$21,IF(IF($N4556&lt;&gt;"",$N4556,$M4556)&gt;0,スコアリング基準!$C$22,0))))</f>
        <v/>
      </c>
      <c r="T4556" s="4">
        <f>IF($O4556="可",スコアリング基準!$C$23,0)</f>
        <v/>
      </c>
      <c r="U4556" s="4">
        <f>IF(OR(COUNT($K4556:$L4556)&lt;2,$K4556=0),0,IF(ABS($L4556)/$K4556&lt;=スコアリング基準!$B$24,スコアリング基準!$C$24,IF(ABS($L4556)/$K4556&lt;=スコアリング基準!$B$25,スコアリング基準!$C$25,IF(ABS($L4556)/$K4556&lt;=スコアリング基準!$B$26,スコアリング基準!$C$26,0))))</f>
        <v/>
      </c>
      <c r="V4556" s="4">
        <f>IF($P4556="なし",スコアリング基準!$C$27,0)</f>
        <v/>
      </c>
      <c r="W4556" s="4">
        <f>IF($F4556="",0,IF(ISNUMBER($F4556),IF($F4556&lt;=スコアリング基準!$B$28,スコアリング基準!$C$28,スコアリング基準!$C$29),0))</f>
        <v/>
      </c>
      <c r="X4556" s="4">
        <f>IFERROR(VLOOKUP($B4556,スコアリング基準!$A$36:$B$46,2,FALSE),0)</f>
        <v/>
      </c>
      <c r="Y4556" s="4">
        <f>SUM($S4556:$X4556)</f>
        <v/>
      </c>
      <c r="Z4556" s="4">
        <f>IF(COUNT($M4556:$N4556)=0,"データ無",IF($Y4556&gt;=スコアリング基準!$B$30,"S",IF($Y4556&gt;=スコアリング基準!$B$31,"A",IF($Y4556&gt;=スコアリング基準!$B$32,"B","C"))))</f>
        <v/>
      </c>
      <c r="AA4556">
        <f>IFERROR(INDEX(実績DB!$I$3:$I$104,MATCH($B4556&amp;$C4556,実績DB!$J$3:$J$104,0)),"")</f>
        <v/>
      </c>
    </row>
    <row r="4557">
      <c r="A4557" t="n">
        <v>4555</v>
      </c>
      <c r="B4557" t="inlineStr">
        <is>
          <t>関西</t>
        </is>
      </c>
      <c r="C4557" t="inlineStr">
        <is>
          <t>比良変電所</t>
        </is>
      </c>
      <c r="E4557" t="n">
        <v>77</v>
      </c>
      <c r="F4557" t="n">
        <v>6.6</v>
      </c>
      <c r="G4557" s="3" t="n"/>
      <c r="H4557" s="3" t="n"/>
      <c r="I4557" t="inlineStr">
        <is>
          <t>未取得</t>
        </is>
      </c>
      <c r="J4557" t="n">
        <v>34</v>
      </c>
      <c r="K4557" t="n">
        <v>34</v>
      </c>
      <c r="L4557" t="n">
        <v>-27</v>
      </c>
      <c r="M4557" t="n">
        <v>5</v>
      </c>
      <c r="N4557" t="n">
        <v>0</v>
      </c>
      <c r="O4557" t="inlineStr">
        <is>
          <t>不可 #2</t>
        </is>
      </c>
      <c r="P4557" t="inlineStr">
        <is>
          <t>有り</t>
        </is>
      </c>
      <c r="R4557" s="4">
        <f>IF(COUNT($M4557:$N4557)=0,"",IF(AND(IF($N4557&lt;&gt;"",$N4557,$M4557)&lt;=0,$O4557&lt;&gt;"可"),"警告",""))</f>
        <v/>
      </c>
      <c r="S4557" s="4">
        <f>IF(COUNT($M4557:$N4557)=0,0,IF(IF($N4557&lt;&gt;"",$N4557,$M4557)&gt;=スコアリング基準!$B$20,スコアリング基準!$C$20,IF(IF($N4557&lt;&gt;"",$N4557,$M4557)&gt;=スコアリング基準!$B$21,スコアリング基準!$C$21,IF(IF($N4557&lt;&gt;"",$N4557,$M4557)&gt;0,スコアリング基準!$C$22,0))))</f>
        <v/>
      </c>
      <c r="T4557" s="4">
        <f>IF($O4557="可",スコアリング基準!$C$23,0)</f>
        <v/>
      </c>
      <c r="U4557" s="4">
        <f>IF(OR(COUNT($K4557:$L4557)&lt;2,$K4557=0),0,IF(ABS($L4557)/$K4557&lt;=スコアリング基準!$B$24,スコアリング基準!$C$24,IF(ABS($L4557)/$K4557&lt;=スコアリング基準!$B$25,スコアリング基準!$C$25,IF(ABS($L4557)/$K4557&lt;=スコアリング基準!$B$26,スコアリング基準!$C$26,0))))</f>
        <v/>
      </c>
      <c r="V4557" s="4">
        <f>IF($P4557="なし",スコアリング基準!$C$27,0)</f>
        <v/>
      </c>
      <c r="W4557" s="4">
        <f>IF($F4557="",0,IF(ISNUMBER($F4557),IF($F4557&lt;=スコアリング基準!$B$28,スコアリング基準!$C$28,スコアリング基準!$C$29),0))</f>
        <v/>
      </c>
      <c r="X4557" s="4">
        <f>IFERROR(VLOOKUP($B4557,スコアリング基準!$A$36:$B$46,2,FALSE),0)</f>
        <v/>
      </c>
      <c r="Y4557" s="4">
        <f>SUM($S4557:$X4557)</f>
        <v/>
      </c>
      <c r="Z4557" s="4">
        <f>IF(COUNT($M4557:$N4557)=0,"データ無",IF($Y4557&gt;=スコアリング基準!$B$30,"S",IF($Y4557&gt;=スコアリング基準!$B$31,"A",IF($Y4557&gt;=スコアリング基準!$B$32,"B","C"))))</f>
        <v/>
      </c>
      <c r="AA4557">
        <f>IFERROR(INDEX(実績DB!$I$3:$I$104,MATCH($B4557&amp;$C4557,実績DB!$J$3:$J$104,0)),"")</f>
        <v/>
      </c>
    </row>
    <row r="4558">
      <c r="A4558" t="n">
        <v>4556</v>
      </c>
      <c r="B4558" t="inlineStr">
        <is>
          <t>関西</t>
        </is>
      </c>
      <c r="C4558" t="inlineStr">
        <is>
          <t>水無瀬変電所</t>
        </is>
      </c>
      <c r="E4558" t="n">
        <v>77</v>
      </c>
      <c r="F4558" t="n">
        <v>6.6</v>
      </c>
      <c r="G4558" s="3" t="n">
        <v>34.885974</v>
      </c>
      <c r="H4558" s="3" t="n">
        <v>135.660713</v>
      </c>
      <c r="I4558" t="inlineStr">
        <is>
          <t>Google Places(名称一致)</t>
        </is>
      </c>
      <c r="J4558" t="n">
        <v>38</v>
      </c>
      <c r="K4558" t="n">
        <v>38</v>
      </c>
      <c r="L4558" t="n">
        <v>-19</v>
      </c>
      <c r="M4558" t="n">
        <v>19</v>
      </c>
      <c r="N4558" t="n">
        <v>19</v>
      </c>
      <c r="O4558" t="inlineStr">
        <is>
          <t>不可 #2</t>
        </is>
      </c>
      <c r="P4558" t="inlineStr">
        <is>
          <t>なし</t>
        </is>
      </c>
      <c r="R4558" s="4">
        <f>IF(COUNT($M4558:$N4558)=0,"",IF(AND(IF($N4558&lt;&gt;"",$N4558,$M4558)&lt;=0,$O4558&lt;&gt;"可"),"警告",""))</f>
        <v/>
      </c>
      <c r="S4558" s="4">
        <f>IF(COUNT($M4558:$N4558)=0,0,IF(IF($N4558&lt;&gt;"",$N4558,$M4558)&gt;=スコアリング基準!$B$20,スコアリング基準!$C$20,IF(IF($N4558&lt;&gt;"",$N4558,$M4558)&gt;=スコアリング基準!$B$21,スコアリング基準!$C$21,IF(IF($N4558&lt;&gt;"",$N4558,$M4558)&gt;0,スコアリング基準!$C$22,0))))</f>
        <v/>
      </c>
      <c r="T4558" s="4">
        <f>IF($O4558="可",スコアリング基準!$C$23,0)</f>
        <v/>
      </c>
      <c r="U4558" s="4">
        <f>IF(OR(COUNT($K4558:$L4558)&lt;2,$K4558=0),0,IF(ABS($L4558)/$K4558&lt;=スコアリング基準!$B$24,スコアリング基準!$C$24,IF(ABS($L4558)/$K4558&lt;=スコアリング基準!$B$25,スコアリング基準!$C$25,IF(ABS($L4558)/$K4558&lt;=スコアリング基準!$B$26,スコアリング基準!$C$26,0))))</f>
        <v/>
      </c>
      <c r="V4558" s="4">
        <f>IF($P4558="なし",スコアリング基準!$C$27,0)</f>
        <v/>
      </c>
      <c r="W4558" s="4">
        <f>IF($F4558="",0,IF(ISNUMBER($F4558),IF($F4558&lt;=スコアリング基準!$B$28,スコアリング基準!$C$28,スコアリング基準!$C$29),0))</f>
        <v/>
      </c>
      <c r="X4558" s="4">
        <f>IFERROR(VLOOKUP($B4558,スコアリング基準!$A$36:$B$46,2,FALSE),0)</f>
        <v/>
      </c>
      <c r="Y4558" s="4">
        <f>SUM($S4558:$X4558)</f>
        <v/>
      </c>
      <c r="Z4558" s="4">
        <f>IF(COUNT($M4558:$N4558)=0,"データ無",IF($Y4558&gt;=スコアリング基準!$B$30,"S",IF($Y4558&gt;=スコアリング基準!$B$31,"A",IF($Y4558&gt;=スコアリング基準!$B$32,"B","C"))))</f>
        <v/>
      </c>
      <c r="AA4558">
        <f>IFERROR(INDEX(実績DB!$I$3:$I$104,MATCH($B4558&amp;$C4558,実績DB!$J$3:$J$104,0)),"")</f>
        <v/>
      </c>
    </row>
    <row r="4559">
      <c r="A4559" t="n">
        <v>4557</v>
      </c>
      <c r="B4559" t="inlineStr">
        <is>
          <t>関西</t>
        </is>
      </c>
      <c r="C4559" t="inlineStr">
        <is>
          <t>水軒変電所</t>
        </is>
      </c>
      <c r="E4559" t="n">
        <v>77</v>
      </c>
      <c r="F4559" t="n">
        <v>6.6</v>
      </c>
      <c r="G4559" s="3" t="n"/>
      <c r="H4559" s="3" t="n"/>
      <c r="I4559" t="inlineStr">
        <is>
          <t>未取得</t>
        </is>
      </c>
      <c r="J4559" t="n">
        <v>38</v>
      </c>
      <c r="K4559" t="n">
        <v>38</v>
      </c>
      <c r="L4559" t="n">
        <v>-21</v>
      </c>
      <c r="M4559" t="n">
        <v>17</v>
      </c>
      <c r="N4559" t="n">
        <v>15</v>
      </c>
      <c r="O4559" t="inlineStr">
        <is>
          <t>不可 #2</t>
        </is>
      </c>
      <c r="P4559" t="inlineStr">
        <is>
          <t>なし</t>
        </is>
      </c>
      <c r="R4559" s="4">
        <f>IF(COUNT($M4559:$N4559)=0,"",IF(AND(IF($N4559&lt;&gt;"",$N4559,$M4559)&lt;=0,$O4559&lt;&gt;"可"),"警告",""))</f>
        <v/>
      </c>
      <c r="S4559" s="4">
        <f>IF(COUNT($M4559:$N4559)=0,0,IF(IF($N4559&lt;&gt;"",$N4559,$M4559)&gt;=スコアリング基準!$B$20,スコアリング基準!$C$20,IF(IF($N4559&lt;&gt;"",$N4559,$M4559)&gt;=スコアリング基準!$B$21,スコアリング基準!$C$21,IF(IF($N4559&lt;&gt;"",$N4559,$M4559)&gt;0,スコアリング基準!$C$22,0))))</f>
        <v/>
      </c>
      <c r="T4559" s="4">
        <f>IF($O4559="可",スコアリング基準!$C$23,0)</f>
        <v/>
      </c>
      <c r="U4559" s="4">
        <f>IF(OR(COUNT($K4559:$L4559)&lt;2,$K4559=0),0,IF(ABS($L4559)/$K4559&lt;=スコアリング基準!$B$24,スコアリング基準!$C$24,IF(ABS($L4559)/$K4559&lt;=スコアリング基準!$B$25,スコアリング基準!$C$25,IF(ABS($L4559)/$K4559&lt;=スコアリング基準!$B$26,スコアリング基準!$C$26,0))))</f>
        <v/>
      </c>
      <c r="V4559" s="4">
        <f>IF($P4559="なし",スコアリング基準!$C$27,0)</f>
        <v/>
      </c>
      <c r="W4559" s="4">
        <f>IF($F4559="",0,IF(ISNUMBER($F4559),IF($F4559&lt;=スコアリング基準!$B$28,スコアリング基準!$C$28,スコアリング基準!$C$29),0))</f>
        <v/>
      </c>
      <c r="X4559" s="4">
        <f>IFERROR(VLOOKUP($B4559,スコアリング基準!$A$36:$B$46,2,FALSE),0)</f>
        <v/>
      </c>
      <c r="Y4559" s="4">
        <f>SUM($S4559:$X4559)</f>
        <v/>
      </c>
      <c r="Z4559" s="4">
        <f>IF(COUNT($M4559:$N4559)=0,"データ無",IF($Y4559&gt;=スコアリング基準!$B$30,"S",IF($Y4559&gt;=スコアリング基準!$B$31,"A",IF($Y4559&gt;=スコアリング基準!$B$32,"B","C"))))</f>
        <v/>
      </c>
      <c r="AA4559">
        <f>IFERROR(INDEX(実績DB!$I$3:$I$104,MATCH($B4559&amp;$C4559,実績DB!$J$3:$J$104,0)),"")</f>
        <v/>
      </c>
    </row>
    <row r="4560">
      <c r="A4560" t="n">
        <v>4558</v>
      </c>
      <c r="B4560" t="inlineStr">
        <is>
          <t>関西</t>
        </is>
      </c>
      <c r="C4560" t="inlineStr">
        <is>
          <t>水間変電所</t>
        </is>
      </c>
      <c r="E4560" t="n">
        <v>77</v>
      </c>
      <c r="F4560" t="n">
        <v>6.6</v>
      </c>
      <c r="G4560" s="3" t="n"/>
      <c r="H4560" s="3" t="n"/>
      <c r="I4560" t="inlineStr">
        <is>
          <t>未取得</t>
        </is>
      </c>
      <c r="J4560" t="n">
        <v>38</v>
      </c>
      <c r="K4560" t="n">
        <v>38</v>
      </c>
      <c r="L4560" t="n">
        <v>-23</v>
      </c>
      <c r="M4560" t="n">
        <v>11</v>
      </c>
      <c r="N4560" t="n">
        <v>11</v>
      </c>
      <c r="O4560" t="inlineStr">
        <is>
          <t>不可 #2</t>
        </is>
      </c>
      <c r="P4560" t="inlineStr">
        <is>
          <t>なし</t>
        </is>
      </c>
      <c r="R4560" s="4">
        <f>IF(COUNT($M4560:$N4560)=0,"",IF(AND(IF($N4560&lt;&gt;"",$N4560,$M4560)&lt;=0,$O4560&lt;&gt;"可"),"警告",""))</f>
        <v/>
      </c>
      <c r="S4560" s="4">
        <f>IF(COUNT($M4560:$N4560)=0,0,IF(IF($N4560&lt;&gt;"",$N4560,$M4560)&gt;=スコアリング基準!$B$20,スコアリング基準!$C$20,IF(IF($N4560&lt;&gt;"",$N4560,$M4560)&gt;=スコアリング基準!$B$21,スコアリング基準!$C$21,IF(IF($N4560&lt;&gt;"",$N4560,$M4560)&gt;0,スコアリング基準!$C$22,0))))</f>
        <v/>
      </c>
      <c r="T4560" s="4">
        <f>IF($O4560="可",スコアリング基準!$C$23,0)</f>
        <v/>
      </c>
      <c r="U4560" s="4">
        <f>IF(OR(COUNT($K4560:$L4560)&lt;2,$K4560=0),0,IF(ABS($L4560)/$K4560&lt;=スコアリング基準!$B$24,スコアリング基準!$C$24,IF(ABS($L4560)/$K4560&lt;=スコアリング基準!$B$25,スコアリング基準!$C$25,IF(ABS($L4560)/$K4560&lt;=スコアリング基準!$B$26,スコアリング基準!$C$26,0))))</f>
        <v/>
      </c>
      <c r="V4560" s="4">
        <f>IF($P4560="なし",スコアリング基準!$C$27,0)</f>
        <v/>
      </c>
      <c r="W4560" s="4">
        <f>IF($F4560="",0,IF(ISNUMBER($F4560),IF($F4560&lt;=スコアリング基準!$B$28,スコアリング基準!$C$28,スコアリング基準!$C$29),0))</f>
        <v/>
      </c>
      <c r="X4560" s="4">
        <f>IFERROR(VLOOKUP($B4560,スコアリング基準!$A$36:$B$46,2,FALSE),0)</f>
        <v/>
      </c>
      <c r="Y4560" s="4">
        <f>SUM($S4560:$X4560)</f>
        <v/>
      </c>
      <c r="Z4560" s="4">
        <f>IF(COUNT($M4560:$N4560)=0,"データ無",IF($Y4560&gt;=スコアリング基準!$B$30,"S",IF($Y4560&gt;=スコアリング基準!$B$31,"A",IF($Y4560&gt;=スコアリング基準!$B$32,"B","C"))))</f>
        <v/>
      </c>
      <c r="AA4560">
        <f>IFERROR(INDEX(実績DB!$I$3:$I$104,MATCH($B4560&amp;$C4560,実績DB!$J$3:$J$104,0)),"")</f>
        <v/>
      </c>
    </row>
    <row r="4561">
      <c r="A4561" t="n">
        <v>4559</v>
      </c>
      <c r="B4561" t="inlineStr">
        <is>
          <t>関西</t>
        </is>
      </c>
      <c r="C4561" t="inlineStr">
        <is>
          <t>氷上変電所</t>
        </is>
      </c>
      <c r="E4561" t="n">
        <v>77</v>
      </c>
      <c r="F4561" t="n">
        <v>6.6</v>
      </c>
      <c r="G4561" s="3" t="n">
        <v>35.158942</v>
      </c>
      <c r="H4561" s="3" t="n">
        <v>135.027949</v>
      </c>
      <c r="I4561" t="inlineStr">
        <is>
          <t>Google Places(名称一致)</t>
        </is>
      </c>
      <c r="J4561" t="n">
        <v>38</v>
      </c>
      <c r="K4561" t="n">
        <v>38</v>
      </c>
      <c r="L4561" t="n">
        <v>-34</v>
      </c>
      <c r="M4561" t="n">
        <v>4</v>
      </c>
      <c r="N4561" t="n">
        <v>4</v>
      </c>
      <c r="O4561" t="inlineStr">
        <is>
          <t>不可 #2</t>
        </is>
      </c>
      <c r="P4561" t="inlineStr">
        <is>
          <t>なし</t>
        </is>
      </c>
      <c r="R4561" s="4">
        <f>IF(COUNT($M4561:$N4561)=0,"",IF(AND(IF($N4561&lt;&gt;"",$N4561,$M4561)&lt;=0,$O4561&lt;&gt;"可"),"警告",""))</f>
        <v/>
      </c>
      <c r="S4561" s="4">
        <f>IF(COUNT($M4561:$N4561)=0,0,IF(IF($N4561&lt;&gt;"",$N4561,$M4561)&gt;=スコアリング基準!$B$20,スコアリング基準!$C$20,IF(IF($N4561&lt;&gt;"",$N4561,$M4561)&gt;=スコアリング基準!$B$21,スコアリング基準!$C$21,IF(IF($N4561&lt;&gt;"",$N4561,$M4561)&gt;0,スコアリング基準!$C$22,0))))</f>
        <v/>
      </c>
      <c r="T4561" s="4">
        <f>IF($O4561="可",スコアリング基準!$C$23,0)</f>
        <v/>
      </c>
      <c r="U4561" s="4">
        <f>IF(OR(COUNT($K4561:$L4561)&lt;2,$K4561=0),0,IF(ABS($L4561)/$K4561&lt;=スコアリング基準!$B$24,スコアリング基準!$C$24,IF(ABS($L4561)/$K4561&lt;=スコアリング基準!$B$25,スコアリング基準!$C$25,IF(ABS($L4561)/$K4561&lt;=スコアリング基準!$B$26,スコアリング基準!$C$26,0))))</f>
        <v/>
      </c>
      <c r="V4561" s="4">
        <f>IF($P4561="なし",スコアリング基準!$C$27,0)</f>
        <v/>
      </c>
      <c r="W4561" s="4">
        <f>IF($F4561="",0,IF(ISNUMBER($F4561),IF($F4561&lt;=スコアリング基準!$B$28,スコアリング基準!$C$28,スコアリング基準!$C$29),0))</f>
        <v/>
      </c>
      <c r="X4561" s="4">
        <f>IFERROR(VLOOKUP($B4561,スコアリング基準!$A$36:$B$46,2,FALSE),0)</f>
        <v/>
      </c>
      <c r="Y4561" s="4">
        <f>SUM($S4561:$X4561)</f>
        <v/>
      </c>
      <c r="Z4561" s="4">
        <f>IF(COUNT($M4561:$N4561)=0,"データ無",IF($Y4561&gt;=スコアリング基準!$B$30,"S",IF($Y4561&gt;=スコアリング基準!$B$31,"A",IF($Y4561&gt;=スコアリング基準!$B$32,"B","C"))))</f>
        <v/>
      </c>
      <c r="AA4561">
        <f>IFERROR(INDEX(実績DB!$I$3:$I$104,MATCH($B4561&amp;$C4561,実績DB!$J$3:$J$104,0)),"")</f>
        <v/>
      </c>
    </row>
    <row r="4562">
      <c r="A4562" t="n">
        <v>4560</v>
      </c>
      <c r="B4562" t="inlineStr">
        <is>
          <t>関西</t>
        </is>
      </c>
      <c r="C4562" t="inlineStr">
        <is>
          <t>永和変電所</t>
        </is>
      </c>
      <c r="E4562" t="n">
        <v>77</v>
      </c>
      <c r="F4562" t="n">
        <v>6.6</v>
      </c>
      <c r="G4562" s="3" t="n">
        <v>34.667715</v>
      </c>
      <c r="H4562" s="3" t="n">
        <v>135.572491</v>
      </c>
      <c r="I4562" t="inlineStr">
        <is>
          <t>Google Places(名称一致)</t>
        </is>
      </c>
      <c r="J4562" t="n">
        <v>64</v>
      </c>
      <c r="K4562" t="n">
        <v>64</v>
      </c>
      <c r="L4562" t="n">
        <v>-47</v>
      </c>
      <c r="M4562" t="n">
        <v>17</v>
      </c>
      <c r="N4562" t="n">
        <v>17</v>
      </c>
      <c r="O4562" t="inlineStr">
        <is>
          <t>不可 #2</t>
        </is>
      </c>
      <c r="P4562" t="inlineStr">
        <is>
          <t>なし</t>
        </is>
      </c>
      <c r="R4562" s="4">
        <f>IF(COUNT($M4562:$N4562)=0,"",IF(AND(IF($N4562&lt;&gt;"",$N4562,$M4562)&lt;=0,$O4562&lt;&gt;"可"),"警告",""))</f>
        <v/>
      </c>
      <c r="S4562" s="4">
        <f>IF(COUNT($M4562:$N4562)=0,0,IF(IF($N4562&lt;&gt;"",$N4562,$M4562)&gt;=スコアリング基準!$B$20,スコアリング基準!$C$20,IF(IF($N4562&lt;&gt;"",$N4562,$M4562)&gt;=スコアリング基準!$B$21,スコアリング基準!$C$21,IF(IF($N4562&lt;&gt;"",$N4562,$M4562)&gt;0,スコアリング基準!$C$22,0))))</f>
        <v/>
      </c>
      <c r="T4562" s="4">
        <f>IF($O4562="可",スコアリング基準!$C$23,0)</f>
        <v/>
      </c>
      <c r="U4562" s="4">
        <f>IF(OR(COUNT($K4562:$L4562)&lt;2,$K4562=0),0,IF(ABS($L4562)/$K4562&lt;=スコアリング基準!$B$24,スコアリング基準!$C$24,IF(ABS($L4562)/$K4562&lt;=スコアリング基準!$B$25,スコアリング基準!$C$25,IF(ABS($L4562)/$K4562&lt;=スコアリング基準!$B$26,スコアリング基準!$C$26,0))))</f>
        <v/>
      </c>
      <c r="V4562" s="4">
        <f>IF($P4562="なし",スコアリング基準!$C$27,0)</f>
        <v/>
      </c>
      <c r="W4562" s="4">
        <f>IF($F4562="",0,IF(ISNUMBER($F4562),IF($F4562&lt;=スコアリング基準!$B$28,スコアリング基準!$C$28,スコアリング基準!$C$29),0))</f>
        <v/>
      </c>
      <c r="X4562" s="4">
        <f>IFERROR(VLOOKUP($B4562,スコアリング基準!$A$36:$B$46,2,FALSE),0)</f>
        <v/>
      </c>
      <c r="Y4562" s="4">
        <f>SUM($S4562:$X4562)</f>
        <v/>
      </c>
      <c r="Z4562" s="4">
        <f>IF(COUNT($M4562:$N4562)=0,"データ無",IF($Y4562&gt;=スコアリング基準!$B$30,"S",IF($Y4562&gt;=スコアリング基準!$B$31,"A",IF($Y4562&gt;=スコアリング基準!$B$32,"B","C"))))</f>
        <v/>
      </c>
      <c r="AA4562">
        <f>IFERROR(INDEX(実績DB!$I$3:$I$104,MATCH($B4562&amp;$C4562,実績DB!$J$3:$J$104,0)),"")</f>
        <v/>
      </c>
    </row>
    <row r="4563">
      <c r="A4563" t="n">
        <v>4561</v>
      </c>
      <c r="B4563" t="inlineStr">
        <is>
          <t>関西</t>
        </is>
      </c>
      <c r="C4563" t="inlineStr">
        <is>
          <t>汐ノ宮変電所</t>
        </is>
      </c>
      <c r="E4563" t="n">
        <v>77</v>
      </c>
      <c r="F4563" t="n">
        <v>6.6</v>
      </c>
      <c r="G4563" s="3" t="n">
        <v>34.475849</v>
      </c>
      <c r="H4563" s="3" t="n">
        <v>135.58238</v>
      </c>
      <c r="I4563" t="inlineStr">
        <is>
          <t>Google Places(名称一致)</t>
        </is>
      </c>
      <c r="J4563" t="n">
        <v>38</v>
      </c>
      <c r="K4563" t="n">
        <v>38</v>
      </c>
      <c r="L4563" t="n">
        <v>-20</v>
      </c>
      <c r="M4563" t="n">
        <v>18</v>
      </c>
      <c r="N4563" t="n">
        <v>0</v>
      </c>
      <c r="O4563" t="inlineStr">
        <is>
          <t>不可 #2</t>
        </is>
      </c>
      <c r="P4563" t="inlineStr">
        <is>
          <t>有り</t>
        </is>
      </c>
      <c r="R4563" s="4">
        <f>IF(COUNT($M4563:$N4563)=0,"",IF(AND(IF($N4563&lt;&gt;"",$N4563,$M4563)&lt;=0,$O4563&lt;&gt;"可"),"警告",""))</f>
        <v/>
      </c>
      <c r="S4563" s="4">
        <f>IF(COUNT($M4563:$N4563)=0,0,IF(IF($N4563&lt;&gt;"",$N4563,$M4563)&gt;=スコアリング基準!$B$20,スコアリング基準!$C$20,IF(IF($N4563&lt;&gt;"",$N4563,$M4563)&gt;=スコアリング基準!$B$21,スコアリング基準!$C$21,IF(IF($N4563&lt;&gt;"",$N4563,$M4563)&gt;0,スコアリング基準!$C$22,0))))</f>
        <v/>
      </c>
      <c r="T4563" s="4">
        <f>IF($O4563="可",スコアリング基準!$C$23,0)</f>
        <v/>
      </c>
      <c r="U4563" s="4">
        <f>IF(OR(COUNT($K4563:$L4563)&lt;2,$K4563=0),0,IF(ABS($L4563)/$K4563&lt;=スコアリング基準!$B$24,スコアリング基準!$C$24,IF(ABS($L4563)/$K4563&lt;=スコアリング基準!$B$25,スコアリング基準!$C$25,IF(ABS($L4563)/$K4563&lt;=スコアリング基準!$B$26,スコアリング基準!$C$26,0))))</f>
        <v/>
      </c>
      <c r="V4563" s="4">
        <f>IF($P4563="なし",スコアリング基準!$C$27,0)</f>
        <v/>
      </c>
      <c r="W4563" s="4">
        <f>IF($F4563="",0,IF(ISNUMBER($F4563),IF($F4563&lt;=スコアリング基準!$B$28,スコアリング基準!$C$28,スコアリング基準!$C$29),0))</f>
        <v/>
      </c>
      <c r="X4563" s="4">
        <f>IFERROR(VLOOKUP($B4563,スコアリング基準!$A$36:$B$46,2,FALSE),0)</f>
        <v/>
      </c>
      <c r="Y4563" s="4">
        <f>SUM($S4563:$X4563)</f>
        <v/>
      </c>
      <c r="Z4563" s="4">
        <f>IF(COUNT($M4563:$N4563)=0,"データ無",IF($Y4563&gt;=スコアリング基準!$B$30,"S",IF($Y4563&gt;=スコアリング基準!$B$31,"A",IF($Y4563&gt;=スコアリング基準!$B$32,"B","C"))))</f>
        <v/>
      </c>
      <c r="AA4563">
        <f>IFERROR(INDEX(実績DB!$I$3:$I$104,MATCH($B4563&amp;$C4563,実績DB!$J$3:$J$104,0)),"")</f>
        <v/>
      </c>
    </row>
    <row r="4564">
      <c r="A4564" t="n">
        <v>4562</v>
      </c>
      <c r="B4564" t="inlineStr">
        <is>
          <t>関西</t>
        </is>
      </c>
      <c r="C4564" t="inlineStr">
        <is>
          <t>江井島変電所</t>
        </is>
      </c>
      <c r="E4564" t="n">
        <v>77</v>
      </c>
      <c r="F4564" t="n">
        <v>22</v>
      </c>
      <c r="G4564" s="3" t="n">
        <v>34.681711</v>
      </c>
      <c r="H4564" s="3" t="n">
        <v>134.925949</v>
      </c>
      <c r="I4564" t="inlineStr">
        <is>
          <t>Google Places(名称一致)</t>
        </is>
      </c>
      <c r="J4564" t="n">
        <v>57</v>
      </c>
      <c r="K4564" t="n">
        <v>57</v>
      </c>
      <c r="L4564" t="n">
        <v>1</v>
      </c>
      <c r="O4564" t="inlineStr">
        <is>
          <t>不可 #1</t>
        </is>
      </c>
      <c r="P4564" t="inlineStr">
        <is>
          <t>有り</t>
        </is>
      </c>
      <c r="R4564" s="4">
        <f>IF(COUNT($M4564:$N4564)=0,"",IF(AND(IF($N4564&lt;&gt;"",$N4564,$M4564)&lt;=0,$O4564&lt;&gt;"可"),"警告",""))</f>
        <v/>
      </c>
      <c r="S4564" s="4">
        <f>IF(COUNT($M4564:$N4564)=0,0,IF(IF($N4564&lt;&gt;"",$N4564,$M4564)&gt;=スコアリング基準!$B$20,スコアリング基準!$C$20,IF(IF($N4564&lt;&gt;"",$N4564,$M4564)&gt;=スコアリング基準!$B$21,スコアリング基準!$C$21,IF(IF($N4564&lt;&gt;"",$N4564,$M4564)&gt;0,スコアリング基準!$C$22,0))))</f>
        <v/>
      </c>
      <c r="T4564" s="4">
        <f>IF($O4564="可",スコアリング基準!$C$23,0)</f>
        <v/>
      </c>
      <c r="U4564" s="4">
        <f>IF(OR(COUNT($K4564:$L4564)&lt;2,$K4564=0),0,IF(ABS($L4564)/$K4564&lt;=スコアリング基準!$B$24,スコアリング基準!$C$24,IF(ABS($L4564)/$K4564&lt;=スコアリング基準!$B$25,スコアリング基準!$C$25,IF(ABS($L4564)/$K4564&lt;=スコアリング基準!$B$26,スコアリング基準!$C$26,0))))</f>
        <v/>
      </c>
      <c r="V4564" s="4">
        <f>IF($P4564="なし",スコアリング基準!$C$27,0)</f>
        <v/>
      </c>
      <c r="W4564" s="4">
        <f>IF($F4564="",0,IF(ISNUMBER($F4564),IF($F4564&lt;=スコアリング基準!$B$28,スコアリング基準!$C$28,スコアリング基準!$C$29),0))</f>
        <v/>
      </c>
      <c r="X4564" s="4">
        <f>IFERROR(VLOOKUP($B4564,スコアリング基準!$A$36:$B$46,2,FALSE),0)</f>
        <v/>
      </c>
      <c r="Y4564" s="4">
        <f>SUM($S4564:$X4564)</f>
        <v/>
      </c>
      <c r="Z4564" s="4">
        <f>IF(COUNT($M4564:$N4564)=0,"データ無",IF($Y4564&gt;=スコアリング基準!$B$30,"S",IF($Y4564&gt;=スコアリング基準!$B$31,"A",IF($Y4564&gt;=スコアリング基準!$B$32,"B","C"))))</f>
        <v/>
      </c>
      <c r="AA4564">
        <f>IFERROR(INDEX(実績DB!$I$3:$I$104,MATCH($B4564&amp;$C4564,実績DB!$J$3:$J$104,0)),"")</f>
        <v/>
      </c>
    </row>
    <row r="4565">
      <c r="A4565" t="n">
        <v>4563</v>
      </c>
      <c r="B4565" t="inlineStr">
        <is>
          <t>関西</t>
        </is>
      </c>
      <c r="C4565" t="inlineStr">
        <is>
          <t>江戸堀変電所</t>
        </is>
      </c>
      <c r="E4565" t="n">
        <v>77</v>
      </c>
      <c r="F4565" t="n">
        <v>6.6</v>
      </c>
      <c r="G4565" s="3" t="n">
        <v>34.687411</v>
      </c>
      <c r="H4565" s="3" t="n">
        <v>135.490524</v>
      </c>
      <c r="I4565" t="inlineStr">
        <is>
          <t>Google Places(名称一致)</t>
        </is>
      </c>
      <c r="J4565" t="n">
        <v>57</v>
      </c>
      <c r="K4565" t="n">
        <v>57</v>
      </c>
      <c r="L4565" t="n">
        <v>-29</v>
      </c>
      <c r="M4565" t="n">
        <v>28</v>
      </c>
      <c r="N4565" t="n">
        <v>28</v>
      </c>
      <c r="O4565" t="inlineStr">
        <is>
          <t>不可 #2</t>
        </is>
      </c>
      <c r="P4565" t="inlineStr">
        <is>
          <t>なし</t>
        </is>
      </c>
      <c r="R4565" s="4">
        <f>IF(COUNT($M4565:$N4565)=0,"",IF(AND(IF($N4565&lt;&gt;"",$N4565,$M4565)&lt;=0,$O4565&lt;&gt;"可"),"警告",""))</f>
        <v/>
      </c>
      <c r="S4565" s="4">
        <f>IF(COUNT($M4565:$N4565)=0,0,IF(IF($N4565&lt;&gt;"",$N4565,$M4565)&gt;=スコアリング基準!$B$20,スコアリング基準!$C$20,IF(IF($N4565&lt;&gt;"",$N4565,$M4565)&gt;=スコアリング基準!$B$21,スコアリング基準!$C$21,IF(IF($N4565&lt;&gt;"",$N4565,$M4565)&gt;0,スコアリング基準!$C$22,0))))</f>
        <v/>
      </c>
      <c r="T4565" s="4">
        <f>IF($O4565="可",スコアリング基準!$C$23,0)</f>
        <v/>
      </c>
      <c r="U4565" s="4">
        <f>IF(OR(COUNT($K4565:$L4565)&lt;2,$K4565=0),0,IF(ABS($L4565)/$K4565&lt;=スコアリング基準!$B$24,スコアリング基準!$C$24,IF(ABS($L4565)/$K4565&lt;=スコアリング基準!$B$25,スコアリング基準!$C$25,IF(ABS($L4565)/$K4565&lt;=スコアリング基準!$B$26,スコアリング基準!$C$26,0))))</f>
        <v/>
      </c>
      <c r="V4565" s="4">
        <f>IF($P4565="なし",スコアリング基準!$C$27,0)</f>
        <v/>
      </c>
      <c r="W4565" s="4">
        <f>IF($F4565="",0,IF(ISNUMBER($F4565),IF($F4565&lt;=スコアリング基準!$B$28,スコアリング基準!$C$28,スコアリング基準!$C$29),0))</f>
        <v/>
      </c>
      <c r="X4565" s="4">
        <f>IFERROR(VLOOKUP($B4565,スコアリング基準!$A$36:$B$46,2,FALSE),0)</f>
        <v/>
      </c>
      <c r="Y4565" s="4">
        <f>SUM($S4565:$X4565)</f>
        <v/>
      </c>
      <c r="Z4565" s="4">
        <f>IF(COUNT($M4565:$N4565)=0,"データ無",IF($Y4565&gt;=スコアリング基準!$B$30,"S",IF($Y4565&gt;=スコアリング基準!$B$31,"A",IF($Y4565&gt;=スコアリング基準!$B$32,"B","C"))))</f>
        <v/>
      </c>
      <c r="AA4565">
        <f>IFERROR(INDEX(実績DB!$I$3:$I$104,MATCH($B4565&amp;$C4565,実績DB!$J$3:$J$104,0)),"")</f>
        <v/>
      </c>
    </row>
    <row r="4566">
      <c r="A4566" t="n">
        <v>4564</v>
      </c>
      <c r="B4566" t="inlineStr">
        <is>
          <t>関西</t>
        </is>
      </c>
      <c r="C4566" t="inlineStr">
        <is>
          <t>池ノ内変電所</t>
        </is>
      </c>
      <c r="E4566" t="n">
        <v>77</v>
      </c>
      <c r="F4566" t="n">
        <v>6.6</v>
      </c>
      <c r="G4566" s="3" t="n">
        <v>34.444981</v>
      </c>
      <c r="H4566" s="3" t="n">
        <v>135.745115</v>
      </c>
      <c r="I4566" t="inlineStr">
        <is>
          <t>Google Places(名称一致)</t>
        </is>
      </c>
      <c r="J4566" t="n">
        <v>38</v>
      </c>
      <c r="K4566" t="n">
        <v>38</v>
      </c>
      <c r="L4566" t="n">
        <v>-34</v>
      </c>
      <c r="M4566" t="n">
        <v>4</v>
      </c>
      <c r="N4566" t="n">
        <v>4</v>
      </c>
      <c r="O4566" t="inlineStr">
        <is>
          <t>不可 #2</t>
        </is>
      </c>
      <c r="P4566" t="inlineStr">
        <is>
          <t>なし</t>
        </is>
      </c>
      <c r="R4566" s="4">
        <f>IF(COUNT($M4566:$N4566)=0,"",IF(AND(IF($N4566&lt;&gt;"",$N4566,$M4566)&lt;=0,$O4566&lt;&gt;"可"),"警告",""))</f>
        <v/>
      </c>
      <c r="S4566" s="4">
        <f>IF(COUNT($M4566:$N4566)=0,0,IF(IF($N4566&lt;&gt;"",$N4566,$M4566)&gt;=スコアリング基準!$B$20,スコアリング基準!$C$20,IF(IF($N4566&lt;&gt;"",$N4566,$M4566)&gt;=スコアリング基準!$B$21,スコアリング基準!$C$21,IF(IF($N4566&lt;&gt;"",$N4566,$M4566)&gt;0,スコアリング基準!$C$22,0))))</f>
        <v/>
      </c>
      <c r="T4566" s="4">
        <f>IF($O4566="可",スコアリング基準!$C$23,0)</f>
        <v/>
      </c>
      <c r="U4566" s="4">
        <f>IF(OR(COUNT($K4566:$L4566)&lt;2,$K4566=0),0,IF(ABS($L4566)/$K4566&lt;=スコアリング基準!$B$24,スコアリング基準!$C$24,IF(ABS($L4566)/$K4566&lt;=スコアリング基準!$B$25,スコアリング基準!$C$25,IF(ABS($L4566)/$K4566&lt;=スコアリング基準!$B$26,スコアリング基準!$C$26,0))))</f>
        <v/>
      </c>
      <c r="V4566" s="4">
        <f>IF($P4566="なし",スコアリング基準!$C$27,0)</f>
        <v/>
      </c>
      <c r="W4566" s="4">
        <f>IF($F4566="",0,IF(ISNUMBER($F4566),IF($F4566&lt;=スコアリング基準!$B$28,スコアリング基準!$C$28,スコアリング基準!$C$29),0))</f>
        <v/>
      </c>
      <c r="X4566" s="4">
        <f>IFERROR(VLOOKUP($B4566,スコアリング基準!$A$36:$B$46,2,FALSE),0)</f>
        <v/>
      </c>
      <c r="Y4566" s="4">
        <f>SUM($S4566:$X4566)</f>
        <v/>
      </c>
      <c r="Z4566" s="4">
        <f>IF(COUNT($M4566:$N4566)=0,"データ無",IF($Y4566&gt;=スコアリング基準!$B$30,"S",IF($Y4566&gt;=スコアリング基準!$B$31,"A",IF($Y4566&gt;=スコアリング基準!$B$32,"B","C"))))</f>
        <v/>
      </c>
      <c r="AA4566">
        <f>IFERROR(INDEX(実績DB!$I$3:$I$104,MATCH($B4566&amp;$C4566,実績DB!$J$3:$J$104,0)),"")</f>
        <v/>
      </c>
    </row>
    <row r="4567">
      <c r="A4567" t="n">
        <v>4565</v>
      </c>
      <c r="B4567" t="inlineStr">
        <is>
          <t>関西</t>
        </is>
      </c>
      <c r="C4567" t="inlineStr">
        <is>
          <t>池田変電所</t>
        </is>
      </c>
      <c r="E4567" t="n">
        <v>77</v>
      </c>
      <c r="F4567" t="n">
        <v>6.6</v>
      </c>
      <c r="G4567" s="3" t="n"/>
      <c r="H4567" s="3" t="n"/>
      <c r="I4567" t="inlineStr">
        <is>
          <t>未取得</t>
        </is>
      </c>
      <c r="J4567" t="n">
        <v>38</v>
      </c>
      <c r="K4567" t="n">
        <v>38</v>
      </c>
      <c r="L4567" t="n">
        <v>-19</v>
      </c>
      <c r="M4567" t="n">
        <v>19</v>
      </c>
      <c r="N4567" t="n">
        <v>0</v>
      </c>
      <c r="O4567" t="inlineStr">
        <is>
          <t>不可 #2</t>
        </is>
      </c>
      <c r="P4567" t="inlineStr">
        <is>
          <t>有り</t>
        </is>
      </c>
      <c r="R4567" s="4">
        <f>IF(COUNT($M4567:$N4567)=0,"",IF(AND(IF($N4567&lt;&gt;"",$N4567,$M4567)&lt;=0,$O4567&lt;&gt;"可"),"警告",""))</f>
        <v/>
      </c>
      <c r="S4567" s="4">
        <f>IF(COUNT($M4567:$N4567)=0,0,IF(IF($N4567&lt;&gt;"",$N4567,$M4567)&gt;=スコアリング基準!$B$20,スコアリング基準!$C$20,IF(IF($N4567&lt;&gt;"",$N4567,$M4567)&gt;=スコアリング基準!$B$21,スコアリング基準!$C$21,IF(IF($N4567&lt;&gt;"",$N4567,$M4567)&gt;0,スコアリング基準!$C$22,0))))</f>
        <v/>
      </c>
      <c r="T4567" s="4">
        <f>IF($O4567="可",スコアリング基準!$C$23,0)</f>
        <v/>
      </c>
      <c r="U4567" s="4">
        <f>IF(OR(COUNT($K4567:$L4567)&lt;2,$K4567=0),0,IF(ABS($L4567)/$K4567&lt;=スコアリング基準!$B$24,スコアリング基準!$C$24,IF(ABS($L4567)/$K4567&lt;=スコアリング基準!$B$25,スコアリング基準!$C$25,IF(ABS($L4567)/$K4567&lt;=スコアリング基準!$B$26,スコアリング基準!$C$26,0))))</f>
        <v/>
      </c>
      <c r="V4567" s="4">
        <f>IF($P4567="なし",スコアリング基準!$C$27,0)</f>
        <v/>
      </c>
      <c r="W4567" s="4">
        <f>IF($F4567="",0,IF(ISNUMBER($F4567),IF($F4567&lt;=スコアリング基準!$B$28,スコアリング基準!$C$28,スコアリング基準!$C$29),0))</f>
        <v/>
      </c>
      <c r="X4567" s="4">
        <f>IFERROR(VLOOKUP($B4567,スコアリング基準!$A$36:$B$46,2,FALSE),0)</f>
        <v/>
      </c>
      <c r="Y4567" s="4">
        <f>SUM($S4567:$X4567)</f>
        <v/>
      </c>
      <c r="Z4567" s="4">
        <f>IF(COUNT($M4567:$N4567)=0,"データ無",IF($Y4567&gt;=スコアリング基準!$B$30,"S",IF($Y4567&gt;=スコアリング基準!$B$31,"A",IF($Y4567&gt;=スコアリング基準!$B$32,"B","C"))))</f>
        <v/>
      </c>
      <c r="AA4567">
        <f>IFERROR(INDEX(実績DB!$I$3:$I$104,MATCH($B4567&amp;$C4567,実績DB!$J$3:$J$104,0)),"")</f>
        <v/>
      </c>
    </row>
    <row r="4568">
      <c r="A4568" t="n">
        <v>4566</v>
      </c>
      <c r="B4568" t="inlineStr">
        <is>
          <t>関西</t>
        </is>
      </c>
      <c r="C4568" t="inlineStr">
        <is>
          <t>沢良宜変電所</t>
        </is>
      </c>
      <c r="E4568" t="n">
        <v>77</v>
      </c>
      <c r="F4568" t="n">
        <v>6.6</v>
      </c>
      <c r="G4568" s="3" t="n">
        <v>34.788687</v>
      </c>
      <c r="H4568" s="3" t="n">
        <v>135.575428</v>
      </c>
      <c r="I4568" t="inlineStr">
        <is>
          <t>Google Places(名称一致)</t>
        </is>
      </c>
      <c r="J4568" t="n">
        <v>45</v>
      </c>
      <c r="K4568" t="n">
        <v>45</v>
      </c>
      <c r="L4568" t="n">
        <v>-33</v>
      </c>
      <c r="M4568" t="n">
        <v>12</v>
      </c>
      <c r="N4568" t="n">
        <v>12</v>
      </c>
      <c r="O4568" t="inlineStr">
        <is>
          <t>不可 #2</t>
        </is>
      </c>
      <c r="P4568" t="inlineStr">
        <is>
          <t>なし</t>
        </is>
      </c>
      <c r="R4568" s="4">
        <f>IF(COUNT($M4568:$N4568)=0,"",IF(AND(IF($N4568&lt;&gt;"",$N4568,$M4568)&lt;=0,$O4568&lt;&gt;"可"),"警告",""))</f>
        <v/>
      </c>
      <c r="S4568" s="4">
        <f>IF(COUNT($M4568:$N4568)=0,0,IF(IF($N4568&lt;&gt;"",$N4568,$M4568)&gt;=スコアリング基準!$B$20,スコアリング基準!$C$20,IF(IF($N4568&lt;&gt;"",$N4568,$M4568)&gt;=スコアリング基準!$B$21,スコアリング基準!$C$21,IF(IF($N4568&lt;&gt;"",$N4568,$M4568)&gt;0,スコアリング基準!$C$22,0))))</f>
        <v/>
      </c>
      <c r="T4568" s="4">
        <f>IF($O4568="可",スコアリング基準!$C$23,0)</f>
        <v/>
      </c>
      <c r="U4568" s="4">
        <f>IF(OR(COUNT($K4568:$L4568)&lt;2,$K4568=0),0,IF(ABS($L4568)/$K4568&lt;=スコアリング基準!$B$24,スコアリング基準!$C$24,IF(ABS($L4568)/$K4568&lt;=スコアリング基準!$B$25,スコアリング基準!$C$25,IF(ABS($L4568)/$K4568&lt;=スコアリング基準!$B$26,スコアリング基準!$C$26,0))))</f>
        <v/>
      </c>
      <c r="V4568" s="4">
        <f>IF($P4568="なし",スコアリング基準!$C$27,0)</f>
        <v/>
      </c>
      <c r="W4568" s="4">
        <f>IF($F4568="",0,IF(ISNUMBER($F4568),IF($F4568&lt;=スコアリング基準!$B$28,スコアリング基準!$C$28,スコアリング基準!$C$29),0))</f>
        <v/>
      </c>
      <c r="X4568" s="4">
        <f>IFERROR(VLOOKUP($B4568,スコアリング基準!$A$36:$B$46,2,FALSE),0)</f>
        <v/>
      </c>
      <c r="Y4568" s="4">
        <f>SUM($S4568:$X4568)</f>
        <v/>
      </c>
      <c r="Z4568" s="4">
        <f>IF(COUNT($M4568:$N4568)=0,"データ無",IF($Y4568&gt;=スコアリング基準!$B$30,"S",IF($Y4568&gt;=スコアリング基準!$B$31,"A",IF($Y4568&gt;=スコアリング基準!$B$32,"B","C"))))</f>
        <v/>
      </c>
      <c r="AA4568">
        <f>IFERROR(INDEX(実績DB!$I$3:$I$104,MATCH($B4568&amp;$C4568,実績DB!$J$3:$J$104,0)),"")</f>
        <v/>
      </c>
    </row>
    <row r="4569">
      <c r="A4569" t="n">
        <v>4567</v>
      </c>
      <c r="B4569" t="inlineStr">
        <is>
          <t>関西</t>
        </is>
      </c>
      <c r="C4569" t="inlineStr">
        <is>
          <t>河瀬変電所</t>
        </is>
      </c>
      <c r="E4569" t="n">
        <v>77</v>
      </c>
      <c r="F4569" t="n">
        <v>6.6</v>
      </c>
      <c r="G4569" s="3" t="n">
        <v>35.228741</v>
      </c>
      <c r="H4569" s="3" t="n">
        <v>136.22411</v>
      </c>
      <c r="I4569" t="inlineStr">
        <is>
          <t>Google Places(名称一致)</t>
        </is>
      </c>
      <c r="J4569" t="n">
        <v>26</v>
      </c>
      <c r="K4569" t="n">
        <v>26</v>
      </c>
      <c r="L4569" t="n">
        <v>-26</v>
      </c>
      <c r="M4569" t="n">
        <v>0</v>
      </c>
      <c r="N4569" t="n">
        <v>0</v>
      </c>
      <c r="O4569" t="inlineStr">
        <is>
          <t>不可 #2</t>
        </is>
      </c>
      <c r="P4569" t="inlineStr">
        <is>
          <t>なし</t>
        </is>
      </c>
      <c r="R4569" s="4">
        <f>IF(COUNT($M4569:$N4569)=0,"",IF(AND(IF($N4569&lt;&gt;"",$N4569,$M4569)&lt;=0,$O4569&lt;&gt;"可"),"警告",""))</f>
        <v/>
      </c>
      <c r="S4569" s="4">
        <f>IF(COUNT($M4569:$N4569)=0,0,IF(IF($N4569&lt;&gt;"",$N4569,$M4569)&gt;=スコアリング基準!$B$20,スコアリング基準!$C$20,IF(IF($N4569&lt;&gt;"",$N4569,$M4569)&gt;=スコアリング基準!$B$21,スコアリング基準!$C$21,IF(IF($N4569&lt;&gt;"",$N4569,$M4569)&gt;0,スコアリング基準!$C$22,0))))</f>
        <v/>
      </c>
      <c r="T4569" s="4">
        <f>IF($O4569="可",スコアリング基準!$C$23,0)</f>
        <v/>
      </c>
      <c r="U4569" s="4">
        <f>IF(OR(COUNT($K4569:$L4569)&lt;2,$K4569=0),0,IF(ABS($L4569)/$K4569&lt;=スコアリング基準!$B$24,スコアリング基準!$C$24,IF(ABS($L4569)/$K4569&lt;=スコアリング基準!$B$25,スコアリング基準!$C$25,IF(ABS($L4569)/$K4569&lt;=スコアリング基準!$B$26,スコアリング基準!$C$26,0))))</f>
        <v/>
      </c>
      <c r="V4569" s="4">
        <f>IF($P4569="なし",スコアリング基準!$C$27,0)</f>
        <v/>
      </c>
      <c r="W4569" s="4">
        <f>IF($F4569="",0,IF(ISNUMBER($F4569),IF($F4569&lt;=スコアリング基準!$B$28,スコアリング基準!$C$28,スコアリング基準!$C$29),0))</f>
        <v/>
      </c>
      <c r="X4569" s="4">
        <f>IFERROR(VLOOKUP($B4569,スコアリング基準!$A$36:$B$46,2,FALSE),0)</f>
        <v/>
      </c>
      <c r="Y4569" s="4">
        <f>SUM($S4569:$X4569)</f>
        <v/>
      </c>
      <c r="Z4569" s="4">
        <f>IF(COUNT($M4569:$N4569)=0,"データ無",IF($Y4569&gt;=スコアリング基準!$B$30,"S",IF($Y4569&gt;=スコアリング基準!$B$31,"A",IF($Y4569&gt;=スコアリング基準!$B$32,"B","C"))))</f>
        <v/>
      </c>
      <c r="AA4569">
        <f>IFERROR(INDEX(実績DB!$I$3:$I$104,MATCH($B4569&amp;$C4569,実績DB!$J$3:$J$104,0)),"")</f>
        <v/>
      </c>
    </row>
    <row r="4570">
      <c r="A4570" t="n">
        <v>4568</v>
      </c>
      <c r="B4570" t="inlineStr">
        <is>
          <t>関西</t>
        </is>
      </c>
      <c r="C4570" t="inlineStr">
        <is>
          <t>泉大津変電所</t>
        </is>
      </c>
      <c r="E4570" t="n">
        <v>77</v>
      </c>
      <c r="F4570" t="n">
        <v>6.6</v>
      </c>
      <c r="G4570" s="3" t="n">
        <v>34.50237</v>
      </c>
      <c r="H4570" s="3" t="n">
        <v>135.411816</v>
      </c>
      <c r="I4570" t="inlineStr">
        <is>
          <t>Google Places(名称一致)</t>
        </is>
      </c>
      <c r="J4570" t="n">
        <v>66</v>
      </c>
      <c r="K4570" t="n">
        <v>66</v>
      </c>
      <c r="L4570" t="n">
        <v>-47</v>
      </c>
      <c r="M4570" t="n">
        <v>19</v>
      </c>
      <c r="N4570" t="n">
        <v>19</v>
      </c>
      <c r="O4570" t="inlineStr">
        <is>
          <t>不可 #2</t>
        </is>
      </c>
      <c r="P4570" t="inlineStr">
        <is>
          <t>なし</t>
        </is>
      </c>
      <c r="R4570" s="4">
        <f>IF(COUNT($M4570:$N4570)=0,"",IF(AND(IF($N4570&lt;&gt;"",$N4570,$M4570)&lt;=0,$O4570&lt;&gt;"可"),"警告",""))</f>
        <v/>
      </c>
      <c r="S4570" s="4">
        <f>IF(COUNT($M4570:$N4570)=0,0,IF(IF($N4570&lt;&gt;"",$N4570,$M4570)&gt;=スコアリング基準!$B$20,スコアリング基準!$C$20,IF(IF($N4570&lt;&gt;"",$N4570,$M4570)&gt;=スコアリング基準!$B$21,スコアリング基準!$C$21,IF(IF($N4570&lt;&gt;"",$N4570,$M4570)&gt;0,スコアリング基準!$C$22,0))))</f>
        <v/>
      </c>
      <c r="T4570" s="4">
        <f>IF($O4570="可",スコアリング基準!$C$23,0)</f>
        <v/>
      </c>
      <c r="U4570" s="4">
        <f>IF(OR(COUNT($K4570:$L4570)&lt;2,$K4570=0),0,IF(ABS($L4570)/$K4570&lt;=スコアリング基準!$B$24,スコアリング基準!$C$24,IF(ABS($L4570)/$K4570&lt;=スコアリング基準!$B$25,スコアリング基準!$C$25,IF(ABS($L4570)/$K4570&lt;=スコアリング基準!$B$26,スコアリング基準!$C$26,0))))</f>
        <v/>
      </c>
      <c r="V4570" s="4">
        <f>IF($P4570="なし",スコアリング基準!$C$27,0)</f>
        <v/>
      </c>
      <c r="W4570" s="4">
        <f>IF($F4570="",0,IF(ISNUMBER($F4570),IF($F4570&lt;=スコアリング基準!$B$28,スコアリング基準!$C$28,スコアリング基準!$C$29),0))</f>
        <v/>
      </c>
      <c r="X4570" s="4">
        <f>IFERROR(VLOOKUP($B4570,スコアリング基準!$A$36:$B$46,2,FALSE),0)</f>
        <v/>
      </c>
      <c r="Y4570" s="4">
        <f>SUM($S4570:$X4570)</f>
        <v/>
      </c>
      <c r="Z4570" s="4">
        <f>IF(COUNT($M4570:$N4570)=0,"データ無",IF($Y4570&gt;=スコアリング基準!$B$30,"S",IF($Y4570&gt;=スコアリング基準!$B$31,"A",IF($Y4570&gt;=スコアリング基準!$B$32,"B","C"))))</f>
        <v/>
      </c>
      <c r="AA4570">
        <f>IFERROR(INDEX(実績DB!$I$3:$I$104,MATCH($B4570&amp;$C4570,実績DB!$J$3:$J$104,0)),"")</f>
        <v/>
      </c>
    </row>
    <row r="4571">
      <c r="A4571" t="n">
        <v>4569</v>
      </c>
      <c r="B4571" t="inlineStr">
        <is>
          <t>関西</t>
        </is>
      </c>
      <c r="C4571" t="inlineStr">
        <is>
          <t>泉尾変電所</t>
        </is>
      </c>
      <c r="E4571" t="n">
        <v>77</v>
      </c>
      <c r="F4571" t="n">
        <v>6.6</v>
      </c>
      <c r="G4571" s="3" t="n">
        <v>34.656351</v>
      </c>
      <c r="H4571" s="3" t="n">
        <v>135.472841</v>
      </c>
      <c r="I4571" t="inlineStr">
        <is>
          <t>Google Places(名称一致)</t>
        </is>
      </c>
      <c r="J4571" t="n">
        <v>57</v>
      </c>
      <c r="K4571" t="n">
        <v>57</v>
      </c>
      <c r="L4571" t="n">
        <v>-38</v>
      </c>
      <c r="M4571" t="n">
        <v>19</v>
      </c>
      <c r="N4571" t="n">
        <v>0</v>
      </c>
      <c r="O4571" t="inlineStr">
        <is>
          <t>不可 #2</t>
        </is>
      </c>
      <c r="P4571" t="inlineStr">
        <is>
          <t>有り</t>
        </is>
      </c>
      <c r="R4571" s="4">
        <f>IF(COUNT($M4571:$N4571)=0,"",IF(AND(IF($N4571&lt;&gt;"",$N4571,$M4571)&lt;=0,$O4571&lt;&gt;"可"),"警告",""))</f>
        <v/>
      </c>
      <c r="S4571" s="4">
        <f>IF(COUNT($M4571:$N4571)=0,0,IF(IF($N4571&lt;&gt;"",$N4571,$M4571)&gt;=スコアリング基準!$B$20,スコアリング基準!$C$20,IF(IF($N4571&lt;&gt;"",$N4571,$M4571)&gt;=スコアリング基準!$B$21,スコアリング基準!$C$21,IF(IF($N4571&lt;&gt;"",$N4571,$M4571)&gt;0,スコアリング基準!$C$22,0))))</f>
        <v/>
      </c>
      <c r="T4571" s="4">
        <f>IF($O4571="可",スコアリング基準!$C$23,0)</f>
        <v/>
      </c>
      <c r="U4571" s="4">
        <f>IF(OR(COUNT($K4571:$L4571)&lt;2,$K4571=0),0,IF(ABS($L4571)/$K4571&lt;=スコアリング基準!$B$24,スコアリング基準!$C$24,IF(ABS($L4571)/$K4571&lt;=スコアリング基準!$B$25,スコアリング基準!$C$25,IF(ABS($L4571)/$K4571&lt;=スコアリング基準!$B$26,スコアリング基準!$C$26,0))))</f>
        <v/>
      </c>
      <c r="V4571" s="4">
        <f>IF($P4571="なし",スコアリング基準!$C$27,0)</f>
        <v/>
      </c>
      <c r="W4571" s="4">
        <f>IF($F4571="",0,IF(ISNUMBER($F4571),IF($F4571&lt;=スコアリング基準!$B$28,スコアリング基準!$C$28,スコアリング基準!$C$29),0))</f>
        <v/>
      </c>
      <c r="X4571" s="4">
        <f>IFERROR(VLOOKUP($B4571,スコアリング基準!$A$36:$B$46,2,FALSE),0)</f>
        <v/>
      </c>
      <c r="Y4571" s="4">
        <f>SUM($S4571:$X4571)</f>
        <v/>
      </c>
      <c r="Z4571" s="4">
        <f>IF(COUNT($M4571:$N4571)=0,"データ無",IF($Y4571&gt;=スコアリング基準!$B$30,"S",IF($Y4571&gt;=スコアリング基準!$B$31,"A",IF($Y4571&gt;=スコアリング基準!$B$32,"B","C"))))</f>
        <v/>
      </c>
      <c r="AA4571">
        <f>IFERROR(INDEX(実績DB!$I$3:$I$104,MATCH($B4571&amp;$C4571,実績DB!$J$3:$J$104,0)),"")</f>
        <v/>
      </c>
    </row>
    <row r="4572">
      <c r="A4572" t="n">
        <v>4570</v>
      </c>
      <c r="B4572" t="inlineStr">
        <is>
          <t>関西</t>
        </is>
      </c>
      <c r="C4572" t="inlineStr">
        <is>
          <t>波除変電所</t>
        </is>
      </c>
      <c r="E4572" t="n">
        <v>77</v>
      </c>
      <c r="F4572" t="n">
        <v>6.6</v>
      </c>
      <c r="G4572" s="3" t="n">
        <v>34.671112</v>
      </c>
      <c r="H4572" s="3" t="n">
        <v>135.468817</v>
      </c>
      <c r="I4572" t="inlineStr">
        <is>
          <t>Google Places(名称一致)</t>
        </is>
      </c>
      <c r="J4572" t="n">
        <v>36</v>
      </c>
      <c r="K4572" t="n">
        <v>36</v>
      </c>
      <c r="L4572" t="n">
        <v>-19</v>
      </c>
      <c r="M4572" t="n">
        <v>17</v>
      </c>
      <c r="N4572" t="n">
        <v>17</v>
      </c>
      <c r="O4572" t="inlineStr">
        <is>
          <t>不可 #2</t>
        </is>
      </c>
      <c r="P4572" t="inlineStr">
        <is>
          <t>なし</t>
        </is>
      </c>
      <c r="R4572" s="4">
        <f>IF(COUNT($M4572:$N4572)=0,"",IF(AND(IF($N4572&lt;&gt;"",$N4572,$M4572)&lt;=0,$O4572&lt;&gt;"可"),"警告",""))</f>
        <v/>
      </c>
      <c r="S4572" s="4">
        <f>IF(COUNT($M4572:$N4572)=0,0,IF(IF($N4572&lt;&gt;"",$N4572,$M4572)&gt;=スコアリング基準!$B$20,スコアリング基準!$C$20,IF(IF($N4572&lt;&gt;"",$N4572,$M4572)&gt;=スコアリング基準!$B$21,スコアリング基準!$C$21,IF(IF($N4572&lt;&gt;"",$N4572,$M4572)&gt;0,スコアリング基準!$C$22,0))))</f>
        <v/>
      </c>
      <c r="T4572" s="4">
        <f>IF($O4572="可",スコアリング基準!$C$23,0)</f>
        <v/>
      </c>
      <c r="U4572" s="4">
        <f>IF(OR(COUNT($K4572:$L4572)&lt;2,$K4572=0),0,IF(ABS($L4572)/$K4572&lt;=スコアリング基準!$B$24,スコアリング基準!$C$24,IF(ABS($L4572)/$K4572&lt;=スコアリング基準!$B$25,スコアリング基準!$C$25,IF(ABS($L4572)/$K4572&lt;=スコアリング基準!$B$26,スコアリング基準!$C$26,0))))</f>
        <v/>
      </c>
      <c r="V4572" s="4">
        <f>IF($P4572="なし",スコアリング基準!$C$27,0)</f>
        <v/>
      </c>
      <c r="W4572" s="4">
        <f>IF($F4572="",0,IF(ISNUMBER($F4572),IF($F4572&lt;=スコアリング基準!$B$28,スコアリング基準!$C$28,スコアリング基準!$C$29),0))</f>
        <v/>
      </c>
      <c r="X4572" s="4">
        <f>IFERROR(VLOOKUP($B4572,スコアリング基準!$A$36:$B$46,2,FALSE),0)</f>
        <v/>
      </c>
      <c r="Y4572" s="4">
        <f>SUM($S4572:$X4572)</f>
        <v/>
      </c>
      <c r="Z4572" s="4">
        <f>IF(COUNT($M4572:$N4572)=0,"データ無",IF($Y4572&gt;=スコアリング基準!$B$30,"S",IF($Y4572&gt;=スコアリング基準!$B$31,"A",IF($Y4572&gt;=スコアリング基準!$B$32,"B","C"))))</f>
        <v/>
      </c>
      <c r="AA4572">
        <f>IFERROR(INDEX(実績DB!$I$3:$I$104,MATCH($B4572&amp;$C4572,実績DB!$J$3:$J$104,0)),"")</f>
        <v/>
      </c>
    </row>
    <row r="4573">
      <c r="A4573" t="n">
        <v>4571</v>
      </c>
      <c r="B4573" t="inlineStr">
        <is>
          <t>関西</t>
        </is>
      </c>
      <c r="C4573" t="inlineStr">
        <is>
          <t>津久野変電所</t>
        </is>
      </c>
      <c r="E4573" t="n">
        <v>77</v>
      </c>
      <c r="F4573" t="n">
        <v>6.6</v>
      </c>
      <c r="G4573" s="3" t="n">
        <v>34.535971</v>
      </c>
      <c r="H4573" s="3" t="n">
        <v>135.470258</v>
      </c>
      <c r="I4573" t="inlineStr">
        <is>
          <t>Google Places(名称一致)</t>
        </is>
      </c>
      <c r="J4573" t="n">
        <v>38</v>
      </c>
      <c r="K4573" t="n">
        <v>38</v>
      </c>
      <c r="L4573" t="n">
        <v>-20</v>
      </c>
      <c r="M4573" t="n">
        <v>18</v>
      </c>
      <c r="N4573" t="n">
        <v>18</v>
      </c>
      <c r="O4573" t="inlineStr">
        <is>
          <t>不可 #2</t>
        </is>
      </c>
      <c r="P4573" t="inlineStr">
        <is>
          <t>有り</t>
        </is>
      </c>
      <c r="R4573" s="4">
        <f>IF(COUNT($M4573:$N4573)=0,"",IF(AND(IF($N4573&lt;&gt;"",$N4573,$M4573)&lt;=0,$O4573&lt;&gt;"可"),"警告",""))</f>
        <v/>
      </c>
      <c r="S4573" s="4">
        <f>IF(COUNT($M4573:$N4573)=0,0,IF(IF($N4573&lt;&gt;"",$N4573,$M4573)&gt;=スコアリング基準!$B$20,スコアリング基準!$C$20,IF(IF($N4573&lt;&gt;"",$N4573,$M4573)&gt;=スコアリング基準!$B$21,スコアリング基準!$C$21,IF(IF($N4573&lt;&gt;"",$N4573,$M4573)&gt;0,スコアリング基準!$C$22,0))))</f>
        <v/>
      </c>
      <c r="T4573" s="4">
        <f>IF($O4573="可",スコアリング基準!$C$23,0)</f>
        <v/>
      </c>
      <c r="U4573" s="4">
        <f>IF(OR(COUNT($K4573:$L4573)&lt;2,$K4573=0),0,IF(ABS($L4573)/$K4573&lt;=スコアリング基準!$B$24,スコアリング基準!$C$24,IF(ABS($L4573)/$K4573&lt;=スコアリング基準!$B$25,スコアリング基準!$C$25,IF(ABS($L4573)/$K4573&lt;=スコアリング基準!$B$26,スコアリング基準!$C$26,0))))</f>
        <v/>
      </c>
      <c r="V4573" s="4">
        <f>IF($P4573="なし",スコアリング基準!$C$27,0)</f>
        <v/>
      </c>
      <c r="W4573" s="4">
        <f>IF($F4573="",0,IF(ISNUMBER($F4573),IF($F4573&lt;=スコアリング基準!$B$28,スコアリング基準!$C$28,スコアリング基準!$C$29),0))</f>
        <v/>
      </c>
      <c r="X4573" s="4">
        <f>IFERROR(VLOOKUP($B4573,スコアリング基準!$A$36:$B$46,2,FALSE),0)</f>
        <v/>
      </c>
      <c r="Y4573" s="4">
        <f>SUM($S4573:$X4573)</f>
        <v/>
      </c>
      <c r="Z4573" s="4">
        <f>IF(COUNT($M4573:$N4573)=0,"データ無",IF($Y4573&gt;=スコアリング基準!$B$30,"S",IF($Y4573&gt;=スコアリング基準!$B$31,"A",IF($Y4573&gt;=スコアリング基準!$B$32,"B","C"))))</f>
        <v/>
      </c>
      <c r="AA4573">
        <f>IFERROR(INDEX(実績DB!$I$3:$I$104,MATCH($B4573&amp;$C4573,実績DB!$J$3:$J$104,0)),"")</f>
        <v/>
      </c>
    </row>
    <row r="4574">
      <c r="A4574" t="n">
        <v>4572</v>
      </c>
      <c r="B4574" t="inlineStr">
        <is>
          <t>関西</t>
        </is>
      </c>
      <c r="C4574" t="inlineStr">
        <is>
          <t>津守変電所</t>
        </is>
      </c>
      <c r="E4574" t="n">
        <v>77</v>
      </c>
      <c r="F4574" t="n">
        <v>6.6</v>
      </c>
      <c r="G4574" s="3" t="n">
        <v>34.64797</v>
      </c>
      <c r="H4574" s="3" t="n">
        <v>135.485338</v>
      </c>
      <c r="I4574" t="inlineStr">
        <is>
          <t>Google Places(名称一致)</t>
        </is>
      </c>
      <c r="J4574" t="n">
        <v>38</v>
      </c>
      <c r="K4574" t="n">
        <v>38</v>
      </c>
      <c r="L4574" t="n">
        <v>-19</v>
      </c>
      <c r="M4574" t="n">
        <v>19</v>
      </c>
      <c r="N4574" t="n">
        <v>0</v>
      </c>
      <c r="O4574" t="inlineStr">
        <is>
          <t>不可 #2</t>
        </is>
      </c>
      <c r="P4574" t="inlineStr">
        <is>
          <t>有り</t>
        </is>
      </c>
      <c r="R4574" s="4">
        <f>IF(COUNT($M4574:$N4574)=0,"",IF(AND(IF($N4574&lt;&gt;"",$N4574,$M4574)&lt;=0,$O4574&lt;&gt;"可"),"警告",""))</f>
        <v/>
      </c>
      <c r="S4574" s="4">
        <f>IF(COUNT($M4574:$N4574)=0,0,IF(IF($N4574&lt;&gt;"",$N4574,$M4574)&gt;=スコアリング基準!$B$20,スコアリング基準!$C$20,IF(IF($N4574&lt;&gt;"",$N4574,$M4574)&gt;=スコアリング基準!$B$21,スコアリング基準!$C$21,IF(IF($N4574&lt;&gt;"",$N4574,$M4574)&gt;0,スコアリング基準!$C$22,0))))</f>
        <v/>
      </c>
      <c r="T4574" s="4">
        <f>IF($O4574="可",スコアリング基準!$C$23,0)</f>
        <v/>
      </c>
      <c r="U4574" s="4">
        <f>IF(OR(COUNT($K4574:$L4574)&lt;2,$K4574=0),0,IF(ABS($L4574)/$K4574&lt;=スコアリング基準!$B$24,スコアリング基準!$C$24,IF(ABS($L4574)/$K4574&lt;=スコアリング基準!$B$25,スコアリング基準!$C$25,IF(ABS($L4574)/$K4574&lt;=スコアリング基準!$B$26,スコアリング基準!$C$26,0))))</f>
        <v/>
      </c>
      <c r="V4574" s="4">
        <f>IF($P4574="なし",スコアリング基準!$C$27,0)</f>
        <v/>
      </c>
      <c r="W4574" s="4">
        <f>IF($F4574="",0,IF(ISNUMBER($F4574),IF($F4574&lt;=スコアリング基準!$B$28,スコアリング基準!$C$28,スコアリング基準!$C$29),0))</f>
        <v/>
      </c>
      <c r="X4574" s="4">
        <f>IFERROR(VLOOKUP($B4574,スコアリング基準!$A$36:$B$46,2,FALSE),0)</f>
        <v/>
      </c>
      <c r="Y4574" s="4">
        <f>SUM($S4574:$X4574)</f>
        <v/>
      </c>
      <c r="Z4574" s="4">
        <f>IF(COUNT($M4574:$N4574)=0,"データ無",IF($Y4574&gt;=スコアリング基準!$B$30,"S",IF($Y4574&gt;=スコアリング基準!$B$31,"A",IF($Y4574&gt;=スコアリング基準!$B$32,"B","C"))))</f>
        <v/>
      </c>
      <c r="AA4574">
        <f>IFERROR(INDEX(実績DB!$I$3:$I$104,MATCH($B4574&amp;$C4574,実績DB!$J$3:$J$104,0)),"")</f>
        <v/>
      </c>
    </row>
    <row r="4575">
      <c r="A4575" t="n">
        <v>4573</v>
      </c>
      <c r="B4575" t="inlineStr">
        <is>
          <t>関西</t>
        </is>
      </c>
      <c r="C4575" t="inlineStr">
        <is>
          <t>津門変電所</t>
        </is>
      </c>
      <c r="E4575" t="n">
        <v>77</v>
      </c>
      <c r="F4575" t="n">
        <v>6.6</v>
      </c>
      <c r="G4575" s="3" t="n">
        <v>34.727132</v>
      </c>
      <c r="H4575" s="3" t="n">
        <v>135.348146</v>
      </c>
      <c r="I4575" t="inlineStr">
        <is>
          <t>Google Places(名称一致)</t>
        </is>
      </c>
      <c r="J4575" t="n">
        <v>57</v>
      </c>
      <c r="K4575" t="n">
        <v>57</v>
      </c>
      <c r="L4575" t="n">
        <v>-29</v>
      </c>
      <c r="M4575" t="n">
        <v>28</v>
      </c>
      <c r="N4575" t="n">
        <v>0</v>
      </c>
      <c r="O4575" t="inlineStr">
        <is>
          <t>不可 #2</t>
        </is>
      </c>
      <c r="P4575" t="inlineStr">
        <is>
          <t>有り</t>
        </is>
      </c>
      <c r="R4575" s="4">
        <f>IF(COUNT($M4575:$N4575)=0,"",IF(AND(IF($N4575&lt;&gt;"",$N4575,$M4575)&lt;=0,$O4575&lt;&gt;"可"),"警告",""))</f>
        <v/>
      </c>
      <c r="S4575" s="4">
        <f>IF(COUNT($M4575:$N4575)=0,0,IF(IF($N4575&lt;&gt;"",$N4575,$M4575)&gt;=スコアリング基準!$B$20,スコアリング基準!$C$20,IF(IF($N4575&lt;&gt;"",$N4575,$M4575)&gt;=スコアリング基準!$B$21,スコアリング基準!$C$21,IF(IF($N4575&lt;&gt;"",$N4575,$M4575)&gt;0,スコアリング基準!$C$22,0))))</f>
        <v/>
      </c>
      <c r="T4575" s="4">
        <f>IF($O4575="可",スコアリング基準!$C$23,0)</f>
        <v/>
      </c>
      <c r="U4575" s="4">
        <f>IF(OR(COUNT($K4575:$L4575)&lt;2,$K4575=0),0,IF(ABS($L4575)/$K4575&lt;=スコアリング基準!$B$24,スコアリング基準!$C$24,IF(ABS($L4575)/$K4575&lt;=スコアリング基準!$B$25,スコアリング基準!$C$25,IF(ABS($L4575)/$K4575&lt;=スコアリング基準!$B$26,スコアリング基準!$C$26,0))))</f>
        <v/>
      </c>
      <c r="V4575" s="4">
        <f>IF($P4575="なし",スコアリング基準!$C$27,0)</f>
        <v/>
      </c>
      <c r="W4575" s="4">
        <f>IF($F4575="",0,IF(ISNUMBER($F4575),IF($F4575&lt;=スコアリング基準!$B$28,スコアリング基準!$C$28,スコアリング基準!$C$29),0))</f>
        <v/>
      </c>
      <c r="X4575" s="4">
        <f>IFERROR(VLOOKUP($B4575,スコアリング基準!$A$36:$B$46,2,FALSE),0)</f>
        <v/>
      </c>
      <c r="Y4575" s="4">
        <f>SUM($S4575:$X4575)</f>
        <v/>
      </c>
      <c r="Z4575" s="4">
        <f>IF(COUNT($M4575:$N4575)=0,"データ無",IF($Y4575&gt;=スコアリング基準!$B$30,"S",IF($Y4575&gt;=スコアリング基準!$B$31,"A",IF($Y4575&gt;=スコアリング基準!$B$32,"B","C"))))</f>
        <v/>
      </c>
      <c r="AA4575">
        <f>IFERROR(INDEX(実績DB!$I$3:$I$104,MATCH($B4575&amp;$C4575,実績DB!$J$3:$J$104,0)),"")</f>
        <v/>
      </c>
    </row>
    <row r="4576">
      <c r="A4576" t="n">
        <v>4574</v>
      </c>
      <c r="B4576" t="inlineStr">
        <is>
          <t>関西</t>
        </is>
      </c>
      <c r="C4576" t="inlineStr">
        <is>
          <t>洲本変電所</t>
        </is>
      </c>
      <c r="E4576" t="n">
        <v>77</v>
      </c>
      <c r="F4576" t="n">
        <v>6.6</v>
      </c>
      <c r="G4576" s="3" t="n">
        <v>34.345337</v>
      </c>
      <c r="H4576" s="3" t="n">
        <v>134.887063</v>
      </c>
      <c r="I4576" t="inlineStr">
        <is>
          <t>Google Places(名称一致)</t>
        </is>
      </c>
      <c r="J4576" t="n">
        <v>46</v>
      </c>
      <c r="K4576" t="n">
        <v>46</v>
      </c>
      <c r="L4576" t="n">
        <v>-43</v>
      </c>
      <c r="M4576" t="n">
        <v>3</v>
      </c>
      <c r="N4576" t="n">
        <v>3</v>
      </c>
      <c r="O4576" t="inlineStr">
        <is>
          <t>不可 #2</t>
        </is>
      </c>
      <c r="P4576" t="inlineStr">
        <is>
          <t>なし</t>
        </is>
      </c>
      <c r="R4576" s="4">
        <f>IF(COUNT($M4576:$N4576)=0,"",IF(AND(IF($N4576&lt;&gt;"",$N4576,$M4576)&lt;=0,$O4576&lt;&gt;"可"),"警告",""))</f>
        <v/>
      </c>
      <c r="S4576" s="4">
        <f>IF(COUNT($M4576:$N4576)=0,0,IF(IF($N4576&lt;&gt;"",$N4576,$M4576)&gt;=スコアリング基準!$B$20,スコアリング基準!$C$20,IF(IF($N4576&lt;&gt;"",$N4576,$M4576)&gt;=スコアリング基準!$B$21,スコアリング基準!$C$21,IF(IF($N4576&lt;&gt;"",$N4576,$M4576)&gt;0,スコアリング基準!$C$22,0))))</f>
        <v/>
      </c>
      <c r="T4576" s="4">
        <f>IF($O4576="可",スコアリング基準!$C$23,0)</f>
        <v/>
      </c>
      <c r="U4576" s="4">
        <f>IF(OR(COUNT($K4576:$L4576)&lt;2,$K4576=0),0,IF(ABS($L4576)/$K4576&lt;=スコアリング基準!$B$24,スコアリング基準!$C$24,IF(ABS($L4576)/$K4576&lt;=スコアリング基準!$B$25,スコアリング基準!$C$25,IF(ABS($L4576)/$K4576&lt;=スコアリング基準!$B$26,スコアリング基準!$C$26,0))))</f>
        <v/>
      </c>
      <c r="V4576" s="4">
        <f>IF($P4576="なし",スコアリング基準!$C$27,0)</f>
        <v/>
      </c>
      <c r="W4576" s="4">
        <f>IF($F4576="",0,IF(ISNUMBER($F4576),IF($F4576&lt;=スコアリング基準!$B$28,スコアリング基準!$C$28,スコアリング基準!$C$29),0))</f>
        <v/>
      </c>
      <c r="X4576" s="4">
        <f>IFERROR(VLOOKUP($B4576,スコアリング基準!$A$36:$B$46,2,FALSE),0)</f>
        <v/>
      </c>
      <c r="Y4576" s="4">
        <f>SUM($S4576:$X4576)</f>
        <v/>
      </c>
      <c r="Z4576" s="4">
        <f>IF(COUNT($M4576:$N4576)=0,"データ無",IF($Y4576&gt;=スコアリング基準!$B$30,"S",IF($Y4576&gt;=スコアリング基準!$B$31,"A",IF($Y4576&gt;=スコアリング基準!$B$32,"B","C"))))</f>
        <v/>
      </c>
      <c r="AA4576">
        <f>IFERROR(INDEX(実績DB!$I$3:$I$104,MATCH($B4576&amp;$C4576,実績DB!$J$3:$J$104,0)),"")</f>
        <v/>
      </c>
    </row>
    <row r="4577">
      <c r="A4577" t="n">
        <v>4575</v>
      </c>
      <c r="B4577" t="inlineStr">
        <is>
          <t>関西</t>
        </is>
      </c>
      <c r="C4577" t="inlineStr">
        <is>
          <t>浅井変電所</t>
        </is>
      </c>
      <c r="E4577" t="n">
        <v>77</v>
      </c>
      <c r="F4577" t="n">
        <v>22</v>
      </c>
      <c r="G4577" s="3" t="n">
        <v>35.428791</v>
      </c>
      <c r="H4577" s="3" t="n">
        <v>136.306889</v>
      </c>
      <c r="I4577" t="inlineStr">
        <is>
          <t>Google Places(名称一致)</t>
        </is>
      </c>
      <c r="J4577" t="n">
        <v>57</v>
      </c>
      <c r="K4577" t="n">
        <v>31</v>
      </c>
      <c r="L4577" t="n">
        <v>-4</v>
      </c>
      <c r="O4577" t="inlineStr">
        <is>
          <t>可</t>
        </is>
      </c>
      <c r="P4577" t="inlineStr">
        <is>
          <t>なし</t>
        </is>
      </c>
      <c r="R4577" s="4">
        <f>IF(COUNT($M4577:$N4577)=0,"",IF(AND(IF($N4577&lt;&gt;"",$N4577,$M4577)&lt;=0,$O4577&lt;&gt;"可"),"警告",""))</f>
        <v/>
      </c>
      <c r="S4577" s="4">
        <f>IF(COUNT($M4577:$N4577)=0,0,IF(IF($N4577&lt;&gt;"",$N4577,$M4577)&gt;=スコアリング基準!$B$20,スコアリング基準!$C$20,IF(IF($N4577&lt;&gt;"",$N4577,$M4577)&gt;=スコアリング基準!$B$21,スコアリング基準!$C$21,IF(IF($N4577&lt;&gt;"",$N4577,$M4577)&gt;0,スコアリング基準!$C$22,0))))</f>
        <v/>
      </c>
      <c r="T4577" s="4">
        <f>IF($O4577="可",スコアリング基準!$C$23,0)</f>
        <v/>
      </c>
      <c r="U4577" s="4">
        <f>IF(OR(COUNT($K4577:$L4577)&lt;2,$K4577=0),0,IF(ABS($L4577)/$K4577&lt;=スコアリング基準!$B$24,スコアリング基準!$C$24,IF(ABS($L4577)/$K4577&lt;=スコアリング基準!$B$25,スコアリング基準!$C$25,IF(ABS($L4577)/$K4577&lt;=スコアリング基準!$B$26,スコアリング基準!$C$26,0))))</f>
        <v/>
      </c>
      <c r="V4577" s="4">
        <f>IF($P4577="なし",スコアリング基準!$C$27,0)</f>
        <v/>
      </c>
      <c r="W4577" s="4">
        <f>IF($F4577="",0,IF(ISNUMBER($F4577),IF($F4577&lt;=スコアリング基準!$B$28,スコアリング基準!$C$28,スコアリング基準!$C$29),0))</f>
        <v/>
      </c>
      <c r="X4577" s="4">
        <f>IFERROR(VLOOKUP($B4577,スコアリング基準!$A$36:$B$46,2,FALSE),0)</f>
        <v/>
      </c>
      <c r="Y4577" s="4">
        <f>SUM($S4577:$X4577)</f>
        <v/>
      </c>
      <c r="Z4577" s="4">
        <f>IF(COUNT($M4577:$N4577)=0,"データ無",IF($Y4577&gt;=スコアリング基準!$B$30,"S",IF($Y4577&gt;=スコアリング基準!$B$31,"A",IF($Y4577&gt;=スコアリング基準!$B$32,"B","C"))))</f>
        <v/>
      </c>
      <c r="AA4577">
        <f>IFERROR(INDEX(実績DB!$I$3:$I$104,MATCH($B4577&amp;$C4577,実績DB!$J$3:$J$104,0)),"")</f>
        <v/>
      </c>
    </row>
    <row r="4578">
      <c r="A4578" t="n">
        <v>4576</v>
      </c>
      <c r="B4578" t="inlineStr">
        <is>
          <t>関西</t>
        </is>
      </c>
      <c r="C4578" t="inlineStr">
        <is>
          <t>浜大津変電所</t>
        </is>
      </c>
      <c r="E4578" t="n">
        <v>77</v>
      </c>
      <c r="F4578" t="n">
        <v>6.6</v>
      </c>
      <c r="G4578" s="3" t="n">
        <v>35.01089</v>
      </c>
      <c r="H4578" s="3" t="n">
        <v>135.865195</v>
      </c>
      <c r="I4578" t="inlineStr">
        <is>
          <t>Google Places(名称一致)</t>
        </is>
      </c>
      <c r="J4578" t="n">
        <v>38</v>
      </c>
      <c r="K4578" t="n">
        <v>38</v>
      </c>
      <c r="L4578" t="n">
        <v>-19</v>
      </c>
      <c r="M4578" t="n">
        <v>19</v>
      </c>
      <c r="N4578" t="n">
        <v>19</v>
      </c>
      <c r="O4578" t="inlineStr">
        <is>
          <t>不可 #2</t>
        </is>
      </c>
      <c r="P4578" t="inlineStr">
        <is>
          <t>なし</t>
        </is>
      </c>
      <c r="R4578" s="4">
        <f>IF(COUNT($M4578:$N4578)=0,"",IF(AND(IF($N4578&lt;&gt;"",$N4578,$M4578)&lt;=0,$O4578&lt;&gt;"可"),"警告",""))</f>
        <v/>
      </c>
      <c r="S4578" s="4">
        <f>IF(COUNT($M4578:$N4578)=0,0,IF(IF($N4578&lt;&gt;"",$N4578,$M4578)&gt;=スコアリング基準!$B$20,スコアリング基準!$C$20,IF(IF($N4578&lt;&gt;"",$N4578,$M4578)&gt;=スコアリング基準!$B$21,スコアリング基準!$C$21,IF(IF($N4578&lt;&gt;"",$N4578,$M4578)&gt;0,スコアリング基準!$C$22,0))))</f>
        <v/>
      </c>
      <c r="T4578" s="4">
        <f>IF($O4578="可",スコアリング基準!$C$23,0)</f>
        <v/>
      </c>
      <c r="U4578" s="4">
        <f>IF(OR(COUNT($K4578:$L4578)&lt;2,$K4578=0),0,IF(ABS($L4578)/$K4578&lt;=スコアリング基準!$B$24,スコアリング基準!$C$24,IF(ABS($L4578)/$K4578&lt;=スコアリング基準!$B$25,スコアリング基準!$C$25,IF(ABS($L4578)/$K4578&lt;=スコアリング基準!$B$26,スコアリング基準!$C$26,0))))</f>
        <v/>
      </c>
      <c r="V4578" s="4">
        <f>IF($P4578="なし",スコアリング基準!$C$27,0)</f>
        <v/>
      </c>
      <c r="W4578" s="4">
        <f>IF($F4578="",0,IF(ISNUMBER($F4578),IF($F4578&lt;=スコアリング基準!$B$28,スコアリング基準!$C$28,スコアリング基準!$C$29),0))</f>
        <v/>
      </c>
      <c r="X4578" s="4">
        <f>IFERROR(VLOOKUP($B4578,スコアリング基準!$A$36:$B$46,2,FALSE),0)</f>
        <v/>
      </c>
      <c r="Y4578" s="4">
        <f>SUM($S4578:$X4578)</f>
        <v/>
      </c>
      <c r="Z4578" s="4">
        <f>IF(COUNT($M4578:$N4578)=0,"データ無",IF($Y4578&gt;=スコアリング基準!$B$30,"S",IF($Y4578&gt;=スコアリング基準!$B$31,"A",IF($Y4578&gt;=スコアリング基準!$B$32,"B","C"))))</f>
        <v/>
      </c>
      <c r="AA4578">
        <f>IFERROR(INDEX(実績DB!$I$3:$I$104,MATCH($B4578&amp;$C4578,実績DB!$J$3:$J$104,0)),"")</f>
        <v/>
      </c>
    </row>
    <row r="4579">
      <c r="A4579" t="n">
        <v>4577</v>
      </c>
      <c r="B4579" t="inlineStr">
        <is>
          <t>関西</t>
        </is>
      </c>
      <c r="C4579" t="inlineStr">
        <is>
          <t>浜寺変電所</t>
        </is>
      </c>
      <c r="E4579" t="n">
        <v>77</v>
      </c>
      <c r="F4579" t="n">
        <v>6.6</v>
      </c>
      <c r="G4579" s="3" t="n">
        <v>34.54128</v>
      </c>
      <c r="H4579" s="3" t="n">
        <v>135.45377</v>
      </c>
      <c r="I4579" t="inlineStr">
        <is>
          <t>OSM実測(名称一致)</t>
        </is>
      </c>
      <c r="J4579" t="n">
        <v>38</v>
      </c>
      <c r="K4579" t="n">
        <v>38</v>
      </c>
      <c r="L4579" t="n">
        <v>-19</v>
      </c>
      <c r="M4579" t="n">
        <v>19</v>
      </c>
      <c r="N4579" t="n">
        <v>19</v>
      </c>
      <c r="O4579" t="inlineStr">
        <is>
          <t>不可 #2</t>
        </is>
      </c>
      <c r="P4579" t="inlineStr">
        <is>
          <t>有り</t>
        </is>
      </c>
      <c r="R4579" s="4">
        <f>IF(COUNT($M4579:$N4579)=0,"",IF(AND(IF($N4579&lt;&gt;"",$N4579,$M4579)&lt;=0,$O4579&lt;&gt;"可"),"警告",""))</f>
        <v/>
      </c>
      <c r="S4579" s="4">
        <f>IF(COUNT($M4579:$N4579)=0,0,IF(IF($N4579&lt;&gt;"",$N4579,$M4579)&gt;=スコアリング基準!$B$20,スコアリング基準!$C$20,IF(IF($N4579&lt;&gt;"",$N4579,$M4579)&gt;=スコアリング基準!$B$21,スコアリング基準!$C$21,IF(IF($N4579&lt;&gt;"",$N4579,$M4579)&gt;0,スコアリング基準!$C$22,0))))</f>
        <v/>
      </c>
      <c r="T4579" s="4">
        <f>IF($O4579="可",スコアリング基準!$C$23,0)</f>
        <v/>
      </c>
      <c r="U4579" s="4">
        <f>IF(OR(COUNT($K4579:$L4579)&lt;2,$K4579=0),0,IF(ABS($L4579)/$K4579&lt;=スコアリング基準!$B$24,スコアリング基準!$C$24,IF(ABS($L4579)/$K4579&lt;=スコアリング基準!$B$25,スコアリング基準!$C$25,IF(ABS($L4579)/$K4579&lt;=スコアリング基準!$B$26,スコアリング基準!$C$26,0))))</f>
        <v/>
      </c>
      <c r="V4579" s="4">
        <f>IF($P4579="なし",スコアリング基準!$C$27,0)</f>
        <v/>
      </c>
      <c r="W4579" s="4">
        <f>IF($F4579="",0,IF(ISNUMBER($F4579),IF($F4579&lt;=スコアリング基準!$B$28,スコアリング基準!$C$28,スコアリング基準!$C$29),0))</f>
        <v/>
      </c>
      <c r="X4579" s="4">
        <f>IFERROR(VLOOKUP($B4579,スコアリング基準!$A$36:$B$46,2,FALSE),0)</f>
        <v/>
      </c>
      <c r="Y4579" s="4">
        <f>SUM($S4579:$X4579)</f>
        <v/>
      </c>
      <c r="Z4579" s="4">
        <f>IF(COUNT($M4579:$N4579)=0,"データ無",IF($Y4579&gt;=スコアリング基準!$B$30,"S",IF($Y4579&gt;=スコアリング基準!$B$31,"A",IF($Y4579&gt;=スコアリング基準!$B$32,"B","C"))))</f>
        <v/>
      </c>
      <c r="AA4579">
        <f>IFERROR(INDEX(実績DB!$I$3:$I$104,MATCH($B4579&amp;$C4579,実績DB!$J$3:$J$104,0)),"")</f>
        <v/>
      </c>
    </row>
    <row r="4580">
      <c r="A4580" t="n">
        <v>4578</v>
      </c>
      <c r="B4580" t="inlineStr">
        <is>
          <t>関西</t>
        </is>
      </c>
      <c r="C4580" t="inlineStr">
        <is>
          <t>深井変電所</t>
        </is>
      </c>
      <c r="E4580" t="n">
        <v>77</v>
      </c>
      <c r="F4580" t="n">
        <v>6.6</v>
      </c>
      <c r="G4580" s="3" t="n">
        <v>34.536156</v>
      </c>
      <c r="H4580" s="3" t="n">
        <v>135.484211</v>
      </c>
      <c r="I4580" t="inlineStr">
        <is>
          <t>Google Places(名称一致)</t>
        </is>
      </c>
      <c r="J4580" t="n">
        <v>47</v>
      </c>
      <c r="K4580" t="n">
        <v>47</v>
      </c>
      <c r="L4580" t="n">
        <v>-38</v>
      </c>
      <c r="M4580" t="n">
        <v>9</v>
      </c>
      <c r="N4580" t="n">
        <v>9</v>
      </c>
      <c r="O4580" t="inlineStr">
        <is>
          <t>不可 #2</t>
        </is>
      </c>
      <c r="P4580" t="inlineStr">
        <is>
          <t>有り</t>
        </is>
      </c>
      <c r="R4580" s="4">
        <f>IF(COUNT($M4580:$N4580)=0,"",IF(AND(IF($N4580&lt;&gt;"",$N4580,$M4580)&lt;=0,$O4580&lt;&gt;"可"),"警告",""))</f>
        <v/>
      </c>
      <c r="S4580" s="4">
        <f>IF(COUNT($M4580:$N4580)=0,0,IF(IF($N4580&lt;&gt;"",$N4580,$M4580)&gt;=スコアリング基準!$B$20,スコアリング基準!$C$20,IF(IF($N4580&lt;&gt;"",$N4580,$M4580)&gt;=スコアリング基準!$B$21,スコアリング基準!$C$21,IF(IF($N4580&lt;&gt;"",$N4580,$M4580)&gt;0,スコアリング基準!$C$22,0))))</f>
        <v/>
      </c>
      <c r="T4580" s="4">
        <f>IF($O4580="可",スコアリング基準!$C$23,0)</f>
        <v/>
      </c>
      <c r="U4580" s="4">
        <f>IF(OR(COUNT($K4580:$L4580)&lt;2,$K4580=0),0,IF(ABS($L4580)/$K4580&lt;=スコアリング基準!$B$24,スコアリング基準!$C$24,IF(ABS($L4580)/$K4580&lt;=スコアリング基準!$B$25,スコアリング基準!$C$25,IF(ABS($L4580)/$K4580&lt;=スコアリング基準!$B$26,スコアリング基準!$C$26,0))))</f>
        <v/>
      </c>
      <c r="V4580" s="4">
        <f>IF($P4580="なし",スコアリング基準!$C$27,0)</f>
        <v/>
      </c>
      <c r="W4580" s="4">
        <f>IF($F4580="",0,IF(ISNUMBER($F4580),IF($F4580&lt;=スコアリング基準!$B$28,スコアリング基準!$C$28,スコアリング基準!$C$29),0))</f>
        <v/>
      </c>
      <c r="X4580" s="4">
        <f>IFERROR(VLOOKUP($B4580,スコアリング基準!$A$36:$B$46,2,FALSE),0)</f>
        <v/>
      </c>
      <c r="Y4580" s="4">
        <f>SUM($S4580:$X4580)</f>
        <v/>
      </c>
      <c r="Z4580" s="4">
        <f>IF(COUNT($M4580:$N4580)=0,"データ無",IF($Y4580&gt;=スコアリング基準!$B$30,"S",IF($Y4580&gt;=スコアリング基準!$B$31,"A",IF($Y4580&gt;=スコアリング基準!$B$32,"B","C"))))</f>
        <v/>
      </c>
      <c r="AA4580">
        <f>IFERROR(INDEX(実績DB!$I$3:$I$104,MATCH($B4580&amp;$C4580,実績DB!$J$3:$J$104,0)),"")</f>
        <v/>
      </c>
    </row>
    <row r="4581">
      <c r="A4581" t="n">
        <v>4579</v>
      </c>
      <c r="B4581" t="inlineStr">
        <is>
          <t>関西</t>
        </is>
      </c>
      <c r="C4581" t="inlineStr">
        <is>
          <t>深江変電所</t>
        </is>
      </c>
      <c r="E4581" t="n">
        <v>77</v>
      </c>
      <c r="F4581" t="n">
        <v>22</v>
      </c>
      <c r="G4581" s="3" t="n">
        <v>34.710466</v>
      </c>
      <c r="H4581" s="3" t="n">
        <v>135.298738</v>
      </c>
      <c r="I4581" t="inlineStr">
        <is>
          <t>Google Places(名称一致)</t>
        </is>
      </c>
      <c r="J4581" t="n">
        <v>85</v>
      </c>
      <c r="K4581" t="n">
        <v>85</v>
      </c>
      <c r="L4581" t="n">
        <v>4</v>
      </c>
      <c r="O4581" t="inlineStr">
        <is>
          <t>不可 #1</t>
        </is>
      </c>
      <c r="P4581" t="inlineStr">
        <is>
          <t>有り</t>
        </is>
      </c>
      <c r="R4581" s="4">
        <f>IF(COUNT($M4581:$N4581)=0,"",IF(AND(IF($N4581&lt;&gt;"",$N4581,$M4581)&lt;=0,$O4581&lt;&gt;"可"),"警告",""))</f>
        <v/>
      </c>
      <c r="S4581" s="4">
        <f>IF(COUNT($M4581:$N4581)=0,0,IF(IF($N4581&lt;&gt;"",$N4581,$M4581)&gt;=スコアリング基準!$B$20,スコアリング基準!$C$20,IF(IF($N4581&lt;&gt;"",$N4581,$M4581)&gt;=スコアリング基準!$B$21,スコアリング基準!$C$21,IF(IF($N4581&lt;&gt;"",$N4581,$M4581)&gt;0,スコアリング基準!$C$22,0))))</f>
        <v/>
      </c>
      <c r="T4581" s="4">
        <f>IF($O4581="可",スコアリング基準!$C$23,0)</f>
        <v/>
      </c>
      <c r="U4581" s="4">
        <f>IF(OR(COUNT($K4581:$L4581)&lt;2,$K4581=0),0,IF(ABS($L4581)/$K4581&lt;=スコアリング基準!$B$24,スコアリング基準!$C$24,IF(ABS($L4581)/$K4581&lt;=スコアリング基準!$B$25,スコアリング基準!$C$25,IF(ABS($L4581)/$K4581&lt;=スコアリング基準!$B$26,スコアリング基準!$C$26,0))))</f>
        <v/>
      </c>
      <c r="V4581" s="4">
        <f>IF($P4581="なし",スコアリング基準!$C$27,0)</f>
        <v/>
      </c>
      <c r="W4581" s="4">
        <f>IF($F4581="",0,IF(ISNUMBER($F4581),IF($F4581&lt;=スコアリング基準!$B$28,スコアリング基準!$C$28,スコアリング基準!$C$29),0))</f>
        <v/>
      </c>
      <c r="X4581" s="4">
        <f>IFERROR(VLOOKUP($B4581,スコアリング基準!$A$36:$B$46,2,FALSE),0)</f>
        <v/>
      </c>
      <c r="Y4581" s="4">
        <f>SUM($S4581:$X4581)</f>
        <v/>
      </c>
      <c r="Z4581" s="4">
        <f>IF(COUNT($M4581:$N4581)=0,"データ無",IF($Y4581&gt;=スコアリング基準!$B$30,"S",IF($Y4581&gt;=スコアリング基準!$B$31,"A",IF($Y4581&gt;=スコアリング基準!$B$32,"B","C"))))</f>
        <v/>
      </c>
      <c r="AA4581">
        <f>IFERROR(INDEX(実績DB!$I$3:$I$104,MATCH($B4581&amp;$C4581,実績DB!$J$3:$J$104,0)),"")</f>
        <v/>
      </c>
    </row>
    <row r="4582">
      <c r="A4582" t="n">
        <v>4580</v>
      </c>
      <c r="B4582" t="inlineStr">
        <is>
          <t>関西</t>
        </is>
      </c>
      <c r="C4582" t="inlineStr">
        <is>
          <t>深草変電所</t>
        </is>
      </c>
      <c r="E4582" t="n">
        <v>77</v>
      </c>
      <c r="F4582" t="n">
        <v>6.6</v>
      </c>
      <c r="G4582" s="3" t="n">
        <v>34.94978</v>
      </c>
      <c r="H4582" s="3" t="n">
        <v>135.75711</v>
      </c>
      <c r="I4582" t="inlineStr">
        <is>
          <t>OSM実測(名称一致)</t>
        </is>
      </c>
      <c r="J4582" t="n">
        <v>66</v>
      </c>
      <c r="K4582" t="n">
        <v>66</v>
      </c>
      <c r="L4582" t="n">
        <v>-47</v>
      </c>
      <c r="M4582" t="n">
        <v>19</v>
      </c>
      <c r="N4582" t="n">
        <v>19</v>
      </c>
      <c r="O4582" t="inlineStr">
        <is>
          <t>不可 #2</t>
        </is>
      </c>
      <c r="P4582" t="inlineStr">
        <is>
          <t>なし</t>
        </is>
      </c>
      <c r="R4582" s="4">
        <f>IF(COUNT($M4582:$N4582)=0,"",IF(AND(IF($N4582&lt;&gt;"",$N4582,$M4582)&lt;=0,$O4582&lt;&gt;"可"),"警告",""))</f>
        <v/>
      </c>
      <c r="S4582" s="4">
        <f>IF(COUNT($M4582:$N4582)=0,0,IF(IF($N4582&lt;&gt;"",$N4582,$M4582)&gt;=スコアリング基準!$B$20,スコアリング基準!$C$20,IF(IF($N4582&lt;&gt;"",$N4582,$M4582)&gt;=スコアリング基準!$B$21,スコアリング基準!$C$21,IF(IF($N4582&lt;&gt;"",$N4582,$M4582)&gt;0,スコアリング基準!$C$22,0))))</f>
        <v/>
      </c>
      <c r="T4582" s="4">
        <f>IF($O4582="可",スコアリング基準!$C$23,0)</f>
        <v/>
      </c>
      <c r="U4582" s="4">
        <f>IF(OR(COUNT($K4582:$L4582)&lt;2,$K4582=0),0,IF(ABS($L4582)/$K4582&lt;=スコアリング基準!$B$24,スコアリング基準!$C$24,IF(ABS($L4582)/$K4582&lt;=スコアリング基準!$B$25,スコアリング基準!$C$25,IF(ABS($L4582)/$K4582&lt;=スコアリング基準!$B$26,スコアリング基準!$C$26,0))))</f>
        <v/>
      </c>
      <c r="V4582" s="4">
        <f>IF($P4582="なし",スコアリング基準!$C$27,0)</f>
        <v/>
      </c>
      <c r="W4582" s="4">
        <f>IF($F4582="",0,IF(ISNUMBER($F4582),IF($F4582&lt;=スコアリング基準!$B$28,スコアリング基準!$C$28,スコアリング基準!$C$29),0))</f>
        <v/>
      </c>
      <c r="X4582" s="4">
        <f>IFERROR(VLOOKUP($B4582,スコアリング基準!$A$36:$B$46,2,FALSE),0)</f>
        <v/>
      </c>
      <c r="Y4582" s="4">
        <f>SUM($S4582:$X4582)</f>
        <v/>
      </c>
      <c r="Z4582" s="4">
        <f>IF(COUNT($M4582:$N4582)=0,"データ無",IF($Y4582&gt;=スコアリング基準!$B$30,"S",IF($Y4582&gt;=スコアリング基準!$B$31,"A",IF($Y4582&gt;=スコアリング基準!$B$32,"B","C"))))</f>
        <v/>
      </c>
      <c r="AA4582">
        <f>IFERROR(INDEX(実績DB!$I$3:$I$104,MATCH($B4582&amp;$C4582,実績DB!$J$3:$J$104,0)),"")</f>
        <v/>
      </c>
    </row>
    <row r="4583">
      <c r="A4583" t="n">
        <v>4581</v>
      </c>
      <c r="B4583" t="inlineStr">
        <is>
          <t>関西</t>
        </is>
      </c>
      <c r="C4583" t="inlineStr">
        <is>
          <t>深阪変電所</t>
        </is>
      </c>
      <c r="E4583" t="n">
        <v>77</v>
      </c>
      <c r="F4583" t="n">
        <v>6.6</v>
      </c>
      <c r="G4583" s="3" t="n">
        <v>34.505521</v>
      </c>
      <c r="H4583" s="3" t="n">
        <v>135.507525</v>
      </c>
      <c r="I4583" t="inlineStr">
        <is>
          <t>Google Places(名称一致)</t>
        </is>
      </c>
      <c r="J4583" t="n">
        <v>38</v>
      </c>
      <c r="K4583" t="n">
        <v>38</v>
      </c>
      <c r="L4583" t="n">
        <v>-20</v>
      </c>
      <c r="M4583" t="n">
        <v>18</v>
      </c>
      <c r="N4583" t="n">
        <v>18</v>
      </c>
      <c r="O4583" t="inlineStr">
        <is>
          <t>不可 #2</t>
        </is>
      </c>
      <c r="P4583" t="inlineStr">
        <is>
          <t>有り</t>
        </is>
      </c>
      <c r="R4583" s="4">
        <f>IF(COUNT($M4583:$N4583)=0,"",IF(AND(IF($N4583&lt;&gt;"",$N4583,$M4583)&lt;=0,$O4583&lt;&gt;"可"),"警告",""))</f>
        <v/>
      </c>
      <c r="S4583" s="4">
        <f>IF(COUNT($M4583:$N4583)=0,0,IF(IF($N4583&lt;&gt;"",$N4583,$M4583)&gt;=スコアリング基準!$B$20,スコアリング基準!$C$20,IF(IF($N4583&lt;&gt;"",$N4583,$M4583)&gt;=スコアリング基準!$B$21,スコアリング基準!$C$21,IF(IF($N4583&lt;&gt;"",$N4583,$M4583)&gt;0,スコアリング基準!$C$22,0))))</f>
        <v/>
      </c>
      <c r="T4583" s="4">
        <f>IF($O4583="可",スコアリング基準!$C$23,0)</f>
        <v/>
      </c>
      <c r="U4583" s="4">
        <f>IF(OR(COUNT($K4583:$L4583)&lt;2,$K4583=0),0,IF(ABS($L4583)/$K4583&lt;=スコアリング基準!$B$24,スコアリング基準!$C$24,IF(ABS($L4583)/$K4583&lt;=スコアリング基準!$B$25,スコアリング基準!$C$25,IF(ABS($L4583)/$K4583&lt;=スコアリング基準!$B$26,スコアリング基準!$C$26,0))))</f>
        <v/>
      </c>
      <c r="V4583" s="4">
        <f>IF($P4583="なし",スコアリング基準!$C$27,0)</f>
        <v/>
      </c>
      <c r="W4583" s="4">
        <f>IF($F4583="",0,IF(ISNUMBER($F4583),IF($F4583&lt;=スコアリング基準!$B$28,スコアリング基準!$C$28,スコアリング基準!$C$29),0))</f>
        <v/>
      </c>
      <c r="X4583" s="4">
        <f>IFERROR(VLOOKUP($B4583,スコアリング基準!$A$36:$B$46,2,FALSE),0)</f>
        <v/>
      </c>
      <c r="Y4583" s="4">
        <f>SUM($S4583:$X4583)</f>
        <v/>
      </c>
      <c r="Z4583" s="4">
        <f>IF(COUNT($M4583:$N4583)=0,"データ無",IF($Y4583&gt;=スコアリング基準!$B$30,"S",IF($Y4583&gt;=スコアリング基準!$B$31,"A",IF($Y4583&gt;=スコアリング基準!$B$32,"B","C"))))</f>
        <v/>
      </c>
      <c r="AA4583">
        <f>IFERROR(INDEX(実績DB!$I$3:$I$104,MATCH($B4583&amp;$C4583,実績DB!$J$3:$J$104,0)),"")</f>
        <v/>
      </c>
    </row>
    <row r="4584">
      <c r="A4584" t="n">
        <v>4582</v>
      </c>
      <c r="B4584" t="inlineStr">
        <is>
          <t>関西</t>
        </is>
      </c>
      <c r="C4584" t="inlineStr">
        <is>
          <t>清井町変電所</t>
        </is>
      </c>
      <c r="E4584" t="n">
        <v>77</v>
      </c>
      <c r="F4584" t="n">
        <v>6.6</v>
      </c>
      <c r="G4584" s="3" t="n"/>
      <c r="H4584" s="3" t="n"/>
      <c r="I4584" t="inlineStr">
        <is>
          <t>未取得</t>
        </is>
      </c>
      <c r="J4584" t="n">
        <v>38</v>
      </c>
      <c r="K4584" t="n">
        <v>38</v>
      </c>
      <c r="L4584" t="n">
        <v>-19</v>
      </c>
      <c r="M4584" t="n">
        <v>19</v>
      </c>
      <c r="N4584" t="n">
        <v>19</v>
      </c>
      <c r="O4584" t="inlineStr">
        <is>
          <t>不可 #2</t>
        </is>
      </c>
      <c r="P4584" t="inlineStr">
        <is>
          <t>なし</t>
        </is>
      </c>
      <c r="R4584" s="4">
        <f>IF(COUNT($M4584:$N4584)=0,"",IF(AND(IF($N4584&lt;&gt;"",$N4584,$M4584)&lt;=0,$O4584&lt;&gt;"可"),"警告",""))</f>
        <v/>
      </c>
      <c r="S4584" s="4">
        <f>IF(COUNT($M4584:$N4584)=0,0,IF(IF($N4584&lt;&gt;"",$N4584,$M4584)&gt;=スコアリング基準!$B$20,スコアリング基準!$C$20,IF(IF($N4584&lt;&gt;"",$N4584,$M4584)&gt;=スコアリング基準!$B$21,スコアリング基準!$C$21,IF(IF($N4584&lt;&gt;"",$N4584,$M4584)&gt;0,スコアリング基準!$C$22,0))))</f>
        <v/>
      </c>
      <c r="T4584" s="4">
        <f>IF($O4584="可",スコアリング基準!$C$23,0)</f>
        <v/>
      </c>
      <c r="U4584" s="4">
        <f>IF(OR(COUNT($K4584:$L4584)&lt;2,$K4584=0),0,IF(ABS($L4584)/$K4584&lt;=スコアリング基準!$B$24,スコアリング基準!$C$24,IF(ABS($L4584)/$K4584&lt;=スコアリング基準!$B$25,スコアリング基準!$C$25,IF(ABS($L4584)/$K4584&lt;=スコアリング基準!$B$26,スコアリング基準!$C$26,0))))</f>
        <v/>
      </c>
      <c r="V4584" s="4">
        <f>IF($P4584="なし",スコアリング基準!$C$27,0)</f>
        <v/>
      </c>
      <c r="W4584" s="4">
        <f>IF($F4584="",0,IF(ISNUMBER($F4584),IF($F4584&lt;=スコアリング基準!$B$28,スコアリング基準!$C$28,スコアリング基準!$C$29),0))</f>
        <v/>
      </c>
      <c r="X4584" s="4">
        <f>IFERROR(VLOOKUP($B4584,スコアリング基準!$A$36:$B$46,2,FALSE),0)</f>
        <v/>
      </c>
      <c r="Y4584" s="4">
        <f>SUM($S4584:$X4584)</f>
        <v/>
      </c>
      <c r="Z4584" s="4">
        <f>IF(COUNT($M4584:$N4584)=0,"データ無",IF($Y4584&gt;=スコアリング基準!$B$30,"S",IF($Y4584&gt;=スコアリング基準!$B$31,"A",IF($Y4584&gt;=スコアリング基準!$B$32,"B","C"))))</f>
        <v/>
      </c>
      <c r="AA4584">
        <f>IFERROR(INDEX(実績DB!$I$3:$I$104,MATCH($B4584&amp;$C4584,実績DB!$J$3:$J$104,0)),"")</f>
        <v/>
      </c>
    </row>
    <row r="4585">
      <c r="A4585" t="n">
        <v>4583</v>
      </c>
      <c r="B4585" t="inlineStr">
        <is>
          <t>関西</t>
        </is>
      </c>
      <c r="C4585" t="inlineStr">
        <is>
          <t>渋谷変電所</t>
        </is>
      </c>
      <c r="E4585" t="n">
        <v>77</v>
      </c>
      <c r="F4585" t="n">
        <v>6.6</v>
      </c>
      <c r="G4585" s="3" t="n"/>
      <c r="H4585" s="3" t="n"/>
      <c r="I4585" t="inlineStr">
        <is>
          <t>未取得</t>
        </is>
      </c>
      <c r="J4585" t="n">
        <v>38</v>
      </c>
      <c r="K4585" t="n">
        <v>38</v>
      </c>
      <c r="L4585" t="n">
        <v>-19</v>
      </c>
      <c r="M4585" t="n">
        <v>19</v>
      </c>
      <c r="N4585" t="n">
        <v>19</v>
      </c>
      <c r="O4585" t="inlineStr">
        <is>
          <t>不可 #2</t>
        </is>
      </c>
      <c r="P4585" t="inlineStr">
        <is>
          <t>なし</t>
        </is>
      </c>
      <c r="R4585" s="4">
        <f>IF(COUNT($M4585:$N4585)=0,"",IF(AND(IF($N4585&lt;&gt;"",$N4585,$M4585)&lt;=0,$O4585&lt;&gt;"可"),"警告",""))</f>
        <v/>
      </c>
      <c r="S4585" s="4">
        <f>IF(COUNT($M4585:$N4585)=0,0,IF(IF($N4585&lt;&gt;"",$N4585,$M4585)&gt;=スコアリング基準!$B$20,スコアリング基準!$C$20,IF(IF($N4585&lt;&gt;"",$N4585,$M4585)&gt;=スコアリング基準!$B$21,スコアリング基準!$C$21,IF(IF($N4585&lt;&gt;"",$N4585,$M4585)&gt;0,スコアリング基準!$C$22,0))))</f>
        <v/>
      </c>
      <c r="T4585" s="4">
        <f>IF($O4585="可",スコアリング基準!$C$23,0)</f>
        <v/>
      </c>
      <c r="U4585" s="4">
        <f>IF(OR(COUNT($K4585:$L4585)&lt;2,$K4585=0),0,IF(ABS($L4585)/$K4585&lt;=スコアリング基準!$B$24,スコアリング基準!$C$24,IF(ABS($L4585)/$K4585&lt;=スコアリング基準!$B$25,スコアリング基準!$C$25,IF(ABS($L4585)/$K4585&lt;=スコアリング基準!$B$26,スコアリング基準!$C$26,0))))</f>
        <v/>
      </c>
      <c r="V4585" s="4">
        <f>IF($P4585="なし",スコアリング基準!$C$27,0)</f>
        <v/>
      </c>
      <c r="W4585" s="4">
        <f>IF($F4585="",0,IF(ISNUMBER($F4585),IF($F4585&lt;=スコアリング基準!$B$28,スコアリング基準!$C$28,スコアリング基準!$C$29),0))</f>
        <v/>
      </c>
      <c r="X4585" s="4">
        <f>IFERROR(VLOOKUP($B4585,スコアリング基準!$A$36:$B$46,2,FALSE),0)</f>
        <v/>
      </c>
      <c r="Y4585" s="4">
        <f>SUM($S4585:$X4585)</f>
        <v/>
      </c>
      <c r="Z4585" s="4">
        <f>IF(COUNT($M4585:$N4585)=0,"データ無",IF($Y4585&gt;=スコアリング基準!$B$30,"S",IF($Y4585&gt;=スコアリング基準!$B$31,"A",IF($Y4585&gt;=スコアリング基準!$B$32,"B","C"))))</f>
        <v/>
      </c>
      <c r="AA4585">
        <f>IFERROR(INDEX(実績DB!$I$3:$I$104,MATCH($B4585&amp;$C4585,実績DB!$J$3:$J$104,0)),"")</f>
        <v/>
      </c>
    </row>
    <row r="4586">
      <c r="A4586" t="n">
        <v>4584</v>
      </c>
      <c r="B4586" t="inlineStr">
        <is>
          <t>関西</t>
        </is>
      </c>
      <c r="C4586" t="inlineStr">
        <is>
          <t>湊変電所</t>
        </is>
      </c>
      <c r="E4586" t="n">
        <v>77</v>
      </c>
      <c r="F4586" t="n">
        <v>6.6</v>
      </c>
      <c r="G4586" s="3" t="n"/>
      <c r="H4586" s="3" t="n"/>
      <c r="I4586" t="inlineStr">
        <is>
          <t>未取得</t>
        </is>
      </c>
      <c r="J4586" t="n">
        <v>28</v>
      </c>
      <c r="K4586" t="n">
        <v>28</v>
      </c>
      <c r="L4586" t="n">
        <v>-14</v>
      </c>
      <c r="M4586" t="n">
        <v>14</v>
      </c>
      <c r="N4586" t="n">
        <v>14</v>
      </c>
      <c r="O4586" t="inlineStr">
        <is>
          <t>不可 #2</t>
        </is>
      </c>
      <c r="P4586" t="inlineStr">
        <is>
          <t>なし</t>
        </is>
      </c>
      <c r="R4586" s="4">
        <f>IF(COUNT($M4586:$N4586)=0,"",IF(AND(IF($N4586&lt;&gt;"",$N4586,$M4586)&lt;=0,$O4586&lt;&gt;"可"),"警告",""))</f>
        <v/>
      </c>
      <c r="S4586" s="4">
        <f>IF(COUNT($M4586:$N4586)=0,0,IF(IF($N4586&lt;&gt;"",$N4586,$M4586)&gt;=スコアリング基準!$B$20,スコアリング基準!$C$20,IF(IF($N4586&lt;&gt;"",$N4586,$M4586)&gt;=スコアリング基準!$B$21,スコアリング基準!$C$21,IF(IF($N4586&lt;&gt;"",$N4586,$M4586)&gt;0,スコアリング基準!$C$22,0))))</f>
        <v/>
      </c>
      <c r="T4586" s="4">
        <f>IF($O4586="可",スコアリング基準!$C$23,0)</f>
        <v/>
      </c>
      <c r="U4586" s="4">
        <f>IF(OR(COUNT($K4586:$L4586)&lt;2,$K4586=0),0,IF(ABS($L4586)/$K4586&lt;=スコアリング基準!$B$24,スコアリング基準!$C$24,IF(ABS($L4586)/$K4586&lt;=スコアリング基準!$B$25,スコアリング基準!$C$25,IF(ABS($L4586)/$K4586&lt;=スコアリング基準!$B$26,スコアリング基準!$C$26,0))))</f>
        <v/>
      </c>
      <c r="V4586" s="4">
        <f>IF($P4586="なし",スコアリング基準!$C$27,0)</f>
        <v/>
      </c>
      <c r="W4586" s="4">
        <f>IF($F4586="",0,IF(ISNUMBER($F4586),IF($F4586&lt;=スコアリング基準!$B$28,スコアリング基準!$C$28,スコアリング基準!$C$29),0))</f>
        <v/>
      </c>
      <c r="X4586" s="4">
        <f>IFERROR(VLOOKUP($B4586,スコアリング基準!$A$36:$B$46,2,FALSE),0)</f>
        <v/>
      </c>
      <c r="Y4586" s="4">
        <f>SUM($S4586:$X4586)</f>
        <v/>
      </c>
      <c r="Z4586" s="4">
        <f>IF(COUNT($M4586:$N4586)=0,"データ無",IF($Y4586&gt;=スコアリング基準!$B$30,"S",IF($Y4586&gt;=スコアリング基準!$B$31,"A",IF($Y4586&gt;=スコアリング基準!$B$32,"B","C"))))</f>
        <v/>
      </c>
      <c r="AA4586">
        <f>IFERROR(INDEX(実績DB!$I$3:$I$104,MATCH($B4586&amp;$C4586,実績DB!$J$3:$J$104,0)),"")</f>
        <v/>
      </c>
    </row>
    <row r="4587">
      <c r="A4587" t="n">
        <v>4585</v>
      </c>
      <c r="B4587" t="inlineStr">
        <is>
          <t>関西</t>
        </is>
      </c>
      <c r="C4587" t="inlineStr">
        <is>
          <t>湊川変電所</t>
        </is>
      </c>
      <c r="E4587" t="n">
        <v>77</v>
      </c>
      <c r="F4587" t="n">
        <v>33</v>
      </c>
      <c r="G4587" s="3" t="n">
        <v>34.651719</v>
      </c>
      <c r="H4587" s="3" t="n">
        <v>135.154092</v>
      </c>
      <c r="I4587" t="inlineStr">
        <is>
          <t>Google Places(名称一致)</t>
        </is>
      </c>
      <c r="J4587" t="n">
        <v>57</v>
      </c>
      <c r="K4587" t="n">
        <v>31</v>
      </c>
      <c r="L4587" t="n">
        <v>4</v>
      </c>
      <c r="O4587" t="inlineStr">
        <is>
          <t>可</t>
        </is>
      </c>
      <c r="P4587" t="inlineStr">
        <is>
          <t>有り</t>
        </is>
      </c>
      <c r="R4587" s="4">
        <f>IF(COUNT($M4587:$N4587)=0,"",IF(AND(IF($N4587&lt;&gt;"",$N4587,$M4587)&lt;=0,$O4587&lt;&gt;"可"),"警告",""))</f>
        <v/>
      </c>
      <c r="S4587" s="4">
        <f>IF(COUNT($M4587:$N4587)=0,0,IF(IF($N4587&lt;&gt;"",$N4587,$M4587)&gt;=スコアリング基準!$B$20,スコアリング基準!$C$20,IF(IF($N4587&lt;&gt;"",$N4587,$M4587)&gt;=スコアリング基準!$B$21,スコアリング基準!$C$21,IF(IF($N4587&lt;&gt;"",$N4587,$M4587)&gt;0,スコアリング基準!$C$22,0))))</f>
        <v/>
      </c>
      <c r="T4587" s="4">
        <f>IF($O4587="可",スコアリング基準!$C$23,0)</f>
        <v/>
      </c>
      <c r="U4587" s="4">
        <f>IF(OR(COUNT($K4587:$L4587)&lt;2,$K4587=0),0,IF(ABS($L4587)/$K4587&lt;=スコアリング基準!$B$24,スコアリング基準!$C$24,IF(ABS($L4587)/$K4587&lt;=スコアリング基準!$B$25,スコアリング基準!$C$25,IF(ABS($L4587)/$K4587&lt;=スコアリング基準!$B$26,スコアリング基準!$C$26,0))))</f>
        <v/>
      </c>
      <c r="V4587" s="4">
        <f>IF($P4587="なし",スコアリング基準!$C$27,0)</f>
        <v/>
      </c>
      <c r="W4587" s="4">
        <f>IF($F4587="",0,IF(ISNUMBER($F4587),IF($F4587&lt;=スコアリング基準!$B$28,スコアリング基準!$C$28,スコアリング基準!$C$29),0))</f>
        <v/>
      </c>
      <c r="X4587" s="4">
        <f>IFERROR(VLOOKUP($B4587,スコアリング基準!$A$36:$B$46,2,FALSE),0)</f>
        <v/>
      </c>
      <c r="Y4587" s="4">
        <f>SUM($S4587:$X4587)</f>
        <v/>
      </c>
      <c r="Z4587" s="4">
        <f>IF(COUNT($M4587:$N4587)=0,"データ無",IF($Y4587&gt;=スコアリング基準!$B$30,"S",IF($Y4587&gt;=スコアリング基準!$B$31,"A",IF($Y4587&gt;=スコアリング基準!$B$32,"B","C"))))</f>
        <v/>
      </c>
      <c r="AA4587">
        <f>IFERROR(INDEX(実績DB!$I$3:$I$104,MATCH($B4587&amp;$C4587,実績DB!$J$3:$J$104,0)),"")</f>
        <v/>
      </c>
    </row>
    <row r="4588">
      <c r="A4588" t="n">
        <v>4586</v>
      </c>
      <c r="B4588" t="inlineStr">
        <is>
          <t>関西</t>
        </is>
      </c>
      <c r="C4588" t="inlineStr">
        <is>
          <t>滝内変電所</t>
        </is>
      </c>
      <c r="E4588" t="n">
        <v>77</v>
      </c>
      <c r="F4588" t="n">
        <v>33</v>
      </c>
      <c r="G4588" s="3" t="n"/>
      <c r="H4588" s="3" t="n"/>
      <c r="I4588" t="inlineStr">
        <is>
          <t>未取得</t>
        </is>
      </c>
      <c r="J4588" t="n">
        <v>14</v>
      </c>
      <c r="K4588" t="n">
        <v>14</v>
      </c>
      <c r="L4588" t="n">
        <v>-14</v>
      </c>
      <c r="O4588" t="inlineStr">
        <is>
          <t>不可 #1</t>
        </is>
      </c>
      <c r="P4588" t="inlineStr">
        <is>
          <t>有り</t>
        </is>
      </c>
      <c r="R4588" s="4">
        <f>IF(COUNT($M4588:$N4588)=0,"",IF(AND(IF($N4588&lt;&gt;"",$N4588,$M4588)&lt;=0,$O4588&lt;&gt;"可"),"警告",""))</f>
        <v/>
      </c>
      <c r="S4588" s="4">
        <f>IF(COUNT($M4588:$N4588)=0,0,IF(IF($N4588&lt;&gt;"",$N4588,$M4588)&gt;=スコアリング基準!$B$20,スコアリング基準!$C$20,IF(IF($N4588&lt;&gt;"",$N4588,$M4588)&gt;=スコアリング基準!$B$21,スコアリング基準!$C$21,IF(IF($N4588&lt;&gt;"",$N4588,$M4588)&gt;0,スコアリング基準!$C$22,0))))</f>
        <v/>
      </c>
      <c r="T4588" s="4">
        <f>IF($O4588="可",スコアリング基準!$C$23,0)</f>
        <v/>
      </c>
      <c r="U4588" s="4">
        <f>IF(OR(COUNT($K4588:$L4588)&lt;2,$K4588=0),0,IF(ABS($L4588)/$K4588&lt;=スコアリング基準!$B$24,スコアリング基準!$C$24,IF(ABS($L4588)/$K4588&lt;=スコアリング基準!$B$25,スコアリング基準!$C$25,IF(ABS($L4588)/$K4588&lt;=スコアリング基準!$B$26,スコアリング基準!$C$26,0))))</f>
        <v/>
      </c>
      <c r="V4588" s="4">
        <f>IF($P4588="なし",スコアリング基準!$C$27,0)</f>
        <v/>
      </c>
      <c r="W4588" s="4">
        <f>IF($F4588="",0,IF(ISNUMBER($F4588),IF($F4588&lt;=スコアリング基準!$B$28,スコアリング基準!$C$28,スコアリング基準!$C$29),0))</f>
        <v/>
      </c>
      <c r="X4588" s="4">
        <f>IFERROR(VLOOKUP($B4588,スコアリング基準!$A$36:$B$46,2,FALSE),0)</f>
        <v/>
      </c>
      <c r="Y4588" s="4">
        <f>SUM($S4588:$X4588)</f>
        <v/>
      </c>
      <c r="Z4588" s="4">
        <f>IF(COUNT($M4588:$N4588)=0,"データ無",IF($Y4588&gt;=スコアリング基準!$B$30,"S",IF($Y4588&gt;=スコアリング基準!$B$31,"A",IF($Y4588&gt;=スコアリング基準!$B$32,"B","C"))))</f>
        <v/>
      </c>
      <c r="AA4588">
        <f>IFERROR(INDEX(実績DB!$I$3:$I$104,MATCH($B4588&amp;$C4588,実績DB!$J$3:$J$104,0)),"")</f>
        <v/>
      </c>
    </row>
    <row r="4589">
      <c r="A4589" t="n">
        <v>4587</v>
      </c>
      <c r="B4589" t="inlineStr">
        <is>
          <t>関西</t>
        </is>
      </c>
      <c r="C4589" t="inlineStr">
        <is>
          <t>滝野変電所</t>
        </is>
      </c>
      <c r="E4589" t="n">
        <v>77</v>
      </c>
      <c r="F4589" t="n">
        <v>6.6</v>
      </c>
      <c r="G4589" s="3" t="n">
        <v>34.94296</v>
      </c>
      <c r="H4589" s="3" t="n">
        <v>134.959508</v>
      </c>
      <c r="I4589" t="inlineStr">
        <is>
          <t>Google Places(名称一致)</t>
        </is>
      </c>
      <c r="J4589" t="n">
        <v>57</v>
      </c>
      <c r="K4589" t="n">
        <v>57</v>
      </c>
      <c r="L4589" t="n">
        <v>-57</v>
      </c>
      <c r="M4589" t="n">
        <v>0</v>
      </c>
      <c r="N4589" t="n">
        <v>0</v>
      </c>
      <c r="O4589" t="inlineStr">
        <is>
          <t>不可 #2</t>
        </is>
      </c>
      <c r="P4589" t="inlineStr">
        <is>
          <t>有り</t>
        </is>
      </c>
      <c r="R4589" s="4">
        <f>IF(COUNT($M4589:$N4589)=0,"",IF(AND(IF($N4589&lt;&gt;"",$N4589,$M4589)&lt;=0,$O4589&lt;&gt;"可"),"警告",""))</f>
        <v/>
      </c>
      <c r="S4589" s="4">
        <f>IF(COUNT($M4589:$N4589)=0,0,IF(IF($N4589&lt;&gt;"",$N4589,$M4589)&gt;=スコアリング基準!$B$20,スコアリング基準!$C$20,IF(IF($N4589&lt;&gt;"",$N4589,$M4589)&gt;=スコアリング基準!$B$21,スコアリング基準!$C$21,IF(IF($N4589&lt;&gt;"",$N4589,$M4589)&gt;0,スコアリング基準!$C$22,0))))</f>
        <v/>
      </c>
      <c r="T4589" s="4">
        <f>IF($O4589="可",スコアリング基準!$C$23,0)</f>
        <v/>
      </c>
      <c r="U4589" s="4">
        <f>IF(OR(COUNT($K4589:$L4589)&lt;2,$K4589=0),0,IF(ABS($L4589)/$K4589&lt;=スコアリング基準!$B$24,スコアリング基準!$C$24,IF(ABS($L4589)/$K4589&lt;=スコアリング基準!$B$25,スコアリング基準!$C$25,IF(ABS($L4589)/$K4589&lt;=スコアリング基準!$B$26,スコアリング基準!$C$26,0))))</f>
        <v/>
      </c>
      <c r="V4589" s="4">
        <f>IF($P4589="なし",スコアリング基準!$C$27,0)</f>
        <v/>
      </c>
      <c r="W4589" s="4">
        <f>IF($F4589="",0,IF(ISNUMBER($F4589),IF($F4589&lt;=スコアリング基準!$B$28,スコアリング基準!$C$28,スコアリング基準!$C$29),0))</f>
        <v/>
      </c>
      <c r="X4589" s="4">
        <f>IFERROR(VLOOKUP($B4589,スコアリング基準!$A$36:$B$46,2,FALSE),0)</f>
        <v/>
      </c>
      <c r="Y4589" s="4">
        <f>SUM($S4589:$X4589)</f>
        <v/>
      </c>
      <c r="Z4589" s="4">
        <f>IF(COUNT($M4589:$N4589)=0,"データ無",IF($Y4589&gt;=スコアリング基準!$B$30,"S",IF($Y4589&gt;=スコアリング基準!$B$31,"A",IF($Y4589&gt;=スコアリング基準!$B$32,"B","C"))))</f>
        <v/>
      </c>
      <c r="AA4589">
        <f>IFERROR(INDEX(実績DB!$I$3:$I$104,MATCH($B4589&amp;$C4589,実績DB!$J$3:$J$104,0)),"")</f>
        <v/>
      </c>
    </row>
    <row r="4590">
      <c r="A4590" t="n">
        <v>4588</v>
      </c>
      <c r="B4590" t="inlineStr">
        <is>
          <t>関西</t>
        </is>
      </c>
      <c r="C4590" t="inlineStr">
        <is>
          <t>潮江変電所</t>
        </is>
      </c>
      <c r="E4590" t="n">
        <v>77</v>
      </c>
      <c r="F4590" t="n">
        <v>22</v>
      </c>
      <c r="G4590" s="3" t="n">
        <v>34.73932</v>
      </c>
      <c r="H4590" s="3" t="n">
        <v>135.44194</v>
      </c>
      <c r="I4590" t="inlineStr">
        <is>
          <t>OSM実測(名称一致)</t>
        </is>
      </c>
      <c r="J4590" t="n">
        <v>57</v>
      </c>
      <c r="K4590" t="n">
        <v>57</v>
      </c>
      <c r="L4590" t="n">
        <v>2</v>
      </c>
      <c r="O4590" t="inlineStr">
        <is>
          <t>不可 #1</t>
        </is>
      </c>
      <c r="P4590" t="inlineStr">
        <is>
          <t>有り</t>
        </is>
      </c>
      <c r="R4590" s="4">
        <f>IF(COUNT($M4590:$N4590)=0,"",IF(AND(IF($N4590&lt;&gt;"",$N4590,$M4590)&lt;=0,$O4590&lt;&gt;"可"),"警告",""))</f>
        <v/>
      </c>
      <c r="S4590" s="4">
        <f>IF(COUNT($M4590:$N4590)=0,0,IF(IF($N4590&lt;&gt;"",$N4590,$M4590)&gt;=スコアリング基準!$B$20,スコアリング基準!$C$20,IF(IF($N4590&lt;&gt;"",$N4590,$M4590)&gt;=スコアリング基準!$B$21,スコアリング基準!$C$21,IF(IF($N4590&lt;&gt;"",$N4590,$M4590)&gt;0,スコアリング基準!$C$22,0))))</f>
        <v/>
      </c>
      <c r="T4590" s="4">
        <f>IF($O4590="可",スコアリング基準!$C$23,0)</f>
        <v/>
      </c>
      <c r="U4590" s="4">
        <f>IF(OR(COUNT($K4590:$L4590)&lt;2,$K4590=0),0,IF(ABS($L4590)/$K4590&lt;=スコアリング基準!$B$24,スコアリング基準!$C$24,IF(ABS($L4590)/$K4590&lt;=スコアリング基準!$B$25,スコアリング基準!$C$25,IF(ABS($L4590)/$K4590&lt;=スコアリング基準!$B$26,スコアリング基準!$C$26,0))))</f>
        <v/>
      </c>
      <c r="V4590" s="4">
        <f>IF($P4590="なし",スコアリング基準!$C$27,0)</f>
        <v/>
      </c>
      <c r="W4590" s="4">
        <f>IF($F4590="",0,IF(ISNUMBER($F4590),IF($F4590&lt;=スコアリング基準!$B$28,スコアリング基準!$C$28,スコアリング基準!$C$29),0))</f>
        <v/>
      </c>
      <c r="X4590" s="4">
        <f>IFERROR(VLOOKUP($B4590,スコアリング基準!$A$36:$B$46,2,FALSE),0)</f>
        <v/>
      </c>
      <c r="Y4590" s="4">
        <f>SUM($S4590:$X4590)</f>
        <v/>
      </c>
      <c r="Z4590" s="4">
        <f>IF(COUNT($M4590:$N4590)=0,"データ無",IF($Y4590&gt;=スコアリング基準!$B$30,"S",IF($Y4590&gt;=スコアリング基準!$B$31,"A",IF($Y4590&gt;=スコアリング基準!$B$32,"B","C"))))</f>
        <v/>
      </c>
      <c r="AA4590">
        <f>IFERROR(INDEX(実績DB!$I$3:$I$104,MATCH($B4590&amp;$C4590,実績DB!$J$3:$J$104,0)),"")</f>
        <v/>
      </c>
    </row>
    <row r="4591">
      <c r="A4591" t="n">
        <v>4589</v>
      </c>
      <c r="B4591" t="inlineStr">
        <is>
          <t>関西</t>
        </is>
      </c>
      <c r="C4591" t="inlineStr">
        <is>
          <t>玉出変電所</t>
        </is>
      </c>
      <c r="E4591" t="n">
        <v>77</v>
      </c>
      <c r="F4591" t="n">
        <v>6.6</v>
      </c>
      <c r="G4591" s="3" t="n"/>
      <c r="H4591" s="3" t="n"/>
      <c r="I4591" t="inlineStr">
        <is>
          <t>未取得</t>
        </is>
      </c>
      <c r="J4591" t="n">
        <v>57</v>
      </c>
      <c r="K4591" t="n">
        <v>57</v>
      </c>
      <c r="L4591" t="n">
        <v>-38</v>
      </c>
      <c r="M4591" t="n">
        <v>19</v>
      </c>
      <c r="N4591" t="n">
        <v>0</v>
      </c>
      <c r="O4591" t="inlineStr">
        <is>
          <t>不可 #2</t>
        </is>
      </c>
      <c r="P4591" t="inlineStr">
        <is>
          <t>有り</t>
        </is>
      </c>
      <c r="R4591" s="4">
        <f>IF(COUNT($M4591:$N4591)=0,"",IF(AND(IF($N4591&lt;&gt;"",$N4591,$M4591)&lt;=0,$O4591&lt;&gt;"可"),"警告",""))</f>
        <v/>
      </c>
      <c r="S4591" s="4">
        <f>IF(COUNT($M4591:$N4591)=0,0,IF(IF($N4591&lt;&gt;"",$N4591,$M4591)&gt;=スコアリング基準!$B$20,スコアリング基準!$C$20,IF(IF($N4591&lt;&gt;"",$N4591,$M4591)&gt;=スコアリング基準!$B$21,スコアリング基準!$C$21,IF(IF($N4591&lt;&gt;"",$N4591,$M4591)&gt;0,スコアリング基準!$C$22,0))))</f>
        <v/>
      </c>
      <c r="T4591" s="4">
        <f>IF($O4591="可",スコアリング基準!$C$23,0)</f>
        <v/>
      </c>
      <c r="U4591" s="4">
        <f>IF(OR(COUNT($K4591:$L4591)&lt;2,$K4591=0),0,IF(ABS($L4591)/$K4591&lt;=スコアリング基準!$B$24,スコアリング基準!$C$24,IF(ABS($L4591)/$K4591&lt;=スコアリング基準!$B$25,スコアリング基準!$C$25,IF(ABS($L4591)/$K4591&lt;=スコアリング基準!$B$26,スコアリング基準!$C$26,0))))</f>
        <v/>
      </c>
      <c r="V4591" s="4">
        <f>IF($P4591="なし",スコアリング基準!$C$27,0)</f>
        <v/>
      </c>
      <c r="W4591" s="4">
        <f>IF($F4591="",0,IF(ISNUMBER($F4591),IF($F4591&lt;=スコアリング基準!$B$28,スコアリング基準!$C$28,スコアリング基準!$C$29),0))</f>
        <v/>
      </c>
      <c r="X4591" s="4">
        <f>IFERROR(VLOOKUP($B4591,スコアリング基準!$A$36:$B$46,2,FALSE),0)</f>
        <v/>
      </c>
      <c r="Y4591" s="4">
        <f>SUM($S4591:$X4591)</f>
        <v/>
      </c>
      <c r="Z4591" s="4">
        <f>IF(COUNT($M4591:$N4591)=0,"データ無",IF($Y4591&gt;=スコアリング基準!$B$30,"S",IF($Y4591&gt;=スコアリング基準!$B$31,"A",IF($Y4591&gt;=スコアリング基準!$B$32,"B","C"))))</f>
        <v/>
      </c>
      <c r="AA4591">
        <f>IFERROR(INDEX(実績DB!$I$3:$I$104,MATCH($B4591&amp;$C4591,実績DB!$J$3:$J$104,0)),"")</f>
        <v/>
      </c>
    </row>
    <row r="4592">
      <c r="A4592" t="n">
        <v>4590</v>
      </c>
      <c r="B4592" t="inlineStr">
        <is>
          <t>関西</t>
        </is>
      </c>
      <c r="C4592" t="inlineStr">
        <is>
          <t>玉野変電所</t>
        </is>
      </c>
      <c r="E4592" t="n">
        <v>77</v>
      </c>
      <c r="F4592" t="n">
        <v>6.6</v>
      </c>
      <c r="G4592" s="3" t="n"/>
      <c r="H4592" s="3" t="n"/>
      <c r="I4592" t="inlineStr">
        <is>
          <t>未取得</t>
        </is>
      </c>
      <c r="J4592" t="n">
        <v>38</v>
      </c>
      <c r="K4592" t="n">
        <v>38</v>
      </c>
      <c r="L4592" t="n">
        <v>-38</v>
      </c>
      <c r="M4592" t="n">
        <v>0</v>
      </c>
      <c r="N4592" t="n">
        <v>0</v>
      </c>
      <c r="O4592" t="inlineStr">
        <is>
          <t>不可 #2</t>
        </is>
      </c>
      <c r="P4592" t="inlineStr">
        <is>
          <t>有り</t>
        </is>
      </c>
      <c r="R4592" s="4">
        <f>IF(COUNT($M4592:$N4592)=0,"",IF(AND(IF($N4592&lt;&gt;"",$N4592,$M4592)&lt;=0,$O4592&lt;&gt;"可"),"警告",""))</f>
        <v/>
      </c>
      <c r="S4592" s="4">
        <f>IF(COUNT($M4592:$N4592)=0,0,IF(IF($N4592&lt;&gt;"",$N4592,$M4592)&gt;=スコアリング基準!$B$20,スコアリング基準!$C$20,IF(IF($N4592&lt;&gt;"",$N4592,$M4592)&gt;=スコアリング基準!$B$21,スコアリング基準!$C$21,IF(IF($N4592&lt;&gt;"",$N4592,$M4592)&gt;0,スコアリング基準!$C$22,0))))</f>
        <v/>
      </c>
      <c r="T4592" s="4">
        <f>IF($O4592="可",スコアリング基準!$C$23,0)</f>
        <v/>
      </c>
      <c r="U4592" s="4">
        <f>IF(OR(COUNT($K4592:$L4592)&lt;2,$K4592=0),0,IF(ABS($L4592)/$K4592&lt;=スコアリング基準!$B$24,スコアリング基準!$C$24,IF(ABS($L4592)/$K4592&lt;=スコアリング基準!$B$25,スコアリング基準!$C$25,IF(ABS($L4592)/$K4592&lt;=スコアリング基準!$B$26,スコアリング基準!$C$26,0))))</f>
        <v/>
      </c>
      <c r="V4592" s="4">
        <f>IF($P4592="なし",スコアリング基準!$C$27,0)</f>
        <v/>
      </c>
      <c r="W4592" s="4">
        <f>IF($F4592="",0,IF(ISNUMBER($F4592),IF($F4592&lt;=スコアリング基準!$B$28,スコアリング基準!$C$28,スコアリング基準!$C$29),0))</f>
        <v/>
      </c>
      <c r="X4592" s="4">
        <f>IFERROR(VLOOKUP($B4592,スコアリング基準!$A$36:$B$46,2,FALSE),0)</f>
        <v/>
      </c>
      <c r="Y4592" s="4">
        <f>SUM($S4592:$X4592)</f>
        <v/>
      </c>
      <c r="Z4592" s="4">
        <f>IF(COUNT($M4592:$N4592)=0,"データ無",IF($Y4592&gt;=スコアリング基準!$B$30,"S",IF($Y4592&gt;=スコアリング基準!$B$31,"A",IF($Y4592&gt;=スコアリング基準!$B$32,"B","C"))))</f>
        <v/>
      </c>
      <c r="AA4592">
        <f>IFERROR(INDEX(実績DB!$I$3:$I$104,MATCH($B4592&amp;$C4592,実績DB!$J$3:$J$104,0)),"")</f>
        <v/>
      </c>
    </row>
    <row r="4593">
      <c r="A4593" t="n">
        <v>4591</v>
      </c>
      <c r="B4593" t="inlineStr">
        <is>
          <t>関西</t>
        </is>
      </c>
      <c r="C4593" t="inlineStr">
        <is>
          <t>瑞光変電所</t>
        </is>
      </c>
      <c r="E4593" t="n">
        <v>77</v>
      </c>
      <c r="F4593" t="n">
        <v>6.6</v>
      </c>
      <c r="G4593" s="3" t="n"/>
      <c r="H4593" s="3" t="n"/>
      <c r="I4593" t="inlineStr">
        <is>
          <t>未取得</t>
        </is>
      </c>
      <c r="J4593" t="n">
        <v>38</v>
      </c>
      <c r="K4593" t="n">
        <v>38</v>
      </c>
      <c r="L4593" t="n">
        <v>-19</v>
      </c>
      <c r="M4593" t="n">
        <v>19</v>
      </c>
      <c r="N4593" t="n">
        <v>19</v>
      </c>
      <c r="O4593" t="inlineStr">
        <is>
          <t>不可 #2</t>
        </is>
      </c>
      <c r="P4593" t="inlineStr">
        <is>
          <t>なし</t>
        </is>
      </c>
      <c r="R4593" s="4">
        <f>IF(COUNT($M4593:$N4593)=0,"",IF(AND(IF($N4593&lt;&gt;"",$N4593,$M4593)&lt;=0,$O4593&lt;&gt;"可"),"警告",""))</f>
        <v/>
      </c>
      <c r="S4593" s="4">
        <f>IF(COUNT($M4593:$N4593)=0,0,IF(IF($N4593&lt;&gt;"",$N4593,$M4593)&gt;=スコアリング基準!$B$20,スコアリング基準!$C$20,IF(IF($N4593&lt;&gt;"",$N4593,$M4593)&gt;=スコアリング基準!$B$21,スコアリング基準!$C$21,IF(IF($N4593&lt;&gt;"",$N4593,$M4593)&gt;0,スコアリング基準!$C$22,0))))</f>
        <v/>
      </c>
      <c r="T4593" s="4">
        <f>IF($O4593="可",スコアリング基準!$C$23,0)</f>
        <v/>
      </c>
      <c r="U4593" s="4">
        <f>IF(OR(COUNT($K4593:$L4593)&lt;2,$K4593=0),0,IF(ABS($L4593)/$K4593&lt;=スコアリング基準!$B$24,スコアリング基準!$C$24,IF(ABS($L4593)/$K4593&lt;=スコアリング基準!$B$25,スコアリング基準!$C$25,IF(ABS($L4593)/$K4593&lt;=スコアリング基準!$B$26,スコアリング基準!$C$26,0))))</f>
        <v/>
      </c>
      <c r="V4593" s="4">
        <f>IF($P4593="なし",スコアリング基準!$C$27,0)</f>
        <v/>
      </c>
      <c r="W4593" s="4">
        <f>IF($F4593="",0,IF(ISNUMBER($F4593),IF($F4593&lt;=スコアリング基準!$B$28,スコアリング基準!$C$28,スコアリング基準!$C$29),0))</f>
        <v/>
      </c>
      <c r="X4593" s="4">
        <f>IFERROR(VLOOKUP($B4593,スコアリング基準!$A$36:$B$46,2,FALSE),0)</f>
        <v/>
      </c>
      <c r="Y4593" s="4">
        <f>SUM($S4593:$X4593)</f>
        <v/>
      </c>
      <c r="Z4593" s="4">
        <f>IF(COUNT($M4593:$N4593)=0,"データ無",IF($Y4593&gt;=スコアリング基準!$B$30,"S",IF($Y4593&gt;=スコアリング基準!$B$31,"A",IF($Y4593&gt;=スコアリング基準!$B$32,"B","C"))))</f>
        <v/>
      </c>
      <c r="AA4593">
        <f>IFERROR(INDEX(実績DB!$I$3:$I$104,MATCH($B4593&amp;$C4593,実績DB!$J$3:$J$104,0)),"")</f>
        <v/>
      </c>
    </row>
    <row r="4594">
      <c r="A4594" t="n">
        <v>4592</v>
      </c>
      <c r="B4594" t="inlineStr">
        <is>
          <t>関西</t>
        </is>
      </c>
      <c r="C4594" t="inlineStr">
        <is>
          <t>瓜破変電所</t>
        </is>
      </c>
      <c r="E4594" t="n">
        <v>77</v>
      </c>
      <c r="F4594" t="n">
        <v>6.6</v>
      </c>
      <c r="G4594" s="3" t="n">
        <v>34.603471</v>
      </c>
      <c r="H4594" s="3" t="n">
        <v>135.552774</v>
      </c>
      <c r="I4594" t="inlineStr">
        <is>
          <t>Google Places(名称一致)</t>
        </is>
      </c>
      <c r="J4594" t="n">
        <v>38</v>
      </c>
      <c r="K4594" t="n">
        <v>38</v>
      </c>
      <c r="L4594" t="n">
        <v>-19</v>
      </c>
      <c r="M4594" t="n">
        <v>19</v>
      </c>
      <c r="N4594" t="n">
        <v>19</v>
      </c>
      <c r="O4594" t="inlineStr">
        <is>
          <t>不可 #2</t>
        </is>
      </c>
      <c r="P4594" t="inlineStr">
        <is>
          <t>なし</t>
        </is>
      </c>
      <c r="R4594" s="4">
        <f>IF(COUNT($M4594:$N4594)=0,"",IF(AND(IF($N4594&lt;&gt;"",$N4594,$M4594)&lt;=0,$O4594&lt;&gt;"可"),"警告",""))</f>
        <v/>
      </c>
      <c r="S4594" s="4">
        <f>IF(COUNT($M4594:$N4594)=0,0,IF(IF($N4594&lt;&gt;"",$N4594,$M4594)&gt;=スコアリング基準!$B$20,スコアリング基準!$C$20,IF(IF($N4594&lt;&gt;"",$N4594,$M4594)&gt;=スコアリング基準!$B$21,スコアリング基準!$C$21,IF(IF($N4594&lt;&gt;"",$N4594,$M4594)&gt;0,スコアリング基準!$C$22,0))))</f>
        <v/>
      </c>
      <c r="T4594" s="4">
        <f>IF($O4594="可",スコアリング基準!$C$23,0)</f>
        <v/>
      </c>
      <c r="U4594" s="4">
        <f>IF(OR(COUNT($K4594:$L4594)&lt;2,$K4594=0),0,IF(ABS($L4594)/$K4594&lt;=スコアリング基準!$B$24,スコアリング基準!$C$24,IF(ABS($L4594)/$K4594&lt;=スコアリング基準!$B$25,スコアリング基準!$C$25,IF(ABS($L4594)/$K4594&lt;=スコアリング基準!$B$26,スコアリング基準!$C$26,0))))</f>
        <v/>
      </c>
      <c r="V4594" s="4">
        <f>IF($P4594="なし",スコアリング基準!$C$27,0)</f>
        <v/>
      </c>
      <c r="W4594" s="4">
        <f>IF($F4594="",0,IF(ISNUMBER($F4594),IF($F4594&lt;=スコアリング基準!$B$28,スコアリング基準!$C$28,スコアリング基準!$C$29),0))</f>
        <v/>
      </c>
      <c r="X4594" s="4">
        <f>IFERROR(VLOOKUP($B4594,スコアリング基準!$A$36:$B$46,2,FALSE),0)</f>
        <v/>
      </c>
      <c r="Y4594" s="4">
        <f>SUM($S4594:$X4594)</f>
        <v/>
      </c>
      <c r="Z4594" s="4">
        <f>IF(COUNT($M4594:$N4594)=0,"データ無",IF($Y4594&gt;=スコアリング基準!$B$30,"S",IF($Y4594&gt;=スコアリング基準!$B$31,"A",IF($Y4594&gt;=スコアリング基準!$B$32,"B","C"))))</f>
        <v/>
      </c>
      <c r="AA4594">
        <f>IFERROR(INDEX(実績DB!$I$3:$I$104,MATCH($B4594&amp;$C4594,実績DB!$J$3:$J$104,0)),"")</f>
        <v/>
      </c>
    </row>
    <row r="4595">
      <c r="A4595" t="n">
        <v>4593</v>
      </c>
      <c r="B4595" t="inlineStr">
        <is>
          <t>関西</t>
        </is>
      </c>
      <c r="C4595" t="inlineStr">
        <is>
          <t>瓢箪山変電所</t>
        </is>
      </c>
      <c r="E4595" t="n">
        <v>77</v>
      </c>
      <c r="F4595" t="n">
        <v>6.6</v>
      </c>
      <c r="G4595" s="3" t="n">
        <v>34.655869</v>
      </c>
      <c r="H4595" s="3" t="n">
        <v>135.633183</v>
      </c>
      <c r="I4595" t="inlineStr">
        <is>
          <t>Google Places(名称一致)</t>
        </is>
      </c>
      <c r="J4595" t="n">
        <v>55</v>
      </c>
      <c r="K4595" t="n">
        <v>55</v>
      </c>
      <c r="L4595" t="n">
        <v>-38</v>
      </c>
      <c r="M4595" t="n">
        <v>17</v>
      </c>
      <c r="N4595" t="n">
        <v>17</v>
      </c>
      <c r="O4595" t="inlineStr">
        <is>
          <t>不可 #2</t>
        </is>
      </c>
      <c r="P4595" t="inlineStr">
        <is>
          <t>なし</t>
        </is>
      </c>
      <c r="R4595" s="4">
        <f>IF(COUNT($M4595:$N4595)=0,"",IF(AND(IF($N4595&lt;&gt;"",$N4595,$M4595)&lt;=0,$O4595&lt;&gt;"可"),"警告",""))</f>
        <v/>
      </c>
      <c r="S4595" s="4">
        <f>IF(COUNT($M4595:$N4595)=0,0,IF(IF($N4595&lt;&gt;"",$N4595,$M4595)&gt;=スコアリング基準!$B$20,スコアリング基準!$C$20,IF(IF($N4595&lt;&gt;"",$N4595,$M4595)&gt;=スコアリング基準!$B$21,スコアリング基準!$C$21,IF(IF($N4595&lt;&gt;"",$N4595,$M4595)&gt;0,スコアリング基準!$C$22,0))))</f>
        <v/>
      </c>
      <c r="T4595" s="4">
        <f>IF($O4595="可",スコアリング基準!$C$23,0)</f>
        <v/>
      </c>
      <c r="U4595" s="4">
        <f>IF(OR(COUNT($K4595:$L4595)&lt;2,$K4595=0),0,IF(ABS($L4595)/$K4595&lt;=スコアリング基準!$B$24,スコアリング基準!$C$24,IF(ABS($L4595)/$K4595&lt;=スコアリング基準!$B$25,スコアリング基準!$C$25,IF(ABS($L4595)/$K4595&lt;=スコアリング基準!$B$26,スコアリング基準!$C$26,0))))</f>
        <v/>
      </c>
      <c r="V4595" s="4">
        <f>IF($P4595="なし",スコアリング基準!$C$27,0)</f>
        <v/>
      </c>
      <c r="W4595" s="4">
        <f>IF($F4595="",0,IF(ISNUMBER($F4595),IF($F4595&lt;=スコアリング基準!$B$28,スコアリング基準!$C$28,スコアリング基準!$C$29),0))</f>
        <v/>
      </c>
      <c r="X4595" s="4">
        <f>IFERROR(VLOOKUP($B4595,スコアリング基準!$A$36:$B$46,2,FALSE),0)</f>
        <v/>
      </c>
      <c r="Y4595" s="4">
        <f>SUM($S4595:$X4595)</f>
        <v/>
      </c>
      <c r="Z4595" s="4">
        <f>IF(COUNT($M4595:$N4595)=0,"データ無",IF($Y4595&gt;=スコアリング基準!$B$30,"S",IF($Y4595&gt;=スコアリング基準!$B$31,"A",IF($Y4595&gt;=スコアリング基準!$B$32,"B","C"))))</f>
        <v/>
      </c>
      <c r="AA4595">
        <f>IFERROR(INDEX(実績DB!$I$3:$I$104,MATCH($B4595&amp;$C4595,実績DB!$J$3:$J$104,0)),"")</f>
        <v/>
      </c>
    </row>
    <row r="4596">
      <c r="A4596" t="n">
        <v>4594</v>
      </c>
      <c r="B4596" t="inlineStr">
        <is>
          <t>関西</t>
        </is>
      </c>
      <c r="C4596" t="inlineStr">
        <is>
          <t>生江町変電所</t>
        </is>
      </c>
      <c r="E4596" t="n">
        <v>77</v>
      </c>
      <c r="F4596" t="n">
        <v>6.6</v>
      </c>
      <c r="G4596" s="3" t="n">
        <v>34.71836</v>
      </c>
      <c r="H4596" s="3" t="n">
        <v>135.53787</v>
      </c>
      <c r="I4596" t="inlineStr">
        <is>
          <t>OSM実測(名称一致)</t>
        </is>
      </c>
      <c r="J4596" t="n">
        <v>61</v>
      </c>
      <c r="K4596" t="n">
        <v>61</v>
      </c>
      <c r="L4596" t="n">
        <v>-47</v>
      </c>
      <c r="M4596" t="n">
        <v>14</v>
      </c>
      <c r="N4596" t="n">
        <v>14</v>
      </c>
      <c r="O4596" t="inlineStr">
        <is>
          <t>不可 #2</t>
        </is>
      </c>
      <c r="P4596" t="inlineStr">
        <is>
          <t>なし</t>
        </is>
      </c>
      <c r="R4596" s="4">
        <f>IF(COUNT($M4596:$N4596)=0,"",IF(AND(IF($N4596&lt;&gt;"",$N4596,$M4596)&lt;=0,$O4596&lt;&gt;"可"),"警告",""))</f>
        <v/>
      </c>
      <c r="S4596" s="4">
        <f>IF(COUNT($M4596:$N4596)=0,0,IF(IF($N4596&lt;&gt;"",$N4596,$M4596)&gt;=スコアリング基準!$B$20,スコアリング基準!$C$20,IF(IF($N4596&lt;&gt;"",$N4596,$M4596)&gt;=スコアリング基準!$B$21,スコアリング基準!$C$21,IF(IF($N4596&lt;&gt;"",$N4596,$M4596)&gt;0,スコアリング基準!$C$22,0))))</f>
        <v/>
      </c>
      <c r="T4596" s="4">
        <f>IF($O4596="可",スコアリング基準!$C$23,0)</f>
        <v/>
      </c>
      <c r="U4596" s="4">
        <f>IF(OR(COUNT($K4596:$L4596)&lt;2,$K4596=0),0,IF(ABS($L4596)/$K4596&lt;=スコアリング基準!$B$24,スコアリング基準!$C$24,IF(ABS($L4596)/$K4596&lt;=スコアリング基準!$B$25,スコアリング基準!$C$25,IF(ABS($L4596)/$K4596&lt;=スコアリング基準!$B$26,スコアリング基準!$C$26,0))))</f>
        <v/>
      </c>
      <c r="V4596" s="4">
        <f>IF($P4596="なし",スコアリング基準!$C$27,0)</f>
        <v/>
      </c>
      <c r="W4596" s="4">
        <f>IF($F4596="",0,IF(ISNUMBER($F4596),IF($F4596&lt;=スコアリング基準!$B$28,スコアリング基準!$C$28,スコアリング基準!$C$29),0))</f>
        <v/>
      </c>
      <c r="X4596" s="4">
        <f>IFERROR(VLOOKUP($B4596,スコアリング基準!$A$36:$B$46,2,FALSE),0)</f>
        <v/>
      </c>
      <c r="Y4596" s="4">
        <f>SUM($S4596:$X4596)</f>
        <v/>
      </c>
      <c r="Z4596" s="4">
        <f>IF(COUNT($M4596:$N4596)=0,"データ無",IF($Y4596&gt;=スコアリング基準!$B$30,"S",IF($Y4596&gt;=スコアリング基準!$B$31,"A",IF($Y4596&gt;=スコアリング基準!$B$32,"B","C"))))</f>
        <v/>
      </c>
      <c r="AA4596">
        <f>IFERROR(INDEX(実績DB!$I$3:$I$104,MATCH($B4596&amp;$C4596,実績DB!$J$3:$J$104,0)),"")</f>
        <v/>
      </c>
    </row>
    <row r="4597">
      <c r="A4597" t="n">
        <v>4595</v>
      </c>
      <c r="B4597" t="inlineStr">
        <is>
          <t>関西</t>
        </is>
      </c>
      <c r="C4597" t="inlineStr">
        <is>
          <t>生野変電所</t>
        </is>
      </c>
      <c r="E4597" t="n">
        <v>77</v>
      </c>
      <c r="F4597" t="n">
        <v>6.6</v>
      </c>
      <c r="G4597" s="3" t="n">
        <v>35.159703</v>
      </c>
      <c r="H4597" s="3" t="n">
        <v>134.790911</v>
      </c>
      <c r="I4597" t="inlineStr">
        <is>
          <t>Google Places(名称一致)</t>
        </is>
      </c>
      <c r="J4597" t="n">
        <v>19</v>
      </c>
      <c r="K4597" t="n">
        <v>19</v>
      </c>
      <c r="L4597" t="n">
        <v>-16</v>
      </c>
      <c r="M4597" t="n">
        <v>5</v>
      </c>
      <c r="N4597" t="n">
        <v>0</v>
      </c>
      <c r="O4597" t="inlineStr">
        <is>
          <t>不可 #2</t>
        </is>
      </c>
      <c r="P4597" t="inlineStr">
        <is>
          <t>有り</t>
        </is>
      </c>
      <c r="R4597" s="4">
        <f>IF(COUNT($M4597:$N4597)=0,"",IF(AND(IF($N4597&lt;&gt;"",$N4597,$M4597)&lt;=0,$O4597&lt;&gt;"可"),"警告",""))</f>
        <v/>
      </c>
      <c r="S4597" s="4">
        <f>IF(COUNT($M4597:$N4597)=0,0,IF(IF($N4597&lt;&gt;"",$N4597,$M4597)&gt;=スコアリング基準!$B$20,スコアリング基準!$C$20,IF(IF($N4597&lt;&gt;"",$N4597,$M4597)&gt;=スコアリング基準!$B$21,スコアリング基準!$C$21,IF(IF($N4597&lt;&gt;"",$N4597,$M4597)&gt;0,スコアリング基準!$C$22,0))))</f>
        <v/>
      </c>
      <c r="T4597" s="4">
        <f>IF($O4597="可",スコアリング基準!$C$23,0)</f>
        <v/>
      </c>
      <c r="U4597" s="4">
        <f>IF(OR(COUNT($K4597:$L4597)&lt;2,$K4597=0),0,IF(ABS($L4597)/$K4597&lt;=スコアリング基準!$B$24,スコアリング基準!$C$24,IF(ABS($L4597)/$K4597&lt;=スコアリング基準!$B$25,スコアリング基準!$C$25,IF(ABS($L4597)/$K4597&lt;=スコアリング基準!$B$26,スコアリング基準!$C$26,0))))</f>
        <v/>
      </c>
      <c r="V4597" s="4">
        <f>IF($P4597="なし",スコアリング基準!$C$27,0)</f>
        <v/>
      </c>
      <c r="W4597" s="4">
        <f>IF($F4597="",0,IF(ISNUMBER($F4597),IF($F4597&lt;=スコアリング基準!$B$28,スコアリング基準!$C$28,スコアリング基準!$C$29),0))</f>
        <v/>
      </c>
      <c r="X4597" s="4">
        <f>IFERROR(VLOOKUP($B4597,スコアリング基準!$A$36:$B$46,2,FALSE),0)</f>
        <v/>
      </c>
      <c r="Y4597" s="4">
        <f>SUM($S4597:$X4597)</f>
        <v/>
      </c>
      <c r="Z4597" s="4">
        <f>IF(COUNT($M4597:$N4597)=0,"データ無",IF($Y4597&gt;=スコアリング基準!$B$30,"S",IF($Y4597&gt;=スコアリング基準!$B$31,"A",IF($Y4597&gt;=スコアリング基準!$B$32,"B","C"))))</f>
        <v/>
      </c>
      <c r="AA4597">
        <f>IFERROR(INDEX(実績DB!$I$3:$I$104,MATCH($B4597&amp;$C4597,実績DB!$J$3:$J$104,0)),"")</f>
        <v/>
      </c>
    </row>
    <row r="4598">
      <c r="A4598" t="n">
        <v>4596</v>
      </c>
      <c r="B4598" t="inlineStr">
        <is>
          <t>関西</t>
        </is>
      </c>
      <c r="C4598" t="inlineStr">
        <is>
          <t>田井城変電所</t>
        </is>
      </c>
      <c r="E4598" t="n">
        <v>77</v>
      </c>
      <c r="F4598" t="n">
        <v>6.6</v>
      </c>
      <c r="G4598" s="3" t="n">
        <v>34.584324</v>
      </c>
      <c r="H4598" s="3" t="n">
        <v>135.542876</v>
      </c>
      <c r="I4598" t="inlineStr">
        <is>
          <t>Google Places(名称一致)</t>
        </is>
      </c>
      <c r="J4598" t="n">
        <v>57</v>
      </c>
      <c r="K4598" t="n">
        <v>57</v>
      </c>
      <c r="L4598" t="n">
        <v>-38</v>
      </c>
      <c r="M4598" t="n">
        <v>19</v>
      </c>
      <c r="N4598" t="n">
        <v>19</v>
      </c>
      <c r="O4598" t="inlineStr">
        <is>
          <t>不可 #2</t>
        </is>
      </c>
      <c r="P4598" t="inlineStr">
        <is>
          <t>有り</t>
        </is>
      </c>
      <c r="R4598" s="4">
        <f>IF(COUNT($M4598:$N4598)=0,"",IF(AND(IF($N4598&lt;&gt;"",$N4598,$M4598)&lt;=0,$O4598&lt;&gt;"可"),"警告",""))</f>
        <v/>
      </c>
      <c r="S4598" s="4">
        <f>IF(COUNT($M4598:$N4598)=0,0,IF(IF($N4598&lt;&gt;"",$N4598,$M4598)&gt;=スコアリング基準!$B$20,スコアリング基準!$C$20,IF(IF($N4598&lt;&gt;"",$N4598,$M4598)&gt;=スコアリング基準!$B$21,スコアリング基準!$C$21,IF(IF($N4598&lt;&gt;"",$N4598,$M4598)&gt;0,スコアリング基準!$C$22,0))))</f>
        <v/>
      </c>
      <c r="T4598" s="4">
        <f>IF($O4598="可",スコアリング基準!$C$23,0)</f>
        <v/>
      </c>
      <c r="U4598" s="4">
        <f>IF(OR(COUNT($K4598:$L4598)&lt;2,$K4598=0),0,IF(ABS($L4598)/$K4598&lt;=スコアリング基準!$B$24,スコアリング基準!$C$24,IF(ABS($L4598)/$K4598&lt;=スコアリング基準!$B$25,スコアリング基準!$C$25,IF(ABS($L4598)/$K4598&lt;=スコアリング基準!$B$26,スコアリング基準!$C$26,0))))</f>
        <v/>
      </c>
      <c r="V4598" s="4">
        <f>IF($P4598="なし",スコアリング基準!$C$27,0)</f>
        <v/>
      </c>
      <c r="W4598" s="4">
        <f>IF($F4598="",0,IF(ISNUMBER($F4598),IF($F4598&lt;=スコアリング基準!$B$28,スコアリング基準!$C$28,スコアリング基準!$C$29),0))</f>
        <v/>
      </c>
      <c r="X4598" s="4">
        <f>IFERROR(VLOOKUP($B4598,スコアリング基準!$A$36:$B$46,2,FALSE),0)</f>
        <v/>
      </c>
      <c r="Y4598" s="4">
        <f>SUM($S4598:$X4598)</f>
        <v/>
      </c>
      <c r="Z4598" s="4">
        <f>IF(COUNT($M4598:$N4598)=0,"データ無",IF($Y4598&gt;=スコアリング基準!$B$30,"S",IF($Y4598&gt;=スコアリング基準!$B$31,"A",IF($Y4598&gt;=スコアリング基準!$B$32,"B","C"))))</f>
        <v/>
      </c>
      <c r="AA4598">
        <f>IFERROR(INDEX(実績DB!$I$3:$I$104,MATCH($B4598&amp;$C4598,実績DB!$J$3:$J$104,0)),"")</f>
        <v/>
      </c>
    </row>
    <row r="4599">
      <c r="A4599" t="n">
        <v>4597</v>
      </c>
      <c r="B4599" t="inlineStr">
        <is>
          <t>関西</t>
        </is>
      </c>
      <c r="C4599" t="inlineStr">
        <is>
          <t>田原本変電所</t>
        </is>
      </c>
      <c r="E4599" t="n">
        <v>77</v>
      </c>
      <c r="F4599" t="n">
        <v>6.6</v>
      </c>
      <c r="G4599" s="3" t="n">
        <v>34.55188</v>
      </c>
      <c r="H4599" s="3" t="n">
        <v>135.78824</v>
      </c>
      <c r="I4599" t="inlineStr">
        <is>
          <t>OSM実測(名称一致)</t>
        </is>
      </c>
      <c r="J4599" t="n">
        <v>38</v>
      </c>
      <c r="K4599" t="n">
        <v>38</v>
      </c>
      <c r="L4599" t="n">
        <v>-20</v>
      </c>
      <c r="M4599" t="n">
        <v>16</v>
      </c>
      <c r="N4599" t="n">
        <v>16</v>
      </c>
      <c r="O4599" t="inlineStr">
        <is>
          <t>不可 #2</t>
        </is>
      </c>
      <c r="P4599" t="inlineStr">
        <is>
          <t>なし</t>
        </is>
      </c>
      <c r="R4599" s="4">
        <f>IF(COUNT($M4599:$N4599)=0,"",IF(AND(IF($N4599&lt;&gt;"",$N4599,$M4599)&lt;=0,$O4599&lt;&gt;"可"),"警告",""))</f>
        <v/>
      </c>
      <c r="S4599" s="4">
        <f>IF(COUNT($M4599:$N4599)=0,0,IF(IF($N4599&lt;&gt;"",$N4599,$M4599)&gt;=スコアリング基準!$B$20,スコアリング基準!$C$20,IF(IF($N4599&lt;&gt;"",$N4599,$M4599)&gt;=スコアリング基準!$B$21,スコアリング基準!$C$21,IF(IF($N4599&lt;&gt;"",$N4599,$M4599)&gt;0,スコアリング基準!$C$22,0))))</f>
        <v/>
      </c>
      <c r="T4599" s="4">
        <f>IF($O4599="可",スコアリング基準!$C$23,0)</f>
        <v/>
      </c>
      <c r="U4599" s="4">
        <f>IF(OR(COUNT($K4599:$L4599)&lt;2,$K4599=0),0,IF(ABS($L4599)/$K4599&lt;=スコアリング基準!$B$24,スコアリング基準!$C$24,IF(ABS($L4599)/$K4599&lt;=スコアリング基準!$B$25,スコアリング基準!$C$25,IF(ABS($L4599)/$K4599&lt;=スコアリング基準!$B$26,スコアリング基準!$C$26,0))))</f>
        <v/>
      </c>
      <c r="V4599" s="4">
        <f>IF($P4599="なし",スコアリング基準!$C$27,0)</f>
        <v/>
      </c>
      <c r="W4599" s="4">
        <f>IF($F4599="",0,IF(ISNUMBER($F4599),IF($F4599&lt;=スコアリング基準!$B$28,スコアリング基準!$C$28,スコアリング基準!$C$29),0))</f>
        <v/>
      </c>
      <c r="X4599" s="4">
        <f>IFERROR(VLOOKUP($B4599,スコアリング基準!$A$36:$B$46,2,FALSE),0)</f>
        <v/>
      </c>
      <c r="Y4599" s="4">
        <f>SUM($S4599:$X4599)</f>
        <v/>
      </c>
      <c r="Z4599" s="4">
        <f>IF(COUNT($M4599:$N4599)=0,"データ無",IF($Y4599&gt;=スコアリング基準!$B$30,"S",IF($Y4599&gt;=スコアリング基準!$B$31,"A",IF($Y4599&gt;=スコアリング基準!$B$32,"B","C"))))</f>
        <v/>
      </c>
      <c r="AA4599">
        <f>IFERROR(INDEX(実績DB!$I$3:$I$104,MATCH($B4599&amp;$C4599,実績DB!$J$3:$J$104,0)),"")</f>
        <v/>
      </c>
    </row>
    <row r="4600">
      <c r="A4600" t="n">
        <v>4598</v>
      </c>
      <c r="B4600" t="inlineStr">
        <is>
          <t>関西</t>
        </is>
      </c>
      <c r="C4600" t="inlineStr">
        <is>
          <t>田口変電所</t>
        </is>
      </c>
      <c r="E4600" t="n">
        <v>77</v>
      </c>
      <c r="F4600" t="n">
        <v>6.6</v>
      </c>
      <c r="G4600" s="3" t="n">
        <v>34.82663</v>
      </c>
      <c r="H4600" s="3" t="n">
        <v>135.68366</v>
      </c>
      <c r="I4600" t="inlineStr">
        <is>
          <t>OSM実測(名称一致)</t>
        </is>
      </c>
      <c r="J4600" t="n">
        <v>36</v>
      </c>
      <c r="K4600" t="n">
        <v>36</v>
      </c>
      <c r="L4600" t="n">
        <v>-20</v>
      </c>
      <c r="M4600" t="n">
        <v>16</v>
      </c>
      <c r="N4600" t="n">
        <v>16</v>
      </c>
      <c r="O4600" t="inlineStr">
        <is>
          <t>不可 #2</t>
        </is>
      </c>
      <c r="P4600" t="inlineStr">
        <is>
          <t>なし</t>
        </is>
      </c>
      <c r="R4600" s="4">
        <f>IF(COUNT($M4600:$N4600)=0,"",IF(AND(IF($N4600&lt;&gt;"",$N4600,$M4600)&lt;=0,$O4600&lt;&gt;"可"),"警告",""))</f>
        <v/>
      </c>
      <c r="S4600" s="4">
        <f>IF(COUNT($M4600:$N4600)=0,0,IF(IF($N4600&lt;&gt;"",$N4600,$M4600)&gt;=スコアリング基準!$B$20,スコアリング基準!$C$20,IF(IF($N4600&lt;&gt;"",$N4600,$M4600)&gt;=スコアリング基準!$B$21,スコアリング基準!$C$21,IF(IF($N4600&lt;&gt;"",$N4600,$M4600)&gt;0,スコアリング基準!$C$22,0))))</f>
        <v/>
      </c>
      <c r="T4600" s="4">
        <f>IF($O4600="可",スコアリング基準!$C$23,0)</f>
        <v/>
      </c>
      <c r="U4600" s="4">
        <f>IF(OR(COUNT($K4600:$L4600)&lt;2,$K4600=0),0,IF(ABS($L4600)/$K4600&lt;=スコアリング基準!$B$24,スコアリング基準!$C$24,IF(ABS($L4600)/$K4600&lt;=スコアリング基準!$B$25,スコアリング基準!$C$25,IF(ABS($L4600)/$K4600&lt;=スコアリング基準!$B$26,スコアリング基準!$C$26,0))))</f>
        <v/>
      </c>
      <c r="V4600" s="4">
        <f>IF($P4600="なし",スコアリング基準!$C$27,0)</f>
        <v/>
      </c>
      <c r="W4600" s="4">
        <f>IF($F4600="",0,IF(ISNUMBER($F4600),IF($F4600&lt;=スコアリング基準!$B$28,スコアリング基準!$C$28,スコアリング基準!$C$29),0))</f>
        <v/>
      </c>
      <c r="X4600" s="4">
        <f>IFERROR(VLOOKUP($B4600,スコアリング基準!$A$36:$B$46,2,FALSE),0)</f>
        <v/>
      </c>
      <c r="Y4600" s="4">
        <f>SUM($S4600:$X4600)</f>
        <v/>
      </c>
      <c r="Z4600" s="4">
        <f>IF(COUNT($M4600:$N4600)=0,"データ無",IF($Y4600&gt;=スコアリング基準!$B$30,"S",IF($Y4600&gt;=スコアリング基準!$B$31,"A",IF($Y4600&gt;=スコアリング基準!$B$32,"B","C"))))</f>
        <v/>
      </c>
      <c r="AA4600">
        <f>IFERROR(INDEX(実績DB!$I$3:$I$104,MATCH($B4600&amp;$C4600,実績DB!$J$3:$J$104,0)),"")</f>
        <v/>
      </c>
    </row>
    <row r="4601">
      <c r="A4601" t="n">
        <v>4599</v>
      </c>
      <c r="B4601" t="inlineStr">
        <is>
          <t>関西</t>
        </is>
      </c>
      <c r="C4601" t="inlineStr">
        <is>
          <t>田辺変電所</t>
        </is>
      </c>
      <c r="E4601" t="n">
        <v>77</v>
      </c>
      <c r="F4601" t="n">
        <v>6.6</v>
      </c>
      <c r="G4601" s="3" t="n">
        <v>33.737209</v>
      </c>
      <c r="H4601" s="3" t="n">
        <v>135.378343</v>
      </c>
      <c r="I4601" t="inlineStr">
        <is>
          <t>OSM実測(名称一致)</t>
        </is>
      </c>
      <c r="J4601" t="n">
        <v>46</v>
      </c>
      <c r="K4601" t="n">
        <v>46</v>
      </c>
      <c r="L4601" t="n">
        <v>-38</v>
      </c>
      <c r="M4601" t="n">
        <v>8</v>
      </c>
      <c r="N4601" t="n">
        <v>0</v>
      </c>
      <c r="O4601" t="inlineStr">
        <is>
          <t>不可 #2</t>
        </is>
      </c>
      <c r="P4601" t="inlineStr">
        <is>
          <t>有り</t>
        </is>
      </c>
      <c r="R4601" s="4">
        <f>IF(COUNT($M4601:$N4601)=0,"",IF(AND(IF($N4601&lt;&gt;"",$N4601,$M4601)&lt;=0,$O4601&lt;&gt;"可"),"警告",""))</f>
        <v/>
      </c>
      <c r="S4601" s="4">
        <f>IF(COUNT($M4601:$N4601)=0,0,IF(IF($N4601&lt;&gt;"",$N4601,$M4601)&gt;=スコアリング基準!$B$20,スコアリング基準!$C$20,IF(IF($N4601&lt;&gt;"",$N4601,$M4601)&gt;=スコアリング基準!$B$21,スコアリング基準!$C$21,IF(IF($N4601&lt;&gt;"",$N4601,$M4601)&gt;0,スコアリング基準!$C$22,0))))</f>
        <v/>
      </c>
      <c r="T4601" s="4">
        <f>IF($O4601="可",スコアリング基準!$C$23,0)</f>
        <v/>
      </c>
      <c r="U4601" s="4">
        <f>IF(OR(COUNT($K4601:$L4601)&lt;2,$K4601=0),0,IF(ABS($L4601)/$K4601&lt;=スコアリング基準!$B$24,スコアリング基準!$C$24,IF(ABS($L4601)/$K4601&lt;=スコアリング基準!$B$25,スコアリング基準!$C$25,IF(ABS($L4601)/$K4601&lt;=スコアリング基準!$B$26,スコアリング基準!$C$26,0))))</f>
        <v/>
      </c>
      <c r="V4601" s="4">
        <f>IF($P4601="なし",スコアリング基準!$C$27,0)</f>
        <v/>
      </c>
      <c r="W4601" s="4">
        <f>IF($F4601="",0,IF(ISNUMBER($F4601),IF($F4601&lt;=スコアリング基準!$B$28,スコアリング基準!$C$28,スコアリング基準!$C$29),0))</f>
        <v/>
      </c>
      <c r="X4601" s="4">
        <f>IFERROR(VLOOKUP($B4601,スコアリング基準!$A$36:$B$46,2,FALSE),0)</f>
        <v/>
      </c>
      <c r="Y4601" s="4">
        <f>SUM($S4601:$X4601)</f>
        <v/>
      </c>
      <c r="Z4601" s="4">
        <f>IF(COUNT($M4601:$N4601)=0,"データ無",IF($Y4601&gt;=スコアリング基準!$B$30,"S",IF($Y4601&gt;=スコアリング基準!$B$31,"A",IF($Y4601&gt;=スコアリング基準!$B$32,"B","C"))))</f>
        <v/>
      </c>
      <c r="AA4601">
        <f>IFERROR(INDEX(実績DB!$I$3:$I$104,MATCH($B4601&amp;$C4601,実績DB!$J$3:$J$104,0)),"")</f>
        <v/>
      </c>
    </row>
    <row r="4602">
      <c r="A4602" t="n">
        <v>4600</v>
      </c>
      <c r="B4602" t="inlineStr">
        <is>
          <t>関西</t>
        </is>
      </c>
      <c r="C4602" t="inlineStr">
        <is>
          <t>甲南変電所</t>
        </is>
      </c>
      <c r="E4602" t="n">
        <v>77</v>
      </c>
      <c r="F4602" t="n">
        <v>6.6</v>
      </c>
      <c r="G4602" s="3" t="n"/>
      <c r="H4602" s="3" t="n"/>
      <c r="I4602" t="inlineStr">
        <is>
          <t>未取得</t>
        </is>
      </c>
      <c r="J4602" t="n">
        <v>55</v>
      </c>
      <c r="K4602" t="n">
        <v>55</v>
      </c>
      <c r="L4602" t="n">
        <v>-38</v>
      </c>
      <c r="M4602" t="n">
        <v>17</v>
      </c>
      <c r="N4602" t="n">
        <v>0</v>
      </c>
      <c r="O4602" t="inlineStr">
        <is>
          <t>不可 #2</t>
        </is>
      </c>
      <c r="P4602" t="inlineStr">
        <is>
          <t>有り</t>
        </is>
      </c>
      <c r="R4602" s="4">
        <f>IF(COUNT($M4602:$N4602)=0,"",IF(AND(IF($N4602&lt;&gt;"",$N4602,$M4602)&lt;=0,$O4602&lt;&gt;"可"),"警告",""))</f>
        <v/>
      </c>
      <c r="S4602" s="4">
        <f>IF(COUNT($M4602:$N4602)=0,0,IF(IF($N4602&lt;&gt;"",$N4602,$M4602)&gt;=スコアリング基準!$B$20,スコアリング基準!$C$20,IF(IF($N4602&lt;&gt;"",$N4602,$M4602)&gt;=スコアリング基準!$B$21,スコアリング基準!$C$21,IF(IF($N4602&lt;&gt;"",$N4602,$M4602)&gt;0,スコアリング基準!$C$22,0))))</f>
        <v/>
      </c>
      <c r="T4602" s="4">
        <f>IF($O4602="可",スコアリング基準!$C$23,0)</f>
        <v/>
      </c>
      <c r="U4602" s="4">
        <f>IF(OR(COUNT($K4602:$L4602)&lt;2,$K4602=0),0,IF(ABS($L4602)/$K4602&lt;=スコアリング基準!$B$24,スコアリング基準!$C$24,IF(ABS($L4602)/$K4602&lt;=スコアリング基準!$B$25,スコアリング基準!$C$25,IF(ABS($L4602)/$K4602&lt;=スコアリング基準!$B$26,スコアリング基準!$C$26,0))))</f>
        <v/>
      </c>
      <c r="V4602" s="4">
        <f>IF($P4602="なし",スコアリング基準!$C$27,0)</f>
        <v/>
      </c>
      <c r="W4602" s="4">
        <f>IF($F4602="",0,IF(ISNUMBER($F4602),IF($F4602&lt;=スコアリング基準!$B$28,スコアリング基準!$C$28,スコアリング基準!$C$29),0))</f>
        <v/>
      </c>
      <c r="X4602" s="4">
        <f>IFERROR(VLOOKUP($B4602,スコアリング基準!$A$36:$B$46,2,FALSE),0)</f>
        <v/>
      </c>
      <c r="Y4602" s="4">
        <f>SUM($S4602:$X4602)</f>
        <v/>
      </c>
      <c r="Z4602" s="4">
        <f>IF(COUNT($M4602:$N4602)=0,"データ無",IF($Y4602&gt;=スコアリング基準!$B$30,"S",IF($Y4602&gt;=スコアリング基準!$B$31,"A",IF($Y4602&gt;=スコアリング基準!$B$32,"B","C"))))</f>
        <v/>
      </c>
      <c r="AA4602">
        <f>IFERROR(INDEX(実績DB!$I$3:$I$104,MATCH($B4602&amp;$C4602,実績DB!$J$3:$J$104,0)),"")</f>
        <v/>
      </c>
    </row>
    <row r="4603">
      <c r="A4603" t="n">
        <v>4601</v>
      </c>
      <c r="B4603" t="inlineStr">
        <is>
          <t>関西</t>
        </is>
      </c>
      <c r="C4603" t="inlineStr">
        <is>
          <t>畝傍変電所</t>
        </is>
      </c>
      <c r="E4603" t="n">
        <v>77</v>
      </c>
      <c r="F4603" t="n">
        <v>6.6</v>
      </c>
      <c r="G4603" s="3" t="n">
        <v>34.47761</v>
      </c>
      <c r="H4603" s="3" t="n">
        <v>135.7709</v>
      </c>
      <c r="I4603" t="inlineStr">
        <is>
          <t>OSM実測(名称一致)</t>
        </is>
      </c>
      <c r="J4603" t="n">
        <v>28</v>
      </c>
      <c r="K4603" t="n">
        <v>28</v>
      </c>
      <c r="L4603" t="n">
        <v>-19</v>
      </c>
      <c r="M4603" t="n">
        <v>9</v>
      </c>
      <c r="N4603" t="n">
        <v>9</v>
      </c>
      <c r="O4603" t="inlineStr">
        <is>
          <t>不可 #2</t>
        </is>
      </c>
      <c r="P4603" t="inlineStr">
        <is>
          <t>なし</t>
        </is>
      </c>
      <c r="R4603" s="4">
        <f>IF(COUNT($M4603:$N4603)=0,"",IF(AND(IF($N4603&lt;&gt;"",$N4603,$M4603)&lt;=0,$O4603&lt;&gt;"可"),"警告",""))</f>
        <v/>
      </c>
      <c r="S4603" s="4">
        <f>IF(COUNT($M4603:$N4603)=0,0,IF(IF($N4603&lt;&gt;"",$N4603,$M4603)&gt;=スコアリング基準!$B$20,スコアリング基準!$C$20,IF(IF($N4603&lt;&gt;"",$N4603,$M4603)&gt;=スコアリング基準!$B$21,スコアリング基準!$C$21,IF(IF($N4603&lt;&gt;"",$N4603,$M4603)&gt;0,スコアリング基準!$C$22,0))))</f>
        <v/>
      </c>
      <c r="T4603" s="4">
        <f>IF($O4603="可",スコアリング基準!$C$23,0)</f>
        <v/>
      </c>
      <c r="U4603" s="4">
        <f>IF(OR(COUNT($K4603:$L4603)&lt;2,$K4603=0),0,IF(ABS($L4603)/$K4603&lt;=スコアリング基準!$B$24,スコアリング基準!$C$24,IF(ABS($L4603)/$K4603&lt;=スコアリング基準!$B$25,スコアリング基準!$C$25,IF(ABS($L4603)/$K4603&lt;=スコアリング基準!$B$26,スコアリング基準!$C$26,0))))</f>
        <v/>
      </c>
      <c r="V4603" s="4">
        <f>IF($P4603="なし",スコアリング基準!$C$27,0)</f>
        <v/>
      </c>
      <c r="W4603" s="4">
        <f>IF($F4603="",0,IF(ISNUMBER($F4603),IF($F4603&lt;=スコアリング基準!$B$28,スコアリング基準!$C$28,スコアリング基準!$C$29),0))</f>
        <v/>
      </c>
      <c r="X4603" s="4">
        <f>IFERROR(VLOOKUP($B4603,スコアリング基準!$A$36:$B$46,2,FALSE),0)</f>
        <v/>
      </c>
      <c r="Y4603" s="4">
        <f>SUM($S4603:$X4603)</f>
        <v/>
      </c>
      <c r="Z4603" s="4">
        <f>IF(COUNT($M4603:$N4603)=0,"データ無",IF($Y4603&gt;=スコアリング基準!$B$30,"S",IF($Y4603&gt;=スコアリング基準!$B$31,"A",IF($Y4603&gt;=スコアリング基準!$B$32,"B","C"))))</f>
        <v/>
      </c>
      <c r="AA4603">
        <f>IFERROR(INDEX(実績DB!$I$3:$I$104,MATCH($B4603&amp;$C4603,実績DB!$J$3:$J$104,0)),"")</f>
        <v/>
      </c>
    </row>
    <row r="4604">
      <c r="A4604" t="n">
        <v>4602</v>
      </c>
      <c r="B4604" t="inlineStr">
        <is>
          <t>関西</t>
        </is>
      </c>
      <c r="C4604" t="inlineStr">
        <is>
          <t>白川変電所</t>
        </is>
      </c>
      <c r="E4604" t="n">
        <v>77</v>
      </c>
      <c r="F4604" t="n">
        <v>6.6</v>
      </c>
      <c r="G4604" s="3" t="n">
        <v>34.684971</v>
      </c>
      <c r="H4604" s="3" t="n">
        <v>135.080143</v>
      </c>
      <c r="I4604" t="inlineStr">
        <is>
          <t>Google Places(名称一致)</t>
        </is>
      </c>
      <c r="J4604" t="n">
        <v>57</v>
      </c>
      <c r="K4604" t="n">
        <v>57</v>
      </c>
      <c r="L4604" t="n">
        <v>-38</v>
      </c>
      <c r="M4604" t="n">
        <v>19</v>
      </c>
      <c r="N4604" t="n">
        <v>0</v>
      </c>
      <c r="O4604" t="inlineStr">
        <is>
          <t>不可 #2</t>
        </is>
      </c>
      <c r="P4604" t="inlineStr">
        <is>
          <t>有り</t>
        </is>
      </c>
      <c r="R4604" s="4">
        <f>IF(COUNT($M4604:$N4604)=0,"",IF(AND(IF($N4604&lt;&gt;"",$N4604,$M4604)&lt;=0,$O4604&lt;&gt;"可"),"警告",""))</f>
        <v/>
      </c>
      <c r="S4604" s="4">
        <f>IF(COUNT($M4604:$N4604)=0,0,IF(IF($N4604&lt;&gt;"",$N4604,$M4604)&gt;=スコアリング基準!$B$20,スコアリング基準!$C$20,IF(IF($N4604&lt;&gt;"",$N4604,$M4604)&gt;=スコアリング基準!$B$21,スコアリング基準!$C$21,IF(IF($N4604&lt;&gt;"",$N4604,$M4604)&gt;0,スコアリング基準!$C$22,0))))</f>
        <v/>
      </c>
      <c r="T4604" s="4">
        <f>IF($O4604="可",スコアリング基準!$C$23,0)</f>
        <v/>
      </c>
      <c r="U4604" s="4">
        <f>IF(OR(COUNT($K4604:$L4604)&lt;2,$K4604=0),0,IF(ABS($L4604)/$K4604&lt;=スコアリング基準!$B$24,スコアリング基準!$C$24,IF(ABS($L4604)/$K4604&lt;=スコアリング基準!$B$25,スコアリング基準!$C$25,IF(ABS($L4604)/$K4604&lt;=スコアリング基準!$B$26,スコアリング基準!$C$26,0))))</f>
        <v/>
      </c>
      <c r="V4604" s="4">
        <f>IF($P4604="なし",スコアリング基準!$C$27,0)</f>
        <v/>
      </c>
      <c r="W4604" s="4">
        <f>IF($F4604="",0,IF(ISNUMBER($F4604),IF($F4604&lt;=スコアリング基準!$B$28,スコアリング基準!$C$28,スコアリング基準!$C$29),0))</f>
        <v/>
      </c>
      <c r="X4604" s="4">
        <f>IFERROR(VLOOKUP($B4604,スコアリング基準!$A$36:$B$46,2,FALSE),0)</f>
        <v/>
      </c>
      <c r="Y4604" s="4">
        <f>SUM($S4604:$X4604)</f>
        <v/>
      </c>
      <c r="Z4604" s="4">
        <f>IF(COUNT($M4604:$N4604)=0,"データ無",IF($Y4604&gt;=スコアリング基準!$B$30,"S",IF($Y4604&gt;=スコアリング基準!$B$31,"A",IF($Y4604&gt;=スコアリング基準!$B$32,"B","C"))))</f>
        <v/>
      </c>
      <c r="AA4604">
        <f>IFERROR(INDEX(実績DB!$I$3:$I$104,MATCH($B4604&amp;$C4604,実績DB!$J$3:$J$104,0)),"")</f>
        <v/>
      </c>
    </row>
    <row r="4605">
      <c r="A4605" t="n">
        <v>4603</v>
      </c>
      <c r="B4605" t="inlineStr">
        <is>
          <t>関西</t>
        </is>
      </c>
      <c r="C4605" t="inlineStr">
        <is>
          <t>白梅町変電所</t>
        </is>
      </c>
      <c r="E4605" t="n">
        <v>77</v>
      </c>
      <c r="F4605" t="n">
        <v>6.6</v>
      </c>
      <c r="G4605" s="3" t="n">
        <v>35.034874</v>
      </c>
      <c r="H4605" s="3" t="n">
        <v>135.729814</v>
      </c>
      <c r="I4605" t="inlineStr">
        <is>
          <t>Google Places(名称一致)</t>
        </is>
      </c>
      <c r="J4605" t="n">
        <v>38</v>
      </c>
      <c r="K4605" t="n">
        <v>38</v>
      </c>
      <c r="L4605" t="n">
        <v>-19</v>
      </c>
      <c r="M4605" t="n">
        <v>19</v>
      </c>
      <c r="N4605" t="n">
        <v>19</v>
      </c>
      <c r="O4605" t="inlineStr">
        <is>
          <t>不可 #2</t>
        </is>
      </c>
      <c r="P4605" t="inlineStr">
        <is>
          <t>なし</t>
        </is>
      </c>
      <c r="R4605" s="4">
        <f>IF(COUNT($M4605:$N4605)=0,"",IF(AND(IF($N4605&lt;&gt;"",$N4605,$M4605)&lt;=0,$O4605&lt;&gt;"可"),"警告",""))</f>
        <v/>
      </c>
      <c r="S4605" s="4">
        <f>IF(COUNT($M4605:$N4605)=0,0,IF(IF($N4605&lt;&gt;"",$N4605,$M4605)&gt;=スコアリング基準!$B$20,スコアリング基準!$C$20,IF(IF($N4605&lt;&gt;"",$N4605,$M4605)&gt;=スコアリング基準!$B$21,スコアリング基準!$C$21,IF(IF($N4605&lt;&gt;"",$N4605,$M4605)&gt;0,スコアリング基準!$C$22,0))))</f>
        <v/>
      </c>
      <c r="T4605" s="4">
        <f>IF($O4605="可",スコアリング基準!$C$23,0)</f>
        <v/>
      </c>
      <c r="U4605" s="4">
        <f>IF(OR(COUNT($K4605:$L4605)&lt;2,$K4605=0),0,IF(ABS($L4605)/$K4605&lt;=スコアリング基準!$B$24,スコアリング基準!$C$24,IF(ABS($L4605)/$K4605&lt;=スコアリング基準!$B$25,スコアリング基準!$C$25,IF(ABS($L4605)/$K4605&lt;=スコアリング基準!$B$26,スコアリング基準!$C$26,0))))</f>
        <v/>
      </c>
      <c r="V4605" s="4">
        <f>IF($P4605="なし",スコアリング基準!$C$27,0)</f>
        <v/>
      </c>
      <c r="W4605" s="4">
        <f>IF($F4605="",0,IF(ISNUMBER($F4605),IF($F4605&lt;=スコアリング基準!$B$28,スコアリング基準!$C$28,スコアリング基準!$C$29),0))</f>
        <v/>
      </c>
      <c r="X4605" s="4">
        <f>IFERROR(VLOOKUP($B4605,スコアリング基準!$A$36:$B$46,2,FALSE),0)</f>
        <v/>
      </c>
      <c r="Y4605" s="4">
        <f>SUM($S4605:$X4605)</f>
        <v/>
      </c>
      <c r="Z4605" s="4">
        <f>IF(COUNT($M4605:$N4605)=0,"データ無",IF($Y4605&gt;=スコアリング基準!$B$30,"S",IF($Y4605&gt;=スコアリング基準!$B$31,"A",IF($Y4605&gt;=スコアリング基準!$B$32,"B","C"))))</f>
        <v/>
      </c>
      <c r="AA4605">
        <f>IFERROR(INDEX(実績DB!$I$3:$I$104,MATCH($B4605&amp;$C4605,実績DB!$J$3:$J$104,0)),"")</f>
        <v/>
      </c>
    </row>
    <row r="4606">
      <c r="A4606" t="n">
        <v>4604</v>
      </c>
      <c r="B4606" t="inlineStr">
        <is>
          <t>関西</t>
        </is>
      </c>
      <c r="C4606" t="inlineStr">
        <is>
          <t>白水変電所</t>
        </is>
      </c>
      <c r="E4606" t="n">
        <v>77</v>
      </c>
      <c r="F4606" t="n">
        <v>6.6</v>
      </c>
      <c r="G4606" s="3" t="n"/>
      <c r="H4606" s="3" t="n"/>
      <c r="I4606" t="inlineStr">
        <is>
          <t>未取得</t>
        </is>
      </c>
      <c r="J4606" t="n">
        <v>32</v>
      </c>
      <c r="K4606" t="n">
        <v>32</v>
      </c>
      <c r="L4606" t="n">
        <v>-19</v>
      </c>
      <c r="M4606" t="n">
        <v>13</v>
      </c>
      <c r="N4606" t="n">
        <v>0</v>
      </c>
      <c r="O4606" t="inlineStr">
        <is>
          <t>不可 #2</t>
        </is>
      </c>
      <c r="P4606" t="inlineStr">
        <is>
          <t>有り</t>
        </is>
      </c>
      <c r="R4606" s="4">
        <f>IF(COUNT($M4606:$N4606)=0,"",IF(AND(IF($N4606&lt;&gt;"",$N4606,$M4606)&lt;=0,$O4606&lt;&gt;"可"),"警告",""))</f>
        <v/>
      </c>
      <c r="S4606" s="4">
        <f>IF(COUNT($M4606:$N4606)=0,0,IF(IF($N4606&lt;&gt;"",$N4606,$M4606)&gt;=スコアリング基準!$B$20,スコアリング基準!$C$20,IF(IF($N4606&lt;&gt;"",$N4606,$M4606)&gt;=スコアリング基準!$B$21,スコアリング基準!$C$21,IF(IF($N4606&lt;&gt;"",$N4606,$M4606)&gt;0,スコアリング基準!$C$22,0))))</f>
        <v/>
      </c>
      <c r="T4606" s="4">
        <f>IF($O4606="可",スコアリング基準!$C$23,0)</f>
        <v/>
      </c>
      <c r="U4606" s="4">
        <f>IF(OR(COUNT($K4606:$L4606)&lt;2,$K4606=0),0,IF(ABS($L4606)/$K4606&lt;=スコアリング基準!$B$24,スコアリング基準!$C$24,IF(ABS($L4606)/$K4606&lt;=スコアリング基準!$B$25,スコアリング基準!$C$25,IF(ABS($L4606)/$K4606&lt;=スコアリング基準!$B$26,スコアリング基準!$C$26,0))))</f>
        <v/>
      </c>
      <c r="V4606" s="4">
        <f>IF($P4606="なし",スコアリング基準!$C$27,0)</f>
        <v/>
      </c>
      <c r="W4606" s="4">
        <f>IF($F4606="",0,IF(ISNUMBER($F4606),IF($F4606&lt;=スコアリング基準!$B$28,スコアリング基準!$C$28,スコアリング基準!$C$29),0))</f>
        <v/>
      </c>
      <c r="X4606" s="4">
        <f>IFERROR(VLOOKUP($B4606,スコアリング基準!$A$36:$B$46,2,FALSE),0)</f>
        <v/>
      </c>
      <c r="Y4606" s="4">
        <f>SUM($S4606:$X4606)</f>
        <v/>
      </c>
      <c r="Z4606" s="4">
        <f>IF(COUNT($M4606:$N4606)=0,"データ無",IF($Y4606&gt;=スコアリング基準!$B$30,"S",IF($Y4606&gt;=スコアリング基準!$B$31,"A",IF($Y4606&gt;=スコアリング基準!$B$32,"B","C"))))</f>
        <v/>
      </c>
      <c r="AA4606">
        <f>IFERROR(INDEX(実績DB!$I$3:$I$104,MATCH($B4606&amp;$C4606,実績DB!$J$3:$J$104,0)),"")</f>
        <v/>
      </c>
    </row>
    <row r="4607">
      <c r="A4607" t="n">
        <v>4605</v>
      </c>
      <c r="B4607" t="inlineStr">
        <is>
          <t>関西</t>
        </is>
      </c>
      <c r="C4607" t="inlineStr">
        <is>
          <t>白浜変電所</t>
        </is>
      </c>
      <c r="E4607" t="n">
        <v>77</v>
      </c>
      <c r="F4607" t="n">
        <v>6.6</v>
      </c>
      <c r="G4607" s="3" t="n">
        <v>33.679246</v>
      </c>
      <c r="H4607" s="3" t="n">
        <v>135.369873</v>
      </c>
      <c r="I4607" t="inlineStr">
        <is>
          <t>Google Places(名称一致)</t>
        </is>
      </c>
      <c r="J4607" t="n">
        <v>19</v>
      </c>
      <c r="K4607" t="n">
        <v>19</v>
      </c>
      <c r="L4607" t="n">
        <v>-15</v>
      </c>
      <c r="M4607" t="n">
        <v>4</v>
      </c>
      <c r="N4607" t="n">
        <v>0</v>
      </c>
      <c r="O4607" t="inlineStr">
        <is>
          <t>不可 #2</t>
        </is>
      </c>
      <c r="P4607" t="inlineStr">
        <is>
          <t>有り</t>
        </is>
      </c>
      <c r="R4607" s="4">
        <f>IF(COUNT($M4607:$N4607)=0,"",IF(AND(IF($N4607&lt;&gt;"",$N4607,$M4607)&lt;=0,$O4607&lt;&gt;"可"),"警告",""))</f>
        <v/>
      </c>
      <c r="S4607" s="4">
        <f>IF(COUNT($M4607:$N4607)=0,0,IF(IF($N4607&lt;&gt;"",$N4607,$M4607)&gt;=スコアリング基準!$B$20,スコアリング基準!$C$20,IF(IF($N4607&lt;&gt;"",$N4607,$M4607)&gt;=スコアリング基準!$B$21,スコアリング基準!$C$21,IF(IF($N4607&lt;&gt;"",$N4607,$M4607)&gt;0,スコアリング基準!$C$22,0))))</f>
        <v/>
      </c>
      <c r="T4607" s="4">
        <f>IF($O4607="可",スコアリング基準!$C$23,0)</f>
        <v/>
      </c>
      <c r="U4607" s="4">
        <f>IF(OR(COUNT($K4607:$L4607)&lt;2,$K4607=0),0,IF(ABS($L4607)/$K4607&lt;=スコアリング基準!$B$24,スコアリング基準!$C$24,IF(ABS($L4607)/$K4607&lt;=スコアリング基準!$B$25,スコアリング基準!$C$25,IF(ABS($L4607)/$K4607&lt;=スコアリング基準!$B$26,スコアリング基準!$C$26,0))))</f>
        <v/>
      </c>
      <c r="V4607" s="4">
        <f>IF($P4607="なし",スコアリング基準!$C$27,0)</f>
        <v/>
      </c>
      <c r="W4607" s="4">
        <f>IF($F4607="",0,IF(ISNUMBER($F4607),IF($F4607&lt;=スコアリング基準!$B$28,スコアリング基準!$C$28,スコアリング基準!$C$29),0))</f>
        <v/>
      </c>
      <c r="X4607" s="4">
        <f>IFERROR(VLOOKUP($B4607,スコアリング基準!$A$36:$B$46,2,FALSE),0)</f>
        <v/>
      </c>
      <c r="Y4607" s="4">
        <f>SUM($S4607:$X4607)</f>
        <v/>
      </c>
      <c r="Z4607" s="4">
        <f>IF(COUNT($M4607:$N4607)=0,"データ無",IF($Y4607&gt;=スコアリング基準!$B$30,"S",IF($Y4607&gt;=スコアリング基準!$B$31,"A",IF($Y4607&gt;=スコアリング基準!$B$32,"B","C"))))</f>
        <v/>
      </c>
      <c r="AA4607">
        <f>IFERROR(INDEX(実績DB!$I$3:$I$104,MATCH($B4607&amp;$C4607,実績DB!$J$3:$J$104,0)),"")</f>
        <v/>
      </c>
    </row>
    <row r="4608">
      <c r="A4608" t="n">
        <v>4606</v>
      </c>
      <c r="B4608" t="inlineStr">
        <is>
          <t>関西</t>
        </is>
      </c>
      <c r="C4608" t="inlineStr">
        <is>
          <t>白鳥変電所</t>
        </is>
      </c>
      <c r="E4608" t="n">
        <v>77</v>
      </c>
      <c r="F4608" t="n">
        <v>6.6</v>
      </c>
      <c r="G4608" s="3" t="n"/>
      <c r="H4608" s="3" t="n"/>
      <c r="I4608" t="inlineStr">
        <is>
          <t>未取得</t>
        </is>
      </c>
      <c r="J4608" t="n">
        <v>38</v>
      </c>
      <c r="K4608" t="n">
        <v>38</v>
      </c>
      <c r="L4608" t="n">
        <v>-19</v>
      </c>
      <c r="M4608" t="n">
        <v>19</v>
      </c>
      <c r="N4608" t="n">
        <v>7</v>
      </c>
      <c r="O4608" t="inlineStr">
        <is>
          <t>不可 #2</t>
        </is>
      </c>
      <c r="P4608" t="inlineStr">
        <is>
          <t>なし</t>
        </is>
      </c>
      <c r="R4608" s="4">
        <f>IF(COUNT($M4608:$N4608)=0,"",IF(AND(IF($N4608&lt;&gt;"",$N4608,$M4608)&lt;=0,$O4608&lt;&gt;"可"),"警告",""))</f>
        <v/>
      </c>
      <c r="S4608" s="4">
        <f>IF(COUNT($M4608:$N4608)=0,0,IF(IF($N4608&lt;&gt;"",$N4608,$M4608)&gt;=スコアリング基準!$B$20,スコアリング基準!$C$20,IF(IF($N4608&lt;&gt;"",$N4608,$M4608)&gt;=スコアリング基準!$B$21,スコアリング基準!$C$21,IF(IF($N4608&lt;&gt;"",$N4608,$M4608)&gt;0,スコアリング基準!$C$22,0))))</f>
        <v/>
      </c>
      <c r="T4608" s="4">
        <f>IF($O4608="可",スコアリング基準!$C$23,0)</f>
        <v/>
      </c>
      <c r="U4608" s="4">
        <f>IF(OR(COUNT($K4608:$L4608)&lt;2,$K4608=0),0,IF(ABS($L4608)/$K4608&lt;=スコアリング基準!$B$24,スコアリング基準!$C$24,IF(ABS($L4608)/$K4608&lt;=スコアリング基準!$B$25,スコアリング基準!$C$25,IF(ABS($L4608)/$K4608&lt;=スコアリング基準!$B$26,スコアリング基準!$C$26,0))))</f>
        <v/>
      </c>
      <c r="V4608" s="4">
        <f>IF($P4608="なし",スコアリング基準!$C$27,0)</f>
        <v/>
      </c>
      <c r="W4608" s="4">
        <f>IF($F4608="",0,IF(ISNUMBER($F4608),IF($F4608&lt;=スコアリング基準!$B$28,スコアリング基準!$C$28,スコアリング基準!$C$29),0))</f>
        <v/>
      </c>
      <c r="X4608" s="4">
        <f>IFERROR(VLOOKUP($B4608,スコアリング基準!$A$36:$B$46,2,FALSE),0)</f>
        <v/>
      </c>
      <c r="Y4608" s="4">
        <f>SUM($S4608:$X4608)</f>
        <v/>
      </c>
      <c r="Z4608" s="4">
        <f>IF(COUNT($M4608:$N4608)=0,"データ無",IF($Y4608&gt;=スコアリング基準!$B$30,"S",IF($Y4608&gt;=スコアリング基準!$B$31,"A",IF($Y4608&gt;=スコアリング基準!$B$32,"B","C"))))</f>
        <v/>
      </c>
      <c r="AA4608">
        <f>IFERROR(INDEX(実績DB!$I$3:$I$104,MATCH($B4608&amp;$C4608,実績DB!$J$3:$J$104,0)),"")</f>
        <v/>
      </c>
    </row>
    <row r="4609">
      <c r="A4609" t="n">
        <v>4607</v>
      </c>
      <c r="B4609" t="inlineStr">
        <is>
          <t>関西</t>
        </is>
      </c>
      <c r="C4609" t="inlineStr">
        <is>
          <t>百済変電所</t>
        </is>
      </c>
      <c r="E4609" t="n">
        <v>77</v>
      </c>
      <c r="F4609" t="n">
        <v>6.6</v>
      </c>
      <c r="G4609" s="3" t="n">
        <v>34.63981</v>
      </c>
      <c r="H4609" s="3" t="n">
        <v>135.53674</v>
      </c>
      <c r="I4609" t="inlineStr">
        <is>
          <t>OSM実測(名称一致)</t>
        </is>
      </c>
      <c r="J4609" t="n">
        <v>38</v>
      </c>
      <c r="K4609" t="n">
        <v>38</v>
      </c>
      <c r="L4609" t="n">
        <v>-19</v>
      </c>
      <c r="M4609" t="n">
        <v>19</v>
      </c>
      <c r="N4609" t="n">
        <v>19</v>
      </c>
      <c r="O4609" t="inlineStr">
        <is>
          <t>不可 #2</t>
        </is>
      </c>
      <c r="P4609" t="inlineStr">
        <is>
          <t>なし</t>
        </is>
      </c>
      <c r="R4609" s="4">
        <f>IF(COUNT($M4609:$N4609)=0,"",IF(AND(IF($N4609&lt;&gt;"",$N4609,$M4609)&lt;=0,$O4609&lt;&gt;"可"),"警告",""))</f>
        <v/>
      </c>
      <c r="S4609" s="4">
        <f>IF(COUNT($M4609:$N4609)=0,0,IF(IF($N4609&lt;&gt;"",$N4609,$M4609)&gt;=スコアリング基準!$B$20,スコアリング基準!$C$20,IF(IF($N4609&lt;&gt;"",$N4609,$M4609)&gt;=スコアリング基準!$B$21,スコアリング基準!$C$21,IF(IF($N4609&lt;&gt;"",$N4609,$M4609)&gt;0,スコアリング基準!$C$22,0))))</f>
        <v/>
      </c>
      <c r="T4609" s="4">
        <f>IF($O4609="可",スコアリング基準!$C$23,0)</f>
        <v/>
      </c>
      <c r="U4609" s="4">
        <f>IF(OR(COUNT($K4609:$L4609)&lt;2,$K4609=0),0,IF(ABS($L4609)/$K4609&lt;=スコアリング基準!$B$24,スコアリング基準!$C$24,IF(ABS($L4609)/$K4609&lt;=スコアリング基準!$B$25,スコアリング基準!$C$25,IF(ABS($L4609)/$K4609&lt;=スコアリング基準!$B$26,スコアリング基準!$C$26,0))))</f>
        <v/>
      </c>
      <c r="V4609" s="4">
        <f>IF($P4609="なし",スコアリング基準!$C$27,0)</f>
        <v/>
      </c>
      <c r="W4609" s="4">
        <f>IF($F4609="",0,IF(ISNUMBER($F4609),IF($F4609&lt;=スコアリング基準!$B$28,スコアリング基準!$C$28,スコアリング基準!$C$29),0))</f>
        <v/>
      </c>
      <c r="X4609" s="4">
        <f>IFERROR(VLOOKUP($B4609,スコアリング基準!$A$36:$B$46,2,FALSE),0)</f>
        <v/>
      </c>
      <c r="Y4609" s="4">
        <f>SUM($S4609:$X4609)</f>
        <v/>
      </c>
      <c r="Z4609" s="4">
        <f>IF(COUNT($M4609:$N4609)=0,"データ無",IF($Y4609&gt;=スコアリング基準!$B$30,"S",IF($Y4609&gt;=スコアリング基準!$B$31,"A",IF($Y4609&gt;=スコアリング基準!$B$32,"B","C"))))</f>
        <v/>
      </c>
      <c r="AA4609">
        <f>IFERROR(INDEX(実績DB!$I$3:$I$104,MATCH($B4609&amp;$C4609,実績DB!$J$3:$J$104,0)),"")</f>
        <v/>
      </c>
    </row>
    <row r="4610">
      <c r="A4610" t="n">
        <v>4608</v>
      </c>
      <c r="B4610" t="inlineStr">
        <is>
          <t>関西</t>
        </is>
      </c>
      <c r="C4610" t="inlineStr">
        <is>
          <t>皇子山変電所</t>
        </is>
      </c>
      <c r="E4610" t="n">
        <v>77</v>
      </c>
      <c r="F4610" t="n">
        <v>6.6</v>
      </c>
      <c r="G4610" s="3" t="n">
        <v>35.027561</v>
      </c>
      <c r="H4610" s="3" t="n">
        <v>135.850683</v>
      </c>
      <c r="I4610" t="inlineStr">
        <is>
          <t>Google Places(名称一致)</t>
        </is>
      </c>
      <c r="J4610" t="n">
        <v>36</v>
      </c>
      <c r="K4610" t="n">
        <v>36</v>
      </c>
      <c r="L4610" t="n">
        <v>-19</v>
      </c>
      <c r="M4610" t="n">
        <v>17</v>
      </c>
      <c r="N4610" t="n">
        <v>17</v>
      </c>
      <c r="O4610" t="inlineStr">
        <is>
          <t>不可 #2</t>
        </is>
      </c>
      <c r="P4610" t="inlineStr">
        <is>
          <t>なし</t>
        </is>
      </c>
      <c r="R4610" s="4">
        <f>IF(COUNT($M4610:$N4610)=0,"",IF(AND(IF($N4610&lt;&gt;"",$N4610,$M4610)&lt;=0,$O4610&lt;&gt;"可"),"警告",""))</f>
        <v/>
      </c>
      <c r="S4610" s="4">
        <f>IF(COUNT($M4610:$N4610)=0,0,IF(IF($N4610&lt;&gt;"",$N4610,$M4610)&gt;=スコアリング基準!$B$20,スコアリング基準!$C$20,IF(IF($N4610&lt;&gt;"",$N4610,$M4610)&gt;=スコアリング基準!$B$21,スコアリング基準!$C$21,IF(IF($N4610&lt;&gt;"",$N4610,$M4610)&gt;0,スコアリング基準!$C$22,0))))</f>
        <v/>
      </c>
      <c r="T4610" s="4">
        <f>IF($O4610="可",スコアリング基準!$C$23,0)</f>
        <v/>
      </c>
      <c r="U4610" s="4">
        <f>IF(OR(COUNT($K4610:$L4610)&lt;2,$K4610=0),0,IF(ABS($L4610)/$K4610&lt;=スコアリング基準!$B$24,スコアリング基準!$C$24,IF(ABS($L4610)/$K4610&lt;=スコアリング基準!$B$25,スコアリング基準!$C$25,IF(ABS($L4610)/$K4610&lt;=スコアリング基準!$B$26,スコアリング基準!$C$26,0))))</f>
        <v/>
      </c>
      <c r="V4610" s="4">
        <f>IF($P4610="なし",スコアリング基準!$C$27,0)</f>
        <v/>
      </c>
      <c r="W4610" s="4">
        <f>IF($F4610="",0,IF(ISNUMBER($F4610),IF($F4610&lt;=スコアリング基準!$B$28,スコアリング基準!$C$28,スコアリング基準!$C$29),0))</f>
        <v/>
      </c>
      <c r="X4610" s="4">
        <f>IFERROR(VLOOKUP($B4610,スコアリング基準!$A$36:$B$46,2,FALSE),0)</f>
        <v/>
      </c>
      <c r="Y4610" s="4">
        <f>SUM($S4610:$X4610)</f>
        <v/>
      </c>
      <c r="Z4610" s="4">
        <f>IF(COUNT($M4610:$N4610)=0,"データ無",IF($Y4610&gt;=スコアリング基準!$B$30,"S",IF($Y4610&gt;=スコアリング基準!$B$31,"A",IF($Y4610&gt;=スコアリング基準!$B$32,"B","C"))))</f>
        <v/>
      </c>
      <c r="AA4610">
        <f>IFERROR(INDEX(実績DB!$I$3:$I$104,MATCH($B4610&amp;$C4610,実績DB!$J$3:$J$104,0)),"")</f>
        <v/>
      </c>
    </row>
    <row r="4611">
      <c r="A4611" t="n">
        <v>4609</v>
      </c>
      <c r="B4611" t="inlineStr">
        <is>
          <t>関西</t>
        </is>
      </c>
      <c r="C4611" t="inlineStr">
        <is>
          <t>目垣変電所</t>
        </is>
      </c>
      <c r="E4611" t="n">
        <v>77</v>
      </c>
      <c r="F4611" t="n">
        <v>6.6</v>
      </c>
      <c r="G4611" s="3" t="n">
        <v>34.80315</v>
      </c>
      <c r="H4611" s="3" t="n">
        <v>135.594257</v>
      </c>
      <c r="I4611" t="inlineStr">
        <is>
          <t>Google Places(名称一致)</t>
        </is>
      </c>
      <c r="J4611" t="n">
        <v>19</v>
      </c>
      <c r="K4611" t="n">
        <v>19</v>
      </c>
      <c r="L4611" t="n">
        <v>-2</v>
      </c>
      <c r="M4611" t="n">
        <v>17</v>
      </c>
      <c r="N4611" t="n">
        <v>17</v>
      </c>
      <c r="O4611" t="inlineStr">
        <is>
          <t>不可 #2</t>
        </is>
      </c>
      <c r="P4611" t="inlineStr">
        <is>
          <t>なし</t>
        </is>
      </c>
      <c r="R4611" s="4">
        <f>IF(COUNT($M4611:$N4611)=0,"",IF(AND(IF($N4611&lt;&gt;"",$N4611,$M4611)&lt;=0,$O4611&lt;&gt;"可"),"警告",""))</f>
        <v/>
      </c>
      <c r="S4611" s="4">
        <f>IF(COUNT($M4611:$N4611)=0,0,IF(IF($N4611&lt;&gt;"",$N4611,$M4611)&gt;=スコアリング基準!$B$20,スコアリング基準!$C$20,IF(IF($N4611&lt;&gt;"",$N4611,$M4611)&gt;=スコアリング基準!$B$21,スコアリング基準!$C$21,IF(IF($N4611&lt;&gt;"",$N4611,$M4611)&gt;0,スコアリング基準!$C$22,0))))</f>
        <v/>
      </c>
      <c r="T4611" s="4">
        <f>IF($O4611="可",スコアリング基準!$C$23,0)</f>
        <v/>
      </c>
      <c r="U4611" s="4">
        <f>IF(OR(COUNT($K4611:$L4611)&lt;2,$K4611=0),0,IF(ABS($L4611)/$K4611&lt;=スコアリング基準!$B$24,スコアリング基準!$C$24,IF(ABS($L4611)/$K4611&lt;=スコアリング基準!$B$25,スコアリング基準!$C$25,IF(ABS($L4611)/$K4611&lt;=スコアリング基準!$B$26,スコアリング基準!$C$26,0))))</f>
        <v/>
      </c>
      <c r="V4611" s="4">
        <f>IF($P4611="なし",スコアリング基準!$C$27,0)</f>
        <v/>
      </c>
      <c r="W4611" s="4">
        <f>IF($F4611="",0,IF(ISNUMBER($F4611),IF($F4611&lt;=スコアリング基準!$B$28,スコアリング基準!$C$28,スコアリング基準!$C$29),0))</f>
        <v/>
      </c>
      <c r="X4611" s="4">
        <f>IFERROR(VLOOKUP($B4611,スコアリング基準!$A$36:$B$46,2,FALSE),0)</f>
        <v/>
      </c>
      <c r="Y4611" s="4">
        <f>SUM($S4611:$X4611)</f>
        <v/>
      </c>
      <c r="Z4611" s="4">
        <f>IF(COUNT($M4611:$N4611)=0,"データ無",IF($Y4611&gt;=スコアリング基準!$B$30,"S",IF($Y4611&gt;=スコアリング基準!$B$31,"A",IF($Y4611&gt;=スコアリング基準!$B$32,"B","C"))))</f>
        <v/>
      </c>
      <c r="AA4611">
        <f>IFERROR(INDEX(実績DB!$I$3:$I$104,MATCH($B4611&amp;$C4611,実績DB!$J$3:$J$104,0)),"")</f>
        <v/>
      </c>
    </row>
    <row r="4612">
      <c r="A4612" t="n">
        <v>4610</v>
      </c>
      <c r="B4612" t="inlineStr">
        <is>
          <t>関西</t>
        </is>
      </c>
      <c r="C4612" t="inlineStr">
        <is>
          <t>相生変電所</t>
        </is>
      </c>
      <c r="E4612" t="n">
        <v>77</v>
      </c>
      <c r="F4612" t="n">
        <v>6.6</v>
      </c>
      <c r="G4612" s="3" t="n"/>
      <c r="H4612" s="3" t="n"/>
      <c r="I4612" t="inlineStr">
        <is>
          <t>未取得</t>
        </is>
      </c>
      <c r="J4612" t="n">
        <v>38</v>
      </c>
      <c r="K4612" t="n">
        <v>38</v>
      </c>
      <c r="L4612" t="n">
        <v>-26</v>
      </c>
      <c r="M4612" t="n">
        <v>12</v>
      </c>
      <c r="N4612" t="n">
        <v>12</v>
      </c>
      <c r="O4612" t="inlineStr">
        <is>
          <t>不可 #2</t>
        </is>
      </c>
      <c r="P4612" t="inlineStr">
        <is>
          <t>有り</t>
        </is>
      </c>
      <c r="R4612" s="4">
        <f>IF(COUNT($M4612:$N4612)=0,"",IF(AND(IF($N4612&lt;&gt;"",$N4612,$M4612)&lt;=0,$O4612&lt;&gt;"可"),"警告",""))</f>
        <v/>
      </c>
      <c r="S4612" s="4">
        <f>IF(COUNT($M4612:$N4612)=0,0,IF(IF($N4612&lt;&gt;"",$N4612,$M4612)&gt;=スコアリング基準!$B$20,スコアリング基準!$C$20,IF(IF($N4612&lt;&gt;"",$N4612,$M4612)&gt;=スコアリング基準!$B$21,スコアリング基準!$C$21,IF(IF($N4612&lt;&gt;"",$N4612,$M4612)&gt;0,スコアリング基準!$C$22,0))))</f>
        <v/>
      </c>
      <c r="T4612" s="4">
        <f>IF($O4612="可",スコアリング基準!$C$23,0)</f>
        <v/>
      </c>
      <c r="U4612" s="4">
        <f>IF(OR(COUNT($K4612:$L4612)&lt;2,$K4612=0),0,IF(ABS($L4612)/$K4612&lt;=スコアリング基準!$B$24,スコアリング基準!$C$24,IF(ABS($L4612)/$K4612&lt;=スコアリング基準!$B$25,スコアリング基準!$C$25,IF(ABS($L4612)/$K4612&lt;=スコアリング基準!$B$26,スコアリング基準!$C$26,0))))</f>
        <v/>
      </c>
      <c r="V4612" s="4">
        <f>IF($P4612="なし",スコアリング基準!$C$27,0)</f>
        <v/>
      </c>
      <c r="W4612" s="4">
        <f>IF($F4612="",0,IF(ISNUMBER($F4612),IF($F4612&lt;=スコアリング基準!$B$28,スコアリング基準!$C$28,スコアリング基準!$C$29),0))</f>
        <v/>
      </c>
      <c r="X4612" s="4">
        <f>IFERROR(VLOOKUP($B4612,スコアリング基準!$A$36:$B$46,2,FALSE),0)</f>
        <v/>
      </c>
      <c r="Y4612" s="4">
        <f>SUM($S4612:$X4612)</f>
        <v/>
      </c>
      <c r="Z4612" s="4">
        <f>IF(COUNT($M4612:$N4612)=0,"データ無",IF($Y4612&gt;=スコアリング基準!$B$30,"S",IF($Y4612&gt;=スコアリング基準!$B$31,"A",IF($Y4612&gt;=スコアリング基準!$B$32,"B","C"))))</f>
        <v/>
      </c>
      <c r="AA4612">
        <f>IFERROR(INDEX(実績DB!$I$3:$I$104,MATCH($B4612&amp;$C4612,実績DB!$J$3:$J$104,0)),"")</f>
        <v/>
      </c>
    </row>
    <row r="4613">
      <c r="A4613" t="n">
        <v>4611</v>
      </c>
      <c r="B4613" t="inlineStr">
        <is>
          <t>関西</t>
        </is>
      </c>
      <c r="C4613" t="inlineStr">
        <is>
          <t>真上町変電所</t>
        </is>
      </c>
      <c r="E4613" t="n">
        <v>77</v>
      </c>
      <c r="F4613" t="n">
        <v>6.6</v>
      </c>
      <c r="G4613" s="3" t="n">
        <v>34.868156</v>
      </c>
      <c r="H4613" s="3" t="n">
        <v>135.610656</v>
      </c>
      <c r="I4613" t="inlineStr">
        <is>
          <t>Google Places(名称一致)</t>
        </is>
      </c>
      <c r="J4613" t="n">
        <v>38</v>
      </c>
      <c r="K4613" t="n">
        <v>38</v>
      </c>
      <c r="L4613" t="n">
        <v>-20</v>
      </c>
      <c r="M4613" t="n">
        <v>18</v>
      </c>
      <c r="N4613" t="n">
        <v>18</v>
      </c>
      <c r="O4613" t="inlineStr">
        <is>
          <t>不可 #2</t>
        </is>
      </c>
      <c r="P4613" t="inlineStr">
        <is>
          <t>なし</t>
        </is>
      </c>
      <c r="R4613" s="4">
        <f>IF(COUNT($M4613:$N4613)=0,"",IF(AND(IF($N4613&lt;&gt;"",$N4613,$M4613)&lt;=0,$O4613&lt;&gt;"可"),"警告",""))</f>
        <v/>
      </c>
      <c r="S4613" s="4">
        <f>IF(COUNT($M4613:$N4613)=0,0,IF(IF($N4613&lt;&gt;"",$N4613,$M4613)&gt;=スコアリング基準!$B$20,スコアリング基準!$C$20,IF(IF($N4613&lt;&gt;"",$N4613,$M4613)&gt;=スコアリング基準!$B$21,スコアリング基準!$C$21,IF(IF($N4613&lt;&gt;"",$N4613,$M4613)&gt;0,スコアリング基準!$C$22,0))))</f>
        <v/>
      </c>
      <c r="T4613" s="4">
        <f>IF($O4613="可",スコアリング基準!$C$23,0)</f>
        <v/>
      </c>
      <c r="U4613" s="4">
        <f>IF(OR(COUNT($K4613:$L4613)&lt;2,$K4613=0),0,IF(ABS($L4613)/$K4613&lt;=スコアリング基準!$B$24,スコアリング基準!$C$24,IF(ABS($L4613)/$K4613&lt;=スコアリング基準!$B$25,スコアリング基準!$C$25,IF(ABS($L4613)/$K4613&lt;=スコアリング基準!$B$26,スコアリング基準!$C$26,0))))</f>
        <v/>
      </c>
      <c r="V4613" s="4">
        <f>IF($P4613="なし",スコアリング基準!$C$27,0)</f>
        <v/>
      </c>
      <c r="W4613" s="4">
        <f>IF($F4613="",0,IF(ISNUMBER($F4613),IF($F4613&lt;=スコアリング基準!$B$28,スコアリング基準!$C$28,スコアリング基準!$C$29),0))</f>
        <v/>
      </c>
      <c r="X4613" s="4">
        <f>IFERROR(VLOOKUP($B4613,スコアリング基準!$A$36:$B$46,2,FALSE),0)</f>
        <v/>
      </c>
      <c r="Y4613" s="4">
        <f>SUM($S4613:$X4613)</f>
        <v/>
      </c>
      <c r="Z4613" s="4">
        <f>IF(COUNT($M4613:$N4613)=0,"データ無",IF($Y4613&gt;=スコアリング基準!$B$30,"S",IF($Y4613&gt;=スコアリング基準!$B$31,"A",IF($Y4613&gt;=スコアリング基準!$B$32,"B","C"))))</f>
        <v/>
      </c>
      <c r="AA4613">
        <f>IFERROR(INDEX(実績DB!$I$3:$I$104,MATCH($B4613&amp;$C4613,実績DB!$J$3:$J$104,0)),"")</f>
        <v/>
      </c>
    </row>
    <row r="4614">
      <c r="A4614" t="n">
        <v>4612</v>
      </c>
      <c r="B4614" t="inlineStr">
        <is>
          <t>関西</t>
        </is>
      </c>
      <c r="C4614" t="inlineStr">
        <is>
          <t>真田山変電所</t>
        </is>
      </c>
      <c r="E4614" t="n">
        <v>77</v>
      </c>
      <c r="F4614" t="n">
        <v>6.6</v>
      </c>
      <c r="G4614" s="3" t="n">
        <v>34.668325</v>
      </c>
      <c r="H4614" s="3" t="n">
        <v>135.52883</v>
      </c>
      <c r="I4614" t="inlineStr">
        <is>
          <t>Google Places(名称一致)</t>
        </is>
      </c>
      <c r="J4614" t="n">
        <v>85</v>
      </c>
      <c r="K4614" t="n">
        <v>85</v>
      </c>
      <c r="L4614" t="n">
        <v>-57</v>
      </c>
      <c r="M4614" t="n">
        <v>28</v>
      </c>
      <c r="N4614" t="n">
        <v>0</v>
      </c>
      <c r="O4614" t="inlineStr">
        <is>
          <t>不可 #2</t>
        </is>
      </c>
      <c r="P4614" t="inlineStr">
        <is>
          <t>有り</t>
        </is>
      </c>
      <c r="R4614" s="4">
        <f>IF(COUNT($M4614:$N4614)=0,"",IF(AND(IF($N4614&lt;&gt;"",$N4614,$M4614)&lt;=0,$O4614&lt;&gt;"可"),"警告",""))</f>
        <v/>
      </c>
      <c r="S4614" s="4">
        <f>IF(COUNT($M4614:$N4614)=0,0,IF(IF($N4614&lt;&gt;"",$N4614,$M4614)&gt;=スコアリング基準!$B$20,スコアリング基準!$C$20,IF(IF($N4614&lt;&gt;"",$N4614,$M4614)&gt;=スコアリング基準!$B$21,スコアリング基準!$C$21,IF(IF($N4614&lt;&gt;"",$N4614,$M4614)&gt;0,スコアリング基準!$C$22,0))))</f>
        <v/>
      </c>
      <c r="T4614" s="4">
        <f>IF($O4614="可",スコアリング基準!$C$23,0)</f>
        <v/>
      </c>
      <c r="U4614" s="4">
        <f>IF(OR(COUNT($K4614:$L4614)&lt;2,$K4614=0),0,IF(ABS($L4614)/$K4614&lt;=スコアリング基準!$B$24,スコアリング基準!$C$24,IF(ABS($L4614)/$K4614&lt;=スコアリング基準!$B$25,スコアリング基準!$C$25,IF(ABS($L4614)/$K4614&lt;=スコアリング基準!$B$26,スコアリング基準!$C$26,0))))</f>
        <v/>
      </c>
      <c r="V4614" s="4">
        <f>IF($P4614="なし",スコアリング基準!$C$27,0)</f>
        <v/>
      </c>
      <c r="W4614" s="4">
        <f>IF($F4614="",0,IF(ISNUMBER($F4614),IF($F4614&lt;=スコアリング基準!$B$28,スコアリング基準!$C$28,スコアリング基準!$C$29),0))</f>
        <v/>
      </c>
      <c r="X4614" s="4">
        <f>IFERROR(VLOOKUP($B4614,スコアリング基準!$A$36:$B$46,2,FALSE),0)</f>
        <v/>
      </c>
      <c r="Y4614" s="4">
        <f>SUM($S4614:$X4614)</f>
        <v/>
      </c>
      <c r="Z4614" s="4">
        <f>IF(COUNT($M4614:$N4614)=0,"データ無",IF($Y4614&gt;=スコアリング基準!$B$30,"S",IF($Y4614&gt;=スコアリング基準!$B$31,"A",IF($Y4614&gt;=スコアリング基準!$B$32,"B","C"))))</f>
        <v/>
      </c>
      <c r="AA4614">
        <f>IFERROR(INDEX(実績DB!$I$3:$I$104,MATCH($B4614&amp;$C4614,実績DB!$J$3:$J$104,0)),"")</f>
        <v/>
      </c>
    </row>
    <row r="4615">
      <c r="A4615" t="n">
        <v>4613</v>
      </c>
      <c r="B4615" t="inlineStr">
        <is>
          <t>関西</t>
        </is>
      </c>
      <c r="C4615" t="inlineStr">
        <is>
          <t>真野変電所</t>
        </is>
      </c>
      <c r="E4615" t="n">
        <v>77</v>
      </c>
      <c r="F4615" t="n">
        <v>6.6</v>
      </c>
      <c r="G4615" s="3" t="n"/>
      <c r="H4615" s="3" t="n"/>
      <c r="I4615" t="inlineStr">
        <is>
          <t>未取得</t>
        </is>
      </c>
      <c r="J4615" t="n">
        <v>38</v>
      </c>
      <c r="K4615" t="n">
        <v>38</v>
      </c>
      <c r="L4615" t="n">
        <v>-22</v>
      </c>
      <c r="M4615" t="n">
        <v>15</v>
      </c>
      <c r="N4615" t="n">
        <v>0</v>
      </c>
      <c r="O4615" t="inlineStr">
        <is>
          <t>不可 #2</t>
        </is>
      </c>
      <c r="P4615" t="inlineStr">
        <is>
          <t>有り</t>
        </is>
      </c>
      <c r="R4615" s="4">
        <f>IF(COUNT($M4615:$N4615)=0,"",IF(AND(IF($N4615&lt;&gt;"",$N4615,$M4615)&lt;=0,$O4615&lt;&gt;"可"),"警告",""))</f>
        <v/>
      </c>
      <c r="S4615" s="4">
        <f>IF(COUNT($M4615:$N4615)=0,0,IF(IF($N4615&lt;&gt;"",$N4615,$M4615)&gt;=スコアリング基準!$B$20,スコアリング基準!$C$20,IF(IF($N4615&lt;&gt;"",$N4615,$M4615)&gt;=スコアリング基準!$B$21,スコアリング基準!$C$21,IF(IF($N4615&lt;&gt;"",$N4615,$M4615)&gt;0,スコアリング基準!$C$22,0))))</f>
        <v/>
      </c>
      <c r="T4615" s="4">
        <f>IF($O4615="可",スコアリング基準!$C$23,0)</f>
        <v/>
      </c>
      <c r="U4615" s="4">
        <f>IF(OR(COUNT($K4615:$L4615)&lt;2,$K4615=0),0,IF(ABS($L4615)/$K4615&lt;=スコアリング基準!$B$24,スコアリング基準!$C$24,IF(ABS($L4615)/$K4615&lt;=スコアリング基準!$B$25,スコアリング基準!$C$25,IF(ABS($L4615)/$K4615&lt;=スコアリング基準!$B$26,スコアリング基準!$C$26,0))))</f>
        <v/>
      </c>
      <c r="V4615" s="4">
        <f>IF($P4615="なし",スコアリング基準!$C$27,0)</f>
        <v/>
      </c>
      <c r="W4615" s="4">
        <f>IF($F4615="",0,IF(ISNUMBER($F4615),IF($F4615&lt;=スコアリング基準!$B$28,スコアリング基準!$C$28,スコアリング基準!$C$29),0))</f>
        <v/>
      </c>
      <c r="X4615" s="4">
        <f>IFERROR(VLOOKUP($B4615,スコアリング基準!$A$36:$B$46,2,FALSE),0)</f>
        <v/>
      </c>
      <c r="Y4615" s="4">
        <f>SUM($S4615:$X4615)</f>
        <v/>
      </c>
      <c r="Z4615" s="4">
        <f>IF(COUNT($M4615:$N4615)=0,"データ無",IF($Y4615&gt;=スコアリング基準!$B$30,"S",IF($Y4615&gt;=スコアリング基準!$B$31,"A",IF($Y4615&gt;=スコアリング基準!$B$32,"B","C"))))</f>
        <v/>
      </c>
      <c r="AA4615">
        <f>IFERROR(INDEX(実績DB!$I$3:$I$104,MATCH($B4615&amp;$C4615,実績DB!$J$3:$J$104,0)),"")</f>
        <v/>
      </c>
    </row>
    <row r="4616">
      <c r="A4616" t="n">
        <v>4614</v>
      </c>
      <c r="B4616" t="inlineStr">
        <is>
          <t>関西</t>
        </is>
      </c>
      <c r="C4616" t="inlineStr">
        <is>
          <t>矢橋変電所</t>
        </is>
      </c>
      <c r="E4616" t="n">
        <v>77</v>
      </c>
      <c r="F4616" t="n">
        <v>6.6</v>
      </c>
      <c r="G4616" s="3" t="n">
        <v>35.008603</v>
      </c>
      <c r="H4616" s="3" t="n">
        <v>135.93469</v>
      </c>
      <c r="I4616" t="inlineStr">
        <is>
          <t>Google Places(名称一致)</t>
        </is>
      </c>
      <c r="J4616" t="n">
        <v>57</v>
      </c>
      <c r="K4616" t="n">
        <v>57</v>
      </c>
      <c r="L4616" t="n">
        <v>-40</v>
      </c>
      <c r="M4616" t="n">
        <v>16</v>
      </c>
      <c r="N4616" t="n">
        <v>16</v>
      </c>
      <c r="O4616" t="inlineStr">
        <is>
          <t>不可 #2</t>
        </is>
      </c>
      <c r="P4616" t="inlineStr">
        <is>
          <t>なし</t>
        </is>
      </c>
      <c r="R4616" s="4">
        <f>IF(COUNT($M4616:$N4616)=0,"",IF(AND(IF($N4616&lt;&gt;"",$N4616,$M4616)&lt;=0,$O4616&lt;&gt;"可"),"警告",""))</f>
        <v/>
      </c>
      <c r="S4616" s="4">
        <f>IF(COUNT($M4616:$N4616)=0,0,IF(IF($N4616&lt;&gt;"",$N4616,$M4616)&gt;=スコアリング基準!$B$20,スコアリング基準!$C$20,IF(IF($N4616&lt;&gt;"",$N4616,$M4616)&gt;=スコアリング基準!$B$21,スコアリング基準!$C$21,IF(IF($N4616&lt;&gt;"",$N4616,$M4616)&gt;0,スコアリング基準!$C$22,0))))</f>
        <v/>
      </c>
      <c r="T4616" s="4">
        <f>IF($O4616="可",スコアリング基準!$C$23,0)</f>
        <v/>
      </c>
      <c r="U4616" s="4">
        <f>IF(OR(COUNT($K4616:$L4616)&lt;2,$K4616=0),0,IF(ABS($L4616)/$K4616&lt;=スコアリング基準!$B$24,スコアリング基準!$C$24,IF(ABS($L4616)/$K4616&lt;=スコアリング基準!$B$25,スコアリング基準!$C$25,IF(ABS($L4616)/$K4616&lt;=スコアリング基準!$B$26,スコアリング基準!$C$26,0))))</f>
        <v/>
      </c>
      <c r="V4616" s="4">
        <f>IF($P4616="なし",スコアリング基準!$C$27,0)</f>
        <v/>
      </c>
      <c r="W4616" s="4">
        <f>IF($F4616="",0,IF(ISNUMBER($F4616),IF($F4616&lt;=スコアリング基準!$B$28,スコアリング基準!$C$28,スコアリング基準!$C$29),0))</f>
        <v/>
      </c>
      <c r="X4616" s="4">
        <f>IFERROR(VLOOKUP($B4616,スコアリング基準!$A$36:$B$46,2,FALSE),0)</f>
        <v/>
      </c>
      <c r="Y4616" s="4">
        <f>SUM($S4616:$X4616)</f>
        <v/>
      </c>
      <c r="Z4616" s="4">
        <f>IF(COUNT($M4616:$N4616)=0,"データ無",IF($Y4616&gt;=スコアリング基準!$B$30,"S",IF($Y4616&gt;=スコアリング基準!$B$31,"A",IF($Y4616&gt;=スコアリング基準!$B$32,"B","C"))))</f>
        <v/>
      </c>
      <c r="AA4616">
        <f>IFERROR(INDEX(実績DB!$I$3:$I$104,MATCH($B4616&amp;$C4616,実績DB!$J$3:$J$104,0)),"")</f>
        <v/>
      </c>
    </row>
    <row r="4617">
      <c r="A4617" t="n">
        <v>4615</v>
      </c>
      <c r="B4617" t="inlineStr">
        <is>
          <t>関西</t>
        </is>
      </c>
      <c r="C4617" t="inlineStr">
        <is>
          <t>石原変電所</t>
        </is>
      </c>
      <c r="E4617" t="n">
        <v>77</v>
      </c>
      <c r="F4617" t="n">
        <v>6.6</v>
      </c>
      <c r="G4617" s="3" t="n">
        <v>35.2974</v>
      </c>
      <c r="H4617" s="3" t="n">
        <v>135.171247</v>
      </c>
      <c r="I4617" t="inlineStr">
        <is>
          <t>Google Places(名称一致)</t>
        </is>
      </c>
      <c r="J4617" t="n">
        <v>19</v>
      </c>
      <c r="K4617" t="n">
        <v>19</v>
      </c>
      <c r="L4617" t="n">
        <v>-13</v>
      </c>
      <c r="M4617" t="n">
        <v>6</v>
      </c>
      <c r="N4617" t="n">
        <v>6</v>
      </c>
      <c r="O4617" t="inlineStr">
        <is>
          <t>不可 #2</t>
        </is>
      </c>
      <c r="P4617" t="inlineStr">
        <is>
          <t>有り</t>
        </is>
      </c>
      <c r="R4617" s="4">
        <f>IF(COUNT($M4617:$N4617)=0,"",IF(AND(IF($N4617&lt;&gt;"",$N4617,$M4617)&lt;=0,$O4617&lt;&gt;"可"),"警告",""))</f>
        <v/>
      </c>
      <c r="S4617" s="4">
        <f>IF(COUNT($M4617:$N4617)=0,0,IF(IF($N4617&lt;&gt;"",$N4617,$M4617)&gt;=スコアリング基準!$B$20,スコアリング基準!$C$20,IF(IF($N4617&lt;&gt;"",$N4617,$M4617)&gt;=スコアリング基準!$B$21,スコアリング基準!$C$21,IF(IF($N4617&lt;&gt;"",$N4617,$M4617)&gt;0,スコアリング基準!$C$22,0))))</f>
        <v/>
      </c>
      <c r="T4617" s="4">
        <f>IF($O4617="可",スコアリング基準!$C$23,0)</f>
        <v/>
      </c>
      <c r="U4617" s="4">
        <f>IF(OR(COUNT($K4617:$L4617)&lt;2,$K4617=0),0,IF(ABS($L4617)/$K4617&lt;=スコアリング基準!$B$24,スコアリング基準!$C$24,IF(ABS($L4617)/$K4617&lt;=スコアリング基準!$B$25,スコアリング基準!$C$25,IF(ABS($L4617)/$K4617&lt;=スコアリング基準!$B$26,スコアリング基準!$C$26,0))))</f>
        <v/>
      </c>
      <c r="V4617" s="4">
        <f>IF($P4617="なし",スコアリング基準!$C$27,0)</f>
        <v/>
      </c>
      <c r="W4617" s="4">
        <f>IF($F4617="",0,IF(ISNUMBER($F4617),IF($F4617&lt;=スコアリング基準!$B$28,スコアリング基準!$C$28,スコアリング基準!$C$29),0))</f>
        <v/>
      </c>
      <c r="X4617" s="4">
        <f>IFERROR(VLOOKUP($B4617,スコアリング基準!$A$36:$B$46,2,FALSE),0)</f>
        <v/>
      </c>
      <c r="Y4617" s="4">
        <f>SUM($S4617:$X4617)</f>
        <v/>
      </c>
      <c r="Z4617" s="4">
        <f>IF(COUNT($M4617:$N4617)=0,"データ無",IF($Y4617&gt;=スコアリング基準!$B$30,"S",IF($Y4617&gt;=スコアリング基準!$B$31,"A",IF($Y4617&gt;=スコアリング基準!$B$32,"B","C"))))</f>
        <v/>
      </c>
      <c r="AA4617">
        <f>IFERROR(INDEX(実績DB!$I$3:$I$104,MATCH($B4617&amp;$C4617,実績DB!$J$3:$J$104,0)),"")</f>
        <v/>
      </c>
    </row>
    <row r="4618">
      <c r="A4618" t="n">
        <v>4616</v>
      </c>
      <c r="B4618" t="inlineStr">
        <is>
          <t>関西</t>
        </is>
      </c>
      <c r="C4618" t="inlineStr">
        <is>
          <t>石守変電所</t>
        </is>
      </c>
      <c r="E4618" t="n">
        <v>77</v>
      </c>
      <c r="F4618" t="n">
        <v>6.6</v>
      </c>
      <c r="G4618" s="3" t="n"/>
      <c r="H4618" s="3" t="n"/>
      <c r="I4618" t="inlineStr">
        <is>
          <t>未取得</t>
        </is>
      </c>
      <c r="J4618" t="n">
        <v>38</v>
      </c>
      <c r="K4618" t="n">
        <v>38</v>
      </c>
      <c r="L4618" t="n">
        <v>-34</v>
      </c>
      <c r="M4618" t="n">
        <v>8</v>
      </c>
      <c r="N4618" t="n">
        <v>0</v>
      </c>
      <c r="O4618" t="inlineStr">
        <is>
          <t>不可 #2</t>
        </is>
      </c>
      <c r="P4618" t="inlineStr">
        <is>
          <t>有り</t>
        </is>
      </c>
      <c r="R4618" s="4">
        <f>IF(COUNT($M4618:$N4618)=0,"",IF(AND(IF($N4618&lt;&gt;"",$N4618,$M4618)&lt;=0,$O4618&lt;&gt;"可"),"警告",""))</f>
        <v/>
      </c>
      <c r="S4618" s="4">
        <f>IF(COUNT($M4618:$N4618)=0,0,IF(IF($N4618&lt;&gt;"",$N4618,$M4618)&gt;=スコアリング基準!$B$20,スコアリング基準!$C$20,IF(IF($N4618&lt;&gt;"",$N4618,$M4618)&gt;=スコアリング基準!$B$21,スコアリング基準!$C$21,IF(IF($N4618&lt;&gt;"",$N4618,$M4618)&gt;0,スコアリング基準!$C$22,0))))</f>
        <v/>
      </c>
      <c r="T4618" s="4">
        <f>IF($O4618="可",スコアリング基準!$C$23,0)</f>
        <v/>
      </c>
      <c r="U4618" s="4">
        <f>IF(OR(COUNT($K4618:$L4618)&lt;2,$K4618=0),0,IF(ABS($L4618)/$K4618&lt;=スコアリング基準!$B$24,スコアリング基準!$C$24,IF(ABS($L4618)/$K4618&lt;=スコアリング基準!$B$25,スコアリング基準!$C$25,IF(ABS($L4618)/$K4618&lt;=スコアリング基準!$B$26,スコアリング基準!$C$26,0))))</f>
        <v/>
      </c>
      <c r="V4618" s="4">
        <f>IF($P4618="なし",スコアリング基準!$C$27,0)</f>
        <v/>
      </c>
      <c r="W4618" s="4">
        <f>IF($F4618="",0,IF(ISNUMBER($F4618),IF($F4618&lt;=スコアリング基準!$B$28,スコアリング基準!$C$28,スコアリング基準!$C$29),0))</f>
        <v/>
      </c>
      <c r="X4618" s="4">
        <f>IFERROR(VLOOKUP($B4618,スコアリング基準!$A$36:$B$46,2,FALSE),0)</f>
        <v/>
      </c>
      <c r="Y4618" s="4">
        <f>SUM($S4618:$X4618)</f>
        <v/>
      </c>
      <c r="Z4618" s="4">
        <f>IF(COUNT($M4618:$N4618)=0,"データ無",IF($Y4618&gt;=スコアリング基準!$B$30,"S",IF($Y4618&gt;=スコアリング基準!$B$31,"A",IF($Y4618&gt;=スコアリング基準!$B$32,"B","C"))))</f>
        <v/>
      </c>
      <c r="AA4618">
        <f>IFERROR(INDEX(実績DB!$I$3:$I$104,MATCH($B4618&amp;$C4618,実績DB!$J$3:$J$104,0)),"")</f>
        <v/>
      </c>
    </row>
    <row r="4619">
      <c r="A4619" t="n">
        <v>4617</v>
      </c>
      <c r="B4619" t="inlineStr">
        <is>
          <t>関西</t>
        </is>
      </c>
      <c r="C4619" t="inlineStr">
        <is>
          <t>石山変電所</t>
        </is>
      </c>
      <c r="E4619" t="n">
        <v>77</v>
      </c>
      <c r="F4619" t="n">
        <v>6.6</v>
      </c>
      <c r="G4619" s="3" t="n">
        <v>34.9549</v>
      </c>
      <c r="H4619" s="3" t="n">
        <v>135.904204</v>
      </c>
      <c r="I4619" t="inlineStr">
        <is>
          <t>Google Places(名称一致)</t>
        </is>
      </c>
      <c r="J4619" t="n">
        <v>38</v>
      </c>
      <c r="K4619" t="n">
        <v>38</v>
      </c>
      <c r="L4619" t="n">
        <v>-24</v>
      </c>
      <c r="M4619" t="n">
        <v>14</v>
      </c>
      <c r="N4619" t="n">
        <v>0</v>
      </c>
      <c r="O4619" t="inlineStr">
        <is>
          <t>不可 #2</t>
        </is>
      </c>
      <c r="P4619" t="inlineStr">
        <is>
          <t>なし</t>
        </is>
      </c>
      <c r="R4619" s="4">
        <f>IF(COUNT($M4619:$N4619)=0,"",IF(AND(IF($N4619&lt;&gt;"",$N4619,$M4619)&lt;=0,$O4619&lt;&gt;"可"),"警告",""))</f>
        <v/>
      </c>
      <c r="S4619" s="4">
        <f>IF(COUNT($M4619:$N4619)=0,0,IF(IF($N4619&lt;&gt;"",$N4619,$M4619)&gt;=スコアリング基準!$B$20,スコアリング基準!$C$20,IF(IF($N4619&lt;&gt;"",$N4619,$M4619)&gt;=スコアリング基準!$B$21,スコアリング基準!$C$21,IF(IF($N4619&lt;&gt;"",$N4619,$M4619)&gt;0,スコアリング基準!$C$22,0))))</f>
        <v/>
      </c>
      <c r="T4619" s="4">
        <f>IF($O4619="可",スコアリング基準!$C$23,0)</f>
        <v/>
      </c>
      <c r="U4619" s="4">
        <f>IF(OR(COUNT($K4619:$L4619)&lt;2,$K4619=0),0,IF(ABS($L4619)/$K4619&lt;=スコアリング基準!$B$24,スコアリング基準!$C$24,IF(ABS($L4619)/$K4619&lt;=スコアリング基準!$B$25,スコアリング基準!$C$25,IF(ABS($L4619)/$K4619&lt;=スコアリング基準!$B$26,スコアリング基準!$C$26,0))))</f>
        <v/>
      </c>
      <c r="V4619" s="4">
        <f>IF($P4619="なし",スコアリング基準!$C$27,0)</f>
        <v/>
      </c>
      <c r="W4619" s="4">
        <f>IF($F4619="",0,IF(ISNUMBER($F4619),IF($F4619&lt;=スコアリング基準!$B$28,スコアリング基準!$C$28,スコアリング基準!$C$29),0))</f>
        <v/>
      </c>
      <c r="X4619" s="4">
        <f>IFERROR(VLOOKUP($B4619,スコアリング基準!$A$36:$B$46,2,FALSE),0)</f>
        <v/>
      </c>
      <c r="Y4619" s="4">
        <f>SUM($S4619:$X4619)</f>
        <v/>
      </c>
      <c r="Z4619" s="4">
        <f>IF(COUNT($M4619:$N4619)=0,"データ無",IF($Y4619&gt;=スコアリング基準!$B$30,"S",IF($Y4619&gt;=スコアリング基準!$B$31,"A",IF($Y4619&gt;=スコアリング基準!$B$32,"B","C"))))</f>
        <v/>
      </c>
      <c r="AA4619">
        <f>IFERROR(INDEX(実績DB!$I$3:$I$104,MATCH($B4619&amp;$C4619,実績DB!$J$3:$J$104,0)),"")</f>
        <v/>
      </c>
    </row>
    <row r="4620">
      <c r="A4620" t="n">
        <v>4618</v>
      </c>
      <c r="B4620" t="inlineStr">
        <is>
          <t>関西</t>
        </is>
      </c>
      <c r="C4620" t="inlineStr">
        <is>
          <t>石橋変電所</t>
        </is>
      </c>
      <c r="E4620" t="n">
        <v>77</v>
      </c>
      <c r="F4620" t="n">
        <v>22</v>
      </c>
      <c r="G4620" s="3" t="n"/>
      <c r="H4620" s="3" t="n"/>
      <c r="I4620" t="inlineStr">
        <is>
          <t>未取得</t>
        </is>
      </c>
      <c r="J4620" t="n">
        <v>57</v>
      </c>
      <c r="K4620" t="n">
        <v>31</v>
      </c>
      <c r="L4620" t="n">
        <v>8</v>
      </c>
      <c r="O4620" t="inlineStr">
        <is>
          <t>可</t>
        </is>
      </c>
      <c r="P4620" t="inlineStr">
        <is>
          <t>なし</t>
        </is>
      </c>
      <c r="R4620" s="4">
        <f>IF(COUNT($M4620:$N4620)=0,"",IF(AND(IF($N4620&lt;&gt;"",$N4620,$M4620)&lt;=0,$O4620&lt;&gt;"可"),"警告",""))</f>
        <v/>
      </c>
      <c r="S4620" s="4">
        <f>IF(COUNT($M4620:$N4620)=0,0,IF(IF($N4620&lt;&gt;"",$N4620,$M4620)&gt;=スコアリング基準!$B$20,スコアリング基準!$C$20,IF(IF($N4620&lt;&gt;"",$N4620,$M4620)&gt;=スコアリング基準!$B$21,スコアリング基準!$C$21,IF(IF($N4620&lt;&gt;"",$N4620,$M4620)&gt;0,スコアリング基準!$C$22,0))))</f>
        <v/>
      </c>
      <c r="T4620" s="4">
        <f>IF($O4620="可",スコアリング基準!$C$23,0)</f>
        <v/>
      </c>
      <c r="U4620" s="4">
        <f>IF(OR(COUNT($K4620:$L4620)&lt;2,$K4620=0),0,IF(ABS($L4620)/$K4620&lt;=スコアリング基準!$B$24,スコアリング基準!$C$24,IF(ABS($L4620)/$K4620&lt;=スコアリング基準!$B$25,スコアリング基準!$C$25,IF(ABS($L4620)/$K4620&lt;=スコアリング基準!$B$26,スコアリング基準!$C$26,0))))</f>
        <v/>
      </c>
      <c r="V4620" s="4">
        <f>IF($P4620="なし",スコアリング基準!$C$27,0)</f>
        <v/>
      </c>
      <c r="W4620" s="4">
        <f>IF($F4620="",0,IF(ISNUMBER($F4620),IF($F4620&lt;=スコアリング基準!$B$28,スコアリング基準!$C$28,スコアリング基準!$C$29),0))</f>
        <v/>
      </c>
      <c r="X4620" s="4">
        <f>IFERROR(VLOOKUP($B4620,スコアリング基準!$A$36:$B$46,2,FALSE),0)</f>
        <v/>
      </c>
      <c r="Y4620" s="4">
        <f>SUM($S4620:$X4620)</f>
        <v/>
      </c>
      <c r="Z4620" s="4">
        <f>IF(COUNT($M4620:$N4620)=0,"データ無",IF($Y4620&gt;=スコアリング基準!$B$30,"S",IF($Y4620&gt;=スコアリング基準!$B$31,"A",IF($Y4620&gt;=スコアリング基準!$B$32,"B","C"))))</f>
        <v/>
      </c>
      <c r="AA4620">
        <f>IFERROR(INDEX(実績DB!$I$3:$I$104,MATCH($B4620&amp;$C4620,実績DB!$J$3:$J$104,0)),"")</f>
        <v/>
      </c>
    </row>
    <row r="4621">
      <c r="A4621" t="n">
        <v>4619</v>
      </c>
      <c r="B4621" t="inlineStr">
        <is>
          <t>関西</t>
        </is>
      </c>
      <c r="C4621" t="inlineStr">
        <is>
          <t>石津川変電所</t>
        </is>
      </c>
      <c r="E4621" t="n">
        <v>77</v>
      </c>
      <c r="F4621" t="n">
        <v>22</v>
      </c>
      <c r="G4621" s="3" t="n">
        <v>34.55871</v>
      </c>
      <c r="H4621" s="3" t="n">
        <v>135.46328</v>
      </c>
      <c r="I4621" t="inlineStr">
        <is>
          <t>OSM実測(名称一致)</t>
        </is>
      </c>
      <c r="J4621" t="n">
        <v>85</v>
      </c>
      <c r="K4621" t="n">
        <v>85</v>
      </c>
      <c r="L4621" t="n">
        <v>-10</v>
      </c>
      <c r="O4621" t="inlineStr">
        <is>
          <t>不可 #1</t>
        </is>
      </c>
      <c r="P4621" t="inlineStr">
        <is>
          <t>有り</t>
        </is>
      </c>
      <c r="R4621" s="4">
        <f>IF(COUNT($M4621:$N4621)=0,"",IF(AND(IF($N4621&lt;&gt;"",$N4621,$M4621)&lt;=0,$O4621&lt;&gt;"可"),"警告",""))</f>
        <v/>
      </c>
      <c r="S4621" s="4">
        <f>IF(COUNT($M4621:$N4621)=0,0,IF(IF($N4621&lt;&gt;"",$N4621,$M4621)&gt;=スコアリング基準!$B$20,スコアリング基準!$C$20,IF(IF($N4621&lt;&gt;"",$N4621,$M4621)&gt;=スコアリング基準!$B$21,スコアリング基準!$C$21,IF(IF($N4621&lt;&gt;"",$N4621,$M4621)&gt;0,スコアリング基準!$C$22,0))))</f>
        <v/>
      </c>
      <c r="T4621" s="4">
        <f>IF($O4621="可",スコアリング基準!$C$23,0)</f>
        <v/>
      </c>
      <c r="U4621" s="4">
        <f>IF(OR(COUNT($K4621:$L4621)&lt;2,$K4621=0),0,IF(ABS($L4621)/$K4621&lt;=スコアリング基準!$B$24,スコアリング基準!$C$24,IF(ABS($L4621)/$K4621&lt;=スコアリング基準!$B$25,スコアリング基準!$C$25,IF(ABS($L4621)/$K4621&lt;=スコアリング基準!$B$26,スコアリング基準!$C$26,0))))</f>
        <v/>
      </c>
      <c r="V4621" s="4">
        <f>IF($P4621="なし",スコアリング基準!$C$27,0)</f>
        <v/>
      </c>
      <c r="W4621" s="4">
        <f>IF($F4621="",0,IF(ISNUMBER($F4621),IF($F4621&lt;=スコアリング基準!$B$28,スコアリング基準!$C$28,スコアリング基準!$C$29),0))</f>
        <v/>
      </c>
      <c r="X4621" s="4">
        <f>IFERROR(VLOOKUP($B4621,スコアリング基準!$A$36:$B$46,2,FALSE),0)</f>
        <v/>
      </c>
      <c r="Y4621" s="4">
        <f>SUM($S4621:$X4621)</f>
        <v/>
      </c>
      <c r="Z4621" s="4">
        <f>IF(COUNT($M4621:$N4621)=0,"データ無",IF($Y4621&gt;=スコアリング基準!$B$30,"S",IF($Y4621&gt;=スコアリング基準!$B$31,"A",IF($Y4621&gt;=スコアリング基準!$B$32,"B","C"))))</f>
        <v/>
      </c>
      <c r="AA4621">
        <f>IFERROR(INDEX(実績DB!$I$3:$I$104,MATCH($B4621&amp;$C4621,実績DB!$J$3:$J$104,0)),"")</f>
        <v/>
      </c>
    </row>
    <row r="4622">
      <c r="A4622" t="n">
        <v>4620</v>
      </c>
      <c r="B4622" t="inlineStr">
        <is>
          <t>関西</t>
        </is>
      </c>
      <c r="C4622" t="inlineStr">
        <is>
          <t>砂変電所</t>
        </is>
      </c>
      <c r="E4622" t="n">
        <v>77</v>
      </c>
      <c r="F4622" t="n">
        <v>6.6</v>
      </c>
      <c r="G4622" s="3" t="n"/>
      <c r="H4622" s="3" t="n"/>
      <c r="I4622" t="inlineStr">
        <is>
          <t>未取得</t>
        </is>
      </c>
      <c r="J4622" t="n">
        <v>38</v>
      </c>
      <c r="K4622" t="n">
        <v>38</v>
      </c>
      <c r="L4622" t="n">
        <v>-19</v>
      </c>
      <c r="M4622" t="n">
        <v>19</v>
      </c>
      <c r="N4622" t="n">
        <v>0</v>
      </c>
      <c r="O4622" t="inlineStr">
        <is>
          <t>不可 #2</t>
        </is>
      </c>
      <c r="P4622" t="inlineStr">
        <is>
          <t>有り</t>
        </is>
      </c>
      <c r="R4622" s="4">
        <f>IF(COUNT($M4622:$N4622)=0,"",IF(AND(IF($N4622&lt;&gt;"",$N4622,$M4622)&lt;=0,$O4622&lt;&gt;"可"),"警告",""))</f>
        <v/>
      </c>
      <c r="S4622" s="4">
        <f>IF(COUNT($M4622:$N4622)=0,0,IF(IF($N4622&lt;&gt;"",$N4622,$M4622)&gt;=スコアリング基準!$B$20,スコアリング基準!$C$20,IF(IF($N4622&lt;&gt;"",$N4622,$M4622)&gt;=スコアリング基準!$B$21,スコアリング基準!$C$21,IF(IF($N4622&lt;&gt;"",$N4622,$M4622)&gt;0,スコアリング基準!$C$22,0))))</f>
        <v/>
      </c>
      <c r="T4622" s="4">
        <f>IF($O4622="可",スコアリング基準!$C$23,0)</f>
        <v/>
      </c>
      <c r="U4622" s="4">
        <f>IF(OR(COUNT($K4622:$L4622)&lt;2,$K4622=0),0,IF(ABS($L4622)/$K4622&lt;=スコアリング基準!$B$24,スコアリング基準!$C$24,IF(ABS($L4622)/$K4622&lt;=スコアリング基準!$B$25,スコアリング基準!$C$25,IF(ABS($L4622)/$K4622&lt;=スコアリング基準!$B$26,スコアリング基準!$C$26,0))))</f>
        <v/>
      </c>
      <c r="V4622" s="4">
        <f>IF($P4622="なし",スコアリング基準!$C$27,0)</f>
        <v/>
      </c>
      <c r="W4622" s="4">
        <f>IF($F4622="",0,IF(ISNUMBER($F4622),IF($F4622&lt;=スコアリング基準!$B$28,スコアリング基準!$C$28,スコアリング基準!$C$29),0))</f>
        <v/>
      </c>
      <c r="X4622" s="4">
        <f>IFERROR(VLOOKUP($B4622,スコアリング基準!$A$36:$B$46,2,FALSE),0)</f>
        <v/>
      </c>
      <c r="Y4622" s="4">
        <f>SUM($S4622:$X4622)</f>
        <v/>
      </c>
      <c r="Z4622" s="4">
        <f>IF(COUNT($M4622:$N4622)=0,"データ無",IF($Y4622&gt;=スコアリング基準!$B$30,"S",IF($Y4622&gt;=スコアリング基準!$B$31,"A",IF($Y4622&gt;=スコアリング基準!$B$32,"B","C"))))</f>
        <v/>
      </c>
      <c r="AA4622">
        <f>IFERROR(INDEX(実績DB!$I$3:$I$104,MATCH($B4622&amp;$C4622,実績DB!$J$3:$J$104,0)),"")</f>
        <v/>
      </c>
    </row>
    <row r="4623">
      <c r="A4623" t="n">
        <v>4621</v>
      </c>
      <c r="B4623" t="inlineStr">
        <is>
          <t>関西</t>
        </is>
      </c>
      <c r="C4623" t="inlineStr">
        <is>
          <t>社変電所</t>
        </is>
      </c>
      <c r="E4623" t="n">
        <v>77</v>
      </c>
      <c r="F4623" t="n">
        <v>6.6</v>
      </c>
      <c r="G4623" s="3" t="n">
        <v>34.907475</v>
      </c>
      <c r="H4623" s="3" t="n">
        <v>134.959259</v>
      </c>
      <c r="I4623" t="inlineStr">
        <is>
          <t>Google Places(名称一致)</t>
        </is>
      </c>
      <c r="J4623" t="n">
        <v>38</v>
      </c>
      <c r="K4623" t="n">
        <v>38</v>
      </c>
      <c r="L4623" t="n">
        <v>-36</v>
      </c>
      <c r="M4623" t="n">
        <v>2</v>
      </c>
      <c r="N4623" t="n">
        <v>0</v>
      </c>
      <c r="O4623" t="inlineStr">
        <is>
          <t>不可 #2</t>
        </is>
      </c>
      <c r="P4623" t="inlineStr">
        <is>
          <t>有り</t>
        </is>
      </c>
      <c r="R4623" s="4">
        <f>IF(COUNT($M4623:$N4623)=0,"",IF(AND(IF($N4623&lt;&gt;"",$N4623,$M4623)&lt;=0,$O4623&lt;&gt;"可"),"警告",""))</f>
        <v/>
      </c>
      <c r="S4623" s="4">
        <f>IF(COUNT($M4623:$N4623)=0,0,IF(IF($N4623&lt;&gt;"",$N4623,$M4623)&gt;=スコアリング基準!$B$20,スコアリング基準!$C$20,IF(IF($N4623&lt;&gt;"",$N4623,$M4623)&gt;=スコアリング基準!$B$21,スコアリング基準!$C$21,IF(IF($N4623&lt;&gt;"",$N4623,$M4623)&gt;0,スコアリング基準!$C$22,0))))</f>
        <v/>
      </c>
      <c r="T4623" s="4">
        <f>IF($O4623="可",スコアリング基準!$C$23,0)</f>
        <v/>
      </c>
      <c r="U4623" s="4">
        <f>IF(OR(COUNT($K4623:$L4623)&lt;2,$K4623=0),0,IF(ABS($L4623)/$K4623&lt;=スコアリング基準!$B$24,スコアリング基準!$C$24,IF(ABS($L4623)/$K4623&lt;=スコアリング基準!$B$25,スコアリング基準!$C$25,IF(ABS($L4623)/$K4623&lt;=スコアリング基準!$B$26,スコアリング基準!$C$26,0))))</f>
        <v/>
      </c>
      <c r="V4623" s="4">
        <f>IF($P4623="なし",スコアリング基準!$C$27,0)</f>
        <v/>
      </c>
      <c r="W4623" s="4">
        <f>IF($F4623="",0,IF(ISNUMBER($F4623),IF($F4623&lt;=スコアリング基準!$B$28,スコアリング基準!$C$28,スコアリング基準!$C$29),0))</f>
        <v/>
      </c>
      <c r="X4623" s="4">
        <f>IFERROR(VLOOKUP($B4623,スコアリング基準!$A$36:$B$46,2,FALSE),0)</f>
        <v/>
      </c>
      <c r="Y4623" s="4">
        <f>SUM($S4623:$X4623)</f>
        <v/>
      </c>
      <c r="Z4623" s="4">
        <f>IF(COUNT($M4623:$N4623)=0,"データ無",IF($Y4623&gt;=スコアリング基準!$B$30,"S",IF($Y4623&gt;=スコアリング基準!$B$31,"A",IF($Y4623&gt;=スコアリング基準!$B$32,"B","C"))))</f>
        <v/>
      </c>
      <c r="AA4623">
        <f>IFERROR(INDEX(実績DB!$I$3:$I$104,MATCH($B4623&amp;$C4623,実績DB!$J$3:$J$104,0)),"")</f>
        <v/>
      </c>
    </row>
    <row r="4624">
      <c r="A4624" t="n">
        <v>4622</v>
      </c>
      <c r="B4624" t="inlineStr">
        <is>
          <t>関西</t>
        </is>
      </c>
      <c r="C4624" t="inlineStr">
        <is>
          <t>祇園変電所</t>
        </is>
      </c>
      <c r="E4624" t="n">
        <v>77</v>
      </c>
      <c r="F4624" t="n">
        <v>6.6</v>
      </c>
      <c r="G4624" s="3" t="n">
        <v>34.99973</v>
      </c>
      <c r="H4624" s="3" t="n">
        <v>135.77708</v>
      </c>
      <c r="I4624" t="inlineStr">
        <is>
          <t>OSM実測(名称一致)</t>
        </is>
      </c>
      <c r="J4624" t="n">
        <v>57</v>
      </c>
      <c r="K4624" t="n">
        <v>57</v>
      </c>
      <c r="L4624" t="n">
        <v>-38</v>
      </c>
      <c r="M4624" t="n">
        <v>19</v>
      </c>
      <c r="N4624" t="n">
        <v>19</v>
      </c>
      <c r="O4624" t="inlineStr">
        <is>
          <t>不可 #2</t>
        </is>
      </c>
      <c r="P4624" t="inlineStr">
        <is>
          <t>なし</t>
        </is>
      </c>
      <c r="R4624" s="4">
        <f>IF(COUNT($M4624:$N4624)=0,"",IF(AND(IF($N4624&lt;&gt;"",$N4624,$M4624)&lt;=0,$O4624&lt;&gt;"可"),"警告",""))</f>
        <v/>
      </c>
      <c r="S4624" s="4">
        <f>IF(COUNT($M4624:$N4624)=0,0,IF(IF($N4624&lt;&gt;"",$N4624,$M4624)&gt;=スコアリング基準!$B$20,スコアリング基準!$C$20,IF(IF($N4624&lt;&gt;"",$N4624,$M4624)&gt;=スコアリング基準!$B$21,スコアリング基準!$C$21,IF(IF($N4624&lt;&gt;"",$N4624,$M4624)&gt;0,スコアリング基準!$C$22,0))))</f>
        <v/>
      </c>
      <c r="T4624" s="4">
        <f>IF($O4624="可",スコアリング基準!$C$23,0)</f>
        <v/>
      </c>
      <c r="U4624" s="4">
        <f>IF(OR(COUNT($K4624:$L4624)&lt;2,$K4624=0),0,IF(ABS($L4624)/$K4624&lt;=スコアリング基準!$B$24,スコアリング基準!$C$24,IF(ABS($L4624)/$K4624&lt;=スコアリング基準!$B$25,スコアリング基準!$C$25,IF(ABS($L4624)/$K4624&lt;=スコアリング基準!$B$26,スコアリング基準!$C$26,0))))</f>
        <v/>
      </c>
      <c r="V4624" s="4">
        <f>IF($P4624="なし",スコアリング基準!$C$27,0)</f>
        <v/>
      </c>
      <c r="W4624" s="4">
        <f>IF($F4624="",0,IF(ISNUMBER($F4624),IF($F4624&lt;=スコアリング基準!$B$28,スコアリング基準!$C$28,スコアリング基準!$C$29),0))</f>
        <v/>
      </c>
      <c r="X4624" s="4">
        <f>IFERROR(VLOOKUP($B4624,スコアリング基準!$A$36:$B$46,2,FALSE),0)</f>
        <v/>
      </c>
      <c r="Y4624" s="4">
        <f>SUM($S4624:$X4624)</f>
        <v/>
      </c>
      <c r="Z4624" s="4">
        <f>IF(COUNT($M4624:$N4624)=0,"データ無",IF($Y4624&gt;=スコアリング基準!$B$30,"S",IF($Y4624&gt;=スコアリング基準!$B$31,"A",IF($Y4624&gt;=スコアリング基準!$B$32,"B","C"))))</f>
        <v/>
      </c>
      <c r="AA4624">
        <f>IFERROR(INDEX(実績DB!$I$3:$I$104,MATCH($B4624&amp;$C4624,実績DB!$J$3:$J$104,0)),"")</f>
        <v/>
      </c>
    </row>
    <row r="4625">
      <c r="A4625" t="n">
        <v>4623</v>
      </c>
      <c r="B4625" t="inlineStr">
        <is>
          <t>関西</t>
        </is>
      </c>
      <c r="C4625" t="inlineStr">
        <is>
          <t>祝園変電所</t>
        </is>
      </c>
      <c r="E4625" t="n">
        <v>77</v>
      </c>
      <c r="F4625" t="n">
        <v>22</v>
      </c>
      <c r="G4625" s="3" t="n">
        <v>34.747401</v>
      </c>
      <c r="H4625" s="3" t="n">
        <v>135.761176</v>
      </c>
      <c r="I4625" t="inlineStr">
        <is>
          <t>Google Places(名称一致)</t>
        </is>
      </c>
      <c r="J4625" t="n">
        <v>57</v>
      </c>
      <c r="K4625" t="n">
        <v>57</v>
      </c>
      <c r="L4625" t="n">
        <v>-8</v>
      </c>
      <c r="O4625" t="inlineStr">
        <is>
          <t>不可 #1</t>
        </is>
      </c>
      <c r="P4625" t="inlineStr">
        <is>
          <t>有り</t>
        </is>
      </c>
      <c r="R4625" s="4">
        <f>IF(COUNT($M4625:$N4625)=0,"",IF(AND(IF($N4625&lt;&gt;"",$N4625,$M4625)&lt;=0,$O4625&lt;&gt;"可"),"警告",""))</f>
        <v/>
      </c>
      <c r="S4625" s="4">
        <f>IF(COUNT($M4625:$N4625)=0,0,IF(IF($N4625&lt;&gt;"",$N4625,$M4625)&gt;=スコアリング基準!$B$20,スコアリング基準!$C$20,IF(IF($N4625&lt;&gt;"",$N4625,$M4625)&gt;=スコアリング基準!$B$21,スコアリング基準!$C$21,IF(IF($N4625&lt;&gt;"",$N4625,$M4625)&gt;0,スコアリング基準!$C$22,0))))</f>
        <v/>
      </c>
      <c r="T4625" s="4">
        <f>IF($O4625="可",スコアリング基準!$C$23,0)</f>
        <v/>
      </c>
      <c r="U4625" s="4">
        <f>IF(OR(COUNT($K4625:$L4625)&lt;2,$K4625=0),0,IF(ABS($L4625)/$K4625&lt;=スコアリング基準!$B$24,スコアリング基準!$C$24,IF(ABS($L4625)/$K4625&lt;=スコアリング基準!$B$25,スコアリング基準!$C$25,IF(ABS($L4625)/$K4625&lt;=スコアリング基準!$B$26,スコアリング基準!$C$26,0))))</f>
        <v/>
      </c>
      <c r="V4625" s="4">
        <f>IF($P4625="なし",スコアリング基準!$C$27,0)</f>
        <v/>
      </c>
      <c r="W4625" s="4">
        <f>IF($F4625="",0,IF(ISNUMBER($F4625),IF($F4625&lt;=スコアリング基準!$B$28,スコアリング基準!$C$28,スコアリング基準!$C$29),0))</f>
        <v/>
      </c>
      <c r="X4625" s="4">
        <f>IFERROR(VLOOKUP($B4625,スコアリング基準!$A$36:$B$46,2,FALSE),0)</f>
        <v/>
      </c>
      <c r="Y4625" s="4">
        <f>SUM($S4625:$X4625)</f>
        <v/>
      </c>
      <c r="Z4625" s="4">
        <f>IF(COUNT($M4625:$N4625)=0,"データ無",IF($Y4625&gt;=スコアリング基準!$B$30,"S",IF($Y4625&gt;=スコアリング基準!$B$31,"A",IF($Y4625&gt;=スコアリング基準!$B$32,"B","C"))))</f>
        <v/>
      </c>
      <c r="AA4625">
        <f>IFERROR(INDEX(実績DB!$I$3:$I$104,MATCH($B4625&amp;$C4625,実績DB!$J$3:$J$104,0)),"")</f>
        <v/>
      </c>
    </row>
    <row r="4626">
      <c r="A4626" t="n">
        <v>4624</v>
      </c>
      <c r="B4626" t="inlineStr">
        <is>
          <t>関西</t>
        </is>
      </c>
      <c r="C4626" t="inlineStr">
        <is>
          <t>神戸港変電所</t>
        </is>
      </c>
      <c r="E4626" t="n">
        <v>77</v>
      </c>
      <c r="F4626" t="n">
        <v>33</v>
      </c>
      <c r="G4626" s="3" t="n">
        <v>34.689608</v>
      </c>
      <c r="H4626" s="3" t="n">
        <v>135.199886</v>
      </c>
      <c r="I4626" t="inlineStr">
        <is>
          <t>Google Places(名称一致)</t>
        </is>
      </c>
      <c r="J4626" t="n">
        <v>85</v>
      </c>
      <c r="K4626" t="n">
        <v>62</v>
      </c>
      <c r="L4626" t="n">
        <v>4</v>
      </c>
      <c r="O4626" t="inlineStr">
        <is>
          <t>可</t>
        </is>
      </c>
      <c r="P4626" t="inlineStr">
        <is>
          <t>有り</t>
        </is>
      </c>
      <c r="R4626" s="4">
        <f>IF(COUNT($M4626:$N4626)=0,"",IF(AND(IF($N4626&lt;&gt;"",$N4626,$M4626)&lt;=0,$O4626&lt;&gt;"可"),"警告",""))</f>
        <v/>
      </c>
      <c r="S4626" s="4">
        <f>IF(COUNT($M4626:$N4626)=0,0,IF(IF($N4626&lt;&gt;"",$N4626,$M4626)&gt;=スコアリング基準!$B$20,スコアリング基準!$C$20,IF(IF($N4626&lt;&gt;"",$N4626,$M4626)&gt;=スコアリング基準!$B$21,スコアリング基準!$C$21,IF(IF($N4626&lt;&gt;"",$N4626,$M4626)&gt;0,スコアリング基準!$C$22,0))))</f>
        <v/>
      </c>
      <c r="T4626" s="4">
        <f>IF($O4626="可",スコアリング基準!$C$23,0)</f>
        <v/>
      </c>
      <c r="U4626" s="4">
        <f>IF(OR(COUNT($K4626:$L4626)&lt;2,$K4626=0),0,IF(ABS($L4626)/$K4626&lt;=スコアリング基準!$B$24,スコアリング基準!$C$24,IF(ABS($L4626)/$K4626&lt;=スコアリング基準!$B$25,スコアリング基準!$C$25,IF(ABS($L4626)/$K4626&lt;=スコアリング基準!$B$26,スコアリング基準!$C$26,0))))</f>
        <v/>
      </c>
      <c r="V4626" s="4">
        <f>IF($P4626="なし",スコアリング基準!$C$27,0)</f>
        <v/>
      </c>
      <c r="W4626" s="4">
        <f>IF($F4626="",0,IF(ISNUMBER($F4626),IF($F4626&lt;=スコアリング基準!$B$28,スコアリング基準!$C$28,スコアリング基準!$C$29),0))</f>
        <v/>
      </c>
      <c r="X4626" s="4">
        <f>IFERROR(VLOOKUP($B4626,スコアリング基準!$A$36:$B$46,2,FALSE),0)</f>
        <v/>
      </c>
      <c r="Y4626" s="4">
        <f>SUM($S4626:$X4626)</f>
        <v/>
      </c>
      <c r="Z4626" s="4">
        <f>IF(COUNT($M4626:$N4626)=0,"データ無",IF($Y4626&gt;=スコアリング基準!$B$30,"S",IF($Y4626&gt;=スコアリング基準!$B$31,"A",IF($Y4626&gt;=スコアリング基準!$B$32,"B","C"))))</f>
        <v/>
      </c>
      <c r="AA4626">
        <f>IFERROR(INDEX(実績DB!$I$3:$I$104,MATCH($B4626&amp;$C4626,実績DB!$J$3:$J$104,0)),"")</f>
        <v/>
      </c>
    </row>
    <row r="4627">
      <c r="A4627" t="n">
        <v>4625</v>
      </c>
      <c r="B4627" t="inlineStr">
        <is>
          <t>関西</t>
        </is>
      </c>
      <c r="C4627" t="inlineStr">
        <is>
          <t>神足変電所</t>
        </is>
      </c>
      <c r="E4627" t="n">
        <v>77</v>
      </c>
      <c r="F4627" t="n">
        <v>22</v>
      </c>
      <c r="G4627" s="3" t="n">
        <v>34.92647</v>
      </c>
      <c r="H4627" s="3" t="n">
        <v>135.70273</v>
      </c>
      <c r="I4627" t="inlineStr">
        <is>
          <t>OSM実測(名称一致)</t>
        </is>
      </c>
      <c r="J4627" t="n">
        <v>57</v>
      </c>
      <c r="K4627" t="n">
        <v>57</v>
      </c>
      <c r="L4627" t="n">
        <v>5</v>
      </c>
      <c r="O4627" t="inlineStr">
        <is>
          <t>不可 #1</t>
        </is>
      </c>
      <c r="P4627" t="inlineStr">
        <is>
          <t>なし</t>
        </is>
      </c>
      <c r="R4627" s="4">
        <f>IF(COUNT($M4627:$N4627)=0,"",IF(AND(IF($N4627&lt;&gt;"",$N4627,$M4627)&lt;=0,$O4627&lt;&gt;"可"),"警告",""))</f>
        <v/>
      </c>
      <c r="S4627" s="4">
        <f>IF(COUNT($M4627:$N4627)=0,0,IF(IF($N4627&lt;&gt;"",$N4627,$M4627)&gt;=スコアリング基準!$B$20,スコアリング基準!$C$20,IF(IF($N4627&lt;&gt;"",$N4627,$M4627)&gt;=スコアリング基準!$B$21,スコアリング基準!$C$21,IF(IF($N4627&lt;&gt;"",$N4627,$M4627)&gt;0,スコアリング基準!$C$22,0))))</f>
        <v/>
      </c>
      <c r="T4627" s="4">
        <f>IF($O4627="可",スコアリング基準!$C$23,0)</f>
        <v/>
      </c>
      <c r="U4627" s="4">
        <f>IF(OR(COUNT($K4627:$L4627)&lt;2,$K4627=0),0,IF(ABS($L4627)/$K4627&lt;=スコアリング基準!$B$24,スコアリング基準!$C$24,IF(ABS($L4627)/$K4627&lt;=スコアリング基準!$B$25,スコアリング基準!$C$25,IF(ABS($L4627)/$K4627&lt;=スコアリング基準!$B$26,スコアリング基準!$C$26,0))))</f>
        <v/>
      </c>
      <c r="V4627" s="4">
        <f>IF($P4627="なし",スコアリング基準!$C$27,0)</f>
        <v/>
      </c>
      <c r="W4627" s="4">
        <f>IF($F4627="",0,IF(ISNUMBER($F4627),IF($F4627&lt;=スコアリング基準!$B$28,スコアリング基準!$C$28,スコアリング基準!$C$29),0))</f>
        <v/>
      </c>
      <c r="X4627" s="4">
        <f>IFERROR(VLOOKUP($B4627,スコアリング基準!$A$36:$B$46,2,FALSE),0)</f>
        <v/>
      </c>
      <c r="Y4627" s="4">
        <f>SUM($S4627:$X4627)</f>
        <v/>
      </c>
      <c r="Z4627" s="4">
        <f>IF(COUNT($M4627:$N4627)=0,"データ無",IF($Y4627&gt;=スコアリング基準!$B$30,"S",IF($Y4627&gt;=スコアリング基準!$B$31,"A",IF($Y4627&gt;=スコアリング基準!$B$32,"B","C"))))</f>
        <v/>
      </c>
      <c r="AA4627">
        <f>IFERROR(INDEX(実績DB!$I$3:$I$104,MATCH($B4627&amp;$C4627,実績DB!$J$3:$J$104,0)),"")</f>
        <v/>
      </c>
    </row>
    <row r="4628">
      <c r="A4628" t="n">
        <v>4626</v>
      </c>
      <c r="B4628" t="inlineStr">
        <is>
          <t>関西</t>
        </is>
      </c>
      <c r="C4628" t="inlineStr">
        <is>
          <t>禁野変電所</t>
        </is>
      </c>
      <c r="E4628" t="n">
        <v>77</v>
      </c>
      <c r="F4628" t="n">
        <v>6.6</v>
      </c>
      <c r="G4628" s="3" t="n">
        <v>34.819826</v>
      </c>
      <c r="H4628" s="3" t="n">
        <v>135.652929</v>
      </c>
      <c r="I4628" t="inlineStr">
        <is>
          <t>Google Places(名称一致)</t>
        </is>
      </c>
      <c r="J4628" t="n">
        <v>33</v>
      </c>
      <c r="K4628" t="n">
        <v>33</v>
      </c>
      <c r="L4628" t="n">
        <v>-24</v>
      </c>
      <c r="M4628" t="n">
        <v>9</v>
      </c>
      <c r="N4628" t="n">
        <v>9</v>
      </c>
      <c r="O4628" t="inlineStr">
        <is>
          <t>不可 #2</t>
        </is>
      </c>
      <c r="P4628" t="inlineStr">
        <is>
          <t>なし</t>
        </is>
      </c>
      <c r="R4628" s="4">
        <f>IF(COUNT($M4628:$N4628)=0,"",IF(AND(IF($N4628&lt;&gt;"",$N4628,$M4628)&lt;=0,$O4628&lt;&gt;"可"),"警告",""))</f>
        <v/>
      </c>
      <c r="S4628" s="4">
        <f>IF(COUNT($M4628:$N4628)=0,0,IF(IF($N4628&lt;&gt;"",$N4628,$M4628)&gt;=スコアリング基準!$B$20,スコアリング基準!$C$20,IF(IF($N4628&lt;&gt;"",$N4628,$M4628)&gt;=スコアリング基準!$B$21,スコアリング基準!$C$21,IF(IF($N4628&lt;&gt;"",$N4628,$M4628)&gt;0,スコアリング基準!$C$22,0))))</f>
        <v/>
      </c>
      <c r="T4628" s="4">
        <f>IF($O4628="可",スコアリング基準!$C$23,0)</f>
        <v/>
      </c>
      <c r="U4628" s="4">
        <f>IF(OR(COUNT($K4628:$L4628)&lt;2,$K4628=0),0,IF(ABS($L4628)/$K4628&lt;=スコアリング基準!$B$24,スコアリング基準!$C$24,IF(ABS($L4628)/$K4628&lt;=スコアリング基準!$B$25,スコアリング基準!$C$25,IF(ABS($L4628)/$K4628&lt;=スコアリング基準!$B$26,スコアリング基準!$C$26,0))))</f>
        <v/>
      </c>
      <c r="V4628" s="4">
        <f>IF($P4628="なし",スコアリング基準!$C$27,0)</f>
        <v/>
      </c>
      <c r="W4628" s="4">
        <f>IF($F4628="",0,IF(ISNUMBER($F4628),IF($F4628&lt;=スコアリング基準!$B$28,スコアリング基準!$C$28,スコアリング基準!$C$29),0))</f>
        <v/>
      </c>
      <c r="X4628" s="4">
        <f>IFERROR(VLOOKUP($B4628,スコアリング基準!$A$36:$B$46,2,FALSE),0)</f>
        <v/>
      </c>
      <c r="Y4628" s="4">
        <f>SUM($S4628:$X4628)</f>
        <v/>
      </c>
      <c r="Z4628" s="4">
        <f>IF(COUNT($M4628:$N4628)=0,"データ無",IF($Y4628&gt;=スコアリング基準!$B$30,"S",IF($Y4628&gt;=スコアリング基準!$B$31,"A",IF($Y4628&gt;=スコアリング基準!$B$32,"B","C"))))</f>
        <v/>
      </c>
      <c r="AA4628">
        <f>IFERROR(INDEX(実績DB!$I$3:$I$104,MATCH($B4628&amp;$C4628,実績DB!$J$3:$J$104,0)),"")</f>
        <v/>
      </c>
    </row>
    <row r="4629">
      <c r="A4629" t="n">
        <v>4627</v>
      </c>
      <c r="B4629" t="inlineStr">
        <is>
          <t>関西</t>
        </is>
      </c>
      <c r="C4629" t="inlineStr">
        <is>
          <t>福変電所</t>
        </is>
      </c>
      <c r="E4629" t="n">
        <v>77</v>
      </c>
      <c r="F4629" t="n">
        <v>22</v>
      </c>
      <c r="G4629" s="3" t="n">
        <v>34.7018</v>
      </c>
      <c r="H4629" s="3" t="n">
        <v>135.44469</v>
      </c>
      <c r="I4629" t="inlineStr">
        <is>
          <t>Google Places(名称一致)</t>
        </is>
      </c>
      <c r="J4629" t="n">
        <v>57</v>
      </c>
      <c r="K4629" t="n">
        <v>57</v>
      </c>
      <c r="L4629" t="n">
        <v>1</v>
      </c>
      <c r="O4629" t="inlineStr">
        <is>
          <t>不可 #1</t>
        </is>
      </c>
      <c r="P4629" t="inlineStr">
        <is>
          <t>有り</t>
        </is>
      </c>
      <c r="R4629" s="4">
        <f>IF(COUNT($M4629:$N4629)=0,"",IF(AND(IF($N4629&lt;&gt;"",$N4629,$M4629)&lt;=0,$O4629&lt;&gt;"可"),"警告",""))</f>
        <v/>
      </c>
      <c r="S4629" s="4">
        <f>IF(COUNT($M4629:$N4629)=0,0,IF(IF($N4629&lt;&gt;"",$N4629,$M4629)&gt;=スコアリング基準!$B$20,スコアリング基準!$C$20,IF(IF($N4629&lt;&gt;"",$N4629,$M4629)&gt;=スコアリング基準!$B$21,スコアリング基準!$C$21,IF(IF($N4629&lt;&gt;"",$N4629,$M4629)&gt;0,スコアリング基準!$C$22,0))))</f>
        <v/>
      </c>
      <c r="T4629" s="4">
        <f>IF($O4629="可",スコアリング基準!$C$23,0)</f>
        <v/>
      </c>
      <c r="U4629" s="4">
        <f>IF(OR(COUNT($K4629:$L4629)&lt;2,$K4629=0),0,IF(ABS($L4629)/$K4629&lt;=スコアリング基準!$B$24,スコアリング基準!$C$24,IF(ABS($L4629)/$K4629&lt;=スコアリング基準!$B$25,スコアリング基準!$C$25,IF(ABS($L4629)/$K4629&lt;=スコアリング基準!$B$26,スコアリング基準!$C$26,0))))</f>
        <v/>
      </c>
      <c r="V4629" s="4">
        <f>IF($P4629="なし",スコアリング基準!$C$27,0)</f>
        <v/>
      </c>
      <c r="W4629" s="4">
        <f>IF($F4629="",0,IF(ISNUMBER($F4629),IF($F4629&lt;=スコアリング基準!$B$28,スコアリング基準!$C$28,スコアリング基準!$C$29),0))</f>
        <v/>
      </c>
      <c r="X4629" s="4">
        <f>IFERROR(VLOOKUP($B4629,スコアリング基準!$A$36:$B$46,2,FALSE),0)</f>
        <v/>
      </c>
      <c r="Y4629" s="4">
        <f>SUM($S4629:$X4629)</f>
        <v/>
      </c>
      <c r="Z4629" s="4">
        <f>IF(COUNT($M4629:$N4629)=0,"データ無",IF($Y4629&gt;=スコアリング基準!$B$30,"S",IF($Y4629&gt;=スコアリング基準!$B$31,"A",IF($Y4629&gt;=スコアリング基準!$B$32,"B","C"))))</f>
        <v/>
      </c>
      <c r="AA4629">
        <f>IFERROR(INDEX(実績DB!$I$3:$I$104,MATCH($B4629&amp;$C4629,実績DB!$J$3:$J$104,0)),"")</f>
        <v/>
      </c>
    </row>
    <row r="4630">
      <c r="A4630" t="n">
        <v>4628</v>
      </c>
      <c r="B4630" t="inlineStr">
        <is>
          <t>関西</t>
        </is>
      </c>
      <c r="C4630" t="inlineStr">
        <is>
          <t>福井変電所</t>
        </is>
      </c>
      <c r="E4630" t="n">
        <v>77</v>
      </c>
      <c r="F4630" t="n">
        <v>6.6</v>
      </c>
      <c r="G4630" s="3" t="n"/>
      <c r="H4630" s="3" t="n"/>
      <c r="I4630" t="inlineStr">
        <is>
          <t>未取得</t>
        </is>
      </c>
      <c r="J4630" t="n">
        <v>19</v>
      </c>
      <c r="K4630" t="n">
        <v>19</v>
      </c>
      <c r="L4630" t="n">
        <v>-6</v>
      </c>
      <c r="M4630" t="n">
        <v>13</v>
      </c>
      <c r="N4630" t="n">
        <v>0</v>
      </c>
      <c r="O4630" t="inlineStr">
        <is>
          <t>不可 #2</t>
        </is>
      </c>
      <c r="P4630" t="inlineStr">
        <is>
          <t>有り</t>
        </is>
      </c>
      <c r="R4630" s="4">
        <f>IF(COUNT($M4630:$N4630)=0,"",IF(AND(IF($N4630&lt;&gt;"",$N4630,$M4630)&lt;=0,$O4630&lt;&gt;"可"),"警告",""))</f>
        <v/>
      </c>
      <c r="S4630" s="4">
        <f>IF(COUNT($M4630:$N4630)=0,0,IF(IF($N4630&lt;&gt;"",$N4630,$M4630)&gt;=スコアリング基準!$B$20,スコアリング基準!$C$20,IF(IF($N4630&lt;&gt;"",$N4630,$M4630)&gt;=スコアリング基準!$B$21,スコアリング基準!$C$21,IF(IF($N4630&lt;&gt;"",$N4630,$M4630)&gt;0,スコアリング基準!$C$22,0))))</f>
        <v/>
      </c>
      <c r="T4630" s="4">
        <f>IF($O4630="可",スコアリング基準!$C$23,0)</f>
        <v/>
      </c>
      <c r="U4630" s="4">
        <f>IF(OR(COUNT($K4630:$L4630)&lt;2,$K4630=0),0,IF(ABS($L4630)/$K4630&lt;=スコアリング基準!$B$24,スコアリング基準!$C$24,IF(ABS($L4630)/$K4630&lt;=スコアリング基準!$B$25,スコアリング基準!$C$25,IF(ABS($L4630)/$K4630&lt;=スコアリング基準!$B$26,スコアリング基準!$C$26,0))))</f>
        <v/>
      </c>
      <c r="V4630" s="4">
        <f>IF($P4630="なし",スコアリング基準!$C$27,0)</f>
        <v/>
      </c>
      <c r="W4630" s="4">
        <f>IF($F4630="",0,IF(ISNUMBER($F4630),IF($F4630&lt;=スコアリング基準!$B$28,スコアリング基準!$C$28,スコアリング基準!$C$29),0))</f>
        <v/>
      </c>
      <c r="X4630" s="4">
        <f>IFERROR(VLOOKUP($B4630,スコアリング基準!$A$36:$B$46,2,FALSE),0)</f>
        <v/>
      </c>
      <c r="Y4630" s="4">
        <f>SUM($S4630:$X4630)</f>
        <v/>
      </c>
      <c r="Z4630" s="4">
        <f>IF(COUNT($M4630:$N4630)=0,"データ無",IF($Y4630&gt;=スコアリング基準!$B$30,"S",IF($Y4630&gt;=スコアリング基準!$B$31,"A",IF($Y4630&gt;=スコアリング基準!$B$32,"B","C"))))</f>
        <v/>
      </c>
      <c r="AA4630">
        <f>IFERROR(INDEX(実績DB!$I$3:$I$104,MATCH($B4630&amp;$C4630,実績DB!$J$3:$J$104,0)),"")</f>
        <v/>
      </c>
    </row>
    <row r="4631">
      <c r="A4631" t="n">
        <v>4629</v>
      </c>
      <c r="B4631" t="inlineStr">
        <is>
          <t>関西</t>
        </is>
      </c>
      <c r="C4631" t="inlineStr">
        <is>
          <t>福島変電所</t>
        </is>
      </c>
      <c r="E4631" t="n">
        <v>77</v>
      </c>
      <c r="F4631" t="n">
        <v>6.6</v>
      </c>
      <c r="G4631" s="3" t="n"/>
      <c r="H4631" s="3" t="n"/>
      <c r="I4631" t="inlineStr">
        <is>
          <t>未取得</t>
        </is>
      </c>
      <c r="J4631" t="n">
        <v>47</v>
      </c>
      <c r="K4631" t="n">
        <v>47</v>
      </c>
      <c r="L4631" t="n">
        <v>-33</v>
      </c>
      <c r="M4631" t="n">
        <v>14</v>
      </c>
      <c r="N4631" t="n">
        <v>14</v>
      </c>
      <c r="O4631" t="inlineStr">
        <is>
          <t>不可 #2</t>
        </is>
      </c>
      <c r="P4631" t="inlineStr">
        <is>
          <t>なし</t>
        </is>
      </c>
      <c r="R4631" s="4">
        <f>IF(COUNT($M4631:$N4631)=0,"",IF(AND(IF($N4631&lt;&gt;"",$N4631,$M4631)&lt;=0,$O4631&lt;&gt;"可"),"警告",""))</f>
        <v/>
      </c>
      <c r="S4631" s="4">
        <f>IF(COUNT($M4631:$N4631)=0,0,IF(IF($N4631&lt;&gt;"",$N4631,$M4631)&gt;=スコアリング基準!$B$20,スコアリング基準!$C$20,IF(IF($N4631&lt;&gt;"",$N4631,$M4631)&gt;=スコアリング基準!$B$21,スコアリング基準!$C$21,IF(IF($N4631&lt;&gt;"",$N4631,$M4631)&gt;0,スコアリング基準!$C$22,0))))</f>
        <v/>
      </c>
      <c r="T4631" s="4">
        <f>IF($O4631="可",スコアリング基準!$C$23,0)</f>
        <v/>
      </c>
      <c r="U4631" s="4">
        <f>IF(OR(COUNT($K4631:$L4631)&lt;2,$K4631=0),0,IF(ABS($L4631)/$K4631&lt;=スコアリング基準!$B$24,スコアリング基準!$C$24,IF(ABS($L4631)/$K4631&lt;=スコアリング基準!$B$25,スコアリング基準!$C$25,IF(ABS($L4631)/$K4631&lt;=スコアリング基準!$B$26,スコアリング基準!$C$26,0))))</f>
        <v/>
      </c>
      <c r="V4631" s="4">
        <f>IF($P4631="なし",スコアリング基準!$C$27,0)</f>
        <v/>
      </c>
      <c r="W4631" s="4">
        <f>IF($F4631="",0,IF(ISNUMBER($F4631),IF($F4631&lt;=スコアリング基準!$B$28,スコアリング基準!$C$28,スコアリング基準!$C$29),0))</f>
        <v/>
      </c>
      <c r="X4631" s="4">
        <f>IFERROR(VLOOKUP($B4631,スコアリング基準!$A$36:$B$46,2,FALSE),0)</f>
        <v/>
      </c>
      <c r="Y4631" s="4">
        <f>SUM($S4631:$X4631)</f>
        <v/>
      </c>
      <c r="Z4631" s="4">
        <f>IF(COUNT($M4631:$N4631)=0,"データ無",IF($Y4631&gt;=スコアリング基準!$B$30,"S",IF($Y4631&gt;=スコアリング基準!$B$31,"A",IF($Y4631&gt;=スコアリング基準!$B$32,"B","C"))))</f>
        <v/>
      </c>
      <c r="AA4631">
        <f>IFERROR(INDEX(実績DB!$I$3:$I$104,MATCH($B4631&amp;$C4631,実績DB!$J$3:$J$104,0)),"")</f>
        <v/>
      </c>
    </row>
    <row r="4632">
      <c r="A4632" t="n">
        <v>4630</v>
      </c>
      <c r="B4632" t="inlineStr">
        <is>
          <t>関西</t>
        </is>
      </c>
      <c r="C4632" t="inlineStr">
        <is>
          <t>福泉変電所</t>
        </is>
      </c>
      <c r="E4632" t="n">
        <v>77</v>
      </c>
      <c r="F4632" t="n">
        <v>22</v>
      </c>
      <c r="G4632" s="3" t="n">
        <v>34.52202</v>
      </c>
      <c r="H4632" s="3" t="n">
        <v>135.46555</v>
      </c>
      <c r="I4632" t="inlineStr">
        <is>
          <t>OSM実測(名称一致)</t>
        </is>
      </c>
      <c r="J4632" t="n">
        <v>57</v>
      </c>
      <c r="K4632" t="n">
        <v>57</v>
      </c>
      <c r="L4632" t="n">
        <v>-4</v>
      </c>
      <c r="O4632" t="inlineStr">
        <is>
          <t>不可 #1</t>
        </is>
      </c>
      <c r="P4632" t="inlineStr">
        <is>
          <t>有り</t>
        </is>
      </c>
      <c r="R4632" s="4">
        <f>IF(COUNT($M4632:$N4632)=0,"",IF(AND(IF($N4632&lt;&gt;"",$N4632,$M4632)&lt;=0,$O4632&lt;&gt;"可"),"警告",""))</f>
        <v/>
      </c>
      <c r="S4632" s="4">
        <f>IF(COUNT($M4632:$N4632)=0,0,IF(IF($N4632&lt;&gt;"",$N4632,$M4632)&gt;=スコアリング基準!$B$20,スコアリング基準!$C$20,IF(IF($N4632&lt;&gt;"",$N4632,$M4632)&gt;=スコアリング基準!$B$21,スコアリング基準!$C$21,IF(IF($N4632&lt;&gt;"",$N4632,$M4632)&gt;0,スコアリング基準!$C$22,0))))</f>
        <v/>
      </c>
      <c r="T4632" s="4">
        <f>IF($O4632="可",スコアリング基準!$C$23,0)</f>
        <v/>
      </c>
      <c r="U4632" s="4">
        <f>IF(OR(COUNT($K4632:$L4632)&lt;2,$K4632=0),0,IF(ABS($L4632)/$K4632&lt;=スコアリング基準!$B$24,スコアリング基準!$C$24,IF(ABS($L4632)/$K4632&lt;=スコアリング基準!$B$25,スコアリング基準!$C$25,IF(ABS($L4632)/$K4632&lt;=スコアリング基準!$B$26,スコアリング基準!$C$26,0))))</f>
        <v/>
      </c>
      <c r="V4632" s="4">
        <f>IF($P4632="なし",スコアリング基準!$C$27,0)</f>
        <v/>
      </c>
      <c r="W4632" s="4">
        <f>IF($F4632="",0,IF(ISNUMBER($F4632),IF($F4632&lt;=スコアリング基準!$B$28,スコアリング基準!$C$28,スコアリング基準!$C$29),0))</f>
        <v/>
      </c>
      <c r="X4632" s="4">
        <f>IFERROR(VLOOKUP($B4632,スコアリング基準!$A$36:$B$46,2,FALSE),0)</f>
        <v/>
      </c>
      <c r="Y4632" s="4">
        <f>SUM($S4632:$X4632)</f>
        <v/>
      </c>
      <c r="Z4632" s="4">
        <f>IF(COUNT($M4632:$N4632)=0,"データ無",IF($Y4632&gt;=スコアリング基準!$B$30,"S",IF($Y4632&gt;=スコアリング基準!$B$31,"A",IF($Y4632&gt;=スコアリング基準!$B$32,"B","C"))))</f>
        <v/>
      </c>
      <c r="AA4632">
        <f>IFERROR(INDEX(実績DB!$I$3:$I$104,MATCH($B4632&amp;$C4632,実績DB!$J$3:$J$104,0)),"")</f>
        <v/>
      </c>
    </row>
    <row r="4633">
      <c r="A4633" t="n">
        <v>4631</v>
      </c>
      <c r="B4633" t="inlineStr">
        <is>
          <t>関西</t>
        </is>
      </c>
      <c r="C4633" t="inlineStr">
        <is>
          <t>福田変電所</t>
        </is>
      </c>
      <c r="E4633" t="n">
        <v>77</v>
      </c>
      <c r="F4633" t="n">
        <v>6.6</v>
      </c>
      <c r="G4633" s="3" t="n"/>
      <c r="H4633" s="3" t="n"/>
      <c r="I4633" t="inlineStr">
        <is>
          <t>未取得</t>
        </is>
      </c>
      <c r="J4633" t="n">
        <v>55</v>
      </c>
      <c r="K4633" t="n">
        <v>55</v>
      </c>
      <c r="L4633" t="n">
        <v>-38</v>
      </c>
      <c r="M4633" t="n">
        <v>17</v>
      </c>
      <c r="N4633" t="n">
        <v>17</v>
      </c>
      <c r="O4633" t="inlineStr">
        <is>
          <t>不可 #2</t>
        </is>
      </c>
      <c r="P4633" t="inlineStr">
        <is>
          <t>有り</t>
        </is>
      </c>
      <c r="R4633" s="4">
        <f>IF(COUNT($M4633:$N4633)=0,"",IF(AND(IF($N4633&lt;&gt;"",$N4633,$M4633)&lt;=0,$O4633&lt;&gt;"可"),"警告",""))</f>
        <v/>
      </c>
      <c r="S4633" s="4">
        <f>IF(COUNT($M4633:$N4633)=0,0,IF(IF($N4633&lt;&gt;"",$N4633,$M4633)&gt;=スコアリング基準!$B$20,スコアリング基準!$C$20,IF(IF($N4633&lt;&gt;"",$N4633,$M4633)&gt;=スコアリング基準!$B$21,スコアリング基準!$C$21,IF(IF($N4633&lt;&gt;"",$N4633,$M4633)&gt;0,スコアリング基準!$C$22,0))))</f>
        <v/>
      </c>
      <c r="T4633" s="4">
        <f>IF($O4633="可",スコアリング基準!$C$23,0)</f>
        <v/>
      </c>
      <c r="U4633" s="4">
        <f>IF(OR(COUNT($K4633:$L4633)&lt;2,$K4633=0),0,IF(ABS($L4633)/$K4633&lt;=スコアリング基準!$B$24,スコアリング基準!$C$24,IF(ABS($L4633)/$K4633&lt;=スコアリング基準!$B$25,スコアリング基準!$C$25,IF(ABS($L4633)/$K4633&lt;=スコアリング基準!$B$26,スコアリング基準!$C$26,0))))</f>
        <v/>
      </c>
      <c r="V4633" s="4">
        <f>IF($P4633="なし",スコアリング基準!$C$27,0)</f>
        <v/>
      </c>
      <c r="W4633" s="4">
        <f>IF($F4633="",0,IF(ISNUMBER($F4633),IF($F4633&lt;=スコアリング基準!$B$28,スコアリング基準!$C$28,スコアリング基準!$C$29),0))</f>
        <v/>
      </c>
      <c r="X4633" s="4">
        <f>IFERROR(VLOOKUP($B4633,スコアリング基準!$A$36:$B$46,2,FALSE),0)</f>
        <v/>
      </c>
      <c r="Y4633" s="4">
        <f>SUM($S4633:$X4633)</f>
        <v/>
      </c>
      <c r="Z4633" s="4">
        <f>IF(COUNT($M4633:$N4633)=0,"データ無",IF($Y4633&gt;=スコアリング基準!$B$30,"S",IF($Y4633&gt;=スコアリング基準!$B$31,"A",IF($Y4633&gt;=スコアリング基準!$B$32,"B","C"))))</f>
        <v/>
      </c>
      <c r="AA4633">
        <f>IFERROR(INDEX(実績DB!$I$3:$I$104,MATCH($B4633&amp;$C4633,実績DB!$J$3:$J$104,0)),"")</f>
        <v/>
      </c>
    </row>
    <row r="4634">
      <c r="A4634" t="n">
        <v>4632</v>
      </c>
      <c r="B4634" t="inlineStr">
        <is>
          <t>関西</t>
        </is>
      </c>
      <c r="C4634" t="inlineStr">
        <is>
          <t>福知山変電所</t>
        </is>
      </c>
      <c r="E4634" t="n">
        <v>77</v>
      </c>
      <c r="F4634" t="n">
        <v>33</v>
      </c>
      <c r="G4634" s="3" t="n">
        <v>35.29181</v>
      </c>
      <c r="H4634" s="3" t="n">
        <v>135.11771</v>
      </c>
      <c r="I4634" t="inlineStr">
        <is>
          <t>OSM実測(名称一致)</t>
        </is>
      </c>
      <c r="J4634" t="n">
        <v>57</v>
      </c>
      <c r="K4634" t="n">
        <v>57</v>
      </c>
      <c r="L4634" t="n">
        <v>-24</v>
      </c>
      <c r="O4634" t="inlineStr">
        <is>
          <t>不可 #1</t>
        </is>
      </c>
      <c r="P4634" t="inlineStr">
        <is>
          <t>有り</t>
        </is>
      </c>
      <c r="R4634" s="4">
        <f>IF(COUNT($M4634:$N4634)=0,"",IF(AND(IF($N4634&lt;&gt;"",$N4634,$M4634)&lt;=0,$O4634&lt;&gt;"可"),"警告",""))</f>
        <v/>
      </c>
      <c r="S4634" s="4">
        <f>IF(COUNT($M4634:$N4634)=0,0,IF(IF($N4634&lt;&gt;"",$N4634,$M4634)&gt;=スコアリング基準!$B$20,スコアリング基準!$C$20,IF(IF($N4634&lt;&gt;"",$N4634,$M4634)&gt;=スコアリング基準!$B$21,スコアリング基準!$C$21,IF(IF($N4634&lt;&gt;"",$N4634,$M4634)&gt;0,スコアリング基準!$C$22,0))))</f>
        <v/>
      </c>
      <c r="T4634" s="4">
        <f>IF($O4634="可",スコアリング基準!$C$23,0)</f>
        <v/>
      </c>
      <c r="U4634" s="4">
        <f>IF(OR(COUNT($K4634:$L4634)&lt;2,$K4634=0),0,IF(ABS($L4634)/$K4634&lt;=スコアリング基準!$B$24,スコアリング基準!$C$24,IF(ABS($L4634)/$K4634&lt;=スコアリング基準!$B$25,スコアリング基準!$C$25,IF(ABS($L4634)/$K4634&lt;=スコアリング基準!$B$26,スコアリング基準!$C$26,0))))</f>
        <v/>
      </c>
      <c r="V4634" s="4">
        <f>IF($P4634="なし",スコアリング基準!$C$27,0)</f>
        <v/>
      </c>
      <c r="W4634" s="4">
        <f>IF($F4634="",0,IF(ISNUMBER($F4634),IF($F4634&lt;=スコアリング基準!$B$28,スコアリング基準!$C$28,スコアリング基準!$C$29),0))</f>
        <v/>
      </c>
      <c r="X4634" s="4">
        <f>IFERROR(VLOOKUP($B4634,スコアリング基準!$A$36:$B$46,2,FALSE),0)</f>
        <v/>
      </c>
      <c r="Y4634" s="4">
        <f>SUM($S4634:$X4634)</f>
        <v/>
      </c>
      <c r="Z4634" s="4">
        <f>IF(COUNT($M4634:$N4634)=0,"データ無",IF($Y4634&gt;=スコアリング基準!$B$30,"S",IF($Y4634&gt;=スコアリング基準!$B$31,"A",IF($Y4634&gt;=スコアリング基準!$B$32,"B","C"))))</f>
        <v/>
      </c>
      <c r="AA4634">
        <f>IFERROR(INDEX(実績DB!$I$3:$I$104,MATCH($B4634&amp;$C4634,実績DB!$J$3:$J$104,0)),"")</f>
        <v/>
      </c>
    </row>
    <row r="4635">
      <c r="A4635" t="n">
        <v>4633</v>
      </c>
      <c r="B4635" t="inlineStr">
        <is>
          <t>関西</t>
        </is>
      </c>
      <c r="C4635" t="inlineStr">
        <is>
          <t>稲美変電所</t>
        </is>
      </c>
      <c r="E4635" t="n">
        <v>77</v>
      </c>
      <c r="F4635" t="n">
        <v>6.6</v>
      </c>
      <c r="G4635" s="3" t="n">
        <v>34.733686</v>
      </c>
      <c r="H4635" s="3" t="n">
        <v>134.92129</v>
      </c>
      <c r="I4635" t="inlineStr">
        <is>
          <t>Google Places(名称一致)</t>
        </is>
      </c>
      <c r="J4635" t="n">
        <v>55</v>
      </c>
      <c r="K4635" t="n">
        <v>55</v>
      </c>
      <c r="L4635" t="n">
        <v>-47</v>
      </c>
      <c r="M4635" t="n">
        <v>6</v>
      </c>
      <c r="N4635" t="n">
        <v>0</v>
      </c>
      <c r="O4635" t="inlineStr">
        <is>
          <t>不可 #2</t>
        </is>
      </c>
      <c r="P4635" t="inlineStr">
        <is>
          <t>有り</t>
        </is>
      </c>
      <c r="R4635" s="4">
        <f>IF(COUNT($M4635:$N4635)=0,"",IF(AND(IF($N4635&lt;&gt;"",$N4635,$M4635)&lt;=0,$O4635&lt;&gt;"可"),"警告",""))</f>
        <v/>
      </c>
      <c r="S4635" s="4">
        <f>IF(COUNT($M4635:$N4635)=0,0,IF(IF($N4635&lt;&gt;"",$N4635,$M4635)&gt;=スコアリング基準!$B$20,スコアリング基準!$C$20,IF(IF($N4635&lt;&gt;"",$N4635,$M4635)&gt;=スコアリング基準!$B$21,スコアリング基準!$C$21,IF(IF($N4635&lt;&gt;"",$N4635,$M4635)&gt;0,スコアリング基準!$C$22,0))))</f>
        <v/>
      </c>
      <c r="T4635" s="4">
        <f>IF($O4635="可",スコアリング基準!$C$23,0)</f>
        <v/>
      </c>
      <c r="U4635" s="4">
        <f>IF(OR(COUNT($K4635:$L4635)&lt;2,$K4635=0),0,IF(ABS($L4635)/$K4635&lt;=スコアリング基準!$B$24,スコアリング基準!$C$24,IF(ABS($L4635)/$K4635&lt;=スコアリング基準!$B$25,スコアリング基準!$C$25,IF(ABS($L4635)/$K4635&lt;=スコアリング基準!$B$26,スコアリング基準!$C$26,0))))</f>
        <v/>
      </c>
      <c r="V4635" s="4">
        <f>IF($P4635="なし",スコアリング基準!$C$27,0)</f>
        <v/>
      </c>
      <c r="W4635" s="4">
        <f>IF($F4635="",0,IF(ISNUMBER($F4635),IF($F4635&lt;=スコアリング基準!$B$28,スコアリング基準!$C$28,スコアリング基準!$C$29),0))</f>
        <v/>
      </c>
      <c r="X4635" s="4">
        <f>IFERROR(VLOOKUP($B4635,スコアリング基準!$A$36:$B$46,2,FALSE),0)</f>
        <v/>
      </c>
      <c r="Y4635" s="4">
        <f>SUM($S4635:$X4635)</f>
        <v/>
      </c>
      <c r="Z4635" s="4">
        <f>IF(COUNT($M4635:$N4635)=0,"データ無",IF($Y4635&gt;=スコアリング基準!$B$30,"S",IF($Y4635&gt;=スコアリング基準!$B$31,"A",IF($Y4635&gt;=スコアリング基準!$B$32,"B","C"))))</f>
        <v/>
      </c>
      <c r="AA4635">
        <f>IFERROR(INDEX(実績DB!$I$3:$I$104,MATCH($B4635&amp;$C4635,実績DB!$J$3:$J$104,0)),"")</f>
        <v/>
      </c>
    </row>
    <row r="4636">
      <c r="A4636" t="n">
        <v>4634</v>
      </c>
      <c r="B4636" t="inlineStr">
        <is>
          <t>関西</t>
        </is>
      </c>
      <c r="C4636" t="inlineStr">
        <is>
          <t>稲葉変電所</t>
        </is>
      </c>
      <c r="E4636" t="n">
        <v>77</v>
      </c>
      <c r="F4636" t="n">
        <v>6.6</v>
      </c>
      <c r="G4636" s="3" t="n">
        <v>34.438363</v>
      </c>
      <c r="H4636" s="3" t="n">
        <v>135.440943</v>
      </c>
      <c r="I4636" t="inlineStr">
        <is>
          <t>Google Places(名称一致)</t>
        </is>
      </c>
      <c r="J4636" t="n">
        <v>57</v>
      </c>
      <c r="K4636" t="n">
        <v>57</v>
      </c>
      <c r="L4636" t="n">
        <v>-44</v>
      </c>
      <c r="M4636" t="n">
        <v>13</v>
      </c>
      <c r="N4636" t="n">
        <v>13</v>
      </c>
      <c r="O4636" t="inlineStr">
        <is>
          <t>不可 #2</t>
        </is>
      </c>
      <c r="P4636" t="inlineStr">
        <is>
          <t>なし</t>
        </is>
      </c>
      <c r="R4636" s="4">
        <f>IF(COUNT($M4636:$N4636)=0,"",IF(AND(IF($N4636&lt;&gt;"",$N4636,$M4636)&lt;=0,$O4636&lt;&gt;"可"),"警告",""))</f>
        <v/>
      </c>
      <c r="S4636" s="4">
        <f>IF(COUNT($M4636:$N4636)=0,0,IF(IF($N4636&lt;&gt;"",$N4636,$M4636)&gt;=スコアリング基準!$B$20,スコアリング基準!$C$20,IF(IF($N4636&lt;&gt;"",$N4636,$M4636)&gt;=スコアリング基準!$B$21,スコアリング基準!$C$21,IF(IF($N4636&lt;&gt;"",$N4636,$M4636)&gt;0,スコアリング基準!$C$22,0))))</f>
        <v/>
      </c>
      <c r="T4636" s="4">
        <f>IF($O4636="可",スコアリング基準!$C$23,0)</f>
        <v/>
      </c>
      <c r="U4636" s="4">
        <f>IF(OR(COUNT($K4636:$L4636)&lt;2,$K4636=0),0,IF(ABS($L4636)/$K4636&lt;=スコアリング基準!$B$24,スコアリング基準!$C$24,IF(ABS($L4636)/$K4636&lt;=スコアリング基準!$B$25,スコアリング基準!$C$25,IF(ABS($L4636)/$K4636&lt;=スコアリング基準!$B$26,スコアリング基準!$C$26,0))))</f>
        <v/>
      </c>
      <c r="V4636" s="4">
        <f>IF($P4636="なし",スコアリング基準!$C$27,0)</f>
        <v/>
      </c>
      <c r="W4636" s="4">
        <f>IF($F4636="",0,IF(ISNUMBER($F4636),IF($F4636&lt;=スコアリング基準!$B$28,スコアリング基準!$C$28,スコアリング基準!$C$29),0))</f>
        <v/>
      </c>
      <c r="X4636" s="4">
        <f>IFERROR(VLOOKUP($B4636,スコアリング基準!$A$36:$B$46,2,FALSE),0)</f>
        <v/>
      </c>
      <c r="Y4636" s="4">
        <f>SUM($S4636:$X4636)</f>
        <v/>
      </c>
      <c r="Z4636" s="4">
        <f>IF(COUNT($M4636:$N4636)=0,"データ無",IF($Y4636&gt;=スコアリング基準!$B$30,"S",IF($Y4636&gt;=スコアリング基準!$B$31,"A",IF($Y4636&gt;=スコアリング基準!$B$32,"B","C"))))</f>
        <v/>
      </c>
      <c r="AA4636">
        <f>IFERROR(INDEX(実績DB!$I$3:$I$104,MATCH($B4636&amp;$C4636,実績DB!$J$3:$J$104,0)),"")</f>
        <v/>
      </c>
    </row>
    <row r="4637">
      <c r="A4637" t="n">
        <v>4635</v>
      </c>
      <c r="B4637" t="inlineStr">
        <is>
          <t>関西</t>
        </is>
      </c>
      <c r="C4637" t="inlineStr">
        <is>
          <t>稲野変電所</t>
        </is>
      </c>
      <c r="E4637" t="n">
        <v>77</v>
      </c>
      <c r="F4637" t="n">
        <v>6.6</v>
      </c>
      <c r="G4637" s="3" t="n">
        <v>34.768932</v>
      </c>
      <c r="H4637" s="3" t="n">
        <v>135.409282</v>
      </c>
      <c r="I4637" t="inlineStr">
        <is>
          <t>Google Places(名称一致)</t>
        </is>
      </c>
      <c r="J4637" t="n">
        <v>36</v>
      </c>
      <c r="K4637" t="n">
        <v>36</v>
      </c>
      <c r="L4637" t="n">
        <v>-19</v>
      </c>
      <c r="M4637" t="n">
        <v>17</v>
      </c>
      <c r="N4637" t="n">
        <v>0</v>
      </c>
      <c r="O4637" t="inlineStr">
        <is>
          <t>不可 #2</t>
        </is>
      </c>
      <c r="P4637" t="inlineStr">
        <is>
          <t>有り</t>
        </is>
      </c>
      <c r="R4637" s="4">
        <f>IF(COUNT($M4637:$N4637)=0,"",IF(AND(IF($N4637&lt;&gt;"",$N4637,$M4637)&lt;=0,$O4637&lt;&gt;"可"),"警告",""))</f>
        <v/>
      </c>
      <c r="S4637" s="4">
        <f>IF(COUNT($M4637:$N4637)=0,0,IF(IF($N4637&lt;&gt;"",$N4637,$M4637)&gt;=スコアリング基準!$B$20,スコアリング基準!$C$20,IF(IF($N4637&lt;&gt;"",$N4637,$M4637)&gt;=スコアリング基準!$B$21,スコアリング基準!$C$21,IF(IF($N4637&lt;&gt;"",$N4637,$M4637)&gt;0,スコアリング基準!$C$22,0))))</f>
        <v/>
      </c>
      <c r="T4637" s="4">
        <f>IF($O4637="可",スコアリング基準!$C$23,0)</f>
        <v/>
      </c>
      <c r="U4637" s="4">
        <f>IF(OR(COUNT($K4637:$L4637)&lt;2,$K4637=0),0,IF(ABS($L4637)/$K4637&lt;=スコアリング基準!$B$24,スコアリング基準!$C$24,IF(ABS($L4637)/$K4637&lt;=スコアリング基準!$B$25,スコアリング基準!$C$25,IF(ABS($L4637)/$K4637&lt;=スコアリング基準!$B$26,スコアリング基準!$C$26,0))))</f>
        <v/>
      </c>
      <c r="V4637" s="4">
        <f>IF($P4637="なし",スコアリング基準!$C$27,0)</f>
        <v/>
      </c>
      <c r="W4637" s="4">
        <f>IF($F4637="",0,IF(ISNUMBER($F4637),IF($F4637&lt;=スコアリング基準!$B$28,スコアリング基準!$C$28,スコアリング基準!$C$29),0))</f>
        <v/>
      </c>
      <c r="X4637" s="4">
        <f>IFERROR(VLOOKUP($B4637,スコアリング基準!$A$36:$B$46,2,FALSE),0)</f>
        <v/>
      </c>
      <c r="Y4637" s="4">
        <f>SUM($S4637:$X4637)</f>
        <v/>
      </c>
      <c r="Z4637" s="4">
        <f>IF(COUNT($M4637:$N4637)=0,"データ無",IF($Y4637&gt;=スコアリング基準!$B$30,"S",IF($Y4637&gt;=スコアリング基準!$B$31,"A",IF($Y4637&gt;=スコアリング基準!$B$32,"B","C"))))</f>
        <v/>
      </c>
      <c r="AA4637">
        <f>IFERROR(INDEX(実績DB!$I$3:$I$104,MATCH($B4637&amp;$C4637,実績DB!$J$3:$J$104,0)),"")</f>
        <v/>
      </c>
    </row>
    <row r="4638">
      <c r="A4638" t="n">
        <v>4636</v>
      </c>
      <c r="B4638" t="inlineStr">
        <is>
          <t>関西</t>
        </is>
      </c>
      <c r="C4638" t="inlineStr">
        <is>
          <t>立売堀変電所</t>
        </is>
      </c>
      <c r="E4638" t="n">
        <v>77</v>
      </c>
      <c r="F4638" t="n">
        <v>6.6</v>
      </c>
      <c r="G4638" s="3" t="n">
        <v>34.678801</v>
      </c>
      <c r="H4638" s="3" t="n">
        <v>135.488333</v>
      </c>
      <c r="I4638" t="inlineStr">
        <is>
          <t>Google Places(名称一致)</t>
        </is>
      </c>
      <c r="J4638" t="n">
        <v>66</v>
      </c>
      <c r="K4638" t="n">
        <v>66</v>
      </c>
      <c r="L4638" t="n">
        <v>-47</v>
      </c>
      <c r="M4638" t="n">
        <v>19</v>
      </c>
      <c r="N4638" t="n">
        <v>19</v>
      </c>
      <c r="O4638" t="inlineStr">
        <is>
          <t>不可 #2</t>
        </is>
      </c>
      <c r="P4638" t="inlineStr">
        <is>
          <t>なし</t>
        </is>
      </c>
      <c r="R4638" s="4">
        <f>IF(COUNT($M4638:$N4638)=0,"",IF(AND(IF($N4638&lt;&gt;"",$N4638,$M4638)&lt;=0,$O4638&lt;&gt;"可"),"警告",""))</f>
        <v/>
      </c>
      <c r="S4638" s="4">
        <f>IF(COUNT($M4638:$N4638)=0,0,IF(IF($N4638&lt;&gt;"",$N4638,$M4638)&gt;=スコアリング基準!$B$20,スコアリング基準!$C$20,IF(IF($N4638&lt;&gt;"",$N4638,$M4638)&gt;=スコアリング基準!$B$21,スコアリング基準!$C$21,IF(IF($N4638&lt;&gt;"",$N4638,$M4638)&gt;0,スコアリング基準!$C$22,0))))</f>
        <v/>
      </c>
      <c r="T4638" s="4">
        <f>IF($O4638="可",スコアリング基準!$C$23,0)</f>
        <v/>
      </c>
      <c r="U4638" s="4">
        <f>IF(OR(COUNT($K4638:$L4638)&lt;2,$K4638=0),0,IF(ABS($L4638)/$K4638&lt;=スコアリング基準!$B$24,スコアリング基準!$C$24,IF(ABS($L4638)/$K4638&lt;=スコアリング基準!$B$25,スコアリング基準!$C$25,IF(ABS($L4638)/$K4638&lt;=スコアリング基準!$B$26,スコアリング基準!$C$26,0))))</f>
        <v/>
      </c>
      <c r="V4638" s="4">
        <f>IF($P4638="なし",スコアリング基準!$C$27,0)</f>
        <v/>
      </c>
      <c r="W4638" s="4">
        <f>IF($F4638="",0,IF(ISNUMBER($F4638),IF($F4638&lt;=スコアリング基準!$B$28,スコアリング基準!$C$28,スコアリング基準!$C$29),0))</f>
        <v/>
      </c>
      <c r="X4638" s="4">
        <f>IFERROR(VLOOKUP($B4638,スコアリング基準!$A$36:$B$46,2,FALSE),0)</f>
        <v/>
      </c>
      <c r="Y4638" s="4">
        <f>SUM($S4638:$X4638)</f>
        <v/>
      </c>
      <c r="Z4638" s="4">
        <f>IF(COUNT($M4638:$N4638)=0,"データ無",IF($Y4638&gt;=スコアリング基準!$B$30,"S",IF($Y4638&gt;=スコアリング基準!$B$31,"A",IF($Y4638&gt;=スコアリング基準!$B$32,"B","C"))))</f>
        <v/>
      </c>
      <c r="AA4638">
        <f>IFERROR(INDEX(実績DB!$I$3:$I$104,MATCH($B4638&amp;$C4638,実績DB!$J$3:$J$104,0)),"")</f>
        <v/>
      </c>
    </row>
    <row r="4639">
      <c r="A4639" t="n">
        <v>4637</v>
      </c>
      <c r="B4639" t="inlineStr">
        <is>
          <t>関西</t>
        </is>
      </c>
      <c r="C4639" t="inlineStr">
        <is>
          <t>竜王変電所</t>
        </is>
      </c>
      <c r="E4639" t="n">
        <v>77</v>
      </c>
      <c r="F4639" t="n">
        <v>6.6</v>
      </c>
      <c r="G4639" s="3" t="n">
        <v>35.09376</v>
      </c>
      <c r="H4639" s="3" t="n">
        <v>136.09461</v>
      </c>
      <c r="I4639" t="inlineStr">
        <is>
          <t>OSM実測(名称一致)</t>
        </is>
      </c>
      <c r="J4639" t="n">
        <v>57</v>
      </c>
      <c r="K4639" t="n">
        <v>57</v>
      </c>
      <c r="L4639" t="n">
        <v>-50</v>
      </c>
      <c r="M4639" t="n">
        <v>7</v>
      </c>
      <c r="N4639" t="n">
        <v>0</v>
      </c>
      <c r="O4639" t="inlineStr">
        <is>
          <t>不可 #2</t>
        </is>
      </c>
      <c r="P4639" t="inlineStr">
        <is>
          <t>有り</t>
        </is>
      </c>
      <c r="R4639" s="4">
        <f>IF(COUNT($M4639:$N4639)=0,"",IF(AND(IF($N4639&lt;&gt;"",$N4639,$M4639)&lt;=0,$O4639&lt;&gt;"可"),"警告",""))</f>
        <v/>
      </c>
      <c r="S4639" s="4">
        <f>IF(COUNT($M4639:$N4639)=0,0,IF(IF($N4639&lt;&gt;"",$N4639,$M4639)&gt;=スコアリング基準!$B$20,スコアリング基準!$C$20,IF(IF($N4639&lt;&gt;"",$N4639,$M4639)&gt;=スコアリング基準!$B$21,スコアリング基準!$C$21,IF(IF($N4639&lt;&gt;"",$N4639,$M4639)&gt;0,スコアリング基準!$C$22,0))))</f>
        <v/>
      </c>
      <c r="T4639" s="4">
        <f>IF($O4639="可",スコアリング基準!$C$23,0)</f>
        <v/>
      </c>
      <c r="U4639" s="4">
        <f>IF(OR(COUNT($K4639:$L4639)&lt;2,$K4639=0),0,IF(ABS($L4639)/$K4639&lt;=スコアリング基準!$B$24,スコアリング基準!$C$24,IF(ABS($L4639)/$K4639&lt;=スコアリング基準!$B$25,スコアリング基準!$C$25,IF(ABS($L4639)/$K4639&lt;=スコアリング基準!$B$26,スコアリング基準!$C$26,0))))</f>
        <v/>
      </c>
      <c r="V4639" s="4">
        <f>IF($P4639="なし",スコアリング基準!$C$27,0)</f>
        <v/>
      </c>
      <c r="W4639" s="4">
        <f>IF($F4639="",0,IF(ISNUMBER($F4639),IF($F4639&lt;=スコアリング基準!$B$28,スコアリング基準!$C$28,スコアリング基準!$C$29),0))</f>
        <v/>
      </c>
      <c r="X4639" s="4">
        <f>IFERROR(VLOOKUP($B4639,スコアリング基準!$A$36:$B$46,2,FALSE),0)</f>
        <v/>
      </c>
      <c r="Y4639" s="4">
        <f>SUM($S4639:$X4639)</f>
        <v/>
      </c>
      <c r="Z4639" s="4">
        <f>IF(COUNT($M4639:$N4639)=0,"データ無",IF($Y4639&gt;=スコアリング基準!$B$30,"S",IF($Y4639&gt;=スコアリング基準!$B$31,"A",IF($Y4639&gt;=スコアリング基準!$B$32,"B","C"))))</f>
        <v/>
      </c>
      <c r="AA4639">
        <f>IFERROR(INDEX(実績DB!$I$3:$I$104,MATCH($B4639&amp;$C4639,実績DB!$J$3:$J$104,0)),"")</f>
        <v/>
      </c>
    </row>
    <row r="4640">
      <c r="A4640" t="n">
        <v>4638</v>
      </c>
      <c r="B4640" t="inlineStr">
        <is>
          <t>関西</t>
        </is>
      </c>
      <c r="C4640" t="inlineStr">
        <is>
          <t>竜華変電所</t>
        </is>
      </c>
      <c r="E4640" t="n">
        <v>77</v>
      </c>
      <c r="F4640" t="n">
        <v>6.6</v>
      </c>
      <c r="G4640" s="3" t="n"/>
      <c r="H4640" s="3" t="n"/>
      <c r="I4640" t="inlineStr">
        <is>
          <t>未取得</t>
        </is>
      </c>
      <c r="J4640" t="n">
        <v>47</v>
      </c>
      <c r="K4640" t="n">
        <v>47</v>
      </c>
      <c r="L4640" t="n">
        <v>-33</v>
      </c>
      <c r="M4640" t="n">
        <v>14</v>
      </c>
      <c r="N4640" t="n">
        <v>14</v>
      </c>
      <c r="O4640" t="inlineStr">
        <is>
          <t>不可 #2</t>
        </is>
      </c>
      <c r="P4640" t="inlineStr">
        <is>
          <t>なし</t>
        </is>
      </c>
      <c r="R4640" s="4">
        <f>IF(COUNT($M4640:$N4640)=0,"",IF(AND(IF($N4640&lt;&gt;"",$N4640,$M4640)&lt;=0,$O4640&lt;&gt;"可"),"警告",""))</f>
        <v/>
      </c>
      <c r="S4640" s="4">
        <f>IF(COUNT($M4640:$N4640)=0,0,IF(IF($N4640&lt;&gt;"",$N4640,$M4640)&gt;=スコアリング基準!$B$20,スコアリング基準!$C$20,IF(IF($N4640&lt;&gt;"",$N4640,$M4640)&gt;=スコアリング基準!$B$21,スコアリング基準!$C$21,IF(IF($N4640&lt;&gt;"",$N4640,$M4640)&gt;0,スコアリング基準!$C$22,0))))</f>
        <v/>
      </c>
      <c r="T4640" s="4">
        <f>IF($O4640="可",スコアリング基準!$C$23,0)</f>
        <v/>
      </c>
      <c r="U4640" s="4">
        <f>IF(OR(COUNT($K4640:$L4640)&lt;2,$K4640=0),0,IF(ABS($L4640)/$K4640&lt;=スコアリング基準!$B$24,スコアリング基準!$C$24,IF(ABS($L4640)/$K4640&lt;=スコアリング基準!$B$25,スコアリング基準!$C$25,IF(ABS($L4640)/$K4640&lt;=スコアリング基準!$B$26,スコアリング基準!$C$26,0))))</f>
        <v/>
      </c>
      <c r="V4640" s="4">
        <f>IF($P4640="なし",スコアリング基準!$C$27,0)</f>
        <v/>
      </c>
      <c r="W4640" s="4">
        <f>IF($F4640="",0,IF(ISNUMBER($F4640),IF($F4640&lt;=スコアリング基準!$B$28,スコアリング基準!$C$28,スコアリング基準!$C$29),0))</f>
        <v/>
      </c>
      <c r="X4640" s="4">
        <f>IFERROR(VLOOKUP($B4640,スコアリング基準!$A$36:$B$46,2,FALSE),0)</f>
        <v/>
      </c>
      <c r="Y4640" s="4">
        <f>SUM($S4640:$X4640)</f>
        <v/>
      </c>
      <c r="Z4640" s="4">
        <f>IF(COUNT($M4640:$N4640)=0,"データ無",IF($Y4640&gt;=スコアリング基準!$B$30,"S",IF($Y4640&gt;=スコアリング基準!$B$31,"A",IF($Y4640&gt;=スコアリング基準!$B$32,"B","C"))))</f>
        <v/>
      </c>
      <c r="AA4640">
        <f>IFERROR(INDEX(実績DB!$I$3:$I$104,MATCH($B4640&amp;$C4640,実績DB!$J$3:$J$104,0)),"")</f>
        <v/>
      </c>
    </row>
    <row r="4641">
      <c r="A4641" t="n">
        <v>4639</v>
      </c>
      <c r="B4641" t="inlineStr">
        <is>
          <t>関西</t>
        </is>
      </c>
      <c r="C4641" t="inlineStr">
        <is>
          <t>竹田変電所</t>
        </is>
      </c>
      <c r="E4641" t="n">
        <v>77</v>
      </c>
      <c r="F4641" t="n">
        <v>6.6</v>
      </c>
      <c r="G4641" s="3" t="n">
        <v>35.292907</v>
      </c>
      <c r="H4641" s="3" t="n">
        <v>134.839749</v>
      </c>
      <c r="I4641" t="inlineStr">
        <is>
          <t>Google Places(名称一致)</t>
        </is>
      </c>
      <c r="J4641" t="n">
        <v>18</v>
      </c>
      <c r="K4641" t="n">
        <v>18</v>
      </c>
      <c r="L4641" t="n">
        <v>-12</v>
      </c>
      <c r="M4641" t="n">
        <v>6</v>
      </c>
      <c r="N4641" t="n">
        <v>0</v>
      </c>
      <c r="O4641" t="inlineStr">
        <is>
          <t>不可 #2</t>
        </is>
      </c>
      <c r="P4641" t="inlineStr">
        <is>
          <t>有り</t>
        </is>
      </c>
      <c r="R4641" s="4">
        <f>IF(COUNT($M4641:$N4641)=0,"",IF(AND(IF($N4641&lt;&gt;"",$N4641,$M4641)&lt;=0,$O4641&lt;&gt;"可"),"警告",""))</f>
        <v/>
      </c>
      <c r="S4641" s="4">
        <f>IF(COUNT($M4641:$N4641)=0,0,IF(IF($N4641&lt;&gt;"",$N4641,$M4641)&gt;=スコアリング基準!$B$20,スコアリング基準!$C$20,IF(IF($N4641&lt;&gt;"",$N4641,$M4641)&gt;=スコアリング基準!$B$21,スコアリング基準!$C$21,IF(IF($N4641&lt;&gt;"",$N4641,$M4641)&gt;0,スコアリング基準!$C$22,0))))</f>
        <v/>
      </c>
      <c r="T4641" s="4">
        <f>IF($O4641="可",スコアリング基準!$C$23,0)</f>
        <v/>
      </c>
      <c r="U4641" s="4">
        <f>IF(OR(COUNT($K4641:$L4641)&lt;2,$K4641=0),0,IF(ABS($L4641)/$K4641&lt;=スコアリング基準!$B$24,スコアリング基準!$C$24,IF(ABS($L4641)/$K4641&lt;=スコアリング基準!$B$25,スコアリング基準!$C$25,IF(ABS($L4641)/$K4641&lt;=スコアリング基準!$B$26,スコアリング基準!$C$26,0))))</f>
        <v/>
      </c>
      <c r="V4641" s="4">
        <f>IF($P4641="なし",スコアリング基準!$C$27,0)</f>
        <v/>
      </c>
      <c r="W4641" s="4">
        <f>IF($F4641="",0,IF(ISNUMBER($F4641),IF($F4641&lt;=スコアリング基準!$B$28,スコアリング基準!$C$28,スコアリング基準!$C$29),0))</f>
        <v/>
      </c>
      <c r="X4641" s="4">
        <f>IFERROR(VLOOKUP($B4641,スコアリング基準!$A$36:$B$46,2,FALSE),0)</f>
        <v/>
      </c>
      <c r="Y4641" s="4">
        <f>SUM($S4641:$X4641)</f>
        <v/>
      </c>
      <c r="Z4641" s="4">
        <f>IF(COUNT($M4641:$N4641)=0,"データ無",IF($Y4641&gt;=スコアリング基準!$B$30,"S",IF($Y4641&gt;=スコアリング基準!$B$31,"A",IF($Y4641&gt;=スコアリング基準!$B$32,"B","C"))))</f>
        <v/>
      </c>
      <c r="AA4641">
        <f>IFERROR(INDEX(実績DB!$I$3:$I$104,MATCH($B4641&amp;$C4641,実績DB!$J$3:$J$104,0)),"")</f>
        <v/>
      </c>
    </row>
    <row r="4642">
      <c r="A4642" t="n">
        <v>4640</v>
      </c>
      <c r="B4642" t="inlineStr">
        <is>
          <t>関西</t>
        </is>
      </c>
      <c r="C4642" t="inlineStr">
        <is>
          <t>箕谷変電所</t>
        </is>
      </c>
      <c r="E4642" t="n">
        <v>77</v>
      </c>
      <c r="F4642" t="n">
        <v>6.6</v>
      </c>
      <c r="G4642" s="3" t="n">
        <v>34.760433</v>
      </c>
      <c r="H4642" s="3" t="n">
        <v>135.158809</v>
      </c>
      <c r="I4642" t="inlineStr">
        <is>
          <t>Google Places(名称一致)</t>
        </is>
      </c>
      <c r="J4642" t="n">
        <v>47</v>
      </c>
      <c r="K4642" t="n">
        <v>47</v>
      </c>
      <c r="L4642" t="n">
        <v>-38</v>
      </c>
      <c r="M4642" t="n">
        <v>9</v>
      </c>
      <c r="N4642" t="n">
        <v>0</v>
      </c>
      <c r="O4642" t="inlineStr">
        <is>
          <t>不可 #2</t>
        </is>
      </c>
      <c r="P4642" t="inlineStr">
        <is>
          <t>有り</t>
        </is>
      </c>
      <c r="R4642" s="4">
        <f>IF(COUNT($M4642:$N4642)=0,"",IF(AND(IF($N4642&lt;&gt;"",$N4642,$M4642)&lt;=0,$O4642&lt;&gt;"可"),"警告",""))</f>
        <v/>
      </c>
      <c r="S4642" s="4">
        <f>IF(COUNT($M4642:$N4642)=0,0,IF(IF($N4642&lt;&gt;"",$N4642,$M4642)&gt;=スコアリング基準!$B$20,スコアリング基準!$C$20,IF(IF($N4642&lt;&gt;"",$N4642,$M4642)&gt;=スコアリング基準!$B$21,スコアリング基準!$C$21,IF(IF($N4642&lt;&gt;"",$N4642,$M4642)&gt;0,スコアリング基準!$C$22,0))))</f>
        <v/>
      </c>
      <c r="T4642" s="4">
        <f>IF($O4642="可",スコアリング基準!$C$23,0)</f>
        <v/>
      </c>
      <c r="U4642" s="4">
        <f>IF(OR(COUNT($K4642:$L4642)&lt;2,$K4642=0),0,IF(ABS($L4642)/$K4642&lt;=スコアリング基準!$B$24,スコアリング基準!$C$24,IF(ABS($L4642)/$K4642&lt;=スコアリング基準!$B$25,スコアリング基準!$C$25,IF(ABS($L4642)/$K4642&lt;=スコアリング基準!$B$26,スコアリング基準!$C$26,0))))</f>
        <v/>
      </c>
      <c r="V4642" s="4">
        <f>IF($P4642="なし",スコアリング基準!$C$27,0)</f>
        <v/>
      </c>
      <c r="W4642" s="4">
        <f>IF($F4642="",0,IF(ISNUMBER($F4642),IF($F4642&lt;=スコアリング基準!$B$28,スコアリング基準!$C$28,スコアリング基準!$C$29),0))</f>
        <v/>
      </c>
      <c r="X4642" s="4">
        <f>IFERROR(VLOOKUP($B4642,スコアリング基準!$A$36:$B$46,2,FALSE),0)</f>
        <v/>
      </c>
      <c r="Y4642" s="4">
        <f>SUM($S4642:$X4642)</f>
        <v/>
      </c>
      <c r="Z4642" s="4">
        <f>IF(COUNT($M4642:$N4642)=0,"データ無",IF($Y4642&gt;=スコアリング基準!$B$30,"S",IF($Y4642&gt;=スコアリング基準!$B$31,"A",IF($Y4642&gt;=スコアリング基準!$B$32,"B","C"))))</f>
        <v/>
      </c>
      <c r="AA4642">
        <f>IFERROR(INDEX(実績DB!$I$3:$I$104,MATCH($B4642&amp;$C4642,実績DB!$J$3:$J$104,0)),"")</f>
        <v/>
      </c>
    </row>
    <row r="4643">
      <c r="A4643" t="n">
        <v>4641</v>
      </c>
      <c r="B4643" t="inlineStr">
        <is>
          <t>関西</t>
        </is>
      </c>
      <c r="C4643" t="inlineStr">
        <is>
          <t>箱作変電所</t>
        </is>
      </c>
      <c r="E4643" t="n">
        <v>77</v>
      </c>
      <c r="F4643" t="n">
        <v>6.6</v>
      </c>
      <c r="G4643" s="3" t="n">
        <v>34.339028</v>
      </c>
      <c r="H4643" s="3" t="n">
        <v>135.213353</v>
      </c>
      <c r="I4643" t="inlineStr">
        <is>
          <t>Google Places(名称一致)</t>
        </is>
      </c>
      <c r="J4643" t="n">
        <v>38</v>
      </c>
      <c r="K4643" t="n">
        <v>38</v>
      </c>
      <c r="L4643" t="n">
        <v>-27</v>
      </c>
      <c r="M4643" t="n">
        <v>11</v>
      </c>
      <c r="N4643" t="n">
        <v>0</v>
      </c>
      <c r="O4643" t="inlineStr">
        <is>
          <t>不可 #2</t>
        </is>
      </c>
      <c r="P4643" t="inlineStr">
        <is>
          <t>有り</t>
        </is>
      </c>
      <c r="R4643" s="4">
        <f>IF(COUNT($M4643:$N4643)=0,"",IF(AND(IF($N4643&lt;&gt;"",$N4643,$M4643)&lt;=0,$O4643&lt;&gt;"可"),"警告",""))</f>
        <v/>
      </c>
      <c r="S4643" s="4">
        <f>IF(COUNT($M4643:$N4643)=0,0,IF(IF($N4643&lt;&gt;"",$N4643,$M4643)&gt;=スコアリング基準!$B$20,スコアリング基準!$C$20,IF(IF($N4643&lt;&gt;"",$N4643,$M4643)&gt;=スコアリング基準!$B$21,スコアリング基準!$C$21,IF(IF($N4643&lt;&gt;"",$N4643,$M4643)&gt;0,スコアリング基準!$C$22,0))))</f>
        <v/>
      </c>
      <c r="T4643" s="4">
        <f>IF($O4643="可",スコアリング基準!$C$23,0)</f>
        <v/>
      </c>
      <c r="U4643" s="4">
        <f>IF(OR(COUNT($K4643:$L4643)&lt;2,$K4643=0),0,IF(ABS($L4643)/$K4643&lt;=スコアリング基準!$B$24,スコアリング基準!$C$24,IF(ABS($L4643)/$K4643&lt;=スコアリング基準!$B$25,スコアリング基準!$C$25,IF(ABS($L4643)/$K4643&lt;=スコアリング基準!$B$26,スコアリング基準!$C$26,0))))</f>
        <v/>
      </c>
      <c r="V4643" s="4">
        <f>IF($P4643="なし",スコアリング基準!$C$27,0)</f>
        <v/>
      </c>
      <c r="W4643" s="4">
        <f>IF($F4643="",0,IF(ISNUMBER($F4643),IF($F4643&lt;=スコアリング基準!$B$28,スコアリング基準!$C$28,スコアリング基準!$C$29),0))</f>
        <v/>
      </c>
      <c r="X4643" s="4">
        <f>IFERROR(VLOOKUP($B4643,スコアリング基準!$A$36:$B$46,2,FALSE),0)</f>
        <v/>
      </c>
      <c r="Y4643" s="4">
        <f>SUM($S4643:$X4643)</f>
        <v/>
      </c>
      <c r="Z4643" s="4">
        <f>IF(COUNT($M4643:$N4643)=0,"データ無",IF($Y4643&gt;=スコアリング基準!$B$30,"S",IF($Y4643&gt;=スコアリング基準!$B$31,"A",IF($Y4643&gt;=スコアリング基準!$B$32,"B","C"))))</f>
        <v/>
      </c>
      <c r="AA4643">
        <f>IFERROR(INDEX(実績DB!$I$3:$I$104,MATCH($B4643&amp;$C4643,実績DB!$J$3:$J$104,0)),"")</f>
        <v/>
      </c>
    </row>
    <row r="4644">
      <c r="A4644" t="n">
        <v>4642</v>
      </c>
      <c r="B4644" t="inlineStr">
        <is>
          <t>関西</t>
        </is>
      </c>
      <c r="C4644" t="inlineStr">
        <is>
          <t>篠原変電所</t>
        </is>
      </c>
      <c r="E4644" t="n">
        <v>77</v>
      </c>
      <c r="F4644" t="n">
        <v>22</v>
      </c>
      <c r="G4644" s="3" t="n"/>
      <c r="H4644" s="3" t="n"/>
      <c r="I4644" t="inlineStr">
        <is>
          <t>未取得</t>
        </is>
      </c>
      <c r="J4644" t="n">
        <v>28</v>
      </c>
      <c r="K4644" t="n">
        <v>15</v>
      </c>
      <c r="L4644" t="n">
        <v>0</v>
      </c>
      <c r="O4644" t="inlineStr">
        <is>
          <t>可</t>
        </is>
      </c>
      <c r="P4644" t="inlineStr">
        <is>
          <t>有り</t>
        </is>
      </c>
      <c r="R4644" s="4">
        <f>IF(COUNT($M4644:$N4644)=0,"",IF(AND(IF($N4644&lt;&gt;"",$N4644,$M4644)&lt;=0,$O4644&lt;&gt;"可"),"警告",""))</f>
        <v/>
      </c>
      <c r="S4644" s="4">
        <f>IF(COUNT($M4644:$N4644)=0,0,IF(IF($N4644&lt;&gt;"",$N4644,$M4644)&gt;=スコアリング基準!$B$20,スコアリング基準!$C$20,IF(IF($N4644&lt;&gt;"",$N4644,$M4644)&gt;=スコアリング基準!$B$21,スコアリング基準!$C$21,IF(IF($N4644&lt;&gt;"",$N4644,$M4644)&gt;0,スコアリング基準!$C$22,0))))</f>
        <v/>
      </c>
      <c r="T4644" s="4">
        <f>IF($O4644="可",スコアリング基準!$C$23,0)</f>
        <v/>
      </c>
      <c r="U4644" s="4">
        <f>IF(OR(COUNT($K4644:$L4644)&lt;2,$K4644=0),0,IF(ABS($L4644)/$K4644&lt;=スコアリング基準!$B$24,スコアリング基準!$C$24,IF(ABS($L4644)/$K4644&lt;=スコアリング基準!$B$25,スコアリング基準!$C$25,IF(ABS($L4644)/$K4644&lt;=スコアリング基準!$B$26,スコアリング基準!$C$26,0))))</f>
        <v/>
      </c>
      <c r="V4644" s="4">
        <f>IF($P4644="なし",スコアリング基準!$C$27,0)</f>
        <v/>
      </c>
      <c r="W4644" s="4">
        <f>IF($F4644="",0,IF(ISNUMBER($F4644),IF($F4644&lt;=スコアリング基準!$B$28,スコアリング基準!$C$28,スコアリング基準!$C$29),0))</f>
        <v/>
      </c>
      <c r="X4644" s="4">
        <f>IFERROR(VLOOKUP($B4644,スコアリング基準!$A$36:$B$46,2,FALSE),0)</f>
        <v/>
      </c>
      <c r="Y4644" s="4">
        <f>SUM($S4644:$X4644)</f>
        <v/>
      </c>
      <c r="Z4644" s="4">
        <f>IF(COUNT($M4644:$N4644)=0,"データ無",IF($Y4644&gt;=スコアリング基準!$B$30,"S",IF($Y4644&gt;=スコアリング基準!$B$31,"A",IF($Y4644&gt;=スコアリング基準!$B$32,"B","C"))))</f>
        <v/>
      </c>
      <c r="AA4644">
        <f>IFERROR(INDEX(実績DB!$I$3:$I$104,MATCH($B4644&amp;$C4644,実績DB!$J$3:$J$104,0)),"")</f>
        <v/>
      </c>
    </row>
    <row r="4645">
      <c r="A4645" t="n">
        <v>4643</v>
      </c>
      <c r="B4645" t="inlineStr">
        <is>
          <t>関西</t>
        </is>
      </c>
      <c r="C4645" t="inlineStr">
        <is>
          <t>粉浜変電所</t>
        </is>
      </c>
      <c r="E4645" t="n">
        <v>77</v>
      </c>
      <c r="F4645" t="n">
        <v>6.6</v>
      </c>
      <c r="G4645" s="3" t="n">
        <v>34.61513</v>
      </c>
      <c r="H4645" s="3" t="n">
        <v>135.48851</v>
      </c>
      <c r="I4645" t="inlineStr">
        <is>
          <t>Google Places(名称一致)</t>
        </is>
      </c>
      <c r="J4645" t="n">
        <v>66</v>
      </c>
      <c r="K4645" t="n">
        <v>66</v>
      </c>
      <c r="L4645" t="n">
        <v>-47</v>
      </c>
      <c r="M4645" t="n">
        <v>19</v>
      </c>
      <c r="N4645" t="n">
        <v>0</v>
      </c>
      <c r="O4645" t="inlineStr">
        <is>
          <t>不可 #2</t>
        </is>
      </c>
      <c r="P4645" t="inlineStr">
        <is>
          <t>有り</t>
        </is>
      </c>
      <c r="R4645" s="4">
        <f>IF(COUNT($M4645:$N4645)=0,"",IF(AND(IF($N4645&lt;&gt;"",$N4645,$M4645)&lt;=0,$O4645&lt;&gt;"可"),"警告",""))</f>
        <v/>
      </c>
      <c r="S4645" s="4">
        <f>IF(COUNT($M4645:$N4645)=0,0,IF(IF($N4645&lt;&gt;"",$N4645,$M4645)&gt;=スコアリング基準!$B$20,スコアリング基準!$C$20,IF(IF($N4645&lt;&gt;"",$N4645,$M4645)&gt;=スコアリング基準!$B$21,スコアリング基準!$C$21,IF(IF($N4645&lt;&gt;"",$N4645,$M4645)&gt;0,スコアリング基準!$C$22,0))))</f>
        <v/>
      </c>
      <c r="T4645" s="4">
        <f>IF($O4645="可",スコアリング基準!$C$23,0)</f>
        <v/>
      </c>
      <c r="U4645" s="4">
        <f>IF(OR(COUNT($K4645:$L4645)&lt;2,$K4645=0),0,IF(ABS($L4645)/$K4645&lt;=スコアリング基準!$B$24,スコアリング基準!$C$24,IF(ABS($L4645)/$K4645&lt;=スコアリング基準!$B$25,スコアリング基準!$C$25,IF(ABS($L4645)/$K4645&lt;=スコアリング基準!$B$26,スコアリング基準!$C$26,0))))</f>
        <v/>
      </c>
      <c r="V4645" s="4">
        <f>IF($P4645="なし",スコアリング基準!$C$27,0)</f>
        <v/>
      </c>
      <c r="W4645" s="4">
        <f>IF($F4645="",0,IF(ISNUMBER($F4645),IF($F4645&lt;=スコアリング基準!$B$28,スコアリング基準!$C$28,スコアリング基準!$C$29),0))</f>
        <v/>
      </c>
      <c r="X4645" s="4">
        <f>IFERROR(VLOOKUP($B4645,スコアリング基準!$A$36:$B$46,2,FALSE),0)</f>
        <v/>
      </c>
      <c r="Y4645" s="4">
        <f>SUM($S4645:$X4645)</f>
        <v/>
      </c>
      <c r="Z4645" s="4">
        <f>IF(COUNT($M4645:$N4645)=0,"データ無",IF($Y4645&gt;=スコアリング基準!$B$30,"S",IF($Y4645&gt;=スコアリング基準!$B$31,"A",IF($Y4645&gt;=スコアリング基準!$B$32,"B","C"))))</f>
        <v/>
      </c>
      <c r="AA4645">
        <f>IFERROR(INDEX(実績DB!$I$3:$I$104,MATCH($B4645&amp;$C4645,実績DB!$J$3:$J$104,0)),"")</f>
        <v/>
      </c>
    </row>
    <row r="4646">
      <c r="A4646" t="n">
        <v>4644</v>
      </c>
      <c r="B4646" t="inlineStr">
        <is>
          <t>関西</t>
        </is>
      </c>
      <c r="C4646" t="inlineStr">
        <is>
          <t>紀寺変電所</t>
        </is>
      </c>
      <c r="E4646" t="n">
        <v>77</v>
      </c>
      <c r="F4646" t="n">
        <v>6.6</v>
      </c>
      <c r="G4646" s="3" t="n">
        <v>34.66849</v>
      </c>
      <c r="H4646" s="3" t="n">
        <v>135.84016</v>
      </c>
      <c r="I4646" t="inlineStr">
        <is>
          <t>OSM実測(名称一致)</t>
        </is>
      </c>
      <c r="J4646" t="n">
        <v>38</v>
      </c>
      <c r="K4646" t="n">
        <v>38</v>
      </c>
      <c r="L4646" t="n">
        <v>-21</v>
      </c>
      <c r="M4646" t="n">
        <v>17</v>
      </c>
      <c r="N4646" t="n">
        <v>17</v>
      </c>
      <c r="O4646" t="inlineStr">
        <is>
          <t>不可 #2</t>
        </is>
      </c>
      <c r="P4646" t="inlineStr">
        <is>
          <t>なし</t>
        </is>
      </c>
      <c r="R4646" s="4">
        <f>IF(COUNT($M4646:$N4646)=0,"",IF(AND(IF($N4646&lt;&gt;"",$N4646,$M4646)&lt;=0,$O4646&lt;&gt;"可"),"警告",""))</f>
        <v/>
      </c>
      <c r="S4646" s="4">
        <f>IF(COUNT($M4646:$N4646)=0,0,IF(IF($N4646&lt;&gt;"",$N4646,$M4646)&gt;=スコアリング基準!$B$20,スコアリング基準!$C$20,IF(IF($N4646&lt;&gt;"",$N4646,$M4646)&gt;=スコアリング基準!$B$21,スコアリング基準!$C$21,IF(IF($N4646&lt;&gt;"",$N4646,$M4646)&gt;0,スコアリング基準!$C$22,0))))</f>
        <v/>
      </c>
      <c r="T4646" s="4">
        <f>IF($O4646="可",スコアリング基準!$C$23,0)</f>
        <v/>
      </c>
      <c r="U4646" s="4">
        <f>IF(OR(COUNT($K4646:$L4646)&lt;2,$K4646=0),0,IF(ABS($L4646)/$K4646&lt;=スコアリング基準!$B$24,スコアリング基準!$C$24,IF(ABS($L4646)/$K4646&lt;=スコアリング基準!$B$25,スコアリング基準!$C$25,IF(ABS($L4646)/$K4646&lt;=スコアリング基準!$B$26,スコアリング基準!$C$26,0))))</f>
        <v/>
      </c>
      <c r="V4646" s="4">
        <f>IF($P4646="なし",スコアリング基準!$C$27,0)</f>
        <v/>
      </c>
      <c r="W4646" s="4">
        <f>IF($F4646="",0,IF(ISNUMBER($F4646),IF($F4646&lt;=スコアリング基準!$B$28,スコアリング基準!$C$28,スコアリング基準!$C$29),0))</f>
        <v/>
      </c>
      <c r="X4646" s="4">
        <f>IFERROR(VLOOKUP($B4646,スコアリング基準!$A$36:$B$46,2,FALSE),0)</f>
        <v/>
      </c>
      <c r="Y4646" s="4">
        <f>SUM($S4646:$X4646)</f>
        <v/>
      </c>
      <c r="Z4646" s="4">
        <f>IF(COUNT($M4646:$N4646)=0,"データ無",IF($Y4646&gt;=スコアリング基準!$B$30,"S",IF($Y4646&gt;=スコアリング基準!$B$31,"A",IF($Y4646&gt;=スコアリング基準!$B$32,"B","C"))))</f>
        <v/>
      </c>
      <c r="AA4646">
        <f>IFERROR(INDEX(実績DB!$I$3:$I$104,MATCH($B4646&amp;$C4646,実績DB!$J$3:$J$104,0)),"")</f>
        <v/>
      </c>
    </row>
    <row r="4647">
      <c r="A4647" t="n">
        <v>4645</v>
      </c>
      <c r="B4647" t="inlineStr">
        <is>
          <t>関西</t>
        </is>
      </c>
      <c r="C4647" t="inlineStr">
        <is>
          <t>結崎変電所</t>
        </is>
      </c>
      <c r="E4647" t="n">
        <v>77</v>
      </c>
      <c r="F4647" t="n">
        <v>6.6</v>
      </c>
      <c r="G4647" s="3" t="n">
        <v>34.590836</v>
      </c>
      <c r="H4647" s="3" t="n">
        <v>135.773075</v>
      </c>
      <c r="I4647" t="inlineStr">
        <is>
          <t>Google Places(名称一致)</t>
        </is>
      </c>
      <c r="J4647" t="n">
        <v>38</v>
      </c>
      <c r="K4647" t="n">
        <v>38</v>
      </c>
      <c r="L4647" t="n">
        <v>-24</v>
      </c>
      <c r="M4647" t="n">
        <v>12</v>
      </c>
      <c r="N4647" t="n">
        <v>12</v>
      </c>
      <c r="O4647" t="inlineStr">
        <is>
          <t>不可 #2</t>
        </is>
      </c>
      <c r="P4647" t="inlineStr">
        <is>
          <t>なし</t>
        </is>
      </c>
      <c r="R4647" s="4">
        <f>IF(COUNT($M4647:$N4647)=0,"",IF(AND(IF($N4647&lt;&gt;"",$N4647,$M4647)&lt;=0,$O4647&lt;&gt;"可"),"警告",""))</f>
        <v/>
      </c>
      <c r="S4647" s="4">
        <f>IF(COUNT($M4647:$N4647)=0,0,IF(IF($N4647&lt;&gt;"",$N4647,$M4647)&gt;=スコアリング基準!$B$20,スコアリング基準!$C$20,IF(IF($N4647&lt;&gt;"",$N4647,$M4647)&gt;=スコアリング基準!$B$21,スコアリング基準!$C$21,IF(IF($N4647&lt;&gt;"",$N4647,$M4647)&gt;0,スコアリング基準!$C$22,0))))</f>
        <v/>
      </c>
      <c r="T4647" s="4">
        <f>IF($O4647="可",スコアリング基準!$C$23,0)</f>
        <v/>
      </c>
      <c r="U4647" s="4">
        <f>IF(OR(COUNT($K4647:$L4647)&lt;2,$K4647=0),0,IF(ABS($L4647)/$K4647&lt;=スコアリング基準!$B$24,スコアリング基準!$C$24,IF(ABS($L4647)/$K4647&lt;=スコアリング基準!$B$25,スコアリング基準!$C$25,IF(ABS($L4647)/$K4647&lt;=スコアリング基準!$B$26,スコアリング基準!$C$26,0))))</f>
        <v/>
      </c>
      <c r="V4647" s="4">
        <f>IF($P4647="なし",スコアリング基準!$C$27,0)</f>
        <v/>
      </c>
      <c r="W4647" s="4">
        <f>IF($F4647="",0,IF(ISNUMBER($F4647),IF($F4647&lt;=スコアリング基準!$B$28,スコアリング基準!$C$28,スコアリング基準!$C$29),0))</f>
        <v/>
      </c>
      <c r="X4647" s="4">
        <f>IFERROR(VLOOKUP($B4647,スコアリング基準!$A$36:$B$46,2,FALSE),0)</f>
        <v/>
      </c>
      <c r="Y4647" s="4">
        <f>SUM($S4647:$X4647)</f>
        <v/>
      </c>
      <c r="Z4647" s="4">
        <f>IF(COUNT($M4647:$N4647)=0,"データ無",IF($Y4647&gt;=スコアリング基準!$B$30,"S",IF($Y4647&gt;=スコアリング基準!$B$31,"A",IF($Y4647&gt;=スコアリング基準!$B$32,"B","C"))))</f>
        <v/>
      </c>
      <c r="AA4647">
        <f>IFERROR(INDEX(実績DB!$I$3:$I$104,MATCH($B4647&amp;$C4647,実績DB!$J$3:$J$104,0)),"")</f>
        <v/>
      </c>
    </row>
    <row r="4648">
      <c r="A4648" t="n">
        <v>4646</v>
      </c>
      <c r="B4648" t="inlineStr">
        <is>
          <t>関西</t>
        </is>
      </c>
      <c r="C4648" t="inlineStr">
        <is>
          <t>網干変電所</t>
        </is>
      </c>
      <c r="E4648" t="n">
        <v>77</v>
      </c>
      <c r="F4648" t="n">
        <v>33</v>
      </c>
      <c r="G4648" s="3" t="n">
        <v>34.78443</v>
      </c>
      <c r="H4648" s="3" t="n">
        <v>134.59985</v>
      </c>
      <c r="I4648" t="inlineStr">
        <is>
          <t>OSM実測(名称一致)</t>
        </is>
      </c>
      <c r="J4648" t="n">
        <v>28</v>
      </c>
      <c r="K4648" t="n">
        <v>28</v>
      </c>
      <c r="L4648" t="n">
        <v>0</v>
      </c>
      <c r="O4648" t="inlineStr">
        <is>
          <t>不可 #1</t>
        </is>
      </c>
      <c r="P4648" t="inlineStr">
        <is>
          <t>有り</t>
        </is>
      </c>
      <c r="R4648" s="4">
        <f>IF(COUNT($M4648:$N4648)=0,"",IF(AND(IF($N4648&lt;&gt;"",$N4648,$M4648)&lt;=0,$O4648&lt;&gt;"可"),"警告",""))</f>
        <v/>
      </c>
      <c r="S4648" s="4">
        <f>IF(COUNT($M4648:$N4648)=0,0,IF(IF($N4648&lt;&gt;"",$N4648,$M4648)&gt;=スコアリング基準!$B$20,スコアリング基準!$C$20,IF(IF($N4648&lt;&gt;"",$N4648,$M4648)&gt;=スコアリング基準!$B$21,スコアリング基準!$C$21,IF(IF($N4648&lt;&gt;"",$N4648,$M4648)&gt;0,スコアリング基準!$C$22,0))))</f>
        <v/>
      </c>
      <c r="T4648" s="4">
        <f>IF($O4648="可",スコアリング基準!$C$23,0)</f>
        <v/>
      </c>
      <c r="U4648" s="4">
        <f>IF(OR(COUNT($K4648:$L4648)&lt;2,$K4648=0),0,IF(ABS($L4648)/$K4648&lt;=スコアリング基準!$B$24,スコアリング基準!$C$24,IF(ABS($L4648)/$K4648&lt;=スコアリング基準!$B$25,スコアリング基準!$C$25,IF(ABS($L4648)/$K4648&lt;=スコアリング基準!$B$26,スコアリング基準!$C$26,0))))</f>
        <v/>
      </c>
      <c r="V4648" s="4">
        <f>IF($P4648="なし",スコアリング基準!$C$27,0)</f>
        <v/>
      </c>
      <c r="W4648" s="4">
        <f>IF($F4648="",0,IF(ISNUMBER($F4648),IF($F4648&lt;=スコアリング基準!$B$28,スコアリング基準!$C$28,スコアリング基準!$C$29),0))</f>
        <v/>
      </c>
      <c r="X4648" s="4">
        <f>IFERROR(VLOOKUP($B4648,スコアリング基準!$A$36:$B$46,2,FALSE),0)</f>
        <v/>
      </c>
      <c r="Y4648" s="4">
        <f>SUM($S4648:$X4648)</f>
        <v/>
      </c>
      <c r="Z4648" s="4">
        <f>IF(COUNT($M4648:$N4648)=0,"データ無",IF($Y4648&gt;=スコアリング基準!$B$30,"S",IF($Y4648&gt;=スコアリング基準!$B$31,"A",IF($Y4648&gt;=スコアリング基準!$B$32,"B","C"))))</f>
        <v/>
      </c>
      <c r="AA4648">
        <f>IFERROR(INDEX(実績DB!$I$3:$I$104,MATCH($B4648&amp;$C4648,実績DB!$J$3:$J$104,0)),"")</f>
        <v/>
      </c>
    </row>
    <row r="4649">
      <c r="A4649" t="n">
        <v>4647</v>
      </c>
      <c r="B4649" t="inlineStr">
        <is>
          <t>関西</t>
        </is>
      </c>
      <c r="C4649" t="inlineStr">
        <is>
          <t>総社変電所</t>
        </is>
      </c>
      <c r="E4649" t="n">
        <v>77</v>
      </c>
      <c r="F4649" t="n">
        <v>6.6</v>
      </c>
      <c r="G4649" s="3" t="n">
        <v>34.83493</v>
      </c>
      <c r="H4649" s="3" t="n">
        <v>134.69752</v>
      </c>
      <c r="I4649" t="inlineStr">
        <is>
          <t>OSM実測(名称一致)</t>
        </is>
      </c>
      <c r="J4649" t="n">
        <v>34</v>
      </c>
      <c r="K4649" t="n">
        <v>34</v>
      </c>
      <c r="L4649" t="n">
        <v>-18</v>
      </c>
      <c r="M4649" t="n">
        <v>16</v>
      </c>
      <c r="N4649" t="n">
        <v>0</v>
      </c>
      <c r="O4649" t="inlineStr">
        <is>
          <t>不可 #2</t>
        </is>
      </c>
      <c r="P4649" t="inlineStr">
        <is>
          <t>有り</t>
        </is>
      </c>
      <c r="R4649" s="4">
        <f>IF(COUNT($M4649:$N4649)=0,"",IF(AND(IF($N4649&lt;&gt;"",$N4649,$M4649)&lt;=0,$O4649&lt;&gt;"可"),"警告",""))</f>
        <v/>
      </c>
      <c r="S4649" s="4">
        <f>IF(COUNT($M4649:$N4649)=0,0,IF(IF($N4649&lt;&gt;"",$N4649,$M4649)&gt;=スコアリング基準!$B$20,スコアリング基準!$C$20,IF(IF($N4649&lt;&gt;"",$N4649,$M4649)&gt;=スコアリング基準!$B$21,スコアリング基準!$C$21,IF(IF($N4649&lt;&gt;"",$N4649,$M4649)&gt;0,スコアリング基準!$C$22,0))))</f>
        <v/>
      </c>
      <c r="T4649" s="4">
        <f>IF($O4649="可",スコアリング基準!$C$23,0)</f>
        <v/>
      </c>
      <c r="U4649" s="4">
        <f>IF(OR(COUNT($K4649:$L4649)&lt;2,$K4649=0),0,IF(ABS($L4649)/$K4649&lt;=スコアリング基準!$B$24,スコアリング基準!$C$24,IF(ABS($L4649)/$K4649&lt;=スコアリング基準!$B$25,スコアリング基準!$C$25,IF(ABS($L4649)/$K4649&lt;=スコアリング基準!$B$26,スコアリング基準!$C$26,0))))</f>
        <v/>
      </c>
      <c r="V4649" s="4">
        <f>IF($P4649="なし",スコアリング基準!$C$27,0)</f>
        <v/>
      </c>
      <c r="W4649" s="4">
        <f>IF($F4649="",0,IF(ISNUMBER($F4649),IF($F4649&lt;=スコアリング基準!$B$28,スコアリング基準!$C$28,スコアリング基準!$C$29),0))</f>
        <v/>
      </c>
      <c r="X4649" s="4">
        <f>IFERROR(VLOOKUP($B4649,スコアリング基準!$A$36:$B$46,2,FALSE),0)</f>
        <v/>
      </c>
      <c r="Y4649" s="4">
        <f>SUM($S4649:$X4649)</f>
        <v/>
      </c>
      <c r="Z4649" s="4">
        <f>IF(COUNT($M4649:$N4649)=0,"データ無",IF($Y4649&gt;=スコアリング基準!$B$30,"S",IF($Y4649&gt;=スコアリング基準!$B$31,"A",IF($Y4649&gt;=スコアリング基準!$B$32,"B","C"))))</f>
        <v/>
      </c>
      <c r="AA4649">
        <f>IFERROR(INDEX(実績DB!$I$3:$I$104,MATCH($B4649&amp;$C4649,実績DB!$J$3:$J$104,0)),"")</f>
        <v/>
      </c>
    </row>
    <row r="4650">
      <c r="A4650" t="n">
        <v>4648</v>
      </c>
      <c r="B4650" t="inlineStr">
        <is>
          <t>関西</t>
        </is>
      </c>
      <c r="C4650" t="inlineStr">
        <is>
          <t>緑ヶ丘変電所</t>
        </is>
      </c>
      <c r="E4650" t="n">
        <v>77</v>
      </c>
      <c r="F4650" t="n">
        <v>6.6</v>
      </c>
      <c r="G4650" s="3" t="n">
        <v>34.634601</v>
      </c>
      <c r="H4650" s="3" t="n">
        <v>135.611893</v>
      </c>
      <c r="I4650" t="inlineStr">
        <is>
          <t>Google Places(名称一致)</t>
        </is>
      </c>
      <c r="J4650" t="n">
        <v>38</v>
      </c>
      <c r="K4650" t="n">
        <v>38</v>
      </c>
      <c r="L4650" t="n">
        <v>-19</v>
      </c>
      <c r="M4650" t="n">
        <v>19</v>
      </c>
      <c r="N4650" t="n">
        <v>19</v>
      </c>
      <c r="O4650" t="inlineStr">
        <is>
          <t>不可 #2</t>
        </is>
      </c>
      <c r="P4650" t="inlineStr">
        <is>
          <t>なし</t>
        </is>
      </c>
      <c r="R4650" s="4">
        <f>IF(COUNT($M4650:$N4650)=0,"",IF(AND(IF($N4650&lt;&gt;"",$N4650,$M4650)&lt;=0,$O4650&lt;&gt;"可"),"警告",""))</f>
        <v/>
      </c>
      <c r="S4650" s="4">
        <f>IF(COUNT($M4650:$N4650)=0,0,IF(IF($N4650&lt;&gt;"",$N4650,$M4650)&gt;=スコアリング基準!$B$20,スコアリング基準!$C$20,IF(IF($N4650&lt;&gt;"",$N4650,$M4650)&gt;=スコアリング基準!$B$21,スコアリング基準!$C$21,IF(IF($N4650&lt;&gt;"",$N4650,$M4650)&gt;0,スコアリング基準!$C$22,0))))</f>
        <v/>
      </c>
      <c r="T4650" s="4">
        <f>IF($O4650="可",スコアリング基準!$C$23,0)</f>
        <v/>
      </c>
      <c r="U4650" s="4">
        <f>IF(OR(COUNT($K4650:$L4650)&lt;2,$K4650=0),0,IF(ABS($L4650)/$K4650&lt;=スコアリング基準!$B$24,スコアリング基準!$C$24,IF(ABS($L4650)/$K4650&lt;=スコアリング基準!$B$25,スコアリング基準!$C$25,IF(ABS($L4650)/$K4650&lt;=スコアリング基準!$B$26,スコアリング基準!$C$26,0))))</f>
        <v/>
      </c>
      <c r="V4650" s="4">
        <f>IF($P4650="なし",スコアリング基準!$C$27,0)</f>
        <v/>
      </c>
      <c r="W4650" s="4">
        <f>IF($F4650="",0,IF(ISNUMBER($F4650),IF($F4650&lt;=スコアリング基準!$B$28,スコアリング基準!$C$28,スコアリング基準!$C$29),0))</f>
        <v/>
      </c>
      <c r="X4650" s="4">
        <f>IFERROR(VLOOKUP($B4650,スコアリング基準!$A$36:$B$46,2,FALSE),0)</f>
        <v/>
      </c>
      <c r="Y4650" s="4">
        <f>SUM($S4650:$X4650)</f>
        <v/>
      </c>
      <c r="Z4650" s="4">
        <f>IF(COUNT($M4650:$N4650)=0,"データ無",IF($Y4650&gt;=スコアリング基準!$B$30,"S",IF($Y4650&gt;=スコアリング基準!$B$31,"A",IF($Y4650&gt;=スコアリング基準!$B$32,"B","C"))))</f>
        <v/>
      </c>
      <c r="AA4650">
        <f>IFERROR(INDEX(実績DB!$I$3:$I$104,MATCH($B4650&amp;$C4650,実績DB!$J$3:$J$104,0)),"")</f>
        <v/>
      </c>
    </row>
    <row r="4651">
      <c r="A4651" t="n">
        <v>4649</v>
      </c>
      <c r="B4651" t="inlineStr">
        <is>
          <t>関西</t>
        </is>
      </c>
      <c r="C4651" t="inlineStr">
        <is>
          <t>緑町変電所</t>
        </is>
      </c>
      <c r="E4651" t="n">
        <v>77</v>
      </c>
      <c r="F4651" t="n">
        <v>6.6</v>
      </c>
      <c r="G4651" s="3" t="n"/>
      <c r="H4651" s="3" t="n"/>
      <c r="I4651" t="inlineStr">
        <is>
          <t>未取得</t>
        </is>
      </c>
      <c r="J4651" t="n">
        <v>36</v>
      </c>
      <c r="K4651" t="n">
        <v>36</v>
      </c>
      <c r="L4651" t="n">
        <v>-36</v>
      </c>
      <c r="M4651" t="n">
        <v>0</v>
      </c>
      <c r="N4651" t="n">
        <v>0</v>
      </c>
      <c r="O4651" t="inlineStr">
        <is>
          <t>不可 #2</t>
        </is>
      </c>
      <c r="P4651" t="inlineStr">
        <is>
          <t>有り</t>
        </is>
      </c>
      <c r="R4651" s="4">
        <f>IF(COUNT($M4651:$N4651)=0,"",IF(AND(IF($N4651&lt;&gt;"",$N4651,$M4651)&lt;=0,$O4651&lt;&gt;"可"),"警告",""))</f>
        <v/>
      </c>
      <c r="S4651" s="4">
        <f>IF(COUNT($M4651:$N4651)=0,0,IF(IF($N4651&lt;&gt;"",$N4651,$M4651)&gt;=スコアリング基準!$B$20,スコアリング基準!$C$20,IF(IF($N4651&lt;&gt;"",$N4651,$M4651)&gt;=スコアリング基準!$B$21,スコアリング基準!$C$21,IF(IF($N4651&lt;&gt;"",$N4651,$M4651)&gt;0,スコアリング基準!$C$22,0))))</f>
        <v/>
      </c>
      <c r="T4651" s="4">
        <f>IF($O4651="可",スコアリング基準!$C$23,0)</f>
        <v/>
      </c>
      <c r="U4651" s="4">
        <f>IF(OR(COUNT($K4651:$L4651)&lt;2,$K4651=0),0,IF(ABS($L4651)/$K4651&lt;=スコアリング基準!$B$24,スコアリング基準!$C$24,IF(ABS($L4651)/$K4651&lt;=スコアリング基準!$B$25,スコアリング基準!$C$25,IF(ABS($L4651)/$K4651&lt;=スコアリング基準!$B$26,スコアリング基準!$C$26,0))))</f>
        <v/>
      </c>
      <c r="V4651" s="4">
        <f>IF($P4651="なし",スコアリング基準!$C$27,0)</f>
        <v/>
      </c>
      <c r="W4651" s="4">
        <f>IF($F4651="",0,IF(ISNUMBER($F4651),IF($F4651&lt;=スコアリング基準!$B$28,スコアリング基準!$C$28,スコアリング基準!$C$29),0))</f>
        <v/>
      </c>
      <c r="X4651" s="4">
        <f>IFERROR(VLOOKUP($B4651,スコアリング基準!$A$36:$B$46,2,FALSE),0)</f>
        <v/>
      </c>
      <c r="Y4651" s="4">
        <f>SUM($S4651:$X4651)</f>
        <v/>
      </c>
      <c r="Z4651" s="4">
        <f>IF(COUNT($M4651:$N4651)=0,"データ無",IF($Y4651&gt;=スコアリング基準!$B$30,"S",IF($Y4651&gt;=スコアリング基準!$B$31,"A",IF($Y4651&gt;=スコアリング基準!$B$32,"B","C"))))</f>
        <v/>
      </c>
      <c r="AA4651">
        <f>IFERROR(INDEX(実績DB!$I$3:$I$104,MATCH($B4651&amp;$C4651,実績DB!$J$3:$J$104,0)),"")</f>
        <v/>
      </c>
    </row>
    <row r="4652">
      <c r="A4652" t="n">
        <v>4650</v>
      </c>
      <c r="B4652" t="inlineStr">
        <is>
          <t>関西</t>
        </is>
      </c>
      <c r="C4652" t="inlineStr">
        <is>
          <t>美原変電所</t>
        </is>
      </c>
      <c r="E4652" t="n">
        <v>77</v>
      </c>
      <c r="F4652" t="n">
        <v>6.6</v>
      </c>
      <c r="G4652" s="3" t="n">
        <v>34.548068</v>
      </c>
      <c r="H4652" s="3" t="n">
        <v>135.553703</v>
      </c>
      <c r="I4652" t="inlineStr">
        <is>
          <t>Google Places(名称一致)</t>
        </is>
      </c>
      <c r="J4652" t="n">
        <v>45</v>
      </c>
      <c r="K4652" t="n">
        <v>45</v>
      </c>
      <c r="L4652" t="n">
        <v>-36</v>
      </c>
      <c r="M4652" t="n">
        <v>9</v>
      </c>
      <c r="N4652" t="n">
        <v>9</v>
      </c>
      <c r="O4652" t="inlineStr">
        <is>
          <t>不可 #2</t>
        </is>
      </c>
      <c r="P4652" t="inlineStr">
        <is>
          <t>なし</t>
        </is>
      </c>
      <c r="R4652" s="4">
        <f>IF(COUNT($M4652:$N4652)=0,"",IF(AND(IF($N4652&lt;&gt;"",$N4652,$M4652)&lt;=0,$O4652&lt;&gt;"可"),"警告",""))</f>
        <v/>
      </c>
      <c r="S4652" s="4">
        <f>IF(COUNT($M4652:$N4652)=0,0,IF(IF($N4652&lt;&gt;"",$N4652,$M4652)&gt;=スコアリング基準!$B$20,スコアリング基準!$C$20,IF(IF($N4652&lt;&gt;"",$N4652,$M4652)&gt;=スコアリング基準!$B$21,スコアリング基準!$C$21,IF(IF($N4652&lt;&gt;"",$N4652,$M4652)&gt;0,スコアリング基準!$C$22,0))))</f>
        <v/>
      </c>
      <c r="T4652" s="4">
        <f>IF($O4652="可",スコアリング基準!$C$23,0)</f>
        <v/>
      </c>
      <c r="U4652" s="4">
        <f>IF(OR(COUNT($K4652:$L4652)&lt;2,$K4652=0),0,IF(ABS($L4652)/$K4652&lt;=スコアリング基準!$B$24,スコアリング基準!$C$24,IF(ABS($L4652)/$K4652&lt;=スコアリング基準!$B$25,スコアリング基準!$C$25,IF(ABS($L4652)/$K4652&lt;=スコアリング基準!$B$26,スコアリング基準!$C$26,0))))</f>
        <v/>
      </c>
      <c r="V4652" s="4">
        <f>IF($P4652="なし",スコアリング基準!$C$27,0)</f>
        <v/>
      </c>
      <c r="W4652" s="4">
        <f>IF($F4652="",0,IF(ISNUMBER($F4652),IF($F4652&lt;=スコアリング基準!$B$28,スコアリング基準!$C$28,スコアリング基準!$C$29),0))</f>
        <v/>
      </c>
      <c r="X4652" s="4">
        <f>IFERROR(VLOOKUP($B4652,スコアリング基準!$A$36:$B$46,2,FALSE),0)</f>
        <v/>
      </c>
      <c r="Y4652" s="4">
        <f>SUM($S4652:$X4652)</f>
        <v/>
      </c>
      <c r="Z4652" s="4">
        <f>IF(COUNT($M4652:$N4652)=0,"データ無",IF($Y4652&gt;=スコアリング基準!$B$30,"S",IF($Y4652&gt;=スコアリング基準!$B$31,"A",IF($Y4652&gt;=スコアリング基準!$B$32,"B","C"))))</f>
        <v/>
      </c>
      <c r="AA4652">
        <f>IFERROR(INDEX(実績DB!$I$3:$I$104,MATCH($B4652&amp;$C4652,実績DB!$J$3:$J$104,0)),"")</f>
        <v/>
      </c>
    </row>
    <row r="4653">
      <c r="A4653" t="n">
        <v>4651</v>
      </c>
      <c r="B4653" t="inlineStr">
        <is>
          <t>関西</t>
        </is>
      </c>
      <c r="C4653" t="inlineStr">
        <is>
          <t>美浜町変電所</t>
        </is>
      </c>
      <c r="E4653" t="n">
        <v>77</v>
      </c>
      <c r="F4653" t="n">
        <v>6.6</v>
      </c>
      <c r="G4653" s="3" t="n"/>
      <c r="H4653" s="3" t="n"/>
      <c r="I4653" t="inlineStr">
        <is>
          <t>未取得</t>
        </is>
      </c>
      <c r="J4653" t="n">
        <v>33</v>
      </c>
      <c r="K4653" t="n">
        <v>33</v>
      </c>
      <c r="L4653" t="n">
        <v>-24</v>
      </c>
      <c r="M4653" t="n">
        <v>9</v>
      </c>
      <c r="N4653" t="n">
        <v>0</v>
      </c>
      <c r="O4653" t="inlineStr">
        <is>
          <t>不可 #2</t>
        </is>
      </c>
      <c r="P4653" t="inlineStr">
        <is>
          <t>なし</t>
        </is>
      </c>
      <c r="R4653" s="4">
        <f>IF(COUNT($M4653:$N4653)=0,"",IF(AND(IF($N4653&lt;&gt;"",$N4653,$M4653)&lt;=0,$O4653&lt;&gt;"可"),"警告",""))</f>
        <v/>
      </c>
      <c r="S4653" s="4">
        <f>IF(COUNT($M4653:$N4653)=0,0,IF(IF($N4653&lt;&gt;"",$N4653,$M4653)&gt;=スコアリング基準!$B$20,スコアリング基準!$C$20,IF(IF($N4653&lt;&gt;"",$N4653,$M4653)&gt;=スコアリング基準!$B$21,スコアリング基準!$C$21,IF(IF($N4653&lt;&gt;"",$N4653,$M4653)&gt;0,スコアリング基準!$C$22,0))))</f>
        <v/>
      </c>
      <c r="T4653" s="4">
        <f>IF($O4653="可",スコアリング基準!$C$23,0)</f>
        <v/>
      </c>
      <c r="U4653" s="4">
        <f>IF(OR(COUNT($K4653:$L4653)&lt;2,$K4653=0),0,IF(ABS($L4653)/$K4653&lt;=スコアリング基準!$B$24,スコアリング基準!$C$24,IF(ABS($L4653)/$K4653&lt;=スコアリング基準!$B$25,スコアリング基準!$C$25,IF(ABS($L4653)/$K4653&lt;=スコアリング基準!$B$26,スコアリング基準!$C$26,0))))</f>
        <v/>
      </c>
      <c r="V4653" s="4">
        <f>IF($P4653="なし",スコアリング基準!$C$27,0)</f>
        <v/>
      </c>
      <c r="W4653" s="4">
        <f>IF($F4653="",0,IF(ISNUMBER($F4653),IF($F4653&lt;=スコアリング基準!$B$28,スコアリング基準!$C$28,スコアリング基準!$C$29),0))</f>
        <v/>
      </c>
      <c r="X4653" s="4">
        <f>IFERROR(VLOOKUP($B4653,スコアリング基準!$A$36:$B$46,2,FALSE),0)</f>
        <v/>
      </c>
      <c r="Y4653" s="4">
        <f>SUM($S4653:$X4653)</f>
        <v/>
      </c>
      <c r="Z4653" s="4">
        <f>IF(COUNT($M4653:$N4653)=0,"データ無",IF($Y4653&gt;=スコアリング基準!$B$30,"S",IF($Y4653&gt;=スコアリング基準!$B$31,"A",IF($Y4653&gt;=スコアリング基準!$B$32,"B","C"))))</f>
        <v/>
      </c>
      <c r="AA4653">
        <f>IFERROR(INDEX(実績DB!$I$3:$I$104,MATCH($B4653&amp;$C4653,実績DB!$J$3:$J$104,0)),"")</f>
        <v/>
      </c>
    </row>
    <row r="4654">
      <c r="A4654" t="n">
        <v>4652</v>
      </c>
      <c r="B4654" t="inlineStr">
        <is>
          <t>関西</t>
        </is>
      </c>
      <c r="C4654" t="inlineStr">
        <is>
          <t>美章園変電所</t>
        </is>
      </c>
      <c r="E4654" t="n">
        <v>77</v>
      </c>
      <c r="F4654" t="n">
        <v>6.6</v>
      </c>
      <c r="G4654" s="3" t="n">
        <v>34.634664</v>
      </c>
      <c r="H4654" s="3" t="n">
        <v>135.525208</v>
      </c>
      <c r="I4654" t="inlineStr">
        <is>
          <t>Google Places(名称一致)</t>
        </is>
      </c>
      <c r="J4654" t="n">
        <v>19</v>
      </c>
      <c r="K4654" t="n">
        <v>19</v>
      </c>
      <c r="L4654" t="n">
        <v>-10</v>
      </c>
      <c r="M4654" t="n">
        <v>9</v>
      </c>
      <c r="N4654" t="n">
        <v>9</v>
      </c>
      <c r="O4654" t="inlineStr">
        <is>
          <t>不可 #2</t>
        </is>
      </c>
      <c r="P4654" t="inlineStr">
        <is>
          <t>なし</t>
        </is>
      </c>
      <c r="R4654" s="4">
        <f>IF(COUNT($M4654:$N4654)=0,"",IF(AND(IF($N4654&lt;&gt;"",$N4654,$M4654)&lt;=0,$O4654&lt;&gt;"可"),"警告",""))</f>
        <v/>
      </c>
      <c r="S4654" s="4">
        <f>IF(COUNT($M4654:$N4654)=0,0,IF(IF($N4654&lt;&gt;"",$N4654,$M4654)&gt;=スコアリング基準!$B$20,スコアリング基準!$C$20,IF(IF($N4654&lt;&gt;"",$N4654,$M4654)&gt;=スコアリング基準!$B$21,スコアリング基準!$C$21,IF(IF($N4654&lt;&gt;"",$N4654,$M4654)&gt;0,スコアリング基準!$C$22,0))))</f>
        <v/>
      </c>
      <c r="T4654" s="4">
        <f>IF($O4654="可",スコアリング基準!$C$23,0)</f>
        <v/>
      </c>
      <c r="U4654" s="4">
        <f>IF(OR(COUNT($K4654:$L4654)&lt;2,$K4654=0),0,IF(ABS($L4654)/$K4654&lt;=スコアリング基準!$B$24,スコアリング基準!$C$24,IF(ABS($L4654)/$K4654&lt;=スコアリング基準!$B$25,スコアリング基準!$C$25,IF(ABS($L4654)/$K4654&lt;=スコアリング基準!$B$26,スコアリング基準!$C$26,0))))</f>
        <v/>
      </c>
      <c r="V4654" s="4">
        <f>IF($P4654="なし",スコアリング基準!$C$27,0)</f>
        <v/>
      </c>
      <c r="W4654" s="4">
        <f>IF($F4654="",0,IF(ISNUMBER($F4654),IF($F4654&lt;=スコアリング基準!$B$28,スコアリング基準!$C$28,スコアリング基準!$C$29),0))</f>
        <v/>
      </c>
      <c r="X4654" s="4">
        <f>IFERROR(VLOOKUP($B4654,スコアリング基準!$A$36:$B$46,2,FALSE),0)</f>
        <v/>
      </c>
      <c r="Y4654" s="4">
        <f>SUM($S4654:$X4654)</f>
        <v/>
      </c>
      <c r="Z4654" s="4">
        <f>IF(COUNT($M4654:$N4654)=0,"データ無",IF($Y4654&gt;=スコアリング基準!$B$30,"S",IF($Y4654&gt;=スコアリング基準!$B$31,"A",IF($Y4654&gt;=スコアリング基準!$B$32,"B","C"))))</f>
        <v/>
      </c>
      <c r="AA4654">
        <f>IFERROR(INDEX(実績DB!$I$3:$I$104,MATCH($B4654&amp;$C4654,実績DB!$J$3:$J$104,0)),"")</f>
        <v/>
      </c>
    </row>
    <row r="4655">
      <c r="A4655" t="n">
        <v>4653</v>
      </c>
      <c r="B4655" t="inlineStr">
        <is>
          <t>関西</t>
        </is>
      </c>
      <c r="C4655" t="inlineStr">
        <is>
          <t>老原変電所</t>
        </is>
      </c>
      <c r="E4655" t="n">
        <v>77</v>
      </c>
      <c r="F4655" t="n">
        <v>6.6</v>
      </c>
      <c r="G4655" s="3" t="n">
        <v>34.609104</v>
      </c>
      <c r="H4655" s="3" t="n">
        <v>135.592872</v>
      </c>
      <c r="I4655" t="inlineStr">
        <is>
          <t>Google Places(名称一致)</t>
        </is>
      </c>
      <c r="J4655" t="n">
        <v>57</v>
      </c>
      <c r="K4655" t="n">
        <v>57</v>
      </c>
      <c r="L4655" t="n">
        <v>-39</v>
      </c>
      <c r="M4655" t="n">
        <v>18</v>
      </c>
      <c r="N4655" t="n">
        <v>18</v>
      </c>
      <c r="O4655" t="inlineStr">
        <is>
          <t>不可 #2</t>
        </is>
      </c>
      <c r="P4655" t="inlineStr">
        <is>
          <t>なし</t>
        </is>
      </c>
      <c r="R4655" s="4">
        <f>IF(COUNT($M4655:$N4655)=0,"",IF(AND(IF($N4655&lt;&gt;"",$N4655,$M4655)&lt;=0,$O4655&lt;&gt;"可"),"警告",""))</f>
        <v/>
      </c>
      <c r="S4655" s="4">
        <f>IF(COUNT($M4655:$N4655)=0,0,IF(IF($N4655&lt;&gt;"",$N4655,$M4655)&gt;=スコアリング基準!$B$20,スコアリング基準!$C$20,IF(IF($N4655&lt;&gt;"",$N4655,$M4655)&gt;=スコアリング基準!$B$21,スコアリング基準!$C$21,IF(IF($N4655&lt;&gt;"",$N4655,$M4655)&gt;0,スコアリング基準!$C$22,0))))</f>
        <v/>
      </c>
      <c r="T4655" s="4">
        <f>IF($O4655="可",スコアリング基準!$C$23,0)</f>
        <v/>
      </c>
      <c r="U4655" s="4">
        <f>IF(OR(COUNT($K4655:$L4655)&lt;2,$K4655=0),0,IF(ABS($L4655)/$K4655&lt;=スコアリング基準!$B$24,スコアリング基準!$C$24,IF(ABS($L4655)/$K4655&lt;=スコアリング基準!$B$25,スコアリング基準!$C$25,IF(ABS($L4655)/$K4655&lt;=スコアリング基準!$B$26,スコアリング基準!$C$26,0))))</f>
        <v/>
      </c>
      <c r="V4655" s="4">
        <f>IF($P4655="なし",スコアリング基準!$C$27,0)</f>
        <v/>
      </c>
      <c r="W4655" s="4">
        <f>IF($F4655="",0,IF(ISNUMBER($F4655),IF($F4655&lt;=スコアリング基準!$B$28,スコアリング基準!$C$28,スコアリング基準!$C$29),0))</f>
        <v/>
      </c>
      <c r="X4655" s="4">
        <f>IFERROR(VLOOKUP($B4655,スコアリング基準!$A$36:$B$46,2,FALSE),0)</f>
        <v/>
      </c>
      <c r="Y4655" s="4">
        <f>SUM($S4655:$X4655)</f>
        <v/>
      </c>
      <c r="Z4655" s="4">
        <f>IF(COUNT($M4655:$N4655)=0,"データ無",IF($Y4655&gt;=スコアリング基準!$B$30,"S",IF($Y4655&gt;=スコアリング基準!$B$31,"A",IF($Y4655&gt;=スコアリング基準!$B$32,"B","C"))))</f>
        <v/>
      </c>
      <c r="AA4655">
        <f>IFERROR(INDEX(実績DB!$I$3:$I$104,MATCH($B4655&amp;$C4655,実績DB!$J$3:$J$104,0)),"")</f>
        <v/>
      </c>
    </row>
    <row r="4656">
      <c r="A4656" t="n">
        <v>4654</v>
      </c>
      <c r="B4656" t="inlineStr">
        <is>
          <t>関西</t>
        </is>
      </c>
      <c r="C4656" t="inlineStr">
        <is>
          <t>能登川変電所</t>
        </is>
      </c>
      <c r="E4656" t="n">
        <v>77</v>
      </c>
      <c r="F4656" t="n">
        <v>6.6</v>
      </c>
      <c r="G4656" s="3" t="n">
        <v>35.182947</v>
      </c>
      <c r="H4656" s="3" t="n">
        <v>136.164046</v>
      </c>
      <c r="I4656" t="inlineStr">
        <is>
          <t>Google Places(名称一致)</t>
        </is>
      </c>
      <c r="J4656" t="n">
        <v>38</v>
      </c>
      <c r="K4656" t="n">
        <v>38</v>
      </c>
      <c r="L4656" t="n">
        <v>-22</v>
      </c>
      <c r="M4656" t="n">
        <v>16</v>
      </c>
      <c r="N4656" t="n">
        <v>16</v>
      </c>
      <c r="O4656" t="inlineStr">
        <is>
          <t>不可 #2</t>
        </is>
      </c>
      <c r="P4656" t="inlineStr">
        <is>
          <t>なし</t>
        </is>
      </c>
      <c r="R4656" s="4">
        <f>IF(COUNT($M4656:$N4656)=0,"",IF(AND(IF($N4656&lt;&gt;"",$N4656,$M4656)&lt;=0,$O4656&lt;&gt;"可"),"警告",""))</f>
        <v/>
      </c>
      <c r="S4656" s="4">
        <f>IF(COUNT($M4656:$N4656)=0,0,IF(IF($N4656&lt;&gt;"",$N4656,$M4656)&gt;=スコアリング基準!$B$20,スコアリング基準!$C$20,IF(IF($N4656&lt;&gt;"",$N4656,$M4656)&gt;=スコアリング基準!$B$21,スコアリング基準!$C$21,IF(IF($N4656&lt;&gt;"",$N4656,$M4656)&gt;0,スコアリング基準!$C$22,0))))</f>
        <v/>
      </c>
      <c r="T4656" s="4">
        <f>IF($O4656="可",スコアリング基準!$C$23,0)</f>
        <v/>
      </c>
      <c r="U4656" s="4">
        <f>IF(OR(COUNT($K4656:$L4656)&lt;2,$K4656=0),0,IF(ABS($L4656)/$K4656&lt;=スコアリング基準!$B$24,スコアリング基準!$C$24,IF(ABS($L4656)/$K4656&lt;=スコアリング基準!$B$25,スコアリング基準!$C$25,IF(ABS($L4656)/$K4656&lt;=スコアリング基準!$B$26,スコアリング基準!$C$26,0))))</f>
        <v/>
      </c>
      <c r="V4656" s="4">
        <f>IF($P4656="なし",スコアリング基準!$C$27,0)</f>
        <v/>
      </c>
      <c r="W4656" s="4">
        <f>IF($F4656="",0,IF(ISNUMBER($F4656),IF($F4656&lt;=スコアリング基準!$B$28,スコアリング基準!$C$28,スコアリング基準!$C$29),0))</f>
        <v/>
      </c>
      <c r="X4656" s="4">
        <f>IFERROR(VLOOKUP($B4656,スコアリング基準!$A$36:$B$46,2,FALSE),0)</f>
        <v/>
      </c>
      <c r="Y4656" s="4">
        <f>SUM($S4656:$X4656)</f>
        <v/>
      </c>
      <c r="Z4656" s="4">
        <f>IF(COUNT($M4656:$N4656)=0,"データ無",IF($Y4656&gt;=スコアリング基準!$B$30,"S",IF($Y4656&gt;=スコアリング基準!$B$31,"A",IF($Y4656&gt;=スコアリング基準!$B$32,"B","C"))))</f>
        <v/>
      </c>
      <c r="AA4656">
        <f>IFERROR(INDEX(実績DB!$I$3:$I$104,MATCH($B4656&amp;$C4656,実績DB!$J$3:$J$104,0)),"")</f>
        <v/>
      </c>
    </row>
    <row r="4657">
      <c r="A4657" t="n">
        <v>4655</v>
      </c>
      <c r="B4657" t="inlineStr">
        <is>
          <t>関西</t>
        </is>
      </c>
      <c r="C4657" t="inlineStr">
        <is>
          <t>脇浜変電所</t>
        </is>
      </c>
      <c r="E4657" t="n">
        <v>77</v>
      </c>
      <c r="F4657" t="n">
        <v>6.6</v>
      </c>
      <c r="G4657" s="3" t="n"/>
      <c r="H4657" s="3" t="n"/>
      <c r="I4657" t="inlineStr">
        <is>
          <t>未取得</t>
        </is>
      </c>
      <c r="J4657" t="n">
        <v>38</v>
      </c>
      <c r="K4657" t="n">
        <v>38</v>
      </c>
      <c r="L4657" t="n">
        <v>-24</v>
      </c>
      <c r="M4657" t="n">
        <v>14</v>
      </c>
      <c r="N4657" t="n">
        <v>14</v>
      </c>
      <c r="O4657" t="inlineStr">
        <is>
          <t>不可 #2</t>
        </is>
      </c>
      <c r="P4657" t="inlineStr">
        <is>
          <t>なし</t>
        </is>
      </c>
      <c r="R4657" s="4">
        <f>IF(COUNT($M4657:$N4657)=0,"",IF(AND(IF($N4657&lt;&gt;"",$N4657,$M4657)&lt;=0,$O4657&lt;&gt;"可"),"警告",""))</f>
        <v/>
      </c>
      <c r="S4657" s="4">
        <f>IF(COUNT($M4657:$N4657)=0,0,IF(IF($N4657&lt;&gt;"",$N4657,$M4657)&gt;=スコアリング基準!$B$20,スコアリング基準!$C$20,IF(IF($N4657&lt;&gt;"",$N4657,$M4657)&gt;=スコアリング基準!$B$21,スコアリング基準!$C$21,IF(IF($N4657&lt;&gt;"",$N4657,$M4657)&gt;0,スコアリング基準!$C$22,0))))</f>
        <v/>
      </c>
      <c r="T4657" s="4">
        <f>IF($O4657="可",スコアリング基準!$C$23,0)</f>
        <v/>
      </c>
      <c r="U4657" s="4">
        <f>IF(OR(COUNT($K4657:$L4657)&lt;2,$K4657=0),0,IF(ABS($L4657)/$K4657&lt;=スコアリング基準!$B$24,スコアリング基準!$C$24,IF(ABS($L4657)/$K4657&lt;=スコアリング基準!$B$25,スコアリング基準!$C$25,IF(ABS($L4657)/$K4657&lt;=スコアリング基準!$B$26,スコアリング基準!$C$26,0))))</f>
        <v/>
      </c>
      <c r="V4657" s="4">
        <f>IF($P4657="なし",スコアリング基準!$C$27,0)</f>
        <v/>
      </c>
      <c r="W4657" s="4">
        <f>IF($F4657="",0,IF(ISNUMBER($F4657),IF($F4657&lt;=スコアリング基準!$B$28,スコアリング基準!$C$28,スコアリング基準!$C$29),0))</f>
        <v/>
      </c>
      <c r="X4657" s="4">
        <f>IFERROR(VLOOKUP($B4657,スコアリング基準!$A$36:$B$46,2,FALSE),0)</f>
        <v/>
      </c>
      <c r="Y4657" s="4">
        <f>SUM($S4657:$X4657)</f>
        <v/>
      </c>
      <c r="Z4657" s="4">
        <f>IF(COUNT($M4657:$N4657)=0,"データ無",IF($Y4657&gt;=スコアリング基準!$B$30,"S",IF($Y4657&gt;=スコアリング基準!$B$31,"A",IF($Y4657&gt;=スコアリング基準!$B$32,"B","C"))))</f>
        <v/>
      </c>
      <c r="AA4657">
        <f>IFERROR(INDEX(実績DB!$I$3:$I$104,MATCH($B4657&amp;$C4657,実績DB!$J$3:$J$104,0)),"")</f>
        <v/>
      </c>
    </row>
    <row r="4658">
      <c r="A4658" t="n">
        <v>4656</v>
      </c>
      <c r="B4658" t="inlineStr">
        <is>
          <t>関西</t>
        </is>
      </c>
      <c r="C4658" t="inlineStr">
        <is>
          <t>舞子変電所</t>
        </is>
      </c>
      <c r="E4658" t="n">
        <v>77</v>
      </c>
      <c r="F4658" t="n">
        <v>6.6</v>
      </c>
      <c r="G4658" s="3" t="n"/>
      <c r="H4658" s="3" t="n"/>
      <c r="I4658" t="inlineStr">
        <is>
          <t>未取得</t>
        </is>
      </c>
      <c r="J4658" t="n">
        <v>34</v>
      </c>
      <c r="K4658" t="n">
        <v>34</v>
      </c>
      <c r="L4658" t="n">
        <v>-17</v>
      </c>
      <c r="M4658" t="n">
        <v>17</v>
      </c>
      <c r="N4658" t="n">
        <v>0</v>
      </c>
      <c r="O4658" t="inlineStr">
        <is>
          <t>不可 #2</t>
        </is>
      </c>
      <c r="P4658" t="inlineStr">
        <is>
          <t>有り</t>
        </is>
      </c>
      <c r="R4658" s="4">
        <f>IF(COUNT($M4658:$N4658)=0,"",IF(AND(IF($N4658&lt;&gt;"",$N4658,$M4658)&lt;=0,$O4658&lt;&gt;"可"),"警告",""))</f>
        <v/>
      </c>
      <c r="S4658" s="4">
        <f>IF(COUNT($M4658:$N4658)=0,0,IF(IF($N4658&lt;&gt;"",$N4658,$M4658)&gt;=スコアリング基準!$B$20,スコアリング基準!$C$20,IF(IF($N4658&lt;&gt;"",$N4658,$M4658)&gt;=スコアリング基準!$B$21,スコアリング基準!$C$21,IF(IF($N4658&lt;&gt;"",$N4658,$M4658)&gt;0,スコアリング基準!$C$22,0))))</f>
        <v/>
      </c>
      <c r="T4658" s="4">
        <f>IF($O4658="可",スコアリング基準!$C$23,0)</f>
        <v/>
      </c>
      <c r="U4658" s="4">
        <f>IF(OR(COUNT($K4658:$L4658)&lt;2,$K4658=0),0,IF(ABS($L4658)/$K4658&lt;=スコアリング基準!$B$24,スコアリング基準!$C$24,IF(ABS($L4658)/$K4658&lt;=スコアリング基準!$B$25,スコアリング基準!$C$25,IF(ABS($L4658)/$K4658&lt;=スコアリング基準!$B$26,スコアリング基準!$C$26,0))))</f>
        <v/>
      </c>
      <c r="V4658" s="4">
        <f>IF($P4658="なし",スコアリング基準!$C$27,0)</f>
        <v/>
      </c>
      <c r="W4658" s="4">
        <f>IF($F4658="",0,IF(ISNUMBER($F4658),IF($F4658&lt;=スコアリング基準!$B$28,スコアリング基準!$C$28,スコアリング基準!$C$29),0))</f>
        <v/>
      </c>
      <c r="X4658" s="4">
        <f>IFERROR(VLOOKUP($B4658,スコアリング基準!$A$36:$B$46,2,FALSE),0)</f>
        <v/>
      </c>
      <c r="Y4658" s="4">
        <f>SUM($S4658:$X4658)</f>
        <v/>
      </c>
      <c r="Z4658" s="4">
        <f>IF(COUNT($M4658:$N4658)=0,"データ無",IF($Y4658&gt;=スコアリング基準!$B$30,"S",IF($Y4658&gt;=スコアリング基準!$B$31,"A",IF($Y4658&gt;=スコアリング基準!$B$32,"B","C"))))</f>
        <v/>
      </c>
      <c r="AA4658">
        <f>IFERROR(INDEX(実績DB!$I$3:$I$104,MATCH($B4658&amp;$C4658,実績DB!$J$3:$J$104,0)),"")</f>
        <v/>
      </c>
    </row>
    <row r="4659">
      <c r="A4659" t="n">
        <v>4657</v>
      </c>
      <c r="B4659" t="inlineStr">
        <is>
          <t>関西</t>
        </is>
      </c>
      <c r="C4659" t="inlineStr">
        <is>
          <t>舞洲変電所</t>
        </is>
      </c>
      <c r="E4659" t="n">
        <v>77</v>
      </c>
      <c r="F4659" t="n">
        <v>22</v>
      </c>
      <c r="G4659" s="3" t="n">
        <v>34.667305</v>
      </c>
      <c r="H4659" s="3" t="n">
        <v>135.406202</v>
      </c>
      <c r="I4659" t="inlineStr">
        <is>
          <t>Google Places(名称一致)</t>
        </is>
      </c>
      <c r="J4659" t="n">
        <v>42</v>
      </c>
      <c r="K4659" t="n">
        <v>42</v>
      </c>
      <c r="L4659" t="n">
        <v>-4</v>
      </c>
      <c r="O4659" t="inlineStr">
        <is>
          <t>不可 #1</t>
        </is>
      </c>
      <c r="P4659" t="inlineStr">
        <is>
          <t>有り</t>
        </is>
      </c>
      <c r="R4659" s="4">
        <f>IF(COUNT($M4659:$N4659)=0,"",IF(AND(IF($N4659&lt;&gt;"",$N4659,$M4659)&lt;=0,$O4659&lt;&gt;"可"),"警告",""))</f>
        <v/>
      </c>
      <c r="S4659" s="4">
        <f>IF(COUNT($M4659:$N4659)=0,0,IF(IF($N4659&lt;&gt;"",$N4659,$M4659)&gt;=スコアリング基準!$B$20,スコアリング基準!$C$20,IF(IF($N4659&lt;&gt;"",$N4659,$M4659)&gt;=スコアリング基準!$B$21,スコアリング基準!$C$21,IF(IF($N4659&lt;&gt;"",$N4659,$M4659)&gt;0,スコアリング基準!$C$22,0))))</f>
        <v/>
      </c>
      <c r="T4659" s="4">
        <f>IF($O4659="可",スコアリング基準!$C$23,0)</f>
        <v/>
      </c>
      <c r="U4659" s="4">
        <f>IF(OR(COUNT($K4659:$L4659)&lt;2,$K4659=0),0,IF(ABS($L4659)/$K4659&lt;=スコアリング基準!$B$24,スコアリング基準!$C$24,IF(ABS($L4659)/$K4659&lt;=スコアリング基準!$B$25,スコアリング基準!$C$25,IF(ABS($L4659)/$K4659&lt;=スコアリング基準!$B$26,スコアリング基準!$C$26,0))))</f>
        <v/>
      </c>
      <c r="V4659" s="4">
        <f>IF($P4659="なし",スコアリング基準!$C$27,0)</f>
        <v/>
      </c>
      <c r="W4659" s="4">
        <f>IF($F4659="",0,IF(ISNUMBER($F4659),IF($F4659&lt;=スコアリング基準!$B$28,スコアリング基準!$C$28,スコアリング基準!$C$29),0))</f>
        <v/>
      </c>
      <c r="X4659" s="4">
        <f>IFERROR(VLOOKUP($B4659,スコアリング基準!$A$36:$B$46,2,FALSE),0)</f>
        <v/>
      </c>
      <c r="Y4659" s="4">
        <f>SUM($S4659:$X4659)</f>
        <v/>
      </c>
      <c r="Z4659" s="4">
        <f>IF(COUNT($M4659:$N4659)=0,"データ無",IF($Y4659&gt;=スコアリング基準!$B$30,"S",IF($Y4659&gt;=スコアリング基準!$B$31,"A",IF($Y4659&gt;=スコアリング基準!$B$32,"B","C"))))</f>
        <v/>
      </c>
      <c r="AA4659">
        <f>IFERROR(INDEX(実績DB!$I$3:$I$104,MATCH($B4659&amp;$C4659,実績DB!$J$3:$J$104,0)),"")</f>
        <v/>
      </c>
    </row>
    <row r="4660">
      <c r="A4660" t="n">
        <v>4658</v>
      </c>
      <c r="B4660" t="inlineStr">
        <is>
          <t>関西</t>
        </is>
      </c>
      <c r="C4660" t="inlineStr">
        <is>
          <t>船場変電所</t>
        </is>
      </c>
      <c r="E4660" t="n">
        <v>77</v>
      </c>
      <c r="F4660" t="n">
        <v>6.6</v>
      </c>
      <c r="G4660" s="3" t="n">
        <v>34.685817</v>
      </c>
      <c r="H4660" s="3" t="n">
        <v>135.507635</v>
      </c>
      <c r="I4660" t="inlineStr">
        <is>
          <t>Google Places(名称一致)</t>
        </is>
      </c>
      <c r="J4660" t="n">
        <v>64</v>
      </c>
      <c r="K4660" t="n">
        <v>64</v>
      </c>
      <c r="L4660" t="n">
        <v>-47</v>
      </c>
      <c r="M4660" t="n">
        <v>17</v>
      </c>
      <c r="N4660" t="n">
        <v>17</v>
      </c>
      <c r="O4660" t="inlineStr">
        <is>
          <t>不可 #2</t>
        </is>
      </c>
      <c r="P4660" t="inlineStr">
        <is>
          <t>なし</t>
        </is>
      </c>
      <c r="R4660" s="4">
        <f>IF(COUNT($M4660:$N4660)=0,"",IF(AND(IF($N4660&lt;&gt;"",$N4660,$M4660)&lt;=0,$O4660&lt;&gt;"可"),"警告",""))</f>
        <v/>
      </c>
      <c r="S4660" s="4">
        <f>IF(COUNT($M4660:$N4660)=0,0,IF(IF($N4660&lt;&gt;"",$N4660,$M4660)&gt;=スコアリング基準!$B$20,スコアリング基準!$C$20,IF(IF($N4660&lt;&gt;"",$N4660,$M4660)&gt;=スコアリング基準!$B$21,スコアリング基準!$C$21,IF(IF($N4660&lt;&gt;"",$N4660,$M4660)&gt;0,スコアリング基準!$C$22,0))))</f>
        <v/>
      </c>
      <c r="T4660" s="4">
        <f>IF($O4660="可",スコアリング基準!$C$23,0)</f>
        <v/>
      </c>
      <c r="U4660" s="4">
        <f>IF(OR(COUNT($K4660:$L4660)&lt;2,$K4660=0),0,IF(ABS($L4660)/$K4660&lt;=スコアリング基準!$B$24,スコアリング基準!$C$24,IF(ABS($L4660)/$K4660&lt;=スコアリング基準!$B$25,スコアリング基準!$C$25,IF(ABS($L4660)/$K4660&lt;=スコアリング基準!$B$26,スコアリング基準!$C$26,0))))</f>
        <v/>
      </c>
      <c r="V4660" s="4">
        <f>IF($P4660="なし",スコアリング基準!$C$27,0)</f>
        <v/>
      </c>
      <c r="W4660" s="4">
        <f>IF($F4660="",0,IF(ISNUMBER($F4660),IF($F4660&lt;=スコアリング基準!$B$28,スコアリング基準!$C$28,スコアリング基準!$C$29),0))</f>
        <v/>
      </c>
      <c r="X4660" s="4">
        <f>IFERROR(VLOOKUP($B4660,スコアリング基準!$A$36:$B$46,2,FALSE),0)</f>
        <v/>
      </c>
      <c r="Y4660" s="4">
        <f>SUM($S4660:$X4660)</f>
        <v/>
      </c>
      <c r="Z4660" s="4">
        <f>IF(COUNT($M4660:$N4660)=0,"データ無",IF($Y4660&gt;=スコアリング基準!$B$30,"S",IF($Y4660&gt;=スコアリング基準!$B$31,"A",IF($Y4660&gt;=スコアリング基準!$B$32,"B","C"))))</f>
        <v/>
      </c>
      <c r="AA4660">
        <f>IFERROR(INDEX(実績DB!$I$3:$I$104,MATCH($B4660&amp;$C4660,実績DB!$J$3:$J$104,0)),"")</f>
        <v/>
      </c>
    </row>
    <row r="4661">
      <c r="A4661" t="n">
        <v>4659</v>
      </c>
      <c r="B4661" t="inlineStr">
        <is>
          <t>関西</t>
        </is>
      </c>
      <c r="C4661" t="inlineStr">
        <is>
          <t>芥川変電所</t>
        </is>
      </c>
      <c r="E4661" t="n">
        <v>77</v>
      </c>
      <c r="F4661" t="n">
        <v>6.6</v>
      </c>
      <c r="G4661" s="3" t="n"/>
      <c r="H4661" s="3" t="n"/>
      <c r="I4661" t="inlineStr">
        <is>
          <t>未取得</t>
        </is>
      </c>
      <c r="J4661" t="n">
        <v>38</v>
      </c>
      <c r="K4661" t="n">
        <v>38</v>
      </c>
      <c r="L4661" t="n">
        <v>-19</v>
      </c>
      <c r="M4661" t="n">
        <v>19</v>
      </c>
      <c r="N4661" t="n">
        <v>19</v>
      </c>
      <c r="O4661" t="inlineStr">
        <is>
          <t>不可 #2</t>
        </is>
      </c>
      <c r="P4661" t="inlineStr">
        <is>
          <t>なし</t>
        </is>
      </c>
      <c r="R4661" s="4">
        <f>IF(COUNT($M4661:$N4661)=0,"",IF(AND(IF($N4661&lt;&gt;"",$N4661,$M4661)&lt;=0,$O4661&lt;&gt;"可"),"警告",""))</f>
        <v/>
      </c>
      <c r="S4661" s="4">
        <f>IF(COUNT($M4661:$N4661)=0,0,IF(IF($N4661&lt;&gt;"",$N4661,$M4661)&gt;=スコアリング基準!$B$20,スコアリング基準!$C$20,IF(IF($N4661&lt;&gt;"",$N4661,$M4661)&gt;=スコアリング基準!$B$21,スコアリング基準!$C$21,IF(IF($N4661&lt;&gt;"",$N4661,$M4661)&gt;0,スコアリング基準!$C$22,0))))</f>
        <v/>
      </c>
      <c r="T4661" s="4">
        <f>IF($O4661="可",スコアリング基準!$C$23,0)</f>
        <v/>
      </c>
      <c r="U4661" s="4">
        <f>IF(OR(COUNT($K4661:$L4661)&lt;2,$K4661=0),0,IF(ABS($L4661)/$K4661&lt;=スコアリング基準!$B$24,スコアリング基準!$C$24,IF(ABS($L4661)/$K4661&lt;=スコアリング基準!$B$25,スコアリング基準!$C$25,IF(ABS($L4661)/$K4661&lt;=スコアリング基準!$B$26,スコアリング基準!$C$26,0))))</f>
        <v/>
      </c>
      <c r="V4661" s="4">
        <f>IF($P4661="なし",スコアリング基準!$C$27,0)</f>
        <v/>
      </c>
      <c r="W4661" s="4">
        <f>IF($F4661="",0,IF(ISNUMBER($F4661),IF($F4661&lt;=スコアリング基準!$B$28,スコアリング基準!$C$28,スコアリング基準!$C$29),0))</f>
        <v/>
      </c>
      <c r="X4661" s="4">
        <f>IFERROR(VLOOKUP($B4661,スコアリング基準!$A$36:$B$46,2,FALSE),0)</f>
        <v/>
      </c>
      <c r="Y4661" s="4">
        <f>SUM($S4661:$X4661)</f>
        <v/>
      </c>
      <c r="Z4661" s="4">
        <f>IF(COUNT($M4661:$N4661)=0,"データ無",IF($Y4661&gt;=スコアリング基準!$B$30,"S",IF($Y4661&gt;=スコアリング基準!$B$31,"A",IF($Y4661&gt;=スコアリング基準!$B$32,"B","C"))))</f>
        <v/>
      </c>
      <c r="AA4661">
        <f>IFERROR(INDEX(実績DB!$I$3:$I$104,MATCH($B4661&amp;$C4661,実績DB!$J$3:$J$104,0)),"")</f>
        <v/>
      </c>
    </row>
    <row r="4662">
      <c r="A4662" t="n">
        <v>4660</v>
      </c>
      <c r="B4662" t="inlineStr">
        <is>
          <t>関西</t>
        </is>
      </c>
      <c r="C4662" t="inlineStr">
        <is>
          <t>芦原橋変電所</t>
        </is>
      </c>
      <c r="E4662" t="n">
        <v>77</v>
      </c>
      <c r="F4662" t="n">
        <v>6.6</v>
      </c>
      <c r="G4662" s="3" t="n">
        <v>34.659094</v>
      </c>
      <c r="H4662" s="3" t="n">
        <v>135.490523</v>
      </c>
      <c r="I4662" t="inlineStr">
        <is>
          <t>Google Places(名称一致)</t>
        </is>
      </c>
      <c r="J4662" t="n">
        <v>66</v>
      </c>
      <c r="K4662" t="n">
        <v>66</v>
      </c>
      <c r="L4662" t="n">
        <v>-47</v>
      </c>
      <c r="M4662" t="n">
        <v>19</v>
      </c>
      <c r="N4662" t="n">
        <v>0</v>
      </c>
      <c r="O4662" t="inlineStr">
        <is>
          <t>不可 #2</t>
        </is>
      </c>
      <c r="P4662" t="inlineStr">
        <is>
          <t>有り</t>
        </is>
      </c>
      <c r="R4662" s="4">
        <f>IF(COUNT($M4662:$N4662)=0,"",IF(AND(IF($N4662&lt;&gt;"",$N4662,$M4662)&lt;=0,$O4662&lt;&gt;"可"),"警告",""))</f>
        <v/>
      </c>
      <c r="S4662" s="4">
        <f>IF(COUNT($M4662:$N4662)=0,0,IF(IF($N4662&lt;&gt;"",$N4662,$M4662)&gt;=スコアリング基準!$B$20,スコアリング基準!$C$20,IF(IF($N4662&lt;&gt;"",$N4662,$M4662)&gt;=スコアリング基準!$B$21,スコアリング基準!$C$21,IF(IF($N4662&lt;&gt;"",$N4662,$M4662)&gt;0,スコアリング基準!$C$22,0))))</f>
        <v/>
      </c>
      <c r="T4662" s="4">
        <f>IF($O4662="可",スコアリング基準!$C$23,0)</f>
        <v/>
      </c>
      <c r="U4662" s="4">
        <f>IF(OR(COUNT($K4662:$L4662)&lt;2,$K4662=0),0,IF(ABS($L4662)/$K4662&lt;=スコアリング基準!$B$24,スコアリング基準!$C$24,IF(ABS($L4662)/$K4662&lt;=スコアリング基準!$B$25,スコアリング基準!$C$25,IF(ABS($L4662)/$K4662&lt;=スコアリング基準!$B$26,スコアリング基準!$C$26,0))))</f>
        <v/>
      </c>
      <c r="V4662" s="4">
        <f>IF($P4662="なし",スコアリング基準!$C$27,0)</f>
        <v/>
      </c>
      <c r="W4662" s="4">
        <f>IF($F4662="",0,IF(ISNUMBER($F4662),IF($F4662&lt;=スコアリング基準!$B$28,スコアリング基準!$C$28,スコアリング基準!$C$29),0))</f>
        <v/>
      </c>
      <c r="X4662" s="4">
        <f>IFERROR(VLOOKUP($B4662,スコアリング基準!$A$36:$B$46,2,FALSE),0)</f>
        <v/>
      </c>
      <c r="Y4662" s="4">
        <f>SUM($S4662:$X4662)</f>
        <v/>
      </c>
      <c r="Z4662" s="4">
        <f>IF(COUNT($M4662:$N4662)=0,"データ無",IF($Y4662&gt;=スコアリング基準!$B$30,"S",IF($Y4662&gt;=スコアリング基準!$B$31,"A",IF($Y4662&gt;=スコアリング基準!$B$32,"B","C"))))</f>
        <v/>
      </c>
      <c r="AA4662">
        <f>IFERROR(INDEX(実績DB!$I$3:$I$104,MATCH($B4662&amp;$C4662,実績DB!$J$3:$J$104,0)),"")</f>
        <v/>
      </c>
    </row>
    <row r="4663">
      <c r="A4663" t="n">
        <v>4661</v>
      </c>
      <c r="B4663" t="inlineStr">
        <is>
          <t>関西</t>
        </is>
      </c>
      <c r="C4663" t="inlineStr">
        <is>
          <t>芦屋変電所</t>
        </is>
      </c>
      <c r="E4663" t="n">
        <v>77</v>
      </c>
      <c r="F4663" t="n">
        <v>6.6</v>
      </c>
      <c r="G4663" s="3" t="n">
        <v>34.73309</v>
      </c>
      <c r="H4663" s="3" t="n">
        <v>135.30873</v>
      </c>
      <c r="I4663" t="inlineStr">
        <is>
          <t>OSM実測(名称一致)</t>
        </is>
      </c>
      <c r="J4663" t="n">
        <v>57</v>
      </c>
      <c r="K4663" t="n">
        <v>57</v>
      </c>
      <c r="L4663" t="n">
        <v>-29</v>
      </c>
      <c r="M4663" t="n">
        <v>28</v>
      </c>
      <c r="N4663" t="n">
        <v>0</v>
      </c>
      <c r="O4663" t="inlineStr">
        <is>
          <t>不可 #2</t>
        </is>
      </c>
      <c r="P4663" t="inlineStr">
        <is>
          <t>有り</t>
        </is>
      </c>
      <c r="R4663" s="4">
        <f>IF(COUNT($M4663:$N4663)=0,"",IF(AND(IF($N4663&lt;&gt;"",$N4663,$M4663)&lt;=0,$O4663&lt;&gt;"可"),"警告",""))</f>
        <v/>
      </c>
      <c r="S4663" s="4">
        <f>IF(COUNT($M4663:$N4663)=0,0,IF(IF($N4663&lt;&gt;"",$N4663,$M4663)&gt;=スコアリング基準!$B$20,スコアリング基準!$C$20,IF(IF($N4663&lt;&gt;"",$N4663,$M4663)&gt;=スコアリング基準!$B$21,スコアリング基準!$C$21,IF(IF($N4663&lt;&gt;"",$N4663,$M4663)&gt;0,スコアリング基準!$C$22,0))))</f>
        <v/>
      </c>
      <c r="T4663" s="4">
        <f>IF($O4663="可",スコアリング基準!$C$23,0)</f>
        <v/>
      </c>
      <c r="U4663" s="4">
        <f>IF(OR(COUNT($K4663:$L4663)&lt;2,$K4663=0),0,IF(ABS($L4663)/$K4663&lt;=スコアリング基準!$B$24,スコアリング基準!$C$24,IF(ABS($L4663)/$K4663&lt;=スコアリング基準!$B$25,スコアリング基準!$C$25,IF(ABS($L4663)/$K4663&lt;=スコアリング基準!$B$26,スコアリング基準!$C$26,0))))</f>
        <v/>
      </c>
      <c r="V4663" s="4">
        <f>IF($P4663="なし",スコアリング基準!$C$27,0)</f>
        <v/>
      </c>
      <c r="W4663" s="4">
        <f>IF($F4663="",0,IF(ISNUMBER($F4663),IF($F4663&lt;=スコアリング基準!$B$28,スコアリング基準!$C$28,スコアリング基準!$C$29),0))</f>
        <v/>
      </c>
      <c r="X4663" s="4">
        <f>IFERROR(VLOOKUP($B4663,スコアリング基準!$A$36:$B$46,2,FALSE),0)</f>
        <v/>
      </c>
      <c r="Y4663" s="4">
        <f>SUM($S4663:$X4663)</f>
        <v/>
      </c>
      <c r="Z4663" s="4">
        <f>IF(COUNT($M4663:$N4663)=0,"データ無",IF($Y4663&gt;=スコアリング基準!$B$30,"S",IF($Y4663&gt;=スコアリング基準!$B$31,"A",IF($Y4663&gt;=スコアリング基準!$B$32,"B","C"))))</f>
        <v/>
      </c>
      <c r="AA4663">
        <f>IFERROR(INDEX(実績DB!$I$3:$I$104,MATCH($B4663&amp;$C4663,実績DB!$J$3:$J$104,0)),"")</f>
        <v/>
      </c>
    </row>
    <row r="4664">
      <c r="A4664" t="n">
        <v>4662</v>
      </c>
      <c r="B4664" t="inlineStr">
        <is>
          <t>関西</t>
        </is>
      </c>
      <c r="C4664" t="inlineStr">
        <is>
          <t>花園変電所</t>
        </is>
      </c>
      <c r="E4664" t="n">
        <v>77</v>
      </c>
      <c r="F4664" t="n">
        <v>6.6</v>
      </c>
      <c r="G4664" s="3" t="n">
        <v>34.657828</v>
      </c>
      <c r="H4664" s="3" t="n">
        <v>135.612315</v>
      </c>
      <c r="I4664" t="inlineStr">
        <is>
          <t>Google Places(名称一致)</t>
        </is>
      </c>
      <c r="J4664" t="n">
        <v>76</v>
      </c>
      <c r="K4664" t="n">
        <v>76</v>
      </c>
      <c r="L4664" t="n">
        <v>-57</v>
      </c>
      <c r="M4664" t="n">
        <v>19</v>
      </c>
      <c r="N4664" t="n">
        <v>19</v>
      </c>
      <c r="O4664" t="inlineStr">
        <is>
          <t>不可 #2</t>
        </is>
      </c>
      <c r="P4664" t="inlineStr">
        <is>
          <t>なし</t>
        </is>
      </c>
      <c r="R4664" s="4">
        <f>IF(COUNT($M4664:$N4664)=0,"",IF(AND(IF($N4664&lt;&gt;"",$N4664,$M4664)&lt;=0,$O4664&lt;&gt;"可"),"警告",""))</f>
        <v/>
      </c>
      <c r="S4664" s="4">
        <f>IF(COUNT($M4664:$N4664)=0,0,IF(IF($N4664&lt;&gt;"",$N4664,$M4664)&gt;=スコアリング基準!$B$20,スコアリング基準!$C$20,IF(IF($N4664&lt;&gt;"",$N4664,$M4664)&gt;=スコアリング基準!$B$21,スコアリング基準!$C$21,IF(IF($N4664&lt;&gt;"",$N4664,$M4664)&gt;0,スコアリング基準!$C$22,0))))</f>
        <v/>
      </c>
      <c r="T4664" s="4">
        <f>IF($O4664="可",スコアリング基準!$C$23,0)</f>
        <v/>
      </c>
      <c r="U4664" s="4">
        <f>IF(OR(COUNT($K4664:$L4664)&lt;2,$K4664=0),0,IF(ABS($L4664)/$K4664&lt;=スコアリング基準!$B$24,スコアリング基準!$C$24,IF(ABS($L4664)/$K4664&lt;=スコアリング基準!$B$25,スコアリング基準!$C$25,IF(ABS($L4664)/$K4664&lt;=スコアリング基準!$B$26,スコアリング基準!$C$26,0))))</f>
        <v/>
      </c>
      <c r="V4664" s="4">
        <f>IF($P4664="なし",スコアリング基準!$C$27,0)</f>
        <v/>
      </c>
      <c r="W4664" s="4">
        <f>IF($F4664="",0,IF(ISNUMBER($F4664),IF($F4664&lt;=スコアリング基準!$B$28,スコアリング基準!$C$28,スコアリング基準!$C$29),0))</f>
        <v/>
      </c>
      <c r="X4664" s="4">
        <f>IFERROR(VLOOKUP($B4664,スコアリング基準!$A$36:$B$46,2,FALSE),0)</f>
        <v/>
      </c>
      <c r="Y4664" s="4">
        <f>SUM($S4664:$X4664)</f>
        <v/>
      </c>
      <c r="Z4664" s="4">
        <f>IF(COUNT($M4664:$N4664)=0,"データ無",IF($Y4664&gt;=スコアリング基準!$B$30,"S",IF($Y4664&gt;=スコアリング基準!$B$31,"A",IF($Y4664&gt;=スコアリング基準!$B$32,"B","C"))))</f>
        <v/>
      </c>
      <c r="AA4664">
        <f>IFERROR(INDEX(実績DB!$I$3:$I$104,MATCH($B4664&amp;$C4664,実績DB!$J$3:$J$104,0)),"")</f>
        <v/>
      </c>
    </row>
    <row r="4665">
      <c r="A4665" t="n">
        <v>4663</v>
      </c>
      <c r="B4665" t="inlineStr">
        <is>
          <t>関西</t>
        </is>
      </c>
      <c r="C4665" t="inlineStr">
        <is>
          <t>芳養変電所</t>
        </is>
      </c>
      <c r="E4665" t="n">
        <v>77</v>
      </c>
      <c r="F4665" t="n">
        <v>6.6</v>
      </c>
      <c r="G4665" s="3" t="n">
        <v>33.752011</v>
      </c>
      <c r="H4665" s="3" t="n">
        <v>135.353498</v>
      </c>
      <c r="I4665" t="inlineStr">
        <is>
          <t>Google Places(名称一致)</t>
        </is>
      </c>
      <c r="J4665" t="n">
        <v>28</v>
      </c>
      <c r="K4665" t="n">
        <v>28</v>
      </c>
      <c r="L4665" t="n">
        <v>-19</v>
      </c>
      <c r="M4665" t="n">
        <v>9</v>
      </c>
      <c r="N4665" t="n">
        <v>0</v>
      </c>
      <c r="O4665" t="inlineStr">
        <is>
          <t>不可 #2</t>
        </is>
      </c>
      <c r="P4665" t="inlineStr">
        <is>
          <t>有り</t>
        </is>
      </c>
      <c r="R4665" s="4">
        <f>IF(COUNT($M4665:$N4665)=0,"",IF(AND(IF($N4665&lt;&gt;"",$N4665,$M4665)&lt;=0,$O4665&lt;&gt;"可"),"警告",""))</f>
        <v/>
      </c>
      <c r="S4665" s="4">
        <f>IF(COUNT($M4665:$N4665)=0,0,IF(IF($N4665&lt;&gt;"",$N4665,$M4665)&gt;=スコアリング基準!$B$20,スコアリング基準!$C$20,IF(IF($N4665&lt;&gt;"",$N4665,$M4665)&gt;=スコアリング基準!$B$21,スコアリング基準!$C$21,IF(IF($N4665&lt;&gt;"",$N4665,$M4665)&gt;0,スコアリング基準!$C$22,0))))</f>
        <v/>
      </c>
      <c r="T4665" s="4">
        <f>IF($O4665="可",スコアリング基準!$C$23,0)</f>
        <v/>
      </c>
      <c r="U4665" s="4">
        <f>IF(OR(COUNT($K4665:$L4665)&lt;2,$K4665=0),0,IF(ABS($L4665)/$K4665&lt;=スコアリング基準!$B$24,スコアリング基準!$C$24,IF(ABS($L4665)/$K4665&lt;=スコアリング基準!$B$25,スコアリング基準!$C$25,IF(ABS($L4665)/$K4665&lt;=スコアリング基準!$B$26,スコアリング基準!$C$26,0))))</f>
        <v/>
      </c>
      <c r="V4665" s="4">
        <f>IF($P4665="なし",スコアリング基準!$C$27,0)</f>
        <v/>
      </c>
      <c r="W4665" s="4">
        <f>IF($F4665="",0,IF(ISNUMBER($F4665),IF($F4665&lt;=スコアリング基準!$B$28,スコアリング基準!$C$28,スコアリング基準!$C$29),0))</f>
        <v/>
      </c>
      <c r="X4665" s="4">
        <f>IFERROR(VLOOKUP($B4665,スコアリング基準!$A$36:$B$46,2,FALSE),0)</f>
        <v/>
      </c>
      <c r="Y4665" s="4">
        <f>SUM($S4665:$X4665)</f>
        <v/>
      </c>
      <c r="Z4665" s="4">
        <f>IF(COUNT($M4665:$N4665)=0,"データ無",IF($Y4665&gt;=スコアリング基準!$B$30,"S",IF($Y4665&gt;=スコアリング基準!$B$31,"A",IF($Y4665&gt;=スコアリング基準!$B$32,"B","C"))))</f>
        <v/>
      </c>
      <c r="AA4665">
        <f>IFERROR(INDEX(実績DB!$I$3:$I$104,MATCH($B4665&amp;$C4665,実績DB!$J$3:$J$104,0)),"")</f>
        <v/>
      </c>
    </row>
    <row r="4666">
      <c r="A4666" t="n">
        <v>4664</v>
      </c>
      <c r="B4666" t="inlineStr">
        <is>
          <t>関西</t>
        </is>
      </c>
      <c r="C4666" t="inlineStr">
        <is>
          <t>芹川変電所</t>
        </is>
      </c>
      <c r="E4666" t="n">
        <v>77</v>
      </c>
      <c r="F4666" t="n">
        <v>22</v>
      </c>
      <c r="G4666" s="3" t="n">
        <v>35.264621</v>
      </c>
      <c r="H4666" s="3" t="n">
        <v>136.247288</v>
      </c>
      <c r="I4666" t="inlineStr">
        <is>
          <t>Google Places(名称一致)</t>
        </is>
      </c>
      <c r="J4666" t="n">
        <v>42</v>
      </c>
      <c r="K4666" t="n">
        <v>42</v>
      </c>
      <c r="L4666" t="n">
        <v>0</v>
      </c>
      <c r="O4666" t="inlineStr">
        <is>
          <t>不可 #1</t>
        </is>
      </c>
      <c r="P4666" t="inlineStr">
        <is>
          <t>なし</t>
        </is>
      </c>
      <c r="R4666" s="4">
        <f>IF(COUNT($M4666:$N4666)=0,"",IF(AND(IF($N4666&lt;&gt;"",$N4666,$M4666)&lt;=0,$O4666&lt;&gt;"可"),"警告",""))</f>
        <v/>
      </c>
      <c r="S4666" s="4">
        <f>IF(COUNT($M4666:$N4666)=0,0,IF(IF($N4666&lt;&gt;"",$N4666,$M4666)&gt;=スコアリング基準!$B$20,スコアリング基準!$C$20,IF(IF($N4666&lt;&gt;"",$N4666,$M4666)&gt;=スコアリング基準!$B$21,スコアリング基準!$C$21,IF(IF($N4666&lt;&gt;"",$N4666,$M4666)&gt;0,スコアリング基準!$C$22,0))))</f>
        <v/>
      </c>
      <c r="T4666" s="4">
        <f>IF($O4666="可",スコアリング基準!$C$23,0)</f>
        <v/>
      </c>
      <c r="U4666" s="4">
        <f>IF(OR(COUNT($K4666:$L4666)&lt;2,$K4666=0),0,IF(ABS($L4666)/$K4666&lt;=スコアリング基準!$B$24,スコアリング基準!$C$24,IF(ABS($L4666)/$K4666&lt;=スコアリング基準!$B$25,スコアリング基準!$C$25,IF(ABS($L4666)/$K4666&lt;=スコアリング基準!$B$26,スコアリング基準!$C$26,0))))</f>
        <v/>
      </c>
      <c r="V4666" s="4">
        <f>IF($P4666="なし",スコアリング基準!$C$27,0)</f>
        <v/>
      </c>
      <c r="W4666" s="4">
        <f>IF($F4666="",0,IF(ISNUMBER($F4666),IF($F4666&lt;=スコアリング基準!$B$28,スコアリング基準!$C$28,スコアリング基準!$C$29),0))</f>
        <v/>
      </c>
      <c r="X4666" s="4">
        <f>IFERROR(VLOOKUP($B4666,スコアリング基準!$A$36:$B$46,2,FALSE),0)</f>
        <v/>
      </c>
      <c r="Y4666" s="4">
        <f>SUM($S4666:$X4666)</f>
        <v/>
      </c>
      <c r="Z4666" s="4">
        <f>IF(COUNT($M4666:$N4666)=0,"データ無",IF($Y4666&gt;=スコアリング基準!$B$30,"S",IF($Y4666&gt;=スコアリング基準!$B$31,"A",IF($Y4666&gt;=スコアリング基準!$B$32,"B","C"))))</f>
        <v/>
      </c>
      <c r="AA4666">
        <f>IFERROR(INDEX(実績DB!$I$3:$I$104,MATCH($B4666&amp;$C4666,実績DB!$J$3:$J$104,0)),"")</f>
        <v/>
      </c>
    </row>
    <row r="4667">
      <c r="A4667" t="n">
        <v>4665</v>
      </c>
      <c r="B4667" t="inlineStr">
        <is>
          <t>関西</t>
        </is>
      </c>
      <c r="C4667" t="inlineStr">
        <is>
          <t>苅田変電所</t>
        </is>
      </c>
      <c r="E4667" t="n">
        <v>77</v>
      </c>
      <c r="F4667" t="n">
        <v>6.6</v>
      </c>
      <c r="G4667" s="3" t="n">
        <v>34.602545</v>
      </c>
      <c r="H4667" s="3" t="n">
        <v>135.521427</v>
      </c>
      <c r="I4667" t="inlineStr">
        <is>
          <t>Google Places(名称一致)</t>
        </is>
      </c>
      <c r="J4667" t="n">
        <v>66</v>
      </c>
      <c r="K4667" t="n">
        <v>66</v>
      </c>
      <c r="L4667" t="n">
        <v>-47</v>
      </c>
      <c r="M4667" t="n">
        <v>19</v>
      </c>
      <c r="N4667" t="n">
        <v>19</v>
      </c>
      <c r="O4667" t="inlineStr">
        <is>
          <t>不可 #2</t>
        </is>
      </c>
      <c r="P4667" t="inlineStr">
        <is>
          <t>なし</t>
        </is>
      </c>
      <c r="R4667" s="4">
        <f>IF(COUNT($M4667:$N4667)=0,"",IF(AND(IF($N4667&lt;&gt;"",$N4667,$M4667)&lt;=0,$O4667&lt;&gt;"可"),"警告",""))</f>
        <v/>
      </c>
      <c r="S4667" s="4">
        <f>IF(COUNT($M4667:$N4667)=0,0,IF(IF($N4667&lt;&gt;"",$N4667,$M4667)&gt;=スコアリング基準!$B$20,スコアリング基準!$C$20,IF(IF($N4667&lt;&gt;"",$N4667,$M4667)&gt;=スコアリング基準!$B$21,スコアリング基準!$C$21,IF(IF($N4667&lt;&gt;"",$N4667,$M4667)&gt;0,スコアリング基準!$C$22,0))))</f>
        <v/>
      </c>
      <c r="T4667" s="4">
        <f>IF($O4667="可",スコアリング基準!$C$23,0)</f>
        <v/>
      </c>
      <c r="U4667" s="4">
        <f>IF(OR(COUNT($K4667:$L4667)&lt;2,$K4667=0),0,IF(ABS($L4667)/$K4667&lt;=スコアリング基準!$B$24,スコアリング基準!$C$24,IF(ABS($L4667)/$K4667&lt;=スコアリング基準!$B$25,スコアリング基準!$C$25,IF(ABS($L4667)/$K4667&lt;=スコアリング基準!$B$26,スコアリング基準!$C$26,0))))</f>
        <v/>
      </c>
      <c r="V4667" s="4">
        <f>IF($P4667="なし",スコアリング基準!$C$27,0)</f>
        <v/>
      </c>
      <c r="W4667" s="4">
        <f>IF($F4667="",0,IF(ISNUMBER($F4667),IF($F4667&lt;=スコアリング基準!$B$28,スコアリング基準!$C$28,スコアリング基準!$C$29),0))</f>
        <v/>
      </c>
      <c r="X4667" s="4">
        <f>IFERROR(VLOOKUP($B4667,スコアリング基準!$A$36:$B$46,2,FALSE),0)</f>
        <v/>
      </c>
      <c r="Y4667" s="4">
        <f>SUM($S4667:$X4667)</f>
        <v/>
      </c>
      <c r="Z4667" s="4">
        <f>IF(COUNT($M4667:$N4667)=0,"データ無",IF($Y4667&gt;=スコアリング基準!$B$30,"S",IF($Y4667&gt;=スコアリング基準!$B$31,"A",IF($Y4667&gt;=スコアリング基準!$B$32,"B","C"))))</f>
        <v/>
      </c>
      <c r="AA4667">
        <f>IFERROR(INDEX(実績DB!$I$3:$I$104,MATCH($B4667&amp;$C4667,実績DB!$J$3:$J$104,0)),"")</f>
        <v/>
      </c>
    </row>
    <row r="4668">
      <c r="A4668" t="n">
        <v>4666</v>
      </c>
      <c r="B4668" t="inlineStr">
        <is>
          <t>関西</t>
        </is>
      </c>
      <c r="C4668" t="inlineStr">
        <is>
          <t>茨木変電所</t>
        </is>
      </c>
      <c r="E4668" t="n">
        <v>77</v>
      </c>
      <c r="F4668" t="n">
        <v>6.6</v>
      </c>
      <c r="G4668" s="3" t="n">
        <v>34.79939</v>
      </c>
      <c r="H4668" s="3" t="n">
        <v>135.55517</v>
      </c>
      <c r="I4668" t="inlineStr">
        <is>
          <t>OSM実測(名称一致)</t>
        </is>
      </c>
      <c r="J4668" t="n">
        <v>47</v>
      </c>
      <c r="K4668" t="n">
        <v>47</v>
      </c>
      <c r="L4668" t="n">
        <v>-38</v>
      </c>
      <c r="M4668" t="n">
        <v>9</v>
      </c>
      <c r="N4668" t="n">
        <v>9</v>
      </c>
      <c r="O4668" t="inlineStr">
        <is>
          <t>不可 #2</t>
        </is>
      </c>
      <c r="P4668" t="inlineStr">
        <is>
          <t>なし</t>
        </is>
      </c>
      <c r="R4668" s="4">
        <f>IF(COUNT($M4668:$N4668)=0,"",IF(AND(IF($N4668&lt;&gt;"",$N4668,$M4668)&lt;=0,$O4668&lt;&gt;"可"),"警告",""))</f>
        <v/>
      </c>
      <c r="S4668" s="4">
        <f>IF(COUNT($M4668:$N4668)=0,0,IF(IF($N4668&lt;&gt;"",$N4668,$M4668)&gt;=スコアリング基準!$B$20,スコアリング基準!$C$20,IF(IF($N4668&lt;&gt;"",$N4668,$M4668)&gt;=スコアリング基準!$B$21,スコアリング基準!$C$21,IF(IF($N4668&lt;&gt;"",$N4668,$M4668)&gt;0,スコアリング基準!$C$22,0))))</f>
        <v/>
      </c>
      <c r="T4668" s="4">
        <f>IF($O4668="可",スコアリング基準!$C$23,0)</f>
        <v/>
      </c>
      <c r="U4668" s="4">
        <f>IF(OR(COUNT($K4668:$L4668)&lt;2,$K4668=0),0,IF(ABS($L4668)/$K4668&lt;=スコアリング基準!$B$24,スコアリング基準!$C$24,IF(ABS($L4668)/$K4668&lt;=スコアリング基準!$B$25,スコアリング基準!$C$25,IF(ABS($L4668)/$K4668&lt;=スコアリング基準!$B$26,スコアリング基準!$C$26,0))))</f>
        <v/>
      </c>
      <c r="V4668" s="4">
        <f>IF($P4668="なし",スコアリング基準!$C$27,0)</f>
        <v/>
      </c>
      <c r="W4668" s="4">
        <f>IF($F4668="",0,IF(ISNUMBER($F4668),IF($F4668&lt;=スコアリング基準!$B$28,スコアリング基準!$C$28,スコアリング基準!$C$29),0))</f>
        <v/>
      </c>
      <c r="X4668" s="4">
        <f>IFERROR(VLOOKUP($B4668,スコアリング基準!$A$36:$B$46,2,FALSE),0)</f>
        <v/>
      </c>
      <c r="Y4668" s="4">
        <f>SUM($S4668:$X4668)</f>
        <v/>
      </c>
      <c r="Z4668" s="4">
        <f>IF(COUNT($M4668:$N4668)=0,"データ無",IF($Y4668&gt;=スコアリング基準!$B$30,"S",IF($Y4668&gt;=スコアリング基準!$B$31,"A",IF($Y4668&gt;=スコアリング基準!$B$32,"B","C"))))</f>
        <v/>
      </c>
      <c r="AA4668">
        <f>IFERROR(INDEX(実績DB!$I$3:$I$104,MATCH($B4668&amp;$C4668,実績DB!$J$3:$J$104,0)),"")</f>
        <v/>
      </c>
    </row>
    <row r="4669">
      <c r="A4669" t="n">
        <v>4667</v>
      </c>
      <c r="B4669" t="inlineStr">
        <is>
          <t>関西</t>
        </is>
      </c>
      <c r="C4669" t="inlineStr">
        <is>
          <t>草津変電所</t>
        </is>
      </c>
      <c r="E4669" t="n">
        <v>77</v>
      </c>
      <c r="F4669" t="n">
        <v>6.6</v>
      </c>
      <c r="G4669" s="3" t="n">
        <v>35.018896</v>
      </c>
      <c r="H4669" s="3" t="n">
        <v>135.965266</v>
      </c>
      <c r="I4669" t="inlineStr">
        <is>
          <t>Google Places(名称一致)</t>
        </is>
      </c>
      <c r="J4669" t="n">
        <v>57</v>
      </c>
      <c r="K4669" t="n">
        <v>57</v>
      </c>
      <c r="L4669" t="n">
        <v>-38</v>
      </c>
      <c r="M4669" t="n">
        <v>19</v>
      </c>
      <c r="N4669" t="n">
        <v>19</v>
      </c>
      <c r="O4669" t="inlineStr">
        <is>
          <t>不可 #2</t>
        </is>
      </c>
      <c r="P4669" t="inlineStr">
        <is>
          <t>なし</t>
        </is>
      </c>
      <c r="R4669" s="4">
        <f>IF(COUNT($M4669:$N4669)=0,"",IF(AND(IF($N4669&lt;&gt;"",$N4669,$M4669)&lt;=0,$O4669&lt;&gt;"可"),"警告",""))</f>
        <v/>
      </c>
      <c r="S4669" s="4">
        <f>IF(COUNT($M4669:$N4669)=0,0,IF(IF($N4669&lt;&gt;"",$N4669,$M4669)&gt;=スコアリング基準!$B$20,スコアリング基準!$C$20,IF(IF($N4669&lt;&gt;"",$N4669,$M4669)&gt;=スコアリング基準!$B$21,スコアリング基準!$C$21,IF(IF($N4669&lt;&gt;"",$N4669,$M4669)&gt;0,スコアリング基準!$C$22,0))))</f>
        <v/>
      </c>
      <c r="T4669" s="4">
        <f>IF($O4669="可",スコアリング基準!$C$23,0)</f>
        <v/>
      </c>
      <c r="U4669" s="4">
        <f>IF(OR(COUNT($K4669:$L4669)&lt;2,$K4669=0),0,IF(ABS($L4669)/$K4669&lt;=スコアリング基準!$B$24,スコアリング基準!$C$24,IF(ABS($L4669)/$K4669&lt;=スコアリング基準!$B$25,スコアリング基準!$C$25,IF(ABS($L4669)/$K4669&lt;=スコアリング基準!$B$26,スコアリング基準!$C$26,0))))</f>
        <v/>
      </c>
      <c r="V4669" s="4">
        <f>IF($P4669="なし",スコアリング基準!$C$27,0)</f>
        <v/>
      </c>
      <c r="W4669" s="4">
        <f>IF($F4669="",0,IF(ISNUMBER($F4669),IF($F4669&lt;=スコアリング基準!$B$28,スコアリング基準!$C$28,スコアリング基準!$C$29),0))</f>
        <v/>
      </c>
      <c r="X4669" s="4">
        <f>IFERROR(VLOOKUP($B4669,スコアリング基準!$A$36:$B$46,2,FALSE),0)</f>
        <v/>
      </c>
      <c r="Y4669" s="4">
        <f>SUM($S4669:$X4669)</f>
        <v/>
      </c>
      <c r="Z4669" s="4">
        <f>IF(COUNT($M4669:$N4669)=0,"データ無",IF($Y4669&gt;=スコアリング基準!$B$30,"S",IF($Y4669&gt;=スコアリング基準!$B$31,"A",IF($Y4669&gt;=スコアリング基準!$B$32,"B","C"))))</f>
        <v/>
      </c>
      <c r="AA4669">
        <f>IFERROR(INDEX(実績DB!$I$3:$I$104,MATCH($B4669&amp;$C4669,実績DB!$J$3:$J$104,0)),"")</f>
        <v/>
      </c>
    </row>
    <row r="4670">
      <c r="A4670" t="n">
        <v>4668</v>
      </c>
      <c r="B4670" t="inlineStr">
        <is>
          <t>関西</t>
        </is>
      </c>
      <c r="C4670" t="inlineStr">
        <is>
          <t>荒井変電所</t>
        </is>
      </c>
      <c r="E4670" t="n">
        <v>77</v>
      </c>
      <c r="F4670" t="n">
        <v>6.6</v>
      </c>
      <c r="G4670" s="3" t="n"/>
      <c r="H4670" s="3" t="n"/>
      <c r="I4670" t="inlineStr">
        <is>
          <t>未取得</t>
        </is>
      </c>
      <c r="J4670" t="n">
        <v>38</v>
      </c>
      <c r="K4670" t="n">
        <v>38</v>
      </c>
      <c r="L4670" t="n">
        <v>-21</v>
      </c>
      <c r="M4670" t="n">
        <v>17</v>
      </c>
      <c r="N4670" t="n">
        <v>0</v>
      </c>
      <c r="O4670" t="inlineStr">
        <is>
          <t>不可 #2</t>
        </is>
      </c>
      <c r="P4670" t="inlineStr">
        <is>
          <t>有り</t>
        </is>
      </c>
      <c r="R4670" s="4">
        <f>IF(COUNT($M4670:$N4670)=0,"",IF(AND(IF($N4670&lt;&gt;"",$N4670,$M4670)&lt;=0,$O4670&lt;&gt;"可"),"警告",""))</f>
        <v/>
      </c>
      <c r="S4670" s="4">
        <f>IF(COUNT($M4670:$N4670)=0,0,IF(IF($N4670&lt;&gt;"",$N4670,$M4670)&gt;=スコアリング基準!$B$20,スコアリング基準!$C$20,IF(IF($N4670&lt;&gt;"",$N4670,$M4670)&gt;=スコアリング基準!$B$21,スコアリング基準!$C$21,IF(IF($N4670&lt;&gt;"",$N4670,$M4670)&gt;0,スコアリング基準!$C$22,0))))</f>
        <v/>
      </c>
      <c r="T4670" s="4">
        <f>IF($O4670="可",スコアリング基準!$C$23,0)</f>
        <v/>
      </c>
      <c r="U4670" s="4">
        <f>IF(OR(COUNT($K4670:$L4670)&lt;2,$K4670=0),0,IF(ABS($L4670)/$K4670&lt;=スコアリング基準!$B$24,スコアリング基準!$C$24,IF(ABS($L4670)/$K4670&lt;=スコアリング基準!$B$25,スコアリング基準!$C$25,IF(ABS($L4670)/$K4670&lt;=スコアリング基準!$B$26,スコアリング基準!$C$26,0))))</f>
        <v/>
      </c>
      <c r="V4670" s="4">
        <f>IF($P4670="なし",スコアリング基準!$C$27,0)</f>
        <v/>
      </c>
      <c r="W4670" s="4">
        <f>IF($F4670="",0,IF(ISNUMBER($F4670),IF($F4670&lt;=スコアリング基準!$B$28,スコアリング基準!$C$28,スコアリング基準!$C$29),0))</f>
        <v/>
      </c>
      <c r="X4670" s="4">
        <f>IFERROR(VLOOKUP($B4670,スコアリング基準!$A$36:$B$46,2,FALSE),0)</f>
        <v/>
      </c>
      <c r="Y4670" s="4">
        <f>SUM($S4670:$X4670)</f>
        <v/>
      </c>
      <c r="Z4670" s="4">
        <f>IF(COUNT($M4670:$N4670)=0,"データ無",IF($Y4670&gt;=スコアリング基準!$B$30,"S",IF($Y4670&gt;=スコアリング基準!$B$31,"A",IF($Y4670&gt;=スコアリング基準!$B$32,"B","C"))))</f>
        <v/>
      </c>
      <c r="AA4670">
        <f>IFERROR(INDEX(実績DB!$I$3:$I$104,MATCH($B4670&amp;$C4670,実績DB!$J$3:$J$104,0)),"")</f>
        <v/>
      </c>
    </row>
    <row r="4671">
      <c r="A4671" t="n">
        <v>4669</v>
      </c>
      <c r="B4671" t="inlineStr">
        <is>
          <t>関西</t>
        </is>
      </c>
      <c r="C4671" t="inlineStr">
        <is>
          <t>菅原変電所</t>
        </is>
      </c>
      <c r="E4671" t="n">
        <v>77</v>
      </c>
      <c r="F4671" t="n">
        <v>6.6</v>
      </c>
      <c r="G4671" s="3" t="n">
        <v>34.665073</v>
      </c>
      <c r="H4671" s="3" t="n">
        <v>135.156445</v>
      </c>
      <c r="I4671" t="inlineStr">
        <is>
          <t>Google Places(名称一致)</t>
        </is>
      </c>
      <c r="J4671" t="n">
        <v>38</v>
      </c>
      <c r="K4671" t="n">
        <v>38</v>
      </c>
      <c r="L4671" t="n">
        <v>-19</v>
      </c>
      <c r="M4671" t="n">
        <v>19</v>
      </c>
      <c r="N4671" t="n">
        <v>0</v>
      </c>
      <c r="O4671" t="inlineStr">
        <is>
          <t>不可 #2</t>
        </is>
      </c>
      <c r="P4671" t="inlineStr">
        <is>
          <t>有り</t>
        </is>
      </c>
      <c r="R4671" s="4">
        <f>IF(COUNT($M4671:$N4671)=0,"",IF(AND(IF($N4671&lt;&gt;"",$N4671,$M4671)&lt;=0,$O4671&lt;&gt;"可"),"警告",""))</f>
        <v/>
      </c>
      <c r="S4671" s="4">
        <f>IF(COUNT($M4671:$N4671)=0,0,IF(IF($N4671&lt;&gt;"",$N4671,$M4671)&gt;=スコアリング基準!$B$20,スコアリング基準!$C$20,IF(IF($N4671&lt;&gt;"",$N4671,$M4671)&gt;=スコアリング基準!$B$21,スコアリング基準!$C$21,IF(IF($N4671&lt;&gt;"",$N4671,$M4671)&gt;0,スコアリング基準!$C$22,0))))</f>
        <v/>
      </c>
      <c r="T4671" s="4">
        <f>IF($O4671="可",スコアリング基準!$C$23,0)</f>
        <v/>
      </c>
      <c r="U4671" s="4">
        <f>IF(OR(COUNT($K4671:$L4671)&lt;2,$K4671=0),0,IF(ABS($L4671)/$K4671&lt;=スコアリング基準!$B$24,スコアリング基準!$C$24,IF(ABS($L4671)/$K4671&lt;=スコアリング基準!$B$25,スコアリング基準!$C$25,IF(ABS($L4671)/$K4671&lt;=スコアリング基準!$B$26,スコアリング基準!$C$26,0))))</f>
        <v/>
      </c>
      <c r="V4671" s="4">
        <f>IF($P4671="なし",スコアリング基準!$C$27,0)</f>
        <v/>
      </c>
      <c r="W4671" s="4">
        <f>IF($F4671="",0,IF(ISNUMBER($F4671),IF($F4671&lt;=スコアリング基準!$B$28,スコアリング基準!$C$28,スコアリング基準!$C$29),0))</f>
        <v/>
      </c>
      <c r="X4671" s="4">
        <f>IFERROR(VLOOKUP($B4671,スコアリング基準!$A$36:$B$46,2,FALSE),0)</f>
        <v/>
      </c>
      <c r="Y4671" s="4">
        <f>SUM($S4671:$X4671)</f>
        <v/>
      </c>
      <c r="Z4671" s="4">
        <f>IF(COUNT($M4671:$N4671)=0,"データ無",IF($Y4671&gt;=スコアリング基準!$B$30,"S",IF($Y4671&gt;=スコアリング基準!$B$31,"A",IF($Y4671&gt;=スコアリング基準!$B$32,"B","C"))))</f>
        <v/>
      </c>
      <c r="AA4671">
        <f>IFERROR(INDEX(実績DB!$I$3:$I$104,MATCH($B4671&amp;$C4671,実績DB!$J$3:$J$104,0)),"")</f>
        <v/>
      </c>
    </row>
    <row r="4672">
      <c r="A4672" t="n">
        <v>4670</v>
      </c>
      <c r="B4672" t="inlineStr">
        <is>
          <t>関西</t>
        </is>
      </c>
      <c r="C4672" t="inlineStr">
        <is>
          <t>菅原町変電所</t>
        </is>
      </c>
      <c r="E4672" t="n">
        <v>77</v>
      </c>
      <c r="F4672" t="n">
        <v>6.6</v>
      </c>
      <c r="G4672" s="3" t="n">
        <v>34.686332</v>
      </c>
      <c r="H4672" s="3" t="n">
        <v>135.775693</v>
      </c>
      <c r="I4672" t="inlineStr">
        <is>
          <t>Google Places(名称一致)</t>
        </is>
      </c>
      <c r="J4672" t="n">
        <v>34</v>
      </c>
      <c r="K4672" t="n">
        <v>34</v>
      </c>
      <c r="L4672" t="n">
        <v>-19</v>
      </c>
      <c r="M4672" t="n">
        <v>17</v>
      </c>
      <c r="N4672" t="n">
        <v>17</v>
      </c>
      <c r="O4672" t="inlineStr">
        <is>
          <t>不可 #2</t>
        </is>
      </c>
      <c r="P4672" t="inlineStr">
        <is>
          <t>なし</t>
        </is>
      </c>
      <c r="R4672" s="4">
        <f>IF(COUNT($M4672:$N4672)=0,"",IF(AND(IF($N4672&lt;&gt;"",$N4672,$M4672)&lt;=0,$O4672&lt;&gt;"可"),"警告",""))</f>
        <v/>
      </c>
      <c r="S4672" s="4">
        <f>IF(COUNT($M4672:$N4672)=0,0,IF(IF($N4672&lt;&gt;"",$N4672,$M4672)&gt;=スコアリング基準!$B$20,スコアリング基準!$C$20,IF(IF($N4672&lt;&gt;"",$N4672,$M4672)&gt;=スコアリング基準!$B$21,スコアリング基準!$C$21,IF(IF($N4672&lt;&gt;"",$N4672,$M4672)&gt;0,スコアリング基準!$C$22,0))))</f>
        <v/>
      </c>
      <c r="T4672" s="4">
        <f>IF($O4672="可",スコアリング基準!$C$23,0)</f>
        <v/>
      </c>
      <c r="U4672" s="4">
        <f>IF(OR(COUNT($K4672:$L4672)&lt;2,$K4672=0),0,IF(ABS($L4672)/$K4672&lt;=スコアリング基準!$B$24,スコアリング基準!$C$24,IF(ABS($L4672)/$K4672&lt;=スコアリング基準!$B$25,スコアリング基準!$C$25,IF(ABS($L4672)/$K4672&lt;=スコアリング基準!$B$26,スコアリング基準!$C$26,0))))</f>
        <v/>
      </c>
      <c r="V4672" s="4">
        <f>IF($P4672="なし",スコアリング基準!$C$27,0)</f>
        <v/>
      </c>
      <c r="W4672" s="4">
        <f>IF($F4672="",0,IF(ISNUMBER($F4672),IF($F4672&lt;=スコアリング基準!$B$28,スコアリング基準!$C$28,スコアリング基準!$C$29),0))</f>
        <v/>
      </c>
      <c r="X4672" s="4">
        <f>IFERROR(VLOOKUP($B4672,スコアリング基準!$A$36:$B$46,2,FALSE),0)</f>
        <v/>
      </c>
      <c r="Y4672" s="4">
        <f>SUM($S4672:$X4672)</f>
        <v/>
      </c>
      <c r="Z4672" s="4">
        <f>IF(COUNT($M4672:$N4672)=0,"データ無",IF($Y4672&gt;=スコアリング基準!$B$30,"S",IF($Y4672&gt;=スコアリング基準!$B$31,"A",IF($Y4672&gt;=スコアリング基準!$B$32,"B","C"))))</f>
        <v/>
      </c>
      <c r="AA4672">
        <f>IFERROR(INDEX(実績DB!$I$3:$I$104,MATCH($B4672&amp;$C4672,実績DB!$J$3:$J$104,0)),"")</f>
        <v/>
      </c>
    </row>
    <row r="4673">
      <c r="A4673" t="n">
        <v>4671</v>
      </c>
      <c r="B4673" t="inlineStr">
        <is>
          <t>関西</t>
        </is>
      </c>
      <c r="C4673" t="inlineStr">
        <is>
          <t>菟道変電所</t>
        </is>
      </c>
      <c r="E4673" t="n">
        <v>77</v>
      </c>
      <c r="F4673" t="n">
        <v>6.6</v>
      </c>
      <c r="G4673" s="3" t="n"/>
      <c r="H4673" s="3" t="n"/>
      <c r="I4673" t="inlineStr">
        <is>
          <t>未取得</t>
        </is>
      </c>
      <c r="J4673" t="n">
        <v>34</v>
      </c>
      <c r="K4673" t="n">
        <v>34</v>
      </c>
      <c r="L4673" t="n">
        <v>-19</v>
      </c>
      <c r="M4673" t="n">
        <v>15</v>
      </c>
      <c r="N4673" t="n">
        <v>15</v>
      </c>
      <c r="O4673" t="inlineStr">
        <is>
          <t>不可 #2</t>
        </is>
      </c>
      <c r="P4673" t="inlineStr">
        <is>
          <t>なし</t>
        </is>
      </c>
      <c r="R4673" s="4">
        <f>IF(COUNT($M4673:$N4673)=0,"",IF(AND(IF($N4673&lt;&gt;"",$N4673,$M4673)&lt;=0,$O4673&lt;&gt;"可"),"警告",""))</f>
        <v/>
      </c>
      <c r="S4673" s="4">
        <f>IF(COUNT($M4673:$N4673)=0,0,IF(IF($N4673&lt;&gt;"",$N4673,$M4673)&gt;=スコアリング基準!$B$20,スコアリング基準!$C$20,IF(IF($N4673&lt;&gt;"",$N4673,$M4673)&gt;=スコアリング基準!$B$21,スコアリング基準!$C$21,IF(IF($N4673&lt;&gt;"",$N4673,$M4673)&gt;0,スコアリング基準!$C$22,0))))</f>
        <v/>
      </c>
      <c r="T4673" s="4">
        <f>IF($O4673="可",スコアリング基準!$C$23,0)</f>
        <v/>
      </c>
      <c r="U4673" s="4">
        <f>IF(OR(COUNT($K4673:$L4673)&lt;2,$K4673=0),0,IF(ABS($L4673)/$K4673&lt;=スコアリング基準!$B$24,スコアリング基準!$C$24,IF(ABS($L4673)/$K4673&lt;=スコアリング基準!$B$25,スコアリング基準!$C$25,IF(ABS($L4673)/$K4673&lt;=スコアリング基準!$B$26,スコアリング基準!$C$26,0))))</f>
        <v/>
      </c>
      <c r="V4673" s="4">
        <f>IF($P4673="なし",スコアリング基準!$C$27,0)</f>
        <v/>
      </c>
      <c r="W4673" s="4">
        <f>IF($F4673="",0,IF(ISNUMBER($F4673),IF($F4673&lt;=スコアリング基準!$B$28,スコアリング基準!$C$28,スコアリング基準!$C$29),0))</f>
        <v/>
      </c>
      <c r="X4673" s="4">
        <f>IFERROR(VLOOKUP($B4673,スコアリング基準!$A$36:$B$46,2,FALSE),0)</f>
        <v/>
      </c>
      <c r="Y4673" s="4">
        <f>SUM($S4673:$X4673)</f>
        <v/>
      </c>
      <c r="Z4673" s="4">
        <f>IF(COUNT($M4673:$N4673)=0,"データ無",IF($Y4673&gt;=スコアリング基準!$B$30,"S",IF($Y4673&gt;=スコアリング基準!$B$31,"A",IF($Y4673&gt;=スコアリング基準!$B$32,"B","C"))))</f>
        <v/>
      </c>
      <c r="AA4673">
        <f>IFERROR(INDEX(実績DB!$I$3:$I$104,MATCH($B4673&amp;$C4673,実績DB!$J$3:$J$104,0)),"")</f>
        <v/>
      </c>
    </row>
    <row r="4674">
      <c r="A4674" t="n">
        <v>4672</v>
      </c>
      <c r="B4674" t="inlineStr">
        <is>
          <t>関西</t>
        </is>
      </c>
      <c r="C4674" t="inlineStr">
        <is>
          <t>菱木変電所</t>
        </is>
      </c>
      <c r="E4674" t="n">
        <v>77</v>
      </c>
      <c r="F4674" t="n">
        <v>6.6</v>
      </c>
      <c r="G4674" s="3" t="n">
        <v>34.503831</v>
      </c>
      <c r="H4674" s="3" t="n">
        <v>135.477524</v>
      </c>
      <c r="I4674" t="inlineStr">
        <is>
          <t>Google Places(名称一致)</t>
        </is>
      </c>
      <c r="J4674" t="n">
        <v>38</v>
      </c>
      <c r="K4674" t="n">
        <v>38</v>
      </c>
      <c r="L4674" t="n">
        <v>-20</v>
      </c>
      <c r="M4674" t="n">
        <v>18</v>
      </c>
      <c r="N4674" t="n">
        <v>16</v>
      </c>
      <c r="O4674" t="inlineStr">
        <is>
          <t>不可 #2</t>
        </is>
      </c>
      <c r="P4674" t="inlineStr">
        <is>
          <t>なし</t>
        </is>
      </c>
      <c r="R4674" s="4">
        <f>IF(COUNT($M4674:$N4674)=0,"",IF(AND(IF($N4674&lt;&gt;"",$N4674,$M4674)&lt;=0,$O4674&lt;&gt;"可"),"警告",""))</f>
        <v/>
      </c>
      <c r="S4674" s="4">
        <f>IF(COUNT($M4674:$N4674)=0,0,IF(IF($N4674&lt;&gt;"",$N4674,$M4674)&gt;=スコアリング基準!$B$20,スコアリング基準!$C$20,IF(IF($N4674&lt;&gt;"",$N4674,$M4674)&gt;=スコアリング基準!$B$21,スコアリング基準!$C$21,IF(IF($N4674&lt;&gt;"",$N4674,$M4674)&gt;0,スコアリング基準!$C$22,0))))</f>
        <v/>
      </c>
      <c r="T4674" s="4">
        <f>IF($O4674="可",スコアリング基準!$C$23,0)</f>
        <v/>
      </c>
      <c r="U4674" s="4">
        <f>IF(OR(COUNT($K4674:$L4674)&lt;2,$K4674=0),0,IF(ABS($L4674)/$K4674&lt;=スコアリング基準!$B$24,スコアリング基準!$C$24,IF(ABS($L4674)/$K4674&lt;=スコアリング基準!$B$25,スコアリング基準!$C$25,IF(ABS($L4674)/$K4674&lt;=スコアリング基準!$B$26,スコアリング基準!$C$26,0))))</f>
        <v/>
      </c>
      <c r="V4674" s="4">
        <f>IF($P4674="なし",スコアリング基準!$C$27,0)</f>
        <v/>
      </c>
      <c r="W4674" s="4">
        <f>IF($F4674="",0,IF(ISNUMBER($F4674),IF($F4674&lt;=スコアリング基準!$B$28,スコアリング基準!$C$28,スコアリング基準!$C$29),0))</f>
        <v/>
      </c>
      <c r="X4674" s="4">
        <f>IFERROR(VLOOKUP($B4674,スコアリング基準!$A$36:$B$46,2,FALSE),0)</f>
        <v/>
      </c>
      <c r="Y4674" s="4">
        <f>SUM($S4674:$X4674)</f>
        <v/>
      </c>
      <c r="Z4674" s="4">
        <f>IF(COUNT($M4674:$N4674)=0,"データ無",IF($Y4674&gt;=スコアリング基準!$B$30,"S",IF($Y4674&gt;=スコアリング基準!$B$31,"A",IF($Y4674&gt;=スコアリング基準!$B$32,"B","C"))))</f>
        <v/>
      </c>
      <c r="AA4674">
        <f>IFERROR(INDEX(実績DB!$I$3:$I$104,MATCH($B4674&amp;$C4674,実績DB!$J$3:$J$104,0)),"")</f>
        <v/>
      </c>
    </row>
    <row r="4675">
      <c r="A4675" t="n">
        <v>4673</v>
      </c>
      <c r="B4675" t="inlineStr">
        <is>
          <t>関西</t>
        </is>
      </c>
      <c r="C4675" t="inlineStr">
        <is>
          <t>落合変電所</t>
        </is>
      </c>
      <c r="E4675" t="n">
        <v>77</v>
      </c>
      <c r="F4675" t="n">
        <v>6.6</v>
      </c>
      <c r="G4675" s="3" t="n">
        <v>34.674195</v>
      </c>
      <c r="H4675" s="3" t="n">
        <v>135.098088</v>
      </c>
      <c r="I4675" t="inlineStr">
        <is>
          <t>Google Places(名称一致)</t>
        </is>
      </c>
      <c r="J4675" t="n">
        <v>57</v>
      </c>
      <c r="K4675" t="n">
        <v>57</v>
      </c>
      <c r="L4675" t="n">
        <v>-39</v>
      </c>
      <c r="M4675" t="n">
        <v>18</v>
      </c>
      <c r="N4675" t="n">
        <v>0</v>
      </c>
      <c r="O4675" t="inlineStr">
        <is>
          <t>不可 #2</t>
        </is>
      </c>
      <c r="P4675" t="inlineStr">
        <is>
          <t>有り</t>
        </is>
      </c>
      <c r="R4675" s="4">
        <f>IF(COUNT($M4675:$N4675)=0,"",IF(AND(IF($N4675&lt;&gt;"",$N4675,$M4675)&lt;=0,$O4675&lt;&gt;"可"),"警告",""))</f>
        <v/>
      </c>
      <c r="S4675" s="4">
        <f>IF(COUNT($M4675:$N4675)=0,0,IF(IF($N4675&lt;&gt;"",$N4675,$M4675)&gt;=スコアリング基準!$B$20,スコアリング基準!$C$20,IF(IF($N4675&lt;&gt;"",$N4675,$M4675)&gt;=スコアリング基準!$B$21,スコアリング基準!$C$21,IF(IF($N4675&lt;&gt;"",$N4675,$M4675)&gt;0,スコアリング基準!$C$22,0))))</f>
        <v/>
      </c>
      <c r="T4675" s="4">
        <f>IF($O4675="可",スコアリング基準!$C$23,0)</f>
        <v/>
      </c>
      <c r="U4675" s="4">
        <f>IF(OR(COUNT($K4675:$L4675)&lt;2,$K4675=0),0,IF(ABS($L4675)/$K4675&lt;=スコアリング基準!$B$24,スコアリング基準!$C$24,IF(ABS($L4675)/$K4675&lt;=スコアリング基準!$B$25,スコアリング基準!$C$25,IF(ABS($L4675)/$K4675&lt;=スコアリング基準!$B$26,スコアリング基準!$C$26,0))))</f>
        <v/>
      </c>
      <c r="V4675" s="4">
        <f>IF($P4675="なし",スコアリング基準!$C$27,0)</f>
        <v/>
      </c>
      <c r="W4675" s="4">
        <f>IF($F4675="",0,IF(ISNUMBER($F4675),IF($F4675&lt;=スコアリング基準!$B$28,スコアリング基準!$C$28,スコアリング基準!$C$29),0))</f>
        <v/>
      </c>
      <c r="X4675" s="4">
        <f>IFERROR(VLOOKUP($B4675,スコアリング基準!$A$36:$B$46,2,FALSE),0)</f>
        <v/>
      </c>
      <c r="Y4675" s="4">
        <f>SUM($S4675:$X4675)</f>
        <v/>
      </c>
      <c r="Z4675" s="4">
        <f>IF(COUNT($M4675:$N4675)=0,"データ無",IF($Y4675&gt;=スコアリング基準!$B$30,"S",IF($Y4675&gt;=スコアリング基準!$B$31,"A",IF($Y4675&gt;=スコアリング基準!$B$32,"B","C"))))</f>
        <v/>
      </c>
      <c r="AA4675">
        <f>IFERROR(INDEX(実績DB!$I$3:$I$104,MATCH($B4675&amp;$C4675,実績DB!$J$3:$J$104,0)),"")</f>
        <v/>
      </c>
    </row>
    <row r="4676">
      <c r="A4676" t="n">
        <v>4674</v>
      </c>
      <c r="B4676" t="inlineStr">
        <is>
          <t>関西</t>
        </is>
      </c>
      <c r="C4676" t="inlineStr">
        <is>
          <t>葉山東変電所</t>
        </is>
      </c>
      <c r="E4676" t="n">
        <v>77</v>
      </c>
      <c r="F4676" t="n">
        <v>6.6</v>
      </c>
      <c r="G4676" s="3" t="n"/>
      <c r="H4676" s="3" t="n"/>
      <c r="I4676" t="inlineStr">
        <is>
          <t>未取得</t>
        </is>
      </c>
      <c r="J4676" t="n">
        <v>57</v>
      </c>
      <c r="K4676" t="n">
        <v>57</v>
      </c>
      <c r="L4676" t="n">
        <v>-41</v>
      </c>
      <c r="M4676" t="n">
        <v>14</v>
      </c>
      <c r="N4676" t="n">
        <v>14</v>
      </c>
      <c r="O4676" t="inlineStr">
        <is>
          <t>不可 #2</t>
        </is>
      </c>
      <c r="P4676" t="inlineStr">
        <is>
          <t>なし</t>
        </is>
      </c>
      <c r="R4676" s="4">
        <f>IF(COUNT($M4676:$N4676)=0,"",IF(AND(IF($N4676&lt;&gt;"",$N4676,$M4676)&lt;=0,$O4676&lt;&gt;"可"),"警告",""))</f>
        <v/>
      </c>
      <c r="S4676" s="4">
        <f>IF(COUNT($M4676:$N4676)=0,0,IF(IF($N4676&lt;&gt;"",$N4676,$M4676)&gt;=スコアリング基準!$B$20,スコアリング基準!$C$20,IF(IF($N4676&lt;&gt;"",$N4676,$M4676)&gt;=スコアリング基準!$B$21,スコアリング基準!$C$21,IF(IF($N4676&lt;&gt;"",$N4676,$M4676)&gt;0,スコアリング基準!$C$22,0))))</f>
        <v/>
      </c>
      <c r="T4676" s="4">
        <f>IF($O4676="可",スコアリング基準!$C$23,0)</f>
        <v/>
      </c>
      <c r="U4676" s="4">
        <f>IF(OR(COUNT($K4676:$L4676)&lt;2,$K4676=0),0,IF(ABS($L4676)/$K4676&lt;=スコアリング基準!$B$24,スコアリング基準!$C$24,IF(ABS($L4676)/$K4676&lt;=スコアリング基準!$B$25,スコアリング基準!$C$25,IF(ABS($L4676)/$K4676&lt;=スコアリング基準!$B$26,スコアリング基準!$C$26,0))))</f>
        <v/>
      </c>
      <c r="V4676" s="4">
        <f>IF($P4676="なし",スコアリング基準!$C$27,0)</f>
        <v/>
      </c>
      <c r="W4676" s="4">
        <f>IF($F4676="",0,IF(ISNUMBER($F4676),IF($F4676&lt;=スコアリング基準!$B$28,スコアリング基準!$C$28,スコアリング基準!$C$29),0))</f>
        <v/>
      </c>
      <c r="X4676" s="4">
        <f>IFERROR(VLOOKUP($B4676,スコアリング基準!$A$36:$B$46,2,FALSE),0)</f>
        <v/>
      </c>
      <c r="Y4676" s="4">
        <f>SUM($S4676:$X4676)</f>
        <v/>
      </c>
      <c r="Z4676" s="4">
        <f>IF(COUNT($M4676:$N4676)=0,"データ無",IF($Y4676&gt;=スコアリング基準!$B$30,"S",IF($Y4676&gt;=スコアリング基準!$B$31,"A",IF($Y4676&gt;=スコアリング基準!$B$32,"B","C"))))</f>
        <v/>
      </c>
      <c r="AA4676">
        <f>IFERROR(INDEX(実績DB!$I$3:$I$104,MATCH($B4676&amp;$C4676,実績DB!$J$3:$J$104,0)),"")</f>
        <v/>
      </c>
    </row>
    <row r="4677">
      <c r="A4677" t="n">
        <v>4675</v>
      </c>
      <c r="B4677" t="inlineStr">
        <is>
          <t>関西</t>
        </is>
      </c>
      <c r="C4677" t="inlineStr">
        <is>
          <t>葺合変電所</t>
        </is>
      </c>
      <c r="E4677" t="n">
        <v>77</v>
      </c>
      <c r="F4677" t="n">
        <v>6.6</v>
      </c>
      <c r="G4677" s="3" t="n">
        <v>34.700797</v>
      </c>
      <c r="H4677" s="3" t="n">
        <v>135.213186</v>
      </c>
      <c r="I4677" t="inlineStr">
        <is>
          <t>Google Places(名称一致)</t>
        </is>
      </c>
      <c r="J4677" t="n">
        <v>66</v>
      </c>
      <c r="K4677" t="n">
        <v>66</v>
      </c>
      <c r="L4677" t="n">
        <v>-47</v>
      </c>
      <c r="M4677" t="n">
        <v>19</v>
      </c>
      <c r="N4677" t="n">
        <v>0</v>
      </c>
      <c r="O4677" t="inlineStr">
        <is>
          <t>不可 #2</t>
        </is>
      </c>
      <c r="P4677" t="inlineStr">
        <is>
          <t>有り</t>
        </is>
      </c>
      <c r="R4677" s="4">
        <f>IF(COUNT($M4677:$N4677)=0,"",IF(AND(IF($N4677&lt;&gt;"",$N4677,$M4677)&lt;=0,$O4677&lt;&gt;"可"),"警告",""))</f>
        <v/>
      </c>
      <c r="S4677" s="4">
        <f>IF(COUNT($M4677:$N4677)=0,0,IF(IF($N4677&lt;&gt;"",$N4677,$M4677)&gt;=スコアリング基準!$B$20,スコアリング基準!$C$20,IF(IF($N4677&lt;&gt;"",$N4677,$M4677)&gt;=スコアリング基準!$B$21,スコアリング基準!$C$21,IF(IF($N4677&lt;&gt;"",$N4677,$M4677)&gt;0,スコアリング基準!$C$22,0))))</f>
        <v/>
      </c>
      <c r="T4677" s="4">
        <f>IF($O4677="可",スコアリング基準!$C$23,0)</f>
        <v/>
      </c>
      <c r="U4677" s="4">
        <f>IF(OR(COUNT($K4677:$L4677)&lt;2,$K4677=0),0,IF(ABS($L4677)/$K4677&lt;=スコアリング基準!$B$24,スコアリング基準!$C$24,IF(ABS($L4677)/$K4677&lt;=スコアリング基準!$B$25,スコアリング基準!$C$25,IF(ABS($L4677)/$K4677&lt;=スコアリング基準!$B$26,スコアリング基準!$C$26,0))))</f>
        <v/>
      </c>
      <c r="V4677" s="4">
        <f>IF($P4677="なし",スコアリング基準!$C$27,0)</f>
        <v/>
      </c>
      <c r="W4677" s="4">
        <f>IF($F4677="",0,IF(ISNUMBER($F4677),IF($F4677&lt;=スコアリング基準!$B$28,スコアリング基準!$C$28,スコアリング基準!$C$29),0))</f>
        <v/>
      </c>
      <c r="X4677" s="4">
        <f>IFERROR(VLOOKUP($B4677,スコアリング基準!$A$36:$B$46,2,FALSE),0)</f>
        <v/>
      </c>
      <c r="Y4677" s="4">
        <f>SUM($S4677:$X4677)</f>
        <v/>
      </c>
      <c r="Z4677" s="4">
        <f>IF(COUNT($M4677:$N4677)=0,"データ無",IF($Y4677&gt;=スコアリング基準!$B$30,"S",IF($Y4677&gt;=スコアリング基準!$B$31,"A",IF($Y4677&gt;=スコアリング基準!$B$32,"B","C"))))</f>
        <v/>
      </c>
      <c r="AA4677">
        <f>IFERROR(INDEX(実績DB!$I$3:$I$104,MATCH($B4677&amp;$C4677,実績DB!$J$3:$J$104,0)),"")</f>
        <v/>
      </c>
    </row>
    <row r="4678">
      <c r="A4678" t="n">
        <v>4676</v>
      </c>
      <c r="B4678" t="inlineStr">
        <is>
          <t>関西</t>
        </is>
      </c>
      <c r="C4678" t="inlineStr">
        <is>
          <t>薬師変電所</t>
        </is>
      </c>
      <c r="E4678" t="n">
        <v>77</v>
      </c>
      <c r="F4678" t="n">
        <v>33</v>
      </c>
      <c r="G4678" s="3" t="n"/>
      <c r="H4678" s="3" t="n"/>
      <c r="I4678" t="inlineStr">
        <is>
          <t>未取得</t>
        </is>
      </c>
      <c r="J4678" t="n">
        <v>28</v>
      </c>
      <c r="K4678" t="n">
        <v>15</v>
      </c>
      <c r="L4678" t="n">
        <v>4</v>
      </c>
      <c r="O4678" t="inlineStr">
        <is>
          <t>可</t>
        </is>
      </c>
      <c r="P4678" t="inlineStr">
        <is>
          <t>有り</t>
        </is>
      </c>
      <c r="R4678" s="4">
        <f>IF(COUNT($M4678:$N4678)=0,"",IF(AND(IF($N4678&lt;&gt;"",$N4678,$M4678)&lt;=0,$O4678&lt;&gt;"可"),"警告",""))</f>
        <v/>
      </c>
      <c r="S4678" s="4">
        <f>IF(COUNT($M4678:$N4678)=0,0,IF(IF($N4678&lt;&gt;"",$N4678,$M4678)&gt;=スコアリング基準!$B$20,スコアリング基準!$C$20,IF(IF($N4678&lt;&gt;"",$N4678,$M4678)&gt;=スコアリング基準!$B$21,スコアリング基準!$C$21,IF(IF($N4678&lt;&gt;"",$N4678,$M4678)&gt;0,スコアリング基準!$C$22,0))))</f>
        <v/>
      </c>
      <c r="T4678" s="4">
        <f>IF($O4678="可",スコアリング基準!$C$23,0)</f>
        <v/>
      </c>
      <c r="U4678" s="4">
        <f>IF(OR(COUNT($K4678:$L4678)&lt;2,$K4678=0),0,IF(ABS($L4678)/$K4678&lt;=スコアリング基準!$B$24,スコアリング基準!$C$24,IF(ABS($L4678)/$K4678&lt;=スコアリング基準!$B$25,スコアリング基準!$C$25,IF(ABS($L4678)/$K4678&lt;=スコアリング基準!$B$26,スコアリング基準!$C$26,0))))</f>
        <v/>
      </c>
      <c r="V4678" s="4">
        <f>IF($P4678="なし",スコアリング基準!$C$27,0)</f>
        <v/>
      </c>
      <c r="W4678" s="4">
        <f>IF($F4678="",0,IF(ISNUMBER($F4678),IF($F4678&lt;=スコアリング基準!$B$28,スコアリング基準!$C$28,スコアリング基準!$C$29),0))</f>
        <v/>
      </c>
      <c r="X4678" s="4">
        <f>IFERROR(VLOOKUP($B4678,スコアリング基準!$A$36:$B$46,2,FALSE),0)</f>
        <v/>
      </c>
      <c r="Y4678" s="4">
        <f>SUM($S4678:$X4678)</f>
        <v/>
      </c>
      <c r="Z4678" s="4">
        <f>IF(COUNT($M4678:$N4678)=0,"データ無",IF($Y4678&gt;=スコアリング基準!$B$30,"S",IF($Y4678&gt;=スコアリング基準!$B$31,"A",IF($Y4678&gt;=スコアリング基準!$B$32,"B","C"))))</f>
        <v/>
      </c>
      <c r="AA4678">
        <f>IFERROR(INDEX(実績DB!$I$3:$I$104,MATCH($B4678&amp;$C4678,実績DB!$J$3:$J$104,0)),"")</f>
        <v/>
      </c>
    </row>
    <row r="4679">
      <c r="A4679" t="n">
        <v>4677</v>
      </c>
      <c r="B4679" t="inlineStr">
        <is>
          <t>関西</t>
        </is>
      </c>
      <c r="C4679" t="inlineStr">
        <is>
          <t>藤原台変電所</t>
        </is>
      </c>
      <c r="E4679" t="n">
        <v>77</v>
      </c>
      <c r="F4679" t="n">
        <v>6.6</v>
      </c>
      <c r="G4679" s="3" t="n">
        <v>34.835212</v>
      </c>
      <c r="H4679" s="3" t="n">
        <v>135.223707</v>
      </c>
      <c r="I4679" t="inlineStr">
        <is>
          <t>Google Places(名称一致)</t>
        </is>
      </c>
      <c r="J4679" t="n">
        <v>19</v>
      </c>
      <c r="K4679" t="n">
        <v>19</v>
      </c>
      <c r="L4679" t="n">
        <v>-11</v>
      </c>
      <c r="M4679" t="n">
        <v>7</v>
      </c>
      <c r="N4679" t="n">
        <v>0</v>
      </c>
      <c r="O4679" t="inlineStr">
        <is>
          <t>不可 #2</t>
        </is>
      </c>
      <c r="P4679" t="inlineStr">
        <is>
          <t>有り</t>
        </is>
      </c>
      <c r="R4679" s="4">
        <f>IF(COUNT($M4679:$N4679)=0,"",IF(AND(IF($N4679&lt;&gt;"",$N4679,$M4679)&lt;=0,$O4679&lt;&gt;"可"),"警告",""))</f>
        <v/>
      </c>
      <c r="S4679" s="4">
        <f>IF(COUNT($M4679:$N4679)=0,0,IF(IF($N4679&lt;&gt;"",$N4679,$M4679)&gt;=スコアリング基準!$B$20,スコアリング基準!$C$20,IF(IF($N4679&lt;&gt;"",$N4679,$M4679)&gt;=スコアリング基準!$B$21,スコアリング基準!$C$21,IF(IF($N4679&lt;&gt;"",$N4679,$M4679)&gt;0,スコアリング基準!$C$22,0))))</f>
        <v/>
      </c>
      <c r="T4679" s="4">
        <f>IF($O4679="可",スコアリング基準!$C$23,0)</f>
        <v/>
      </c>
      <c r="U4679" s="4">
        <f>IF(OR(COUNT($K4679:$L4679)&lt;2,$K4679=0),0,IF(ABS($L4679)/$K4679&lt;=スコアリング基準!$B$24,スコアリング基準!$C$24,IF(ABS($L4679)/$K4679&lt;=スコアリング基準!$B$25,スコアリング基準!$C$25,IF(ABS($L4679)/$K4679&lt;=スコアリング基準!$B$26,スコアリング基準!$C$26,0))))</f>
        <v/>
      </c>
      <c r="V4679" s="4">
        <f>IF($P4679="なし",スコアリング基準!$C$27,0)</f>
        <v/>
      </c>
      <c r="W4679" s="4">
        <f>IF($F4679="",0,IF(ISNUMBER($F4679),IF($F4679&lt;=スコアリング基準!$B$28,スコアリング基準!$C$28,スコアリング基準!$C$29),0))</f>
        <v/>
      </c>
      <c r="X4679" s="4">
        <f>IFERROR(VLOOKUP($B4679,スコアリング基準!$A$36:$B$46,2,FALSE),0)</f>
        <v/>
      </c>
      <c r="Y4679" s="4">
        <f>SUM($S4679:$X4679)</f>
        <v/>
      </c>
      <c r="Z4679" s="4">
        <f>IF(COUNT($M4679:$N4679)=0,"データ無",IF($Y4679&gt;=スコアリング基準!$B$30,"S",IF($Y4679&gt;=スコアリング基準!$B$31,"A",IF($Y4679&gt;=スコアリング基準!$B$32,"B","C"))))</f>
        <v/>
      </c>
      <c r="AA4679">
        <f>IFERROR(INDEX(実績DB!$I$3:$I$104,MATCH($B4679&amp;$C4679,実績DB!$J$3:$J$104,0)),"")</f>
        <v/>
      </c>
    </row>
    <row r="4680">
      <c r="A4680" t="n">
        <v>4678</v>
      </c>
      <c r="B4680" t="inlineStr">
        <is>
          <t>関西</t>
        </is>
      </c>
      <c r="C4680" t="inlineStr">
        <is>
          <t>西京極変電所</t>
        </is>
      </c>
      <c r="E4680" t="n">
        <v>77</v>
      </c>
      <c r="F4680" t="n">
        <v>6.6</v>
      </c>
      <c r="G4680" s="3" t="n">
        <v>34.987072</v>
      </c>
      <c r="H4680" s="3" t="n">
        <v>135.721394</v>
      </c>
      <c r="I4680" t="inlineStr">
        <is>
          <t>Google Places(名称一致)</t>
        </is>
      </c>
      <c r="J4680" t="n">
        <v>57</v>
      </c>
      <c r="K4680" t="n">
        <v>57</v>
      </c>
      <c r="L4680" t="n">
        <v>-38</v>
      </c>
      <c r="M4680" t="n">
        <v>19</v>
      </c>
      <c r="N4680" t="n">
        <v>19</v>
      </c>
      <c r="O4680" t="inlineStr">
        <is>
          <t>不可 #2</t>
        </is>
      </c>
      <c r="P4680" t="inlineStr">
        <is>
          <t>なし</t>
        </is>
      </c>
      <c r="R4680" s="4">
        <f>IF(COUNT($M4680:$N4680)=0,"",IF(AND(IF($N4680&lt;&gt;"",$N4680,$M4680)&lt;=0,$O4680&lt;&gt;"可"),"警告",""))</f>
        <v/>
      </c>
      <c r="S4680" s="4">
        <f>IF(COUNT($M4680:$N4680)=0,0,IF(IF($N4680&lt;&gt;"",$N4680,$M4680)&gt;=スコアリング基準!$B$20,スコアリング基準!$C$20,IF(IF($N4680&lt;&gt;"",$N4680,$M4680)&gt;=スコアリング基準!$B$21,スコアリング基準!$C$21,IF(IF($N4680&lt;&gt;"",$N4680,$M4680)&gt;0,スコアリング基準!$C$22,0))))</f>
        <v/>
      </c>
      <c r="T4680" s="4">
        <f>IF($O4680="可",スコアリング基準!$C$23,0)</f>
        <v/>
      </c>
      <c r="U4680" s="4">
        <f>IF(OR(COUNT($K4680:$L4680)&lt;2,$K4680=0),0,IF(ABS($L4680)/$K4680&lt;=スコアリング基準!$B$24,スコアリング基準!$C$24,IF(ABS($L4680)/$K4680&lt;=スコアリング基準!$B$25,スコアリング基準!$C$25,IF(ABS($L4680)/$K4680&lt;=スコアリング基準!$B$26,スコアリング基準!$C$26,0))))</f>
        <v/>
      </c>
      <c r="V4680" s="4">
        <f>IF($P4680="なし",スコアリング基準!$C$27,0)</f>
        <v/>
      </c>
      <c r="W4680" s="4">
        <f>IF($F4680="",0,IF(ISNUMBER($F4680),IF($F4680&lt;=スコアリング基準!$B$28,スコアリング基準!$C$28,スコアリング基準!$C$29),0))</f>
        <v/>
      </c>
      <c r="X4680" s="4">
        <f>IFERROR(VLOOKUP($B4680,スコアリング基準!$A$36:$B$46,2,FALSE),0)</f>
        <v/>
      </c>
      <c r="Y4680" s="4">
        <f>SUM($S4680:$X4680)</f>
        <v/>
      </c>
      <c r="Z4680" s="4">
        <f>IF(COUNT($M4680:$N4680)=0,"データ無",IF($Y4680&gt;=スコアリング基準!$B$30,"S",IF($Y4680&gt;=スコアリング基準!$B$31,"A",IF($Y4680&gt;=スコアリング基準!$B$32,"B","C"))))</f>
        <v/>
      </c>
      <c r="AA4680">
        <f>IFERROR(INDEX(実績DB!$I$3:$I$104,MATCH($B4680&amp;$C4680,実績DB!$J$3:$J$104,0)),"")</f>
        <v/>
      </c>
    </row>
    <row r="4681">
      <c r="A4681" t="n">
        <v>4679</v>
      </c>
      <c r="B4681" t="inlineStr">
        <is>
          <t>関西</t>
        </is>
      </c>
      <c r="C4681" t="inlineStr">
        <is>
          <t>西八尾変電所</t>
        </is>
      </c>
      <c r="E4681" t="n">
        <v>77</v>
      </c>
      <c r="F4681" t="n">
        <v>6.6</v>
      </c>
      <c r="G4681" s="3" t="n">
        <v>34.63139</v>
      </c>
      <c r="H4681" s="3" t="n">
        <v>135.587607</v>
      </c>
      <c r="I4681" t="inlineStr">
        <is>
          <t>Google Places(名称一致)</t>
        </is>
      </c>
      <c r="J4681" t="n">
        <v>49</v>
      </c>
      <c r="K4681" t="n">
        <v>49</v>
      </c>
      <c r="L4681" t="n">
        <v>-36</v>
      </c>
      <c r="M4681" t="n">
        <v>13</v>
      </c>
      <c r="N4681" t="n">
        <v>13</v>
      </c>
      <c r="O4681" t="inlineStr">
        <is>
          <t>不可 #2</t>
        </is>
      </c>
      <c r="P4681" t="inlineStr">
        <is>
          <t>なし</t>
        </is>
      </c>
      <c r="R4681" s="4">
        <f>IF(COUNT($M4681:$N4681)=0,"",IF(AND(IF($N4681&lt;&gt;"",$N4681,$M4681)&lt;=0,$O4681&lt;&gt;"可"),"警告",""))</f>
        <v/>
      </c>
      <c r="S4681" s="4">
        <f>IF(COUNT($M4681:$N4681)=0,0,IF(IF($N4681&lt;&gt;"",$N4681,$M4681)&gt;=スコアリング基準!$B$20,スコアリング基準!$C$20,IF(IF($N4681&lt;&gt;"",$N4681,$M4681)&gt;=スコアリング基準!$B$21,スコアリング基準!$C$21,IF(IF($N4681&lt;&gt;"",$N4681,$M4681)&gt;0,スコアリング基準!$C$22,0))))</f>
        <v/>
      </c>
      <c r="T4681" s="4">
        <f>IF($O4681="可",スコアリング基準!$C$23,0)</f>
        <v/>
      </c>
      <c r="U4681" s="4">
        <f>IF(OR(COUNT($K4681:$L4681)&lt;2,$K4681=0),0,IF(ABS($L4681)/$K4681&lt;=スコアリング基準!$B$24,スコアリング基準!$C$24,IF(ABS($L4681)/$K4681&lt;=スコアリング基準!$B$25,スコアリング基準!$C$25,IF(ABS($L4681)/$K4681&lt;=スコアリング基準!$B$26,スコアリング基準!$C$26,0))))</f>
        <v/>
      </c>
      <c r="V4681" s="4">
        <f>IF($P4681="なし",スコアリング基準!$C$27,0)</f>
        <v/>
      </c>
      <c r="W4681" s="4">
        <f>IF($F4681="",0,IF(ISNUMBER($F4681),IF($F4681&lt;=スコアリング基準!$B$28,スコアリング基準!$C$28,スコアリング基準!$C$29),0))</f>
        <v/>
      </c>
      <c r="X4681" s="4">
        <f>IFERROR(VLOOKUP($B4681,スコアリング基準!$A$36:$B$46,2,FALSE),0)</f>
        <v/>
      </c>
      <c r="Y4681" s="4">
        <f>SUM($S4681:$X4681)</f>
        <v/>
      </c>
      <c r="Z4681" s="4">
        <f>IF(COUNT($M4681:$N4681)=0,"データ無",IF($Y4681&gt;=スコアリング基準!$B$30,"S",IF($Y4681&gt;=スコアリング基準!$B$31,"A",IF($Y4681&gt;=スコアリング基準!$B$32,"B","C"))))</f>
        <v/>
      </c>
      <c r="AA4681">
        <f>IFERROR(INDEX(実績DB!$I$3:$I$104,MATCH($B4681&amp;$C4681,実績DB!$J$3:$J$104,0)),"")</f>
        <v/>
      </c>
    </row>
    <row r="4682">
      <c r="A4682" t="n">
        <v>4680</v>
      </c>
      <c r="B4682" t="inlineStr">
        <is>
          <t>関西</t>
        </is>
      </c>
      <c r="C4682" t="inlineStr">
        <is>
          <t>西向変電所</t>
        </is>
      </c>
      <c r="E4682" t="n">
        <v>77</v>
      </c>
      <c r="F4682" t="n">
        <v>33</v>
      </c>
      <c r="G4682" s="3" t="n"/>
      <c r="H4682" s="3" t="n"/>
      <c r="I4682" t="inlineStr">
        <is>
          <t>未取得</t>
        </is>
      </c>
      <c r="J4682" t="n">
        <v>28</v>
      </c>
      <c r="K4682" t="n">
        <v>28</v>
      </c>
      <c r="L4682" t="n">
        <v>-7</v>
      </c>
      <c r="O4682" t="inlineStr">
        <is>
          <t>不可 #1</t>
        </is>
      </c>
      <c r="P4682" t="inlineStr">
        <is>
          <t>有り</t>
        </is>
      </c>
      <c r="R4682" s="4">
        <f>IF(COUNT($M4682:$N4682)=0,"",IF(AND(IF($N4682&lt;&gt;"",$N4682,$M4682)&lt;=0,$O4682&lt;&gt;"可"),"警告",""))</f>
        <v/>
      </c>
      <c r="S4682" s="4">
        <f>IF(COUNT($M4682:$N4682)=0,0,IF(IF($N4682&lt;&gt;"",$N4682,$M4682)&gt;=スコアリング基準!$B$20,スコアリング基準!$C$20,IF(IF($N4682&lt;&gt;"",$N4682,$M4682)&gt;=スコアリング基準!$B$21,スコアリング基準!$C$21,IF(IF($N4682&lt;&gt;"",$N4682,$M4682)&gt;0,スコアリング基準!$C$22,0))))</f>
        <v/>
      </c>
      <c r="T4682" s="4">
        <f>IF($O4682="可",スコアリング基準!$C$23,0)</f>
        <v/>
      </c>
      <c r="U4682" s="4">
        <f>IF(OR(COUNT($K4682:$L4682)&lt;2,$K4682=0),0,IF(ABS($L4682)/$K4682&lt;=スコアリング基準!$B$24,スコアリング基準!$C$24,IF(ABS($L4682)/$K4682&lt;=スコアリング基準!$B$25,スコアリング基準!$C$25,IF(ABS($L4682)/$K4682&lt;=スコアリング基準!$B$26,スコアリング基準!$C$26,0))))</f>
        <v/>
      </c>
      <c r="V4682" s="4">
        <f>IF($P4682="なし",スコアリング基準!$C$27,0)</f>
        <v/>
      </c>
      <c r="W4682" s="4">
        <f>IF($F4682="",0,IF(ISNUMBER($F4682),IF($F4682&lt;=スコアリング基準!$B$28,スコアリング基準!$C$28,スコアリング基準!$C$29),0))</f>
        <v/>
      </c>
      <c r="X4682" s="4">
        <f>IFERROR(VLOOKUP($B4682,スコアリング基準!$A$36:$B$46,2,FALSE),0)</f>
        <v/>
      </c>
      <c r="Y4682" s="4">
        <f>SUM($S4682:$X4682)</f>
        <v/>
      </c>
      <c r="Z4682" s="4">
        <f>IF(COUNT($M4682:$N4682)=0,"データ無",IF($Y4682&gt;=スコアリング基準!$B$30,"S",IF($Y4682&gt;=スコアリング基準!$B$31,"A",IF($Y4682&gt;=スコアリング基準!$B$32,"B","C"))))</f>
        <v/>
      </c>
      <c r="AA4682">
        <f>IFERROR(INDEX(実績DB!$I$3:$I$104,MATCH($B4682&amp;$C4682,実績DB!$J$3:$J$104,0)),"")</f>
        <v/>
      </c>
    </row>
    <row r="4683">
      <c r="A4683" t="n">
        <v>4681</v>
      </c>
      <c r="B4683" t="inlineStr">
        <is>
          <t>関西</t>
        </is>
      </c>
      <c r="C4683" t="inlineStr">
        <is>
          <t>西堤変電所</t>
        </is>
      </c>
      <c r="E4683" t="n">
        <v>77</v>
      </c>
      <c r="F4683" t="n">
        <v>6.6</v>
      </c>
      <c r="G4683" s="3" t="n">
        <v>34.67586</v>
      </c>
      <c r="H4683" s="3" t="n">
        <v>135.578027</v>
      </c>
      <c r="I4683" t="inlineStr">
        <is>
          <t>Google Places(名称一致)</t>
        </is>
      </c>
      <c r="J4683" t="n">
        <v>66</v>
      </c>
      <c r="K4683" t="n">
        <v>66</v>
      </c>
      <c r="L4683" t="n">
        <v>-48</v>
      </c>
      <c r="M4683" t="n">
        <v>18</v>
      </c>
      <c r="N4683" t="n">
        <v>18</v>
      </c>
      <c r="O4683" t="inlineStr">
        <is>
          <t>不可 #2</t>
        </is>
      </c>
      <c r="P4683" t="inlineStr">
        <is>
          <t>なし</t>
        </is>
      </c>
      <c r="R4683" s="4">
        <f>IF(COUNT($M4683:$N4683)=0,"",IF(AND(IF($N4683&lt;&gt;"",$N4683,$M4683)&lt;=0,$O4683&lt;&gt;"可"),"警告",""))</f>
        <v/>
      </c>
      <c r="S4683" s="4">
        <f>IF(COUNT($M4683:$N4683)=0,0,IF(IF($N4683&lt;&gt;"",$N4683,$M4683)&gt;=スコアリング基準!$B$20,スコアリング基準!$C$20,IF(IF($N4683&lt;&gt;"",$N4683,$M4683)&gt;=スコアリング基準!$B$21,スコアリング基準!$C$21,IF(IF($N4683&lt;&gt;"",$N4683,$M4683)&gt;0,スコアリング基準!$C$22,0))))</f>
        <v/>
      </c>
      <c r="T4683" s="4">
        <f>IF($O4683="可",スコアリング基準!$C$23,0)</f>
        <v/>
      </c>
      <c r="U4683" s="4">
        <f>IF(OR(COUNT($K4683:$L4683)&lt;2,$K4683=0),0,IF(ABS($L4683)/$K4683&lt;=スコアリング基準!$B$24,スコアリング基準!$C$24,IF(ABS($L4683)/$K4683&lt;=スコアリング基準!$B$25,スコアリング基準!$C$25,IF(ABS($L4683)/$K4683&lt;=スコアリング基準!$B$26,スコアリング基準!$C$26,0))))</f>
        <v/>
      </c>
      <c r="V4683" s="4">
        <f>IF($P4683="なし",スコアリング基準!$C$27,0)</f>
        <v/>
      </c>
      <c r="W4683" s="4">
        <f>IF($F4683="",0,IF(ISNUMBER($F4683),IF($F4683&lt;=スコアリング基準!$B$28,スコアリング基準!$C$28,スコアリング基準!$C$29),0))</f>
        <v/>
      </c>
      <c r="X4683" s="4">
        <f>IFERROR(VLOOKUP($B4683,スコアリング基準!$A$36:$B$46,2,FALSE),0)</f>
        <v/>
      </c>
      <c r="Y4683" s="4">
        <f>SUM($S4683:$X4683)</f>
        <v/>
      </c>
      <c r="Z4683" s="4">
        <f>IF(COUNT($M4683:$N4683)=0,"データ無",IF($Y4683&gt;=スコアリング基準!$B$30,"S",IF($Y4683&gt;=スコアリング基準!$B$31,"A",IF($Y4683&gt;=スコアリング基準!$B$32,"B","C"))))</f>
        <v/>
      </c>
      <c r="AA4683">
        <f>IFERROR(INDEX(実績DB!$I$3:$I$104,MATCH($B4683&amp;$C4683,実績DB!$J$3:$J$104,0)),"")</f>
        <v/>
      </c>
    </row>
    <row r="4684">
      <c r="A4684" t="n">
        <v>4682</v>
      </c>
      <c r="B4684" t="inlineStr">
        <is>
          <t>関西</t>
        </is>
      </c>
      <c r="C4684" t="inlineStr">
        <is>
          <t>西大久保変電所</t>
        </is>
      </c>
      <c r="E4684" t="n">
        <v>77</v>
      </c>
      <c r="F4684" t="n">
        <v>6.6</v>
      </c>
      <c r="G4684" s="3" t="n">
        <v>34.68192</v>
      </c>
      <c r="H4684" s="3" t="n">
        <v>134.94144</v>
      </c>
      <c r="I4684" t="inlineStr">
        <is>
          <t>OSM実測(名称一致)</t>
        </is>
      </c>
      <c r="J4684" t="n">
        <v>38</v>
      </c>
      <c r="K4684" t="n">
        <v>38</v>
      </c>
      <c r="L4684" t="n">
        <v>-19</v>
      </c>
      <c r="M4684" t="n">
        <v>19</v>
      </c>
      <c r="N4684" t="n">
        <v>0</v>
      </c>
      <c r="O4684" t="inlineStr">
        <is>
          <t>不可 #2</t>
        </is>
      </c>
      <c r="P4684" t="inlineStr">
        <is>
          <t>有り</t>
        </is>
      </c>
      <c r="R4684" s="4">
        <f>IF(COUNT($M4684:$N4684)=0,"",IF(AND(IF($N4684&lt;&gt;"",$N4684,$M4684)&lt;=0,$O4684&lt;&gt;"可"),"警告",""))</f>
        <v/>
      </c>
      <c r="S4684" s="4">
        <f>IF(COUNT($M4684:$N4684)=0,0,IF(IF($N4684&lt;&gt;"",$N4684,$M4684)&gt;=スコアリング基準!$B$20,スコアリング基準!$C$20,IF(IF($N4684&lt;&gt;"",$N4684,$M4684)&gt;=スコアリング基準!$B$21,スコアリング基準!$C$21,IF(IF($N4684&lt;&gt;"",$N4684,$M4684)&gt;0,スコアリング基準!$C$22,0))))</f>
        <v/>
      </c>
      <c r="T4684" s="4">
        <f>IF($O4684="可",スコアリング基準!$C$23,0)</f>
        <v/>
      </c>
      <c r="U4684" s="4">
        <f>IF(OR(COUNT($K4684:$L4684)&lt;2,$K4684=0),0,IF(ABS($L4684)/$K4684&lt;=スコアリング基準!$B$24,スコアリング基準!$C$24,IF(ABS($L4684)/$K4684&lt;=スコアリング基準!$B$25,スコアリング基準!$C$25,IF(ABS($L4684)/$K4684&lt;=スコアリング基準!$B$26,スコアリング基準!$C$26,0))))</f>
        <v/>
      </c>
      <c r="V4684" s="4">
        <f>IF($P4684="なし",スコアリング基準!$C$27,0)</f>
        <v/>
      </c>
      <c r="W4684" s="4">
        <f>IF($F4684="",0,IF(ISNUMBER($F4684),IF($F4684&lt;=スコアリング基準!$B$28,スコアリング基準!$C$28,スコアリング基準!$C$29),0))</f>
        <v/>
      </c>
      <c r="X4684" s="4">
        <f>IFERROR(VLOOKUP($B4684,スコアリング基準!$A$36:$B$46,2,FALSE),0)</f>
        <v/>
      </c>
      <c r="Y4684" s="4">
        <f>SUM($S4684:$X4684)</f>
        <v/>
      </c>
      <c r="Z4684" s="4">
        <f>IF(COUNT($M4684:$N4684)=0,"データ無",IF($Y4684&gt;=スコアリング基準!$B$30,"S",IF($Y4684&gt;=スコアリング基準!$B$31,"A",IF($Y4684&gt;=スコアリング基準!$B$32,"B","C"))))</f>
        <v/>
      </c>
      <c r="AA4684">
        <f>IFERROR(INDEX(実績DB!$I$3:$I$104,MATCH($B4684&amp;$C4684,実績DB!$J$3:$J$104,0)),"")</f>
        <v/>
      </c>
    </row>
    <row r="4685">
      <c r="A4685" t="n">
        <v>4683</v>
      </c>
      <c r="B4685" t="inlineStr">
        <is>
          <t>関西</t>
        </is>
      </c>
      <c r="C4685" t="inlineStr">
        <is>
          <t>西天川変電所</t>
        </is>
      </c>
      <c r="E4685" t="n">
        <v>77</v>
      </c>
      <c r="F4685" t="n">
        <v>6.6</v>
      </c>
      <c r="G4685" s="3" t="n">
        <v>34.833603</v>
      </c>
      <c r="H4685" s="3" t="n">
        <v>135.623827</v>
      </c>
      <c r="I4685" t="inlineStr">
        <is>
          <t>Google Places(名称一致)</t>
        </is>
      </c>
      <c r="J4685" t="n">
        <v>38</v>
      </c>
      <c r="K4685" t="n">
        <v>38</v>
      </c>
      <c r="L4685" t="n">
        <v>-19</v>
      </c>
      <c r="M4685" t="n">
        <v>19</v>
      </c>
      <c r="N4685" t="n">
        <v>19</v>
      </c>
      <c r="O4685" t="inlineStr">
        <is>
          <t>不可 #2</t>
        </is>
      </c>
      <c r="P4685" t="inlineStr">
        <is>
          <t>なし</t>
        </is>
      </c>
      <c r="R4685" s="4">
        <f>IF(COUNT($M4685:$N4685)=0,"",IF(AND(IF($N4685&lt;&gt;"",$N4685,$M4685)&lt;=0,$O4685&lt;&gt;"可"),"警告",""))</f>
        <v/>
      </c>
      <c r="S4685" s="4">
        <f>IF(COUNT($M4685:$N4685)=0,0,IF(IF($N4685&lt;&gt;"",$N4685,$M4685)&gt;=スコアリング基準!$B$20,スコアリング基準!$C$20,IF(IF($N4685&lt;&gt;"",$N4685,$M4685)&gt;=スコアリング基準!$B$21,スコアリング基準!$C$21,IF(IF($N4685&lt;&gt;"",$N4685,$M4685)&gt;0,スコアリング基準!$C$22,0))))</f>
        <v/>
      </c>
      <c r="T4685" s="4">
        <f>IF($O4685="可",スコアリング基準!$C$23,0)</f>
        <v/>
      </c>
      <c r="U4685" s="4">
        <f>IF(OR(COUNT($K4685:$L4685)&lt;2,$K4685=0),0,IF(ABS($L4685)/$K4685&lt;=スコアリング基準!$B$24,スコアリング基準!$C$24,IF(ABS($L4685)/$K4685&lt;=スコアリング基準!$B$25,スコアリング基準!$C$25,IF(ABS($L4685)/$K4685&lt;=スコアリング基準!$B$26,スコアリング基準!$C$26,0))))</f>
        <v/>
      </c>
      <c r="V4685" s="4">
        <f>IF($P4685="なし",スコアリング基準!$C$27,0)</f>
        <v/>
      </c>
      <c r="W4685" s="4">
        <f>IF($F4685="",0,IF(ISNUMBER($F4685),IF($F4685&lt;=スコアリング基準!$B$28,スコアリング基準!$C$28,スコアリング基準!$C$29),0))</f>
        <v/>
      </c>
      <c r="X4685" s="4">
        <f>IFERROR(VLOOKUP($B4685,スコアリング基準!$A$36:$B$46,2,FALSE),0)</f>
        <v/>
      </c>
      <c r="Y4685" s="4">
        <f>SUM($S4685:$X4685)</f>
        <v/>
      </c>
      <c r="Z4685" s="4">
        <f>IF(COUNT($M4685:$N4685)=0,"データ無",IF($Y4685&gt;=スコアリング基準!$B$30,"S",IF($Y4685&gt;=スコアリング基準!$B$31,"A",IF($Y4685&gt;=スコアリング基準!$B$32,"B","C"))))</f>
        <v/>
      </c>
      <c r="AA4685">
        <f>IFERROR(INDEX(実績DB!$I$3:$I$104,MATCH($B4685&amp;$C4685,実績DB!$J$3:$J$104,0)),"")</f>
        <v/>
      </c>
    </row>
    <row r="4686">
      <c r="A4686" t="n">
        <v>4684</v>
      </c>
      <c r="B4686" t="inlineStr">
        <is>
          <t>関西</t>
        </is>
      </c>
      <c r="C4686" t="inlineStr">
        <is>
          <t>西山科変電所</t>
        </is>
      </c>
      <c r="E4686" t="n">
        <v>77</v>
      </c>
      <c r="F4686" t="n">
        <v>6.6</v>
      </c>
      <c r="G4686" s="3" t="n">
        <v>34.976506</v>
      </c>
      <c r="H4686" s="3" t="n">
        <v>135.797308</v>
      </c>
      <c r="I4686" t="inlineStr">
        <is>
          <t>Google Places(名称一致)</t>
        </is>
      </c>
      <c r="J4686" t="n">
        <v>38</v>
      </c>
      <c r="K4686" t="n">
        <v>38</v>
      </c>
      <c r="L4686" t="n">
        <v>-19</v>
      </c>
      <c r="M4686" t="n">
        <v>19</v>
      </c>
      <c r="N4686" t="n">
        <v>19</v>
      </c>
      <c r="O4686" t="inlineStr">
        <is>
          <t>不可 #2</t>
        </is>
      </c>
      <c r="P4686" t="inlineStr">
        <is>
          <t>なし</t>
        </is>
      </c>
      <c r="R4686" s="4">
        <f>IF(COUNT($M4686:$N4686)=0,"",IF(AND(IF($N4686&lt;&gt;"",$N4686,$M4686)&lt;=0,$O4686&lt;&gt;"可"),"警告",""))</f>
        <v/>
      </c>
      <c r="S4686" s="4">
        <f>IF(COUNT($M4686:$N4686)=0,0,IF(IF($N4686&lt;&gt;"",$N4686,$M4686)&gt;=スコアリング基準!$B$20,スコアリング基準!$C$20,IF(IF($N4686&lt;&gt;"",$N4686,$M4686)&gt;=スコアリング基準!$B$21,スコアリング基準!$C$21,IF(IF($N4686&lt;&gt;"",$N4686,$M4686)&gt;0,スコアリング基準!$C$22,0))))</f>
        <v/>
      </c>
      <c r="T4686" s="4">
        <f>IF($O4686="可",スコアリング基準!$C$23,0)</f>
        <v/>
      </c>
      <c r="U4686" s="4">
        <f>IF(OR(COUNT($K4686:$L4686)&lt;2,$K4686=0),0,IF(ABS($L4686)/$K4686&lt;=スコアリング基準!$B$24,スコアリング基準!$C$24,IF(ABS($L4686)/$K4686&lt;=スコアリング基準!$B$25,スコアリング基準!$C$25,IF(ABS($L4686)/$K4686&lt;=スコアリング基準!$B$26,スコアリング基準!$C$26,0))))</f>
        <v/>
      </c>
      <c r="V4686" s="4">
        <f>IF($P4686="なし",スコアリング基準!$C$27,0)</f>
        <v/>
      </c>
      <c r="W4686" s="4">
        <f>IF($F4686="",0,IF(ISNUMBER($F4686),IF($F4686&lt;=スコアリング基準!$B$28,スコアリング基準!$C$28,スコアリング基準!$C$29),0))</f>
        <v/>
      </c>
      <c r="X4686" s="4">
        <f>IFERROR(VLOOKUP($B4686,スコアリング基準!$A$36:$B$46,2,FALSE),0)</f>
        <v/>
      </c>
      <c r="Y4686" s="4">
        <f>SUM($S4686:$X4686)</f>
        <v/>
      </c>
      <c r="Z4686" s="4">
        <f>IF(COUNT($M4686:$N4686)=0,"データ無",IF($Y4686&gt;=スコアリング基準!$B$30,"S",IF($Y4686&gt;=スコアリング基準!$B$31,"A",IF($Y4686&gt;=スコアリング基準!$B$32,"B","C"))))</f>
        <v/>
      </c>
      <c r="AA4686">
        <f>IFERROR(INDEX(実績DB!$I$3:$I$104,MATCH($B4686&amp;$C4686,実績DB!$J$3:$J$104,0)),"")</f>
        <v/>
      </c>
    </row>
    <row r="4687">
      <c r="A4687" t="n">
        <v>4685</v>
      </c>
      <c r="B4687" t="inlineStr">
        <is>
          <t>関西</t>
        </is>
      </c>
      <c r="C4687" t="inlineStr">
        <is>
          <t>西扇町変電所</t>
        </is>
      </c>
      <c r="E4687" t="n">
        <v>77</v>
      </c>
      <c r="F4687" t="n">
        <v>6.6</v>
      </c>
      <c r="G4687" s="3" t="n"/>
      <c r="H4687" s="3" t="n"/>
      <c r="I4687" t="inlineStr">
        <is>
          <t>未取得</t>
        </is>
      </c>
      <c r="J4687" t="n">
        <v>64</v>
      </c>
      <c r="K4687" t="n">
        <v>64</v>
      </c>
      <c r="L4687" t="n">
        <v>-47</v>
      </c>
      <c r="M4687" t="n">
        <v>17</v>
      </c>
      <c r="N4687" t="n">
        <v>17</v>
      </c>
      <c r="O4687" t="inlineStr">
        <is>
          <t>不可 #2</t>
        </is>
      </c>
      <c r="P4687" t="inlineStr">
        <is>
          <t>なし</t>
        </is>
      </c>
      <c r="R4687" s="4">
        <f>IF(COUNT($M4687:$N4687)=0,"",IF(AND(IF($N4687&lt;&gt;"",$N4687,$M4687)&lt;=0,$O4687&lt;&gt;"可"),"警告",""))</f>
        <v/>
      </c>
      <c r="S4687" s="4">
        <f>IF(COUNT($M4687:$N4687)=0,0,IF(IF($N4687&lt;&gt;"",$N4687,$M4687)&gt;=スコアリング基準!$B$20,スコアリング基準!$C$20,IF(IF($N4687&lt;&gt;"",$N4687,$M4687)&gt;=スコアリング基準!$B$21,スコアリング基準!$C$21,IF(IF($N4687&lt;&gt;"",$N4687,$M4687)&gt;0,スコアリング基準!$C$22,0))))</f>
        <v/>
      </c>
      <c r="T4687" s="4">
        <f>IF($O4687="可",スコアリング基準!$C$23,0)</f>
        <v/>
      </c>
      <c r="U4687" s="4">
        <f>IF(OR(COUNT($K4687:$L4687)&lt;2,$K4687=0),0,IF(ABS($L4687)/$K4687&lt;=スコアリング基準!$B$24,スコアリング基準!$C$24,IF(ABS($L4687)/$K4687&lt;=スコアリング基準!$B$25,スコアリング基準!$C$25,IF(ABS($L4687)/$K4687&lt;=スコアリング基準!$B$26,スコアリング基準!$C$26,0))))</f>
        <v/>
      </c>
      <c r="V4687" s="4">
        <f>IF($P4687="なし",スコアリング基準!$C$27,0)</f>
        <v/>
      </c>
      <c r="W4687" s="4">
        <f>IF($F4687="",0,IF(ISNUMBER($F4687),IF($F4687&lt;=スコアリング基準!$B$28,スコアリング基準!$C$28,スコアリング基準!$C$29),0))</f>
        <v/>
      </c>
      <c r="X4687" s="4">
        <f>IFERROR(VLOOKUP($B4687,スコアリング基準!$A$36:$B$46,2,FALSE),0)</f>
        <v/>
      </c>
      <c r="Y4687" s="4">
        <f>SUM($S4687:$X4687)</f>
        <v/>
      </c>
      <c r="Z4687" s="4">
        <f>IF(COUNT($M4687:$N4687)=0,"データ無",IF($Y4687&gt;=スコアリング基準!$B$30,"S",IF($Y4687&gt;=スコアリング基準!$B$31,"A",IF($Y4687&gt;=スコアリング基準!$B$32,"B","C"))))</f>
        <v/>
      </c>
      <c r="AA4687">
        <f>IFERROR(INDEX(実績DB!$I$3:$I$104,MATCH($B4687&amp;$C4687,実績DB!$J$3:$J$104,0)),"")</f>
        <v/>
      </c>
    </row>
    <row r="4688">
      <c r="A4688" t="n">
        <v>4686</v>
      </c>
      <c r="B4688" t="inlineStr">
        <is>
          <t>関西</t>
        </is>
      </c>
      <c r="C4688" t="inlineStr">
        <is>
          <t>西明石変電所</t>
        </is>
      </c>
      <c r="E4688" t="n">
        <v>77</v>
      </c>
      <c r="F4688" t="n">
        <v>6.6</v>
      </c>
      <c r="G4688" s="3" t="n">
        <v>34.660399</v>
      </c>
      <c r="H4688" s="3" t="n">
        <v>134.955785</v>
      </c>
      <c r="I4688" t="inlineStr">
        <is>
          <t>Google Places(名称一致)</t>
        </is>
      </c>
      <c r="J4688" t="n">
        <v>38</v>
      </c>
      <c r="K4688" t="n">
        <v>38</v>
      </c>
      <c r="L4688" t="n">
        <v>-19</v>
      </c>
      <c r="M4688" t="n">
        <v>19</v>
      </c>
      <c r="N4688" t="n">
        <v>0</v>
      </c>
      <c r="O4688" t="inlineStr">
        <is>
          <t>不可 #2</t>
        </is>
      </c>
      <c r="P4688" t="inlineStr">
        <is>
          <t>有り</t>
        </is>
      </c>
      <c r="R4688" s="4">
        <f>IF(COUNT($M4688:$N4688)=0,"",IF(AND(IF($N4688&lt;&gt;"",$N4688,$M4688)&lt;=0,$O4688&lt;&gt;"可"),"警告",""))</f>
        <v/>
      </c>
      <c r="S4688" s="4">
        <f>IF(COUNT($M4688:$N4688)=0,0,IF(IF($N4688&lt;&gt;"",$N4688,$M4688)&gt;=スコアリング基準!$B$20,スコアリング基準!$C$20,IF(IF($N4688&lt;&gt;"",$N4688,$M4688)&gt;=スコアリング基準!$B$21,スコアリング基準!$C$21,IF(IF($N4688&lt;&gt;"",$N4688,$M4688)&gt;0,スコアリング基準!$C$22,0))))</f>
        <v/>
      </c>
      <c r="T4688" s="4">
        <f>IF($O4688="可",スコアリング基準!$C$23,0)</f>
        <v/>
      </c>
      <c r="U4688" s="4">
        <f>IF(OR(COUNT($K4688:$L4688)&lt;2,$K4688=0),0,IF(ABS($L4688)/$K4688&lt;=スコアリング基準!$B$24,スコアリング基準!$C$24,IF(ABS($L4688)/$K4688&lt;=スコアリング基準!$B$25,スコアリング基準!$C$25,IF(ABS($L4688)/$K4688&lt;=スコアリング基準!$B$26,スコアリング基準!$C$26,0))))</f>
        <v/>
      </c>
      <c r="V4688" s="4">
        <f>IF($P4688="なし",スコアリング基準!$C$27,0)</f>
        <v/>
      </c>
      <c r="W4688" s="4">
        <f>IF($F4688="",0,IF(ISNUMBER($F4688),IF($F4688&lt;=スコアリング基準!$B$28,スコアリング基準!$C$28,スコアリング基準!$C$29),0))</f>
        <v/>
      </c>
      <c r="X4688" s="4">
        <f>IFERROR(VLOOKUP($B4688,スコアリング基準!$A$36:$B$46,2,FALSE),0)</f>
        <v/>
      </c>
      <c r="Y4688" s="4">
        <f>SUM($S4688:$X4688)</f>
        <v/>
      </c>
      <c r="Z4688" s="4">
        <f>IF(COUNT($M4688:$N4688)=0,"データ無",IF($Y4688&gt;=スコアリング基準!$B$30,"S",IF($Y4688&gt;=スコアリング基準!$B$31,"A",IF($Y4688&gt;=スコアリング基準!$B$32,"B","C"))))</f>
        <v/>
      </c>
      <c r="AA4688">
        <f>IFERROR(INDEX(実績DB!$I$3:$I$104,MATCH($B4688&amp;$C4688,実績DB!$J$3:$J$104,0)),"")</f>
        <v/>
      </c>
    </row>
    <row r="4689">
      <c r="A4689" t="n">
        <v>4687</v>
      </c>
      <c r="B4689" t="inlineStr">
        <is>
          <t>関西</t>
        </is>
      </c>
      <c r="C4689" t="inlineStr">
        <is>
          <t>西橿原変電所</t>
        </is>
      </c>
      <c r="E4689" t="n">
        <v>77</v>
      </c>
      <c r="F4689" t="n">
        <v>6.6</v>
      </c>
      <c r="G4689" s="3" t="n">
        <v>34.50674</v>
      </c>
      <c r="H4689" s="3" t="n">
        <v>135.76986</v>
      </c>
      <c r="I4689" t="inlineStr">
        <is>
          <t>OSM実測(名称一致)</t>
        </is>
      </c>
      <c r="J4689" t="n">
        <v>38</v>
      </c>
      <c r="K4689" t="n">
        <v>38</v>
      </c>
      <c r="L4689" t="n">
        <v>-19</v>
      </c>
      <c r="M4689" t="n">
        <v>17</v>
      </c>
      <c r="N4689" t="n">
        <v>17</v>
      </c>
      <c r="O4689" t="inlineStr">
        <is>
          <t>不可 #2</t>
        </is>
      </c>
      <c r="P4689" t="inlineStr">
        <is>
          <t>なし</t>
        </is>
      </c>
      <c r="R4689" s="4">
        <f>IF(COUNT($M4689:$N4689)=0,"",IF(AND(IF($N4689&lt;&gt;"",$N4689,$M4689)&lt;=0,$O4689&lt;&gt;"可"),"警告",""))</f>
        <v/>
      </c>
      <c r="S4689" s="4">
        <f>IF(COUNT($M4689:$N4689)=0,0,IF(IF($N4689&lt;&gt;"",$N4689,$M4689)&gt;=スコアリング基準!$B$20,スコアリング基準!$C$20,IF(IF($N4689&lt;&gt;"",$N4689,$M4689)&gt;=スコアリング基準!$B$21,スコアリング基準!$C$21,IF(IF($N4689&lt;&gt;"",$N4689,$M4689)&gt;0,スコアリング基準!$C$22,0))))</f>
        <v/>
      </c>
      <c r="T4689" s="4">
        <f>IF($O4689="可",スコアリング基準!$C$23,0)</f>
        <v/>
      </c>
      <c r="U4689" s="4">
        <f>IF(OR(COUNT($K4689:$L4689)&lt;2,$K4689=0),0,IF(ABS($L4689)/$K4689&lt;=スコアリング基準!$B$24,スコアリング基準!$C$24,IF(ABS($L4689)/$K4689&lt;=スコアリング基準!$B$25,スコアリング基準!$C$25,IF(ABS($L4689)/$K4689&lt;=スコアリング基準!$B$26,スコアリング基準!$C$26,0))))</f>
        <v/>
      </c>
      <c r="V4689" s="4">
        <f>IF($P4689="なし",スコアリング基準!$C$27,0)</f>
        <v/>
      </c>
      <c r="W4689" s="4">
        <f>IF($F4689="",0,IF(ISNUMBER($F4689),IF($F4689&lt;=スコアリング基準!$B$28,スコアリング基準!$C$28,スコアリング基準!$C$29),0))</f>
        <v/>
      </c>
      <c r="X4689" s="4">
        <f>IFERROR(VLOOKUP($B4689,スコアリング基準!$A$36:$B$46,2,FALSE),0)</f>
        <v/>
      </c>
      <c r="Y4689" s="4">
        <f>SUM($S4689:$X4689)</f>
        <v/>
      </c>
      <c r="Z4689" s="4">
        <f>IF(COUNT($M4689:$N4689)=0,"データ無",IF($Y4689&gt;=スコアリング基準!$B$30,"S",IF($Y4689&gt;=スコアリング基準!$B$31,"A",IF($Y4689&gt;=スコアリング基準!$B$32,"B","C"))))</f>
        <v/>
      </c>
      <c r="AA4689">
        <f>IFERROR(INDEX(実績DB!$I$3:$I$104,MATCH($B4689&amp;$C4689,実績DB!$J$3:$J$104,0)),"")</f>
        <v/>
      </c>
    </row>
    <row r="4690">
      <c r="A4690" t="n">
        <v>4688</v>
      </c>
      <c r="B4690" t="inlineStr">
        <is>
          <t>関西</t>
        </is>
      </c>
      <c r="C4690" t="inlineStr">
        <is>
          <t>西浦変電所</t>
        </is>
      </c>
      <c r="E4690" t="n">
        <v>77</v>
      </c>
      <c r="F4690" t="n">
        <v>6.6</v>
      </c>
      <c r="G4690" s="3" t="n">
        <v>34.542948</v>
      </c>
      <c r="H4690" s="3" t="n">
        <v>135.605126</v>
      </c>
      <c r="I4690" t="inlineStr">
        <is>
          <t>Google Places(名称一致)</t>
        </is>
      </c>
      <c r="J4690" t="n">
        <v>38</v>
      </c>
      <c r="K4690" t="n">
        <v>38</v>
      </c>
      <c r="L4690" t="n">
        <v>-19</v>
      </c>
      <c r="M4690" t="n">
        <v>19</v>
      </c>
      <c r="N4690" t="n">
        <v>0</v>
      </c>
      <c r="O4690" t="inlineStr">
        <is>
          <t>不可 #2</t>
        </is>
      </c>
      <c r="P4690" t="inlineStr">
        <is>
          <t>有り</t>
        </is>
      </c>
      <c r="R4690" s="4">
        <f>IF(COUNT($M4690:$N4690)=0,"",IF(AND(IF($N4690&lt;&gt;"",$N4690,$M4690)&lt;=0,$O4690&lt;&gt;"可"),"警告",""))</f>
        <v/>
      </c>
      <c r="S4690" s="4">
        <f>IF(COUNT($M4690:$N4690)=0,0,IF(IF($N4690&lt;&gt;"",$N4690,$M4690)&gt;=スコアリング基準!$B$20,スコアリング基準!$C$20,IF(IF($N4690&lt;&gt;"",$N4690,$M4690)&gt;=スコアリング基準!$B$21,スコアリング基準!$C$21,IF(IF($N4690&lt;&gt;"",$N4690,$M4690)&gt;0,スコアリング基準!$C$22,0))))</f>
        <v/>
      </c>
      <c r="T4690" s="4">
        <f>IF($O4690="可",スコアリング基準!$C$23,0)</f>
        <v/>
      </c>
      <c r="U4690" s="4">
        <f>IF(OR(COUNT($K4690:$L4690)&lt;2,$K4690=0),0,IF(ABS($L4690)/$K4690&lt;=スコアリング基準!$B$24,スコアリング基準!$C$24,IF(ABS($L4690)/$K4690&lt;=スコアリング基準!$B$25,スコアリング基準!$C$25,IF(ABS($L4690)/$K4690&lt;=スコアリング基準!$B$26,スコアリング基準!$C$26,0))))</f>
        <v/>
      </c>
      <c r="V4690" s="4">
        <f>IF($P4690="なし",スコアリング基準!$C$27,0)</f>
        <v/>
      </c>
      <c r="W4690" s="4">
        <f>IF($F4690="",0,IF(ISNUMBER($F4690),IF($F4690&lt;=スコアリング基準!$B$28,スコアリング基準!$C$28,スコアリング基準!$C$29),0))</f>
        <v/>
      </c>
      <c r="X4690" s="4">
        <f>IFERROR(VLOOKUP($B4690,スコアリング基準!$A$36:$B$46,2,FALSE),0)</f>
        <v/>
      </c>
      <c r="Y4690" s="4">
        <f>SUM($S4690:$X4690)</f>
        <v/>
      </c>
      <c r="Z4690" s="4">
        <f>IF(COUNT($M4690:$N4690)=0,"データ無",IF($Y4690&gt;=スコアリング基準!$B$30,"S",IF($Y4690&gt;=スコアリング基準!$B$31,"A",IF($Y4690&gt;=スコアリング基準!$B$32,"B","C"))))</f>
        <v/>
      </c>
      <c r="AA4690">
        <f>IFERROR(INDEX(実績DB!$I$3:$I$104,MATCH($B4690&amp;$C4690,実績DB!$J$3:$J$104,0)),"")</f>
        <v/>
      </c>
    </row>
    <row r="4691">
      <c r="A4691" t="n">
        <v>4689</v>
      </c>
      <c r="B4691" t="inlineStr">
        <is>
          <t>関西</t>
        </is>
      </c>
      <c r="C4691" t="inlineStr">
        <is>
          <t>西滝野変電所</t>
        </is>
      </c>
      <c r="E4691" t="n">
        <v>77</v>
      </c>
      <c r="F4691" t="n">
        <v>6.6</v>
      </c>
      <c r="G4691" s="3" t="n">
        <v>34.914076</v>
      </c>
      <c r="H4691" s="3" t="n">
        <v>134.905874</v>
      </c>
      <c r="I4691" t="inlineStr">
        <is>
          <t>Google Places(名称一致)</t>
        </is>
      </c>
      <c r="J4691" t="n">
        <v>57</v>
      </c>
      <c r="K4691" t="n">
        <v>57</v>
      </c>
      <c r="L4691" t="n">
        <v>-57</v>
      </c>
      <c r="M4691" t="n">
        <v>0</v>
      </c>
      <c r="N4691" t="n">
        <v>0</v>
      </c>
      <c r="O4691" t="inlineStr">
        <is>
          <t>不可 #2</t>
        </is>
      </c>
      <c r="P4691" t="inlineStr">
        <is>
          <t>有り</t>
        </is>
      </c>
      <c r="R4691" s="4">
        <f>IF(COUNT($M4691:$N4691)=0,"",IF(AND(IF($N4691&lt;&gt;"",$N4691,$M4691)&lt;=0,$O4691&lt;&gt;"可"),"警告",""))</f>
        <v/>
      </c>
      <c r="S4691" s="4">
        <f>IF(COUNT($M4691:$N4691)=0,0,IF(IF($N4691&lt;&gt;"",$N4691,$M4691)&gt;=スコアリング基準!$B$20,スコアリング基準!$C$20,IF(IF($N4691&lt;&gt;"",$N4691,$M4691)&gt;=スコアリング基準!$B$21,スコアリング基準!$C$21,IF(IF($N4691&lt;&gt;"",$N4691,$M4691)&gt;0,スコアリング基準!$C$22,0))))</f>
        <v/>
      </c>
      <c r="T4691" s="4">
        <f>IF($O4691="可",スコアリング基準!$C$23,0)</f>
        <v/>
      </c>
      <c r="U4691" s="4">
        <f>IF(OR(COUNT($K4691:$L4691)&lt;2,$K4691=0),0,IF(ABS($L4691)/$K4691&lt;=スコアリング基準!$B$24,スコアリング基準!$C$24,IF(ABS($L4691)/$K4691&lt;=スコアリング基準!$B$25,スコアリング基準!$C$25,IF(ABS($L4691)/$K4691&lt;=スコアリング基準!$B$26,スコアリング基準!$C$26,0))))</f>
        <v/>
      </c>
      <c r="V4691" s="4">
        <f>IF($P4691="なし",スコアリング基準!$C$27,0)</f>
        <v/>
      </c>
      <c r="W4691" s="4">
        <f>IF($F4691="",0,IF(ISNUMBER($F4691),IF($F4691&lt;=スコアリング基準!$B$28,スコアリング基準!$C$28,スコアリング基準!$C$29),0))</f>
        <v/>
      </c>
      <c r="X4691" s="4">
        <f>IFERROR(VLOOKUP($B4691,スコアリング基準!$A$36:$B$46,2,FALSE),0)</f>
        <v/>
      </c>
      <c r="Y4691" s="4">
        <f>SUM($S4691:$X4691)</f>
        <v/>
      </c>
      <c r="Z4691" s="4">
        <f>IF(COUNT($M4691:$N4691)=0,"データ無",IF($Y4691&gt;=スコアリング基準!$B$30,"S",IF($Y4691&gt;=スコアリング基準!$B$31,"A",IF($Y4691&gt;=スコアリング基準!$B$32,"B","C"))))</f>
        <v/>
      </c>
      <c r="AA4691">
        <f>IFERROR(INDEX(実績DB!$I$3:$I$104,MATCH($B4691&amp;$C4691,実績DB!$J$3:$J$104,0)),"")</f>
        <v/>
      </c>
    </row>
    <row r="4692">
      <c r="A4692" t="n">
        <v>4690</v>
      </c>
      <c r="B4692" t="inlineStr">
        <is>
          <t>関西</t>
        </is>
      </c>
      <c r="C4692" t="inlineStr">
        <is>
          <t>西白浜変電所</t>
        </is>
      </c>
      <c r="E4692" t="n">
        <v>77</v>
      </c>
      <c r="F4692" t="n">
        <v>22</v>
      </c>
      <c r="G4692" s="3" t="n">
        <v>34.784189</v>
      </c>
      <c r="H4692" s="3" t="n">
        <v>134.69757</v>
      </c>
      <c r="I4692" t="inlineStr">
        <is>
          <t>Google Places(名称一致)</t>
        </is>
      </c>
      <c r="J4692" t="n">
        <v>57</v>
      </c>
      <c r="K4692" t="n">
        <v>57</v>
      </c>
      <c r="L4692" t="n">
        <v>-18</v>
      </c>
      <c r="O4692" t="inlineStr">
        <is>
          <t>不可 #1</t>
        </is>
      </c>
      <c r="P4692" t="inlineStr">
        <is>
          <t>有り</t>
        </is>
      </c>
      <c r="R4692" s="4">
        <f>IF(COUNT($M4692:$N4692)=0,"",IF(AND(IF($N4692&lt;&gt;"",$N4692,$M4692)&lt;=0,$O4692&lt;&gt;"可"),"警告",""))</f>
        <v/>
      </c>
      <c r="S4692" s="4">
        <f>IF(COUNT($M4692:$N4692)=0,0,IF(IF($N4692&lt;&gt;"",$N4692,$M4692)&gt;=スコアリング基準!$B$20,スコアリング基準!$C$20,IF(IF($N4692&lt;&gt;"",$N4692,$M4692)&gt;=スコアリング基準!$B$21,スコアリング基準!$C$21,IF(IF($N4692&lt;&gt;"",$N4692,$M4692)&gt;0,スコアリング基準!$C$22,0))))</f>
        <v/>
      </c>
      <c r="T4692" s="4">
        <f>IF($O4692="可",スコアリング基準!$C$23,0)</f>
        <v/>
      </c>
      <c r="U4692" s="4">
        <f>IF(OR(COUNT($K4692:$L4692)&lt;2,$K4692=0),0,IF(ABS($L4692)/$K4692&lt;=スコアリング基準!$B$24,スコアリング基準!$C$24,IF(ABS($L4692)/$K4692&lt;=スコアリング基準!$B$25,スコアリング基準!$C$25,IF(ABS($L4692)/$K4692&lt;=スコアリング基準!$B$26,スコアリング基準!$C$26,0))))</f>
        <v/>
      </c>
      <c r="V4692" s="4">
        <f>IF($P4692="なし",スコアリング基準!$C$27,0)</f>
        <v/>
      </c>
      <c r="W4692" s="4">
        <f>IF($F4692="",0,IF(ISNUMBER($F4692),IF($F4692&lt;=スコアリング基準!$B$28,スコアリング基準!$C$28,スコアリング基準!$C$29),0))</f>
        <v/>
      </c>
      <c r="X4692" s="4">
        <f>IFERROR(VLOOKUP($B4692,スコアリング基準!$A$36:$B$46,2,FALSE),0)</f>
        <v/>
      </c>
      <c r="Y4692" s="4">
        <f>SUM($S4692:$X4692)</f>
        <v/>
      </c>
      <c r="Z4692" s="4">
        <f>IF(COUNT($M4692:$N4692)=0,"データ無",IF($Y4692&gt;=スコアリング基準!$B$30,"S",IF($Y4692&gt;=スコアリング基準!$B$31,"A",IF($Y4692&gt;=スコアリング基準!$B$32,"B","C"))))</f>
        <v/>
      </c>
      <c r="AA4692">
        <f>IFERROR(INDEX(実績DB!$I$3:$I$104,MATCH($B4692&amp;$C4692,実績DB!$J$3:$J$104,0)),"")</f>
        <v/>
      </c>
    </row>
    <row r="4693">
      <c r="A4693" t="n">
        <v>4691</v>
      </c>
      <c r="B4693" t="inlineStr">
        <is>
          <t>関西</t>
        </is>
      </c>
      <c r="C4693" t="inlineStr">
        <is>
          <t>西舞鶴変電所</t>
        </is>
      </c>
      <c r="E4693" t="n">
        <v>77</v>
      </c>
      <c r="F4693" t="n">
        <v>33</v>
      </c>
      <c r="G4693" s="3" t="n">
        <v>35.424955</v>
      </c>
      <c r="H4693" s="3" t="n">
        <v>135.332322</v>
      </c>
      <c r="I4693" t="inlineStr">
        <is>
          <t>Google Places(名称一致)</t>
        </is>
      </c>
      <c r="J4693" t="n">
        <v>57</v>
      </c>
      <c r="K4693" t="n">
        <v>31</v>
      </c>
      <c r="L4693" t="n">
        <v>-26</v>
      </c>
      <c r="O4693" t="inlineStr">
        <is>
          <t>可</t>
        </is>
      </c>
      <c r="P4693" t="inlineStr">
        <is>
          <t>有り</t>
        </is>
      </c>
      <c r="R4693" s="4">
        <f>IF(COUNT($M4693:$N4693)=0,"",IF(AND(IF($N4693&lt;&gt;"",$N4693,$M4693)&lt;=0,$O4693&lt;&gt;"可"),"警告",""))</f>
        <v/>
      </c>
      <c r="S4693" s="4">
        <f>IF(COUNT($M4693:$N4693)=0,0,IF(IF($N4693&lt;&gt;"",$N4693,$M4693)&gt;=スコアリング基準!$B$20,スコアリング基準!$C$20,IF(IF($N4693&lt;&gt;"",$N4693,$M4693)&gt;=スコアリング基準!$B$21,スコアリング基準!$C$21,IF(IF($N4693&lt;&gt;"",$N4693,$M4693)&gt;0,スコアリング基準!$C$22,0))))</f>
        <v/>
      </c>
      <c r="T4693" s="4">
        <f>IF($O4693="可",スコアリング基準!$C$23,0)</f>
        <v/>
      </c>
      <c r="U4693" s="4">
        <f>IF(OR(COUNT($K4693:$L4693)&lt;2,$K4693=0),0,IF(ABS($L4693)/$K4693&lt;=スコアリング基準!$B$24,スコアリング基準!$C$24,IF(ABS($L4693)/$K4693&lt;=スコアリング基準!$B$25,スコアリング基準!$C$25,IF(ABS($L4693)/$K4693&lt;=スコアリング基準!$B$26,スコアリング基準!$C$26,0))))</f>
        <v/>
      </c>
      <c r="V4693" s="4">
        <f>IF($P4693="なし",スコアリング基準!$C$27,0)</f>
        <v/>
      </c>
      <c r="W4693" s="4">
        <f>IF($F4693="",0,IF(ISNUMBER($F4693),IF($F4693&lt;=スコアリング基準!$B$28,スコアリング基準!$C$28,スコアリング基準!$C$29),0))</f>
        <v/>
      </c>
      <c r="X4693" s="4">
        <f>IFERROR(VLOOKUP($B4693,スコアリング基準!$A$36:$B$46,2,FALSE),0)</f>
        <v/>
      </c>
      <c r="Y4693" s="4">
        <f>SUM($S4693:$X4693)</f>
        <v/>
      </c>
      <c r="Z4693" s="4">
        <f>IF(COUNT($M4693:$N4693)=0,"データ無",IF($Y4693&gt;=スコアリング基準!$B$30,"S",IF($Y4693&gt;=スコアリング基準!$B$31,"A",IF($Y4693&gt;=スコアリング基準!$B$32,"B","C"))))</f>
        <v/>
      </c>
      <c r="AA4693">
        <f>IFERROR(INDEX(実績DB!$I$3:$I$104,MATCH($B4693&amp;$C4693,実績DB!$J$3:$J$104,0)),"")</f>
        <v/>
      </c>
    </row>
    <row r="4694">
      <c r="A4694" t="n">
        <v>4692</v>
      </c>
      <c r="B4694" t="inlineStr">
        <is>
          <t>関西</t>
        </is>
      </c>
      <c r="C4694" t="inlineStr">
        <is>
          <t>西賀茂変電所</t>
        </is>
      </c>
      <c r="E4694" t="n">
        <v>77</v>
      </c>
      <c r="F4694" t="n">
        <v>6.6</v>
      </c>
      <c r="G4694" s="3" t="n">
        <v>35.060384</v>
      </c>
      <c r="H4694" s="3" t="n">
        <v>135.746779</v>
      </c>
      <c r="I4694" t="inlineStr">
        <is>
          <t>Google Places(名称一致)</t>
        </is>
      </c>
      <c r="J4694" t="n">
        <v>38</v>
      </c>
      <c r="K4694" t="n">
        <v>38</v>
      </c>
      <c r="L4694" t="n">
        <v>-19</v>
      </c>
      <c r="M4694" t="n">
        <v>19</v>
      </c>
      <c r="N4694" t="n">
        <v>19</v>
      </c>
      <c r="O4694" t="inlineStr">
        <is>
          <t>不可 #2</t>
        </is>
      </c>
      <c r="P4694" t="inlineStr">
        <is>
          <t>なし</t>
        </is>
      </c>
      <c r="R4694" s="4">
        <f>IF(COUNT($M4694:$N4694)=0,"",IF(AND(IF($N4694&lt;&gt;"",$N4694,$M4694)&lt;=0,$O4694&lt;&gt;"可"),"警告",""))</f>
        <v/>
      </c>
      <c r="S4694" s="4">
        <f>IF(COUNT($M4694:$N4694)=0,0,IF(IF($N4694&lt;&gt;"",$N4694,$M4694)&gt;=スコアリング基準!$B$20,スコアリング基準!$C$20,IF(IF($N4694&lt;&gt;"",$N4694,$M4694)&gt;=スコアリング基準!$B$21,スコアリング基準!$C$21,IF(IF($N4694&lt;&gt;"",$N4694,$M4694)&gt;0,スコアリング基準!$C$22,0))))</f>
        <v/>
      </c>
      <c r="T4694" s="4">
        <f>IF($O4694="可",スコアリング基準!$C$23,0)</f>
        <v/>
      </c>
      <c r="U4694" s="4">
        <f>IF(OR(COUNT($K4694:$L4694)&lt;2,$K4694=0),0,IF(ABS($L4694)/$K4694&lt;=スコアリング基準!$B$24,スコアリング基準!$C$24,IF(ABS($L4694)/$K4694&lt;=スコアリング基準!$B$25,スコアリング基準!$C$25,IF(ABS($L4694)/$K4694&lt;=スコアリング基準!$B$26,スコアリング基準!$C$26,0))))</f>
        <v/>
      </c>
      <c r="V4694" s="4">
        <f>IF($P4694="なし",スコアリング基準!$C$27,0)</f>
        <v/>
      </c>
      <c r="W4694" s="4">
        <f>IF($F4694="",0,IF(ISNUMBER($F4694),IF($F4694&lt;=スコアリング基準!$B$28,スコアリング基準!$C$28,スコアリング基準!$C$29),0))</f>
        <v/>
      </c>
      <c r="X4694" s="4">
        <f>IFERROR(VLOOKUP($B4694,スコアリング基準!$A$36:$B$46,2,FALSE),0)</f>
        <v/>
      </c>
      <c r="Y4694" s="4">
        <f>SUM($S4694:$X4694)</f>
        <v/>
      </c>
      <c r="Z4694" s="4">
        <f>IF(COUNT($M4694:$N4694)=0,"データ無",IF($Y4694&gt;=スコアリング基準!$B$30,"S",IF($Y4694&gt;=スコアリング基準!$B$31,"A",IF($Y4694&gt;=スコアリング基準!$B$32,"B","C"))))</f>
        <v/>
      </c>
      <c r="AA4694">
        <f>IFERROR(INDEX(実績DB!$I$3:$I$104,MATCH($B4694&amp;$C4694,実績DB!$J$3:$J$104,0)),"")</f>
        <v/>
      </c>
    </row>
    <row r="4695">
      <c r="A4695" t="n">
        <v>4693</v>
      </c>
      <c r="B4695" t="inlineStr">
        <is>
          <t>関西</t>
        </is>
      </c>
      <c r="C4695" t="inlineStr">
        <is>
          <t>西赤穂変電所</t>
        </is>
      </c>
      <c r="E4695" t="n">
        <v>77</v>
      </c>
      <c r="F4695" t="n">
        <v>33</v>
      </c>
      <c r="G4695" s="3" t="n">
        <v>34.758135</v>
      </c>
      <c r="H4695" s="3" t="n">
        <v>134.369972</v>
      </c>
      <c r="I4695" t="inlineStr">
        <is>
          <t>Google Places(名称一致)</t>
        </is>
      </c>
      <c r="J4695" t="n">
        <v>57</v>
      </c>
      <c r="K4695" t="n">
        <v>57</v>
      </c>
      <c r="L4695" t="n">
        <v>-29</v>
      </c>
      <c r="O4695" t="inlineStr">
        <is>
          <t>不可 #1</t>
        </is>
      </c>
      <c r="P4695" t="inlineStr">
        <is>
          <t>有り</t>
        </is>
      </c>
      <c r="R4695" s="4">
        <f>IF(COUNT($M4695:$N4695)=0,"",IF(AND(IF($N4695&lt;&gt;"",$N4695,$M4695)&lt;=0,$O4695&lt;&gt;"可"),"警告",""))</f>
        <v/>
      </c>
      <c r="S4695" s="4">
        <f>IF(COUNT($M4695:$N4695)=0,0,IF(IF($N4695&lt;&gt;"",$N4695,$M4695)&gt;=スコアリング基準!$B$20,スコアリング基準!$C$20,IF(IF($N4695&lt;&gt;"",$N4695,$M4695)&gt;=スコアリング基準!$B$21,スコアリング基準!$C$21,IF(IF($N4695&lt;&gt;"",$N4695,$M4695)&gt;0,スコアリング基準!$C$22,0))))</f>
        <v/>
      </c>
      <c r="T4695" s="4">
        <f>IF($O4695="可",スコアリング基準!$C$23,0)</f>
        <v/>
      </c>
      <c r="U4695" s="4">
        <f>IF(OR(COUNT($K4695:$L4695)&lt;2,$K4695=0),0,IF(ABS($L4695)/$K4695&lt;=スコアリング基準!$B$24,スコアリング基準!$C$24,IF(ABS($L4695)/$K4695&lt;=スコアリング基準!$B$25,スコアリング基準!$C$25,IF(ABS($L4695)/$K4695&lt;=スコアリング基準!$B$26,スコアリング基準!$C$26,0))))</f>
        <v/>
      </c>
      <c r="V4695" s="4">
        <f>IF($P4695="なし",スコアリング基準!$C$27,0)</f>
        <v/>
      </c>
      <c r="W4695" s="4">
        <f>IF($F4695="",0,IF(ISNUMBER($F4695),IF($F4695&lt;=スコアリング基準!$B$28,スコアリング基準!$C$28,スコアリング基準!$C$29),0))</f>
        <v/>
      </c>
      <c r="X4695" s="4">
        <f>IFERROR(VLOOKUP($B4695,スコアリング基準!$A$36:$B$46,2,FALSE),0)</f>
        <v/>
      </c>
      <c r="Y4695" s="4">
        <f>SUM($S4695:$X4695)</f>
        <v/>
      </c>
      <c r="Z4695" s="4">
        <f>IF(COUNT($M4695:$N4695)=0,"データ無",IF($Y4695&gt;=スコアリング基準!$B$30,"S",IF($Y4695&gt;=スコアリング基準!$B$31,"A",IF($Y4695&gt;=スコアリング基準!$B$32,"B","C"))))</f>
        <v/>
      </c>
      <c r="AA4695">
        <f>IFERROR(INDEX(実績DB!$I$3:$I$104,MATCH($B4695&amp;$C4695,実績DB!$J$3:$J$104,0)),"")</f>
        <v/>
      </c>
    </row>
    <row r="4696">
      <c r="A4696" t="n">
        <v>4694</v>
      </c>
      <c r="B4696" t="inlineStr">
        <is>
          <t>関西</t>
        </is>
      </c>
      <c r="C4696" t="inlineStr">
        <is>
          <t>西飾磨変電所</t>
        </is>
      </c>
      <c r="E4696" t="n">
        <v>77</v>
      </c>
      <c r="F4696" t="n">
        <v>6.6</v>
      </c>
      <c r="G4696" s="3" t="n">
        <v>34.794469</v>
      </c>
      <c r="H4696" s="3" t="n">
        <v>134.656193</v>
      </c>
      <c r="I4696" t="inlineStr">
        <is>
          <t>Google Places(名称一致)</t>
        </is>
      </c>
      <c r="J4696" t="n">
        <v>19</v>
      </c>
      <c r="K4696" t="n">
        <v>19</v>
      </c>
      <c r="L4696" t="n">
        <v>-10</v>
      </c>
      <c r="M4696" t="n">
        <v>9</v>
      </c>
      <c r="N4696" t="n">
        <v>0</v>
      </c>
      <c r="O4696" t="inlineStr">
        <is>
          <t>不可 #2</t>
        </is>
      </c>
      <c r="P4696" t="inlineStr">
        <is>
          <t>有り</t>
        </is>
      </c>
      <c r="R4696" s="4">
        <f>IF(COUNT($M4696:$N4696)=0,"",IF(AND(IF($N4696&lt;&gt;"",$N4696,$M4696)&lt;=0,$O4696&lt;&gt;"可"),"警告",""))</f>
        <v/>
      </c>
      <c r="S4696" s="4">
        <f>IF(COUNT($M4696:$N4696)=0,0,IF(IF($N4696&lt;&gt;"",$N4696,$M4696)&gt;=スコアリング基準!$B$20,スコアリング基準!$C$20,IF(IF($N4696&lt;&gt;"",$N4696,$M4696)&gt;=スコアリング基準!$B$21,スコアリング基準!$C$21,IF(IF($N4696&lt;&gt;"",$N4696,$M4696)&gt;0,スコアリング基準!$C$22,0))))</f>
        <v/>
      </c>
      <c r="T4696" s="4">
        <f>IF($O4696="可",スコアリング基準!$C$23,0)</f>
        <v/>
      </c>
      <c r="U4696" s="4">
        <f>IF(OR(COUNT($K4696:$L4696)&lt;2,$K4696=0),0,IF(ABS($L4696)/$K4696&lt;=スコアリング基準!$B$24,スコアリング基準!$C$24,IF(ABS($L4696)/$K4696&lt;=スコアリング基準!$B$25,スコアリング基準!$C$25,IF(ABS($L4696)/$K4696&lt;=スコアリング基準!$B$26,スコアリング基準!$C$26,0))))</f>
        <v/>
      </c>
      <c r="V4696" s="4">
        <f>IF($P4696="なし",スコアリング基準!$C$27,0)</f>
        <v/>
      </c>
      <c r="W4696" s="4">
        <f>IF($F4696="",0,IF(ISNUMBER($F4696),IF($F4696&lt;=スコアリング基準!$B$28,スコアリング基準!$C$28,スコアリング基準!$C$29),0))</f>
        <v/>
      </c>
      <c r="X4696" s="4">
        <f>IFERROR(VLOOKUP($B4696,スコアリング基準!$A$36:$B$46,2,FALSE),0)</f>
        <v/>
      </c>
      <c r="Y4696" s="4">
        <f>SUM($S4696:$X4696)</f>
        <v/>
      </c>
      <c r="Z4696" s="4">
        <f>IF(COUNT($M4696:$N4696)=0,"データ無",IF($Y4696&gt;=スコアリング基準!$B$30,"S",IF($Y4696&gt;=スコアリング基準!$B$31,"A",IF($Y4696&gt;=スコアリング基準!$B$32,"B","C"))))</f>
        <v/>
      </c>
      <c r="AA4696">
        <f>IFERROR(INDEX(実績DB!$I$3:$I$104,MATCH($B4696&amp;$C4696,実績DB!$J$3:$J$104,0)),"")</f>
        <v/>
      </c>
    </row>
    <row r="4697">
      <c r="A4697" t="n">
        <v>4695</v>
      </c>
      <c r="B4697" t="inlineStr">
        <is>
          <t>関西</t>
        </is>
      </c>
      <c r="C4697" t="inlineStr">
        <is>
          <t>諏訪変電所</t>
        </is>
      </c>
      <c r="E4697" t="n">
        <v>77</v>
      </c>
      <c r="F4697" t="n">
        <v>6.6</v>
      </c>
      <c r="G4697" s="3" t="n"/>
      <c r="H4697" s="3" t="n"/>
      <c r="I4697" t="inlineStr">
        <is>
          <t>未取得</t>
        </is>
      </c>
      <c r="J4697" t="n">
        <v>47</v>
      </c>
      <c r="K4697" t="n">
        <v>47</v>
      </c>
      <c r="L4697" t="n">
        <v>-28</v>
      </c>
      <c r="M4697" t="n">
        <v>19</v>
      </c>
      <c r="N4697" t="n">
        <v>19</v>
      </c>
      <c r="O4697" t="inlineStr">
        <is>
          <t>不可 #2</t>
        </is>
      </c>
      <c r="P4697" t="inlineStr">
        <is>
          <t>なし</t>
        </is>
      </c>
      <c r="R4697" s="4">
        <f>IF(COUNT($M4697:$N4697)=0,"",IF(AND(IF($N4697&lt;&gt;"",$N4697,$M4697)&lt;=0,$O4697&lt;&gt;"可"),"警告",""))</f>
        <v/>
      </c>
      <c r="S4697" s="4">
        <f>IF(COUNT($M4697:$N4697)=0,0,IF(IF($N4697&lt;&gt;"",$N4697,$M4697)&gt;=スコアリング基準!$B$20,スコアリング基準!$C$20,IF(IF($N4697&lt;&gt;"",$N4697,$M4697)&gt;=スコアリング基準!$B$21,スコアリング基準!$C$21,IF(IF($N4697&lt;&gt;"",$N4697,$M4697)&gt;0,スコアリング基準!$C$22,0))))</f>
        <v/>
      </c>
      <c r="T4697" s="4">
        <f>IF($O4697="可",スコアリング基準!$C$23,0)</f>
        <v/>
      </c>
      <c r="U4697" s="4">
        <f>IF(OR(COUNT($K4697:$L4697)&lt;2,$K4697=0),0,IF(ABS($L4697)/$K4697&lt;=スコアリング基準!$B$24,スコアリング基準!$C$24,IF(ABS($L4697)/$K4697&lt;=スコアリング基準!$B$25,スコアリング基準!$C$25,IF(ABS($L4697)/$K4697&lt;=スコアリング基準!$B$26,スコアリング基準!$C$26,0))))</f>
        <v/>
      </c>
      <c r="V4697" s="4">
        <f>IF($P4697="なし",スコアリング基準!$C$27,0)</f>
        <v/>
      </c>
      <c r="W4697" s="4">
        <f>IF($F4697="",0,IF(ISNUMBER($F4697),IF($F4697&lt;=スコアリング基準!$B$28,スコアリング基準!$C$28,スコアリング基準!$C$29),0))</f>
        <v/>
      </c>
      <c r="X4697" s="4">
        <f>IFERROR(VLOOKUP($B4697,スコアリング基準!$A$36:$B$46,2,FALSE),0)</f>
        <v/>
      </c>
      <c r="Y4697" s="4">
        <f>SUM($S4697:$X4697)</f>
        <v/>
      </c>
      <c r="Z4697" s="4">
        <f>IF(COUNT($M4697:$N4697)=0,"データ無",IF($Y4697&gt;=スコアリング基準!$B$30,"S",IF($Y4697&gt;=スコアリング基準!$B$31,"A",IF($Y4697&gt;=スコアリング基準!$B$32,"B","C"))))</f>
        <v/>
      </c>
      <c r="AA4697">
        <f>IFERROR(INDEX(実績DB!$I$3:$I$104,MATCH($B4697&amp;$C4697,実績DB!$J$3:$J$104,0)),"")</f>
        <v/>
      </c>
    </row>
    <row r="4698">
      <c r="A4698" t="n">
        <v>4696</v>
      </c>
      <c r="B4698" t="inlineStr">
        <is>
          <t>関西</t>
        </is>
      </c>
      <c r="C4698" t="inlineStr">
        <is>
          <t>谷変電所</t>
        </is>
      </c>
      <c r="E4698" t="n">
        <v>77</v>
      </c>
      <c r="F4698" t="n">
        <v>6.6</v>
      </c>
      <c r="G4698" s="3" t="n">
        <v>34.276292</v>
      </c>
      <c r="H4698" s="3" t="n">
        <v>135.271829</v>
      </c>
      <c r="I4698" t="inlineStr">
        <is>
          <t>OSM実測(名称一致)</t>
        </is>
      </c>
      <c r="J4698" t="n">
        <v>38</v>
      </c>
      <c r="K4698" t="n">
        <v>38</v>
      </c>
      <c r="L4698" t="n">
        <v>-27</v>
      </c>
      <c r="M4698" t="n">
        <v>11</v>
      </c>
      <c r="N4698" t="n">
        <v>0</v>
      </c>
      <c r="O4698" t="inlineStr">
        <is>
          <t>不可 #2</t>
        </is>
      </c>
      <c r="P4698" t="inlineStr">
        <is>
          <t>有り</t>
        </is>
      </c>
      <c r="R4698" s="4">
        <f>IF(COUNT($M4698:$N4698)=0,"",IF(AND(IF($N4698&lt;&gt;"",$N4698,$M4698)&lt;=0,$O4698&lt;&gt;"可"),"警告",""))</f>
        <v/>
      </c>
      <c r="S4698" s="4">
        <f>IF(COUNT($M4698:$N4698)=0,0,IF(IF($N4698&lt;&gt;"",$N4698,$M4698)&gt;=スコアリング基準!$B$20,スコアリング基準!$C$20,IF(IF($N4698&lt;&gt;"",$N4698,$M4698)&gt;=スコアリング基準!$B$21,スコアリング基準!$C$21,IF(IF($N4698&lt;&gt;"",$N4698,$M4698)&gt;0,スコアリング基準!$C$22,0))))</f>
        <v/>
      </c>
      <c r="T4698" s="4">
        <f>IF($O4698="可",スコアリング基準!$C$23,0)</f>
        <v/>
      </c>
      <c r="U4698" s="4">
        <f>IF(OR(COUNT($K4698:$L4698)&lt;2,$K4698=0),0,IF(ABS($L4698)/$K4698&lt;=スコアリング基準!$B$24,スコアリング基準!$C$24,IF(ABS($L4698)/$K4698&lt;=スコアリング基準!$B$25,スコアリング基準!$C$25,IF(ABS($L4698)/$K4698&lt;=スコアリング基準!$B$26,スコアリング基準!$C$26,0))))</f>
        <v/>
      </c>
      <c r="V4698" s="4">
        <f>IF($P4698="なし",スコアリング基準!$C$27,0)</f>
        <v/>
      </c>
      <c r="W4698" s="4">
        <f>IF($F4698="",0,IF(ISNUMBER($F4698),IF($F4698&lt;=スコアリング基準!$B$28,スコアリング基準!$C$28,スコアリング基準!$C$29),0))</f>
        <v/>
      </c>
      <c r="X4698" s="4">
        <f>IFERROR(VLOOKUP($B4698,スコアリング基準!$A$36:$B$46,2,FALSE),0)</f>
        <v/>
      </c>
      <c r="Y4698" s="4">
        <f>SUM($S4698:$X4698)</f>
        <v/>
      </c>
      <c r="Z4698" s="4">
        <f>IF(COUNT($M4698:$N4698)=0,"データ無",IF($Y4698&gt;=スコアリング基準!$B$30,"S",IF($Y4698&gt;=スコアリング基準!$B$31,"A",IF($Y4698&gt;=スコアリング基準!$B$32,"B","C"))))</f>
        <v/>
      </c>
      <c r="AA4698">
        <f>IFERROR(INDEX(実績DB!$I$3:$I$104,MATCH($B4698&amp;$C4698,実績DB!$J$3:$J$104,0)),"")</f>
        <v/>
      </c>
    </row>
    <row r="4699">
      <c r="A4699" t="n">
        <v>4697</v>
      </c>
      <c r="B4699" t="inlineStr">
        <is>
          <t>関西</t>
        </is>
      </c>
      <c r="C4699" t="inlineStr">
        <is>
          <t>豊南変電所</t>
        </is>
      </c>
      <c r="E4699" t="n">
        <v>77</v>
      </c>
      <c r="F4699" t="n">
        <v>6.6</v>
      </c>
      <c r="G4699" s="3" t="n"/>
      <c r="H4699" s="3" t="n"/>
      <c r="I4699" t="inlineStr">
        <is>
          <t>未取得</t>
        </is>
      </c>
      <c r="J4699" t="n">
        <v>19</v>
      </c>
      <c r="K4699" t="n">
        <v>19</v>
      </c>
      <c r="L4699" t="n">
        <v>-10</v>
      </c>
      <c r="M4699" t="n">
        <v>9</v>
      </c>
      <c r="N4699" t="n">
        <v>9</v>
      </c>
      <c r="O4699" t="inlineStr">
        <is>
          <t>不可 #2</t>
        </is>
      </c>
      <c r="P4699" t="inlineStr">
        <is>
          <t>なし</t>
        </is>
      </c>
      <c r="R4699" s="4">
        <f>IF(COUNT($M4699:$N4699)=0,"",IF(AND(IF($N4699&lt;&gt;"",$N4699,$M4699)&lt;=0,$O4699&lt;&gt;"可"),"警告",""))</f>
        <v/>
      </c>
      <c r="S4699" s="4">
        <f>IF(COUNT($M4699:$N4699)=0,0,IF(IF($N4699&lt;&gt;"",$N4699,$M4699)&gt;=スコアリング基準!$B$20,スコアリング基準!$C$20,IF(IF($N4699&lt;&gt;"",$N4699,$M4699)&gt;=スコアリング基準!$B$21,スコアリング基準!$C$21,IF(IF($N4699&lt;&gt;"",$N4699,$M4699)&gt;0,スコアリング基準!$C$22,0))))</f>
        <v/>
      </c>
      <c r="T4699" s="4">
        <f>IF($O4699="可",スコアリング基準!$C$23,0)</f>
        <v/>
      </c>
      <c r="U4699" s="4">
        <f>IF(OR(COUNT($K4699:$L4699)&lt;2,$K4699=0),0,IF(ABS($L4699)/$K4699&lt;=スコアリング基準!$B$24,スコアリング基準!$C$24,IF(ABS($L4699)/$K4699&lt;=スコアリング基準!$B$25,スコアリング基準!$C$25,IF(ABS($L4699)/$K4699&lt;=スコアリング基準!$B$26,スコアリング基準!$C$26,0))))</f>
        <v/>
      </c>
      <c r="V4699" s="4">
        <f>IF($P4699="なし",スコアリング基準!$C$27,0)</f>
        <v/>
      </c>
      <c r="W4699" s="4">
        <f>IF($F4699="",0,IF(ISNUMBER($F4699),IF($F4699&lt;=スコアリング基準!$B$28,スコアリング基準!$C$28,スコアリング基準!$C$29),0))</f>
        <v/>
      </c>
      <c r="X4699" s="4">
        <f>IFERROR(VLOOKUP($B4699,スコアリング基準!$A$36:$B$46,2,FALSE),0)</f>
        <v/>
      </c>
      <c r="Y4699" s="4">
        <f>SUM($S4699:$X4699)</f>
        <v/>
      </c>
      <c r="Z4699" s="4">
        <f>IF(COUNT($M4699:$N4699)=0,"データ無",IF($Y4699&gt;=スコアリング基準!$B$30,"S",IF($Y4699&gt;=スコアリング基準!$B$31,"A",IF($Y4699&gt;=スコアリング基準!$B$32,"B","C"))))</f>
        <v/>
      </c>
      <c r="AA4699">
        <f>IFERROR(INDEX(実績DB!$I$3:$I$104,MATCH($B4699&amp;$C4699,実績DB!$J$3:$J$104,0)),"")</f>
        <v/>
      </c>
    </row>
    <row r="4700">
      <c r="A4700" t="n">
        <v>4698</v>
      </c>
      <c r="B4700" t="inlineStr">
        <is>
          <t>関西</t>
        </is>
      </c>
      <c r="C4700" t="inlineStr">
        <is>
          <t>豊富変電所</t>
        </is>
      </c>
      <c r="E4700" t="n">
        <v>77</v>
      </c>
      <c r="F4700" t="n">
        <v>6.6</v>
      </c>
      <c r="G4700" s="3" t="n">
        <v>34.887107</v>
      </c>
      <c r="H4700" s="3" t="n">
        <v>134.733252</v>
      </c>
      <c r="I4700" t="inlineStr">
        <is>
          <t>Google Places(名称一致)</t>
        </is>
      </c>
      <c r="J4700" t="n">
        <v>28</v>
      </c>
      <c r="K4700" t="n">
        <v>28</v>
      </c>
      <c r="L4700" t="n">
        <v>-20</v>
      </c>
      <c r="M4700" t="n">
        <v>8</v>
      </c>
      <c r="N4700" t="n">
        <v>0</v>
      </c>
      <c r="O4700" t="inlineStr">
        <is>
          <t>不可 #2</t>
        </is>
      </c>
      <c r="P4700" t="inlineStr">
        <is>
          <t>有り</t>
        </is>
      </c>
      <c r="R4700" s="4">
        <f>IF(COUNT($M4700:$N4700)=0,"",IF(AND(IF($N4700&lt;&gt;"",$N4700,$M4700)&lt;=0,$O4700&lt;&gt;"可"),"警告",""))</f>
        <v/>
      </c>
      <c r="S4700" s="4">
        <f>IF(COUNT($M4700:$N4700)=0,0,IF(IF($N4700&lt;&gt;"",$N4700,$M4700)&gt;=スコアリング基準!$B$20,スコアリング基準!$C$20,IF(IF($N4700&lt;&gt;"",$N4700,$M4700)&gt;=スコアリング基準!$B$21,スコアリング基準!$C$21,IF(IF($N4700&lt;&gt;"",$N4700,$M4700)&gt;0,スコアリング基準!$C$22,0))))</f>
        <v/>
      </c>
      <c r="T4700" s="4">
        <f>IF($O4700="可",スコアリング基準!$C$23,0)</f>
        <v/>
      </c>
      <c r="U4700" s="4">
        <f>IF(OR(COUNT($K4700:$L4700)&lt;2,$K4700=0),0,IF(ABS($L4700)/$K4700&lt;=スコアリング基準!$B$24,スコアリング基準!$C$24,IF(ABS($L4700)/$K4700&lt;=スコアリング基準!$B$25,スコアリング基準!$C$25,IF(ABS($L4700)/$K4700&lt;=スコアリング基準!$B$26,スコアリング基準!$C$26,0))))</f>
        <v/>
      </c>
      <c r="V4700" s="4">
        <f>IF($P4700="なし",スコアリング基準!$C$27,0)</f>
        <v/>
      </c>
      <c r="W4700" s="4">
        <f>IF($F4700="",0,IF(ISNUMBER($F4700),IF($F4700&lt;=スコアリング基準!$B$28,スコアリング基準!$C$28,スコアリング基準!$C$29),0))</f>
        <v/>
      </c>
      <c r="X4700" s="4">
        <f>IFERROR(VLOOKUP($B4700,スコアリング基準!$A$36:$B$46,2,FALSE),0)</f>
        <v/>
      </c>
      <c r="Y4700" s="4">
        <f>SUM($S4700:$X4700)</f>
        <v/>
      </c>
      <c r="Z4700" s="4">
        <f>IF(COUNT($M4700:$N4700)=0,"データ無",IF($Y4700&gt;=スコアリング基準!$B$30,"S",IF($Y4700&gt;=スコアリング基準!$B$31,"A",IF($Y4700&gt;=スコアリング基準!$B$32,"B","C"))))</f>
        <v/>
      </c>
      <c r="AA4700">
        <f>IFERROR(INDEX(実績DB!$I$3:$I$104,MATCH($B4700&amp;$C4700,実績DB!$J$3:$J$104,0)),"")</f>
        <v/>
      </c>
    </row>
    <row r="4701">
      <c r="A4701" t="n">
        <v>4699</v>
      </c>
      <c r="B4701" t="inlineStr">
        <is>
          <t>関西</t>
        </is>
      </c>
      <c r="C4701" t="inlineStr">
        <is>
          <t>豊郷変電所</t>
        </is>
      </c>
      <c r="E4701" t="n">
        <v>77</v>
      </c>
      <c r="F4701" t="n">
        <v>22</v>
      </c>
      <c r="G4701" s="3" t="n">
        <v>35.195797</v>
      </c>
      <c r="H4701" s="3" t="n">
        <v>136.232688</v>
      </c>
      <c r="I4701" t="inlineStr">
        <is>
          <t>Google Places(名称一致)</t>
        </is>
      </c>
      <c r="J4701" t="n">
        <v>57</v>
      </c>
      <c r="K4701" t="n">
        <v>31</v>
      </c>
      <c r="L4701" t="n">
        <v>-3</v>
      </c>
      <c r="O4701" t="inlineStr">
        <is>
          <t>可</t>
        </is>
      </c>
      <c r="P4701" t="inlineStr">
        <is>
          <t>なし</t>
        </is>
      </c>
      <c r="R4701" s="4">
        <f>IF(COUNT($M4701:$N4701)=0,"",IF(AND(IF($N4701&lt;&gt;"",$N4701,$M4701)&lt;=0,$O4701&lt;&gt;"可"),"警告",""))</f>
        <v/>
      </c>
      <c r="S4701" s="4">
        <f>IF(COUNT($M4701:$N4701)=0,0,IF(IF($N4701&lt;&gt;"",$N4701,$M4701)&gt;=スコアリング基準!$B$20,スコアリング基準!$C$20,IF(IF($N4701&lt;&gt;"",$N4701,$M4701)&gt;=スコアリング基準!$B$21,スコアリング基準!$C$21,IF(IF($N4701&lt;&gt;"",$N4701,$M4701)&gt;0,スコアリング基準!$C$22,0))))</f>
        <v/>
      </c>
      <c r="T4701" s="4">
        <f>IF($O4701="可",スコアリング基準!$C$23,0)</f>
        <v/>
      </c>
      <c r="U4701" s="4">
        <f>IF(OR(COUNT($K4701:$L4701)&lt;2,$K4701=0),0,IF(ABS($L4701)/$K4701&lt;=スコアリング基準!$B$24,スコアリング基準!$C$24,IF(ABS($L4701)/$K4701&lt;=スコアリング基準!$B$25,スコアリング基準!$C$25,IF(ABS($L4701)/$K4701&lt;=スコアリング基準!$B$26,スコアリング基準!$C$26,0))))</f>
        <v/>
      </c>
      <c r="V4701" s="4">
        <f>IF($P4701="なし",スコアリング基準!$C$27,0)</f>
        <v/>
      </c>
      <c r="W4701" s="4">
        <f>IF($F4701="",0,IF(ISNUMBER($F4701),IF($F4701&lt;=スコアリング基準!$B$28,スコアリング基準!$C$28,スコアリング基準!$C$29),0))</f>
        <v/>
      </c>
      <c r="X4701" s="4">
        <f>IFERROR(VLOOKUP($B4701,スコアリング基準!$A$36:$B$46,2,FALSE),0)</f>
        <v/>
      </c>
      <c r="Y4701" s="4">
        <f>SUM($S4701:$X4701)</f>
        <v/>
      </c>
      <c r="Z4701" s="4">
        <f>IF(COUNT($M4701:$N4701)=0,"データ無",IF($Y4701&gt;=スコアリング基準!$B$30,"S",IF($Y4701&gt;=スコアリング基準!$B$31,"A",IF($Y4701&gt;=スコアリング基準!$B$32,"B","C"))))</f>
        <v/>
      </c>
      <c r="AA4701">
        <f>IFERROR(INDEX(実績DB!$I$3:$I$104,MATCH($B4701&amp;$C4701,実績DB!$J$3:$J$104,0)),"")</f>
        <v/>
      </c>
    </row>
    <row r="4702">
      <c r="A4702" t="n">
        <v>4700</v>
      </c>
      <c r="B4702" t="inlineStr">
        <is>
          <t>関西</t>
        </is>
      </c>
      <c r="C4702" t="inlineStr">
        <is>
          <t>豊里町変電所</t>
        </is>
      </c>
      <c r="E4702" t="n">
        <v>77</v>
      </c>
      <c r="F4702" t="n">
        <v>6.6</v>
      </c>
      <c r="G4702" s="3" t="n">
        <v>34.74226</v>
      </c>
      <c r="H4702" s="3" t="n">
        <v>135.53368</v>
      </c>
      <c r="I4702" t="inlineStr">
        <is>
          <t>OSM実測(名称一致)</t>
        </is>
      </c>
      <c r="J4702" t="n">
        <v>47</v>
      </c>
      <c r="K4702" t="n">
        <v>47</v>
      </c>
      <c r="L4702" t="n">
        <v>-28</v>
      </c>
      <c r="M4702" t="n">
        <v>19</v>
      </c>
      <c r="N4702" t="n">
        <v>19</v>
      </c>
      <c r="O4702" t="inlineStr">
        <is>
          <t>不可 #2</t>
        </is>
      </c>
      <c r="P4702" t="inlineStr">
        <is>
          <t>なし</t>
        </is>
      </c>
      <c r="R4702" s="4">
        <f>IF(COUNT($M4702:$N4702)=0,"",IF(AND(IF($N4702&lt;&gt;"",$N4702,$M4702)&lt;=0,$O4702&lt;&gt;"可"),"警告",""))</f>
        <v/>
      </c>
      <c r="S4702" s="4">
        <f>IF(COUNT($M4702:$N4702)=0,0,IF(IF($N4702&lt;&gt;"",$N4702,$M4702)&gt;=スコアリング基準!$B$20,スコアリング基準!$C$20,IF(IF($N4702&lt;&gt;"",$N4702,$M4702)&gt;=スコアリング基準!$B$21,スコアリング基準!$C$21,IF(IF($N4702&lt;&gt;"",$N4702,$M4702)&gt;0,スコアリング基準!$C$22,0))))</f>
        <v/>
      </c>
      <c r="T4702" s="4">
        <f>IF($O4702="可",スコアリング基準!$C$23,0)</f>
        <v/>
      </c>
      <c r="U4702" s="4">
        <f>IF(OR(COUNT($K4702:$L4702)&lt;2,$K4702=0),0,IF(ABS($L4702)/$K4702&lt;=スコアリング基準!$B$24,スコアリング基準!$C$24,IF(ABS($L4702)/$K4702&lt;=スコアリング基準!$B$25,スコアリング基準!$C$25,IF(ABS($L4702)/$K4702&lt;=スコアリング基準!$B$26,スコアリング基準!$C$26,0))))</f>
        <v/>
      </c>
      <c r="V4702" s="4">
        <f>IF($P4702="なし",スコアリング基準!$C$27,0)</f>
        <v/>
      </c>
      <c r="W4702" s="4">
        <f>IF($F4702="",0,IF(ISNUMBER($F4702),IF($F4702&lt;=スコアリング基準!$B$28,スコアリング基準!$C$28,スコアリング基準!$C$29),0))</f>
        <v/>
      </c>
      <c r="X4702" s="4">
        <f>IFERROR(VLOOKUP($B4702,スコアリング基準!$A$36:$B$46,2,FALSE),0)</f>
        <v/>
      </c>
      <c r="Y4702" s="4">
        <f>SUM($S4702:$X4702)</f>
        <v/>
      </c>
      <c r="Z4702" s="4">
        <f>IF(COUNT($M4702:$N4702)=0,"データ無",IF($Y4702&gt;=スコアリング基準!$B$30,"S",IF($Y4702&gt;=スコアリング基準!$B$31,"A",IF($Y4702&gt;=スコアリング基準!$B$32,"B","C"))))</f>
        <v/>
      </c>
      <c r="AA4702">
        <f>IFERROR(INDEX(実績DB!$I$3:$I$104,MATCH($B4702&amp;$C4702,実績DB!$J$3:$J$104,0)),"")</f>
        <v/>
      </c>
    </row>
    <row r="4703">
      <c r="A4703" t="n">
        <v>4701</v>
      </c>
      <c r="B4703" t="inlineStr">
        <is>
          <t>関西</t>
        </is>
      </c>
      <c r="C4703" t="inlineStr">
        <is>
          <t>豊野変電所</t>
        </is>
      </c>
      <c r="E4703" t="n">
        <v>77</v>
      </c>
      <c r="F4703" t="n">
        <v>6.6</v>
      </c>
      <c r="G4703" s="3" t="n">
        <v>34.760049</v>
      </c>
      <c r="H4703" s="3" t="n">
        <v>135.64121</v>
      </c>
      <c r="I4703" t="inlineStr">
        <is>
          <t>Google Places(名称一致)</t>
        </is>
      </c>
      <c r="J4703" t="n">
        <v>38</v>
      </c>
      <c r="K4703" t="n">
        <v>38</v>
      </c>
      <c r="L4703" t="n">
        <v>-19</v>
      </c>
      <c r="M4703" t="n">
        <v>19</v>
      </c>
      <c r="N4703" t="n">
        <v>0</v>
      </c>
      <c r="O4703" t="inlineStr">
        <is>
          <t>不可 #2</t>
        </is>
      </c>
      <c r="P4703" t="inlineStr">
        <is>
          <t>有り</t>
        </is>
      </c>
      <c r="R4703" s="4">
        <f>IF(COUNT($M4703:$N4703)=0,"",IF(AND(IF($N4703&lt;&gt;"",$N4703,$M4703)&lt;=0,$O4703&lt;&gt;"可"),"警告",""))</f>
        <v/>
      </c>
      <c r="S4703" s="4">
        <f>IF(COUNT($M4703:$N4703)=0,0,IF(IF($N4703&lt;&gt;"",$N4703,$M4703)&gt;=スコアリング基準!$B$20,スコアリング基準!$C$20,IF(IF($N4703&lt;&gt;"",$N4703,$M4703)&gt;=スコアリング基準!$B$21,スコアリング基準!$C$21,IF(IF($N4703&lt;&gt;"",$N4703,$M4703)&gt;0,スコアリング基準!$C$22,0))))</f>
        <v/>
      </c>
      <c r="T4703" s="4">
        <f>IF($O4703="可",スコアリング基準!$C$23,0)</f>
        <v/>
      </c>
      <c r="U4703" s="4">
        <f>IF(OR(COUNT($K4703:$L4703)&lt;2,$K4703=0),0,IF(ABS($L4703)/$K4703&lt;=スコアリング基準!$B$24,スコアリング基準!$C$24,IF(ABS($L4703)/$K4703&lt;=スコアリング基準!$B$25,スコアリング基準!$C$25,IF(ABS($L4703)/$K4703&lt;=スコアリング基準!$B$26,スコアリング基準!$C$26,0))))</f>
        <v/>
      </c>
      <c r="V4703" s="4">
        <f>IF($P4703="なし",スコアリング基準!$C$27,0)</f>
        <v/>
      </c>
      <c r="W4703" s="4">
        <f>IF($F4703="",0,IF(ISNUMBER($F4703),IF($F4703&lt;=スコアリング基準!$B$28,スコアリング基準!$C$28,スコアリング基準!$C$29),0))</f>
        <v/>
      </c>
      <c r="X4703" s="4">
        <f>IFERROR(VLOOKUP($B4703,スコアリング基準!$A$36:$B$46,2,FALSE),0)</f>
        <v/>
      </c>
      <c r="Y4703" s="4">
        <f>SUM($S4703:$X4703)</f>
        <v/>
      </c>
      <c r="Z4703" s="4">
        <f>IF(COUNT($M4703:$N4703)=0,"データ無",IF($Y4703&gt;=スコアリング基準!$B$30,"S",IF($Y4703&gt;=スコアリング基準!$B$31,"A",IF($Y4703&gt;=スコアリング基準!$B$32,"B","C"))))</f>
        <v/>
      </c>
      <c r="AA4703">
        <f>IFERROR(INDEX(実績DB!$I$3:$I$104,MATCH($B4703&amp;$C4703,実績DB!$J$3:$J$104,0)),"")</f>
        <v/>
      </c>
    </row>
    <row r="4704">
      <c r="A4704" t="n">
        <v>4702</v>
      </c>
      <c r="B4704" t="inlineStr">
        <is>
          <t>関西</t>
        </is>
      </c>
      <c r="C4704" t="inlineStr">
        <is>
          <t>貝柄町変電所</t>
        </is>
      </c>
      <c r="E4704" t="n">
        <v>77</v>
      </c>
      <c r="F4704" t="n">
        <v>6.6</v>
      </c>
      <c r="G4704" s="3" t="n">
        <v>34.239143</v>
      </c>
      <c r="H4704" s="3" t="n">
        <v>135.184224</v>
      </c>
      <c r="I4704" t="inlineStr">
        <is>
          <t>Google Places(名称一致)</t>
        </is>
      </c>
      <c r="J4704" t="n">
        <v>57</v>
      </c>
      <c r="K4704" t="n">
        <v>57</v>
      </c>
      <c r="L4704" t="n">
        <v>-38</v>
      </c>
      <c r="M4704" t="n">
        <v>19</v>
      </c>
      <c r="N4704" t="n">
        <v>0</v>
      </c>
      <c r="O4704" t="inlineStr">
        <is>
          <t>不可 #2</t>
        </is>
      </c>
      <c r="P4704" t="inlineStr">
        <is>
          <t>有り</t>
        </is>
      </c>
      <c r="R4704" s="4">
        <f>IF(COUNT($M4704:$N4704)=0,"",IF(AND(IF($N4704&lt;&gt;"",$N4704,$M4704)&lt;=0,$O4704&lt;&gt;"可"),"警告",""))</f>
        <v/>
      </c>
      <c r="S4704" s="4">
        <f>IF(COUNT($M4704:$N4704)=0,0,IF(IF($N4704&lt;&gt;"",$N4704,$M4704)&gt;=スコアリング基準!$B$20,スコアリング基準!$C$20,IF(IF($N4704&lt;&gt;"",$N4704,$M4704)&gt;=スコアリング基準!$B$21,スコアリング基準!$C$21,IF(IF($N4704&lt;&gt;"",$N4704,$M4704)&gt;0,スコアリング基準!$C$22,0))))</f>
        <v/>
      </c>
      <c r="T4704" s="4">
        <f>IF($O4704="可",スコアリング基準!$C$23,0)</f>
        <v/>
      </c>
      <c r="U4704" s="4">
        <f>IF(OR(COUNT($K4704:$L4704)&lt;2,$K4704=0),0,IF(ABS($L4704)/$K4704&lt;=スコアリング基準!$B$24,スコアリング基準!$C$24,IF(ABS($L4704)/$K4704&lt;=スコアリング基準!$B$25,スコアリング基準!$C$25,IF(ABS($L4704)/$K4704&lt;=スコアリング基準!$B$26,スコアリング基準!$C$26,0))))</f>
        <v/>
      </c>
      <c r="V4704" s="4">
        <f>IF($P4704="なし",スコアリング基準!$C$27,0)</f>
        <v/>
      </c>
      <c r="W4704" s="4">
        <f>IF($F4704="",0,IF(ISNUMBER($F4704),IF($F4704&lt;=スコアリング基準!$B$28,スコアリング基準!$C$28,スコアリング基準!$C$29),0))</f>
        <v/>
      </c>
      <c r="X4704" s="4">
        <f>IFERROR(VLOOKUP($B4704,スコアリング基準!$A$36:$B$46,2,FALSE),0)</f>
        <v/>
      </c>
      <c r="Y4704" s="4">
        <f>SUM($S4704:$X4704)</f>
        <v/>
      </c>
      <c r="Z4704" s="4">
        <f>IF(COUNT($M4704:$N4704)=0,"データ無",IF($Y4704&gt;=スコアリング基準!$B$30,"S",IF($Y4704&gt;=スコアリング基準!$B$31,"A",IF($Y4704&gt;=スコアリング基準!$B$32,"B","C"))))</f>
        <v/>
      </c>
      <c r="AA4704">
        <f>IFERROR(INDEX(実績DB!$I$3:$I$104,MATCH($B4704&amp;$C4704,実績DB!$J$3:$J$104,0)),"")</f>
        <v/>
      </c>
    </row>
    <row r="4705">
      <c r="A4705" t="n">
        <v>4703</v>
      </c>
      <c r="B4705" t="inlineStr">
        <is>
          <t>関西</t>
        </is>
      </c>
      <c r="C4705" t="inlineStr">
        <is>
          <t>貴志川変電所</t>
        </is>
      </c>
      <c r="E4705" t="n">
        <v>77</v>
      </c>
      <c r="F4705" t="n">
        <v>6.6</v>
      </c>
      <c r="G4705" s="3" t="n">
        <v>34.229027</v>
      </c>
      <c r="H4705" s="3" t="n">
        <v>135.320868</v>
      </c>
      <c r="I4705" t="inlineStr">
        <is>
          <t>Google Places(名称一致)</t>
        </is>
      </c>
      <c r="J4705" t="n">
        <v>28</v>
      </c>
      <c r="K4705" t="n">
        <v>28</v>
      </c>
      <c r="L4705" t="n">
        <v>-26</v>
      </c>
      <c r="M4705" t="n">
        <v>2</v>
      </c>
      <c r="N4705" t="n">
        <v>2</v>
      </c>
      <c r="O4705" t="inlineStr">
        <is>
          <t>不可 #2</t>
        </is>
      </c>
      <c r="P4705" t="inlineStr">
        <is>
          <t>なし</t>
        </is>
      </c>
      <c r="R4705" s="4">
        <f>IF(COUNT($M4705:$N4705)=0,"",IF(AND(IF($N4705&lt;&gt;"",$N4705,$M4705)&lt;=0,$O4705&lt;&gt;"可"),"警告",""))</f>
        <v/>
      </c>
      <c r="S4705" s="4">
        <f>IF(COUNT($M4705:$N4705)=0,0,IF(IF($N4705&lt;&gt;"",$N4705,$M4705)&gt;=スコアリング基準!$B$20,スコアリング基準!$C$20,IF(IF($N4705&lt;&gt;"",$N4705,$M4705)&gt;=スコアリング基準!$B$21,スコアリング基準!$C$21,IF(IF($N4705&lt;&gt;"",$N4705,$M4705)&gt;0,スコアリング基準!$C$22,0))))</f>
        <v/>
      </c>
      <c r="T4705" s="4">
        <f>IF($O4705="可",スコアリング基準!$C$23,0)</f>
        <v/>
      </c>
      <c r="U4705" s="4">
        <f>IF(OR(COUNT($K4705:$L4705)&lt;2,$K4705=0),0,IF(ABS($L4705)/$K4705&lt;=スコアリング基準!$B$24,スコアリング基準!$C$24,IF(ABS($L4705)/$K4705&lt;=スコアリング基準!$B$25,スコアリング基準!$C$25,IF(ABS($L4705)/$K4705&lt;=スコアリング基準!$B$26,スコアリング基準!$C$26,0))))</f>
        <v/>
      </c>
      <c r="V4705" s="4">
        <f>IF($P4705="なし",スコアリング基準!$C$27,0)</f>
        <v/>
      </c>
      <c r="W4705" s="4">
        <f>IF($F4705="",0,IF(ISNUMBER($F4705),IF($F4705&lt;=スコアリング基準!$B$28,スコアリング基準!$C$28,スコアリング基準!$C$29),0))</f>
        <v/>
      </c>
      <c r="X4705" s="4">
        <f>IFERROR(VLOOKUP($B4705,スコアリング基準!$A$36:$B$46,2,FALSE),0)</f>
        <v/>
      </c>
      <c r="Y4705" s="4">
        <f>SUM($S4705:$X4705)</f>
        <v/>
      </c>
      <c r="Z4705" s="4">
        <f>IF(COUNT($M4705:$N4705)=0,"データ無",IF($Y4705&gt;=スコアリング基準!$B$30,"S",IF($Y4705&gt;=スコアリング基準!$B$31,"A",IF($Y4705&gt;=スコアリング基準!$B$32,"B","C"))))</f>
        <v/>
      </c>
      <c r="AA4705">
        <f>IFERROR(INDEX(実績DB!$I$3:$I$104,MATCH($B4705&amp;$C4705,実績DB!$J$3:$J$104,0)),"")</f>
        <v/>
      </c>
    </row>
    <row r="4706">
      <c r="A4706" t="n">
        <v>4704</v>
      </c>
      <c r="B4706" t="inlineStr">
        <is>
          <t>関西</t>
        </is>
      </c>
      <c r="C4706" t="inlineStr">
        <is>
          <t>赤川変電所</t>
        </is>
      </c>
      <c r="E4706" t="n">
        <v>77</v>
      </c>
      <c r="F4706" t="n">
        <v>6.6</v>
      </c>
      <c r="G4706" s="3" t="n">
        <v>34.719994</v>
      </c>
      <c r="H4706" s="3" t="n">
        <v>135.529376</v>
      </c>
      <c r="I4706" t="inlineStr">
        <is>
          <t>Google Places(名称一致)</t>
        </is>
      </c>
      <c r="J4706" t="n">
        <v>34</v>
      </c>
      <c r="K4706" t="n">
        <v>34</v>
      </c>
      <c r="L4706" t="n">
        <v>-17</v>
      </c>
      <c r="M4706" t="n">
        <v>17</v>
      </c>
      <c r="N4706" t="n">
        <v>17</v>
      </c>
      <c r="O4706" t="inlineStr">
        <is>
          <t>不可 #2</t>
        </is>
      </c>
      <c r="P4706" t="inlineStr">
        <is>
          <t>なし</t>
        </is>
      </c>
      <c r="R4706" s="4">
        <f>IF(COUNT($M4706:$N4706)=0,"",IF(AND(IF($N4706&lt;&gt;"",$N4706,$M4706)&lt;=0,$O4706&lt;&gt;"可"),"警告",""))</f>
        <v/>
      </c>
      <c r="S4706" s="4">
        <f>IF(COUNT($M4706:$N4706)=0,0,IF(IF($N4706&lt;&gt;"",$N4706,$M4706)&gt;=スコアリング基準!$B$20,スコアリング基準!$C$20,IF(IF($N4706&lt;&gt;"",$N4706,$M4706)&gt;=スコアリング基準!$B$21,スコアリング基準!$C$21,IF(IF($N4706&lt;&gt;"",$N4706,$M4706)&gt;0,スコアリング基準!$C$22,0))))</f>
        <v/>
      </c>
      <c r="T4706" s="4">
        <f>IF($O4706="可",スコアリング基準!$C$23,0)</f>
        <v/>
      </c>
      <c r="U4706" s="4">
        <f>IF(OR(COUNT($K4706:$L4706)&lt;2,$K4706=0),0,IF(ABS($L4706)/$K4706&lt;=スコアリング基準!$B$24,スコアリング基準!$C$24,IF(ABS($L4706)/$K4706&lt;=スコアリング基準!$B$25,スコアリング基準!$C$25,IF(ABS($L4706)/$K4706&lt;=スコアリング基準!$B$26,スコアリング基準!$C$26,0))))</f>
        <v/>
      </c>
      <c r="V4706" s="4">
        <f>IF($P4706="なし",スコアリング基準!$C$27,0)</f>
        <v/>
      </c>
      <c r="W4706" s="4">
        <f>IF($F4706="",0,IF(ISNUMBER($F4706),IF($F4706&lt;=スコアリング基準!$B$28,スコアリング基準!$C$28,スコアリング基準!$C$29),0))</f>
        <v/>
      </c>
      <c r="X4706" s="4">
        <f>IFERROR(VLOOKUP($B4706,スコアリング基準!$A$36:$B$46,2,FALSE),0)</f>
        <v/>
      </c>
      <c r="Y4706" s="4">
        <f>SUM($S4706:$X4706)</f>
        <v/>
      </c>
      <c r="Z4706" s="4">
        <f>IF(COUNT($M4706:$N4706)=0,"データ無",IF($Y4706&gt;=スコアリング基準!$B$30,"S",IF($Y4706&gt;=スコアリング基準!$B$31,"A",IF($Y4706&gt;=スコアリング基準!$B$32,"B","C"))))</f>
        <v/>
      </c>
      <c r="AA4706">
        <f>IFERROR(INDEX(実績DB!$I$3:$I$104,MATCH($B4706&amp;$C4706,実績DB!$J$3:$J$104,0)),"")</f>
        <v/>
      </c>
    </row>
    <row r="4707">
      <c r="A4707" t="n">
        <v>4705</v>
      </c>
      <c r="B4707" t="inlineStr">
        <is>
          <t>関西</t>
        </is>
      </c>
      <c r="C4707" t="inlineStr">
        <is>
          <t>赤穂変電所</t>
        </is>
      </c>
      <c r="E4707" t="n">
        <v>77</v>
      </c>
      <c r="F4707" t="n">
        <v>6.6</v>
      </c>
      <c r="G4707" s="3" t="n"/>
      <c r="H4707" s="3" t="n"/>
      <c r="I4707" t="inlineStr">
        <is>
          <t>未取得</t>
        </is>
      </c>
      <c r="J4707" t="n">
        <v>38</v>
      </c>
      <c r="K4707" t="n">
        <v>38</v>
      </c>
      <c r="L4707" t="n">
        <v>-21</v>
      </c>
      <c r="M4707" t="n">
        <v>17</v>
      </c>
      <c r="N4707" t="n">
        <v>0</v>
      </c>
      <c r="O4707" t="inlineStr">
        <is>
          <t>不可 #2</t>
        </is>
      </c>
      <c r="P4707" t="inlineStr">
        <is>
          <t>有り</t>
        </is>
      </c>
      <c r="R4707" s="4">
        <f>IF(COUNT($M4707:$N4707)=0,"",IF(AND(IF($N4707&lt;&gt;"",$N4707,$M4707)&lt;=0,$O4707&lt;&gt;"可"),"警告",""))</f>
        <v/>
      </c>
      <c r="S4707" s="4">
        <f>IF(COUNT($M4707:$N4707)=0,0,IF(IF($N4707&lt;&gt;"",$N4707,$M4707)&gt;=スコアリング基準!$B$20,スコアリング基準!$C$20,IF(IF($N4707&lt;&gt;"",$N4707,$M4707)&gt;=スコアリング基準!$B$21,スコアリング基準!$C$21,IF(IF($N4707&lt;&gt;"",$N4707,$M4707)&gt;0,スコアリング基準!$C$22,0))))</f>
        <v/>
      </c>
      <c r="T4707" s="4">
        <f>IF($O4707="可",スコアリング基準!$C$23,0)</f>
        <v/>
      </c>
      <c r="U4707" s="4">
        <f>IF(OR(COUNT($K4707:$L4707)&lt;2,$K4707=0),0,IF(ABS($L4707)/$K4707&lt;=スコアリング基準!$B$24,スコアリング基準!$C$24,IF(ABS($L4707)/$K4707&lt;=スコアリング基準!$B$25,スコアリング基準!$C$25,IF(ABS($L4707)/$K4707&lt;=スコアリング基準!$B$26,スコアリング基準!$C$26,0))))</f>
        <v/>
      </c>
      <c r="V4707" s="4">
        <f>IF($P4707="なし",スコアリング基準!$C$27,0)</f>
        <v/>
      </c>
      <c r="W4707" s="4">
        <f>IF($F4707="",0,IF(ISNUMBER($F4707),IF($F4707&lt;=スコアリング基準!$B$28,スコアリング基準!$C$28,スコアリング基準!$C$29),0))</f>
        <v/>
      </c>
      <c r="X4707" s="4">
        <f>IFERROR(VLOOKUP($B4707,スコアリング基準!$A$36:$B$46,2,FALSE),0)</f>
        <v/>
      </c>
      <c r="Y4707" s="4">
        <f>SUM($S4707:$X4707)</f>
        <v/>
      </c>
      <c r="Z4707" s="4">
        <f>IF(COUNT($M4707:$N4707)=0,"データ無",IF($Y4707&gt;=スコアリング基準!$B$30,"S",IF($Y4707&gt;=スコアリング基準!$B$31,"A",IF($Y4707&gt;=スコアリング基準!$B$32,"B","C"))))</f>
        <v/>
      </c>
      <c r="AA4707">
        <f>IFERROR(INDEX(実績DB!$I$3:$I$104,MATCH($B4707&amp;$C4707,実績DB!$J$3:$J$104,0)),"")</f>
        <v/>
      </c>
    </row>
    <row r="4708">
      <c r="A4708" t="n">
        <v>4706</v>
      </c>
      <c r="B4708" t="inlineStr">
        <is>
          <t>関西</t>
        </is>
      </c>
      <c r="C4708" t="inlineStr">
        <is>
          <t>足代変電所</t>
        </is>
      </c>
      <c r="E4708" t="n">
        <v>77</v>
      </c>
      <c r="F4708" t="n">
        <v>6.6</v>
      </c>
      <c r="G4708" s="3" t="n">
        <v>34.66451</v>
      </c>
      <c r="H4708" s="3" t="n">
        <v>135.55829</v>
      </c>
      <c r="I4708" t="inlineStr">
        <is>
          <t>OSM実測(名称一致)</t>
        </is>
      </c>
      <c r="J4708" t="n">
        <v>52</v>
      </c>
      <c r="K4708" t="n">
        <v>52</v>
      </c>
      <c r="L4708" t="n">
        <v>-29</v>
      </c>
      <c r="M4708" t="n">
        <v>23</v>
      </c>
      <c r="N4708" t="n">
        <v>23</v>
      </c>
      <c r="O4708" t="inlineStr">
        <is>
          <t>不可 #2</t>
        </is>
      </c>
      <c r="P4708" t="inlineStr">
        <is>
          <t>なし</t>
        </is>
      </c>
      <c r="R4708" s="4">
        <f>IF(COUNT($M4708:$N4708)=0,"",IF(AND(IF($N4708&lt;&gt;"",$N4708,$M4708)&lt;=0,$O4708&lt;&gt;"可"),"警告",""))</f>
        <v/>
      </c>
      <c r="S4708" s="4">
        <f>IF(COUNT($M4708:$N4708)=0,0,IF(IF($N4708&lt;&gt;"",$N4708,$M4708)&gt;=スコアリング基準!$B$20,スコアリング基準!$C$20,IF(IF($N4708&lt;&gt;"",$N4708,$M4708)&gt;=スコアリング基準!$B$21,スコアリング基準!$C$21,IF(IF($N4708&lt;&gt;"",$N4708,$M4708)&gt;0,スコアリング基準!$C$22,0))))</f>
        <v/>
      </c>
      <c r="T4708" s="4">
        <f>IF($O4708="可",スコアリング基準!$C$23,0)</f>
        <v/>
      </c>
      <c r="U4708" s="4">
        <f>IF(OR(COUNT($K4708:$L4708)&lt;2,$K4708=0),0,IF(ABS($L4708)/$K4708&lt;=スコアリング基準!$B$24,スコアリング基準!$C$24,IF(ABS($L4708)/$K4708&lt;=スコアリング基準!$B$25,スコアリング基準!$C$25,IF(ABS($L4708)/$K4708&lt;=スコアリング基準!$B$26,スコアリング基準!$C$26,0))))</f>
        <v/>
      </c>
      <c r="V4708" s="4">
        <f>IF($P4708="なし",スコアリング基準!$C$27,0)</f>
        <v/>
      </c>
      <c r="W4708" s="4">
        <f>IF($F4708="",0,IF(ISNUMBER($F4708),IF($F4708&lt;=スコアリング基準!$B$28,スコアリング基準!$C$28,スコアリング基準!$C$29),0))</f>
        <v/>
      </c>
      <c r="X4708" s="4">
        <f>IFERROR(VLOOKUP($B4708,スコアリング基準!$A$36:$B$46,2,FALSE),0)</f>
        <v/>
      </c>
      <c r="Y4708" s="4">
        <f>SUM($S4708:$X4708)</f>
        <v/>
      </c>
      <c r="Z4708" s="4">
        <f>IF(COUNT($M4708:$N4708)=0,"データ無",IF($Y4708&gt;=スコアリング基準!$B$30,"S",IF($Y4708&gt;=スコアリング基準!$B$31,"A",IF($Y4708&gt;=スコアリング基準!$B$32,"B","C"))))</f>
        <v/>
      </c>
      <c r="AA4708">
        <f>IFERROR(INDEX(実績DB!$I$3:$I$104,MATCH($B4708&amp;$C4708,実績DB!$J$3:$J$104,0)),"")</f>
        <v/>
      </c>
    </row>
    <row r="4709">
      <c r="A4709" t="n">
        <v>4707</v>
      </c>
      <c r="B4709" t="inlineStr">
        <is>
          <t>関西</t>
        </is>
      </c>
      <c r="C4709" t="inlineStr">
        <is>
          <t>農人橋変電所</t>
        </is>
      </c>
      <c r="E4709" t="n">
        <v>77</v>
      </c>
      <c r="F4709" t="n">
        <v>6.6</v>
      </c>
      <c r="G4709" s="3" t="n">
        <v>34.681021</v>
      </c>
      <c r="H4709" s="3" t="n">
        <v>135.514846</v>
      </c>
      <c r="I4709" t="inlineStr">
        <is>
          <t>Google Places(名称一致)</t>
        </is>
      </c>
      <c r="J4709" t="n">
        <v>85</v>
      </c>
      <c r="K4709" t="n">
        <v>85</v>
      </c>
      <c r="L4709" t="n">
        <v>-57</v>
      </c>
      <c r="M4709" t="n">
        <v>28</v>
      </c>
      <c r="N4709" t="n">
        <v>28</v>
      </c>
      <c r="O4709" t="inlineStr">
        <is>
          <t>不可 #2</t>
        </is>
      </c>
      <c r="P4709" t="inlineStr">
        <is>
          <t>なし</t>
        </is>
      </c>
      <c r="R4709" s="4">
        <f>IF(COUNT($M4709:$N4709)=0,"",IF(AND(IF($N4709&lt;&gt;"",$N4709,$M4709)&lt;=0,$O4709&lt;&gt;"可"),"警告",""))</f>
        <v/>
      </c>
      <c r="S4709" s="4">
        <f>IF(COUNT($M4709:$N4709)=0,0,IF(IF($N4709&lt;&gt;"",$N4709,$M4709)&gt;=スコアリング基準!$B$20,スコアリング基準!$C$20,IF(IF($N4709&lt;&gt;"",$N4709,$M4709)&gt;=スコアリング基準!$B$21,スコアリング基準!$C$21,IF(IF($N4709&lt;&gt;"",$N4709,$M4709)&gt;0,スコアリング基準!$C$22,0))))</f>
        <v/>
      </c>
      <c r="T4709" s="4">
        <f>IF($O4709="可",スコアリング基準!$C$23,0)</f>
        <v/>
      </c>
      <c r="U4709" s="4">
        <f>IF(OR(COUNT($K4709:$L4709)&lt;2,$K4709=0),0,IF(ABS($L4709)/$K4709&lt;=スコアリング基準!$B$24,スコアリング基準!$C$24,IF(ABS($L4709)/$K4709&lt;=スコアリング基準!$B$25,スコアリング基準!$C$25,IF(ABS($L4709)/$K4709&lt;=スコアリング基準!$B$26,スコアリング基準!$C$26,0))))</f>
        <v/>
      </c>
      <c r="V4709" s="4">
        <f>IF($P4709="なし",スコアリング基準!$C$27,0)</f>
        <v/>
      </c>
      <c r="W4709" s="4">
        <f>IF($F4709="",0,IF(ISNUMBER($F4709),IF($F4709&lt;=スコアリング基準!$B$28,スコアリング基準!$C$28,スコアリング基準!$C$29),0))</f>
        <v/>
      </c>
      <c r="X4709" s="4">
        <f>IFERROR(VLOOKUP($B4709,スコアリング基準!$A$36:$B$46,2,FALSE),0)</f>
        <v/>
      </c>
      <c r="Y4709" s="4">
        <f>SUM($S4709:$X4709)</f>
        <v/>
      </c>
      <c r="Z4709" s="4">
        <f>IF(COUNT($M4709:$N4709)=0,"データ無",IF($Y4709&gt;=スコアリング基準!$B$30,"S",IF($Y4709&gt;=スコアリング基準!$B$31,"A",IF($Y4709&gt;=スコアリング基準!$B$32,"B","C"))))</f>
        <v/>
      </c>
      <c r="AA4709">
        <f>IFERROR(INDEX(実績DB!$I$3:$I$104,MATCH($B4709&amp;$C4709,実績DB!$J$3:$J$104,0)),"")</f>
        <v/>
      </c>
    </row>
    <row r="4710">
      <c r="A4710" t="n">
        <v>4708</v>
      </c>
      <c r="B4710" t="inlineStr">
        <is>
          <t>関西</t>
        </is>
      </c>
      <c r="C4710" t="inlineStr">
        <is>
          <t>近江河西変電所</t>
        </is>
      </c>
      <c r="E4710" t="n">
        <v>77</v>
      </c>
      <c r="F4710" t="n">
        <v>6.6</v>
      </c>
      <c r="G4710" s="3" t="n">
        <v>35.07996</v>
      </c>
      <c r="H4710" s="3" t="n">
        <v>135.98727</v>
      </c>
      <c r="I4710" t="inlineStr">
        <is>
          <t>OSM実測(名称一致)</t>
        </is>
      </c>
      <c r="J4710" t="n">
        <v>57</v>
      </c>
      <c r="K4710" t="n">
        <v>57</v>
      </c>
      <c r="L4710" t="n">
        <v>-38</v>
      </c>
      <c r="M4710" t="n">
        <v>19</v>
      </c>
      <c r="N4710" t="n">
        <v>0</v>
      </c>
      <c r="O4710" t="inlineStr">
        <is>
          <t>不可 #2</t>
        </is>
      </c>
      <c r="P4710" t="inlineStr">
        <is>
          <t>有り</t>
        </is>
      </c>
      <c r="R4710" s="4">
        <f>IF(COUNT($M4710:$N4710)=0,"",IF(AND(IF($N4710&lt;&gt;"",$N4710,$M4710)&lt;=0,$O4710&lt;&gt;"可"),"警告",""))</f>
        <v/>
      </c>
      <c r="S4710" s="4">
        <f>IF(COUNT($M4710:$N4710)=0,0,IF(IF($N4710&lt;&gt;"",$N4710,$M4710)&gt;=スコアリング基準!$B$20,スコアリング基準!$C$20,IF(IF($N4710&lt;&gt;"",$N4710,$M4710)&gt;=スコアリング基準!$B$21,スコアリング基準!$C$21,IF(IF($N4710&lt;&gt;"",$N4710,$M4710)&gt;0,スコアリング基準!$C$22,0))))</f>
        <v/>
      </c>
      <c r="T4710" s="4">
        <f>IF($O4710="可",スコアリング基準!$C$23,0)</f>
        <v/>
      </c>
      <c r="U4710" s="4">
        <f>IF(OR(COUNT($K4710:$L4710)&lt;2,$K4710=0),0,IF(ABS($L4710)/$K4710&lt;=スコアリング基準!$B$24,スコアリング基準!$C$24,IF(ABS($L4710)/$K4710&lt;=スコアリング基準!$B$25,スコアリング基準!$C$25,IF(ABS($L4710)/$K4710&lt;=スコアリング基準!$B$26,スコアリング基準!$C$26,0))))</f>
        <v/>
      </c>
      <c r="V4710" s="4">
        <f>IF($P4710="なし",スコアリング基準!$C$27,0)</f>
        <v/>
      </c>
      <c r="W4710" s="4">
        <f>IF($F4710="",0,IF(ISNUMBER($F4710),IF($F4710&lt;=スコアリング基準!$B$28,スコアリング基準!$C$28,スコアリング基準!$C$29),0))</f>
        <v/>
      </c>
      <c r="X4710" s="4">
        <f>IFERROR(VLOOKUP($B4710,スコアリング基準!$A$36:$B$46,2,FALSE),0)</f>
        <v/>
      </c>
      <c r="Y4710" s="4">
        <f>SUM($S4710:$X4710)</f>
        <v/>
      </c>
      <c r="Z4710" s="4">
        <f>IF(COUNT($M4710:$N4710)=0,"データ無",IF($Y4710&gt;=スコアリング基準!$B$30,"S",IF($Y4710&gt;=スコアリング基準!$B$31,"A",IF($Y4710&gt;=スコアリング基準!$B$32,"B","C"))))</f>
        <v/>
      </c>
      <c r="AA4710">
        <f>IFERROR(INDEX(実績DB!$I$3:$I$104,MATCH($B4710&amp;$C4710,実績DB!$J$3:$J$104,0)),"")</f>
        <v/>
      </c>
    </row>
    <row r="4711">
      <c r="A4711" t="n">
        <v>4709</v>
      </c>
      <c r="B4711" t="inlineStr">
        <is>
          <t>関西</t>
        </is>
      </c>
      <c r="C4711" t="inlineStr">
        <is>
          <t>道頓堀変電所</t>
        </is>
      </c>
      <c r="E4711" t="n">
        <v>77</v>
      </c>
      <c r="F4711" t="n">
        <v>6.6</v>
      </c>
      <c r="G4711" s="3" t="n">
        <v>34.671769</v>
      </c>
      <c r="H4711" s="3" t="n">
        <v>135.499511</v>
      </c>
      <c r="I4711" t="inlineStr">
        <is>
          <t>Google Places(名称一致)</t>
        </is>
      </c>
      <c r="J4711" t="n">
        <v>57</v>
      </c>
      <c r="K4711" t="n">
        <v>57</v>
      </c>
      <c r="L4711" t="n">
        <v>-38</v>
      </c>
      <c r="M4711" t="n">
        <v>19</v>
      </c>
      <c r="N4711" t="n">
        <v>0</v>
      </c>
      <c r="O4711" t="inlineStr">
        <is>
          <t>不可 #2</t>
        </is>
      </c>
      <c r="P4711" t="inlineStr">
        <is>
          <t>有り</t>
        </is>
      </c>
      <c r="R4711" s="4">
        <f>IF(COUNT($M4711:$N4711)=0,"",IF(AND(IF($N4711&lt;&gt;"",$N4711,$M4711)&lt;=0,$O4711&lt;&gt;"可"),"警告",""))</f>
        <v/>
      </c>
      <c r="S4711" s="4">
        <f>IF(COUNT($M4711:$N4711)=0,0,IF(IF($N4711&lt;&gt;"",$N4711,$M4711)&gt;=スコアリング基準!$B$20,スコアリング基準!$C$20,IF(IF($N4711&lt;&gt;"",$N4711,$M4711)&gt;=スコアリング基準!$B$21,スコアリング基準!$C$21,IF(IF($N4711&lt;&gt;"",$N4711,$M4711)&gt;0,スコアリング基準!$C$22,0))))</f>
        <v/>
      </c>
      <c r="T4711" s="4">
        <f>IF($O4711="可",スコアリング基準!$C$23,0)</f>
        <v/>
      </c>
      <c r="U4711" s="4">
        <f>IF(OR(COUNT($K4711:$L4711)&lt;2,$K4711=0),0,IF(ABS($L4711)/$K4711&lt;=スコアリング基準!$B$24,スコアリング基準!$C$24,IF(ABS($L4711)/$K4711&lt;=スコアリング基準!$B$25,スコアリング基準!$C$25,IF(ABS($L4711)/$K4711&lt;=スコアリング基準!$B$26,スコアリング基準!$C$26,0))))</f>
        <v/>
      </c>
      <c r="V4711" s="4">
        <f>IF($P4711="なし",スコアリング基準!$C$27,0)</f>
        <v/>
      </c>
      <c r="W4711" s="4">
        <f>IF($F4711="",0,IF(ISNUMBER($F4711),IF($F4711&lt;=スコアリング基準!$B$28,スコアリング基準!$C$28,スコアリング基準!$C$29),0))</f>
        <v/>
      </c>
      <c r="X4711" s="4">
        <f>IFERROR(VLOOKUP($B4711,スコアリング基準!$A$36:$B$46,2,FALSE),0)</f>
        <v/>
      </c>
      <c r="Y4711" s="4">
        <f>SUM($S4711:$X4711)</f>
        <v/>
      </c>
      <c r="Z4711" s="4">
        <f>IF(COUNT($M4711:$N4711)=0,"データ無",IF($Y4711&gt;=スコアリング基準!$B$30,"S",IF($Y4711&gt;=スコアリング基準!$B$31,"A",IF($Y4711&gt;=スコアリング基準!$B$32,"B","C"))))</f>
        <v/>
      </c>
      <c r="AA4711">
        <f>IFERROR(INDEX(実績DB!$I$3:$I$104,MATCH($B4711&amp;$C4711,実績DB!$J$3:$J$104,0)),"")</f>
        <v/>
      </c>
    </row>
    <row r="4712">
      <c r="A4712" t="n">
        <v>4710</v>
      </c>
      <c r="B4712" t="inlineStr">
        <is>
          <t>関西</t>
        </is>
      </c>
      <c r="C4712" t="inlineStr">
        <is>
          <t>那波変電所</t>
        </is>
      </c>
      <c r="E4712" t="n">
        <v>77</v>
      </c>
      <c r="F4712" t="n">
        <v>6.6</v>
      </c>
      <c r="G4712" s="3" t="n">
        <v>34.819358</v>
      </c>
      <c r="H4712" s="3" t="n">
        <v>134.476007</v>
      </c>
      <c r="I4712" t="inlineStr">
        <is>
          <t>Google Places(名称一致)</t>
        </is>
      </c>
      <c r="J4712" t="n">
        <v>38</v>
      </c>
      <c r="K4712" t="n">
        <v>38</v>
      </c>
      <c r="L4712" t="n">
        <v>-36</v>
      </c>
      <c r="M4712" t="n">
        <v>0</v>
      </c>
      <c r="N4712" t="n">
        <v>0</v>
      </c>
      <c r="O4712" t="inlineStr">
        <is>
          <t>不可 #2</t>
        </is>
      </c>
      <c r="P4712" t="inlineStr">
        <is>
          <t>有り</t>
        </is>
      </c>
      <c r="R4712" s="4">
        <f>IF(COUNT($M4712:$N4712)=0,"",IF(AND(IF($N4712&lt;&gt;"",$N4712,$M4712)&lt;=0,$O4712&lt;&gt;"可"),"警告",""))</f>
        <v/>
      </c>
      <c r="S4712" s="4">
        <f>IF(COUNT($M4712:$N4712)=0,0,IF(IF($N4712&lt;&gt;"",$N4712,$M4712)&gt;=スコアリング基準!$B$20,スコアリング基準!$C$20,IF(IF($N4712&lt;&gt;"",$N4712,$M4712)&gt;=スコアリング基準!$B$21,スコアリング基準!$C$21,IF(IF($N4712&lt;&gt;"",$N4712,$M4712)&gt;0,スコアリング基準!$C$22,0))))</f>
        <v/>
      </c>
      <c r="T4712" s="4">
        <f>IF($O4712="可",スコアリング基準!$C$23,0)</f>
        <v/>
      </c>
      <c r="U4712" s="4">
        <f>IF(OR(COUNT($K4712:$L4712)&lt;2,$K4712=0),0,IF(ABS($L4712)/$K4712&lt;=スコアリング基準!$B$24,スコアリング基準!$C$24,IF(ABS($L4712)/$K4712&lt;=スコアリング基準!$B$25,スコアリング基準!$C$25,IF(ABS($L4712)/$K4712&lt;=スコアリング基準!$B$26,スコアリング基準!$C$26,0))))</f>
        <v/>
      </c>
      <c r="V4712" s="4">
        <f>IF($P4712="なし",スコアリング基準!$C$27,0)</f>
        <v/>
      </c>
      <c r="W4712" s="4">
        <f>IF($F4712="",0,IF(ISNUMBER($F4712),IF($F4712&lt;=スコアリング基準!$B$28,スコアリング基準!$C$28,スコアリング基準!$C$29),0))</f>
        <v/>
      </c>
      <c r="X4712" s="4">
        <f>IFERROR(VLOOKUP($B4712,スコアリング基準!$A$36:$B$46,2,FALSE),0)</f>
        <v/>
      </c>
      <c r="Y4712" s="4">
        <f>SUM($S4712:$X4712)</f>
        <v/>
      </c>
      <c r="Z4712" s="4">
        <f>IF(COUNT($M4712:$N4712)=0,"データ無",IF($Y4712&gt;=スコアリング基準!$B$30,"S",IF($Y4712&gt;=スコアリング基準!$B$31,"A",IF($Y4712&gt;=スコアリング基準!$B$32,"B","C"))))</f>
        <v/>
      </c>
      <c r="AA4712">
        <f>IFERROR(INDEX(実績DB!$I$3:$I$104,MATCH($B4712&amp;$C4712,実績DB!$J$3:$J$104,0)),"")</f>
        <v/>
      </c>
    </row>
    <row r="4713">
      <c r="A4713" t="n">
        <v>4711</v>
      </c>
      <c r="B4713" t="inlineStr">
        <is>
          <t>関西</t>
        </is>
      </c>
      <c r="C4713" t="inlineStr">
        <is>
          <t>郡山変電所</t>
        </is>
      </c>
      <c r="E4713" t="n">
        <v>77</v>
      </c>
      <c r="F4713" t="n">
        <v>6.6</v>
      </c>
      <c r="G4713" s="3" t="n">
        <v>34.64712</v>
      </c>
      <c r="H4713" s="3" t="n">
        <v>135.79186</v>
      </c>
      <c r="I4713" t="inlineStr">
        <is>
          <t>OSM実測(名称一致)</t>
        </is>
      </c>
      <c r="J4713" t="n">
        <v>38</v>
      </c>
      <c r="K4713" t="n">
        <v>38</v>
      </c>
      <c r="L4713" t="n">
        <v>-23</v>
      </c>
      <c r="M4713" t="n">
        <v>15</v>
      </c>
      <c r="N4713" t="n">
        <v>15</v>
      </c>
      <c r="O4713" t="inlineStr">
        <is>
          <t>不可 #2</t>
        </is>
      </c>
      <c r="P4713" t="inlineStr">
        <is>
          <t>なし</t>
        </is>
      </c>
      <c r="R4713" s="4">
        <f>IF(COUNT($M4713:$N4713)=0,"",IF(AND(IF($N4713&lt;&gt;"",$N4713,$M4713)&lt;=0,$O4713&lt;&gt;"可"),"警告",""))</f>
        <v/>
      </c>
      <c r="S4713" s="4">
        <f>IF(COUNT($M4713:$N4713)=0,0,IF(IF($N4713&lt;&gt;"",$N4713,$M4713)&gt;=スコアリング基準!$B$20,スコアリング基準!$C$20,IF(IF($N4713&lt;&gt;"",$N4713,$M4713)&gt;=スコアリング基準!$B$21,スコアリング基準!$C$21,IF(IF($N4713&lt;&gt;"",$N4713,$M4713)&gt;0,スコアリング基準!$C$22,0))))</f>
        <v/>
      </c>
      <c r="T4713" s="4">
        <f>IF($O4713="可",スコアリング基準!$C$23,0)</f>
        <v/>
      </c>
      <c r="U4713" s="4">
        <f>IF(OR(COUNT($K4713:$L4713)&lt;2,$K4713=0),0,IF(ABS($L4713)/$K4713&lt;=スコアリング基準!$B$24,スコアリング基準!$C$24,IF(ABS($L4713)/$K4713&lt;=スコアリング基準!$B$25,スコアリング基準!$C$25,IF(ABS($L4713)/$K4713&lt;=スコアリング基準!$B$26,スコアリング基準!$C$26,0))))</f>
        <v/>
      </c>
      <c r="V4713" s="4">
        <f>IF($P4713="なし",スコアリング基準!$C$27,0)</f>
        <v/>
      </c>
      <c r="W4713" s="4">
        <f>IF($F4713="",0,IF(ISNUMBER($F4713),IF($F4713&lt;=スコアリング基準!$B$28,スコアリング基準!$C$28,スコアリング基準!$C$29),0))</f>
        <v/>
      </c>
      <c r="X4713" s="4">
        <f>IFERROR(VLOOKUP($B4713,スコアリング基準!$A$36:$B$46,2,FALSE),0)</f>
        <v/>
      </c>
      <c r="Y4713" s="4">
        <f>SUM($S4713:$X4713)</f>
        <v/>
      </c>
      <c r="Z4713" s="4">
        <f>IF(COUNT($M4713:$N4713)=0,"データ無",IF($Y4713&gt;=スコアリング基準!$B$30,"S",IF($Y4713&gt;=スコアリング基準!$B$31,"A",IF($Y4713&gt;=スコアリング基準!$B$32,"B","C"))))</f>
        <v/>
      </c>
      <c r="AA4713">
        <f>IFERROR(INDEX(実績DB!$I$3:$I$104,MATCH($B4713&amp;$C4713,実績DB!$J$3:$J$104,0)),"")</f>
        <v/>
      </c>
    </row>
    <row r="4714">
      <c r="A4714" t="n">
        <v>4712</v>
      </c>
      <c r="B4714" t="inlineStr">
        <is>
          <t>関西</t>
        </is>
      </c>
      <c r="C4714" t="inlineStr">
        <is>
          <t>醍醐変電所</t>
        </is>
      </c>
      <c r="E4714" t="n">
        <v>77</v>
      </c>
      <c r="F4714" t="n">
        <v>6.6</v>
      </c>
      <c r="G4714" s="3" t="n">
        <v>34.94597</v>
      </c>
      <c r="H4714" s="3" t="n">
        <v>135.80903</v>
      </c>
      <c r="I4714" t="inlineStr">
        <is>
          <t>Google Places(名称一致)</t>
        </is>
      </c>
      <c r="J4714" t="n">
        <v>57</v>
      </c>
      <c r="K4714" t="n">
        <v>57</v>
      </c>
      <c r="L4714" t="n">
        <v>-38</v>
      </c>
      <c r="M4714" t="n">
        <v>19</v>
      </c>
      <c r="N4714" t="n">
        <v>19</v>
      </c>
      <c r="O4714" t="inlineStr">
        <is>
          <t>不可 #2</t>
        </is>
      </c>
      <c r="P4714" t="inlineStr">
        <is>
          <t>なし</t>
        </is>
      </c>
      <c r="R4714" s="4">
        <f>IF(COUNT($M4714:$N4714)=0,"",IF(AND(IF($N4714&lt;&gt;"",$N4714,$M4714)&lt;=0,$O4714&lt;&gt;"可"),"警告",""))</f>
        <v/>
      </c>
      <c r="S4714" s="4">
        <f>IF(COUNT($M4714:$N4714)=0,0,IF(IF($N4714&lt;&gt;"",$N4714,$M4714)&gt;=スコアリング基準!$B$20,スコアリング基準!$C$20,IF(IF($N4714&lt;&gt;"",$N4714,$M4714)&gt;=スコアリング基準!$B$21,スコアリング基準!$C$21,IF(IF($N4714&lt;&gt;"",$N4714,$M4714)&gt;0,スコアリング基準!$C$22,0))))</f>
        <v/>
      </c>
      <c r="T4714" s="4">
        <f>IF($O4714="可",スコアリング基準!$C$23,0)</f>
        <v/>
      </c>
      <c r="U4714" s="4">
        <f>IF(OR(COUNT($K4714:$L4714)&lt;2,$K4714=0),0,IF(ABS($L4714)/$K4714&lt;=スコアリング基準!$B$24,スコアリング基準!$C$24,IF(ABS($L4714)/$K4714&lt;=スコアリング基準!$B$25,スコアリング基準!$C$25,IF(ABS($L4714)/$K4714&lt;=スコアリング基準!$B$26,スコアリング基準!$C$26,0))))</f>
        <v/>
      </c>
      <c r="V4714" s="4">
        <f>IF($P4714="なし",スコアリング基準!$C$27,0)</f>
        <v/>
      </c>
      <c r="W4714" s="4">
        <f>IF($F4714="",0,IF(ISNUMBER($F4714),IF($F4714&lt;=スコアリング基準!$B$28,スコアリング基準!$C$28,スコアリング基準!$C$29),0))</f>
        <v/>
      </c>
      <c r="X4714" s="4">
        <f>IFERROR(VLOOKUP($B4714,スコアリング基準!$A$36:$B$46,2,FALSE),0)</f>
        <v/>
      </c>
      <c r="Y4714" s="4">
        <f>SUM($S4714:$X4714)</f>
        <v/>
      </c>
      <c r="Z4714" s="4">
        <f>IF(COUNT($M4714:$N4714)=0,"データ無",IF($Y4714&gt;=スコアリング基準!$B$30,"S",IF($Y4714&gt;=スコアリング基準!$B$31,"A",IF($Y4714&gt;=スコアリング基準!$B$32,"B","C"))))</f>
        <v/>
      </c>
      <c r="AA4714">
        <f>IFERROR(INDEX(実績DB!$I$3:$I$104,MATCH($B4714&amp;$C4714,実績DB!$J$3:$J$104,0)),"")</f>
        <v/>
      </c>
    </row>
    <row r="4715">
      <c r="A4715" t="n">
        <v>4713</v>
      </c>
      <c r="B4715" t="inlineStr">
        <is>
          <t>関西</t>
        </is>
      </c>
      <c r="C4715" t="inlineStr">
        <is>
          <t>野原変電所</t>
        </is>
      </c>
      <c r="E4715" t="n">
        <v>77</v>
      </c>
      <c r="F4715" t="n">
        <v>6.6</v>
      </c>
      <c r="G4715" s="3" t="n">
        <v>34.33983</v>
      </c>
      <c r="H4715" s="3" t="n">
        <v>135.70665</v>
      </c>
      <c r="I4715" t="inlineStr">
        <is>
          <t>OSM実測(名称一致)</t>
        </is>
      </c>
      <c r="J4715" t="n">
        <v>19</v>
      </c>
      <c r="K4715" t="n">
        <v>19</v>
      </c>
      <c r="L4715" t="n">
        <v>-18</v>
      </c>
      <c r="M4715" t="n">
        <v>1</v>
      </c>
      <c r="N4715" t="n">
        <v>0</v>
      </c>
      <c r="O4715" t="inlineStr">
        <is>
          <t>不可 #2</t>
        </is>
      </c>
      <c r="P4715" t="inlineStr">
        <is>
          <t>有り</t>
        </is>
      </c>
      <c r="R4715" s="4">
        <f>IF(COUNT($M4715:$N4715)=0,"",IF(AND(IF($N4715&lt;&gt;"",$N4715,$M4715)&lt;=0,$O4715&lt;&gt;"可"),"警告",""))</f>
        <v/>
      </c>
      <c r="S4715" s="4">
        <f>IF(COUNT($M4715:$N4715)=0,0,IF(IF($N4715&lt;&gt;"",$N4715,$M4715)&gt;=スコアリング基準!$B$20,スコアリング基準!$C$20,IF(IF($N4715&lt;&gt;"",$N4715,$M4715)&gt;=スコアリング基準!$B$21,スコアリング基準!$C$21,IF(IF($N4715&lt;&gt;"",$N4715,$M4715)&gt;0,スコアリング基準!$C$22,0))))</f>
        <v/>
      </c>
      <c r="T4715" s="4">
        <f>IF($O4715="可",スコアリング基準!$C$23,0)</f>
        <v/>
      </c>
      <c r="U4715" s="4">
        <f>IF(OR(COUNT($K4715:$L4715)&lt;2,$K4715=0),0,IF(ABS($L4715)/$K4715&lt;=スコアリング基準!$B$24,スコアリング基準!$C$24,IF(ABS($L4715)/$K4715&lt;=スコアリング基準!$B$25,スコアリング基準!$C$25,IF(ABS($L4715)/$K4715&lt;=スコアリング基準!$B$26,スコアリング基準!$C$26,0))))</f>
        <v/>
      </c>
      <c r="V4715" s="4">
        <f>IF($P4715="なし",スコアリング基準!$C$27,0)</f>
        <v/>
      </c>
      <c r="W4715" s="4">
        <f>IF($F4715="",0,IF(ISNUMBER($F4715),IF($F4715&lt;=スコアリング基準!$B$28,スコアリング基準!$C$28,スコアリング基準!$C$29),0))</f>
        <v/>
      </c>
      <c r="X4715" s="4">
        <f>IFERROR(VLOOKUP($B4715,スコアリング基準!$A$36:$B$46,2,FALSE),0)</f>
        <v/>
      </c>
      <c r="Y4715" s="4">
        <f>SUM($S4715:$X4715)</f>
        <v/>
      </c>
      <c r="Z4715" s="4">
        <f>IF(COUNT($M4715:$N4715)=0,"データ無",IF($Y4715&gt;=スコアリング基準!$B$30,"S",IF($Y4715&gt;=スコアリング基準!$B$31,"A",IF($Y4715&gt;=スコアリング基準!$B$32,"B","C"))))</f>
        <v/>
      </c>
      <c r="AA4715">
        <f>IFERROR(INDEX(実績DB!$I$3:$I$104,MATCH($B4715&amp;$C4715,実績DB!$J$3:$J$104,0)),"")</f>
        <v/>
      </c>
    </row>
    <row r="4716">
      <c r="A4716" t="n">
        <v>4714</v>
      </c>
      <c r="B4716" t="inlineStr">
        <is>
          <t>関西</t>
        </is>
      </c>
      <c r="C4716" t="inlineStr">
        <is>
          <t>野口変電所</t>
        </is>
      </c>
      <c r="E4716" t="n">
        <v>77</v>
      </c>
      <c r="F4716" t="n">
        <v>6.6</v>
      </c>
      <c r="G4716" s="3" t="n">
        <v>34.757374</v>
      </c>
      <c r="H4716" s="3" t="n">
        <v>134.847145</v>
      </c>
      <c r="I4716" t="inlineStr">
        <is>
          <t>Google Places(名称一致)</t>
        </is>
      </c>
      <c r="J4716" t="n">
        <v>38</v>
      </c>
      <c r="K4716" t="n">
        <v>38</v>
      </c>
      <c r="L4716" t="n">
        <v>-19</v>
      </c>
      <c r="M4716" t="n">
        <v>19</v>
      </c>
      <c r="N4716" t="n">
        <v>0</v>
      </c>
      <c r="O4716" t="inlineStr">
        <is>
          <t>不可 #2</t>
        </is>
      </c>
      <c r="P4716" t="inlineStr">
        <is>
          <t>有り</t>
        </is>
      </c>
      <c r="R4716" s="4">
        <f>IF(COUNT($M4716:$N4716)=0,"",IF(AND(IF($N4716&lt;&gt;"",$N4716,$M4716)&lt;=0,$O4716&lt;&gt;"可"),"警告",""))</f>
        <v/>
      </c>
      <c r="S4716" s="4">
        <f>IF(COUNT($M4716:$N4716)=0,0,IF(IF($N4716&lt;&gt;"",$N4716,$M4716)&gt;=スコアリング基準!$B$20,スコアリング基準!$C$20,IF(IF($N4716&lt;&gt;"",$N4716,$M4716)&gt;=スコアリング基準!$B$21,スコアリング基準!$C$21,IF(IF($N4716&lt;&gt;"",$N4716,$M4716)&gt;0,スコアリング基準!$C$22,0))))</f>
        <v/>
      </c>
      <c r="T4716" s="4">
        <f>IF($O4716="可",スコアリング基準!$C$23,0)</f>
        <v/>
      </c>
      <c r="U4716" s="4">
        <f>IF(OR(COUNT($K4716:$L4716)&lt;2,$K4716=0),0,IF(ABS($L4716)/$K4716&lt;=スコアリング基準!$B$24,スコアリング基準!$C$24,IF(ABS($L4716)/$K4716&lt;=スコアリング基準!$B$25,スコアリング基準!$C$25,IF(ABS($L4716)/$K4716&lt;=スコアリング基準!$B$26,スコアリング基準!$C$26,0))))</f>
        <v/>
      </c>
      <c r="V4716" s="4">
        <f>IF($P4716="なし",スコアリング基準!$C$27,0)</f>
        <v/>
      </c>
      <c r="W4716" s="4">
        <f>IF($F4716="",0,IF(ISNUMBER($F4716),IF($F4716&lt;=スコアリング基準!$B$28,スコアリング基準!$C$28,スコアリング基準!$C$29),0))</f>
        <v/>
      </c>
      <c r="X4716" s="4">
        <f>IFERROR(VLOOKUP($B4716,スコアリング基準!$A$36:$B$46,2,FALSE),0)</f>
        <v/>
      </c>
      <c r="Y4716" s="4">
        <f>SUM($S4716:$X4716)</f>
        <v/>
      </c>
      <c r="Z4716" s="4">
        <f>IF(COUNT($M4716:$N4716)=0,"データ無",IF($Y4716&gt;=スコアリング基準!$B$30,"S",IF($Y4716&gt;=スコアリング基準!$B$31,"A",IF($Y4716&gt;=スコアリング基準!$B$32,"B","C"))))</f>
        <v/>
      </c>
      <c r="AA4716">
        <f>IFERROR(INDEX(実績DB!$I$3:$I$104,MATCH($B4716&amp;$C4716,実績DB!$J$3:$J$104,0)),"")</f>
        <v/>
      </c>
    </row>
    <row r="4717">
      <c r="A4717" t="n">
        <v>4715</v>
      </c>
      <c r="B4717" t="inlineStr">
        <is>
          <t>関西</t>
        </is>
      </c>
      <c r="C4717" t="inlineStr">
        <is>
          <t>野島変電所</t>
        </is>
      </c>
      <c r="E4717" t="n">
        <v>77</v>
      </c>
      <c r="F4717" t="n">
        <v>6.6</v>
      </c>
      <c r="G4717" s="3" t="n"/>
      <c r="H4717" s="3" t="n"/>
      <c r="I4717" t="inlineStr">
        <is>
          <t>未取得</t>
        </is>
      </c>
      <c r="J4717" t="n">
        <v>35</v>
      </c>
      <c r="K4717" t="n">
        <v>35</v>
      </c>
      <c r="L4717" t="n">
        <v>-34</v>
      </c>
      <c r="M4717" t="n">
        <v>1</v>
      </c>
      <c r="N4717" t="n">
        <v>0</v>
      </c>
      <c r="O4717" t="inlineStr">
        <is>
          <t>不可 #2</t>
        </is>
      </c>
      <c r="P4717" t="inlineStr">
        <is>
          <t>有り</t>
        </is>
      </c>
      <c r="R4717" s="4">
        <f>IF(COUNT($M4717:$N4717)=0,"",IF(AND(IF($N4717&lt;&gt;"",$N4717,$M4717)&lt;=0,$O4717&lt;&gt;"可"),"警告",""))</f>
        <v/>
      </c>
      <c r="S4717" s="4">
        <f>IF(COUNT($M4717:$N4717)=0,0,IF(IF($N4717&lt;&gt;"",$N4717,$M4717)&gt;=スコアリング基準!$B$20,スコアリング基準!$C$20,IF(IF($N4717&lt;&gt;"",$N4717,$M4717)&gt;=スコアリング基準!$B$21,スコアリング基準!$C$21,IF(IF($N4717&lt;&gt;"",$N4717,$M4717)&gt;0,スコアリング基準!$C$22,0))))</f>
        <v/>
      </c>
      <c r="T4717" s="4">
        <f>IF($O4717="可",スコアリング基準!$C$23,0)</f>
        <v/>
      </c>
      <c r="U4717" s="4">
        <f>IF(OR(COUNT($K4717:$L4717)&lt;2,$K4717=0),0,IF(ABS($L4717)/$K4717&lt;=スコアリング基準!$B$24,スコアリング基準!$C$24,IF(ABS($L4717)/$K4717&lt;=スコアリング基準!$B$25,スコアリング基準!$C$25,IF(ABS($L4717)/$K4717&lt;=スコアリング基準!$B$26,スコアリング基準!$C$26,0))))</f>
        <v/>
      </c>
      <c r="V4717" s="4">
        <f>IF($P4717="なし",スコアリング基準!$C$27,0)</f>
        <v/>
      </c>
      <c r="W4717" s="4">
        <f>IF($F4717="",0,IF(ISNUMBER($F4717),IF($F4717&lt;=スコアリング基準!$B$28,スコアリング基準!$C$28,スコアリング基準!$C$29),0))</f>
        <v/>
      </c>
      <c r="X4717" s="4">
        <f>IFERROR(VLOOKUP($B4717,スコアリング基準!$A$36:$B$46,2,FALSE),0)</f>
        <v/>
      </c>
      <c r="Y4717" s="4">
        <f>SUM($S4717:$X4717)</f>
        <v/>
      </c>
      <c r="Z4717" s="4">
        <f>IF(COUNT($M4717:$N4717)=0,"データ無",IF($Y4717&gt;=スコアリング基準!$B$30,"S",IF($Y4717&gt;=スコアリング基準!$B$31,"A",IF($Y4717&gt;=スコアリング基準!$B$32,"B","C"))))</f>
        <v/>
      </c>
      <c r="AA4717">
        <f>IFERROR(INDEX(実績DB!$I$3:$I$104,MATCH($B4717&amp;$C4717,実績DB!$J$3:$J$104,0)),"")</f>
        <v/>
      </c>
    </row>
    <row r="4718">
      <c r="A4718" t="n">
        <v>4716</v>
      </c>
      <c r="B4718" t="inlineStr">
        <is>
          <t>関西</t>
        </is>
      </c>
      <c r="C4718" t="inlineStr">
        <is>
          <t>野崎変電所</t>
        </is>
      </c>
      <c r="E4718" t="n">
        <v>77</v>
      </c>
      <c r="F4718" t="n">
        <v>6.6</v>
      </c>
      <c r="G4718" s="3" t="n">
        <v>34.720548</v>
      </c>
      <c r="H4718" s="3" t="n">
        <v>135.634332</v>
      </c>
      <c r="I4718" t="inlineStr">
        <is>
          <t>Google Places(名称一致)</t>
        </is>
      </c>
      <c r="J4718" t="n">
        <v>57</v>
      </c>
      <c r="K4718" t="n">
        <v>57</v>
      </c>
      <c r="L4718" t="n">
        <v>-29</v>
      </c>
      <c r="M4718" t="n">
        <v>28</v>
      </c>
      <c r="N4718" t="n">
        <v>0</v>
      </c>
      <c r="O4718" t="inlineStr">
        <is>
          <t>不可 #2</t>
        </is>
      </c>
      <c r="P4718" t="inlineStr">
        <is>
          <t>有り</t>
        </is>
      </c>
      <c r="R4718" s="4">
        <f>IF(COUNT($M4718:$N4718)=0,"",IF(AND(IF($N4718&lt;&gt;"",$N4718,$M4718)&lt;=0,$O4718&lt;&gt;"可"),"警告",""))</f>
        <v/>
      </c>
      <c r="S4718" s="4">
        <f>IF(COUNT($M4718:$N4718)=0,0,IF(IF($N4718&lt;&gt;"",$N4718,$M4718)&gt;=スコアリング基準!$B$20,スコアリング基準!$C$20,IF(IF($N4718&lt;&gt;"",$N4718,$M4718)&gt;=スコアリング基準!$B$21,スコアリング基準!$C$21,IF(IF($N4718&lt;&gt;"",$N4718,$M4718)&gt;0,スコアリング基準!$C$22,0))))</f>
        <v/>
      </c>
      <c r="T4718" s="4">
        <f>IF($O4718="可",スコアリング基準!$C$23,0)</f>
        <v/>
      </c>
      <c r="U4718" s="4">
        <f>IF(OR(COUNT($K4718:$L4718)&lt;2,$K4718=0),0,IF(ABS($L4718)/$K4718&lt;=スコアリング基準!$B$24,スコアリング基準!$C$24,IF(ABS($L4718)/$K4718&lt;=スコアリング基準!$B$25,スコアリング基準!$C$25,IF(ABS($L4718)/$K4718&lt;=スコアリング基準!$B$26,スコアリング基準!$C$26,0))))</f>
        <v/>
      </c>
      <c r="V4718" s="4">
        <f>IF($P4718="なし",スコアリング基準!$C$27,0)</f>
        <v/>
      </c>
      <c r="W4718" s="4">
        <f>IF($F4718="",0,IF(ISNUMBER($F4718),IF($F4718&lt;=スコアリング基準!$B$28,スコアリング基準!$C$28,スコアリング基準!$C$29),0))</f>
        <v/>
      </c>
      <c r="X4718" s="4">
        <f>IFERROR(VLOOKUP($B4718,スコアリング基準!$A$36:$B$46,2,FALSE),0)</f>
        <v/>
      </c>
      <c r="Y4718" s="4">
        <f>SUM($S4718:$X4718)</f>
        <v/>
      </c>
      <c r="Z4718" s="4">
        <f>IF(COUNT($M4718:$N4718)=0,"データ無",IF($Y4718&gt;=スコアリング基準!$B$30,"S",IF($Y4718&gt;=スコアリング基準!$B$31,"A",IF($Y4718&gt;=スコアリング基準!$B$32,"B","C"))))</f>
        <v/>
      </c>
      <c r="AA4718">
        <f>IFERROR(INDEX(実績DB!$I$3:$I$104,MATCH($B4718&amp;$C4718,実績DB!$J$3:$J$104,0)),"")</f>
        <v/>
      </c>
    </row>
    <row r="4719">
      <c r="A4719" t="n">
        <v>4717</v>
      </c>
      <c r="B4719" t="inlineStr">
        <is>
          <t>関西</t>
        </is>
      </c>
      <c r="C4719" t="inlineStr">
        <is>
          <t>野路変電所</t>
        </is>
      </c>
      <c r="E4719" t="n">
        <v>77</v>
      </c>
      <c r="F4719" t="n">
        <v>6.6</v>
      </c>
      <c r="G4719" s="3" t="n"/>
      <c r="H4719" s="3" t="n"/>
      <c r="I4719" t="inlineStr">
        <is>
          <t>未取得</t>
        </is>
      </c>
      <c r="J4719" t="n">
        <v>38</v>
      </c>
      <c r="K4719" t="n">
        <v>38</v>
      </c>
      <c r="L4719" t="n">
        <v>-19</v>
      </c>
      <c r="M4719" t="n">
        <v>19</v>
      </c>
      <c r="N4719" t="n">
        <v>19</v>
      </c>
      <c r="O4719" t="inlineStr">
        <is>
          <t>不可 #2</t>
        </is>
      </c>
      <c r="P4719" t="inlineStr">
        <is>
          <t>なし</t>
        </is>
      </c>
      <c r="R4719" s="4">
        <f>IF(COUNT($M4719:$N4719)=0,"",IF(AND(IF($N4719&lt;&gt;"",$N4719,$M4719)&lt;=0,$O4719&lt;&gt;"可"),"警告",""))</f>
        <v/>
      </c>
      <c r="S4719" s="4">
        <f>IF(COUNT($M4719:$N4719)=0,0,IF(IF($N4719&lt;&gt;"",$N4719,$M4719)&gt;=スコアリング基準!$B$20,スコアリング基準!$C$20,IF(IF($N4719&lt;&gt;"",$N4719,$M4719)&gt;=スコアリング基準!$B$21,スコアリング基準!$C$21,IF(IF($N4719&lt;&gt;"",$N4719,$M4719)&gt;0,スコアリング基準!$C$22,0))))</f>
        <v/>
      </c>
      <c r="T4719" s="4">
        <f>IF($O4719="可",スコアリング基準!$C$23,0)</f>
        <v/>
      </c>
      <c r="U4719" s="4">
        <f>IF(OR(COUNT($K4719:$L4719)&lt;2,$K4719=0),0,IF(ABS($L4719)/$K4719&lt;=スコアリング基準!$B$24,スコアリング基準!$C$24,IF(ABS($L4719)/$K4719&lt;=スコアリング基準!$B$25,スコアリング基準!$C$25,IF(ABS($L4719)/$K4719&lt;=スコアリング基準!$B$26,スコアリング基準!$C$26,0))))</f>
        <v/>
      </c>
      <c r="V4719" s="4">
        <f>IF($P4719="なし",スコアリング基準!$C$27,0)</f>
        <v/>
      </c>
      <c r="W4719" s="4">
        <f>IF($F4719="",0,IF(ISNUMBER($F4719),IF($F4719&lt;=スコアリング基準!$B$28,スコアリング基準!$C$28,スコアリング基準!$C$29),0))</f>
        <v/>
      </c>
      <c r="X4719" s="4">
        <f>IFERROR(VLOOKUP($B4719,スコアリング基準!$A$36:$B$46,2,FALSE),0)</f>
        <v/>
      </c>
      <c r="Y4719" s="4">
        <f>SUM($S4719:$X4719)</f>
        <v/>
      </c>
      <c r="Z4719" s="4">
        <f>IF(COUNT($M4719:$N4719)=0,"データ無",IF($Y4719&gt;=スコアリング基準!$B$30,"S",IF($Y4719&gt;=スコアリング基準!$B$31,"A",IF($Y4719&gt;=スコアリング基準!$B$32,"B","C"))))</f>
        <v/>
      </c>
      <c r="AA4719">
        <f>IFERROR(INDEX(実績DB!$I$3:$I$104,MATCH($B4719&amp;$C4719,実績DB!$J$3:$J$104,0)),"")</f>
        <v/>
      </c>
    </row>
    <row r="4720">
      <c r="A4720" t="n">
        <v>4718</v>
      </c>
      <c r="B4720" t="inlineStr">
        <is>
          <t>関西</t>
        </is>
      </c>
      <c r="C4720" t="inlineStr">
        <is>
          <t>鈴蘭台変電所</t>
        </is>
      </c>
      <c r="E4720" t="n">
        <v>77</v>
      </c>
      <c r="F4720" t="n">
        <v>6.6</v>
      </c>
      <c r="G4720" s="3" t="n">
        <v>34.724643</v>
      </c>
      <c r="H4720" s="3" t="n">
        <v>135.131155</v>
      </c>
      <c r="I4720" t="inlineStr">
        <is>
          <t>Google Places(名称一致)</t>
        </is>
      </c>
      <c r="J4720" t="n">
        <v>38</v>
      </c>
      <c r="K4720" t="n">
        <v>38</v>
      </c>
      <c r="L4720" t="n">
        <v>-19</v>
      </c>
      <c r="M4720" t="n">
        <v>19</v>
      </c>
      <c r="N4720" t="n">
        <v>0</v>
      </c>
      <c r="O4720" t="inlineStr">
        <is>
          <t>不可 #2</t>
        </is>
      </c>
      <c r="P4720" t="inlineStr">
        <is>
          <t>有り</t>
        </is>
      </c>
      <c r="R4720" s="4">
        <f>IF(COUNT($M4720:$N4720)=0,"",IF(AND(IF($N4720&lt;&gt;"",$N4720,$M4720)&lt;=0,$O4720&lt;&gt;"可"),"警告",""))</f>
        <v/>
      </c>
      <c r="S4720" s="4">
        <f>IF(COUNT($M4720:$N4720)=0,0,IF(IF($N4720&lt;&gt;"",$N4720,$M4720)&gt;=スコアリング基準!$B$20,スコアリング基準!$C$20,IF(IF($N4720&lt;&gt;"",$N4720,$M4720)&gt;=スコアリング基準!$B$21,スコアリング基準!$C$21,IF(IF($N4720&lt;&gt;"",$N4720,$M4720)&gt;0,スコアリング基準!$C$22,0))))</f>
        <v/>
      </c>
      <c r="T4720" s="4">
        <f>IF($O4720="可",スコアリング基準!$C$23,0)</f>
        <v/>
      </c>
      <c r="U4720" s="4">
        <f>IF(OR(COUNT($K4720:$L4720)&lt;2,$K4720=0),0,IF(ABS($L4720)/$K4720&lt;=スコアリング基準!$B$24,スコアリング基準!$C$24,IF(ABS($L4720)/$K4720&lt;=スコアリング基準!$B$25,スコアリング基準!$C$25,IF(ABS($L4720)/$K4720&lt;=スコアリング基準!$B$26,スコアリング基準!$C$26,0))))</f>
        <v/>
      </c>
      <c r="V4720" s="4">
        <f>IF($P4720="なし",スコアリング基準!$C$27,0)</f>
        <v/>
      </c>
      <c r="W4720" s="4">
        <f>IF($F4720="",0,IF(ISNUMBER($F4720),IF($F4720&lt;=スコアリング基準!$B$28,スコアリング基準!$C$28,スコアリング基準!$C$29),0))</f>
        <v/>
      </c>
      <c r="X4720" s="4">
        <f>IFERROR(VLOOKUP($B4720,スコアリング基準!$A$36:$B$46,2,FALSE),0)</f>
        <v/>
      </c>
      <c r="Y4720" s="4">
        <f>SUM($S4720:$X4720)</f>
        <v/>
      </c>
      <c r="Z4720" s="4">
        <f>IF(COUNT($M4720:$N4720)=0,"データ無",IF($Y4720&gt;=スコアリング基準!$B$30,"S",IF($Y4720&gt;=スコアリング基準!$B$31,"A",IF($Y4720&gt;=スコアリング基準!$B$32,"B","C"))))</f>
        <v/>
      </c>
      <c r="AA4720">
        <f>IFERROR(INDEX(実績DB!$I$3:$I$104,MATCH($B4720&amp;$C4720,実績DB!$J$3:$J$104,0)),"")</f>
        <v/>
      </c>
    </row>
    <row r="4721">
      <c r="A4721" t="n">
        <v>4719</v>
      </c>
      <c r="B4721" t="inlineStr">
        <is>
          <t>関西</t>
        </is>
      </c>
      <c r="C4721" t="inlineStr">
        <is>
          <t>錦変電所</t>
        </is>
      </c>
      <c r="E4721" t="n">
        <v>77</v>
      </c>
      <c r="F4721" t="n">
        <v>6.6</v>
      </c>
      <c r="G4721" s="3" t="n">
        <v>35.005296</v>
      </c>
      <c r="H4721" s="3" t="n">
        <v>135.754727</v>
      </c>
      <c r="I4721" t="inlineStr">
        <is>
          <t>Google Places(名称一致)</t>
        </is>
      </c>
      <c r="J4721" t="n">
        <v>57</v>
      </c>
      <c r="K4721" t="n">
        <v>57</v>
      </c>
      <c r="L4721" t="n">
        <v>-38</v>
      </c>
      <c r="M4721" t="n">
        <v>19</v>
      </c>
      <c r="N4721" t="n">
        <v>19</v>
      </c>
      <c r="O4721" t="inlineStr">
        <is>
          <t>不可 #2</t>
        </is>
      </c>
      <c r="P4721" t="inlineStr">
        <is>
          <t>なし</t>
        </is>
      </c>
      <c r="R4721" s="4">
        <f>IF(COUNT($M4721:$N4721)=0,"",IF(AND(IF($N4721&lt;&gt;"",$N4721,$M4721)&lt;=0,$O4721&lt;&gt;"可"),"警告",""))</f>
        <v/>
      </c>
      <c r="S4721" s="4">
        <f>IF(COUNT($M4721:$N4721)=0,0,IF(IF($N4721&lt;&gt;"",$N4721,$M4721)&gt;=スコアリング基準!$B$20,スコアリング基準!$C$20,IF(IF($N4721&lt;&gt;"",$N4721,$M4721)&gt;=スコアリング基準!$B$21,スコアリング基準!$C$21,IF(IF($N4721&lt;&gt;"",$N4721,$M4721)&gt;0,スコアリング基準!$C$22,0))))</f>
        <v/>
      </c>
      <c r="T4721" s="4">
        <f>IF($O4721="可",スコアリング基準!$C$23,0)</f>
        <v/>
      </c>
      <c r="U4721" s="4">
        <f>IF(OR(COUNT($K4721:$L4721)&lt;2,$K4721=0),0,IF(ABS($L4721)/$K4721&lt;=スコアリング基準!$B$24,スコアリング基準!$C$24,IF(ABS($L4721)/$K4721&lt;=スコアリング基準!$B$25,スコアリング基準!$C$25,IF(ABS($L4721)/$K4721&lt;=スコアリング基準!$B$26,スコアリング基準!$C$26,0))))</f>
        <v/>
      </c>
      <c r="V4721" s="4">
        <f>IF($P4721="なし",スコアリング基準!$C$27,0)</f>
        <v/>
      </c>
      <c r="W4721" s="4">
        <f>IF($F4721="",0,IF(ISNUMBER($F4721),IF($F4721&lt;=スコアリング基準!$B$28,スコアリング基準!$C$28,スコアリング基準!$C$29),0))</f>
        <v/>
      </c>
      <c r="X4721" s="4">
        <f>IFERROR(VLOOKUP($B4721,スコアリング基準!$A$36:$B$46,2,FALSE),0)</f>
        <v/>
      </c>
      <c r="Y4721" s="4">
        <f>SUM($S4721:$X4721)</f>
        <v/>
      </c>
      <c r="Z4721" s="4">
        <f>IF(COUNT($M4721:$N4721)=0,"データ無",IF($Y4721&gt;=スコアリング基準!$B$30,"S",IF($Y4721&gt;=スコアリング基準!$B$31,"A",IF($Y4721&gt;=スコアリング基準!$B$32,"B","C"))))</f>
        <v/>
      </c>
      <c r="AA4721">
        <f>IFERROR(INDEX(実績DB!$I$3:$I$104,MATCH($B4721&amp;$C4721,実績DB!$J$3:$J$104,0)),"")</f>
        <v/>
      </c>
    </row>
    <row r="4722">
      <c r="A4722" t="n">
        <v>4720</v>
      </c>
      <c r="B4722" t="inlineStr">
        <is>
          <t>関西</t>
        </is>
      </c>
      <c r="C4722" t="inlineStr">
        <is>
          <t>錦織変電所</t>
        </is>
      </c>
      <c r="E4722" t="n">
        <v>77</v>
      </c>
      <c r="F4722" t="n">
        <v>6.6</v>
      </c>
      <c r="G4722" s="3" t="n">
        <v>34.485047</v>
      </c>
      <c r="H4722" s="3" t="n">
        <v>135.571448</v>
      </c>
      <c r="I4722" t="inlineStr">
        <is>
          <t>Google Places(名称一致)</t>
        </is>
      </c>
      <c r="J4722" t="n">
        <v>45</v>
      </c>
      <c r="K4722" t="n">
        <v>45</v>
      </c>
      <c r="L4722" t="n">
        <v>-36</v>
      </c>
      <c r="M4722" t="n">
        <v>9</v>
      </c>
      <c r="N4722" t="n">
        <v>0</v>
      </c>
      <c r="O4722" t="inlineStr">
        <is>
          <t>不可 #2</t>
        </is>
      </c>
      <c r="P4722" t="inlineStr">
        <is>
          <t>有り</t>
        </is>
      </c>
      <c r="R4722" s="4">
        <f>IF(COUNT($M4722:$N4722)=0,"",IF(AND(IF($N4722&lt;&gt;"",$N4722,$M4722)&lt;=0,$O4722&lt;&gt;"可"),"警告",""))</f>
        <v/>
      </c>
      <c r="S4722" s="4">
        <f>IF(COUNT($M4722:$N4722)=0,0,IF(IF($N4722&lt;&gt;"",$N4722,$M4722)&gt;=スコアリング基準!$B$20,スコアリング基準!$C$20,IF(IF($N4722&lt;&gt;"",$N4722,$M4722)&gt;=スコアリング基準!$B$21,スコアリング基準!$C$21,IF(IF($N4722&lt;&gt;"",$N4722,$M4722)&gt;0,スコアリング基準!$C$22,0))))</f>
        <v/>
      </c>
      <c r="T4722" s="4">
        <f>IF($O4722="可",スコアリング基準!$C$23,0)</f>
        <v/>
      </c>
      <c r="U4722" s="4">
        <f>IF(OR(COUNT($K4722:$L4722)&lt;2,$K4722=0),0,IF(ABS($L4722)/$K4722&lt;=スコアリング基準!$B$24,スコアリング基準!$C$24,IF(ABS($L4722)/$K4722&lt;=スコアリング基準!$B$25,スコアリング基準!$C$25,IF(ABS($L4722)/$K4722&lt;=スコアリング基準!$B$26,スコアリング基準!$C$26,0))))</f>
        <v/>
      </c>
      <c r="V4722" s="4">
        <f>IF($P4722="なし",スコアリング基準!$C$27,0)</f>
        <v/>
      </c>
      <c r="W4722" s="4">
        <f>IF($F4722="",0,IF(ISNUMBER($F4722),IF($F4722&lt;=スコアリング基準!$B$28,スコアリング基準!$C$28,スコアリング基準!$C$29),0))</f>
        <v/>
      </c>
      <c r="X4722" s="4">
        <f>IFERROR(VLOOKUP($B4722,スコアリング基準!$A$36:$B$46,2,FALSE),0)</f>
        <v/>
      </c>
      <c r="Y4722" s="4">
        <f>SUM($S4722:$X4722)</f>
        <v/>
      </c>
      <c r="Z4722" s="4">
        <f>IF(COUNT($M4722:$N4722)=0,"データ無",IF($Y4722&gt;=スコアリング基準!$B$30,"S",IF($Y4722&gt;=スコアリング基準!$B$31,"A",IF($Y4722&gt;=スコアリング基準!$B$32,"B","C"))))</f>
        <v/>
      </c>
      <c r="AA4722">
        <f>IFERROR(INDEX(実績DB!$I$3:$I$104,MATCH($B4722&amp;$C4722,実績DB!$J$3:$J$104,0)),"")</f>
        <v/>
      </c>
    </row>
    <row r="4723">
      <c r="A4723" t="n">
        <v>4721</v>
      </c>
      <c r="B4723" t="inlineStr">
        <is>
          <t>関西</t>
        </is>
      </c>
      <c r="C4723" t="inlineStr">
        <is>
          <t>長吉変電所</t>
        </is>
      </c>
      <c r="E4723" t="n">
        <v>77</v>
      </c>
      <c r="F4723" t="n">
        <v>6.6</v>
      </c>
      <c r="G4723" s="3" t="n"/>
      <c r="H4723" s="3" t="n"/>
      <c r="I4723" t="inlineStr">
        <is>
          <t>未取得</t>
        </is>
      </c>
      <c r="J4723" t="n">
        <v>45</v>
      </c>
      <c r="K4723" t="n">
        <v>45</v>
      </c>
      <c r="L4723" t="n">
        <v>-36</v>
      </c>
      <c r="M4723" t="n">
        <v>9</v>
      </c>
      <c r="N4723" t="n">
        <v>9</v>
      </c>
      <c r="O4723" t="inlineStr">
        <is>
          <t>不可 #2</t>
        </is>
      </c>
      <c r="P4723" t="inlineStr">
        <is>
          <t>なし</t>
        </is>
      </c>
      <c r="R4723" s="4">
        <f>IF(COUNT($M4723:$N4723)=0,"",IF(AND(IF($N4723&lt;&gt;"",$N4723,$M4723)&lt;=0,$O4723&lt;&gt;"可"),"警告",""))</f>
        <v/>
      </c>
      <c r="S4723" s="4">
        <f>IF(COUNT($M4723:$N4723)=0,0,IF(IF($N4723&lt;&gt;"",$N4723,$M4723)&gt;=スコアリング基準!$B$20,スコアリング基準!$C$20,IF(IF($N4723&lt;&gt;"",$N4723,$M4723)&gt;=スコアリング基準!$B$21,スコアリング基準!$C$21,IF(IF($N4723&lt;&gt;"",$N4723,$M4723)&gt;0,スコアリング基準!$C$22,0))))</f>
        <v/>
      </c>
      <c r="T4723" s="4">
        <f>IF($O4723="可",スコアリング基準!$C$23,0)</f>
        <v/>
      </c>
      <c r="U4723" s="4">
        <f>IF(OR(COUNT($K4723:$L4723)&lt;2,$K4723=0),0,IF(ABS($L4723)/$K4723&lt;=スコアリング基準!$B$24,スコアリング基準!$C$24,IF(ABS($L4723)/$K4723&lt;=スコアリング基準!$B$25,スコアリング基準!$C$25,IF(ABS($L4723)/$K4723&lt;=スコアリング基準!$B$26,スコアリング基準!$C$26,0))))</f>
        <v/>
      </c>
      <c r="V4723" s="4">
        <f>IF($P4723="なし",スコアリング基準!$C$27,0)</f>
        <v/>
      </c>
      <c r="W4723" s="4">
        <f>IF($F4723="",0,IF(ISNUMBER($F4723),IF($F4723&lt;=スコアリング基準!$B$28,スコアリング基準!$C$28,スコアリング基準!$C$29),0))</f>
        <v/>
      </c>
      <c r="X4723" s="4">
        <f>IFERROR(VLOOKUP($B4723,スコアリング基準!$A$36:$B$46,2,FALSE),0)</f>
        <v/>
      </c>
      <c r="Y4723" s="4">
        <f>SUM($S4723:$X4723)</f>
        <v/>
      </c>
      <c r="Z4723" s="4">
        <f>IF(COUNT($M4723:$N4723)=0,"データ無",IF($Y4723&gt;=スコアリング基準!$B$30,"S",IF($Y4723&gt;=スコアリング基準!$B$31,"A",IF($Y4723&gt;=スコアリング基準!$B$32,"B","C"))))</f>
        <v/>
      </c>
      <c r="AA4723">
        <f>IFERROR(INDEX(実績DB!$I$3:$I$104,MATCH($B4723&amp;$C4723,実績DB!$J$3:$J$104,0)),"")</f>
        <v/>
      </c>
    </row>
    <row r="4724">
      <c r="A4724" t="n">
        <v>4722</v>
      </c>
      <c r="B4724" t="inlineStr">
        <is>
          <t>関西</t>
        </is>
      </c>
      <c r="C4724" t="inlineStr">
        <is>
          <t>長岡変電所</t>
        </is>
      </c>
      <c r="E4724" t="n">
        <v>77</v>
      </c>
      <c r="F4724" t="n">
        <v>6.6</v>
      </c>
      <c r="G4724" s="3" t="n">
        <v>34.933459</v>
      </c>
      <c r="H4724" s="3" t="n">
        <v>135.679643</v>
      </c>
      <c r="I4724" t="inlineStr">
        <is>
          <t>Google Places(名称一致)</t>
        </is>
      </c>
      <c r="J4724" t="n">
        <v>38</v>
      </c>
      <c r="K4724" t="n">
        <v>38</v>
      </c>
      <c r="L4724" t="n">
        <v>-19</v>
      </c>
      <c r="M4724" t="n">
        <v>19</v>
      </c>
      <c r="N4724" t="n">
        <v>19</v>
      </c>
      <c r="O4724" t="inlineStr">
        <is>
          <t>不可 #2</t>
        </is>
      </c>
      <c r="P4724" t="inlineStr">
        <is>
          <t>なし</t>
        </is>
      </c>
      <c r="R4724" s="4">
        <f>IF(COUNT($M4724:$N4724)=0,"",IF(AND(IF($N4724&lt;&gt;"",$N4724,$M4724)&lt;=0,$O4724&lt;&gt;"可"),"警告",""))</f>
        <v/>
      </c>
      <c r="S4724" s="4">
        <f>IF(COUNT($M4724:$N4724)=0,0,IF(IF($N4724&lt;&gt;"",$N4724,$M4724)&gt;=スコアリング基準!$B$20,スコアリング基準!$C$20,IF(IF($N4724&lt;&gt;"",$N4724,$M4724)&gt;=スコアリング基準!$B$21,スコアリング基準!$C$21,IF(IF($N4724&lt;&gt;"",$N4724,$M4724)&gt;0,スコアリング基準!$C$22,0))))</f>
        <v/>
      </c>
      <c r="T4724" s="4">
        <f>IF($O4724="可",スコアリング基準!$C$23,0)</f>
        <v/>
      </c>
      <c r="U4724" s="4">
        <f>IF(OR(COUNT($K4724:$L4724)&lt;2,$K4724=0),0,IF(ABS($L4724)/$K4724&lt;=スコアリング基準!$B$24,スコアリング基準!$C$24,IF(ABS($L4724)/$K4724&lt;=スコアリング基準!$B$25,スコアリング基準!$C$25,IF(ABS($L4724)/$K4724&lt;=スコアリング基準!$B$26,スコアリング基準!$C$26,0))))</f>
        <v/>
      </c>
      <c r="V4724" s="4">
        <f>IF($P4724="なし",スコアリング基準!$C$27,0)</f>
        <v/>
      </c>
      <c r="W4724" s="4">
        <f>IF($F4724="",0,IF(ISNUMBER($F4724),IF($F4724&lt;=スコアリング基準!$B$28,スコアリング基準!$C$28,スコアリング基準!$C$29),0))</f>
        <v/>
      </c>
      <c r="X4724" s="4">
        <f>IFERROR(VLOOKUP($B4724,スコアリング基準!$A$36:$B$46,2,FALSE),0)</f>
        <v/>
      </c>
      <c r="Y4724" s="4">
        <f>SUM($S4724:$X4724)</f>
        <v/>
      </c>
      <c r="Z4724" s="4">
        <f>IF(COUNT($M4724:$N4724)=0,"データ無",IF($Y4724&gt;=スコアリング基準!$B$30,"S",IF($Y4724&gt;=スコアリング基準!$B$31,"A",IF($Y4724&gt;=スコアリング基準!$B$32,"B","C"))))</f>
        <v/>
      </c>
      <c r="AA4724">
        <f>IFERROR(INDEX(実績DB!$I$3:$I$104,MATCH($B4724&amp;$C4724,実績DB!$J$3:$J$104,0)),"")</f>
        <v/>
      </c>
    </row>
    <row r="4725">
      <c r="A4725" t="n">
        <v>4723</v>
      </c>
      <c r="B4725" t="inlineStr">
        <is>
          <t>関西</t>
        </is>
      </c>
      <c r="C4725" t="inlineStr">
        <is>
          <t>長柄変電所</t>
        </is>
      </c>
      <c r="E4725" t="n">
        <v>77</v>
      </c>
      <c r="F4725" t="n">
        <v>6.6</v>
      </c>
      <c r="G4725" s="3" t="n">
        <v>34.711868</v>
      </c>
      <c r="H4725" s="3" t="n">
        <v>135.512618</v>
      </c>
      <c r="I4725" t="inlineStr">
        <is>
          <t>Google Places(名称一致)</t>
        </is>
      </c>
      <c r="J4725" t="n">
        <v>76</v>
      </c>
      <c r="K4725" t="n">
        <v>76</v>
      </c>
      <c r="L4725" t="n">
        <v>-57</v>
      </c>
      <c r="M4725" t="n">
        <v>19</v>
      </c>
      <c r="N4725" t="n">
        <v>19</v>
      </c>
      <c r="O4725" t="inlineStr">
        <is>
          <t>不可 #2</t>
        </is>
      </c>
      <c r="P4725" t="inlineStr">
        <is>
          <t>なし</t>
        </is>
      </c>
      <c r="R4725" s="4">
        <f>IF(COUNT($M4725:$N4725)=0,"",IF(AND(IF($N4725&lt;&gt;"",$N4725,$M4725)&lt;=0,$O4725&lt;&gt;"可"),"警告",""))</f>
        <v/>
      </c>
      <c r="S4725" s="4">
        <f>IF(COUNT($M4725:$N4725)=0,0,IF(IF($N4725&lt;&gt;"",$N4725,$M4725)&gt;=スコアリング基準!$B$20,スコアリング基準!$C$20,IF(IF($N4725&lt;&gt;"",$N4725,$M4725)&gt;=スコアリング基準!$B$21,スコアリング基準!$C$21,IF(IF($N4725&lt;&gt;"",$N4725,$M4725)&gt;0,スコアリング基準!$C$22,0))))</f>
        <v/>
      </c>
      <c r="T4725" s="4">
        <f>IF($O4725="可",スコアリング基準!$C$23,0)</f>
        <v/>
      </c>
      <c r="U4725" s="4">
        <f>IF(OR(COUNT($K4725:$L4725)&lt;2,$K4725=0),0,IF(ABS($L4725)/$K4725&lt;=スコアリング基準!$B$24,スコアリング基準!$C$24,IF(ABS($L4725)/$K4725&lt;=スコアリング基準!$B$25,スコアリング基準!$C$25,IF(ABS($L4725)/$K4725&lt;=スコアリング基準!$B$26,スコアリング基準!$C$26,0))))</f>
        <v/>
      </c>
      <c r="V4725" s="4">
        <f>IF($P4725="なし",スコアリング基準!$C$27,0)</f>
        <v/>
      </c>
      <c r="W4725" s="4">
        <f>IF($F4725="",0,IF(ISNUMBER($F4725),IF($F4725&lt;=スコアリング基準!$B$28,スコアリング基準!$C$28,スコアリング基準!$C$29),0))</f>
        <v/>
      </c>
      <c r="X4725" s="4">
        <f>IFERROR(VLOOKUP($B4725,スコアリング基準!$A$36:$B$46,2,FALSE),0)</f>
        <v/>
      </c>
      <c r="Y4725" s="4">
        <f>SUM($S4725:$X4725)</f>
        <v/>
      </c>
      <c r="Z4725" s="4">
        <f>IF(COUNT($M4725:$N4725)=0,"データ無",IF($Y4725&gt;=スコアリング基準!$B$30,"S",IF($Y4725&gt;=スコアリング基準!$B$31,"A",IF($Y4725&gt;=スコアリング基準!$B$32,"B","C"))))</f>
        <v/>
      </c>
      <c r="AA4725">
        <f>IFERROR(INDEX(実績DB!$I$3:$I$104,MATCH($B4725&amp;$C4725,実績DB!$J$3:$J$104,0)),"")</f>
        <v/>
      </c>
    </row>
    <row r="4726">
      <c r="A4726" t="n">
        <v>4724</v>
      </c>
      <c r="B4726" t="inlineStr">
        <is>
          <t>関西</t>
        </is>
      </c>
      <c r="C4726" t="inlineStr">
        <is>
          <t>長殿変電所</t>
        </is>
      </c>
      <c r="E4726" t="n">
        <v>77</v>
      </c>
      <c r="F4726" t="n">
        <v>6.6</v>
      </c>
      <c r="G4726" s="3" t="n"/>
      <c r="H4726" s="3" t="n"/>
      <c r="I4726" t="inlineStr">
        <is>
          <t>未取得</t>
        </is>
      </c>
      <c r="J4726" t="n">
        <v>19</v>
      </c>
      <c r="K4726" t="n">
        <v>19</v>
      </c>
      <c r="L4726" t="n">
        <v>-18</v>
      </c>
      <c r="M4726" t="n">
        <v>1</v>
      </c>
      <c r="N4726" t="n">
        <v>0</v>
      </c>
      <c r="O4726" t="inlineStr">
        <is>
          <t>不可 #2</t>
        </is>
      </c>
      <c r="P4726" t="inlineStr">
        <is>
          <t>有り</t>
        </is>
      </c>
      <c r="R4726" s="4">
        <f>IF(COUNT($M4726:$N4726)=0,"",IF(AND(IF($N4726&lt;&gt;"",$N4726,$M4726)&lt;=0,$O4726&lt;&gt;"可"),"警告",""))</f>
        <v/>
      </c>
      <c r="S4726" s="4">
        <f>IF(COUNT($M4726:$N4726)=0,0,IF(IF($N4726&lt;&gt;"",$N4726,$M4726)&gt;=スコアリング基準!$B$20,スコアリング基準!$C$20,IF(IF($N4726&lt;&gt;"",$N4726,$M4726)&gt;=スコアリング基準!$B$21,スコアリング基準!$C$21,IF(IF($N4726&lt;&gt;"",$N4726,$M4726)&gt;0,スコアリング基準!$C$22,0))))</f>
        <v/>
      </c>
      <c r="T4726" s="4">
        <f>IF($O4726="可",スコアリング基準!$C$23,0)</f>
        <v/>
      </c>
      <c r="U4726" s="4">
        <f>IF(OR(COUNT($K4726:$L4726)&lt;2,$K4726=0),0,IF(ABS($L4726)/$K4726&lt;=スコアリング基準!$B$24,スコアリング基準!$C$24,IF(ABS($L4726)/$K4726&lt;=スコアリング基準!$B$25,スコアリング基準!$C$25,IF(ABS($L4726)/$K4726&lt;=スコアリング基準!$B$26,スコアリング基準!$C$26,0))))</f>
        <v/>
      </c>
      <c r="V4726" s="4">
        <f>IF($P4726="なし",スコアリング基準!$C$27,0)</f>
        <v/>
      </c>
      <c r="W4726" s="4">
        <f>IF($F4726="",0,IF(ISNUMBER($F4726),IF($F4726&lt;=スコアリング基準!$B$28,スコアリング基準!$C$28,スコアリング基準!$C$29),0))</f>
        <v/>
      </c>
      <c r="X4726" s="4">
        <f>IFERROR(VLOOKUP($B4726,スコアリング基準!$A$36:$B$46,2,FALSE),0)</f>
        <v/>
      </c>
      <c r="Y4726" s="4">
        <f>SUM($S4726:$X4726)</f>
        <v/>
      </c>
      <c r="Z4726" s="4">
        <f>IF(COUNT($M4726:$N4726)=0,"データ無",IF($Y4726&gt;=スコアリング基準!$B$30,"S",IF($Y4726&gt;=スコアリング基準!$B$31,"A",IF($Y4726&gt;=スコアリング基準!$B$32,"B","C"))))</f>
        <v/>
      </c>
      <c r="AA4726">
        <f>IFERROR(INDEX(実績DB!$I$3:$I$104,MATCH($B4726&amp;$C4726,実績DB!$J$3:$J$104,0)),"")</f>
        <v/>
      </c>
    </row>
    <row r="4727">
      <c r="A4727" t="n">
        <v>4725</v>
      </c>
      <c r="B4727" t="inlineStr">
        <is>
          <t>関西</t>
        </is>
      </c>
      <c r="C4727" t="inlineStr">
        <is>
          <t>長浜変電所</t>
        </is>
      </c>
      <c r="E4727" t="n">
        <v>77</v>
      </c>
      <c r="F4727" t="n">
        <v>6.6</v>
      </c>
      <c r="G4727" s="3" t="n">
        <v>35.3769</v>
      </c>
      <c r="H4727" s="3" t="n">
        <v>136.27383</v>
      </c>
      <c r="I4727" t="inlineStr">
        <is>
          <t>OSM実測(名称一致)</t>
        </is>
      </c>
      <c r="J4727" t="n">
        <v>38</v>
      </c>
      <c r="K4727" t="n">
        <v>38</v>
      </c>
      <c r="L4727" t="n">
        <v>-19</v>
      </c>
      <c r="M4727" t="n">
        <v>19</v>
      </c>
      <c r="N4727" t="n">
        <v>19</v>
      </c>
      <c r="O4727" t="inlineStr">
        <is>
          <t>不可 #2</t>
        </is>
      </c>
      <c r="P4727" t="inlineStr">
        <is>
          <t>なし</t>
        </is>
      </c>
      <c r="R4727" s="4">
        <f>IF(COUNT($M4727:$N4727)=0,"",IF(AND(IF($N4727&lt;&gt;"",$N4727,$M4727)&lt;=0,$O4727&lt;&gt;"可"),"警告",""))</f>
        <v/>
      </c>
      <c r="S4727" s="4">
        <f>IF(COUNT($M4727:$N4727)=0,0,IF(IF($N4727&lt;&gt;"",$N4727,$M4727)&gt;=スコアリング基準!$B$20,スコアリング基準!$C$20,IF(IF($N4727&lt;&gt;"",$N4727,$M4727)&gt;=スコアリング基準!$B$21,スコアリング基準!$C$21,IF(IF($N4727&lt;&gt;"",$N4727,$M4727)&gt;0,スコアリング基準!$C$22,0))))</f>
        <v/>
      </c>
      <c r="T4727" s="4">
        <f>IF($O4727="可",スコアリング基準!$C$23,0)</f>
        <v/>
      </c>
      <c r="U4727" s="4">
        <f>IF(OR(COUNT($K4727:$L4727)&lt;2,$K4727=0),0,IF(ABS($L4727)/$K4727&lt;=スコアリング基準!$B$24,スコアリング基準!$C$24,IF(ABS($L4727)/$K4727&lt;=スコアリング基準!$B$25,スコアリング基準!$C$25,IF(ABS($L4727)/$K4727&lt;=スコアリング基準!$B$26,スコアリング基準!$C$26,0))))</f>
        <v/>
      </c>
      <c r="V4727" s="4">
        <f>IF($P4727="なし",スコアリング基準!$C$27,0)</f>
        <v/>
      </c>
      <c r="W4727" s="4">
        <f>IF($F4727="",0,IF(ISNUMBER($F4727),IF($F4727&lt;=スコアリング基準!$B$28,スコアリング基準!$C$28,スコアリング基準!$C$29),0))</f>
        <v/>
      </c>
      <c r="X4727" s="4">
        <f>IFERROR(VLOOKUP($B4727,スコアリング基準!$A$36:$B$46,2,FALSE),0)</f>
        <v/>
      </c>
      <c r="Y4727" s="4">
        <f>SUM($S4727:$X4727)</f>
        <v/>
      </c>
      <c r="Z4727" s="4">
        <f>IF(COUNT($M4727:$N4727)=0,"データ無",IF($Y4727&gt;=スコアリング基準!$B$30,"S",IF($Y4727&gt;=スコアリング基準!$B$31,"A",IF($Y4727&gt;=スコアリング基準!$B$32,"B","C"))))</f>
        <v/>
      </c>
      <c r="AA4727">
        <f>IFERROR(INDEX(実績DB!$I$3:$I$104,MATCH($B4727&amp;$C4727,実績DB!$J$3:$J$104,0)),"")</f>
        <v/>
      </c>
    </row>
    <row r="4728">
      <c r="A4728" t="n">
        <v>4726</v>
      </c>
      <c r="B4728" t="inlineStr">
        <is>
          <t>関西</t>
        </is>
      </c>
      <c r="C4728" t="inlineStr">
        <is>
          <t>長滝変電所</t>
        </is>
      </c>
      <c r="E4728" t="n">
        <v>77</v>
      </c>
      <c r="F4728" t="n">
        <v>6.6</v>
      </c>
      <c r="G4728" s="3" t="n">
        <v>34.382351</v>
      </c>
      <c r="H4728" s="3" t="n">
        <v>135.315891</v>
      </c>
      <c r="I4728" t="inlineStr">
        <is>
          <t>Google Places(名称一致)</t>
        </is>
      </c>
      <c r="J4728" t="n">
        <v>38</v>
      </c>
      <c r="K4728" t="n">
        <v>38</v>
      </c>
      <c r="L4728" t="n">
        <v>-24</v>
      </c>
      <c r="M4728" t="n">
        <v>14</v>
      </c>
      <c r="N4728" t="n">
        <v>14</v>
      </c>
      <c r="O4728" t="inlineStr">
        <is>
          <t>不可 #2</t>
        </is>
      </c>
      <c r="P4728" t="inlineStr">
        <is>
          <t>なし</t>
        </is>
      </c>
      <c r="R4728" s="4">
        <f>IF(COUNT($M4728:$N4728)=0,"",IF(AND(IF($N4728&lt;&gt;"",$N4728,$M4728)&lt;=0,$O4728&lt;&gt;"可"),"警告",""))</f>
        <v/>
      </c>
      <c r="S4728" s="4">
        <f>IF(COUNT($M4728:$N4728)=0,0,IF(IF($N4728&lt;&gt;"",$N4728,$M4728)&gt;=スコアリング基準!$B$20,スコアリング基準!$C$20,IF(IF($N4728&lt;&gt;"",$N4728,$M4728)&gt;=スコアリング基準!$B$21,スコアリング基準!$C$21,IF(IF($N4728&lt;&gt;"",$N4728,$M4728)&gt;0,スコアリング基準!$C$22,0))))</f>
        <v/>
      </c>
      <c r="T4728" s="4">
        <f>IF($O4728="可",スコアリング基準!$C$23,0)</f>
        <v/>
      </c>
      <c r="U4728" s="4">
        <f>IF(OR(COUNT($K4728:$L4728)&lt;2,$K4728=0),0,IF(ABS($L4728)/$K4728&lt;=スコアリング基準!$B$24,スコアリング基準!$C$24,IF(ABS($L4728)/$K4728&lt;=スコアリング基準!$B$25,スコアリング基準!$C$25,IF(ABS($L4728)/$K4728&lt;=スコアリング基準!$B$26,スコアリング基準!$C$26,0))))</f>
        <v/>
      </c>
      <c r="V4728" s="4">
        <f>IF($P4728="なし",スコアリング基準!$C$27,0)</f>
        <v/>
      </c>
      <c r="W4728" s="4">
        <f>IF($F4728="",0,IF(ISNUMBER($F4728),IF($F4728&lt;=スコアリング基準!$B$28,スコアリング基準!$C$28,スコアリング基準!$C$29),0))</f>
        <v/>
      </c>
      <c r="X4728" s="4">
        <f>IFERROR(VLOOKUP($B4728,スコアリング基準!$A$36:$B$46,2,FALSE),0)</f>
        <v/>
      </c>
      <c r="Y4728" s="4">
        <f>SUM($S4728:$X4728)</f>
        <v/>
      </c>
      <c r="Z4728" s="4">
        <f>IF(COUNT($M4728:$N4728)=0,"データ無",IF($Y4728&gt;=スコアリング基準!$B$30,"S",IF($Y4728&gt;=スコアリング基準!$B$31,"A",IF($Y4728&gt;=スコアリング基準!$B$32,"B","C"))))</f>
        <v/>
      </c>
      <c r="AA4728">
        <f>IFERROR(INDEX(実績DB!$I$3:$I$104,MATCH($B4728&amp;$C4728,実績DB!$J$3:$J$104,0)),"")</f>
        <v/>
      </c>
    </row>
    <row r="4729">
      <c r="A4729" t="n">
        <v>4727</v>
      </c>
      <c r="B4729" t="inlineStr">
        <is>
          <t>関西</t>
        </is>
      </c>
      <c r="C4729" t="inlineStr">
        <is>
          <t>長田変電所</t>
        </is>
      </c>
      <c r="E4729" t="n">
        <v>77</v>
      </c>
      <c r="F4729" t="n">
        <v>6.6</v>
      </c>
      <c r="G4729" s="3" t="n"/>
      <c r="H4729" s="3" t="n"/>
      <c r="I4729" t="inlineStr">
        <is>
          <t>未取得</t>
        </is>
      </c>
      <c r="J4729" t="n">
        <v>61</v>
      </c>
      <c r="K4729" t="n">
        <v>61</v>
      </c>
      <c r="L4729" t="n">
        <v>-47</v>
      </c>
      <c r="M4729" t="n">
        <v>14</v>
      </c>
      <c r="N4729" t="n">
        <v>0</v>
      </c>
      <c r="O4729" t="inlineStr">
        <is>
          <t>不可 #2</t>
        </is>
      </c>
      <c r="P4729" t="inlineStr">
        <is>
          <t>有り</t>
        </is>
      </c>
      <c r="R4729" s="4">
        <f>IF(COUNT($M4729:$N4729)=0,"",IF(AND(IF($N4729&lt;&gt;"",$N4729,$M4729)&lt;=0,$O4729&lt;&gt;"可"),"警告",""))</f>
        <v/>
      </c>
      <c r="S4729" s="4">
        <f>IF(COUNT($M4729:$N4729)=0,0,IF(IF($N4729&lt;&gt;"",$N4729,$M4729)&gt;=スコアリング基準!$B$20,スコアリング基準!$C$20,IF(IF($N4729&lt;&gt;"",$N4729,$M4729)&gt;=スコアリング基準!$B$21,スコアリング基準!$C$21,IF(IF($N4729&lt;&gt;"",$N4729,$M4729)&gt;0,スコアリング基準!$C$22,0))))</f>
        <v/>
      </c>
      <c r="T4729" s="4">
        <f>IF($O4729="可",スコアリング基準!$C$23,0)</f>
        <v/>
      </c>
      <c r="U4729" s="4">
        <f>IF(OR(COUNT($K4729:$L4729)&lt;2,$K4729=0),0,IF(ABS($L4729)/$K4729&lt;=スコアリング基準!$B$24,スコアリング基準!$C$24,IF(ABS($L4729)/$K4729&lt;=スコアリング基準!$B$25,スコアリング基準!$C$25,IF(ABS($L4729)/$K4729&lt;=スコアリング基準!$B$26,スコアリング基準!$C$26,0))))</f>
        <v/>
      </c>
      <c r="V4729" s="4">
        <f>IF($P4729="なし",スコアリング基準!$C$27,0)</f>
        <v/>
      </c>
      <c r="W4729" s="4">
        <f>IF($F4729="",0,IF(ISNUMBER($F4729),IF($F4729&lt;=スコアリング基準!$B$28,スコアリング基準!$C$28,スコアリング基準!$C$29),0))</f>
        <v/>
      </c>
      <c r="X4729" s="4">
        <f>IFERROR(VLOOKUP($B4729,スコアリング基準!$A$36:$B$46,2,FALSE),0)</f>
        <v/>
      </c>
      <c r="Y4729" s="4">
        <f>SUM($S4729:$X4729)</f>
        <v/>
      </c>
      <c r="Z4729" s="4">
        <f>IF(COUNT($M4729:$N4729)=0,"データ無",IF($Y4729&gt;=スコアリング基準!$B$30,"S",IF($Y4729&gt;=スコアリング基準!$B$31,"A",IF($Y4729&gt;=スコアリング基準!$B$32,"B","C"))))</f>
        <v/>
      </c>
      <c r="AA4729">
        <f>IFERROR(INDEX(実績DB!$I$3:$I$104,MATCH($B4729&amp;$C4729,実績DB!$J$3:$J$104,0)),"")</f>
        <v/>
      </c>
    </row>
    <row r="4730">
      <c r="A4730" t="n">
        <v>4728</v>
      </c>
      <c r="B4730" t="inlineStr">
        <is>
          <t>関西</t>
        </is>
      </c>
      <c r="C4730" t="inlineStr">
        <is>
          <t>長田野変電所</t>
        </is>
      </c>
      <c r="E4730" t="n">
        <v>77</v>
      </c>
      <c r="F4730" t="n">
        <v>33</v>
      </c>
      <c r="G4730" s="3" t="n">
        <v>35.285806</v>
      </c>
      <c r="H4730" s="3" t="n">
        <v>135.16155</v>
      </c>
      <c r="I4730" t="inlineStr">
        <is>
          <t>Google Places(名称一致)</t>
        </is>
      </c>
      <c r="J4730" t="n">
        <v>85</v>
      </c>
      <c r="K4730" t="n">
        <v>85</v>
      </c>
      <c r="L4730" t="n">
        <v>-15</v>
      </c>
      <c r="O4730" t="inlineStr">
        <is>
          <t>不可 #1</t>
        </is>
      </c>
      <c r="P4730" t="inlineStr">
        <is>
          <t>有り</t>
        </is>
      </c>
      <c r="R4730" s="4">
        <f>IF(COUNT($M4730:$N4730)=0,"",IF(AND(IF($N4730&lt;&gt;"",$N4730,$M4730)&lt;=0,$O4730&lt;&gt;"可"),"警告",""))</f>
        <v/>
      </c>
      <c r="S4730" s="4">
        <f>IF(COUNT($M4730:$N4730)=0,0,IF(IF($N4730&lt;&gt;"",$N4730,$M4730)&gt;=スコアリング基準!$B$20,スコアリング基準!$C$20,IF(IF($N4730&lt;&gt;"",$N4730,$M4730)&gt;=スコアリング基準!$B$21,スコアリング基準!$C$21,IF(IF($N4730&lt;&gt;"",$N4730,$M4730)&gt;0,スコアリング基準!$C$22,0))))</f>
        <v/>
      </c>
      <c r="T4730" s="4">
        <f>IF($O4730="可",スコアリング基準!$C$23,0)</f>
        <v/>
      </c>
      <c r="U4730" s="4">
        <f>IF(OR(COUNT($K4730:$L4730)&lt;2,$K4730=0),0,IF(ABS($L4730)/$K4730&lt;=スコアリング基準!$B$24,スコアリング基準!$C$24,IF(ABS($L4730)/$K4730&lt;=スコアリング基準!$B$25,スコアリング基準!$C$25,IF(ABS($L4730)/$K4730&lt;=スコアリング基準!$B$26,スコアリング基準!$C$26,0))))</f>
        <v/>
      </c>
      <c r="V4730" s="4">
        <f>IF($P4730="なし",スコアリング基準!$C$27,0)</f>
        <v/>
      </c>
      <c r="W4730" s="4">
        <f>IF($F4730="",0,IF(ISNUMBER($F4730),IF($F4730&lt;=スコアリング基準!$B$28,スコアリング基準!$C$28,スコアリング基準!$C$29),0))</f>
        <v/>
      </c>
      <c r="X4730" s="4">
        <f>IFERROR(VLOOKUP($B4730,スコアリング基準!$A$36:$B$46,2,FALSE),0)</f>
        <v/>
      </c>
      <c r="Y4730" s="4">
        <f>SUM($S4730:$X4730)</f>
        <v/>
      </c>
      <c r="Z4730" s="4">
        <f>IF(COUNT($M4730:$N4730)=0,"データ無",IF($Y4730&gt;=スコアリング基準!$B$30,"S",IF($Y4730&gt;=スコアリング基準!$B$31,"A",IF($Y4730&gt;=スコアリング基準!$B$32,"B","C"))))</f>
        <v/>
      </c>
      <c r="AA4730">
        <f>IFERROR(INDEX(実績DB!$I$3:$I$104,MATCH($B4730&amp;$C4730,実績DB!$J$3:$J$104,0)),"")</f>
        <v/>
      </c>
    </row>
    <row r="4731">
      <c r="A4731" t="n">
        <v>4729</v>
      </c>
      <c r="B4731" t="inlineStr">
        <is>
          <t>関西</t>
        </is>
      </c>
      <c r="C4731" t="inlineStr">
        <is>
          <t>長野変電所</t>
        </is>
      </c>
      <c r="E4731" t="n">
        <v>77</v>
      </c>
      <c r="F4731" t="n">
        <v>6.6</v>
      </c>
      <c r="G4731" s="3" t="n">
        <v>34.447834</v>
      </c>
      <c r="H4731" s="3" t="n">
        <v>135.56961</v>
      </c>
      <c r="I4731" t="inlineStr">
        <is>
          <t>OSM実測(名称一致)</t>
        </is>
      </c>
      <c r="J4731" t="n">
        <v>38</v>
      </c>
      <c r="K4731" t="n">
        <v>38</v>
      </c>
      <c r="L4731" t="n">
        <v>-19</v>
      </c>
      <c r="M4731" t="n">
        <v>19</v>
      </c>
      <c r="N4731" t="n">
        <v>19</v>
      </c>
      <c r="O4731" t="inlineStr">
        <is>
          <t>不可 #2</t>
        </is>
      </c>
      <c r="P4731" t="inlineStr">
        <is>
          <t>なし</t>
        </is>
      </c>
      <c r="R4731" s="4">
        <f>IF(COUNT($M4731:$N4731)=0,"",IF(AND(IF($N4731&lt;&gt;"",$N4731,$M4731)&lt;=0,$O4731&lt;&gt;"可"),"警告",""))</f>
        <v/>
      </c>
      <c r="S4731" s="4">
        <f>IF(COUNT($M4731:$N4731)=0,0,IF(IF($N4731&lt;&gt;"",$N4731,$M4731)&gt;=スコアリング基準!$B$20,スコアリング基準!$C$20,IF(IF($N4731&lt;&gt;"",$N4731,$M4731)&gt;=スコアリング基準!$B$21,スコアリング基準!$C$21,IF(IF($N4731&lt;&gt;"",$N4731,$M4731)&gt;0,スコアリング基準!$C$22,0))))</f>
        <v/>
      </c>
      <c r="T4731" s="4">
        <f>IF($O4731="可",スコアリング基準!$C$23,0)</f>
        <v/>
      </c>
      <c r="U4731" s="4">
        <f>IF(OR(COUNT($K4731:$L4731)&lt;2,$K4731=0),0,IF(ABS($L4731)/$K4731&lt;=スコアリング基準!$B$24,スコアリング基準!$C$24,IF(ABS($L4731)/$K4731&lt;=スコアリング基準!$B$25,スコアリング基準!$C$25,IF(ABS($L4731)/$K4731&lt;=スコアリング基準!$B$26,スコアリング基準!$C$26,0))))</f>
        <v/>
      </c>
      <c r="V4731" s="4">
        <f>IF($P4731="なし",スコアリング基準!$C$27,0)</f>
        <v/>
      </c>
      <c r="W4731" s="4">
        <f>IF($F4731="",0,IF(ISNUMBER($F4731),IF($F4731&lt;=スコアリング基準!$B$28,スコアリング基準!$C$28,スコアリング基準!$C$29),0))</f>
        <v/>
      </c>
      <c r="X4731" s="4">
        <f>IFERROR(VLOOKUP($B4731,スコアリング基準!$A$36:$B$46,2,FALSE),0)</f>
        <v/>
      </c>
      <c r="Y4731" s="4">
        <f>SUM($S4731:$X4731)</f>
        <v/>
      </c>
      <c r="Z4731" s="4">
        <f>IF(COUNT($M4731:$N4731)=0,"データ無",IF($Y4731&gt;=スコアリング基準!$B$30,"S",IF($Y4731&gt;=スコアリング基準!$B$31,"A",IF($Y4731&gt;=スコアリング基準!$B$32,"B","C"))))</f>
        <v/>
      </c>
      <c r="AA4731">
        <f>IFERROR(INDEX(実績DB!$I$3:$I$104,MATCH($B4731&amp;$C4731,実績DB!$J$3:$J$104,0)),"")</f>
        <v/>
      </c>
    </row>
    <row r="4732">
      <c r="A4732" t="n">
        <v>4730</v>
      </c>
      <c r="B4732" t="inlineStr">
        <is>
          <t>関西</t>
        </is>
      </c>
      <c r="C4732" t="inlineStr">
        <is>
          <t>関目変電所</t>
        </is>
      </c>
      <c r="E4732" t="n">
        <v>77</v>
      </c>
      <c r="F4732" t="n">
        <v>6.6</v>
      </c>
      <c r="G4732" s="3" t="n">
        <v>34.705747</v>
      </c>
      <c r="H4732" s="3" t="n">
        <v>135.552376</v>
      </c>
      <c r="I4732" t="inlineStr">
        <is>
          <t>Google Places(名称一致)</t>
        </is>
      </c>
      <c r="J4732" t="n">
        <v>66</v>
      </c>
      <c r="K4732" t="n">
        <v>66</v>
      </c>
      <c r="L4732" t="n">
        <v>-47</v>
      </c>
      <c r="M4732" t="n">
        <v>19</v>
      </c>
      <c r="N4732" t="n">
        <v>19</v>
      </c>
      <c r="O4732" t="inlineStr">
        <is>
          <t>不可 #2</t>
        </is>
      </c>
      <c r="P4732" t="inlineStr">
        <is>
          <t>なし</t>
        </is>
      </c>
      <c r="R4732" s="4">
        <f>IF(COUNT($M4732:$N4732)=0,"",IF(AND(IF($N4732&lt;&gt;"",$N4732,$M4732)&lt;=0,$O4732&lt;&gt;"可"),"警告",""))</f>
        <v/>
      </c>
      <c r="S4732" s="4">
        <f>IF(COUNT($M4732:$N4732)=0,0,IF(IF($N4732&lt;&gt;"",$N4732,$M4732)&gt;=スコアリング基準!$B$20,スコアリング基準!$C$20,IF(IF($N4732&lt;&gt;"",$N4732,$M4732)&gt;=スコアリング基準!$B$21,スコアリング基準!$C$21,IF(IF($N4732&lt;&gt;"",$N4732,$M4732)&gt;0,スコアリング基準!$C$22,0))))</f>
        <v/>
      </c>
      <c r="T4732" s="4">
        <f>IF($O4732="可",スコアリング基準!$C$23,0)</f>
        <v/>
      </c>
      <c r="U4732" s="4">
        <f>IF(OR(COUNT($K4732:$L4732)&lt;2,$K4732=0),0,IF(ABS($L4732)/$K4732&lt;=スコアリング基準!$B$24,スコアリング基準!$C$24,IF(ABS($L4732)/$K4732&lt;=スコアリング基準!$B$25,スコアリング基準!$C$25,IF(ABS($L4732)/$K4732&lt;=スコアリング基準!$B$26,スコアリング基準!$C$26,0))))</f>
        <v/>
      </c>
      <c r="V4732" s="4">
        <f>IF($P4732="なし",スコアリング基準!$C$27,0)</f>
        <v/>
      </c>
      <c r="W4732" s="4">
        <f>IF($F4732="",0,IF(ISNUMBER($F4732),IF($F4732&lt;=スコアリング基準!$B$28,スコアリング基準!$C$28,スコアリング基準!$C$29),0))</f>
        <v/>
      </c>
      <c r="X4732" s="4">
        <f>IFERROR(VLOOKUP($B4732,スコアリング基準!$A$36:$B$46,2,FALSE),0)</f>
        <v/>
      </c>
      <c r="Y4732" s="4">
        <f>SUM($S4732:$X4732)</f>
        <v/>
      </c>
      <c r="Z4732" s="4">
        <f>IF(COUNT($M4732:$N4732)=0,"データ無",IF($Y4732&gt;=スコアリング基準!$B$30,"S",IF($Y4732&gt;=スコアリング基準!$B$31,"A",IF($Y4732&gt;=スコアリング基準!$B$32,"B","C"))))</f>
        <v/>
      </c>
      <c r="AA4732">
        <f>IFERROR(INDEX(実績DB!$I$3:$I$104,MATCH($B4732&amp;$C4732,実績DB!$J$3:$J$104,0)),"")</f>
        <v/>
      </c>
    </row>
    <row r="4733">
      <c r="A4733" t="n">
        <v>4731</v>
      </c>
      <c r="B4733" t="inlineStr">
        <is>
          <t>関西</t>
        </is>
      </c>
      <c r="C4733" t="inlineStr">
        <is>
          <t>阪本変電所</t>
        </is>
      </c>
      <c r="E4733" t="n">
        <v>77</v>
      </c>
      <c r="F4733" t="n">
        <v>6.6</v>
      </c>
      <c r="G4733" s="3" t="n"/>
      <c r="H4733" s="3" t="n"/>
      <c r="I4733" t="inlineStr">
        <is>
          <t>未取得</t>
        </is>
      </c>
      <c r="J4733" t="n">
        <v>34</v>
      </c>
      <c r="K4733" t="n">
        <v>34</v>
      </c>
      <c r="L4733" t="n">
        <v>-18</v>
      </c>
      <c r="M4733" t="n">
        <v>16</v>
      </c>
      <c r="N4733" t="n">
        <v>16</v>
      </c>
      <c r="O4733" t="inlineStr">
        <is>
          <t>不可 #2</t>
        </is>
      </c>
      <c r="P4733" t="inlineStr">
        <is>
          <t>なし</t>
        </is>
      </c>
      <c r="R4733" s="4">
        <f>IF(COUNT($M4733:$N4733)=0,"",IF(AND(IF($N4733&lt;&gt;"",$N4733,$M4733)&lt;=0,$O4733&lt;&gt;"可"),"警告",""))</f>
        <v/>
      </c>
      <c r="S4733" s="4">
        <f>IF(COUNT($M4733:$N4733)=0,0,IF(IF($N4733&lt;&gt;"",$N4733,$M4733)&gt;=スコアリング基準!$B$20,スコアリング基準!$C$20,IF(IF($N4733&lt;&gt;"",$N4733,$M4733)&gt;=スコアリング基準!$B$21,スコアリング基準!$C$21,IF(IF($N4733&lt;&gt;"",$N4733,$M4733)&gt;0,スコアリング基準!$C$22,0))))</f>
        <v/>
      </c>
      <c r="T4733" s="4">
        <f>IF($O4733="可",スコアリング基準!$C$23,0)</f>
        <v/>
      </c>
      <c r="U4733" s="4">
        <f>IF(OR(COUNT($K4733:$L4733)&lt;2,$K4733=0),0,IF(ABS($L4733)/$K4733&lt;=スコアリング基準!$B$24,スコアリング基準!$C$24,IF(ABS($L4733)/$K4733&lt;=スコアリング基準!$B$25,スコアリング基準!$C$25,IF(ABS($L4733)/$K4733&lt;=スコアリング基準!$B$26,スコアリング基準!$C$26,0))))</f>
        <v/>
      </c>
      <c r="V4733" s="4">
        <f>IF($P4733="なし",スコアリング基準!$C$27,0)</f>
        <v/>
      </c>
      <c r="W4733" s="4">
        <f>IF($F4733="",0,IF(ISNUMBER($F4733),IF($F4733&lt;=スコアリング基準!$B$28,スコアリング基準!$C$28,スコアリング基準!$C$29),0))</f>
        <v/>
      </c>
      <c r="X4733" s="4">
        <f>IFERROR(VLOOKUP($B4733,スコアリング基準!$A$36:$B$46,2,FALSE),0)</f>
        <v/>
      </c>
      <c r="Y4733" s="4">
        <f>SUM($S4733:$X4733)</f>
        <v/>
      </c>
      <c r="Z4733" s="4">
        <f>IF(COUNT($M4733:$N4733)=0,"データ無",IF($Y4733&gt;=スコアリング基準!$B$30,"S",IF($Y4733&gt;=スコアリング基準!$B$31,"A",IF($Y4733&gt;=スコアリング基準!$B$32,"B","C"))))</f>
        <v/>
      </c>
      <c r="AA4733">
        <f>IFERROR(INDEX(実績DB!$I$3:$I$104,MATCH($B4733&amp;$C4733,実績DB!$J$3:$J$104,0)),"")</f>
        <v/>
      </c>
    </row>
    <row r="4734">
      <c r="A4734" t="n">
        <v>4732</v>
      </c>
      <c r="B4734" t="inlineStr">
        <is>
          <t>関西</t>
        </is>
      </c>
      <c r="C4734" t="inlineStr">
        <is>
          <t>阿倍野変電所</t>
        </is>
      </c>
      <c r="E4734" t="n">
        <v>77</v>
      </c>
      <c r="F4734" t="n">
        <v>22</v>
      </c>
      <c r="G4734" s="3" t="n">
        <v>34.641264</v>
      </c>
      <c r="H4734" s="3" t="n">
        <v>135.5127</v>
      </c>
      <c r="I4734" t="inlineStr">
        <is>
          <t>Google Places(名称一致)</t>
        </is>
      </c>
      <c r="J4734" t="n">
        <v>57</v>
      </c>
      <c r="K4734" t="n">
        <v>31</v>
      </c>
      <c r="L4734" t="n">
        <v>8</v>
      </c>
      <c r="O4734" t="inlineStr">
        <is>
          <t>可</t>
        </is>
      </c>
      <c r="P4734" t="inlineStr">
        <is>
          <t>なし</t>
        </is>
      </c>
      <c r="R4734" s="4">
        <f>IF(COUNT($M4734:$N4734)=0,"",IF(AND(IF($N4734&lt;&gt;"",$N4734,$M4734)&lt;=0,$O4734&lt;&gt;"可"),"警告",""))</f>
        <v/>
      </c>
      <c r="S4734" s="4">
        <f>IF(COUNT($M4734:$N4734)=0,0,IF(IF($N4734&lt;&gt;"",$N4734,$M4734)&gt;=スコアリング基準!$B$20,スコアリング基準!$C$20,IF(IF($N4734&lt;&gt;"",$N4734,$M4734)&gt;=スコアリング基準!$B$21,スコアリング基準!$C$21,IF(IF($N4734&lt;&gt;"",$N4734,$M4734)&gt;0,スコアリング基準!$C$22,0))))</f>
        <v/>
      </c>
      <c r="T4734" s="4">
        <f>IF($O4734="可",スコアリング基準!$C$23,0)</f>
        <v/>
      </c>
      <c r="U4734" s="4">
        <f>IF(OR(COUNT($K4734:$L4734)&lt;2,$K4734=0),0,IF(ABS($L4734)/$K4734&lt;=スコアリング基準!$B$24,スコアリング基準!$C$24,IF(ABS($L4734)/$K4734&lt;=スコアリング基準!$B$25,スコアリング基準!$C$25,IF(ABS($L4734)/$K4734&lt;=スコアリング基準!$B$26,スコアリング基準!$C$26,0))))</f>
        <v/>
      </c>
      <c r="V4734" s="4">
        <f>IF($P4734="なし",スコアリング基準!$C$27,0)</f>
        <v/>
      </c>
      <c r="W4734" s="4">
        <f>IF($F4734="",0,IF(ISNUMBER($F4734),IF($F4734&lt;=スコアリング基準!$B$28,スコアリング基準!$C$28,スコアリング基準!$C$29),0))</f>
        <v/>
      </c>
      <c r="X4734" s="4">
        <f>IFERROR(VLOOKUP($B4734,スコアリング基準!$A$36:$B$46,2,FALSE),0)</f>
        <v/>
      </c>
      <c r="Y4734" s="4">
        <f>SUM($S4734:$X4734)</f>
        <v/>
      </c>
      <c r="Z4734" s="4">
        <f>IF(COUNT($M4734:$N4734)=0,"データ無",IF($Y4734&gt;=スコアリング基準!$B$30,"S",IF($Y4734&gt;=スコアリング基準!$B$31,"A",IF($Y4734&gt;=スコアリング基準!$B$32,"B","C"))))</f>
        <v/>
      </c>
      <c r="AA4734">
        <f>IFERROR(INDEX(実績DB!$I$3:$I$104,MATCH($B4734&amp;$C4734,実績DB!$J$3:$J$104,0)),"")</f>
        <v/>
      </c>
    </row>
    <row r="4735">
      <c r="A4735" t="n">
        <v>4733</v>
      </c>
      <c r="B4735" t="inlineStr">
        <is>
          <t>関西</t>
        </is>
      </c>
      <c r="C4735" t="inlineStr">
        <is>
          <t>阿武野変電所</t>
        </is>
      </c>
      <c r="E4735" t="n">
        <v>77</v>
      </c>
      <c r="F4735" t="n">
        <v>6.6</v>
      </c>
      <c r="G4735" s="3" t="n">
        <v>34.851911</v>
      </c>
      <c r="H4735" s="3" t="n">
        <v>135.591413</v>
      </c>
      <c r="I4735" t="inlineStr">
        <is>
          <t>Google Places(名称一致)</t>
        </is>
      </c>
      <c r="J4735" t="n">
        <v>52</v>
      </c>
      <c r="K4735" t="n">
        <v>52</v>
      </c>
      <c r="L4735" t="n">
        <v>-38</v>
      </c>
      <c r="M4735" t="n">
        <v>14</v>
      </c>
      <c r="N4735" t="n">
        <v>14</v>
      </c>
      <c r="O4735" t="inlineStr">
        <is>
          <t>不可 #2</t>
        </is>
      </c>
      <c r="P4735" t="inlineStr">
        <is>
          <t>なし</t>
        </is>
      </c>
      <c r="R4735" s="4">
        <f>IF(COUNT($M4735:$N4735)=0,"",IF(AND(IF($N4735&lt;&gt;"",$N4735,$M4735)&lt;=0,$O4735&lt;&gt;"可"),"警告",""))</f>
        <v/>
      </c>
      <c r="S4735" s="4">
        <f>IF(COUNT($M4735:$N4735)=0,0,IF(IF($N4735&lt;&gt;"",$N4735,$M4735)&gt;=スコアリング基準!$B$20,スコアリング基準!$C$20,IF(IF($N4735&lt;&gt;"",$N4735,$M4735)&gt;=スコアリング基準!$B$21,スコアリング基準!$C$21,IF(IF($N4735&lt;&gt;"",$N4735,$M4735)&gt;0,スコアリング基準!$C$22,0))))</f>
        <v/>
      </c>
      <c r="T4735" s="4">
        <f>IF($O4735="可",スコアリング基準!$C$23,0)</f>
        <v/>
      </c>
      <c r="U4735" s="4">
        <f>IF(OR(COUNT($K4735:$L4735)&lt;2,$K4735=0),0,IF(ABS($L4735)/$K4735&lt;=スコアリング基準!$B$24,スコアリング基準!$C$24,IF(ABS($L4735)/$K4735&lt;=スコアリング基準!$B$25,スコアリング基準!$C$25,IF(ABS($L4735)/$K4735&lt;=スコアリング基準!$B$26,スコアリング基準!$C$26,0))))</f>
        <v/>
      </c>
      <c r="V4735" s="4">
        <f>IF($P4735="なし",スコアリング基準!$C$27,0)</f>
        <v/>
      </c>
      <c r="W4735" s="4">
        <f>IF($F4735="",0,IF(ISNUMBER($F4735),IF($F4735&lt;=スコアリング基準!$B$28,スコアリング基準!$C$28,スコアリング基準!$C$29),0))</f>
        <v/>
      </c>
      <c r="X4735" s="4">
        <f>IFERROR(VLOOKUP($B4735,スコアリング基準!$A$36:$B$46,2,FALSE),0)</f>
        <v/>
      </c>
      <c r="Y4735" s="4">
        <f>SUM($S4735:$X4735)</f>
        <v/>
      </c>
      <c r="Z4735" s="4">
        <f>IF(COUNT($M4735:$N4735)=0,"データ無",IF($Y4735&gt;=スコアリング基準!$B$30,"S",IF($Y4735&gt;=スコアリング基準!$B$31,"A",IF($Y4735&gt;=スコアリング基準!$B$32,"B","C"))))</f>
        <v/>
      </c>
      <c r="AA4735">
        <f>IFERROR(INDEX(実績DB!$I$3:$I$104,MATCH($B4735&amp;$C4735,実績DB!$J$3:$J$104,0)),"")</f>
        <v/>
      </c>
    </row>
    <row r="4736">
      <c r="A4736" t="n">
        <v>4734</v>
      </c>
      <c r="B4736" t="inlineStr">
        <is>
          <t>関西</t>
        </is>
      </c>
      <c r="C4736" t="inlineStr">
        <is>
          <t>阿田峯変電所</t>
        </is>
      </c>
      <c r="E4736" t="n">
        <v>77</v>
      </c>
      <c r="F4736" t="n">
        <v>6.6</v>
      </c>
      <c r="G4736" s="3" t="n">
        <v>34.38588</v>
      </c>
      <c r="H4736" s="3" t="n">
        <v>135.72746</v>
      </c>
      <c r="I4736" t="inlineStr">
        <is>
          <t>OSM実測(名称一致)</t>
        </is>
      </c>
      <c r="J4736" t="n">
        <v>38</v>
      </c>
      <c r="K4736" t="n">
        <v>38</v>
      </c>
      <c r="L4736" t="n">
        <v>-31</v>
      </c>
      <c r="M4736" t="n">
        <v>7</v>
      </c>
      <c r="N4736" t="n">
        <v>7</v>
      </c>
      <c r="O4736" t="inlineStr">
        <is>
          <t>不可 #2</t>
        </is>
      </c>
      <c r="P4736" t="inlineStr">
        <is>
          <t>なし</t>
        </is>
      </c>
      <c r="R4736" s="4">
        <f>IF(COUNT($M4736:$N4736)=0,"",IF(AND(IF($N4736&lt;&gt;"",$N4736,$M4736)&lt;=0,$O4736&lt;&gt;"可"),"警告",""))</f>
        <v/>
      </c>
      <c r="S4736" s="4">
        <f>IF(COUNT($M4736:$N4736)=0,0,IF(IF($N4736&lt;&gt;"",$N4736,$M4736)&gt;=スコアリング基準!$B$20,スコアリング基準!$C$20,IF(IF($N4736&lt;&gt;"",$N4736,$M4736)&gt;=スコアリング基準!$B$21,スコアリング基準!$C$21,IF(IF($N4736&lt;&gt;"",$N4736,$M4736)&gt;0,スコアリング基準!$C$22,0))))</f>
        <v/>
      </c>
      <c r="T4736" s="4">
        <f>IF($O4736="可",スコアリング基準!$C$23,0)</f>
        <v/>
      </c>
      <c r="U4736" s="4">
        <f>IF(OR(COUNT($K4736:$L4736)&lt;2,$K4736=0),0,IF(ABS($L4736)/$K4736&lt;=スコアリング基準!$B$24,スコアリング基準!$C$24,IF(ABS($L4736)/$K4736&lt;=スコアリング基準!$B$25,スコアリング基準!$C$25,IF(ABS($L4736)/$K4736&lt;=スコアリング基準!$B$26,スコアリング基準!$C$26,0))))</f>
        <v/>
      </c>
      <c r="V4736" s="4">
        <f>IF($P4736="なし",スコアリング基準!$C$27,0)</f>
        <v/>
      </c>
      <c r="W4736" s="4">
        <f>IF($F4736="",0,IF(ISNUMBER($F4736),IF($F4736&lt;=スコアリング基準!$B$28,スコアリング基準!$C$28,スコアリング基準!$C$29),0))</f>
        <v/>
      </c>
      <c r="X4736" s="4">
        <f>IFERROR(VLOOKUP($B4736,スコアリング基準!$A$36:$B$46,2,FALSE),0)</f>
        <v/>
      </c>
      <c r="Y4736" s="4">
        <f>SUM($S4736:$X4736)</f>
        <v/>
      </c>
      <c r="Z4736" s="4">
        <f>IF(COUNT($M4736:$N4736)=0,"データ無",IF($Y4736&gt;=スコアリング基準!$B$30,"S",IF($Y4736&gt;=スコアリング基準!$B$31,"A",IF($Y4736&gt;=スコアリング基準!$B$32,"B","C"))))</f>
        <v/>
      </c>
      <c r="AA4736">
        <f>IFERROR(INDEX(実績DB!$I$3:$I$104,MATCH($B4736&amp;$C4736,実績DB!$J$3:$J$104,0)),"")</f>
        <v/>
      </c>
    </row>
    <row r="4737">
      <c r="A4737" t="n">
        <v>4735</v>
      </c>
      <c r="B4737" t="inlineStr">
        <is>
          <t>関西</t>
        </is>
      </c>
      <c r="C4737" t="inlineStr">
        <is>
          <t>青山変電所</t>
        </is>
      </c>
      <c r="E4737" t="n">
        <v>77</v>
      </c>
      <c r="F4737" t="n">
        <v>6.6</v>
      </c>
      <c r="G4737" s="3" t="n">
        <v>34.84194</v>
      </c>
      <c r="H4737" s="3" t="n">
        <v>134.64216</v>
      </c>
      <c r="I4737" t="inlineStr">
        <is>
          <t>OSM実測(名称一致)</t>
        </is>
      </c>
      <c r="J4737" t="n">
        <v>38</v>
      </c>
      <c r="K4737" t="n">
        <v>38</v>
      </c>
      <c r="L4737" t="n">
        <v>-20</v>
      </c>
      <c r="M4737" t="n">
        <v>18</v>
      </c>
      <c r="N4737" t="n">
        <v>0</v>
      </c>
      <c r="O4737" t="inlineStr">
        <is>
          <t>不可 #2</t>
        </is>
      </c>
      <c r="P4737" t="inlineStr">
        <is>
          <t>有り</t>
        </is>
      </c>
      <c r="R4737" s="4">
        <f>IF(COUNT($M4737:$N4737)=0,"",IF(AND(IF($N4737&lt;&gt;"",$N4737,$M4737)&lt;=0,$O4737&lt;&gt;"可"),"警告",""))</f>
        <v/>
      </c>
      <c r="S4737" s="4">
        <f>IF(COUNT($M4737:$N4737)=0,0,IF(IF($N4737&lt;&gt;"",$N4737,$M4737)&gt;=スコアリング基準!$B$20,スコアリング基準!$C$20,IF(IF($N4737&lt;&gt;"",$N4737,$M4737)&gt;=スコアリング基準!$B$21,スコアリング基準!$C$21,IF(IF($N4737&lt;&gt;"",$N4737,$M4737)&gt;0,スコアリング基準!$C$22,0))))</f>
        <v/>
      </c>
      <c r="T4737" s="4">
        <f>IF($O4737="可",スコアリング基準!$C$23,0)</f>
        <v/>
      </c>
      <c r="U4737" s="4">
        <f>IF(OR(COUNT($K4737:$L4737)&lt;2,$K4737=0),0,IF(ABS($L4737)/$K4737&lt;=スコアリング基準!$B$24,スコアリング基準!$C$24,IF(ABS($L4737)/$K4737&lt;=スコアリング基準!$B$25,スコアリング基準!$C$25,IF(ABS($L4737)/$K4737&lt;=スコアリング基準!$B$26,スコアリング基準!$C$26,0))))</f>
        <v/>
      </c>
      <c r="V4737" s="4">
        <f>IF($P4737="なし",スコアリング基準!$C$27,0)</f>
        <v/>
      </c>
      <c r="W4737" s="4">
        <f>IF($F4737="",0,IF(ISNUMBER($F4737),IF($F4737&lt;=スコアリング基準!$B$28,スコアリング基準!$C$28,スコアリング基準!$C$29),0))</f>
        <v/>
      </c>
      <c r="X4737" s="4">
        <f>IFERROR(VLOOKUP($B4737,スコアリング基準!$A$36:$B$46,2,FALSE),0)</f>
        <v/>
      </c>
      <c r="Y4737" s="4">
        <f>SUM($S4737:$X4737)</f>
        <v/>
      </c>
      <c r="Z4737" s="4">
        <f>IF(COUNT($M4737:$N4737)=0,"データ無",IF($Y4737&gt;=スコアリング基準!$B$30,"S",IF($Y4737&gt;=スコアリング基準!$B$31,"A",IF($Y4737&gt;=スコアリング基準!$B$32,"B","C"))))</f>
        <v/>
      </c>
      <c r="AA4737">
        <f>IFERROR(INDEX(実績DB!$I$3:$I$104,MATCH($B4737&amp;$C4737,実績DB!$J$3:$J$104,0)),"")</f>
        <v/>
      </c>
    </row>
    <row r="4738">
      <c r="A4738" t="n">
        <v>4736</v>
      </c>
      <c r="B4738" t="inlineStr">
        <is>
          <t>関西</t>
        </is>
      </c>
      <c r="C4738" t="inlineStr">
        <is>
          <t>青野変電所</t>
        </is>
      </c>
      <c r="E4738" t="n">
        <v>77</v>
      </c>
      <c r="F4738" t="n">
        <v>33</v>
      </c>
      <c r="G4738" s="3" t="n"/>
      <c r="H4738" s="3" t="n"/>
      <c r="I4738" t="inlineStr">
        <is>
          <t>未取得</t>
        </is>
      </c>
      <c r="J4738" t="n">
        <v>71</v>
      </c>
      <c r="K4738" t="n">
        <v>71</v>
      </c>
      <c r="L4738" t="n">
        <v>-11</v>
      </c>
      <c r="O4738" t="inlineStr">
        <is>
          <t>不可 #1</t>
        </is>
      </c>
      <c r="P4738" t="inlineStr">
        <is>
          <t>有り</t>
        </is>
      </c>
      <c r="R4738" s="4">
        <f>IF(COUNT($M4738:$N4738)=0,"",IF(AND(IF($N4738&lt;&gt;"",$N4738,$M4738)&lt;=0,$O4738&lt;&gt;"可"),"警告",""))</f>
        <v/>
      </c>
      <c r="S4738" s="4">
        <f>IF(COUNT($M4738:$N4738)=0,0,IF(IF($N4738&lt;&gt;"",$N4738,$M4738)&gt;=スコアリング基準!$B$20,スコアリング基準!$C$20,IF(IF($N4738&lt;&gt;"",$N4738,$M4738)&gt;=スコアリング基準!$B$21,スコアリング基準!$C$21,IF(IF($N4738&lt;&gt;"",$N4738,$M4738)&gt;0,スコアリング基準!$C$22,0))))</f>
        <v/>
      </c>
      <c r="T4738" s="4">
        <f>IF($O4738="可",スコアリング基準!$C$23,0)</f>
        <v/>
      </c>
      <c r="U4738" s="4">
        <f>IF(OR(COUNT($K4738:$L4738)&lt;2,$K4738=0),0,IF(ABS($L4738)/$K4738&lt;=スコアリング基準!$B$24,スコアリング基準!$C$24,IF(ABS($L4738)/$K4738&lt;=スコアリング基準!$B$25,スコアリング基準!$C$25,IF(ABS($L4738)/$K4738&lt;=スコアリング基準!$B$26,スコアリング基準!$C$26,0))))</f>
        <v/>
      </c>
      <c r="V4738" s="4">
        <f>IF($P4738="なし",スコアリング基準!$C$27,0)</f>
        <v/>
      </c>
      <c r="W4738" s="4">
        <f>IF($F4738="",0,IF(ISNUMBER($F4738),IF($F4738&lt;=スコアリング基準!$B$28,スコアリング基準!$C$28,スコアリング基準!$C$29),0))</f>
        <v/>
      </c>
      <c r="X4738" s="4">
        <f>IFERROR(VLOOKUP($B4738,スコアリング基準!$A$36:$B$46,2,FALSE),0)</f>
        <v/>
      </c>
      <c r="Y4738" s="4">
        <f>SUM($S4738:$X4738)</f>
        <v/>
      </c>
      <c r="Z4738" s="4">
        <f>IF(COUNT($M4738:$N4738)=0,"データ無",IF($Y4738&gt;=スコアリング基準!$B$30,"S",IF($Y4738&gt;=スコアリング基準!$B$31,"A",IF($Y4738&gt;=スコアリング基準!$B$32,"B","C"))))</f>
        <v/>
      </c>
      <c r="AA4738">
        <f>IFERROR(INDEX(実績DB!$I$3:$I$104,MATCH($B4738&amp;$C4738,実績DB!$J$3:$J$104,0)),"")</f>
        <v/>
      </c>
    </row>
    <row r="4739">
      <c r="A4739" t="n">
        <v>4737</v>
      </c>
      <c r="B4739" t="inlineStr">
        <is>
          <t>関西</t>
        </is>
      </c>
      <c r="C4739" t="inlineStr">
        <is>
          <t>音海変電所</t>
        </is>
      </c>
      <c r="E4739" t="n">
        <v>77</v>
      </c>
      <c r="F4739" t="n">
        <v>6.6</v>
      </c>
      <c r="G4739" s="3" t="n"/>
      <c r="H4739" s="3" t="n"/>
      <c r="I4739" t="inlineStr">
        <is>
          <t>未取得</t>
        </is>
      </c>
      <c r="J4739" t="n">
        <v>2</v>
      </c>
      <c r="K4739" t="n">
        <v>2</v>
      </c>
      <c r="L4739" t="n">
        <v>0</v>
      </c>
      <c r="M4739" t="n">
        <v>2</v>
      </c>
      <c r="N4739" t="n">
        <v>2</v>
      </c>
      <c r="O4739" t="inlineStr">
        <is>
          <t>不可 #2</t>
        </is>
      </c>
      <c r="P4739" t="inlineStr">
        <is>
          <t>なし</t>
        </is>
      </c>
      <c r="R4739" s="4">
        <f>IF(COUNT($M4739:$N4739)=0,"",IF(AND(IF($N4739&lt;&gt;"",$N4739,$M4739)&lt;=0,$O4739&lt;&gt;"可"),"警告",""))</f>
        <v/>
      </c>
      <c r="S4739" s="4">
        <f>IF(COUNT($M4739:$N4739)=0,0,IF(IF($N4739&lt;&gt;"",$N4739,$M4739)&gt;=スコアリング基準!$B$20,スコアリング基準!$C$20,IF(IF($N4739&lt;&gt;"",$N4739,$M4739)&gt;=スコアリング基準!$B$21,スコアリング基準!$C$21,IF(IF($N4739&lt;&gt;"",$N4739,$M4739)&gt;0,スコアリング基準!$C$22,0))))</f>
        <v/>
      </c>
      <c r="T4739" s="4">
        <f>IF($O4739="可",スコアリング基準!$C$23,0)</f>
        <v/>
      </c>
      <c r="U4739" s="4">
        <f>IF(OR(COUNT($K4739:$L4739)&lt;2,$K4739=0),0,IF(ABS($L4739)/$K4739&lt;=スコアリング基準!$B$24,スコアリング基準!$C$24,IF(ABS($L4739)/$K4739&lt;=スコアリング基準!$B$25,スコアリング基準!$C$25,IF(ABS($L4739)/$K4739&lt;=スコアリング基準!$B$26,スコアリング基準!$C$26,0))))</f>
        <v/>
      </c>
      <c r="V4739" s="4">
        <f>IF($P4739="なし",スコアリング基準!$C$27,0)</f>
        <v/>
      </c>
      <c r="W4739" s="4">
        <f>IF($F4739="",0,IF(ISNUMBER($F4739),IF($F4739&lt;=スコアリング基準!$B$28,スコアリング基準!$C$28,スコアリング基準!$C$29),0))</f>
        <v/>
      </c>
      <c r="X4739" s="4">
        <f>IFERROR(VLOOKUP($B4739,スコアリング基準!$A$36:$B$46,2,FALSE),0)</f>
        <v/>
      </c>
      <c r="Y4739" s="4">
        <f>SUM($S4739:$X4739)</f>
        <v/>
      </c>
      <c r="Z4739" s="4">
        <f>IF(COUNT($M4739:$N4739)=0,"データ無",IF($Y4739&gt;=スコアリング基準!$B$30,"S",IF($Y4739&gt;=スコアリング基準!$B$31,"A",IF($Y4739&gt;=スコアリング基準!$B$32,"B","C"))))</f>
        <v/>
      </c>
      <c r="AA4739">
        <f>IFERROR(INDEX(実績DB!$I$3:$I$104,MATCH($B4739&amp;$C4739,実績DB!$J$3:$J$104,0)),"")</f>
        <v/>
      </c>
    </row>
    <row r="4740">
      <c r="A4740" t="n">
        <v>4738</v>
      </c>
      <c r="B4740" t="inlineStr">
        <is>
          <t>関西</t>
        </is>
      </c>
      <c r="C4740" t="inlineStr">
        <is>
          <t>養父変電所</t>
        </is>
      </c>
      <c r="E4740" t="n">
        <v>77</v>
      </c>
      <c r="F4740" t="n">
        <v>33</v>
      </c>
      <c r="G4740" s="3" t="n">
        <v>35.374375</v>
      </c>
      <c r="H4740" s="3" t="n">
        <v>134.787145</v>
      </c>
      <c r="I4740" t="inlineStr">
        <is>
          <t>Google Places(名称一致)</t>
        </is>
      </c>
      <c r="J4740" t="n">
        <v>57</v>
      </c>
      <c r="K4740" t="n">
        <v>31</v>
      </c>
      <c r="L4740" t="n">
        <v>2</v>
      </c>
      <c r="O4740" t="inlineStr">
        <is>
          <t>可</t>
        </is>
      </c>
      <c r="P4740" t="inlineStr">
        <is>
          <t>有り</t>
        </is>
      </c>
      <c r="R4740" s="4">
        <f>IF(COUNT($M4740:$N4740)=0,"",IF(AND(IF($N4740&lt;&gt;"",$N4740,$M4740)&lt;=0,$O4740&lt;&gt;"可"),"警告",""))</f>
        <v/>
      </c>
      <c r="S4740" s="4">
        <f>IF(COUNT($M4740:$N4740)=0,0,IF(IF($N4740&lt;&gt;"",$N4740,$M4740)&gt;=スコアリング基準!$B$20,スコアリング基準!$C$20,IF(IF($N4740&lt;&gt;"",$N4740,$M4740)&gt;=スコアリング基準!$B$21,スコアリング基準!$C$21,IF(IF($N4740&lt;&gt;"",$N4740,$M4740)&gt;0,スコアリング基準!$C$22,0))))</f>
        <v/>
      </c>
      <c r="T4740" s="4">
        <f>IF($O4740="可",スコアリング基準!$C$23,0)</f>
        <v/>
      </c>
      <c r="U4740" s="4">
        <f>IF(OR(COUNT($K4740:$L4740)&lt;2,$K4740=0),0,IF(ABS($L4740)/$K4740&lt;=スコアリング基準!$B$24,スコアリング基準!$C$24,IF(ABS($L4740)/$K4740&lt;=スコアリング基準!$B$25,スコアリング基準!$C$25,IF(ABS($L4740)/$K4740&lt;=スコアリング基準!$B$26,スコアリング基準!$C$26,0))))</f>
        <v/>
      </c>
      <c r="V4740" s="4">
        <f>IF($P4740="なし",スコアリング基準!$C$27,0)</f>
        <v/>
      </c>
      <c r="W4740" s="4">
        <f>IF($F4740="",0,IF(ISNUMBER($F4740),IF($F4740&lt;=スコアリング基準!$B$28,スコアリング基準!$C$28,スコアリング基準!$C$29),0))</f>
        <v/>
      </c>
      <c r="X4740" s="4">
        <f>IFERROR(VLOOKUP($B4740,スコアリング基準!$A$36:$B$46,2,FALSE),0)</f>
        <v/>
      </c>
      <c r="Y4740" s="4">
        <f>SUM($S4740:$X4740)</f>
        <v/>
      </c>
      <c r="Z4740" s="4">
        <f>IF(COUNT($M4740:$N4740)=0,"データ無",IF($Y4740&gt;=スコアリング基準!$B$30,"S",IF($Y4740&gt;=スコアリング基準!$B$31,"A",IF($Y4740&gt;=スコアリング基準!$B$32,"B","C"))))</f>
        <v/>
      </c>
      <c r="AA4740">
        <f>IFERROR(INDEX(実績DB!$I$3:$I$104,MATCH($B4740&amp;$C4740,実績DB!$J$3:$J$104,0)),"")</f>
        <v/>
      </c>
    </row>
    <row r="4741">
      <c r="A4741" t="n">
        <v>4739</v>
      </c>
      <c r="B4741" t="inlineStr">
        <is>
          <t>関西</t>
        </is>
      </c>
      <c r="C4741" t="inlineStr">
        <is>
          <t>香久山変電所</t>
        </is>
      </c>
      <c r="E4741" t="n">
        <v>77</v>
      </c>
      <c r="F4741" t="n">
        <v>6.6</v>
      </c>
      <c r="G4741" s="3" t="n">
        <v>34.508644</v>
      </c>
      <c r="H4741" s="3" t="n">
        <v>135.814062</v>
      </c>
      <c r="I4741" t="inlineStr">
        <is>
          <t>Google Places(名称一致)</t>
        </is>
      </c>
      <c r="J4741" t="n">
        <v>38</v>
      </c>
      <c r="K4741" t="n">
        <v>38</v>
      </c>
      <c r="L4741" t="n">
        <v>-22</v>
      </c>
      <c r="M4741" t="n">
        <v>18</v>
      </c>
      <c r="N4741" t="n">
        <v>18</v>
      </c>
      <c r="O4741" t="inlineStr">
        <is>
          <t>不可 #2</t>
        </is>
      </c>
      <c r="P4741" t="inlineStr">
        <is>
          <t>なし</t>
        </is>
      </c>
      <c r="R4741" s="4">
        <f>IF(COUNT($M4741:$N4741)=0,"",IF(AND(IF($N4741&lt;&gt;"",$N4741,$M4741)&lt;=0,$O4741&lt;&gt;"可"),"警告",""))</f>
        <v/>
      </c>
      <c r="S4741" s="4">
        <f>IF(COUNT($M4741:$N4741)=0,0,IF(IF($N4741&lt;&gt;"",$N4741,$M4741)&gt;=スコアリング基準!$B$20,スコアリング基準!$C$20,IF(IF($N4741&lt;&gt;"",$N4741,$M4741)&gt;=スコアリング基準!$B$21,スコアリング基準!$C$21,IF(IF($N4741&lt;&gt;"",$N4741,$M4741)&gt;0,スコアリング基準!$C$22,0))))</f>
        <v/>
      </c>
      <c r="T4741" s="4">
        <f>IF($O4741="可",スコアリング基準!$C$23,0)</f>
        <v/>
      </c>
      <c r="U4741" s="4">
        <f>IF(OR(COUNT($K4741:$L4741)&lt;2,$K4741=0),0,IF(ABS($L4741)/$K4741&lt;=スコアリング基準!$B$24,スコアリング基準!$C$24,IF(ABS($L4741)/$K4741&lt;=スコアリング基準!$B$25,スコアリング基準!$C$25,IF(ABS($L4741)/$K4741&lt;=スコアリング基準!$B$26,スコアリング基準!$C$26,0))))</f>
        <v/>
      </c>
      <c r="V4741" s="4">
        <f>IF($P4741="なし",スコアリング基準!$C$27,0)</f>
        <v/>
      </c>
      <c r="W4741" s="4">
        <f>IF($F4741="",0,IF(ISNUMBER($F4741),IF($F4741&lt;=スコアリング基準!$B$28,スコアリング基準!$C$28,スコアリング基準!$C$29),0))</f>
        <v/>
      </c>
      <c r="X4741" s="4">
        <f>IFERROR(VLOOKUP($B4741,スコアリング基準!$A$36:$B$46,2,FALSE),0)</f>
        <v/>
      </c>
      <c r="Y4741" s="4">
        <f>SUM($S4741:$X4741)</f>
        <v/>
      </c>
      <c r="Z4741" s="4">
        <f>IF(COUNT($M4741:$N4741)=0,"データ無",IF($Y4741&gt;=スコアリング基準!$B$30,"S",IF($Y4741&gt;=スコアリング基準!$B$31,"A",IF($Y4741&gt;=スコアリング基準!$B$32,"B","C"))))</f>
        <v/>
      </c>
      <c r="AA4741">
        <f>IFERROR(INDEX(実績DB!$I$3:$I$104,MATCH($B4741&amp;$C4741,実績DB!$J$3:$J$104,0)),"")</f>
        <v/>
      </c>
    </row>
    <row r="4742">
      <c r="A4742" t="n">
        <v>4740</v>
      </c>
      <c r="B4742" t="inlineStr">
        <is>
          <t>関西</t>
        </is>
      </c>
      <c r="C4742" t="inlineStr">
        <is>
          <t>香枦園変電所</t>
        </is>
      </c>
      <c r="E4742" t="n">
        <v>77</v>
      </c>
      <c r="F4742" t="n">
        <v>6.6</v>
      </c>
      <c r="G4742" s="3" t="n">
        <v>34.730759</v>
      </c>
      <c r="H4742" s="3" t="n">
        <v>135.331501</v>
      </c>
      <c r="I4742" t="inlineStr">
        <is>
          <t>Google Places(名称一致)</t>
        </is>
      </c>
      <c r="J4742" t="n">
        <v>66</v>
      </c>
      <c r="K4742" t="n">
        <v>66</v>
      </c>
      <c r="L4742" t="n">
        <v>-47</v>
      </c>
      <c r="M4742" t="n">
        <v>19</v>
      </c>
      <c r="N4742" t="n">
        <v>0</v>
      </c>
      <c r="O4742" t="inlineStr">
        <is>
          <t>不可 #2</t>
        </is>
      </c>
      <c r="P4742" t="inlineStr">
        <is>
          <t>有り</t>
        </is>
      </c>
      <c r="R4742" s="4">
        <f>IF(COUNT($M4742:$N4742)=0,"",IF(AND(IF($N4742&lt;&gt;"",$N4742,$M4742)&lt;=0,$O4742&lt;&gt;"可"),"警告",""))</f>
        <v/>
      </c>
      <c r="S4742" s="4">
        <f>IF(COUNT($M4742:$N4742)=0,0,IF(IF($N4742&lt;&gt;"",$N4742,$M4742)&gt;=スコアリング基準!$B$20,スコアリング基準!$C$20,IF(IF($N4742&lt;&gt;"",$N4742,$M4742)&gt;=スコアリング基準!$B$21,スコアリング基準!$C$21,IF(IF($N4742&lt;&gt;"",$N4742,$M4742)&gt;0,スコアリング基準!$C$22,0))))</f>
        <v/>
      </c>
      <c r="T4742" s="4">
        <f>IF($O4742="可",スコアリング基準!$C$23,0)</f>
        <v/>
      </c>
      <c r="U4742" s="4">
        <f>IF(OR(COUNT($K4742:$L4742)&lt;2,$K4742=0),0,IF(ABS($L4742)/$K4742&lt;=スコアリング基準!$B$24,スコアリング基準!$C$24,IF(ABS($L4742)/$K4742&lt;=スコアリング基準!$B$25,スコアリング基準!$C$25,IF(ABS($L4742)/$K4742&lt;=スコアリング基準!$B$26,スコアリング基準!$C$26,0))))</f>
        <v/>
      </c>
      <c r="V4742" s="4">
        <f>IF($P4742="なし",スコアリング基準!$C$27,0)</f>
        <v/>
      </c>
      <c r="W4742" s="4">
        <f>IF($F4742="",0,IF(ISNUMBER($F4742),IF($F4742&lt;=スコアリング基準!$B$28,スコアリング基準!$C$28,スコアリング基準!$C$29),0))</f>
        <v/>
      </c>
      <c r="X4742" s="4">
        <f>IFERROR(VLOOKUP($B4742,スコアリング基準!$A$36:$B$46,2,FALSE),0)</f>
        <v/>
      </c>
      <c r="Y4742" s="4">
        <f>SUM($S4742:$X4742)</f>
        <v/>
      </c>
      <c r="Z4742" s="4">
        <f>IF(COUNT($M4742:$N4742)=0,"データ無",IF($Y4742&gt;=スコアリング基準!$B$30,"S",IF($Y4742&gt;=スコアリング基準!$B$31,"A",IF($Y4742&gt;=スコアリング基準!$B$32,"B","C"))))</f>
        <v/>
      </c>
      <c r="AA4742">
        <f>IFERROR(INDEX(実績DB!$I$3:$I$104,MATCH($B4742&amp;$C4742,実績DB!$J$3:$J$104,0)),"")</f>
        <v/>
      </c>
    </row>
    <row r="4743">
      <c r="A4743" t="n">
        <v>4741</v>
      </c>
      <c r="B4743" t="inlineStr">
        <is>
          <t>関西</t>
        </is>
      </c>
      <c r="C4743" t="inlineStr">
        <is>
          <t>駒井沢変電所</t>
        </is>
      </c>
      <c r="E4743" t="n">
        <v>77</v>
      </c>
      <c r="F4743" t="n">
        <v>6.6</v>
      </c>
      <c r="G4743" s="3" t="n">
        <v>35.03944</v>
      </c>
      <c r="H4743" s="3" t="n">
        <v>135.958843</v>
      </c>
      <c r="I4743" t="inlineStr">
        <is>
          <t>Google Places(名称一致)</t>
        </is>
      </c>
      <c r="J4743" t="n">
        <v>36</v>
      </c>
      <c r="K4743" t="n">
        <v>36</v>
      </c>
      <c r="L4743" t="n">
        <v>-19</v>
      </c>
      <c r="M4743" t="n">
        <v>17</v>
      </c>
      <c r="N4743" t="n">
        <v>17</v>
      </c>
      <c r="O4743" t="inlineStr">
        <is>
          <t>不可 #2</t>
        </is>
      </c>
      <c r="P4743" t="inlineStr">
        <is>
          <t>なし</t>
        </is>
      </c>
      <c r="R4743" s="4">
        <f>IF(COUNT($M4743:$N4743)=0,"",IF(AND(IF($N4743&lt;&gt;"",$N4743,$M4743)&lt;=0,$O4743&lt;&gt;"可"),"警告",""))</f>
        <v/>
      </c>
      <c r="S4743" s="4">
        <f>IF(COUNT($M4743:$N4743)=0,0,IF(IF($N4743&lt;&gt;"",$N4743,$M4743)&gt;=スコアリング基準!$B$20,スコアリング基準!$C$20,IF(IF($N4743&lt;&gt;"",$N4743,$M4743)&gt;=スコアリング基準!$B$21,スコアリング基準!$C$21,IF(IF($N4743&lt;&gt;"",$N4743,$M4743)&gt;0,スコアリング基準!$C$22,0))))</f>
        <v/>
      </c>
      <c r="T4743" s="4">
        <f>IF($O4743="可",スコアリング基準!$C$23,0)</f>
        <v/>
      </c>
      <c r="U4743" s="4">
        <f>IF(OR(COUNT($K4743:$L4743)&lt;2,$K4743=0),0,IF(ABS($L4743)/$K4743&lt;=スコアリング基準!$B$24,スコアリング基準!$C$24,IF(ABS($L4743)/$K4743&lt;=スコアリング基準!$B$25,スコアリング基準!$C$25,IF(ABS($L4743)/$K4743&lt;=スコアリング基準!$B$26,スコアリング基準!$C$26,0))))</f>
        <v/>
      </c>
      <c r="V4743" s="4">
        <f>IF($P4743="なし",スコアリング基準!$C$27,0)</f>
        <v/>
      </c>
      <c r="W4743" s="4">
        <f>IF($F4743="",0,IF(ISNUMBER($F4743),IF($F4743&lt;=スコアリング基準!$B$28,スコアリング基準!$C$28,スコアリング基準!$C$29),0))</f>
        <v/>
      </c>
      <c r="X4743" s="4">
        <f>IFERROR(VLOOKUP($B4743,スコアリング基準!$A$36:$B$46,2,FALSE),0)</f>
        <v/>
      </c>
      <c r="Y4743" s="4">
        <f>SUM($S4743:$X4743)</f>
        <v/>
      </c>
      <c r="Z4743" s="4">
        <f>IF(COUNT($M4743:$N4743)=0,"データ無",IF($Y4743&gt;=スコアリング基準!$B$30,"S",IF($Y4743&gt;=スコアリング基準!$B$31,"A",IF($Y4743&gt;=スコアリング基準!$B$32,"B","C"))))</f>
        <v/>
      </c>
      <c r="AA4743">
        <f>IFERROR(INDEX(実績DB!$I$3:$I$104,MATCH($B4743&amp;$C4743,実績DB!$J$3:$J$104,0)),"")</f>
        <v/>
      </c>
    </row>
    <row r="4744">
      <c r="A4744" t="n">
        <v>4742</v>
      </c>
      <c r="B4744" t="inlineStr">
        <is>
          <t>関西</t>
        </is>
      </c>
      <c r="C4744" t="inlineStr">
        <is>
          <t>高井田変電所</t>
        </is>
      </c>
      <c r="E4744" t="n">
        <v>77</v>
      </c>
      <c r="F4744" t="n">
        <v>6.6</v>
      </c>
      <c r="G4744" s="3" t="n"/>
      <c r="H4744" s="3" t="n"/>
      <c r="I4744" t="inlineStr">
        <is>
          <t>未取得</t>
        </is>
      </c>
      <c r="J4744" t="n">
        <v>66</v>
      </c>
      <c r="K4744" t="n">
        <v>66</v>
      </c>
      <c r="L4744" t="n">
        <v>-47</v>
      </c>
      <c r="M4744" t="n">
        <v>19</v>
      </c>
      <c r="N4744" t="n">
        <v>19</v>
      </c>
      <c r="O4744" t="inlineStr">
        <is>
          <t>不可 #2</t>
        </is>
      </c>
      <c r="P4744" t="inlineStr">
        <is>
          <t>なし</t>
        </is>
      </c>
      <c r="R4744" s="4">
        <f>IF(COUNT($M4744:$N4744)=0,"",IF(AND(IF($N4744&lt;&gt;"",$N4744,$M4744)&lt;=0,$O4744&lt;&gt;"可"),"警告",""))</f>
        <v/>
      </c>
      <c r="S4744" s="4">
        <f>IF(COUNT($M4744:$N4744)=0,0,IF(IF($N4744&lt;&gt;"",$N4744,$M4744)&gt;=スコアリング基準!$B$20,スコアリング基準!$C$20,IF(IF($N4744&lt;&gt;"",$N4744,$M4744)&gt;=スコアリング基準!$B$21,スコアリング基準!$C$21,IF(IF($N4744&lt;&gt;"",$N4744,$M4744)&gt;0,スコアリング基準!$C$22,0))))</f>
        <v/>
      </c>
      <c r="T4744" s="4">
        <f>IF($O4744="可",スコアリング基準!$C$23,0)</f>
        <v/>
      </c>
      <c r="U4744" s="4">
        <f>IF(OR(COUNT($K4744:$L4744)&lt;2,$K4744=0),0,IF(ABS($L4744)/$K4744&lt;=スコアリング基準!$B$24,スコアリング基準!$C$24,IF(ABS($L4744)/$K4744&lt;=スコアリング基準!$B$25,スコアリング基準!$C$25,IF(ABS($L4744)/$K4744&lt;=スコアリング基準!$B$26,スコアリング基準!$C$26,0))))</f>
        <v/>
      </c>
      <c r="V4744" s="4">
        <f>IF($P4744="なし",スコアリング基準!$C$27,0)</f>
        <v/>
      </c>
      <c r="W4744" s="4">
        <f>IF($F4744="",0,IF(ISNUMBER($F4744),IF($F4744&lt;=スコアリング基準!$B$28,スコアリング基準!$C$28,スコアリング基準!$C$29),0))</f>
        <v/>
      </c>
      <c r="X4744" s="4">
        <f>IFERROR(VLOOKUP($B4744,スコアリング基準!$A$36:$B$46,2,FALSE),0)</f>
        <v/>
      </c>
      <c r="Y4744" s="4">
        <f>SUM($S4744:$X4744)</f>
        <v/>
      </c>
      <c r="Z4744" s="4">
        <f>IF(COUNT($M4744:$N4744)=0,"データ無",IF($Y4744&gt;=スコアリング基準!$B$30,"S",IF($Y4744&gt;=スコアリング基準!$B$31,"A",IF($Y4744&gt;=スコアリング基準!$B$32,"B","C"))))</f>
        <v/>
      </c>
      <c r="AA4744">
        <f>IFERROR(INDEX(実績DB!$I$3:$I$104,MATCH($B4744&amp;$C4744,実績DB!$J$3:$J$104,0)),"")</f>
        <v/>
      </c>
    </row>
    <row r="4745">
      <c r="A4745" t="n">
        <v>4743</v>
      </c>
      <c r="B4745" t="inlineStr">
        <is>
          <t>関西</t>
        </is>
      </c>
      <c r="C4745" t="inlineStr">
        <is>
          <t>高塚山変電所</t>
        </is>
      </c>
      <c r="E4745" t="n">
        <v>77</v>
      </c>
      <c r="F4745" t="n">
        <v>22</v>
      </c>
      <c r="G4745" s="3" t="n">
        <v>34.726971</v>
      </c>
      <c r="H4745" s="3" t="n">
        <v>135.020922</v>
      </c>
      <c r="I4745" t="inlineStr">
        <is>
          <t>Google Places(名称一致)</t>
        </is>
      </c>
      <c r="J4745" t="n">
        <v>114</v>
      </c>
      <c r="K4745" t="n">
        <v>74</v>
      </c>
      <c r="L4745" t="n">
        <v>12</v>
      </c>
      <c r="O4745" t="inlineStr">
        <is>
          <t>可</t>
        </is>
      </c>
      <c r="P4745" t="inlineStr">
        <is>
          <t>有り</t>
        </is>
      </c>
      <c r="R4745" s="4">
        <f>IF(COUNT($M4745:$N4745)=0,"",IF(AND(IF($N4745&lt;&gt;"",$N4745,$M4745)&lt;=0,$O4745&lt;&gt;"可"),"警告",""))</f>
        <v/>
      </c>
      <c r="S4745" s="4">
        <f>IF(COUNT($M4745:$N4745)=0,0,IF(IF($N4745&lt;&gt;"",$N4745,$M4745)&gt;=スコアリング基準!$B$20,スコアリング基準!$C$20,IF(IF($N4745&lt;&gt;"",$N4745,$M4745)&gt;=スコアリング基準!$B$21,スコアリング基準!$C$21,IF(IF($N4745&lt;&gt;"",$N4745,$M4745)&gt;0,スコアリング基準!$C$22,0))))</f>
        <v/>
      </c>
      <c r="T4745" s="4">
        <f>IF($O4745="可",スコアリング基準!$C$23,0)</f>
        <v/>
      </c>
      <c r="U4745" s="4">
        <f>IF(OR(COUNT($K4745:$L4745)&lt;2,$K4745=0),0,IF(ABS($L4745)/$K4745&lt;=スコアリング基準!$B$24,スコアリング基準!$C$24,IF(ABS($L4745)/$K4745&lt;=スコアリング基準!$B$25,スコアリング基準!$C$25,IF(ABS($L4745)/$K4745&lt;=スコアリング基準!$B$26,スコアリング基準!$C$26,0))))</f>
        <v/>
      </c>
      <c r="V4745" s="4">
        <f>IF($P4745="なし",スコアリング基準!$C$27,0)</f>
        <v/>
      </c>
      <c r="W4745" s="4">
        <f>IF($F4745="",0,IF(ISNUMBER($F4745),IF($F4745&lt;=スコアリング基準!$B$28,スコアリング基準!$C$28,スコアリング基準!$C$29),0))</f>
        <v/>
      </c>
      <c r="X4745" s="4">
        <f>IFERROR(VLOOKUP($B4745,スコアリング基準!$A$36:$B$46,2,FALSE),0)</f>
        <v/>
      </c>
      <c r="Y4745" s="4">
        <f>SUM($S4745:$X4745)</f>
        <v/>
      </c>
      <c r="Z4745" s="4">
        <f>IF(COUNT($M4745:$N4745)=0,"データ無",IF($Y4745&gt;=スコアリング基準!$B$30,"S",IF($Y4745&gt;=スコアリング基準!$B$31,"A",IF($Y4745&gt;=スコアリング基準!$B$32,"B","C"))))</f>
        <v/>
      </c>
      <c r="AA4745">
        <f>IFERROR(INDEX(実績DB!$I$3:$I$104,MATCH($B4745&amp;$C4745,実績DB!$J$3:$J$104,0)),"")</f>
        <v/>
      </c>
    </row>
    <row r="4746">
      <c r="A4746" t="n">
        <v>4744</v>
      </c>
      <c r="B4746" t="inlineStr">
        <is>
          <t>関西</t>
        </is>
      </c>
      <c r="C4746" t="inlineStr">
        <is>
          <t>高宮変電所</t>
        </is>
      </c>
      <c r="E4746" t="n">
        <v>77</v>
      </c>
      <c r="F4746" t="n">
        <v>6.6</v>
      </c>
      <c r="G4746" s="3" t="n">
        <v>35.236433</v>
      </c>
      <c r="H4746" s="3" t="n">
        <v>136.263317</v>
      </c>
      <c r="I4746" t="inlineStr">
        <is>
          <t>Google Places(名称一致)</t>
        </is>
      </c>
      <c r="J4746" t="n">
        <v>38</v>
      </c>
      <c r="K4746" t="n">
        <v>38</v>
      </c>
      <c r="L4746" t="n">
        <v>-24</v>
      </c>
      <c r="M4746" t="n">
        <v>14</v>
      </c>
      <c r="N4746" t="n">
        <v>14</v>
      </c>
      <c r="O4746" t="inlineStr">
        <is>
          <t>不可 #2</t>
        </is>
      </c>
      <c r="P4746" t="inlineStr">
        <is>
          <t>なし</t>
        </is>
      </c>
      <c r="R4746" s="4">
        <f>IF(COUNT($M4746:$N4746)=0,"",IF(AND(IF($N4746&lt;&gt;"",$N4746,$M4746)&lt;=0,$O4746&lt;&gt;"可"),"警告",""))</f>
        <v/>
      </c>
      <c r="S4746" s="4">
        <f>IF(COUNT($M4746:$N4746)=0,0,IF(IF($N4746&lt;&gt;"",$N4746,$M4746)&gt;=スコアリング基準!$B$20,スコアリング基準!$C$20,IF(IF($N4746&lt;&gt;"",$N4746,$M4746)&gt;=スコアリング基準!$B$21,スコアリング基準!$C$21,IF(IF($N4746&lt;&gt;"",$N4746,$M4746)&gt;0,スコアリング基準!$C$22,0))))</f>
        <v/>
      </c>
      <c r="T4746" s="4">
        <f>IF($O4746="可",スコアリング基準!$C$23,0)</f>
        <v/>
      </c>
      <c r="U4746" s="4">
        <f>IF(OR(COUNT($K4746:$L4746)&lt;2,$K4746=0),0,IF(ABS($L4746)/$K4746&lt;=スコアリング基準!$B$24,スコアリング基準!$C$24,IF(ABS($L4746)/$K4746&lt;=スコアリング基準!$B$25,スコアリング基準!$C$25,IF(ABS($L4746)/$K4746&lt;=スコアリング基準!$B$26,スコアリング基準!$C$26,0))))</f>
        <v/>
      </c>
      <c r="V4746" s="4">
        <f>IF($P4746="なし",スコアリング基準!$C$27,0)</f>
        <v/>
      </c>
      <c r="W4746" s="4">
        <f>IF($F4746="",0,IF(ISNUMBER($F4746),IF($F4746&lt;=スコアリング基準!$B$28,スコアリング基準!$C$28,スコアリング基準!$C$29),0))</f>
        <v/>
      </c>
      <c r="X4746" s="4">
        <f>IFERROR(VLOOKUP($B4746,スコアリング基準!$A$36:$B$46,2,FALSE),0)</f>
        <v/>
      </c>
      <c r="Y4746" s="4">
        <f>SUM($S4746:$X4746)</f>
        <v/>
      </c>
      <c r="Z4746" s="4">
        <f>IF(COUNT($M4746:$N4746)=0,"データ無",IF($Y4746&gt;=スコアリング基準!$B$30,"S",IF($Y4746&gt;=スコアリング基準!$B$31,"A",IF($Y4746&gt;=スコアリング基準!$B$32,"B","C"))))</f>
        <v/>
      </c>
      <c r="AA4746">
        <f>IFERROR(INDEX(実績DB!$I$3:$I$104,MATCH($B4746&amp;$C4746,実績DB!$J$3:$J$104,0)),"")</f>
        <v/>
      </c>
    </row>
    <row r="4747">
      <c r="A4747" t="n">
        <v>4745</v>
      </c>
      <c r="B4747" t="inlineStr">
        <is>
          <t>関西</t>
        </is>
      </c>
      <c r="C4747" t="inlineStr">
        <is>
          <t>高津尾1変電所</t>
        </is>
      </c>
      <c r="E4747" t="n">
        <v>77</v>
      </c>
      <c r="F4747" t="n">
        <v>33</v>
      </c>
      <c r="G4747" s="3" t="n"/>
      <c r="H4747" s="3" t="n"/>
      <c r="I4747" t="inlineStr">
        <is>
          <t>未取得</t>
        </is>
      </c>
      <c r="J4747" t="n">
        <v>19</v>
      </c>
      <c r="K4747" t="n">
        <v>19</v>
      </c>
      <c r="L4747" t="n">
        <v>-20</v>
      </c>
      <c r="O4747" t="inlineStr">
        <is>
          <t>不可 #1</t>
        </is>
      </c>
      <c r="P4747" t="inlineStr">
        <is>
          <t>有り</t>
        </is>
      </c>
      <c r="R4747" s="4">
        <f>IF(COUNT($M4747:$N4747)=0,"",IF(AND(IF($N4747&lt;&gt;"",$N4747,$M4747)&lt;=0,$O4747&lt;&gt;"可"),"警告",""))</f>
        <v/>
      </c>
      <c r="S4747" s="4">
        <f>IF(COUNT($M4747:$N4747)=0,0,IF(IF($N4747&lt;&gt;"",$N4747,$M4747)&gt;=スコアリング基準!$B$20,スコアリング基準!$C$20,IF(IF($N4747&lt;&gt;"",$N4747,$M4747)&gt;=スコアリング基準!$B$21,スコアリング基準!$C$21,IF(IF($N4747&lt;&gt;"",$N4747,$M4747)&gt;0,スコアリング基準!$C$22,0))))</f>
        <v/>
      </c>
      <c r="T4747" s="4">
        <f>IF($O4747="可",スコアリング基準!$C$23,0)</f>
        <v/>
      </c>
      <c r="U4747" s="4">
        <f>IF(OR(COUNT($K4747:$L4747)&lt;2,$K4747=0),0,IF(ABS($L4747)/$K4747&lt;=スコアリング基準!$B$24,スコアリング基準!$C$24,IF(ABS($L4747)/$K4747&lt;=スコアリング基準!$B$25,スコアリング基準!$C$25,IF(ABS($L4747)/$K4747&lt;=スコアリング基準!$B$26,スコアリング基準!$C$26,0))))</f>
        <v/>
      </c>
      <c r="V4747" s="4">
        <f>IF($P4747="なし",スコアリング基準!$C$27,0)</f>
        <v/>
      </c>
      <c r="W4747" s="4">
        <f>IF($F4747="",0,IF(ISNUMBER($F4747),IF($F4747&lt;=スコアリング基準!$B$28,スコアリング基準!$C$28,スコアリング基準!$C$29),0))</f>
        <v/>
      </c>
      <c r="X4747" s="4">
        <f>IFERROR(VLOOKUP($B4747,スコアリング基準!$A$36:$B$46,2,FALSE),0)</f>
        <v/>
      </c>
      <c r="Y4747" s="4">
        <f>SUM($S4747:$X4747)</f>
        <v/>
      </c>
      <c r="Z4747" s="4">
        <f>IF(COUNT($M4747:$N4747)=0,"データ無",IF($Y4747&gt;=スコアリング基準!$B$30,"S",IF($Y4747&gt;=スコアリング基準!$B$31,"A",IF($Y4747&gt;=スコアリング基準!$B$32,"B","C"))))</f>
        <v/>
      </c>
      <c r="AA4747">
        <f>IFERROR(INDEX(実績DB!$I$3:$I$104,MATCH($B4747&amp;$C4747,実績DB!$J$3:$J$104,0)),"")</f>
        <v/>
      </c>
    </row>
    <row r="4748">
      <c r="A4748" t="n">
        <v>4746</v>
      </c>
      <c r="B4748" t="inlineStr">
        <is>
          <t>関西</t>
        </is>
      </c>
      <c r="C4748" t="inlineStr">
        <is>
          <t>高浜変電所</t>
        </is>
      </c>
      <c r="E4748" t="n">
        <v>77</v>
      </c>
      <c r="F4748" t="n">
        <v>6.6</v>
      </c>
      <c r="G4748" s="3" t="n"/>
      <c r="H4748" s="3" t="n"/>
      <c r="I4748" t="inlineStr">
        <is>
          <t>未取得</t>
        </is>
      </c>
      <c r="J4748" t="n">
        <v>38</v>
      </c>
      <c r="K4748" t="n">
        <v>38</v>
      </c>
      <c r="L4748" t="n">
        <v>-26</v>
      </c>
      <c r="M4748" t="n">
        <v>16</v>
      </c>
      <c r="N4748" t="n">
        <v>7</v>
      </c>
      <c r="O4748" t="inlineStr">
        <is>
          <t>不可 #2</t>
        </is>
      </c>
      <c r="P4748" t="inlineStr">
        <is>
          <t>なし</t>
        </is>
      </c>
      <c r="R4748" s="4">
        <f>IF(COUNT($M4748:$N4748)=0,"",IF(AND(IF($N4748&lt;&gt;"",$N4748,$M4748)&lt;=0,$O4748&lt;&gt;"可"),"警告",""))</f>
        <v/>
      </c>
      <c r="S4748" s="4">
        <f>IF(COUNT($M4748:$N4748)=0,0,IF(IF($N4748&lt;&gt;"",$N4748,$M4748)&gt;=スコアリング基準!$B$20,スコアリング基準!$C$20,IF(IF($N4748&lt;&gt;"",$N4748,$M4748)&gt;=スコアリング基準!$B$21,スコアリング基準!$C$21,IF(IF($N4748&lt;&gt;"",$N4748,$M4748)&gt;0,スコアリング基準!$C$22,0))))</f>
        <v/>
      </c>
      <c r="T4748" s="4">
        <f>IF($O4748="可",スコアリング基準!$C$23,0)</f>
        <v/>
      </c>
      <c r="U4748" s="4">
        <f>IF(OR(COUNT($K4748:$L4748)&lt;2,$K4748=0),0,IF(ABS($L4748)/$K4748&lt;=スコアリング基準!$B$24,スコアリング基準!$C$24,IF(ABS($L4748)/$K4748&lt;=スコアリング基準!$B$25,スコアリング基準!$C$25,IF(ABS($L4748)/$K4748&lt;=スコアリング基準!$B$26,スコアリング基準!$C$26,0))))</f>
        <v/>
      </c>
      <c r="V4748" s="4">
        <f>IF($P4748="なし",スコアリング基準!$C$27,0)</f>
        <v/>
      </c>
      <c r="W4748" s="4">
        <f>IF($F4748="",0,IF(ISNUMBER($F4748),IF($F4748&lt;=スコアリング基準!$B$28,スコアリング基準!$C$28,スコアリング基準!$C$29),0))</f>
        <v/>
      </c>
      <c r="X4748" s="4">
        <f>IFERROR(VLOOKUP($B4748,スコアリング基準!$A$36:$B$46,2,FALSE),0)</f>
        <v/>
      </c>
      <c r="Y4748" s="4">
        <f>SUM($S4748:$X4748)</f>
        <v/>
      </c>
      <c r="Z4748" s="4">
        <f>IF(COUNT($M4748:$N4748)=0,"データ無",IF($Y4748&gt;=スコアリング基準!$B$30,"S",IF($Y4748&gt;=スコアリング基準!$B$31,"A",IF($Y4748&gt;=スコアリング基準!$B$32,"B","C"))))</f>
        <v/>
      </c>
      <c r="AA4748">
        <f>IFERROR(INDEX(実績DB!$I$3:$I$104,MATCH($B4748&amp;$C4748,実績DB!$J$3:$J$104,0)),"")</f>
        <v/>
      </c>
    </row>
    <row r="4749">
      <c r="A4749" t="n">
        <v>4747</v>
      </c>
      <c r="B4749" t="inlineStr">
        <is>
          <t>関西</t>
        </is>
      </c>
      <c r="C4749" t="inlineStr">
        <is>
          <t>高畑変電所</t>
        </is>
      </c>
      <c r="E4749" t="n">
        <v>77</v>
      </c>
      <c r="F4749" t="n">
        <v>6.6</v>
      </c>
      <c r="G4749" s="3" t="n">
        <v>34.740639</v>
      </c>
      <c r="H4749" s="3" t="n">
        <v>134.88156</v>
      </c>
      <c r="I4749" t="inlineStr">
        <is>
          <t>Google Places(名称一致)</t>
        </is>
      </c>
      <c r="J4749" t="n">
        <v>38</v>
      </c>
      <c r="K4749" t="n">
        <v>38</v>
      </c>
      <c r="L4749" t="n">
        <v>-23</v>
      </c>
      <c r="M4749" t="n">
        <v>15</v>
      </c>
      <c r="N4749" t="n">
        <v>0</v>
      </c>
      <c r="O4749" t="inlineStr">
        <is>
          <t>不可 #2</t>
        </is>
      </c>
      <c r="P4749" t="inlineStr">
        <is>
          <t>有り</t>
        </is>
      </c>
      <c r="R4749" s="4">
        <f>IF(COUNT($M4749:$N4749)=0,"",IF(AND(IF($N4749&lt;&gt;"",$N4749,$M4749)&lt;=0,$O4749&lt;&gt;"可"),"警告",""))</f>
        <v/>
      </c>
      <c r="S4749" s="4">
        <f>IF(COUNT($M4749:$N4749)=0,0,IF(IF($N4749&lt;&gt;"",$N4749,$M4749)&gt;=スコアリング基準!$B$20,スコアリング基準!$C$20,IF(IF($N4749&lt;&gt;"",$N4749,$M4749)&gt;=スコアリング基準!$B$21,スコアリング基準!$C$21,IF(IF($N4749&lt;&gt;"",$N4749,$M4749)&gt;0,スコアリング基準!$C$22,0))))</f>
        <v/>
      </c>
      <c r="T4749" s="4">
        <f>IF($O4749="可",スコアリング基準!$C$23,0)</f>
        <v/>
      </c>
      <c r="U4749" s="4">
        <f>IF(OR(COUNT($K4749:$L4749)&lt;2,$K4749=0),0,IF(ABS($L4749)/$K4749&lt;=スコアリング基準!$B$24,スコアリング基準!$C$24,IF(ABS($L4749)/$K4749&lt;=スコアリング基準!$B$25,スコアリング基準!$C$25,IF(ABS($L4749)/$K4749&lt;=スコアリング基準!$B$26,スコアリング基準!$C$26,0))))</f>
        <v/>
      </c>
      <c r="V4749" s="4">
        <f>IF($P4749="なし",スコアリング基準!$C$27,0)</f>
        <v/>
      </c>
      <c r="W4749" s="4">
        <f>IF($F4749="",0,IF(ISNUMBER($F4749),IF($F4749&lt;=スコアリング基準!$B$28,スコアリング基準!$C$28,スコアリング基準!$C$29),0))</f>
        <v/>
      </c>
      <c r="X4749" s="4">
        <f>IFERROR(VLOOKUP($B4749,スコアリング基準!$A$36:$B$46,2,FALSE),0)</f>
        <v/>
      </c>
      <c r="Y4749" s="4">
        <f>SUM($S4749:$X4749)</f>
        <v/>
      </c>
      <c r="Z4749" s="4">
        <f>IF(COUNT($M4749:$N4749)=0,"データ無",IF($Y4749&gt;=スコアリング基準!$B$30,"S",IF($Y4749&gt;=スコアリング基準!$B$31,"A",IF($Y4749&gt;=スコアリング基準!$B$32,"B","C"))))</f>
        <v/>
      </c>
      <c r="AA4749">
        <f>IFERROR(INDEX(実績DB!$I$3:$I$104,MATCH($B4749&amp;$C4749,実績DB!$J$3:$J$104,0)),"")</f>
        <v/>
      </c>
    </row>
    <row r="4750">
      <c r="A4750" t="n">
        <v>4748</v>
      </c>
      <c r="B4750" t="inlineStr">
        <is>
          <t>関西</t>
        </is>
      </c>
      <c r="C4750" t="inlineStr">
        <is>
          <t>高野口変電所</t>
        </is>
      </c>
      <c r="E4750" t="n">
        <v>77</v>
      </c>
      <c r="F4750" t="n">
        <v>6.6</v>
      </c>
      <c r="G4750" s="3" t="n">
        <v>34.303091</v>
      </c>
      <c r="H4750" s="3" t="n">
        <v>135.564654</v>
      </c>
      <c r="I4750" t="inlineStr">
        <is>
          <t>Google Places(名称一致)</t>
        </is>
      </c>
      <c r="J4750" t="n">
        <v>33</v>
      </c>
      <c r="K4750" t="n">
        <v>33</v>
      </c>
      <c r="L4750" t="n">
        <v>-26</v>
      </c>
      <c r="M4750" t="n">
        <v>5</v>
      </c>
      <c r="N4750" t="n">
        <v>5</v>
      </c>
      <c r="O4750" t="inlineStr">
        <is>
          <t>不可 #2</t>
        </is>
      </c>
      <c r="P4750" t="inlineStr">
        <is>
          <t>なし</t>
        </is>
      </c>
      <c r="R4750" s="4">
        <f>IF(COUNT($M4750:$N4750)=0,"",IF(AND(IF($N4750&lt;&gt;"",$N4750,$M4750)&lt;=0,$O4750&lt;&gt;"可"),"警告",""))</f>
        <v/>
      </c>
      <c r="S4750" s="4">
        <f>IF(COUNT($M4750:$N4750)=0,0,IF(IF($N4750&lt;&gt;"",$N4750,$M4750)&gt;=スコアリング基準!$B$20,スコアリング基準!$C$20,IF(IF($N4750&lt;&gt;"",$N4750,$M4750)&gt;=スコアリング基準!$B$21,スコアリング基準!$C$21,IF(IF($N4750&lt;&gt;"",$N4750,$M4750)&gt;0,スコアリング基準!$C$22,0))))</f>
        <v/>
      </c>
      <c r="T4750" s="4">
        <f>IF($O4750="可",スコアリング基準!$C$23,0)</f>
        <v/>
      </c>
      <c r="U4750" s="4">
        <f>IF(OR(COUNT($K4750:$L4750)&lt;2,$K4750=0),0,IF(ABS($L4750)/$K4750&lt;=スコアリング基準!$B$24,スコアリング基準!$C$24,IF(ABS($L4750)/$K4750&lt;=スコアリング基準!$B$25,スコアリング基準!$C$25,IF(ABS($L4750)/$K4750&lt;=スコアリング基準!$B$26,スコアリング基準!$C$26,0))))</f>
        <v/>
      </c>
      <c r="V4750" s="4">
        <f>IF($P4750="なし",スコアリング基準!$C$27,0)</f>
        <v/>
      </c>
      <c r="W4750" s="4">
        <f>IF($F4750="",0,IF(ISNUMBER($F4750),IF($F4750&lt;=スコアリング基準!$B$28,スコアリング基準!$C$28,スコアリング基準!$C$29),0))</f>
        <v/>
      </c>
      <c r="X4750" s="4">
        <f>IFERROR(VLOOKUP($B4750,スコアリング基準!$A$36:$B$46,2,FALSE),0)</f>
        <v/>
      </c>
      <c r="Y4750" s="4">
        <f>SUM($S4750:$X4750)</f>
        <v/>
      </c>
      <c r="Z4750" s="4">
        <f>IF(COUNT($M4750:$N4750)=0,"データ無",IF($Y4750&gt;=スコアリング基準!$B$30,"S",IF($Y4750&gt;=スコアリング基準!$B$31,"A",IF($Y4750&gt;=スコアリング基準!$B$32,"B","C"))))</f>
        <v/>
      </c>
      <c r="AA4750">
        <f>IFERROR(INDEX(実績DB!$I$3:$I$104,MATCH($B4750&amp;$C4750,実績DB!$J$3:$J$104,0)),"")</f>
        <v/>
      </c>
    </row>
    <row r="4751">
      <c r="A4751" t="n">
        <v>4749</v>
      </c>
      <c r="B4751" t="inlineStr">
        <is>
          <t>関西</t>
        </is>
      </c>
      <c r="C4751" t="inlineStr">
        <is>
          <t>高鷲変電所</t>
        </is>
      </c>
      <c r="E4751" t="n">
        <v>77</v>
      </c>
      <c r="F4751" t="n">
        <v>6.6</v>
      </c>
      <c r="G4751" s="3" t="n">
        <v>34.575129</v>
      </c>
      <c r="H4751" s="3" t="n">
        <v>135.582535</v>
      </c>
      <c r="I4751" t="inlineStr">
        <is>
          <t>Google Places(名称一致)</t>
        </is>
      </c>
      <c r="J4751" t="n">
        <v>38</v>
      </c>
      <c r="K4751" t="n">
        <v>38</v>
      </c>
      <c r="L4751" t="n">
        <v>-20</v>
      </c>
      <c r="M4751" t="n">
        <v>18</v>
      </c>
      <c r="N4751" t="n">
        <v>18</v>
      </c>
      <c r="O4751" t="inlineStr">
        <is>
          <t>不可 #2</t>
        </is>
      </c>
      <c r="P4751" t="inlineStr">
        <is>
          <t>なし</t>
        </is>
      </c>
      <c r="R4751" s="4">
        <f>IF(COUNT($M4751:$N4751)=0,"",IF(AND(IF($N4751&lt;&gt;"",$N4751,$M4751)&lt;=0,$O4751&lt;&gt;"可"),"警告",""))</f>
        <v/>
      </c>
      <c r="S4751" s="4">
        <f>IF(COUNT($M4751:$N4751)=0,0,IF(IF($N4751&lt;&gt;"",$N4751,$M4751)&gt;=スコアリング基準!$B$20,スコアリング基準!$C$20,IF(IF($N4751&lt;&gt;"",$N4751,$M4751)&gt;=スコアリング基準!$B$21,スコアリング基準!$C$21,IF(IF($N4751&lt;&gt;"",$N4751,$M4751)&gt;0,スコアリング基準!$C$22,0))))</f>
        <v/>
      </c>
      <c r="T4751" s="4">
        <f>IF($O4751="可",スコアリング基準!$C$23,0)</f>
        <v/>
      </c>
      <c r="U4751" s="4">
        <f>IF(OR(COUNT($K4751:$L4751)&lt;2,$K4751=0),0,IF(ABS($L4751)/$K4751&lt;=スコアリング基準!$B$24,スコアリング基準!$C$24,IF(ABS($L4751)/$K4751&lt;=スコアリング基準!$B$25,スコアリング基準!$C$25,IF(ABS($L4751)/$K4751&lt;=スコアリング基準!$B$26,スコアリング基準!$C$26,0))))</f>
        <v/>
      </c>
      <c r="V4751" s="4">
        <f>IF($P4751="なし",スコアリング基準!$C$27,0)</f>
        <v/>
      </c>
      <c r="W4751" s="4">
        <f>IF($F4751="",0,IF(ISNUMBER($F4751),IF($F4751&lt;=スコアリング基準!$B$28,スコアリング基準!$C$28,スコアリング基準!$C$29),0))</f>
        <v/>
      </c>
      <c r="X4751" s="4">
        <f>IFERROR(VLOOKUP($B4751,スコアリング基準!$A$36:$B$46,2,FALSE),0)</f>
        <v/>
      </c>
      <c r="Y4751" s="4">
        <f>SUM($S4751:$X4751)</f>
        <v/>
      </c>
      <c r="Z4751" s="4">
        <f>IF(COUNT($M4751:$N4751)=0,"データ無",IF($Y4751&gt;=スコアリング基準!$B$30,"S",IF($Y4751&gt;=スコアリング基準!$B$31,"A",IF($Y4751&gt;=スコアリング基準!$B$32,"B","C"))))</f>
        <v/>
      </c>
      <c r="AA4751">
        <f>IFERROR(INDEX(実績DB!$I$3:$I$104,MATCH($B4751&amp;$C4751,実績DB!$J$3:$J$104,0)),"")</f>
        <v/>
      </c>
    </row>
    <row r="4752">
      <c r="A4752" t="n">
        <v>4750</v>
      </c>
      <c r="B4752" t="inlineStr">
        <is>
          <t>関西</t>
        </is>
      </c>
      <c r="C4752" t="inlineStr">
        <is>
          <t>魚住変電所</t>
        </is>
      </c>
      <c r="E4752" t="n">
        <v>77</v>
      </c>
      <c r="F4752" t="n">
        <v>6.6</v>
      </c>
      <c r="G4752" s="3" t="n">
        <v>34.697328</v>
      </c>
      <c r="H4752" s="3" t="n">
        <v>134.917344</v>
      </c>
      <c r="I4752" t="inlineStr">
        <is>
          <t>Google Places(名称一致)</t>
        </is>
      </c>
      <c r="J4752" t="n">
        <v>38</v>
      </c>
      <c r="K4752" t="n">
        <v>38</v>
      </c>
      <c r="L4752" t="n">
        <v>-23</v>
      </c>
      <c r="M4752" t="n">
        <v>15</v>
      </c>
      <c r="N4752" t="n">
        <v>0</v>
      </c>
      <c r="O4752" t="inlineStr">
        <is>
          <t>不可 #2</t>
        </is>
      </c>
      <c r="P4752" t="inlineStr">
        <is>
          <t>有り</t>
        </is>
      </c>
      <c r="R4752" s="4">
        <f>IF(COUNT($M4752:$N4752)=0,"",IF(AND(IF($N4752&lt;&gt;"",$N4752,$M4752)&lt;=0,$O4752&lt;&gt;"可"),"警告",""))</f>
        <v/>
      </c>
      <c r="S4752" s="4">
        <f>IF(COUNT($M4752:$N4752)=0,0,IF(IF($N4752&lt;&gt;"",$N4752,$M4752)&gt;=スコアリング基準!$B$20,スコアリング基準!$C$20,IF(IF($N4752&lt;&gt;"",$N4752,$M4752)&gt;=スコアリング基準!$B$21,スコアリング基準!$C$21,IF(IF($N4752&lt;&gt;"",$N4752,$M4752)&gt;0,スコアリング基準!$C$22,0))))</f>
        <v/>
      </c>
      <c r="T4752" s="4">
        <f>IF($O4752="可",スコアリング基準!$C$23,0)</f>
        <v/>
      </c>
      <c r="U4752" s="4">
        <f>IF(OR(COUNT($K4752:$L4752)&lt;2,$K4752=0),0,IF(ABS($L4752)/$K4752&lt;=スコアリング基準!$B$24,スコアリング基準!$C$24,IF(ABS($L4752)/$K4752&lt;=スコアリング基準!$B$25,スコアリング基準!$C$25,IF(ABS($L4752)/$K4752&lt;=スコアリング基準!$B$26,スコアリング基準!$C$26,0))))</f>
        <v/>
      </c>
      <c r="V4752" s="4">
        <f>IF($P4752="なし",スコアリング基準!$C$27,0)</f>
        <v/>
      </c>
      <c r="W4752" s="4">
        <f>IF($F4752="",0,IF(ISNUMBER($F4752),IF($F4752&lt;=スコアリング基準!$B$28,スコアリング基準!$C$28,スコアリング基準!$C$29),0))</f>
        <v/>
      </c>
      <c r="X4752" s="4">
        <f>IFERROR(VLOOKUP($B4752,スコアリング基準!$A$36:$B$46,2,FALSE),0)</f>
        <v/>
      </c>
      <c r="Y4752" s="4">
        <f>SUM($S4752:$X4752)</f>
        <v/>
      </c>
      <c r="Z4752" s="4">
        <f>IF(COUNT($M4752:$N4752)=0,"データ無",IF($Y4752&gt;=スコアリング基準!$B$30,"S",IF($Y4752&gt;=スコアリング基準!$B$31,"A",IF($Y4752&gt;=スコアリング基準!$B$32,"B","C"))))</f>
        <v/>
      </c>
      <c r="AA4752">
        <f>IFERROR(INDEX(実績DB!$I$3:$I$104,MATCH($B4752&amp;$C4752,実績DB!$J$3:$J$104,0)),"")</f>
        <v/>
      </c>
    </row>
    <row r="4753">
      <c r="A4753" t="n">
        <v>4751</v>
      </c>
      <c r="B4753" t="inlineStr">
        <is>
          <t>関西</t>
        </is>
      </c>
      <c r="C4753" t="inlineStr">
        <is>
          <t>魚崎変電所</t>
        </is>
      </c>
      <c r="E4753" t="n">
        <v>77</v>
      </c>
      <c r="F4753" t="n">
        <v>6.6</v>
      </c>
      <c r="G4753" s="3" t="n">
        <v>34.712368</v>
      </c>
      <c r="H4753" s="3" t="n">
        <v>135.266277</v>
      </c>
      <c r="I4753" t="inlineStr">
        <is>
          <t>Google Places(名称一致)</t>
        </is>
      </c>
      <c r="J4753" t="n">
        <v>68</v>
      </c>
      <c r="K4753" t="n">
        <v>68</v>
      </c>
      <c r="L4753" t="n">
        <v>-54</v>
      </c>
      <c r="M4753" t="n">
        <v>14</v>
      </c>
      <c r="N4753" t="n">
        <v>0</v>
      </c>
      <c r="O4753" t="inlineStr">
        <is>
          <t>不可 #2</t>
        </is>
      </c>
      <c r="P4753" t="inlineStr">
        <is>
          <t>有り</t>
        </is>
      </c>
      <c r="R4753" s="4">
        <f>IF(COUNT($M4753:$N4753)=0,"",IF(AND(IF($N4753&lt;&gt;"",$N4753,$M4753)&lt;=0,$O4753&lt;&gt;"可"),"警告",""))</f>
        <v/>
      </c>
      <c r="S4753" s="4">
        <f>IF(COUNT($M4753:$N4753)=0,0,IF(IF($N4753&lt;&gt;"",$N4753,$M4753)&gt;=スコアリング基準!$B$20,スコアリング基準!$C$20,IF(IF($N4753&lt;&gt;"",$N4753,$M4753)&gt;=スコアリング基準!$B$21,スコアリング基準!$C$21,IF(IF($N4753&lt;&gt;"",$N4753,$M4753)&gt;0,スコアリング基準!$C$22,0))))</f>
        <v/>
      </c>
      <c r="T4753" s="4">
        <f>IF($O4753="可",スコアリング基準!$C$23,0)</f>
        <v/>
      </c>
      <c r="U4753" s="4">
        <f>IF(OR(COUNT($K4753:$L4753)&lt;2,$K4753=0),0,IF(ABS($L4753)/$K4753&lt;=スコアリング基準!$B$24,スコアリング基準!$C$24,IF(ABS($L4753)/$K4753&lt;=スコアリング基準!$B$25,スコアリング基準!$C$25,IF(ABS($L4753)/$K4753&lt;=スコアリング基準!$B$26,スコアリング基準!$C$26,0))))</f>
        <v/>
      </c>
      <c r="V4753" s="4">
        <f>IF($P4753="なし",スコアリング基準!$C$27,0)</f>
        <v/>
      </c>
      <c r="W4753" s="4">
        <f>IF($F4753="",0,IF(ISNUMBER($F4753),IF($F4753&lt;=スコアリング基準!$B$28,スコアリング基準!$C$28,スコアリング基準!$C$29),0))</f>
        <v/>
      </c>
      <c r="X4753" s="4">
        <f>IFERROR(VLOOKUP($B4753,スコアリング基準!$A$36:$B$46,2,FALSE),0)</f>
        <v/>
      </c>
      <c r="Y4753" s="4">
        <f>SUM($S4753:$X4753)</f>
        <v/>
      </c>
      <c r="Z4753" s="4">
        <f>IF(COUNT($M4753:$N4753)=0,"データ無",IF($Y4753&gt;=スコアリング基準!$B$30,"S",IF($Y4753&gt;=スコアリング基準!$B$31,"A",IF($Y4753&gt;=スコアリング基準!$B$32,"B","C"))))</f>
        <v/>
      </c>
      <c r="AA4753">
        <f>IFERROR(INDEX(実績DB!$I$3:$I$104,MATCH($B4753&amp;$C4753,実績DB!$J$3:$J$104,0)),"")</f>
        <v/>
      </c>
    </row>
    <row r="4754">
      <c r="A4754" t="n">
        <v>4752</v>
      </c>
      <c r="B4754" t="inlineStr">
        <is>
          <t>関西</t>
        </is>
      </c>
      <c r="C4754" t="inlineStr">
        <is>
          <t>鳳変電所</t>
        </is>
      </c>
      <c r="E4754" t="n">
        <v>77</v>
      </c>
      <c r="F4754" t="n">
        <v>6.6</v>
      </c>
      <c r="G4754" s="3" t="n">
        <v>34.52459</v>
      </c>
      <c r="H4754" s="3" t="n">
        <v>135.45316</v>
      </c>
      <c r="I4754" t="inlineStr">
        <is>
          <t>OSM実測(名称一致)</t>
        </is>
      </c>
      <c r="J4754" t="n">
        <v>28</v>
      </c>
      <c r="K4754" t="n">
        <v>28</v>
      </c>
      <c r="L4754" t="n">
        <v>-14</v>
      </c>
      <c r="M4754" t="n">
        <v>14</v>
      </c>
      <c r="N4754" t="n">
        <v>14</v>
      </c>
      <c r="O4754" t="inlineStr">
        <is>
          <t>不可 #2</t>
        </is>
      </c>
      <c r="P4754" t="inlineStr">
        <is>
          <t>有り</t>
        </is>
      </c>
      <c r="R4754" s="4">
        <f>IF(COUNT($M4754:$N4754)=0,"",IF(AND(IF($N4754&lt;&gt;"",$N4754,$M4754)&lt;=0,$O4754&lt;&gt;"可"),"警告",""))</f>
        <v/>
      </c>
      <c r="S4754" s="4">
        <f>IF(COUNT($M4754:$N4754)=0,0,IF(IF($N4754&lt;&gt;"",$N4754,$M4754)&gt;=スコアリング基準!$B$20,スコアリング基準!$C$20,IF(IF($N4754&lt;&gt;"",$N4754,$M4754)&gt;=スコアリング基準!$B$21,スコアリング基準!$C$21,IF(IF($N4754&lt;&gt;"",$N4754,$M4754)&gt;0,スコアリング基準!$C$22,0))))</f>
        <v/>
      </c>
      <c r="T4754" s="4">
        <f>IF($O4754="可",スコアリング基準!$C$23,0)</f>
        <v/>
      </c>
      <c r="U4754" s="4">
        <f>IF(OR(COUNT($K4754:$L4754)&lt;2,$K4754=0),0,IF(ABS($L4754)/$K4754&lt;=スコアリング基準!$B$24,スコアリング基準!$C$24,IF(ABS($L4754)/$K4754&lt;=スコアリング基準!$B$25,スコアリング基準!$C$25,IF(ABS($L4754)/$K4754&lt;=スコアリング基準!$B$26,スコアリング基準!$C$26,0))))</f>
        <v/>
      </c>
      <c r="V4754" s="4">
        <f>IF($P4754="なし",スコアリング基準!$C$27,0)</f>
        <v/>
      </c>
      <c r="W4754" s="4">
        <f>IF($F4754="",0,IF(ISNUMBER($F4754),IF($F4754&lt;=スコアリング基準!$B$28,スコアリング基準!$C$28,スコアリング基準!$C$29),0))</f>
        <v/>
      </c>
      <c r="X4754" s="4">
        <f>IFERROR(VLOOKUP($B4754,スコアリング基準!$A$36:$B$46,2,FALSE),0)</f>
        <v/>
      </c>
      <c r="Y4754" s="4">
        <f>SUM($S4754:$X4754)</f>
        <v/>
      </c>
      <c r="Z4754" s="4">
        <f>IF(COUNT($M4754:$N4754)=0,"データ無",IF($Y4754&gt;=スコアリング基準!$B$30,"S",IF($Y4754&gt;=スコアリング基準!$B$31,"A",IF($Y4754&gt;=スコアリング基準!$B$32,"B","C"))))</f>
        <v/>
      </c>
      <c r="AA4754">
        <f>IFERROR(INDEX(実績DB!$I$3:$I$104,MATCH($B4754&amp;$C4754,実績DB!$J$3:$J$104,0)),"")</f>
        <v/>
      </c>
    </row>
    <row r="4755">
      <c r="A4755" t="n">
        <v>4753</v>
      </c>
      <c r="B4755" t="inlineStr">
        <is>
          <t>関西</t>
        </is>
      </c>
      <c r="C4755" t="inlineStr">
        <is>
          <t>鴻池変電所</t>
        </is>
      </c>
      <c r="E4755" t="n">
        <v>77</v>
      </c>
      <c r="F4755" t="n">
        <v>6.6</v>
      </c>
      <c r="G4755" s="3" t="n">
        <v>34.69315</v>
      </c>
      <c r="H4755" s="3" t="n">
        <v>135.616524</v>
      </c>
      <c r="I4755" t="inlineStr">
        <is>
          <t>Google Places(名称一致)</t>
        </is>
      </c>
      <c r="J4755" t="n">
        <v>38</v>
      </c>
      <c r="K4755" t="n">
        <v>38</v>
      </c>
      <c r="L4755" t="n">
        <v>-19</v>
      </c>
      <c r="M4755" t="n">
        <v>19</v>
      </c>
      <c r="N4755" t="n">
        <v>0</v>
      </c>
      <c r="O4755" t="inlineStr">
        <is>
          <t>不可 #2</t>
        </is>
      </c>
      <c r="P4755" t="inlineStr">
        <is>
          <t>有り</t>
        </is>
      </c>
      <c r="R4755" s="4">
        <f>IF(COUNT($M4755:$N4755)=0,"",IF(AND(IF($N4755&lt;&gt;"",$N4755,$M4755)&lt;=0,$O4755&lt;&gt;"可"),"警告",""))</f>
        <v/>
      </c>
      <c r="S4755" s="4">
        <f>IF(COUNT($M4755:$N4755)=0,0,IF(IF($N4755&lt;&gt;"",$N4755,$M4755)&gt;=スコアリング基準!$B$20,スコアリング基準!$C$20,IF(IF($N4755&lt;&gt;"",$N4755,$M4755)&gt;=スコアリング基準!$B$21,スコアリング基準!$C$21,IF(IF($N4755&lt;&gt;"",$N4755,$M4755)&gt;0,スコアリング基準!$C$22,0))))</f>
        <v/>
      </c>
      <c r="T4755" s="4">
        <f>IF($O4755="可",スコアリング基準!$C$23,0)</f>
        <v/>
      </c>
      <c r="U4755" s="4">
        <f>IF(OR(COUNT($K4755:$L4755)&lt;2,$K4755=0),0,IF(ABS($L4755)/$K4755&lt;=スコアリング基準!$B$24,スコアリング基準!$C$24,IF(ABS($L4755)/$K4755&lt;=スコアリング基準!$B$25,スコアリング基準!$C$25,IF(ABS($L4755)/$K4755&lt;=スコアリング基準!$B$26,スコアリング基準!$C$26,0))))</f>
        <v/>
      </c>
      <c r="V4755" s="4">
        <f>IF($P4755="なし",スコアリング基準!$C$27,0)</f>
        <v/>
      </c>
      <c r="W4755" s="4">
        <f>IF($F4755="",0,IF(ISNUMBER($F4755),IF($F4755&lt;=スコアリング基準!$B$28,スコアリング基準!$C$28,スコアリング基準!$C$29),0))</f>
        <v/>
      </c>
      <c r="X4755" s="4">
        <f>IFERROR(VLOOKUP($B4755,スコアリング基準!$A$36:$B$46,2,FALSE),0)</f>
        <v/>
      </c>
      <c r="Y4755" s="4">
        <f>SUM($S4755:$X4755)</f>
        <v/>
      </c>
      <c r="Z4755" s="4">
        <f>IF(COUNT($M4755:$N4755)=0,"データ無",IF($Y4755&gt;=スコアリング基準!$B$30,"S",IF($Y4755&gt;=スコアリング基準!$B$31,"A",IF($Y4755&gt;=スコアリング基準!$B$32,"B","C"))))</f>
        <v/>
      </c>
      <c r="AA4755">
        <f>IFERROR(INDEX(実績DB!$I$3:$I$104,MATCH($B4755&amp;$C4755,実績DB!$J$3:$J$104,0)),"")</f>
        <v/>
      </c>
    </row>
    <row r="4756">
      <c r="A4756" t="n">
        <v>4754</v>
      </c>
      <c r="B4756" t="inlineStr">
        <is>
          <t>関西</t>
        </is>
      </c>
      <c r="C4756" t="inlineStr">
        <is>
          <t>鶴居変電所</t>
        </is>
      </c>
      <c r="E4756" t="n">
        <v>77</v>
      </c>
      <c r="F4756" t="n">
        <v>33</v>
      </c>
      <c r="G4756" s="3" t="n"/>
      <c r="H4756" s="3" t="n"/>
      <c r="I4756" t="inlineStr">
        <is>
          <t>未取得</t>
        </is>
      </c>
      <c r="J4756" t="n">
        <v>57</v>
      </c>
      <c r="K4756" t="n">
        <v>57</v>
      </c>
      <c r="L4756" t="n">
        <v>-3</v>
      </c>
      <c r="O4756" t="inlineStr">
        <is>
          <t>不可 #1</t>
        </is>
      </c>
      <c r="P4756" t="inlineStr">
        <is>
          <t>有り</t>
        </is>
      </c>
      <c r="R4756" s="4">
        <f>IF(COUNT($M4756:$N4756)=0,"",IF(AND(IF($N4756&lt;&gt;"",$N4756,$M4756)&lt;=0,$O4756&lt;&gt;"可"),"警告",""))</f>
        <v/>
      </c>
      <c r="S4756" s="4">
        <f>IF(COUNT($M4756:$N4756)=0,0,IF(IF($N4756&lt;&gt;"",$N4756,$M4756)&gt;=スコアリング基準!$B$20,スコアリング基準!$C$20,IF(IF($N4756&lt;&gt;"",$N4756,$M4756)&gt;=スコアリング基準!$B$21,スコアリング基準!$C$21,IF(IF($N4756&lt;&gt;"",$N4756,$M4756)&gt;0,スコアリング基準!$C$22,0))))</f>
        <v/>
      </c>
      <c r="T4756" s="4">
        <f>IF($O4756="可",スコアリング基準!$C$23,0)</f>
        <v/>
      </c>
      <c r="U4756" s="4">
        <f>IF(OR(COUNT($K4756:$L4756)&lt;2,$K4756=0),0,IF(ABS($L4756)/$K4756&lt;=スコアリング基準!$B$24,スコアリング基準!$C$24,IF(ABS($L4756)/$K4756&lt;=スコアリング基準!$B$25,スコアリング基準!$C$25,IF(ABS($L4756)/$K4756&lt;=スコアリング基準!$B$26,スコアリング基準!$C$26,0))))</f>
        <v/>
      </c>
      <c r="V4756" s="4">
        <f>IF($P4756="なし",スコアリング基準!$C$27,0)</f>
        <v/>
      </c>
      <c r="W4756" s="4">
        <f>IF($F4756="",0,IF(ISNUMBER($F4756),IF($F4756&lt;=スコアリング基準!$B$28,スコアリング基準!$C$28,スコアリング基準!$C$29),0))</f>
        <v/>
      </c>
      <c r="X4756" s="4">
        <f>IFERROR(VLOOKUP($B4756,スコアリング基準!$A$36:$B$46,2,FALSE),0)</f>
        <v/>
      </c>
      <c r="Y4756" s="4">
        <f>SUM($S4756:$X4756)</f>
        <v/>
      </c>
      <c r="Z4756" s="4">
        <f>IF(COUNT($M4756:$N4756)=0,"データ無",IF($Y4756&gt;=スコアリング基準!$B$30,"S",IF($Y4756&gt;=スコアリング基準!$B$31,"A",IF($Y4756&gt;=スコアリング基準!$B$32,"B","C"))))</f>
        <v/>
      </c>
      <c r="AA4756">
        <f>IFERROR(INDEX(実績DB!$I$3:$I$104,MATCH($B4756&amp;$C4756,実績DB!$J$3:$J$104,0)),"")</f>
        <v/>
      </c>
    </row>
    <row r="4757">
      <c r="A4757" t="n">
        <v>4755</v>
      </c>
      <c r="B4757" t="inlineStr">
        <is>
          <t>関西</t>
        </is>
      </c>
      <c r="C4757" t="inlineStr">
        <is>
          <t>鶴橋変電所</t>
        </is>
      </c>
      <c r="E4757" t="n">
        <v>77</v>
      </c>
      <c r="F4757" t="n">
        <v>6.6</v>
      </c>
      <c r="G4757" s="3" t="n">
        <v>34.658196</v>
      </c>
      <c r="H4757" s="3" t="n">
        <v>135.532489</v>
      </c>
      <c r="I4757" t="inlineStr">
        <is>
          <t>Google Places(名称一致)</t>
        </is>
      </c>
      <c r="J4757" t="n">
        <v>47</v>
      </c>
      <c r="K4757" t="n">
        <v>47</v>
      </c>
      <c r="L4757" t="n">
        <v>-28</v>
      </c>
      <c r="M4757" t="n">
        <v>19</v>
      </c>
      <c r="N4757" t="n">
        <v>19</v>
      </c>
      <c r="O4757" t="inlineStr">
        <is>
          <t>不可 #2</t>
        </is>
      </c>
      <c r="P4757" t="inlineStr">
        <is>
          <t>なし</t>
        </is>
      </c>
      <c r="R4757" s="4">
        <f>IF(COUNT($M4757:$N4757)=0,"",IF(AND(IF($N4757&lt;&gt;"",$N4757,$M4757)&lt;=0,$O4757&lt;&gt;"可"),"警告",""))</f>
        <v/>
      </c>
      <c r="S4757" s="4">
        <f>IF(COUNT($M4757:$N4757)=0,0,IF(IF($N4757&lt;&gt;"",$N4757,$M4757)&gt;=スコアリング基準!$B$20,スコアリング基準!$C$20,IF(IF($N4757&lt;&gt;"",$N4757,$M4757)&gt;=スコアリング基準!$B$21,スコアリング基準!$C$21,IF(IF($N4757&lt;&gt;"",$N4757,$M4757)&gt;0,スコアリング基準!$C$22,0))))</f>
        <v/>
      </c>
      <c r="T4757" s="4">
        <f>IF($O4757="可",スコアリング基準!$C$23,0)</f>
        <v/>
      </c>
      <c r="U4757" s="4">
        <f>IF(OR(COUNT($K4757:$L4757)&lt;2,$K4757=0),0,IF(ABS($L4757)/$K4757&lt;=スコアリング基準!$B$24,スコアリング基準!$C$24,IF(ABS($L4757)/$K4757&lt;=スコアリング基準!$B$25,スコアリング基準!$C$25,IF(ABS($L4757)/$K4757&lt;=スコアリング基準!$B$26,スコアリング基準!$C$26,0))))</f>
        <v/>
      </c>
      <c r="V4757" s="4">
        <f>IF($P4757="なし",スコアリング基準!$C$27,0)</f>
        <v/>
      </c>
      <c r="W4757" s="4">
        <f>IF($F4757="",0,IF(ISNUMBER($F4757),IF($F4757&lt;=スコアリング基準!$B$28,スコアリング基準!$C$28,スコアリング基準!$C$29),0))</f>
        <v/>
      </c>
      <c r="X4757" s="4">
        <f>IFERROR(VLOOKUP($B4757,スコアリング基準!$A$36:$B$46,2,FALSE),0)</f>
        <v/>
      </c>
      <c r="Y4757" s="4">
        <f>SUM($S4757:$X4757)</f>
        <v/>
      </c>
      <c r="Z4757" s="4">
        <f>IF(COUNT($M4757:$N4757)=0,"データ無",IF($Y4757&gt;=スコアリング基準!$B$30,"S",IF($Y4757&gt;=スコアリング基準!$B$31,"A",IF($Y4757&gt;=スコアリング基準!$B$32,"B","C"))))</f>
        <v/>
      </c>
      <c r="AA4757">
        <f>IFERROR(INDEX(実績DB!$I$3:$I$104,MATCH($B4757&amp;$C4757,実績DB!$J$3:$J$104,0)),"")</f>
        <v/>
      </c>
    </row>
    <row r="4758">
      <c r="A4758" t="n">
        <v>4756</v>
      </c>
      <c r="B4758" t="inlineStr">
        <is>
          <t>関西</t>
        </is>
      </c>
      <c r="C4758" t="inlineStr">
        <is>
          <t>鶴町変電所</t>
        </is>
      </c>
      <c r="E4758" t="n">
        <v>77</v>
      </c>
      <c r="F4758" t="n">
        <v>6.6</v>
      </c>
      <c r="G4758" s="3" t="n">
        <v>34.640938</v>
      </c>
      <c r="H4758" s="3" t="n">
        <v>135.468993</v>
      </c>
      <c r="I4758" t="inlineStr">
        <is>
          <t>Google Places(名称一致)</t>
        </is>
      </c>
      <c r="J4758" t="n">
        <v>36</v>
      </c>
      <c r="K4758" t="n">
        <v>36</v>
      </c>
      <c r="L4758" t="n">
        <v>-19</v>
      </c>
      <c r="M4758" t="n">
        <v>17</v>
      </c>
      <c r="N4758" t="n">
        <v>0</v>
      </c>
      <c r="O4758" t="inlineStr">
        <is>
          <t>不可 #2</t>
        </is>
      </c>
      <c r="P4758" t="inlineStr">
        <is>
          <t>有り</t>
        </is>
      </c>
      <c r="R4758" s="4">
        <f>IF(COUNT($M4758:$N4758)=0,"",IF(AND(IF($N4758&lt;&gt;"",$N4758,$M4758)&lt;=0,$O4758&lt;&gt;"可"),"警告",""))</f>
        <v/>
      </c>
      <c r="S4758" s="4">
        <f>IF(COUNT($M4758:$N4758)=0,0,IF(IF($N4758&lt;&gt;"",$N4758,$M4758)&gt;=スコアリング基準!$B$20,スコアリング基準!$C$20,IF(IF($N4758&lt;&gt;"",$N4758,$M4758)&gt;=スコアリング基準!$B$21,スコアリング基準!$C$21,IF(IF($N4758&lt;&gt;"",$N4758,$M4758)&gt;0,スコアリング基準!$C$22,0))))</f>
        <v/>
      </c>
      <c r="T4758" s="4">
        <f>IF($O4758="可",スコアリング基準!$C$23,0)</f>
        <v/>
      </c>
      <c r="U4758" s="4">
        <f>IF(OR(COUNT($K4758:$L4758)&lt;2,$K4758=0),0,IF(ABS($L4758)/$K4758&lt;=スコアリング基準!$B$24,スコアリング基準!$C$24,IF(ABS($L4758)/$K4758&lt;=スコアリング基準!$B$25,スコアリング基準!$C$25,IF(ABS($L4758)/$K4758&lt;=スコアリング基準!$B$26,スコアリング基準!$C$26,0))))</f>
        <v/>
      </c>
      <c r="V4758" s="4">
        <f>IF($P4758="なし",スコアリング基準!$C$27,0)</f>
        <v/>
      </c>
      <c r="W4758" s="4">
        <f>IF($F4758="",0,IF(ISNUMBER($F4758),IF($F4758&lt;=スコアリング基準!$B$28,スコアリング基準!$C$28,スコアリング基準!$C$29),0))</f>
        <v/>
      </c>
      <c r="X4758" s="4">
        <f>IFERROR(VLOOKUP($B4758,スコアリング基準!$A$36:$B$46,2,FALSE),0)</f>
        <v/>
      </c>
      <c r="Y4758" s="4">
        <f>SUM($S4758:$X4758)</f>
        <v/>
      </c>
      <c r="Z4758" s="4">
        <f>IF(COUNT($M4758:$N4758)=0,"データ無",IF($Y4758&gt;=スコアリング基準!$B$30,"S",IF($Y4758&gt;=スコアリング基準!$B$31,"A",IF($Y4758&gt;=スコアリング基準!$B$32,"B","C"))))</f>
        <v/>
      </c>
      <c r="AA4758">
        <f>IFERROR(INDEX(実績DB!$I$3:$I$104,MATCH($B4758&amp;$C4758,実績DB!$J$3:$J$104,0)),"")</f>
        <v/>
      </c>
    </row>
    <row r="4759">
      <c r="A4759" t="n">
        <v>4757</v>
      </c>
      <c r="B4759" t="inlineStr">
        <is>
          <t>関西</t>
        </is>
      </c>
      <c r="C4759" t="inlineStr">
        <is>
          <t>鷹合町変電所</t>
        </is>
      </c>
      <c r="E4759" t="n">
        <v>77</v>
      </c>
      <c r="F4759" t="n">
        <v>6.6</v>
      </c>
      <c r="G4759" s="3" t="n">
        <v>34.612982</v>
      </c>
      <c r="H4759" s="3" t="n">
        <v>135.527235</v>
      </c>
      <c r="I4759" t="inlineStr">
        <is>
          <t>Google Places(名称一致)</t>
        </is>
      </c>
      <c r="J4759" t="n">
        <v>66</v>
      </c>
      <c r="K4759" t="n">
        <v>66</v>
      </c>
      <c r="L4759" t="n">
        <v>-47</v>
      </c>
      <c r="M4759" t="n">
        <v>19</v>
      </c>
      <c r="N4759" t="n">
        <v>19</v>
      </c>
      <c r="O4759" t="inlineStr">
        <is>
          <t>不可 #2</t>
        </is>
      </c>
      <c r="P4759" t="inlineStr">
        <is>
          <t>なし</t>
        </is>
      </c>
      <c r="R4759" s="4">
        <f>IF(COUNT($M4759:$N4759)=0,"",IF(AND(IF($N4759&lt;&gt;"",$N4759,$M4759)&lt;=0,$O4759&lt;&gt;"可"),"警告",""))</f>
        <v/>
      </c>
      <c r="S4759" s="4">
        <f>IF(COUNT($M4759:$N4759)=0,0,IF(IF($N4759&lt;&gt;"",$N4759,$M4759)&gt;=スコアリング基準!$B$20,スコアリング基準!$C$20,IF(IF($N4759&lt;&gt;"",$N4759,$M4759)&gt;=スコアリング基準!$B$21,スコアリング基準!$C$21,IF(IF($N4759&lt;&gt;"",$N4759,$M4759)&gt;0,スコアリング基準!$C$22,0))))</f>
        <v/>
      </c>
      <c r="T4759" s="4">
        <f>IF($O4759="可",スコアリング基準!$C$23,0)</f>
        <v/>
      </c>
      <c r="U4759" s="4">
        <f>IF(OR(COUNT($K4759:$L4759)&lt;2,$K4759=0),0,IF(ABS($L4759)/$K4759&lt;=スコアリング基準!$B$24,スコアリング基準!$C$24,IF(ABS($L4759)/$K4759&lt;=スコアリング基準!$B$25,スコアリング基準!$C$25,IF(ABS($L4759)/$K4759&lt;=スコアリング基準!$B$26,スコアリング基準!$C$26,0))))</f>
        <v/>
      </c>
      <c r="V4759" s="4">
        <f>IF($P4759="なし",スコアリング基準!$C$27,0)</f>
        <v/>
      </c>
      <c r="W4759" s="4">
        <f>IF($F4759="",0,IF(ISNUMBER($F4759),IF($F4759&lt;=スコアリング基準!$B$28,スコアリング基準!$C$28,スコアリング基準!$C$29),0))</f>
        <v/>
      </c>
      <c r="X4759" s="4">
        <f>IFERROR(VLOOKUP($B4759,スコアリング基準!$A$36:$B$46,2,FALSE),0)</f>
        <v/>
      </c>
      <c r="Y4759" s="4">
        <f>SUM($S4759:$X4759)</f>
        <v/>
      </c>
      <c r="Z4759" s="4">
        <f>IF(COUNT($M4759:$N4759)=0,"データ無",IF($Y4759&gt;=スコアリング基準!$B$30,"S",IF($Y4759&gt;=スコアリング基準!$B$31,"A",IF($Y4759&gt;=スコアリング基準!$B$32,"B","C"))))</f>
        <v/>
      </c>
      <c r="AA4759">
        <f>IFERROR(INDEX(実績DB!$I$3:$I$104,MATCH($B4759&amp;$C4759,実績DB!$J$3:$J$104,0)),"")</f>
        <v/>
      </c>
    </row>
    <row r="4760">
      <c r="A4760" t="n">
        <v>4758</v>
      </c>
      <c r="B4760" t="inlineStr">
        <is>
          <t>関西</t>
        </is>
      </c>
      <c r="C4760" t="inlineStr">
        <is>
          <t>黄瀬変電所</t>
        </is>
      </c>
      <c r="E4760" t="n">
        <v>77</v>
      </c>
      <c r="F4760" t="n">
        <v>22</v>
      </c>
      <c r="G4760" s="3" t="n"/>
      <c r="H4760" s="3" t="n"/>
      <c r="I4760" t="inlineStr">
        <is>
          <t>未取得</t>
        </is>
      </c>
      <c r="J4760" t="n">
        <v>14</v>
      </c>
      <c r="K4760" t="n">
        <v>14</v>
      </c>
      <c r="L4760" t="n">
        <v>-1</v>
      </c>
      <c r="O4760" t="inlineStr">
        <is>
          <t>不可 #1</t>
        </is>
      </c>
      <c r="P4760" t="inlineStr">
        <is>
          <t>有り</t>
        </is>
      </c>
      <c r="R4760" s="4">
        <f>IF(COUNT($M4760:$N4760)=0,"",IF(AND(IF($N4760&lt;&gt;"",$N4760,$M4760)&lt;=0,$O4760&lt;&gt;"可"),"警告",""))</f>
        <v/>
      </c>
      <c r="S4760" s="4">
        <f>IF(COUNT($M4760:$N4760)=0,0,IF(IF($N4760&lt;&gt;"",$N4760,$M4760)&gt;=スコアリング基準!$B$20,スコアリング基準!$C$20,IF(IF($N4760&lt;&gt;"",$N4760,$M4760)&gt;=スコアリング基準!$B$21,スコアリング基準!$C$21,IF(IF($N4760&lt;&gt;"",$N4760,$M4760)&gt;0,スコアリング基準!$C$22,0))))</f>
        <v/>
      </c>
      <c r="T4760" s="4">
        <f>IF($O4760="可",スコアリング基準!$C$23,0)</f>
        <v/>
      </c>
      <c r="U4760" s="4">
        <f>IF(OR(COUNT($K4760:$L4760)&lt;2,$K4760=0),0,IF(ABS($L4760)/$K4760&lt;=スコアリング基準!$B$24,スコアリング基準!$C$24,IF(ABS($L4760)/$K4760&lt;=スコアリング基準!$B$25,スコアリング基準!$C$25,IF(ABS($L4760)/$K4760&lt;=スコアリング基準!$B$26,スコアリング基準!$C$26,0))))</f>
        <v/>
      </c>
      <c r="V4760" s="4">
        <f>IF($P4760="なし",スコアリング基準!$C$27,0)</f>
        <v/>
      </c>
      <c r="W4760" s="4">
        <f>IF($F4760="",0,IF(ISNUMBER($F4760),IF($F4760&lt;=スコアリング基準!$B$28,スコアリング基準!$C$28,スコアリング基準!$C$29),0))</f>
        <v/>
      </c>
      <c r="X4760" s="4">
        <f>IFERROR(VLOOKUP($B4760,スコアリング基準!$A$36:$B$46,2,FALSE),0)</f>
        <v/>
      </c>
      <c r="Y4760" s="4">
        <f>SUM($S4760:$X4760)</f>
        <v/>
      </c>
      <c r="Z4760" s="4">
        <f>IF(COUNT($M4760:$N4760)=0,"データ無",IF($Y4760&gt;=スコアリング基準!$B$30,"S",IF($Y4760&gt;=スコアリング基準!$B$31,"A",IF($Y4760&gt;=スコアリング基準!$B$32,"B","C"))))</f>
        <v/>
      </c>
      <c r="AA4760">
        <f>IFERROR(INDEX(実績DB!$I$3:$I$104,MATCH($B4760&amp;$C4760,実績DB!$J$3:$J$104,0)),"")</f>
        <v/>
      </c>
    </row>
    <row r="4761">
      <c r="A4761" t="n">
        <v>4759</v>
      </c>
      <c r="B4761" t="inlineStr">
        <is>
          <t>関西</t>
        </is>
      </c>
      <c r="C4761" t="inlineStr">
        <is>
          <t>黒井変電所</t>
        </is>
      </c>
      <c r="E4761" t="n">
        <v>77</v>
      </c>
      <c r="F4761" t="n">
        <v>6.6</v>
      </c>
      <c r="G4761" s="3" t="n">
        <v>35.168143</v>
      </c>
      <c r="H4761" s="3" t="n">
        <v>135.087711</v>
      </c>
      <c r="I4761" t="inlineStr">
        <is>
          <t>Google Places(名称一致)</t>
        </is>
      </c>
      <c r="J4761" t="n">
        <v>19</v>
      </c>
      <c r="K4761" t="n">
        <v>19</v>
      </c>
      <c r="L4761" t="n">
        <v>-17</v>
      </c>
      <c r="M4761" t="n">
        <v>0</v>
      </c>
      <c r="N4761" t="n">
        <v>0</v>
      </c>
      <c r="O4761" t="inlineStr">
        <is>
          <t>不可 #2</t>
        </is>
      </c>
      <c r="P4761" t="inlineStr">
        <is>
          <t>有り</t>
        </is>
      </c>
      <c r="R4761" s="4">
        <f>IF(COUNT($M4761:$N4761)=0,"",IF(AND(IF($N4761&lt;&gt;"",$N4761,$M4761)&lt;=0,$O4761&lt;&gt;"可"),"警告",""))</f>
        <v/>
      </c>
      <c r="S4761" s="4">
        <f>IF(COUNT($M4761:$N4761)=0,0,IF(IF($N4761&lt;&gt;"",$N4761,$M4761)&gt;=スコアリング基準!$B$20,スコアリング基準!$C$20,IF(IF($N4761&lt;&gt;"",$N4761,$M4761)&gt;=スコアリング基準!$B$21,スコアリング基準!$C$21,IF(IF($N4761&lt;&gt;"",$N4761,$M4761)&gt;0,スコアリング基準!$C$22,0))))</f>
        <v/>
      </c>
      <c r="T4761" s="4">
        <f>IF($O4761="可",スコアリング基準!$C$23,0)</f>
        <v/>
      </c>
      <c r="U4761" s="4">
        <f>IF(OR(COUNT($K4761:$L4761)&lt;2,$K4761=0),0,IF(ABS($L4761)/$K4761&lt;=スコアリング基準!$B$24,スコアリング基準!$C$24,IF(ABS($L4761)/$K4761&lt;=スコアリング基準!$B$25,スコアリング基準!$C$25,IF(ABS($L4761)/$K4761&lt;=スコアリング基準!$B$26,スコアリング基準!$C$26,0))))</f>
        <v/>
      </c>
      <c r="V4761" s="4">
        <f>IF($P4761="なし",スコアリング基準!$C$27,0)</f>
        <v/>
      </c>
      <c r="W4761" s="4">
        <f>IF($F4761="",0,IF(ISNUMBER($F4761),IF($F4761&lt;=スコアリング基準!$B$28,スコアリング基準!$C$28,スコアリング基準!$C$29),0))</f>
        <v/>
      </c>
      <c r="X4761" s="4">
        <f>IFERROR(VLOOKUP($B4761,スコアリング基準!$A$36:$B$46,2,FALSE),0)</f>
        <v/>
      </c>
      <c r="Y4761" s="4">
        <f>SUM($S4761:$X4761)</f>
        <v/>
      </c>
      <c r="Z4761" s="4">
        <f>IF(COUNT($M4761:$N4761)=0,"データ無",IF($Y4761&gt;=スコアリング基準!$B$30,"S",IF($Y4761&gt;=スコアリング基準!$B$31,"A",IF($Y4761&gt;=スコアリング基準!$B$32,"B","C"))))</f>
        <v/>
      </c>
      <c r="AA4761">
        <f>IFERROR(INDEX(実績DB!$I$3:$I$104,MATCH($B4761&amp;$C4761,実績DB!$J$3:$J$104,0)),"")</f>
        <v/>
      </c>
    </row>
    <row r="4762">
      <c r="A4762" t="n">
        <v>4760</v>
      </c>
      <c r="B4762" t="inlineStr">
        <is>
          <t>関西</t>
        </is>
      </c>
      <c r="C4762" t="inlineStr">
        <is>
          <t>黒田庄変電所</t>
        </is>
      </c>
      <c r="E4762" t="n">
        <v>77</v>
      </c>
      <c r="F4762" t="n">
        <v>6.6</v>
      </c>
      <c r="G4762" s="3" t="n">
        <v>35.020736</v>
      </c>
      <c r="H4762" s="3" t="n">
        <v>134.982238</v>
      </c>
      <c r="I4762" t="inlineStr">
        <is>
          <t>Google Places(名称一致)</t>
        </is>
      </c>
      <c r="J4762" t="n">
        <v>27</v>
      </c>
      <c r="K4762" t="n">
        <v>27</v>
      </c>
      <c r="L4762" t="n">
        <v>-24</v>
      </c>
      <c r="M4762" t="n">
        <v>3</v>
      </c>
      <c r="N4762" t="n">
        <v>0</v>
      </c>
      <c r="O4762" t="inlineStr">
        <is>
          <t>不可 #2</t>
        </is>
      </c>
      <c r="P4762" t="inlineStr">
        <is>
          <t>有り</t>
        </is>
      </c>
      <c r="R4762" s="4">
        <f>IF(COUNT($M4762:$N4762)=0,"",IF(AND(IF($N4762&lt;&gt;"",$N4762,$M4762)&lt;=0,$O4762&lt;&gt;"可"),"警告",""))</f>
        <v/>
      </c>
      <c r="S4762" s="4">
        <f>IF(COUNT($M4762:$N4762)=0,0,IF(IF($N4762&lt;&gt;"",$N4762,$M4762)&gt;=スコアリング基準!$B$20,スコアリング基準!$C$20,IF(IF($N4762&lt;&gt;"",$N4762,$M4762)&gt;=スコアリング基準!$B$21,スコアリング基準!$C$21,IF(IF($N4762&lt;&gt;"",$N4762,$M4762)&gt;0,スコアリング基準!$C$22,0))))</f>
        <v/>
      </c>
      <c r="T4762" s="4">
        <f>IF($O4762="可",スコアリング基準!$C$23,0)</f>
        <v/>
      </c>
      <c r="U4762" s="4">
        <f>IF(OR(COUNT($K4762:$L4762)&lt;2,$K4762=0),0,IF(ABS($L4762)/$K4762&lt;=スコアリング基準!$B$24,スコアリング基準!$C$24,IF(ABS($L4762)/$K4762&lt;=スコアリング基準!$B$25,スコアリング基準!$C$25,IF(ABS($L4762)/$K4762&lt;=スコアリング基準!$B$26,スコアリング基準!$C$26,0))))</f>
        <v/>
      </c>
      <c r="V4762" s="4">
        <f>IF($P4762="なし",スコアリング基準!$C$27,0)</f>
        <v/>
      </c>
      <c r="W4762" s="4">
        <f>IF($F4762="",0,IF(ISNUMBER($F4762),IF($F4762&lt;=スコアリング基準!$B$28,スコアリング基準!$C$28,スコアリング基準!$C$29),0))</f>
        <v/>
      </c>
      <c r="X4762" s="4">
        <f>IFERROR(VLOOKUP($B4762,スコアリング基準!$A$36:$B$46,2,FALSE),0)</f>
        <v/>
      </c>
      <c r="Y4762" s="4">
        <f>SUM($S4762:$X4762)</f>
        <v/>
      </c>
      <c r="Z4762" s="4">
        <f>IF(COUNT($M4762:$N4762)=0,"データ無",IF($Y4762&gt;=スコアリング基準!$B$30,"S",IF($Y4762&gt;=スコアリング基準!$B$31,"A",IF($Y4762&gt;=スコアリング基準!$B$32,"B","C"))))</f>
        <v/>
      </c>
      <c r="AA4762">
        <f>IFERROR(INDEX(実績DB!$I$3:$I$104,MATCH($B4762&amp;$C4762,実績DB!$J$3:$J$104,0)),"")</f>
        <v/>
      </c>
    </row>
    <row r="4763">
      <c r="A4763" t="n">
        <v>4761</v>
      </c>
      <c r="B4763" t="inlineStr">
        <is>
          <t>関西</t>
        </is>
      </c>
      <c r="C4763" t="inlineStr">
        <is>
          <t>龍野変電所</t>
        </is>
      </c>
      <c r="E4763" t="n">
        <v>77</v>
      </c>
      <c r="F4763" t="n">
        <v>6.6</v>
      </c>
      <c r="G4763" s="3" t="n">
        <v>34.854947</v>
      </c>
      <c r="H4763" s="3" t="n">
        <v>134.546708</v>
      </c>
      <c r="I4763" t="inlineStr">
        <is>
          <t>Google Places(名称一致)</t>
        </is>
      </c>
      <c r="J4763" t="n">
        <v>57</v>
      </c>
      <c r="K4763" t="n">
        <v>57</v>
      </c>
      <c r="L4763" t="n">
        <v>-42</v>
      </c>
      <c r="M4763" t="n">
        <v>15</v>
      </c>
      <c r="N4763" t="n">
        <v>15</v>
      </c>
      <c r="O4763" t="inlineStr">
        <is>
          <t>不可 #2</t>
        </is>
      </c>
      <c r="P4763" t="inlineStr">
        <is>
          <t>有り</t>
        </is>
      </c>
      <c r="R4763" s="4">
        <f>IF(COUNT($M4763:$N4763)=0,"",IF(AND(IF($N4763&lt;&gt;"",$N4763,$M4763)&lt;=0,$O4763&lt;&gt;"可"),"警告",""))</f>
        <v/>
      </c>
      <c r="S4763" s="4">
        <f>IF(COUNT($M4763:$N4763)=0,0,IF(IF($N4763&lt;&gt;"",$N4763,$M4763)&gt;=スコアリング基準!$B$20,スコアリング基準!$C$20,IF(IF($N4763&lt;&gt;"",$N4763,$M4763)&gt;=スコアリング基準!$B$21,スコアリング基準!$C$21,IF(IF($N4763&lt;&gt;"",$N4763,$M4763)&gt;0,スコアリング基準!$C$22,0))))</f>
        <v/>
      </c>
      <c r="T4763" s="4">
        <f>IF($O4763="可",スコアリング基準!$C$23,0)</f>
        <v/>
      </c>
      <c r="U4763" s="4">
        <f>IF(OR(COUNT($K4763:$L4763)&lt;2,$K4763=0),0,IF(ABS($L4763)/$K4763&lt;=スコアリング基準!$B$24,スコアリング基準!$C$24,IF(ABS($L4763)/$K4763&lt;=スコアリング基準!$B$25,スコアリング基準!$C$25,IF(ABS($L4763)/$K4763&lt;=スコアリング基準!$B$26,スコアリング基準!$C$26,0))))</f>
        <v/>
      </c>
      <c r="V4763" s="4">
        <f>IF($P4763="なし",スコアリング基準!$C$27,0)</f>
        <v/>
      </c>
      <c r="W4763" s="4">
        <f>IF($F4763="",0,IF(ISNUMBER($F4763),IF($F4763&lt;=スコアリング基準!$B$28,スコアリング基準!$C$28,スコアリング基準!$C$29),0))</f>
        <v/>
      </c>
      <c r="X4763" s="4">
        <f>IFERROR(VLOOKUP($B4763,スコアリング基準!$A$36:$B$46,2,FALSE),0)</f>
        <v/>
      </c>
      <c r="Y4763" s="4">
        <f>SUM($S4763:$X4763)</f>
        <v/>
      </c>
      <c r="Z4763" s="4">
        <f>IF(COUNT($M4763:$N4763)=0,"データ無",IF($Y4763&gt;=スコアリング基準!$B$30,"S",IF($Y4763&gt;=スコアリング基準!$B$31,"A",IF($Y4763&gt;=スコアリング基準!$B$32,"B","C"))))</f>
        <v/>
      </c>
      <c r="AA4763">
        <f>IFERROR(INDEX(実績DB!$I$3:$I$104,MATCH($B4763&amp;$C4763,実績DB!$J$3:$J$104,0)),"")</f>
        <v/>
      </c>
    </row>
    <row r="4764">
      <c r="A4764" t="n">
        <v>4762</v>
      </c>
      <c r="B4764" t="inlineStr">
        <is>
          <t>中国</t>
        </is>
      </c>
      <c r="C4764" t="inlineStr">
        <is>
          <t>北松江変電所</t>
        </is>
      </c>
      <c r="D4764" t="inlineStr">
        <is>
          <t>島根県</t>
        </is>
      </c>
      <c r="E4764" t="n">
        <v>500</v>
      </c>
      <c r="G4764" s="3" t="n">
        <v>35.470506</v>
      </c>
      <c r="H4764" s="3" t="n">
        <v>133.115669</v>
      </c>
      <c r="I4764" t="inlineStr">
        <is>
          <t>OSM実測</t>
        </is>
      </c>
      <c r="J4764" t="n">
        <v>1900</v>
      </c>
      <c r="K4764" t="n">
        <v>950</v>
      </c>
      <c r="L4764" t="n">
        <v>-1155</v>
      </c>
      <c r="O4764" t="inlineStr">
        <is>
          <t>可</t>
        </is>
      </c>
      <c r="P4764" t="inlineStr">
        <is>
          <t>有り</t>
        </is>
      </c>
      <c r="R4764" s="4">
        <f>IF(COUNT($M4764:$N4764)=0,"",IF(AND(IF($N4764&lt;&gt;"",$N4764,$M4764)&lt;=0,$O4764&lt;&gt;"可"),"警告",""))</f>
        <v/>
      </c>
      <c r="S4764" s="4">
        <f>IF(COUNT($M4764:$N4764)=0,0,IF(IF($N4764&lt;&gt;"",$N4764,$M4764)&gt;=スコアリング基準!$B$20,スコアリング基準!$C$20,IF(IF($N4764&lt;&gt;"",$N4764,$M4764)&gt;=スコアリング基準!$B$21,スコアリング基準!$C$21,IF(IF($N4764&lt;&gt;"",$N4764,$M4764)&gt;0,スコアリング基準!$C$22,0))))</f>
        <v/>
      </c>
      <c r="T4764" s="4">
        <f>IF($O4764="可",スコアリング基準!$C$23,0)</f>
        <v/>
      </c>
      <c r="U4764" s="4">
        <f>IF(OR(COUNT($K4764:$L4764)&lt;2,$K4764=0),0,IF(ABS($L4764)/$K4764&lt;=スコアリング基準!$B$24,スコアリング基準!$C$24,IF(ABS($L4764)/$K4764&lt;=スコアリング基準!$B$25,スコアリング基準!$C$25,IF(ABS($L4764)/$K4764&lt;=スコアリング基準!$B$26,スコアリング基準!$C$26,0))))</f>
        <v/>
      </c>
      <c r="V4764" s="4">
        <f>IF($P4764="なし",スコアリング基準!$C$27,0)</f>
        <v/>
      </c>
      <c r="W4764" s="4">
        <f>IF($F4764="",0,IF(ISNUMBER($F4764),IF($F4764&lt;=スコアリング基準!$B$28,スコアリング基準!$C$28,スコアリング基準!$C$29),0))</f>
        <v/>
      </c>
      <c r="X4764" s="4">
        <f>IFERROR(VLOOKUP($B4764,スコアリング基準!$A$36:$B$46,2,FALSE),0)</f>
        <v/>
      </c>
      <c r="Y4764" s="4">
        <f>SUM($S4764:$X4764)</f>
        <v/>
      </c>
      <c r="Z4764" s="4">
        <f>IF(COUNT($M4764:$N4764)=0,"データ無",IF($Y4764&gt;=スコアリング基準!$B$30,"S",IF($Y4764&gt;=スコアリング基準!$B$31,"A",IF($Y4764&gt;=スコアリング基準!$B$32,"B","C"))))</f>
        <v/>
      </c>
      <c r="AA4764">
        <f>IFERROR(INDEX(実績DB!$I$3:$I$104,MATCH($B4764&amp;$C4764,実績DB!$J$3:$J$104,0)),"")</f>
        <v/>
      </c>
    </row>
    <row r="4765">
      <c r="A4765" t="n">
        <v>4763</v>
      </c>
      <c r="B4765" t="inlineStr">
        <is>
          <t>中国</t>
        </is>
      </c>
      <c r="C4765" t="inlineStr">
        <is>
          <t>新山口変電所</t>
        </is>
      </c>
      <c r="D4765" t="inlineStr">
        <is>
          <t>山口県</t>
        </is>
      </c>
      <c r="E4765" t="n">
        <v>500</v>
      </c>
      <c r="G4765" s="3" t="n">
        <v>34.1632</v>
      </c>
      <c r="H4765" s="3" t="n">
        <v>131.093064</v>
      </c>
      <c r="I4765" t="inlineStr">
        <is>
          <t>OSM実測</t>
        </is>
      </c>
      <c r="J4765" t="n">
        <v>1900</v>
      </c>
      <c r="K4765" t="n">
        <v>1389</v>
      </c>
      <c r="L4765" t="n">
        <v>-1385</v>
      </c>
      <c r="O4765" t="inlineStr">
        <is>
          <t>可</t>
        </is>
      </c>
      <c r="P4765" t="inlineStr">
        <is>
          <t>有り</t>
        </is>
      </c>
      <c r="R4765" s="4">
        <f>IF(COUNT($M4765:$N4765)=0,"",IF(AND(IF($N4765&lt;&gt;"",$N4765,$M4765)&lt;=0,$O4765&lt;&gt;"可"),"警告",""))</f>
        <v/>
      </c>
      <c r="S4765" s="4">
        <f>IF(COUNT($M4765:$N4765)=0,0,IF(IF($N4765&lt;&gt;"",$N4765,$M4765)&gt;=スコアリング基準!$B$20,スコアリング基準!$C$20,IF(IF($N4765&lt;&gt;"",$N4765,$M4765)&gt;=スコアリング基準!$B$21,スコアリング基準!$C$21,IF(IF($N4765&lt;&gt;"",$N4765,$M4765)&gt;0,スコアリング基準!$C$22,0))))</f>
        <v/>
      </c>
      <c r="T4765" s="4">
        <f>IF($O4765="可",スコアリング基準!$C$23,0)</f>
        <v/>
      </c>
      <c r="U4765" s="4">
        <f>IF(OR(COUNT($K4765:$L4765)&lt;2,$K4765=0),0,IF(ABS($L4765)/$K4765&lt;=スコアリング基準!$B$24,スコアリング基準!$C$24,IF(ABS($L4765)/$K4765&lt;=スコアリング基準!$B$25,スコアリング基準!$C$25,IF(ABS($L4765)/$K4765&lt;=スコアリング基準!$B$26,スコアリング基準!$C$26,0))))</f>
        <v/>
      </c>
      <c r="V4765" s="4">
        <f>IF($P4765="なし",スコアリング基準!$C$27,0)</f>
        <v/>
      </c>
      <c r="W4765" s="4">
        <f>IF($F4765="",0,IF(ISNUMBER($F4765),IF($F4765&lt;=スコアリング基準!$B$28,スコアリング基準!$C$28,スコアリング基準!$C$29),0))</f>
        <v/>
      </c>
      <c r="X4765" s="4">
        <f>IFERROR(VLOOKUP($B4765,スコアリング基準!$A$36:$B$46,2,FALSE),0)</f>
        <v/>
      </c>
      <c r="Y4765" s="4">
        <f>SUM($S4765:$X4765)</f>
        <v/>
      </c>
      <c r="Z4765" s="4">
        <f>IF(COUNT($M4765:$N4765)=0,"データ無",IF($Y4765&gt;=スコアリング基準!$B$30,"S",IF($Y4765&gt;=スコアリング基準!$B$31,"A",IF($Y4765&gt;=スコアリング基準!$B$32,"B","C"))))</f>
        <v/>
      </c>
      <c r="AA4765">
        <f>IFERROR(INDEX(実績DB!$I$3:$I$104,MATCH($B4765&amp;$C4765,実績DB!$J$3:$J$104,0)),"")</f>
        <v/>
      </c>
    </row>
    <row r="4766">
      <c r="A4766" t="n">
        <v>4764</v>
      </c>
      <c r="B4766" t="inlineStr">
        <is>
          <t>中国</t>
        </is>
      </c>
      <c r="C4766" t="inlineStr">
        <is>
          <t>新岡山変電所</t>
        </is>
      </c>
      <c r="D4766" t="inlineStr">
        <is>
          <t>岡山県</t>
        </is>
      </c>
      <c r="E4766" t="n">
        <v>500</v>
      </c>
      <c r="G4766" s="3" t="n">
        <v>34.803699</v>
      </c>
      <c r="H4766" s="3" t="n">
        <v>133.388381</v>
      </c>
      <c r="I4766" t="inlineStr">
        <is>
          <t>OSM実測</t>
        </is>
      </c>
      <c r="J4766" t="n">
        <v>2850</v>
      </c>
      <c r="K4766" t="n">
        <v>2375</v>
      </c>
      <c r="L4766" t="n">
        <v>-1436</v>
      </c>
      <c r="O4766" t="inlineStr">
        <is>
          <t>可</t>
        </is>
      </c>
      <c r="P4766" t="inlineStr">
        <is>
          <t>なし</t>
        </is>
      </c>
      <c r="R4766" s="4">
        <f>IF(COUNT($M4766:$N4766)=0,"",IF(AND(IF($N4766&lt;&gt;"",$N4766,$M4766)&lt;=0,$O4766&lt;&gt;"可"),"警告",""))</f>
        <v/>
      </c>
      <c r="S4766" s="4">
        <f>IF(COUNT($M4766:$N4766)=0,0,IF(IF($N4766&lt;&gt;"",$N4766,$M4766)&gt;=スコアリング基準!$B$20,スコアリング基準!$C$20,IF(IF($N4766&lt;&gt;"",$N4766,$M4766)&gt;=スコアリング基準!$B$21,スコアリング基準!$C$21,IF(IF($N4766&lt;&gt;"",$N4766,$M4766)&gt;0,スコアリング基準!$C$22,0))))</f>
        <v/>
      </c>
      <c r="T4766" s="4">
        <f>IF($O4766="可",スコアリング基準!$C$23,0)</f>
        <v/>
      </c>
      <c r="U4766" s="4">
        <f>IF(OR(COUNT($K4766:$L4766)&lt;2,$K4766=0),0,IF(ABS($L4766)/$K4766&lt;=スコアリング基準!$B$24,スコアリング基準!$C$24,IF(ABS($L4766)/$K4766&lt;=スコアリング基準!$B$25,スコアリング基準!$C$25,IF(ABS($L4766)/$K4766&lt;=スコアリング基準!$B$26,スコアリング基準!$C$26,0))))</f>
        <v/>
      </c>
      <c r="V4766" s="4">
        <f>IF($P4766="なし",スコアリング基準!$C$27,0)</f>
        <v/>
      </c>
      <c r="W4766" s="4">
        <f>IF($F4766="",0,IF(ISNUMBER($F4766),IF($F4766&lt;=スコアリング基準!$B$28,スコアリング基準!$C$28,スコアリング基準!$C$29),0))</f>
        <v/>
      </c>
      <c r="X4766" s="4">
        <f>IFERROR(VLOOKUP($B4766,スコアリング基準!$A$36:$B$46,2,FALSE),0)</f>
        <v/>
      </c>
      <c r="Y4766" s="4">
        <f>SUM($S4766:$X4766)</f>
        <v/>
      </c>
      <c r="Z4766" s="4">
        <f>IF(COUNT($M4766:$N4766)=0,"データ無",IF($Y4766&gt;=スコアリング基準!$B$30,"S",IF($Y4766&gt;=スコアリング基準!$B$31,"A",IF($Y4766&gt;=スコアリング基準!$B$32,"B","C"))))</f>
        <v/>
      </c>
      <c r="AA4766">
        <f>IFERROR(INDEX(実績DB!$I$3:$I$104,MATCH($B4766&amp;$C4766,実績DB!$J$3:$J$104,0)),"")</f>
        <v/>
      </c>
    </row>
    <row r="4767">
      <c r="A4767" t="n">
        <v>4765</v>
      </c>
      <c r="B4767" t="inlineStr">
        <is>
          <t>中国</t>
        </is>
      </c>
      <c r="C4767" t="inlineStr">
        <is>
          <t>新広島変電所</t>
        </is>
      </c>
      <c r="D4767" t="inlineStr">
        <is>
          <t>広島県</t>
        </is>
      </c>
      <c r="E4767" t="n">
        <v>500</v>
      </c>
      <c r="G4767" s="3" t="n">
        <v>34.489132</v>
      </c>
      <c r="H4767" s="3" t="n">
        <v>132.709106</v>
      </c>
      <c r="I4767" t="inlineStr">
        <is>
          <t>OSM実測</t>
        </is>
      </c>
      <c r="J4767" t="n">
        <v>1900</v>
      </c>
      <c r="K4767" t="n">
        <v>1357</v>
      </c>
      <c r="L4767" t="n">
        <v>-1226</v>
      </c>
      <c r="O4767" t="inlineStr">
        <is>
          <t>可</t>
        </is>
      </c>
      <c r="P4767" t="inlineStr">
        <is>
          <t>有り</t>
        </is>
      </c>
      <c r="R4767" s="4">
        <f>IF(COUNT($M4767:$N4767)=0,"",IF(AND(IF($N4767&lt;&gt;"",$N4767,$M4767)&lt;=0,$O4767&lt;&gt;"可"),"警告",""))</f>
        <v/>
      </c>
      <c r="S4767" s="4">
        <f>IF(COUNT($M4767:$N4767)=0,0,IF(IF($N4767&lt;&gt;"",$N4767,$M4767)&gt;=スコアリング基準!$B$20,スコアリング基準!$C$20,IF(IF($N4767&lt;&gt;"",$N4767,$M4767)&gt;=スコアリング基準!$B$21,スコアリング基準!$C$21,IF(IF($N4767&lt;&gt;"",$N4767,$M4767)&gt;0,スコアリング基準!$C$22,0))))</f>
        <v/>
      </c>
      <c r="T4767" s="4">
        <f>IF($O4767="可",スコアリング基準!$C$23,0)</f>
        <v/>
      </c>
      <c r="U4767" s="4">
        <f>IF(OR(COUNT($K4767:$L4767)&lt;2,$K4767=0),0,IF(ABS($L4767)/$K4767&lt;=スコアリング基準!$B$24,スコアリング基準!$C$24,IF(ABS($L4767)/$K4767&lt;=スコアリング基準!$B$25,スコアリング基準!$C$25,IF(ABS($L4767)/$K4767&lt;=スコアリング基準!$B$26,スコアリング基準!$C$26,0))))</f>
        <v/>
      </c>
      <c r="V4767" s="4">
        <f>IF($P4767="なし",スコアリング基準!$C$27,0)</f>
        <v/>
      </c>
      <c r="W4767" s="4">
        <f>IF($F4767="",0,IF(ISNUMBER($F4767),IF($F4767&lt;=スコアリング基準!$B$28,スコアリング基準!$C$28,スコアリング基準!$C$29),0))</f>
        <v/>
      </c>
      <c r="X4767" s="4">
        <f>IFERROR(VLOOKUP($B4767,スコアリング基準!$A$36:$B$46,2,FALSE),0)</f>
        <v/>
      </c>
      <c r="Y4767" s="4">
        <f>SUM($S4767:$X4767)</f>
        <v/>
      </c>
      <c r="Z4767" s="4">
        <f>IF(COUNT($M4767:$N4767)=0,"データ無",IF($Y4767&gt;=スコアリング基準!$B$30,"S",IF($Y4767&gt;=スコアリング基準!$B$31,"A",IF($Y4767&gt;=スコアリング基準!$B$32,"B","C"))))</f>
        <v/>
      </c>
      <c r="AA4767">
        <f>IFERROR(INDEX(実績DB!$I$3:$I$104,MATCH($B4767&amp;$C4767,実績DB!$J$3:$J$104,0)),"")</f>
        <v/>
      </c>
    </row>
    <row r="4768">
      <c r="A4768" t="n">
        <v>4766</v>
      </c>
      <c r="B4768" t="inlineStr">
        <is>
          <t>中国</t>
        </is>
      </c>
      <c r="C4768" t="inlineStr">
        <is>
          <t>新西広島変電所</t>
        </is>
      </c>
      <c r="D4768" t="inlineStr">
        <is>
          <t>広島県</t>
        </is>
      </c>
      <c r="E4768" t="n">
        <v>500</v>
      </c>
      <c r="G4768" s="3" t="n">
        <v>34.412521</v>
      </c>
      <c r="H4768" s="3" t="n">
        <v>132.257569</v>
      </c>
      <c r="I4768" t="inlineStr">
        <is>
          <t>OSM実測</t>
        </is>
      </c>
      <c r="J4768" t="n">
        <v>1900</v>
      </c>
      <c r="K4768" t="n">
        <v>1345</v>
      </c>
      <c r="L4768" t="n">
        <v>-544</v>
      </c>
      <c r="O4768" t="inlineStr">
        <is>
          <t>可</t>
        </is>
      </c>
      <c r="P4768" t="inlineStr">
        <is>
          <t>有り</t>
        </is>
      </c>
      <c r="R4768" s="4">
        <f>IF(COUNT($M4768:$N4768)=0,"",IF(AND(IF($N4768&lt;&gt;"",$N4768,$M4768)&lt;=0,$O4768&lt;&gt;"可"),"警告",""))</f>
        <v/>
      </c>
      <c r="S4768" s="4">
        <f>IF(COUNT($M4768:$N4768)=0,0,IF(IF($N4768&lt;&gt;"",$N4768,$M4768)&gt;=スコアリング基準!$B$20,スコアリング基準!$C$20,IF(IF($N4768&lt;&gt;"",$N4768,$M4768)&gt;=スコアリング基準!$B$21,スコアリング基準!$C$21,IF(IF($N4768&lt;&gt;"",$N4768,$M4768)&gt;0,スコアリング基準!$C$22,0))))</f>
        <v/>
      </c>
      <c r="T4768" s="4">
        <f>IF($O4768="可",スコアリング基準!$C$23,0)</f>
        <v/>
      </c>
      <c r="U4768" s="4">
        <f>IF(OR(COUNT($K4768:$L4768)&lt;2,$K4768=0),0,IF(ABS($L4768)/$K4768&lt;=スコアリング基準!$B$24,スコアリング基準!$C$24,IF(ABS($L4768)/$K4768&lt;=スコアリング基準!$B$25,スコアリング基準!$C$25,IF(ABS($L4768)/$K4768&lt;=スコアリング基準!$B$26,スコアリング基準!$C$26,0))))</f>
        <v/>
      </c>
      <c r="V4768" s="4">
        <f>IF($P4768="なし",スコアリング基準!$C$27,0)</f>
        <v/>
      </c>
      <c r="W4768" s="4">
        <f>IF($F4768="",0,IF(ISNUMBER($F4768),IF($F4768&lt;=スコアリング基準!$B$28,スコアリング基準!$C$28,スコアリング基準!$C$29),0))</f>
        <v/>
      </c>
      <c r="X4768" s="4">
        <f>IFERROR(VLOOKUP($B4768,スコアリング基準!$A$36:$B$46,2,FALSE),0)</f>
        <v/>
      </c>
      <c r="Y4768" s="4">
        <f>SUM($S4768:$X4768)</f>
        <v/>
      </c>
      <c r="Z4768" s="4">
        <f>IF(COUNT($M4768:$N4768)=0,"データ無",IF($Y4768&gt;=スコアリング基準!$B$30,"S",IF($Y4768&gt;=スコアリング基準!$B$31,"A",IF($Y4768&gt;=スコアリング基準!$B$32,"B","C"))))</f>
        <v/>
      </c>
      <c r="AA4768">
        <f>IFERROR(INDEX(実績DB!$I$3:$I$104,MATCH($B4768&amp;$C4768,実績DB!$J$3:$J$104,0)),"")</f>
        <v/>
      </c>
    </row>
    <row r="4769">
      <c r="A4769" t="n">
        <v>4767</v>
      </c>
      <c r="B4769" t="inlineStr">
        <is>
          <t>中国</t>
        </is>
      </c>
      <c r="C4769" t="inlineStr">
        <is>
          <t>日野変電所</t>
        </is>
      </c>
      <c r="D4769" t="inlineStr">
        <is>
          <t>鳥取県</t>
        </is>
      </c>
      <c r="E4769" t="n">
        <v>500</v>
      </c>
      <c r="G4769" s="3" t="n">
        <v>35.296134</v>
      </c>
      <c r="H4769" s="3" t="n">
        <v>133.405626</v>
      </c>
      <c r="I4769" t="inlineStr">
        <is>
          <t>OSM実測</t>
        </is>
      </c>
      <c r="J4769" t="n">
        <v>1900</v>
      </c>
      <c r="K4769" t="n">
        <v>1576</v>
      </c>
      <c r="L4769" t="n">
        <v>-1089</v>
      </c>
      <c r="O4769" t="inlineStr">
        <is>
          <t>可</t>
        </is>
      </c>
      <c r="P4769" t="inlineStr">
        <is>
          <t>なし</t>
        </is>
      </c>
      <c r="R4769" s="4">
        <f>IF(COUNT($M4769:$N4769)=0,"",IF(AND(IF($N4769&lt;&gt;"",$N4769,$M4769)&lt;=0,$O4769&lt;&gt;"可"),"警告",""))</f>
        <v/>
      </c>
      <c r="S4769" s="4">
        <f>IF(COUNT($M4769:$N4769)=0,0,IF(IF($N4769&lt;&gt;"",$N4769,$M4769)&gt;=スコアリング基準!$B$20,スコアリング基準!$C$20,IF(IF($N4769&lt;&gt;"",$N4769,$M4769)&gt;=スコアリング基準!$B$21,スコアリング基準!$C$21,IF(IF($N4769&lt;&gt;"",$N4769,$M4769)&gt;0,スコアリング基準!$C$22,0))))</f>
        <v/>
      </c>
      <c r="T4769" s="4">
        <f>IF($O4769="可",スコアリング基準!$C$23,0)</f>
        <v/>
      </c>
      <c r="U4769" s="4">
        <f>IF(OR(COUNT($K4769:$L4769)&lt;2,$K4769=0),0,IF(ABS($L4769)/$K4769&lt;=スコアリング基準!$B$24,スコアリング基準!$C$24,IF(ABS($L4769)/$K4769&lt;=スコアリング基準!$B$25,スコアリング基準!$C$25,IF(ABS($L4769)/$K4769&lt;=スコアリング基準!$B$26,スコアリング基準!$C$26,0))))</f>
        <v/>
      </c>
      <c r="V4769" s="4">
        <f>IF($P4769="なし",スコアリング基準!$C$27,0)</f>
        <v/>
      </c>
      <c r="W4769" s="4">
        <f>IF($F4769="",0,IF(ISNUMBER($F4769),IF($F4769&lt;=スコアリング基準!$B$28,スコアリング基準!$C$28,スコアリング基準!$C$29),0))</f>
        <v/>
      </c>
      <c r="X4769" s="4">
        <f>IFERROR(VLOOKUP($B4769,スコアリング基準!$A$36:$B$46,2,FALSE),0)</f>
        <v/>
      </c>
      <c r="Y4769" s="4">
        <f>SUM($S4769:$X4769)</f>
        <v/>
      </c>
      <c r="Z4769" s="4">
        <f>IF(COUNT($M4769:$N4769)=0,"データ無",IF($Y4769&gt;=スコアリング基準!$B$30,"S",IF($Y4769&gt;=スコアリング基準!$B$31,"A",IF($Y4769&gt;=スコアリング基準!$B$32,"B","C"))))</f>
        <v/>
      </c>
      <c r="AA4769">
        <f>IFERROR(INDEX(実績DB!$I$3:$I$104,MATCH($B4769&amp;$C4769,実績DB!$J$3:$J$104,0)),"")</f>
        <v/>
      </c>
    </row>
    <row r="4770">
      <c r="A4770" t="n">
        <v>4768</v>
      </c>
      <c r="B4770" t="inlineStr">
        <is>
          <t>中国</t>
        </is>
      </c>
      <c r="C4770" t="inlineStr">
        <is>
          <t>東山口変電所</t>
        </is>
      </c>
      <c r="D4770" t="inlineStr">
        <is>
          <t>山口県</t>
        </is>
      </c>
      <c r="E4770" t="n">
        <v>500</v>
      </c>
      <c r="G4770" s="3" t="n">
        <v>34.2003</v>
      </c>
      <c r="H4770" s="3" t="n">
        <v>131.826023</v>
      </c>
      <c r="I4770" t="inlineStr">
        <is>
          <t>OSM実測</t>
        </is>
      </c>
      <c r="J4770" t="n">
        <v>2850</v>
      </c>
      <c r="K4770" t="n">
        <v>2565</v>
      </c>
      <c r="L4770" t="n">
        <v>-2483</v>
      </c>
      <c r="O4770" t="inlineStr">
        <is>
          <t>可</t>
        </is>
      </c>
      <c r="P4770" t="inlineStr">
        <is>
          <t>有り</t>
        </is>
      </c>
      <c r="R4770" s="4">
        <f>IF(COUNT($M4770:$N4770)=0,"",IF(AND(IF($N4770&lt;&gt;"",$N4770,$M4770)&lt;=0,$O4770&lt;&gt;"可"),"警告",""))</f>
        <v/>
      </c>
      <c r="S4770" s="4">
        <f>IF(COUNT($M4770:$N4770)=0,0,IF(IF($N4770&lt;&gt;"",$N4770,$M4770)&gt;=スコアリング基準!$B$20,スコアリング基準!$C$20,IF(IF($N4770&lt;&gt;"",$N4770,$M4770)&gt;=スコアリング基準!$B$21,スコアリング基準!$C$21,IF(IF($N4770&lt;&gt;"",$N4770,$M4770)&gt;0,スコアリング基準!$C$22,0))))</f>
        <v/>
      </c>
      <c r="T4770" s="4">
        <f>IF($O4770="可",スコアリング基準!$C$23,0)</f>
        <v/>
      </c>
      <c r="U4770" s="4">
        <f>IF(OR(COUNT($K4770:$L4770)&lt;2,$K4770=0),0,IF(ABS($L4770)/$K4770&lt;=スコアリング基準!$B$24,スコアリング基準!$C$24,IF(ABS($L4770)/$K4770&lt;=スコアリング基準!$B$25,スコアリング基準!$C$25,IF(ABS($L4770)/$K4770&lt;=スコアリング基準!$B$26,スコアリング基準!$C$26,0))))</f>
        <v/>
      </c>
      <c r="V4770" s="4">
        <f>IF($P4770="なし",スコアリング基準!$C$27,0)</f>
        <v/>
      </c>
      <c r="W4770" s="4">
        <f>IF($F4770="",0,IF(ISNUMBER($F4770),IF($F4770&lt;=スコアリング基準!$B$28,スコアリング基準!$C$28,スコアリング基準!$C$29),0))</f>
        <v/>
      </c>
      <c r="X4770" s="4">
        <f>IFERROR(VLOOKUP($B4770,スコアリング基準!$A$36:$B$46,2,FALSE),0)</f>
        <v/>
      </c>
      <c r="Y4770" s="4">
        <f>SUM($S4770:$X4770)</f>
        <v/>
      </c>
      <c r="Z4770" s="4">
        <f>IF(COUNT($M4770:$N4770)=0,"データ無",IF($Y4770&gt;=スコアリング基準!$B$30,"S",IF($Y4770&gt;=スコアリング基準!$B$31,"A",IF($Y4770&gt;=スコアリング基準!$B$32,"B","C"))))</f>
        <v/>
      </c>
      <c r="AA4770">
        <f>IFERROR(INDEX(実績DB!$I$3:$I$104,MATCH($B4770&amp;$C4770,実績DB!$J$3:$J$104,0)),"")</f>
        <v/>
      </c>
    </row>
    <row r="4771">
      <c r="A4771" t="n">
        <v>4769</v>
      </c>
      <c r="B4771" t="inlineStr">
        <is>
          <t>中国</t>
        </is>
      </c>
      <c r="C4771" t="inlineStr">
        <is>
          <t>東岡山変電所</t>
        </is>
      </c>
      <c r="D4771" t="inlineStr">
        <is>
          <t>岡山県</t>
        </is>
      </c>
      <c r="E4771" t="n">
        <v>500</v>
      </c>
      <c r="G4771" s="3" t="n">
        <v>34.888126</v>
      </c>
      <c r="H4771" s="3" t="n">
        <v>134.02512</v>
      </c>
      <c r="I4771" t="inlineStr">
        <is>
          <t>OSM実測</t>
        </is>
      </c>
      <c r="J4771" t="n">
        <v>1425</v>
      </c>
      <c r="K4771" t="n">
        <v>871</v>
      </c>
      <c r="L4771" t="n">
        <v>-1061</v>
      </c>
      <c r="O4771" t="inlineStr">
        <is>
          <t>可</t>
        </is>
      </c>
      <c r="P4771" t="inlineStr">
        <is>
          <t>有り</t>
        </is>
      </c>
      <c r="R4771" s="4">
        <f>IF(COUNT($M4771:$N4771)=0,"",IF(AND(IF($N4771&lt;&gt;"",$N4771,$M4771)&lt;=0,$O4771&lt;&gt;"可"),"警告",""))</f>
        <v/>
      </c>
      <c r="S4771" s="4">
        <f>IF(COUNT($M4771:$N4771)=0,0,IF(IF($N4771&lt;&gt;"",$N4771,$M4771)&gt;=スコアリング基準!$B$20,スコアリング基準!$C$20,IF(IF($N4771&lt;&gt;"",$N4771,$M4771)&gt;=スコアリング基準!$B$21,スコアリング基準!$C$21,IF(IF($N4771&lt;&gt;"",$N4771,$M4771)&gt;0,スコアリング基準!$C$22,0))))</f>
        <v/>
      </c>
      <c r="T4771" s="4">
        <f>IF($O4771="可",スコアリング基準!$C$23,0)</f>
        <v/>
      </c>
      <c r="U4771" s="4">
        <f>IF(OR(COUNT($K4771:$L4771)&lt;2,$K4771=0),0,IF(ABS($L4771)/$K4771&lt;=スコアリング基準!$B$24,スコアリング基準!$C$24,IF(ABS($L4771)/$K4771&lt;=スコアリング基準!$B$25,スコアリング基準!$C$25,IF(ABS($L4771)/$K4771&lt;=スコアリング基準!$B$26,スコアリング基準!$C$26,0))))</f>
        <v/>
      </c>
      <c r="V4771" s="4">
        <f>IF($P4771="なし",スコアリング基準!$C$27,0)</f>
        <v/>
      </c>
      <c r="W4771" s="4">
        <f>IF($F4771="",0,IF(ISNUMBER($F4771),IF($F4771&lt;=スコアリング基準!$B$28,スコアリング基準!$C$28,スコアリング基準!$C$29),0))</f>
        <v/>
      </c>
      <c r="X4771" s="4">
        <f>IFERROR(VLOOKUP($B4771,スコアリング基準!$A$36:$B$46,2,FALSE),0)</f>
        <v/>
      </c>
      <c r="Y4771" s="4">
        <f>SUM($S4771:$X4771)</f>
        <v/>
      </c>
      <c r="Z4771" s="4">
        <f>IF(COUNT($M4771:$N4771)=0,"データ無",IF($Y4771&gt;=スコアリング基準!$B$30,"S",IF($Y4771&gt;=スコアリング基準!$B$31,"A",IF($Y4771&gt;=スコアリング基準!$B$32,"B","C"))))</f>
        <v/>
      </c>
      <c r="AA4771">
        <f>IFERROR(INDEX(実績DB!$I$3:$I$104,MATCH($B4771&amp;$C4771,実績DB!$J$3:$J$104,0)),"")</f>
        <v/>
      </c>
    </row>
    <row r="4772">
      <c r="A4772" t="n">
        <v>4770</v>
      </c>
      <c r="B4772" t="inlineStr">
        <is>
          <t>中国</t>
        </is>
      </c>
      <c r="C4772" t="inlineStr">
        <is>
          <t>西島根変電所</t>
        </is>
      </c>
      <c r="D4772" t="inlineStr">
        <is>
          <t>島根県</t>
        </is>
      </c>
      <c r="E4772" t="n">
        <v>500</v>
      </c>
      <c r="G4772" s="3" t="n">
        <v>34.697635</v>
      </c>
      <c r="H4772" s="3" t="n">
        <v>131.979686</v>
      </c>
      <c r="I4772" t="inlineStr">
        <is>
          <t>OSM実測</t>
        </is>
      </c>
      <c r="J4772" t="n">
        <v>2850</v>
      </c>
      <c r="K4772" t="n">
        <v>2565</v>
      </c>
      <c r="L4772" t="n">
        <v>-2481</v>
      </c>
      <c r="O4772" t="inlineStr">
        <is>
          <t>可</t>
        </is>
      </c>
      <c r="P4772" t="inlineStr">
        <is>
          <t>有り</t>
        </is>
      </c>
      <c r="R4772" s="4">
        <f>IF(COUNT($M4772:$N4772)=0,"",IF(AND(IF($N4772&lt;&gt;"",$N4772,$M4772)&lt;=0,$O4772&lt;&gt;"可"),"警告",""))</f>
        <v/>
      </c>
      <c r="S4772" s="4">
        <f>IF(COUNT($M4772:$N4772)=0,0,IF(IF($N4772&lt;&gt;"",$N4772,$M4772)&gt;=スコアリング基準!$B$20,スコアリング基準!$C$20,IF(IF($N4772&lt;&gt;"",$N4772,$M4772)&gt;=スコアリング基準!$B$21,スコアリング基準!$C$21,IF(IF($N4772&lt;&gt;"",$N4772,$M4772)&gt;0,スコアリング基準!$C$22,0))))</f>
        <v/>
      </c>
      <c r="T4772" s="4">
        <f>IF($O4772="可",スコアリング基準!$C$23,0)</f>
        <v/>
      </c>
      <c r="U4772" s="4">
        <f>IF(OR(COUNT($K4772:$L4772)&lt;2,$K4772=0),0,IF(ABS($L4772)/$K4772&lt;=スコアリング基準!$B$24,スコアリング基準!$C$24,IF(ABS($L4772)/$K4772&lt;=スコアリング基準!$B$25,スコアリング基準!$C$25,IF(ABS($L4772)/$K4772&lt;=スコアリング基準!$B$26,スコアリング基準!$C$26,0))))</f>
        <v/>
      </c>
      <c r="V4772" s="4">
        <f>IF($P4772="なし",スコアリング基準!$C$27,0)</f>
        <v/>
      </c>
      <c r="W4772" s="4">
        <f>IF($F4772="",0,IF(ISNUMBER($F4772),IF($F4772&lt;=スコアリング基準!$B$28,スコアリング基準!$C$28,スコアリング基準!$C$29),0))</f>
        <v/>
      </c>
      <c r="X4772" s="4">
        <f>IFERROR(VLOOKUP($B4772,スコアリング基準!$A$36:$B$46,2,FALSE),0)</f>
        <v/>
      </c>
      <c r="Y4772" s="4">
        <f>SUM($S4772:$X4772)</f>
        <v/>
      </c>
      <c r="Z4772" s="4">
        <f>IF(COUNT($M4772:$N4772)=0,"データ無",IF($Y4772&gt;=スコアリング基準!$B$30,"S",IF($Y4772&gt;=スコアリング基準!$B$31,"A",IF($Y4772&gt;=スコアリング基準!$B$32,"B","C"))))</f>
        <v/>
      </c>
      <c r="AA4772">
        <f>IFERROR(INDEX(実績DB!$I$3:$I$104,MATCH($B4772&amp;$C4772,実績DB!$J$3:$J$104,0)),"")</f>
        <v/>
      </c>
    </row>
    <row r="4773">
      <c r="A4773" t="n">
        <v>4771</v>
      </c>
      <c r="B4773" t="inlineStr">
        <is>
          <t>中国</t>
        </is>
      </c>
      <c r="C4773" t="inlineStr">
        <is>
          <t>下松発電所</t>
        </is>
      </c>
      <c r="D4773" t="inlineStr">
        <is>
          <t>山口県</t>
        </is>
      </c>
      <c r="E4773" t="n">
        <v>220</v>
      </c>
      <c r="G4773" s="3" t="n">
        <v>34.012892</v>
      </c>
      <c r="H4773" s="3" t="n">
        <v>131.851426</v>
      </c>
      <c r="I4773" t="inlineStr">
        <is>
          <t>OSM実測</t>
        </is>
      </c>
      <c r="R4773" s="4">
        <f>IF(COUNT($M4773:$N4773)=0,"",IF(AND(IF($N4773&lt;&gt;"",$N4773,$M4773)&lt;=0,$O4773&lt;&gt;"可"),"警告",""))</f>
        <v/>
      </c>
      <c r="S4773" s="4">
        <f>IF(COUNT($M4773:$N4773)=0,0,IF(IF($N4773&lt;&gt;"",$N4773,$M4773)&gt;=スコアリング基準!$B$20,スコアリング基準!$C$20,IF(IF($N4773&lt;&gt;"",$N4773,$M4773)&gt;=スコアリング基準!$B$21,スコアリング基準!$C$21,IF(IF($N4773&lt;&gt;"",$N4773,$M4773)&gt;0,スコアリング基準!$C$22,0))))</f>
        <v/>
      </c>
      <c r="T4773" s="4">
        <f>IF($O4773="可",スコアリング基準!$C$23,0)</f>
        <v/>
      </c>
      <c r="U4773" s="4">
        <f>IF(OR(COUNT($K4773:$L4773)&lt;2,$K4773=0),0,IF(ABS($L4773)/$K4773&lt;=スコアリング基準!$B$24,スコアリング基準!$C$24,IF(ABS($L4773)/$K4773&lt;=スコアリング基準!$B$25,スコアリング基準!$C$25,IF(ABS($L4773)/$K4773&lt;=スコアリング基準!$B$26,スコアリング基準!$C$26,0))))</f>
        <v/>
      </c>
      <c r="V4773" s="4">
        <f>IF($P4773="なし",スコアリング基準!$C$27,0)</f>
        <v/>
      </c>
      <c r="W4773" s="4">
        <f>IF($F4773="",0,IF(ISNUMBER($F4773),IF($F4773&lt;=スコアリング基準!$B$28,スコアリング基準!$C$28,スコアリング基準!$C$29),0))</f>
        <v/>
      </c>
      <c r="X4773" s="4">
        <f>IFERROR(VLOOKUP($B4773,スコアリング基準!$A$36:$B$46,2,FALSE),0)</f>
        <v/>
      </c>
      <c r="Y4773" s="4">
        <f>SUM($S4773:$X4773)</f>
        <v/>
      </c>
      <c r="Z4773" s="4">
        <f>IF(COUNT($M4773:$N4773)=0,"データ無",IF($Y4773&gt;=スコアリング基準!$B$30,"S",IF($Y4773&gt;=スコアリング基準!$B$31,"A",IF($Y4773&gt;=スコアリング基準!$B$32,"B","C"))))</f>
        <v/>
      </c>
      <c r="AA4773">
        <f>IFERROR(INDEX(実績DB!$I$3:$I$104,MATCH($B4773&amp;$C4773,実績DB!$J$3:$J$104,0)),"")</f>
        <v/>
      </c>
    </row>
    <row r="4774">
      <c r="A4774" t="n">
        <v>4772</v>
      </c>
      <c r="B4774" t="inlineStr">
        <is>
          <t>中国</t>
        </is>
      </c>
      <c r="C4774" t="inlineStr">
        <is>
          <t>井原開閉所</t>
        </is>
      </c>
      <c r="D4774" t="inlineStr">
        <is>
          <t>岡山県</t>
        </is>
      </c>
      <c r="E4774" t="n">
        <v>220</v>
      </c>
      <c r="G4774" s="3" t="n">
        <v>34.660948</v>
      </c>
      <c r="H4774" s="3" t="n">
        <v>133.483794</v>
      </c>
      <c r="I4774" t="inlineStr">
        <is>
          <t>OSM実測</t>
        </is>
      </c>
      <c r="R4774" s="4">
        <f>IF(COUNT($M4774:$N4774)=0,"",IF(AND(IF($N4774&lt;&gt;"",$N4774,$M4774)&lt;=0,$O4774&lt;&gt;"可"),"警告",""))</f>
        <v/>
      </c>
      <c r="S4774" s="4">
        <f>IF(COUNT($M4774:$N4774)=0,0,IF(IF($N4774&lt;&gt;"",$N4774,$M4774)&gt;=スコアリング基準!$B$20,スコアリング基準!$C$20,IF(IF($N4774&lt;&gt;"",$N4774,$M4774)&gt;=スコアリング基準!$B$21,スコアリング基準!$C$21,IF(IF($N4774&lt;&gt;"",$N4774,$M4774)&gt;0,スコアリング基準!$C$22,0))))</f>
        <v/>
      </c>
      <c r="T4774" s="4">
        <f>IF($O4774="可",スコアリング基準!$C$23,0)</f>
        <v/>
      </c>
      <c r="U4774" s="4">
        <f>IF(OR(COUNT($K4774:$L4774)&lt;2,$K4774=0),0,IF(ABS($L4774)/$K4774&lt;=スコアリング基準!$B$24,スコアリング基準!$C$24,IF(ABS($L4774)/$K4774&lt;=スコアリング基準!$B$25,スコアリング基準!$C$25,IF(ABS($L4774)/$K4774&lt;=スコアリング基準!$B$26,スコアリング基準!$C$26,0))))</f>
        <v/>
      </c>
      <c r="V4774" s="4">
        <f>IF($P4774="なし",スコアリング基準!$C$27,0)</f>
        <v/>
      </c>
      <c r="W4774" s="4">
        <f>IF($F4774="",0,IF(ISNUMBER($F4774),IF($F4774&lt;=スコアリング基準!$B$28,スコアリング基準!$C$28,スコアリング基準!$C$29),0))</f>
        <v/>
      </c>
      <c r="X4774" s="4">
        <f>IFERROR(VLOOKUP($B4774,スコアリング基準!$A$36:$B$46,2,FALSE),0)</f>
        <v/>
      </c>
      <c r="Y4774" s="4">
        <f>SUM($S4774:$X4774)</f>
        <v/>
      </c>
      <c r="Z4774" s="4">
        <f>IF(COUNT($M4774:$N4774)=0,"データ無",IF($Y4774&gt;=スコアリング基準!$B$30,"S",IF($Y4774&gt;=スコアリング基準!$B$31,"A",IF($Y4774&gt;=スコアリング基準!$B$32,"B","C"))))</f>
        <v/>
      </c>
      <c r="AA4774">
        <f>IFERROR(INDEX(実績DB!$I$3:$I$104,MATCH($B4774&amp;$C4774,実績DB!$J$3:$J$104,0)),"")</f>
        <v/>
      </c>
    </row>
    <row r="4775">
      <c r="A4775" t="n">
        <v>4773</v>
      </c>
      <c r="B4775" t="inlineStr">
        <is>
          <t>中国</t>
        </is>
      </c>
      <c r="C4775" t="inlineStr">
        <is>
          <t>作木変電所</t>
        </is>
      </c>
      <c r="D4775" t="inlineStr">
        <is>
          <t>広島県</t>
        </is>
      </c>
      <c r="E4775" t="n">
        <v>220</v>
      </c>
      <c r="G4775" s="3" t="n">
        <v>34.819472</v>
      </c>
      <c r="H4775" s="3" t="n">
        <v>132.735924</v>
      </c>
      <c r="I4775" t="inlineStr">
        <is>
          <t>OSM実測</t>
        </is>
      </c>
      <c r="J4775" t="n">
        <v>570</v>
      </c>
      <c r="K4775" t="n">
        <v>456</v>
      </c>
      <c r="L4775" t="n">
        <v>-849</v>
      </c>
      <c r="O4775" t="inlineStr">
        <is>
          <t>可</t>
        </is>
      </c>
      <c r="P4775" t="inlineStr">
        <is>
          <t>有り</t>
        </is>
      </c>
      <c r="R4775" s="4">
        <f>IF(COUNT($M4775:$N4775)=0,"",IF(AND(IF($N4775&lt;&gt;"",$N4775,$M4775)&lt;=0,$O4775&lt;&gt;"可"),"警告",""))</f>
        <v/>
      </c>
      <c r="S4775" s="4">
        <f>IF(COUNT($M4775:$N4775)=0,0,IF(IF($N4775&lt;&gt;"",$N4775,$M4775)&gt;=スコアリング基準!$B$20,スコアリング基準!$C$20,IF(IF($N4775&lt;&gt;"",$N4775,$M4775)&gt;=スコアリング基準!$B$21,スコアリング基準!$C$21,IF(IF($N4775&lt;&gt;"",$N4775,$M4775)&gt;0,スコアリング基準!$C$22,0))))</f>
        <v/>
      </c>
      <c r="T4775" s="4">
        <f>IF($O4775="可",スコアリング基準!$C$23,0)</f>
        <v/>
      </c>
      <c r="U4775" s="4">
        <f>IF(OR(COUNT($K4775:$L4775)&lt;2,$K4775=0),0,IF(ABS($L4775)/$K4775&lt;=スコアリング基準!$B$24,スコアリング基準!$C$24,IF(ABS($L4775)/$K4775&lt;=スコアリング基準!$B$25,スコアリング基準!$C$25,IF(ABS($L4775)/$K4775&lt;=スコアリング基準!$B$26,スコアリング基準!$C$26,0))))</f>
        <v/>
      </c>
      <c r="V4775" s="4">
        <f>IF($P4775="なし",スコアリング基準!$C$27,0)</f>
        <v/>
      </c>
      <c r="W4775" s="4">
        <f>IF($F4775="",0,IF(ISNUMBER($F4775),IF($F4775&lt;=スコアリング基準!$B$28,スコアリング基準!$C$28,スコアリング基準!$C$29),0))</f>
        <v/>
      </c>
      <c r="X4775" s="4">
        <f>IFERROR(VLOOKUP($B4775,スコアリング基準!$A$36:$B$46,2,FALSE),0)</f>
        <v/>
      </c>
      <c r="Y4775" s="4">
        <f>SUM($S4775:$X4775)</f>
        <v/>
      </c>
      <c r="Z4775" s="4">
        <f>IF(COUNT($M4775:$N4775)=0,"データ無",IF($Y4775&gt;=スコアリング基準!$B$30,"S",IF($Y4775&gt;=スコアリング基準!$B$31,"A",IF($Y4775&gt;=スコアリング基準!$B$32,"B","C"))))</f>
        <v/>
      </c>
      <c r="AA4775">
        <f>IFERROR(INDEX(実績DB!$I$3:$I$104,MATCH($B4775&amp;$C4775,実績DB!$J$3:$J$104,0)),"")</f>
        <v/>
      </c>
    </row>
    <row r="4776">
      <c r="A4776" t="n">
        <v>4774</v>
      </c>
      <c r="B4776" t="inlineStr">
        <is>
          <t>中国</t>
        </is>
      </c>
      <c r="C4776" t="inlineStr">
        <is>
          <t>山口変電所</t>
        </is>
      </c>
      <c r="D4776" t="inlineStr">
        <is>
          <t>山口県</t>
        </is>
      </c>
      <c r="E4776" t="n">
        <v>220</v>
      </c>
      <c r="G4776" s="3" t="n">
        <v>34.060217</v>
      </c>
      <c r="H4776" s="3" t="n">
        <v>131.270476</v>
      </c>
      <c r="I4776" t="inlineStr">
        <is>
          <t>OSM実測</t>
        </is>
      </c>
      <c r="J4776" t="n">
        <v>855</v>
      </c>
      <c r="K4776" t="n">
        <v>740</v>
      </c>
      <c r="L4776" t="n">
        <v>-937</v>
      </c>
      <c r="O4776" t="inlineStr">
        <is>
          <t>可</t>
        </is>
      </c>
      <c r="P4776" t="inlineStr">
        <is>
          <t>有り</t>
        </is>
      </c>
      <c r="R4776" s="4">
        <f>IF(COUNT($M4776:$N4776)=0,"",IF(AND(IF($N4776&lt;&gt;"",$N4776,$M4776)&lt;=0,$O4776&lt;&gt;"可"),"警告",""))</f>
        <v/>
      </c>
      <c r="S4776" s="4">
        <f>IF(COUNT($M4776:$N4776)=0,0,IF(IF($N4776&lt;&gt;"",$N4776,$M4776)&gt;=スコアリング基準!$B$20,スコアリング基準!$C$20,IF(IF($N4776&lt;&gt;"",$N4776,$M4776)&gt;=スコアリング基準!$B$21,スコアリング基準!$C$21,IF(IF($N4776&lt;&gt;"",$N4776,$M4776)&gt;0,スコアリング基準!$C$22,0))))</f>
        <v/>
      </c>
      <c r="T4776" s="4">
        <f>IF($O4776="可",スコアリング基準!$C$23,0)</f>
        <v/>
      </c>
      <c r="U4776" s="4">
        <f>IF(OR(COUNT($K4776:$L4776)&lt;2,$K4776=0),0,IF(ABS($L4776)/$K4776&lt;=スコアリング基準!$B$24,スコアリング基準!$C$24,IF(ABS($L4776)/$K4776&lt;=スコアリング基準!$B$25,スコアリング基準!$C$25,IF(ABS($L4776)/$K4776&lt;=スコアリング基準!$B$26,スコアリング基準!$C$26,0))))</f>
        <v/>
      </c>
      <c r="V4776" s="4">
        <f>IF($P4776="なし",スコアリング基準!$C$27,0)</f>
        <v/>
      </c>
      <c r="W4776" s="4">
        <f>IF($F4776="",0,IF(ISNUMBER($F4776),IF($F4776&lt;=スコアリング基準!$B$28,スコアリング基準!$C$28,スコアリング基準!$C$29),0))</f>
        <v/>
      </c>
      <c r="X4776" s="4">
        <f>IFERROR(VLOOKUP($B4776,スコアリング基準!$A$36:$B$46,2,FALSE),0)</f>
        <v/>
      </c>
      <c r="Y4776" s="4">
        <f>SUM($S4776:$X4776)</f>
        <v/>
      </c>
      <c r="Z4776" s="4">
        <f>IF(COUNT($M4776:$N4776)=0,"データ無",IF($Y4776&gt;=スコアリング基準!$B$30,"S",IF($Y4776&gt;=スコアリング基準!$B$31,"A",IF($Y4776&gt;=スコアリング基準!$B$32,"B","C"))))</f>
        <v/>
      </c>
      <c r="AA4776">
        <f>IFERROR(INDEX(実績DB!$I$3:$I$104,MATCH($B4776&amp;$C4776,実績DB!$J$3:$J$104,0)),"")</f>
        <v/>
      </c>
    </row>
    <row r="4777">
      <c r="A4777" t="n">
        <v>4775</v>
      </c>
      <c r="B4777" t="inlineStr">
        <is>
          <t>中国</t>
        </is>
      </c>
      <c r="C4777" t="inlineStr">
        <is>
          <t>岡山変電所</t>
        </is>
      </c>
      <c r="D4777" t="inlineStr">
        <is>
          <t>岡山県</t>
        </is>
      </c>
      <c r="E4777" t="n">
        <v>220</v>
      </c>
      <c r="G4777" s="3" t="n">
        <v>34.748731</v>
      </c>
      <c r="H4777" s="3" t="n">
        <v>133.863859</v>
      </c>
      <c r="I4777" t="inlineStr">
        <is>
          <t>OSM実測</t>
        </is>
      </c>
      <c r="J4777" t="n">
        <v>950</v>
      </c>
      <c r="K4777" t="n">
        <v>724</v>
      </c>
      <c r="L4777" t="n">
        <v>-360</v>
      </c>
      <c r="O4777" t="inlineStr">
        <is>
          <t>可</t>
        </is>
      </c>
      <c r="P4777" t="inlineStr">
        <is>
          <t>有り</t>
        </is>
      </c>
      <c r="R4777" s="4">
        <f>IF(COUNT($M4777:$N4777)=0,"",IF(AND(IF($N4777&lt;&gt;"",$N4777,$M4777)&lt;=0,$O4777&lt;&gt;"可"),"警告",""))</f>
        <v/>
      </c>
      <c r="S4777" s="4">
        <f>IF(COUNT($M4777:$N4777)=0,0,IF(IF($N4777&lt;&gt;"",$N4777,$M4777)&gt;=スコアリング基準!$B$20,スコアリング基準!$C$20,IF(IF($N4777&lt;&gt;"",$N4777,$M4777)&gt;=スコアリング基準!$B$21,スコアリング基準!$C$21,IF(IF($N4777&lt;&gt;"",$N4777,$M4777)&gt;0,スコアリング基準!$C$22,0))))</f>
        <v/>
      </c>
      <c r="T4777" s="4">
        <f>IF($O4777="可",スコアリング基準!$C$23,0)</f>
        <v/>
      </c>
      <c r="U4777" s="4">
        <f>IF(OR(COUNT($K4777:$L4777)&lt;2,$K4777=0),0,IF(ABS($L4777)/$K4777&lt;=スコアリング基準!$B$24,スコアリング基準!$C$24,IF(ABS($L4777)/$K4777&lt;=スコアリング基準!$B$25,スコアリング基準!$C$25,IF(ABS($L4777)/$K4777&lt;=スコアリング基準!$B$26,スコアリング基準!$C$26,0))))</f>
        <v/>
      </c>
      <c r="V4777" s="4">
        <f>IF($P4777="なし",スコアリング基準!$C$27,0)</f>
        <v/>
      </c>
      <c r="W4777" s="4">
        <f>IF($F4777="",0,IF(ISNUMBER($F4777),IF($F4777&lt;=スコアリング基準!$B$28,スコアリング基準!$C$28,スコアリング基準!$C$29),0))</f>
        <v/>
      </c>
      <c r="X4777" s="4">
        <f>IFERROR(VLOOKUP($B4777,スコアリング基準!$A$36:$B$46,2,FALSE),0)</f>
        <v/>
      </c>
      <c r="Y4777" s="4">
        <f>SUM($S4777:$X4777)</f>
        <v/>
      </c>
      <c r="Z4777" s="4">
        <f>IF(COUNT($M4777:$N4777)=0,"データ無",IF($Y4777&gt;=スコアリング基準!$B$30,"S",IF($Y4777&gt;=スコアリング基準!$B$31,"A",IF($Y4777&gt;=スコアリング基準!$B$32,"B","C"))))</f>
        <v/>
      </c>
      <c r="AA4777">
        <f>IFERROR(INDEX(実績DB!$I$3:$I$104,MATCH($B4777&amp;$C4777,実績DB!$J$3:$J$104,0)),"")</f>
        <v/>
      </c>
    </row>
    <row r="4778">
      <c r="A4778" t="n">
        <v>4776</v>
      </c>
      <c r="B4778" t="inlineStr">
        <is>
          <t>中国</t>
        </is>
      </c>
      <c r="C4778" t="inlineStr">
        <is>
          <t>広島変電所</t>
        </is>
      </c>
      <c r="D4778" t="inlineStr">
        <is>
          <t>広島県</t>
        </is>
      </c>
      <c r="E4778" t="n">
        <v>220</v>
      </c>
      <c r="G4778" s="3" t="n">
        <v>34.440021</v>
      </c>
      <c r="H4778" s="3" t="n">
        <v>132.538483</v>
      </c>
      <c r="I4778" t="inlineStr">
        <is>
          <t>OSM実測</t>
        </is>
      </c>
      <c r="J4778" t="n">
        <v>1140</v>
      </c>
      <c r="K4778" t="n">
        <v>1026</v>
      </c>
      <c r="L4778" t="n">
        <v>-417</v>
      </c>
      <c r="O4778" t="inlineStr">
        <is>
          <t>可</t>
        </is>
      </c>
      <c r="P4778" t="inlineStr">
        <is>
          <t>有り</t>
        </is>
      </c>
      <c r="R4778" s="4">
        <f>IF(COUNT($M4778:$N4778)=0,"",IF(AND(IF($N4778&lt;&gt;"",$N4778,$M4778)&lt;=0,$O4778&lt;&gt;"可"),"警告",""))</f>
        <v/>
      </c>
      <c r="S4778" s="4">
        <f>IF(COUNT($M4778:$N4778)=0,0,IF(IF($N4778&lt;&gt;"",$N4778,$M4778)&gt;=スコアリング基準!$B$20,スコアリング基準!$C$20,IF(IF($N4778&lt;&gt;"",$N4778,$M4778)&gt;=スコアリング基準!$B$21,スコアリング基準!$C$21,IF(IF($N4778&lt;&gt;"",$N4778,$M4778)&gt;0,スコアリング基準!$C$22,0))))</f>
        <v/>
      </c>
      <c r="T4778" s="4">
        <f>IF($O4778="可",スコアリング基準!$C$23,0)</f>
        <v/>
      </c>
      <c r="U4778" s="4">
        <f>IF(OR(COUNT($K4778:$L4778)&lt;2,$K4778=0),0,IF(ABS($L4778)/$K4778&lt;=スコアリング基準!$B$24,スコアリング基準!$C$24,IF(ABS($L4778)/$K4778&lt;=スコアリング基準!$B$25,スコアリング基準!$C$25,IF(ABS($L4778)/$K4778&lt;=スコアリング基準!$B$26,スコアリング基準!$C$26,0))))</f>
        <v/>
      </c>
      <c r="V4778" s="4">
        <f>IF($P4778="なし",スコアリング基準!$C$27,0)</f>
        <v/>
      </c>
      <c r="W4778" s="4">
        <f>IF($F4778="",0,IF(ISNUMBER($F4778),IF($F4778&lt;=スコアリング基準!$B$28,スコアリング基準!$C$28,スコアリング基準!$C$29),0))</f>
        <v/>
      </c>
      <c r="X4778" s="4">
        <f>IFERROR(VLOOKUP($B4778,スコアリング基準!$A$36:$B$46,2,FALSE),0)</f>
        <v/>
      </c>
      <c r="Y4778" s="4">
        <f>SUM($S4778:$X4778)</f>
        <v/>
      </c>
      <c r="Z4778" s="4">
        <f>IF(COUNT($M4778:$N4778)=0,"データ無",IF($Y4778&gt;=スコアリング基準!$B$30,"S",IF($Y4778&gt;=スコアリング基準!$B$31,"A",IF($Y4778&gt;=スコアリング基準!$B$32,"B","C"))))</f>
        <v/>
      </c>
      <c r="AA4778">
        <f>IFERROR(INDEX(実績DB!$I$3:$I$104,MATCH($B4778&amp;$C4778,実績DB!$J$3:$J$104,0)),"")</f>
        <v/>
      </c>
    </row>
    <row r="4779">
      <c r="A4779" t="n">
        <v>4777</v>
      </c>
      <c r="B4779" t="inlineStr">
        <is>
          <t>中国</t>
        </is>
      </c>
      <c r="C4779" t="inlineStr">
        <is>
          <t>新徳山変電所</t>
        </is>
      </c>
      <c r="D4779" t="inlineStr">
        <is>
          <t>山口県</t>
        </is>
      </c>
      <c r="E4779" t="n">
        <v>220</v>
      </c>
      <c r="G4779" s="3" t="n">
        <v>34.122701</v>
      </c>
      <c r="H4779" s="3" t="n">
        <v>131.849567</v>
      </c>
      <c r="I4779" t="inlineStr">
        <is>
          <t>OSM実測</t>
        </is>
      </c>
      <c r="J4779" t="n">
        <v>570</v>
      </c>
      <c r="K4779" t="n">
        <v>510</v>
      </c>
      <c r="L4779" t="n">
        <v>-652</v>
      </c>
      <c r="O4779" t="inlineStr">
        <is>
          <t>可</t>
        </is>
      </c>
      <c r="P4779" t="inlineStr">
        <is>
          <t>有り</t>
        </is>
      </c>
      <c r="R4779" s="4">
        <f>IF(COUNT($M4779:$N4779)=0,"",IF(AND(IF($N4779&lt;&gt;"",$N4779,$M4779)&lt;=0,$O4779&lt;&gt;"可"),"警告",""))</f>
        <v/>
      </c>
      <c r="S4779" s="4">
        <f>IF(COUNT($M4779:$N4779)=0,0,IF(IF($N4779&lt;&gt;"",$N4779,$M4779)&gt;=スコアリング基準!$B$20,スコアリング基準!$C$20,IF(IF($N4779&lt;&gt;"",$N4779,$M4779)&gt;=スコアリング基準!$B$21,スコアリング基準!$C$21,IF(IF($N4779&lt;&gt;"",$N4779,$M4779)&gt;0,スコアリング基準!$C$22,0))))</f>
        <v/>
      </c>
      <c r="T4779" s="4">
        <f>IF($O4779="可",スコアリング基準!$C$23,0)</f>
        <v/>
      </c>
      <c r="U4779" s="4">
        <f>IF(OR(COUNT($K4779:$L4779)&lt;2,$K4779=0),0,IF(ABS($L4779)/$K4779&lt;=スコアリング基準!$B$24,スコアリング基準!$C$24,IF(ABS($L4779)/$K4779&lt;=スコアリング基準!$B$25,スコアリング基準!$C$25,IF(ABS($L4779)/$K4779&lt;=スコアリング基準!$B$26,スコアリング基準!$C$26,0))))</f>
        <v/>
      </c>
      <c r="V4779" s="4">
        <f>IF($P4779="なし",スコアリング基準!$C$27,0)</f>
        <v/>
      </c>
      <c r="W4779" s="4">
        <f>IF($F4779="",0,IF(ISNUMBER($F4779),IF($F4779&lt;=スコアリング基準!$B$28,スコアリング基準!$C$28,スコアリング基準!$C$29),0))</f>
        <v/>
      </c>
      <c r="X4779" s="4">
        <f>IFERROR(VLOOKUP($B4779,スコアリング基準!$A$36:$B$46,2,FALSE),0)</f>
        <v/>
      </c>
      <c r="Y4779" s="4">
        <f>SUM($S4779:$X4779)</f>
        <v/>
      </c>
      <c r="Z4779" s="4">
        <f>IF(COUNT($M4779:$N4779)=0,"データ無",IF($Y4779&gt;=スコアリング基準!$B$30,"S",IF($Y4779&gt;=スコアリング基準!$B$31,"A",IF($Y4779&gt;=スコアリング基準!$B$32,"B","C"))))</f>
        <v/>
      </c>
      <c r="AA4779">
        <f>IFERROR(INDEX(実績DB!$I$3:$I$104,MATCH($B4779&amp;$C4779,実績DB!$J$3:$J$104,0)),"")</f>
        <v/>
      </c>
    </row>
    <row r="4780">
      <c r="A4780" t="n">
        <v>4778</v>
      </c>
      <c r="B4780" t="inlineStr">
        <is>
          <t>中国</t>
        </is>
      </c>
      <c r="C4780" t="inlineStr">
        <is>
          <t>新鳥取変電所</t>
        </is>
      </c>
      <c r="D4780" t="inlineStr">
        <is>
          <t>鳥取県</t>
        </is>
      </c>
      <c r="E4780" t="n">
        <v>220</v>
      </c>
      <c r="G4780" s="3" t="n">
        <v>35.451967</v>
      </c>
      <c r="H4780" s="3" t="n">
        <v>134.137739</v>
      </c>
      <c r="I4780" t="inlineStr">
        <is>
          <t>OSM実測</t>
        </is>
      </c>
      <c r="J4780" t="n">
        <v>712</v>
      </c>
      <c r="K4780" t="n">
        <v>526</v>
      </c>
      <c r="L4780" t="n">
        <v>-442</v>
      </c>
      <c r="O4780" t="inlineStr">
        <is>
          <t>可</t>
        </is>
      </c>
      <c r="P4780" t="inlineStr">
        <is>
          <t>なし</t>
        </is>
      </c>
      <c r="R4780" s="4">
        <f>IF(COUNT($M4780:$N4780)=0,"",IF(AND(IF($N4780&lt;&gt;"",$N4780,$M4780)&lt;=0,$O4780&lt;&gt;"可"),"警告",""))</f>
        <v/>
      </c>
      <c r="S4780" s="4">
        <f>IF(COUNT($M4780:$N4780)=0,0,IF(IF($N4780&lt;&gt;"",$N4780,$M4780)&gt;=スコアリング基準!$B$20,スコアリング基準!$C$20,IF(IF($N4780&lt;&gt;"",$N4780,$M4780)&gt;=スコアリング基準!$B$21,スコアリング基準!$C$21,IF(IF($N4780&lt;&gt;"",$N4780,$M4780)&gt;0,スコアリング基準!$C$22,0))))</f>
        <v/>
      </c>
      <c r="T4780" s="4">
        <f>IF($O4780="可",スコアリング基準!$C$23,0)</f>
        <v/>
      </c>
      <c r="U4780" s="4">
        <f>IF(OR(COUNT($K4780:$L4780)&lt;2,$K4780=0),0,IF(ABS($L4780)/$K4780&lt;=スコアリング基準!$B$24,スコアリング基準!$C$24,IF(ABS($L4780)/$K4780&lt;=スコアリング基準!$B$25,スコアリング基準!$C$25,IF(ABS($L4780)/$K4780&lt;=スコアリング基準!$B$26,スコアリング基準!$C$26,0))))</f>
        <v/>
      </c>
      <c r="V4780" s="4">
        <f>IF($P4780="なし",スコアリング基準!$C$27,0)</f>
        <v/>
      </c>
      <c r="W4780" s="4">
        <f>IF($F4780="",0,IF(ISNUMBER($F4780),IF($F4780&lt;=スコアリング基準!$B$28,スコアリング基準!$C$28,スコアリング基準!$C$29),0))</f>
        <v/>
      </c>
      <c r="X4780" s="4">
        <f>IFERROR(VLOOKUP($B4780,スコアリング基準!$A$36:$B$46,2,FALSE),0)</f>
        <v/>
      </c>
      <c r="Y4780" s="4">
        <f>SUM($S4780:$X4780)</f>
        <v/>
      </c>
      <c r="Z4780" s="4">
        <f>IF(COUNT($M4780:$N4780)=0,"データ無",IF($Y4780&gt;=スコアリング基準!$B$30,"S",IF($Y4780&gt;=スコアリング基準!$B$31,"A",IF($Y4780&gt;=スコアリング基準!$B$32,"B","C"))))</f>
        <v/>
      </c>
      <c r="AA4780">
        <f>IFERROR(INDEX(実績DB!$I$3:$I$104,MATCH($B4780&amp;$C4780,実績DB!$J$3:$J$104,0)),"")</f>
        <v/>
      </c>
    </row>
    <row r="4781">
      <c r="A4781" t="n">
        <v>4779</v>
      </c>
      <c r="B4781" t="inlineStr">
        <is>
          <t>中国</t>
        </is>
      </c>
      <c r="C4781" t="inlineStr">
        <is>
          <t>三成変電所</t>
        </is>
      </c>
      <c r="D4781" t="inlineStr">
        <is>
          <t>島根県</t>
        </is>
      </c>
      <c r="E4781" t="n">
        <v>110</v>
      </c>
      <c r="G4781" s="3" t="n">
        <v>35.187213</v>
      </c>
      <c r="H4781" s="3" t="n">
        <v>133.01639</v>
      </c>
      <c r="I4781" t="inlineStr">
        <is>
          <t>OSM実測</t>
        </is>
      </c>
      <c r="J4781" t="n">
        <v>28</v>
      </c>
      <c r="K4781" t="n">
        <v>28</v>
      </c>
      <c r="L4781" t="n">
        <v>-20</v>
      </c>
      <c r="M4781" t="n">
        <v>8</v>
      </c>
      <c r="N4781" t="n">
        <v>0</v>
      </c>
      <c r="O4781" t="inlineStr">
        <is>
          <t>不可 ♯3</t>
        </is>
      </c>
      <c r="P4781" t="inlineStr">
        <is>
          <t>有り</t>
        </is>
      </c>
      <c r="R4781" s="4">
        <f>IF(COUNT($M4781:$N4781)=0,"",IF(AND(IF($N4781&lt;&gt;"",$N4781,$M4781)&lt;=0,$O4781&lt;&gt;"可"),"警告",""))</f>
        <v/>
      </c>
      <c r="S4781" s="4">
        <f>IF(COUNT($M4781:$N4781)=0,0,IF(IF($N4781&lt;&gt;"",$N4781,$M4781)&gt;=スコアリング基準!$B$20,スコアリング基準!$C$20,IF(IF($N4781&lt;&gt;"",$N4781,$M4781)&gt;=スコアリング基準!$B$21,スコアリング基準!$C$21,IF(IF($N4781&lt;&gt;"",$N4781,$M4781)&gt;0,スコアリング基準!$C$22,0))))</f>
        <v/>
      </c>
      <c r="T4781" s="4">
        <f>IF($O4781="可",スコアリング基準!$C$23,0)</f>
        <v/>
      </c>
      <c r="U4781" s="4">
        <f>IF(OR(COUNT($K4781:$L4781)&lt;2,$K4781=0),0,IF(ABS($L4781)/$K4781&lt;=スコアリング基準!$B$24,スコアリング基準!$C$24,IF(ABS($L4781)/$K4781&lt;=スコアリング基準!$B$25,スコアリング基準!$C$25,IF(ABS($L4781)/$K4781&lt;=スコアリング基準!$B$26,スコアリング基準!$C$26,0))))</f>
        <v/>
      </c>
      <c r="V4781" s="4">
        <f>IF($P4781="なし",スコアリング基準!$C$27,0)</f>
        <v/>
      </c>
      <c r="W4781" s="4">
        <f>IF($F4781="",0,IF(ISNUMBER($F4781),IF($F4781&lt;=スコアリング基準!$B$28,スコアリング基準!$C$28,スコアリング基準!$C$29),0))</f>
        <v/>
      </c>
      <c r="X4781" s="4">
        <f>IFERROR(VLOOKUP($B4781,スコアリング基準!$A$36:$B$46,2,FALSE),0)</f>
        <v/>
      </c>
      <c r="Y4781" s="4">
        <f>SUM($S4781:$X4781)</f>
        <v/>
      </c>
      <c r="Z4781" s="4">
        <f>IF(COUNT($M4781:$N4781)=0,"データ無",IF($Y4781&gt;=スコアリング基準!$B$30,"S",IF($Y4781&gt;=スコアリング基準!$B$31,"A",IF($Y4781&gt;=スコアリング基準!$B$32,"B","C"))))</f>
        <v/>
      </c>
      <c r="AA4781">
        <f>IFERROR(INDEX(実績DB!$I$3:$I$104,MATCH($B4781&amp;$C4781,実績DB!$J$3:$J$104,0)),"")</f>
        <v/>
      </c>
    </row>
    <row r="4782">
      <c r="A4782" t="n">
        <v>4780</v>
      </c>
      <c r="B4782" t="inlineStr">
        <is>
          <t>中国</t>
        </is>
      </c>
      <c r="C4782" t="inlineStr">
        <is>
          <t>三次変電所</t>
        </is>
      </c>
      <c r="D4782" t="inlineStr">
        <is>
          <t>広島県</t>
        </is>
      </c>
      <c r="E4782" t="n">
        <v>110</v>
      </c>
      <c r="G4782" s="3" t="n">
        <v>34.796224</v>
      </c>
      <c r="H4782" s="3" t="n">
        <v>132.836612</v>
      </c>
      <c r="I4782" t="inlineStr">
        <is>
          <t>OSM実測</t>
        </is>
      </c>
      <c r="J4782" t="n">
        <v>52</v>
      </c>
      <c r="K4782" t="n">
        <v>42</v>
      </c>
      <c r="L4782" t="n">
        <v>-41</v>
      </c>
      <c r="M4782" t="n">
        <v>1</v>
      </c>
      <c r="N4782" t="n">
        <v>0</v>
      </c>
      <c r="O4782" t="inlineStr">
        <is>
          <t>不可 ♯3</t>
        </is>
      </c>
      <c r="P4782" t="inlineStr">
        <is>
          <t>有り</t>
        </is>
      </c>
      <c r="R4782" s="4">
        <f>IF(COUNT($M4782:$N4782)=0,"",IF(AND(IF($N4782&lt;&gt;"",$N4782,$M4782)&lt;=0,$O4782&lt;&gt;"可"),"警告",""))</f>
        <v/>
      </c>
      <c r="S4782" s="4">
        <f>IF(COUNT($M4782:$N4782)=0,0,IF(IF($N4782&lt;&gt;"",$N4782,$M4782)&gt;=スコアリング基準!$B$20,スコアリング基準!$C$20,IF(IF($N4782&lt;&gt;"",$N4782,$M4782)&gt;=スコアリング基準!$B$21,スコアリング基準!$C$21,IF(IF($N4782&lt;&gt;"",$N4782,$M4782)&gt;0,スコアリング基準!$C$22,0))))</f>
        <v/>
      </c>
      <c r="T4782" s="4">
        <f>IF($O4782="可",スコアリング基準!$C$23,0)</f>
        <v/>
      </c>
      <c r="U4782" s="4">
        <f>IF(OR(COUNT($K4782:$L4782)&lt;2,$K4782=0),0,IF(ABS($L4782)/$K4782&lt;=スコアリング基準!$B$24,スコアリング基準!$C$24,IF(ABS($L4782)/$K4782&lt;=スコアリング基準!$B$25,スコアリング基準!$C$25,IF(ABS($L4782)/$K4782&lt;=スコアリング基準!$B$26,スコアリング基準!$C$26,0))))</f>
        <v/>
      </c>
      <c r="V4782" s="4">
        <f>IF($P4782="なし",スコアリング基準!$C$27,0)</f>
        <v/>
      </c>
      <c r="W4782" s="4">
        <f>IF($F4782="",0,IF(ISNUMBER($F4782),IF($F4782&lt;=スコアリング基準!$B$28,スコアリング基準!$C$28,スコアリング基準!$C$29),0))</f>
        <v/>
      </c>
      <c r="X4782" s="4">
        <f>IFERROR(VLOOKUP($B4782,スコアリング基準!$A$36:$B$46,2,FALSE),0)</f>
        <v/>
      </c>
      <c r="Y4782" s="4">
        <f>SUM($S4782:$X4782)</f>
        <v/>
      </c>
      <c r="Z4782" s="4">
        <f>IF(COUNT($M4782:$N4782)=0,"データ無",IF($Y4782&gt;=スコアリング基準!$B$30,"S",IF($Y4782&gt;=スコアリング基準!$B$31,"A",IF($Y4782&gt;=スコアリング基準!$B$32,"B","C"))))</f>
        <v/>
      </c>
      <c r="AA4782">
        <f>IFERROR(INDEX(実績DB!$I$3:$I$104,MATCH($B4782&amp;$C4782,実績DB!$J$3:$J$104,0)),"")</f>
        <v/>
      </c>
    </row>
    <row r="4783">
      <c r="A4783" t="n">
        <v>4781</v>
      </c>
      <c r="B4783" t="inlineStr">
        <is>
          <t>中国</t>
        </is>
      </c>
      <c r="C4783" t="inlineStr">
        <is>
          <t>上平原変電所</t>
        </is>
      </c>
      <c r="D4783" t="inlineStr">
        <is>
          <t>広島県</t>
        </is>
      </c>
      <c r="E4783" t="n">
        <v>110</v>
      </c>
      <c r="G4783" s="3" t="n">
        <v>34.256065</v>
      </c>
      <c r="H4783" s="3" t="n">
        <v>132.582597</v>
      </c>
      <c r="I4783" t="inlineStr">
        <is>
          <t>OSM実測</t>
        </is>
      </c>
      <c r="J4783" t="n">
        <v>57</v>
      </c>
      <c r="K4783" t="n">
        <v>42</v>
      </c>
      <c r="L4783" t="n">
        <v>-24</v>
      </c>
      <c r="M4783" t="n">
        <v>16</v>
      </c>
      <c r="N4783" t="n">
        <v>0</v>
      </c>
      <c r="O4783" t="inlineStr">
        <is>
          <t>不可 ♯3</t>
        </is>
      </c>
      <c r="P4783" t="inlineStr">
        <is>
          <t>有り</t>
        </is>
      </c>
      <c r="R4783" s="4">
        <f>IF(COUNT($M4783:$N4783)=0,"",IF(AND(IF($N4783&lt;&gt;"",$N4783,$M4783)&lt;=0,$O4783&lt;&gt;"可"),"警告",""))</f>
        <v/>
      </c>
      <c r="S4783" s="4">
        <f>IF(COUNT($M4783:$N4783)=0,0,IF(IF($N4783&lt;&gt;"",$N4783,$M4783)&gt;=スコアリング基準!$B$20,スコアリング基準!$C$20,IF(IF($N4783&lt;&gt;"",$N4783,$M4783)&gt;=スコアリング基準!$B$21,スコアリング基準!$C$21,IF(IF($N4783&lt;&gt;"",$N4783,$M4783)&gt;0,スコアリング基準!$C$22,0))))</f>
        <v/>
      </c>
      <c r="T4783" s="4">
        <f>IF($O4783="可",スコアリング基準!$C$23,0)</f>
        <v/>
      </c>
      <c r="U4783" s="4">
        <f>IF(OR(COUNT($K4783:$L4783)&lt;2,$K4783=0),0,IF(ABS($L4783)/$K4783&lt;=スコアリング基準!$B$24,スコアリング基準!$C$24,IF(ABS($L4783)/$K4783&lt;=スコアリング基準!$B$25,スコアリング基準!$C$25,IF(ABS($L4783)/$K4783&lt;=スコアリング基準!$B$26,スコアリング基準!$C$26,0))))</f>
        <v/>
      </c>
      <c r="V4783" s="4">
        <f>IF($P4783="なし",スコアリング基準!$C$27,0)</f>
        <v/>
      </c>
      <c r="W4783" s="4">
        <f>IF($F4783="",0,IF(ISNUMBER($F4783),IF($F4783&lt;=スコアリング基準!$B$28,スコアリング基準!$C$28,スコアリング基準!$C$29),0))</f>
        <v/>
      </c>
      <c r="X4783" s="4">
        <f>IFERROR(VLOOKUP($B4783,スコアリング基準!$A$36:$B$46,2,FALSE),0)</f>
        <v/>
      </c>
      <c r="Y4783" s="4">
        <f>SUM($S4783:$X4783)</f>
        <v/>
      </c>
      <c r="Z4783" s="4">
        <f>IF(COUNT($M4783:$N4783)=0,"データ無",IF($Y4783&gt;=スコアリング基準!$B$30,"S",IF($Y4783&gt;=スコアリング基準!$B$31,"A",IF($Y4783&gt;=スコアリング基準!$B$32,"B","C"))))</f>
        <v/>
      </c>
      <c r="AA4783">
        <f>IFERROR(INDEX(実績DB!$I$3:$I$104,MATCH($B4783&amp;$C4783,実績DB!$J$3:$J$104,0)),"")</f>
        <v/>
      </c>
    </row>
    <row r="4784">
      <c r="A4784" t="n">
        <v>4782</v>
      </c>
      <c r="B4784" t="inlineStr">
        <is>
          <t>中国</t>
        </is>
      </c>
      <c r="C4784" t="inlineStr">
        <is>
          <t>下関変電所</t>
        </is>
      </c>
      <c r="D4784" t="inlineStr">
        <is>
          <t>山口県</t>
        </is>
      </c>
      <c r="E4784" t="n">
        <v>110</v>
      </c>
      <c r="G4784" s="3" t="n">
        <v>33.998917</v>
      </c>
      <c r="H4784" s="3" t="n">
        <v>130.963618</v>
      </c>
      <c r="I4784" t="inlineStr">
        <is>
          <t>OSM実測</t>
        </is>
      </c>
      <c r="J4784" t="n">
        <v>114</v>
      </c>
      <c r="K4784" t="n">
        <v>57</v>
      </c>
      <c r="L4784" t="n">
        <v>-47</v>
      </c>
      <c r="O4784" t="inlineStr">
        <is>
          <t>可</t>
        </is>
      </c>
      <c r="P4784" t="inlineStr">
        <is>
          <t>有り</t>
        </is>
      </c>
      <c r="R4784" s="4">
        <f>IF(COUNT($M4784:$N4784)=0,"",IF(AND(IF($N4784&lt;&gt;"",$N4784,$M4784)&lt;=0,$O4784&lt;&gt;"可"),"警告",""))</f>
        <v/>
      </c>
      <c r="S4784" s="4">
        <f>IF(COUNT($M4784:$N4784)=0,0,IF(IF($N4784&lt;&gt;"",$N4784,$M4784)&gt;=スコアリング基準!$B$20,スコアリング基準!$C$20,IF(IF($N4784&lt;&gt;"",$N4784,$M4784)&gt;=スコアリング基準!$B$21,スコアリング基準!$C$21,IF(IF($N4784&lt;&gt;"",$N4784,$M4784)&gt;0,スコアリング基準!$C$22,0))))</f>
        <v/>
      </c>
      <c r="T4784" s="4">
        <f>IF($O4784="可",スコアリング基準!$C$23,0)</f>
        <v/>
      </c>
      <c r="U4784" s="4">
        <f>IF(OR(COUNT($K4784:$L4784)&lt;2,$K4784=0),0,IF(ABS($L4784)/$K4784&lt;=スコアリング基準!$B$24,スコアリング基準!$C$24,IF(ABS($L4784)/$K4784&lt;=スコアリング基準!$B$25,スコアリング基準!$C$25,IF(ABS($L4784)/$K4784&lt;=スコアリング基準!$B$26,スコアリング基準!$C$26,0))))</f>
        <v/>
      </c>
      <c r="V4784" s="4">
        <f>IF($P4784="なし",スコアリング基準!$C$27,0)</f>
        <v/>
      </c>
      <c r="W4784" s="4">
        <f>IF($F4784="",0,IF(ISNUMBER($F4784),IF($F4784&lt;=スコアリング基準!$B$28,スコアリング基準!$C$28,スコアリング基準!$C$29),0))</f>
        <v/>
      </c>
      <c r="X4784" s="4">
        <f>IFERROR(VLOOKUP($B4784,スコアリング基準!$A$36:$B$46,2,FALSE),0)</f>
        <v/>
      </c>
      <c r="Y4784" s="4">
        <f>SUM($S4784:$X4784)</f>
        <v/>
      </c>
      <c r="Z4784" s="4">
        <f>IF(COUNT($M4784:$N4784)=0,"データ無",IF($Y4784&gt;=スコアリング基準!$B$30,"S",IF($Y4784&gt;=スコアリング基準!$B$31,"A",IF($Y4784&gt;=スコアリング基準!$B$32,"B","C"))))</f>
        <v/>
      </c>
      <c r="AA4784">
        <f>IFERROR(INDEX(実績DB!$I$3:$I$104,MATCH($B4784&amp;$C4784,実績DB!$J$3:$J$104,0)),"")</f>
        <v/>
      </c>
    </row>
    <row r="4785">
      <c r="A4785" t="n">
        <v>4783</v>
      </c>
      <c r="B4785" t="inlineStr">
        <is>
          <t>中国</t>
        </is>
      </c>
      <c r="C4785" t="inlineStr">
        <is>
          <t>中国電力</t>
        </is>
      </c>
      <c r="D4785" t="inlineStr">
        <is>
          <t>岡山県</t>
        </is>
      </c>
      <c r="E4785" t="n">
        <v>110</v>
      </c>
      <c r="G4785" s="3" t="n">
        <v>34.62726</v>
      </c>
      <c r="H4785" s="3" t="n">
        <v>133.884616</v>
      </c>
      <c r="I4785" t="inlineStr">
        <is>
          <t>OSM実測</t>
        </is>
      </c>
      <c r="R4785" s="4">
        <f>IF(COUNT($M4785:$N4785)=0,"",IF(AND(IF($N4785&lt;&gt;"",$N4785,$M4785)&lt;=0,$O4785&lt;&gt;"可"),"警告",""))</f>
        <v/>
      </c>
      <c r="S4785" s="4">
        <f>IF(COUNT($M4785:$N4785)=0,0,IF(IF($N4785&lt;&gt;"",$N4785,$M4785)&gt;=スコアリング基準!$B$20,スコアリング基準!$C$20,IF(IF($N4785&lt;&gt;"",$N4785,$M4785)&gt;=スコアリング基準!$B$21,スコアリング基準!$C$21,IF(IF($N4785&lt;&gt;"",$N4785,$M4785)&gt;0,スコアリング基準!$C$22,0))))</f>
        <v/>
      </c>
      <c r="T4785" s="4">
        <f>IF($O4785="可",スコアリング基準!$C$23,0)</f>
        <v/>
      </c>
      <c r="U4785" s="4">
        <f>IF(OR(COUNT($K4785:$L4785)&lt;2,$K4785=0),0,IF(ABS($L4785)/$K4785&lt;=スコアリング基準!$B$24,スコアリング基準!$C$24,IF(ABS($L4785)/$K4785&lt;=スコアリング基準!$B$25,スコアリング基準!$C$25,IF(ABS($L4785)/$K4785&lt;=スコアリング基準!$B$26,スコアリング基準!$C$26,0))))</f>
        <v/>
      </c>
      <c r="V4785" s="4">
        <f>IF($P4785="なし",スコアリング基準!$C$27,0)</f>
        <v/>
      </c>
      <c r="W4785" s="4">
        <f>IF($F4785="",0,IF(ISNUMBER($F4785),IF($F4785&lt;=スコアリング基準!$B$28,スコアリング基準!$C$28,スコアリング基準!$C$29),0))</f>
        <v/>
      </c>
      <c r="X4785" s="4">
        <f>IFERROR(VLOOKUP($B4785,スコアリング基準!$A$36:$B$46,2,FALSE),0)</f>
        <v/>
      </c>
      <c r="Y4785" s="4">
        <f>SUM($S4785:$X4785)</f>
        <v/>
      </c>
      <c r="Z4785" s="4">
        <f>IF(COUNT($M4785:$N4785)=0,"データ無",IF($Y4785&gt;=スコアリング基準!$B$30,"S",IF($Y4785&gt;=スコアリング基準!$B$31,"A",IF($Y4785&gt;=スコアリング基準!$B$32,"B","C"))))</f>
        <v/>
      </c>
      <c r="AA4785">
        <f>IFERROR(INDEX(実績DB!$I$3:$I$104,MATCH($B4785&amp;$C4785,実績DB!$J$3:$J$104,0)),"")</f>
        <v/>
      </c>
    </row>
    <row r="4786">
      <c r="A4786" t="n">
        <v>4784</v>
      </c>
      <c r="B4786" t="inlineStr">
        <is>
          <t>中国</t>
        </is>
      </c>
      <c r="C4786" t="inlineStr">
        <is>
          <t>今変電所</t>
        </is>
      </c>
      <c r="D4786" t="inlineStr">
        <is>
          <t>岡山県</t>
        </is>
      </c>
      <c r="E4786" t="n">
        <v>110</v>
      </c>
      <c r="G4786" s="3" t="n">
        <v>34.636548</v>
      </c>
      <c r="H4786" s="3" t="n">
        <v>133.894977</v>
      </c>
      <c r="I4786" t="inlineStr">
        <is>
          <t>OSM実測</t>
        </is>
      </c>
      <c r="J4786" t="n">
        <v>47</v>
      </c>
      <c r="K4786" t="n">
        <v>23</v>
      </c>
      <c r="L4786" t="n">
        <v>0</v>
      </c>
      <c r="M4786" t="n">
        <v>23</v>
      </c>
      <c r="N4786" t="n">
        <v>0</v>
      </c>
      <c r="O4786" t="inlineStr">
        <is>
          <t>不可 #3</t>
        </is>
      </c>
      <c r="P4786" t="inlineStr">
        <is>
          <t>有り</t>
        </is>
      </c>
      <c r="R4786" s="4">
        <f>IF(COUNT($M4786:$N4786)=0,"",IF(AND(IF($N4786&lt;&gt;"",$N4786,$M4786)&lt;=0,$O4786&lt;&gt;"可"),"警告",""))</f>
        <v/>
      </c>
      <c r="S4786" s="4">
        <f>IF(COUNT($M4786:$N4786)=0,0,IF(IF($N4786&lt;&gt;"",$N4786,$M4786)&gt;=スコアリング基準!$B$20,スコアリング基準!$C$20,IF(IF($N4786&lt;&gt;"",$N4786,$M4786)&gt;=スコアリング基準!$B$21,スコアリング基準!$C$21,IF(IF($N4786&lt;&gt;"",$N4786,$M4786)&gt;0,スコアリング基準!$C$22,0))))</f>
        <v/>
      </c>
      <c r="T4786" s="4">
        <f>IF($O4786="可",スコアリング基準!$C$23,0)</f>
        <v/>
      </c>
      <c r="U4786" s="4">
        <f>IF(OR(COUNT($K4786:$L4786)&lt;2,$K4786=0),0,IF(ABS($L4786)/$K4786&lt;=スコアリング基準!$B$24,スコアリング基準!$C$24,IF(ABS($L4786)/$K4786&lt;=スコアリング基準!$B$25,スコアリング基準!$C$25,IF(ABS($L4786)/$K4786&lt;=スコアリング基準!$B$26,スコアリング基準!$C$26,0))))</f>
        <v/>
      </c>
      <c r="V4786" s="4">
        <f>IF($P4786="なし",スコアリング基準!$C$27,0)</f>
        <v/>
      </c>
      <c r="W4786" s="4">
        <f>IF($F4786="",0,IF(ISNUMBER($F4786),IF($F4786&lt;=スコアリング基準!$B$28,スコアリング基準!$C$28,スコアリング基準!$C$29),0))</f>
        <v/>
      </c>
      <c r="X4786" s="4">
        <f>IFERROR(VLOOKUP($B4786,スコアリング基準!$A$36:$B$46,2,FALSE),0)</f>
        <v/>
      </c>
      <c r="Y4786" s="4">
        <f>SUM($S4786:$X4786)</f>
        <v/>
      </c>
      <c r="Z4786" s="4">
        <f>IF(COUNT($M4786:$N4786)=0,"データ無",IF($Y4786&gt;=スコアリング基準!$B$30,"S",IF($Y4786&gt;=スコアリング基準!$B$31,"A",IF($Y4786&gt;=スコアリング基準!$B$32,"B","C"))))</f>
        <v/>
      </c>
      <c r="AA4786">
        <f>IFERROR(INDEX(実績DB!$I$3:$I$104,MATCH($B4786&amp;$C4786,実績DB!$J$3:$J$104,0)),"")</f>
        <v/>
      </c>
    </row>
    <row r="4787">
      <c r="A4787" t="n">
        <v>4785</v>
      </c>
      <c r="B4787" t="inlineStr">
        <is>
          <t>中国</t>
        </is>
      </c>
      <c r="C4787" t="inlineStr">
        <is>
          <t>仙崎変電所</t>
        </is>
      </c>
      <c r="D4787" t="inlineStr">
        <is>
          <t>山口県</t>
        </is>
      </c>
      <c r="E4787" t="n">
        <v>110</v>
      </c>
      <c r="G4787" s="3" t="n">
        <v>34.371884</v>
      </c>
      <c r="H4787" s="3" t="n">
        <v>131.20443</v>
      </c>
      <c r="I4787" t="inlineStr">
        <is>
          <t>OSM実測</t>
        </is>
      </c>
      <c r="J4787" t="n">
        <v>19</v>
      </c>
      <c r="K4787" t="n">
        <v>19</v>
      </c>
      <c r="L4787" t="n">
        <v>-2</v>
      </c>
      <c r="M4787" t="n">
        <v>17</v>
      </c>
      <c r="N4787" t="n">
        <v>0</v>
      </c>
      <c r="O4787" t="inlineStr">
        <is>
          <t>不可 ♯3</t>
        </is>
      </c>
      <c r="P4787" t="inlineStr">
        <is>
          <t>有り</t>
        </is>
      </c>
      <c r="R4787" s="4">
        <f>IF(COUNT($M4787:$N4787)=0,"",IF(AND(IF($N4787&lt;&gt;"",$N4787,$M4787)&lt;=0,$O4787&lt;&gt;"可"),"警告",""))</f>
        <v/>
      </c>
      <c r="S4787" s="4">
        <f>IF(COUNT($M4787:$N4787)=0,0,IF(IF($N4787&lt;&gt;"",$N4787,$M4787)&gt;=スコアリング基準!$B$20,スコアリング基準!$C$20,IF(IF($N4787&lt;&gt;"",$N4787,$M4787)&gt;=スコアリング基準!$B$21,スコアリング基準!$C$21,IF(IF($N4787&lt;&gt;"",$N4787,$M4787)&gt;0,スコアリング基準!$C$22,0))))</f>
        <v/>
      </c>
      <c r="T4787" s="4">
        <f>IF($O4787="可",スコアリング基準!$C$23,0)</f>
        <v/>
      </c>
      <c r="U4787" s="4">
        <f>IF(OR(COUNT($K4787:$L4787)&lt;2,$K4787=0),0,IF(ABS($L4787)/$K4787&lt;=スコアリング基準!$B$24,スコアリング基準!$C$24,IF(ABS($L4787)/$K4787&lt;=スコアリング基準!$B$25,スコアリング基準!$C$25,IF(ABS($L4787)/$K4787&lt;=スコアリング基準!$B$26,スコアリング基準!$C$26,0))))</f>
        <v/>
      </c>
      <c r="V4787" s="4">
        <f>IF($P4787="なし",スコアリング基準!$C$27,0)</f>
        <v/>
      </c>
      <c r="W4787" s="4">
        <f>IF($F4787="",0,IF(ISNUMBER($F4787),IF($F4787&lt;=スコアリング基準!$B$28,スコアリング基準!$C$28,スコアリング基準!$C$29),0))</f>
        <v/>
      </c>
      <c r="X4787" s="4">
        <f>IFERROR(VLOOKUP($B4787,スコアリング基準!$A$36:$B$46,2,FALSE),0)</f>
        <v/>
      </c>
      <c r="Y4787" s="4">
        <f>SUM($S4787:$X4787)</f>
        <v/>
      </c>
      <c r="Z4787" s="4">
        <f>IF(COUNT($M4787:$N4787)=0,"データ無",IF($Y4787&gt;=スコアリング基準!$B$30,"S",IF($Y4787&gt;=スコアリング基準!$B$31,"A",IF($Y4787&gt;=スコアリング基準!$B$32,"B","C"))))</f>
        <v/>
      </c>
      <c r="AA4787">
        <f>IFERROR(INDEX(実績DB!$I$3:$I$104,MATCH($B4787&amp;$C4787,実績DB!$J$3:$J$104,0)),"")</f>
        <v/>
      </c>
    </row>
    <row r="4788">
      <c r="A4788" t="n">
        <v>4786</v>
      </c>
      <c r="B4788" t="inlineStr">
        <is>
          <t>中国</t>
        </is>
      </c>
      <c r="C4788" t="inlineStr">
        <is>
          <t>佐野変電所</t>
        </is>
      </c>
      <c r="D4788" t="inlineStr">
        <is>
          <t>山口県</t>
        </is>
      </c>
      <c r="E4788" t="n">
        <v>110</v>
      </c>
      <c r="G4788" s="3" t="n">
        <v>34.045833</v>
      </c>
      <c r="H4788" s="3" t="n">
        <v>131.500955</v>
      </c>
      <c r="I4788" t="inlineStr">
        <is>
          <t>OSM実測</t>
        </is>
      </c>
      <c r="J4788" t="n">
        <v>47</v>
      </c>
      <c r="K4788" t="n">
        <v>38</v>
      </c>
      <c r="L4788" t="n">
        <v>-38</v>
      </c>
      <c r="M4788" t="n">
        <v>0</v>
      </c>
      <c r="N4788" t="n">
        <v>0</v>
      </c>
      <c r="O4788" t="inlineStr">
        <is>
          <t>不可 ♯3</t>
        </is>
      </c>
      <c r="P4788" t="inlineStr">
        <is>
          <t>有り</t>
        </is>
      </c>
      <c r="R4788" s="4">
        <f>IF(COUNT($M4788:$N4788)=0,"",IF(AND(IF($N4788&lt;&gt;"",$N4788,$M4788)&lt;=0,$O4788&lt;&gt;"可"),"警告",""))</f>
        <v/>
      </c>
      <c r="S4788" s="4">
        <f>IF(COUNT($M4788:$N4788)=0,0,IF(IF($N4788&lt;&gt;"",$N4788,$M4788)&gt;=スコアリング基準!$B$20,スコアリング基準!$C$20,IF(IF($N4788&lt;&gt;"",$N4788,$M4788)&gt;=スコアリング基準!$B$21,スコアリング基準!$C$21,IF(IF($N4788&lt;&gt;"",$N4788,$M4788)&gt;0,スコアリング基準!$C$22,0))))</f>
        <v/>
      </c>
      <c r="T4788" s="4">
        <f>IF($O4788="可",スコアリング基準!$C$23,0)</f>
        <v/>
      </c>
      <c r="U4788" s="4">
        <f>IF(OR(COUNT($K4788:$L4788)&lt;2,$K4788=0),0,IF(ABS($L4788)/$K4788&lt;=スコアリング基準!$B$24,スコアリング基準!$C$24,IF(ABS($L4788)/$K4788&lt;=スコアリング基準!$B$25,スコアリング基準!$C$25,IF(ABS($L4788)/$K4788&lt;=スコアリング基準!$B$26,スコアリング基準!$C$26,0))))</f>
        <v/>
      </c>
      <c r="V4788" s="4">
        <f>IF($P4788="なし",スコアリング基準!$C$27,0)</f>
        <v/>
      </c>
      <c r="W4788" s="4">
        <f>IF($F4788="",0,IF(ISNUMBER($F4788),IF($F4788&lt;=スコアリング基準!$B$28,スコアリング基準!$C$28,スコアリング基準!$C$29),0))</f>
        <v/>
      </c>
      <c r="X4788" s="4">
        <f>IFERROR(VLOOKUP($B4788,スコアリング基準!$A$36:$B$46,2,FALSE),0)</f>
        <v/>
      </c>
      <c r="Y4788" s="4">
        <f>SUM($S4788:$X4788)</f>
        <v/>
      </c>
      <c r="Z4788" s="4">
        <f>IF(COUNT($M4788:$N4788)=0,"データ無",IF($Y4788&gt;=スコアリング基準!$B$30,"S",IF($Y4788&gt;=スコアリング基準!$B$31,"A",IF($Y4788&gt;=スコアリング基準!$B$32,"B","C"))))</f>
        <v/>
      </c>
      <c r="AA4788">
        <f>IFERROR(INDEX(実績DB!$I$3:$I$104,MATCH($B4788&amp;$C4788,実績DB!$J$3:$J$104,0)),"")</f>
        <v/>
      </c>
    </row>
    <row r="4789">
      <c r="A4789" t="n">
        <v>4787</v>
      </c>
      <c r="B4789" t="inlineStr">
        <is>
          <t>中国</t>
        </is>
      </c>
      <c r="C4789" t="inlineStr">
        <is>
          <t>余子変電所</t>
        </is>
      </c>
      <c r="D4789" t="inlineStr">
        <is>
          <t>島根県</t>
        </is>
      </c>
      <c r="E4789" t="n">
        <v>110</v>
      </c>
      <c r="G4789" s="3" t="n">
        <v>35.514172</v>
      </c>
      <c r="H4789" s="3" t="n">
        <v>133.240166</v>
      </c>
      <c r="I4789" t="inlineStr">
        <is>
          <t>OSM実測</t>
        </is>
      </c>
      <c r="J4789" t="n">
        <v>57</v>
      </c>
      <c r="K4789" t="n">
        <v>57</v>
      </c>
      <c r="L4789" t="n">
        <v>-28</v>
      </c>
      <c r="O4789" t="inlineStr">
        <is>
          <t>不可 ♯2</t>
        </is>
      </c>
      <c r="P4789" t="inlineStr">
        <is>
          <t>有り</t>
        </is>
      </c>
      <c r="R4789" s="4">
        <f>IF(COUNT($M4789:$N4789)=0,"",IF(AND(IF($N4789&lt;&gt;"",$N4789,$M4789)&lt;=0,$O4789&lt;&gt;"可"),"警告",""))</f>
        <v/>
      </c>
      <c r="S4789" s="4">
        <f>IF(COUNT($M4789:$N4789)=0,0,IF(IF($N4789&lt;&gt;"",$N4789,$M4789)&gt;=スコアリング基準!$B$20,スコアリング基準!$C$20,IF(IF($N4789&lt;&gt;"",$N4789,$M4789)&gt;=スコアリング基準!$B$21,スコアリング基準!$C$21,IF(IF($N4789&lt;&gt;"",$N4789,$M4789)&gt;0,スコアリング基準!$C$22,0))))</f>
        <v/>
      </c>
      <c r="T4789" s="4">
        <f>IF($O4789="可",スコアリング基準!$C$23,0)</f>
        <v/>
      </c>
      <c r="U4789" s="4">
        <f>IF(OR(COUNT($K4789:$L4789)&lt;2,$K4789=0),0,IF(ABS($L4789)/$K4789&lt;=スコアリング基準!$B$24,スコアリング基準!$C$24,IF(ABS($L4789)/$K4789&lt;=スコアリング基準!$B$25,スコアリング基準!$C$25,IF(ABS($L4789)/$K4789&lt;=スコアリング基準!$B$26,スコアリング基準!$C$26,0))))</f>
        <v/>
      </c>
      <c r="V4789" s="4">
        <f>IF($P4789="なし",スコアリング基準!$C$27,0)</f>
        <v/>
      </c>
      <c r="W4789" s="4">
        <f>IF($F4789="",0,IF(ISNUMBER($F4789),IF($F4789&lt;=スコアリング基準!$B$28,スコアリング基準!$C$28,スコアリング基準!$C$29),0))</f>
        <v/>
      </c>
      <c r="X4789" s="4">
        <f>IFERROR(VLOOKUP($B4789,スコアリング基準!$A$36:$B$46,2,FALSE),0)</f>
        <v/>
      </c>
      <c r="Y4789" s="4">
        <f>SUM($S4789:$X4789)</f>
        <v/>
      </c>
      <c r="Z4789" s="4">
        <f>IF(COUNT($M4789:$N4789)=0,"データ無",IF($Y4789&gt;=スコアリング基準!$B$30,"S",IF($Y4789&gt;=スコアリング基準!$B$31,"A",IF($Y4789&gt;=スコアリング基準!$B$32,"B","C"))))</f>
        <v/>
      </c>
      <c r="AA4789">
        <f>IFERROR(INDEX(実績DB!$I$3:$I$104,MATCH($B4789&amp;$C4789,実績DB!$J$3:$J$104,0)),"")</f>
        <v/>
      </c>
    </row>
    <row r="4790">
      <c r="A4790" t="n">
        <v>4788</v>
      </c>
      <c r="B4790" t="inlineStr">
        <is>
          <t>中国</t>
        </is>
      </c>
      <c r="C4790" t="inlineStr">
        <is>
          <t>倉敷変電所</t>
        </is>
      </c>
      <c r="D4790" t="inlineStr">
        <is>
          <t>岡山県</t>
        </is>
      </c>
      <c r="E4790" t="n">
        <v>110</v>
      </c>
      <c r="G4790" s="3" t="n">
        <v>34.564967</v>
      </c>
      <c r="H4790" s="3" t="n">
        <v>133.742098</v>
      </c>
      <c r="I4790" t="inlineStr">
        <is>
          <t>OSM実測</t>
        </is>
      </c>
      <c r="J4790" t="n">
        <v>28</v>
      </c>
      <c r="K4790" t="n">
        <v>28</v>
      </c>
      <c r="L4790" t="n">
        <v>-17</v>
      </c>
      <c r="M4790" t="n">
        <v>11</v>
      </c>
      <c r="N4790" t="n">
        <v>11</v>
      </c>
      <c r="O4790" t="inlineStr">
        <is>
          <t>不可 ♯3</t>
        </is>
      </c>
      <c r="P4790" t="inlineStr">
        <is>
          <t>なし</t>
        </is>
      </c>
      <c r="R4790" s="4">
        <f>IF(COUNT($M4790:$N4790)=0,"",IF(AND(IF($N4790&lt;&gt;"",$N4790,$M4790)&lt;=0,$O4790&lt;&gt;"可"),"警告",""))</f>
        <v/>
      </c>
      <c r="S4790" s="4">
        <f>IF(COUNT($M4790:$N4790)=0,0,IF(IF($N4790&lt;&gt;"",$N4790,$M4790)&gt;=スコアリング基準!$B$20,スコアリング基準!$C$20,IF(IF($N4790&lt;&gt;"",$N4790,$M4790)&gt;=スコアリング基準!$B$21,スコアリング基準!$C$21,IF(IF($N4790&lt;&gt;"",$N4790,$M4790)&gt;0,スコアリング基準!$C$22,0))))</f>
        <v/>
      </c>
      <c r="T4790" s="4">
        <f>IF($O4790="可",スコアリング基準!$C$23,0)</f>
        <v/>
      </c>
      <c r="U4790" s="4">
        <f>IF(OR(COUNT($K4790:$L4790)&lt;2,$K4790=0),0,IF(ABS($L4790)/$K4790&lt;=スコアリング基準!$B$24,スコアリング基準!$C$24,IF(ABS($L4790)/$K4790&lt;=スコアリング基準!$B$25,スコアリング基準!$C$25,IF(ABS($L4790)/$K4790&lt;=スコアリング基準!$B$26,スコアリング基準!$C$26,0))))</f>
        <v/>
      </c>
      <c r="V4790" s="4">
        <f>IF($P4790="なし",スコアリング基準!$C$27,0)</f>
        <v/>
      </c>
      <c r="W4790" s="4">
        <f>IF($F4790="",0,IF(ISNUMBER($F4790),IF($F4790&lt;=スコアリング基準!$B$28,スコアリング基準!$C$28,スコアリング基準!$C$29),0))</f>
        <v/>
      </c>
      <c r="X4790" s="4">
        <f>IFERROR(VLOOKUP($B4790,スコアリング基準!$A$36:$B$46,2,FALSE),0)</f>
        <v/>
      </c>
      <c r="Y4790" s="4">
        <f>SUM($S4790:$X4790)</f>
        <v/>
      </c>
      <c r="Z4790" s="4">
        <f>IF(COUNT($M4790:$N4790)=0,"データ無",IF($Y4790&gt;=スコアリング基準!$B$30,"S",IF($Y4790&gt;=スコアリング基準!$B$31,"A",IF($Y4790&gt;=スコアリング基準!$B$32,"B","C"))))</f>
        <v/>
      </c>
      <c r="AA4790">
        <f>IFERROR(INDEX(実績DB!$I$3:$I$104,MATCH($B4790&amp;$C4790,実績DB!$J$3:$J$104,0)),"")</f>
        <v/>
      </c>
    </row>
    <row r="4791">
      <c r="A4791" t="n">
        <v>4789</v>
      </c>
      <c r="B4791" t="inlineStr">
        <is>
          <t>中国</t>
        </is>
      </c>
      <c r="C4791" t="inlineStr">
        <is>
          <t>備前変電所</t>
        </is>
      </c>
      <c r="D4791" t="inlineStr">
        <is>
          <t>兵庫県</t>
        </is>
      </c>
      <c r="E4791" t="n">
        <v>110</v>
      </c>
      <c r="G4791" s="3" t="n">
        <v>34.758316</v>
      </c>
      <c r="H4791" s="3" t="n">
        <v>134.167718</v>
      </c>
      <c r="I4791" t="inlineStr">
        <is>
          <t>OSM実測</t>
        </is>
      </c>
      <c r="J4791" t="n">
        <v>285</v>
      </c>
      <c r="K4791" t="n">
        <v>190</v>
      </c>
      <c r="L4791" t="n">
        <v>-81</v>
      </c>
      <c r="O4791" t="inlineStr">
        <is>
          <t>可</t>
        </is>
      </c>
      <c r="P4791" t="inlineStr">
        <is>
          <t>有り</t>
        </is>
      </c>
      <c r="R4791" s="4">
        <f>IF(COUNT($M4791:$N4791)=0,"",IF(AND(IF($N4791&lt;&gt;"",$N4791,$M4791)&lt;=0,$O4791&lt;&gt;"可"),"警告",""))</f>
        <v/>
      </c>
      <c r="S4791" s="4">
        <f>IF(COUNT($M4791:$N4791)=0,0,IF(IF($N4791&lt;&gt;"",$N4791,$M4791)&gt;=スコアリング基準!$B$20,スコアリング基準!$C$20,IF(IF($N4791&lt;&gt;"",$N4791,$M4791)&gt;=スコアリング基準!$B$21,スコアリング基準!$C$21,IF(IF($N4791&lt;&gt;"",$N4791,$M4791)&gt;0,スコアリング基準!$C$22,0))))</f>
        <v/>
      </c>
      <c r="T4791" s="4">
        <f>IF($O4791="可",スコアリング基準!$C$23,0)</f>
        <v/>
      </c>
      <c r="U4791" s="4">
        <f>IF(OR(COUNT($K4791:$L4791)&lt;2,$K4791=0),0,IF(ABS($L4791)/$K4791&lt;=スコアリング基準!$B$24,スコアリング基準!$C$24,IF(ABS($L4791)/$K4791&lt;=スコアリング基準!$B$25,スコアリング基準!$C$25,IF(ABS($L4791)/$K4791&lt;=スコアリング基準!$B$26,スコアリング基準!$C$26,0))))</f>
        <v/>
      </c>
      <c r="V4791" s="4">
        <f>IF($P4791="なし",スコアリング基準!$C$27,0)</f>
        <v/>
      </c>
      <c r="W4791" s="4">
        <f>IF($F4791="",0,IF(ISNUMBER($F4791),IF($F4791&lt;=スコアリング基準!$B$28,スコアリング基準!$C$28,スコアリング基準!$C$29),0))</f>
        <v/>
      </c>
      <c r="X4791" s="4">
        <f>IFERROR(VLOOKUP($B4791,スコアリング基準!$A$36:$B$46,2,FALSE),0)</f>
        <v/>
      </c>
      <c r="Y4791" s="4">
        <f>SUM($S4791:$X4791)</f>
        <v/>
      </c>
      <c r="Z4791" s="4">
        <f>IF(COUNT($M4791:$N4791)=0,"データ無",IF($Y4791&gt;=スコアリング基準!$B$30,"S",IF($Y4791&gt;=スコアリング基準!$B$31,"A",IF($Y4791&gt;=スコアリング基準!$B$32,"B","C"))))</f>
        <v/>
      </c>
      <c r="AA4791">
        <f>IFERROR(INDEX(実績DB!$I$3:$I$104,MATCH($B4791&amp;$C4791,実績DB!$J$3:$J$104,0)),"")</f>
        <v/>
      </c>
    </row>
    <row r="4792">
      <c r="A4792" t="n">
        <v>4790</v>
      </c>
      <c r="B4792" t="inlineStr">
        <is>
          <t>中国</t>
        </is>
      </c>
      <c r="C4792" t="inlineStr">
        <is>
          <t>光変電所</t>
        </is>
      </c>
      <c r="D4792" t="inlineStr">
        <is>
          <t>山口県</t>
        </is>
      </c>
      <c r="E4792" t="n">
        <v>110</v>
      </c>
      <c r="G4792" s="3" t="n">
        <v>33.955152</v>
      </c>
      <c r="H4792" s="3" t="n">
        <v>131.958616</v>
      </c>
      <c r="I4792" t="inlineStr">
        <is>
          <t>OSM実測</t>
        </is>
      </c>
      <c r="J4792" t="n">
        <v>57</v>
      </c>
      <c r="K4792" t="n">
        <v>57</v>
      </c>
      <c r="L4792" t="n">
        <v>-14</v>
      </c>
      <c r="O4792" t="inlineStr">
        <is>
          <t>不可 ♯2</t>
        </is>
      </c>
      <c r="P4792" t="inlineStr">
        <is>
          <t>有り</t>
        </is>
      </c>
      <c r="R4792" s="4">
        <f>IF(COUNT($M4792:$N4792)=0,"",IF(AND(IF($N4792&lt;&gt;"",$N4792,$M4792)&lt;=0,$O4792&lt;&gt;"可"),"警告",""))</f>
        <v/>
      </c>
      <c r="S4792" s="4">
        <f>IF(COUNT($M4792:$N4792)=0,0,IF(IF($N4792&lt;&gt;"",$N4792,$M4792)&gt;=スコアリング基準!$B$20,スコアリング基準!$C$20,IF(IF($N4792&lt;&gt;"",$N4792,$M4792)&gt;=スコアリング基準!$B$21,スコアリング基準!$C$21,IF(IF($N4792&lt;&gt;"",$N4792,$M4792)&gt;0,スコアリング基準!$C$22,0))))</f>
        <v/>
      </c>
      <c r="T4792" s="4">
        <f>IF($O4792="可",スコアリング基準!$C$23,0)</f>
        <v/>
      </c>
      <c r="U4792" s="4">
        <f>IF(OR(COUNT($K4792:$L4792)&lt;2,$K4792=0),0,IF(ABS($L4792)/$K4792&lt;=スコアリング基準!$B$24,スコアリング基準!$C$24,IF(ABS($L4792)/$K4792&lt;=スコアリング基準!$B$25,スコアリング基準!$C$25,IF(ABS($L4792)/$K4792&lt;=スコアリング基準!$B$26,スコアリング基準!$C$26,0))))</f>
        <v/>
      </c>
      <c r="V4792" s="4">
        <f>IF($P4792="なし",スコアリング基準!$C$27,0)</f>
        <v/>
      </c>
      <c r="W4792" s="4">
        <f>IF($F4792="",0,IF(ISNUMBER($F4792),IF($F4792&lt;=スコアリング基準!$B$28,スコアリング基準!$C$28,スコアリング基準!$C$29),0))</f>
        <v/>
      </c>
      <c r="X4792" s="4">
        <f>IFERROR(VLOOKUP($B4792,スコアリング基準!$A$36:$B$46,2,FALSE),0)</f>
        <v/>
      </c>
      <c r="Y4792" s="4">
        <f>SUM($S4792:$X4792)</f>
        <v/>
      </c>
      <c r="Z4792" s="4">
        <f>IF(COUNT($M4792:$N4792)=0,"データ無",IF($Y4792&gt;=スコアリング基準!$B$30,"S",IF($Y4792&gt;=スコアリング基準!$B$31,"A",IF($Y4792&gt;=スコアリング基準!$B$32,"B","C"))))</f>
        <v/>
      </c>
      <c r="AA4792">
        <f>IFERROR(INDEX(実績DB!$I$3:$I$104,MATCH($B4792&amp;$C4792,実績DB!$J$3:$J$104,0)),"")</f>
        <v/>
      </c>
    </row>
    <row r="4793">
      <c r="A4793" t="n">
        <v>4791</v>
      </c>
      <c r="B4793" t="inlineStr">
        <is>
          <t>中国</t>
        </is>
      </c>
      <c r="C4793" t="inlineStr">
        <is>
          <t>八幡変電所</t>
        </is>
      </c>
      <c r="D4793" t="inlineStr">
        <is>
          <t>広島県</t>
        </is>
      </c>
      <c r="E4793" t="n">
        <v>110</v>
      </c>
      <c r="G4793" s="3" t="n">
        <v>34.389171</v>
      </c>
      <c r="H4793" s="3" t="n">
        <v>132.364149</v>
      </c>
      <c r="I4793" t="inlineStr">
        <is>
          <t>OSM実測</t>
        </is>
      </c>
      <c r="J4793" t="n">
        <v>52</v>
      </c>
      <c r="K4793" t="n">
        <v>42</v>
      </c>
      <c r="L4793" t="n">
        <v>-19</v>
      </c>
      <c r="M4793" t="n">
        <v>23</v>
      </c>
      <c r="N4793" t="n">
        <v>0</v>
      </c>
      <c r="O4793" t="inlineStr">
        <is>
          <t>不可 ♯3</t>
        </is>
      </c>
      <c r="P4793" t="inlineStr">
        <is>
          <t>有り</t>
        </is>
      </c>
      <c r="R4793" s="4">
        <f>IF(COUNT($M4793:$N4793)=0,"",IF(AND(IF($N4793&lt;&gt;"",$N4793,$M4793)&lt;=0,$O4793&lt;&gt;"可"),"警告",""))</f>
        <v/>
      </c>
      <c r="S4793" s="4">
        <f>IF(COUNT($M4793:$N4793)=0,0,IF(IF($N4793&lt;&gt;"",$N4793,$M4793)&gt;=スコアリング基準!$B$20,スコアリング基準!$C$20,IF(IF($N4793&lt;&gt;"",$N4793,$M4793)&gt;=スコアリング基準!$B$21,スコアリング基準!$C$21,IF(IF($N4793&lt;&gt;"",$N4793,$M4793)&gt;0,スコアリング基準!$C$22,0))))</f>
        <v/>
      </c>
      <c r="T4793" s="4">
        <f>IF($O4793="可",スコアリング基準!$C$23,0)</f>
        <v/>
      </c>
      <c r="U4793" s="4">
        <f>IF(OR(COUNT($K4793:$L4793)&lt;2,$K4793=0),0,IF(ABS($L4793)/$K4793&lt;=スコアリング基準!$B$24,スコアリング基準!$C$24,IF(ABS($L4793)/$K4793&lt;=スコアリング基準!$B$25,スコアリング基準!$C$25,IF(ABS($L4793)/$K4793&lt;=スコアリング基準!$B$26,スコアリング基準!$C$26,0))))</f>
        <v/>
      </c>
      <c r="V4793" s="4">
        <f>IF($P4793="なし",スコアリング基準!$C$27,0)</f>
        <v/>
      </c>
      <c r="W4793" s="4">
        <f>IF($F4793="",0,IF(ISNUMBER($F4793),IF($F4793&lt;=スコアリング基準!$B$28,スコアリング基準!$C$28,スコアリング基準!$C$29),0))</f>
        <v/>
      </c>
      <c r="X4793" s="4">
        <f>IFERROR(VLOOKUP($B4793,スコアリング基準!$A$36:$B$46,2,FALSE),0)</f>
        <v/>
      </c>
      <c r="Y4793" s="4">
        <f>SUM($S4793:$X4793)</f>
        <v/>
      </c>
      <c r="Z4793" s="4">
        <f>IF(COUNT($M4793:$N4793)=0,"データ無",IF($Y4793&gt;=スコアリング基準!$B$30,"S",IF($Y4793&gt;=スコアリング基準!$B$31,"A",IF($Y4793&gt;=スコアリング基準!$B$32,"B","C"))))</f>
        <v/>
      </c>
      <c r="AA4793">
        <f>IFERROR(INDEX(実績DB!$I$3:$I$104,MATCH($B4793&amp;$C4793,実績DB!$J$3:$J$104,0)),"")</f>
        <v/>
      </c>
    </row>
    <row r="4794">
      <c r="A4794" t="n">
        <v>4792</v>
      </c>
      <c r="B4794" t="inlineStr">
        <is>
          <t>中国</t>
        </is>
      </c>
      <c r="C4794" t="inlineStr">
        <is>
          <t>公園通変電所</t>
        </is>
      </c>
      <c r="D4794" t="inlineStr">
        <is>
          <t>広島県</t>
        </is>
      </c>
      <c r="E4794" t="n">
        <v>110</v>
      </c>
      <c r="G4794" s="3" t="n">
        <v>34.246377</v>
      </c>
      <c r="H4794" s="3" t="n">
        <v>132.556637</v>
      </c>
      <c r="I4794" t="inlineStr">
        <is>
          <t>OSM実測</t>
        </is>
      </c>
      <c r="J4794" t="n">
        <v>52</v>
      </c>
      <c r="K4794" t="n">
        <v>42</v>
      </c>
      <c r="L4794" t="n">
        <v>-19</v>
      </c>
      <c r="M4794" t="n">
        <v>23</v>
      </c>
      <c r="N4794" t="n">
        <v>0</v>
      </c>
      <c r="O4794" t="inlineStr">
        <is>
          <t>不可 ♯3</t>
        </is>
      </c>
      <c r="P4794" t="inlineStr">
        <is>
          <t>有り</t>
        </is>
      </c>
      <c r="R4794" s="4">
        <f>IF(COUNT($M4794:$N4794)=0,"",IF(AND(IF($N4794&lt;&gt;"",$N4794,$M4794)&lt;=0,$O4794&lt;&gt;"可"),"警告",""))</f>
        <v/>
      </c>
      <c r="S4794" s="4">
        <f>IF(COUNT($M4794:$N4794)=0,0,IF(IF($N4794&lt;&gt;"",$N4794,$M4794)&gt;=スコアリング基準!$B$20,スコアリング基準!$C$20,IF(IF($N4794&lt;&gt;"",$N4794,$M4794)&gt;=スコアリング基準!$B$21,スコアリング基準!$C$21,IF(IF($N4794&lt;&gt;"",$N4794,$M4794)&gt;0,スコアリング基準!$C$22,0))))</f>
        <v/>
      </c>
      <c r="T4794" s="4">
        <f>IF($O4794="可",スコアリング基準!$C$23,0)</f>
        <v/>
      </c>
      <c r="U4794" s="4">
        <f>IF(OR(COUNT($K4794:$L4794)&lt;2,$K4794=0),0,IF(ABS($L4794)/$K4794&lt;=スコアリング基準!$B$24,スコアリング基準!$C$24,IF(ABS($L4794)/$K4794&lt;=スコアリング基準!$B$25,スコアリング基準!$C$25,IF(ABS($L4794)/$K4794&lt;=スコアリング基準!$B$26,スコアリング基準!$C$26,0))))</f>
        <v/>
      </c>
      <c r="V4794" s="4">
        <f>IF($P4794="なし",スコアリング基準!$C$27,0)</f>
        <v/>
      </c>
      <c r="W4794" s="4">
        <f>IF($F4794="",0,IF(ISNUMBER($F4794),IF($F4794&lt;=スコアリング基準!$B$28,スコアリング基準!$C$28,スコアリング基準!$C$29),0))</f>
        <v/>
      </c>
      <c r="X4794" s="4">
        <f>IFERROR(VLOOKUP($B4794,スコアリング基準!$A$36:$B$46,2,FALSE),0)</f>
        <v/>
      </c>
      <c r="Y4794" s="4">
        <f>SUM($S4794:$X4794)</f>
        <v/>
      </c>
      <c r="Z4794" s="4">
        <f>IF(COUNT($M4794:$N4794)=0,"データ無",IF($Y4794&gt;=スコアリング基準!$B$30,"S",IF($Y4794&gt;=スコアリング基準!$B$31,"A",IF($Y4794&gt;=スコアリング基準!$B$32,"B","C"))))</f>
        <v/>
      </c>
      <c r="AA4794">
        <f>IFERROR(INDEX(実績DB!$I$3:$I$104,MATCH($B4794&amp;$C4794,実績DB!$J$3:$J$104,0)),"")</f>
        <v/>
      </c>
    </row>
    <row r="4795">
      <c r="A4795" t="n">
        <v>4793</v>
      </c>
      <c r="B4795" t="inlineStr">
        <is>
          <t>中国</t>
        </is>
      </c>
      <c r="C4795" t="inlineStr">
        <is>
          <t>六日市変電所</t>
        </is>
      </c>
      <c r="D4795" t="inlineStr">
        <is>
          <t>山口県</t>
        </is>
      </c>
      <c r="E4795" t="n">
        <v>110</v>
      </c>
      <c r="G4795" s="3" t="n">
        <v>34.357947</v>
      </c>
      <c r="H4795" s="3" t="n">
        <v>131.955873</v>
      </c>
      <c r="I4795" t="inlineStr">
        <is>
          <t>OSM実測</t>
        </is>
      </c>
      <c r="J4795" t="n">
        <v>14</v>
      </c>
      <c r="K4795" t="n">
        <v>14</v>
      </c>
      <c r="L4795" t="n">
        <v>-14</v>
      </c>
      <c r="M4795" t="n">
        <v>0</v>
      </c>
      <c r="N4795" t="n">
        <v>0</v>
      </c>
      <c r="O4795" t="inlineStr">
        <is>
          <t>不可 ♯3</t>
        </is>
      </c>
      <c r="P4795" t="inlineStr">
        <is>
          <t>有り</t>
        </is>
      </c>
      <c r="R4795" s="4">
        <f>IF(COUNT($M4795:$N4795)=0,"",IF(AND(IF($N4795&lt;&gt;"",$N4795,$M4795)&lt;=0,$O4795&lt;&gt;"可"),"警告",""))</f>
        <v/>
      </c>
      <c r="S4795" s="4">
        <f>IF(COUNT($M4795:$N4795)=0,0,IF(IF($N4795&lt;&gt;"",$N4795,$M4795)&gt;=スコアリング基準!$B$20,スコアリング基準!$C$20,IF(IF($N4795&lt;&gt;"",$N4795,$M4795)&gt;=スコアリング基準!$B$21,スコアリング基準!$C$21,IF(IF($N4795&lt;&gt;"",$N4795,$M4795)&gt;0,スコアリング基準!$C$22,0))))</f>
        <v/>
      </c>
      <c r="T4795" s="4">
        <f>IF($O4795="可",スコアリング基準!$C$23,0)</f>
        <v/>
      </c>
      <c r="U4795" s="4">
        <f>IF(OR(COUNT($K4795:$L4795)&lt;2,$K4795=0),0,IF(ABS($L4795)/$K4795&lt;=スコアリング基準!$B$24,スコアリング基準!$C$24,IF(ABS($L4795)/$K4795&lt;=スコアリング基準!$B$25,スコアリング基準!$C$25,IF(ABS($L4795)/$K4795&lt;=スコアリング基準!$B$26,スコアリング基準!$C$26,0))))</f>
        <v/>
      </c>
      <c r="V4795" s="4">
        <f>IF($P4795="なし",スコアリング基準!$C$27,0)</f>
        <v/>
      </c>
      <c r="W4795" s="4">
        <f>IF($F4795="",0,IF(ISNUMBER($F4795),IF($F4795&lt;=スコアリング基準!$B$28,スコアリング基準!$C$28,スコアリング基準!$C$29),0))</f>
        <v/>
      </c>
      <c r="X4795" s="4">
        <f>IFERROR(VLOOKUP($B4795,スコアリング基準!$A$36:$B$46,2,FALSE),0)</f>
        <v/>
      </c>
      <c r="Y4795" s="4">
        <f>SUM($S4795:$X4795)</f>
        <v/>
      </c>
      <c r="Z4795" s="4">
        <f>IF(COUNT($M4795:$N4795)=0,"データ無",IF($Y4795&gt;=スコアリング基準!$B$30,"S",IF($Y4795&gt;=スコアリング基準!$B$31,"A",IF($Y4795&gt;=スコアリング基準!$B$32,"B","C"))))</f>
        <v/>
      </c>
      <c r="AA4795">
        <f>IFERROR(INDEX(実績DB!$I$3:$I$104,MATCH($B4795&amp;$C4795,実績DB!$J$3:$J$104,0)),"")</f>
        <v/>
      </c>
    </row>
    <row r="4796">
      <c r="A4796" t="n">
        <v>4794</v>
      </c>
      <c r="B4796" t="inlineStr">
        <is>
          <t>中国</t>
        </is>
      </c>
      <c r="C4796" t="inlineStr">
        <is>
          <t>北尾道変電所</t>
        </is>
      </c>
      <c r="D4796" t="inlineStr">
        <is>
          <t>広島県</t>
        </is>
      </c>
      <c r="E4796" t="n">
        <v>110</v>
      </c>
      <c r="G4796" s="3" t="n">
        <v>34.50079</v>
      </c>
      <c r="H4796" s="3" t="n">
        <v>133.183437</v>
      </c>
      <c r="I4796" t="inlineStr">
        <is>
          <t>OSM実測</t>
        </is>
      </c>
      <c r="J4796" t="n">
        <v>28</v>
      </c>
      <c r="K4796" t="n">
        <v>6</v>
      </c>
      <c r="L4796" t="n">
        <v>-24</v>
      </c>
      <c r="O4796" t="inlineStr">
        <is>
          <t>不可 #2</t>
        </is>
      </c>
      <c r="P4796" t="inlineStr">
        <is>
          <t>有り</t>
        </is>
      </c>
      <c r="R4796" s="4">
        <f>IF(COUNT($M4796:$N4796)=0,"",IF(AND(IF($N4796&lt;&gt;"",$N4796,$M4796)&lt;=0,$O4796&lt;&gt;"可"),"警告",""))</f>
        <v/>
      </c>
      <c r="S4796" s="4">
        <f>IF(COUNT($M4796:$N4796)=0,0,IF(IF($N4796&lt;&gt;"",$N4796,$M4796)&gt;=スコアリング基準!$B$20,スコアリング基準!$C$20,IF(IF($N4796&lt;&gt;"",$N4796,$M4796)&gt;=スコアリング基準!$B$21,スコアリング基準!$C$21,IF(IF($N4796&lt;&gt;"",$N4796,$M4796)&gt;0,スコアリング基準!$C$22,0))))</f>
        <v/>
      </c>
      <c r="T4796" s="4">
        <f>IF($O4796="可",スコアリング基準!$C$23,0)</f>
        <v/>
      </c>
      <c r="U4796" s="4">
        <f>IF(OR(COUNT($K4796:$L4796)&lt;2,$K4796=0),0,IF(ABS($L4796)/$K4796&lt;=スコアリング基準!$B$24,スコアリング基準!$C$24,IF(ABS($L4796)/$K4796&lt;=スコアリング基準!$B$25,スコアリング基準!$C$25,IF(ABS($L4796)/$K4796&lt;=スコアリング基準!$B$26,スコアリング基準!$C$26,0))))</f>
        <v/>
      </c>
      <c r="V4796" s="4">
        <f>IF($P4796="なし",スコアリング基準!$C$27,0)</f>
        <v/>
      </c>
      <c r="W4796" s="4">
        <f>IF($F4796="",0,IF(ISNUMBER($F4796),IF($F4796&lt;=スコアリング基準!$B$28,スコアリング基準!$C$28,スコアリング基準!$C$29),0))</f>
        <v/>
      </c>
      <c r="X4796" s="4">
        <f>IFERROR(VLOOKUP($B4796,スコアリング基準!$A$36:$B$46,2,FALSE),0)</f>
        <v/>
      </c>
      <c r="Y4796" s="4">
        <f>SUM($S4796:$X4796)</f>
        <v/>
      </c>
      <c r="Z4796" s="4">
        <f>IF(COUNT($M4796:$N4796)=0,"データ無",IF($Y4796&gt;=スコアリング基準!$B$30,"S",IF($Y4796&gt;=スコアリング基準!$B$31,"A",IF($Y4796&gt;=スコアリング基準!$B$32,"B","C"))))</f>
        <v/>
      </c>
      <c r="AA4796">
        <f>IFERROR(INDEX(実績DB!$I$3:$I$104,MATCH($B4796&amp;$C4796,実績DB!$J$3:$J$104,0)),"")</f>
        <v/>
      </c>
    </row>
    <row r="4797">
      <c r="A4797" t="n">
        <v>4795</v>
      </c>
      <c r="B4797" t="inlineStr">
        <is>
          <t>中国</t>
        </is>
      </c>
      <c r="C4797" t="inlineStr">
        <is>
          <t>北広島変電所</t>
        </is>
      </c>
      <c r="D4797" t="inlineStr">
        <is>
          <t>広島県</t>
        </is>
      </c>
      <c r="E4797" t="n">
        <v>110</v>
      </c>
      <c r="G4797" s="3" t="n">
        <v>34.426226</v>
      </c>
      <c r="H4797" s="3" t="n">
        <v>132.442368</v>
      </c>
      <c r="I4797" t="inlineStr">
        <is>
          <t>OSM実測</t>
        </is>
      </c>
      <c r="J4797" t="n">
        <v>23</v>
      </c>
      <c r="K4797" t="n">
        <v>19</v>
      </c>
      <c r="L4797" t="n">
        <v>-4</v>
      </c>
      <c r="M4797" t="n">
        <v>15</v>
      </c>
      <c r="N4797" t="n">
        <v>0</v>
      </c>
      <c r="O4797" t="inlineStr">
        <is>
          <t>不可 ♯3</t>
        </is>
      </c>
      <c r="P4797" t="inlineStr">
        <is>
          <t>有り</t>
        </is>
      </c>
      <c r="R4797" s="4">
        <f>IF(COUNT($M4797:$N4797)=0,"",IF(AND(IF($N4797&lt;&gt;"",$N4797,$M4797)&lt;=0,$O4797&lt;&gt;"可"),"警告",""))</f>
        <v/>
      </c>
      <c r="S4797" s="4">
        <f>IF(COUNT($M4797:$N4797)=0,0,IF(IF($N4797&lt;&gt;"",$N4797,$M4797)&gt;=スコアリング基準!$B$20,スコアリング基準!$C$20,IF(IF($N4797&lt;&gt;"",$N4797,$M4797)&gt;=スコアリング基準!$B$21,スコアリング基準!$C$21,IF(IF($N4797&lt;&gt;"",$N4797,$M4797)&gt;0,スコアリング基準!$C$22,0))))</f>
        <v/>
      </c>
      <c r="T4797" s="4">
        <f>IF($O4797="可",スコアリング基準!$C$23,0)</f>
        <v/>
      </c>
      <c r="U4797" s="4">
        <f>IF(OR(COUNT($K4797:$L4797)&lt;2,$K4797=0),0,IF(ABS($L4797)/$K4797&lt;=スコアリング基準!$B$24,スコアリング基準!$C$24,IF(ABS($L4797)/$K4797&lt;=スコアリング基準!$B$25,スコアリング基準!$C$25,IF(ABS($L4797)/$K4797&lt;=スコアリング基準!$B$26,スコアリング基準!$C$26,0))))</f>
        <v/>
      </c>
      <c r="V4797" s="4">
        <f>IF($P4797="なし",スコアリング基準!$C$27,0)</f>
        <v/>
      </c>
      <c r="W4797" s="4">
        <f>IF($F4797="",0,IF(ISNUMBER($F4797),IF($F4797&lt;=スコアリング基準!$B$28,スコアリング基準!$C$28,スコアリング基準!$C$29),0))</f>
        <v/>
      </c>
      <c r="X4797" s="4">
        <f>IFERROR(VLOOKUP($B4797,スコアリング基準!$A$36:$B$46,2,FALSE),0)</f>
        <v/>
      </c>
      <c r="Y4797" s="4">
        <f>SUM($S4797:$X4797)</f>
        <v/>
      </c>
      <c r="Z4797" s="4">
        <f>IF(COUNT($M4797:$N4797)=0,"データ無",IF($Y4797&gt;=スコアリング基準!$B$30,"S",IF($Y4797&gt;=スコアリング基準!$B$31,"A",IF($Y4797&gt;=スコアリング基準!$B$32,"B","C"))))</f>
        <v/>
      </c>
      <c r="AA4797">
        <f>IFERROR(INDEX(実績DB!$I$3:$I$104,MATCH($B4797&amp;$C4797,実績DB!$J$3:$J$104,0)),"")</f>
        <v/>
      </c>
    </row>
    <row r="4798">
      <c r="A4798" t="n">
        <v>4796</v>
      </c>
      <c r="B4798" t="inlineStr">
        <is>
          <t>中国</t>
        </is>
      </c>
      <c r="C4798" t="inlineStr">
        <is>
          <t>南岡山変電所</t>
        </is>
      </c>
      <c r="D4798" t="inlineStr">
        <is>
          <t>岡山県</t>
        </is>
      </c>
      <c r="E4798" t="n">
        <v>110</v>
      </c>
      <c r="G4798" s="3" t="n">
        <v>34.613725</v>
      </c>
      <c r="H4798" s="3" t="n">
        <v>133.937985</v>
      </c>
      <c r="I4798" t="inlineStr">
        <is>
          <t>OSM実測</t>
        </is>
      </c>
      <c r="J4798" t="n">
        <v>190</v>
      </c>
      <c r="K4798" t="n">
        <v>95</v>
      </c>
      <c r="L4798" t="n">
        <v>-1</v>
      </c>
      <c r="O4798" t="inlineStr">
        <is>
          <t>可</t>
        </is>
      </c>
      <c r="P4798" t="inlineStr">
        <is>
          <t>有り</t>
        </is>
      </c>
      <c r="R4798" s="4">
        <f>IF(COUNT($M4798:$N4798)=0,"",IF(AND(IF($N4798&lt;&gt;"",$N4798,$M4798)&lt;=0,$O4798&lt;&gt;"可"),"警告",""))</f>
        <v/>
      </c>
      <c r="S4798" s="4">
        <f>IF(COUNT($M4798:$N4798)=0,0,IF(IF($N4798&lt;&gt;"",$N4798,$M4798)&gt;=スコアリング基準!$B$20,スコアリング基準!$C$20,IF(IF($N4798&lt;&gt;"",$N4798,$M4798)&gt;=スコアリング基準!$B$21,スコアリング基準!$C$21,IF(IF($N4798&lt;&gt;"",$N4798,$M4798)&gt;0,スコアリング基準!$C$22,0))))</f>
        <v/>
      </c>
      <c r="T4798" s="4">
        <f>IF($O4798="可",スコアリング基準!$C$23,0)</f>
        <v/>
      </c>
      <c r="U4798" s="4">
        <f>IF(OR(COUNT($K4798:$L4798)&lt;2,$K4798=0),0,IF(ABS($L4798)/$K4798&lt;=スコアリング基準!$B$24,スコアリング基準!$C$24,IF(ABS($L4798)/$K4798&lt;=スコアリング基準!$B$25,スコアリング基準!$C$25,IF(ABS($L4798)/$K4798&lt;=スコアリング基準!$B$26,スコアリング基準!$C$26,0))))</f>
        <v/>
      </c>
      <c r="V4798" s="4">
        <f>IF($P4798="なし",スコアリング基準!$C$27,0)</f>
        <v/>
      </c>
      <c r="W4798" s="4">
        <f>IF($F4798="",0,IF(ISNUMBER($F4798),IF($F4798&lt;=スコアリング基準!$B$28,スコアリング基準!$C$28,スコアリング基準!$C$29),0))</f>
        <v/>
      </c>
      <c r="X4798" s="4">
        <f>IFERROR(VLOOKUP($B4798,スコアリング基準!$A$36:$B$46,2,FALSE),0)</f>
        <v/>
      </c>
      <c r="Y4798" s="4">
        <f>SUM($S4798:$X4798)</f>
        <v/>
      </c>
      <c r="Z4798" s="4">
        <f>IF(COUNT($M4798:$N4798)=0,"データ無",IF($Y4798&gt;=スコアリング基準!$B$30,"S",IF($Y4798&gt;=スコアリング基準!$B$31,"A",IF($Y4798&gt;=スコアリング基準!$B$32,"B","C"))))</f>
        <v/>
      </c>
      <c r="AA4798">
        <f>IFERROR(INDEX(実績DB!$I$3:$I$104,MATCH($B4798&amp;$C4798,実績DB!$J$3:$J$104,0)),"")</f>
        <v/>
      </c>
    </row>
    <row r="4799">
      <c r="A4799" t="n">
        <v>4797</v>
      </c>
      <c r="B4799" t="inlineStr">
        <is>
          <t>中国</t>
        </is>
      </c>
      <c r="C4799" t="inlineStr">
        <is>
          <t>南津山変電所</t>
        </is>
      </c>
      <c r="D4799" t="inlineStr">
        <is>
          <t>岡山県</t>
        </is>
      </c>
      <c r="E4799" t="n">
        <v>110</v>
      </c>
      <c r="G4799" s="3" t="n">
        <v>35.038942</v>
      </c>
      <c r="H4799" s="3" t="n">
        <v>134.056014</v>
      </c>
      <c r="I4799" t="inlineStr">
        <is>
          <t>OSM実測</t>
        </is>
      </c>
      <c r="J4799" t="n">
        <v>247</v>
      </c>
      <c r="K4799" t="n">
        <v>152</v>
      </c>
      <c r="L4799" t="n">
        <v>-247</v>
      </c>
      <c r="O4799" t="inlineStr">
        <is>
          <t>可</t>
        </is>
      </c>
      <c r="P4799" t="inlineStr">
        <is>
          <t>有り</t>
        </is>
      </c>
      <c r="R4799" s="4">
        <f>IF(COUNT($M4799:$N4799)=0,"",IF(AND(IF($N4799&lt;&gt;"",$N4799,$M4799)&lt;=0,$O4799&lt;&gt;"可"),"警告",""))</f>
        <v/>
      </c>
      <c r="S4799" s="4">
        <f>IF(COUNT($M4799:$N4799)=0,0,IF(IF($N4799&lt;&gt;"",$N4799,$M4799)&gt;=スコアリング基準!$B$20,スコアリング基準!$C$20,IF(IF($N4799&lt;&gt;"",$N4799,$M4799)&gt;=スコアリング基準!$B$21,スコアリング基準!$C$21,IF(IF($N4799&lt;&gt;"",$N4799,$M4799)&gt;0,スコアリング基準!$C$22,0))))</f>
        <v/>
      </c>
      <c r="T4799" s="4">
        <f>IF($O4799="可",スコアリング基準!$C$23,0)</f>
        <v/>
      </c>
      <c r="U4799" s="4">
        <f>IF(OR(COUNT($K4799:$L4799)&lt;2,$K4799=0),0,IF(ABS($L4799)/$K4799&lt;=スコアリング基準!$B$24,スコアリング基準!$C$24,IF(ABS($L4799)/$K4799&lt;=スコアリング基準!$B$25,スコアリング基準!$C$25,IF(ABS($L4799)/$K4799&lt;=スコアリング基準!$B$26,スコアリング基準!$C$26,0))))</f>
        <v/>
      </c>
      <c r="V4799" s="4">
        <f>IF($P4799="なし",スコアリング基準!$C$27,0)</f>
        <v/>
      </c>
      <c r="W4799" s="4">
        <f>IF($F4799="",0,IF(ISNUMBER($F4799),IF($F4799&lt;=スコアリング基準!$B$28,スコアリング基準!$C$28,スコアリング基準!$C$29),0))</f>
        <v/>
      </c>
      <c r="X4799" s="4">
        <f>IFERROR(VLOOKUP($B4799,スコアリング基準!$A$36:$B$46,2,FALSE),0)</f>
        <v/>
      </c>
      <c r="Y4799" s="4">
        <f>SUM($S4799:$X4799)</f>
        <v/>
      </c>
      <c r="Z4799" s="4">
        <f>IF(COUNT($M4799:$N4799)=0,"データ無",IF($Y4799&gt;=スコアリング基準!$B$30,"S",IF($Y4799&gt;=スコアリング基準!$B$31,"A",IF($Y4799&gt;=スコアリング基準!$B$32,"B","C"))))</f>
        <v/>
      </c>
      <c r="AA4799">
        <f>IFERROR(INDEX(実績DB!$I$3:$I$104,MATCH($B4799&amp;$C4799,実績DB!$J$3:$J$104,0)),"")</f>
        <v/>
      </c>
    </row>
    <row r="4800">
      <c r="A4800" t="n">
        <v>4798</v>
      </c>
      <c r="B4800" t="inlineStr">
        <is>
          <t>中国</t>
        </is>
      </c>
      <c r="C4800" t="inlineStr">
        <is>
          <t>厚狭変電所</t>
        </is>
      </c>
      <c r="D4800" t="inlineStr">
        <is>
          <t>山口県</t>
        </is>
      </c>
      <c r="E4800" t="n">
        <v>110</v>
      </c>
      <c r="G4800" s="3" t="n">
        <v>34.045447</v>
      </c>
      <c r="H4800" s="3" t="n">
        <v>131.162342</v>
      </c>
      <c r="I4800" t="inlineStr">
        <is>
          <t>OSM実測</t>
        </is>
      </c>
      <c r="J4800" t="n">
        <v>38</v>
      </c>
      <c r="K4800" t="n">
        <v>38</v>
      </c>
      <c r="L4800" t="n">
        <v>-36</v>
      </c>
      <c r="M4800" t="n">
        <v>2</v>
      </c>
      <c r="N4800" t="n">
        <v>0</v>
      </c>
      <c r="O4800" t="inlineStr">
        <is>
          <t>不可 ♯3</t>
        </is>
      </c>
      <c r="P4800" t="inlineStr">
        <is>
          <t>有り</t>
        </is>
      </c>
      <c r="R4800" s="4">
        <f>IF(COUNT($M4800:$N4800)=0,"",IF(AND(IF($N4800&lt;&gt;"",$N4800,$M4800)&lt;=0,$O4800&lt;&gt;"可"),"警告",""))</f>
        <v/>
      </c>
      <c r="S4800" s="4">
        <f>IF(COUNT($M4800:$N4800)=0,0,IF(IF($N4800&lt;&gt;"",$N4800,$M4800)&gt;=スコアリング基準!$B$20,スコアリング基準!$C$20,IF(IF($N4800&lt;&gt;"",$N4800,$M4800)&gt;=スコアリング基準!$B$21,スコアリング基準!$C$21,IF(IF($N4800&lt;&gt;"",$N4800,$M4800)&gt;0,スコアリング基準!$C$22,0))))</f>
        <v/>
      </c>
      <c r="T4800" s="4">
        <f>IF($O4800="可",スコアリング基準!$C$23,0)</f>
        <v/>
      </c>
      <c r="U4800" s="4">
        <f>IF(OR(COUNT($K4800:$L4800)&lt;2,$K4800=0),0,IF(ABS($L4800)/$K4800&lt;=スコアリング基準!$B$24,スコアリング基準!$C$24,IF(ABS($L4800)/$K4800&lt;=スコアリング基準!$B$25,スコアリング基準!$C$25,IF(ABS($L4800)/$K4800&lt;=スコアリング基準!$B$26,スコアリング基準!$C$26,0))))</f>
        <v/>
      </c>
      <c r="V4800" s="4">
        <f>IF($P4800="なし",スコアリング基準!$C$27,0)</f>
        <v/>
      </c>
      <c r="W4800" s="4">
        <f>IF($F4800="",0,IF(ISNUMBER($F4800),IF($F4800&lt;=スコアリング基準!$B$28,スコアリング基準!$C$28,スコアリング基準!$C$29),0))</f>
        <v/>
      </c>
      <c r="X4800" s="4">
        <f>IFERROR(VLOOKUP($B4800,スコアリング基準!$A$36:$B$46,2,FALSE),0)</f>
        <v/>
      </c>
      <c r="Y4800" s="4">
        <f>SUM($S4800:$X4800)</f>
        <v/>
      </c>
      <c r="Z4800" s="4">
        <f>IF(COUNT($M4800:$N4800)=0,"データ無",IF($Y4800&gt;=スコアリング基準!$B$30,"S",IF($Y4800&gt;=スコアリング基準!$B$31,"A",IF($Y4800&gt;=スコアリング基準!$B$32,"B","C"))))</f>
        <v/>
      </c>
      <c r="AA4800">
        <f>IFERROR(INDEX(実績DB!$I$3:$I$104,MATCH($B4800&amp;$C4800,実績DB!$J$3:$J$104,0)),"")</f>
        <v/>
      </c>
    </row>
    <row r="4801">
      <c r="A4801" t="n">
        <v>4799</v>
      </c>
      <c r="B4801" t="inlineStr">
        <is>
          <t>中国</t>
        </is>
      </c>
      <c r="C4801" t="inlineStr">
        <is>
          <t>吉備変電所</t>
        </is>
      </c>
      <c r="D4801" t="inlineStr">
        <is>
          <t>岡山県</t>
        </is>
      </c>
      <c r="E4801" t="n">
        <v>110</v>
      </c>
      <c r="G4801" s="3" t="n">
        <v>34.671602</v>
      </c>
      <c r="H4801" s="3" t="n">
        <v>133.829441</v>
      </c>
      <c r="I4801" t="inlineStr">
        <is>
          <t>OSM実測</t>
        </is>
      </c>
      <c r="R4801" s="4">
        <f>IF(COUNT($M4801:$N4801)=0,"",IF(AND(IF($N4801&lt;&gt;"",$N4801,$M4801)&lt;=0,$O4801&lt;&gt;"可"),"警告",""))</f>
        <v/>
      </c>
      <c r="S4801" s="4">
        <f>IF(COUNT($M4801:$N4801)=0,0,IF(IF($N4801&lt;&gt;"",$N4801,$M4801)&gt;=スコアリング基準!$B$20,スコアリング基準!$C$20,IF(IF($N4801&lt;&gt;"",$N4801,$M4801)&gt;=スコアリング基準!$B$21,スコアリング基準!$C$21,IF(IF($N4801&lt;&gt;"",$N4801,$M4801)&gt;0,スコアリング基準!$C$22,0))))</f>
        <v/>
      </c>
      <c r="T4801" s="4">
        <f>IF($O4801="可",スコアリング基準!$C$23,0)</f>
        <v/>
      </c>
      <c r="U4801" s="4">
        <f>IF(OR(COUNT($K4801:$L4801)&lt;2,$K4801=0),0,IF(ABS($L4801)/$K4801&lt;=スコアリング基準!$B$24,スコアリング基準!$C$24,IF(ABS($L4801)/$K4801&lt;=スコアリング基準!$B$25,スコアリング基準!$C$25,IF(ABS($L4801)/$K4801&lt;=スコアリング基準!$B$26,スコアリング基準!$C$26,0))))</f>
        <v/>
      </c>
      <c r="V4801" s="4">
        <f>IF($P4801="なし",スコアリング基準!$C$27,0)</f>
        <v/>
      </c>
      <c r="W4801" s="4">
        <f>IF($F4801="",0,IF(ISNUMBER($F4801),IF($F4801&lt;=スコアリング基準!$B$28,スコアリング基準!$C$28,スコアリング基準!$C$29),0))</f>
        <v/>
      </c>
      <c r="X4801" s="4">
        <f>IFERROR(VLOOKUP($B4801,スコアリング基準!$A$36:$B$46,2,FALSE),0)</f>
        <v/>
      </c>
      <c r="Y4801" s="4">
        <f>SUM($S4801:$X4801)</f>
        <v/>
      </c>
      <c r="Z4801" s="4">
        <f>IF(COUNT($M4801:$N4801)=0,"データ無",IF($Y4801&gt;=スコアリング基準!$B$30,"S",IF($Y4801&gt;=スコアリング基準!$B$31,"A",IF($Y4801&gt;=スコアリング基準!$B$32,"B","C"))))</f>
        <v/>
      </c>
      <c r="AA4801">
        <f>IFERROR(INDEX(実績DB!$I$3:$I$104,MATCH($B4801&amp;$C4801,実績DB!$J$3:$J$104,0)),"")</f>
        <v/>
      </c>
    </row>
    <row r="4802">
      <c r="A4802" t="n">
        <v>4800</v>
      </c>
      <c r="B4802" t="inlineStr">
        <is>
          <t>中国</t>
        </is>
      </c>
      <c r="C4802" t="inlineStr">
        <is>
          <t>吉和変電所</t>
        </is>
      </c>
      <c r="D4802" t="inlineStr">
        <is>
          <t>広島県</t>
        </is>
      </c>
      <c r="E4802" t="n">
        <v>110</v>
      </c>
      <c r="G4802" s="3" t="n">
        <v>34.480835</v>
      </c>
      <c r="H4802" s="3" t="n">
        <v>132.13128</v>
      </c>
      <c r="I4802" t="inlineStr">
        <is>
          <t>OSM実測</t>
        </is>
      </c>
      <c r="J4802" t="n">
        <v>9</v>
      </c>
      <c r="K4802" t="n">
        <v>9</v>
      </c>
      <c r="L4802" t="n">
        <v>-4</v>
      </c>
      <c r="M4802" t="n">
        <v>5</v>
      </c>
      <c r="N4802" t="n">
        <v>0</v>
      </c>
      <c r="O4802" t="inlineStr">
        <is>
          <t>不可 ♯3</t>
        </is>
      </c>
      <c r="P4802" t="inlineStr">
        <is>
          <t>有り</t>
        </is>
      </c>
      <c r="R4802" s="4">
        <f>IF(COUNT($M4802:$N4802)=0,"",IF(AND(IF($N4802&lt;&gt;"",$N4802,$M4802)&lt;=0,$O4802&lt;&gt;"可"),"警告",""))</f>
        <v/>
      </c>
      <c r="S4802" s="4">
        <f>IF(COUNT($M4802:$N4802)=0,0,IF(IF($N4802&lt;&gt;"",$N4802,$M4802)&gt;=スコアリング基準!$B$20,スコアリング基準!$C$20,IF(IF($N4802&lt;&gt;"",$N4802,$M4802)&gt;=スコアリング基準!$B$21,スコアリング基準!$C$21,IF(IF($N4802&lt;&gt;"",$N4802,$M4802)&gt;0,スコアリング基準!$C$22,0))))</f>
        <v/>
      </c>
      <c r="T4802" s="4">
        <f>IF($O4802="可",スコアリング基準!$C$23,0)</f>
        <v/>
      </c>
      <c r="U4802" s="4">
        <f>IF(OR(COUNT($K4802:$L4802)&lt;2,$K4802=0),0,IF(ABS($L4802)/$K4802&lt;=スコアリング基準!$B$24,スコアリング基準!$C$24,IF(ABS($L4802)/$K4802&lt;=スコアリング基準!$B$25,スコアリング基準!$C$25,IF(ABS($L4802)/$K4802&lt;=スコアリング基準!$B$26,スコアリング基準!$C$26,0))))</f>
        <v/>
      </c>
      <c r="V4802" s="4">
        <f>IF($P4802="なし",スコアリング基準!$C$27,0)</f>
        <v/>
      </c>
      <c r="W4802" s="4">
        <f>IF($F4802="",0,IF(ISNUMBER($F4802),IF($F4802&lt;=スコアリング基準!$B$28,スコアリング基準!$C$28,スコアリング基準!$C$29),0))</f>
        <v/>
      </c>
      <c r="X4802" s="4">
        <f>IFERROR(VLOOKUP($B4802,スコアリング基準!$A$36:$B$46,2,FALSE),0)</f>
        <v/>
      </c>
      <c r="Y4802" s="4">
        <f>SUM($S4802:$X4802)</f>
        <v/>
      </c>
      <c r="Z4802" s="4">
        <f>IF(COUNT($M4802:$N4802)=0,"データ無",IF($Y4802&gt;=スコアリング基準!$B$30,"S",IF($Y4802&gt;=スコアリング基準!$B$31,"A",IF($Y4802&gt;=スコアリング基準!$B$32,"B","C"))))</f>
        <v/>
      </c>
      <c r="AA4802">
        <f>IFERROR(INDEX(実績DB!$I$3:$I$104,MATCH($B4802&amp;$C4802,実績DB!$J$3:$J$104,0)),"")</f>
        <v/>
      </c>
    </row>
    <row r="4803">
      <c r="A4803" t="n">
        <v>4801</v>
      </c>
      <c r="B4803" t="inlineStr">
        <is>
          <t>中国</t>
        </is>
      </c>
      <c r="C4803" t="inlineStr">
        <is>
          <t>向島変電所</t>
        </is>
      </c>
      <c r="D4803" t="inlineStr">
        <is>
          <t>広島県</t>
        </is>
      </c>
      <c r="E4803" t="n">
        <v>110</v>
      </c>
      <c r="G4803" s="3" t="n">
        <v>34.394623</v>
      </c>
      <c r="H4803" s="3" t="n">
        <v>133.209524</v>
      </c>
      <c r="I4803" t="inlineStr">
        <is>
          <t>OSM実測</t>
        </is>
      </c>
      <c r="J4803" t="n">
        <v>38</v>
      </c>
      <c r="K4803" t="n">
        <v>38</v>
      </c>
      <c r="L4803" t="n">
        <v>-27</v>
      </c>
      <c r="M4803" t="n">
        <v>11</v>
      </c>
      <c r="N4803" t="n">
        <v>0</v>
      </c>
      <c r="O4803" t="inlineStr">
        <is>
          <t>不可 ♯3</t>
        </is>
      </c>
      <c r="P4803" t="inlineStr">
        <is>
          <t>有り</t>
        </is>
      </c>
      <c r="R4803" s="4">
        <f>IF(COUNT($M4803:$N4803)=0,"",IF(AND(IF($N4803&lt;&gt;"",$N4803,$M4803)&lt;=0,$O4803&lt;&gt;"可"),"警告",""))</f>
        <v/>
      </c>
      <c r="S4803" s="4">
        <f>IF(COUNT($M4803:$N4803)=0,0,IF(IF($N4803&lt;&gt;"",$N4803,$M4803)&gt;=スコアリング基準!$B$20,スコアリング基準!$C$20,IF(IF($N4803&lt;&gt;"",$N4803,$M4803)&gt;=スコアリング基準!$B$21,スコアリング基準!$C$21,IF(IF($N4803&lt;&gt;"",$N4803,$M4803)&gt;0,スコアリング基準!$C$22,0))))</f>
        <v/>
      </c>
      <c r="T4803" s="4">
        <f>IF($O4803="可",スコアリング基準!$C$23,0)</f>
        <v/>
      </c>
      <c r="U4803" s="4">
        <f>IF(OR(COUNT($K4803:$L4803)&lt;2,$K4803=0),0,IF(ABS($L4803)/$K4803&lt;=スコアリング基準!$B$24,スコアリング基準!$C$24,IF(ABS($L4803)/$K4803&lt;=スコアリング基準!$B$25,スコアリング基準!$C$25,IF(ABS($L4803)/$K4803&lt;=スコアリング基準!$B$26,スコアリング基準!$C$26,0))))</f>
        <v/>
      </c>
      <c r="V4803" s="4">
        <f>IF($P4803="なし",スコアリング基準!$C$27,0)</f>
        <v/>
      </c>
      <c r="W4803" s="4">
        <f>IF($F4803="",0,IF(ISNUMBER($F4803),IF($F4803&lt;=スコアリング基準!$B$28,スコアリング基準!$C$28,スコアリング基準!$C$29),0))</f>
        <v/>
      </c>
      <c r="X4803" s="4">
        <f>IFERROR(VLOOKUP($B4803,スコアリング基準!$A$36:$B$46,2,FALSE),0)</f>
        <v/>
      </c>
      <c r="Y4803" s="4">
        <f>SUM($S4803:$X4803)</f>
        <v/>
      </c>
      <c r="Z4803" s="4">
        <f>IF(COUNT($M4803:$N4803)=0,"データ無",IF($Y4803&gt;=スコアリング基準!$B$30,"S",IF($Y4803&gt;=スコアリング基準!$B$31,"A",IF($Y4803&gt;=スコアリング基準!$B$32,"B","C"))))</f>
        <v/>
      </c>
      <c r="AA4803">
        <f>IFERROR(INDEX(実績DB!$I$3:$I$104,MATCH($B4803&amp;$C4803,実績DB!$J$3:$J$104,0)),"")</f>
        <v/>
      </c>
    </row>
    <row r="4804">
      <c r="A4804" t="n">
        <v>4802</v>
      </c>
      <c r="B4804" t="inlineStr">
        <is>
          <t>中国</t>
        </is>
      </c>
      <c r="C4804" t="inlineStr">
        <is>
          <t>呉変電所</t>
        </is>
      </c>
      <c r="D4804" t="inlineStr">
        <is>
          <t>広島県</t>
        </is>
      </c>
      <c r="E4804" t="n">
        <v>110</v>
      </c>
      <c r="G4804" s="3" t="n">
        <v>34.244173</v>
      </c>
      <c r="H4804" s="3" t="n">
        <v>132.617195</v>
      </c>
      <c r="I4804" t="inlineStr">
        <is>
          <t>OSM実測</t>
        </is>
      </c>
      <c r="J4804" t="n">
        <v>114</v>
      </c>
      <c r="K4804" t="n">
        <v>57</v>
      </c>
      <c r="L4804" t="n">
        <v>-24</v>
      </c>
      <c r="O4804" t="inlineStr">
        <is>
          <t>可</t>
        </is>
      </c>
      <c r="P4804" t="inlineStr">
        <is>
          <t>有り</t>
        </is>
      </c>
      <c r="R4804" s="4">
        <f>IF(COUNT($M4804:$N4804)=0,"",IF(AND(IF($N4804&lt;&gt;"",$N4804,$M4804)&lt;=0,$O4804&lt;&gt;"可"),"警告",""))</f>
        <v/>
      </c>
      <c r="S4804" s="4">
        <f>IF(COUNT($M4804:$N4804)=0,0,IF(IF($N4804&lt;&gt;"",$N4804,$M4804)&gt;=スコアリング基準!$B$20,スコアリング基準!$C$20,IF(IF($N4804&lt;&gt;"",$N4804,$M4804)&gt;=スコアリング基準!$B$21,スコアリング基準!$C$21,IF(IF($N4804&lt;&gt;"",$N4804,$M4804)&gt;0,スコアリング基準!$C$22,0))))</f>
        <v/>
      </c>
      <c r="T4804" s="4">
        <f>IF($O4804="可",スコアリング基準!$C$23,0)</f>
        <v/>
      </c>
      <c r="U4804" s="4">
        <f>IF(OR(COUNT($K4804:$L4804)&lt;2,$K4804=0),0,IF(ABS($L4804)/$K4804&lt;=スコアリング基準!$B$24,スコアリング基準!$C$24,IF(ABS($L4804)/$K4804&lt;=スコアリング基準!$B$25,スコアリング基準!$C$25,IF(ABS($L4804)/$K4804&lt;=スコアリング基準!$B$26,スコアリング基準!$C$26,0))))</f>
        <v/>
      </c>
      <c r="V4804" s="4">
        <f>IF($P4804="なし",スコアリング基準!$C$27,0)</f>
        <v/>
      </c>
      <c r="W4804" s="4">
        <f>IF($F4804="",0,IF(ISNUMBER($F4804),IF($F4804&lt;=スコアリング基準!$B$28,スコアリング基準!$C$28,スコアリング基準!$C$29),0))</f>
        <v/>
      </c>
      <c r="X4804" s="4">
        <f>IFERROR(VLOOKUP($B4804,スコアリング基準!$A$36:$B$46,2,FALSE),0)</f>
        <v/>
      </c>
      <c r="Y4804" s="4">
        <f>SUM($S4804:$X4804)</f>
        <v/>
      </c>
      <c r="Z4804" s="4">
        <f>IF(COUNT($M4804:$N4804)=0,"データ無",IF($Y4804&gt;=スコアリング基準!$B$30,"S",IF($Y4804&gt;=スコアリング基準!$B$31,"A",IF($Y4804&gt;=スコアリング基準!$B$32,"B","C"))))</f>
        <v/>
      </c>
      <c r="AA4804">
        <f>IFERROR(INDEX(実績DB!$I$3:$I$104,MATCH($B4804&amp;$C4804,実績DB!$J$3:$J$104,0)),"")</f>
        <v/>
      </c>
    </row>
    <row r="4805">
      <c r="A4805" t="n">
        <v>4803</v>
      </c>
      <c r="B4805" t="inlineStr">
        <is>
          <t>中国</t>
        </is>
      </c>
      <c r="C4805" t="inlineStr">
        <is>
          <t>国府市場変電所</t>
        </is>
      </c>
      <c r="D4805" t="inlineStr">
        <is>
          <t>岡山県</t>
        </is>
      </c>
      <c r="E4805" t="n">
        <v>110</v>
      </c>
      <c r="G4805" s="3" t="n">
        <v>34.693523</v>
      </c>
      <c r="H4805" s="3" t="n">
        <v>133.974298</v>
      </c>
      <c r="I4805" t="inlineStr">
        <is>
          <t>OSM実測</t>
        </is>
      </c>
      <c r="J4805" t="n">
        <v>47</v>
      </c>
      <c r="K4805" t="n">
        <v>23</v>
      </c>
      <c r="L4805" t="n">
        <v>-3</v>
      </c>
      <c r="M4805" t="n">
        <v>20</v>
      </c>
      <c r="N4805" t="n">
        <v>0</v>
      </c>
      <c r="O4805" t="inlineStr">
        <is>
          <t>不可 #3</t>
        </is>
      </c>
      <c r="P4805" t="inlineStr">
        <is>
          <t>有り</t>
        </is>
      </c>
      <c r="R4805" s="4">
        <f>IF(COUNT($M4805:$N4805)=0,"",IF(AND(IF($N4805&lt;&gt;"",$N4805,$M4805)&lt;=0,$O4805&lt;&gt;"可"),"警告",""))</f>
        <v/>
      </c>
      <c r="S4805" s="4">
        <f>IF(COUNT($M4805:$N4805)=0,0,IF(IF($N4805&lt;&gt;"",$N4805,$M4805)&gt;=スコアリング基準!$B$20,スコアリング基準!$C$20,IF(IF($N4805&lt;&gt;"",$N4805,$M4805)&gt;=スコアリング基準!$B$21,スコアリング基準!$C$21,IF(IF($N4805&lt;&gt;"",$N4805,$M4805)&gt;0,スコアリング基準!$C$22,0))))</f>
        <v/>
      </c>
      <c r="T4805" s="4">
        <f>IF($O4805="可",スコアリング基準!$C$23,0)</f>
        <v/>
      </c>
      <c r="U4805" s="4">
        <f>IF(OR(COUNT($K4805:$L4805)&lt;2,$K4805=0),0,IF(ABS($L4805)/$K4805&lt;=スコアリング基準!$B$24,スコアリング基準!$C$24,IF(ABS($L4805)/$K4805&lt;=スコアリング基準!$B$25,スコアリング基準!$C$25,IF(ABS($L4805)/$K4805&lt;=スコアリング基準!$B$26,スコアリング基準!$C$26,0))))</f>
        <v/>
      </c>
      <c r="V4805" s="4">
        <f>IF($P4805="なし",スコアリング基準!$C$27,0)</f>
        <v/>
      </c>
      <c r="W4805" s="4">
        <f>IF($F4805="",0,IF(ISNUMBER($F4805),IF($F4805&lt;=スコアリング基準!$B$28,スコアリング基準!$C$28,スコアリング基準!$C$29),0))</f>
        <v/>
      </c>
      <c r="X4805" s="4">
        <f>IFERROR(VLOOKUP($B4805,スコアリング基準!$A$36:$B$46,2,FALSE),0)</f>
        <v/>
      </c>
      <c r="Y4805" s="4">
        <f>SUM($S4805:$X4805)</f>
        <v/>
      </c>
      <c r="Z4805" s="4">
        <f>IF(COUNT($M4805:$N4805)=0,"データ無",IF($Y4805&gt;=スコアリング基準!$B$30,"S",IF($Y4805&gt;=スコアリング基準!$B$31,"A",IF($Y4805&gt;=スコアリング基準!$B$32,"B","C"))))</f>
        <v/>
      </c>
      <c r="AA4805">
        <f>IFERROR(INDEX(実績DB!$I$3:$I$104,MATCH($B4805&amp;$C4805,実績DB!$J$3:$J$104,0)),"")</f>
        <v/>
      </c>
    </row>
    <row r="4806">
      <c r="A4806" t="n">
        <v>4804</v>
      </c>
      <c r="B4806" t="inlineStr">
        <is>
          <t>中国</t>
        </is>
      </c>
      <c r="C4806" t="inlineStr">
        <is>
          <t>坂変電所</t>
        </is>
      </c>
      <c r="D4806" t="inlineStr">
        <is>
          <t>広島県</t>
        </is>
      </c>
      <c r="E4806" t="n">
        <v>110</v>
      </c>
      <c r="G4806" s="3" t="n">
        <v>34.340268</v>
      </c>
      <c r="H4806" s="3" t="n">
        <v>132.512181</v>
      </c>
      <c r="I4806" t="inlineStr">
        <is>
          <t>OSM実測</t>
        </is>
      </c>
      <c r="J4806" t="n">
        <v>38</v>
      </c>
      <c r="K4806" t="n">
        <v>19</v>
      </c>
      <c r="L4806" t="n">
        <v>0</v>
      </c>
      <c r="M4806" t="n">
        <v>19</v>
      </c>
      <c r="N4806" t="n">
        <v>0</v>
      </c>
      <c r="O4806" t="inlineStr">
        <is>
          <t>不可 ♯2</t>
        </is>
      </c>
      <c r="P4806" t="inlineStr">
        <is>
          <t>有り</t>
        </is>
      </c>
      <c r="R4806" s="4">
        <f>IF(COUNT($M4806:$N4806)=0,"",IF(AND(IF($N4806&lt;&gt;"",$N4806,$M4806)&lt;=0,$O4806&lt;&gt;"可"),"警告",""))</f>
        <v/>
      </c>
      <c r="S4806" s="4">
        <f>IF(COUNT($M4806:$N4806)=0,0,IF(IF($N4806&lt;&gt;"",$N4806,$M4806)&gt;=スコアリング基準!$B$20,スコアリング基準!$C$20,IF(IF($N4806&lt;&gt;"",$N4806,$M4806)&gt;=スコアリング基準!$B$21,スコアリング基準!$C$21,IF(IF($N4806&lt;&gt;"",$N4806,$M4806)&gt;0,スコアリング基準!$C$22,0))))</f>
        <v/>
      </c>
      <c r="T4806" s="4">
        <f>IF($O4806="可",スコアリング基準!$C$23,0)</f>
        <v/>
      </c>
      <c r="U4806" s="4">
        <f>IF(OR(COUNT($K4806:$L4806)&lt;2,$K4806=0),0,IF(ABS($L4806)/$K4806&lt;=スコアリング基準!$B$24,スコアリング基準!$C$24,IF(ABS($L4806)/$K4806&lt;=スコアリング基準!$B$25,スコアリング基準!$C$25,IF(ABS($L4806)/$K4806&lt;=スコアリング基準!$B$26,スコアリング基準!$C$26,0))))</f>
        <v/>
      </c>
      <c r="V4806" s="4">
        <f>IF($P4806="なし",スコアリング基準!$C$27,0)</f>
        <v/>
      </c>
      <c r="W4806" s="4">
        <f>IF($F4806="",0,IF(ISNUMBER($F4806),IF($F4806&lt;=スコアリング基準!$B$28,スコアリング基準!$C$28,スコアリング基準!$C$29),0))</f>
        <v/>
      </c>
      <c r="X4806" s="4">
        <f>IFERROR(VLOOKUP($B4806,スコアリング基準!$A$36:$B$46,2,FALSE),0)</f>
        <v/>
      </c>
      <c r="Y4806" s="4">
        <f>SUM($S4806:$X4806)</f>
        <v/>
      </c>
      <c r="Z4806" s="4">
        <f>IF(COUNT($M4806:$N4806)=0,"データ無",IF($Y4806&gt;=スコアリング基準!$B$30,"S",IF($Y4806&gt;=スコアリング基準!$B$31,"A",IF($Y4806&gt;=スコアリング基準!$B$32,"B","C"))))</f>
        <v/>
      </c>
      <c r="AA4806">
        <f>IFERROR(INDEX(実績DB!$I$3:$I$104,MATCH($B4806&amp;$C4806,実績DB!$J$3:$J$104,0)),"")</f>
        <v/>
      </c>
    </row>
    <row r="4807">
      <c r="A4807" t="n">
        <v>4805</v>
      </c>
      <c r="B4807" t="inlineStr">
        <is>
          <t>中国</t>
        </is>
      </c>
      <c r="C4807" t="inlineStr">
        <is>
          <t>宇部変電所</t>
        </is>
      </c>
      <c r="D4807" t="inlineStr">
        <is>
          <t>山口県</t>
        </is>
      </c>
      <c r="E4807" t="n">
        <v>110</v>
      </c>
      <c r="G4807" s="3" t="n">
        <v>33.973817</v>
      </c>
      <c r="H4807" s="3" t="n">
        <v>131.250155</v>
      </c>
      <c r="I4807" t="inlineStr">
        <is>
          <t>OSM実測</t>
        </is>
      </c>
      <c r="J4807" t="n">
        <v>247</v>
      </c>
      <c r="K4807" t="n">
        <v>152</v>
      </c>
      <c r="L4807" t="n">
        <v>-119</v>
      </c>
      <c r="O4807" t="inlineStr">
        <is>
          <t>可</t>
        </is>
      </c>
      <c r="P4807" t="inlineStr">
        <is>
          <t>有り</t>
        </is>
      </c>
      <c r="R4807" s="4">
        <f>IF(COUNT($M4807:$N4807)=0,"",IF(AND(IF($N4807&lt;&gt;"",$N4807,$M4807)&lt;=0,$O4807&lt;&gt;"可"),"警告",""))</f>
        <v/>
      </c>
      <c r="S4807" s="4">
        <f>IF(COUNT($M4807:$N4807)=0,0,IF(IF($N4807&lt;&gt;"",$N4807,$M4807)&gt;=スコアリング基準!$B$20,スコアリング基準!$C$20,IF(IF($N4807&lt;&gt;"",$N4807,$M4807)&gt;=スコアリング基準!$B$21,スコアリング基準!$C$21,IF(IF($N4807&lt;&gt;"",$N4807,$M4807)&gt;0,スコアリング基準!$C$22,0))))</f>
        <v/>
      </c>
      <c r="T4807" s="4">
        <f>IF($O4807="可",スコアリング基準!$C$23,0)</f>
        <v/>
      </c>
      <c r="U4807" s="4">
        <f>IF(OR(COUNT($K4807:$L4807)&lt;2,$K4807=0),0,IF(ABS($L4807)/$K4807&lt;=スコアリング基準!$B$24,スコアリング基準!$C$24,IF(ABS($L4807)/$K4807&lt;=スコアリング基準!$B$25,スコアリング基準!$C$25,IF(ABS($L4807)/$K4807&lt;=スコアリング基準!$B$26,スコアリング基準!$C$26,0))))</f>
        <v/>
      </c>
      <c r="V4807" s="4">
        <f>IF($P4807="なし",スコアリング基準!$C$27,0)</f>
        <v/>
      </c>
      <c r="W4807" s="4">
        <f>IF($F4807="",0,IF(ISNUMBER($F4807),IF($F4807&lt;=スコアリング基準!$B$28,スコアリング基準!$C$28,スコアリング基準!$C$29),0))</f>
        <v/>
      </c>
      <c r="X4807" s="4">
        <f>IFERROR(VLOOKUP($B4807,スコアリング基準!$A$36:$B$46,2,FALSE),0)</f>
        <v/>
      </c>
      <c r="Y4807" s="4">
        <f>SUM($S4807:$X4807)</f>
        <v/>
      </c>
      <c r="Z4807" s="4">
        <f>IF(COUNT($M4807:$N4807)=0,"データ無",IF($Y4807&gt;=スコアリング基準!$B$30,"S",IF($Y4807&gt;=スコアリング基準!$B$31,"A",IF($Y4807&gt;=スコアリング基準!$B$32,"B","C"))))</f>
        <v/>
      </c>
      <c r="AA4807">
        <f>IFERROR(INDEX(実績DB!$I$3:$I$104,MATCH($B4807&amp;$C4807,実績DB!$J$3:$J$104,0)),"")</f>
        <v/>
      </c>
    </row>
    <row r="4808">
      <c r="A4808" t="n">
        <v>4806</v>
      </c>
      <c r="B4808" t="inlineStr">
        <is>
          <t>中国</t>
        </is>
      </c>
      <c r="C4808" t="inlineStr">
        <is>
          <t>安来変電所</t>
        </is>
      </c>
      <c r="D4808" t="inlineStr">
        <is>
          <t>島根県</t>
        </is>
      </c>
      <c r="E4808" t="n">
        <v>110</v>
      </c>
      <c r="G4808" s="3" t="n">
        <v>35.42726</v>
      </c>
      <c r="H4808" s="3" t="n">
        <v>133.263967</v>
      </c>
      <c r="I4808" t="inlineStr">
        <is>
          <t>OSM実測</t>
        </is>
      </c>
      <c r="J4808" t="n">
        <v>42</v>
      </c>
      <c r="K4808" t="n">
        <v>38</v>
      </c>
      <c r="L4808" t="n">
        <v>-29</v>
      </c>
      <c r="M4808" t="n">
        <v>9</v>
      </c>
      <c r="N4808" t="n">
        <v>0</v>
      </c>
      <c r="O4808" t="inlineStr">
        <is>
          <t>不可 ♯3</t>
        </is>
      </c>
      <c r="P4808" t="inlineStr">
        <is>
          <t>有り</t>
        </is>
      </c>
      <c r="R4808" s="4">
        <f>IF(COUNT($M4808:$N4808)=0,"",IF(AND(IF($N4808&lt;&gt;"",$N4808,$M4808)&lt;=0,$O4808&lt;&gt;"可"),"警告",""))</f>
        <v/>
      </c>
      <c r="S4808" s="4">
        <f>IF(COUNT($M4808:$N4808)=0,0,IF(IF($N4808&lt;&gt;"",$N4808,$M4808)&gt;=スコアリング基準!$B$20,スコアリング基準!$C$20,IF(IF($N4808&lt;&gt;"",$N4808,$M4808)&gt;=スコアリング基準!$B$21,スコアリング基準!$C$21,IF(IF($N4808&lt;&gt;"",$N4808,$M4808)&gt;0,スコアリング基準!$C$22,0))))</f>
        <v/>
      </c>
      <c r="T4808" s="4">
        <f>IF($O4808="可",スコアリング基準!$C$23,0)</f>
        <v/>
      </c>
      <c r="U4808" s="4">
        <f>IF(OR(COUNT($K4808:$L4808)&lt;2,$K4808=0),0,IF(ABS($L4808)/$K4808&lt;=スコアリング基準!$B$24,スコアリング基準!$C$24,IF(ABS($L4808)/$K4808&lt;=スコアリング基準!$B$25,スコアリング基準!$C$25,IF(ABS($L4808)/$K4808&lt;=スコアリング基準!$B$26,スコアリング基準!$C$26,0))))</f>
        <v/>
      </c>
      <c r="V4808" s="4">
        <f>IF($P4808="なし",スコアリング基準!$C$27,0)</f>
        <v/>
      </c>
      <c r="W4808" s="4">
        <f>IF($F4808="",0,IF(ISNUMBER($F4808),IF($F4808&lt;=スコアリング基準!$B$28,スコアリング基準!$C$28,スコアリング基準!$C$29),0))</f>
        <v/>
      </c>
      <c r="X4808" s="4">
        <f>IFERROR(VLOOKUP($B4808,スコアリング基準!$A$36:$B$46,2,FALSE),0)</f>
        <v/>
      </c>
      <c r="Y4808" s="4">
        <f>SUM($S4808:$X4808)</f>
        <v/>
      </c>
      <c r="Z4808" s="4">
        <f>IF(COUNT($M4808:$N4808)=0,"データ無",IF($Y4808&gt;=スコアリング基準!$B$30,"S",IF($Y4808&gt;=スコアリング基準!$B$31,"A",IF($Y4808&gt;=スコアリング基準!$B$32,"B","C"))))</f>
        <v/>
      </c>
      <c r="AA4808">
        <f>IFERROR(INDEX(実績DB!$I$3:$I$104,MATCH($B4808&amp;$C4808,実績DB!$J$3:$J$104,0)),"")</f>
        <v/>
      </c>
    </row>
    <row r="4809">
      <c r="A4809" t="n">
        <v>4807</v>
      </c>
      <c r="B4809" t="inlineStr">
        <is>
          <t>中国</t>
        </is>
      </c>
      <c r="C4809" t="inlineStr">
        <is>
          <t>宍道変電所</t>
        </is>
      </c>
      <c r="D4809" t="inlineStr">
        <is>
          <t>島根県</t>
        </is>
      </c>
      <c r="E4809" t="n">
        <v>110</v>
      </c>
      <c r="G4809" s="3" t="n">
        <v>35.415266</v>
      </c>
      <c r="H4809" s="3" t="n">
        <v>132.93175</v>
      </c>
      <c r="I4809" t="inlineStr">
        <is>
          <t>OSM実測</t>
        </is>
      </c>
      <c r="J4809" t="n">
        <v>28</v>
      </c>
      <c r="K4809" t="n">
        <v>28</v>
      </c>
      <c r="L4809" t="n">
        <v>-23</v>
      </c>
      <c r="M4809" t="n">
        <v>5</v>
      </c>
      <c r="N4809" t="n">
        <v>0</v>
      </c>
      <c r="O4809" t="inlineStr">
        <is>
          <t>不可 ♯3</t>
        </is>
      </c>
      <c r="P4809" t="inlineStr">
        <is>
          <t>有り</t>
        </is>
      </c>
      <c r="R4809" s="4">
        <f>IF(COUNT($M4809:$N4809)=0,"",IF(AND(IF($N4809&lt;&gt;"",$N4809,$M4809)&lt;=0,$O4809&lt;&gt;"可"),"警告",""))</f>
        <v/>
      </c>
      <c r="S4809" s="4">
        <f>IF(COUNT($M4809:$N4809)=0,0,IF(IF($N4809&lt;&gt;"",$N4809,$M4809)&gt;=スコアリング基準!$B$20,スコアリング基準!$C$20,IF(IF($N4809&lt;&gt;"",$N4809,$M4809)&gt;=スコアリング基準!$B$21,スコアリング基準!$C$21,IF(IF($N4809&lt;&gt;"",$N4809,$M4809)&gt;0,スコアリング基準!$C$22,0))))</f>
        <v/>
      </c>
      <c r="T4809" s="4">
        <f>IF($O4809="可",スコアリング基準!$C$23,0)</f>
        <v/>
      </c>
      <c r="U4809" s="4">
        <f>IF(OR(COUNT($K4809:$L4809)&lt;2,$K4809=0),0,IF(ABS($L4809)/$K4809&lt;=スコアリング基準!$B$24,スコアリング基準!$C$24,IF(ABS($L4809)/$K4809&lt;=スコアリング基準!$B$25,スコアリング基準!$C$25,IF(ABS($L4809)/$K4809&lt;=スコアリング基準!$B$26,スコアリング基準!$C$26,0))))</f>
        <v/>
      </c>
      <c r="V4809" s="4">
        <f>IF($P4809="なし",スコアリング基準!$C$27,0)</f>
        <v/>
      </c>
      <c r="W4809" s="4">
        <f>IF($F4809="",0,IF(ISNUMBER($F4809),IF($F4809&lt;=スコアリング基準!$B$28,スコアリング基準!$C$28,スコアリング基準!$C$29),0))</f>
        <v/>
      </c>
      <c r="X4809" s="4">
        <f>IFERROR(VLOOKUP($B4809,スコアリング基準!$A$36:$B$46,2,FALSE),0)</f>
        <v/>
      </c>
      <c r="Y4809" s="4">
        <f>SUM($S4809:$X4809)</f>
        <v/>
      </c>
      <c r="Z4809" s="4">
        <f>IF(COUNT($M4809:$N4809)=0,"データ無",IF($Y4809&gt;=スコアリング基準!$B$30,"S",IF($Y4809&gt;=スコアリング基準!$B$31,"A",IF($Y4809&gt;=スコアリング基準!$B$32,"B","C"))))</f>
        <v/>
      </c>
      <c r="AA4809">
        <f>IFERROR(INDEX(実績DB!$I$3:$I$104,MATCH($B4809&amp;$C4809,実績DB!$J$3:$J$104,0)),"")</f>
        <v/>
      </c>
    </row>
    <row r="4810">
      <c r="A4810" t="n">
        <v>4808</v>
      </c>
      <c r="B4810" t="inlineStr">
        <is>
          <t>中国</t>
        </is>
      </c>
      <c r="C4810" t="inlineStr">
        <is>
          <t>宮原変電所</t>
        </is>
      </c>
      <c r="D4810" t="inlineStr">
        <is>
          <t>広島県</t>
        </is>
      </c>
      <c r="E4810" t="n">
        <v>110</v>
      </c>
      <c r="G4810" s="3" t="n">
        <v>34.222255</v>
      </c>
      <c r="H4810" s="3" t="n">
        <v>132.551655</v>
      </c>
      <c r="I4810" t="inlineStr">
        <is>
          <t>OSM実測</t>
        </is>
      </c>
      <c r="J4810" t="n">
        <v>171</v>
      </c>
      <c r="K4810" t="n">
        <v>114</v>
      </c>
      <c r="L4810" t="n">
        <v>-54</v>
      </c>
      <c r="O4810" t="inlineStr">
        <is>
          <t>可</t>
        </is>
      </c>
      <c r="P4810" t="inlineStr">
        <is>
          <t>有り</t>
        </is>
      </c>
      <c r="R4810" s="4">
        <f>IF(COUNT($M4810:$N4810)=0,"",IF(AND(IF($N4810&lt;&gt;"",$N4810,$M4810)&lt;=0,$O4810&lt;&gt;"可"),"警告",""))</f>
        <v/>
      </c>
      <c r="S4810" s="4">
        <f>IF(COUNT($M4810:$N4810)=0,0,IF(IF($N4810&lt;&gt;"",$N4810,$M4810)&gt;=スコアリング基準!$B$20,スコアリング基準!$C$20,IF(IF($N4810&lt;&gt;"",$N4810,$M4810)&gt;=スコアリング基準!$B$21,スコアリング基準!$C$21,IF(IF($N4810&lt;&gt;"",$N4810,$M4810)&gt;0,スコアリング基準!$C$22,0))))</f>
        <v/>
      </c>
      <c r="T4810" s="4">
        <f>IF($O4810="可",スコアリング基準!$C$23,0)</f>
        <v/>
      </c>
      <c r="U4810" s="4">
        <f>IF(OR(COUNT($K4810:$L4810)&lt;2,$K4810=0),0,IF(ABS($L4810)/$K4810&lt;=スコアリング基準!$B$24,スコアリング基準!$C$24,IF(ABS($L4810)/$K4810&lt;=スコアリング基準!$B$25,スコアリング基準!$C$25,IF(ABS($L4810)/$K4810&lt;=スコアリング基準!$B$26,スコアリング基準!$C$26,0))))</f>
        <v/>
      </c>
      <c r="V4810" s="4">
        <f>IF($P4810="なし",スコアリング基準!$C$27,0)</f>
        <v/>
      </c>
      <c r="W4810" s="4">
        <f>IF($F4810="",0,IF(ISNUMBER($F4810),IF($F4810&lt;=スコアリング基準!$B$28,スコアリング基準!$C$28,スコアリング基準!$C$29),0))</f>
        <v/>
      </c>
      <c r="X4810" s="4">
        <f>IFERROR(VLOOKUP($B4810,スコアリング基準!$A$36:$B$46,2,FALSE),0)</f>
        <v/>
      </c>
      <c r="Y4810" s="4">
        <f>SUM($S4810:$X4810)</f>
        <v/>
      </c>
      <c r="Z4810" s="4">
        <f>IF(COUNT($M4810:$N4810)=0,"データ無",IF($Y4810&gt;=スコアリング基準!$B$30,"S",IF($Y4810&gt;=スコアリング基準!$B$31,"A",IF($Y4810&gt;=スコアリング基準!$B$32,"B","C"))))</f>
        <v/>
      </c>
      <c r="AA4810">
        <f>IFERROR(INDEX(実績DB!$I$3:$I$104,MATCH($B4810&amp;$C4810,実績DB!$J$3:$J$104,0)),"")</f>
        <v/>
      </c>
    </row>
    <row r="4811">
      <c r="A4811" t="n">
        <v>4809</v>
      </c>
      <c r="B4811" t="inlineStr">
        <is>
          <t>中国</t>
        </is>
      </c>
      <c r="C4811" t="inlineStr">
        <is>
          <t>富吉変電所</t>
        </is>
      </c>
      <c r="D4811" t="inlineStr">
        <is>
          <t>岡山県</t>
        </is>
      </c>
      <c r="E4811" t="n">
        <v>110</v>
      </c>
      <c r="G4811" s="3" t="n">
        <v>34.725772</v>
      </c>
      <c r="H4811" s="3" t="n">
        <v>133.875626</v>
      </c>
      <c r="I4811" t="inlineStr">
        <is>
          <t>OSM実測</t>
        </is>
      </c>
      <c r="J4811" t="n">
        <v>19</v>
      </c>
      <c r="K4811" t="n">
        <v>19</v>
      </c>
      <c r="L4811" t="n">
        <v>-4</v>
      </c>
      <c r="M4811" t="n">
        <v>17</v>
      </c>
      <c r="N4811" t="n">
        <v>0</v>
      </c>
      <c r="O4811" t="inlineStr">
        <is>
          <t>不可 #3</t>
        </is>
      </c>
      <c r="P4811" t="inlineStr">
        <is>
          <t>有り</t>
        </is>
      </c>
      <c r="R4811" s="4">
        <f>IF(COUNT($M4811:$N4811)=0,"",IF(AND(IF($N4811&lt;&gt;"",$N4811,$M4811)&lt;=0,$O4811&lt;&gt;"可"),"警告",""))</f>
        <v/>
      </c>
      <c r="S4811" s="4">
        <f>IF(COUNT($M4811:$N4811)=0,0,IF(IF($N4811&lt;&gt;"",$N4811,$M4811)&gt;=スコアリング基準!$B$20,スコアリング基準!$C$20,IF(IF($N4811&lt;&gt;"",$N4811,$M4811)&gt;=スコアリング基準!$B$21,スコアリング基準!$C$21,IF(IF($N4811&lt;&gt;"",$N4811,$M4811)&gt;0,スコアリング基準!$C$22,0))))</f>
        <v/>
      </c>
      <c r="T4811" s="4">
        <f>IF($O4811="可",スコアリング基準!$C$23,0)</f>
        <v/>
      </c>
      <c r="U4811" s="4">
        <f>IF(OR(COUNT($K4811:$L4811)&lt;2,$K4811=0),0,IF(ABS($L4811)/$K4811&lt;=スコアリング基準!$B$24,スコアリング基準!$C$24,IF(ABS($L4811)/$K4811&lt;=スコアリング基準!$B$25,スコアリング基準!$C$25,IF(ABS($L4811)/$K4811&lt;=スコアリング基準!$B$26,スコアリング基準!$C$26,0))))</f>
        <v/>
      </c>
      <c r="V4811" s="4">
        <f>IF($P4811="なし",スコアリング基準!$C$27,0)</f>
        <v/>
      </c>
      <c r="W4811" s="4">
        <f>IF($F4811="",0,IF(ISNUMBER($F4811),IF($F4811&lt;=スコアリング基準!$B$28,スコアリング基準!$C$28,スコアリング基準!$C$29),0))</f>
        <v/>
      </c>
      <c r="X4811" s="4">
        <f>IFERROR(VLOOKUP($B4811,スコアリング基準!$A$36:$B$46,2,FALSE),0)</f>
        <v/>
      </c>
      <c r="Y4811" s="4">
        <f>SUM($S4811:$X4811)</f>
        <v/>
      </c>
      <c r="Z4811" s="4">
        <f>IF(COUNT($M4811:$N4811)=0,"データ無",IF($Y4811&gt;=スコアリング基準!$B$30,"S",IF($Y4811&gt;=スコアリング基準!$B$31,"A",IF($Y4811&gt;=スコアリング基準!$B$32,"B","C"))))</f>
        <v/>
      </c>
      <c r="AA4811">
        <f>IFERROR(INDEX(実績DB!$I$3:$I$104,MATCH($B4811&amp;$C4811,実績DB!$J$3:$J$104,0)),"")</f>
        <v/>
      </c>
    </row>
    <row r="4812">
      <c r="A4812" t="n">
        <v>4810</v>
      </c>
      <c r="B4812" t="inlineStr">
        <is>
          <t>中国</t>
        </is>
      </c>
      <c r="C4812" t="inlineStr">
        <is>
          <t>富岡変電所</t>
        </is>
      </c>
      <c r="D4812" t="inlineStr">
        <is>
          <t>岡山県</t>
        </is>
      </c>
      <c r="E4812" t="n">
        <v>110</v>
      </c>
      <c r="G4812" s="3" t="n">
        <v>34.495114</v>
      </c>
      <c r="H4812" s="3" t="n">
        <v>133.525819</v>
      </c>
      <c r="I4812" t="inlineStr">
        <is>
          <t>OSM実測</t>
        </is>
      </c>
      <c r="J4812" t="n">
        <v>38</v>
      </c>
      <c r="K4812" t="n">
        <v>38</v>
      </c>
      <c r="L4812" t="n">
        <v>-28</v>
      </c>
      <c r="M4812" t="n">
        <v>10</v>
      </c>
      <c r="N4812" t="n">
        <v>10</v>
      </c>
      <c r="O4812" t="inlineStr">
        <is>
          <t>不可 ♯3</t>
        </is>
      </c>
      <c r="P4812" t="inlineStr">
        <is>
          <t>なし</t>
        </is>
      </c>
      <c r="R4812" s="4">
        <f>IF(COUNT($M4812:$N4812)=0,"",IF(AND(IF($N4812&lt;&gt;"",$N4812,$M4812)&lt;=0,$O4812&lt;&gt;"可"),"警告",""))</f>
        <v/>
      </c>
      <c r="S4812" s="4">
        <f>IF(COUNT($M4812:$N4812)=0,0,IF(IF($N4812&lt;&gt;"",$N4812,$M4812)&gt;=スコアリング基準!$B$20,スコアリング基準!$C$20,IF(IF($N4812&lt;&gt;"",$N4812,$M4812)&gt;=スコアリング基準!$B$21,スコアリング基準!$C$21,IF(IF($N4812&lt;&gt;"",$N4812,$M4812)&gt;0,スコアリング基準!$C$22,0))))</f>
        <v/>
      </c>
      <c r="T4812" s="4">
        <f>IF($O4812="可",スコアリング基準!$C$23,0)</f>
        <v/>
      </c>
      <c r="U4812" s="4">
        <f>IF(OR(COUNT($K4812:$L4812)&lt;2,$K4812=0),0,IF(ABS($L4812)/$K4812&lt;=スコアリング基準!$B$24,スコアリング基準!$C$24,IF(ABS($L4812)/$K4812&lt;=スコアリング基準!$B$25,スコアリング基準!$C$25,IF(ABS($L4812)/$K4812&lt;=スコアリング基準!$B$26,スコアリング基準!$C$26,0))))</f>
        <v/>
      </c>
      <c r="V4812" s="4">
        <f>IF($P4812="なし",スコアリング基準!$C$27,0)</f>
        <v/>
      </c>
      <c r="W4812" s="4">
        <f>IF($F4812="",0,IF(ISNUMBER($F4812),IF($F4812&lt;=スコアリング基準!$B$28,スコアリング基準!$C$28,スコアリング基準!$C$29),0))</f>
        <v/>
      </c>
      <c r="X4812" s="4">
        <f>IFERROR(VLOOKUP($B4812,スコアリング基準!$A$36:$B$46,2,FALSE),0)</f>
        <v/>
      </c>
      <c r="Y4812" s="4">
        <f>SUM($S4812:$X4812)</f>
        <v/>
      </c>
      <c r="Z4812" s="4">
        <f>IF(COUNT($M4812:$N4812)=0,"データ無",IF($Y4812&gt;=スコアリング基準!$B$30,"S",IF($Y4812&gt;=スコアリング基準!$B$31,"A",IF($Y4812&gt;=スコアリング基準!$B$32,"B","C"))))</f>
        <v/>
      </c>
      <c r="AA4812">
        <f>IFERROR(INDEX(実績DB!$I$3:$I$104,MATCH($B4812&amp;$C4812,実績DB!$J$3:$J$104,0)),"")</f>
        <v/>
      </c>
    </row>
    <row r="4813">
      <c r="A4813" t="n">
        <v>4811</v>
      </c>
      <c r="B4813" t="inlineStr">
        <is>
          <t>中国</t>
        </is>
      </c>
      <c r="C4813" t="inlineStr">
        <is>
          <t>小月変電所</t>
        </is>
      </c>
      <c r="D4813" t="inlineStr">
        <is>
          <t>山口県</t>
        </is>
      </c>
      <c r="E4813" t="n">
        <v>110</v>
      </c>
      <c r="G4813" s="3" t="n">
        <v>34.076306</v>
      </c>
      <c r="H4813" s="3" t="n">
        <v>131.035674</v>
      </c>
      <c r="I4813" t="inlineStr">
        <is>
          <t>OSM実測</t>
        </is>
      </c>
      <c r="J4813" t="n">
        <v>57</v>
      </c>
      <c r="K4813" t="n">
        <v>57</v>
      </c>
      <c r="L4813" t="n">
        <v>-27</v>
      </c>
      <c r="O4813" t="inlineStr">
        <is>
          <t>不可 ♯2</t>
        </is>
      </c>
      <c r="P4813" t="inlineStr">
        <is>
          <t>有り</t>
        </is>
      </c>
      <c r="R4813" s="4">
        <f>IF(COUNT($M4813:$N4813)=0,"",IF(AND(IF($N4813&lt;&gt;"",$N4813,$M4813)&lt;=0,$O4813&lt;&gt;"可"),"警告",""))</f>
        <v/>
      </c>
      <c r="S4813" s="4">
        <f>IF(COUNT($M4813:$N4813)=0,0,IF(IF($N4813&lt;&gt;"",$N4813,$M4813)&gt;=スコアリング基準!$B$20,スコアリング基準!$C$20,IF(IF($N4813&lt;&gt;"",$N4813,$M4813)&gt;=スコアリング基準!$B$21,スコアリング基準!$C$21,IF(IF($N4813&lt;&gt;"",$N4813,$M4813)&gt;0,スコアリング基準!$C$22,0))))</f>
        <v/>
      </c>
      <c r="T4813" s="4">
        <f>IF($O4813="可",スコアリング基準!$C$23,0)</f>
        <v/>
      </c>
      <c r="U4813" s="4">
        <f>IF(OR(COUNT($K4813:$L4813)&lt;2,$K4813=0),0,IF(ABS($L4813)/$K4813&lt;=スコアリング基準!$B$24,スコアリング基準!$C$24,IF(ABS($L4813)/$K4813&lt;=スコアリング基準!$B$25,スコアリング基準!$C$25,IF(ABS($L4813)/$K4813&lt;=スコアリング基準!$B$26,スコアリング基準!$C$26,0))))</f>
        <v/>
      </c>
      <c r="V4813" s="4">
        <f>IF($P4813="なし",スコアリング基準!$C$27,0)</f>
        <v/>
      </c>
      <c r="W4813" s="4">
        <f>IF($F4813="",0,IF(ISNUMBER($F4813),IF($F4813&lt;=スコアリング基準!$B$28,スコアリング基準!$C$28,スコアリング基準!$C$29),0))</f>
        <v/>
      </c>
      <c r="X4813" s="4">
        <f>IFERROR(VLOOKUP($B4813,スコアリング基準!$A$36:$B$46,2,FALSE),0)</f>
        <v/>
      </c>
      <c r="Y4813" s="4">
        <f>SUM($S4813:$X4813)</f>
        <v/>
      </c>
      <c r="Z4813" s="4">
        <f>IF(COUNT($M4813:$N4813)=0,"データ無",IF($Y4813&gt;=スコアリング基準!$B$30,"S",IF($Y4813&gt;=スコアリング基準!$B$31,"A",IF($Y4813&gt;=スコアリング基準!$B$32,"B","C"))))</f>
        <v/>
      </c>
      <c r="AA4813">
        <f>IFERROR(INDEX(実績DB!$I$3:$I$104,MATCH($B4813&amp;$C4813,実績DB!$J$3:$J$104,0)),"")</f>
        <v/>
      </c>
    </row>
    <row r="4814">
      <c r="A4814" t="n">
        <v>4812</v>
      </c>
      <c r="B4814" t="inlineStr">
        <is>
          <t>中国</t>
        </is>
      </c>
      <c r="C4814" t="inlineStr">
        <is>
          <t>小郡変電所</t>
        </is>
      </c>
      <c r="D4814" t="inlineStr">
        <is>
          <t>山口県</t>
        </is>
      </c>
      <c r="E4814" t="n">
        <v>110</v>
      </c>
      <c r="G4814" s="3" t="n">
        <v>34.093124</v>
      </c>
      <c r="H4814" s="3" t="n">
        <v>131.386914</v>
      </c>
      <c r="I4814" t="inlineStr">
        <is>
          <t>OSM実測</t>
        </is>
      </c>
      <c r="J4814" t="n">
        <v>57</v>
      </c>
      <c r="K4814" t="n">
        <v>57</v>
      </c>
      <c r="L4814" t="n">
        <v>-31</v>
      </c>
      <c r="O4814" t="inlineStr">
        <is>
          <t>不可 ♯2</t>
        </is>
      </c>
      <c r="P4814" t="inlineStr">
        <is>
          <t>有り</t>
        </is>
      </c>
      <c r="R4814" s="4">
        <f>IF(COUNT($M4814:$N4814)=0,"",IF(AND(IF($N4814&lt;&gt;"",$N4814,$M4814)&lt;=0,$O4814&lt;&gt;"可"),"警告",""))</f>
        <v/>
      </c>
      <c r="S4814" s="4">
        <f>IF(COUNT($M4814:$N4814)=0,0,IF(IF($N4814&lt;&gt;"",$N4814,$M4814)&gt;=スコアリング基準!$B$20,スコアリング基準!$C$20,IF(IF($N4814&lt;&gt;"",$N4814,$M4814)&gt;=スコアリング基準!$B$21,スコアリング基準!$C$21,IF(IF($N4814&lt;&gt;"",$N4814,$M4814)&gt;0,スコアリング基準!$C$22,0))))</f>
        <v/>
      </c>
      <c r="T4814" s="4">
        <f>IF($O4814="可",スコアリング基準!$C$23,0)</f>
        <v/>
      </c>
      <c r="U4814" s="4">
        <f>IF(OR(COUNT($K4814:$L4814)&lt;2,$K4814=0),0,IF(ABS($L4814)/$K4814&lt;=スコアリング基準!$B$24,スコアリング基準!$C$24,IF(ABS($L4814)/$K4814&lt;=スコアリング基準!$B$25,スコアリング基準!$C$25,IF(ABS($L4814)/$K4814&lt;=スコアリング基準!$B$26,スコアリング基準!$C$26,0))))</f>
        <v/>
      </c>
      <c r="V4814" s="4">
        <f>IF($P4814="なし",スコアリング基準!$C$27,0)</f>
        <v/>
      </c>
      <c r="W4814" s="4">
        <f>IF($F4814="",0,IF(ISNUMBER($F4814),IF($F4814&lt;=スコアリング基準!$B$28,スコアリング基準!$C$28,スコアリング基準!$C$29),0))</f>
        <v/>
      </c>
      <c r="X4814" s="4">
        <f>IFERROR(VLOOKUP($B4814,スコアリング基準!$A$36:$B$46,2,FALSE),0)</f>
        <v/>
      </c>
      <c r="Y4814" s="4">
        <f>SUM($S4814:$X4814)</f>
        <v/>
      </c>
      <c r="Z4814" s="4">
        <f>IF(COUNT($M4814:$N4814)=0,"データ無",IF($Y4814&gt;=スコアリング基準!$B$30,"S",IF($Y4814&gt;=スコアリング基準!$B$31,"A",IF($Y4814&gt;=スコアリング基準!$B$32,"B","C"))))</f>
        <v/>
      </c>
      <c r="AA4814">
        <f>IFERROR(INDEX(実績DB!$I$3:$I$104,MATCH($B4814&amp;$C4814,実績DB!$J$3:$J$104,0)),"")</f>
        <v/>
      </c>
    </row>
    <row r="4815">
      <c r="A4815" t="n">
        <v>4813</v>
      </c>
      <c r="B4815" t="inlineStr">
        <is>
          <t>中国</t>
        </is>
      </c>
      <c r="C4815" t="inlineStr">
        <is>
          <t>尾道変電所</t>
        </is>
      </c>
      <c r="D4815" t="inlineStr">
        <is>
          <t>広島県</t>
        </is>
      </c>
      <c r="E4815" t="n">
        <v>110</v>
      </c>
      <c r="G4815" s="3" t="n">
        <v>34.422098</v>
      </c>
      <c r="H4815" s="3" t="n">
        <v>133.178286</v>
      </c>
      <c r="I4815" t="inlineStr">
        <is>
          <t>OSM実測</t>
        </is>
      </c>
      <c r="J4815" t="n">
        <v>66</v>
      </c>
      <c r="K4815" t="n">
        <v>28</v>
      </c>
      <c r="L4815" t="n">
        <v>2</v>
      </c>
      <c r="O4815" t="inlineStr">
        <is>
          <t>可</t>
        </is>
      </c>
      <c r="P4815" t="inlineStr">
        <is>
          <t>なし</t>
        </is>
      </c>
      <c r="R4815" s="4">
        <f>IF(COUNT($M4815:$N4815)=0,"",IF(AND(IF($N4815&lt;&gt;"",$N4815,$M4815)&lt;=0,$O4815&lt;&gt;"可"),"警告",""))</f>
        <v/>
      </c>
      <c r="S4815" s="4">
        <f>IF(COUNT($M4815:$N4815)=0,0,IF(IF($N4815&lt;&gt;"",$N4815,$M4815)&gt;=スコアリング基準!$B$20,スコアリング基準!$C$20,IF(IF($N4815&lt;&gt;"",$N4815,$M4815)&gt;=スコアリング基準!$B$21,スコアリング基準!$C$21,IF(IF($N4815&lt;&gt;"",$N4815,$M4815)&gt;0,スコアリング基準!$C$22,0))))</f>
        <v/>
      </c>
      <c r="T4815" s="4">
        <f>IF($O4815="可",スコアリング基準!$C$23,0)</f>
        <v/>
      </c>
      <c r="U4815" s="4">
        <f>IF(OR(COUNT($K4815:$L4815)&lt;2,$K4815=0),0,IF(ABS($L4815)/$K4815&lt;=スコアリング基準!$B$24,スコアリング基準!$C$24,IF(ABS($L4815)/$K4815&lt;=スコアリング基準!$B$25,スコアリング基準!$C$25,IF(ABS($L4815)/$K4815&lt;=スコアリング基準!$B$26,スコアリング基準!$C$26,0))))</f>
        <v/>
      </c>
      <c r="V4815" s="4">
        <f>IF($P4815="なし",スコアリング基準!$C$27,0)</f>
        <v/>
      </c>
      <c r="W4815" s="4">
        <f>IF($F4815="",0,IF(ISNUMBER($F4815),IF($F4815&lt;=スコアリング基準!$B$28,スコアリング基準!$C$28,スコアリング基準!$C$29),0))</f>
        <v/>
      </c>
      <c r="X4815" s="4">
        <f>IFERROR(VLOOKUP($B4815,スコアリング基準!$A$36:$B$46,2,FALSE),0)</f>
        <v/>
      </c>
      <c r="Y4815" s="4">
        <f>SUM($S4815:$X4815)</f>
        <v/>
      </c>
      <c r="Z4815" s="4">
        <f>IF(COUNT($M4815:$N4815)=0,"データ無",IF($Y4815&gt;=スコアリング基準!$B$30,"S",IF($Y4815&gt;=スコアリング基準!$B$31,"A",IF($Y4815&gt;=スコアリング基準!$B$32,"B","C"))))</f>
        <v/>
      </c>
      <c r="AA4815">
        <f>IFERROR(INDEX(実績DB!$I$3:$I$104,MATCH($B4815&amp;$C4815,実績DB!$J$3:$J$104,0)),"")</f>
        <v/>
      </c>
    </row>
    <row r="4816">
      <c r="A4816" t="n">
        <v>4814</v>
      </c>
      <c r="B4816" t="inlineStr">
        <is>
          <t>中国</t>
        </is>
      </c>
      <c r="C4816" t="inlineStr">
        <is>
          <t>山陽変電所</t>
        </is>
      </c>
      <c r="D4816" t="inlineStr">
        <is>
          <t>岡山県</t>
        </is>
      </c>
      <c r="E4816" t="n">
        <v>110</v>
      </c>
      <c r="G4816" s="3" t="n">
        <v>34.762056</v>
      </c>
      <c r="H4816" s="3" t="n">
        <v>134.031178</v>
      </c>
      <c r="I4816" t="inlineStr">
        <is>
          <t>OSM実測</t>
        </is>
      </c>
      <c r="J4816" t="n">
        <v>47</v>
      </c>
      <c r="K4816" t="n">
        <v>38</v>
      </c>
      <c r="L4816" t="n">
        <v>-31</v>
      </c>
      <c r="M4816" t="n">
        <v>7</v>
      </c>
      <c r="N4816" t="n">
        <v>0</v>
      </c>
      <c r="O4816" t="inlineStr">
        <is>
          <t>不可 #3</t>
        </is>
      </c>
      <c r="P4816" t="inlineStr">
        <is>
          <t>有り</t>
        </is>
      </c>
      <c r="R4816" s="4">
        <f>IF(COUNT($M4816:$N4816)=0,"",IF(AND(IF($N4816&lt;&gt;"",$N4816,$M4816)&lt;=0,$O4816&lt;&gt;"可"),"警告",""))</f>
        <v/>
      </c>
      <c r="S4816" s="4">
        <f>IF(COUNT($M4816:$N4816)=0,0,IF(IF($N4816&lt;&gt;"",$N4816,$M4816)&gt;=スコアリング基準!$B$20,スコアリング基準!$C$20,IF(IF($N4816&lt;&gt;"",$N4816,$M4816)&gt;=スコアリング基準!$B$21,スコアリング基準!$C$21,IF(IF($N4816&lt;&gt;"",$N4816,$M4816)&gt;0,スコアリング基準!$C$22,0))))</f>
        <v/>
      </c>
      <c r="T4816" s="4">
        <f>IF($O4816="可",スコアリング基準!$C$23,0)</f>
        <v/>
      </c>
      <c r="U4816" s="4">
        <f>IF(OR(COUNT($K4816:$L4816)&lt;2,$K4816=0),0,IF(ABS($L4816)/$K4816&lt;=スコアリング基準!$B$24,スコアリング基準!$C$24,IF(ABS($L4816)/$K4816&lt;=スコアリング基準!$B$25,スコアリング基準!$C$25,IF(ABS($L4816)/$K4816&lt;=スコアリング基準!$B$26,スコアリング基準!$C$26,0))))</f>
        <v/>
      </c>
      <c r="V4816" s="4">
        <f>IF($P4816="なし",スコアリング基準!$C$27,0)</f>
        <v/>
      </c>
      <c r="W4816" s="4">
        <f>IF($F4816="",0,IF(ISNUMBER($F4816),IF($F4816&lt;=スコアリング基準!$B$28,スコアリング基準!$C$28,スコアリング基準!$C$29),0))</f>
        <v/>
      </c>
      <c r="X4816" s="4">
        <f>IFERROR(VLOOKUP($B4816,スコアリング基準!$A$36:$B$46,2,FALSE),0)</f>
        <v/>
      </c>
      <c r="Y4816" s="4">
        <f>SUM($S4816:$X4816)</f>
        <v/>
      </c>
      <c r="Z4816" s="4">
        <f>IF(COUNT($M4816:$N4816)=0,"データ無",IF($Y4816&gt;=スコアリング基準!$B$30,"S",IF($Y4816&gt;=スコアリング基準!$B$31,"A",IF($Y4816&gt;=スコアリング基準!$B$32,"B","C"))))</f>
        <v/>
      </c>
      <c r="AA4816">
        <f>IFERROR(INDEX(実績DB!$I$3:$I$104,MATCH($B4816&amp;$C4816,実績DB!$J$3:$J$104,0)),"")</f>
        <v/>
      </c>
    </row>
    <row r="4817">
      <c r="A4817" t="n">
        <v>4815</v>
      </c>
      <c r="B4817" t="inlineStr">
        <is>
          <t>中国</t>
        </is>
      </c>
      <c r="C4817" t="inlineStr">
        <is>
          <t>川崎変電所</t>
        </is>
      </c>
      <c r="D4817" t="inlineStr">
        <is>
          <t>山口県</t>
        </is>
      </c>
      <c r="E4817" t="n">
        <v>110</v>
      </c>
      <c r="G4817" s="3" t="n">
        <v>34.070021</v>
      </c>
      <c r="H4817" s="3" t="n">
        <v>131.788041</v>
      </c>
      <c r="I4817" t="inlineStr">
        <is>
          <t>OSM実測</t>
        </is>
      </c>
      <c r="J4817" t="n">
        <v>19</v>
      </c>
      <c r="K4817" t="n">
        <v>19</v>
      </c>
      <c r="L4817" t="n">
        <v>-2</v>
      </c>
      <c r="M4817" t="n">
        <v>17</v>
      </c>
      <c r="N4817" t="n">
        <v>0</v>
      </c>
      <c r="O4817" t="inlineStr">
        <is>
          <t>不可 ♯3</t>
        </is>
      </c>
      <c r="P4817" t="inlineStr">
        <is>
          <t>有り</t>
        </is>
      </c>
      <c r="R4817" s="4">
        <f>IF(COUNT($M4817:$N4817)=0,"",IF(AND(IF($N4817&lt;&gt;"",$N4817,$M4817)&lt;=0,$O4817&lt;&gt;"可"),"警告",""))</f>
        <v/>
      </c>
      <c r="S4817" s="4">
        <f>IF(COUNT($M4817:$N4817)=0,0,IF(IF($N4817&lt;&gt;"",$N4817,$M4817)&gt;=スコアリング基準!$B$20,スコアリング基準!$C$20,IF(IF($N4817&lt;&gt;"",$N4817,$M4817)&gt;=スコアリング基準!$B$21,スコアリング基準!$C$21,IF(IF($N4817&lt;&gt;"",$N4817,$M4817)&gt;0,スコアリング基準!$C$22,0))))</f>
        <v/>
      </c>
      <c r="T4817" s="4">
        <f>IF($O4817="可",スコアリング基準!$C$23,0)</f>
        <v/>
      </c>
      <c r="U4817" s="4">
        <f>IF(OR(COUNT($K4817:$L4817)&lt;2,$K4817=0),0,IF(ABS($L4817)/$K4817&lt;=スコアリング基準!$B$24,スコアリング基準!$C$24,IF(ABS($L4817)/$K4817&lt;=スコアリング基準!$B$25,スコアリング基準!$C$25,IF(ABS($L4817)/$K4817&lt;=スコアリング基準!$B$26,スコアリング基準!$C$26,0))))</f>
        <v/>
      </c>
      <c r="V4817" s="4">
        <f>IF($P4817="なし",スコアリング基準!$C$27,0)</f>
        <v/>
      </c>
      <c r="W4817" s="4">
        <f>IF($F4817="",0,IF(ISNUMBER($F4817),IF($F4817&lt;=スコアリング基準!$B$28,スコアリング基準!$C$28,スコアリング基準!$C$29),0))</f>
        <v/>
      </c>
      <c r="X4817" s="4">
        <f>IFERROR(VLOOKUP($B4817,スコアリング基準!$A$36:$B$46,2,FALSE),0)</f>
        <v/>
      </c>
      <c r="Y4817" s="4">
        <f>SUM($S4817:$X4817)</f>
        <v/>
      </c>
      <c r="Z4817" s="4">
        <f>IF(COUNT($M4817:$N4817)=0,"データ無",IF($Y4817&gt;=スコアリング基準!$B$30,"S",IF($Y4817&gt;=スコアリング基準!$B$31,"A",IF($Y4817&gt;=スコアリング基準!$B$32,"B","C"))))</f>
        <v/>
      </c>
      <c r="AA4817">
        <f>IFERROR(INDEX(実績DB!$I$3:$I$104,MATCH($B4817&amp;$C4817,実績DB!$J$3:$J$104,0)),"")</f>
        <v/>
      </c>
    </row>
    <row r="4818">
      <c r="A4818" t="n">
        <v>4816</v>
      </c>
      <c r="B4818" t="inlineStr">
        <is>
          <t>中国</t>
        </is>
      </c>
      <c r="C4818" t="inlineStr">
        <is>
          <t>平井変電所</t>
        </is>
      </c>
      <c r="D4818" t="inlineStr">
        <is>
          <t>岡山県</t>
        </is>
      </c>
      <c r="E4818" t="n">
        <v>110</v>
      </c>
      <c r="G4818" s="3" t="n">
        <v>34.636154</v>
      </c>
      <c r="H4818" s="3" t="n">
        <v>133.952937</v>
      </c>
      <c r="I4818" t="inlineStr">
        <is>
          <t>OSM実測</t>
        </is>
      </c>
      <c r="J4818" t="n">
        <v>57</v>
      </c>
      <c r="K4818" t="n">
        <v>42</v>
      </c>
      <c r="L4818" t="n">
        <v>-26</v>
      </c>
      <c r="M4818" t="n">
        <v>16</v>
      </c>
      <c r="N4818" t="n">
        <v>0</v>
      </c>
      <c r="O4818" t="inlineStr">
        <is>
          <t>不可 #3</t>
        </is>
      </c>
      <c r="P4818" t="inlineStr">
        <is>
          <t>有り</t>
        </is>
      </c>
      <c r="R4818" s="4">
        <f>IF(COUNT($M4818:$N4818)=0,"",IF(AND(IF($N4818&lt;&gt;"",$N4818,$M4818)&lt;=0,$O4818&lt;&gt;"可"),"警告",""))</f>
        <v/>
      </c>
      <c r="S4818" s="4">
        <f>IF(COUNT($M4818:$N4818)=0,0,IF(IF($N4818&lt;&gt;"",$N4818,$M4818)&gt;=スコアリング基準!$B$20,スコアリング基準!$C$20,IF(IF($N4818&lt;&gt;"",$N4818,$M4818)&gt;=スコアリング基準!$B$21,スコアリング基準!$C$21,IF(IF($N4818&lt;&gt;"",$N4818,$M4818)&gt;0,スコアリング基準!$C$22,0))))</f>
        <v/>
      </c>
      <c r="T4818" s="4">
        <f>IF($O4818="可",スコアリング基準!$C$23,0)</f>
        <v/>
      </c>
      <c r="U4818" s="4">
        <f>IF(OR(COUNT($K4818:$L4818)&lt;2,$K4818=0),0,IF(ABS($L4818)/$K4818&lt;=スコアリング基準!$B$24,スコアリング基準!$C$24,IF(ABS($L4818)/$K4818&lt;=スコアリング基準!$B$25,スコアリング基準!$C$25,IF(ABS($L4818)/$K4818&lt;=スコアリング基準!$B$26,スコアリング基準!$C$26,0))))</f>
        <v/>
      </c>
      <c r="V4818" s="4">
        <f>IF($P4818="なし",スコアリング基準!$C$27,0)</f>
        <v/>
      </c>
      <c r="W4818" s="4">
        <f>IF($F4818="",0,IF(ISNUMBER($F4818),IF($F4818&lt;=スコアリング基準!$B$28,スコアリング基準!$C$28,スコアリング基準!$C$29),0))</f>
        <v/>
      </c>
      <c r="X4818" s="4">
        <f>IFERROR(VLOOKUP($B4818,スコアリング基準!$A$36:$B$46,2,FALSE),0)</f>
        <v/>
      </c>
      <c r="Y4818" s="4">
        <f>SUM($S4818:$X4818)</f>
        <v/>
      </c>
      <c r="Z4818" s="4">
        <f>IF(COUNT($M4818:$N4818)=0,"データ無",IF($Y4818&gt;=スコアリング基準!$B$30,"S",IF($Y4818&gt;=スコアリング基準!$B$31,"A",IF($Y4818&gt;=スコアリング基準!$B$32,"B","C"))))</f>
        <v/>
      </c>
      <c r="AA4818">
        <f>IFERROR(INDEX(実績DB!$I$3:$I$104,MATCH($B4818&amp;$C4818,実績DB!$J$3:$J$104,0)),"")</f>
        <v/>
      </c>
    </row>
    <row r="4819">
      <c r="A4819" t="n">
        <v>4817</v>
      </c>
      <c r="B4819" t="inlineStr">
        <is>
          <t>中国</t>
        </is>
      </c>
      <c r="C4819" t="inlineStr">
        <is>
          <t>廿日市変電所</t>
        </is>
      </c>
      <c r="D4819" t="inlineStr">
        <is>
          <t>広島県</t>
        </is>
      </c>
      <c r="E4819" t="n">
        <v>110</v>
      </c>
      <c r="G4819" s="3" t="n">
        <v>34.355781</v>
      </c>
      <c r="H4819" s="3" t="n">
        <v>132.300585</v>
      </c>
      <c r="I4819" t="inlineStr">
        <is>
          <t>OSM実測</t>
        </is>
      </c>
      <c r="J4819" t="n">
        <v>28</v>
      </c>
      <c r="K4819" t="n">
        <v>14</v>
      </c>
      <c r="L4819" t="n">
        <v>-27</v>
      </c>
      <c r="O4819" t="inlineStr">
        <is>
          <t>不可 ♯2</t>
        </is>
      </c>
      <c r="P4819" t="inlineStr">
        <is>
          <t>有り</t>
        </is>
      </c>
      <c r="R4819" s="4">
        <f>IF(COUNT($M4819:$N4819)=0,"",IF(AND(IF($N4819&lt;&gt;"",$N4819,$M4819)&lt;=0,$O4819&lt;&gt;"可"),"警告",""))</f>
        <v/>
      </c>
      <c r="S4819" s="4">
        <f>IF(COUNT($M4819:$N4819)=0,0,IF(IF($N4819&lt;&gt;"",$N4819,$M4819)&gt;=スコアリング基準!$B$20,スコアリング基準!$C$20,IF(IF($N4819&lt;&gt;"",$N4819,$M4819)&gt;=スコアリング基準!$B$21,スコアリング基準!$C$21,IF(IF($N4819&lt;&gt;"",$N4819,$M4819)&gt;0,スコアリング基準!$C$22,0))))</f>
        <v/>
      </c>
      <c r="T4819" s="4">
        <f>IF($O4819="可",スコアリング基準!$C$23,0)</f>
        <v/>
      </c>
      <c r="U4819" s="4">
        <f>IF(OR(COUNT($K4819:$L4819)&lt;2,$K4819=0),0,IF(ABS($L4819)/$K4819&lt;=スコアリング基準!$B$24,スコアリング基準!$C$24,IF(ABS($L4819)/$K4819&lt;=スコアリング基準!$B$25,スコアリング基準!$C$25,IF(ABS($L4819)/$K4819&lt;=スコアリング基準!$B$26,スコアリング基準!$C$26,0))))</f>
        <v/>
      </c>
      <c r="V4819" s="4">
        <f>IF($P4819="なし",スコアリング基準!$C$27,0)</f>
        <v/>
      </c>
      <c r="W4819" s="4">
        <f>IF($F4819="",0,IF(ISNUMBER($F4819),IF($F4819&lt;=スコアリング基準!$B$28,スコアリング基準!$C$28,スコアリング基準!$C$29),0))</f>
        <v/>
      </c>
      <c r="X4819" s="4">
        <f>IFERROR(VLOOKUP($B4819,スコアリング基準!$A$36:$B$46,2,FALSE),0)</f>
        <v/>
      </c>
      <c r="Y4819" s="4">
        <f>SUM($S4819:$X4819)</f>
        <v/>
      </c>
      <c r="Z4819" s="4">
        <f>IF(COUNT($M4819:$N4819)=0,"データ無",IF($Y4819&gt;=スコアリング基準!$B$30,"S",IF($Y4819&gt;=スコアリング基準!$B$31,"A",IF($Y4819&gt;=スコアリング基準!$B$32,"B","C"))))</f>
        <v/>
      </c>
      <c r="AA4819">
        <f>IFERROR(INDEX(実績DB!$I$3:$I$104,MATCH($B4819&amp;$C4819,実績DB!$J$3:$J$104,0)),"")</f>
        <v/>
      </c>
    </row>
    <row r="4820">
      <c r="A4820" t="n">
        <v>4818</v>
      </c>
      <c r="B4820" t="inlineStr">
        <is>
          <t>中国</t>
        </is>
      </c>
      <c r="C4820" t="inlineStr">
        <is>
          <t>徳山変電所</t>
        </is>
      </c>
      <c r="D4820" t="inlineStr">
        <is>
          <t>山口県</t>
        </is>
      </c>
      <c r="E4820" t="n">
        <v>110</v>
      </c>
      <c r="G4820" s="3" t="n">
        <v>34.05922</v>
      </c>
      <c r="H4820" s="3" t="n">
        <v>131.824571</v>
      </c>
      <c r="I4820" t="inlineStr">
        <is>
          <t>OSM実測</t>
        </is>
      </c>
      <c r="J4820" t="n">
        <v>114</v>
      </c>
      <c r="K4820" t="n">
        <v>57</v>
      </c>
      <c r="L4820" t="n">
        <v>-76</v>
      </c>
      <c r="O4820" t="inlineStr">
        <is>
          <t>可</t>
        </is>
      </c>
      <c r="P4820" t="inlineStr">
        <is>
          <t>有り</t>
        </is>
      </c>
      <c r="R4820" s="4">
        <f>IF(COUNT($M4820:$N4820)=0,"",IF(AND(IF($N4820&lt;&gt;"",$N4820,$M4820)&lt;=0,$O4820&lt;&gt;"可"),"警告",""))</f>
        <v/>
      </c>
      <c r="S4820" s="4">
        <f>IF(COUNT($M4820:$N4820)=0,0,IF(IF($N4820&lt;&gt;"",$N4820,$M4820)&gt;=スコアリング基準!$B$20,スコアリング基準!$C$20,IF(IF($N4820&lt;&gt;"",$N4820,$M4820)&gt;=スコアリング基準!$B$21,スコアリング基準!$C$21,IF(IF($N4820&lt;&gt;"",$N4820,$M4820)&gt;0,スコアリング基準!$C$22,0))))</f>
        <v/>
      </c>
      <c r="T4820" s="4">
        <f>IF($O4820="可",スコアリング基準!$C$23,0)</f>
        <v/>
      </c>
      <c r="U4820" s="4">
        <f>IF(OR(COUNT($K4820:$L4820)&lt;2,$K4820=0),0,IF(ABS($L4820)/$K4820&lt;=スコアリング基準!$B$24,スコアリング基準!$C$24,IF(ABS($L4820)/$K4820&lt;=スコアリング基準!$B$25,スコアリング基準!$C$25,IF(ABS($L4820)/$K4820&lt;=スコアリング基準!$B$26,スコアリング基準!$C$26,0))))</f>
        <v/>
      </c>
      <c r="V4820" s="4">
        <f>IF($P4820="なし",スコアリング基準!$C$27,0)</f>
        <v/>
      </c>
      <c r="W4820" s="4">
        <f>IF($F4820="",0,IF(ISNUMBER($F4820),IF($F4820&lt;=スコアリング基準!$B$28,スコアリング基準!$C$28,スコアリング基準!$C$29),0))</f>
        <v/>
      </c>
      <c r="X4820" s="4">
        <f>IFERROR(VLOOKUP($B4820,スコアリング基準!$A$36:$B$46,2,FALSE),0)</f>
        <v/>
      </c>
      <c r="Y4820" s="4">
        <f>SUM($S4820:$X4820)</f>
        <v/>
      </c>
      <c r="Z4820" s="4">
        <f>IF(COUNT($M4820:$N4820)=0,"データ無",IF($Y4820&gt;=スコアリング基準!$B$30,"S",IF($Y4820&gt;=スコアリング基準!$B$31,"A",IF($Y4820&gt;=スコアリング基準!$B$32,"B","C"))))</f>
        <v/>
      </c>
      <c r="AA4820">
        <f>IFERROR(INDEX(実績DB!$I$3:$I$104,MATCH($B4820&amp;$C4820,実績DB!$J$3:$J$104,0)),"")</f>
        <v/>
      </c>
    </row>
    <row r="4821">
      <c r="A4821" t="n">
        <v>4819</v>
      </c>
      <c r="B4821" t="inlineStr">
        <is>
          <t>中国</t>
        </is>
      </c>
      <c r="C4821" t="inlineStr">
        <is>
          <t>打吹発電所</t>
        </is>
      </c>
      <c r="D4821" t="inlineStr">
        <is>
          <t>鳥取県</t>
        </is>
      </c>
      <c r="E4821" t="n">
        <v>110</v>
      </c>
      <c r="G4821" s="3" t="n">
        <v>35.427459</v>
      </c>
      <c r="H4821" s="3" t="n">
        <v>133.836921</v>
      </c>
      <c r="I4821" t="inlineStr">
        <is>
          <t>OSM実測</t>
        </is>
      </c>
      <c r="R4821" s="4">
        <f>IF(COUNT($M4821:$N4821)=0,"",IF(AND(IF($N4821&lt;&gt;"",$N4821,$M4821)&lt;=0,$O4821&lt;&gt;"可"),"警告",""))</f>
        <v/>
      </c>
      <c r="S4821" s="4">
        <f>IF(COUNT($M4821:$N4821)=0,0,IF(IF($N4821&lt;&gt;"",$N4821,$M4821)&gt;=スコアリング基準!$B$20,スコアリング基準!$C$20,IF(IF($N4821&lt;&gt;"",$N4821,$M4821)&gt;=スコアリング基準!$B$21,スコアリング基準!$C$21,IF(IF($N4821&lt;&gt;"",$N4821,$M4821)&gt;0,スコアリング基準!$C$22,0))))</f>
        <v/>
      </c>
      <c r="T4821" s="4">
        <f>IF($O4821="可",スコアリング基準!$C$23,0)</f>
        <v/>
      </c>
      <c r="U4821" s="4">
        <f>IF(OR(COUNT($K4821:$L4821)&lt;2,$K4821=0),0,IF(ABS($L4821)/$K4821&lt;=スコアリング基準!$B$24,スコアリング基準!$C$24,IF(ABS($L4821)/$K4821&lt;=スコアリング基準!$B$25,スコアリング基準!$C$25,IF(ABS($L4821)/$K4821&lt;=スコアリング基準!$B$26,スコアリング基準!$C$26,0))))</f>
        <v/>
      </c>
      <c r="V4821" s="4">
        <f>IF($P4821="なし",スコアリング基準!$C$27,0)</f>
        <v/>
      </c>
      <c r="W4821" s="4">
        <f>IF($F4821="",0,IF(ISNUMBER($F4821),IF($F4821&lt;=スコアリング基準!$B$28,スコアリング基準!$C$28,スコアリング基準!$C$29),0))</f>
        <v/>
      </c>
      <c r="X4821" s="4">
        <f>IFERROR(VLOOKUP($B4821,スコアリング基準!$A$36:$B$46,2,FALSE),0)</f>
        <v/>
      </c>
      <c r="Y4821" s="4">
        <f>SUM($S4821:$X4821)</f>
        <v/>
      </c>
      <c r="Z4821" s="4">
        <f>IF(COUNT($M4821:$N4821)=0,"データ無",IF($Y4821&gt;=スコアリング基準!$B$30,"S",IF($Y4821&gt;=スコアリング基準!$B$31,"A",IF($Y4821&gt;=スコアリング基準!$B$32,"B","C"))))</f>
        <v/>
      </c>
      <c r="AA4821">
        <f>IFERROR(INDEX(実績DB!$I$3:$I$104,MATCH($B4821&amp;$C4821,実績DB!$J$3:$J$104,0)),"")</f>
        <v/>
      </c>
    </row>
    <row r="4822">
      <c r="A4822" t="n">
        <v>4820</v>
      </c>
      <c r="B4822" t="inlineStr">
        <is>
          <t>中国</t>
        </is>
      </c>
      <c r="C4822" t="inlineStr">
        <is>
          <t>新見変電所</t>
        </is>
      </c>
      <c r="D4822" t="inlineStr">
        <is>
          <t>岡山県</t>
        </is>
      </c>
      <c r="E4822" t="n">
        <v>110</v>
      </c>
      <c r="G4822" s="3" t="n">
        <v>34.980467</v>
      </c>
      <c r="H4822" s="3" t="n">
        <v>133.471261</v>
      </c>
      <c r="I4822" t="inlineStr">
        <is>
          <t>OSM実測</t>
        </is>
      </c>
      <c r="J4822" t="n">
        <v>190</v>
      </c>
      <c r="K4822" t="n">
        <v>95</v>
      </c>
      <c r="L4822" t="n">
        <v>-65</v>
      </c>
      <c r="O4822" t="inlineStr">
        <is>
          <t>可</t>
        </is>
      </c>
      <c r="P4822" t="inlineStr">
        <is>
          <t>有り</t>
        </is>
      </c>
      <c r="R4822" s="4">
        <f>IF(COUNT($M4822:$N4822)=0,"",IF(AND(IF($N4822&lt;&gt;"",$N4822,$M4822)&lt;=0,$O4822&lt;&gt;"可"),"警告",""))</f>
        <v/>
      </c>
      <c r="S4822" s="4">
        <f>IF(COUNT($M4822:$N4822)=0,0,IF(IF($N4822&lt;&gt;"",$N4822,$M4822)&gt;=スコアリング基準!$B$20,スコアリング基準!$C$20,IF(IF($N4822&lt;&gt;"",$N4822,$M4822)&gt;=スコアリング基準!$B$21,スコアリング基準!$C$21,IF(IF($N4822&lt;&gt;"",$N4822,$M4822)&gt;0,スコアリング基準!$C$22,0))))</f>
        <v/>
      </c>
      <c r="T4822" s="4">
        <f>IF($O4822="可",スコアリング基準!$C$23,0)</f>
        <v/>
      </c>
      <c r="U4822" s="4">
        <f>IF(OR(COUNT($K4822:$L4822)&lt;2,$K4822=0),0,IF(ABS($L4822)/$K4822&lt;=スコアリング基準!$B$24,スコアリング基準!$C$24,IF(ABS($L4822)/$K4822&lt;=スコアリング基準!$B$25,スコアリング基準!$C$25,IF(ABS($L4822)/$K4822&lt;=スコアリング基準!$B$26,スコアリング基準!$C$26,0))))</f>
        <v/>
      </c>
      <c r="V4822" s="4">
        <f>IF($P4822="なし",スコアリング基準!$C$27,0)</f>
        <v/>
      </c>
      <c r="W4822" s="4">
        <f>IF($F4822="",0,IF(ISNUMBER($F4822),IF($F4822&lt;=スコアリング基準!$B$28,スコアリング基準!$C$28,スコアリング基準!$C$29),0))</f>
        <v/>
      </c>
      <c r="X4822" s="4">
        <f>IFERROR(VLOOKUP($B4822,スコアリング基準!$A$36:$B$46,2,FALSE),0)</f>
        <v/>
      </c>
      <c r="Y4822" s="4">
        <f>SUM($S4822:$X4822)</f>
        <v/>
      </c>
      <c r="Z4822" s="4">
        <f>IF(COUNT($M4822:$N4822)=0,"データ無",IF($Y4822&gt;=スコアリング基準!$B$30,"S",IF($Y4822&gt;=スコアリング基準!$B$31,"A",IF($Y4822&gt;=スコアリング基準!$B$32,"B","C"))))</f>
        <v/>
      </c>
      <c r="AA4822">
        <f>IFERROR(INDEX(実績DB!$I$3:$I$104,MATCH($B4822&amp;$C4822,実績DB!$J$3:$J$104,0)),"")</f>
        <v/>
      </c>
    </row>
    <row r="4823">
      <c r="A4823" t="n">
        <v>4821</v>
      </c>
      <c r="B4823" t="inlineStr">
        <is>
          <t>中国</t>
        </is>
      </c>
      <c r="C4823" t="inlineStr">
        <is>
          <t>東広島変電所</t>
        </is>
      </c>
      <c r="D4823" t="inlineStr">
        <is>
          <t>広島県</t>
        </is>
      </c>
      <c r="E4823" t="n">
        <v>110</v>
      </c>
      <c r="G4823" s="3" t="n">
        <v>34.402904</v>
      </c>
      <c r="H4823" s="3" t="n">
        <v>132.5055</v>
      </c>
      <c r="I4823" t="inlineStr">
        <is>
          <t>OSM実測</t>
        </is>
      </c>
      <c r="J4823" t="n">
        <v>57</v>
      </c>
      <c r="K4823" t="n">
        <v>6</v>
      </c>
      <c r="L4823" t="n">
        <v>0</v>
      </c>
      <c r="O4823" t="inlineStr">
        <is>
          <t>不可 ♯2</t>
        </is>
      </c>
      <c r="P4823" t="inlineStr">
        <is>
          <t>有り</t>
        </is>
      </c>
      <c r="R4823" s="4">
        <f>IF(COUNT($M4823:$N4823)=0,"",IF(AND(IF($N4823&lt;&gt;"",$N4823,$M4823)&lt;=0,$O4823&lt;&gt;"可"),"警告",""))</f>
        <v/>
      </c>
      <c r="S4823" s="4">
        <f>IF(COUNT($M4823:$N4823)=0,0,IF(IF($N4823&lt;&gt;"",$N4823,$M4823)&gt;=スコアリング基準!$B$20,スコアリング基準!$C$20,IF(IF($N4823&lt;&gt;"",$N4823,$M4823)&gt;=スコアリング基準!$B$21,スコアリング基準!$C$21,IF(IF($N4823&lt;&gt;"",$N4823,$M4823)&gt;0,スコアリング基準!$C$22,0))))</f>
        <v/>
      </c>
      <c r="T4823" s="4">
        <f>IF($O4823="可",スコアリング基準!$C$23,0)</f>
        <v/>
      </c>
      <c r="U4823" s="4">
        <f>IF(OR(COUNT($K4823:$L4823)&lt;2,$K4823=0),0,IF(ABS($L4823)/$K4823&lt;=スコアリング基準!$B$24,スコアリング基準!$C$24,IF(ABS($L4823)/$K4823&lt;=スコアリング基準!$B$25,スコアリング基準!$C$25,IF(ABS($L4823)/$K4823&lt;=スコアリング基準!$B$26,スコアリング基準!$C$26,0))))</f>
        <v/>
      </c>
      <c r="V4823" s="4">
        <f>IF($P4823="なし",スコアリング基準!$C$27,0)</f>
        <v/>
      </c>
      <c r="W4823" s="4">
        <f>IF($F4823="",0,IF(ISNUMBER($F4823),IF($F4823&lt;=スコアリング基準!$B$28,スコアリング基準!$C$28,スコアリング基準!$C$29),0))</f>
        <v/>
      </c>
      <c r="X4823" s="4">
        <f>IFERROR(VLOOKUP($B4823,スコアリング基準!$A$36:$B$46,2,FALSE),0)</f>
        <v/>
      </c>
      <c r="Y4823" s="4">
        <f>SUM($S4823:$X4823)</f>
        <v/>
      </c>
      <c r="Z4823" s="4">
        <f>IF(COUNT($M4823:$N4823)=0,"データ無",IF($Y4823&gt;=スコアリング基準!$B$30,"S",IF($Y4823&gt;=スコアリング基準!$B$31,"A",IF($Y4823&gt;=スコアリング基準!$B$32,"B","C"))))</f>
        <v/>
      </c>
      <c r="AA4823">
        <f>IFERROR(INDEX(実績DB!$I$3:$I$104,MATCH($B4823&amp;$C4823,実績DB!$J$3:$J$104,0)),"")</f>
        <v/>
      </c>
    </row>
    <row r="4824">
      <c r="A4824" t="n">
        <v>4822</v>
      </c>
      <c r="B4824" t="inlineStr">
        <is>
          <t>中国</t>
        </is>
      </c>
      <c r="C4824" t="inlineStr">
        <is>
          <t>東益田変電所</t>
        </is>
      </c>
      <c r="D4824" t="inlineStr">
        <is>
          <t>島根県</t>
        </is>
      </c>
      <c r="E4824" t="n">
        <v>110</v>
      </c>
      <c r="G4824" s="3" t="n">
        <v>34.686513</v>
      </c>
      <c r="H4824" s="3" t="n">
        <v>131.884569</v>
      </c>
      <c r="I4824" t="inlineStr">
        <is>
          <t>OSM実測</t>
        </is>
      </c>
      <c r="J4824" t="n">
        <v>114</v>
      </c>
      <c r="K4824" t="n">
        <v>68</v>
      </c>
      <c r="L4824" t="n">
        <v>-70</v>
      </c>
      <c r="O4824" t="inlineStr">
        <is>
          <t>可</t>
        </is>
      </c>
      <c r="P4824" t="inlineStr">
        <is>
          <t>有り</t>
        </is>
      </c>
      <c r="R4824" s="4">
        <f>IF(COUNT($M4824:$N4824)=0,"",IF(AND(IF($N4824&lt;&gt;"",$N4824,$M4824)&lt;=0,$O4824&lt;&gt;"可"),"警告",""))</f>
        <v/>
      </c>
      <c r="S4824" s="4">
        <f>IF(COUNT($M4824:$N4824)=0,0,IF(IF($N4824&lt;&gt;"",$N4824,$M4824)&gt;=スコアリング基準!$B$20,スコアリング基準!$C$20,IF(IF($N4824&lt;&gt;"",$N4824,$M4824)&gt;=スコアリング基準!$B$21,スコアリング基準!$C$21,IF(IF($N4824&lt;&gt;"",$N4824,$M4824)&gt;0,スコアリング基準!$C$22,0))))</f>
        <v/>
      </c>
      <c r="T4824" s="4">
        <f>IF($O4824="可",スコアリング基準!$C$23,0)</f>
        <v/>
      </c>
      <c r="U4824" s="4">
        <f>IF(OR(COUNT($K4824:$L4824)&lt;2,$K4824=0),0,IF(ABS($L4824)/$K4824&lt;=スコアリング基準!$B$24,スコアリング基準!$C$24,IF(ABS($L4824)/$K4824&lt;=スコアリング基準!$B$25,スコアリング基準!$C$25,IF(ABS($L4824)/$K4824&lt;=スコアリング基準!$B$26,スコアリング基準!$C$26,0))))</f>
        <v/>
      </c>
      <c r="V4824" s="4">
        <f>IF($P4824="なし",スコアリング基準!$C$27,0)</f>
        <v/>
      </c>
      <c r="W4824" s="4">
        <f>IF($F4824="",0,IF(ISNUMBER($F4824),IF($F4824&lt;=スコアリング基準!$B$28,スコアリング基準!$C$28,スコアリング基準!$C$29),0))</f>
        <v/>
      </c>
      <c r="X4824" s="4">
        <f>IFERROR(VLOOKUP($B4824,スコアリング基準!$A$36:$B$46,2,FALSE),0)</f>
        <v/>
      </c>
      <c r="Y4824" s="4">
        <f>SUM($S4824:$X4824)</f>
        <v/>
      </c>
      <c r="Z4824" s="4">
        <f>IF(COUNT($M4824:$N4824)=0,"データ無",IF($Y4824&gt;=スコアリング基準!$B$30,"S",IF($Y4824&gt;=スコアリング基準!$B$31,"A",IF($Y4824&gt;=スコアリング基準!$B$32,"B","C"))))</f>
        <v/>
      </c>
      <c r="AA4824">
        <f>IFERROR(INDEX(実績DB!$I$3:$I$104,MATCH($B4824&amp;$C4824,実績DB!$J$3:$J$104,0)),"")</f>
        <v/>
      </c>
    </row>
    <row r="4825">
      <c r="A4825" t="n">
        <v>4823</v>
      </c>
      <c r="B4825" t="inlineStr">
        <is>
          <t>中国</t>
        </is>
      </c>
      <c r="C4825" t="inlineStr">
        <is>
          <t>松永変電所</t>
        </is>
      </c>
      <c r="D4825" t="inlineStr">
        <is>
          <t>広島県</t>
        </is>
      </c>
      <c r="E4825" t="n">
        <v>110</v>
      </c>
      <c r="G4825" s="3" t="n">
        <v>34.46181</v>
      </c>
      <c r="H4825" s="3" t="n">
        <v>133.249021</v>
      </c>
      <c r="I4825" t="inlineStr">
        <is>
          <t>OSM実測</t>
        </is>
      </c>
      <c r="J4825" t="n">
        <v>52</v>
      </c>
      <c r="K4825" t="n">
        <v>42</v>
      </c>
      <c r="L4825" t="n">
        <v>-35</v>
      </c>
      <c r="M4825" t="n">
        <v>7</v>
      </c>
      <c r="N4825" t="n">
        <v>7</v>
      </c>
      <c r="O4825" t="inlineStr">
        <is>
          <t>不可 ♯3</t>
        </is>
      </c>
      <c r="P4825" t="inlineStr">
        <is>
          <t>なし</t>
        </is>
      </c>
      <c r="R4825" s="4">
        <f>IF(COUNT($M4825:$N4825)=0,"",IF(AND(IF($N4825&lt;&gt;"",$N4825,$M4825)&lt;=0,$O4825&lt;&gt;"可"),"警告",""))</f>
        <v/>
      </c>
      <c r="S4825" s="4">
        <f>IF(COUNT($M4825:$N4825)=0,0,IF(IF($N4825&lt;&gt;"",$N4825,$M4825)&gt;=スコアリング基準!$B$20,スコアリング基準!$C$20,IF(IF($N4825&lt;&gt;"",$N4825,$M4825)&gt;=スコアリング基準!$B$21,スコアリング基準!$C$21,IF(IF($N4825&lt;&gt;"",$N4825,$M4825)&gt;0,スコアリング基準!$C$22,0))))</f>
        <v/>
      </c>
      <c r="T4825" s="4">
        <f>IF($O4825="可",スコアリング基準!$C$23,0)</f>
        <v/>
      </c>
      <c r="U4825" s="4">
        <f>IF(OR(COUNT($K4825:$L4825)&lt;2,$K4825=0),0,IF(ABS($L4825)/$K4825&lt;=スコアリング基準!$B$24,スコアリング基準!$C$24,IF(ABS($L4825)/$K4825&lt;=スコアリング基準!$B$25,スコアリング基準!$C$25,IF(ABS($L4825)/$K4825&lt;=スコアリング基準!$B$26,スコアリング基準!$C$26,0))))</f>
        <v/>
      </c>
      <c r="V4825" s="4">
        <f>IF($P4825="なし",スコアリング基準!$C$27,0)</f>
        <v/>
      </c>
      <c r="W4825" s="4">
        <f>IF($F4825="",0,IF(ISNUMBER($F4825),IF($F4825&lt;=スコアリング基準!$B$28,スコアリング基準!$C$28,スコアリング基準!$C$29),0))</f>
        <v/>
      </c>
      <c r="X4825" s="4">
        <f>IFERROR(VLOOKUP($B4825,スコアリング基準!$A$36:$B$46,2,FALSE),0)</f>
        <v/>
      </c>
      <c r="Y4825" s="4">
        <f>SUM($S4825:$X4825)</f>
        <v/>
      </c>
      <c r="Z4825" s="4">
        <f>IF(COUNT($M4825:$N4825)=0,"データ無",IF($Y4825&gt;=スコアリング基準!$B$30,"S",IF($Y4825&gt;=スコアリング基準!$B$31,"A",IF($Y4825&gt;=スコアリング基準!$B$32,"B","C"))))</f>
        <v/>
      </c>
      <c r="AA4825">
        <f>IFERROR(INDEX(実績DB!$I$3:$I$104,MATCH($B4825&amp;$C4825,実績DB!$J$3:$J$104,0)),"")</f>
        <v/>
      </c>
    </row>
    <row r="4826">
      <c r="A4826" t="n">
        <v>4824</v>
      </c>
      <c r="B4826" t="inlineStr">
        <is>
          <t>中国</t>
        </is>
      </c>
      <c r="C4826" t="inlineStr">
        <is>
          <t>桃山開閉所</t>
        </is>
      </c>
      <c r="D4826" t="inlineStr">
        <is>
          <t>山口県</t>
        </is>
      </c>
      <c r="E4826" t="n">
        <v>110</v>
      </c>
      <c r="G4826" s="3" t="n">
        <v>33.973446</v>
      </c>
      <c r="H4826" s="3" t="n">
        <v>131.250658</v>
      </c>
      <c r="I4826" t="inlineStr">
        <is>
          <t>OSM実測</t>
        </is>
      </c>
      <c r="R4826" s="4">
        <f>IF(COUNT($M4826:$N4826)=0,"",IF(AND(IF($N4826&lt;&gt;"",$N4826,$M4826)&lt;=0,$O4826&lt;&gt;"可"),"警告",""))</f>
        <v/>
      </c>
      <c r="S4826" s="4">
        <f>IF(COUNT($M4826:$N4826)=0,0,IF(IF($N4826&lt;&gt;"",$N4826,$M4826)&gt;=スコアリング基準!$B$20,スコアリング基準!$C$20,IF(IF($N4826&lt;&gt;"",$N4826,$M4826)&gt;=スコアリング基準!$B$21,スコアリング基準!$C$21,IF(IF($N4826&lt;&gt;"",$N4826,$M4826)&gt;0,スコアリング基準!$C$22,0))))</f>
        <v/>
      </c>
      <c r="T4826" s="4">
        <f>IF($O4826="可",スコアリング基準!$C$23,0)</f>
        <v/>
      </c>
      <c r="U4826" s="4">
        <f>IF(OR(COUNT($K4826:$L4826)&lt;2,$K4826=0),0,IF(ABS($L4826)/$K4826&lt;=スコアリング基準!$B$24,スコアリング基準!$C$24,IF(ABS($L4826)/$K4826&lt;=スコアリング基準!$B$25,スコアリング基準!$C$25,IF(ABS($L4826)/$K4826&lt;=スコアリング基準!$B$26,スコアリング基準!$C$26,0))))</f>
        <v/>
      </c>
      <c r="V4826" s="4">
        <f>IF($P4826="なし",スコアリング基準!$C$27,0)</f>
        <v/>
      </c>
      <c r="W4826" s="4">
        <f>IF($F4826="",0,IF(ISNUMBER($F4826),IF($F4826&lt;=スコアリング基準!$B$28,スコアリング基準!$C$28,スコアリング基準!$C$29),0))</f>
        <v/>
      </c>
      <c r="X4826" s="4">
        <f>IFERROR(VLOOKUP($B4826,スコアリング基準!$A$36:$B$46,2,FALSE),0)</f>
        <v/>
      </c>
      <c r="Y4826" s="4">
        <f>SUM($S4826:$X4826)</f>
        <v/>
      </c>
      <c r="Z4826" s="4">
        <f>IF(COUNT($M4826:$N4826)=0,"データ無",IF($Y4826&gt;=スコアリング基準!$B$30,"S",IF($Y4826&gt;=スコアリング基準!$B$31,"A",IF($Y4826&gt;=スコアリング基準!$B$32,"B","C"))))</f>
        <v/>
      </c>
      <c r="AA4826">
        <f>IFERROR(INDEX(実績DB!$I$3:$I$104,MATCH($B4826&amp;$C4826,実績DB!$J$3:$J$104,0)),"")</f>
        <v/>
      </c>
    </row>
    <row r="4827">
      <c r="A4827" t="n">
        <v>4825</v>
      </c>
      <c r="B4827" t="inlineStr">
        <is>
          <t>中国</t>
        </is>
      </c>
      <c r="C4827" t="inlineStr">
        <is>
          <t>水島変電所</t>
        </is>
      </c>
      <c r="D4827" t="inlineStr">
        <is>
          <t>岡山県</t>
        </is>
      </c>
      <c r="E4827" t="n">
        <v>110</v>
      </c>
      <c r="G4827" s="3" t="n">
        <v>34.527654</v>
      </c>
      <c r="H4827" s="3" t="n">
        <v>133.726118</v>
      </c>
      <c r="I4827" t="inlineStr">
        <is>
          <t>OSM実測</t>
        </is>
      </c>
      <c r="J4827" t="n">
        <v>190</v>
      </c>
      <c r="K4827" t="n">
        <v>95</v>
      </c>
      <c r="L4827" t="n">
        <v>-2</v>
      </c>
      <c r="O4827" t="inlineStr">
        <is>
          <t>可</t>
        </is>
      </c>
      <c r="P4827" t="inlineStr">
        <is>
          <t>有り</t>
        </is>
      </c>
      <c r="R4827" s="4">
        <f>IF(COUNT($M4827:$N4827)=0,"",IF(AND(IF($N4827&lt;&gt;"",$N4827,$M4827)&lt;=0,$O4827&lt;&gt;"可"),"警告",""))</f>
        <v/>
      </c>
      <c r="S4827" s="4">
        <f>IF(COUNT($M4827:$N4827)=0,0,IF(IF($N4827&lt;&gt;"",$N4827,$M4827)&gt;=スコアリング基準!$B$20,スコアリング基準!$C$20,IF(IF($N4827&lt;&gt;"",$N4827,$M4827)&gt;=スコアリング基準!$B$21,スコアリング基準!$C$21,IF(IF($N4827&lt;&gt;"",$N4827,$M4827)&gt;0,スコアリング基準!$C$22,0))))</f>
        <v/>
      </c>
      <c r="T4827" s="4">
        <f>IF($O4827="可",スコアリング基準!$C$23,0)</f>
        <v/>
      </c>
      <c r="U4827" s="4">
        <f>IF(OR(COUNT($K4827:$L4827)&lt;2,$K4827=0),0,IF(ABS($L4827)/$K4827&lt;=スコアリング基準!$B$24,スコアリング基準!$C$24,IF(ABS($L4827)/$K4827&lt;=スコアリング基準!$B$25,スコアリング基準!$C$25,IF(ABS($L4827)/$K4827&lt;=スコアリング基準!$B$26,スコアリング基準!$C$26,0))))</f>
        <v/>
      </c>
      <c r="V4827" s="4">
        <f>IF($P4827="なし",スコアリング基準!$C$27,0)</f>
        <v/>
      </c>
      <c r="W4827" s="4">
        <f>IF($F4827="",0,IF(ISNUMBER($F4827),IF($F4827&lt;=スコアリング基準!$B$28,スコアリング基準!$C$28,スコアリング基準!$C$29),0))</f>
        <v/>
      </c>
      <c r="X4827" s="4">
        <f>IFERROR(VLOOKUP($B4827,スコアリング基準!$A$36:$B$46,2,FALSE),0)</f>
        <v/>
      </c>
      <c r="Y4827" s="4">
        <f>SUM($S4827:$X4827)</f>
        <v/>
      </c>
      <c r="Z4827" s="4">
        <f>IF(COUNT($M4827:$N4827)=0,"データ無",IF($Y4827&gt;=スコアリング基準!$B$30,"S",IF($Y4827&gt;=スコアリング基準!$B$31,"A",IF($Y4827&gt;=スコアリング基準!$B$32,"B","C"))))</f>
        <v/>
      </c>
      <c r="AA4827">
        <f>IFERROR(INDEX(実績DB!$I$3:$I$104,MATCH($B4827&amp;$C4827,実績DB!$J$3:$J$104,0)),"")</f>
        <v/>
      </c>
    </row>
    <row r="4828">
      <c r="A4828" t="n">
        <v>4826</v>
      </c>
      <c r="B4828" t="inlineStr">
        <is>
          <t>中国</t>
        </is>
      </c>
      <c r="C4828" t="inlineStr">
        <is>
          <t>玉造変電所</t>
        </is>
      </c>
      <c r="D4828" t="inlineStr">
        <is>
          <t>島根県</t>
        </is>
      </c>
      <c r="E4828" t="n">
        <v>110</v>
      </c>
      <c r="G4828" s="3" t="n">
        <v>35.432296</v>
      </c>
      <c r="H4828" s="3" t="n">
        <v>133.042591</v>
      </c>
      <c r="I4828" t="inlineStr">
        <is>
          <t>OSM実測</t>
        </is>
      </c>
      <c r="J4828" t="n">
        <v>42</v>
      </c>
      <c r="K4828" t="n">
        <v>38</v>
      </c>
      <c r="L4828" t="n">
        <v>-26</v>
      </c>
      <c r="M4828" t="n">
        <v>12</v>
      </c>
      <c r="N4828" t="n">
        <v>0</v>
      </c>
      <c r="O4828" t="inlineStr">
        <is>
          <t>不可 ♯3</t>
        </is>
      </c>
      <c r="P4828" t="inlineStr">
        <is>
          <t>有り</t>
        </is>
      </c>
      <c r="R4828" s="4">
        <f>IF(COUNT($M4828:$N4828)=0,"",IF(AND(IF($N4828&lt;&gt;"",$N4828,$M4828)&lt;=0,$O4828&lt;&gt;"可"),"警告",""))</f>
        <v/>
      </c>
      <c r="S4828" s="4">
        <f>IF(COUNT($M4828:$N4828)=0,0,IF(IF($N4828&lt;&gt;"",$N4828,$M4828)&gt;=スコアリング基準!$B$20,スコアリング基準!$C$20,IF(IF($N4828&lt;&gt;"",$N4828,$M4828)&gt;=スコアリング基準!$B$21,スコアリング基準!$C$21,IF(IF($N4828&lt;&gt;"",$N4828,$M4828)&gt;0,スコアリング基準!$C$22,0))))</f>
        <v/>
      </c>
      <c r="T4828" s="4">
        <f>IF($O4828="可",スコアリング基準!$C$23,0)</f>
        <v/>
      </c>
      <c r="U4828" s="4">
        <f>IF(OR(COUNT($K4828:$L4828)&lt;2,$K4828=0),0,IF(ABS($L4828)/$K4828&lt;=スコアリング基準!$B$24,スコアリング基準!$C$24,IF(ABS($L4828)/$K4828&lt;=スコアリング基準!$B$25,スコアリング基準!$C$25,IF(ABS($L4828)/$K4828&lt;=スコアリング基準!$B$26,スコアリング基準!$C$26,0))))</f>
        <v/>
      </c>
      <c r="V4828" s="4">
        <f>IF($P4828="なし",スコアリング基準!$C$27,0)</f>
        <v/>
      </c>
      <c r="W4828" s="4">
        <f>IF($F4828="",0,IF(ISNUMBER($F4828),IF($F4828&lt;=スコアリング基準!$B$28,スコアリング基準!$C$28,スコアリング基準!$C$29),0))</f>
        <v/>
      </c>
      <c r="X4828" s="4">
        <f>IFERROR(VLOOKUP($B4828,スコアリング基準!$A$36:$B$46,2,FALSE),0)</f>
        <v/>
      </c>
      <c r="Y4828" s="4">
        <f>SUM($S4828:$X4828)</f>
        <v/>
      </c>
      <c r="Z4828" s="4">
        <f>IF(COUNT($M4828:$N4828)=0,"データ無",IF($Y4828&gt;=スコアリング基準!$B$30,"S",IF($Y4828&gt;=スコアリング基準!$B$31,"A",IF($Y4828&gt;=スコアリング基準!$B$32,"B","C"))))</f>
        <v/>
      </c>
      <c r="AA4828">
        <f>IFERROR(INDEX(実績DB!$I$3:$I$104,MATCH($B4828&amp;$C4828,実績DB!$J$3:$J$104,0)),"")</f>
        <v/>
      </c>
    </row>
    <row r="4829">
      <c r="A4829" t="n">
        <v>4827</v>
      </c>
      <c r="B4829" t="inlineStr">
        <is>
          <t>中国</t>
        </is>
      </c>
      <c r="C4829" t="inlineStr">
        <is>
          <t>田頭変電所</t>
        </is>
      </c>
      <c r="D4829" t="inlineStr">
        <is>
          <t>岡山県</t>
        </is>
      </c>
      <c r="E4829" t="n">
        <v>110</v>
      </c>
      <c r="G4829" s="3" t="n">
        <v>34.514514</v>
      </c>
      <c r="H4829" s="3" t="n">
        <v>133.509437</v>
      </c>
      <c r="I4829" t="inlineStr">
        <is>
          <t>OSM実測</t>
        </is>
      </c>
      <c r="J4829" t="n">
        <v>33</v>
      </c>
      <c r="K4829" t="n">
        <v>33</v>
      </c>
      <c r="L4829" t="n">
        <v>-32</v>
      </c>
      <c r="M4829" t="n">
        <v>1</v>
      </c>
      <c r="N4829" t="n">
        <v>1</v>
      </c>
      <c r="O4829" t="inlineStr">
        <is>
          <t>不可 ♯3</t>
        </is>
      </c>
      <c r="P4829" t="inlineStr">
        <is>
          <t>なし</t>
        </is>
      </c>
      <c r="R4829" s="4">
        <f>IF(COUNT($M4829:$N4829)=0,"",IF(AND(IF($N4829&lt;&gt;"",$N4829,$M4829)&lt;=0,$O4829&lt;&gt;"可"),"警告",""))</f>
        <v/>
      </c>
      <c r="S4829" s="4">
        <f>IF(COUNT($M4829:$N4829)=0,0,IF(IF($N4829&lt;&gt;"",$N4829,$M4829)&gt;=スコアリング基準!$B$20,スコアリング基準!$C$20,IF(IF($N4829&lt;&gt;"",$N4829,$M4829)&gt;=スコアリング基準!$B$21,スコアリング基準!$C$21,IF(IF($N4829&lt;&gt;"",$N4829,$M4829)&gt;0,スコアリング基準!$C$22,0))))</f>
        <v/>
      </c>
      <c r="T4829" s="4">
        <f>IF($O4829="可",スコアリング基準!$C$23,0)</f>
        <v/>
      </c>
      <c r="U4829" s="4">
        <f>IF(OR(COUNT($K4829:$L4829)&lt;2,$K4829=0),0,IF(ABS($L4829)/$K4829&lt;=スコアリング基準!$B$24,スコアリング基準!$C$24,IF(ABS($L4829)/$K4829&lt;=スコアリング基準!$B$25,スコアリング基準!$C$25,IF(ABS($L4829)/$K4829&lt;=スコアリング基準!$B$26,スコアリング基準!$C$26,0))))</f>
        <v/>
      </c>
      <c r="V4829" s="4">
        <f>IF($P4829="なし",スコアリング基準!$C$27,0)</f>
        <v/>
      </c>
      <c r="W4829" s="4">
        <f>IF($F4829="",0,IF(ISNUMBER($F4829),IF($F4829&lt;=スコアリング基準!$B$28,スコアリング基準!$C$28,スコアリング基準!$C$29),0))</f>
        <v/>
      </c>
      <c r="X4829" s="4">
        <f>IFERROR(VLOOKUP($B4829,スコアリング基準!$A$36:$B$46,2,FALSE),0)</f>
        <v/>
      </c>
      <c r="Y4829" s="4">
        <f>SUM($S4829:$X4829)</f>
        <v/>
      </c>
      <c r="Z4829" s="4">
        <f>IF(COUNT($M4829:$N4829)=0,"データ無",IF($Y4829&gt;=スコアリング基準!$B$30,"S",IF($Y4829&gt;=スコアリング基準!$B$31,"A",IF($Y4829&gt;=スコアリング基準!$B$32,"B","C"))))</f>
        <v/>
      </c>
      <c r="AA4829">
        <f>IFERROR(INDEX(実績DB!$I$3:$I$104,MATCH($B4829&amp;$C4829,実績DB!$J$3:$J$104,0)),"")</f>
        <v/>
      </c>
    </row>
    <row r="4830">
      <c r="A4830" t="n">
        <v>4828</v>
      </c>
      <c r="B4830" t="inlineStr">
        <is>
          <t>中国</t>
        </is>
      </c>
      <c r="C4830" t="inlineStr">
        <is>
          <t>笠岡変電所</t>
        </is>
      </c>
      <c r="D4830" t="inlineStr">
        <is>
          <t>岡山県</t>
        </is>
      </c>
      <c r="E4830" t="n">
        <v>110</v>
      </c>
      <c r="G4830" s="3" t="n">
        <v>34.532444</v>
      </c>
      <c r="H4830" s="3" t="n">
        <v>133.517987</v>
      </c>
      <c r="I4830" t="inlineStr">
        <is>
          <t>OSM実測</t>
        </is>
      </c>
      <c r="J4830" t="n">
        <v>855</v>
      </c>
      <c r="K4830" t="n">
        <v>769</v>
      </c>
      <c r="L4830" t="n">
        <v>-564</v>
      </c>
      <c r="O4830" t="inlineStr">
        <is>
          <t>可</t>
        </is>
      </c>
      <c r="P4830" t="inlineStr">
        <is>
          <t>なし</t>
        </is>
      </c>
      <c r="R4830" s="4">
        <f>IF(COUNT($M4830:$N4830)=0,"",IF(AND(IF($N4830&lt;&gt;"",$N4830,$M4830)&lt;=0,$O4830&lt;&gt;"可"),"警告",""))</f>
        <v/>
      </c>
      <c r="S4830" s="4">
        <f>IF(COUNT($M4830:$N4830)=0,0,IF(IF($N4830&lt;&gt;"",$N4830,$M4830)&gt;=スコアリング基準!$B$20,スコアリング基準!$C$20,IF(IF($N4830&lt;&gt;"",$N4830,$M4830)&gt;=スコアリング基準!$B$21,スコアリング基準!$C$21,IF(IF($N4830&lt;&gt;"",$N4830,$M4830)&gt;0,スコアリング基準!$C$22,0))))</f>
        <v/>
      </c>
      <c r="T4830" s="4">
        <f>IF($O4830="可",スコアリング基準!$C$23,0)</f>
        <v/>
      </c>
      <c r="U4830" s="4">
        <f>IF(OR(COUNT($K4830:$L4830)&lt;2,$K4830=0),0,IF(ABS($L4830)/$K4830&lt;=スコアリング基準!$B$24,スコアリング基準!$C$24,IF(ABS($L4830)/$K4830&lt;=スコアリング基準!$B$25,スコアリング基準!$C$25,IF(ABS($L4830)/$K4830&lt;=スコアリング基準!$B$26,スコアリング基準!$C$26,0))))</f>
        <v/>
      </c>
      <c r="V4830" s="4">
        <f>IF($P4830="なし",スコアリング基準!$C$27,0)</f>
        <v/>
      </c>
      <c r="W4830" s="4">
        <f>IF($F4830="",0,IF(ISNUMBER($F4830),IF($F4830&lt;=スコアリング基準!$B$28,スコアリング基準!$C$28,スコアリング基準!$C$29),0))</f>
        <v/>
      </c>
      <c r="X4830" s="4">
        <f>IFERROR(VLOOKUP($B4830,スコアリング基準!$A$36:$B$46,2,FALSE),0)</f>
        <v/>
      </c>
      <c r="Y4830" s="4">
        <f>SUM($S4830:$X4830)</f>
        <v/>
      </c>
      <c r="Z4830" s="4">
        <f>IF(COUNT($M4830:$N4830)=0,"データ無",IF($Y4830&gt;=スコアリング基準!$B$30,"S",IF($Y4830&gt;=スコアリング基準!$B$31,"A",IF($Y4830&gt;=スコアリング基準!$B$32,"B","C"))))</f>
        <v/>
      </c>
      <c r="AA4830">
        <f>IFERROR(INDEX(実績DB!$I$3:$I$104,MATCH($B4830&amp;$C4830,実績DB!$J$3:$J$104,0)),"")</f>
        <v/>
      </c>
    </row>
    <row r="4831">
      <c r="A4831" t="n">
        <v>4829</v>
      </c>
      <c r="B4831" t="inlineStr">
        <is>
          <t>中国</t>
        </is>
      </c>
      <c r="C4831" t="inlineStr">
        <is>
          <t>米子変電所</t>
        </is>
      </c>
      <c r="D4831" t="inlineStr">
        <is>
          <t>鳥取県</t>
        </is>
      </c>
      <c r="E4831" t="n">
        <v>110</v>
      </c>
      <c r="G4831" s="3" t="n">
        <v>35.41778</v>
      </c>
      <c r="H4831" s="3" t="n">
        <v>133.337228</v>
      </c>
      <c r="I4831" t="inlineStr">
        <is>
          <t>OSM実測</t>
        </is>
      </c>
      <c r="J4831" t="n">
        <v>285</v>
      </c>
      <c r="K4831" t="n">
        <v>190</v>
      </c>
      <c r="L4831" t="n">
        <v>-249</v>
      </c>
      <c r="O4831" t="inlineStr">
        <is>
          <t>可</t>
        </is>
      </c>
      <c r="P4831" t="inlineStr">
        <is>
          <t>有り</t>
        </is>
      </c>
      <c r="R4831" s="4">
        <f>IF(COUNT($M4831:$N4831)=0,"",IF(AND(IF($N4831&lt;&gt;"",$N4831,$M4831)&lt;=0,$O4831&lt;&gt;"可"),"警告",""))</f>
        <v/>
      </c>
      <c r="S4831" s="4">
        <f>IF(COUNT($M4831:$N4831)=0,0,IF(IF($N4831&lt;&gt;"",$N4831,$M4831)&gt;=スコアリング基準!$B$20,スコアリング基準!$C$20,IF(IF($N4831&lt;&gt;"",$N4831,$M4831)&gt;=スコアリング基準!$B$21,スコアリング基準!$C$21,IF(IF($N4831&lt;&gt;"",$N4831,$M4831)&gt;0,スコアリング基準!$C$22,0))))</f>
        <v/>
      </c>
      <c r="T4831" s="4">
        <f>IF($O4831="可",スコアリング基準!$C$23,0)</f>
        <v/>
      </c>
      <c r="U4831" s="4">
        <f>IF(OR(COUNT($K4831:$L4831)&lt;2,$K4831=0),0,IF(ABS($L4831)/$K4831&lt;=スコアリング基準!$B$24,スコアリング基準!$C$24,IF(ABS($L4831)/$K4831&lt;=スコアリング基準!$B$25,スコアリング基準!$C$25,IF(ABS($L4831)/$K4831&lt;=スコアリング基準!$B$26,スコアリング基準!$C$26,0))))</f>
        <v/>
      </c>
      <c r="V4831" s="4">
        <f>IF($P4831="なし",スコアリング基準!$C$27,0)</f>
        <v/>
      </c>
      <c r="W4831" s="4">
        <f>IF($F4831="",0,IF(ISNUMBER($F4831),IF($F4831&lt;=スコアリング基準!$B$28,スコアリング基準!$C$28,スコアリング基準!$C$29),0))</f>
        <v/>
      </c>
      <c r="X4831" s="4">
        <f>IFERROR(VLOOKUP($B4831,スコアリング基準!$A$36:$B$46,2,FALSE),0)</f>
        <v/>
      </c>
      <c r="Y4831" s="4">
        <f>SUM($S4831:$X4831)</f>
        <v/>
      </c>
      <c r="Z4831" s="4">
        <f>IF(COUNT($M4831:$N4831)=0,"データ無",IF($Y4831&gt;=スコアリング基準!$B$30,"S",IF($Y4831&gt;=スコアリング基準!$B$31,"A",IF($Y4831&gt;=スコアリング基準!$B$32,"B","C"))))</f>
        <v/>
      </c>
      <c r="AA4831">
        <f>IFERROR(INDEX(実績DB!$I$3:$I$104,MATCH($B4831&amp;$C4831,実績DB!$J$3:$J$104,0)),"")</f>
        <v/>
      </c>
    </row>
    <row r="4832">
      <c r="A4832" t="n">
        <v>4830</v>
      </c>
      <c r="B4832" t="inlineStr">
        <is>
          <t>中国</t>
        </is>
      </c>
      <c r="C4832" t="inlineStr">
        <is>
          <t>総社変電所</t>
        </is>
      </c>
      <c r="D4832" t="inlineStr">
        <is>
          <t>岡山県</t>
        </is>
      </c>
      <c r="E4832" t="n">
        <v>110</v>
      </c>
      <c r="G4832" s="3" t="n">
        <v>34.684782</v>
      </c>
      <c r="H4832" s="3" t="n">
        <v>133.737654</v>
      </c>
      <c r="I4832" t="inlineStr">
        <is>
          <t>OSM実測</t>
        </is>
      </c>
      <c r="J4832" t="n">
        <v>114</v>
      </c>
      <c r="K4832" t="n">
        <v>57</v>
      </c>
      <c r="L4832" t="n">
        <v>-18</v>
      </c>
      <c r="O4832" t="inlineStr">
        <is>
          <t>可</t>
        </is>
      </c>
      <c r="P4832" t="inlineStr">
        <is>
          <t>なし</t>
        </is>
      </c>
      <c r="R4832" s="4">
        <f>IF(COUNT($M4832:$N4832)=0,"",IF(AND(IF($N4832&lt;&gt;"",$N4832,$M4832)&lt;=0,$O4832&lt;&gt;"可"),"警告",""))</f>
        <v/>
      </c>
      <c r="S4832" s="4">
        <f>IF(COUNT($M4832:$N4832)=0,0,IF(IF($N4832&lt;&gt;"",$N4832,$M4832)&gt;=スコアリング基準!$B$20,スコアリング基準!$C$20,IF(IF($N4832&lt;&gt;"",$N4832,$M4832)&gt;=スコアリング基準!$B$21,スコアリング基準!$C$21,IF(IF($N4832&lt;&gt;"",$N4832,$M4832)&gt;0,スコアリング基準!$C$22,0))))</f>
        <v/>
      </c>
      <c r="T4832" s="4">
        <f>IF($O4832="可",スコアリング基準!$C$23,0)</f>
        <v/>
      </c>
      <c r="U4832" s="4">
        <f>IF(OR(COUNT($K4832:$L4832)&lt;2,$K4832=0),0,IF(ABS($L4832)/$K4832&lt;=スコアリング基準!$B$24,スコアリング基準!$C$24,IF(ABS($L4832)/$K4832&lt;=スコアリング基準!$B$25,スコアリング基準!$C$25,IF(ABS($L4832)/$K4832&lt;=スコアリング基準!$B$26,スコアリング基準!$C$26,0))))</f>
        <v/>
      </c>
      <c r="V4832" s="4">
        <f>IF($P4832="なし",スコアリング基準!$C$27,0)</f>
        <v/>
      </c>
      <c r="W4832" s="4">
        <f>IF($F4832="",0,IF(ISNUMBER($F4832),IF($F4832&lt;=スコアリング基準!$B$28,スコアリング基準!$C$28,スコアリング基準!$C$29),0))</f>
        <v/>
      </c>
      <c r="X4832" s="4">
        <f>IFERROR(VLOOKUP($B4832,スコアリング基準!$A$36:$B$46,2,FALSE),0)</f>
        <v/>
      </c>
      <c r="Y4832" s="4">
        <f>SUM($S4832:$X4832)</f>
        <v/>
      </c>
      <c r="Z4832" s="4">
        <f>IF(COUNT($M4832:$N4832)=0,"データ無",IF($Y4832&gt;=スコアリング基準!$B$30,"S",IF($Y4832&gt;=スコアリング基準!$B$31,"A",IF($Y4832&gt;=スコアリング基準!$B$32,"B","C"))))</f>
        <v/>
      </c>
      <c r="AA4832">
        <f>IFERROR(INDEX(実績DB!$I$3:$I$104,MATCH($B4832&amp;$C4832,実績DB!$J$3:$J$104,0)),"")</f>
        <v/>
      </c>
    </row>
    <row r="4833">
      <c r="A4833" t="n">
        <v>4831</v>
      </c>
      <c r="B4833" t="inlineStr">
        <is>
          <t>中国</t>
        </is>
      </c>
      <c r="C4833" t="inlineStr">
        <is>
          <t>菅田変電所</t>
        </is>
      </c>
      <c r="D4833" t="inlineStr">
        <is>
          <t>島根県</t>
        </is>
      </c>
      <c r="E4833" t="n">
        <v>110</v>
      </c>
      <c r="G4833" s="3" t="n">
        <v>35.483729</v>
      </c>
      <c r="H4833" s="3" t="n">
        <v>133.063836</v>
      </c>
      <c r="I4833" t="inlineStr">
        <is>
          <t>OSM実測</t>
        </is>
      </c>
      <c r="J4833" t="n">
        <v>52</v>
      </c>
      <c r="K4833" t="n">
        <v>42</v>
      </c>
      <c r="L4833" t="n">
        <v>-24</v>
      </c>
      <c r="M4833" t="n">
        <v>18</v>
      </c>
      <c r="N4833" t="n">
        <v>0</v>
      </c>
      <c r="O4833" t="inlineStr">
        <is>
          <t>不可 ♯3</t>
        </is>
      </c>
      <c r="P4833" t="inlineStr">
        <is>
          <t>有り</t>
        </is>
      </c>
      <c r="R4833" s="4">
        <f>IF(COUNT($M4833:$N4833)=0,"",IF(AND(IF($N4833&lt;&gt;"",$N4833,$M4833)&lt;=0,$O4833&lt;&gt;"可"),"警告",""))</f>
        <v/>
      </c>
      <c r="S4833" s="4">
        <f>IF(COUNT($M4833:$N4833)=0,0,IF(IF($N4833&lt;&gt;"",$N4833,$M4833)&gt;=スコアリング基準!$B$20,スコアリング基準!$C$20,IF(IF($N4833&lt;&gt;"",$N4833,$M4833)&gt;=スコアリング基準!$B$21,スコアリング基準!$C$21,IF(IF($N4833&lt;&gt;"",$N4833,$M4833)&gt;0,スコアリング基準!$C$22,0))))</f>
        <v/>
      </c>
      <c r="T4833" s="4">
        <f>IF($O4833="可",スコアリング基準!$C$23,0)</f>
        <v/>
      </c>
      <c r="U4833" s="4">
        <f>IF(OR(COUNT($K4833:$L4833)&lt;2,$K4833=0),0,IF(ABS($L4833)/$K4833&lt;=スコアリング基準!$B$24,スコアリング基準!$C$24,IF(ABS($L4833)/$K4833&lt;=スコアリング基準!$B$25,スコアリング基準!$C$25,IF(ABS($L4833)/$K4833&lt;=スコアリング基準!$B$26,スコアリング基準!$C$26,0))))</f>
        <v/>
      </c>
      <c r="V4833" s="4">
        <f>IF($P4833="なし",スコアリング基準!$C$27,0)</f>
        <v/>
      </c>
      <c r="W4833" s="4">
        <f>IF($F4833="",0,IF(ISNUMBER($F4833),IF($F4833&lt;=スコアリング基準!$B$28,スコアリング基準!$C$28,スコアリング基準!$C$29),0))</f>
        <v/>
      </c>
      <c r="X4833" s="4">
        <f>IFERROR(VLOOKUP($B4833,スコアリング基準!$A$36:$B$46,2,FALSE),0)</f>
        <v/>
      </c>
      <c r="Y4833" s="4">
        <f>SUM($S4833:$X4833)</f>
        <v/>
      </c>
      <c r="Z4833" s="4">
        <f>IF(COUNT($M4833:$N4833)=0,"データ無",IF($Y4833&gt;=スコアリング基準!$B$30,"S",IF($Y4833&gt;=スコアリング基準!$B$31,"A",IF($Y4833&gt;=スコアリング基準!$B$32,"B","C"))))</f>
        <v/>
      </c>
      <c r="AA4833">
        <f>IFERROR(INDEX(実績DB!$I$3:$I$104,MATCH($B4833&amp;$C4833,実績DB!$J$3:$J$104,0)),"")</f>
        <v/>
      </c>
    </row>
    <row r="4834">
      <c r="A4834" t="n">
        <v>4832</v>
      </c>
      <c r="B4834" t="inlineStr">
        <is>
          <t>中国</t>
        </is>
      </c>
      <c r="C4834" t="inlineStr">
        <is>
          <t>蒜山変電所</t>
        </is>
      </c>
      <c r="D4834" t="inlineStr">
        <is>
          <t>鳥取県</t>
        </is>
      </c>
      <c r="E4834" t="n">
        <v>110</v>
      </c>
      <c r="G4834" s="3" t="n">
        <v>35.281535</v>
      </c>
      <c r="H4834" s="3" t="n">
        <v>133.693987</v>
      </c>
      <c r="I4834" t="inlineStr">
        <is>
          <t>OSM実測</t>
        </is>
      </c>
      <c r="J4834" t="n">
        <v>33</v>
      </c>
      <c r="K4834" t="n">
        <v>33</v>
      </c>
      <c r="L4834" t="n">
        <v>-8</v>
      </c>
      <c r="M4834" t="n">
        <v>24</v>
      </c>
      <c r="N4834" t="n">
        <v>0</v>
      </c>
      <c r="O4834" t="inlineStr">
        <is>
          <t>不可 ♯3</t>
        </is>
      </c>
      <c r="P4834" t="inlineStr">
        <is>
          <t>有り</t>
        </is>
      </c>
      <c r="R4834" s="4">
        <f>IF(COUNT($M4834:$N4834)=0,"",IF(AND(IF($N4834&lt;&gt;"",$N4834,$M4834)&lt;=0,$O4834&lt;&gt;"可"),"警告",""))</f>
        <v/>
      </c>
      <c r="S4834" s="4">
        <f>IF(COUNT($M4834:$N4834)=0,0,IF(IF($N4834&lt;&gt;"",$N4834,$M4834)&gt;=スコアリング基準!$B$20,スコアリング基準!$C$20,IF(IF($N4834&lt;&gt;"",$N4834,$M4834)&gt;=スコアリング基準!$B$21,スコアリング基準!$C$21,IF(IF($N4834&lt;&gt;"",$N4834,$M4834)&gt;0,スコアリング基準!$C$22,0))))</f>
        <v/>
      </c>
      <c r="T4834" s="4">
        <f>IF($O4834="可",スコアリング基準!$C$23,0)</f>
        <v/>
      </c>
      <c r="U4834" s="4">
        <f>IF(OR(COUNT($K4834:$L4834)&lt;2,$K4834=0),0,IF(ABS($L4834)/$K4834&lt;=スコアリング基準!$B$24,スコアリング基準!$C$24,IF(ABS($L4834)/$K4834&lt;=スコアリング基準!$B$25,スコアリング基準!$C$25,IF(ABS($L4834)/$K4834&lt;=スコアリング基準!$B$26,スコアリング基準!$C$26,0))))</f>
        <v/>
      </c>
      <c r="V4834" s="4">
        <f>IF($P4834="なし",スコアリング基準!$C$27,0)</f>
        <v/>
      </c>
      <c r="W4834" s="4">
        <f>IF($F4834="",0,IF(ISNUMBER($F4834),IF($F4834&lt;=スコアリング基準!$B$28,スコアリング基準!$C$28,スコアリング基準!$C$29),0))</f>
        <v/>
      </c>
      <c r="X4834" s="4">
        <f>IFERROR(VLOOKUP($B4834,スコアリング基準!$A$36:$B$46,2,FALSE),0)</f>
        <v/>
      </c>
      <c r="Y4834" s="4">
        <f>SUM($S4834:$X4834)</f>
        <v/>
      </c>
      <c r="Z4834" s="4">
        <f>IF(COUNT($M4834:$N4834)=0,"データ無",IF($Y4834&gt;=スコアリング基準!$B$30,"S",IF($Y4834&gt;=スコアリング基準!$B$31,"A",IF($Y4834&gt;=スコアリング基準!$B$32,"B","C"))))</f>
        <v/>
      </c>
      <c r="AA4834">
        <f>IFERROR(INDEX(実績DB!$I$3:$I$104,MATCH($B4834&amp;$C4834,実績DB!$J$3:$J$104,0)),"")</f>
        <v/>
      </c>
    </row>
    <row r="4835">
      <c r="A4835" t="n">
        <v>4833</v>
      </c>
      <c r="B4835" t="inlineStr">
        <is>
          <t>中国</t>
        </is>
      </c>
      <c r="C4835" t="inlineStr">
        <is>
          <t>西大寺変電所</t>
        </is>
      </c>
      <c r="D4835" t="inlineStr">
        <is>
          <t>岡山県</t>
        </is>
      </c>
      <c r="E4835" t="n">
        <v>110</v>
      </c>
      <c r="G4835" s="3" t="n">
        <v>34.659967</v>
      </c>
      <c r="H4835" s="3" t="n">
        <v>134.024044</v>
      </c>
      <c r="I4835" t="inlineStr">
        <is>
          <t>OSM実測</t>
        </is>
      </c>
      <c r="J4835" t="n">
        <v>114</v>
      </c>
      <c r="K4835" t="n">
        <v>57</v>
      </c>
      <c r="L4835" t="n">
        <v>-37</v>
      </c>
      <c r="O4835" t="inlineStr">
        <is>
          <t>可</t>
        </is>
      </c>
      <c r="P4835" t="inlineStr">
        <is>
          <t>有り</t>
        </is>
      </c>
      <c r="R4835" s="4">
        <f>IF(COUNT($M4835:$N4835)=0,"",IF(AND(IF($N4835&lt;&gt;"",$N4835,$M4835)&lt;=0,$O4835&lt;&gt;"可"),"警告",""))</f>
        <v/>
      </c>
      <c r="S4835" s="4">
        <f>IF(COUNT($M4835:$N4835)=0,0,IF(IF($N4835&lt;&gt;"",$N4835,$M4835)&gt;=スコアリング基準!$B$20,スコアリング基準!$C$20,IF(IF($N4835&lt;&gt;"",$N4835,$M4835)&gt;=スコアリング基準!$B$21,スコアリング基準!$C$21,IF(IF($N4835&lt;&gt;"",$N4835,$M4835)&gt;0,スコアリング基準!$C$22,0))))</f>
        <v/>
      </c>
      <c r="T4835" s="4">
        <f>IF($O4835="可",スコアリング基準!$C$23,0)</f>
        <v/>
      </c>
      <c r="U4835" s="4">
        <f>IF(OR(COUNT($K4835:$L4835)&lt;2,$K4835=0),0,IF(ABS($L4835)/$K4835&lt;=スコアリング基準!$B$24,スコアリング基準!$C$24,IF(ABS($L4835)/$K4835&lt;=スコアリング基準!$B$25,スコアリング基準!$C$25,IF(ABS($L4835)/$K4835&lt;=スコアリング基準!$B$26,スコアリング基準!$C$26,0))))</f>
        <v/>
      </c>
      <c r="V4835" s="4">
        <f>IF($P4835="なし",スコアリング基準!$C$27,0)</f>
        <v/>
      </c>
      <c r="W4835" s="4">
        <f>IF($F4835="",0,IF(ISNUMBER($F4835),IF($F4835&lt;=スコアリング基準!$B$28,スコアリング基準!$C$28,スコアリング基準!$C$29),0))</f>
        <v/>
      </c>
      <c r="X4835" s="4">
        <f>IFERROR(VLOOKUP($B4835,スコアリング基準!$A$36:$B$46,2,FALSE),0)</f>
        <v/>
      </c>
      <c r="Y4835" s="4">
        <f>SUM($S4835:$X4835)</f>
        <v/>
      </c>
      <c r="Z4835" s="4">
        <f>IF(COUNT($M4835:$N4835)=0,"データ無",IF($Y4835&gt;=スコアリング基準!$B$30,"S",IF($Y4835&gt;=スコアリング基準!$B$31,"A",IF($Y4835&gt;=スコアリング基準!$B$32,"B","C"))))</f>
        <v/>
      </c>
      <c r="AA4835">
        <f>IFERROR(INDEX(実績DB!$I$3:$I$104,MATCH($B4835&amp;$C4835,実績DB!$J$3:$J$104,0)),"")</f>
        <v/>
      </c>
    </row>
    <row r="4836">
      <c r="A4836" t="n">
        <v>4834</v>
      </c>
      <c r="B4836" t="inlineStr">
        <is>
          <t>中国</t>
        </is>
      </c>
      <c r="C4836" t="inlineStr">
        <is>
          <t>西広島変電所</t>
        </is>
      </c>
      <c r="D4836" t="inlineStr">
        <is>
          <t>広島県</t>
        </is>
      </c>
      <c r="E4836" t="n">
        <v>110</v>
      </c>
      <c r="G4836" s="3" t="n">
        <v>34.381328</v>
      </c>
      <c r="H4836" s="3" t="n">
        <v>132.408061</v>
      </c>
      <c r="I4836" t="inlineStr">
        <is>
          <t>OSM実測</t>
        </is>
      </c>
      <c r="J4836" t="n">
        <v>61</v>
      </c>
      <c r="K4836" t="n">
        <v>42</v>
      </c>
      <c r="L4836" t="n">
        <v>-19</v>
      </c>
      <c r="M4836" t="n">
        <v>23</v>
      </c>
      <c r="N4836" t="n">
        <v>0</v>
      </c>
      <c r="O4836" t="inlineStr">
        <is>
          <t>不可 ♯3</t>
        </is>
      </c>
      <c r="P4836" t="inlineStr">
        <is>
          <t>有り</t>
        </is>
      </c>
      <c r="R4836" s="4">
        <f>IF(COUNT($M4836:$N4836)=0,"",IF(AND(IF($N4836&lt;&gt;"",$N4836,$M4836)&lt;=0,$O4836&lt;&gt;"可"),"警告",""))</f>
        <v/>
      </c>
      <c r="S4836" s="4">
        <f>IF(COUNT($M4836:$N4836)=0,0,IF(IF($N4836&lt;&gt;"",$N4836,$M4836)&gt;=スコアリング基準!$B$20,スコアリング基準!$C$20,IF(IF($N4836&lt;&gt;"",$N4836,$M4836)&gt;=スコアリング基準!$B$21,スコアリング基準!$C$21,IF(IF($N4836&lt;&gt;"",$N4836,$M4836)&gt;0,スコアリング基準!$C$22,0))))</f>
        <v/>
      </c>
      <c r="T4836" s="4">
        <f>IF($O4836="可",スコアリング基準!$C$23,0)</f>
        <v/>
      </c>
      <c r="U4836" s="4">
        <f>IF(OR(COUNT($K4836:$L4836)&lt;2,$K4836=0),0,IF(ABS($L4836)/$K4836&lt;=スコアリング基準!$B$24,スコアリング基準!$C$24,IF(ABS($L4836)/$K4836&lt;=スコアリング基準!$B$25,スコアリング基準!$C$25,IF(ABS($L4836)/$K4836&lt;=スコアリング基準!$B$26,スコアリング基準!$C$26,0))))</f>
        <v/>
      </c>
      <c r="V4836" s="4">
        <f>IF($P4836="なし",スコアリング基準!$C$27,0)</f>
        <v/>
      </c>
      <c r="W4836" s="4">
        <f>IF($F4836="",0,IF(ISNUMBER($F4836),IF($F4836&lt;=スコアリング基準!$B$28,スコアリング基準!$C$28,スコアリング基準!$C$29),0))</f>
        <v/>
      </c>
      <c r="X4836" s="4">
        <f>IFERROR(VLOOKUP($B4836,スコアリング基準!$A$36:$B$46,2,FALSE),0)</f>
        <v/>
      </c>
      <c r="Y4836" s="4">
        <f>SUM($S4836:$X4836)</f>
        <v/>
      </c>
      <c r="Z4836" s="4">
        <f>IF(COUNT($M4836:$N4836)=0,"データ無",IF($Y4836&gt;=スコアリング基準!$B$30,"S",IF($Y4836&gt;=スコアリング基準!$B$31,"A",IF($Y4836&gt;=スコアリング基準!$B$32,"B","C"))))</f>
        <v/>
      </c>
      <c r="AA4836">
        <f>IFERROR(INDEX(実績DB!$I$3:$I$104,MATCH($B4836&amp;$C4836,実績DB!$J$3:$J$104,0)),"")</f>
        <v/>
      </c>
    </row>
    <row r="4837">
      <c r="A4837" t="n">
        <v>4835</v>
      </c>
      <c r="B4837" t="inlineStr">
        <is>
          <t>中国</t>
        </is>
      </c>
      <c r="C4837" t="inlineStr">
        <is>
          <t>里庄変電所</t>
        </is>
      </c>
      <c r="D4837" t="inlineStr">
        <is>
          <t>岡山県</t>
        </is>
      </c>
      <c r="E4837" t="n">
        <v>110</v>
      </c>
      <c r="G4837" s="3" t="n">
        <v>34.516906</v>
      </c>
      <c r="H4837" s="3" t="n">
        <v>133.563476</v>
      </c>
      <c r="I4837" t="inlineStr">
        <is>
          <t>OSM実測</t>
        </is>
      </c>
      <c r="J4837" t="n">
        <v>33</v>
      </c>
      <c r="K4837" t="n">
        <v>33</v>
      </c>
      <c r="L4837" t="n">
        <v>-31</v>
      </c>
      <c r="M4837" t="n">
        <v>1</v>
      </c>
      <c r="N4837" t="n">
        <v>0</v>
      </c>
      <c r="O4837" t="inlineStr">
        <is>
          <t>不可 ♯3</t>
        </is>
      </c>
      <c r="P4837" t="inlineStr">
        <is>
          <t>有り</t>
        </is>
      </c>
      <c r="R4837" s="4">
        <f>IF(COUNT($M4837:$N4837)=0,"",IF(AND(IF($N4837&lt;&gt;"",$N4837,$M4837)&lt;=0,$O4837&lt;&gt;"可"),"警告",""))</f>
        <v/>
      </c>
      <c r="S4837" s="4">
        <f>IF(COUNT($M4837:$N4837)=0,0,IF(IF($N4837&lt;&gt;"",$N4837,$M4837)&gt;=スコアリング基準!$B$20,スコアリング基準!$C$20,IF(IF($N4837&lt;&gt;"",$N4837,$M4837)&gt;=スコアリング基準!$B$21,スコアリング基準!$C$21,IF(IF($N4837&lt;&gt;"",$N4837,$M4837)&gt;0,スコアリング基準!$C$22,0))))</f>
        <v/>
      </c>
      <c r="T4837" s="4">
        <f>IF($O4837="可",スコアリング基準!$C$23,0)</f>
        <v/>
      </c>
      <c r="U4837" s="4">
        <f>IF(OR(COUNT($K4837:$L4837)&lt;2,$K4837=0),0,IF(ABS($L4837)/$K4837&lt;=スコアリング基準!$B$24,スコアリング基準!$C$24,IF(ABS($L4837)/$K4837&lt;=スコアリング基準!$B$25,スコアリング基準!$C$25,IF(ABS($L4837)/$K4837&lt;=スコアリング基準!$B$26,スコアリング基準!$C$26,0))))</f>
        <v/>
      </c>
      <c r="V4837" s="4">
        <f>IF($P4837="なし",スコアリング基準!$C$27,0)</f>
        <v/>
      </c>
      <c r="W4837" s="4">
        <f>IF($F4837="",0,IF(ISNUMBER($F4837),IF($F4837&lt;=スコアリング基準!$B$28,スコアリング基準!$C$28,スコアリング基準!$C$29),0))</f>
        <v/>
      </c>
      <c r="X4837" s="4">
        <f>IFERROR(VLOOKUP($B4837,スコアリング基準!$A$36:$B$46,2,FALSE),0)</f>
        <v/>
      </c>
      <c r="Y4837" s="4">
        <f>SUM($S4837:$X4837)</f>
        <v/>
      </c>
      <c r="Z4837" s="4">
        <f>IF(COUNT($M4837:$N4837)=0,"データ無",IF($Y4837&gt;=スコアリング基準!$B$30,"S",IF($Y4837&gt;=スコアリング基準!$B$31,"A",IF($Y4837&gt;=スコアリング基準!$B$32,"B","C"))))</f>
        <v/>
      </c>
      <c r="AA4837">
        <f>IFERROR(INDEX(実績DB!$I$3:$I$104,MATCH($B4837&amp;$C4837,実績DB!$J$3:$J$104,0)),"")</f>
        <v/>
      </c>
    </row>
    <row r="4838">
      <c r="A4838" t="n">
        <v>4836</v>
      </c>
      <c r="B4838" t="inlineStr">
        <is>
          <t>中国</t>
        </is>
      </c>
      <c r="C4838" t="inlineStr">
        <is>
          <t>金光変電所</t>
        </is>
      </c>
      <c r="D4838" t="inlineStr">
        <is>
          <t>岡山県</t>
        </is>
      </c>
      <c r="E4838" t="n">
        <v>110</v>
      </c>
      <c r="G4838" s="3" t="n">
        <v>34.540779</v>
      </c>
      <c r="H4838" s="3" t="n">
        <v>133.599881</v>
      </c>
      <c r="I4838" t="inlineStr">
        <is>
          <t>OSM実測</t>
        </is>
      </c>
      <c r="J4838" t="n">
        <v>33</v>
      </c>
      <c r="K4838" t="n">
        <v>33</v>
      </c>
      <c r="L4838" t="n">
        <v>-30</v>
      </c>
      <c r="M4838" t="n">
        <v>4</v>
      </c>
      <c r="N4838" t="n">
        <v>4</v>
      </c>
      <c r="O4838" t="inlineStr">
        <is>
          <t>不可 ♯3</t>
        </is>
      </c>
      <c r="P4838" t="inlineStr">
        <is>
          <t>なし</t>
        </is>
      </c>
      <c r="R4838" s="4">
        <f>IF(COUNT($M4838:$N4838)=0,"",IF(AND(IF($N4838&lt;&gt;"",$N4838,$M4838)&lt;=0,$O4838&lt;&gt;"可"),"警告",""))</f>
        <v/>
      </c>
      <c r="S4838" s="4">
        <f>IF(COUNT($M4838:$N4838)=0,0,IF(IF($N4838&lt;&gt;"",$N4838,$M4838)&gt;=スコアリング基準!$B$20,スコアリング基準!$C$20,IF(IF($N4838&lt;&gt;"",$N4838,$M4838)&gt;=スコアリング基準!$B$21,スコアリング基準!$C$21,IF(IF($N4838&lt;&gt;"",$N4838,$M4838)&gt;0,スコアリング基準!$C$22,0))))</f>
        <v/>
      </c>
      <c r="T4838" s="4">
        <f>IF($O4838="可",スコアリング基準!$C$23,0)</f>
        <v/>
      </c>
      <c r="U4838" s="4">
        <f>IF(OR(COUNT($K4838:$L4838)&lt;2,$K4838=0),0,IF(ABS($L4838)/$K4838&lt;=スコアリング基準!$B$24,スコアリング基準!$C$24,IF(ABS($L4838)/$K4838&lt;=スコアリング基準!$B$25,スコアリング基準!$C$25,IF(ABS($L4838)/$K4838&lt;=スコアリング基準!$B$26,スコアリング基準!$C$26,0))))</f>
        <v/>
      </c>
      <c r="V4838" s="4">
        <f>IF($P4838="なし",スコアリング基準!$C$27,0)</f>
        <v/>
      </c>
      <c r="W4838" s="4">
        <f>IF($F4838="",0,IF(ISNUMBER($F4838),IF($F4838&lt;=スコアリング基準!$B$28,スコアリング基準!$C$28,スコアリング基準!$C$29),0))</f>
        <v/>
      </c>
      <c r="X4838" s="4">
        <f>IFERROR(VLOOKUP($B4838,スコアリング基準!$A$36:$B$46,2,FALSE),0)</f>
        <v/>
      </c>
      <c r="Y4838" s="4">
        <f>SUM($S4838:$X4838)</f>
        <v/>
      </c>
      <c r="Z4838" s="4">
        <f>IF(COUNT($M4838:$N4838)=0,"データ無",IF($Y4838&gt;=スコアリング基準!$B$30,"S",IF($Y4838&gt;=スコアリング基準!$B$31,"A",IF($Y4838&gt;=スコアリング基準!$B$32,"B","C"))))</f>
        <v/>
      </c>
      <c r="AA4838">
        <f>IFERROR(INDEX(実績DB!$I$3:$I$104,MATCH($B4838&amp;$C4838,実績DB!$J$3:$J$104,0)),"")</f>
        <v/>
      </c>
    </row>
    <row r="4839">
      <c r="A4839" t="n">
        <v>4837</v>
      </c>
      <c r="B4839" t="inlineStr">
        <is>
          <t>中国</t>
        </is>
      </c>
      <c r="C4839" t="inlineStr">
        <is>
          <t>金城変電所</t>
        </is>
      </c>
      <c r="D4839" t="inlineStr">
        <is>
          <t>島根県</t>
        </is>
      </c>
      <c r="E4839" t="n">
        <v>110</v>
      </c>
      <c r="G4839" s="3" t="n">
        <v>34.86126</v>
      </c>
      <c r="H4839" s="3" t="n">
        <v>132.149306</v>
      </c>
      <c r="I4839" t="inlineStr">
        <is>
          <t>OSM実測</t>
        </is>
      </c>
      <c r="J4839" t="n">
        <v>171</v>
      </c>
      <c r="K4839" t="n">
        <v>136</v>
      </c>
      <c r="L4839" t="n">
        <v>-250</v>
      </c>
      <c r="O4839" t="inlineStr">
        <is>
          <t>可</t>
        </is>
      </c>
      <c r="P4839" t="inlineStr">
        <is>
          <t>有り</t>
        </is>
      </c>
      <c r="R4839" s="4">
        <f>IF(COUNT($M4839:$N4839)=0,"",IF(AND(IF($N4839&lt;&gt;"",$N4839,$M4839)&lt;=0,$O4839&lt;&gt;"可"),"警告",""))</f>
        <v/>
      </c>
      <c r="S4839" s="4">
        <f>IF(COUNT($M4839:$N4839)=0,0,IF(IF($N4839&lt;&gt;"",$N4839,$M4839)&gt;=スコアリング基準!$B$20,スコアリング基準!$C$20,IF(IF($N4839&lt;&gt;"",$N4839,$M4839)&gt;=スコアリング基準!$B$21,スコアリング基準!$C$21,IF(IF($N4839&lt;&gt;"",$N4839,$M4839)&gt;0,スコアリング基準!$C$22,0))))</f>
        <v/>
      </c>
      <c r="T4839" s="4">
        <f>IF($O4839="可",スコアリング基準!$C$23,0)</f>
        <v/>
      </c>
      <c r="U4839" s="4">
        <f>IF(OR(COUNT($K4839:$L4839)&lt;2,$K4839=0),0,IF(ABS($L4839)/$K4839&lt;=スコアリング基準!$B$24,スコアリング基準!$C$24,IF(ABS($L4839)/$K4839&lt;=スコアリング基準!$B$25,スコアリング基準!$C$25,IF(ABS($L4839)/$K4839&lt;=スコアリング基準!$B$26,スコアリング基準!$C$26,0))))</f>
        <v/>
      </c>
      <c r="V4839" s="4">
        <f>IF($P4839="なし",スコアリング基準!$C$27,0)</f>
        <v/>
      </c>
      <c r="W4839" s="4">
        <f>IF($F4839="",0,IF(ISNUMBER($F4839),IF($F4839&lt;=スコアリング基準!$B$28,スコアリング基準!$C$28,スコアリング基準!$C$29),0))</f>
        <v/>
      </c>
      <c r="X4839" s="4">
        <f>IFERROR(VLOOKUP($B4839,スコアリング基準!$A$36:$B$46,2,FALSE),0)</f>
        <v/>
      </c>
      <c r="Y4839" s="4">
        <f>SUM($S4839:$X4839)</f>
        <v/>
      </c>
      <c r="Z4839" s="4">
        <f>IF(COUNT($M4839:$N4839)=0,"データ無",IF($Y4839&gt;=スコアリング基準!$B$30,"S",IF($Y4839&gt;=スコアリング基準!$B$31,"A",IF($Y4839&gt;=スコアリング基準!$B$32,"B","C"))))</f>
        <v/>
      </c>
      <c r="AA4839">
        <f>IFERROR(INDEX(実績DB!$I$3:$I$104,MATCH($B4839&amp;$C4839,実績DB!$J$3:$J$104,0)),"")</f>
        <v/>
      </c>
    </row>
    <row r="4840">
      <c r="A4840" t="n">
        <v>4838</v>
      </c>
      <c r="B4840" t="inlineStr">
        <is>
          <t>中国</t>
        </is>
      </c>
      <c r="C4840" t="inlineStr">
        <is>
          <t>金山変電所</t>
        </is>
      </c>
      <c r="D4840" t="inlineStr">
        <is>
          <t>岡山県</t>
        </is>
      </c>
      <c r="E4840" t="n">
        <v>110</v>
      </c>
      <c r="G4840" s="3" t="n">
        <v>34.661508</v>
      </c>
      <c r="H4840" s="3" t="n">
        <v>134.034166</v>
      </c>
      <c r="I4840" t="inlineStr">
        <is>
          <t>OSM実測</t>
        </is>
      </c>
      <c r="J4840" t="n">
        <v>57</v>
      </c>
      <c r="K4840" t="n">
        <v>47</v>
      </c>
      <c r="L4840" t="n">
        <v>-37</v>
      </c>
      <c r="M4840" t="n">
        <v>10</v>
      </c>
      <c r="N4840" t="n">
        <v>0</v>
      </c>
      <c r="O4840" t="inlineStr">
        <is>
          <t>不可 #3</t>
        </is>
      </c>
      <c r="P4840" t="inlineStr">
        <is>
          <t>有り</t>
        </is>
      </c>
      <c r="R4840" s="4">
        <f>IF(COUNT($M4840:$N4840)=0,"",IF(AND(IF($N4840&lt;&gt;"",$N4840,$M4840)&lt;=0,$O4840&lt;&gt;"可"),"警告",""))</f>
        <v/>
      </c>
      <c r="S4840" s="4">
        <f>IF(COUNT($M4840:$N4840)=0,0,IF(IF($N4840&lt;&gt;"",$N4840,$M4840)&gt;=スコアリング基準!$B$20,スコアリング基準!$C$20,IF(IF($N4840&lt;&gt;"",$N4840,$M4840)&gt;=スコアリング基準!$B$21,スコアリング基準!$C$21,IF(IF($N4840&lt;&gt;"",$N4840,$M4840)&gt;0,スコアリング基準!$C$22,0))))</f>
        <v/>
      </c>
      <c r="T4840" s="4">
        <f>IF($O4840="可",スコアリング基準!$C$23,0)</f>
        <v/>
      </c>
      <c r="U4840" s="4">
        <f>IF(OR(COUNT($K4840:$L4840)&lt;2,$K4840=0),0,IF(ABS($L4840)/$K4840&lt;=スコアリング基準!$B$24,スコアリング基準!$C$24,IF(ABS($L4840)/$K4840&lt;=スコアリング基準!$B$25,スコアリング基準!$C$25,IF(ABS($L4840)/$K4840&lt;=スコアリング基準!$B$26,スコアリング基準!$C$26,0))))</f>
        <v/>
      </c>
      <c r="V4840" s="4">
        <f>IF($P4840="なし",スコアリング基準!$C$27,0)</f>
        <v/>
      </c>
      <c r="W4840" s="4">
        <f>IF($F4840="",0,IF(ISNUMBER($F4840),IF($F4840&lt;=スコアリング基準!$B$28,スコアリング基準!$C$28,スコアリング基準!$C$29),0))</f>
        <v/>
      </c>
      <c r="X4840" s="4">
        <f>IFERROR(VLOOKUP($B4840,スコアリング基準!$A$36:$B$46,2,FALSE),0)</f>
        <v/>
      </c>
      <c r="Y4840" s="4">
        <f>SUM($S4840:$X4840)</f>
        <v/>
      </c>
      <c r="Z4840" s="4">
        <f>IF(COUNT($M4840:$N4840)=0,"データ無",IF($Y4840&gt;=スコアリング基準!$B$30,"S",IF($Y4840&gt;=スコアリング基準!$B$31,"A",IF($Y4840&gt;=スコアリング基準!$B$32,"B","C"))))</f>
        <v/>
      </c>
      <c r="AA4840">
        <f>IFERROR(INDEX(実績DB!$I$3:$I$104,MATCH($B4840&amp;$C4840,実績DB!$J$3:$J$104,0)),"")</f>
        <v/>
      </c>
    </row>
    <row r="4841">
      <c r="A4841" t="n">
        <v>4839</v>
      </c>
      <c r="B4841" t="inlineStr">
        <is>
          <t>中国</t>
        </is>
      </c>
      <c r="C4841" t="inlineStr">
        <is>
          <t>長府変電所</t>
        </is>
      </c>
      <c r="D4841" t="inlineStr">
        <is>
          <t>山口県</t>
        </is>
      </c>
      <c r="E4841" t="n">
        <v>110</v>
      </c>
      <c r="G4841" s="3" t="n">
        <v>34.003812</v>
      </c>
      <c r="H4841" s="3" t="n">
        <v>130.985667</v>
      </c>
      <c r="I4841" t="inlineStr">
        <is>
          <t>OSM実測</t>
        </is>
      </c>
      <c r="J4841" t="n">
        <v>28</v>
      </c>
      <c r="K4841" t="n">
        <v>19</v>
      </c>
      <c r="L4841" t="n">
        <v>0</v>
      </c>
      <c r="M4841" t="n">
        <v>19</v>
      </c>
      <c r="N4841" t="n">
        <v>0</v>
      </c>
      <c r="O4841" t="inlineStr">
        <is>
          <t>不可 ♯3</t>
        </is>
      </c>
      <c r="P4841" t="inlineStr">
        <is>
          <t>有り</t>
        </is>
      </c>
      <c r="R4841" s="4">
        <f>IF(COUNT($M4841:$N4841)=0,"",IF(AND(IF($N4841&lt;&gt;"",$N4841,$M4841)&lt;=0,$O4841&lt;&gt;"可"),"警告",""))</f>
        <v/>
      </c>
      <c r="S4841" s="4">
        <f>IF(COUNT($M4841:$N4841)=0,0,IF(IF($N4841&lt;&gt;"",$N4841,$M4841)&gt;=スコアリング基準!$B$20,スコアリング基準!$C$20,IF(IF($N4841&lt;&gt;"",$N4841,$M4841)&gt;=スコアリング基準!$B$21,スコアリング基準!$C$21,IF(IF($N4841&lt;&gt;"",$N4841,$M4841)&gt;0,スコアリング基準!$C$22,0))))</f>
        <v/>
      </c>
      <c r="T4841" s="4">
        <f>IF($O4841="可",スコアリング基準!$C$23,0)</f>
        <v/>
      </c>
      <c r="U4841" s="4">
        <f>IF(OR(COUNT($K4841:$L4841)&lt;2,$K4841=0),0,IF(ABS($L4841)/$K4841&lt;=スコアリング基準!$B$24,スコアリング基準!$C$24,IF(ABS($L4841)/$K4841&lt;=スコアリング基準!$B$25,スコアリング基準!$C$25,IF(ABS($L4841)/$K4841&lt;=スコアリング基準!$B$26,スコアリング基準!$C$26,0))))</f>
        <v/>
      </c>
      <c r="V4841" s="4">
        <f>IF($P4841="なし",スコアリング基準!$C$27,0)</f>
        <v/>
      </c>
      <c r="W4841" s="4">
        <f>IF($F4841="",0,IF(ISNUMBER($F4841),IF($F4841&lt;=スコアリング基準!$B$28,スコアリング基準!$C$28,スコアリング基準!$C$29),0))</f>
        <v/>
      </c>
      <c r="X4841" s="4">
        <f>IFERROR(VLOOKUP($B4841,スコアリング基準!$A$36:$B$46,2,FALSE),0)</f>
        <v/>
      </c>
      <c r="Y4841" s="4">
        <f>SUM($S4841:$X4841)</f>
        <v/>
      </c>
      <c r="Z4841" s="4">
        <f>IF(COUNT($M4841:$N4841)=0,"データ無",IF($Y4841&gt;=スコアリング基準!$B$30,"S",IF($Y4841&gt;=スコアリング基準!$B$31,"A",IF($Y4841&gt;=スコアリング基準!$B$32,"B","C"))))</f>
        <v/>
      </c>
      <c r="AA4841">
        <f>IFERROR(INDEX(実績DB!$I$3:$I$104,MATCH($B4841&amp;$C4841,実績DB!$J$3:$J$104,0)),"")</f>
        <v/>
      </c>
    </row>
    <row r="4842">
      <c r="A4842" t="n">
        <v>4840</v>
      </c>
      <c r="B4842" t="inlineStr">
        <is>
          <t>中国</t>
        </is>
      </c>
      <c r="C4842" t="inlineStr">
        <is>
          <t>黒瀬変電所</t>
        </is>
      </c>
      <c r="D4842" t="inlineStr">
        <is>
          <t>広島県</t>
        </is>
      </c>
      <c r="E4842" t="n">
        <v>110</v>
      </c>
      <c r="G4842" s="3" t="n">
        <v>34.319863</v>
      </c>
      <c r="H4842" s="3" t="n">
        <v>132.627365</v>
      </c>
      <c r="I4842" t="inlineStr">
        <is>
          <t>OSM実測</t>
        </is>
      </c>
      <c r="J4842" t="n">
        <v>855</v>
      </c>
      <c r="K4842" t="n">
        <v>670</v>
      </c>
      <c r="O4842" t="inlineStr">
        <is>
          <t>可</t>
        </is>
      </c>
      <c r="P4842" t="inlineStr">
        <is>
          <t>有り</t>
        </is>
      </c>
      <c r="R4842" s="4">
        <f>IF(COUNT($M4842:$N4842)=0,"",IF(AND(IF($N4842&lt;&gt;"",$N4842,$M4842)&lt;=0,$O4842&lt;&gt;"可"),"警告",""))</f>
        <v/>
      </c>
      <c r="S4842" s="4">
        <f>IF(COUNT($M4842:$N4842)=0,0,IF(IF($N4842&lt;&gt;"",$N4842,$M4842)&gt;=スコアリング基準!$B$20,スコアリング基準!$C$20,IF(IF($N4842&lt;&gt;"",$N4842,$M4842)&gt;=スコアリング基準!$B$21,スコアリング基準!$C$21,IF(IF($N4842&lt;&gt;"",$N4842,$M4842)&gt;0,スコアリング基準!$C$22,0))))</f>
        <v/>
      </c>
      <c r="T4842" s="4">
        <f>IF($O4842="可",スコアリング基準!$C$23,0)</f>
        <v/>
      </c>
      <c r="U4842" s="4">
        <f>IF(OR(COUNT($K4842:$L4842)&lt;2,$K4842=0),0,IF(ABS($L4842)/$K4842&lt;=スコアリング基準!$B$24,スコアリング基準!$C$24,IF(ABS($L4842)/$K4842&lt;=スコアリング基準!$B$25,スコアリング基準!$C$25,IF(ABS($L4842)/$K4842&lt;=スコアリング基準!$B$26,スコアリング基準!$C$26,0))))</f>
        <v/>
      </c>
      <c r="V4842" s="4">
        <f>IF($P4842="なし",スコアリング基準!$C$27,0)</f>
        <v/>
      </c>
      <c r="W4842" s="4">
        <f>IF($F4842="",0,IF(ISNUMBER($F4842),IF($F4842&lt;=スコアリング基準!$B$28,スコアリング基準!$C$28,スコアリング基準!$C$29),0))</f>
        <v/>
      </c>
      <c r="X4842" s="4">
        <f>IFERROR(VLOOKUP($B4842,スコアリング基準!$A$36:$B$46,2,FALSE),0)</f>
        <v/>
      </c>
      <c r="Y4842" s="4">
        <f>SUM($S4842:$X4842)</f>
        <v/>
      </c>
      <c r="Z4842" s="4">
        <f>IF(COUNT($M4842:$N4842)=0,"データ無",IF($Y4842&gt;=スコアリング基準!$B$30,"S",IF($Y4842&gt;=スコアリング基準!$B$31,"A",IF($Y4842&gt;=スコアリング基準!$B$32,"B","C"))))</f>
        <v/>
      </c>
      <c r="AA4842">
        <f>IFERROR(INDEX(実績DB!$I$3:$I$104,MATCH($B4842&amp;$C4842,実績DB!$J$3:$J$104,0)),"")</f>
        <v/>
      </c>
    </row>
    <row r="4843">
      <c r="A4843" t="n">
        <v>4841</v>
      </c>
      <c r="B4843" t="inlineStr">
        <is>
          <t>中国</t>
        </is>
      </c>
      <c r="C4843" t="inlineStr">
        <is>
          <t>三隅変電所</t>
        </is>
      </c>
      <c r="D4843" t="inlineStr">
        <is>
          <t>島根県</t>
        </is>
      </c>
      <c r="E4843" t="n">
        <v>66</v>
      </c>
      <c r="G4843" s="3" t="n">
        <v>34.775284</v>
      </c>
      <c r="H4843" s="3" t="n">
        <v>131.956352</v>
      </c>
      <c r="I4843" t="inlineStr">
        <is>
          <t>OSM実測</t>
        </is>
      </c>
      <c r="J4843" t="n">
        <v>11</v>
      </c>
      <c r="K4843" t="n">
        <v>11</v>
      </c>
      <c r="L4843" t="n">
        <v>-9</v>
      </c>
      <c r="M4843" t="n">
        <v>2</v>
      </c>
      <c r="N4843" t="n">
        <v>0</v>
      </c>
      <c r="O4843" t="inlineStr">
        <is>
          <t>不可 ♯3</t>
        </is>
      </c>
      <c r="P4843" t="inlineStr">
        <is>
          <t>有り</t>
        </is>
      </c>
      <c r="R4843" s="4">
        <f>IF(COUNT($M4843:$N4843)=0,"",IF(AND(IF($N4843&lt;&gt;"",$N4843,$M4843)&lt;=0,$O4843&lt;&gt;"可"),"警告",""))</f>
        <v/>
      </c>
      <c r="S4843" s="4">
        <f>IF(COUNT($M4843:$N4843)=0,0,IF(IF($N4843&lt;&gt;"",$N4843,$M4843)&gt;=スコアリング基準!$B$20,スコアリング基準!$C$20,IF(IF($N4843&lt;&gt;"",$N4843,$M4843)&gt;=スコアリング基準!$B$21,スコアリング基準!$C$21,IF(IF($N4843&lt;&gt;"",$N4843,$M4843)&gt;0,スコアリング基準!$C$22,0))))</f>
        <v/>
      </c>
      <c r="T4843" s="4">
        <f>IF($O4843="可",スコアリング基準!$C$23,0)</f>
        <v/>
      </c>
      <c r="U4843" s="4">
        <f>IF(OR(COUNT($K4843:$L4843)&lt;2,$K4843=0),0,IF(ABS($L4843)/$K4843&lt;=スコアリング基準!$B$24,スコアリング基準!$C$24,IF(ABS($L4843)/$K4843&lt;=スコアリング基準!$B$25,スコアリング基準!$C$25,IF(ABS($L4843)/$K4843&lt;=スコアリング基準!$B$26,スコアリング基準!$C$26,0))))</f>
        <v/>
      </c>
      <c r="V4843" s="4">
        <f>IF($P4843="なし",スコアリング基準!$C$27,0)</f>
        <v/>
      </c>
      <c r="W4843" s="4">
        <f>IF($F4843="",0,IF(ISNUMBER($F4843),IF($F4843&lt;=スコアリング基準!$B$28,スコアリング基準!$C$28,スコアリング基準!$C$29),0))</f>
        <v/>
      </c>
      <c r="X4843" s="4">
        <f>IFERROR(VLOOKUP($B4843,スコアリング基準!$A$36:$B$46,2,FALSE),0)</f>
        <v/>
      </c>
      <c r="Y4843" s="4">
        <f>SUM($S4843:$X4843)</f>
        <v/>
      </c>
      <c r="Z4843" s="4">
        <f>IF(COUNT($M4843:$N4843)=0,"データ無",IF($Y4843&gt;=スコアリング基準!$B$30,"S",IF($Y4843&gt;=スコアリング基準!$B$31,"A",IF($Y4843&gt;=スコアリング基準!$B$32,"B","C"))))</f>
        <v/>
      </c>
      <c r="AA4843">
        <f>IFERROR(INDEX(実績DB!$I$3:$I$104,MATCH($B4843&amp;$C4843,実績DB!$J$3:$J$104,0)),"")</f>
        <v/>
      </c>
    </row>
    <row r="4844">
      <c r="A4844" t="n">
        <v>4842</v>
      </c>
      <c r="B4844" t="inlineStr">
        <is>
          <t>中国</t>
        </is>
      </c>
      <c r="C4844" t="inlineStr">
        <is>
          <t>下阿知変電所</t>
        </is>
      </c>
      <c r="D4844" t="inlineStr">
        <is>
          <t>香川県</t>
        </is>
      </c>
      <c r="E4844" t="n">
        <v>66</v>
      </c>
      <c r="G4844" s="3" t="n">
        <v>34.624615</v>
      </c>
      <c r="H4844" s="3" t="n">
        <v>134.096325</v>
      </c>
      <c r="I4844" t="inlineStr">
        <is>
          <t>OSM実測</t>
        </is>
      </c>
      <c r="J4844" t="n">
        <v>38</v>
      </c>
      <c r="K4844" t="n">
        <v>38</v>
      </c>
      <c r="L4844" t="n">
        <v>-37</v>
      </c>
      <c r="M4844" t="n">
        <v>1</v>
      </c>
      <c r="N4844" t="n">
        <v>0</v>
      </c>
      <c r="O4844" t="inlineStr">
        <is>
          <t>不可 #3</t>
        </is>
      </c>
      <c r="P4844" t="inlineStr">
        <is>
          <t>有り</t>
        </is>
      </c>
      <c r="R4844" s="4">
        <f>IF(COUNT($M4844:$N4844)=0,"",IF(AND(IF($N4844&lt;&gt;"",$N4844,$M4844)&lt;=0,$O4844&lt;&gt;"可"),"警告",""))</f>
        <v/>
      </c>
      <c r="S4844" s="4">
        <f>IF(COUNT($M4844:$N4844)=0,0,IF(IF($N4844&lt;&gt;"",$N4844,$M4844)&gt;=スコアリング基準!$B$20,スコアリング基準!$C$20,IF(IF($N4844&lt;&gt;"",$N4844,$M4844)&gt;=スコアリング基準!$B$21,スコアリング基準!$C$21,IF(IF($N4844&lt;&gt;"",$N4844,$M4844)&gt;0,スコアリング基準!$C$22,0))))</f>
        <v/>
      </c>
      <c r="T4844" s="4">
        <f>IF($O4844="可",スコアリング基準!$C$23,0)</f>
        <v/>
      </c>
      <c r="U4844" s="4">
        <f>IF(OR(COUNT($K4844:$L4844)&lt;2,$K4844=0),0,IF(ABS($L4844)/$K4844&lt;=スコアリング基準!$B$24,スコアリング基準!$C$24,IF(ABS($L4844)/$K4844&lt;=スコアリング基準!$B$25,スコアリング基準!$C$25,IF(ABS($L4844)/$K4844&lt;=スコアリング基準!$B$26,スコアリング基準!$C$26,0))))</f>
        <v/>
      </c>
      <c r="V4844" s="4">
        <f>IF($P4844="なし",スコアリング基準!$C$27,0)</f>
        <v/>
      </c>
      <c r="W4844" s="4">
        <f>IF($F4844="",0,IF(ISNUMBER($F4844),IF($F4844&lt;=スコアリング基準!$B$28,スコアリング基準!$C$28,スコアリング基準!$C$29),0))</f>
        <v/>
      </c>
      <c r="X4844" s="4">
        <f>IFERROR(VLOOKUP($B4844,スコアリング基準!$A$36:$B$46,2,FALSE),0)</f>
        <v/>
      </c>
      <c r="Y4844" s="4">
        <f>SUM($S4844:$X4844)</f>
        <v/>
      </c>
      <c r="Z4844" s="4">
        <f>IF(COUNT($M4844:$N4844)=0,"データ無",IF($Y4844&gt;=スコアリング基準!$B$30,"S",IF($Y4844&gt;=スコアリング基準!$B$31,"A",IF($Y4844&gt;=スコアリング基準!$B$32,"B","C"))))</f>
        <v/>
      </c>
      <c r="AA4844">
        <f>IFERROR(INDEX(実績DB!$I$3:$I$104,MATCH($B4844&amp;$C4844,実績DB!$J$3:$J$104,0)),"")</f>
        <v/>
      </c>
    </row>
    <row r="4845">
      <c r="A4845" t="n">
        <v>4843</v>
      </c>
      <c r="B4845" t="inlineStr">
        <is>
          <t>中国</t>
        </is>
      </c>
      <c r="C4845" t="inlineStr">
        <is>
          <t>伊里変電所</t>
        </is>
      </c>
      <c r="D4845" t="inlineStr">
        <is>
          <t>兵庫県</t>
        </is>
      </c>
      <c r="E4845" t="n">
        <v>66</v>
      </c>
      <c r="G4845" s="3" t="n">
        <v>34.754819</v>
      </c>
      <c r="H4845" s="3" t="n">
        <v>134.220807</v>
      </c>
      <c r="I4845" t="inlineStr">
        <is>
          <t>OSM実測</t>
        </is>
      </c>
      <c r="J4845" t="n">
        <v>9</v>
      </c>
      <c r="K4845" t="n">
        <v>6</v>
      </c>
      <c r="L4845" t="n">
        <v>0</v>
      </c>
      <c r="M4845" t="n">
        <v>6</v>
      </c>
      <c r="N4845" t="n">
        <v>0</v>
      </c>
      <c r="O4845" t="inlineStr">
        <is>
          <t>不可 #2</t>
        </is>
      </c>
      <c r="P4845" t="inlineStr">
        <is>
          <t>有り</t>
        </is>
      </c>
      <c r="R4845" s="4">
        <f>IF(COUNT($M4845:$N4845)=0,"",IF(AND(IF($N4845&lt;&gt;"",$N4845,$M4845)&lt;=0,$O4845&lt;&gt;"可"),"警告",""))</f>
        <v/>
      </c>
      <c r="S4845" s="4">
        <f>IF(COUNT($M4845:$N4845)=0,0,IF(IF($N4845&lt;&gt;"",$N4845,$M4845)&gt;=スコアリング基準!$B$20,スコアリング基準!$C$20,IF(IF($N4845&lt;&gt;"",$N4845,$M4845)&gt;=スコアリング基準!$B$21,スコアリング基準!$C$21,IF(IF($N4845&lt;&gt;"",$N4845,$M4845)&gt;0,スコアリング基準!$C$22,0))))</f>
        <v/>
      </c>
      <c r="T4845" s="4">
        <f>IF($O4845="可",スコアリング基準!$C$23,0)</f>
        <v/>
      </c>
      <c r="U4845" s="4">
        <f>IF(OR(COUNT($K4845:$L4845)&lt;2,$K4845=0),0,IF(ABS($L4845)/$K4845&lt;=スコアリング基準!$B$24,スコアリング基準!$C$24,IF(ABS($L4845)/$K4845&lt;=スコアリング基準!$B$25,スコアリング基準!$C$25,IF(ABS($L4845)/$K4845&lt;=スコアリング基準!$B$26,スコアリング基準!$C$26,0))))</f>
        <v/>
      </c>
      <c r="V4845" s="4">
        <f>IF($P4845="なし",スコアリング基準!$C$27,0)</f>
        <v/>
      </c>
      <c r="W4845" s="4">
        <f>IF($F4845="",0,IF(ISNUMBER($F4845),IF($F4845&lt;=スコアリング基準!$B$28,スコアリング基準!$C$28,スコアリング基準!$C$29),0))</f>
        <v/>
      </c>
      <c r="X4845" s="4">
        <f>IFERROR(VLOOKUP($B4845,スコアリング基準!$A$36:$B$46,2,FALSE),0)</f>
        <v/>
      </c>
      <c r="Y4845" s="4">
        <f>SUM($S4845:$X4845)</f>
        <v/>
      </c>
      <c r="Z4845" s="4">
        <f>IF(COUNT($M4845:$N4845)=0,"データ無",IF($Y4845&gt;=スコアリング基準!$B$30,"S",IF($Y4845&gt;=スコアリング基準!$B$31,"A",IF($Y4845&gt;=スコアリング基準!$B$32,"B","C"))))</f>
        <v/>
      </c>
      <c r="AA4845">
        <f>IFERROR(INDEX(実績DB!$I$3:$I$104,MATCH($B4845&amp;$C4845,実績DB!$J$3:$J$104,0)),"")</f>
        <v/>
      </c>
    </row>
    <row r="4846">
      <c r="A4846" t="n">
        <v>4844</v>
      </c>
      <c r="B4846" t="inlineStr">
        <is>
          <t>中国</t>
        </is>
      </c>
      <c r="C4846" t="inlineStr">
        <is>
          <t>倉橋変電所</t>
        </is>
      </c>
      <c r="D4846" t="inlineStr">
        <is>
          <t>広島県</t>
        </is>
      </c>
      <c r="E4846" t="n">
        <v>66</v>
      </c>
      <c r="G4846" s="3" t="n">
        <v>34.152569</v>
      </c>
      <c r="H4846" s="3" t="n">
        <v>132.516261</v>
      </c>
      <c r="I4846" t="inlineStr">
        <is>
          <t>OSM実測</t>
        </is>
      </c>
      <c r="J4846" t="n">
        <v>28</v>
      </c>
      <c r="K4846" t="n">
        <v>28</v>
      </c>
      <c r="L4846" t="n">
        <v>-19</v>
      </c>
      <c r="M4846" t="n">
        <v>9</v>
      </c>
      <c r="N4846" t="n">
        <v>0</v>
      </c>
      <c r="O4846" t="inlineStr">
        <is>
          <t>不可 ♯3</t>
        </is>
      </c>
      <c r="P4846" t="inlineStr">
        <is>
          <t>有り</t>
        </is>
      </c>
      <c r="R4846" s="4">
        <f>IF(COUNT($M4846:$N4846)=0,"",IF(AND(IF($N4846&lt;&gt;"",$N4846,$M4846)&lt;=0,$O4846&lt;&gt;"可"),"警告",""))</f>
        <v/>
      </c>
      <c r="S4846" s="4">
        <f>IF(COUNT($M4846:$N4846)=0,0,IF(IF($N4846&lt;&gt;"",$N4846,$M4846)&gt;=スコアリング基準!$B$20,スコアリング基準!$C$20,IF(IF($N4846&lt;&gt;"",$N4846,$M4846)&gt;=スコアリング基準!$B$21,スコアリング基準!$C$21,IF(IF($N4846&lt;&gt;"",$N4846,$M4846)&gt;0,スコアリング基準!$C$22,0))))</f>
        <v/>
      </c>
      <c r="T4846" s="4">
        <f>IF($O4846="可",スコアリング基準!$C$23,0)</f>
        <v/>
      </c>
      <c r="U4846" s="4">
        <f>IF(OR(COUNT($K4846:$L4846)&lt;2,$K4846=0),0,IF(ABS($L4846)/$K4846&lt;=スコアリング基準!$B$24,スコアリング基準!$C$24,IF(ABS($L4846)/$K4846&lt;=スコアリング基準!$B$25,スコアリング基準!$C$25,IF(ABS($L4846)/$K4846&lt;=スコアリング基準!$B$26,スコアリング基準!$C$26,0))))</f>
        <v/>
      </c>
      <c r="V4846" s="4">
        <f>IF($P4846="なし",スコアリング基準!$C$27,0)</f>
        <v/>
      </c>
      <c r="W4846" s="4">
        <f>IF($F4846="",0,IF(ISNUMBER($F4846),IF($F4846&lt;=スコアリング基準!$B$28,スコアリング基準!$C$28,スコアリング基準!$C$29),0))</f>
        <v/>
      </c>
      <c r="X4846" s="4">
        <f>IFERROR(VLOOKUP($B4846,スコアリング基準!$A$36:$B$46,2,FALSE),0)</f>
        <v/>
      </c>
      <c r="Y4846" s="4">
        <f>SUM($S4846:$X4846)</f>
        <v/>
      </c>
      <c r="Z4846" s="4">
        <f>IF(COUNT($M4846:$N4846)=0,"データ無",IF($Y4846&gt;=スコアリング基準!$B$30,"S",IF($Y4846&gt;=スコアリング基準!$B$31,"A",IF($Y4846&gt;=スコアリング基準!$B$32,"B","C"))))</f>
        <v/>
      </c>
      <c r="AA4846">
        <f>IFERROR(INDEX(実績DB!$I$3:$I$104,MATCH($B4846&amp;$C4846,実績DB!$J$3:$J$104,0)),"")</f>
        <v/>
      </c>
    </row>
    <row r="4847">
      <c r="A4847" t="n">
        <v>4845</v>
      </c>
      <c r="B4847" t="inlineStr">
        <is>
          <t>中国</t>
        </is>
      </c>
      <c r="C4847" t="inlineStr">
        <is>
          <t>八東発電所</t>
        </is>
      </c>
      <c r="D4847" t="inlineStr">
        <is>
          <t>鳥取県</t>
        </is>
      </c>
      <c r="E4847" t="n">
        <v>66</v>
      </c>
      <c r="G4847" s="3" t="n">
        <v>35.353703</v>
      </c>
      <c r="H4847" s="3" t="n">
        <v>134.354799</v>
      </c>
      <c r="I4847" t="inlineStr">
        <is>
          <t>OSM実測</t>
        </is>
      </c>
      <c r="R4847" s="4">
        <f>IF(COUNT($M4847:$N4847)=0,"",IF(AND(IF($N4847&lt;&gt;"",$N4847,$M4847)&lt;=0,$O4847&lt;&gt;"可"),"警告",""))</f>
        <v/>
      </c>
      <c r="S4847" s="4">
        <f>IF(COUNT($M4847:$N4847)=0,0,IF(IF($N4847&lt;&gt;"",$N4847,$M4847)&gt;=スコアリング基準!$B$20,スコアリング基準!$C$20,IF(IF($N4847&lt;&gt;"",$N4847,$M4847)&gt;=スコアリング基準!$B$21,スコアリング基準!$C$21,IF(IF($N4847&lt;&gt;"",$N4847,$M4847)&gt;0,スコアリング基準!$C$22,0))))</f>
        <v/>
      </c>
      <c r="T4847" s="4">
        <f>IF($O4847="可",スコアリング基準!$C$23,0)</f>
        <v/>
      </c>
      <c r="U4847" s="4">
        <f>IF(OR(COUNT($K4847:$L4847)&lt;2,$K4847=0),0,IF(ABS($L4847)/$K4847&lt;=スコアリング基準!$B$24,スコアリング基準!$C$24,IF(ABS($L4847)/$K4847&lt;=スコアリング基準!$B$25,スコアリング基準!$C$25,IF(ABS($L4847)/$K4847&lt;=スコアリング基準!$B$26,スコアリング基準!$C$26,0))))</f>
        <v/>
      </c>
      <c r="V4847" s="4">
        <f>IF($P4847="なし",スコアリング基準!$C$27,0)</f>
        <v/>
      </c>
      <c r="W4847" s="4">
        <f>IF($F4847="",0,IF(ISNUMBER($F4847),IF($F4847&lt;=スコアリング基準!$B$28,スコアリング基準!$C$28,スコアリング基準!$C$29),0))</f>
        <v/>
      </c>
      <c r="X4847" s="4">
        <f>IFERROR(VLOOKUP($B4847,スコアリング基準!$A$36:$B$46,2,FALSE),0)</f>
        <v/>
      </c>
      <c r="Y4847" s="4">
        <f>SUM($S4847:$X4847)</f>
        <v/>
      </c>
      <c r="Z4847" s="4">
        <f>IF(COUNT($M4847:$N4847)=0,"データ無",IF($Y4847&gt;=スコアリング基準!$B$30,"S",IF($Y4847&gt;=スコアリング基準!$B$31,"A",IF($Y4847&gt;=スコアリング基準!$B$32,"B","C"))))</f>
        <v/>
      </c>
      <c r="AA4847">
        <f>IFERROR(INDEX(実績DB!$I$3:$I$104,MATCH($B4847&amp;$C4847,実績DB!$J$3:$J$104,0)),"")</f>
        <v/>
      </c>
    </row>
    <row r="4848">
      <c r="A4848" t="n">
        <v>4846</v>
      </c>
      <c r="B4848" t="inlineStr">
        <is>
          <t>中国</t>
        </is>
      </c>
      <c r="C4848" t="inlineStr">
        <is>
          <t>大柿変電所</t>
        </is>
      </c>
      <c r="D4848" t="inlineStr">
        <is>
          <t>広島県</t>
        </is>
      </c>
      <c r="E4848" t="n">
        <v>66</v>
      </c>
      <c r="G4848" s="3" t="n">
        <v>34.185614</v>
      </c>
      <c r="H4848" s="3" t="n">
        <v>132.472276</v>
      </c>
      <c r="I4848" t="inlineStr">
        <is>
          <t>OSM実測</t>
        </is>
      </c>
      <c r="J4848" t="n">
        <v>15</v>
      </c>
      <c r="K4848" t="n">
        <v>15</v>
      </c>
      <c r="L4848" t="n">
        <v>-14</v>
      </c>
      <c r="M4848" t="n">
        <v>1</v>
      </c>
      <c r="N4848" t="n">
        <v>0</v>
      </c>
      <c r="O4848" t="inlineStr">
        <is>
          <t>不可 ♯3</t>
        </is>
      </c>
      <c r="P4848" t="inlineStr">
        <is>
          <t>有り</t>
        </is>
      </c>
      <c r="R4848" s="4">
        <f>IF(COUNT($M4848:$N4848)=0,"",IF(AND(IF($N4848&lt;&gt;"",$N4848,$M4848)&lt;=0,$O4848&lt;&gt;"可"),"警告",""))</f>
        <v/>
      </c>
      <c r="S4848" s="4">
        <f>IF(COUNT($M4848:$N4848)=0,0,IF(IF($N4848&lt;&gt;"",$N4848,$M4848)&gt;=スコアリング基準!$B$20,スコアリング基準!$C$20,IF(IF($N4848&lt;&gt;"",$N4848,$M4848)&gt;=スコアリング基準!$B$21,スコアリング基準!$C$21,IF(IF($N4848&lt;&gt;"",$N4848,$M4848)&gt;0,スコアリング基準!$C$22,0))))</f>
        <v/>
      </c>
      <c r="T4848" s="4">
        <f>IF($O4848="可",スコアリング基準!$C$23,0)</f>
        <v/>
      </c>
      <c r="U4848" s="4">
        <f>IF(OR(COUNT($K4848:$L4848)&lt;2,$K4848=0),0,IF(ABS($L4848)/$K4848&lt;=スコアリング基準!$B$24,スコアリング基準!$C$24,IF(ABS($L4848)/$K4848&lt;=スコアリング基準!$B$25,スコアリング基準!$C$25,IF(ABS($L4848)/$K4848&lt;=スコアリング基準!$B$26,スコアリング基準!$C$26,0))))</f>
        <v/>
      </c>
      <c r="V4848" s="4">
        <f>IF($P4848="なし",スコアリング基準!$C$27,0)</f>
        <v/>
      </c>
      <c r="W4848" s="4">
        <f>IF($F4848="",0,IF(ISNUMBER($F4848),IF($F4848&lt;=スコアリング基準!$B$28,スコアリング基準!$C$28,スコアリング基準!$C$29),0))</f>
        <v/>
      </c>
      <c r="X4848" s="4">
        <f>IFERROR(VLOOKUP($B4848,スコアリング基準!$A$36:$B$46,2,FALSE),0)</f>
        <v/>
      </c>
      <c r="Y4848" s="4">
        <f>SUM($S4848:$X4848)</f>
        <v/>
      </c>
      <c r="Z4848" s="4">
        <f>IF(COUNT($M4848:$N4848)=0,"データ無",IF($Y4848&gt;=スコアリング基準!$B$30,"S",IF($Y4848&gt;=スコアリング基準!$B$31,"A",IF($Y4848&gt;=スコアリング基準!$B$32,"B","C"))))</f>
        <v/>
      </c>
      <c r="AA4848">
        <f>IFERROR(INDEX(実績DB!$I$3:$I$104,MATCH($B4848&amp;$C4848,実績DB!$J$3:$J$104,0)),"")</f>
        <v/>
      </c>
    </row>
    <row r="4849">
      <c r="A4849" t="n">
        <v>4847</v>
      </c>
      <c r="B4849" t="inlineStr">
        <is>
          <t>中国</t>
        </is>
      </c>
      <c r="C4849" t="inlineStr">
        <is>
          <t>大野変電所</t>
        </is>
      </c>
      <c r="D4849" t="inlineStr">
        <is>
          <t>広島県</t>
        </is>
      </c>
      <c r="E4849" t="n">
        <v>66</v>
      </c>
      <c r="G4849" s="3" t="n">
        <v>34.286242</v>
      </c>
      <c r="H4849" s="3" t="n">
        <v>132.273552</v>
      </c>
      <c r="I4849" t="inlineStr">
        <is>
          <t>OSM実測</t>
        </is>
      </c>
      <c r="J4849" t="n">
        <v>33</v>
      </c>
      <c r="K4849" t="n">
        <v>28</v>
      </c>
      <c r="L4849" t="n">
        <v>-15</v>
      </c>
      <c r="M4849" t="n">
        <v>13</v>
      </c>
      <c r="N4849" t="n">
        <v>0</v>
      </c>
      <c r="O4849" t="inlineStr">
        <is>
          <t>不可 ♯3</t>
        </is>
      </c>
      <c r="P4849" t="inlineStr">
        <is>
          <t>有り</t>
        </is>
      </c>
      <c r="R4849" s="4">
        <f>IF(COUNT($M4849:$N4849)=0,"",IF(AND(IF($N4849&lt;&gt;"",$N4849,$M4849)&lt;=0,$O4849&lt;&gt;"可"),"警告",""))</f>
        <v/>
      </c>
      <c r="S4849" s="4">
        <f>IF(COUNT($M4849:$N4849)=0,0,IF(IF($N4849&lt;&gt;"",$N4849,$M4849)&gt;=スコアリング基準!$B$20,スコアリング基準!$C$20,IF(IF($N4849&lt;&gt;"",$N4849,$M4849)&gt;=スコアリング基準!$B$21,スコアリング基準!$C$21,IF(IF($N4849&lt;&gt;"",$N4849,$M4849)&gt;0,スコアリング基準!$C$22,0))))</f>
        <v/>
      </c>
      <c r="T4849" s="4">
        <f>IF($O4849="可",スコアリング基準!$C$23,0)</f>
        <v/>
      </c>
      <c r="U4849" s="4">
        <f>IF(OR(COUNT($K4849:$L4849)&lt;2,$K4849=0),0,IF(ABS($L4849)/$K4849&lt;=スコアリング基準!$B$24,スコアリング基準!$C$24,IF(ABS($L4849)/$K4849&lt;=スコアリング基準!$B$25,スコアリング基準!$C$25,IF(ABS($L4849)/$K4849&lt;=スコアリング基準!$B$26,スコアリング基準!$C$26,0))))</f>
        <v/>
      </c>
      <c r="V4849" s="4">
        <f>IF($P4849="なし",スコアリング基準!$C$27,0)</f>
        <v/>
      </c>
      <c r="W4849" s="4">
        <f>IF($F4849="",0,IF(ISNUMBER($F4849),IF($F4849&lt;=スコアリング基準!$B$28,スコアリング基準!$C$28,スコアリング基準!$C$29),0))</f>
        <v/>
      </c>
      <c r="X4849" s="4">
        <f>IFERROR(VLOOKUP($B4849,スコアリング基準!$A$36:$B$46,2,FALSE),0)</f>
        <v/>
      </c>
      <c r="Y4849" s="4">
        <f>SUM($S4849:$X4849)</f>
        <v/>
      </c>
      <c r="Z4849" s="4">
        <f>IF(COUNT($M4849:$N4849)=0,"データ無",IF($Y4849&gt;=スコアリング基準!$B$30,"S",IF($Y4849&gt;=スコアリング基準!$B$31,"A",IF($Y4849&gt;=スコアリング基準!$B$32,"B","C"))))</f>
        <v/>
      </c>
      <c r="AA4849">
        <f>IFERROR(INDEX(実績DB!$I$3:$I$104,MATCH($B4849&amp;$C4849,実績DB!$J$3:$J$104,0)),"")</f>
        <v/>
      </c>
    </row>
    <row r="4850">
      <c r="A4850" t="n">
        <v>4848</v>
      </c>
      <c r="B4850" t="inlineStr">
        <is>
          <t>中国</t>
        </is>
      </c>
      <c r="C4850" t="inlineStr">
        <is>
          <t>宮野変電所</t>
        </is>
      </c>
      <c r="D4850" t="inlineStr">
        <is>
          <t>山口県</t>
        </is>
      </c>
      <c r="E4850" t="n">
        <v>66</v>
      </c>
      <c r="G4850" s="3" t="n">
        <v>34.180679</v>
      </c>
      <c r="H4850" s="3" t="n">
        <v>131.50979</v>
      </c>
      <c r="I4850" t="inlineStr">
        <is>
          <t>OSM実測</t>
        </is>
      </c>
      <c r="J4850" t="n">
        <v>38</v>
      </c>
      <c r="K4850" t="n">
        <v>38</v>
      </c>
      <c r="L4850" t="n">
        <v>-30</v>
      </c>
      <c r="M4850" t="n">
        <v>8</v>
      </c>
      <c r="N4850" t="n">
        <v>0</v>
      </c>
      <c r="O4850" t="inlineStr">
        <is>
          <t>不可 ♯3</t>
        </is>
      </c>
      <c r="P4850" t="inlineStr">
        <is>
          <t>有り</t>
        </is>
      </c>
      <c r="R4850" s="4">
        <f>IF(COUNT($M4850:$N4850)=0,"",IF(AND(IF($N4850&lt;&gt;"",$N4850,$M4850)&lt;=0,$O4850&lt;&gt;"可"),"警告",""))</f>
        <v/>
      </c>
      <c r="S4850" s="4">
        <f>IF(COUNT($M4850:$N4850)=0,0,IF(IF($N4850&lt;&gt;"",$N4850,$M4850)&gt;=スコアリング基準!$B$20,スコアリング基準!$C$20,IF(IF($N4850&lt;&gt;"",$N4850,$M4850)&gt;=スコアリング基準!$B$21,スコアリング基準!$C$21,IF(IF($N4850&lt;&gt;"",$N4850,$M4850)&gt;0,スコアリング基準!$C$22,0))))</f>
        <v/>
      </c>
      <c r="T4850" s="4">
        <f>IF($O4850="可",スコアリング基準!$C$23,0)</f>
        <v/>
      </c>
      <c r="U4850" s="4">
        <f>IF(OR(COUNT($K4850:$L4850)&lt;2,$K4850=0),0,IF(ABS($L4850)/$K4850&lt;=スコアリング基準!$B$24,スコアリング基準!$C$24,IF(ABS($L4850)/$K4850&lt;=スコアリング基準!$B$25,スコアリング基準!$C$25,IF(ABS($L4850)/$K4850&lt;=スコアリング基準!$B$26,スコアリング基準!$C$26,0))))</f>
        <v/>
      </c>
      <c r="V4850" s="4">
        <f>IF($P4850="なし",スコアリング基準!$C$27,0)</f>
        <v/>
      </c>
      <c r="W4850" s="4">
        <f>IF($F4850="",0,IF(ISNUMBER($F4850),IF($F4850&lt;=スコアリング基準!$B$28,スコアリング基準!$C$28,スコアリング基準!$C$29),0))</f>
        <v/>
      </c>
      <c r="X4850" s="4">
        <f>IFERROR(VLOOKUP($B4850,スコアリング基準!$A$36:$B$46,2,FALSE),0)</f>
        <v/>
      </c>
      <c r="Y4850" s="4">
        <f>SUM($S4850:$X4850)</f>
        <v/>
      </c>
      <c r="Z4850" s="4">
        <f>IF(COUNT($M4850:$N4850)=0,"データ無",IF($Y4850&gt;=スコアリング基準!$B$30,"S",IF($Y4850&gt;=スコアリング基準!$B$31,"A",IF($Y4850&gt;=スコアリング基準!$B$32,"B","C"))))</f>
        <v/>
      </c>
      <c r="AA4850">
        <f>IFERROR(INDEX(実績DB!$I$3:$I$104,MATCH($B4850&amp;$C4850,実績DB!$J$3:$J$104,0)),"")</f>
        <v/>
      </c>
    </row>
    <row r="4851">
      <c r="A4851" t="n">
        <v>4849</v>
      </c>
      <c r="B4851" t="inlineStr">
        <is>
          <t>中国</t>
        </is>
      </c>
      <c r="C4851" t="inlineStr">
        <is>
          <t>山野井変電所</t>
        </is>
      </c>
      <c r="D4851" t="inlineStr">
        <is>
          <t>山口県</t>
        </is>
      </c>
      <c r="E4851" t="n">
        <v>66</v>
      </c>
      <c r="G4851" s="3" t="n">
        <v>34.049299</v>
      </c>
      <c r="H4851" s="3" t="n">
        <v>131.133329</v>
      </c>
      <c r="I4851" t="inlineStr">
        <is>
          <t>OSM実測</t>
        </is>
      </c>
      <c r="J4851" t="n">
        <v>28</v>
      </c>
      <c r="K4851" t="n">
        <v>28</v>
      </c>
      <c r="L4851" t="n">
        <v>-28</v>
      </c>
      <c r="M4851" t="n">
        <v>0</v>
      </c>
      <c r="N4851" t="n">
        <v>0</v>
      </c>
      <c r="O4851" t="inlineStr">
        <is>
          <t>不可 ♯3</t>
        </is>
      </c>
      <c r="P4851" t="inlineStr">
        <is>
          <t>有り</t>
        </is>
      </c>
      <c r="R4851" s="4">
        <f>IF(COUNT($M4851:$N4851)=0,"",IF(AND(IF($N4851&lt;&gt;"",$N4851,$M4851)&lt;=0,$O4851&lt;&gt;"可"),"警告",""))</f>
        <v/>
      </c>
      <c r="S4851" s="4">
        <f>IF(COUNT($M4851:$N4851)=0,0,IF(IF($N4851&lt;&gt;"",$N4851,$M4851)&gt;=スコアリング基準!$B$20,スコアリング基準!$C$20,IF(IF($N4851&lt;&gt;"",$N4851,$M4851)&gt;=スコアリング基準!$B$21,スコアリング基準!$C$21,IF(IF($N4851&lt;&gt;"",$N4851,$M4851)&gt;0,スコアリング基準!$C$22,0))))</f>
        <v/>
      </c>
      <c r="T4851" s="4">
        <f>IF($O4851="可",スコアリング基準!$C$23,0)</f>
        <v/>
      </c>
      <c r="U4851" s="4">
        <f>IF(OR(COUNT($K4851:$L4851)&lt;2,$K4851=0),0,IF(ABS($L4851)/$K4851&lt;=スコアリング基準!$B$24,スコアリング基準!$C$24,IF(ABS($L4851)/$K4851&lt;=スコアリング基準!$B$25,スコアリング基準!$C$25,IF(ABS($L4851)/$K4851&lt;=スコアリング基準!$B$26,スコアリング基準!$C$26,0))))</f>
        <v/>
      </c>
      <c r="V4851" s="4">
        <f>IF($P4851="なし",スコアリング基準!$C$27,0)</f>
        <v/>
      </c>
      <c r="W4851" s="4">
        <f>IF($F4851="",0,IF(ISNUMBER($F4851),IF($F4851&lt;=スコアリング基準!$B$28,スコアリング基準!$C$28,スコアリング基準!$C$29),0))</f>
        <v/>
      </c>
      <c r="X4851" s="4">
        <f>IFERROR(VLOOKUP($B4851,スコアリング基準!$A$36:$B$46,2,FALSE),0)</f>
        <v/>
      </c>
      <c r="Y4851" s="4">
        <f>SUM($S4851:$X4851)</f>
        <v/>
      </c>
      <c r="Z4851" s="4">
        <f>IF(COUNT($M4851:$N4851)=0,"データ無",IF($Y4851&gt;=スコアリング基準!$B$30,"S",IF($Y4851&gt;=スコアリング基準!$B$31,"A",IF($Y4851&gt;=スコアリング基準!$B$32,"B","C"))))</f>
        <v/>
      </c>
      <c r="AA4851">
        <f>IFERROR(INDEX(実績DB!$I$3:$I$104,MATCH($B4851&amp;$C4851,実績DB!$J$3:$J$104,0)),"")</f>
        <v/>
      </c>
    </row>
    <row r="4852">
      <c r="A4852" t="n">
        <v>4850</v>
      </c>
      <c r="B4852" t="inlineStr">
        <is>
          <t>中国</t>
        </is>
      </c>
      <c r="C4852" t="inlineStr">
        <is>
          <t>御来屋変電所</t>
        </is>
      </c>
      <c r="D4852" t="inlineStr">
        <is>
          <t>鳥取県</t>
        </is>
      </c>
      <c r="E4852" t="n">
        <v>66</v>
      </c>
      <c r="G4852" s="3" t="n">
        <v>35.512345</v>
      </c>
      <c r="H4852" s="3" t="n">
        <v>133.506929</v>
      </c>
      <c r="I4852" t="inlineStr">
        <is>
          <t>OSM実測</t>
        </is>
      </c>
      <c r="J4852" t="n">
        <v>23</v>
      </c>
      <c r="K4852" t="n">
        <v>23</v>
      </c>
      <c r="L4852" t="n">
        <v>-23</v>
      </c>
      <c r="M4852" t="n">
        <v>1</v>
      </c>
      <c r="N4852" t="n">
        <v>0</v>
      </c>
      <c r="O4852" t="inlineStr">
        <is>
          <t>不可 ♯3</t>
        </is>
      </c>
      <c r="P4852" t="inlineStr">
        <is>
          <t>有り</t>
        </is>
      </c>
      <c r="R4852" s="4">
        <f>IF(COUNT($M4852:$N4852)=0,"",IF(AND(IF($N4852&lt;&gt;"",$N4852,$M4852)&lt;=0,$O4852&lt;&gt;"可"),"警告",""))</f>
        <v/>
      </c>
      <c r="S4852" s="4">
        <f>IF(COUNT($M4852:$N4852)=0,0,IF(IF($N4852&lt;&gt;"",$N4852,$M4852)&gt;=スコアリング基準!$B$20,スコアリング基準!$C$20,IF(IF($N4852&lt;&gt;"",$N4852,$M4852)&gt;=スコアリング基準!$B$21,スコアリング基準!$C$21,IF(IF($N4852&lt;&gt;"",$N4852,$M4852)&gt;0,スコアリング基準!$C$22,0))))</f>
        <v/>
      </c>
      <c r="T4852" s="4">
        <f>IF($O4852="可",スコアリング基準!$C$23,0)</f>
        <v/>
      </c>
      <c r="U4852" s="4">
        <f>IF(OR(COUNT($K4852:$L4852)&lt;2,$K4852=0),0,IF(ABS($L4852)/$K4852&lt;=スコアリング基準!$B$24,スコアリング基準!$C$24,IF(ABS($L4852)/$K4852&lt;=スコアリング基準!$B$25,スコアリング基準!$C$25,IF(ABS($L4852)/$K4852&lt;=スコアリング基準!$B$26,スコアリング基準!$C$26,0))))</f>
        <v/>
      </c>
      <c r="V4852" s="4">
        <f>IF($P4852="なし",スコアリング基準!$C$27,0)</f>
        <v/>
      </c>
      <c r="W4852" s="4">
        <f>IF($F4852="",0,IF(ISNUMBER($F4852),IF($F4852&lt;=スコアリング基準!$B$28,スコアリング基準!$C$28,スコアリング基準!$C$29),0))</f>
        <v/>
      </c>
      <c r="X4852" s="4">
        <f>IFERROR(VLOOKUP($B4852,スコアリング基準!$A$36:$B$46,2,FALSE),0)</f>
        <v/>
      </c>
      <c r="Y4852" s="4">
        <f>SUM($S4852:$X4852)</f>
        <v/>
      </c>
      <c r="Z4852" s="4">
        <f>IF(COUNT($M4852:$N4852)=0,"データ無",IF($Y4852&gt;=スコアリング基準!$B$30,"S",IF($Y4852&gt;=スコアリング基準!$B$31,"A",IF($Y4852&gt;=スコアリング基準!$B$32,"B","C"))))</f>
        <v/>
      </c>
      <c r="AA4852">
        <f>IFERROR(INDEX(実績DB!$I$3:$I$104,MATCH($B4852&amp;$C4852,実績DB!$J$3:$J$104,0)),"")</f>
        <v/>
      </c>
    </row>
    <row r="4853">
      <c r="A4853" t="n">
        <v>4851</v>
      </c>
      <c r="B4853" t="inlineStr">
        <is>
          <t>中国</t>
        </is>
      </c>
      <c r="C4853" t="inlineStr">
        <is>
          <t>才川変電所</t>
        </is>
      </c>
      <c r="D4853" t="inlineStr">
        <is>
          <t>山口県</t>
        </is>
      </c>
      <c r="E4853" t="n">
        <v>66</v>
      </c>
      <c r="G4853" s="3" t="n">
        <v>34.026241</v>
      </c>
      <c r="H4853" s="3" t="n">
        <v>131.009826</v>
      </c>
      <c r="I4853" t="inlineStr">
        <is>
          <t>OSM実測</t>
        </is>
      </c>
      <c r="J4853" t="n">
        <v>33</v>
      </c>
      <c r="K4853" t="n">
        <v>28</v>
      </c>
      <c r="L4853" t="n">
        <v>-16</v>
      </c>
      <c r="M4853" t="n">
        <v>12</v>
      </c>
      <c r="N4853" t="n">
        <v>0</v>
      </c>
      <c r="O4853" t="inlineStr">
        <is>
          <t>不可 ♯3</t>
        </is>
      </c>
      <c r="P4853" t="inlineStr">
        <is>
          <t>有り</t>
        </is>
      </c>
      <c r="R4853" s="4">
        <f>IF(COUNT($M4853:$N4853)=0,"",IF(AND(IF($N4853&lt;&gt;"",$N4853,$M4853)&lt;=0,$O4853&lt;&gt;"可"),"警告",""))</f>
        <v/>
      </c>
      <c r="S4853" s="4">
        <f>IF(COUNT($M4853:$N4853)=0,0,IF(IF($N4853&lt;&gt;"",$N4853,$M4853)&gt;=スコアリング基準!$B$20,スコアリング基準!$C$20,IF(IF($N4853&lt;&gt;"",$N4853,$M4853)&gt;=スコアリング基準!$B$21,スコアリング基準!$C$21,IF(IF($N4853&lt;&gt;"",$N4853,$M4853)&gt;0,スコアリング基準!$C$22,0))))</f>
        <v/>
      </c>
      <c r="T4853" s="4">
        <f>IF($O4853="可",スコアリング基準!$C$23,0)</f>
        <v/>
      </c>
      <c r="U4853" s="4">
        <f>IF(OR(COUNT($K4853:$L4853)&lt;2,$K4853=0),0,IF(ABS($L4853)/$K4853&lt;=スコアリング基準!$B$24,スコアリング基準!$C$24,IF(ABS($L4853)/$K4853&lt;=スコアリング基準!$B$25,スコアリング基準!$C$25,IF(ABS($L4853)/$K4853&lt;=スコアリング基準!$B$26,スコアリング基準!$C$26,0))))</f>
        <v/>
      </c>
      <c r="V4853" s="4">
        <f>IF($P4853="なし",スコアリング基準!$C$27,0)</f>
        <v/>
      </c>
      <c r="W4853" s="4">
        <f>IF($F4853="",0,IF(ISNUMBER($F4853),IF($F4853&lt;=スコアリング基準!$B$28,スコアリング基準!$C$28,スコアリング基準!$C$29),0))</f>
        <v/>
      </c>
      <c r="X4853" s="4">
        <f>IFERROR(VLOOKUP($B4853,スコアリング基準!$A$36:$B$46,2,FALSE),0)</f>
        <v/>
      </c>
      <c r="Y4853" s="4">
        <f>SUM($S4853:$X4853)</f>
        <v/>
      </c>
      <c r="Z4853" s="4">
        <f>IF(COUNT($M4853:$N4853)=0,"データ無",IF($Y4853&gt;=スコアリング基準!$B$30,"S",IF($Y4853&gt;=スコアリング基準!$B$31,"A",IF($Y4853&gt;=スコアリング基準!$B$32,"B","C"))))</f>
        <v/>
      </c>
      <c r="AA4853">
        <f>IFERROR(INDEX(実績DB!$I$3:$I$104,MATCH($B4853&amp;$C4853,実績DB!$J$3:$J$104,0)),"")</f>
        <v/>
      </c>
    </row>
    <row r="4854">
      <c r="A4854" t="n">
        <v>4852</v>
      </c>
      <c r="B4854" t="inlineStr">
        <is>
          <t>中国</t>
        </is>
      </c>
      <c r="C4854" t="inlineStr">
        <is>
          <t>江田島変電所</t>
        </is>
      </c>
      <c r="D4854" t="inlineStr">
        <is>
          <t>広島県</t>
        </is>
      </c>
      <c r="E4854" t="n">
        <v>66</v>
      </c>
      <c r="G4854" s="3" t="n">
        <v>34.249729</v>
      </c>
      <c r="H4854" s="3" t="n">
        <v>132.485255</v>
      </c>
      <c r="I4854" t="inlineStr">
        <is>
          <t>OSM実測</t>
        </is>
      </c>
      <c r="J4854" t="n">
        <v>19</v>
      </c>
      <c r="K4854" t="n">
        <v>9</v>
      </c>
      <c r="L4854" t="n">
        <v>0</v>
      </c>
      <c r="M4854" t="n">
        <v>9</v>
      </c>
      <c r="N4854" t="n">
        <v>0</v>
      </c>
      <c r="O4854" t="inlineStr">
        <is>
          <t>不可 ♯2</t>
        </is>
      </c>
      <c r="P4854" t="inlineStr">
        <is>
          <t>有り</t>
        </is>
      </c>
      <c r="R4854" s="4">
        <f>IF(COUNT($M4854:$N4854)=0,"",IF(AND(IF($N4854&lt;&gt;"",$N4854,$M4854)&lt;=0,$O4854&lt;&gt;"可"),"警告",""))</f>
        <v/>
      </c>
      <c r="S4854" s="4">
        <f>IF(COUNT($M4854:$N4854)=0,0,IF(IF($N4854&lt;&gt;"",$N4854,$M4854)&gt;=スコアリング基準!$B$20,スコアリング基準!$C$20,IF(IF($N4854&lt;&gt;"",$N4854,$M4854)&gt;=スコアリング基準!$B$21,スコアリング基準!$C$21,IF(IF($N4854&lt;&gt;"",$N4854,$M4854)&gt;0,スコアリング基準!$C$22,0))))</f>
        <v/>
      </c>
      <c r="T4854" s="4">
        <f>IF($O4854="可",スコアリング基準!$C$23,0)</f>
        <v/>
      </c>
      <c r="U4854" s="4">
        <f>IF(OR(COUNT($K4854:$L4854)&lt;2,$K4854=0),0,IF(ABS($L4854)/$K4854&lt;=スコアリング基準!$B$24,スコアリング基準!$C$24,IF(ABS($L4854)/$K4854&lt;=スコアリング基準!$B$25,スコアリング基準!$C$25,IF(ABS($L4854)/$K4854&lt;=スコアリング基準!$B$26,スコアリング基準!$C$26,0))))</f>
        <v/>
      </c>
      <c r="V4854" s="4">
        <f>IF($P4854="なし",スコアリング基準!$C$27,0)</f>
        <v/>
      </c>
      <c r="W4854" s="4">
        <f>IF($F4854="",0,IF(ISNUMBER($F4854),IF($F4854&lt;=スコアリング基準!$B$28,スコアリング基準!$C$28,スコアリング基準!$C$29),0))</f>
        <v/>
      </c>
      <c r="X4854" s="4">
        <f>IFERROR(VLOOKUP($B4854,スコアリング基準!$A$36:$B$46,2,FALSE),0)</f>
        <v/>
      </c>
      <c r="Y4854" s="4">
        <f>SUM($S4854:$X4854)</f>
        <v/>
      </c>
      <c r="Z4854" s="4">
        <f>IF(COUNT($M4854:$N4854)=0,"データ無",IF($Y4854&gt;=スコアリング基準!$B$30,"S",IF($Y4854&gt;=スコアリング基準!$B$31,"A",IF($Y4854&gt;=スコアリング基準!$B$32,"B","C"))))</f>
        <v/>
      </c>
      <c r="AA4854">
        <f>IFERROR(INDEX(実績DB!$I$3:$I$104,MATCH($B4854&amp;$C4854,実績DB!$J$3:$J$104,0)),"")</f>
        <v/>
      </c>
    </row>
    <row r="4855">
      <c r="A4855" t="n">
        <v>4853</v>
      </c>
      <c r="B4855" t="inlineStr">
        <is>
          <t>中国</t>
        </is>
      </c>
      <c r="C4855" t="inlineStr">
        <is>
          <t>河原変電所</t>
        </is>
      </c>
      <c r="D4855" t="inlineStr">
        <is>
          <t>鳥取県</t>
        </is>
      </c>
      <c r="E4855" t="n">
        <v>66</v>
      </c>
      <c r="G4855" s="3" t="n">
        <v>35.407332</v>
      </c>
      <c r="H4855" s="3" t="n">
        <v>134.199144</v>
      </c>
      <c r="I4855" t="inlineStr">
        <is>
          <t>OSM実測</t>
        </is>
      </c>
      <c r="J4855" t="n">
        <v>28</v>
      </c>
      <c r="K4855" t="n">
        <v>28</v>
      </c>
      <c r="L4855" t="n">
        <v>-19</v>
      </c>
      <c r="M4855" t="n">
        <v>11</v>
      </c>
      <c r="N4855" t="n">
        <v>0</v>
      </c>
      <c r="O4855" t="inlineStr">
        <is>
          <t>不可 ♯3</t>
        </is>
      </c>
      <c r="P4855" t="inlineStr">
        <is>
          <t>有り</t>
        </is>
      </c>
      <c r="R4855" s="4">
        <f>IF(COUNT($M4855:$N4855)=0,"",IF(AND(IF($N4855&lt;&gt;"",$N4855,$M4855)&lt;=0,$O4855&lt;&gt;"可"),"警告",""))</f>
        <v/>
      </c>
      <c r="S4855" s="4">
        <f>IF(COUNT($M4855:$N4855)=0,0,IF(IF($N4855&lt;&gt;"",$N4855,$M4855)&gt;=スコアリング基準!$B$20,スコアリング基準!$C$20,IF(IF($N4855&lt;&gt;"",$N4855,$M4855)&gt;=スコアリング基準!$B$21,スコアリング基準!$C$21,IF(IF($N4855&lt;&gt;"",$N4855,$M4855)&gt;0,スコアリング基準!$C$22,0))))</f>
        <v/>
      </c>
      <c r="T4855" s="4">
        <f>IF($O4855="可",スコアリング基準!$C$23,0)</f>
        <v/>
      </c>
      <c r="U4855" s="4">
        <f>IF(OR(COUNT($K4855:$L4855)&lt;2,$K4855=0),0,IF(ABS($L4855)/$K4855&lt;=スコアリング基準!$B$24,スコアリング基準!$C$24,IF(ABS($L4855)/$K4855&lt;=スコアリング基準!$B$25,スコアリング基準!$C$25,IF(ABS($L4855)/$K4855&lt;=スコアリング基準!$B$26,スコアリング基準!$C$26,0))))</f>
        <v/>
      </c>
      <c r="V4855" s="4">
        <f>IF($P4855="なし",スコアリング基準!$C$27,0)</f>
        <v/>
      </c>
      <c r="W4855" s="4">
        <f>IF($F4855="",0,IF(ISNUMBER($F4855),IF($F4855&lt;=スコアリング基準!$B$28,スコアリング基準!$C$28,スコアリング基準!$C$29),0))</f>
        <v/>
      </c>
      <c r="X4855" s="4">
        <f>IFERROR(VLOOKUP($B4855,スコアリング基準!$A$36:$B$46,2,FALSE),0)</f>
        <v/>
      </c>
      <c r="Y4855" s="4">
        <f>SUM($S4855:$X4855)</f>
        <v/>
      </c>
      <c r="Z4855" s="4">
        <f>IF(COUNT($M4855:$N4855)=0,"データ無",IF($Y4855&gt;=スコアリング基準!$B$30,"S",IF($Y4855&gt;=スコアリング基準!$B$31,"A",IF($Y4855&gt;=スコアリング基準!$B$32,"B","C"))))</f>
        <v/>
      </c>
      <c r="AA4855">
        <f>IFERROR(INDEX(実績DB!$I$3:$I$104,MATCH($B4855&amp;$C4855,実績DB!$J$3:$J$104,0)),"")</f>
        <v/>
      </c>
    </row>
    <row r="4856">
      <c r="A4856" t="n">
        <v>4854</v>
      </c>
      <c r="B4856" t="inlineStr">
        <is>
          <t>中国</t>
        </is>
      </c>
      <c r="C4856" t="inlineStr">
        <is>
          <t>浦富変電所</t>
        </is>
      </c>
      <c r="D4856" t="inlineStr">
        <is>
          <t>鳥取県</t>
        </is>
      </c>
      <c r="E4856" t="n">
        <v>66</v>
      </c>
      <c r="G4856" s="3" t="n">
        <v>35.559345</v>
      </c>
      <c r="H4856" s="3" t="n">
        <v>134.326992</v>
      </c>
      <c r="I4856" t="inlineStr">
        <is>
          <t>OSM実測</t>
        </is>
      </c>
      <c r="J4856" t="n">
        <v>19</v>
      </c>
      <c r="K4856" t="n">
        <v>19</v>
      </c>
      <c r="L4856" t="n">
        <v>-19</v>
      </c>
      <c r="M4856" t="n">
        <v>0</v>
      </c>
      <c r="N4856" t="n">
        <v>0</v>
      </c>
      <c r="O4856" t="inlineStr">
        <is>
          <t>不可 ♯3</t>
        </is>
      </c>
      <c r="P4856" t="inlineStr">
        <is>
          <t>有り</t>
        </is>
      </c>
      <c r="R4856" s="4">
        <f>IF(COUNT($M4856:$N4856)=0,"",IF(AND(IF($N4856&lt;&gt;"",$N4856,$M4856)&lt;=0,$O4856&lt;&gt;"可"),"警告",""))</f>
        <v/>
      </c>
      <c r="S4856" s="4">
        <f>IF(COUNT($M4856:$N4856)=0,0,IF(IF($N4856&lt;&gt;"",$N4856,$M4856)&gt;=スコアリング基準!$B$20,スコアリング基準!$C$20,IF(IF($N4856&lt;&gt;"",$N4856,$M4856)&gt;=スコアリング基準!$B$21,スコアリング基準!$C$21,IF(IF($N4856&lt;&gt;"",$N4856,$M4856)&gt;0,スコアリング基準!$C$22,0))))</f>
        <v/>
      </c>
      <c r="T4856" s="4">
        <f>IF($O4856="可",スコアリング基準!$C$23,0)</f>
        <v/>
      </c>
      <c r="U4856" s="4">
        <f>IF(OR(COUNT($K4856:$L4856)&lt;2,$K4856=0),0,IF(ABS($L4856)/$K4856&lt;=スコアリング基準!$B$24,スコアリング基準!$C$24,IF(ABS($L4856)/$K4856&lt;=スコアリング基準!$B$25,スコアリング基準!$C$25,IF(ABS($L4856)/$K4856&lt;=スコアリング基準!$B$26,スコアリング基準!$C$26,0))))</f>
        <v/>
      </c>
      <c r="V4856" s="4">
        <f>IF($P4856="なし",スコアリング基準!$C$27,0)</f>
        <v/>
      </c>
      <c r="W4856" s="4">
        <f>IF($F4856="",0,IF(ISNUMBER($F4856),IF($F4856&lt;=スコアリング基準!$B$28,スコアリング基準!$C$28,スコアリング基準!$C$29),0))</f>
        <v/>
      </c>
      <c r="X4856" s="4">
        <f>IFERROR(VLOOKUP($B4856,スコアリング基準!$A$36:$B$46,2,FALSE),0)</f>
        <v/>
      </c>
      <c r="Y4856" s="4">
        <f>SUM($S4856:$X4856)</f>
        <v/>
      </c>
      <c r="Z4856" s="4">
        <f>IF(COUNT($M4856:$N4856)=0,"データ無",IF($Y4856&gt;=スコアリング基準!$B$30,"S",IF($Y4856&gt;=スコアリング基準!$B$31,"A",IF($Y4856&gt;=スコアリング基準!$B$32,"B","C"))))</f>
        <v/>
      </c>
      <c r="AA4856">
        <f>IFERROR(INDEX(実績DB!$I$3:$I$104,MATCH($B4856&amp;$C4856,実績DB!$J$3:$J$104,0)),"")</f>
        <v/>
      </c>
    </row>
    <row r="4857">
      <c r="A4857" t="n">
        <v>4855</v>
      </c>
      <c r="B4857" t="inlineStr">
        <is>
          <t>中国</t>
        </is>
      </c>
      <c r="C4857" t="inlineStr">
        <is>
          <t>玉島変電所</t>
        </is>
      </c>
      <c r="D4857" t="inlineStr">
        <is>
          <t>岡山県</t>
        </is>
      </c>
      <c r="E4857" t="n">
        <v>66</v>
      </c>
      <c r="G4857" s="3" t="n">
        <v>34.547999</v>
      </c>
      <c r="H4857" s="3" t="n">
        <v>133.667013</v>
      </c>
      <c r="I4857" t="inlineStr">
        <is>
          <t>OSM実測</t>
        </is>
      </c>
      <c r="J4857" t="n">
        <v>28</v>
      </c>
      <c r="K4857" t="n">
        <v>28</v>
      </c>
      <c r="L4857" t="n">
        <v>-20</v>
      </c>
      <c r="M4857" t="n">
        <v>8</v>
      </c>
      <c r="N4857" t="n">
        <v>0</v>
      </c>
      <c r="O4857" t="inlineStr">
        <is>
          <t>不可 ♯3</t>
        </is>
      </c>
      <c r="P4857" t="inlineStr">
        <is>
          <t>有り</t>
        </is>
      </c>
      <c r="R4857" s="4">
        <f>IF(COUNT($M4857:$N4857)=0,"",IF(AND(IF($N4857&lt;&gt;"",$N4857,$M4857)&lt;=0,$O4857&lt;&gt;"可"),"警告",""))</f>
        <v/>
      </c>
      <c r="S4857" s="4">
        <f>IF(COUNT($M4857:$N4857)=0,0,IF(IF($N4857&lt;&gt;"",$N4857,$M4857)&gt;=スコアリング基準!$B$20,スコアリング基準!$C$20,IF(IF($N4857&lt;&gt;"",$N4857,$M4857)&gt;=スコアリング基準!$B$21,スコアリング基準!$C$21,IF(IF($N4857&lt;&gt;"",$N4857,$M4857)&gt;0,スコアリング基準!$C$22,0))))</f>
        <v/>
      </c>
      <c r="T4857" s="4">
        <f>IF($O4857="可",スコアリング基準!$C$23,0)</f>
        <v/>
      </c>
      <c r="U4857" s="4">
        <f>IF(OR(COUNT($K4857:$L4857)&lt;2,$K4857=0),0,IF(ABS($L4857)/$K4857&lt;=スコアリング基準!$B$24,スコアリング基準!$C$24,IF(ABS($L4857)/$K4857&lt;=スコアリング基準!$B$25,スコアリング基準!$C$25,IF(ABS($L4857)/$K4857&lt;=スコアリング基準!$B$26,スコアリング基準!$C$26,0))))</f>
        <v/>
      </c>
      <c r="V4857" s="4">
        <f>IF($P4857="なし",スコアリング基準!$C$27,0)</f>
        <v/>
      </c>
      <c r="W4857" s="4">
        <f>IF($F4857="",0,IF(ISNUMBER($F4857),IF($F4857&lt;=スコアリング基準!$B$28,スコアリング基準!$C$28,スコアリング基準!$C$29),0))</f>
        <v/>
      </c>
      <c r="X4857" s="4">
        <f>IFERROR(VLOOKUP($B4857,スコアリング基準!$A$36:$B$46,2,FALSE),0)</f>
        <v/>
      </c>
      <c r="Y4857" s="4">
        <f>SUM($S4857:$X4857)</f>
        <v/>
      </c>
      <c r="Z4857" s="4">
        <f>IF(COUNT($M4857:$N4857)=0,"データ無",IF($Y4857&gt;=スコアリング基準!$B$30,"S",IF($Y4857&gt;=スコアリング基準!$B$31,"A",IF($Y4857&gt;=スコアリング基準!$B$32,"B","C"))))</f>
        <v/>
      </c>
      <c r="AA4857">
        <f>IFERROR(INDEX(実績DB!$I$3:$I$104,MATCH($B4857&amp;$C4857,実績DB!$J$3:$J$104,0)),"")</f>
        <v/>
      </c>
    </row>
    <row r="4858">
      <c r="A4858" t="n">
        <v>4856</v>
      </c>
      <c r="B4858" t="inlineStr">
        <is>
          <t>中国</t>
        </is>
      </c>
      <c r="C4858" t="inlineStr">
        <is>
          <t>福河変電所</t>
        </is>
      </c>
      <c r="D4858" t="inlineStr">
        <is>
          <t>兵庫県</t>
        </is>
      </c>
      <c r="E4858" t="n">
        <v>66</v>
      </c>
      <c r="G4858" s="3" t="n">
        <v>34.734423</v>
      </c>
      <c r="H4858" s="3" t="n">
        <v>134.280587</v>
      </c>
      <c r="I4858" t="inlineStr">
        <is>
          <t>OSM実測</t>
        </is>
      </c>
      <c r="J4858" t="n">
        <v>19</v>
      </c>
      <c r="K4858" t="n">
        <v>19</v>
      </c>
      <c r="L4858" t="n">
        <v>-12</v>
      </c>
      <c r="M4858" t="n">
        <v>8</v>
      </c>
      <c r="N4858" t="n">
        <v>0</v>
      </c>
      <c r="O4858" t="inlineStr">
        <is>
          <t>不可 #3</t>
        </is>
      </c>
      <c r="P4858" t="inlineStr">
        <is>
          <t>有り</t>
        </is>
      </c>
      <c r="R4858" s="4">
        <f>IF(COUNT($M4858:$N4858)=0,"",IF(AND(IF($N4858&lt;&gt;"",$N4858,$M4858)&lt;=0,$O4858&lt;&gt;"可"),"警告",""))</f>
        <v/>
      </c>
      <c r="S4858" s="4">
        <f>IF(COUNT($M4858:$N4858)=0,0,IF(IF($N4858&lt;&gt;"",$N4858,$M4858)&gt;=スコアリング基準!$B$20,スコアリング基準!$C$20,IF(IF($N4858&lt;&gt;"",$N4858,$M4858)&gt;=スコアリング基準!$B$21,スコアリング基準!$C$21,IF(IF($N4858&lt;&gt;"",$N4858,$M4858)&gt;0,スコアリング基準!$C$22,0))))</f>
        <v/>
      </c>
      <c r="T4858" s="4">
        <f>IF($O4858="可",スコアリング基準!$C$23,0)</f>
        <v/>
      </c>
      <c r="U4858" s="4">
        <f>IF(OR(COUNT($K4858:$L4858)&lt;2,$K4858=0),0,IF(ABS($L4858)/$K4858&lt;=スコアリング基準!$B$24,スコアリング基準!$C$24,IF(ABS($L4858)/$K4858&lt;=スコアリング基準!$B$25,スコアリング基準!$C$25,IF(ABS($L4858)/$K4858&lt;=スコアリング基準!$B$26,スコアリング基準!$C$26,0))))</f>
        <v/>
      </c>
      <c r="V4858" s="4">
        <f>IF($P4858="なし",スコアリング基準!$C$27,0)</f>
        <v/>
      </c>
      <c r="W4858" s="4">
        <f>IF($F4858="",0,IF(ISNUMBER($F4858),IF($F4858&lt;=スコアリング基準!$B$28,スコアリング基準!$C$28,スコアリング基準!$C$29),0))</f>
        <v/>
      </c>
      <c r="X4858" s="4">
        <f>IFERROR(VLOOKUP($B4858,スコアリング基準!$A$36:$B$46,2,FALSE),0)</f>
        <v/>
      </c>
      <c r="Y4858" s="4">
        <f>SUM($S4858:$X4858)</f>
        <v/>
      </c>
      <c r="Z4858" s="4">
        <f>IF(COUNT($M4858:$N4858)=0,"データ無",IF($Y4858&gt;=スコアリング基準!$B$30,"S",IF($Y4858&gt;=スコアリング基準!$B$31,"A",IF($Y4858&gt;=スコアリング基準!$B$32,"B","C"))))</f>
        <v/>
      </c>
      <c r="AA4858">
        <f>IFERROR(INDEX(実績DB!$I$3:$I$104,MATCH($B4858&amp;$C4858,実績DB!$J$3:$J$104,0)),"")</f>
        <v/>
      </c>
    </row>
    <row r="4859">
      <c r="A4859" t="n">
        <v>4857</v>
      </c>
      <c r="B4859" t="inlineStr">
        <is>
          <t>中国</t>
        </is>
      </c>
      <c r="C4859" t="inlineStr">
        <is>
          <t>竹市発電所</t>
        </is>
      </c>
      <c r="D4859" t="inlineStr">
        <is>
          <t>鳥取県</t>
        </is>
      </c>
      <c r="E4859" t="n">
        <v>66</v>
      </c>
      <c r="G4859" s="3" t="n">
        <v>35.379447</v>
      </c>
      <c r="H4859" s="3" t="n">
        <v>134.291861</v>
      </c>
      <c r="I4859" t="inlineStr">
        <is>
          <t>OSM実測</t>
        </is>
      </c>
      <c r="R4859" s="4">
        <f>IF(COUNT($M4859:$N4859)=0,"",IF(AND(IF($N4859&lt;&gt;"",$N4859,$M4859)&lt;=0,$O4859&lt;&gt;"可"),"警告",""))</f>
        <v/>
      </c>
      <c r="S4859" s="4">
        <f>IF(COUNT($M4859:$N4859)=0,0,IF(IF($N4859&lt;&gt;"",$N4859,$M4859)&gt;=スコアリング基準!$B$20,スコアリング基準!$C$20,IF(IF($N4859&lt;&gt;"",$N4859,$M4859)&gt;=スコアリング基準!$B$21,スコアリング基準!$C$21,IF(IF($N4859&lt;&gt;"",$N4859,$M4859)&gt;0,スコアリング基準!$C$22,0))))</f>
        <v/>
      </c>
      <c r="T4859" s="4">
        <f>IF($O4859="可",スコアリング基準!$C$23,0)</f>
        <v/>
      </c>
      <c r="U4859" s="4">
        <f>IF(OR(COUNT($K4859:$L4859)&lt;2,$K4859=0),0,IF(ABS($L4859)/$K4859&lt;=スコアリング基準!$B$24,スコアリング基準!$C$24,IF(ABS($L4859)/$K4859&lt;=スコアリング基準!$B$25,スコアリング基準!$C$25,IF(ABS($L4859)/$K4859&lt;=スコアリング基準!$B$26,スコアリング基準!$C$26,0))))</f>
        <v/>
      </c>
      <c r="V4859" s="4">
        <f>IF($P4859="なし",スコアリング基準!$C$27,0)</f>
        <v/>
      </c>
      <c r="W4859" s="4">
        <f>IF($F4859="",0,IF(ISNUMBER($F4859),IF($F4859&lt;=スコアリング基準!$B$28,スコアリング基準!$C$28,スコアリング基準!$C$29),0))</f>
        <v/>
      </c>
      <c r="X4859" s="4">
        <f>IFERROR(VLOOKUP($B4859,スコアリング基準!$A$36:$B$46,2,FALSE),0)</f>
        <v/>
      </c>
      <c r="Y4859" s="4">
        <f>SUM($S4859:$X4859)</f>
        <v/>
      </c>
      <c r="Z4859" s="4">
        <f>IF(COUNT($M4859:$N4859)=0,"データ無",IF($Y4859&gt;=スコアリング基準!$B$30,"S",IF($Y4859&gt;=スコアリング基準!$B$31,"A",IF($Y4859&gt;=スコアリング基準!$B$32,"B","C"))))</f>
        <v/>
      </c>
      <c r="AA4859">
        <f>IFERROR(INDEX(実績DB!$I$3:$I$104,MATCH($B4859&amp;$C4859,実績DB!$J$3:$J$104,0)),"")</f>
        <v/>
      </c>
    </row>
    <row r="4860">
      <c r="A4860" t="n">
        <v>4858</v>
      </c>
      <c r="B4860" t="inlineStr">
        <is>
          <t>中国</t>
        </is>
      </c>
      <c r="C4860" t="inlineStr">
        <is>
          <t>能美変電所</t>
        </is>
      </c>
      <c r="D4860" t="inlineStr">
        <is>
          <t>広島県</t>
        </is>
      </c>
      <c r="E4860" t="n">
        <v>66</v>
      </c>
      <c r="G4860" s="3" t="n">
        <v>34.207843</v>
      </c>
      <c r="H4860" s="3" t="n">
        <v>132.441078</v>
      </c>
      <c r="I4860" t="inlineStr">
        <is>
          <t>OSM実測</t>
        </is>
      </c>
      <c r="J4860" t="n">
        <v>9</v>
      </c>
      <c r="K4860" t="n">
        <v>9</v>
      </c>
      <c r="L4860" t="n">
        <v>-7</v>
      </c>
      <c r="M4860" t="n">
        <v>2</v>
      </c>
      <c r="N4860" t="n">
        <v>0</v>
      </c>
      <c r="O4860" t="inlineStr">
        <is>
          <t>不可 ♯3</t>
        </is>
      </c>
      <c r="P4860" t="inlineStr">
        <is>
          <t>有り</t>
        </is>
      </c>
      <c r="R4860" s="4">
        <f>IF(COUNT($M4860:$N4860)=0,"",IF(AND(IF($N4860&lt;&gt;"",$N4860,$M4860)&lt;=0,$O4860&lt;&gt;"可"),"警告",""))</f>
        <v/>
      </c>
      <c r="S4860" s="4">
        <f>IF(COUNT($M4860:$N4860)=0,0,IF(IF($N4860&lt;&gt;"",$N4860,$M4860)&gt;=スコアリング基準!$B$20,スコアリング基準!$C$20,IF(IF($N4860&lt;&gt;"",$N4860,$M4860)&gt;=スコアリング基準!$B$21,スコアリング基準!$C$21,IF(IF($N4860&lt;&gt;"",$N4860,$M4860)&gt;0,スコアリング基準!$C$22,0))))</f>
        <v/>
      </c>
      <c r="T4860" s="4">
        <f>IF($O4860="可",スコアリング基準!$C$23,0)</f>
        <v/>
      </c>
      <c r="U4860" s="4">
        <f>IF(OR(COUNT($K4860:$L4860)&lt;2,$K4860=0),0,IF(ABS($L4860)/$K4860&lt;=スコアリング基準!$B$24,スコアリング基準!$C$24,IF(ABS($L4860)/$K4860&lt;=スコアリング基準!$B$25,スコアリング基準!$C$25,IF(ABS($L4860)/$K4860&lt;=スコアリング基準!$B$26,スコアリング基準!$C$26,0))))</f>
        <v/>
      </c>
      <c r="V4860" s="4">
        <f>IF($P4860="なし",スコアリング基準!$C$27,0)</f>
        <v/>
      </c>
      <c r="W4860" s="4">
        <f>IF($F4860="",0,IF(ISNUMBER($F4860),IF($F4860&lt;=スコアリング基準!$B$28,スコアリング基準!$C$28,スコアリング基準!$C$29),0))</f>
        <v/>
      </c>
      <c r="X4860" s="4">
        <f>IFERROR(VLOOKUP($B4860,スコアリング基準!$A$36:$B$46,2,FALSE),0)</f>
        <v/>
      </c>
      <c r="Y4860" s="4">
        <f>SUM($S4860:$X4860)</f>
        <v/>
      </c>
      <c r="Z4860" s="4">
        <f>IF(COUNT($M4860:$N4860)=0,"データ無",IF($Y4860&gt;=スコアリング基準!$B$30,"S",IF($Y4860&gt;=スコアリング基準!$B$31,"A",IF($Y4860&gt;=スコアリング基準!$B$32,"B","C"))))</f>
        <v/>
      </c>
      <c r="AA4860">
        <f>IFERROR(INDEX(実績DB!$I$3:$I$104,MATCH($B4860&amp;$C4860,実績DB!$J$3:$J$104,0)),"")</f>
        <v/>
      </c>
    </row>
    <row r="4861">
      <c r="A4861" t="n">
        <v>4859</v>
      </c>
      <c r="B4861" t="inlineStr">
        <is>
          <t>中国</t>
        </is>
      </c>
      <c r="C4861" t="inlineStr">
        <is>
          <t>藤山変電所</t>
        </is>
      </c>
      <c r="D4861" t="inlineStr">
        <is>
          <t>山口県</t>
        </is>
      </c>
      <c r="E4861" t="n">
        <v>66</v>
      </c>
      <c r="G4861" s="3" t="n">
        <v>33.971966</v>
      </c>
      <c r="H4861" s="3" t="n">
        <v>131.236877</v>
      </c>
      <c r="I4861" t="inlineStr">
        <is>
          <t>OSM実測</t>
        </is>
      </c>
      <c r="J4861" t="n">
        <v>28</v>
      </c>
      <c r="K4861" t="n">
        <v>28</v>
      </c>
      <c r="L4861" t="n">
        <v>-22</v>
      </c>
      <c r="M4861" t="n">
        <v>6</v>
      </c>
      <c r="N4861" t="n">
        <v>0</v>
      </c>
      <c r="O4861" t="inlineStr">
        <is>
          <t>不可 ♯3</t>
        </is>
      </c>
      <c r="P4861" t="inlineStr">
        <is>
          <t>有り</t>
        </is>
      </c>
      <c r="R4861" s="4">
        <f>IF(COUNT($M4861:$N4861)=0,"",IF(AND(IF($N4861&lt;&gt;"",$N4861,$M4861)&lt;=0,$O4861&lt;&gt;"可"),"警告",""))</f>
        <v/>
      </c>
      <c r="S4861" s="4">
        <f>IF(COUNT($M4861:$N4861)=0,0,IF(IF($N4861&lt;&gt;"",$N4861,$M4861)&gt;=スコアリング基準!$B$20,スコアリング基準!$C$20,IF(IF($N4861&lt;&gt;"",$N4861,$M4861)&gt;=スコアリング基準!$B$21,スコアリング基準!$C$21,IF(IF($N4861&lt;&gt;"",$N4861,$M4861)&gt;0,スコアリング基準!$C$22,0))))</f>
        <v/>
      </c>
      <c r="T4861" s="4">
        <f>IF($O4861="可",スコアリング基準!$C$23,0)</f>
        <v/>
      </c>
      <c r="U4861" s="4">
        <f>IF(OR(COUNT($K4861:$L4861)&lt;2,$K4861=0),0,IF(ABS($L4861)/$K4861&lt;=スコアリング基準!$B$24,スコアリング基準!$C$24,IF(ABS($L4861)/$K4861&lt;=スコアリング基準!$B$25,スコアリング基準!$C$25,IF(ABS($L4861)/$K4861&lt;=スコアリング基準!$B$26,スコアリング基準!$C$26,0))))</f>
        <v/>
      </c>
      <c r="V4861" s="4">
        <f>IF($P4861="なし",スコアリング基準!$C$27,0)</f>
        <v/>
      </c>
      <c r="W4861" s="4">
        <f>IF($F4861="",0,IF(ISNUMBER($F4861),IF($F4861&lt;=スコアリング基準!$B$28,スコアリング基準!$C$28,スコアリング基準!$C$29),0))</f>
        <v/>
      </c>
      <c r="X4861" s="4">
        <f>IFERROR(VLOOKUP($B4861,スコアリング基準!$A$36:$B$46,2,FALSE),0)</f>
        <v/>
      </c>
      <c r="Y4861" s="4">
        <f>SUM($S4861:$X4861)</f>
        <v/>
      </c>
      <c r="Z4861" s="4">
        <f>IF(COUNT($M4861:$N4861)=0,"データ無",IF($Y4861&gt;=スコアリング基準!$B$30,"S",IF($Y4861&gt;=スコアリング基準!$B$31,"A",IF($Y4861&gt;=スコアリング基準!$B$32,"B","C"))))</f>
        <v/>
      </c>
      <c r="AA4861">
        <f>IFERROR(INDEX(実績DB!$I$3:$I$104,MATCH($B4861&amp;$C4861,実績DB!$J$3:$J$104,0)),"")</f>
        <v/>
      </c>
    </row>
    <row r="4862">
      <c r="A4862" t="n">
        <v>4860</v>
      </c>
      <c r="B4862" t="inlineStr">
        <is>
          <t>中国</t>
        </is>
      </c>
      <c r="C4862" t="inlineStr">
        <is>
          <t>長船変電所</t>
        </is>
      </c>
      <c r="D4862" t="inlineStr">
        <is>
          <t>岡山県</t>
        </is>
      </c>
      <c r="E4862" t="n">
        <v>66</v>
      </c>
      <c r="G4862" s="3" t="n">
        <v>34.695968</v>
      </c>
      <c r="H4862" s="3" t="n">
        <v>134.097082</v>
      </c>
      <c r="I4862" t="inlineStr">
        <is>
          <t>OSM実測</t>
        </is>
      </c>
      <c r="J4862" t="n">
        <v>38</v>
      </c>
      <c r="K4862" t="n">
        <v>33</v>
      </c>
      <c r="L4862" t="n">
        <v>-24</v>
      </c>
      <c r="M4862" t="n">
        <v>9</v>
      </c>
      <c r="N4862" t="n">
        <v>0</v>
      </c>
      <c r="O4862" t="inlineStr">
        <is>
          <t>不可 #3</t>
        </is>
      </c>
      <c r="P4862" t="inlineStr">
        <is>
          <t>有り</t>
        </is>
      </c>
      <c r="R4862" s="4">
        <f>IF(COUNT($M4862:$N4862)=0,"",IF(AND(IF($N4862&lt;&gt;"",$N4862,$M4862)&lt;=0,$O4862&lt;&gt;"可"),"警告",""))</f>
        <v/>
      </c>
      <c r="S4862" s="4">
        <f>IF(COUNT($M4862:$N4862)=0,0,IF(IF($N4862&lt;&gt;"",$N4862,$M4862)&gt;=スコアリング基準!$B$20,スコアリング基準!$C$20,IF(IF($N4862&lt;&gt;"",$N4862,$M4862)&gt;=スコアリング基準!$B$21,スコアリング基準!$C$21,IF(IF($N4862&lt;&gt;"",$N4862,$M4862)&gt;0,スコアリング基準!$C$22,0))))</f>
        <v/>
      </c>
      <c r="T4862" s="4">
        <f>IF($O4862="可",スコアリング基準!$C$23,0)</f>
        <v/>
      </c>
      <c r="U4862" s="4">
        <f>IF(OR(COUNT($K4862:$L4862)&lt;2,$K4862=0),0,IF(ABS($L4862)/$K4862&lt;=スコアリング基準!$B$24,スコアリング基準!$C$24,IF(ABS($L4862)/$K4862&lt;=スコアリング基準!$B$25,スコアリング基準!$C$25,IF(ABS($L4862)/$K4862&lt;=スコアリング基準!$B$26,スコアリング基準!$C$26,0))))</f>
        <v/>
      </c>
      <c r="V4862" s="4">
        <f>IF($P4862="なし",スコアリング基準!$C$27,0)</f>
        <v/>
      </c>
      <c r="W4862" s="4">
        <f>IF($F4862="",0,IF(ISNUMBER($F4862),IF($F4862&lt;=スコアリング基準!$B$28,スコアリング基準!$C$28,スコアリング基準!$C$29),0))</f>
        <v/>
      </c>
      <c r="X4862" s="4">
        <f>IFERROR(VLOOKUP($B4862,スコアリング基準!$A$36:$B$46,2,FALSE),0)</f>
        <v/>
      </c>
      <c r="Y4862" s="4">
        <f>SUM($S4862:$X4862)</f>
        <v/>
      </c>
      <c r="Z4862" s="4">
        <f>IF(COUNT($M4862:$N4862)=0,"データ無",IF($Y4862&gt;=スコアリング基準!$B$30,"S",IF($Y4862&gt;=スコアリング基準!$B$31,"A",IF($Y4862&gt;=スコアリング基準!$B$32,"B","C"))))</f>
        <v/>
      </c>
      <c r="AA4862">
        <f>IFERROR(INDEX(実績DB!$I$3:$I$104,MATCH($B4862&amp;$C4862,実績DB!$J$3:$J$104,0)),"")</f>
        <v/>
      </c>
    </row>
    <row r="4863">
      <c r="A4863" t="n">
        <v>4861</v>
      </c>
      <c r="B4863" t="inlineStr">
        <is>
          <t>中国</t>
        </is>
      </c>
      <c r="C4863" t="inlineStr">
        <is>
          <t>高千帆変電所</t>
        </is>
      </c>
      <c r="D4863" t="inlineStr">
        <is>
          <t>山口県</t>
        </is>
      </c>
      <c r="E4863" t="n">
        <v>66</v>
      </c>
      <c r="G4863" s="3" t="n">
        <v>34.012332</v>
      </c>
      <c r="H4863" s="3" t="n">
        <v>131.204404</v>
      </c>
      <c r="I4863" t="inlineStr">
        <is>
          <t>OSM実測</t>
        </is>
      </c>
      <c r="J4863" t="n">
        <v>33</v>
      </c>
      <c r="K4863" t="n">
        <v>28</v>
      </c>
      <c r="L4863" t="n">
        <v>-28</v>
      </c>
      <c r="M4863" t="n">
        <v>0</v>
      </c>
      <c r="N4863" t="n">
        <v>0</v>
      </c>
      <c r="O4863" t="inlineStr">
        <is>
          <t>不可 ♯3</t>
        </is>
      </c>
      <c r="P4863" t="inlineStr">
        <is>
          <t>有り</t>
        </is>
      </c>
      <c r="R4863" s="4">
        <f>IF(COUNT($M4863:$N4863)=0,"",IF(AND(IF($N4863&lt;&gt;"",$N4863,$M4863)&lt;=0,$O4863&lt;&gt;"可"),"警告",""))</f>
        <v/>
      </c>
      <c r="S4863" s="4">
        <f>IF(COUNT($M4863:$N4863)=0,0,IF(IF($N4863&lt;&gt;"",$N4863,$M4863)&gt;=スコアリング基準!$B$20,スコアリング基準!$C$20,IF(IF($N4863&lt;&gt;"",$N4863,$M4863)&gt;=スコアリング基準!$B$21,スコアリング基準!$C$21,IF(IF($N4863&lt;&gt;"",$N4863,$M4863)&gt;0,スコアリング基準!$C$22,0))))</f>
        <v/>
      </c>
      <c r="T4863" s="4">
        <f>IF($O4863="可",スコアリング基準!$C$23,0)</f>
        <v/>
      </c>
      <c r="U4863" s="4">
        <f>IF(OR(COUNT($K4863:$L4863)&lt;2,$K4863=0),0,IF(ABS($L4863)/$K4863&lt;=スコアリング基準!$B$24,スコアリング基準!$C$24,IF(ABS($L4863)/$K4863&lt;=スコアリング基準!$B$25,スコアリング基準!$C$25,IF(ABS($L4863)/$K4863&lt;=スコアリング基準!$B$26,スコアリング基準!$C$26,0))))</f>
        <v/>
      </c>
      <c r="V4863" s="4">
        <f>IF($P4863="なし",スコアリング基準!$C$27,0)</f>
        <v/>
      </c>
      <c r="W4863" s="4">
        <f>IF($F4863="",0,IF(ISNUMBER($F4863),IF($F4863&lt;=スコアリング基準!$B$28,スコアリング基準!$C$28,スコアリング基準!$C$29),0))</f>
        <v/>
      </c>
      <c r="X4863" s="4">
        <f>IFERROR(VLOOKUP($B4863,スコアリング基準!$A$36:$B$46,2,FALSE),0)</f>
        <v/>
      </c>
      <c r="Y4863" s="4">
        <f>SUM($S4863:$X4863)</f>
        <v/>
      </c>
      <c r="Z4863" s="4">
        <f>IF(COUNT($M4863:$N4863)=0,"データ無",IF($Y4863&gt;=スコアリング基準!$B$30,"S",IF($Y4863&gt;=スコアリング基準!$B$31,"A",IF($Y4863&gt;=スコアリング基準!$B$32,"B","C"))))</f>
        <v/>
      </c>
      <c r="AA4863">
        <f>IFERROR(INDEX(実績DB!$I$3:$I$104,MATCH($B4863&amp;$C4863,実績DB!$J$3:$J$104,0)),"")</f>
        <v/>
      </c>
    </row>
    <row r="4864">
      <c r="A4864" t="n">
        <v>4862</v>
      </c>
      <c r="B4864" t="inlineStr">
        <is>
          <t>中国</t>
        </is>
      </c>
      <c r="C4864" t="inlineStr">
        <is>
          <t>高森</t>
        </is>
      </c>
      <c r="D4864" t="inlineStr">
        <is>
          <t>山口県</t>
        </is>
      </c>
      <c r="E4864" t="n">
        <v>66</v>
      </c>
      <c r="G4864" s="3" t="n">
        <v>34.09653</v>
      </c>
      <c r="H4864" s="3" t="n">
        <v>132.051926</v>
      </c>
      <c r="I4864" t="inlineStr">
        <is>
          <t>OSM実測</t>
        </is>
      </c>
      <c r="J4864" t="n">
        <v>14</v>
      </c>
      <c r="K4864" t="n">
        <v>14</v>
      </c>
      <c r="L4864" t="n">
        <v>-12</v>
      </c>
      <c r="M4864" t="n">
        <v>0</v>
      </c>
      <c r="N4864" t="n">
        <v>0</v>
      </c>
      <c r="O4864" t="inlineStr">
        <is>
          <t>不可 ♯3</t>
        </is>
      </c>
      <c r="P4864" t="inlineStr">
        <is>
          <t>有り</t>
        </is>
      </c>
      <c r="R4864" s="4">
        <f>IF(COUNT($M4864:$N4864)=0,"",IF(AND(IF($N4864&lt;&gt;"",$N4864,$M4864)&lt;=0,$O4864&lt;&gt;"可"),"警告",""))</f>
        <v/>
      </c>
      <c r="S4864" s="4">
        <f>IF(COUNT($M4864:$N4864)=0,0,IF(IF($N4864&lt;&gt;"",$N4864,$M4864)&gt;=スコアリング基準!$B$20,スコアリング基準!$C$20,IF(IF($N4864&lt;&gt;"",$N4864,$M4864)&gt;=スコアリング基準!$B$21,スコアリング基準!$C$21,IF(IF($N4864&lt;&gt;"",$N4864,$M4864)&gt;0,スコアリング基準!$C$22,0))))</f>
        <v/>
      </c>
      <c r="T4864" s="4">
        <f>IF($O4864="可",スコアリング基準!$C$23,0)</f>
        <v/>
      </c>
      <c r="U4864" s="4">
        <f>IF(OR(COUNT($K4864:$L4864)&lt;2,$K4864=0),0,IF(ABS($L4864)/$K4864&lt;=スコアリング基準!$B$24,スコアリング基準!$C$24,IF(ABS($L4864)/$K4864&lt;=スコアリング基準!$B$25,スコアリング基準!$C$25,IF(ABS($L4864)/$K4864&lt;=スコアリング基準!$B$26,スコアリング基準!$C$26,0))))</f>
        <v/>
      </c>
      <c r="V4864" s="4">
        <f>IF($P4864="なし",スコアリング基準!$C$27,0)</f>
        <v/>
      </c>
      <c r="W4864" s="4">
        <f>IF($F4864="",0,IF(ISNUMBER($F4864),IF($F4864&lt;=スコアリング基準!$B$28,スコアリング基準!$C$28,スコアリング基準!$C$29),0))</f>
        <v/>
      </c>
      <c r="X4864" s="4">
        <f>IFERROR(VLOOKUP($B4864,スコアリング基準!$A$36:$B$46,2,FALSE),0)</f>
        <v/>
      </c>
      <c r="Y4864" s="4">
        <f>SUM($S4864:$X4864)</f>
        <v/>
      </c>
      <c r="Z4864" s="4">
        <f>IF(COUNT($M4864:$N4864)=0,"データ無",IF($Y4864&gt;=スコアリング基準!$B$30,"S",IF($Y4864&gt;=スコアリング基準!$B$31,"A",IF($Y4864&gt;=スコアリング基準!$B$32,"B","C"))))</f>
        <v/>
      </c>
      <c r="AA4864">
        <f>IFERROR(INDEX(実績DB!$I$3:$I$104,MATCH($B4864&amp;$C4864,実績DB!$J$3:$J$104,0)),"")</f>
        <v/>
      </c>
    </row>
    <row r="4865">
      <c r="A4865" t="n">
        <v>4863</v>
      </c>
      <c r="B4865" t="inlineStr">
        <is>
          <t>中国</t>
        </is>
      </c>
      <c r="C4865" t="inlineStr">
        <is>
          <t>中国電力</t>
        </is>
      </c>
      <c r="D4865" t="inlineStr">
        <is>
          <t>岡山県</t>
        </is>
      </c>
      <c r="G4865" s="3" t="n">
        <v>34.601194</v>
      </c>
      <c r="H4865" s="3" t="n">
        <v>133.819258</v>
      </c>
      <c r="I4865" t="inlineStr">
        <is>
          <t>OSM実測</t>
        </is>
      </c>
      <c r="R4865" s="4">
        <f>IF(COUNT($M4865:$N4865)=0,"",IF(AND(IF($N4865&lt;&gt;"",$N4865,$M4865)&lt;=0,$O4865&lt;&gt;"可"),"警告",""))</f>
        <v/>
      </c>
      <c r="S4865" s="4">
        <f>IF(COUNT($M4865:$N4865)=0,0,IF(IF($N4865&lt;&gt;"",$N4865,$M4865)&gt;=スコアリング基準!$B$20,スコアリング基準!$C$20,IF(IF($N4865&lt;&gt;"",$N4865,$M4865)&gt;=スコアリング基準!$B$21,スコアリング基準!$C$21,IF(IF($N4865&lt;&gt;"",$N4865,$M4865)&gt;0,スコアリング基準!$C$22,0))))</f>
        <v/>
      </c>
      <c r="T4865" s="4">
        <f>IF($O4865="可",スコアリング基準!$C$23,0)</f>
        <v/>
      </c>
      <c r="U4865" s="4">
        <f>IF(OR(COUNT($K4865:$L4865)&lt;2,$K4865=0),0,IF(ABS($L4865)/$K4865&lt;=スコアリング基準!$B$24,スコアリング基準!$C$24,IF(ABS($L4865)/$K4865&lt;=スコアリング基準!$B$25,スコアリング基準!$C$25,IF(ABS($L4865)/$K4865&lt;=スコアリング基準!$B$26,スコアリング基準!$C$26,0))))</f>
        <v/>
      </c>
      <c r="V4865" s="4">
        <f>IF($P4865="なし",スコアリング基準!$C$27,0)</f>
        <v/>
      </c>
      <c r="W4865" s="4">
        <f>IF($F4865="",0,IF(ISNUMBER($F4865),IF($F4865&lt;=スコアリング基準!$B$28,スコアリング基準!$C$28,スコアリング基準!$C$29),0))</f>
        <v/>
      </c>
      <c r="X4865" s="4">
        <f>IFERROR(VLOOKUP($B4865,スコアリング基準!$A$36:$B$46,2,FALSE),0)</f>
        <v/>
      </c>
      <c r="Y4865" s="4">
        <f>SUM($S4865:$X4865)</f>
        <v/>
      </c>
      <c r="Z4865" s="4">
        <f>IF(COUNT($M4865:$N4865)=0,"データ無",IF($Y4865&gt;=スコアリング基準!$B$30,"S",IF($Y4865&gt;=スコアリング基準!$B$31,"A",IF($Y4865&gt;=スコアリング基準!$B$32,"B","C"))))</f>
        <v/>
      </c>
      <c r="AA4865">
        <f>IFERROR(INDEX(実績DB!$I$3:$I$104,MATCH($B4865&amp;$C4865,実績DB!$J$3:$J$104,0)),"")</f>
        <v/>
      </c>
    </row>
    <row r="4866">
      <c r="A4866" t="n">
        <v>4864</v>
      </c>
      <c r="B4866" t="inlineStr">
        <is>
          <t>中国</t>
        </is>
      </c>
      <c r="C4866" t="inlineStr">
        <is>
          <t>中国電力 西下関開閉所</t>
        </is>
      </c>
      <c r="D4866" t="inlineStr">
        <is>
          <t>山口県</t>
        </is>
      </c>
      <c r="G4866" s="3" t="n">
        <v>33.940274</v>
      </c>
      <c r="H4866" s="3" t="n">
        <v>130.905579</v>
      </c>
      <c r="I4866" t="inlineStr">
        <is>
          <t>OSM実測</t>
        </is>
      </c>
      <c r="R4866" s="4">
        <f>IF(COUNT($M4866:$N4866)=0,"",IF(AND(IF($N4866&lt;&gt;"",$N4866,$M4866)&lt;=0,$O4866&lt;&gt;"可"),"警告",""))</f>
        <v/>
      </c>
      <c r="S4866" s="4">
        <f>IF(COUNT($M4866:$N4866)=0,0,IF(IF($N4866&lt;&gt;"",$N4866,$M4866)&gt;=スコアリング基準!$B$20,スコアリング基準!$C$20,IF(IF($N4866&lt;&gt;"",$N4866,$M4866)&gt;=スコアリング基準!$B$21,スコアリング基準!$C$21,IF(IF($N4866&lt;&gt;"",$N4866,$M4866)&gt;0,スコアリング基準!$C$22,0))))</f>
        <v/>
      </c>
      <c r="T4866" s="4">
        <f>IF($O4866="可",スコアリング基準!$C$23,0)</f>
        <v/>
      </c>
      <c r="U4866" s="4">
        <f>IF(OR(COUNT($K4866:$L4866)&lt;2,$K4866=0),0,IF(ABS($L4866)/$K4866&lt;=スコアリング基準!$B$24,スコアリング基準!$C$24,IF(ABS($L4866)/$K4866&lt;=スコアリング基準!$B$25,スコアリング基準!$C$25,IF(ABS($L4866)/$K4866&lt;=スコアリング基準!$B$26,スコアリング基準!$C$26,0))))</f>
        <v/>
      </c>
      <c r="V4866" s="4">
        <f>IF($P4866="なし",スコアリング基準!$C$27,0)</f>
        <v/>
      </c>
      <c r="W4866" s="4">
        <f>IF($F4866="",0,IF(ISNUMBER($F4866),IF($F4866&lt;=スコアリング基準!$B$28,スコアリング基準!$C$28,スコアリング基準!$C$29),0))</f>
        <v/>
      </c>
      <c r="X4866" s="4">
        <f>IFERROR(VLOOKUP($B4866,スコアリング基準!$A$36:$B$46,2,FALSE),0)</f>
        <v/>
      </c>
      <c r="Y4866" s="4">
        <f>SUM($S4866:$X4866)</f>
        <v/>
      </c>
      <c r="Z4866" s="4">
        <f>IF(COUNT($M4866:$N4866)=0,"データ無",IF($Y4866&gt;=スコアリング基準!$B$30,"S",IF($Y4866&gt;=スコアリング基準!$B$31,"A",IF($Y4866&gt;=スコアリング基準!$B$32,"B","C"))))</f>
        <v/>
      </c>
      <c r="AA4866">
        <f>IFERROR(INDEX(実績DB!$I$3:$I$104,MATCH($B4866&amp;$C4866,実績DB!$J$3:$J$104,0)),"")</f>
        <v/>
      </c>
    </row>
    <row r="4867">
      <c r="A4867" t="n">
        <v>4865</v>
      </c>
      <c r="B4867" t="inlineStr">
        <is>
          <t>中国</t>
        </is>
      </c>
      <c r="C4867" t="inlineStr">
        <is>
          <t>中国電力船倉変電所</t>
        </is>
      </c>
      <c r="D4867" t="inlineStr">
        <is>
          <t>岡山県</t>
        </is>
      </c>
      <c r="G4867" s="3" t="n">
        <v>34.590392</v>
      </c>
      <c r="H4867" s="3" t="n">
        <v>133.773084</v>
      </c>
      <c r="I4867" t="inlineStr">
        <is>
          <t>OSM実測</t>
        </is>
      </c>
      <c r="J4867" t="n">
        <v>57</v>
      </c>
      <c r="K4867" t="n">
        <v>42</v>
      </c>
      <c r="L4867" t="n">
        <v>-23</v>
      </c>
      <c r="M4867" t="n">
        <v>18</v>
      </c>
      <c r="N4867" t="n">
        <v>18</v>
      </c>
      <c r="O4867" t="inlineStr">
        <is>
          <t>不可 ♯3</t>
        </is>
      </c>
      <c r="P4867" t="inlineStr">
        <is>
          <t>なし</t>
        </is>
      </c>
      <c r="R4867" s="4">
        <f>IF(COUNT($M4867:$N4867)=0,"",IF(AND(IF($N4867&lt;&gt;"",$N4867,$M4867)&lt;=0,$O4867&lt;&gt;"可"),"警告",""))</f>
        <v/>
      </c>
      <c r="S4867" s="4">
        <f>IF(COUNT($M4867:$N4867)=0,0,IF(IF($N4867&lt;&gt;"",$N4867,$M4867)&gt;=スコアリング基準!$B$20,スコアリング基準!$C$20,IF(IF($N4867&lt;&gt;"",$N4867,$M4867)&gt;=スコアリング基準!$B$21,スコアリング基準!$C$21,IF(IF($N4867&lt;&gt;"",$N4867,$M4867)&gt;0,スコアリング基準!$C$22,0))))</f>
        <v/>
      </c>
      <c r="T4867" s="4">
        <f>IF($O4867="可",スコアリング基準!$C$23,0)</f>
        <v/>
      </c>
      <c r="U4867" s="4">
        <f>IF(OR(COUNT($K4867:$L4867)&lt;2,$K4867=0),0,IF(ABS($L4867)/$K4867&lt;=スコアリング基準!$B$24,スコアリング基準!$C$24,IF(ABS($L4867)/$K4867&lt;=スコアリング基準!$B$25,スコアリング基準!$C$25,IF(ABS($L4867)/$K4867&lt;=スコアリング基準!$B$26,スコアリング基準!$C$26,0))))</f>
        <v/>
      </c>
      <c r="V4867" s="4">
        <f>IF($P4867="なし",スコアリング基準!$C$27,0)</f>
        <v/>
      </c>
      <c r="W4867" s="4">
        <f>IF($F4867="",0,IF(ISNUMBER($F4867),IF($F4867&lt;=スコアリング基準!$B$28,スコアリング基準!$C$28,スコアリング基準!$C$29),0))</f>
        <v/>
      </c>
      <c r="X4867" s="4">
        <f>IFERROR(VLOOKUP($B4867,スコアリング基準!$A$36:$B$46,2,FALSE),0)</f>
        <v/>
      </c>
      <c r="Y4867" s="4">
        <f>SUM($S4867:$X4867)</f>
        <v/>
      </c>
      <c r="Z4867" s="4">
        <f>IF(COUNT($M4867:$N4867)=0,"データ無",IF($Y4867&gt;=スコアリング基準!$B$30,"S",IF($Y4867&gt;=スコアリング基準!$B$31,"A",IF($Y4867&gt;=スコアリング基準!$B$32,"B","C"))))</f>
        <v/>
      </c>
      <c r="AA4867">
        <f>IFERROR(INDEX(実績DB!$I$3:$I$104,MATCH($B4867&amp;$C4867,実績DB!$J$3:$J$104,0)),"")</f>
        <v/>
      </c>
    </row>
    <row r="4868">
      <c r="A4868" t="n">
        <v>4866</v>
      </c>
      <c r="B4868" t="inlineStr">
        <is>
          <t>中国</t>
        </is>
      </c>
      <c r="C4868" t="inlineStr">
        <is>
          <t>久賀変電所</t>
        </is>
      </c>
      <c r="D4868" t="inlineStr">
        <is>
          <t>山口県</t>
        </is>
      </c>
      <c r="G4868" s="3" t="n">
        <v>33.944212</v>
      </c>
      <c r="H4868" s="3" t="n">
        <v>132.263828</v>
      </c>
      <c r="I4868" t="inlineStr">
        <is>
          <t>OSM実測</t>
        </is>
      </c>
      <c r="J4868" t="n">
        <v>28</v>
      </c>
      <c r="K4868" t="n">
        <v>28</v>
      </c>
      <c r="L4868" t="n">
        <v>-28</v>
      </c>
      <c r="M4868" t="n">
        <v>0</v>
      </c>
      <c r="N4868" t="n">
        <v>0</v>
      </c>
      <c r="O4868" t="inlineStr">
        <is>
          <t>不可 ♯3</t>
        </is>
      </c>
      <c r="P4868" t="inlineStr">
        <is>
          <t>有り</t>
        </is>
      </c>
      <c r="R4868" s="4">
        <f>IF(COUNT($M4868:$N4868)=0,"",IF(AND(IF($N4868&lt;&gt;"",$N4868,$M4868)&lt;=0,$O4868&lt;&gt;"可"),"警告",""))</f>
        <v/>
      </c>
      <c r="S4868" s="4">
        <f>IF(COUNT($M4868:$N4868)=0,0,IF(IF($N4868&lt;&gt;"",$N4868,$M4868)&gt;=スコアリング基準!$B$20,スコアリング基準!$C$20,IF(IF($N4868&lt;&gt;"",$N4868,$M4868)&gt;=スコアリング基準!$B$21,スコアリング基準!$C$21,IF(IF($N4868&lt;&gt;"",$N4868,$M4868)&gt;0,スコアリング基準!$C$22,0))))</f>
        <v/>
      </c>
      <c r="T4868" s="4">
        <f>IF($O4868="可",スコアリング基準!$C$23,0)</f>
        <v/>
      </c>
      <c r="U4868" s="4">
        <f>IF(OR(COUNT($K4868:$L4868)&lt;2,$K4868=0),0,IF(ABS($L4868)/$K4868&lt;=スコアリング基準!$B$24,スコアリング基準!$C$24,IF(ABS($L4868)/$K4868&lt;=スコアリング基準!$B$25,スコアリング基準!$C$25,IF(ABS($L4868)/$K4868&lt;=スコアリング基準!$B$26,スコアリング基準!$C$26,0))))</f>
        <v/>
      </c>
      <c r="V4868" s="4">
        <f>IF($P4868="なし",スコアリング基準!$C$27,0)</f>
        <v/>
      </c>
      <c r="W4868" s="4">
        <f>IF($F4868="",0,IF(ISNUMBER($F4868),IF($F4868&lt;=スコアリング基準!$B$28,スコアリング基準!$C$28,スコアリング基準!$C$29),0))</f>
        <v/>
      </c>
      <c r="X4868" s="4">
        <f>IFERROR(VLOOKUP($B4868,スコアリング基準!$A$36:$B$46,2,FALSE),0)</f>
        <v/>
      </c>
      <c r="Y4868" s="4">
        <f>SUM($S4868:$X4868)</f>
        <v/>
      </c>
      <c r="Z4868" s="4">
        <f>IF(COUNT($M4868:$N4868)=0,"データ無",IF($Y4868&gt;=スコアリング基準!$B$30,"S",IF($Y4868&gt;=スコアリング基準!$B$31,"A",IF($Y4868&gt;=スコアリング基準!$B$32,"B","C"))))</f>
        <v/>
      </c>
      <c r="AA4868">
        <f>IFERROR(INDEX(実績DB!$I$3:$I$104,MATCH($B4868&amp;$C4868,実績DB!$J$3:$J$104,0)),"")</f>
        <v/>
      </c>
    </row>
    <row r="4869">
      <c r="A4869" t="n">
        <v>4867</v>
      </c>
      <c r="B4869" t="inlineStr">
        <is>
          <t>中国</t>
        </is>
      </c>
      <c r="C4869" t="inlineStr">
        <is>
          <t>伯方変電所</t>
        </is>
      </c>
      <c r="D4869" t="inlineStr">
        <is>
          <t>広島県</t>
        </is>
      </c>
      <c r="G4869" s="3" t="n">
        <v>34.211599</v>
      </c>
      <c r="H4869" s="3" t="n">
        <v>133.093708</v>
      </c>
      <c r="I4869" t="inlineStr">
        <is>
          <t>OSM実測</t>
        </is>
      </c>
      <c r="J4869" t="n">
        <v>42</v>
      </c>
      <c r="K4869" t="n">
        <v>38</v>
      </c>
      <c r="L4869" t="n">
        <v>-35</v>
      </c>
      <c r="M4869" t="n">
        <v>3</v>
      </c>
      <c r="N4869" t="n">
        <v>0</v>
      </c>
      <c r="O4869" t="inlineStr">
        <is>
          <t>不可 ♯3</t>
        </is>
      </c>
      <c r="P4869" t="inlineStr">
        <is>
          <t>有り</t>
        </is>
      </c>
      <c r="R4869" s="4">
        <f>IF(COUNT($M4869:$N4869)=0,"",IF(AND(IF($N4869&lt;&gt;"",$N4869,$M4869)&lt;=0,$O4869&lt;&gt;"可"),"警告",""))</f>
        <v/>
      </c>
      <c r="S4869" s="4">
        <f>IF(COUNT($M4869:$N4869)=0,0,IF(IF($N4869&lt;&gt;"",$N4869,$M4869)&gt;=スコアリング基準!$B$20,スコアリング基準!$C$20,IF(IF($N4869&lt;&gt;"",$N4869,$M4869)&gt;=スコアリング基準!$B$21,スコアリング基準!$C$21,IF(IF($N4869&lt;&gt;"",$N4869,$M4869)&gt;0,スコアリング基準!$C$22,0))))</f>
        <v/>
      </c>
      <c r="T4869" s="4">
        <f>IF($O4869="可",スコアリング基準!$C$23,0)</f>
        <v/>
      </c>
      <c r="U4869" s="4">
        <f>IF(OR(COUNT($K4869:$L4869)&lt;2,$K4869=0),0,IF(ABS($L4869)/$K4869&lt;=スコアリング基準!$B$24,スコアリング基準!$C$24,IF(ABS($L4869)/$K4869&lt;=スコアリング基準!$B$25,スコアリング基準!$C$25,IF(ABS($L4869)/$K4869&lt;=スコアリング基準!$B$26,スコアリング基準!$C$26,0))))</f>
        <v/>
      </c>
      <c r="V4869" s="4">
        <f>IF($P4869="なし",スコアリング基準!$C$27,0)</f>
        <v/>
      </c>
      <c r="W4869" s="4">
        <f>IF($F4869="",0,IF(ISNUMBER($F4869),IF($F4869&lt;=スコアリング基準!$B$28,スコアリング基準!$C$28,スコアリング基準!$C$29),0))</f>
        <v/>
      </c>
      <c r="X4869" s="4">
        <f>IFERROR(VLOOKUP($B4869,スコアリング基準!$A$36:$B$46,2,FALSE),0)</f>
        <v/>
      </c>
      <c r="Y4869" s="4">
        <f>SUM($S4869:$X4869)</f>
        <v/>
      </c>
      <c r="Z4869" s="4">
        <f>IF(COUNT($M4869:$N4869)=0,"データ無",IF($Y4869&gt;=スコアリング基準!$B$30,"S",IF($Y4869&gt;=スコアリング基準!$B$31,"A",IF($Y4869&gt;=スコアリング基準!$B$32,"B","C"))))</f>
        <v/>
      </c>
      <c r="AA4869">
        <f>IFERROR(INDEX(実績DB!$I$3:$I$104,MATCH($B4869&amp;$C4869,実績DB!$J$3:$J$104,0)),"")</f>
        <v/>
      </c>
    </row>
    <row r="4870">
      <c r="A4870" t="n">
        <v>4868</v>
      </c>
      <c r="B4870" t="inlineStr">
        <is>
          <t>中国</t>
        </is>
      </c>
      <c r="C4870" t="inlineStr">
        <is>
          <t>伯耆大山変電所</t>
        </is>
      </c>
      <c r="D4870" t="inlineStr">
        <is>
          <t>鳥取県</t>
        </is>
      </c>
      <c r="G4870" s="3" t="n">
        <v>35.428864</v>
      </c>
      <c r="H4870" s="3" t="n">
        <v>133.393389</v>
      </c>
      <c r="I4870" t="inlineStr">
        <is>
          <t>OSM実測</t>
        </is>
      </c>
      <c r="R4870" s="4">
        <f>IF(COUNT($M4870:$N4870)=0,"",IF(AND(IF($N4870&lt;&gt;"",$N4870,$M4870)&lt;=0,$O4870&lt;&gt;"可"),"警告",""))</f>
        <v/>
      </c>
      <c r="S4870" s="4">
        <f>IF(COUNT($M4870:$N4870)=0,0,IF(IF($N4870&lt;&gt;"",$N4870,$M4870)&gt;=スコアリング基準!$B$20,スコアリング基準!$C$20,IF(IF($N4870&lt;&gt;"",$N4870,$M4870)&gt;=スコアリング基準!$B$21,スコアリング基準!$C$21,IF(IF($N4870&lt;&gt;"",$N4870,$M4870)&gt;0,スコアリング基準!$C$22,0))))</f>
        <v/>
      </c>
      <c r="T4870" s="4">
        <f>IF($O4870="可",スコアリング基準!$C$23,0)</f>
        <v/>
      </c>
      <c r="U4870" s="4">
        <f>IF(OR(COUNT($K4870:$L4870)&lt;2,$K4870=0),0,IF(ABS($L4870)/$K4870&lt;=スコアリング基準!$B$24,スコアリング基準!$C$24,IF(ABS($L4870)/$K4870&lt;=スコアリング基準!$B$25,スコアリング基準!$C$25,IF(ABS($L4870)/$K4870&lt;=スコアリング基準!$B$26,スコアリング基準!$C$26,0))))</f>
        <v/>
      </c>
      <c r="V4870" s="4">
        <f>IF($P4870="なし",スコアリング基準!$C$27,0)</f>
        <v/>
      </c>
      <c r="W4870" s="4">
        <f>IF($F4870="",0,IF(ISNUMBER($F4870),IF($F4870&lt;=スコアリング基準!$B$28,スコアリング基準!$C$28,スコアリング基準!$C$29),0))</f>
        <v/>
      </c>
      <c r="X4870" s="4">
        <f>IFERROR(VLOOKUP($B4870,スコアリング基準!$A$36:$B$46,2,FALSE),0)</f>
        <v/>
      </c>
      <c r="Y4870" s="4">
        <f>SUM($S4870:$X4870)</f>
        <v/>
      </c>
      <c r="Z4870" s="4">
        <f>IF(COUNT($M4870:$N4870)=0,"データ無",IF($Y4870&gt;=スコアリング基準!$B$30,"S",IF($Y4870&gt;=スコアリング基準!$B$31,"A",IF($Y4870&gt;=スコアリング基準!$B$32,"B","C"))))</f>
        <v/>
      </c>
      <c r="AA4870">
        <f>IFERROR(INDEX(実績DB!$I$3:$I$104,MATCH($B4870&amp;$C4870,実績DB!$J$3:$J$104,0)),"")</f>
        <v/>
      </c>
    </row>
    <row r="4871">
      <c r="A4871" t="n">
        <v>4869</v>
      </c>
      <c r="B4871" t="inlineStr">
        <is>
          <t>中国</t>
        </is>
      </c>
      <c r="C4871" t="inlineStr">
        <is>
          <t>南西条変電所</t>
        </is>
      </c>
      <c r="D4871" t="inlineStr">
        <is>
          <t>広島県</t>
        </is>
      </c>
      <c r="G4871" s="3" t="n">
        <v>34.379852</v>
      </c>
      <c r="H4871" s="3" t="n">
        <v>132.689667</v>
      </c>
      <c r="I4871" t="inlineStr">
        <is>
          <t>OSM実測</t>
        </is>
      </c>
      <c r="J4871" t="n">
        <v>19</v>
      </c>
      <c r="K4871" t="n">
        <v>14</v>
      </c>
      <c r="L4871" t="n">
        <v>0</v>
      </c>
      <c r="O4871" t="inlineStr">
        <is>
          <t>不可 ♯2</t>
        </is>
      </c>
      <c r="P4871" t="inlineStr">
        <is>
          <t>有り</t>
        </is>
      </c>
      <c r="R4871" s="4">
        <f>IF(COUNT($M4871:$N4871)=0,"",IF(AND(IF($N4871&lt;&gt;"",$N4871,$M4871)&lt;=0,$O4871&lt;&gt;"可"),"警告",""))</f>
        <v/>
      </c>
      <c r="S4871" s="4">
        <f>IF(COUNT($M4871:$N4871)=0,0,IF(IF($N4871&lt;&gt;"",$N4871,$M4871)&gt;=スコアリング基準!$B$20,スコアリング基準!$C$20,IF(IF($N4871&lt;&gt;"",$N4871,$M4871)&gt;=スコアリング基準!$B$21,スコアリング基準!$C$21,IF(IF($N4871&lt;&gt;"",$N4871,$M4871)&gt;0,スコアリング基準!$C$22,0))))</f>
        <v/>
      </c>
      <c r="T4871" s="4">
        <f>IF($O4871="可",スコアリング基準!$C$23,0)</f>
        <v/>
      </c>
      <c r="U4871" s="4">
        <f>IF(OR(COUNT($K4871:$L4871)&lt;2,$K4871=0),0,IF(ABS($L4871)/$K4871&lt;=スコアリング基準!$B$24,スコアリング基準!$C$24,IF(ABS($L4871)/$K4871&lt;=スコアリング基準!$B$25,スコアリング基準!$C$25,IF(ABS($L4871)/$K4871&lt;=スコアリング基準!$B$26,スコアリング基準!$C$26,0))))</f>
        <v/>
      </c>
      <c r="V4871" s="4">
        <f>IF($P4871="なし",スコアリング基準!$C$27,0)</f>
        <v/>
      </c>
      <c r="W4871" s="4">
        <f>IF($F4871="",0,IF(ISNUMBER($F4871),IF($F4871&lt;=スコアリング基準!$B$28,スコアリング基準!$C$28,スコアリング基準!$C$29),0))</f>
        <v/>
      </c>
      <c r="X4871" s="4">
        <f>IFERROR(VLOOKUP($B4871,スコアリング基準!$A$36:$B$46,2,FALSE),0)</f>
        <v/>
      </c>
      <c r="Y4871" s="4">
        <f>SUM($S4871:$X4871)</f>
        <v/>
      </c>
      <c r="Z4871" s="4">
        <f>IF(COUNT($M4871:$N4871)=0,"データ無",IF($Y4871&gt;=スコアリング基準!$B$30,"S",IF($Y4871&gt;=スコアリング基準!$B$31,"A",IF($Y4871&gt;=スコアリング基準!$B$32,"B","C"))))</f>
        <v/>
      </c>
      <c r="AA4871">
        <f>IFERROR(INDEX(実績DB!$I$3:$I$104,MATCH($B4871&amp;$C4871,実績DB!$J$3:$J$104,0)),"")</f>
        <v/>
      </c>
    </row>
    <row r="4872">
      <c r="A4872" t="n">
        <v>4870</v>
      </c>
      <c r="B4872" t="inlineStr">
        <is>
          <t>中国</t>
        </is>
      </c>
      <c r="C4872" t="inlineStr">
        <is>
          <t>南陽変電所</t>
        </is>
      </c>
      <c r="D4872" t="inlineStr">
        <is>
          <t>山口県</t>
        </is>
      </c>
      <c r="G4872" s="3" t="n">
        <v>34.077951</v>
      </c>
      <c r="H4872" s="3" t="n">
        <v>131.755145</v>
      </c>
      <c r="I4872" t="inlineStr">
        <is>
          <t>OSM実測</t>
        </is>
      </c>
      <c r="J4872" t="n">
        <v>38</v>
      </c>
      <c r="K4872" t="n">
        <v>38</v>
      </c>
      <c r="L4872" t="n">
        <v>-32</v>
      </c>
      <c r="M4872" t="n">
        <v>6</v>
      </c>
      <c r="N4872" t="n">
        <v>0</v>
      </c>
      <c r="O4872" t="inlineStr">
        <is>
          <t>不可 ♯3</t>
        </is>
      </c>
      <c r="P4872" t="inlineStr">
        <is>
          <t>有り</t>
        </is>
      </c>
      <c r="R4872" s="4">
        <f>IF(COUNT($M4872:$N4872)=0,"",IF(AND(IF($N4872&lt;&gt;"",$N4872,$M4872)&lt;=0,$O4872&lt;&gt;"可"),"警告",""))</f>
        <v/>
      </c>
      <c r="S4872" s="4">
        <f>IF(COUNT($M4872:$N4872)=0,0,IF(IF($N4872&lt;&gt;"",$N4872,$M4872)&gt;=スコアリング基準!$B$20,スコアリング基準!$C$20,IF(IF($N4872&lt;&gt;"",$N4872,$M4872)&gt;=スコアリング基準!$B$21,スコアリング基準!$C$21,IF(IF($N4872&lt;&gt;"",$N4872,$M4872)&gt;0,スコアリング基準!$C$22,0))))</f>
        <v/>
      </c>
      <c r="T4872" s="4">
        <f>IF($O4872="可",スコアリング基準!$C$23,0)</f>
        <v/>
      </c>
      <c r="U4872" s="4">
        <f>IF(OR(COUNT($K4872:$L4872)&lt;2,$K4872=0),0,IF(ABS($L4872)/$K4872&lt;=スコアリング基準!$B$24,スコアリング基準!$C$24,IF(ABS($L4872)/$K4872&lt;=スコアリング基準!$B$25,スコアリング基準!$C$25,IF(ABS($L4872)/$K4872&lt;=スコアリング基準!$B$26,スコアリング基準!$C$26,0))))</f>
        <v/>
      </c>
      <c r="V4872" s="4">
        <f>IF($P4872="なし",スコアリング基準!$C$27,0)</f>
        <v/>
      </c>
      <c r="W4872" s="4">
        <f>IF($F4872="",0,IF(ISNUMBER($F4872),IF($F4872&lt;=スコアリング基準!$B$28,スコアリング基準!$C$28,スコアリング基準!$C$29),0))</f>
        <v/>
      </c>
      <c r="X4872" s="4">
        <f>IFERROR(VLOOKUP($B4872,スコアリング基準!$A$36:$B$46,2,FALSE),0)</f>
        <v/>
      </c>
      <c r="Y4872" s="4">
        <f>SUM($S4872:$X4872)</f>
        <v/>
      </c>
      <c r="Z4872" s="4">
        <f>IF(COUNT($M4872:$N4872)=0,"データ無",IF($Y4872&gt;=スコアリング基準!$B$30,"S",IF($Y4872&gt;=スコアリング基準!$B$31,"A",IF($Y4872&gt;=スコアリング基準!$B$32,"B","C"))))</f>
        <v/>
      </c>
      <c r="AA4872">
        <f>IFERROR(INDEX(実績DB!$I$3:$I$104,MATCH($B4872&amp;$C4872,実績DB!$J$3:$J$104,0)),"")</f>
        <v/>
      </c>
    </row>
    <row r="4873">
      <c r="A4873" t="n">
        <v>4871</v>
      </c>
      <c r="B4873" t="inlineStr">
        <is>
          <t>中国</t>
        </is>
      </c>
      <c r="C4873" t="inlineStr">
        <is>
          <t>因島変電所</t>
        </is>
      </c>
      <c r="D4873" t="inlineStr">
        <is>
          <t>広島県</t>
        </is>
      </c>
      <c r="G4873" s="3" t="n">
        <v>34.299638</v>
      </c>
      <c r="H4873" s="3" t="n">
        <v>133.182241</v>
      </c>
      <c r="I4873" t="inlineStr">
        <is>
          <t>OSM実測</t>
        </is>
      </c>
      <c r="J4873" t="n">
        <v>47</v>
      </c>
      <c r="K4873" t="n">
        <v>38</v>
      </c>
      <c r="L4873" t="n">
        <v>-27</v>
      </c>
      <c r="M4873" t="n">
        <v>9</v>
      </c>
      <c r="N4873" t="n">
        <v>0</v>
      </c>
      <c r="O4873" t="inlineStr">
        <is>
          <t>不可 ♯3</t>
        </is>
      </c>
      <c r="P4873" t="inlineStr">
        <is>
          <t>有り</t>
        </is>
      </c>
      <c r="R4873" s="4">
        <f>IF(COUNT($M4873:$N4873)=0,"",IF(AND(IF($N4873&lt;&gt;"",$N4873,$M4873)&lt;=0,$O4873&lt;&gt;"可"),"警告",""))</f>
        <v/>
      </c>
      <c r="S4873" s="4">
        <f>IF(COUNT($M4873:$N4873)=0,0,IF(IF($N4873&lt;&gt;"",$N4873,$M4873)&gt;=スコアリング基準!$B$20,スコアリング基準!$C$20,IF(IF($N4873&lt;&gt;"",$N4873,$M4873)&gt;=スコアリング基準!$B$21,スコアリング基準!$C$21,IF(IF($N4873&lt;&gt;"",$N4873,$M4873)&gt;0,スコアリング基準!$C$22,0))))</f>
        <v/>
      </c>
      <c r="T4873" s="4">
        <f>IF($O4873="可",スコアリング基準!$C$23,0)</f>
        <v/>
      </c>
      <c r="U4873" s="4">
        <f>IF(OR(COUNT($K4873:$L4873)&lt;2,$K4873=0),0,IF(ABS($L4873)/$K4873&lt;=スコアリング基準!$B$24,スコアリング基準!$C$24,IF(ABS($L4873)/$K4873&lt;=スコアリング基準!$B$25,スコアリング基準!$C$25,IF(ABS($L4873)/$K4873&lt;=スコアリング基準!$B$26,スコアリング基準!$C$26,0))))</f>
        <v/>
      </c>
      <c r="V4873" s="4">
        <f>IF($P4873="なし",スコアリング基準!$C$27,0)</f>
        <v/>
      </c>
      <c r="W4873" s="4">
        <f>IF($F4873="",0,IF(ISNUMBER($F4873),IF($F4873&lt;=スコアリング基準!$B$28,スコアリング基準!$C$28,スコアリング基準!$C$29),0))</f>
        <v/>
      </c>
      <c r="X4873" s="4">
        <f>IFERROR(VLOOKUP($B4873,スコアリング基準!$A$36:$B$46,2,FALSE),0)</f>
        <v/>
      </c>
      <c r="Y4873" s="4">
        <f>SUM($S4873:$X4873)</f>
        <v/>
      </c>
      <c r="Z4873" s="4">
        <f>IF(COUNT($M4873:$N4873)=0,"データ無",IF($Y4873&gt;=スコアリング基準!$B$30,"S",IF($Y4873&gt;=スコアリング基準!$B$31,"A",IF($Y4873&gt;=スコアリング基準!$B$32,"B","C"))))</f>
        <v/>
      </c>
      <c r="AA4873">
        <f>IFERROR(INDEX(実績DB!$I$3:$I$104,MATCH($B4873&amp;$C4873,実績DB!$J$3:$J$104,0)),"")</f>
        <v/>
      </c>
    </row>
    <row r="4874">
      <c r="A4874" t="n">
        <v>4872</v>
      </c>
      <c r="B4874" t="inlineStr">
        <is>
          <t>中国</t>
        </is>
      </c>
      <c r="C4874" t="inlineStr">
        <is>
          <t>小野田変電所</t>
        </is>
      </c>
      <c r="D4874" t="inlineStr">
        <is>
          <t>山口県</t>
        </is>
      </c>
      <c r="G4874" s="3" t="n">
        <v>33.966779</v>
      </c>
      <c r="H4874" s="3" t="n">
        <v>131.172902</v>
      </c>
      <c r="I4874" t="inlineStr">
        <is>
          <t>OSM実測</t>
        </is>
      </c>
      <c r="J4874" t="n">
        <v>99</v>
      </c>
      <c r="K4874" t="n">
        <v>42</v>
      </c>
      <c r="L4874" t="n">
        <v>-8</v>
      </c>
      <c r="O4874" t="inlineStr">
        <is>
          <t>不可 ♯2</t>
        </is>
      </c>
      <c r="P4874" t="inlineStr">
        <is>
          <t>有り</t>
        </is>
      </c>
      <c r="R4874" s="4">
        <f>IF(COUNT($M4874:$N4874)=0,"",IF(AND(IF($N4874&lt;&gt;"",$N4874,$M4874)&lt;=0,$O4874&lt;&gt;"可"),"警告",""))</f>
        <v/>
      </c>
      <c r="S4874" s="4">
        <f>IF(COUNT($M4874:$N4874)=0,0,IF(IF($N4874&lt;&gt;"",$N4874,$M4874)&gt;=スコアリング基準!$B$20,スコアリング基準!$C$20,IF(IF($N4874&lt;&gt;"",$N4874,$M4874)&gt;=スコアリング基準!$B$21,スコアリング基準!$C$21,IF(IF($N4874&lt;&gt;"",$N4874,$M4874)&gt;0,スコアリング基準!$C$22,0))))</f>
        <v/>
      </c>
      <c r="T4874" s="4">
        <f>IF($O4874="可",スコアリング基準!$C$23,0)</f>
        <v/>
      </c>
      <c r="U4874" s="4">
        <f>IF(OR(COUNT($K4874:$L4874)&lt;2,$K4874=0),0,IF(ABS($L4874)/$K4874&lt;=スコアリング基準!$B$24,スコアリング基準!$C$24,IF(ABS($L4874)/$K4874&lt;=スコアリング基準!$B$25,スコアリング基準!$C$25,IF(ABS($L4874)/$K4874&lt;=スコアリング基準!$B$26,スコアリング基準!$C$26,0))))</f>
        <v/>
      </c>
      <c r="V4874" s="4">
        <f>IF($P4874="なし",スコアリング基準!$C$27,0)</f>
        <v/>
      </c>
      <c r="W4874" s="4">
        <f>IF($F4874="",0,IF(ISNUMBER($F4874),IF($F4874&lt;=スコアリング基準!$B$28,スコアリング基準!$C$28,スコアリング基準!$C$29),0))</f>
        <v/>
      </c>
      <c r="X4874" s="4">
        <f>IFERROR(VLOOKUP($B4874,スコアリング基準!$A$36:$B$46,2,FALSE),0)</f>
        <v/>
      </c>
      <c r="Y4874" s="4">
        <f>SUM($S4874:$X4874)</f>
        <v/>
      </c>
      <c r="Z4874" s="4">
        <f>IF(COUNT($M4874:$N4874)=0,"データ無",IF($Y4874&gt;=スコアリング基準!$B$30,"S",IF($Y4874&gt;=スコアリング基準!$B$31,"A",IF($Y4874&gt;=スコアリング基準!$B$32,"B","C"))))</f>
        <v/>
      </c>
      <c r="AA4874">
        <f>IFERROR(INDEX(実績DB!$I$3:$I$104,MATCH($B4874&amp;$C4874,実績DB!$J$3:$J$104,0)),"")</f>
        <v/>
      </c>
    </row>
    <row r="4875">
      <c r="A4875" t="n">
        <v>4873</v>
      </c>
      <c r="B4875" t="inlineStr">
        <is>
          <t>中国</t>
        </is>
      </c>
      <c r="C4875" t="inlineStr">
        <is>
          <t>川本変電所</t>
        </is>
      </c>
      <c r="D4875" t="inlineStr">
        <is>
          <t>島根県</t>
        </is>
      </c>
      <c r="G4875" s="3" t="n">
        <v>34.978451</v>
      </c>
      <c r="H4875" s="3" t="n">
        <v>132.500565</v>
      </c>
      <c r="I4875" t="inlineStr">
        <is>
          <t>OSM実測</t>
        </is>
      </c>
      <c r="J4875" t="n">
        <v>11</v>
      </c>
      <c r="K4875" t="n">
        <v>11</v>
      </c>
      <c r="L4875" t="n">
        <v>-8</v>
      </c>
      <c r="M4875" t="n">
        <v>5</v>
      </c>
      <c r="N4875" t="n">
        <v>0</v>
      </c>
      <c r="O4875" t="inlineStr">
        <is>
          <t>不可 ♯3</t>
        </is>
      </c>
      <c r="P4875" t="inlineStr">
        <is>
          <t>有り</t>
        </is>
      </c>
      <c r="R4875" s="4">
        <f>IF(COUNT($M4875:$N4875)=0,"",IF(AND(IF($N4875&lt;&gt;"",$N4875,$M4875)&lt;=0,$O4875&lt;&gt;"可"),"警告",""))</f>
        <v/>
      </c>
      <c r="S4875" s="4">
        <f>IF(COUNT($M4875:$N4875)=0,0,IF(IF($N4875&lt;&gt;"",$N4875,$M4875)&gt;=スコアリング基準!$B$20,スコアリング基準!$C$20,IF(IF($N4875&lt;&gt;"",$N4875,$M4875)&gt;=スコアリング基準!$B$21,スコアリング基準!$C$21,IF(IF($N4875&lt;&gt;"",$N4875,$M4875)&gt;0,スコアリング基準!$C$22,0))))</f>
        <v/>
      </c>
      <c r="T4875" s="4">
        <f>IF($O4875="可",スコアリング基準!$C$23,0)</f>
        <v/>
      </c>
      <c r="U4875" s="4">
        <f>IF(OR(COUNT($K4875:$L4875)&lt;2,$K4875=0),0,IF(ABS($L4875)/$K4875&lt;=スコアリング基準!$B$24,スコアリング基準!$C$24,IF(ABS($L4875)/$K4875&lt;=スコアリング基準!$B$25,スコアリング基準!$C$25,IF(ABS($L4875)/$K4875&lt;=スコアリング基準!$B$26,スコアリング基準!$C$26,0))))</f>
        <v/>
      </c>
      <c r="V4875" s="4">
        <f>IF($P4875="なし",スコアリング基準!$C$27,0)</f>
        <v/>
      </c>
      <c r="W4875" s="4">
        <f>IF($F4875="",0,IF(ISNUMBER($F4875),IF($F4875&lt;=スコアリング基準!$B$28,スコアリング基準!$C$28,スコアリング基準!$C$29),0))</f>
        <v/>
      </c>
      <c r="X4875" s="4">
        <f>IFERROR(VLOOKUP($B4875,スコアリング基準!$A$36:$B$46,2,FALSE),0)</f>
        <v/>
      </c>
      <c r="Y4875" s="4">
        <f>SUM($S4875:$X4875)</f>
        <v/>
      </c>
      <c r="Z4875" s="4">
        <f>IF(COUNT($M4875:$N4875)=0,"データ無",IF($Y4875&gt;=スコアリング基準!$B$30,"S",IF($Y4875&gt;=スコアリング基準!$B$31,"A",IF($Y4875&gt;=スコアリング基準!$B$32,"B","C"))))</f>
        <v/>
      </c>
      <c r="AA4875">
        <f>IFERROR(INDEX(実績DB!$I$3:$I$104,MATCH($B4875&amp;$C4875,実績DB!$J$3:$J$104,0)),"")</f>
        <v/>
      </c>
    </row>
    <row r="4876">
      <c r="A4876" t="n">
        <v>4874</v>
      </c>
      <c r="B4876" t="inlineStr">
        <is>
          <t>中国</t>
        </is>
      </c>
      <c r="C4876" t="inlineStr">
        <is>
          <t>広瀬変電所</t>
        </is>
      </c>
      <c r="D4876" t="inlineStr">
        <is>
          <t>岡山県</t>
        </is>
      </c>
      <c r="G4876" s="3" t="n">
        <v>34.67555</v>
      </c>
      <c r="H4876" s="3" t="n">
        <v>133.926883</v>
      </c>
      <c r="I4876" t="inlineStr">
        <is>
          <t>OSM実測</t>
        </is>
      </c>
      <c r="J4876" t="n">
        <v>28</v>
      </c>
      <c r="K4876" t="n">
        <v>14</v>
      </c>
      <c r="L4876" t="n">
        <v>0</v>
      </c>
      <c r="M4876" t="n">
        <v>14</v>
      </c>
      <c r="N4876" t="n">
        <v>0</v>
      </c>
      <c r="O4876" t="inlineStr">
        <is>
          <t>不可 #3</t>
        </is>
      </c>
      <c r="P4876" t="inlineStr">
        <is>
          <t>有り</t>
        </is>
      </c>
      <c r="R4876" s="4">
        <f>IF(COUNT($M4876:$N4876)=0,"",IF(AND(IF($N4876&lt;&gt;"",$N4876,$M4876)&lt;=0,$O4876&lt;&gt;"可"),"警告",""))</f>
        <v/>
      </c>
      <c r="S4876" s="4">
        <f>IF(COUNT($M4876:$N4876)=0,0,IF(IF($N4876&lt;&gt;"",$N4876,$M4876)&gt;=スコアリング基準!$B$20,スコアリング基準!$C$20,IF(IF($N4876&lt;&gt;"",$N4876,$M4876)&gt;=スコアリング基準!$B$21,スコアリング基準!$C$21,IF(IF($N4876&lt;&gt;"",$N4876,$M4876)&gt;0,スコアリング基準!$C$22,0))))</f>
        <v/>
      </c>
      <c r="T4876" s="4">
        <f>IF($O4876="可",スコアリング基準!$C$23,0)</f>
        <v/>
      </c>
      <c r="U4876" s="4">
        <f>IF(OR(COUNT($K4876:$L4876)&lt;2,$K4876=0),0,IF(ABS($L4876)/$K4876&lt;=スコアリング基準!$B$24,スコアリング基準!$C$24,IF(ABS($L4876)/$K4876&lt;=スコアリング基準!$B$25,スコアリング基準!$C$25,IF(ABS($L4876)/$K4876&lt;=スコアリング基準!$B$26,スコアリング基準!$C$26,0))))</f>
        <v/>
      </c>
      <c r="V4876" s="4">
        <f>IF($P4876="なし",スコアリング基準!$C$27,0)</f>
        <v/>
      </c>
      <c r="W4876" s="4">
        <f>IF($F4876="",0,IF(ISNUMBER($F4876),IF($F4876&lt;=スコアリング基準!$B$28,スコアリング基準!$C$28,スコアリング基準!$C$29),0))</f>
        <v/>
      </c>
      <c r="X4876" s="4">
        <f>IFERROR(VLOOKUP($B4876,スコアリング基準!$A$36:$B$46,2,FALSE),0)</f>
        <v/>
      </c>
      <c r="Y4876" s="4">
        <f>SUM($S4876:$X4876)</f>
        <v/>
      </c>
      <c r="Z4876" s="4">
        <f>IF(COUNT($M4876:$N4876)=0,"データ無",IF($Y4876&gt;=スコアリング基準!$B$30,"S",IF($Y4876&gt;=スコアリング基準!$B$31,"A",IF($Y4876&gt;=スコアリング基準!$B$32,"B","C"))))</f>
        <v/>
      </c>
      <c r="AA4876">
        <f>IFERROR(INDEX(実績DB!$I$3:$I$104,MATCH($B4876&amp;$C4876,実績DB!$J$3:$J$104,0)),"")</f>
        <v/>
      </c>
    </row>
    <row r="4877">
      <c r="A4877" t="n">
        <v>4875</v>
      </c>
      <c r="B4877" t="inlineStr">
        <is>
          <t>中国</t>
        </is>
      </c>
      <c r="C4877" t="inlineStr">
        <is>
          <t>新見変電所</t>
        </is>
      </c>
      <c r="D4877" t="inlineStr">
        <is>
          <t>岡山県</t>
        </is>
      </c>
      <c r="G4877" s="3" t="n">
        <v>34.986894</v>
      </c>
      <c r="H4877" s="3" t="n">
        <v>133.454837</v>
      </c>
      <c r="I4877" t="inlineStr">
        <is>
          <t>OSM実測</t>
        </is>
      </c>
      <c r="J4877" t="n">
        <v>190</v>
      </c>
      <c r="K4877" t="n">
        <v>95</v>
      </c>
      <c r="L4877" t="n">
        <v>-65</v>
      </c>
      <c r="O4877" t="inlineStr">
        <is>
          <t>可</t>
        </is>
      </c>
      <c r="P4877" t="inlineStr">
        <is>
          <t>有り</t>
        </is>
      </c>
      <c r="R4877" s="4">
        <f>IF(COUNT($M4877:$N4877)=0,"",IF(AND(IF($N4877&lt;&gt;"",$N4877,$M4877)&lt;=0,$O4877&lt;&gt;"可"),"警告",""))</f>
        <v/>
      </c>
      <c r="S4877" s="4">
        <f>IF(COUNT($M4877:$N4877)=0,0,IF(IF($N4877&lt;&gt;"",$N4877,$M4877)&gt;=スコアリング基準!$B$20,スコアリング基準!$C$20,IF(IF($N4877&lt;&gt;"",$N4877,$M4877)&gt;=スコアリング基準!$B$21,スコアリング基準!$C$21,IF(IF($N4877&lt;&gt;"",$N4877,$M4877)&gt;0,スコアリング基準!$C$22,0))))</f>
        <v/>
      </c>
      <c r="T4877" s="4">
        <f>IF($O4877="可",スコアリング基準!$C$23,0)</f>
        <v/>
      </c>
      <c r="U4877" s="4">
        <f>IF(OR(COUNT($K4877:$L4877)&lt;2,$K4877=0),0,IF(ABS($L4877)/$K4877&lt;=スコアリング基準!$B$24,スコアリング基準!$C$24,IF(ABS($L4877)/$K4877&lt;=スコアリング基準!$B$25,スコアリング基準!$C$25,IF(ABS($L4877)/$K4877&lt;=スコアリング基準!$B$26,スコアリング基準!$C$26,0))))</f>
        <v/>
      </c>
      <c r="V4877" s="4">
        <f>IF($P4877="なし",スコアリング基準!$C$27,0)</f>
        <v/>
      </c>
      <c r="W4877" s="4">
        <f>IF($F4877="",0,IF(ISNUMBER($F4877),IF($F4877&lt;=スコアリング基準!$B$28,スコアリング基準!$C$28,スコアリング基準!$C$29),0))</f>
        <v/>
      </c>
      <c r="X4877" s="4">
        <f>IFERROR(VLOOKUP($B4877,スコアリング基準!$A$36:$B$46,2,FALSE),0)</f>
        <v/>
      </c>
      <c r="Y4877" s="4">
        <f>SUM($S4877:$X4877)</f>
        <v/>
      </c>
      <c r="Z4877" s="4">
        <f>IF(COUNT($M4877:$N4877)=0,"データ無",IF($Y4877&gt;=スコアリング基準!$B$30,"S",IF($Y4877&gt;=スコアリング基準!$B$31,"A",IF($Y4877&gt;=スコアリング基準!$B$32,"B","C"))))</f>
        <v/>
      </c>
      <c r="AA4877">
        <f>IFERROR(INDEX(実績DB!$I$3:$I$104,MATCH($B4877&amp;$C4877,実績DB!$J$3:$J$104,0)),"")</f>
        <v/>
      </c>
    </row>
    <row r="4878">
      <c r="A4878" t="n">
        <v>4876</v>
      </c>
      <c r="B4878" t="inlineStr">
        <is>
          <t>中国</t>
        </is>
      </c>
      <c r="C4878" t="inlineStr">
        <is>
          <t>権現変電所</t>
        </is>
      </c>
      <c r="D4878" t="inlineStr">
        <is>
          <t>山口県</t>
        </is>
      </c>
      <c r="G4878" s="3" t="n">
        <v>34.056042</v>
      </c>
      <c r="H4878" s="3" t="n">
        <v>131.798275</v>
      </c>
      <c r="I4878" t="inlineStr">
        <is>
          <t>OSM実測</t>
        </is>
      </c>
      <c r="J4878" t="n">
        <v>23</v>
      </c>
      <c r="K4878" t="n">
        <v>19</v>
      </c>
      <c r="L4878" t="n">
        <v>0</v>
      </c>
      <c r="M4878" t="n">
        <v>19</v>
      </c>
      <c r="N4878" t="n">
        <v>0</v>
      </c>
      <c r="O4878" t="inlineStr">
        <is>
          <t>不可 ♯3</t>
        </is>
      </c>
      <c r="P4878" t="inlineStr">
        <is>
          <t>有り</t>
        </is>
      </c>
      <c r="R4878" s="4">
        <f>IF(COUNT($M4878:$N4878)=0,"",IF(AND(IF($N4878&lt;&gt;"",$N4878,$M4878)&lt;=0,$O4878&lt;&gt;"可"),"警告",""))</f>
        <v/>
      </c>
      <c r="S4878" s="4">
        <f>IF(COUNT($M4878:$N4878)=0,0,IF(IF($N4878&lt;&gt;"",$N4878,$M4878)&gt;=スコアリング基準!$B$20,スコアリング基準!$C$20,IF(IF($N4878&lt;&gt;"",$N4878,$M4878)&gt;=スコアリング基準!$B$21,スコアリング基準!$C$21,IF(IF($N4878&lt;&gt;"",$N4878,$M4878)&gt;0,スコアリング基準!$C$22,0))))</f>
        <v/>
      </c>
      <c r="T4878" s="4">
        <f>IF($O4878="可",スコアリング基準!$C$23,0)</f>
        <v/>
      </c>
      <c r="U4878" s="4">
        <f>IF(OR(COUNT($K4878:$L4878)&lt;2,$K4878=0),0,IF(ABS($L4878)/$K4878&lt;=スコアリング基準!$B$24,スコアリング基準!$C$24,IF(ABS($L4878)/$K4878&lt;=スコアリング基準!$B$25,スコアリング基準!$C$25,IF(ABS($L4878)/$K4878&lt;=スコアリング基準!$B$26,スコアリング基準!$C$26,0))))</f>
        <v/>
      </c>
      <c r="V4878" s="4">
        <f>IF($P4878="なし",スコアリング基準!$C$27,0)</f>
        <v/>
      </c>
      <c r="W4878" s="4">
        <f>IF($F4878="",0,IF(ISNUMBER($F4878),IF($F4878&lt;=スコアリング基準!$B$28,スコアリング基準!$C$28,スコアリング基準!$C$29),0))</f>
        <v/>
      </c>
      <c r="X4878" s="4">
        <f>IFERROR(VLOOKUP($B4878,スコアリング基準!$A$36:$B$46,2,FALSE),0)</f>
        <v/>
      </c>
      <c r="Y4878" s="4">
        <f>SUM($S4878:$X4878)</f>
        <v/>
      </c>
      <c r="Z4878" s="4">
        <f>IF(COUNT($M4878:$N4878)=0,"データ無",IF($Y4878&gt;=スコアリング基準!$B$30,"S",IF($Y4878&gt;=スコアリング基準!$B$31,"A",IF($Y4878&gt;=スコアリング基準!$B$32,"B","C"))))</f>
        <v/>
      </c>
      <c r="AA4878">
        <f>IFERROR(INDEX(実績DB!$I$3:$I$104,MATCH($B4878&amp;$C4878,実績DB!$J$3:$J$104,0)),"")</f>
        <v/>
      </c>
    </row>
    <row r="4879">
      <c r="A4879" t="n">
        <v>4877</v>
      </c>
      <c r="B4879" t="inlineStr">
        <is>
          <t>中国</t>
        </is>
      </c>
      <c r="C4879" t="inlineStr">
        <is>
          <t>片原変電所</t>
        </is>
      </c>
      <c r="D4879" t="inlineStr">
        <is>
          <t>鳥取県</t>
        </is>
      </c>
      <c r="G4879" s="3" t="n">
        <v>35.501135</v>
      </c>
      <c r="H4879" s="3" t="n">
        <v>134.233746</v>
      </c>
      <c r="I4879" t="inlineStr">
        <is>
          <t>OSM実測</t>
        </is>
      </c>
      <c r="J4879" t="n">
        <v>19</v>
      </c>
      <c r="K4879" t="n">
        <v>19</v>
      </c>
      <c r="L4879" t="n">
        <v>0</v>
      </c>
      <c r="M4879" t="n">
        <v>19</v>
      </c>
      <c r="N4879" t="n">
        <v>0</v>
      </c>
      <c r="O4879" t="inlineStr">
        <is>
          <t>不可 ♯3</t>
        </is>
      </c>
      <c r="P4879" t="inlineStr">
        <is>
          <t>有り</t>
        </is>
      </c>
      <c r="R4879" s="4">
        <f>IF(COUNT($M4879:$N4879)=0,"",IF(AND(IF($N4879&lt;&gt;"",$N4879,$M4879)&lt;=0,$O4879&lt;&gt;"可"),"警告",""))</f>
        <v/>
      </c>
      <c r="S4879" s="4">
        <f>IF(COUNT($M4879:$N4879)=0,0,IF(IF($N4879&lt;&gt;"",$N4879,$M4879)&gt;=スコアリング基準!$B$20,スコアリング基準!$C$20,IF(IF($N4879&lt;&gt;"",$N4879,$M4879)&gt;=スコアリング基準!$B$21,スコアリング基準!$C$21,IF(IF($N4879&lt;&gt;"",$N4879,$M4879)&gt;0,スコアリング基準!$C$22,0))))</f>
        <v/>
      </c>
      <c r="T4879" s="4">
        <f>IF($O4879="可",スコアリング基準!$C$23,0)</f>
        <v/>
      </c>
      <c r="U4879" s="4">
        <f>IF(OR(COUNT($K4879:$L4879)&lt;2,$K4879=0),0,IF(ABS($L4879)/$K4879&lt;=スコアリング基準!$B$24,スコアリング基準!$C$24,IF(ABS($L4879)/$K4879&lt;=スコアリング基準!$B$25,スコアリング基準!$C$25,IF(ABS($L4879)/$K4879&lt;=スコアリング基準!$B$26,スコアリング基準!$C$26,0))))</f>
        <v/>
      </c>
      <c r="V4879" s="4">
        <f>IF($P4879="なし",スコアリング基準!$C$27,0)</f>
        <v/>
      </c>
      <c r="W4879" s="4">
        <f>IF($F4879="",0,IF(ISNUMBER($F4879),IF($F4879&lt;=スコアリング基準!$B$28,スコアリング基準!$C$28,スコアリング基準!$C$29),0))</f>
        <v/>
      </c>
      <c r="X4879" s="4">
        <f>IFERROR(VLOOKUP($B4879,スコアリング基準!$A$36:$B$46,2,FALSE),0)</f>
        <v/>
      </c>
      <c r="Y4879" s="4">
        <f>SUM($S4879:$X4879)</f>
        <v/>
      </c>
      <c r="Z4879" s="4">
        <f>IF(COUNT($M4879:$N4879)=0,"データ無",IF($Y4879&gt;=スコアリング基準!$B$30,"S",IF($Y4879&gt;=スコアリング基準!$B$31,"A",IF($Y4879&gt;=スコアリング基準!$B$32,"B","C"))))</f>
        <v/>
      </c>
      <c r="AA4879">
        <f>IFERROR(INDEX(実績DB!$I$3:$I$104,MATCH($B4879&amp;$C4879,実績DB!$J$3:$J$104,0)),"")</f>
        <v/>
      </c>
    </row>
    <row r="4880">
      <c r="A4880" t="n">
        <v>4878</v>
      </c>
      <c r="B4880" t="inlineStr">
        <is>
          <t>中国</t>
        </is>
      </c>
      <c r="C4880" t="inlineStr">
        <is>
          <t>牟礼変電所</t>
        </is>
      </c>
      <c r="D4880" t="inlineStr">
        <is>
          <t>山口県</t>
        </is>
      </c>
      <c r="G4880" s="3" t="n">
        <v>34.053269</v>
      </c>
      <c r="H4880" s="3" t="n">
        <v>131.614637</v>
      </c>
      <c r="I4880" t="inlineStr">
        <is>
          <t>OSM実測</t>
        </is>
      </c>
      <c r="J4880" t="n">
        <v>57</v>
      </c>
      <c r="K4880" t="n">
        <v>28</v>
      </c>
      <c r="L4880" t="n">
        <v>-28</v>
      </c>
      <c r="M4880" t="n">
        <v>0</v>
      </c>
      <c r="N4880" t="n">
        <v>0</v>
      </c>
      <c r="O4880" t="inlineStr">
        <is>
          <t>不可 ♯3</t>
        </is>
      </c>
      <c r="P4880" t="inlineStr">
        <is>
          <t>有り</t>
        </is>
      </c>
      <c r="R4880" s="4">
        <f>IF(COUNT($M4880:$N4880)=0,"",IF(AND(IF($N4880&lt;&gt;"",$N4880,$M4880)&lt;=0,$O4880&lt;&gt;"可"),"警告",""))</f>
        <v/>
      </c>
      <c r="S4880" s="4">
        <f>IF(COUNT($M4880:$N4880)=0,0,IF(IF($N4880&lt;&gt;"",$N4880,$M4880)&gt;=スコアリング基準!$B$20,スコアリング基準!$C$20,IF(IF($N4880&lt;&gt;"",$N4880,$M4880)&gt;=スコアリング基準!$B$21,スコアリング基準!$C$21,IF(IF($N4880&lt;&gt;"",$N4880,$M4880)&gt;0,スコアリング基準!$C$22,0))))</f>
        <v/>
      </c>
      <c r="T4880" s="4">
        <f>IF($O4880="可",スコアリング基準!$C$23,0)</f>
        <v/>
      </c>
      <c r="U4880" s="4">
        <f>IF(OR(COUNT($K4880:$L4880)&lt;2,$K4880=0),0,IF(ABS($L4880)/$K4880&lt;=スコアリング基準!$B$24,スコアリング基準!$C$24,IF(ABS($L4880)/$K4880&lt;=スコアリング基準!$B$25,スコアリング基準!$C$25,IF(ABS($L4880)/$K4880&lt;=スコアリング基準!$B$26,スコアリング基準!$C$26,0))))</f>
        <v/>
      </c>
      <c r="V4880" s="4">
        <f>IF($P4880="なし",スコアリング基準!$C$27,0)</f>
        <v/>
      </c>
      <c r="W4880" s="4">
        <f>IF($F4880="",0,IF(ISNUMBER($F4880),IF($F4880&lt;=スコアリング基準!$B$28,スコアリング基準!$C$28,スコアリング基準!$C$29),0))</f>
        <v/>
      </c>
      <c r="X4880" s="4">
        <f>IFERROR(VLOOKUP($B4880,スコアリング基準!$A$36:$B$46,2,FALSE),0)</f>
        <v/>
      </c>
      <c r="Y4880" s="4">
        <f>SUM($S4880:$X4880)</f>
        <v/>
      </c>
      <c r="Z4880" s="4">
        <f>IF(COUNT($M4880:$N4880)=0,"データ無",IF($Y4880&gt;=スコアリング基準!$B$30,"S",IF($Y4880&gt;=スコアリング基準!$B$31,"A",IF($Y4880&gt;=スコアリング基準!$B$32,"B","C"))))</f>
        <v/>
      </c>
      <c r="AA4880">
        <f>IFERROR(INDEX(実績DB!$I$3:$I$104,MATCH($B4880&amp;$C4880,実績DB!$J$3:$J$104,0)),"")</f>
        <v/>
      </c>
    </row>
    <row r="4881">
      <c r="A4881" t="n">
        <v>4879</v>
      </c>
      <c r="B4881" t="inlineStr">
        <is>
          <t>中国</t>
        </is>
      </c>
      <c r="C4881" t="inlineStr">
        <is>
          <t>琴浦変電所</t>
        </is>
      </c>
      <c r="D4881" t="inlineStr">
        <is>
          <t>岡山県</t>
        </is>
      </c>
      <c r="G4881" s="3" t="n">
        <v>34.479213</v>
      </c>
      <c r="H4881" s="3" t="n">
        <v>133.823497</v>
      </c>
      <c r="I4881" t="inlineStr">
        <is>
          <t>OSM実測</t>
        </is>
      </c>
      <c r="J4881" t="n">
        <v>38</v>
      </c>
      <c r="K4881" t="n">
        <v>33</v>
      </c>
      <c r="L4881" t="n">
        <v>-26</v>
      </c>
      <c r="M4881" t="n">
        <v>7</v>
      </c>
      <c r="N4881" t="n">
        <v>0</v>
      </c>
      <c r="O4881" t="inlineStr">
        <is>
          <t>不可 ♯3</t>
        </is>
      </c>
      <c r="P4881" t="inlineStr">
        <is>
          <t>有り</t>
        </is>
      </c>
      <c r="R4881" s="4">
        <f>IF(COUNT($M4881:$N4881)=0,"",IF(AND(IF($N4881&lt;&gt;"",$N4881,$M4881)&lt;=0,$O4881&lt;&gt;"可"),"警告",""))</f>
        <v/>
      </c>
      <c r="S4881" s="4">
        <f>IF(COUNT($M4881:$N4881)=0,0,IF(IF($N4881&lt;&gt;"",$N4881,$M4881)&gt;=スコアリング基準!$B$20,スコアリング基準!$C$20,IF(IF($N4881&lt;&gt;"",$N4881,$M4881)&gt;=スコアリング基準!$B$21,スコアリング基準!$C$21,IF(IF($N4881&lt;&gt;"",$N4881,$M4881)&gt;0,スコアリング基準!$C$22,0))))</f>
        <v/>
      </c>
      <c r="T4881" s="4">
        <f>IF($O4881="可",スコアリング基準!$C$23,0)</f>
        <v/>
      </c>
      <c r="U4881" s="4">
        <f>IF(OR(COUNT($K4881:$L4881)&lt;2,$K4881=0),0,IF(ABS($L4881)/$K4881&lt;=スコアリング基準!$B$24,スコアリング基準!$C$24,IF(ABS($L4881)/$K4881&lt;=スコアリング基準!$B$25,スコアリング基準!$C$25,IF(ABS($L4881)/$K4881&lt;=スコアリング基準!$B$26,スコアリング基準!$C$26,0))))</f>
        <v/>
      </c>
      <c r="V4881" s="4">
        <f>IF($P4881="なし",スコアリング基準!$C$27,0)</f>
        <v/>
      </c>
      <c r="W4881" s="4">
        <f>IF($F4881="",0,IF(ISNUMBER($F4881),IF($F4881&lt;=スコアリング基準!$B$28,スコアリング基準!$C$28,スコアリング基準!$C$29),0))</f>
        <v/>
      </c>
      <c r="X4881" s="4">
        <f>IFERROR(VLOOKUP($B4881,スコアリング基準!$A$36:$B$46,2,FALSE),0)</f>
        <v/>
      </c>
      <c r="Y4881" s="4">
        <f>SUM($S4881:$X4881)</f>
        <v/>
      </c>
      <c r="Z4881" s="4">
        <f>IF(COUNT($M4881:$N4881)=0,"データ無",IF($Y4881&gt;=スコアリング基準!$B$30,"S",IF($Y4881&gt;=スコアリング基準!$B$31,"A",IF($Y4881&gt;=スコアリング基準!$B$32,"B","C"))))</f>
        <v/>
      </c>
      <c r="AA4881">
        <f>IFERROR(INDEX(実績DB!$I$3:$I$104,MATCH($B4881&amp;$C4881,実績DB!$J$3:$J$104,0)),"")</f>
        <v/>
      </c>
    </row>
    <row r="4882">
      <c r="A4882" t="n">
        <v>4880</v>
      </c>
      <c r="B4882" t="inlineStr">
        <is>
          <t>中国</t>
        </is>
      </c>
      <c r="C4882" t="inlineStr">
        <is>
          <t>神島変電所</t>
        </is>
      </c>
      <c r="D4882" t="inlineStr">
        <is>
          <t>岡山県</t>
        </is>
      </c>
      <c r="G4882" s="3" t="n">
        <v>34.452196</v>
      </c>
      <c r="H4882" s="3" t="n">
        <v>133.498728</v>
      </c>
      <c r="I4882" t="inlineStr">
        <is>
          <t>OSM実測</t>
        </is>
      </c>
      <c r="J4882" t="n">
        <v>9</v>
      </c>
      <c r="K4882" t="n">
        <v>9</v>
      </c>
      <c r="L4882" t="n">
        <v>0</v>
      </c>
      <c r="M4882" t="n">
        <v>9</v>
      </c>
      <c r="N4882" t="n">
        <v>9</v>
      </c>
      <c r="O4882" t="inlineStr">
        <is>
          <t>不可 ♯3</t>
        </is>
      </c>
      <c r="P4882" t="inlineStr">
        <is>
          <t>なし</t>
        </is>
      </c>
      <c r="R4882" s="4">
        <f>IF(COUNT($M4882:$N4882)=0,"",IF(AND(IF($N4882&lt;&gt;"",$N4882,$M4882)&lt;=0,$O4882&lt;&gt;"可"),"警告",""))</f>
        <v/>
      </c>
      <c r="S4882" s="4">
        <f>IF(COUNT($M4882:$N4882)=0,0,IF(IF($N4882&lt;&gt;"",$N4882,$M4882)&gt;=スコアリング基準!$B$20,スコアリング基準!$C$20,IF(IF($N4882&lt;&gt;"",$N4882,$M4882)&gt;=スコアリング基準!$B$21,スコアリング基準!$C$21,IF(IF($N4882&lt;&gt;"",$N4882,$M4882)&gt;0,スコアリング基準!$C$22,0))))</f>
        <v/>
      </c>
      <c r="T4882" s="4">
        <f>IF($O4882="可",スコアリング基準!$C$23,0)</f>
        <v/>
      </c>
      <c r="U4882" s="4">
        <f>IF(OR(COUNT($K4882:$L4882)&lt;2,$K4882=0),0,IF(ABS($L4882)/$K4882&lt;=スコアリング基準!$B$24,スコアリング基準!$C$24,IF(ABS($L4882)/$K4882&lt;=スコアリング基準!$B$25,スコアリング基準!$C$25,IF(ABS($L4882)/$K4882&lt;=スコアリング基準!$B$26,スコアリング基準!$C$26,0))))</f>
        <v/>
      </c>
      <c r="V4882" s="4">
        <f>IF($P4882="なし",スコアリング基準!$C$27,0)</f>
        <v/>
      </c>
      <c r="W4882" s="4">
        <f>IF($F4882="",0,IF(ISNUMBER($F4882),IF($F4882&lt;=スコアリング基準!$B$28,スコアリング基準!$C$28,スコアリング基準!$C$29),0))</f>
        <v/>
      </c>
      <c r="X4882" s="4">
        <f>IFERROR(VLOOKUP($B4882,スコアリング基準!$A$36:$B$46,2,FALSE),0)</f>
        <v/>
      </c>
      <c r="Y4882" s="4">
        <f>SUM($S4882:$X4882)</f>
        <v/>
      </c>
      <c r="Z4882" s="4">
        <f>IF(COUNT($M4882:$N4882)=0,"データ無",IF($Y4882&gt;=スコアリング基準!$B$30,"S",IF($Y4882&gt;=スコアリング基準!$B$31,"A",IF($Y4882&gt;=スコアリング基準!$B$32,"B","C"))))</f>
        <v/>
      </c>
      <c r="AA4882">
        <f>IFERROR(INDEX(実績DB!$I$3:$I$104,MATCH($B4882&amp;$C4882,実績DB!$J$3:$J$104,0)),"")</f>
        <v/>
      </c>
    </row>
    <row r="4883">
      <c r="A4883" t="n">
        <v>4881</v>
      </c>
      <c r="B4883" t="inlineStr">
        <is>
          <t>中国</t>
        </is>
      </c>
      <c r="C4883" t="inlineStr">
        <is>
          <t>立川変電所</t>
        </is>
      </c>
      <c r="D4883" t="inlineStr">
        <is>
          <t>鳥取県</t>
        </is>
      </c>
      <c r="G4883" s="3" t="n">
        <v>35.487875</v>
      </c>
      <c r="H4883" s="3" t="n">
        <v>134.241242</v>
      </c>
      <c r="I4883" t="inlineStr">
        <is>
          <t>OSM実測</t>
        </is>
      </c>
      <c r="J4883" t="n">
        <v>28</v>
      </c>
      <c r="K4883" t="n">
        <v>28</v>
      </c>
      <c r="L4883" t="n">
        <v>-16</v>
      </c>
      <c r="M4883" t="n">
        <v>12</v>
      </c>
      <c r="N4883" t="n">
        <v>0</v>
      </c>
      <c r="O4883" t="inlineStr">
        <is>
          <t>不可 ♯3</t>
        </is>
      </c>
      <c r="P4883" t="inlineStr">
        <is>
          <t>有り</t>
        </is>
      </c>
      <c r="R4883" s="4">
        <f>IF(COUNT($M4883:$N4883)=0,"",IF(AND(IF($N4883&lt;&gt;"",$N4883,$M4883)&lt;=0,$O4883&lt;&gt;"可"),"警告",""))</f>
        <v/>
      </c>
      <c r="S4883" s="4">
        <f>IF(COUNT($M4883:$N4883)=0,0,IF(IF($N4883&lt;&gt;"",$N4883,$M4883)&gt;=スコアリング基準!$B$20,スコアリング基準!$C$20,IF(IF($N4883&lt;&gt;"",$N4883,$M4883)&gt;=スコアリング基準!$B$21,スコアリング基準!$C$21,IF(IF($N4883&lt;&gt;"",$N4883,$M4883)&gt;0,スコアリング基準!$C$22,0))))</f>
        <v/>
      </c>
      <c r="T4883" s="4">
        <f>IF($O4883="可",スコアリング基準!$C$23,0)</f>
        <v/>
      </c>
      <c r="U4883" s="4">
        <f>IF(OR(COUNT($K4883:$L4883)&lt;2,$K4883=0),0,IF(ABS($L4883)/$K4883&lt;=スコアリング基準!$B$24,スコアリング基準!$C$24,IF(ABS($L4883)/$K4883&lt;=スコアリング基準!$B$25,スコアリング基準!$C$25,IF(ABS($L4883)/$K4883&lt;=スコアリング基準!$B$26,スコアリング基準!$C$26,0))))</f>
        <v/>
      </c>
      <c r="V4883" s="4">
        <f>IF($P4883="なし",スコアリング基準!$C$27,0)</f>
        <v/>
      </c>
      <c r="W4883" s="4">
        <f>IF($F4883="",0,IF(ISNUMBER($F4883),IF($F4883&lt;=スコアリング基準!$B$28,スコアリング基準!$C$28,スコアリング基準!$C$29),0))</f>
        <v/>
      </c>
      <c r="X4883" s="4">
        <f>IFERROR(VLOOKUP($B4883,スコアリング基準!$A$36:$B$46,2,FALSE),0)</f>
        <v/>
      </c>
      <c r="Y4883" s="4">
        <f>SUM($S4883:$X4883)</f>
        <v/>
      </c>
      <c r="Z4883" s="4">
        <f>IF(COUNT($M4883:$N4883)=0,"データ無",IF($Y4883&gt;=スコアリング基準!$B$30,"S",IF($Y4883&gt;=スコアリング基準!$B$31,"A",IF($Y4883&gt;=スコアリング基準!$B$32,"B","C"))))</f>
        <v/>
      </c>
      <c r="AA4883">
        <f>IFERROR(INDEX(実績DB!$I$3:$I$104,MATCH($B4883&amp;$C4883,実績DB!$J$3:$J$104,0)),"")</f>
        <v/>
      </c>
    </row>
    <row r="4884">
      <c r="A4884" t="n">
        <v>4882</v>
      </c>
      <c r="B4884" t="inlineStr">
        <is>
          <t>中国</t>
        </is>
      </c>
      <c r="C4884" t="inlineStr">
        <is>
          <t>西倉吉変電所</t>
        </is>
      </c>
      <c r="D4884" t="inlineStr">
        <is>
          <t>鳥取県</t>
        </is>
      </c>
      <c r="G4884" s="3" t="n">
        <v>35.422763</v>
      </c>
      <c r="H4884" s="3" t="n">
        <v>133.794229</v>
      </c>
      <c r="I4884" t="inlineStr">
        <is>
          <t>OSM実測</t>
        </is>
      </c>
      <c r="J4884" t="n">
        <v>28</v>
      </c>
      <c r="K4884" t="n">
        <v>28</v>
      </c>
      <c r="L4884" t="n">
        <v>-18</v>
      </c>
      <c r="M4884" t="n">
        <v>10</v>
      </c>
      <c r="N4884" t="n">
        <v>0</v>
      </c>
      <c r="O4884" t="inlineStr">
        <is>
          <t>不可 ♯3</t>
        </is>
      </c>
      <c r="P4884" t="inlineStr">
        <is>
          <t>有り</t>
        </is>
      </c>
      <c r="R4884" s="4">
        <f>IF(COUNT($M4884:$N4884)=0,"",IF(AND(IF($N4884&lt;&gt;"",$N4884,$M4884)&lt;=0,$O4884&lt;&gt;"可"),"警告",""))</f>
        <v/>
      </c>
      <c r="S4884" s="4">
        <f>IF(COUNT($M4884:$N4884)=0,0,IF(IF($N4884&lt;&gt;"",$N4884,$M4884)&gt;=スコアリング基準!$B$20,スコアリング基準!$C$20,IF(IF($N4884&lt;&gt;"",$N4884,$M4884)&gt;=スコアリング基準!$B$21,スコアリング基準!$C$21,IF(IF($N4884&lt;&gt;"",$N4884,$M4884)&gt;0,スコアリング基準!$C$22,0))))</f>
        <v/>
      </c>
      <c r="T4884" s="4">
        <f>IF($O4884="可",スコアリング基準!$C$23,0)</f>
        <v/>
      </c>
      <c r="U4884" s="4">
        <f>IF(OR(COUNT($K4884:$L4884)&lt;2,$K4884=0),0,IF(ABS($L4884)/$K4884&lt;=スコアリング基準!$B$24,スコアリング基準!$C$24,IF(ABS($L4884)/$K4884&lt;=スコアリング基準!$B$25,スコアリング基準!$C$25,IF(ABS($L4884)/$K4884&lt;=スコアリング基準!$B$26,スコアリング基準!$C$26,0))))</f>
        <v/>
      </c>
      <c r="V4884" s="4">
        <f>IF($P4884="なし",スコアリング基準!$C$27,0)</f>
        <v/>
      </c>
      <c r="W4884" s="4">
        <f>IF($F4884="",0,IF(ISNUMBER($F4884),IF($F4884&lt;=スコアリング基準!$B$28,スコアリング基準!$C$28,スコアリング基準!$C$29),0))</f>
        <v/>
      </c>
      <c r="X4884" s="4">
        <f>IFERROR(VLOOKUP($B4884,スコアリング基準!$A$36:$B$46,2,FALSE),0)</f>
        <v/>
      </c>
      <c r="Y4884" s="4">
        <f>SUM($S4884:$X4884)</f>
        <v/>
      </c>
      <c r="Z4884" s="4">
        <f>IF(COUNT($M4884:$N4884)=0,"データ無",IF($Y4884&gt;=スコアリング基準!$B$30,"S",IF($Y4884&gt;=スコアリング基準!$B$31,"A",IF($Y4884&gt;=スコアリング基準!$B$32,"B","C"))))</f>
        <v/>
      </c>
      <c r="AA4884">
        <f>IFERROR(INDEX(実績DB!$I$3:$I$104,MATCH($B4884&amp;$C4884,実績DB!$J$3:$J$104,0)),"")</f>
        <v/>
      </c>
    </row>
    <row r="4885">
      <c r="A4885" t="n">
        <v>4883</v>
      </c>
      <c r="B4885" t="inlineStr">
        <is>
          <t>中国</t>
        </is>
      </c>
      <c r="C4885" t="inlineStr">
        <is>
          <t>南山口変電所</t>
        </is>
      </c>
      <c r="D4885" t="inlineStr">
        <is>
          <t>山口県</t>
        </is>
      </c>
      <c r="E4885" t="n">
        <v>220</v>
      </c>
      <c r="F4885" t="n">
        <v>110</v>
      </c>
      <c r="G4885" s="3" t="n">
        <v>34.10825</v>
      </c>
      <c r="H4885" s="3" t="n">
        <v>131.49575</v>
      </c>
      <c r="I4885" t="inlineStr">
        <is>
          <t>Google Places(名称一致)</t>
        </is>
      </c>
      <c r="J4885" t="n">
        <v>285</v>
      </c>
      <c r="K4885" t="n">
        <v>250</v>
      </c>
      <c r="L4885" t="n">
        <v>-222</v>
      </c>
      <c r="O4885" t="inlineStr">
        <is>
          <t>可</t>
        </is>
      </c>
      <c r="P4885" t="inlineStr">
        <is>
          <t>有り</t>
        </is>
      </c>
      <c r="R4885" s="4">
        <f>IF(COUNT($M4885:$N4885)=0,"",IF(AND(IF($N4885&lt;&gt;"",$N4885,$M4885)&lt;=0,$O4885&lt;&gt;"可"),"警告",""))</f>
        <v/>
      </c>
      <c r="S4885" s="4">
        <f>IF(COUNT($M4885:$N4885)=0,0,IF(IF($N4885&lt;&gt;"",$N4885,$M4885)&gt;=スコアリング基準!$B$20,スコアリング基準!$C$20,IF(IF($N4885&lt;&gt;"",$N4885,$M4885)&gt;=スコアリング基準!$B$21,スコアリング基準!$C$21,IF(IF($N4885&lt;&gt;"",$N4885,$M4885)&gt;0,スコアリング基準!$C$22,0))))</f>
        <v/>
      </c>
      <c r="T4885" s="4">
        <f>IF($O4885="可",スコアリング基準!$C$23,0)</f>
        <v/>
      </c>
      <c r="U4885" s="4">
        <f>IF(OR(COUNT($K4885:$L4885)&lt;2,$K4885=0),0,IF(ABS($L4885)/$K4885&lt;=スコアリング基準!$B$24,スコアリング基準!$C$24,IF(ABS($L4885)/$K4885&lt;=スコアリング基準!$B$25,スコアリング基準!$C$25,IF(ABS($L4885)/$K4885&lt;=スコアリング基準!$B$26,スコアリング基準!$C$26,0))))</f>
        <v/>
      </c>
      <c r="V4885" s="4">
        <f>IF($P4885="なし",スコアリング基準!$C$27,0)</f>
        <v/>
      </c>
      <c r="W4885" s="4">
        <f>IF($F4885="",0,IF(ISNUMBER($F4885),IF($F4885&lt;=スコアリング基準!$B$28,スコアリング基準!$C$28,スコアリング基準!$C$29),0))</f>
        <v/>
      </c>
      <c r="X4885" s="4">
        <f>IFERROR(VLOOKUP($B4885,スコアリング基準!$A$36:$B$46,2,FALSE),0)</f>
        <v/>
      </c>
      <c r="Y4885" s="4">
        <f>SUM($S4885:$X4885)</f>
        <v/>
      </c>
      <c r="Z4885" s="4">
        <f>IF(COUNT($M4885:$N4885)=0,"データ無",IF($Y4885&gt;=スコアリング基準!$B$30,"S",IF($Y4885&gt;=スコアリング基準!$B$31,"A",IF($Y4885&gt;=スコアリング基準!$B$32,"B","C"))))</f>
        <v/>
      </c>
      <c r="AA4885">
        <f>IFERROR(INDEX(実績DB!$I$3:$I$104,MATCH($B4885&amp;$C4885,実績DB!$J$3:$J$104,0)),"")</f>
        <v/>
      </c>
    </row>
    <row r="4886">
      <c r="A4886" t="n">
        <v>4884</v>
      </c>
      <c r="B4886" t="inlineStr">
        <is>
          <t>中国</t>
        </is>
      </c>
      <c r="C4886" t="inlineStr">
        <is>
          <t>新小野田変電所</t>
        </is>
      </c>
      <c r="D4886" t="inlineStr">
        <is>
          <t>山口県</t>
        </is>
      </c>
      <c r="E4886" t="n">
        <v>220</v>
      </c>
      <c r="F4886" t="n">
        <v>110</v>
      </c>
      <c r="G4886" s="3" t="n"/>
      <c r="H4886" s="3" t="n"/>
      <c r="I4886" t="inlineStr">
        <is>
          <t>未取得</t>
        </is>
      </c>
      <c r="J4886" t="n">
        <v>285</v>
      </c>
      <c r="K4886" t="n">
        <v>270</v>
      </c>
      <c r="L4886" t="n">
        <v>-267</v>
      </c>
      <c r="O4886" t="inlineStr">
        <is>
          <t>非公開</t>
        </is>
      </c>
      <c r="P4886" t="inlineStr">
        <is>
          <t>有り</t>
        </is>
      </c>
      <c r="R4886" s="4">
        <f>IF(COUNT($M4886:$N4886)=0,"",IF(AND(IF($N4886&lt;&gt;"",$N4886,$M4886)&lt;=0,$O4886&lt;&gt;"可"),"警告",""))</f>
        <v/>
      </c>
      <c r="S4886" s="4">
        <f>IF(COUNT($M4886:$N4886)=0,0,IF(IF($N4886&lt;&gt;"",$N4886,$M4886)&gt;=スコアリング基準!$B$20,スコアリング基準!$C$20,IF(IF($N4886&lt;&gt;"",$N4886,$M4886)&gt;=スコアリング基準!$B$21,スコアリング基準!$C$21,IF(IF($N4886&lt;&gt;"",$N4886,$M4886)&gt;0,スコアリング基準!$C$22,0))))</f>
        <v/>
      </c>
      <c r="T4886" s="4">
        <f>IF($O4886="可",スコアリング基準!$C$23,0)</f>
        <v/>
      </c>
      <c r="U4886" s="4">
        <f>IF(OR(COUNT($K4886:$L4886)&lt;2,$K4886=0),0,IF(ABS($L4886)/$K4886&lt;=スコアリング基準!$B$24,スコアリング基準!$C$24,IF(ABS($L4886)/$K4886&lt;=スコアリング基準!$B$25,スコアリング基準!$C$25,IF(ABS($L4886)/$K4886&lt;=スコアリング基準!$B$26,スコアリング基準!$C$26,0))))</f>
        <v/>
      </c>
      <c r="V4886" s="4">
        <f>IF($P4886="なし",スコアリング基準!$C$27,0)</f>
        <v/>
      </c>
      <c r="W4886" s="4">
        <f>IF($F4886="",0,IF(ISNUMBER($F4886),IF($F4886&lt;=スコアリング基準!$B$28,スコアリング基準!$C$28,スコアリング基準!$C$29),0))</f>
        <v/>
      </c>
      <c r="X4886" s="4">
        <f>IFERROR(VLOOKUP($B4886,スコアリング基準!$A$36:$B$46,2,FALSE),0)</f>
        <v/>
      </c>
      <c r="Y4886" s="4">
        <f>SUM($S4886:$X4886)</f>
        <v/>
      </c>
      <c r="Z4886" s="4">
        <f>IF(COUNT($M4886:$N4886)=0,"データ無",IF($Y4886&gt;=スコアリング基準!$B$30,"S",IF($Y4886&gt;=スコアリング基準!$B$31,"A",IF($Y4886&gt;=スコアリング基準!$B$32,"B","C"))))</f>
        <v/>
      </c>
      <c r="AA4886">
        <f>IFERROR(INDEX(実績DB!$I$3:$I$104,MATCH($B4886&amp;$C4886,実績DB!$J$3:$J$104,0)),"")</f>
        <v/>
      </c>
    </row>
    <row r="4887">
      <c r="A4887" t="n">
        <v>4885</v>
      </c>
      <c r="B4887" t="inlineStr">
        <is>
          <t>中国</t>
        </is>
      </c>
      <c r="C4887" t="inlineStr">
        <is>
          <t>柳井火力変電所</t>
        </is>
      </c>
      <c r="D4887" t="inlineStr">
        <is>
          <t>山口県</t>
        </is>
      </c>
      <c r="E4887" t="n">
        <v>220</v>
      </c>
      <c r="F4887" t="n">
        <v>110</v>
      </c>
      <c r="G4887" s="3" t="n"/>
      <c r="H4887" s="3" t="n"/>
      <c r="I4887" t="inlineStr">
        <is>
          <t>未取得</t>
        </is>
      </c>
      <c r="J4887" t="n">
        <v>285</v>
      </c>
      <c r="K4887" t="n">
        <v>250</v>
      </c>
      <c r="L4887" t="n">
        <v>-225</v>
      </c>
      <c r="O4887" t="inlineStr">
        <is>
          <t>非公開</t>
        </is>
      </c>
      <c r="P4887" t="inlineStr">
        <is>
          <t>有り</t>
        </is>
      </c>
      <c r="R4887" s="4">
        <f>IF(COUNT($M4887:$N4887)=0,"",IF(AND(IF($N4887&lt;&gt;"",$N4887,$M4887)&lt;=0,$O4887&lt;&gt;"可"),"警告",""))</f>
        <v/>
      </c>
      <c r="S4887" s="4">
        <f>IF(COUNT($M4887:$N4887)=0,0,IF(IF($N4887&lt;&gt;"",$N4887,$M4887)&gt;=スコアリング基準!$B$20,スコアリング基準!$C$20,IF(IF($N4887&lt;&gt;"",$N4887,$M4887)&gt;=スコアリング基準!$B$21,スコアリング基準!$C$21,IF(IF($N4887&lt;&gt;"",$N4887,$M4887)&gt;0,スコアリング基準!$C$22,0))))</f>
        <v/>
      </c>
      <c r="T4887" s="4">
        <f>IF($O4887="可",スコアリング基準!$C$23,0)</f>
        <v/>
      </c>
      <c r="U4887" s="4">
        <f>IF(OR(COUNT($K4887:$L4887)&lt;2,$K4887=0),0,IF(ABS($L4887)/$K4887&lt;=スコアリング基準!$B$24,スコアリング基準!$C$24,IF(ABS($L4887)/$K4887&lt;=スコアリング基準!$B$25,スコアリング基準!$C$25,IF(ABS($L4887)/$K4887&lt;=スコアリング基準!$B$26,スコアリング基準!$C$26,0))))</f>
        <v/>
      </c>
      <c r="V4887" s="4">
        <f>IF($P4887="なし",スコアリング基準!$C$27,0)</f>
        <v/>
      </c>
      <c r="W4887" s="4">
        <f>IF($F4887="",0,IF(ISNUMBER($F4887),IF($F4887&lt;=スコアリング基準!$B$28,スコアリング基準!$C$28,スコアリング基準!$C$29),0))</f>
        <v/>
      </c>
      <c r="X4887" s="4">
        <f>IFERROR(VLOOKUP($B4887,スコアリング基準!$A$36:$B$46,2,FALSE),0)</f>
        <v/>
      </c>
      <c r="Y4887" s="4">
        <f>SUM($S4887:$X4887)</f>
        <v/>
      </c>
      <c r="Z4887" s="4">
        <f>IF(COUNT($M4887:$N4887)=0,"データ無",IF($Y4887&gt;=スコアリング基準!$B$30,"S",IF($Y4887&gt;=スコアリング基準!$B$31,"A",IF($Y4887&gt;=スコアリング基準!$B$32,"B","C"))))</f>
        <v/>
      </c>
      <c r="AA4887">
        <f>IFERROR(INDEX(実績DB!$I$3:$I$104,MATCH($B4887&amp;$C4887,実績DB!$J$3:$J$104,0)),"")</f>
        <v/>
      </c>
    </row>
    <row r="4888">
      <c r="A4888" t="n">
        <v>4886</v>
      </c>
      <c r="B4888" t="inlineStr">
        <is>
          <t>中国</t>
        </is>
      </c>
      <c r="C4888" t="inlineStr">
        <is>
          <t>新岩国変電所</t>
        </is>
      </c>
      <c r="D4888" t="inlineStr">
        <is>
          <t>山口県</t>
        </is>
      </c>
      <c r="E4888" t="n">
        <v>220</v>
      </c>
      <c r="F4888" t="n">
        <v>110</v>
      </c>
      <c r="G4888" s="3" t="n">
        <v>34.11819</v>
      </c>
      <c r="H4888" s="3" t="n">
        <v>132.19998</v>
      </c>
      <c r="I4888" t="inlineStr">
        <is>
          <t>Google Places(名称一致)</t>
        </is>
      </c>
      <c r="J4888" t="n">
        <v>570</v>
      </c>
      <c r="K4888" t="n">
        <v>408</v>
      </c>
      <c r="L4888" t="n">
        <v>-117</v>
      </c>
      <c r="O4888" t="inlineStr">
        <is>
          <t>可</t>
        </is>
      </c>
      <c r="P4888" t="inlineStr">
        <is>
          <t>有り</t>
        </is>
      </c>
      <c r="R4888" s="4">
        <f>IF(COUNT($M4888:$N4888)=0,"",IF(AND(IF($N4888&lt;&gt;"",$N4888,$M4888)&lt;=0,$O4888&lt;&gt;"可"),"警告",""))</f>
        <v/>
      </c>
      <c r="S4888" s="4">
        <f>IF(COUNT($M4888:$N4888)=0,0,IF(IF($N4888&lt;&gt;"",$N4888,$M4888)&gt;=スコアリング基準!$B$20,スコアリング基準!$C$20,IF(IF($N4888&lt;&gt;"",$N4888,$M4888)&gt;=スコアリング基準!$B$21,スコアリング基準!$C$21,IF(IF($N4888&lt;&gt;"",$N4888,$M4888)&gt;0,スコアリング基準!$C$22,0))))</f>
        <v/>
      </c>
      <c r="T4888" s="4">
        <f>IF($O4888="可",スコアリング基準!$C$23,0)</f>
        <v/>
      </c>
      <c r="U4888" s="4">
        <f>IF(OR(COUNT($K4888:$L4888)&lt;2,$K4888=0),0,IF(ABS($L4888)/$K4888&lt;=スコアリング基準!$B$24,スコアリング基準!$C$24,IF(ABS($L4888)/$K4888&lt;=スコアリング基準!$B$25,スコアリング基準!$C$25,IF(ABS($L4888)/$K4888&lt;=スコアリング基準!$B$26,スコアリング基準!$C$26,0))))</f>
        <v/>
      </c>
      <c r="V4888" s="4">
        <f>IF($P4888="なし",スコアリング基準!$C$27,0)</f>
        <v/>
      </c>
      <c r="W4888" s="4">
        <f>IF($F4888="",0,IF(ISNUMBER($F4888),IF($F4888&lt;=スコアリング基準!$B$28,スコアリング基準!$C$28,スコアリング基準!$C$29),0))</f>
        <v/>
      </c>
      <c r="X4888" s="4">
        <f>IFERROR(VLOOKUP($B4888,スコアリング基準!$A$36:$B$46,2,FALSE),0)</f>
        <v/>
      </c>
      <c r="Y4888" s="4">
        <f>SUM($S4888:$X4888)</f>
        <v/>
      </c>
      <c r="Z4888" s="4">
        <f>IF(COUNT($M4888:$N4888)=0,"データ無",IF($Y4888&gt;=スコアリング基準!$B$30,"S",IF($Y4888&gt;=スコアリング基準!$B$31,"A",IF($Y4888&gt;=スコアリング基準!$B$32,"B","C"))))</f>
        <v/>
      </c>
      <c r="AA4888">
        <f>IFERROR(INDEX(実績DB!$I$3:$I$104,MATCH($B4888&amp;$C4888,実績DB!$J$3:$J$104,0)),"")</f>
        <v/>
      </c>
    </row>
    <row r="4889">
      <c r="A4889" t="n">
        <v>4887</v>
      </c>
      <c r="B4889" t="inlineStr">
        <is>
          <t>中国</t>
        </is>
      </c>
      <c r="C4889" t="inlineStr">
        <is>
          <t>広島中央変電所</t>
        </is>
      </c>
      <c r="D4889" t="inlineStr">
        <is>
          <t>広島県</t>
        </is>
      </c>
      <c r="E4889" t="n">
        <v>220</v>
      </c>
      <c r="F4889" t="n">
        <v>110</v>
      </c>
      <c r="G4889" s="3" t="n">
        <v>34.38362</v>
      </c>
      <c r="H4889" s="3" t="n">
        <v>132.46131</v>
      </c>
      <c r="I4889" t="inlineStr">
        <is>
          <t>OSM実測(名称一致)</t>
        </is>
      </c>
      <c r="J4889" t="n">
        <v>570</v>
      </c>
      <c r="K4889" t="n">
        <v>280</v>
      </c>
      <c r="L4889" t="n">
        <v>81</v>
      </c>
      <c r="O4889" t="inlineStr">
        <is>
          <t>可</t>
        </is>
      </c>
      <c r="P4889" t="inlineStr">
        <is>
          <t>有り</t>
        </is>
      </c>
      <c r="R4889" s="4">
        <f>IF(COUNT($M4889:$N4889)=0,"",IF(AND(IF($N4889&lt;&gt;"",$N4889,$M4889)&lt;=0,$O4889&lt;&gt;"可"),"警告",""))</f>
        <v/>
      </c>
      <c r="S4889" s="4">
        <f>IF(COUNT($M4889:$N4889)=0,0,IF(IF($N4889&lt;&gt;"",$N4889,$M4889)&gt;=スコアリング基準!$B$20,スコアリング基準!$C$20,IF(IF($N4889&lt;&gt;"",$N4889,$M4889)&gt;=スコアリング基準!$B$21,スコアリング基準!$C$21,IF(IF($N4889&lt;&gt;"",$N4889,$M4889)&gt;0,スコアリング基準!$C$22,0))))</f>
        <v/>
      </c>
      <c r="T4889" s="4">
        <f>IF($O4889="可",スコアリング基準!$C$23,0)</f>
        <v/>
      </c>
      <c r="U4889" s="4">
        <f>IF(OR(COUNT($K4889:$L4889)&lt;2,$K4889=0),0,IF(ABS($L4889)/$K4889&lt;=スコアリング基準!$B$24,スコアリング基準!$C$24,IF(ABS($L4889)/$K4889&lt;=スコアリング基準!$B$25,スコアリング基準!$C$25,IF(ABS($L4889)/$K4889&lt;=スコアリング基準!$B$26,スコアリング基準!$C$26,0))))</f>
        <v/>
      </c>
      <c r="V4889" s="4">
        <f>IF($P4889="なし",スコアリング基準!$C$27,0)</f>
        <v/>
      </c>
      <c r="W4889" s="4">
        <f>IF($F4889="",0,IF(ISNUMBER($F4889),IF($F4889&lt;=スコアリング基準!$B$28,スコアリング基準!$C$28,スコアリング基準!$C$29),0))</f>
        <v/>
      </c>
      <c r="X4889" s="4">
        <f>IFERROR(VLOOKUP($B4889,スコアリング基準!$A$36:$B$46,2,FALSE),0)</f>
        <v/>
      </c>
      <c r="Y4889" s="4">
        <f>SUM($S4889:$X4889)</f>
        <v/>
      </c>
      <c r="Z4889" s="4">
        <f>IF(COUNT($M4889:$N4889)=0,"データ無",IF($Y4889&gt;=スコアリング基準!$B$30,"S",IF($Y4889&gt;=スコアリング基準!$B$31,"A",IF($Y4889&gt;=スコアリング基準!$B$32,"B","C"))))</f>
        <v/>
      </c>
      <c r="AA4889">
        <f>IFERROR(INDEX(実績DB!$I$3:$I$104,MATCH($B4889&amp;$C4889,実績DB!$J$3:$J$104,0)),"")</f>
        <v/>
      </c>
    </row>
    <row r="4890">
      <c r="A4890" t="n">
        <v>4888</v>
      </c>
      <c r="B4890" t="inlineStr">
        <is>
          <t>中国</t>
        </is>
      </c>
      <c r="C4890" t="inlineStr">
        <is>
          <t>新倉敷変電所</t>
        </is>
      </c>
      <c r="D4890" t="inlineStr">
        <is>
          <t>岡山県</t>
        </is>
      </c>
      <c r="E4890" t="n">
        <v>220</v>
      </c>
      <c r="F4890" t="n">
        <v>110</v>
      </c>
      <c r="G4890" s="3" t="n">
        <v>34.604785</v>
      </c>
      <c r="H4890" s="3" t="n">
        <v>133.692645</v>
      </c>
      <c r="I4890" t="inlineStr">
        <is>
          <t>Google Places(名称一致)</t>
        </is>
      </c>
      <c r="J4890" t="n">
        <v>1140</v>
      </c>
      <c r="K4890" t="n">
        <v>1026</v>
      </c>
      <c r="L4890" t="n">
        <v>-367</v>
      </c>
      <c r="O4890" t="inlineStr">
        <is>
          <t>可</t>
        </is>
      </c>
      <c r="P4890" t="inlineStr">
        <is>
          <t>なし</t>
        </is>
      </c>
      <c r="R4890" s="4">
        <f>IF(COUNT($M4890:$N4890)=0,"",IF(AND(IF($N4890&lt;&gt;"",$N4890,$M4890)&lt;=0,$O4890&lt;&gt;"可"),"警告",""))</f>
        <v/>
      </c>
      <c r="S4890" s="4">
        <f>IF(COUNT($M4890:$N4890)=0,0,IF(IF($N4890&lt;&gt;"",$N4890,$M4890)&gt;=スコアリング基準!$B$20,スコアリング基準!$C$20,IF(IF($N4890&lt;&gt;"",$N4890,$M4890)&gt;=スコアリング基準!$B$21,スコアリング基準!$C$21,IF(IF($N4890&lt;&gt;"",$N4890,$M4890)&gt;0,スコアリング基準!$C$22,0))))</f>
        <v/>
      </c>
      <c r="T4890" s="4">
        <f>IF($O4890="可",スコアリング基準!$C$23,0)</f>
        <v/>
      </c>
      <c r="U4890" s="4">
        <f>IF(OR(COUNT($K4890:$L4890)&lt;2,$K4890=0),0,IF(ABS($L4890)/$K4890&lt;=スコアリング基準!$B$24,スコアリング基準!$C$24,IF(ABS($L4890)/$K4890&lt;=スコアリング基準!$B$25,スコアリング基準!$C$25,IF(ABS($L4890)/$K4890&lt;=スコアリング基準!$B$26,スコアリング基準!$C$26,0))))</f>
        <v/>
      </c>
      <c r="V4890" s="4">
        <f>IF($P4890="なし",スコアリング基準!$C$27,0)</f>
        <v/>
      </c>
      <c r="W4890" s="4">
        <f>IF($F4890="",0,IF(ISNUMBER($F4890),IF($F4890&lt;=スコアリング基準!$B$28,スコアリング基準!$C$28,スコアリング基準!$C$29),0))</f>
        <v/>
      </c>
      <c r="X4890" s="4">
        <f>IFERROR(VLOOKUP($B4890,スコアリング基準!$A$36:$B$46,2,FALSE),0)</f>
        <v/>
      </c>
      <c r="Y4890" s="4">
        <f>SUM($S4890:$X4890)</f>
        <v/>
      </c>
      <c r="Z4890" s="4">
        <f>IF(COUNT($M4890:$N4890)=0,"データ無",IF($Y4890&gt;=スコアリング基準!$B$30,"S",IF($Y4890&gt;=スコアリング基準!$B$31,"A",IF($Y4890&gt;=スコアリング基準!$B$32,"B","C"))))</f>
        <v/>
      </c>
      <c r="AA4890">
        <f>IFERROR(INDEX(実績DB!$I$3:$I$104,MATCH($B4890&amp;$C4890,実績DB!$J$3:$J$104,0)),"")</f>
        <v/>
      </c>
    </row>
    <row r="4891">
      <c r="A4891" t="n">
        <v>4889</v>
      </c>
      <c r="B4891" t="inlineStr">
        <is>
          <t>中国</t>
        </is>
      </c>
      <c r="C4891" t="inlineStr">
        <is>
          <t>松江変電所</t>
        </is>
      </c>
      <c r="D4891" t="inlineStr">
        <is>
          <t>島根県</t>
        </is>
      </c>
      <c r="E4891" t="n">
        <v>220</v>
      </c>
      <c r="F4891" t="n">
        <v>110</v>
      </c>
      <c r="G4891" s="3" t="n">
        <v>35.409332</v>
      </c>
      <c r="H4891" s="3" t="n">
        <v>133.106288</v>
      </c>
      <c r="I4891" t="inlineStr">
        <is>
          <t>Google Places(名称一致)</t>
        </is>
      </c>
      <c r="J4891" t="n">
        <v>570</v>
      </c>
      <c r="K4891" t="n">
        <v>424</v>
      </c>
      <c r="L4891" t="n">
        <v>-217</v>
      </c>
      <c r="O4891" t="inlineStr">
        <is>
          <t>可</t>
        </is>
      </c>
      <c r="P4891" t="inlineStr">
        <is>
          <t>有り</t>
        </is>
      </c>
      <c r="R4891" s="4">
        <f>IF(COUNT($M4891:$N4891)=0,"",IF(AND(IF($N4891&lt;&gt;"",$N4891,$M4891)&lt;=0,$O4891&lt;&gt;"可"),"警告",""))</f>
        <v/>
      </c>
      <c r="S4891" s="4">
        <f>IF(COUNT($M4891:$N4891)=0,0,IF(IF($N4891&lt;&gt;"",$N4891,$M4891)&gt;=スコアリング基準!$B$20,スコアリング基準!$C$20,IF(IF($N4891&lt;&gt;"",$N4891,$M4891)&gt;=スコアリング基準!$B$21,スコアリング基準!$C$21,IF(IF($N4891&lt;&gt;"",$N4891,$M4891)&gt;0,スコアリング基準!$C$22,0))))</f>
        <v/>
      </c>
      <c r="T4891" s="4">
        <f>IF($O4891="可",スコアリング基準!$C$23,0)</f>
        <v/>
      </c>
      <c r="U4891" s="4">
        <f>IF(OR(COUNT($K4891:$L4891)&lt;2,$K4891=0),0,IF(ABS($L4891)/$K4891&lt;=スコアリング基準!$B$24,スコアリング基準!$C$24,IF(ABS($L4891)/$K4891&lt;=スコアリング基準!$B$25,スコアリング基準!$C$25,IF(ABS($L4891)/$K4891&lt;=スコアリング基準!$B$26,スコアリング基準!$C$26,0))))</f>
        <v/>
      </c>
      <c r="V4891" s="4">
        <f>IF($P4891="なし",スコアリング基準!$C$27,0)</f>
        <v/>
      </c>
      <c r="W4891" s="4">
        <f>IF($F4891="",0,IF(ISNUMBER($F4891),IF($F4891&lt;=スコアリング基準!$B$28,スコアリング基準!$C$28,スコアリング基準!$C$29),0))</f>
        <v/>
      </c>
      <c r="X4891" s="4">
        <f>IFERROR(VLOOKUP($B4891,スコアリング基準!$A$36:$B$46,2,FALSE),0)</f>
        <v/>
      </c>
      <c r="Y4891" s="4">
        <f>SUM($S4891:$X4891)</f>
        <v/>
      </c>
      <c r="Z4891" s="4">
        <f>IF(COUNT($M4891:$N4891)=0,"データ無",IF($Y4891&gt;=スコアリング基準!$B$30,"S",IF($Y4891&gt;=スコアリング基準!$B$31,"A",IF($Y4891&gt;=スコアリング基準!$B$32,"B","C"))))</f>
        <v/>
      </c>
      <c r="AA4891">
        <f>IFERROR(INDEX(実績DB!$I$3:$I$104,MATCH($B4891&amp;$C4891,実績DB!$J$3:$J$104,0)),"")</f>
        <v/>
      </c>
    </row>
    <row r="4892">
      <c r="A4892" t="n">
        <v>4890</v>
      </c>
      <c r="B4892" t="inlineStr">
        <is>
          <t>中国</t>
        </is>
      </c>
      <c r="C4892" t="inlineStr">
        <is>
          <t>智頭変電所</t>
        </is>
      </c>
      <c r="D4892" t="inlineStr">
        <is>
          <t>鳥取県</t>
        </is>
      </c>
      <c r="E4892" t="n">
        <v>500</v>
      </c>
      <c r="F4892" t="n">
        <v>220</v>
      </c>
      <c r="G4892" s="3" t="n">
        <v>35.208747</v>
      </c>
      <c r="H4892" s="3" t="n">
        <v>134.188253</v>
      </c>
      <c r="I4892" t="inlineStr">
        <is>
          <t>Google Places(名称一致)</t>
        </is>
      </c>
      <c r="J4892" t="n">
        <v>950</v>
      </c>
      <c r="K4892" t="n">
        <v>855</v>
      </c>
      <c r="L4892" t="n">
        <v>-317</v>
      </c>
      <c r="O4892" t="inlineStr">
        <is>
          <t>可</t>
        </is>
      </c>
      <c r="P4892" t="inlineStr">
        <is>
          <t>なし</t>
        </is>
      </c>
      <c r="R4892" s="4">
        <f>IF(COUNT($M4892:$N4892)=0,"",IF(AND(IF($N4892&lt;&gt;"",$N4892,$M4892)&lt;=0,$O4892&lt;&gt;"可"),"警告",""))</f>
        <v/>
      </c>
      <c r="S4892" s="4">
        <f>IF(COUNT($M4892:$N4892)=0,0,IF(IF($N4892&lt;&gt;"",$N4892,$M4892)&gt;=スコアリング基準!$B$20,スコアリング基準!$C$20,IF(IF($N4892&lt;&gt;"",$N4892,$M4892)&gt;=スコアリング基準!$B$21,スコアリング基準!$C$21,IF(IF($N4892&lt;&gt;"",$N4892,$M4892)&gt;0,スコアリング基準!$C$22,0))))</f>
        <v/>
      </c>
      <c r="T4892" s="4">
        <f>IF($O4892="可",スコアリング基準!$C$23,0)</f>
        <v/>
      </c>
      <c r="U4892" s="4">
        <f>IF(OR(COUNT($K4892:$L4892)&lt;2,$K4892=0),0,IF(ABS($L4892)/$K4892&lt;=スコアリング基準!$B$24,スコアリング基準!$C$24,IF(ABS($L4892)/$K4892&lt;=スコアリング基準!$B$25,スコアリング基準!$C$25,IF(ABS($L4892)/$K4892&lt;=スコアリング基準!$B$26,スコアリング基準!$C$26,0))))</f>
        <v/>
      </c>
      <c r="V4892" s="4">
        <f>IF($P4892="なし",スコアリング基準!$C$27,0)</f>
        <v/>
      </c>
      <c r="W4892" s="4">
        <f>IF($F4892="",0,IF(ISNUMBER($F4892),IF($F4892&lt;=スコアリング基準!$B$28,スコアリング基準!$C$28,スコアリング基準!$C$29),0))</f>
        <v/>
      </c>
      <c r="X4892" s="4">
        <f>IFERROR(VLOOKUP($B4892,スコアリング基準!$A$36:$B$46,2,FALSE),0)</f>
        <v/>
      </c>
      <c r="Y4892" s="4">
        <f>SUM($S4892:$X4892)</f>
        <v/>
      </c>
      <c r="Z4892" s="4">
        <f>IF(COUNT($M4892:$N4892)=0,"データ無",IF($Y4892&gt;=スコアリング基準!$B$30,"S",IF($Y4892&gt;=スコアリング基準!$B$31,"A",IF($Y4892&gt;=スコアリング基準!$B$32,"B","C"))))</f>
        <v/>
      </c>
      <c r="AA4892">
        <f>IFERROR(INDEX(実績DB!$I$3:$I$104,MATCH($B4892&amp;$C4892,実績DB!$J$3:$J$104,0)),"")</f>
        <v/>
      </c>
    </row>
    <row r="4893">
      <c r="A4893" t="n">
        <v>4891</v>
      </c>
      <c r="B4893" t="inlineStr">
        <is>
          <t>中国</t>
        </is>
      </c>
      <c r="C4893" t="inlineStr">
        <is>
          <t>三原変電所</t>
        </is>
      </c>
      <c r="D4893" t="inlineStr">
        <is>
          <t>広島県</t>
        </is>
      </c>
      <c r="E4893" t="n">
        <v>110</v>
      </c>
      <c r="F4893" t="n">
        <v>6</v>
      </c>
      <c r="G4893" s="3" t="n">
        <v>34.391258</v>
      </c>
      <c r="H4893" s="3" t="n">
        <v>133.054359</v>
      </c>
      <c r="I4893" t="inlineStr">
        <is>
          <t>Google Places(名称一致)</t>
        </is>
      </c>
      <c r="J4893" t="n">
        <v>57</v>
      </c>
      <c r="K4893" t="n">
        <v>42</v>
      </c>
      <c r="L4893" t="n">
        <v>-30</v>
      </c>
      <c r="M4893" t="n">
        <v>12</v>
      </c>
      <c r="N4893" t="n">
        <v>12</v>
      </c>
      <c r="O4893" t="inlineStr">
        <is>
          <t>不可 ♯3</t>
        </is>
      </c>
      <c r="P4893" t="inlineStr">
        <is>
          <t>なし</t>
        </is>
      </c>
      <c r="R4893" s="4">
        <f>IF(COUNT($M4893:$N4893)=0,"",IF(AND(IF($N4893&lt;&gt;"",$N4893,$M4893)&lt;=0,$O4893&lt;&gt;"可"),"警告",""))</f>
        <v/>
      </c>
      <c r="S4893" s="4">
        <f>IF(COUNT($M4893:$N4893)=0,0,IF(IF($N4893&lt;&gt;"",$N4893,$M4893)&gt;=スコアリング基準!$B$20,スコアリング基準!$C$20,IF(IF($N4893&lt;&gt;"",$N4893,$M4893)&gt;=スコアリング基準!$B$21,スコアリング基準!$C$21,IF(IF($N4893&lt;&gt;"",$N4893,$M4893)&gt;0,スコアリング基準!$C$22,0))))</f>
        <v/>
      </c>
      <c r="T4893" s="4">
        <f>IF($O4893="可",スコアリング基準!$C$23,0)</f>
        <v/>
      </c>
      <c r="U4893" s="4">
        <f>IF(OR(COUNT($K4893:$L4893)&lt;2,$K4893=0),0,IF(ABS($L4893)/$K4893&lt;=スコアリング基準!$B$24,スコアリング基準!$C$24,IF(ABS($L4893)/$K4893&lt;=スコアリング基準!$B$25,スコアリング基準!$C$25,IF(ABS($L4893)/$K4893&lt;=スコアリング基準!$B$26,スコアリング基準!$C$26,0))))</f>
        <v/>
      </c>
      <c r="V4893" s="4">
        <f>IF($P4893="なし",スコアリング基準!$C$27,0)</f>
        <v/>
      </c>
      <c r="W4893" s="4">
        <f>IF($F4893="",0,IF(ISNUMBER($F4893),IF($F4893&lt;=スコアリング基準!$B$28,スコアリング基準!$C$28,スコアリング基準!$C$29),0))</f>
        <v/>
      </c>
      <c r="X4893" s="4">
        <f>IFERROR(VLOOKUP($B4893,スコアリング基準!$A$36:$B$46,2,FALSE),0)</f>
        <v/>
      </c>
      <c r="Y4893" s="4">
        <f>SUM($S4893:$X4893)</f>
        <v/>
      </c>
      <c r="Z4893" s="4">
        <f>IF(COUNT($M4893:$N4893)=0,"データ無",IF($Y4893&gt;=スコアリング基準!$B$30,"S",IF($Y4893&gt;=スコアリング基準!$B$31,"A",IF($Y4893&gt;=スコアリング基準!$B$32,"B","C"))))</f>
        <v/>
      </c>
      <c r="AA4893">
        <f>IFERROR(INDEX(実績DB!$I$3:$I$104,MATCH($B4893&amp;$C4893,実績DB!$J$3:$J$104,0)),"")</f>
        <v/>
      </c>
    </row>
    <row r="4894">
      <c r="A4894" t="n">
        <v>4892</v>
      </c>
      <c r="B4894" t="inlineStr">
        <is>
          <t>中国</t>
        </is>
      </c>
      <c r="C4894" t="inlineStr">
        <is>
          <t>三川変電所</t>
        </is>
      </c>
      <c r="D4894" t="inlineStr">
        <is>
          <t>広島県</t>
        </is>
      </c>
      <c r="E4894" t="n">
        <v>110</v>
      </c>
      <c r="F4894" t="n">
        <v>22</v>
      </c>
      <c r="G4894" s="3" t="n"/>
      <c r="H4894" s="3" t="n"/>
      <c r="I4894" t="inlineStr">
        <is>
          <t>未取得</t>
        </is>
      </c>
      <c r="J4894" t="n">
        <v>57</v>
      </c>
      <c r="K4894" t="n">
        <v>20</v>
      </c>
      <c r="L4894" t="n">
        <v>0</v>
      </c>
      <c r="O4894" t="inlineStr">
        <is>
          <t>不可 ♯2</t>
        </is>
      </c>
      <c r="P4894" t="inlineStr">
        <is>
          <t>有り</t>
        </is>
      </c>
      <c r="R4894" s="4">
        <f>IF(COUNT($M4894:$N4894)=0,"",IF(AND(IF($N4894&lt;&gt;"",$N4894,$M4894)&lt;=0,$O4894&lt;&gt;"可"),"警告",""))</f>
        <v/>
      </c>
      <c r="S4894" s="4">
        <f>IF(COUNT($M4894:$N4894)=0,0,IF(IF($N4894&lt;&gt;"",$N4894,$M4894)&gt;=スコアリング基準!$B$20,スコアリング基準!$C$20,IF(IF($N4894&lt;&gt;"",$N4894,$M4894)&gt;=スコアリング基準!$B$21,スコアリング基準!$C$21,IF(IF($N4894&lt;&gt;"",$N4894,$M4894)&gt;0,スコアリング基準!$C$22,0))))</f>
        <v/>
      </c>
      <c r="T4894" s="4">
        <f>IF($O4894="可",スコアリング基準!$C$23,0)</f>
        <v/>
      </c>
      <c r="U4894" s="4">
        <f>IF(OR(COUNT($K4894:$L4894)&lt;2,$K4894=0),0,IF(ABS($L4894)/$K4894&lt;=スコアリング基準!$B$24,スコアリング基準!$C$24,IF(ABS($L4894)/$K4894&lt;=スコアリング基準!$B$25,スコアリング基準!$C$25,IF(ABS($L4894)/$K4894&lt;=スコアリング基準!$B$26,スコアリング基準!$C$26,0))))</f>
        <v/>
      </c>
      <c r="V4894" s="4">
        <f>IF($P4894="なし",スコアリング基準!$C$27,0)</f>
        <v/>
      </c>
      <c r="W4894" s="4">
        <f>IF($F4894="",0,IF(ISNUMBER($F4894),IF($F4894&lt;=スコアリング基準!$B$28,スコアリング基準!$C$28,スコアリング基準!$C$29),0))</f>
        <v/>
      </c>
      <c r="X4894" s="4">
        <f>IFERROR(VLOOKUP($B4894,スコアリング基準!$A$36:$B$46,2,FALSE),0)</f>
        <v/>
      </c>
      <c r="Y4894" s="4">
        <f>SUM($S4894:$X4894)</f>
        <v/>
      </c>
      <c r="Z4894" s="4">
        <f>IF(COUNT($M4894:$N4894)=0,"データ無",IF($Y4894&gt;=スコアリング基準!$B$30,"S",IF($Y4894&gt;=スコアリング基準!$B$31,"A",IF($Y4894&gt;=スコアリング基準!$B$32,"B","C"))))</f>
        <v/>
      </c>
      <c r="AA4894">
        <f>IFERROR(INDEX(実績DB!$I$3:$I$104,MATCH($B4894&amp;$C4894,実績DB!$J$3:$J$104,0)),"")</f>
        <v/>
      </c>
    </row>
    <row r="4895">
      <c r="A4895" t="n">
        <v>4893</v>
      </c>
      <c r="B4895" t="inlineStr">
        <is>
          <t>中国</t>
        </is>
      </c>
      <c r="C4895" t="inlineStr">
        <is>
          <t>三津変電所</t>
        </is>
      </c>
      <c r="D4895" t="inlineStr">
        <is>
          <t>広島県</t>
        </is>
      </c>
      <c r="E4895" t="n">
        <v>110</v>
      </c>
      <c r="F4895" t="n">
        <v>22</v>
      </c>
      <c r="G4895" s="3" t="n">
        <v>34.3272</v>
      </c>
      <c r="H4895" s="3" t="n">
        <v>132.818634</v>
      </c>
      <c r="I4895" t="inlineStr">
        <is>
          <t>Google Places(名称一致)</t>
        </is>
      </c>
      <c r="J4895" t="n">
        <v>57</v>
      </c>
      <c r="K4895" t="n">
        <v>28</v>
      </c>
      <c r="L4895" t="n">
        <v>-19</v>
      </c>
      <c r="O4895" t="inlineStr">
        <is>
          <t>可</t>
        </is>
      </c>
      <c r="P4895" t="inlineStr">
        <is>
          <t>有り</t>
        </is>
      </c>
      <c r="R4895" s="4">
        <f>IF(COUNT($M4895:$N4895)=0,"",IF(AND(IF($N4895&lt;&gt;"",$N4895,$M4895)&lt;=0,$O4895&lt;&gt;"可"),"警告",""))</f>
        <v/>
      </c>
      <c r="S4895" s="4">
        <f>IF(COUNT($M4895:$N4895)=0,0,IF(IF($N4895&lt;&gt;"",$N4895,$M4895)&gt;=スコアリング基準!$B$20,スコアリング基準!$C$20,IF(IF($N4895&lt;&gt;"",$N4895,$M4895)&gt;=スコアリング基準!$B$21,スコアリング基準!$C$21,IF(IF($N4895&lt;&gt;"",$N4895,$M4895)&gt;0,スコアリング基準!$C$22,0))))</f>
        <v/>
      </c>
      <c r="T4895" s="4">
        <f>IF($O4895="可",スコアリング基準!$C$23,0)</f>
        <v/>
      </c>
      <c r="U4895" s="4">
        <f>IF(OR(COUNT($K4895:$L4895)&lt;2,$K4895=0),0,IF(ABS($L4895)/$K4895&lt;=スコアリング基準!$B$24,スコアリング基準!$C$24,IF(ABS($L4895)/$K4895&lt;=スコアリング基準!$B$25,スコアリング基準!$C$25,IF(ABS($L4895)/$K4895&lt;=スコアリング基準!$B$26,スコアリング基準!$C$26,0))))</f>
        <v/>
      </c>
      <c r="V4895" s="4">
        <f>IF($P4895="なし",スコアリング基準!$C$27,0)</f>
        <v/>
      </c>
      <c r="W4895" s="4">
        <f>IF($F4895="",0,IF(ISNUMBER($F4895),IF($F4895&lt;=スコアリング基準!$B$28,スコアリング基準!$C$28,スコアリング基準!$C$29),0))</f>
        <v/>
      </c>
      <c r="X4895" s="4">
        <f>IFERROR(VLOOKUP($B4895,スコアリング基準!$A$36:$B$46,2,FALSE),0)</f>
        <v/>
      </c>
      <c r="Y4895" s="4">
        <f>SUM($S4895:$X4895)</f>
        <v/>
      </c>
      <c r="Z4895" s="4">
        <f>IF(COUNT($M4895:$N4895)=0,"データ無",IF($Y4895&gt;=スコアリング基準!$B$30,"S",IF($Y4895&gt;=スコアリング基準!$B$31,"A",IF($Y4895&gt;=スコアリング基準!$B$32,"B","C"))))</f>
        <v/>
      </c>
      <c r="AA4895">
        <f>IFERROR(INDEX(実績DB!$I$3:$I$104,MATCH($B4895&amp;$C4895,実績DB!$J$3:$J$104,0)),"")</f>
        <v/>
      </c>
    </row>
    <row r="4896">
      <c r="A4896" t="n">
        <v>4894</v>
      </c>
      <c r="B4896" t="inlineStr">
        <is>
          <t>中国</t>
        </is>
      </c>
      <c r="C4896" t="inlineStr">
        <is>
          <t>三田尻変電所</t>
        </is>
      </c>
      <c r="D4896" t="inlineStr">
        <is>
          <t>山口県</t>
        </is>
      </c>
      <c r="E4896" t="n">
        <v>110</v>
      </c>
      <c r="F4896" t="n">
        <v>6</v>
      </c>
      <c r="G4896" s="3" t="n">
        <v>34.051306</v>
      </c>
      <c r="H4896" s="3" t="n">
        <v>131.579433</v>
      </c>
      <c r="I4896" t="inlineStr">
        <is>
          <t>Google Places(名称一致)</t>
        </is>
      </c>
      <c r="J4896" t="n">
        <v>19</v>
      </c>
      <c r="K4896" t="n">
        <v>19</v>
      </c>
      <c r="L4896" t="n">
        <v>0</v>
      </c>
      <c r="M4896" t="n">
        <v>19</v>
      </c>
      <c r="N4896" t="n">
        <v>0</v>
      </c>
      <c r="O4896" t="inlineStr">
        <is>
          <t>不可 ♯3</t>
        </is>
      </c>
      <c r="P4896" t="inlineStr">
        <is>
          <t>有り</t>
        </is>
      </c>
      <c r="R4896" s="4">
        <f>IF(COUNT($M4896:$N4896)=0,"",IF(AND(IF($N4896&lt;&gt;"",$N4896,$M4896)&lt;=0,$O4896&lt;&gt;"可"),"警告",""))</f>
        <v/>
      </c>
      <c r="S4896" s="4">
        <f>IF(COUNT($M4896:$N4896)=0,0,IF(IF($N4896&lt;&gt;"",$N4896,$M4896)&gt;=スコアリング基準!$B$20,スコアリング基準!$C$20,IF(IF($N4896&lt;&gt;"",$N4896,$M4896)&gt;=スコアリング基準!$B$21,スコアリング基準!$C$21,IF(IF($N4896&lt;&gt;"",$N4896,$M4896)&gt;0,スコアリング基準!$C$22,0))))</f>
        <v/>
      </c>
      <c r="T4896" s="4">
        <f>IF($O4896="可",スコアリング基準!$C$23,0)</f>
        <v/>
      </c>
      <c r="U4896" s="4">
        <f>IF(OR(COUNT($K4896:$L4896)&lt;2,$K4896=0),0,IF(ABS($L4896)/$K4896&lt;=スコアリング基準!$B$24,スコアリング基準!$C$24,IF(ABS($L4896)/$K4896&lt;=スコアリング基準!$B$25,スコアリング基準!$C$25,IF(ABS($L4896)/$K4896&lt;=スコアリング基準!$B$26,スコアリング基準!$C$26,0))))</f>
        <v/>
      </c>
      <c r="V4896" s="4">
        <f>IF($P4896="なし",スコアリング基準!$C$27,0)</f>
        <v/>
      </c>
      <c r="W4896" s="4">
        <f>IF($F4896="",0,IF(ISNUMBER($F4896),IF($F4896&lt;=スコアリング基準!$B$28,スコアリング基準!$C$28,スコアリング基準!$C$29),0))</f>
        <v/>
      </c>
      <c r="X4896" s="4">
        <f>IFERROR(VLOOKUP($B4896,スコアリング基準!$A$36:$B$46,2,FALSE),0)</f>
        <v/>
      </c>
      <c r="Y4896" s="4">
        <f>SUM($S4896:$X4896)</f>
        <v/>
      </c>
      <c r="Z4896" s="4">
        <f>IF(COUNT($M4896:$N4896)=0,"データ無",IF($Y4896&gt;=スコアリング基準!$B$30,"S",IF($Y4896&gt;=スコアリング基準!$B$31,"A",IF($Y4896&gt;=スコアリング基準!$B$32,"B","C"))))</f>
        <v/>
      </c>
      <c r="AA4896">
        <f>IFERROR(INDEX(実績DB!$I$3:$I$104,MATCH($B4896&amp;$C4896,実績DB!$J$3:$J$104,0)),"")</f>
        <v/>
      </c>
    </row>
    <row r="4897">
      <c r="A4897" t="n">
        <v>4895</v>
      </c>
      <c r="B4897" t="inlineStr">
        <is>
          <t>中国</t>
        </is>
      </c>
      <c r="C4897" t="inlineStr">
        <is>
          <t>三篠変電所</t>
        </is>
      </c>
      <c r="D4897" t="inlineStr">
        <is>
          <t>広島県</t>
        </is>
      </c>
      <c r="E4897" t="n">
        <v>110</v>
      </c>
      <c r="F4897" t="n">
        <v>6</v>
      </c>
      <c r="G4897" s="3" t="n">
        <v>34.403033</v>
      </c>
      <c r="H4897" s="3" t="n">
        <v>132.438831</v>
      </c>
      <c r="I4897" t="inlineStr">
        <is>
          <t>Google Places(名称一致)</t>
        </is>
      </c>
      <c r="J4897" t="n">
        <v>47</v>
      </c>
      <c r="K4897" t="n">
        <v>42</v>
      </c>
      <c r="L4897" t="n">
        <v>-19</v>
      </c>
      <c r="M4897" t="n">
        <v>23</v>
      </c>
      <c r="N4897" t="n">
        <v>0</v>
      </c>
      <c r="O4897" t="inlineStr">
        <is>
          <t>不可 ♯3</t>
        </is>
      </c>
      <c r="P4897" t="inlineStr">
        <is>
          <t>有り</t>
        </is>
      </c>
      <c r="R4897" s="4">
        <f>IF(COUNT($M4897:$N4897)=0,"",IF(AND(IF($N4897&lt;&gt;"",$N4897,$M4897)&lt;=0,$O4897&lt;&gt;"可"),"警告",""))</f>
        <v/>
      </c>
      <c r="S4897" s="4">
        <f>IF(COUNT($M4897:$N4897)=0,0,IF(IF($N4897&lt;&gt;"",$N4897,$M4897)&gt;=スコアリング基準!$B$20,スコアリング基準!$C$20,IF(IF($N4897&lt;&gt;"",$N4897,$M4897)&gt;=スコアリング基準!$B$21,スコアリング基準!$C$21,IF(IF($N4897&lt;&gt;"",$N4897,$M4897)&gt;0,スコアリング基準!$C$22,0))))</f>
        <v/>
      </c>
      <c r="T4897" s="4">
        <f>IF($O4897="可",スコアリング基準!$C$23,0)</f>
        <v/>
      </c>
      <c r="U4897" s="4">
        <f>IF(OR(COUNT($K4897:$L4897)&lt;2,$K4897=0),0,IF(ABS($L4897)/$K4897&lt;=スコアリング基準!$B$24,スコアリング基準!$C$24,IF(ABS($L4897)/$K4897&lt;=スコアリング基準!$B$25,スコアリング基準!$C$25,IF(ABS($L4897)/$K4897&lt;=スコアリング基準!$B$26,スコアリング基準!$C$26,0))))</f>
        <v/>
      </c>
      <c r="V4897" s="4">
        <f>IF($P4897="なし",スコアリング基準!$C$27,0)</f>
        <v/>
      </c>
      <c r="W4897" s="4">
        <f>IF($F4897="",0,IF(ISNUMBER($F4897),IF($F4897&lt;=スコアリング基準!$B$28,スコアリング基準!$C$28,スコアリング基準!$C$29),0))</f>
        <v/>
      </c>
      <c r="X4897" s="4">
        <f>IFERROR(VLOOKUP($B4897,スコアリング基準!$A$36:$B$46,2,FALSE),0)</f>
        <v/>
      </c>
      <c r="Y4897" s="4">
        <f>SUM($S4897:$X4897)</f>
        <v/>
      </c>
      <c r="Z4897" s="4">
        <f>IF(COUNT($M4897:$N4897)=0,"データ無",IF($Y4897&gt;=スコアリング基準!$B$30,"S",IF($Y4897&gt;=スコアリング基準!$B$31,"A",IF($Y4897&gt;=スコアリング基準!$B$32,"B","C"))))</f>
        <v/>
      </c>
      <c r="AA4897">
        <f>IFERROR(INDEX(実績DB!$I$3:$I$104,MATCH($B4897&amp;$C4897,実績DB!$J$3:$J$104,0)),"")</f>
        <v/>
      </c>
    </row>
    <row r="4898">
      <c r="A4898" t="n">
        <v>4896</v>
      </c>
      <c r="B4898" t="inlineStr">
        <is>
          <t>中国</t>
        </is>
      </c>
      <c r="C4898" t="inlineStr">
        <is>
          <t>上道変電所</t>
        </is>
      </c>
      <c r="D4898" t="inlineStr">
        <is>
          <t>岡山県</t>
        </is>
      </c>
      <c r="E4898" t="n">
        <v>110</v>
      </c>
      <c r="F4898" t="n">
        <v>6</v>
      </c>
      <c r="G4898" s="3" t="n">
        <v>34.727827</v>
      </c>
      <c r="H4898" s="3" t="n">
        <v>134.037266</v>
      </c>
      <c r="I4898" t="inlineStr">
        <is>
          <t>Google Places(名称一致)</t>
        </is>
      </c>
      <c r="J4898" t="n">
        <v>47</v>
      </c>
      <c r="K4898" t="n">
        <v>42</v>
      </c>
      <c r="L4898" t="n">
        <v>-30</v>
      </c>
      <c r="M4898" t="n">
        <v>13</v>
      </c>
      <c r="N4898" t="n">
        <v>0</v>
      </c>
      <c r="O4898" t="inlineStr">
        <is>
          <t>不可 #3</t>
        </is>
      </c>
      <c r="P4898" t="inlineStr">
        <is>
          <t>有り</t>
        </is>
      </c>
      <c r="R4898" s="4">
        <f>IF(COUNT($M4898:$N4898)=0,"",IF(AND(IF($N4898&lt;&gt;"",$N4898,$M4898)&lt;=0,$O4898&lt;&gt;"可"),"警告",""))</f>
        <v/>
      </c>
      <c r="S4898" s="4">
        <f>IF(COUNT($M4898:$N4898)=0,0,IF(IF($N4898&lt;&gt;"",$N4898,$M4898)&gt;=スコアリング基準!$B$20,スコアリング基準!$C$20,IF(IF($N4898&lt;&gt;"",$N4898,$M4898)&gt;=スコアリング基準!$B$21,スコアリング基準!$C$21,IF(IF($N4898&lt;&gt;"",$N4898,$M4898)&gt;0,スコアリング基準!$C$22,0))))</f>
        <v/>
      </c>
      <c r="T4898" s="4">
        <f>IF($O4898="可",スコアリング基準!$C$23,0)</f>
        <v/>
      </c>
      <c r="U4898" s="4">
        <f>IF(OR(COUNT($K4898:$L4898)&lt;2,$K4898=0),0,IF(ABS($L4898)/$K4898&lt;=スコアリング基準!$B$24,スコアリング基準!$C$24,IF(ABS($L4898)/$K4898&lt;=スコアリング基準!$B$25,スコアリング基準!$C$25,IF(ABS($L4898)/$K4898&lt;=スコアリング基準!$B$26,スコアリング基準!$C$26,0))))</f>
        <v/>
      </c>
      <c r="V4898" s="4">
        <f>IF($P4898="なし",スコアリング基準!$C$27,0)</f>
        <v/>
      </c>
      <c r="W4898" s="4">
        <f>IF($F4898="",0,IF(ISNUMBER($F4898),IF($F4898&lt;=スコアリング基準!$B$28,スコアリング基準!$C$28,スコアリング基準!$C$29),0))</f>
        <v/>
      </c>
      <c r="X4898" s="4">
        <f>IFERROR(VLOOKUP($B4898,スコアリング基準!$A$36:$B$46,2,FALSE),0)</f>
        <v/>
      </c>
      <c r="Y4898" s="4">
        <f>SUM($S4898:$X4898)</f>
        <v/>
      </c>
      <c r="Z4898" s="4">
        <f>IF(COUNT($M4898:$N4898)=0,"データ無",IF($Y4898&gt;=スコアリング基準!$B$30,"S",IF($Y4898&gt;=スコアリング基準!$B$31,"A",IF($Y4898&gt;=スコアリング基準!$B$32,"B","C"))))</f>
        <v/>
      </c>
      <c r="AA4898">
        <f>IFERROR(INDEX(実績DB!$I$3:$I$104,MATCH($B4898&amp;$C4898,実績DB!$J$3:$J$104,0)),"")</f>
        <v/>
      </c>
    </row>
    <row r="4899">
      <c r="A4899" t="n">
        <v>4897</v>
      </c>
      <c r="B4899" t="inlineStr">
        <is>
          <t>中国</t>
        </is>
      </c>
      <c r="C4899" t="inlineStr">
        <is>
          <t>下山変電所</t>
        </is>
      </c>
      <c r="D4899" t="inlineStr">
        <is>
          <t>広島県</t>
        </is>
      </c>
      <c r="E4899" t="n">
        <v>110</v>
      </c>
      <c r="F4899" t="n">
        <v>6</v>
      </c>
      <c r="G4899" s="3" t="n">
        <v>34.678055</v>
      </c>
      <c r="H4899" s="3" t="n">
        <v>132.302589</v>
      </c>
      <c r="I4899" t="inlineStr">
        <is>
          <t>Google Places(名称一致)</t>
        </is>
      </c>
      <c r="J4899" t="n">
        <v>4</v>
      </c>
      <c r="K4899" t="n">
        <v>4</v>
      </c>
      <c r="L4899" t="n">
        <v>-4</v>
      </c>
      <c r="M4899" t="n">
        <v>0</v>
      </c>
      <c r="N4899" t="n">
        <v>0</v>
      </c>
      <c r="O4899" t="inlineStr">
        <is>
          <t>不可 ♯3</t>
        </is>
      </c>
      <c r="P4899" t="inlineStr">
        <is>
          <t>有り</t>
        </is>
      </c>
      <c r="R4899" s="4">
        <f>IF(COUNT($M4899:$N4899)=0,"",IF(AND(IF($N4899&lt;&gt;"",$N4899,$M4899)&lt;=0,$O4899&lt;&gt;"可"),"警告",""))</f>
        <v/>
      </c>
      <c r="S4899" s="4">
        <f>IF(COUNT($M4899:$N4899)=0,0,IF(IF($N4899&lt;&gt;"",$N4899,$M4899)&gt;=スコアリング基準!$B$20,スコアリング基準!$C$20,IF(IF($N4899&lt;&gt;"",$N4899,$M4899)&gt;=スコアリング基準!$B$21,スコアリング基準!$C$21,IF(IF($N4899&lt;&gt;"",$N4899,$M4899)&gt;0,スコアリング基準!$C$22,0))))</f>
        <v/>
      </c>
      <c r="T4899" s="4">
        <f>IF($O4899="可",スコアリング基準!$C$23,0)</f>
        <v/>
      </c>
      <c r="U4899" s="4">
        <f>IF(OR(COUNT($K4899:$L4899)&lt;2,$K4899=0),0,IF(ABS($L4899)/$K4899&lt;=スコアリング基準!$B$24,スコアリング基準!$C$24,IF(ABS($L4899)/$K4899&lt;=スコアリング基準!$B$25,スコアリング基準!$C$25,IF(ABS($L4899)/$K4899&lt;=スコアリング基準!$B$26,スコアリング基準!$C$26,0))))</f>
        <v/>
      </c>
      <c r="V4899" s="4">
        <f>IF($P4899="なし",スコアリング基準!$C$27,0)</f>
        <v/>
      </c>
      <c r="W4899" s="4">
        <f>IF($F4899="",0,IF(ISNUMBER($F4899),IF($F4899&lt;=スコアリング基準!$B$28,スコアリング基準!$C$28,スコアリング基準!$C$29),0))</f>
        <v/>
      </c>
      <c r="X4899" s="4">
        <f>IFERROR(VLOOKUP($B4899,スコアリング基準!$A$36:$B$46,2,FALSE),0)</f>
        <v/>
      </c>
      <c r="Y4899" s="4">
        <f>SUM($S4899:$X4899)</f>
        <v/>
      </c>
      <c r="Z4899" s="4">
        <f>IF(COUNT($M4899:$N4899)=0,"データ無",IF($Y4899&gt;=スコアリング基準!$B$30,"S",IF($Y4899&gt;=スコアリング基準!$B$31,"A",IF($Y4899&gt;=スコアリング基準!$B$32,"B","C"))))</f>
        <v/>
      </c>
      <c r="AA4899">
        <f>IFERROR(INDEX(実績DB!$I$3:$I$104,MATCH($B4899&amp;$C4899,実績DB!$J$3:$J$104,0)),"")</f>
        <v/>
      </c>
    </row>
    <row r="4900">
      <c r="A4900" t="n">
        <v>4898</v>
      </c>
      <c r="B4900" t="inlineStr">
        <is>
          <t>中国</t>
        </is>
      </c>
      <c r="C4900" t="inlineStr">
        <is>
          <t>中山変電所</t>
        </is>
      </c>
      <c r="D4900" t="inlineStr">
        <is>
          <t>山口県</t>
        </is>
      </c>
      <c r="E4900" t="n">
        <v>110</v>
      </c>
      <c r="F4900" t="n">
        <v>6</v>
      </c>
      <c r="G4900" s="3" t="n">
        <v>34.134052</v>
      </c>
      <c r="H4900" s="3" t="n">
        <v>131.610128</v>
      </c>
      <c r="I4900" t="inlineStr">
        <is>
          <t>Google Places(名称一致)</t>
        </is>
      </c>
      <c r="J4900" t="n">
        <v>28</v>
      </c>
      <c r="K4900" t="n">
        <v>28</v>
      </c>
      <c r="L4900" t="n">
        <v>-28</v>
      </c>
      <c r="M4900" t="n">
        <v>0</v>
      </c>
      <c r="N4900" t="n">
        <v>0</v>
      </c>
      <c r="O4900" t="inlineStr">
        <is>
          <t>不可 ♯3</t>
        </is>
      </c>
      <c r="P4900" t="inlineStr">
        <is>
          <t>有り</t>
        </is>
      </c>
      <c r="R4900" s="4">
        <f>IF(COUNT($M4900:$N4900)=0,"",IF(AND(IF($N4900&lt;&gt;"",$N4900,$M4900)&lt;=0,$O4900&lt;&gt;"可"),"警告",""))</f>
        <v/>
      </c>
      <c r="S4900" s="4">
        <f>IF(COUNT($M4900:$N4900)=0,0,IF(IF($N4900&lt;&gt;"",$N4900,$M4900)&gt;=スコアリング基準!$B$20,スコアリング基準!$C$20,IF(IF($N4900&lt;&gt;"",$N4900,$M4900)&gt;=スコアリング基準!$B$21,スコアリング基準!$C$21,IF(IF($N4900&lt;&gt;"",$N4900,$M4900)&gt;0,スコアリング基準!$C$22,0))))</f>
        <v/>
      </c>
      <c r="T4900" s="4">
        <f>IF($O4900="可",スコアリング基準!$C$23,0)</f>
        <v/>
      </c>
      <c r="U4900" s="4">
        <f>IF(OR(COUNT($K4900:$L4900)&lt;2,$K4900=0),0,IF(ABS($L4900)/$K4900&lt;=スコアリング基準!$B$24,スコアリング基準!$C$24,IF(ABS($L4900)/$K4900&lt;=スコアリング基準!$B$25,スコアリング基準!$C$25,IF(ABS($L4900)/$K4900&lt;=スコアリング基準!$B$26,スコアリング基準!$C$26,0))))</f>
        <v/>
      </c>
      <c r="V4900" s="4">
        <f>IF($P4900="なし",スコアリング基準!$C$27,0)</f>
        <v/>
      </c>
      <c r="W4900" s="4">
        <f>IF($F4900="",0,IF(ISNUMBER($F4900),IF($F4900&lt;=スコアリング基準!$B$28,スコアリング基準!$C$28,スコアリング基準!$C$29),0))</f>
        <v/>
      </c>
      <c r="X4900" s="4">
        <f>IFERROR(VLOOKUP($B4900,スコアリング基準!$A$36:$B$46,2,FALSE),0)</f>
        <v/>
      </c>
      <c r="Y4900" s="4">
        <f>SUM($S4900:$X4900)</f>
        <v/>
      </c>
      <c r="Z4900" s="4">
        <f>IF(COUNT($M4900:$N4900)=0,"データ無",IF($Y4900&gt;=スコアリング基準!$B$30,"S",IF($Y4900&gt;=スコアリング基準!$B$31,"A",IF($Y4900&gt;=スコアリング基準!$B$32,"B","C"))))</f>
        <v/>
      </c>
      <c r="AA4900">
        <f>IFERROR(INDEX(実績DB!$I$3:$I$104,MATCH($B4900&amp;$C4900,実績DB!$J$3:$J$104,0)),"")</f>
        <v/>
      </c>
    </row>
    <row r="4901">
      <c r="A4901" t="n">
        <v>4899</v>
      </c>
      <c r="B4901" t="inlineStr">
        <is>
          <t>中国</t>
        </is>
      </c>
      <c r="C4901" t="inlineStr">
        <is>
          <t>中広島変電所</t>
        </is>
      </c>
      <c r="D4901" t="inlineStr">
        <is>
          <t>広島県</t>
        </is>
      </c>
      <c r="E4901" t="n">
        <v>110</v>
      </c>
      <c r="F4901" t="n">
        <v>22</v>
      </c>
      <c r="G4901" s="3" t="n"/>
      <c r="H4901" s="3" t="n"/>
      <c r="I4901" t="inlineStr">
        <is>
          <t>未取得</t>
        </is>
      </c>
      <c r="J4901" t="n">
        <v>57</v>
      </c>
      <c r="K4901" t="n">
        <v>34</v>
      </c>
      <c r="L4901" t="n">
        <v>0</v>
      </c>
      <c r="O4901" t="inlineStr">
        <is>
          <t>不可 ♯2</t>
        </is>
      </c>
      <c r="P4901" t="inlineStr">
        <is>
          <t>有り</t>
        </is>
      </c>
      <c r="R4901" s="4">
        <f>IF(COUNT($M4901:$N4901)=0,"",IF(AND(IF($N4901&lt;&gt;"",$N4901,$M4901)&lt;=0,$O4901&lt;&gt;"可"),"警告",""))</f>
        <v/>
      </c>
      <c r="S4901" s="4">
        <f>IF(COUNT($M4901:$N4901)=0,0,IF(IF($N4901&lt;&gt;"",$N4901,$M4901)&gt;=スコアリング基準!$B$20,スコアリング基準!$C$20,IF(IF($N4901&lt;&gt;"",$N4901,$M4901)&gt;=スコアリング基準!$B$21,スコアリング基準!$C$21,IF(IF($N4901&lt;&gt;"",$N4901,$M4901)&gt;0,スコアリング基準!$C$22,0))))</f>
        <v/>
      </c>
      <c r="T4901" s="4">
        <f>IF($O4901="可",スコアリング基準!$C$23,0)</f>
        <v/>
      </c>
      <c r="U4901" s="4">
        <f>IF(OR(COUNT($K4901:$L4901)&lt;2,$K4901=0),0,IF(ABS($L4901)/$K4901&lt;=スコアリング基準!$B$24,スコアリング基準!$C$24,IF(ABS($L4901)/$K4901&lt;=スコアリング基準!$B$25,スコアリング基準!$C$25,IF(ABS($L4901)/$K4901&lt;=スコアリング基準!$B$26,スコアリング基準!$C$26,0))))</f>
        <v/>
      </c>
      <c r="V4901" s="4">
        <f>IF($P4901="なし",スコアリング基準!$C$27,0)</f>
        <v/>
      </c>
      <c r="W4901" s="4">
        <f>IF($F4901="",0,IF(ISNUMBER($F4901),IF($F4901&lt;=スコアリング基準!$B$28,スコアリング基準!$C$28,スコアリング基準!$C$29),0))</f>
        <v/>
      </c>
      <c r="X4901" s="4">
        <f>IFERROR(VLOOKUP($B4901,スコアリング基準!$A$36:$B$46,2,FALSE),0)</f>
        <v/>
      </c>
      <c r="Y4901" s="4">
        <f>SUM($S4901:$X4901)</f>
        <v/>
      </c>
      <c r="Z4901" s="4">
        <f>IF(COUNT($M4901:$N4901)=0,"データ無",IF($Y4901&gt;=スコアリング基準!$B$30,"S",IF($Y4901&gt;=スコアリング基準!$B$31,"A",IF($Y4901&gt;=スコアリング基準!$B$32,"B","C"))))</f>
        <v/>
      </c>
      <c r="AA4901">
        <f>IFERROR(INDEX(実績DB!$I$3:$I$104,MATCH($B4901&amp;$C4901,実績DB!$J$3:$J$104,0)),"")</f>
        <v/>
      </c>
    </row>
    <row r="4902">
      <c r="A4902" t="n">
        <v>4900</v>
      </c>
      <c r="B4902" t="inlineStr">
        <is>
          <t>中国</t>
        </is>
      </c>
      <c r="C4902" t="inlineStr">
        <is>
          <t>中関変電所</t>
        </is>
      </c>
      <c r="D4902" t="inlineStr">
        <is>
          <t>山口県</t>
        </is>
      </c>
      <c r="E4902" t="n">
        <v>110</v>
      </c>
      <c r="F4902" t="n">
        <v>6</v>
      </c>
      <c r="G4902" s="3" t="n">
        <v>34.007405</v>
      </c>
      <c r="H4902" s="3" t="n">
        <v>131.547517</v>
      </c>
      <c r="I4902" t="inlineStr">
        <is>
          <t>Google Places(名称一致)</t>
        </is>
      </c>
      <c r="J4902" t="n">
        <v>38</v>
      </c>
      <c r="K4902" t="n">
        <v>38</v>
      </c>
      <c r="L4902" t="n">
        <v>-31</v>
      </c>
      <c r="M4902" t="n">
        <v>7</v>
      </c>
      <c r="N4902" t="n">
        <v>0</v>
      </c>
      <c r="O4902" t="inlineStr">
        <is>
          <t>不可 ♯3</t>
        </is>
      </c>
      <c r="P4902" t="inlineStr">
        <is>
          <t>有り</t>
        </is>
      </c>
      <c r="R4902" s="4">
        <f>IF(COUNT($M4902:$N4902)=0,"",IF(AND(IF($N4902&lt;&gt;"",$N4902,$M4902)&lt;=0,$O4902&lt;&gt;"可"),"警告",""))</f>
        <v/>
      </c>
      <c r="S4902" s="4">
        <f>IF(COUNT($M4902:$N4902)=0,0,IF(IF($N4902&lt;&gt;"",$N4902,$M4902)&gt;=スコアリング基準!$B$20,スコアリング基準!$C$20,IF(IF($N4902&lt;&gt;"",$N4902,$M4902)&gt;=スコアリング基準!$B$21,スコアリング基準!$C$21,IF(IF($N4902&lt;&gt;"",$N4902,$M4902)&gt;0,スコアリング基準!$C$22,0))))</f>
        <v/>
      </c>
      <c r="T4902" s="4">
        <f>IF($O4902="可",スコアリング基準!$C$23,0)</f>
        <v/>
      </c>
      <c r="U4902" s="4">
        <f>IF(OR(COUNT($K4902:$L4902)&lt;2,$K4902=0),0,IF(ABS($L4902)/$K4902&lt;=スコアリング基準!$B$24,スコアリング基準!$C$24,IF(ABS($L4902)/$K4902&lt;=スコアリング基準!$B$25,スコアリング基準!$C$25,IF(ABS($L4902)/$K4902&lt;=スコアリング基準!$B$26,スコアリング基準!$C$26,0))))</f>
        <v/>
      </c>
      <c r="V4902" s="4">
        <f>IF($P4902="なし",スコアリング基準!$C$27,0)</f>
        <v/>
      </c>
      <c r="W4902" s="4">
        <f>IF($F4902="",0,IF(ISNUMBER($F4902),IF($F4902&lt;=スコアリング基準!$B$28,スコアリング基準!$C$28,スコアリング基準!$C$29),0))</f>
        <v/>
      </c>
      <c r="X4902" s="4">
        <f>IFERROR(VLOOKUP($B4902,スコアリング基準!$A$36:$B$46,2,FALSE),0)</f>
        <v/>
      </c>
      <c r="Y4902" s="4">
        <f>SUM($S4902:$X4902)</f>
        <v/>
      </c>
      <c r="Z4902" s="4">
        <f>IF(COUNT($M4902:$N4902)=0,"データ無",IF($Y4902&gt;=スコアリング基準!$B$30,"S",IF($Y4902&gt;=スコアリング基準!$B$31,"A",IF($Y4902&gt;=スコアリング基準!$B$32,"B","C"))))</f>
        <v/>
      </c>
      <c r="AA4902">
        <f>IFERROR(INDEX(実績DB!$I$3:$I$104,MATCH($B4902&amp;$C4902,実績DB!$J$3:$J$104,0)),"")</f>
        <v/>
      </c>
    </row>
    <row r="4903">
      <c r="A4903" t="n">
        <v>4901</v>
      </c>
      <c r="B4903" t="inlineStr">
        <is>
          <t>中国</t>
        </is>
      </c>
      <c r="C4903" t="inlineStr">
        <is>
          <t>久代変電所</t>
        </is>
      </c>
      <c r="D4903" t="inlineStr">
        <is>
          <t>岡山県</t>
        </is>
      </c>
      <c r="E4903" t="n">
        <v>110</v>
      </c>
      <c r="F4903" t="n">
        <v>6</v>
      </c>
      <c r="G4903" s="3" t="n">
        <v>34.667078</v>
      </c>
      <c r="H4903" s="3" t="n">
        <v>133.680206</v>
      </c>
      <c r="I4903" t="inlineStr">
        <is>
          <t>Google Places(名称一致)</t>
        </is>
      </c>
      <c r="J4903" t="n">
        <v>42</v>
      </c>
      <c r="K4903" t="n">
        <v>38</v>
      </c>
      <c r="L4903" t="n">
        <v>-30</v>
      </c>
      <c r="M4903" t="n">
        <v>8</v>
      </c>
      <c r="N4903" t="n">
        <v>8</v>
      </c>
      <c r="O4903" t="inlineStr">
        <is>
          <t>不可 ♯3</t>
        </is>
      </c>
      <c r="P4903" t="inlineStr">
        <is>
          <t>なし</t>
        </is>
      </c>
      <c r="R4903" s="4">
        <f>IF(COUNT($M4903:$N4903)=0,"",IF(AND(IF($N4903&lt;&gt;"",$N4903,$M4903)&lt;=0,$O4903&lt;&gt;"可"),"警告",""))</f>
        <v/>
      </c>
      <c r="S4903" s="4">
        <f>IF(COUNT($M4903:$N4903)=0,0,IF(IF($N4903&lt;&gt;"",$N4903,$M4903)&gt;=スコアリング基準!$B$20,スコアリング基準!$C$20,IF(IF($N4903&lt;&gt;"",$N4903,$M4903)&gt;=スコアリング基準!$B$21,スコアリング基準!$C$21,IF(IF($N4903&lt;&gt;"",$N4903,$M4903)&gt;0,スコアリング基準!$C$22,0))))</f>
        <v/>
      </c>
      <c r="T4903" s="4">
        <f>IF($O4903="可",スコアリング基準!$C$23,0)</f>
        <v/>
      </c>
      <c r="U4903" s="4">
        <f>IF(OR(COUNT($K4903:$L4903)&lt;2,$K4903=0),0,IF(ABS($L4903)/$K4903&lt;=スコアリング基準!$B$24,スコアリング基準!$C$24,IF(ABS($L4903)/$K4903&lt;=スコアリング基準!$B$25,スコアリング基準!$C$25,IF(ABS($L4903)/$K4903&lt;=スコアリング基準!$B$26,スコアリング基準!$C$26,0))))</f>
        <v/>
      </c>
      <c r="V4903" s="4">
        <f>IF($P4903="なし",スコアリング基準!$C$27,0)</f>
        <v/>
      </c>
      <c r="W4903" s="4">
        <f>IF($F4903="",0,IF(ISNUMBER($F4903),IF($F4903&lt;=スコアリング基準!$B$28,スコアリング基準!$C$28,スコアリング基準!$C$29),0))</f>
        <v/>
      </c>
      <c r="X4903" s="4">
        <f>IFERROR(VLOOKUP($B4903,スコアリング基準!$A$36:$B$46,2,FALSE),0)</f>
        <v/>
      </c>
      <c r="Y4903" s="4">
        <f>SUM($S4903:$X4903)</f>
        <v/>
      </c>
      <c r="Z4903" s="4">
        <f>IF(COUNT($M4903:$N4903)=0,"データ無",IF($Y4903&gt;=スコアリング基準!$B$30,"S",IF($Y4903&gt;=スコアリング基準!$B$31,"A",IF($Y4903&gt;=スコアリング基準!$B$32,"B","C"))))</f>
        <v/>
      </c>
      <c r="AA4903">
        <f>IFERROR(INDEX(実績DB!$I$3:$I$104,MATCH($B4903&amp;$C4903,実績DB!$J$3:$J$104,0)),"")</f>
        <v/>
      </c>
    </row>
    <row r="4904">
      <c r="A4904" t="n">
        <v>4902</v>
      </c>
      <c r="B4904" t="inlineStr">
        <is>
          <t>中国</t>
        </is>
      </c>
      <c r="C4904" t="inlineStr">
        <is>
          <t>久保変電所</t>
        </is>
      </c>
      <c r="D4904" t="inlineStr">
        <is>
          <t>山口県</t>
        </is>
      </c>
      <c r="E4904" t="n">
        <v>110</v>
      </c>
      <c r="F4904" t="n">
        <v>6</v>
      </c>
      <c r="G4904" s="3" t="n"/>
      <c r="H4904" s="3" t="n"/>
      <c r="I4904" t="inlineStr">
        <is>
          <t>未取得</t>
        </is>
      </c>
      <c r="J4904" t="n">
        <v>14</v>
      </c>
      <c r="K4904" t="n">
        <v>14</v>
      </c>
      <c r="L4904" t="n">
        <v>-10</v>
      </c>
      <c r="M4904" t="n">
        <v>3</v>
      </c>
      <c r="N4904" t="n">
        <v>0</v>
      </c>
      <c r="O4904" t="inlineStr">
        <is>
          <t>不可 ♯3</t>
        </is>
      </c>
      <c r="P4904" t="inlineStr">
        <is>
          <t>有り</t>
        </is>
      </c>
      <c r="R4904" s="4">
        <f>IF(COUNT($M4904:$N4904)=0,"",IF(AND(IF($N4904&lt;&gt;"",$N4904,$M4904)&lt;=0,$O4904&lt;&gt;"可"),"警告",""))</f>
        <v/>
      </c>
      <c r="S4904" s="4">
        <f>IF(COUNT($M4904:$N4904)=0,0,IF(IF($N4904&lt;&gt;"",$N4904,$M4904)&gt;=スコアリング基準!$B$20,スコアリング基準!$C$20,IF(IF($N4904&lt;&gt;"",$N4904,$M4904)&gt;=スコアリング基準!$B$21,スコアリング基準!$C$21,IF(IF($N4904&lt;&gt;"",$N4904,$M4904)&gt;0,スコアリング基準!$C$22,0))))</f>
        <v/>
      </c>
      <c r="T4904" s="4">
        <f>IF($O4904="可",スコアリング基準!$C$23,0)</f>
        <v/>
      </c>
      <c r="U4904" s="4">
        <f>IF(OR(COUNT($K4904:$L4904)&lt;2,$K4904=0),0,IF(ABS($L4904)/$K4904&lt;=スコアリング基準!$B$24,スコアリング基準!$C$24,IF(ABS($L4904)/$K4904&lt;=スコアリング基準!$B$25,スコアリング基準!$C$25,IF(ABS($L4904)/$K4904&lt;=スコアリング基準!$B$26,スコアリング基準!$C$26,0))))</f>
        <v/>
      </c>
      <c r="V4904" s="4">
        <f>IF($P4904="なし",スコアリング基準!$C$27,0)</f>
        <v/>
      </c>
      <c r="W4904" s="4">
        <f>IF($F4904="",0,IF(ISNUMBER($F4904),IF($F4904&lt;=スコアリング基準!$B$28,スコアリング基準!$C$28,スコアリング基準!$C$29),0))</f>
        <v/>
      </c>
      <c r="X4904" s="4">
        <f>IFERROR(VLOOKUP($B4904,スコアリング基準!$A$36:$B$46,2,FALSE),0)</f>
        <v/>
      </c>
      <c r="Y4904" s="4">
        <f>SUM($S4904:$X4904)</f>
        <v/>
      </c>
      <c r="Z4904" s="4">
        <f>IF(COUNT($M4904:$N4904)=0,"データ無",IF($Y4904&gt;=スコアリング基準!$B$30,"S",IF($Y4904&gt;=スコアリング基準!$B$31,"A",IF($Y4904&gt;=スコアリング基準!$B$32,"B","C"))))</f>
        <v/>
      </c>
      <c r="AA4904">
        <f>IFERROR(INDEX(実績DB!$I$3:$I$104,MATCH($B4904&amp;$C4904,実績DB!$J$3:$J$104,0)),"")</f>
        <v/>
      </c>
    </row>
    <row r="4905">
      <c r="A4905" t="n">
        <v>4903</v>
      </c>
      <c r="B4905" t="inlineStr">
        <is>
          <t>中国</t>
        </is>
      </c>
      <c r="C4905" t="inlineStr">
        <is>
          <t>乙島変電所</t>
        </is>
      </c>
      <c r="D4905" t="inlineStr">
        <is>
          <t>岡山県</t>
        </is>
      </c>
      <c r="E4905" t="n">
        <v>110</v>
      </c>
      <c r="F4905" t="n">
        <v>6</v>
      </c>
      <c r="G4905" s="3" t="n">
        <v>34.54407</v>
      </c>
      <c r="H4905" s="3" t="n">
        <v>133.68467</v>
      </c>
      <c r="I4905" t="inlineStr">
        <is>
          <t>Google Places(名称一致)</t>
        </is>
      </c>
      <c r="J4905" t="n">
        <v>28</v>
      </c>
      <c r="K4905" t="n">
        <v>19</v>
      </c>
      <c r="L4905" t="n">
        <v>0</v>
      </c>
      <c r="M4905" t="n">
        <v>19</v>
      </c>
      <c r="N4905" t="n">
        <v>0</v>
      </c>
      <c r="O4905" t="inlineStr">
        <is>
          <t>不可 ♯3</t>
        </is>
      </c>
      <c r="P4905" t="inlineStr">
        <is>
          <t>有り</t>
        </is>
      </c>
      <c r="R4905" s="4">
        <f>IF(COUNT($M4905:$N4905)=0,"",IF(AND(IF($N4905&lt;&gt;"",$N4905,$M4905)&lt;=0,$O4905&lt;&gt;"可"),"警告",""))</f>
        <v/>
      </c>
      <c r="S4905" s="4">
        <f>IF(COUNT($M4905:$N4905)=0,0,IF(IF($N4905&lt;&gt;"",$N4905,$M4905)&gt;=スコアリング基準!$B$20,スコアリング基準!$C$20,IF(IF($N4905&lt;&gt;"",$N4905,$M4905)&gt;=スコアリング基準!$B$21,スコアリング基準!$C$21,IF(IF($N4905&lt;&gt;"",$N4905,$M4905)&gt;0,スコアリング基準!$C$22,0))))</f>
        <v/>
      </c>
      <c r="T4905" s="4">
        <f>IF($O4905="可",スコアリング基準!$C$23,0)</f>
        <v/>
      </c>
      <c r="U4905" s="4">
        <f>IF(OR(COUNT($K4905:$L4905)&lt;2,$K4905=0),0,IF(ABS($L4905)/$K4905&lt;=スコアリング基準!$B$24,スコアリング基準!$C$24,IF(ABS($L4905)/$K4905&lt;=スコアリング基準!$B$25,スコアリング基準!$C$25,IF(ABS($L4905)/$K4905&lt;=スコアリング基準!$B$26,スコアリング基準!$C$26,0))))</f>
        <v/>
      </c>
      <c r="V4905" s="4">
        <f>IF($P4905="なし",スコアリング基準!$C$27,0)</f>
        <v/>
      </c>
      <c r="W4905" s="4">
        <f>IF($F4905="",0,IF(ISNUMBER($F4905),IF($F4905&lt;=スコアリング基準!$B$28,スコアリング基準!$C$28,スコアリング基準!$C$29),0))</f>
        <v/>
      </c>
      <c r="X4905" s="4">
        <f>IFERROR(VLOOKUP($B4905,スコアリング基準!$A$36:$B$46,2,FALSE),0)</f>
        <v/>
      </c>
      <c r="Y4905" s="4">
        <f>SUM($S4905:$X4905)</f>
        <v/>
      </c>
      <c r="Z4905" s="4">
        <f>IF(COUNT($M4905:$N4905)=0,"データ無",IF($Y4905&gt;=スコアリング基準!$B$30,"S",IF($Y4905&gt;=スコアリング基準!$B$31,"A",IF($Y4905&gt;=スコアリング基準!$B$32,"B","C"))))</f>
        <v/>
      </c>
      <c r="AA4905">
        <f>IFERROR(INDEX(実績DB!$I$3:$I$104,MATCH($B4905&amp;$C4905,実績DB!$J$3:$J$104,0)),"")</f>
        <v/>
      </c>
    </row>
    <row r="4906">
      <c r="A4906" t="n">
        <v>4904</v>
      </c>
      <c r="B4906" t="inlineStr">
        <is>
          <t>中国</t>
        </is>
      </c>
      <c r="C4906" t="inlineStr">
        <is>
          <t>五日市南変電所</t>
        </is>
      </c>
      <c r="D4906" t="inlineStr">
        <is>
          <t>広島県</t>
        </is>
      </c>
      <c r="E4906" t="n">
        <v>110</v>
      </c>
      <c r="F4906" t="n">
        <v>6</v>
      </c>
      <c r="G4906" s="3" t="n">
        <v>34.355869</v>
      </c>
      <c r="H4906" s="3" t="n">
        <v>132.362829</v>
      </c>
      <c r="I4906" t="inlineStr">
        <is>
          <t>Google Places(名称一致)</t>
        </is>
      </c>
      <c r="J4906" t="n">
        <v>23</v>
      </c>
      <c r="K4906" t="n">
        <v>23</v>
      </c>
      <c r="L4906" t="n">
        <v>-23</v>
      </c>
      <c r="M4906" t="n">
        <v>0</v>
      </c>
      <c r="N4906" t="n">
        <v>0</v>
      </c>
      <c r="O4906" t="inlineStr">
        <is>
          <t>不可 ♯3</t>
        </is>
      </c>
      <c r="P4906" t="inlineStr">
        <is>
          <t>有り</t>
        </is>
      </c>
      <c r="R4906" s="4">
        <f>IF(COUNT($M4906:$N4906)=0,"",IF(AND(IF($N4906&lt;&gt;"",$N4906,$M4906)&lt;=0,$O4906&lt;&gt;"可"),"警告",""))</f>
        <v/>
      </c>
      <c r="S4906" s="4">
        <f>IF(COUNT($M4906:$N4906)=0,0,IF(IF($N4906&lt;&gt;"",$N4906,$M4906)&gt;=スコアリング基準!$B$20,スコアリング基準!$C$20,IF(IF($N4906&lt;&gt;"",$N4906,$M4906)&gt;=スコアリング基準!$B$21,スコアリング基準!$C$21,IF(IF($N4906&lt;&gt;"",$N4906,$M4906)&gt;0,スコアリング基準!$C$22,0))))</f>
        <v/>
      </c>
      <c r="T4906" s="4">
        <f>IF($O4906="可",スコアリング基準!$C$23,0)</f>
        <v/>
      </c>
      <c r="U4906" s="4">
        <f>IF(OR(COUNT($K4906:$L4906)&lt;2,$K4906=0),0,IF(ABS($L4906)/$K4906&lt;=スコアリング基準!$B$24,スコアリング基準!$C$24,IF(ABS($L4906)/$K4906&lt;=スコアリング基準!$B$25,スコアリング基準!$C$25,IF(ABS($L4906)/$K4906&lt;=スコアリング基準!$B$26,スコアリング基準!$C$26,0))))</f>
        <v/>
      </c>
      <c r="V4906" s="4">
        <f>IF($P4906="なし",スコアリング基準!$C$27,0)</f>
        <v/>
      </c>
      <c r="W4906" s="4">
        <f>IF($F4906="",0,IF(ISNUMBER($F4906),IF($F4906&lt;=スコアリング基準!$B$28,スコアリング基準!$C$28,スコアリング基準!$C$29),0))</f>
        <v/>
      </c>
      <c r="X4906" s="4">
        <f>IFERROR(VLOOKUP($B4906,スコアリング基準!$A$36:$B$46,2,FALSE),0)</f>
        <v/>
      </c>
      <c r="Y4906" s="4">
        <f>SUM($S4906:$X4906)</f>
        <v/>
      </c>
      <c r="Z4906" s="4">
        <f>IF(COUNT($M4906:$N4906)=0,"データ無",IF($Y4906&gt;=スコアリング基準!$B$30,"S",IF($Y4906&gt;=スコアリング基準!$B$31,"A",IF($Y4906&gt;=スコアリング基準!$B$32,"B","C"))))</f>
        <v/>
      </c>
      <c r="AA4906">
        <f>IFERROR(INDEX(実績DB!$I$3:$I$104,MATCH($B4906&amp;$C4906,実績DB!$J$3:$J$104,0)),"")</f>
        <v/>
      </c>
    </row>
    <row r="4907">
      <c r="A4907" t="n">
        <v>4905</v>
      </c>
      <c r="B4907" t="inlineStr">
        <is>
          <t>中国</t>
        </is>
      </c>
      <c r="C4907" t="inlineStr">
        <is>
          <t>井口変電所</t>
        </is>
      </c>
      <c r="D4907" t="inlineStr">
        <is>
          <t>広島県</t>
        </is>
      </c>
      <c r="E4907" t="n">
        <v>110</v>
      </c>
      <c r="F4907" t="n">
        <v>6</v>
      </c>
      <c r="G4907" s="3" t="n"/>
      <c r="H4907" s="3" t="n"/>
      <c r="I4907" t="inlineStr">
        <is>
          <t>未取得</t>
        </is>
      </c>
      <c r="J4907" t="n">
        <v>47</v>
      </c>
      <c r="K4907" t="n">
        <v>23</v>
      </c>
      <c r="L4907" t="n">
        <v>0</v>
      </c>
      <c r="M4907" t="n">
        <v>23</v>
      </c>
      <c r="N4907" t="n">
        <v>0</v>
      </c>
      <c r="O4907" t="inlineStr">
        <is>
          <t>不可 ♯3</t>
        </is>
      </c>
      <c r="P4907" t="inlineStr">
        <is>
          <t>有り</t>
        </is>
      </c>
      <c r="R4907" s="4">
        <f>IF(COUNT($M4907:$N4907)=0,"",IF(AND(IF($N4907&lt;&gt;"",$N4907,$M4907)&lt;=0,$O4907&lt;&gt;"可"),"警告",""))</f>
        <v/>
      </c>
      <c r="S4907" s="4">
        <f>IF(COUNT($M4907:$N4907)=0,0,IF(IF($N4907&lt;&gt;"",$N4907,$M4907)&gt;=スコアリング基準!$B$20,スコアリング基準!$C$20,IF(IF($N4907&lt;&gt;"",$N4907,$M4907)&gt;=スコアリング基準!$B$21,スコアリング基準!$C$21,IF(IF($N4907&lt;&gt;"",$N4907,$M4907)&gt;0,スコアリング基準!$C$22,0))))</f>
        <v/>
      </c>
      <c r="T4907" s="4">
        <f>IF($O4907="可",スコアリング基準!$C$23,0)</f>
        <v/>
      </c>
      <c r="U4907" s="4">
        <f>IF(OR(COUNT($K4907:$L4907)&lt;2,$K4907=0),0,IF(ABS($L4907)/$K4907&lt;=スコアリング基準!$B$24,スコアリング基準!$C$24,IF(ABS($L4907)/$K4907&lt;=スコアリング基準!$B$25,スコアリング基準!$C$25,IF(ABS($L4907)/$K4907&lt;=スコアリング基準!$B$26,スコアリング基準!$C$26,0))))</f>
        <v/>
      </c>
      <c r="V4907" s="4">
        <f>IF($P4907="なし",スコアリング基準!$C$27,0)</f>
        <v/>
      </c>
      <c r="W4907" s="4">
        <f>IF($F4907="",0,IF(ISNUMBER($F4907),IF($F4907&lt;=スコアリング基準!$B$28,スコアリング基準!$C$28,スコアリング基準!$C$29),0))</f>
        <v/>
      </c>
      <c r="X4907" s="4">
        <f>IFERROR(VLOOKUP($B4907,スコアリング基準!$A$36:$B$46,2,FALSE),0)</f>
        <v/>
      </c>
      <c r="Y4907" s="4">
        <f>SUM($S4907:$X4907)</f>
        <v/>
      </c>
      <c r="Z4907" s="4">
        <f>IF(COUNT($M4907:$N4907)=0,"データ無",IF($Y4907&gt;=スコアリング基準!$B$30,"S",IF($Y4907&gt;=スコアリング基準!$B$31,"A",IF($Y4907&gt;=スコアリング基準!$B$32,"B","C"))))</f>
        <v/>
      </c>
      <c r="AA4907">
        <f>IFERROR(INDEX(実績DB!$I$3:$I$104,MATCH($B4907&amp;$C4907,実績DB!$J$3:$J$104,0)),"")</f>
        <v/>
      </c>
    </row>
    <row r="4908">
      <c r="A4908" t="n">
        <v>4906</v>
      </c>
      <c r="B4908" t="inlineStr">
        <is>
          <t>中国</t>
        </is>
      </c>
      <c r="C4908" t="inlineStr">
        <is>
          <t>仁保変電所</t>
        </is>
      </c>
      <c r="D4908" t="inlineStr">
        <is>
          <t>広島県</t>
        </is>
      </c>
      <c r="E4908" t="n">
        <v>110</v>
      </c>
      <c r="F4908" t="n">
        <v>6</v>
      </c>
      <c r="G4908" s="3" t="n"/>
      <c r="H4908" s="3" t="n"/>
      <c r="I4908" t="inlineStr">
        <is>
          <t>未取得</t>
        </is>
      </c>
      <c r="J4908" t="n">
        <v>66</v>
      </c>
      <c r="K4908" t="n">
        <v>23</v>
      </c>
      <c r="L4908" t="n">
        <v>0</v>
      </c>
      <c r="M4908" t="n">
        <v>23</v>
      </c>
      <c r="N4908" t="n">
        <v>0</v>
      </c>
      <c r="O4908" t="inlineStr">
        <is>
          <t>不可 ♯3</t>
        </is>
      </c>
      <c r="P4908" t="inlineStr">
        <is>
          <t>有り</t>
        </is>
      </c>
      <c r="R4908" s="4">
        <f>IF(COUNT($M4908:$N4908)=0,"",IF(AND(IF($N4908&lt;&gt;"",$N4908,$M4908)&lt;=0,$O4908&lt;&gt;"可"),"警告",""))</f>
        <v/>
      </c>
      <c r="S4908" s="4">
        <f>IF(COUNT($M4908:$N4908)=0,0,IF(IF($N4908&lt;&gt;"",$N4908,$M4908)&gt;=スコアリング基準!$B$20,スコアリング基準!$C$20,IF(IF($N4908&lt;&gt;"",$N4908,$M4908)&gt;=スコアリング基準!$B$21,スコアリング基準!$C$21,IF(IF($N4908&lt;&gt;"",$N4908,$M4908)&gt;0,スコアリング基準!$C$22,0))))</f>
        <v/>
      </c>
      <c r="T4908" s="4">
        <f>IF($O4908="可",スコアリング基準!$C$23,0)</f>
        <v/>
      </c>
      <c r="U4908" s="4">
        <f>IF(OR(COUNT($K4908:$L4908)&lt;2,$K4908=0),0,IF(ABS($L4908)/$K4908&lt;=スコアリング基準!$B$24,スコアリング基準!$C$24,IF(ABS($L4908)/$K4908&lt;=スコアリング基準!$B$25,スコアリング基準!$C$25,IF(ABS($L4908)/$K4908&lt;=スコアリング基準!$B$26,スコアリング基準!$C$26,0))))</f>
        <v/>
      </c>
      <c r="V4908" s="4">
        <f>IF($P4908="なし",スコアリング基準!$C$27,0)</f>
        <v/>
      </c>
      <c r="W4908" s="4">
        <f>IF($F4908="",0,IF(ISNUMBER($F4908),IF($F4908&lt;=スコアリング基準!$B$28,スコアリング基準!$C$28,スコアリング基準!$C$29),0))</f>
        <v/>
      </c>
      <c r="X4908" s="4">
        <f>IFERROR(VLOOKUP($B4908,スコアリング基準!$A$36:$B$46,2,FALSE),0)</f>
        <v/>
      </c>
      <c r="Y4908" s="4">
        <f>SUM($S4908:$X4908)</f>
        <v/>
      </c>
      <c r="Z4908" s="4">
        <f>IF(COUNT($M4908:$N4908)=0,"データ無",IF($Y4908&gt;=スコアリング基準!$B$30,"S",IF($Y4908&gt;=スコアリング基準!$B$31,"A",IF($Y4908&gt;=スコアリング基準!$B$32,"B","C"))))</f>
        <v/>
      </c>
      <c r="AA4908">
        <f>IFERROR(INDEX(実績DB!$I$3:$I$104,MATCH($B4908&amp;$C4908,実績DB!$J$3:$J$104,0)),"")</f>
        <v/>
      </c>
    </row>
    <row r="4909">
      <c r="A4909" t="n">
        <v>4907</v>
      </c>
      <c r="B4909" t="inlineStr">
        <is>
          <t>中国</t>
        </is>
      </c>
      <c r="C4909" t="inlineStr">
        <is>
          <t>仁保津変電所</t>
        </is>
      </c>
      <c r="D4909" t="inlineStr">
        <is>
          <t>山口県</t>
        </is>
      </c>
      <c r="E4909" t="n">
        <v>110</v>
      </c>
      <c r="F4909" t="n">
        <v>6</v>
      </c>
      <c r="G4909" s="3" t="n">
        <v>34.13469</v>
      </c>
      <c r="H4909" s="3" t="n">
        <v>131.41635</v>
      </c>
      <c r="I4909" t="inlineStr">
        <is>
          <t>Google Places(名称一致)</t>
        </is>
      </c>
      <c r="J4909" t="n">
        <v>19</v>
      </c>
      <c r="K4909" t="n">
        <v>19</v>
      </c>
      <c r="L4909" t="n">
        <v>-6</v>
      </c>
      <c r="M4909" t="n">
        <v>13</v>
      </c>
      <c r="N4909" t="n">
        <v>0</v>
      </c>
      <c r="O4909" t="inlineStr">
        <is>
          <t>不可 ♯3</t>
        </is>
      </c>
      <c r="P4909" t="inlineStr">
        <is>
          <t>有り</t>
        </is>
      </c>
      <c r="R4909" s="4">
        <f>IF(COUNT($M4909:$N4909)=0,"",IF(AND(IF($N4909&lt;&gt;"",$N4909,$M4909)&lt;=0,$O4909&lt;&gt;"可"),"警告",""))</f>
        <v/>
      </c>
      <c r="S4909" s="4">
        <f>IF(COUNT($M4909:$N4909)=0,0,IF(IF($N4909&lt;&gt;"",$N4909,$M4909)&gt;=スコアリング基準!$B$20,スコアリング基準!$C$20,IF(IF($N4909&lt;&gt;"",$N4909,$M4909)&gt;=スコアリング基準!$B$21,スコアリング基準!$C$21,IF(IF($N4909&lt;&gt;"",$N4909,$M4909)&gt;0,スコアリング基準!$C$22,0))))</f>
        <v/>
      </c>
      <c r="T4909" s="4">
        <f>IF($O4909="可",スコアリング基準!$C$23,0)</f>
        <v/>
      </c>
      <c r="U4909" s="4">
        <f>IF(OR(COUNT($K4909:$L4909)&lt;2,$K4909=0),0,IF(ABS($L4909)/$K4909&lt;=スコアリング基準!$B$24,スコアリング基準!$C$24,IF(ABS($L4909)/$K4909&lt;=スコアリング基準!$B$25,スコアリング基準!$C$25,IF(ABS($L4909)/$K4909&lt;=スコアリング基準!$B$26,スコアリング基準!$C$26,0))))</f>
        <v/>
      </c>
      <c r="V4909" s="4">
        <f>IF($P4909="なし",スコアリング基準!$C$27,0)</f>
        <v/>
      </c>
      <c r="W4909" s="4">
        <f>IF($F4909="",0,IF(ISNUMBER($F4909),IF($F4909&lt;=スコアリング基準!$B$28,スコアリング基準!$C$28,スコアリング基準!$C$29),0))</f>
        <v/>
      </c>
      <c r="X4909" s="4">
        <f>IFERROR(VLOOKUP($B4909,スコアリング基準!$A$36:$B$46,2,FALSE),0)</f>
        <v/>
      </c>
      <c r="Y4909" s="4">
        <f>SUM($S4909:$X4909)</f>
        <v/>
      </c>
      <c r="Z4909" s="4">
        <f>IF(COUNT($M4909:$N4909)=0,"データ無",IF($Y4909&gt;=スコアリング基準!$B$30,"S",IF($Y4909&gt;=スコアリング基準!$B$31,"A",IF($Y4909&gt;=スコアリング基準!$B$32,"B","C"))))</f>
        <v/>
      </c>
      <c r="AA4909">
        <f>IFERROR(INDEX(実績DB!$I$3:$I$104,MATCH($B4909&amp;$C4909,実績DB!$J$3:$J$104,0)),"")</f>
        <v/>
      </c>
    </row>
    <row r="4910">
      <c r="A4910" t="n">
        <v>4908</v>
      </c>
      <c r="B4910" t="inlineStr">
        <is>
          <t>中国</t>
        </is>
      </c>
      <c r="C4910" t="inlineStr">
        <is>
          <t>伴南変電所</t>
        </is>
      </c>
      <c r="D4910" t="inlineStr">
        <is>
          <t>広島県</t>
        </is>
      </c>
      <c r="E4910" t="n">
        <v>110</v>
      </c>
      <c r="F4910" t="n">
        <v>22</v>
      </c>
      <c r="G4910" s="3" t="n">
        <v>34.45554</v>
      </c>
      <c r="H4910" s="3" t="n">
        <v>132.379228</v>
      </c>
      <c r="I4910" t="inlineStr">
        <is>
          <t>Google Places(名称一致)</t>
        </is>
      </c>
      <c r="J4910" t="n">
        <v>19</v>
      </c>
      <c r="K4910" t="n">
        <v>19</v>
      </c>
      <c r="L4910" t="n">
        <v>-13</v>
      </c>
      <c r="O4910" t="inlineStr">
        <is>
          <t>不可 ♯2</t>
        </is>
      </c>
      <c r="P4910" t="inlineStr">
        <is>
          <t>有り</t>
        </is>
      </c>
      <c r="R4910" s="4">
        <f>IF(COUNT($M4910:$N4910)=0,"",IF(AND(IF($N4910&lt;&gt;"",$N4910,$M4910)&lt;=0,$O4910&lt;&gt;"可"),"警告",""))</f>
        <v/>
      </c>
      <c r="S4910" s="4">
        <f>IF(COUNT($M4910:$N4910)=0,0,IF(IF($N4910&lt;&gt;"",$N4910,$M4910)&gt;=スコアリング基準!$B$20,スコアリング基準!$C$20,IF(IF($N4910&lt;&gt;"",$N4910,$M4910)&gt;=スコアリング基準!$B$21,スコアリング基準!$C$21,IF(IF($N4910&lt;&gt;"",$N4910,$M4910)&gt;0,スコアリング基準!$C$22,0))))</f>
        <v/>
      </c>
      <c r="T4910" s="4">
        <f>IF($O4910="可",スコアリング基準!$C$23,0)</f>
        <v/>
      </c>
      <c r="U4910" s="4">
        <f>IF(OR(COUNT($K4910:$L4910)&lt;2,$K4910=0),0,IF(ABS($L4910)/$K4910&lt;=スコアリング基準!$B$24,スコアリング基準!$C$24,IF(ABS($L4910)/$K4910&lt;=スコアリング基準!$B$25,スコアリング基準!$C$25,IF(ABS($L4910)/$K4910&lt;=スコアリング基準!$B$26,スコアリング基準!$C$26,0))))</f>
        <v/>
      </c>
      <c r="V4910" s="4">
        <f>IF($P4910="なし",スコアリング基準!$C$27,0)</f>
        <v/>
      </c>
      <c r="W4910" s="4">
        <f>IF($F4910="",0,IF(ISNUMBER($F4910),IF($F4910&lt;=スコアリング基準!$B$28,スコアリング基準!$C$28,スコアリング基準!$C$29),0))</f>
        <v/>
      </c>
      <c r="X4910" s="4">
        <f>IFERROR(VLOOKUP($B4910,スコアリング基準!$A$36:$B$46,2,FALSE),0)</f>
        <v/>
      </c>
      <c r="Y4910" s="4">
        <f>SUM($S4910:$X4910)</f>
        <v/>
      </c>
      <c r="Z4910" s="4">
        <f>IF(COUNT($M4910:$N4910)=0,"データ無",IF($Y4910&gt;=スコアリング基準!$B$30,"S",IF($Y4910&gt;=スコアリング基準!$B$31,"A",IF($Y4910&gt;=スコアリング基準!$B$32,"B","C"))))</f>
        <v/>
      </c>
      <c r="AA4910">
        <f>IFERROR(INDEX(実績DB!$I$3:$I$104,MATCH($B4910&amp;$C4910,実績DB!$J$3:$J$104,0)),"")</f>
        <v/>
      </c>
    </row>
    <row r="4911">
      <c r="A4911" t="n">
        <v>4909</v>
      </c>
      <c r="B4911" t="inlineStr">
        <is>
          <t>中国</t>
        </is>
      </c>
      <c r="C4911" t="inlineStr">
        <is>
          <t>伴南変電所1Tr1次(3Tr事故時)変電所</t>
        </is>
      </c>
      <c r="D4911" t="inlineStr">
        <is>
          <t>広島県</t>
        </is>
      </c>
      <c r="E4911" t="n">
        <v>110</v>
      </c>
      <c r="G4911" s="3" t="n"/>
      <c r="H4911" s="3" t="n"/>
      <c r="I4911" t="inlineStr">
        <is>
          <t>未取得</t>
        </is>
      </c>
      <c r="J4911" t="n">
        <v>33</v>
      </c>
      <c r="K4911" t="n">
        <v>33</v>
      </c>
      <c r="L4911" t="n">
        <v>-18</v>
      </c>
      <c r="M4911" t="n">
        <v>15</v>
      </c>
      <c r="N4911" t="n">
        <v>0</v>
      </c>
      <c r="O4911" t="inlineStr">
        <is>
          <t>不可 ♯3</t>
        </is>
      </c>
      <c r="P4911" t="inlineStr">
        <is>
          <t>なし</t>
        </is>
      </c>
      <c r="R4911" s="4">
        <f>IF(COUNT($M4911:$N4911)=0,"",IF(AND(IF($N4911&lt;&gt;"",$N4911,$M4911)&lt;=0,$O4911&lt;&gt;"可"),"警告",""))</f>
        <v/>
      </c>
      <c r="S4911" s="4">
        <f>IF(COUNT($M4911:$N4911)=0,0,IF(IF($N4911&lt;&gt;"",$N4911,$M4911)&gt;=スコアリング基準!$B$20,スコアリング基準!$C$20,IF(IF($N4911&lt;&gt;"",$N4911,$M4911)&gt;=スコアリング基準!$B$21,スコアリング基準!$C$21,IF(IF($N4911&lt;&gt;"",$N4911,$M4911)&gt;0,スコアリング基準!$C$22,0))))</f>
        <v/>
      </c>
      <c r="T4911" s="4">
        <f>IF($O4911="可",スコアリング基準!$C$23,0)</f>
        <v/>
      </c>
      <c r="U4911" s="4">
        <f>IF(OR(COUNT($K4911:$L4911)&lt;2,$K4911=0),0,IF(ABS($L4911)/$K4911&lt;=スコアリング基準!$B$24,スコアリング基準!$C$24,IF(ABS($L4911)/$K4911&lt;=スコアリング基準!$B$25,スコアリング基準!$C$25,IF(ABS($L4911)/$K4911&lt;=スコアリング基準!$B$26,スコアリング基準!$C$26,0))))</f>
        <v/>
      </c>
      <c r="V4911" s="4">
        <f>IF($P4911="なし",スコアリング基準!$C$27,0)</f>
        <v/>
      </c>
      <c r="W4911" s="4">
        <f>IF($F4911="",0,IF(ISNUMBER($F4911),IF($F4911&lt;=スコアリング基準!$B$28,スコアリング基準!$C$28,スコアリング基準!$C$29),0))</f>
        <v/>
      </c>
      <c r="X4911" s="4">
        <f>IFERROR(VLOOKUP($B4911,スコアリング基準!$A$36:$B$46,2,FALSE),0)</f>
        <v/>
      </c>
      <c r="Y4911" s="4">
        <f>SUM($S4911:$X4911)</f>
        <v/>
      </c>
      <c r="Z4911" s="4">
        <f>IF(COUNT($M4911:$N4911)=0,"データ無",IF($Y4911&gt;=スコアリング基準!$B$30,"S",IF($Y4911&gt;=スコアリング基準!$B$31,"A",IF($Y4911&gt;=スコアリング基準!$B$32,"B","C"))))</f>
        <v/>
      </c>
      <c r="AA4911">
        <f>IFERROR(INDEX(実績DB!$I$3:$I$104,MATCH($B4911&amp;$C4911,実績DB!$J$3:$J$104,0)),"")</f>
        <v/>
      </c>
    </row>
    <row r="4912">
      <c r="A4912" t="n">
        <v>4910</v>
      </c>
      <c r="B4912" t="inlineStr">
        <is>
          <t>中国</t>
        </is>
      </c>
      <c r="C4912" t="inlineStr">
        <is>
          <t>佐山変電所</t>
        </is>
      </c>
      <c r="D4912" t="inlineStr">
        <is>
          <t>山口県</t>
        </is>
      </c>
      <c r="E4912" t="n">
        <v>110</v>
      </c>
      <c r="F4912" t="n">
        <v>6</v>
      </c>
      <c r="G4912" s="3" t="n">
        <v>34.04288</v>
      </c>
      <c r="H4912" s="3" t="n">
        <v>131.31589</v>
      </c>
      <c r="I4912" t="inlineStr">
        <is>
          <t>Google Places(名称一致)</t>
        </is>
      </c>
      <c r="J4912" t="n">
        <v>28</v>
      </c>
      <c r="K4912" t="n">
        <v>28</v>
      </c>
      <c r="L4912" t="n">
        <v>-27</v>
      </c>
      <c r="M4912" t="n">
        <v>2</v>
      </c>
      <c r="N4912" t="n">
        <v>0</v>
      </c>
      <c r="O4912" t="inlineStr">
        <is>
          <t>不可 ♯3</t>
        </is>
      </c>
      <c r="P4912" t="inlineStr">
        <is>
          <t>有り</t>
        </is>
      </c>
      <c r="R4912" s="4">
        <f>IF(COUNT($M4912:$N4912)=0,"",IF(AND(IF($N4912&lt;&gt;"",$N4912,$M4912)&lt;=0,$O4912&lt;&gt;"可"),"警告",""))</f>
        <v/>
      </c>
      <c r="S4912" s="4">
        <f>IF(COUNT($M4912:$N4912)=0,0,IF(IF($N4912&lt;&gt;"",$N4912,$M4912)&gt;=スコアリング基準!$B$20,スコアリング基準!$C$20,IF(IF($N4912&lt;&gt;"",$N4912,$M4912)&gt;=スコアリング基準!$B$21,スコアリング基準!$C$21,IF(IF($N4912&lt;&gt;"",$N4912,$M4912)&gt;0,スコアリング基準!$C$22,0))))</f>
        <v/>
      </c>
      <c r="T4912" s="4">
        <f>IF($O4912="可",スコアリング基準!$C$23,0)</f>
        <v/>
      </c>
      <c r="U4912" s="4">
        <f>IF(OR(COUNT($K4912:$L4912)&lt;2,$K4912=0),0,IF(ABS($L4912)/$K4912&lt;=スコアリング基準!$B$24,スコアリング基準!$C$24,IF(ABS($L4912)/$K4912&lt;=スコアリング基準!$B$25,スコアリング基準!$C$25,IF(ABS($L4912)/$K4912&lt;=スコアリング基準!$B$26,スコアリング基準!$C$26,0))))</f>
        <v/>
      </c>
      <c r="V4912" s="4">
        <f>IF($P4912="なし",スコアリング基準!$C$27,0)</f>
        <v/>
      </c>
      <c r="W4912" s="4">
        <f>IF($F4912="",0,IF(ISNUMBER($F4912),IF($F4912&lt;=スコアリング基準!$B$28,スコアリング基準!$C$28,スコアリング基準!$C$29),0))</f>
        <v/>
      </c>
      <c r="X4912" s="4">
        <f>IFERROR(VLOOKUP($B4912,スコアリング基準!$A$36:$B$46,2,FALSE),0)</f>
        <v/>
      </c>
      <c r="Y4912" s="4">
        <f>SUM($S4912:$X4912)</f>
        <v/>
      </c>
      <c r="Z4912" s="4">
        <f>IF(COUNT($M4912:$N4912)=0,"データ無",IF($Y4912&gt;=スコアリング基準!$B$30,"S",IF($Y4912&gt;=スコアリング基準!$B$31,"A",IF($Y4912&gt;=スコアリング基準!$B$32,"B","C"))))</f>
        <v/>
      </c>
      <c r="AA4912">
        <f>IFERROR(INDEX(実績DB!$I$3:$I$104,MATCH($B4912&amp;$C4912,実績DB!$J$3:$J$104,0)),"")</f>
        <v/>
      </c>
    </row>
    <row r="4913">
      <c r="A4913" t="n">
        <v>4911</v>
      </c>
      <c r="B4913" t="inlineStr">
        <is>
          <t>中国</t>
        </is>
      </c>
      <c r="C4913" t="inlineStr">
        <is>
          <t>倉吉変電所</t>
        </is>
      </c>
      <c r="D4913" t="inlineStr">
        <is>
          <t>鳥取県</t>
        </is>
      </c>
      <c r="E4913" t="n">
        <v>110</v>
      </c>
      <c r="F4913" t="n">
        <v>66</v>
      </c>
      <c r="G4913" s="3" t="n">
        <v>35.435545</v>
      </c>
      <c r="H4913" s="3" t="n">
        <v>133.856444</v>
      </c>
      <c r="I4913" t="inlineStr">
        <is>
          <t>Google Places(名称一致)</t>
        </is>
      </c>
      <c r="J4913" t="n">
        <v>114</v>
      </c>
      <c r="K4913" t="n">
        <v>68</v>
      </c>
      <c r="L4913" t="n">
        <v>-105</v>
      </c>
      <c r="O4913" t="inlineStr">
        <is>
          <t>可</t>
        </is>
      </c>
      <c r="P4913" t="inlineStr">
        <is>
          <t>有り</t>
        </is>
      </c>
      <c r="R4913" s="4">
        <f>IF(COUNT($M4913:$N4913)=0,"",IF(AND(IF($N4913&lt;&gt;"",$N4913,$M4913)&lt;=0,$O4913&lt;&gt;"可"),"警告",""))</f>
        <v/>
      </c>
      <c r="S4913" s="4">
        <f>IF(COUNT($M4913:$N4913)=0,0,IF(IF($N4913&lt;&gt;"",$N4913,$M4913)&gt;=スコアリング基準!$B$20,スコアリング基準!$C$20,IF(IF($N4913&lt;&gt;"",$N4913,$M4913)&gt;=スコアリング基準!$B$21,スコアリング基準!$C$21,IF(IF($N4913&lt;&gt;"",$N4913,$M4913)&gt;0,スコアリング基準!$C$22,0))))</f>
        <v/>
      </c>
      <c r="T4913" s="4">
        <f>IF($O4913="可",スコアリング基準!$C$23,0)</f>
        <v/>
      </c>
      <c r="U4913" s="4">
        <f>IF(OR(COUNT($K4913:$L4913)&lt;2,$K4913=0),0,IF(ABS($L4913)/$K4913&lt;=スコアリング基準!$B$24,スコアリング基準!$C$24,IF(ABS($L4913)/$K4913&lt;=スコアリング基準!$B$25,スコアリング基準!$C$25,IF(ABS($L4913)/$K4913&lt;=スコアリング基準!$B$26,スコアリング基準!$C$26,0))))</f>
        <v/>
      </c>
      <c r="V4913" s="4">
        <f>IF($P4913="なし",スコアリング基準!$C$27,0)</f>
        <v/>
      </c>
      <c r="W4913" s="4">
        <f>IF($F4913="",0,IF(ISNUMBER($F4913),IF($F4913&lt;=スコアリング基準!$B$28,スコアリング基準!$C$28,スコアリング基準!$C$29),0))</f>
        <v/>
      </c>
      <c r="X4913" s="4">
        <f>IFERROR(VLOOKUP($B4913,スコアリング基準!$A$36:$B$46,2,FALSE),0)</f>
        <v/>
      </c>
      <c r="Y4913" s="4">
        <f>SUM($S4913:$X4913)</f>
        <v/>
      </c>
      <c r="Z4913" s="4">
        <f>IF(COUNT($M4913:$N4913)=0,"データ無",IF($Y4913&gt;=スコアリング基準!$B$30,"S",IF($Y4913&gt;=スコアリング基準!$B$31,"A",IF($Y4913&gt;=スコアリング基準!$B$32,"B","C"))))</f>
        <v/>
      </c>
      <c r="AA4913">
        <f>IFERROR(INDEX(実績DB!$I$3:$I$104,MATCH($B4913&amp;$C4913,実績DB!$J$3:$J$104,0)),"")</f>
        <v/>
      </c>
    </row>
    <row r="4914">
      <c r="A4914" t="n">
        <v>4912</v>
      </c>
      <c r="B4914" t="inlineStr">
        <is>
          <t>中国</t>
        </is>
      </c>
      <c r="C4914" t="inlineStr">
        <is>
          <t>光町変電所</t>
        </is>
      </c>
      <c r="D4914" t="inlineStr">
        <is>
          <t>広島県</t>
        </is>
      </c>
      <c r="E4914" t="n">
        <v>110</v>
      </c>
      <c r="F4914" t="n">
        <v>6</v>
      </c>
      <c r="G4914" s="3" t="n"/>
      <c r="H4914" s="3" t="n"/>
      <c r="I4914" t="inlineStr">
        <is>
          <t>未取得</t>
        </is>
      </c>
      <c r="J4914" t="n">
        <v>47</v>
      </c>
      <c r="K4914" t="n">
        <v>23</v>
      </c>
      <c r="L4914" t="n">
        <v>0</v>
      </c>
      <c r="M4914" t="n">
        <v>23</v>
      </c>
      <c r="N4914" t="n">
        <v>0</v>
      </c>
      <c r="O4914" t="inlineStr">
        <is>
          <t>不可 ♯3</t>
        </is>
      </c>
      <c r="P4914" t="inlineStr">
        <is>
          <t>有り</t>
        </is>
      </c>
      <c r="R4914" s="4">
        <f>IF(COUNT($M4914:$N4914)=0,"",IF(AND(IF($N4914&lt;&gt;"",$N4914,$M4914)&lt;=0,$O4914&lt;&gt;"可"),"警告",""))</f>
        <v/>
      </c>
      <c r="S4914" s="4">
        <f>IF(COUNT($M4914:$N4914)=0,0,IF(IF($N4914&lt;&gt;"",$N4914,$M4914)&gt;=スコアリング基準!$B$20,スコアリング基準!$C$20,IF(IF($N4914&lt;&gt;"",$N4914,$M4914)&gt;=スコアリング基準!$B$21,スコアリング基準!$C$21,IF(IF($N4914&lt;&gt;"",$N4914,$M4914)&gt;0,スコアリング基準!$C$22,0))))</f>
        <v/>
      </c>
      <c r="T4914" s="4">
        <f>IF($O4914="可",スコアリング基準!$C$23,0)</f>
        <v/>
      </c>
      <c r="U4914" s="4">
        <f>IF(OR(COUNT($K4914:$L4914)&lt;2,$K4914=0),0,IF(ABS($L4914)/$K4914&lt;=スコアリング基準!$B$24,スコアリング基準!$C$24,IF(ABS($L4914)/$K4914&lt;=スコアリング基準!$B$25,スコアリング基準!$C$25,IF(ABS($L4914)/$K4914&lt;=スコアリング基準!$B$26,スコアリング基準!$C$26,0))))</f>
        <v/>
      </c>
      <c r="V4914" s="4">
        <f>IF($P4914="なし",スコアリング基準!$C$27,0)</f>
        <v/>
      </c>
      <c r="W4914" s="4">
        <f>IF($F4914="",0,IF(ISNUMBER($F4914),IF($F4914&lt;=スコアリング基準!$B$28,スコアリング基準!$C$28,スコアリング基準!$C$29),0))</f>
        <v/>
      </c>
      <c r="X4914" s="4">
        <f>IFERROR(VLOOKUP($B4914,スコアリング基準!$A$36:$B$46,2,FALSE),0)</f>
        <v/>
      </c>
      <c r="Y4914" s="4">
        <f>SUM($S4914:$X4914)</f>
        <v/>
      </c>
      <c r="Z4914" s="4">
        <f>IF(COUNT($M4914:$N4914)=0,"データ無",IF($Y4914&gt;=スコアリング基準!$B$30,"S",IF($Y4914&gt;=スコアリング基準!$B$31,"A",IF($Y4914&gt;=スコアリング基準!$B$32,"B","C"))))</f>
        <v/>
      </c>
      <c r="AA4914">
        <f>IFERROR(INDEX(実績DB!$I$3:$I$104,MATCH($B4914&amp;$C4914,実績DB!$J$3:$J$104,0)),"")</f>
        <v/>
      </c>
    </row>
    <row r="4915">
      <c r="A4915" t="n">
        <v>4913</v>
      </c>
      <c r="B4915" t="inlineStr">
        <is>
          <t>中国</t>
        </is>
      </c>
      <c r="C4915" t="inlineStr">
        <is>
          <t>八本松変電所</t>
        </is>
      </c>
      <c r="D4915" t="inlineStr">
        <is>
          <t>広島県</t>
        </is>
      </c>
      <c r="E4915" t="n">
        <v>110</v>
      </c>
      <c r="F4915" t="n">
        <v>6</v>
      </c>
      <c r="G4915" s="3" t="n">
        <v>34.410701</v>
      </c>
      <c r="H4915" s="3" t="n">
        <v>132.696816</v>
      </c>
      <c r="I4915" t="inlineStr">
        <is>
          <t>Google Places(名称一致)</t>
        </is>
      </c>
      <c r="J4915" t="n">
        <v>46</v>
      </c>
      <c r="K4915" t="n">
        <v>41</v>
      </c>
      <c r="L4915" t="n">
        <v>-31</v>
      </c>
      <c r="M4915" t="n">
        <v>10</v>
      </c>
      <c r="N4915" t="n">
        <v>0</v>
      </c>
      <c r="O4915" t="inlineStr">
        <is>
          <t>不可 ♯3</t>
        </is>
      </c>
      <c r="P4915" t="inlineStr">
        <is>
          <t>有り</t>
        </is>
      </c>
      <c r="R4915" s="4">
        <f>IF(COUNT($M4915:$N4915)=0,"",IF(AND(IF($N4915&lt;&gt;"",$N4915,$M4915)&lt;=0,$O4915&lt;&gt;"可"),"警告",""))</f>
        <v/>
      </c>
      <c r="S4915" s="4">
        <f>IF(COUNT($M4915:$N4915)=0,0,IF(IF($N4915&lt;&gt;"",$N4915,$M4915)&gt;=スコアリング基準!$B$20,スコアリング基準!$C$20,IF(IF($N4915&lt;&gt;"",$N4915,$M4915)&gt;=スコアリング基準!$B$21,スコアリング基準!$C$21,IF(IF($N4915&lt;&gt;"",$N4915,$M4915)&gt;0,スコアリング基準!$C$22,0))))</f>
        <v/>
      </c>
      <c r="T4915" s="4">
        <f>IF($O4915="可",スコアリング基準!$C$23,0)</f>
        <v/>
      </c>
      <c r="U4915" s="4">
        <f>IF(OR(COUNT($K4915:$L4915)&lt;2,$K4915=0),0,IF(ABS($L4915)/$K4915&lt;=スコアリング基準!$B$24,スコアリング基準!$C$24,IF(ABS($L4915)/$K4915&lt;=スコアリング基準!$B$25,スコアリング基準!$C$25,IF(ABS($L4915)/$K4915&lt;=スコアリング基準!$B$26,スコアリング基準!$C$26,0))))</f>
        <v/>
      </c>
      <c r="V4915" s="4">
        <f>IF($P4915="なし",スコアリング基準!$C$27,0)</f>
        <v/>
      </c>
      <c r="W4915" s="4">
        <f>IF($F4915="",0,IF(ISNUMBER($F4915),IF($F4915&lt;=スコアリング基準!$B$28,スコアリング基準!$C$28,スコアリング基準!$C$29),0))</f>
        <v/>
      </c>
      <c r="X4915" s="4">
        <f>IFERROR(VLOOKUP($B4915,スコアリング基準!$A$36:$B$46,2,FALSE),0)</f>
        <v/>
      </c>
      <c r="Y4915" s="4">
        <f>SUM($S4915:$X4915)</f>
        <v/>
      </c>
      <c r="Z4915" s="4">
        <f>IF(COUNT($M4915:$N4915)=0,"データ無",IF($Y4915&gt;=スコアリング基準!$B$30,"S",IF($Y4915&gt;=スコアリング基準!$B$31,"A",IF($Y4915&gt;=スコアリング基準!$B$32,"B","C"))))</f>
        <v/>
      </c>
      <c r="AA4915">
        <f>IFERROR(INDEX(実績DB!$I$3:$I$104,MATCH($B4915&amp;$C4915,実績DB!$J$3:$J$104,0)),"")</f>
        <v/>
      </c>
    </row>
    <row r="4916">
      <c r="A4916" t="n">
        <v>4914</v>
      </c>
      <c r="B4916" t="inlineStr">
        <is>
          <t>中国</t>
        </is>
      </c>
      <c r="C4916" t="inlineStr">
        <is>
          <t>八重変電所</t>
        </is>
      </c>
      <c r="D4916" t="inlineStr">
        <is>
          <t>広島県</t>
        </is>
      </c>
      <c r="E4916" t="n">
        <v>110</v>
      </c>
      <c r="F4916" t="n">
        <v>6</v>
      </c>
      <c r="G4916" s="3" t="n">
        <v>34.680205</v>
      </c>
      <c r="H4916" s="3" t="n">
        <v>132.519831</v>
      </c>
      <c r="I4916" t="inlineStr">
        <is>
          <t>Google Places(名称一致)</t>
        </is>
      </c>
      <c r="J4916" t="n">
        <v>28</v>
      </c>
      <c r="K4916" t="n">
        <v>28</v>
      </c>
      <c r="L4916" t="n">
        <v>-28</v>
      </c>
      <c r="M4916" t="n">
        <v>0</v>
      </c>
      <c r="N4916" t="n">
        <v>0</v>
      </c>
      <c r="O4916" t="inlineStr">
        <is>
          <t>不可 ♯3</t>
        </is>
      </c>
      <c r="P4916" t="inlineStr">
        <is>
          <t>有り</t>
        </is>
      </c>
      <c r="R4916" s="4">
        <f>IF(COUNT($M4916:$N4916)=0,"",IF(AND(IF($N4916&lt;&gt;"",$N4916,$M4916)&lt;=0,$O4916&lt;&gt;"可"),"警告",""))</f>
        <v/>
      </c>
      <c r="S4916" s="4">
        <f>IF(COUNT($M4916:$N4916)=0,0,IF(IF($N4916&lt;&gt;"",$N4916,$M4916)&gt;=スコアリング基準!$B$20,スコアリング基準!$C$20,IF(IF($N4916&lt;&gt;"",$N4916,$M4916)&gt;=スコアリング基準!$B$21,スコアリング基準!$C$21,IF(IF($N4916&lt;&gt;"",$N4916,$M4916)&gt;0,スコアリング基準!$C$22,0))))</f>
        <v/>
      </c>
      <c r="T4916" s="4">
        <f>IF($O4916="可",スコアリング基準!$C$23,0)</f>
        <v/>
      </c>
      <c r="U4916" s="4">
        <f>IF(OR(COUNT($K4916:$L4916)&lt;2,$K4916=0),0,IF(ABS($L4916)/$K4916&lt;=スコアリング基準!$B$24,スコアリング基準!$C$24,IF(ABS($L4916)/$K4916&lt;=スコアリング基準!$B$25,スコアリング基準!$C$25,IF(ABS($L4916)/$K4916&lt;=スコアリング基準!$B$26,スコアリング基準!$C$26,0))))</f>
        <v/>
      </c>
      <c r="V4916" s="4">
        <f>IF($P4916="なし",スコアリング基準!$C$27,0)</f>
        <v/>
      </c>
      <c r="W4916" s="4">
        <f>IF($F4916="",0,IF(ISNUMBER($F4916),IF($F4916&lt;=スコアリング基準!$B$28,スコアリング基準!$C$28,スコアリング基準!$C$29),0))</f>
        <v/>
      </c>
      <c r="X4916" s="4">
        <f>IFERROR(VLOOKUP($B4916,スコアリング基準!$A$36:$B$46,2,FALSE),0)</f>
        <v/>
      </c>
      <c r="Y4916" s="4">
        <f>SUM($S4916:$X4916)</f>
        <v/>
      </c>
      <c r="Z4916" s="4">
        <f>IF(COUNT($M4916:$N4916)=0,"データ無",IF($Y4916&gt;=スコアリング基準!$B$30,"S",IF($Y4916&gt;=スコアリング基準!$B$31,"A",IF($Y4916&gt;=スコアリング基準!$B$32,"B","C"))))</f>
        <v/>
      </c>
      <c r="AA4916">
        <f>IFERROR(INDEX(実績DB!$I$3:$I$104,MATCH($B4916&amp;$C4916,実績DB!$J$3:$J$104,0)),"")</f>
        <v/>
      </c>
    </row>
    <row r="4917">
      <c r="A4917" t="n">
        <v>4915</v>
      </c>
      <c r="B4917" t="inlineStr">
        <is>
          <t>中国</t>
        </is>
      </c>
      <c r="C4917" t="inlineStr">
        <is>
          <t>内山下変電所</t>
        </is>
      </c>
      <c r="D4917" t="inlineStr">
        <is>
          <t>岡山県</t>
        </is>
      </c>
      <c r="E4917" t="n">
        <v>110</v>
      </c>
      <c r="F4917" t="n">
        <v>6</v>
      </c>
      <c r="G4917" s="3" t="n">
        <v>34.66037</v>
      </c>
      <c r="H4917" s="3" t="n">
        <v>133.93134</v>
      </c>
      <c r="I4917" t="inlineStr">
        <is>
          <t>Google Places(名称一致)</t>
        </is>
      </c>
      <c r="J4917" t="n">
        <v>47</v>
      </c>
      <c r="K4917" t="n">
        <v>23</v>
      </c>
      <c r="L4917" t="n">
        <v>0</v>
      </c>
      <c r="M4917" t="n">
        <v>23</v>
      </c>
      <c r="N4917" t="n">
        <v>0</v>
      </c>
      <c r="O4917" t="inlineStr">
        <is>
          <t>不可 #3</t>
        </is>
      </c>
      <c r="P4917" t="inlineStr">
        <is>
          <t>有り</t>
        </is>
      </c>
      <c r="R4917" s="4">
        <f>IF(COUNT($M4917:$N4917)=0,"",IF(AND(IF($N4917&lt;&gt;"",$N4917,$M4917)&lt;=0,$O4917&lt;&gt;"可"),"警告",""))</f>
        <v/>
      </c>
      <c r="S4917" s="4">
        <f>IF(COUNT($M4917:$N4917)=0,0,IF(IF($N4917&lt;&gt;"",$N4917,$M4917)&gt;=スコアリング基準!$B$20,スコアリング基準!$C$20,IF(IF($N4917&lt;&gt;"",$N4917,$M4917)&gt;=スコアリング基準!$B$21,スコアリング基準!$C$21,IF(IF($N4917&lt;&gt;"",$N4917,$M4917)&gt;0,スコアリング基準!$C$22,0))))</f>
        <v/>
      </c>
      <c r="T4917" s="4">
        <f>IF($O4917="可",スコアリング基準!$C$23,0)</f>
        <v/>
      </c>
      <c r="U4917" s="4">
        <f>IF(OR(COUNT($K4917:$L4917)&lt;2,$K4917=0),0,IF(ABS($L4917)/$K4917&lt;=スコアリング基準!$B$24,スコアリング基準!$C$24,IF(ABS($L4917)/$K4917&lt;=スコアリング基準!$B$25,スコアリング基準!$C$25,IF(ABS($L4917)/$K4917&lt;=スコアリング基準!$B$26,スコアリング基準!$C$26,0))))</f>
        <v/>
      </c>
      <c r="V4917" s="4">
        <f>IF($P4917="なし",スコアリング基準!$C$27,0)</f>
        <v/>
      </c>
      <c r="W4917" s="4">
        <f>IF($F4917="",0,IF(ISNUMBER($F4917),IF($F4917&lt;=スコアリング基準!$B$28,スコアリング基準!$C$28,スコアリング基準!$C$29),0))</f>
        <v/>
      </c>
      <c r="X4917" s="4">
        <f>IFERROR(VLOOKUP($B4917,スコアリング基準!$A$36:$B$46,2,FALSE),0)</f>
        <v/>
      </c>
      <c r="Y4917" s="4">
        <f>SUM($S4917:$X4917)</f>
        <v/>
      </c>
      <c r="Z4917" s="4">
        <f>IF(COUNT($M4917:$N4917)=0,"データ無",IF($Y4917&gt;=スコアリング基準!$B$30,"S",IF($Y4917&gt;=スコアリング基準!$B$31,"A",IF($Y4917&gt;=スコアリング基準!$B$32,"B","C"))))</f>
        <v/>
      </c>
      <c r="AA4917">
        <f>IFERROR(INDEX(実績DB!$I$3:$I$104,MATCH($B4917&amp;$C4917,実績DB!$J$3:$J$104,0)),"")</f>
        <v/>
      </c>
    </row>
    <row r="4918">
      <c r="A4918" t="n">
        <v>4916</v>
      </c>
      <c r="B4918" t="inlineStr">
        <is>
          <t>中国</t>
        </is>
      </c>
      <c r="C4918" t="inlineStr">
        <is>
          <t>出口変電所</t>
        </is>
      </c>
      <c r="D4918" t="inlineStr">
        <is>
          <t>広島県</t>
        </is>
      </c>
      <c r="E4918" t="n">
        <v>110</v>
      </c>
      <c r="F4918" t="n">
        <v>6</v>
      </c>
      <c r="G4918" s="3" t="n">
        <v>34.58068</v>
      </c>
      <c r="H4918" s="3" t="n">
        <v>133.229999</v>
      </c>
      <c r="I4918" t="inlineStr">
        <is>
          <t>Google Places(名称一致)</t>
        </is>
      </c>
      <c r="J4918" t="n">
        <v>52</v>
      </c>
      <c r="K4918" t="n">
        <v>42</v>
      </c>
      <c r="L4918" t="n">
        <v>-29</v>
      </c>
      <c r="M4918" t="n">
        <v>13</v>
      </c>
      <c r="N4918" t="n">
        <v>13</v>
      </c>
      <c r="O4918" t="inlineStr">
        <is>
          <t>不可 ♯3</t>
        </is>
      </c>
      <c r="P4918" t="inlineStr">
        <is>
          <t>なし</t>
        </is>
      </c>
      <c r="R4918" s="4">
        <f>IF(COUNT($M4918:$N4918)=0,"",IF(AND(IF($N4918&lt;&gt;"",$N4918,$M4918)&lt;=0,$O4918&lt;&gt;"可"),"警告",""))</f>
        <v/>
      </c>
      <c r="S4918" s="4">
        <f>IF(COUNT($M4918:$N4918)=0,0,IF(IF($N4918&lt;&gt;"",$N4918,$M4918)&gt;=スコアリング基準!$B$20,スコアリング基準!$C$20,IF(IF($N4918&lt;&gt;"",$N4918,$M4918)&gt;=スコアリング基準!$B$21,スコアリング基準!$C$21,IF(IF($N4918&lt;&gt;"",$N4918,$M4918)&gt;0,スコアリング基準!$C$22,0))))</f>
        <v/>
      </c>
      <c r="T4918" s="4">
        <f>IF($O4918="可",スコアリング基準!$C$23,0)</f>
        <v/>
      </c>
      <c r="U4918" s="4">
        <f>IF(OR(COUNT($K4918:$L4918)&lt;2,$K4918=0),0,IF(ABS($L4918)/$K4918&lt;=スコアリング基準!$B$24,スコアリング基準!$C$24,IF(ABS($L4918)/$K4918&lt;=スコアリング基準!$B$25,スコアリング基準!$C$25,IF(ABS($L4918)/$K4918&lt;=スコアリング基準!$B$26,スコアリング基準!$C$26,0))))</f>
        <v/>
      </c>
      <c r="V4918" s="4">
        <f>IF($P4918="なし",スコアリング基準!$C$27,0)</f>
        <v/>
      </c>
      <c r="W4918" s="4">
        <f>IF($F4918="",0,IF(ISNUMBER($F4918),IF($F4918&lt;=スコアリング基準!$B$28,スコアリング基準!$C$28,スコアリング基準!$C$29),0))</f>
        <v/>
      </c>
      <c r="X4918" s="4">
        <f>IFERROR(VLOOKUP($B4918,スコアリング基準!$A$36:$B$46,2,FALSE),0)</f>
        <v/>
      </c>
      <c r="Y4918" s="4">
        <f>SUM($S4918:$X4918)</f>
        <v/>
      </c>
      <c r="Z4918" s="4">
        <f>IF(COUNT($M4918:$N4918)=0,"データ無",IF($Y4918&gt;=スコアリング基準!$B$30,"S",IF($Y4918&gt;=スコアリング基準!$B$31,"A",IF($Y4918&gt;=スコアリング基準!$B$32,"B","C"))))</f>
        <v/>
      </c>
      <c r="AA4918">
        <f>IFERROR(INDEX(実績DB!$I$3:$I$104,MATCH($B4918&amp;$C4918,実績DB!$J$3:$J$104,0)),"")</f>
        <v/>
      </c>
    </row>
    <row r="4919">
      <c r="A4919" t="n">
        <v>4917</v>
      </c>
      <c r="B4919" t="inlineStr">
        <is>
          <t>中国</t>
        </is>
      </c>
      <c r="C4919" t="inlineStr">
        <is>
          <t>出雲変電所</t>
        </is>
      </c>
      <c r="D4919" t="inlineStr">
        <is>
          <t>島根県</t>
        </is>
      </c>
      <c r="E4919" t="n">
        <v>110</v>
      </c>
      <c r="F4919" t="n">
        <v>6</v>
      </c>
      <c r="G4919" s="3" t="n">
        <v>35.36289</v>
      </c>
      <c r="H4919" s="3" t="n">
        <v>132.77039</v>
      </c>
      <c r="I4919" t="inlineStr">
        <is>
          <t>Google Places(名称一致)</t>
        </is>
      </c>
      <c r="J4919" t="n">
        <v>47</v>
      </c>
      <c r="K4919" t="n">
        <v>42</v>
      </c>
      <c r="L4919" t="n">
        <v>-23</v>
      </c>
      <c r="M4919" t="n">
        <v>19</v>
      </c>
      <c r="N4919" t="n">
        <v>0</v>
      </c>
      <c r="O4919" t="inlineStr">
        <is>
          <t>不可 ♯3</t>
        </is>
      </c>
      <c r="P4919" t="inlineStr">
        <is>
          <t>有り</t>
        </is>
      </c>
      <c r="R4919" s="4">
        <f>IF(COUNT($M4919:$N4919)=0,"",IF(AND(IF($N4919&lt;&gt;"",$N4919,$M4919)&lt;=0,$O4919&lt;&gt;"可"),"警告",""))</f>
        <v/>
      </c>
      <c r="S4919" s="4">
        <f>IF(COUNT($M4919:$N4919)=0,0,IF(IF($N4919&lt;&gt;"",$N4919,$M4919)&gt;=スコアリング基準!$B$20,スコアリング基準!$C$20,IF(IF($N4919&lt;&gt;"",$N4919,$M4919)&gt;=スコアリング基準!$B$21,スコアリング基準!$C$21,IF(IF($N4919&lt;&gt;"",$N4919,$M4919)&gt;0,スコアリング基準!$C$22,0))))</f>
        <v/>
      </c>
      <c r="T4919" s="4">
        <f>IF($O4919="可",スコアリング基準!$C$23,0)</f>
        <v/>
      </c>
      <c r="U4919" s="4">
        <f>IF(OR(COUNT($K4919:$L4919)&lt;2,$K4919=0),0,IF(ABS($L4919)/$K4919&lt;=スコアリング基準!$B$24,スコアリング基準!$C$24,IF(ABS($L4919)/$K4919&lt;=スコアリング基準!$B$25,スコアリング基準!$C$25,IF(ABS($L4919)/$K4919&lt;=スコアリング基準!$B$26,スコアリング基準!$C$26,0))))</f>
        <v/>
      </c>
      <c r="V4919" s="4">
        <f>IF($P4919="なし",スコアリング基準!$C$27,0)</f>
        <v/>
      </c>
      <c r="W4919" s="4">
        <f>IF($F4919="",0,IF(ISNUMBER($F4919),IF($F4919&lt;=スコアリング基準!$B$28,スコアリング基準!$C$28,スコアリング基準!$C$29),0))</f>
        <v/>
      </c>
      <c r="X4919" s="4">
        <f>IFERROR(VLOOKUP($B4919,スコアリング基準!$A$36:$B$46,2,FALSE),0)</f>
        <v/>
      </c>
      <c r="Y4919" s="4">
        <f>SUM($S4919:$X4919)</f>
        <v/>
      </c>
      <c r="Z4919" s="4">
        <f>IF(COUNT($M4919:$N4919)=0,"データ無",IF($Y4919&gt;=スコアリング基準!$B$30,"S",IF($Y4919&gt;=スコアリング基準!$B$31,"A",IF($Y4919&gt;=スコアリング基準!$B$32,"B","C"))))</f>
        <v/>
      </c>
      <c r="AA4919">
        <f>IFERROR(INDEX(実績DB!$I$3:$I$104,MATCH($B4919&amp;$C4919,実績DB!$J$3:$J$104,0)),"")</f>
        <v/>
      </c>
    </row>
    <row r="4920">
      <c r="A4920" t="n">
        <v>4918</v>
      </c>
      <c r="B4920" t="inlineStr">
        <is>
          <t>中国</t>
        </is>
      </c>
      <c r="C4920" t="inlineStr">
        <is>
          <t>加計変電所</t>
        </is>
      </c>
      <c r="D4920" t="inlineStr">
        <is>
          <t>広島県</t>
        </is>
      </c>
      <c r="E4920" t="n">
        <v>110</v>
      </c>
      <c r="F4920" t="n">
        <v>6</v>
      </c>
      <c r="G4920" s="3" t="n"/>
      <c r="H4920" s="3" t="n"/>
      <c r="I4920" t="inlineStr">
        <is>
          <t>未取得</t>
        </is>
      </c>
      <c r="J4920" t="n">
        <v>5</v>
      </c>
      <c r="K4920" t="n">
        <v>5</v>
      </c>
      <c r="L4920" t="n">
        <v>-3</v>
      </c>
      <c r="M4920" t="n">
        <v>2</v>
      </c>
      <c r="N4920" t="n">
        <v>0</v>
      </c>
      <c r="O4920" t="inlineStr">
        <is>
          <t>不可 ♯3</t>
        </is>
      </c>
      <c r="P4920" t="inlineStr">
        <is>
          <t>有り</t>
        </is>
      </c>
      <c r="R4920" s="4">
        <f>IF(COUNT($M4920:$N4920)=0,"",IF(AND(IF($N4920&lt;&gt;"",$N4920,$M4920)&lt;=0,$O4920&lt;&gt;"可"),"警告",""))</f>
        <v/>
      </c>
      <c r="S4920" s="4">
        <f>IF(COUNT($M4920:$N4920)=0,0,IF(IF($N4920&lt;&gt;"",$N4920,$M4920)&gt;=スコアリング基準!$B$20,スコアリング基準!$C$20,IF(IF($N4920&lt;&gt;"",$N4920,$M4920)&gt;=スコアリング基準!$B$21,スコアリング基準!$C$21,IF(IF($N4920&lt;&gt;"",$N4920,$M4920)&gt;0,スコアリング基準!$C$22,0))))</f>
        <v/>
      </c>
      <c r="T4920" s="4">
        <f>IF($O4920="可",スコアリング基準!$C$23,0)</f>
        <v/>
      </c>
      <c r="U4920" s="4">
        <f>IF(OR(COUNT($K4920:$L4920)&lt;2,$K4920=0),0,IF(ABS($L4920)/$K4920&lt;=スコアリング基準!$B$24,スコアリング基準!$C$24,IF(ABS($L4920)/$K4920&lt;=スコアリング基準!$B$25,スコアリング基準!$C$25,IF(ABS($L4920)/$K4920&lt;=スコアリング基準!$B$26,スコアリング基準!$C$26,0))))</f>
        <v/>
      </c>
      <c r="V4920" s="4">
        <f>IF($P4920="なし",スコアリング基準!$C$27,0)</f>
        <v/>
      </c>
      <c r="W4920" s="4">
        <f>IF($F4920="",0,IF(ISNUMBER($F4920),IF($F4920&lt;=スコアリング基準!$B$28,スコアリング基準!$C$28,スコアリング基準!$C$29),0))</f>
        <v/>
      </c>
      <c r="X4920" s="4">
        <f>IFERROR(VLOOKUP($B4920,スコアリング基準!$A$36:$B$46,2,FALSE),0)</f>
        <v/>
      </c>
      <c r="Y4920" s="4">
        <f>SUM($S4920:$X4920)</f>
        <v/>
      </c>
      <c r="Z4920" s="4">
        <f>IF(COUNT($M4920:$N4920)=0,"データ無",IF($Y4920&gt;=スコアリング基準!$B$30,"S",IF($Y4920&gt;=スコアリング基準!$B$31,"A",IF($Y4920&gt;=スコアリング基準!$B$32,"B","C"))))</f>
        <v/>
      </c>
      <c r="AA4920">
        <f>IFERROR(INDEX(実績DB!$I$3:$I$104,MATCH($B4920&amp;$C4920,実績DB!$J$3:$J$104,0)),"")</f>
        <v/>
      </c>
    </row>
    <row r="4921">
      <c r="A4921" t="n">
        <v>4919</v>
      </c>
      <c r="B4921" t="inlineStr">
        <is>
          <t>中国</t>
        </is>
      </c>
      <c r="C4921" t="inlineStr">
        <is>
          <t>匹見変電所</t>
        </is>
      </c>
      <c r="D4921" t="inlineStr">
        <is>
          <t>島根県</t>
        </is>
      </c>
      <c r="E4921" t="n">
        <v>110</v>
      </c>
      <c r="F4921" t="n">
        <v>6</v>
      </c>
      <c r="G4921" s="3" t="n">
        <v>34.570672</v>
      </c>
      <c r="H4921" s="3" t="n">
        <v>132.031814</v>
      </c>
      <c r="I4921" t="inlineStr">
        <is>
          <t>Google Places(名称一致)</t>
        </is>
      </c>
      <c r="J4921" t="n">
        <v>3</v>
      </c>
      <c r="K4921" t="n">
        <v>3</v>
      </c>
      <c r="L4921" t="n">
        <v>-2</v>
      </c>
      <c r="M4921" t="n">
        <v>1</v>
      </c>
      <c r="N4921" t="n">
        <v>0</v>
      </c>
      <c r="O4921" t="inlineStr">
        <is>
          <t>不可 ♯3</t>
        </is>
      </c>
      <c r="P4921" t="inlineStr">
        <is>
          <t>有り</t>
        </is>
      </c>
      <c r="R4921" s="4">
        <f>IF(COUNT($M4921:$N4921)=0,"",IF(AND(IF($N4921&lt;&gt;"",$N4921,$M4921)&lt;=0,$O4921&lt;&gt;"可"),"警告",""))</f>
        <v/>
      </c>
      <c r="S4921" s="4">
        <f>IF(COUNT($M4921:$N4921)=0,0,IF(IF($N4921&lt;&gt;"",$N4921,$M4921)&gt;=スコアリング基準!$B$20,スコアリング基準!$C$20,IF(IF($N4921&lt;&gt;"",$N4921,$M4921)&gt;=スコアリング基準!$B$21,スコアリング基準!$C$21,IF(IF($N4921&lt;&gt;"",$N4921,$M4921)&gt;0,スコアリング基準!$C$22,0))))</f>
        <v/>
      </c>
      <c r="T4921" s="4">
        <f>IF($O4921="可",スコアリング基準!$C$23,0)</f>
        <v/>
      </c>
      <c r="U4921" s="4">
        <f>IF(OR(COUNT($K4921:$L4921)&lt;2,$K4921=0),0,IF(ABS($L4921)/$K4921&lt;=スコアリング基準!$B$24,スコアリング基準!$C$24,IF(ABS($L4921)/$K4921&lt;=スコアリング基準!$B$25,スコアリング基準!$C$25,IF(ABS($L4921)/$K4921&lt;=スコアリング基準!$B$26,スコアリング基準!$C$26,0))))</f>
        <v/>
      </c>
      <c r="V4921" s="4">
        <f>IF($P4921="なし",スコアリング基準!$C$27,0)</f>
        <v/>
      </c>
      <c r="W4921" s="4">
        <f>IF($F4921="",0,IF(ISNUMBER($F4921),IF($F4921&lt;=スコアリング基準!$B$28,スコアリング基準!$C$28,スコアリング基準!$C$29),0))</f>
        <v/>
      </c>
      <c r="X4921" s="4">
        <f>IFERROR(VLOOKUP($B4921,スコアリング基準!$A$36:$B$46,2,FALSE),0)</f>
        <v/>
      </c>
      <c r="Y4921" s="4">
        <f>SUM($S4921:$X4921)</f>
        <v/>
      </c>
      <c r="Z4921" s="4">
        <f>IF(COUNT($M4921:$N4921)=0,"データ無",IF($Y4921&gt;=スコアリング基準!$B$30,"S",IF($Y4921&gt;=スコアリング基準!$B$31,"A",IF($Y4921&gt;=スコアリング基準!$B$32,"B","C"))))</f>
        <v/>
      </c>
      <c r="AA4921">
        <f>IFERROR(INDEX(実績DB!$I$3:$I$104,MATCH($B4921&amp;$C4921,実績DB!$J$3:$J$104,0)),"")</f>
        <v/>
      </c>
    </row>
    <row r="4922">
      <c r="A4922" t="n">
        <v>4920</v>
      </c>
      <c r="B4922" t="inlineStr">
        <is>
          <t>中国</t>
        </is>
      </c>
      <c r="C4922" t="inlineStr">
        <is>
          <t>千田町変電所</t>
        </is>
      </c>
      <c r="D4922" t="inlineStr">
        <is>
          <t>広島県</t>
        </is>
      </c>
      <c r="E4922" t="n">
        <v>110</v>
      </c>
      <c r="F4922" t="n">
        <v>6</v>
      </c>
      <c r="G4922" s="3" t="n">
        <v>34.373267</v>
      </c>
      <c r="H4922" s="3" t="n">
        <v>132.455084</v>
      </c>
      <c r="I4922" t="inlineStr">
        <is>
          <t>Google Places(名称一致)</t>
        </is>
      </c>
      <c r="J4922" t="n">
        <v>47</v>
      </c>
      <c r="K4922" t="n">
        <v>23</v>
      </c>
      <c r="L4922" t="n">
        <v>0</v>
      </c>
      <c r="M4922" t="n">
        <v>23</v>
      </c>
      <c r="N4922" t="n">
        <v>0</v>
      </c>
      <c r="O4922" t="inlineStr">
        <is>
          <t>不可 ♯3</t>
        </is>
      </c>
      <c r="P4922" t="inlineStr">
        <is>
          <t>有り</t>
        </is>
      </c>
      <c r="R4922" s="4">
        <f>IF(COUNT($M4922:$N4922)=0,"",IF(AND(IF($N4922&lt;&gt;"",$N4922,$M4922)&lt;=0,$O4922&lt;&gt;"可"),"警告",""))</f>
        <v/>
      </c>
      <c r="S4922" s="4">
        <f>IF(COUNT($M4922:$N4922)=0,0,IF(IF($N4922&lt;&gt;"",$N4922,$M4922)&gt;=スコアリング基準!$B$20,スコアリング基準!$C$20,IF(IF($N4922&lt;&gt;"",$N4922,$M4922)&gt;=スコアリング基準!$B$21,スコアリング基準!$C$21,IF(IF($N4922&lt;&gt;"",$N4922,$M4922)&gt;0,スコアリング基準!$C$22,0))))</f>
        <v/>
      </c>
      <c r="T4922" s="4">
        <f>IF($O4922="可",スコアリング基準!$C$23,0)</f>
        <v/>
      </c>
      <c r="U4922" s="4">
        <f>IF(OR(COUNT($K4922:$L4922)&lt;2,$K4922=0),0,IF(ABS($L4922)/$K4922&lt;=スコアリング基準!$B$24,スコアリング基準!$C$24,IF(ABS($L4922)/$K4922&lt;=スコアリング基準!$B$25,スコアリング基準!$C$25,IF(ABS($L4922)/$K4922&lt;=スコアリング基準!$B$26,スコアリング基準!$C$26,0))))</f>
        <v/>
      </c>
      <c r="V4922" s="4">
        <f>IF($P4922="なし",スコアリング基準!$C$27,0)</f>
        <v/>
      </c>
      <c r="W4922" s="4">
        <f>IF($F4922="",0,IF(ISNUMBER($F4922),IF($F4922&lt;=スコアリング基準!$B$28,スコアリング基準!$C$28,スコアリング基準!$C$29),0))</f>
        <v/>
      </c>
      <c r="X4922" s="4">
        <f>IFERROR(VLOOKUP($B4922,スコアリング基準!$A$36:$B$46,2,FALSE),0)</f>
        <v/>
      </c>
      <c r="Y4922" s="4">
        <f>SUM($S4922:$X4922)</f>
        <v/>
      </c>
      <c r="Z4922" s="4">
        <f>IF(COUNT($M4922:$N4922)=0,"データ無",IF($Y4922&gt;=スコアリング基準!$B$30,"S",IF($Y4922&gt;=スコアリング基準!$B$31,"A",IF($Y4922&gt;=スコアリング基準!$B$32,"B","C"))))</f>
        <v/>
      </c>
      <c r="AA4922">
        <f>IFERROR(INDEX(実績DB!$I$3:$I$104,MATCH($B4922&amp;$C4922,実績DB!$J$3:$J$104,0)),"")</f>
        <v/>
      </c>
    </row>
    <row r="4923">
      <c r="A4923" t="n">
        <v>4921</v>
      </c>
      <c r="B4923" t="inlineStr">
        <is>
          <t>中国</t>
        </is>
      </c>
      <c r="C4923" t="inlineStr">
        <is>
          <t>南宇品変電所</t>
        </is>
      </c>
      <c r="D4923" t="inlineStr">
        <is>
          <t>広島県</t>
        </is>
      </c>
      <c r="E4923" t="n">
        <v>110</v>
      </c>
      <c r="F4923" t="n">
        <v>6</v>
      </c>
      <c r="G4923" s="3" t="n">
        <v>34.35603</v>
      </c>
      <c r="H4923" s="3" t="n">
        <v>132.458881</v>
      </c>
      <c r="I4923" t="inlineStr">
        <is>
          <t>Google Places(名称一致)</t>
        </is>
      </c>
      <c r="J4923" t="n">
        <v>47</v>
      </c>
      <c r="K4923" t="n">
        <v>23</v>
      </c>
      <c r="L4923" t="n">
        <v>0</v>
      </c>
      <c r="M4923" t="n">
        <v>23</v>
      </c>
      <c r="N4923" t="n">
        <v>0</v>
      </c>
      <c r="O4923" t="inlineStr">
        <is>
          <t>不可 ♯3</t>
        </is>
      </c>
      <c r="P4923" t="inlineStr">
        <is>
          <t>有り</t>
        </is>
      </c>
      <c r="R4923" s="4">
        <f>IF(COUNT($M4923:$N4923)=0,"",IF(AND(IF($N4923&lt;&gt;"",$N4923,$M4923)&lt;=0,$O4923&lt;&gt;"可"),"警告",""))</f>
        <v/>
      </c>
      <c r="S4923" s="4">
        <f>IF(COUNT($M4923:$N4923)=0,0,IF(IF($N4923&lt;&gt;"",$N4923,$M4923)&gt;=スコアリング基準!$B$20,スコアリング基準!$C$20,IF(IF($N4923&lt;&gt;"",$N4923,$M4923)&gt;=スコアリング基準!$B$21,スコアリング基準!$C$21,IF(IF($N4923&lt;&gt;"",$N4923,$M4923)&gt;0,スコアリング基準!$C$22,0))))</f>
        <v/>
      </c>
      <c r="T4923" s="4">
        <f>IF($O4923="可",スコアリング基準!$C$23,0)</f>
        <v/>
      </c>
      <c r="U4923" s="4">
        <f>IF(OR(COUNT($K4923:$L4923)&lt;2,$K4923=0),0,IF(ABS($L4923)/$K4923&lt;=スコアリング基準!$B$24,スコアリング基準!$C$24,IF(ABS($L4923)/$K4923&lt;=スコアリング基準!$B$25,スコアリング基準!$C$25,IF(ABS($L4923)/$K4923&lt;=スコアリング基準!$B$26,スコアリング基準!$C$26,0))))</f>
        <v/>
      </c>
      <c r="V4923" s="4">
        <f>IF($P4923="なし",スコアリング基準!$C$27,0)</f>
        <v/>
      </c>
      <c r="W4923" s="4">
        <f>IF($F4923="",0,IF(ISNUMBER($F4923),IF($F4923&lt;=スコアリング基準!$B$28,スコアリング基準!$C$28,スコアリング基準!$C$29),0))</f>
        <v/>
      </c>
      <c r="X4923" s="4">
        <f>IFERROR(VLOOKUP($B4923,スコアリング基準!$A$36:$B$46,2,FALSE),0)</f>
        <v/>
      </c>
      <c r="Y4923" s="4">
        <f>SUM($S4923:$X4923)</f>
        <v/>
      </c>
      <c r="Z4923" s="4">
        <f>IF(COUNT($M4923:$N4923)=0,"データ無",IF($Y4923&gt;=スコアリング基準!$B$30,"S",IF($Y4923&gt;=スコアリング基準!$B$31,"A",IF($Y4923&gt;=スコアリング基準!$B$32,"B","C"))))</f>
        <v/>
      </c>
      <c r="AA4923">
        <f>IFERROR(INDEX(実績DB!$I$3:$I$104,MATCH($B4923&amp;$C4923,実績DB!$J$3:$J$104,0)),"")</f>
        <v/>
      </c>
    </row>
    <row r="4924">
      <c r="A4924" t="n">
        <v>4922</v>
      </c>
      <c r="B4924" t="inlineStr">
        <is>
          <t>中国</t>
        </is>
      </c>
      <c r="C4924" t="inlineStr">
        <is>
          <t>南岩国変電所</t>
        </is>
      </c>
      <c r="D4924" t="inlineStr">
        <is>
          <t>山口県</t>
        </is>
      </c>
      <c r="E4924" t="n">
        <v>110</v>
      </c>
      <c r="F4924" t="n">
        <v>66</v>
      </c>
      <c r="G4924" s="3" t="n">
        <v>34.121658</v>
      </c>
      <c r="H4924" s="3" t="n">
        <v>132.190274</v>
      </c>
      <c r="I4924" t="inlineStr">
        <is>
          <t>Google Places(名称一致)</t>
        </is>
      </c>
      <c r="J4924" t="n">
        <v>114</v>
      </c>
      <c r="K4924" t="n">
        <v>57</v>
      </c>
      <c r="L4924" t="n">
        <v>-128</v>
      </c>
      <c r="O4924" t="inlineStr">
        <is>
          <t>可</t>
        </is>
      </c>
      <c r="P4924" t="inlineStr">
        <is>
          <t>有り</t>
        </is>
      </c>
      <c r="R4924" s="4">
        <f>IF(COUNT($M4924:$N4924)=0,"",IF(AND(IF($N4924&lt;&gt;"",$N4924,$M4924)&lt;=0,$O4924&lt;&gt;"可"),"警告",""))</f>
        <v/>
      </c>
      <c r="S4924" s="4">
        <f>IF(COUNT($M4924:$N4924)=0,0,IF(IF($N4924&lt;&gt;"",$N4924,$M4924)&gt;=スコアリング基準!$B$20,スコアリング基準!$C$20,IF(IF($N4924&lt;&gt;"",$N4924,$M4924)&gt;=スコアリング基準!$B$21,スコアリング基準!$C$21,IF(IF($N4924&lt;&gt;"",$N4924,$M4924)&gt;0,スコアリング基準!$C$22,0))))</f>
        <v/>
      </c>
      <c r="T4924" s="4">
        <f>IF($O4924="可",スコアリング基準!$C$23,0)</f>
        <v/>
      </c>
      <c r="U4924" s="4">
        <f>IF(OR(COUNT($K4924:$L4924)&lt;2,$K4924=0),0,IF(ABS($L4924)/$K4924&lt;=スコアリング基準!$B$24,スコアリング基準!$C$24,IF(ABS($L4924)/$K4924&lt;=スコアリング基準!$B$25,スコアリング基準!$C$25,IF(ABS($L4924)/$K4924&lt;=スコアリング基準!$B$26,スコアリング基準!$C$26,0))))</f>
        <v/>
      </c>
      <c r="V4924" s="4">
        <f>IF($P4924="なし",スコアリング基準!$C$27,0)</f>
        <v/>
      </c>
      <c r="W4924" s="4">
        <f>IF($F4924="",0,IF(ISNUMBER($F4924),IF($F4924&lt;=スコアリング基準!$B$28,スコアリング基準!$C$28,スコアリング基準!$C$29),0))</f>
        <v/>
      </c>
      <c r="X4924" s="4">
        <f>IFERROR(VLOOKUP($B4924,スコアリング基準!$A$36:$B$46,2,FALSE),0)</f>
        <v/>
      </c>
      <c r="Y4924" s="4">
        <f>SUM($S4924:$X4924)</f>
        <v/>
      </c>
      <c r="Z4924" s="4">
        <f>IF(COUNT($M4924:$N4924)=0,"データ無",IF($Y4924&gt;=スコアリング基準!$B$30,"S",IF($Y4924&gt;=スコアリング基準!$B$31,"A",IF($Y4924&gt;=スコアリング基準!$B$32,"B","C"))))</f>
        <v/>
      </c>
      <c r="AA4924">
        <f>IFERROR(INDEX(実績DB!$I$3:$I$104,MATCH($B4924&amp;$C4924,実績DB!$J$3:$J$104,0)),"")</f>
        <v/>
      </c>
    </row>
    <row r="4925">
      <c r="A4925" t="n">
        <v>4923</v>
      </c>
      <c r="B4925" t="inlineStr">
        <is>
          <t>中国</t>
        </is>
      </c>
      <c r="C4925" t="inlineStr">
        <is>
          <t>南広島変電所</t>
        </is>
      </c>
      <c r="D4925" t="inlineStr">
        <is>
          <t>広島県</t>
        </is>
      </c>
      <c r="E4925" t="n">
        <v>110</v>
      </c>
      <c r="F4925" t="n">
        <v>6</v>
      </c>
      <c r="G4925" s="3" t="n">
        <v>34.363501</v>
      </c>
      <c r="H4925" s="3" t="n">
        <v>132.475577</v>
      </c>
      <c r="I4925" t="inlineStr">
        <is>
          <t>Google Places(名称一致)</t>
        </is>
      </c>
      <c r="J4925" t="n">
        <v>47</v>
      </c>
      <c r="K4925" t="n">
        <v>42</v>
      </c>
      <c r="L4925" t="n">
        <v>-19</v>
      </c>
      <c r="M4925" t="n">
        <v>23</v>
      </c>
      <c r="N4925" t="n">
        <v>0</v>
      </c>
      <c r="O4925" t="inlineStr">
        <is>
          <t>不可 ♯3</t>
        </is>
      </c>
      <c r="P4925" t="inlineStr">
        <is>
          <t>有り</t>
        </is>
      </c>
      <c r="R4925" s="4">
        <f>IF(COUNT($M4925:$N4925)=0,"",IF(AND(IF($N4925&lt;&gt;"",$N4925,$M4925)&lt;=0,$O4925&lt;&gt;"可"),"警告",""))</f>
        <v/>
      </c>
      <c r="S4925" s="4">
        <f>IF(COUNT($M4925:$N4925)=0,0,IF(IF($N4925&lt;&gt;"",$N4925,$M4925)&gt;=スコアリング基準!$B$20,スコアリング基準!$C$20,IF(IF($N4925&lt;&gt;"",$N4925,$M4925)&gt;=スコアリング基準!$B$21,スコアリング基準!$C$21,IF(IF($N4925&lt;&gt;"",$N4925,$M4925)&gt;0,スコアリング基準!$C$22,0))))</f>
        <v/>
      </c>
      <c r="T4925" s="4">
        <f>IF($O4925="可",スコアリング基準!$C$23,0)</f>
        <v/>
      </c>
      <c r="U4925" s="4">
        <f>IF(OR(COUNT($K4925:$L4925)&lt;2,$K4925=0),0,IF(ABS($L4925)/$K4925&lt;=スコアリング基準!$B$24,スコアリング基準!$C$24,IF(ABS($L4925)/$K4925&lt;=スコアリング基準!$B$25,スコアリング基準!$C$25,IF(ABS($L4925)/$K4925&lt;=スコアリング基準!$B$26,スコアリング基準!$C$26,0))))</f>
        <v/>
      </c>
      <c r="V4925" s="4">
        <f>IF($P4925="なし",スコアリング基準!$C$27,0)</f>
        <v/>
      </c>
      <c r="W4925" s="4">
        <f>IF($F4925="",0,IF(ISNUMBER($F4925),IF($F4925&lt;=スコアリング基準!$B$28,スコアリング基準!$C$28,スコアリング基準!$C$29),0))</f>
        <v/>
      </c>
      <c r="X4925" s="4">
        <f>IFERROR(VLOOKUP($B4925,スコアリング基準!$A$36:$B$46,2,FALSE),0)</f>
        <v/>
      </c>
      <c r="Y4925" s="4">
        <f>SUM($S4925:$X4925)</f>
        <v/>
      </c>
      <c r="Z4925" s="4">
        <f>IF(COUNT($M4925:$N4925)=0,"データ無",IF($Y4925&gt;=スコアリング基準!$B$30,"S",IF($Y4925&gt;=スコアリング基準!$B$31,"A",IF($Y4925&gt;=スコアリング基準!$B$32,"B","C"))))</f>
        <v/>
      </c>
      <c r="AA4925">
        <f>IFERROR(INDEX(実績DB!$I$3:$I$104,MATCH($B4925&amp;$C4925,実績DB!$J$3:$J$104,0)),"")</f>
        <v/>
      </c>
    </row>
    <row r="4926">
      <c r="A4926" t="n">
        <v>4924</v>
      </c>
      <c r="B4926" t="inlineStr">
        <is>
          <t>中国</t>
        </is>
      </c>
      <c r="C4926" t="inlineStr">
        <is>
          <t>厚南変電所</t>
        </is>
      </c>
      <c r="D4926" t="inlineStr">
        <is>
          <t>山口県</t>
        </is>
      </c>
      <c r="E4926" t="n">
        <v>110</v>
      </c>
      <c r="F4926" t="n">
        <v>6</v>
      </c>
      <c r="G4926" s="3" t="n">
        <v>33.983574</v>
      </c>
      <c r="H4926" s="3" t="n">
        <v>131.215039</v>
      </c>
      <c r="I4926" t="inlineStr">
        <is>
          <t>Google Places(名称一致)</t>
        </is>
      </c>
      <c r="J4926" t="n">
        <v>38</v>
      </c>
      <c r="K4926" t="n">
        <v>19</v>
      </c>
      <c r="L4926" t="n">
        <v>-8</v>
      </c>
      <c r="M4926" t="n">
        <v>11</v>
      </c>
      <c r="N4926" t="n">
        <v>0</v>
      </c>
      <c r="O4926" t="inlineStr">
        <is>
          <t>不可 ♯3</t>
        </is>
      </c>
      <c r="P4926" t="inlineStr">
        <is>
          <t>有り</t>
        </is>
      </c>
      <c r="R4926" s="4">
        <f>IF(COUNT($M4926:$N4926)=0,"",IF(AND(IF($N4926&lt;&gt;"",$N4926,$M4926)&lt;=0,$O4926&lt;&gt;"可"),"警告",""))</f>
        <v/>
      </c>
      <c r="S4926" s="4">
        <f>IF(COUNT($M4926:$N4926)=0,0,IF(IF($N4926&lt;&gt;"",$N4926,$M4926)&gt;=スコアリング基準!$B$20,スコアリング基準!$C$20,IF(IF($N4926&lt;&gt;"",$N4926,$M4926)&gt;=スコアリング基準!$B$21,スコアリング基準!$C$21,IF(IF($N4926&lt;&gt;"",$N4926,$M4926)&gt;0,スコアリング基準!$C$22,0))))</f>
        <v/>
      </c>
      <c r="T4926" s="4">
        <f>IF($O4926="可",スコアリング基準!$C$23,0)</f>
        <v/>
      </c>
      <c r="U4926" s="4">
        <f>IF(OR(COUNT($K4926:$L4926)&lt;2,$K4926=0),0,IF(ABS($L4926)/$K4926&lt;=スコアリング基準!$B$24,スコアリング基準!$C$24,IF(ABS($L4926)/$K4926&lt;=スコアリング基準!$B$25,スコアリング基準!$C$25,IF(ABS($L4926)/$K4926&lt;=スコアリング基準!$B$26,スコアリング基準!$C$26,0))))</f>
        <v/>
      </c>
      <c r="V4926" s="4">
        <f>IF($P4926="なし",スコアリング基準!$C$27,0)</f>
        <v/>
      </c>
      <c r="W4926" s="4">
        <f>IF($F4926="",0,IF(ISNUMBER($F4926),IF($F4926&lt;=スコアリング基準!$B$28,スコアリング基準!$C$28,スコアリング基準!$C$29),0))</f>
        <v/>
      </c>
      <c r="X4926" s="4">
        <f>IFERROR(VLOOKUP($B4926,スコアリング基準!$A$36:$B$46,2,FALSE),0)</f>
        <v/>
      </c>
      <c r="Y4926" s="4">
        <f>SUM($S4926:$X4926)</f>
        <v/>
      </c>
      <c r="Z4926" s="4">
        <f>IF(COUNT($M4926:$N4926)=0,"データ無",IF($Y4926&gt;=スコアリング基準!$B$30,"S",IF($Y4926&gt;=スコアリング基準!$B$31,"A",IF($Y4926&gt;=スコアリング基準!$B$32,"B","C"))))</f>
        <v/>
      </c>
      <c r="AA4926">
        <f>IFERROR(INDEX(実績DB!$I$3:$I$104,MATCH($B4926&amp;$C4926,実績DB!$J$3:$J$104,0)),"")</f>
        <v/>
      </c>
    </row>
    <row r="4927">
      <c r="A4927" t="n">
        <v>4925</v>
      </c>
      <c r="B4927" t="inlineStr">
        <is>
          <t>中国</t>
        </is>
      </c>
      <c r="C4927" t="inlineStr">
        <is>
          <t>原尾島変電所</t>
        </is>
      </c>
      <c r="D4927" t="inlineStr">
        <is>
          <t>岡山県</t>
        </is>
      </c>
      <c r="E4927" t="n">
        <v>110</v>
      </c>
      <c r="F4927" t="n">
        <v>6</v>
      </c>
      <c r="G4927" s="3" t="n">
        <v>34.667088</v>
      </c>
      <c r="H4927" s="3" t="n">
        <v>133.953327</v>
      </c>
      <c r="I4927" t="inlineStr">
        <is>
          <t>Google Places(名称一致)</t>
        </is>
      </c>
      <c r="J4927" t="n">
        <v>47</v>
      </c>
      <c r="K4927" t="n">
        <v>42</v>
      </c>
      <c r="L4927" t="n">
        <v>-24</v>
      </c>
      <c r="M4927" t="n">
        <v>18</v>
      </c>
      <c r="N4927" t="n">
        <v>0</v>
      </c>
      <c r="O4927" t="inlineStr">
        <is>
          <t>不可 #3</t>
        </is>
      </c>
      <c r="P4927" t="inlineStr">
        <is>
          <t>有り</t>
        </is>
      </c>
      <c r="R4927" s="4">
        <f>IF(COUNT($M4927:$N4927)=0,"",IF(AND(IF($N4927&lt;&gt;"",$N4927,$M4927)&lt;=0,$O4927&lt;&gt;"可"),"警告",""))</f>
        <v/>
      </c>
      <c r="S4927" s="4">
        <f>IF(COUNT($M4927:$N4927)=0,0,IF(IF($N4927&lt;&gt;"",$N4927,$M4927)&gt;=スコアリング基準!$B$20,スコアリング基準!$C$20,IF(IF($N4927&lt;&gt;"",$N4927,$M4927)&gt;=スコアリング基準!$B$21,スコアリング基準!$C$21,IF(IF($N4927&lt;&gt;"",$N4927,$M4927)&gt;0,スコアリング基準!$C$22,0))))</f>
        <v/>
      </c>
      <c r="T4927" s="4">
        <f>IF($O4927="可",スコアリング基準!$C$23,0)</f>
        <v/>
      </c>
      <c r="U4927" s="4">
        <f>IF(OR(COUNT($K4927:$L4927)&lt;2,$K4927=0),0,IF(ABS($L4927)/$K4927&lt;=スコアリング基準!$B$24,スコアリング基準!$C$24,IF(ABS($L4927)/$K4927&lt;=スコアリング基準!$B$25,スコアリング基準!$C$25,IF(ABS($L4927)/$K4927&lt;=スコアリング基準!$B$26,スコアリング基準!$C$26,0))))</f>
        <v/>
      </c>
      <c r="V4927" s="4">
        <f>IF($P4927="なし",スコアリング基準!$C$27,0)</f>
        <v/>
      </c>
      <c r="W4927" s="4">
        <f>IF($F4927="",0,IF(ISNUMBER($F4927),IF($F4927&lt;=スコアリング基準!$B$28,スコアリング基準!$C$28,スコアリング基準!$C$29),0))</f>
        <v/>
      </c>
      <c r="X4927" s="4">
        <f>IFERROR(VLOOKUP($B4927,スコアリング基準!$A$36:$B$46,2,FALSE),0)</f>
        <v/>
      </c>
      <c r="Y4927" s="4">
        <f>SUM($S4927:$X4927)</f>
        <v/>
      </c>
      <c r="Z4927" s="4">
        <f>IF(COUNT($M4927:$N4927)=0,"データ無",IF($Y4927&gt;=スコアリング基準!$B$30,"S",IF($Y4927&gt;=スコアリング基準!$B$31,"A",IF($Y4927&gt;=スコアリング基準!$B$32,"B","C"))))</f>
        <v/>
      </c>
      <c r="AA4927">
        <f>IFERROR(INDEX(実績DB!$I$3:$I$104,MATCH($B4927&amp;$C4927,実績DB!$J$3:$J$104,0)),"")</f>
        <v/>
      </c>
    </row>
    <row r="4928">
      <c r="A4928" t="n">
        <v>4926</v>
      </c>
      <c r="B4928" t="inlineStr">
        <is>
          <t>中国</t>
        </is>
      </c>
      <c r="C4928" t="inlineStr">
        <is>
          <t>古新田変電所</t>
        </is>
      </c>
      <c r="D4928" t="inlineStr">
        <is>
          <t>岡山県</t>
        </is>
      </c>
      <c r="E4928" t="n">
        <v>110</v>
      </c>
      <c r="F4928" t="n">
        <v>6</v>
      </c>
      <c r="G4928" s="3" t="n">
        <v>34.5382</v>
      </c>
      <c r="H4928" s="3" t="n">
        <v>133.768981</v>
      </c>
      <c r="I4928" t="inlineStr">
        <is>
          <t>Google Places(名称一致)</t>
        </is>
      </c>
      <c r="J4928" t="n">
        <v>23</v>
      </c>
      <c r="K4928" t="n">
        <v>19</v>
      </c>
      <c r="L4928" t="n">
        <v>-7</v>
      </c>
      <c r="M4928" t="n">
        <v>12</v>
      </c>
      <c r="N4928" t="n">
        <v>0</v>
      </c>
      <c r="O4928" t="inlineStr">
        <is>
          <t>不可 ♯3</t>
        </is>
      </c>
      <c r="P4928" t="inlineStr">
        <is>
          <t>有り</t>
        </is>
      </c>
      <c r="R4928" s="4">
        <f>IF(COUNT($M4928:$N4928)=0,"",IF(AND(IF($N4928&lt;&gt;"",$N4928,$M4928)&lt;=0,$O4928&lt;&gt;"可"),"警告",""))</f>
        <v/>
      </c>
      <c r="S4928" s="4">
        <f>IF(COUNT($M4928:$N4928)=0,0,IF(IF($N4928&lt;&gt;"",$N4928,$M4928)&gt;=スコアリング基準!$B$20,スコアリング基準!$C$20,IF(IF($N4928&lt;&gt;"",$N4928,$M4928)&gt;=スコアリング基準!$B$21,スコアリング基準!$C$21,IF(IF($N4928&lt;&gt;"",$N4928,$M4928)&gt;0,スコアリング基準!$C$22,0))))</f>
        <v/>
      </c>
      <c r="T4928" s="4">
        <f>IF($O4928="可",スコアリング基準!$C$23,0)</f>
        <v/>
      </c>
      <c r="U4928" s="4">
        <f>IF(OR(COUNT($K4928:$L4928)&lt;2,$K4928=0),0,IF(ABS($L4928)/$K4928&lt;=スコアリング基準!$B$24,スコアリング基準!$C$24,IF(ABS($L4928)/$K4928&lt;=スコアリング基準!$B$25,スコアリング基準!$C$25,IF(ABS($L4928)/$K4928&lt;=スコアリング基準!$B$26,スコアリング基準!$C$26,0))))</f>
        <v/>
      </c>
      <c r="V4928" s="4">
        <f>IF($P4928="なし",スコアリング基準!$C$27,0)</f>
        <v/>
      </c>
      <c r="W4928" s="4">
        <f>IF($F4928="",0,IF(ISNUMBER($F4928),IF($F4928&lt;=スコアリング基準!$B$28,スコアリング基準!$C$28,スコアリング基準!$C$29),0))</f>
        <v/>
      </c>
      <c r="X4928" s="4">
        <f>IFERROR(VLOOKUP($B4928,スコアリング基準!$A$36:$B$46,2,FALSE),0)</f>
        <v/>
      </c>
      <c r="Y4928" s="4">
        <f>SUM($S4928:$X4928)</f>
        <v/>
      </c>
      <c r="Z4928" s="4">
        <f>IF(COUNT($M4928:$N4928)=0,"データ無",IF($Y4928&gt;=スコアリング基準!$B$30,"S",IF($Y4928&gt;=スコアリング基準!$B$31,"A",IF($Y4928&gt;=スコアリング基準!$B$32,"B","C"))))</f>
        <v/>
      </c>
      <c r="AA4928">
        <f>IFERROR(INDEX(実績DB!$I$3:$I$104,MATCH($B4928&amp;$C4928,実績DB!$J$3:$J$104,0)),"")</f>
        <v/>
      </c>
    </row>
    <row r="4929">
      <c r="A4929" t="n">
        <v>4927</v>
      </c>
      <c r="B4929" t="inlineStr">
        <is>
          <t>中国</t>
        </is>
      </c>
      <c r="C4929" t="inlineStr">
        <is>
          <t>古松変電所</t>
        </is>
      </c>
      <c r="D4929" t="inlineStr">
        <is>
          <t>岡山県</t>
        </is>
      </c>
      <c r="E4929" t="n">
        <v>110</v>
      </c>
      <c r="F4929" t="n">
        <v>6</v>
      </c>
      <c r="G4929" s="3" t="n">
        <v>34.6476</v>
      </c>
      <c r="H4929" s="3" t="n">
        <v>133.918234</v>
      </c>
      <c r="I4929" t="inlineStr">
        <is>
          <t>Google Places(名称一致)</t>
        </is>
      </c>
      <c r="J4929" t="n">
        <v>76</v>
      </c>
      <c r="K4929" t="n">
        <v>23</v>
      </c>
      <c r="L4929" t="n">
        <v>0</v>
      </c>
      <c r="M4929" t="n">
        <v>23</v>
      </c>
      <c r="N4929" t="n">
        <v>0</v>
      </c>
      <c r="O4929" t="inlineStr">
        <is>
          <t>不可 #3</t>
        </is>
      </c>
      <c r="P4929" t="inlineStr">
        <is>
          <t>有り</t>
        </is>
      </c>
      <c r="R4929" s="4">
        <f>IF(COUNT($M4929:$N4929)=0,"",IF(AND(IF($N4929&lt;&gt;"",$N4929,$M4929)&lt;=0,$O4929&lt;&gt;"可"),"警告",""))</f>
        <v/>
      </c>
      <c r="S4929" s="4">
        <f>IF(COUNT($M4929:$N4929)=0,0,IF(IF($N4929&lt;&gt;"",$N4929,$M4929)&gt;=スコアリング基準!$B$20,スコアリング基準!$C$20,IF(IF($N4929&lt;&gt;"",$N4929,$M4929)&gt;=スコアリング基準!$B$21,スコアリング基準!$C$21,IF(IF($N4929&lt;&gt;"",$N4929,$M4929)&gt;0,スコアリング基準!$C$22,0))))</f>
        <v/>
      </c>
      <c r="T4929" s="4">
        <f>IF($O4929="可",スコアリング基準!$C$23,0)</f>
        <v/>
      </c>
      <c r="U4929" s="4">
        <f>IF(OR(COUNT($K4929:$L4929)&lt;2,$K4929=0),0,IF(ABS($L4929)/$K4929&lt;=スコアリング基準!$B$24,スコアリング基準!$C$24,IF(ABS($L4929)/$K4929&lt;=スコアリング基準!$B$25,スコアリング基準!$C$25,IF(ABS($L4929)/$K4929&lt;=スコアリング基準!$B$26,スコアリング基準!$C$26,0))))</f>
        <v/>
      </c>
      <c r="V4929" s="4">
        <f>IF($P4929="なし",スコアリング基準!$C$27,0)</f>
        <v/>
      </c>
      <c r="W4929" s="4">
        <f>IF($F4929="",0,IF(ISNUMBER($F4929),IF($F4929&lt;=スコアリング基準!$B$28,スコアリング基準!$C$28,スコアリング基準!$C$29),0))</f>
        <v/>
      </c>
      <c r="X4929" s="4">
        <f>IFERROR(VLOOKUP($B4929,スコアリング基準!$A$36:$B$46,2,FALSE),0)</f>
        <v/>
      </c>
      <c r="Y4929" s="4">
        <f>SUM($S4929:$X4929)</f>
        <v/>
      </c>
      <c r="Z4929" s="4">
        <f>IF(COUNT($M4929:$N4929)=0,"データ無",IF($Y4929&gt;=スコアリング基準!$B$30,"S",IF($Y4929&gt;=スコアリング基準!$B$31,"A",IF($Y4929&gt;=スコアリング基準!$B$32,"B","C"))))</f>
        <v/>
      </c>
      <c r="AA4929">
        <f>IFERROR(INDEX(実績DB!$I$3:$I$104,MATCH($B4929&amp;$C4929,実績DB!$J$3:$J$104,0)),"")</f>
        <v/>
      </c>
    </row>
    <row r="4930">
      <c r="A4930" t="n">
        <v>4928</v>
      </c>
      <c r="B4930" t="inlineStr">
        <is>
          <t>中国</t>
        </is>
      </c>
      <c r="C4930" t="inlineStr">
        <is>
          <t>可部変電所</t>
        </is>
      </c>
      <c r="D4930" t="inlineStr">
        <is>
          <t>広島県</t>
        </is>
      </c>
      <c r="E4930" t="n">
        <v>110</v>
      </c>
      <c r="F4930" t="n">
        <v>6</v>
      </c>
      <c r="G4930" s="3" t="n">
        <v>34.533198</v>
      </c>
      <c r="H4930" s="3" t="n">
        <v>132.521096</v>
      </c>
      <c r="I4930" t="inlineStr">
        <is>
          <t>Google Places(名称一致)</t>
        </is>
      </c>
      <c r="J4930" t="n">
        <v>57</v>
      </c>
      <c r="K4930" t="n">
        <v>42</v>
      </c>
      <c r="L4930" t="n">
        <v>-24</v>
      </c>
      <c r="M4930" t="n">
        <v>18</v>
      </c>
      <c r="N4930" t="n">
        <v>0</v>
      </c>
      <c r="O4930" t="inlineStr">
        <is>
          <t>不可 ♯3</t>
        </is>
      </c>
      <c r="P4930" t="inlineStr">
        <is>
          <t>有り</t>
        </is>
      </c>
      <c r="R4930" s="4">
        <f>IF(COUNT($M4930:$N4930)=0,"",IF(AND(IF($N4930&lt;&gt;"",$N4930,$M4930)&lt;=0,$O4930&lt;&gt;"可"),"警告",""))</f>
        <v/>
      </c>
      <c r="S4930" s="4">
        <f>IF(COUNT($M4930:$N4930)=0,0,IF(IF($N4930&lt;&gt;"",$N4930,$M4930)&gt;=スコアリング基準!$B$20,スコアリング基準!$C$20,IF(IF($N4930&lt;&gt;"",$N4930,$M4930)&gt;=スコアリング基準!$B$21,スコアリング基準!$C$21,IF(IF($N4930&lt;&gt;"",$N4930,$M4930)&gt;0,スコアリング基準!$C$22,0))))</f>
        <v/>
      </c>
      <c r="T4930" s="4">
        <f>IF($O4930="可",スコアリング基準!$C$23,0)</f>
        <v/>
      </c>
      <c r="U4930" s="4">
        <f>IF(OR(COUNT($K4930:$L4930)&lt;2,$K4930=0),0,IF(ABS($L4930)/$K4930&lt;=スコアリング基準!$B$24,スコアリング基準!$C$24,IF(ABS($L4930)/$K4930&lt;=スコアリング基準!$B$25,スコアリング基準!$C$25,IF(ABS($L4930)/$K4930&lt;=スコアリング基準!$B$26,スコアリング基準!$C$26,0))))</f>
        <v/>
      </c>
      <c r="V4930" s="4">
        <f>IF($P4930="なし",スコアリング基準!$C$27,0)</f>
        <v/>
      </c>
      <c r="W4930" s="4">
        <f>IF($F4930="",0,IF(ISNUMBER($F4930),IF($F4930&lt;=スコアリング基準!$B$28,スコアリング基準!$C$28,スコアリング基準!$C$29),0))</f>
        <v/>
      </c>
      <c r="X4930" s="4">
        <f>IFERROR(VLOOKUP($B4930,スコアリング基準!$A$36:$B$46,2,FALSE),0)</f>
        <v/>
      </c>
      <c r="Y4930" s="4">
        <f>SUM($S4930:$X4930)</f>
        <v/>
      </c>
      <c r="Z4930" s="4">
        <f>IF(COUNT($M4930:$N4930)=0,"データ無",IF($Y4930&gt;=スコアリング基準!$B$30,"S",IF($Y4930&gt;=スコアリング基準!$B$31,"A",IF($Y4930&gt;=スコアリング基準!$B$32,"B","C"))))</f>
        <v/>
      </c>
      <c r="AA4930">
        <f>IFERROR(INDEX(実績DB!$I$3:$I$104,MATCH($B4930&amp;$C4930,実績DB!$J$3:$J$104,0)),"")</f>
        <v/>
      </c>
    </row>
    <row r="4931">
      <c r="A4931" t="n">
        <v>4929</v>
      </c>
      <c r="B4931" t="inlineStr">
        <is>
          <t>中国</t>
        </is>
      </c>
      <c r="C4931" t="inlineStr">
        <is>
          <t>可部南変電所</t>
        </is>
      </c>
      <c r="D4931" t="inlineStr">
        <is>
          <t>広島県</t>
        </is>
      </c>
      <c r="E4931" t="n">
        <v>110</v>
      </c>
      <c r="F4931" t="n">
        <v>6</v>
      </c>
      <c r="G4931" s="3" t="n">
        <v>34.5116</v>
      </c>
      <c r="H4931" s="3" t="n">
        <v>132.507632</v>
      </c>
      <c r="I4931" t="inlineStr">
        <is>
          <t>Google Places(名称一致)</t>
        </is>
      </c>
      <c r="J4931" t="n">
        <v>23</v>
      </c>
      <c r="K4931" t="n">
        <v>19</v>
      </c>
      <c r="L4931" t="n">
        <v>-1</v>
      </c>
      <c r="M4931" t="n">
        <v>18</v>
      </c>
      <c r="N4931" t="n">
        <v>0</v>
      </c>
      <c r="O4931" t="inlineStr">
        <is>
          <t>不可 ♯3</t>
        </is>
      </c>
      <c r="P4931" t="inlineStr">
        <is>
          <t>有り</t>
        </is>
      </c>
      <c r="R4931" s="4">
        <f>IF(COUNT($M4931:$N4931)=0,"",IF(AND(IF($N4931&lt;&gt;"",$N4931,$M4931)&lt;=0,$O4931&lt;&gt;"可"),"警告",""))</f>
        <v/>
      </c>
      <c r="S4931" s="4">
        <f>IF(COUNT($M4931:$N4931)=0,0,IF(IF($N4931&lt;&gt;"",$N4931,$M4931)&gt;=スコアリング基準!$B$20,スコアリング基準!$C$20,IF(IF($N4931&lt;&gt;"",$N4931,$M4931)&gt;=スコアリング基準!$B$21,スコアリング基準!$C$21,IF(IF($N4931&lt;&gt;"",$N4931,$M4931)&gt;0,スコアリング基準!$C$22,0))))</f>
        <v/>
      </c>
      <c r="T4931" s="4">
        <f>IF($O4931="可",スコアリング基準!$C$23,0)</f>
        <v/>
      </c>
      <c r="U4931" s="4">
        <f>IF(OR(COUNT($K4931:$L4931)&lt;2,$K4931=0),0,IF(ABS($L4931)/$K4931&lt;=スコアリング基準!$B$24,スコアリング基準!$C$24,IF(ABS($L4931)/$K4931&lt;=スコアリング基準!$B$25,スコアリング基準!$C$25,IF(ABS($L4931)/$K4931&lt;=スコアリング基準!$B$26,スコアリング基準!$C$26,0))))</f>
        <v/>
      </c>
      <c r="V4931" s="4">
        <f>IF($P4931="なし",スコアリング基準!$C$27,0)</f>
        <v/>
      </c>
      <c r="W4931" s="4">
        <f>IF($F4931="",0,IF(ISNUMBER($F4931),IF($F4931&lt;=スコアリング基準!$B$28,スコアリング基準!$C$28,スコアリング基準!$C$29),0))</f>
        <v/>
      </c>
      <c r="X4931" s="4">
        <f>IFERROR(VLOOKUP($B4931,スコアリング基準!$A$36:$B$46,2,FALSE),0)</f>
        <v/>
      </c>
      <c r="Y4931" s="4">
        <f>SUM($S4931:$X4931)</f>
        <v/>
      </c>
      <c r="Z4931" s="4">
        <f>IF(COUNT($M4931:$N4931)=0,"データ無",IF($Y4931&gt;=スコアリング基準!$B$30,"S",IF($Y4931&gt;=スコアリング基準!$B$31,"A",IF($Y4931&gt;=スコアリング基準!$B$32,"B","C"))))</f>
        <v/>
      </c>
      <c r="AA4931">
        <f>IFERROR(INDEX(実績DB!$I$3:$I$104,MATCH($B4931&amp;$C4931,実績DB!$J$3:$J$104,0)),"")</f>
        <v/>
      </c>
    </row>
    <row r="4932">
      <c r="A4932" t="n">
        <v>4930</v>
      </c>
      <c r="B4932" t="inlineStr">
        <is>
          <t>中国</t>
        </is>
      </c>
      <c r="C4932" t="inlineStr">
        <is>
          <t>吉ケ瀬変電所</t>
        </is>
      </c>
      <c r="D4932" t="inlineStr">
        <is>
          <t>広島県</t>
        </is>
      </c>
      <c r="E4932" t="n">
        <v>110</v>
      </c>
      <c r="F4932" t="n">
        <v>6</v>
      </c>
      <c r="G4932" s="3" t="n"/>
      <c r="H4932" s="3" t="n"/>
      <c r="I4932" t="inlineStr">
        <is>
          <t>未取得</t>
        </is>
      </c>
      <c r="J4932" t="n">
        <v>9</v>
      </c>
      <c r="K4932" t="n">
        <v>9</v>
      </c>
      <c r="L4932" t="n">
        <v>-3</v>
      </c>
      <c r="M4932" t="n">
        <v>6</v>
      </c>
      <c r="N4932" t="n">
        <v>0</v>
      </c>
      <c r="O4932" t="inlineStr">
        <is>
          <t>不可 ♯3</t>
        </is>
      </c>
      <c r="P4932" t="inlineStr">
        <is>
          <t>有り</t>
        </is>
      </c>
      <c r="R4932" s="4">
        <f>IF(COUNT($M4932:$N4932)=0,"",IF(AND(IF($N4932&lt;&gt;"",$N4932,$M4932)&lt;=0,$O4932&lt;&gt;"可"),"警告",""))</f>
        <v/>
      </c>
      <c r="S4932" s="4">
        <f>IF(COUNT($M4932:$N4932)=0,0,IF(IF($N4932&lt;&gt;"",$N4932,$M4932)&gt;=スコアリング基準!$B$20,スコアリング基準!$C$20,IF(IF($N4932&lt;&gt;"",$N4932,$M4932)&gt;=スコアリング基準!$B$21,スコアリング基準!$C$21,IF(IF($N4932&lt;&gt;"",$N4932,$M4932)&gt;0,スコアリング基準!$C$22,0))))</f>
        <v/>
      </c>
      <c r="T4932" s="4">
        <f>IF($O4932="可",スコアリング基準!$C$23,0)</f>
        <v/>
      </c>
      <c r="U4932" s="4">
        <f>IF(OR(COUNT($K4932:$L4932)&lt;2,$K4932=0),0,IF(ABS($L4932)/$K4932&lt;=スコアリング基準!$B$24,スコアリング基準!$C$24,IF(ABS($L4932)/$K4932&lt;=スコアリング基準!$B$25,スコアリング基準!$C$25,IF(ABS($L4932)/$K4932&lt;=スコアリング基準!$B$26,スコアリング基準!$C$26,0))))</f>
        <v/>
      </c>
      <c r="V4932" s="4">
        <f>IF($P4932="なし",スコアリング基準!$C$27,0)</f>
        <v/>
      </c>
      <c r="W4932" s="4">
        <f>IF($F4932="",0,IF(ISNUMBER($F4932),IF($F4932&lt;=スコアリング基準!$B$28,スコアリング基準!$C$28,スコアリング基準!$C$29),0))</f>
        <v/>
      </c>
      <c r="X4932" s="4">
        <f>IFERROR(VLOOKUP($B4932,スコアリング基準!$A$36:$B$46,2,FALSE),0)</f>
        <v/>
      </c>
      <c r="Y4932" s="4">
        <f>SUM($S4932:$X4932)</f>
        <v/>
      </c>
      <c r="Z4932" s="4">
        <f>IF(COUNT($M4932:$N4932)=0,"データ無",IF($Y4932&gt;=スコアリング基準!$B$30,"S",IF($Y4932&gt;=スコアリング基準!$B$31,"A",IF($Y4932&gt;=スコアリング基準!$B$32,"B","C"))))</f>
        <v/>
      </c>
      <c r="AA4932">
        <f>IFERROR(INDEX(実績DB!$I$3:$I$104,MATCH($B4932&amp;$C4932,実績DB!$J$3:$J$104,0)),"")</f>
        <v/>
      </c>
    </row>
    <row r="4933">
      <c r="A4933" t="n">
        <v>4931</v>
      </c>
      <c r="B4933" t="inlineStr">
        <is>
          <t>中国</t>
        </is>
      </c>
      <c r="C4933" t="inlineStr">
        <is>
          <t>吉備路変電所</t>
        </is>
      </c>
      <c r="D4933" t="inlineStr">
        <is>
          <t>岡山県</t>
        </is>
      </c>
      <c r="E4933" t="n">
        <v>110</v>
      </c>
      <c r="F4933" t="n">
        <v>6</v>
      </c>
      <c r="G4933" s="3" t="n">
        <v>34.671714</v>
      </c>
      <c r="H4933" s="3" t="n">
        <v>133.829304</v>
      </c>
      <c r="I4933" t="inlineStr">
        <is>
          <t>Google Places(名称一致)</t>
        </is>
      </c>
      <c r="J4933" t="n">
        <v>38</v>
      </c>
      <c r="K4933" t="n">
        <v>38</v>
      </c>
      <c r="L4933" t="n">
        <v>-27</v>
      </c>
      <c r="M4933" t="n">
        <v>11</v>
      </c>
      <c r="N4933" t="n">
        <v>0</v>
      </c>
      <c r="O4933" t="inlineStr">
        <is>
          <t>不可 ♯3</t>
        </is>
      </c>
      <c r="P4933" t="inlineStr">
        <is>
          <t>有り</t>
        </is>
      </c>
      <c r="R4933" s="4">
        <f>IF(COUNT($M4933:$N4933)=0,"",IF(AND(IF($N4933&lt;&gt;"",$N4933,$M4933)&lt;=0,$O4933&lt;&gt;"可"),"警告",""))</f>
        <v/>
      </c>
      <c r="S4933" s="4">
        <f>IF(COUNT($M4933:$N4933)=0,0,IF(IF($N4933&lt;&gt;"",$N4933,$M4933)&gt;=スコアリング基準!$B$20,スコアリング基準!$C$20,IF(IF($N4933&lt;&gt;"",$N4933,$M4933)&gt;=スコアリング基準!$B$21,スコアリング基準!$C$21,IF(IF($N4933&lt;&gt;"",$N4933,$M4933)&gt;0,スコアリング基準!$C$22,0))))</f>
        <v/>
      </c>
      <c r="T4933" s="4">
        <f>IF($O4933="可",スコアリング基準!$C$23,0)</f>
        <v/>
      </c>
      <c r="U4933" s="4">
        <f>IF(OR(COUNT($K4933:$L4933)&lt;2,$K4933=0),0,IF(ABS($L4933)/$K4933&lt;=スコアリング基準!$B$24,スコアリング基準!$C$24,IF(ABS($L4933)/$K4933&lt;=スコアリング基準!$B$25,スコアリング基準!$C$25,IF(ABS($L4933)/$K4933&lt;=スコアリング基準!$B$26,スコアリング基準!$C$26,0))))</f>
        <v/>
      </c>
      <c r="V4933" s="4">
        <f>IF($P4933="なし",スコアリング基準!$C$27,0)</f>
        <v/>
      </c>
      <c r="W4933" s="4">
        <f>IF($F4933="",0,IF(ISNUMBER($F4933),IF($F4933&lt;=スコアリング基準!$B$28,スコアリング基準!$C$28,スコアリング基準!$C$29),0))</f>
        <v/>
      </c>
      <c r="X4933" s="4">
        <f>IFERROR(VLOOKUP($B4933,スコアリング基準!$A$36:$B$46,2,FALSE),0)</f>
        <v/>
      </c>
      <c r="Y4933" s="4">
        <f>SUM($S4933:$X4933)</f>
        <v/>
      </c>
      <c r="Z4933" s="4">
        <f>IF(COUNT($M4933:$N4933)=0,"データ無",IF($Y4933&gt;=スコアリング基準!$B$30,"S",IF($Y4933&gt;=スコアリング基準!$B$31,"A",IF($Y4933&gt;=スコアリング基準!$B$32,"B","C"))))</f>
        <v/>
      </c>
      <c r="AA4933">
        <f>IFERROR(INDEX(実績DB!$I$3:$I$104,MATCH($B4933&amp;$C4933,実績DB!$J$3:$J$104,0)),"")</f>
        <v/>
      </c>
    </row>
    <row r="4934">
      <c r="A4934" t="n">
        <v>4932</v>
      </c>
      <c r="B4934" t="inlineStr">
        <is>
          <t>中国</t>
        </is>
      </c>
      <c r="C4934" t="inlineStr">
        <is>
          <t>吉島変電所</t>
        </is>
      </c>
      <c r="D4934" t="inlineStr">
        <is>
          <t>広島県</t>
        </is>
      </c>
      <c r="E4934" t="n">
        <v>110</v>
      </c>
      <c r="F4934" t="n">
        <v>6</v>
      </c>
      <c r="G4934" s="3" t="n">
        <v>34.367083</v>
      </c>
      <c r="H4934" s="3" t="n">
        <v>132.44272</v>
      </c>
      <c r="I4934" t="inlineStr">
        <is>
          <t>Google Places(名称一致)</t>
        </is>
      </c>
      <c r="J4934" t="n">
        <v>52</v>
      </c>
      <c r="K4934" t="n">
        <v>23</v>
      </c>
      <c r="L4934" t="n">
        <v>0</v>
      </c>
      <c r="M4934" t="n">
        <v>23</v>
      </c>
      <c r="N4934" t="n">
        <v>0</v>
      </c>
      <c r="O4934" t="inlineStr">
        <is>
          <t>不可 ♯3</t>
        </is>
      </c>
      <c r="P4934" t="inlineStr">
        <is>
          <t>有り</t>
        </is>
      </c>
      <c r="R4934" s="4">
        <f>IF(COUNT($M4934:$N4934)=0,"",IF(AND(IF($N4934&lt;&gt;"",$N4934,$M4934)&lt;=0,$O4934&lt;&gt;"可"),"警告",""))</f>
        <v/>
      </c>
      <c r="S4934" s="4">
        <f>IF(COUNT($M4934:$N4934)=0,0,IF(IF($N4934&lt;&gt;"",$N4934,$M4934)&gt;=スコアリング基準!$B$20,スコアリング基準!$C$20,IF(IF($N4934&lt;&gt;"",$N4934,$M4934)&gt;=スコアリング基準!$B$21,スコアリング基準!$C$21,IF(IF($N4934&lt;&gt;"",$N4934,$M4934)&gt;0,スコアリング基準!$C$22,0))))</f>
        <v/>
      </c>
      <c r="T4934" s="4">
        <f>IF($O4934="可",スコアリング基準!$C$23,0)</f>
        <v/>
      </c>
      <c r="U4934" s="4">
        <f>IF(OR(COUNT($K4934:$L4934)&lt;2,$K4934=0),0,IF(ABS($L4934)/$K4934&lt;=スコアリング基準!$B$24,スコアリング基準!$C$24,IF(ABS($L4934)/$K4934&lt;=スコアリング基準!$B$25,スコアリング基準!$C$25,IF(ABS($L4934)/$K4934&lt;=スコアリング基準!$B$26,スコアリング基準!$C$26,0))))</f>
        <v/>
      </c>
      <c r="V4934" s="4">
        <f>IF($P4934="なし",スコアリング基準!$C$27,0)</f>
        <v/>
      </c>
      <c r="W4934" s="4">
        <f>IF($F4934="",0,IF(ISNUMBER($F4934),IF($F4934&lt;=スコアリング基準!$B$28,スコアリング基準!$C$28,スコアリング基準!$C$29),0))</f>
        <v/>
      </c>
      <c r="X4934" s="4">
        <f>IFERROR(VLOOKUP($B4934,スコアリング基準!$A$36:$B$46,2,FALSE),0)</f>
        <v/>
      </c>
      <c r="Y4934" s="4">
        <f>SUM($S4934:$X4934)</f>
        <v/>
      </c>
      <c r="Z4934" s="4">
        <f>IF(COUNT($M4934:$N4934)=0,"データ無",IF($Y4934&gt;=スコアリング基準!$B$30,"S",IF($Y4934&gt;=スコアリング基準!$B$31,"A",IF($Y4934&gt;=スコアリング基準!$B$32,"B","C"))))</f>
        <v/>
      </c>
      <c r="AA4934">
        <f>IFERROR(INDEX(実績DB!$I$3:$I$104,MATCH($B4934&amp;$C4934,実績DB!$J$3:$J$104,0)),"")</f>
        <v/>
      </c>
    </row>
    <row r="4935">
      <c r="A4935" t="n">
        <v>4933</v>
      </c>
      <c r="B4935" t="inlineStr">
        <is>
          <t>中国</t>
        </is>
      </c>
      <c r="C4935" t="inlineStr">
        <is>
          <t>吉成変電所</t>
        </is>
      </c>
      <c r="D4935" t="inlineStr">
        <is>
          <t>鳥取県</t>
        </is>
      </c>
      <c r="E4935" t="n">
        <v>110</v>
      </c>
      <c r="F4935" t="n">
        <v>66</v>
      </c>
      <c r="G4935" s="3" t="n">
        <v>35.48153</v>
      </c>
      <c r="H4935" s="3" t="n">
        <v>134.22119</v>
      </c>
      <c r="I4935" t="inlineStr">
        <is>
          <t>Google Places(名称一致)</t>
        </is>
      </c>
      <c r="J4935" t="n">
        <v>171</v>
      </c>
      <c r="K4935" t="n">
        <v>136</v>
      </c>
      <c r="L4935" t="n">
        <v>-86</v>
      </c>
      <c r="O4935" t="inlineStr">
        <is>
          <t>可</t>
        </is>
      </c>
      <c r="P4935" t="inlineStr">
        <is>
          <t>有り</t>
        </is>
      </c>
      <c r="R4935" s="4">
        <f>IF(COUNT($M4935:$N4935)=0,"",IF(AND(IF($N4935&lt;&gt;"",$N4935,$M4935)&lt;=0,$O4935&lt;&gt;"可"),"警告",""))</f>
        <v/>
      </c>
      <c r="S4935" s="4">
        <f>IF(COUNT($M4935:$N4935)=0,0,IF(IF($N4935&lt;&gt;"",$N4935,$M4935)&gt;=スコアリング基準!$B$20,スコアリング基準!$C$20,IF(IF($N4935&lt;&gt;"",$N4935,$M4935)&gt;=スコアリング基準!$B$21,スコアリング基準!$C$21,IF(IF($N4935&lt;&gt;"",$N4935,$M4935)&gt;0,スコアリング基準!$C$22,0))))</f>
        <v/>
      </c>
      <c r="T4935" s="4">
        <f>IF($O4935="可",スコアリング基準!$C$23,0)</f>
        <v/>
      </c>
      <c r="U4935" s="4">
        <f>IF(OR(COUNT($K4935:$L4935)&lt;2,$K4935=0),0,IF(ABS($L4935)/$K4935&lt;=スコアリング基準!$B$24,スコアリング基準!$C$24,IF(ABS($L4935)/$K4935&lt;=スコアリング基準!$B$25,スコアリング基準!$C$25,IF(ABS($L4935)/$K4935&lt;=スコアリング基準!$B$26,スコアリング基準!$C$26,0))))</f>
        <v/>
      </c>
      <c r="V4935" s="4">
        <f>IF($P4935="なし",スコアリング基準!$C$27,0)</f>
        <v/>
      </c>
      <c r="W4935" s="4">
        <f>IF($F4935="",0,IF(ISNUMBER($F4935),IF($F4935&lt;=スコアリング基準!$B$28,スコアリング基準!$C$28,スコアリング基準!$C$29),0))</f>
        <v/>
      </c>
      <c r="X4935" s="4">
        <f>IFERROR(VLOOKUP($B4935,スコアリング基準!$A$36:$B$46,2,FALSE),0)</f>
        <v/>
      </c>
      <c r="Y4935" s="4">
        <f>SUM($S4935:$X4935)</f>
        <v/>
      </c>
      <c r="Z4935" s="4">
        <f>IF(COUNT($M4935:$N4935)=0,"データ無",IF($Y4935&gt;=スコアリング基準!$B$30,"S",IF($Y4935&gt;=スコアリング基準!$B$31,"A",IF($Y4935&gt;=スコアリング基準!$B$32,"B","C"))))</f>
        <v/>
      </c>
      <c r="AA4935">
        <f>IFERROR(INDEX(実績DB!$I$3:$I$104,MATCH($B4935&amp;$C4935,実績DB!$J$3:$J$104,0)),"")</f>
        <v/>
      </c>
    </row>
    <row r="4936">
      <c r="A4936" t="n">
        <v>4934</v>
      </c>
      <c r="B4936" t="inlineStr">
        <is>
          <t>中国</t>
        </is>
      </c>
      <c r="C4936" t="inlineStr">
        <is>
          <t>吉田変電所</t>
        </is>
      </c>
      <c r="D4936" t="inlineStr">
        <is>
          <t>広島県</t>
        </is>
      </c>
      <c r="E4936" t="n">
        <v>110</v>
      </c>
      <c r="F4936" t="n">
        <v>6</v>
      </c>
      <c r="G4936" s="3" t="n">
        <v>34.65998</v>
      </c>
      <c r="H4936" s="3" t="n">
        <v>132.66301</v>
      </c>
      <c r="I4936" t="inlineStr">
        <is>
          <t>Google Places(名称一致)</t>
        </is>
      </c>
      <c r="J4936" t="n">
        <v>47</v>
      </c>
      <c r="K4936" t="n">
        <v>42</v>
      </c>
      <c r="L4936" t="n">
        <v>-42</v>
      </c>
      <c r="M4936" t="n">
        <v>0</v>
      </c>
      <c r="N4936" t="n">
        <v>0</v>
      </c>
      <c r="O4936" t="inlineStr">
        <is>
          <t>不可 ♯3</t>
        </is>
      </c>
      <c r="P4936" t="inlineStr">
        <is>
          <t>有り</t>
        </is>
      </c>
      <c r="R4936" s="4">
        <f>IF(COUNT($M4936:$N4936)=0,"",IF(AND(IF($N4936&lt;&gt;"",$N4936,$M4936)&lt;=0,$O4936&lt;&gt;"可"),"警告",""))</f>
        <v/>
      </c>
      <c r="S4936" s="4">
        <f>IF(COUNT($M4936:$N4936)=0,0,IF(IF($N4936&lt;&gt;"",$N4936,$M4936)&gt;=スコアリング基準!$B$20,スコアリング基準!$C$20,IF(IF($N4936&lt;&gt;"",$N4936,$M4936)&gt;=スコアリング基準!$B$21,スコアリング基準!$C$21,IF(IF($N4936&lt;&gt;"",$N4936,$M4936)&gt;0,スコアリング基準!$C$22,0))))</f>
        <v/>
      </c>
      <c r="T4936" s="4">
        <f>IF($O4936="可",スコアリング基準!$C$23,0)</f>
        <v/>
      </c>
      <c r="U4936" s="4">
        <f>IF(OR(COUNT($K4936:$L4936)&lt;2,$K4936=0),0,IF(ABS($L4936)/$K4936&lt;=スコアリング基準!$B$24,スコアリング基準!$C$24,IF(ABS($L4936)/$K4936&lt;=スコアリング基準!$B$25,スコアリング基準!$C$25,IF(ABS($L4936)/$K4936&lt;=スコアリング基準!$B$26,スコアリング基準!$C$26,0))))</f>
        <v/>
      </c>
      <c r="V4936" s="4">
        <f>IF($P4936="なし",スコアリング基準!$C$27,0)</f>
        <v/>
      </c>
      <c r="W4936" s="4">
        <f>IF($F4936="",0,IF(ISNUMBER($F4936),IF($F4936&lt;=スコアリング基準!$B$28,スコアリング基準!$C$28,スコアリング基準!$C$29),0))</f>
        <v/>
      </c>
      <c r="X4936" s="4">
        <f>IFERROR(VLOOKUP($B4936,スコアリング基準!$A$36:$B$46,2,FALSE),0)</f>
        <v/>
      </c>
      <c r="Y4936" s="4">
        <f>SUM($S4936:$X4936)</f>
        <v/>
      </c>
      <c r="Z4936" s="4">
        <f>IF(COUNT($M4936:$N4936)=0,"データ無",IF($Y4936&gt;=スコアリング基準!$B$30,"S",IF($Y4936&gt;=スコアリング基準!$B$31,"A",IF($Y4936&gt;=スコアリング基準!$B$32,"B","C"))))</f>
        <v/>
      </c>
      <c r="AA4936">
        <f>IFERROR(INDEX(実績DB!$I$3:$I$104,MATCH($B4936&amp;$C4936,実績DB!$J$3:$J$104,0)),"")</f>
        <v/>
      </c>
    </row>
    <row r="4937">
      <c r="A4937" t="n">
        <v>4935</v>
      </c>
      <c r="B4937" t="inlineStr">
        <is>
          <t>中国</t>
        </is>
      </c>
      <c r="C4937" t="inlineStr">
        <is>
          <t>吉谷変電所</t>
        </is>
      </c>
      <c r="D4937" t="inlineStr">
        <is>
          <t>鳥取県</t>
        </is>
      </c>
      <c r="E4937" t="n">
        <v>110</v>
      </c>
      <c r="F4937" t="n">
        <v>6</v>
      </c>
      <c r="G4937" s="3" t="n">
        <v>35.38905</v>
      </c>
      <c r="H4937" s="3" t="n">
        <v>133.34037</v>
      </c>
      <c r="I4937" t="inlineStr">
        <is>
          <t>Google Places(名称一致)</t>
        </is>
      </c>
      <c r="J4937" t="n">
        <v>38</v>
      </c>
      <c r="K4937" t="n">
        <v>38</v>
      </c>
      <c r="L4937" t="n">
        <v>-32</v>
      </c>
      <c r="M4937" t="n">
        <v>6</v>
      </c>
      <c r="N4937" t="n">
        <v>0</v>
      </c>
      <c r="O4937" t="inlineStr">
        <is>
          <t>不可 ♯3</t>
        </is>
      </c>
      <c r="P4937" t="inlineStr">
        <is>
          <t>有り</t>
        </is>
      </c>
      <c r="R4937" s="4">
        <f>IF(COUNT($M4937:$N4937)=0,"",IF(AND(IF($N4937&lt;&gt;"",$N4937,$M4937)&lt;=0,$O4937&lt;&gt;"可"),"警告",""))</f>
        <v/>
      </c>
      <c r="S4937" s="4">
        <f>IF(COUNT($M4937:$N4937)=0,0,IF(IF($N4937&lt;&gt;"",$N4937,$M4937)&gt;=スコアリング基準!$B$20,スコアリング基準!$C$20,IF(IF($N4937&lt;&gt;"",$N4937,$M4937)&gt;=スコアリング基準!$B$21,スコアリング基準!$C$21,IF(IF($N4937&lt;&gt;"",$N4937,$M4937)&gt;0,スコアリング基準!$C$22,0))))</f>
        <v/>
      </c>
      <c r="T4937" s="4">
        <f>IF($O4937="可",スコアリング基準!$C$23,0)</f>
        <v/>
      </c>
      <c r="U4937" s="4">
        <f>IF(OR(COUNT($K4937:$L4937)&lt;2,$K4937=0),0,IF(ABS($L4937)/$K4937&lt;=スコアリング基準!$B$24,スコアリング基準!$C$24,IF(ABS($L4937)/$K4937&lt;=スコアリング基準!$B$25,スコアリング基準!$C$25,IF(ABS($L4937)/$K4937&lt;=スコアリング基準!$B$26,スコアリング基準!$C$26,0))))</f>
        <v/>
      </c>
      <c r="V4937" s="4">
        <f>IF($P4937="なし",スコアリング基準!$C$27,0)</f>
        <v/>
      </c>
      <c r="W4937" s="4">
        <f>IF($F4937="",0,IF(ISNUMBER($F4937),IF($F4937&lt;=スコアリング基準!$B$28,スコアリング基準!$C$28,スコアリング基準!$C$29),0))</f>
        <v/>
      </c>
      <c r="X4937" s="4">
        <f>IFERROR(VLOOKUP($B4937,スコアリング基準!$A$36:$B$46,2,FALSE),0)</f>
        <v/>
      </c>
      <c r="Y4937" s="4">
        <f>SUM($S4937:$X4937)</f>
        <v/>
      </c>
      <c r="Z4937" s="4">
        <f>IF(COUNT($M4937:$N4937)=0,"データ無",IF($Y4937&gt;=スコアリング基準!$B$30,"S",IF($Y4937&gt;=スコアリング基準!$B$31,"A",IF($Y4937&gt;=スコアリング基準!$B$32,"B","C"))))</f>
        <v/>
      </c>
      <c r="AA4937">
        <f>IFERROR(INDEX(実績DB!$I$3:$I$104,MATCH($B4937&amp;$C4937,実績DB!$J$3:$J$104,0)),"")</f>
        <v/>
      </c>
    </row>
    <row r="4938">
      <c r="A4938" t="n">
        <v>4936</v>
      </c>
      <c r="B4938" t="inlineStr">
        <is>
          <t>中国</t>
        </is>
      </c>
      <c r="C4938" t="inlineStr">
        <is>
          <t>向洋変電所</t>
        </is>
      </c>
      <c r="D4938" t="inlineStr">
        <is>
          <t>広島県</t>
        </is>
      </c>
      <c r="E4938" t="n">
        <v>110</v>
      </c>
      <c r="F4938" t="n">
        <v>6</v>
      </c>
      <c r="G4938" s="3" t="n">
        <v>34.368592</v>
      </c>
      <c r="H4938" s="3" t="n">
        <v>132.511609</v>
      </c>
      <c r="I4938" t="inlineStr">
        <is>
          <t>Google Places(名称一致)</t>
        </is>
      </c>
      <c r="J4938" t="n">
        <v>19</v>
      </c>
      <c r="K4938" t="n">
        <v>19</v>
      </c>
      <c r="L4938" t="n">
        <v>-19</v>
      </c>
      <c r="M4938" t="n">
        <v>0</v>
      </c>
      <c r="N4938" t="n">
        <v>0</v>
      </c>
      <c r="O4938" t="inlineStr">
        <is>
          <t>不可 ♯3</t>
        </is>
      </c>
      <c r="P4938" t="inlineStr">
        <is>
          <t>有り</t>
        </is>
      </c>
      <c r="R4938" s="4">
        <f>IF(COUNT($M4938:$N4938)=0,"",IF(AND(IF($N4938&lt;&gt;"",$N4938,$M4938)&lt;=0,$O4938&lt;&gt;"可"),"警告",""))</f>
        <v/>
      </c>
      <c r="S4938" s="4">
        <f>IF(COUNT($M4938:$N4938)=0,0,IF(IF($N4938&lt;&gt;"",$N4938,$M4938)&gt;=スコアリング基準!$B$20,スコアリング基準!$C$20,IF(IF($N4938&lt;&gt;"",$N4938,$M4938)&gt;=スコアリング基準!$B$21,スコアリング基準!$C$21,IF(IF($N4938&lt;&gt;"",$N4938,$M4938)&gt;0,スコアリング基準!$C$22,0))))</f>
        <v/>
      </c>
      <c r="T4938" s="4">
        <f>IF($O4938="可",スコアリング基準!$C$23,0)</f>
        <v/>
      </c>
      <c r="U4938" s="4">
        <f>IF(OR(COUNT($K4938:$L4938)&lt;2,$K4938=0),0,IF(ABS($L4938)/$K4938&lt;=スコアリング基準!$B$24,スコアリング基準!$C$24,IF(ABS($L4938)/$K4938&lt;=スコアリング基準!$B$25,スコアリング基準!$C$25,IF(ABS($L4938)/$K4938&lt;=スコアリング基準!$B$26,スコアリング基準!$C$26,0))))</f>
        <v/>
      </c>
      <c r="V4938" s="4">
        <f>IF($P4938="なし",スコアリング基準!$C$27,0)</f>
        <v/>
      </c>
      <c r="W4938" s="4">
        <f>IF($F4938="",0,IF(ISNUMBER($F4938),IF($F4938&lt;=スコアリング基準!$B$28,スコアリング基準!$C$28,スコアリング基準!$C$29),0))</f>
        <v/>
      </c>
      <c r="X4938" s="4">
        <f>IFERROR(VLOOKUP($B4938,スコアリング基準!$A$36:$B$46,2,FALSE),0)</f>
        <v/>
      </c>
      <c r="Y4938" s="4">
        <f>SUM($S4938:$X4938)</f>
        <v/>
      </c>
      <c r="Z4938" s="4">
        <f>IF(COUNT($M4938:$N4938)=0,"データ無",IF($Y4938&gt;=スコアリング基準!$B$30,"S",IF($Y4938&gt;=スコアリング基準!$B$31,"A",IF($Y4938&gt;=スコアリング基準!$B$32,"B","C"))))</f>
        <v/>
      </c>
      <c r="AA4938">
        <f>IFERROR(INDEX(実績DB!$I$3:$I$104,MATCH($B4938&amp;$C4938,実績DB!$J$3:$J$104,0)),"")</f>
        <v/>
      </c>
    </row>
    <row r="4939">
      <c r="A4939" t="n">
        <v>4937</v>
      </c>
      <c r="B4939" t="inlineStr">
        <is>
          <t>中国</t>
        </is>
      </c>
      <c r="C4939" t="inlineStr">
        <is>
          <t>君田変電所</t>
        </is>
      </c>
      <c r="D4939" t="inlineStr">
        <is>
          <t>広島県</t>
        </is>
      </c>
      <c r="E4939" t="n">
        <v>110</v>
      </c>
      <c r="F4939" t="n">
        <v>11</v>
      </c>
      <c r="G4939" s="3" t="n">
        <v>34.907652</v>
      </c>
      <c r="H4939" s="3" t="n">
        <v>132.844447</v>
      </c>
      <c r="I4939" t="inlineStr">
        <is>
          <t>Google Places(名称一致)</t>
        </is>
      </c>
      <c r="J4939" t="n">
        <v>11</v>
      </c>
      <c r="K4939" t="n">
        <v>11</v>
      </c>
      <c r="L4939" t="n">
        <v>-15</v>
      </c>
      <c r="O4939" t="inlineStr">
        <is>
          <t>不可 ♯3</t>
        </is>
      </c>
      <c r="P4939" t="inlineStr">
        <is>
          <t>有り</t>
        </is>
      </c>
      <c r="R4939" s="4">
        <f>IF(COUNT($M4939:$N4939)=0,"",IF(AND(IF($N4939&lt;&gt;"",$N4939,$M4939)&lt;=0,$O4939&lt;&gt;"可"),"警告",""))</f>
        <v/>
      </c>
      <c r="S4939" s="4">
        <f>IF(COUNT($M4939:$N4939)=0,0,IF(IF($N4939&lt;&gt;"",$N4939,$M4939)&gt;=スコアリング基準!$B$20,スコアリング基準!$C$20,IF(IF($N4939&lt;&gt;"",$N4939,$M4939)&gt;=スコアリング基準!$B$21,スコアリング基準!$C$21,IF(IF($N4939&lt;&gt;"",$N4939,$M4939)&gt;0,スコアリング基準!$C$22,0))))</f>
        <v/>
      </c>
      <c r="T4939" s="4">
        <f>IF($O4939="可",スコアリング基準!$C$23,0)</f>
        <v/>
      </c>
      <c r="U4939" s="4">
        <f>IF(OR(COUNT($K4939:$L4939)&lt;2,$K4939=0),0,IF(ABS($L4939)/$K4939&lt;=スコアリング基準!$B$24,スコアリング基準!$C$24,IF(ABS($L4939)/$K4939&lt;=スコアリング基準!$B$25,スコアリング基準!$C$25,IF(ABS($L4939)/$K4939&lt;=スコアリング基準!$B$26,スコアリング基準!$C$26,0))))</f>
        <v/>
      </c>
      <c r="V4939" s="4">
        <f>IF($P4939="なし",スコアリング基準!$C$27,0)</f>
        <v/>
      </c>
      <c r="W4939" s="4">
        <f>IF($F4939="",0,IF(ISNUMBER($F4939),IF($F4939&lt;=スコアリング基準!$B$28,スコアリング基準!$C$28,スコアリング基準!$C$29),0))</f>
        <v/>
      </c>
      <c r="X4939" s="4">
        <f>IFERROR(VLOOKUP($B4939,スコアリング基準!$A$36:$B$46,2,FALSE),0)</f>
        <v/>
      </c>
      <c r="Y4939" s="4">
        <f>SUM($S4939:$X4939)</f>
        <v/>
      </c>
      <c r="Z4939" s="4">
        <f>IF(COUNT($M4939:$N4939)=0,"データ無",IF($Y4939&gt;=スコアリング基準!$B$30,"S",IF($Y4939&gt;=スコアリング基準!$B$31,"A",IF($Y4939&gt;=スコアリング基準!$B$32,"B","C"))))</f>
        <v/>
      </c>
      <c r="AA4939">
        <f>IFERROR(INDEX(実績DB!$I$3:$I$104,MATCH($B4939&amp;$C4939,実績DB!$J$3:$J$104,0)),"")</f>
        <v/>
      </c>
    </row>
    <row r="4940">
      <c r="A4940" t="n">
        <v>4938</v>
      </c>
      <c r="B4940" t="inlineStr">
        <is>
          <t>中国</t>
        </is>
      </c>
      <c r="C4940" t="inlineStr">
        <is>
          <t>周防変電所</t>
        </is>
      </c>
      <c r="D4940" t="inlineStr">
        <is>
          <t>山口県</t>
        </is>
      </c>
      <c r="E4940" t="n">
        <v>110</v>
      </c>
      <c r="F4940" t="n">
        <v>6</v>
      </c>
      <c r="G4940" s="3" t="n">
        <v>34.01801</v>
      </c>
      <c r="H4940" s="3" t="n">
        <v>131.97243</v>
      </c>
      <c r="I4940" t="inlineStr">
        <is>
          <t>Google Places(名称一致)</t>
        </is>
      </c>
      <c r="J4940" t="n">
        <v>14</v>
      </c>
      <c r="K4940" t="n">
        <v>14</v>
      </c>
      <c r="L4940" t="n">
        <v>-14</v>
      </c>
      <c r="M4940" t="n">
        <v>0</v>
      </c>
      <c r="N4940" t="n">
        <v>0</v>
      </c>
      <c r="O4940" t="inlineStr">
        <is>
          <t>不可 ♯3</t>
        </is>
      </c>
      <c r="P4940" t="inlineStr">
        <is>
          <t>有り</t>
        </is>
      </c>
      <c r="R4940" s="4">
        <f>IF(COUNT($M4940:$N4940)=0,"",IF(AND(IF($N4940&lt;&gt;"",$N4940,$M4940)&lt;=0,$O4940&lt;&gt;"可"),"警告",""))</f>
        <v/>
      </c>
      <c r="S4940" s="4">
        <f>IF(COUNT($M4940:$N4940)=0,0,IF(IF($N4940&lt;&gt;"",$N4940,$M4940)&gt;=スコアリング基準!$B$20,スコアリング基準!$C$20,IF(IF($N4940&lt;&gt;"",$N4940,$M4940)&gt;=スコアリング基準!$B$21,スコアリング基準!$C$21,IF(IF($N4940&lt;&gt;"",$N4940,$M4940)&gt;0,スコアリング基準!$C$22,0))))</f>
        <v/>
      </c>
      <c r="T4940" s="4">
        <f>IF($O4940="可",スコアリング基準!$C$23,0)</f>
        <v/>
      </c>
      <c r="U4940" s="4">
        <f>IF(OR(COUNT($K4940:$L4940)&lt;2,$K4940=0),0,IF(ABS($L4940)/$K4940&lt;=スコアリング基準!$B$24,スコアリング基準!$C$24,IF(ABS($L4940)/$K4940&lt;=スコアリング基準!$B$25,スコアリング基準!$C$25,IF(ABS($L4940)/$K4940&lt;=スコアリング基準!$B$26,スコアリング基準!$C$26,0))))</f>
        <v/>
      </c>
      <c r="V4940" s="4">
        <f>IF($P4940="なし",スコアリング基準!$C$27,0)</f>
        <v/>
      </c>
      <c r="W4940" s="4">
        <f>IF($F4940="",0,IF(ISNUMBER($F4940),IF($F4940&lt;=スコアリング基準!$B$28,スコアリング基準!$C$28,スコアリング基準!$C$29),0))</f>
        <v/>
      </c>
      <c r="X4940" s="4">
        <f>IFERROR(VLOOKUP($B4940,スコアリング基準!$A$36:$B$46,2,FALSE),0)</f>
        <v/>
      </c>
      <c r="Y4940" s="4">
        <f>SUM($S4940:$X4940)</f>
        <v/>
      </c>
      <c r="Z4940" s="4">
        <f>IF(COUNT($M4940:$N4940)=0,"データ無",IF($Y4940&gt;=スコアリング基準!$B$30,"S",IF($Y4940&gt;=スコアリング基準!$B$31,"A",IF($Y4940&gt;=スコアリング基準!$B$32,"B","C"))))</f>
        <v/>
      </c>
      <c r="AA4940">
        <f>IFERROR(INDEX(実績DB!$I$3:$I$104,MATCH($B4940&amp;$C4940,実績DB!$J$3:$J$104,0)),"")</f>
        <v/>
      </c>
    </row>
    <row r="4941">
      <c r="A4941" t="n">
        <v>4939</v>
      </c>
      <c r="B4941" t="inlineStr">
        <is>
          <t>中国</t>
        </is>
      </c>
      <c r="C4941" t="inlineStr">
        <is>
          <t>和庄変電所</t>
        </is>
      </c>
      <c r="D4941" t="inlineStr">
        <is>
          <t>広島県</t>
        </is>
      </c>
      <c r="E4941" t="n">
        <v>110</v>
      </c>
      <c r="F4941" t="n">
        <v>6</v>
      </c>
      <c r="G4941" s="3" t="n">
        <v>34.24453</v>
      </c>
      <c r="H4941" s="3" t="n">
        <v>132.573572</v>
      </c>
      <c r="I4941" t="inlineStr">
        <is>
          <t>Google Places(名称一致)</t>
        </is>
      </c>
      <c r="J4941" t="n">
        <v>38</v>
      </c>
      <c r="K4941" t="n">
        <v>19</v>
      </c>
      <c r="L4941" t="n">
        <v>0</v>
      </c>
      <c r="M4941" t="n">
        <v>19</v>
      </c>
      <c r="N4941" t="n">
        <v>0</v>
      </c>
      <c r="O4941" t="inlineStr">
        <is>
          <t>不可 ♯3</t>
        </is>
      </c>
      <c r="P4941" t="inlineStr">
        <is>
          <t>有り</t>
        </is>
      </c>
      <c r="R4941" s="4">
        <f>IF(COUNT($M4941:$N4941)=0,"",IF(AND(IF($N4941&lt;&gt;"",$N4941,$M4941)&lt;=0,$O4941&lt;&gt;"可"),"警告",""))</f>
        <v/>
      </c>
      <c r="S4941" s="4">
        <f>IF(COUNT($M4941:$N4941)=0,0,IF(IF($N4941&lt;&gt;"",$N4941,$M4941)&gt;=スコアリング基準!$B$20,スコアリング基準!$C$20,IF(IF($N4941&lt;&gt;"",$N4941,$M4941)&gt;=スコアリング基準!$B$21,スコアリング基準!$C$21,IF(IF($N4941&lt;&gt;"",$N4941,$M4941)&gt;0,スコアリング基準!$C$22,0))))</f>
        <v/>
      </c>
      <c r="T4941" s="4">
        <f>IF($O4941="可",スコアリング基準!$C$23,0)</f>
        <v/>
      </c>
      <c r="U4941" s="4">
        <f>IF(OR(COUNT($K4941:$L4941)&lt;2,$K4941=0),0,IF(ABS($L4941)/$K4941&lt;=スコアリング基準!$B$24,スコアリング基準!$C$24,IF(ABS($L4941)/$K4941&lt;=スコアリング基準!$B$25,スコアリング基準!$C$25,IF(ABS($L4941)/$K4941&lt;=スコアリング基準!$B$26,スコアリング基準!$C$26,0))))</f>
        <v/>
      </c>
      <c r="V4941" s="4">
        <f>IF($P4941="なし",スコアリング基準!$C$27,0)</f>
        <v/>
      </c>
      <c r="W4941" s="4">
        <f>IF($F4941="",0,IF(ISNUMBER($F4941),IF($F4941&lt;=スコアリング基準!$B$28,スコアリング基準!$C$28,スコアリング基準!$C$29),0))</f>
        <v/>
      </c>
      <c r="X4941" s="4">
        <f>IFERROR(VLOOKUP($B4941,スコアリング基準!$A$36:$B$46,2,FALSE),0)</f>
        <v/>
      </c>
      <c r="Y4941" s="4">
        <f>SUM($S4941:$X4941)</f>
        <v/>
      </c>
      <c r="Z4941" s="4">
        <f>IF(COUNT($M4941:$N4941)=0,"データ無",IF($Y4941&gt;=スコアリング基準!$B$30,"S",IF($Y4941&gt;=スコアリング基準!$B$31,"A",IF($Y4941&gt;=スコアリング基準!$B$32,"B","C"))))</f>
        <v/>
      </c>
      <c r="AA4941">
        <f>IFERROR(INDEX(実績DB!$I$3:$I$104,MATCH($B4941&amp;$C4941,実績DB!$J$3:$J$104,0)),"")</f>
        <v/>
      </c>
    </row>
    <row r="4942">
      <c r="A4942" t="n">
        <v>4940</v>
      </c>
      <c r="B4942" t="inlineStr">
        <is>
          <t>中国</t>
        </is>
      </c>
      <c r="C4942" t="inlineStr">
        <is>
          <t>和気変電所</t>
        </is>
      </c>
      <c r="D4942" t="inlineStr">
        <is>
          <t>岡山県</t>
        </is>
      </c>
      <c r="E4942" t="n">
        <v>110</v>
      </c>
      <c r="F4942" t="n">
        <v>6</v>
      </c>
      <c r="G4942" s="3" t="n">
        <v>34.8206</v>
      </c>
      <c r="H4942" s="3" t="n">
        <v>134.17335</v>
      </c>
      <c r="I4942" t="inlineStr">
        <is>
          <t>OSM実測(名称一致)</t>
        </is>
      </c>
      <c r="J4942" t="n">
        <v>38</v>
      </c>
      <c r="K4942" t="n">
        <v>33</v>
      </c>
      <c r="L4942" t="n">
        <v>-29</v>
      </c>
      <c r="M4942" t="n">
        <v>4</v>
      </c>
      <c r="N4942" t="n">
        <v>0</v>
      </c>
      <c r="O4942" t="inlineStr">
        <is>
          <t>不可 #3</t>
        </is>
      </c>
      <c r="P4942" t="inlineStr">
        <is>
          <t>有り</t>
        </is>
      </c>
      <c r="R4942" s="4">
        <f>IF(COUNT($M4942:$N4942)=0,"",IF(AND(IF($N4942&lt;&gt;"",$N4942,$M4942)&lt;=0,$O4942&lt;&gt;"可"),"警告",""))</f>
        <v/>
      </c>
      <c r="S4942" s="4">
        <f>IF(COUNT($M4942:$N4942)=0,0,IF(IF($N4942&lt;&gt;"",$N4942,$M4942)&gt;=スコアリング基準!$B$20,スコアリング基準!$C$20,IF(IF($N4942&lt;&gt;"",$N4942,$M4942)&gt;=スコアリング基準!$B$21,スコアリング基準!$C$21,IF(IF($N4942&lt;&gt;"",$N4942,$M4942)&gt;0,スコアリング基準!$C$22,0))))</f>
        <v/>
      </c>
      <c r="T4942" s="4">
        <f>IF($O4942="可",スコアリング基準!$C$23,0)</f>
        <v/>
      </c>
      <c r="U4942" s="4">
        <f>IF(OR(COUNT($K4942:$L4942)&lt;2,$K4942=0),0,IF(ABS($L4942)/$K4942&lt;=スコアリング基準!$B$24,スコアリング基準!$C$24,IF(ABS($L4942)/$K4942&lt;=スコアリング基準!$B$25,スコアリング基準!$C$25,IF(ABS($L4942)/$K4942&lt;=スコアリング基準!$B$26,スコアリング基準!$C$26,0))))</f>
        <v/>
      </c>
      <c r="V4942" s="4">
        <f>IF($P4942="なし",スコアリング基準!$C$27,0)</f>
        <v/>
      </c>
      <c r="W4942" s="4">
        <f>IF($F4942="",0,IF(ISNUMBER($F4942),IF($F4942&lt;=スコアリング基準!$B$28,スコアリング基準!$C$28,スコアリング基準!$C$29),0))</f>
        <v/>
      </c>
      <c r="X4942" s="4">
        <f>IFERROR(VLOOKUP($B4942,スコアリング基準!$A$36:$B$46,2,FALSE),0)</f>
        <v/>
      </c>
      <c r="Y4942" s="4">
        <f>SUM($S4942:$X4942)</f>
        <v/>
      </c>
      <c r="Z4942" s="4">
        <f>IF(COUNT($M4942:$N4942)=0,"データ無",IF($Y4942&gt;=スコアリング基準!$B$30,"S",IF($Y4942&gt;=スコアリング基準!$B$31,"A",IF($Y4942&gt;=スコアリング基準!$B$32,"B","C"))))</f>
        <v/>
      </c>
      <c r="AA4942">
        <f>IFERROR(INDEX(実績DB!$I$3:$I$104,MATCH($B4942&amp;$C4942,実績DB!$J$3:$J$104,0)),"")</f>
        <v/>
      </c>
    </row>
    <row r="4943">
      <c r="A4943" t="n">
        <v>4941</v>
      </c>
      <c r="B4943" t="inlineStr">
        <is>
          <t>中国</t>
        </is>
      </c>
      <c r="C4943" t="inlineStr">
        <is>
          <t>唐戸変電所</t>
        </is>
      </c>
      <c r="D4943" t="inlineStr">
        <is>
          <t>山口県</t>
        </is>
      </c>
      <c r="E4943" t="n">
        <v>110</v>
      </c>
      <c r="F4943" t="n">
        <v>6</v>
      </c>
      <c r="G4943" s="3" t="n">
        <v>33.971454</v>
      </c>
      <c r="H4943" s="3" t="n">
        <v>130.950708</v>
      </c>
      <c r="I4943" t="inlineStr">
        <is>
          <t>Google Places(名称一致)</t>
        </is>
      </c>
      <c r="J4943" t="n">
        <v>40</v>
      </c>
      <c r="K4943" t="n">
        <v>36</v>
      </c>
      <c r="L4943" t="n">
        <v>-20</v>
      </c>
      <c r="M4943" t="n">
        <v>16</v>
      </c>
      <c r="N4943" t="n">
        <v>0</v>
      </c>
      <c r="O4943" t="inlineStr">
        <is>
          <t>不可 ♯3</t>
        </is>
      </c>
      <c r="P4943" t="inlineStr">
        <is>
          <t>有り</t>
        </is>
      </c>
      <c r="R4943" s="4">
        <f>IF(COUNT($M4943:$N4943)=0,"",IF(AND(IF($N4943&lt;&gt;"",$N4943,$M4943)&lt;=0,$O4943&lt;&gt;"可"),"警告",""))</f>
        <v/>
      </c>
      <c r="S4943" s="4">
        <f>IF(COUNT($M4943:$N4943)=0,0,IF(IF($N4943&lt;&gt;"",$N4943,$M4943)&gt;=スコアリング基準!$B$20,スコアリング基準!$C$20,IF(IF($N4943&lt;&gt;"",$N4943,$M4943)&gt;=スコアリング基準!$B$21,スコアリング基準!$C$21,IF(IF($N4943&lt;&gt;"",$N4943,$M4943)&gt;0,スコアリング基準!$C$22,0))))</f>
        <v/>
      </c>
      <c r="T4943" s="4">
        <f>IF($O4943="可",スコアリング基準!$C$23,0)</f>
        <v/>
      </c>
      <c r="U4943" s="4">
        <f>IF(OR(COUNT($K4943:$L4943)&lt;2,$K4943=0),0,IF(ABS($L4943)/$K4943&lt;=スコアリング基準!$B$24,スコアリング基準!$C$24,IF(ABS($L4943)/$K4943&lt;=スコアリング基準!$B$25,スコアリング基準!$C$25,IF(ABS($L4943)/$K4943&lt;=スコアリング基準!$B$26,スコアリング基準!$C$26,0))))</f>
        <v/>
      </c>
      <c r="V4943" s="4">
        <f>IF($P4943="なし",スコアリング基準!$C$27,0)</f>
        <v/>
      </c>
      <c r="W4943" s="4">
        <f>IF($F4943="",0,IF(ISNUMBER($F4943),IF($F4943&lt;=スコアリング基準!$B$28,スコアリング基準!$C$28,スコアリング基準!$C$29),0))</f>
        <v/>
      </c>
      <c r="X4943" s="4">
        <f>IFERROR(VLOOKUP($B4943,スコアリング基準!$A$36:$B$46,2,FALSE),0)</f>
        <v/>
      </c>
      <c r="Y4943" s="4">
        <f>SUM($S4943:$X4943)</f>
        <v/>
      </c>
      <c r="Z4943" s="4">
        <f>IF(COUNT($M4943:$N4943)=0,"データ無",IF($Y4943&gt;=スコアリング基準!$B$30,"S",IF($Y4943&gt;=スコアリング基準!$B$31,"A",IF($Y4943&gt;=スコアリング基準!$B$32,"B","C"))))</f>
        <v/>
      </c>
      <c r="AA4943">
        <f>IFERROR(INDEX(実績DB!$I$3:$I$104,MATCH($B4943&amp;$C4943,実績DB!$J$3:$J$104,0)),"")</f>
        <v/>
      </c>
    </row>
    <row r="4944">
      <c r="A4944" t="n">
        <v>4942</v>
      </c>
      <c r="B4944" t="inlineStr">
        <is>
          <t>中国</t>
        </is>
      </c>
      <c r="C4944" t="inlineStr">
        <is>
          <t>国体町変電所</t>
        </is>
      </c>
      <c r="D4944" t="inlineStr">
        <is>
          <t>岡山県</t>
        </is>
      </c>
      <c r="E4944" t="n">
        <v>110</v>
      </c>
      <c r="F4944" t="n">
        <v>6</v>
      </c>
      <c r="G4944" s="3" t="n">
        <v>34.67188</v>
      </c>
      <c r="H4944" s="3" t="n">
        <v>133.919612</v>
      </c>
      <c r="I4944" t="inlineStr">
        <is>
          <t>Google Places(名称一致)</t>
        </is>
      </c>
      <c r="J4944" t="n">
        <v>28</v>
      </c>
      <c r="K4944" t="n">
        <v>23</v>
      </c>
      <c r="L4944" t="n">
        <v>0</v>
      </c>
      <c r="M4944" t="n">
        <v>23</v>
      </c>
      <c r="N4944" t="n">
        <v>0</v>
      </c>
      <c r="O4944" t="inlineStr">
        <is>
          <t>不可 #3</t>
        </is>
      </c>
      <c r="P4944" t="inlineStr">
        <is>
          <t>有り</t>
        </is>
      </c>
      <c r="R4944" s="4">
        <f>IF(COUNT($M4944:$N4944)=0,"",IF(AND(IF($N4944&lt;&gt;"",$N4944,$M4944)&lt;=0,$O4944&lt;&gt;"可"),"警告",""))</f>
        <v/>
      </c>
      <c r="S4944" s="4">
        <f>IF(COUNT($M4944:$N4944)=0,0,IF(IF($N4944&lt;&gt;"",$N4944,$M4944)&gt;=スコアリング基準!$B$20,スコアリング基準!$C$20,IF(IF($N4944&lt;&gt;"",$N4944,$M4944)&gt;=スコアリング基準!$B$21,スコアリング基準!$C$21,IF(IF($N4944&lt;&gt;"",$N4944,$M4944)&gt;0,スコアリング基準!$C$22,0))))</f>
        <v/>
      </c>
      <c r="T4944" s="4">
        <f>IF($O4944="可",スコアリング基準!$C$23,0)</f>
        <v/>
      </c>
      <c r="U4944" s="4">
        <f>IF(OR(COUNT($K4944:$L4944)&lt;2,$K4944=0),0,IF(ABS($L4944)/$K4944&lt;=スコアリング基準!$B$24,スコアリング基準!$C$24,IF(ABS($L4944)/$K4944&lt;=スコアリング基準!$B$25,スコアリング基準!$C$25,IF(ABS($L4944)/$K4944&lt;=スコアリング基準!$B$26,スコアリング基準!$C$26,0))))</f>
        <v/>
      </c>
      <c r="V4944" s="4">
        <f>IF($P4944="なし",スコアリング基準!$C$27,0)</f>
        <v/>
      </c>
      <c r="W4944" s="4">
        <f>IF($F4944="",0,IF(ISNUMBER($F4944),IF($F4944&lt;=スコアリング基準!$B$28,スコアリング基準!$C$28,スコアリング基準!$C$29),0))</f>
        <v/>
      </c>
      <c r="X4944" s="4">
        <f>IFERROR(VLOOKUP($B4944,スコアリング基準!$A$36:$B$46,2,FALSE),0)</f>
        <v/>
      </c>
      <c r="Y4944" s="4">
        <f>SUM($S4944:$X4944)</f>
        <v/>
      </c>
      <c r="Z4944" s="4">
        <f>IF(COUNT($M4944:$N4944)=0,"データ無",IF($Y4944&gt;=スコアリング基準!$B$30,"S",IF($Y4944&gt;=スコアリング基準!$B$31,"A",IF($Y4944&gt;=スコアリング基準!$B$32,"B","C"))))</f>
        <v/>
      </c>
      <c r="AA4944">
        <f>IFERROR(INDEX(実績DB!$I$3:$I$104,MATCH($B4944&amp;$C4944,実績DB!$J$3:$J$104,0)),"")</f>
        <v/>
      </c>
    </row>
    <row r="4945">
      <c r="A4945" t="n">
        <v>4943</v>
      </c>
      <c r="B4945" t="inlineStr">
        <is>
          <t>中国</t>
        </is>
      </c>
      <c r="C4945" t="inlineStr">
        <is>
          <t>国泰寺変電所</t>
        </is>
      </c>
      <c r="D4945" t="inlineStr">
        <is>
          <t>広島県</t>
        </is>
      </c>
      <c r="E4945" t="n">
        <v>110</v>
      </c>
      <c r="F4945" t="n">
        <v>6</v>
      </c>
      <c r="G4945" s="3" t="n"/>
      <c r="H4945" s="3" t="n"/>
      <c r="I4945" t="inlineStr">
        <is>
          <t>未取得</t>
        </is>
      </c>
      <c r="J4945" t="n">
        <v>57</v>
      </c>
      <c r="K4945" t="n">
        <v>23</v>
      </c>
      <c r="L4945" t="n">
        <v>0</v>
      </c>
      <c r="M4945" t="n">
        <v>23</v>
      </c>
      <c r="N4945" t="n">
        <v>0</v>
      </c>
      <c r="O4945" t="inlineStr">
        <is>
          <t>不可 ♯3</t>
        </is>
      </c>
      <c r="P4945" t="inlineStr">
        <is>
          <t>有り</t>
        </is>
      </c>
      <c r="R4945" s="4">
        <f>IF(COUNT($M4945:$N4945)=0,"",IF(AND(IF($N4945&lt;&gt;"",$N4945,$M4945)&lt;=0,$O4945&lt;&gt;"可"),"警告",""))</f>
        <v/>
      </c>
      <c r="S4945" s="4">
        <f>IF(COUNT($M4945:$N4945)=0,0,IF(IF($N4945&lt;&gt;"",$N4945,$M4945)&gt;=スコアリング基準!$B$20,スコアリング基準!$C$20,IF(IF($N4945&lt;&gt;"",$N4945,$M4945)&gt;=スコアリング基準!$B$21,スコアリング基準!$C$21,IF(IF($N4945&lt;&gt;"",$N4945,$M4945)&gt;0,スコアリング基準!$C$22,0))))</f>
        <v/>
      </c>
      <c r="T4945" s="4">
        <f>IF($O4945="可",スコアリング基準!$C$23,0)</f>
        <v/>
      </c>
      <c r="U4945" s="4">
        <f>IF(OR(COUNT($K4945:$L4945)&lt;2,$K4945=0),0,IF(ABS($L4945)/$K4945&lt;=スコアリング基準!$B$24,スコアリング基準!$C$24,IF(ABS($L4945)/$K4945&lt;=スコアリング基準!$B$25,スコアリング基準!$C$25,IF(ABS($L4945)/$K4945&lt;=スコアリング基準!$B$26,スコアリング基準!$C$26,0))))</f>
        <v/>
      </c>
      <c r="V4945" s="4">
        <f>IF($P4945="なし",スコアリング基準!$C$27,0)</f>
        <v/>
      </c>
      <c r="W4945" s="4">
        <f>IF($F4945="",0,IF(ISNUMBER($F4945),IF($F4945&lt;=スコアリング基準!$B$28,スコアリング基準!$C$28,スコアリング基準!$C$29),0))</f>
        <v/>
      </c>
      <c r="X4945" s="4">
        <f>IFERROR(VLOOKUP($B4945,スコアリング基準!$A$36:$B$46,2,FALSE),0)</f>
        <v/>
      </c>
      <c r="Y4945" s="4">
        <f>SUM($S4945:$X4945)</f>
        <v/>
      </c>
      <c r="Z4945" s="4">
        <f>IF(COUNT($M4945:$N4945)=0,"データ無",IF($Y4945&gt;=スコアリング基準!$B$30,"S",IF($Y4945&gt;=スコアリング基準!$B$31,"A",IF($Y4945&gt;=スコアリング基準!$B$32,"B","C"))))</f>
        <v/>
      </c>
      <c r="AA4945">
        <f>IFERROR(INDEX(実績DB!$I$3:$I$104,MATCH($B4945&amp;$C4945,実績DB!$J$3:$J$104,0)),"")</f>
        <v/>
      </c>
    </row>
    <row r="4946">
      <c r="A4946" t="n">
        <v>4944</v>
      </c>
      <c r="B4946" t="inlineStr">
        <is>
          <t>中国</t>
        </is>
      </c>
      <c r="C4946" t="inlineStr">
        <is>
          <t>土居変電所</t>
        </is>
      </c>
      <c r="D4946" t="inlineStr">
        <is>
          <t>広島県</t>
        </is>
      </c>
      <c r="E4946" t="n">
        <v>110</v>
      </c>
      <c r="F4946" t="n">
        <v>6</v>
      </c>
      <c r="G4946" s="3" t="n"/>
      <c r="H4946" s="3" t="n"/>
      <c r="I4946" t="inlineStr">
        <is>
          <t>未取得</t>
        </is>
      </c>
      <c r="J4946" t="n">
        <v>9</v>
      </c>
      <c r="K4946" t="n">
        <v>9</v>
      </c>
      <c r="L4946" t="n">
        <v>-9</v>
      </c>
      <c r="M4946" t="n">
        <v>0</v>
      </c>
      <c r="N4946" t="n">
        <v>0</v>
      </c>
      <c r="O4946" t="inlineStr">
        <is>
          <t>不可 ♯3</t>
        </is>
      </c>
      <c r="P4946" t="inlineStr">
        <is>
          <t>有り</t>
        </is>
      </c>
      <c r="R4946" s="4">
        <f>IF(COUNT($M4946:$N4946)=0,"",IF(AND(IF($N4946&lt;&gt;"",$N4946,$M4946)&lt;=0,$O4946&lt;&gt;"可"),"警告",""))</f>
        <v/>
      </c>
      <c r="S4946" s="4">
        <f>IF(COUNT($M4946:$N4946)=0,0,IF(IF($N4946&lt;&gt;"",$N4946,$M4946)&gt;=スコアリング基準!$B$20,スコアリング基準!$C$20,IF(IF($N4946&lt;&gt;"",$N4946,$M4946)&gt;=スコアリング基準!$B$21,スコアリング基準!$C$21,IF(IF($N4946&lt;&gt;"",$N4946,$M4946)&gt;0,スコアリング基準!$C$22,0))))</f>
        <v/>
      </c>
      <c r="T4946" s="4">
        <f>IF($O4946="可",スコアリング基準!$C$23,0)</f>
        <v/>
      </c>
      <c r="U4946" s="4">
        <f>IF(OR(COUNT($K4946:$L4946)&lt;2,$K4946=0),0,IF(ABS($L4946)/$K4946&lt;=スコアリング基準!$B$24,スコアリング基準!$C$24,IF(ABS($L4946)/$K4946&lt;=スコアリング基準!$B$25,スコアリング基準!$C$25,IF(ABS($L4946)/$K4946&lt;=スコアリング基準!$B$26,スコアリング基準!$C$26,0))))</f>
        <v/>
      </c>
      <c r="V4946" s="4">
        <f>IF($P4946="なし",スコアリング基準!$C$27,0)</f>
        <v/>
      </c>
      <c r="W4946" s="4">
        <f>IF($F4946="",0,IF(ISNUMBER($F4946),IF($F4946&lt;=スコアリング基準!$B$28,スコアリング基準!$C$28,スコアリング基準!$C$29),0))</f>
        <v/>
      </c>
      <c r="X4946" s="4">
        <f>IFERROR(VLOOKUP($B4946,スコアリング基準!$A$36:$B$46,2,FALSE),0)</f>
        <v/>
      </c>
      <c r="Y4946" s="4">
        <f>SUM($S4946:$X4946)</f>
        <v/>
      </c>
      <c r="Z4946" s="4">
        <f>IF(COUNT($M4946:$N4946)=0,"データ無",IF($Y4946&gt;=スコアリング基準!$B$30,"S",IF($Y4946&gt;=スコアリング基準!$B$31,"A",IF($Y4946&gt;=スコアリング基準!$B$32,"B","C"))))</f>
        <v/>
      </c>
      <c r="AA4946">
        <f>IFERROR(INDEX(実績DB!$I$3:$I$104,MATCH($B4946&amp;$C4946,実績DB!$J$3:$J$104,0)),"")</f>
        <v/>
      </c>
    </row>
    <row r="4947">
      <c r="A4947" t="n">
        <v>4945</v>
      </c>
      <c r="B4947" t="inlineStr">
        <is>
          <t>中国</t>
        </is>
      </c>
      <c r="C4947" t="inlineStr">
        <is>
          <t>堀南変電所</t>
        </is>
      </c>
      <c r="D4947" t="inlineStr">
        <is>
          <t>岡山県</t>
        </is>
      </c>
      <c r="E4947" t="n">
        <v>110</v>
      </c>
      <c r="F4947" t="n">
        <v>6</v>
      </c>
      <c r="G4947" s="3" t="n">
        <v>34.57793</v>
      </c>
      <c r="H4947" s="3" t="n">
        <v>133.757106</v>
      </c>
      <c r="I4947" t="inlineStr">
        <is>
          <t>Google Places(名称一致)</t>
        </is>
      </c>
      <c r="J4947" t="n">
        <v>57</v>
      </c>
      <c r="K4947" t="n">
        <v>42</v>
      </c>
      <c r="L4947" t="n">
        <v>-24</v>
      </c>
      <c r="M4947" t="n">
        <v>18</v>
      </c>
      <c r="N4947" t="n">
        <v>18</v>
      </c>
      <c r="O4947" t="inlineStr">
        <is>
          <t>不可 ♯3</t>
        </is>
      </c>
      <c r="P4947" t="inlineStr">
        <is>
          <t>なし</t>
        </is>
      </c>
      <c r="R4947" s="4">
        <f>IF(COUNT($M4947:$N4947)=0,"",IF(AND(IF($N4947&lt;&gt;"",$N4947,$M4947)&lt;=0,$O4947&lt;&gt;"可"),"警告",""))</f>
        <v/>
      </c>
      <c r="S4947" s="4">
        <f>IF(COUNT($M4947:$N4947)=0,0,IF(IF($N4947&lt;&gt;"",$N4947,$M4947)&gt;=スコアリング基準!$B$20,スコアリング基準!$C$20,IF(IF($N4947&lt;&gt;"",$N4947,$M4947)&gt;=スコアリング基準!$B$21,スコアリング基準!$C$21,IF(IF($N4947&lt;&gt;"",$N4947,$M4947)&gt;0,スコアリング基準!$C$22,0))))</f>
        <v/>
      </c>
      <c r="T4947" s="4">
        <f>IF($O4947="可",スコアリング基準!$C$23,0)</f>
        <v/>
      </c>
      <c r="U4947" s="4">
        <f>IF(OR(COUNT($K4947:$L4947)&lt;2,$K4947=0),0,IF(ABS($L4947)/$K4947&lt;=スコアリング基準!$B$24,スコアリング基準!$C$24,IF(ABS($L4947)/$K4947&lt;=スコアリング基準!$B$25,スコアリング基準!$C$25,IF(ABS($L4947)/$K4947&lt;=スコアリング基準!$B$26,スコアリング基準!$C$26,0))))</f>
        <v/>
      </c>
      <c r="V4947" s="4">
        <f>IF($P4947="なし",スコアリング基準!$C$27,0)</f>
        <v/>
      </c>
      <c r="W4947" s="4">
        <f>IF($F4947="",0,IF(ISNUMBER($F4947),IF($F4947&lt;=スコアリング基準!$B$28,スコアリング基準!$C$28,スコアリング基準!$C$29),0))</f>
        <v/>
      </c>
      <c r="X4947" s="4">
        <f>IFERROR(VLOOKUP($B4947,スコアリング基準!$A$36:$B$46,2,FALSE),0)</f>
        <v/>
      </c>
      <c r="Y4947" s="4">
        <f>SUM($S4947:$X4947)</f>
        <v/>
      </c>
      <c r="Z4947" s="4">
        <f>IF(COUNT($M4947:$N4947)=0,"データ無",IF($Y4947&gt;=スコアリング基準!$B$30,"S",IF($Y4947&gt;=スコアリング基準!$B$31,"A",IF($Y4947&gt;=スコアリング基準!$B$32,"B","C"))))</f>
        <v/>
      </c>
      <c r="AA4947">
        <f>IFERROR(INDEX(実績DB!$I$3:$I$104,MATCH($B4947&amp;$C4947,実績DB!$J$3:$J$104,0)),"")</f>
        <v/>
      </c>
    </row>
    <row r="4948">
      <c r="A4948" t="n">
        <v>4946</v>
      </c>
      <c r="B4948" t="inlineStr">
        <is>
          <t>中国</t>
        </is>
      </c>
      <c r="C4948" t="inlineStr">
        <is>
          <t>境港変電所</t>
        </is>
      </c>
      <c r="D4948" t="inlineStr">
        <is>
          <t>鳥取県</t>
        </is>
      </c>
      <c r="E4948" t="n">
        <v>110</v>
      </c>
      <c r="F4948" t="n">
        <v>6</v>
      </c>
      <c r="G4948" s="3" t="n">
        <v>35.544437</v>
      </c>
      <c r="H4948" s="3" t="n">
        <v>133.246895</v>
      </c>
      <c r="I4948" t="inlineStr">
        <is>
          <t>Google Places(名称一致)</t>
        </is>
      </c>
      <c r="J4948" t="n">
        <v>52</v>
      </c>
      <c r="K4948" t="n">
        <v>47</v>
      </c>
      <c r="L4948" t="n">
        <v>-37</v>
      </c>
      <c r="M4948" t="n">
        <v>10</v>
      </c>
      <c r="N4948" t="n">
        <v>0</v>
      </c>
      <c r="O4948" t="inlineStr">
        <is>
          <t>不可 ♯3</t>
        </is>
      </c>
      <c r="P4948" t="inlineStr">
        <is>
          <t>有り</t>
        </is>
      </c>
      <c r="R4948" s="4">
        <f>IF(COUNT($M4948:$N4948)=0,"",IF(AND(IF($N4948&lt;&gt;"",$N4948,$M4948)&lt;=0,$O4948&lt;&gt;"可"),"警告",""))</f>
        <v/>
      </c>
      <c r="S4948" s="4">
        <f>IF(COUNT($M4948:$N4948)=0,0,IF(IF($N4948&lt;&gt;"",$N4948,$M4948)&gt;=スコアリング基準!$B$20,スコアリング基準!$C$20,IF(IF($N4948&lt;&gt;"",$N4948,$M4948)&gt;=スコアリング基準!$B$21,スコアリング基準!$C$21,IF(IF($N4948&lt;&gt;"",$N4948,$M4948)&gt;0,スコアリング基準!$C$22,0))))</f>
        <v/>
      </c>
      <c r="T4948" s="4">
        <f>IF($O4948="可",スコアリング基準!$C$23,0)</f>
        <v/>
      </c>
      <c r="U4948" s="4">
        <f>IF(OR(COUNT($K4948:$L4948)&lt;2,$K4948=0),0,IF(ABS($L4948)/$K4948&lt;=スコアリング基準!$B$24,スコアリング基準!$C$24,IF(ABS($L4948)/$K4948&lt;=スコアリング基準!$B$25,スコアリング基準!$C$25,IF(ABS($L4948)/$K4948&lt;=スコアリング基準!$B$26,スコアリング基準!$C$26,0))))</f>
        <v/>
      </c>
      <c r="V4948" s="4">
        <f>IF($P4948="なし",スコアリング基準!$C$27,0)</f>
        <v/>
      </c>
      <c r="W4948" s="4">
        <f>IF($F4948="",0,IF(ISNUMBER($F4948),IF($F4948&lt;=スコアリング基準!$B$28,スコアリング基準!$C$28,スコアリング基準!$C$29),0))</f>
        <v/>
      </c>
      <c r="X4948" s="4">
        <f>IFERROR(VLOOKUP($B4948,スコアリング基準!$A$36:$B$46,2,FALSE),0)</f>
        <v/>
      </c>
      <c r="Y4948" s="4">
        <f>SUM($S4948:$X4948)</f>
        <v/>
      </c>
      <c r="Z4948" s="4">
        <f>IF(COUNT($M4948:$N4948)=0,"データ無",IF($Y4948&gt;=スコアリング基準!$B$30,"S",IF($Y4948&gt;=スコアリング基準!$B$31,"A",IF($Y4948&gt;=スコアリング基準!$B$32,"B","C"))))</f>
        <v/>
      </c>
      <c r="AA4948">
        <f>IFERROR(INDEX(実績DB!$I$3:$I$104,MATCH($B4948&amp;$C4948,実績DB!$J$3:$J$104,0)),"")</f>
        <v/>
      </c>
    </row>
    <row r="4949">
      <c r="A4949" t="n">
        <v>4947</v>
      </c>
      <c r="B4949" t="inlineStr">
        <is>
          <t>中国</t>
        </is>
      </c>
      <c r="C4949" t="inlineStr">
        <is>
          <t>大三島変電所</t>
        </is>
      </c>
      <c r="D4949" t="inlineStr">
        <is>
          <t>広島県</t>
        </is>
      </c>
      <c r="E4949" t="n">
        <v>110</v>
      </c>
      <c r="F4949" t="n">
        <v>6</v>
      </c>
      <c r="G4949" s="3" t="n"/>
      <c r="H4949" s="3" t="n"/>
      <c r="I4949" t="inlineStr">
        <is>
          <t>未取得</t>
        </is>
      </c>
      <c r="J4949" t="n">
        <v>33</v>
      </c>
      <c r="K4949" t="n">
        <v>33</v>
      </c>
      <c r="L4949" t="n">
        <v>-28</v>
      </c>
      <c r="M4949" t="n">
        <v>5</v>
      </c>
      <c r="N4949" t="n">
        <v>0</v>
      </c>
      <c r="O4949" t="inlineStr">
        <is>
          <t>不可 ♯3</t>
        </is>
      </c>
      <c r="P4949" t="inlineStr">
        <is>
          <t>有り</t>
        </is>
      </c>
      <c r="R4949" s="4">
        <f>IF(COUNT($M4949:$N4949)=0,"",IF(AND(IF($N4949&lt;&gt;"",$N4949,$M4949)&lt;=0,$O4949&lt;&gt;"可"),"警告",""))</f>
        <v/>
      </c>
      <c r="S4949" s="4">
        <f>IF(COUNT($M4949:$N4949)=0,0,IF(IF($N4949&lt;&gt;"",$N4949,$M4949)&gt;=スコアリング基準!$B$20,スコアリング基準!$C$20,IF(IF($N4949&lt;&gt;"",$N4949,$M4949)&gt;=スコアリング基準!$B$21,スコアリング基準!$C$21,IF(IF($N4949&lt;&gt;"",$N4949,$M4949)&gt;0,スコアリング基準!$C$22,0))))</f>
        <v/>
      </c>
      <c r="T4949" s="4">
        <f>IF($O4949="可",スコアリング基準!$C$23,0)</f>
        <v/>
      </c>
      <c r="U4949" s="4">
        <f>IF(OR(COUNT($K4949:$L4949)&lt;2,$K4949=0),0,IF(ABS($L4949)/$K4949&lt;=スコアリング基準!$B$24,スコアリング基準!$C$24,IF(ABS($L4949)/$K4949&lt;=スコアリング基準!$B$25,スコアリング基準!$C$25,IF(ABS($L4949)/$K4949&lt;=スコアリング基準!$B$26,スコアリング基準!$C$26,0))))</f>
        <v/>
      </c>
      <c r="V4949" s="4">
        <f>IF($P4949="なし",スコアリング基準!$C$27,0)</f>
        <v/>
      </c>
      <c r="W4949" s="4">
        <f>IF($F4949="",0,IF(ISNUMBER($F4949),IF($F4949&lt;=スコアリング基準!$B$28,スコアリング基準!$C$28,スコアリング基準!$C$29),0))</f>
        <v/>
      </c>
      <c r="X4949" s="4">
        <f>IFERROR(VLOOKUP($B4949,スコアリング基準!$A$36:$B$46,2,FALSE),0)</f>
        <v/>
      </c>
      <c r="Y4949" s="4">
        <f>SUM($S4949:$X4949)</f>
        <v/>
      </c>
      <c r="Z4949" s="4">
        <f>IF(COUNT($M4949:$N4949)=0,"データ無",IF($Y4949&gt;=スコアリング基準!$B$30,"S",IF($Y4949&gt;=スコアリング基準!$B$31,"A",IF($Y4949&gt;=スコアリング基準!$B$32,"B","C"))))</f>
        <v/>
      </c>
      <c r="AA4949">
        <f>IFERROR(INDEX(実績DB!$I$3:$I$104,MATCH($B4949&amp;$C4949,実績DB!$J$3:$J$104,0)),"")</f>
        <v/>
      </c>
    </row>
    <row r="4950">
      <c r="A4950" t="n">
        <v>4948</v>
      </c>
      <c r="B4950" t="inlineStr">
        <is>
          <t>中国</t>
        </is>
      </c>
      <c r="C4950" t="inlineStr">
        <is>
          <t>大内田変電所</t>
        </is>
      </c>
      <c r="D4950" t="inlineStr">
        <is>
          <t>岡山県</t>
        </is>
      </c>
      <c r="E4950" t="n">
        <v>110</v>
      </c>
      <c r="F4950" t="n">
        <v>6</v>
      </c>
      <c r="G4950" s="3" t="n">
        <v>34.631758</v>
      </c>
      <c r="H4950" s="3" t="n">
        <v>133.843768</v>
      </c>
      <c r="I4950" t="inlineStr">
        <is>
          <t>Google Places(名称一致)</t>
        </is>
      </c>
      <c r="J4950" t="n">
        <v>38</v>
      </c>
      <c r="K4950" t="n">
        <v>38</v>
      </c>
      <c r="L4950" t="n">
        <v>-26</v>
      </c>
      <c r="M4950" t="n">
        <v>12</v>
      </c>
      <c r="N4950" t="n">
        <v>0</v>
      </c>
      <c r="O4950" t="inlineStr">
        <is>
          <t>不可 #3</t>
        </is>
      </c>
      <c r="P4950" t="inlineStr">
        <is>
          <t>有り</t>
        </is>
      </c>
      <c r="R4950" s="4">
        <f>IF(COUNT($M4950:$N4950)=0,"",IF(AND(IF($N4950&lt;&gt;"",$N4950,$M4950)&lt;=0,$O4950&lt;&gt;"可"),"警告",""))</f>
        <v/>
      </c>
      <c r="S4950" s="4">
        <f>IF(COUNT($M4950:$N4950)=0,0,IF(IF($N4950&lt;&gt;"",$N4950,$M4950)&gt;=スコアリング基準!$B$20,スコアリング基準!$C$20,IF(IF($N4950&lt;&gt;"",$N4950,$M4950)&gt;=スコアリング基準!$B$21,スコアリング基準!$C$21,IF(IF($N4950&lt;&gt;"",$N4950,$M4950)&gt;0,スコアリング基準!$C$22,0))))</f>
        <v/>
      </c>
      <c r="T4950" s="4">
        <f>IF($O4950="可",スコアリング基準!$C$23,0)</f>
        <v/>
      </c>
      <c r="U4950" s="4">
        <f>IF(OR(COUNT($K4950:$L4950)&lt;2,$K4950=0),0,IF(ABS($L4950)/$K4950&lt;=スコアリング基準!$B$24,スコアリング基準!$C$24,IF(ABS($L4950)/$K4950&lt;=スコアリング基準!$B$25,スコアリング基準!$C$25,IF(ABS($L4950)/$K4950&lt;=スコアリング基準!$B$26,スコアリング基準!$C$26,0))))</f>
        <v/>
      </c>
      <c r="V4950" s="4">
        <f>IF($P4950="なし",スコアリング基準!$C$27,0)</f>
        <v/>
      </c>
      <c r="W4950" s="4">
        <f>IF($F4950="",0,IF(ISNUMBER($F4950),IF($F4950&lt;=スコアリング基準!$B$28,スコアリング基準!$C$28,スコアリング基準!$C$29),0))</f>
        <v/>
      </c>
      <c r="X4950" s="4">
        <f>IFERROR(VLOOKUP($B4950,スコアリング基準!$A$36:$B$46,2,FALSE),0)</f>
        <v/>
      </c>
      <c r="Y4950" s="4">
        <f>SUM($S4950:$X4950)</f>
        <v/>
      </c>
      <c r="Z4950" s="4">
        <f>IF(COUNT($M4950:$N4950)=0,"データ無",IF($Y4950&gt;=スコアリング基準!$B$30,"S",IF($Y4950&gt;=スコアリング基準!$B$31,"A",IF($Y4950&gt;=スコアリング基準!$B$32,"B","C"))))</f>
        <v/>
      </c>
      <c r="AA4950">
        <f>IFERROR(INDEX(実績DB!$I$3:$I$104,MATCH($B4950&amp;$C4950,実績DB!$J$3:$J$104,0)),"")</f>
        <v/>
      </c>
    </row>
    <row r="4951">
      <c r="A4951" t="n">
        <v>4949</v>
      </c>
      <c r="B4951" t="inlineStr">
        <is>
          <t>中国</t>
        </is>
      </c>
      <c r="C4951" t="inlineStr">
        <is>
          <t>大和変電所</t>
        </is>
      </c>
      <c r="D4951" t="inlineStr">
        <is>
          <t>山口県</t>
        </is>
      </c>
      <c r="E4951" t="n">
        <v>110</v>
      </c>
      <c r="F4951" t="n">
        <v>6</v>
      </c>
      <c r="G4951" s="3" t="n">
        <v>33.940629</v>
      </c>
      <c r="H4951" s="3" t="n">
        <v>130.919189</v>
      </c>
      <c r="I4951" t="inlineStr">
        <is>
          <t>Google Places(名称一致)</t>
        </is>
      </c>
      <c r="J4951" t="n">
        <v>47</v>
      </c>
      <c r="K4951" t="n">
        <v>38</v>
      </c>
      <c r="L4951" t="n">
        <v>-19</v>
      </c>
      <c r="M4951" t="n">
        <v>19</v>
      </c>
      <c r="N4951" t="n">
        <v>0</v>
      </c>
      <c r="O4951" t="inlineStr">
        <is>
          <t>不可 ♯3</t>
        </is>
      </c>
      <c r="P4951" t="inlineStr">
        <is>
          <t>有り</t>
        </is>
      </c>
      <c r="R4951" s="4">
        <f>IF(COUNT($M4951:$N4951)=0,"",IF(AND(IF($N4951&lt;&gt;"",$N4951,$M4951)&lt;=0,$O4951&lt;&gt;"可"),"警告",""))</f>
        <v/>
      </c>
      <c r="S4951" s="4">
        <f>IF(COUNT($M4951:$N4951)=0,0,IF(IF($N4951&lt;&gt;"",$N4951,$M4951)&gt;=スコアリング基準!$B$20,スコアリング基準!$C$20,IF(IF($N4951&lt;&gt;"",$N4951,$M4951)&gt;=スコアリング基準!$B$21,スコアリング基準!$C$21,IF(IF($N4951&lt;&gt;"",$N4951,$M4951)&gt;0,スコアリング基準!$C$22,0))))</f>
        <v/>
      </c>
      <c r="T4951" s="4">
        <f>IF($O4951="可",スコアリング基準!$C$23,0)</f>
        <v/>
      </c>
      <c r="U4951" s="4">
        <f>IF(OR(COUNT($K4951:$L4951)&lt;2,$K4951=0),0,IF(ABS($L4951)/$K4951&lt;=スコアリング基準!$B$24,スコアリング基準!$C$24,IF(ABS($L4951)/$K4951&lt;=スコアリング基準!$B$25,スコアリング基準!$C$25,IF(ABS($L4951)/$K4951&lt;=スコアリング基準!$B$26,スコアリング基準!$C$26,0))))</f>
        <v/>
      </c>
      <c r="V4951" s="4">
        <f>IF($P4951="なし",スコアリング基準!$C$27,0)</f>
        <v/>
      </c>
      <c r="W4951" s="4">
        <f>IF($F4951="",0,IF(ISNUMBER($F4951),IF($F4951&lt;=スコアリング基準!$B$28,スコアリング基準!$C$28,スコアリング基準!$C$29),0))</f>
        <v/>
      </c>
      <c r="X4951" s="4">
        <f>IFERROR(VLOOKUP($B4951,スコアリング基準!$A$36:$B$46,2,FALSE),0)</f>
        <v/>
      </c>
      <c r="Y4951" s="4">
        <f>SUM($S4951:$X4951)</f>
        <v/>
      </c>
      <c r="Z4951" s="4">
        <f>IF(COUNT($M4951:$N4951)=0,"データ無",IF($Y4951&gt;=スコアリング基準!$B$30,"S",IF($Y4951&gt;=スコアリング基準!$B$31,"A",IF($Y4951&gt;=スコアリング基準!$B$32,"B","C"))))</f>
        <v/>
      </c>
      <c r="AA4951">
        <f>IFERROR(INDEX(実績DB!$I$3:$I$104,MATCH($B4951&amp;$C4951,実績DB!$J$3:$J$104,0)),"")</f>
        <v/>
      </c>
    </row>
    <row r="4952">
      <c r="A4952" t="n">
        <v>4950</v>
      </c>
      <c r="B4952" t="inlineStr">
        <is>
          <t>中国</t>
        </is>
      </c>
      <c r="C4952" t="inlineStr">
        <is>
          <t>大坪変電所</t>
        </is>
      </c>
      <c r="D4952" t="inlineStr">
        <is>
          <t>山口県</t>
        </is>
      </c>
      <c r="E4952" t="n">
        <v>110</v>
      </c>
      <c r="F4952" t="n">
        <v>6</v>
      </c>
      <c r="G4952" s="3" t="n">
        <v>33.961396</v>
      </c>
      <c r="H4952" s="3" t="n">
        <v>130.928055</v>
      </c>
      <c r="I4952" t="inlineStr">
        <is>
          <t>Google Places(名称一致)</t>
        </is>
      </c>
      <c r="J4952" t="n">
        <v>28</v>
      </c>
      <c r="K4952" t="n">
        <v>9</v>
      </c>
      <c r="L4952" t="n">
        <v>0</v>
      </c>
      <c r="M4952" t="n">
        <v>9</v>
      </c>
      <c r="N4952" t="n">
        <v>0</v>
      </c>
      <c r="O4952" t="inlineStr">
        <is>
          <t>不可 ♯3</t>
        </is>
      </c>
      <c r="P4952" t="inlineStr">
        <is>
          <t>有り</t>
        </is>
      </c>
      <c r="R4952" s="4">
        <f>IF(COUNT($M4952:$N4952)=0,"",IF(AND(IF($N4952&lt;&gt;"",$N4952,$M4952)&lt;=0,$O4952&lt;&gt;"可"),"警告",""))</f>
        <v/>
      </c>
      <c r="S4952" s="4">
        <f>IF(COUNT($M4952:$N4952)=0,0,IF(IF($N4952&lt;&gt;"",$N4952,$M4952)&gt;=スコアリング基準!$B$20,スコアリング基準!$C$20,IF(IF($N4952&lt;&gt;"",$N4952,$M4952)&gt;=スコアリング基準!$B$21,スコアリング基準!$C$21,IF(IF($N4952&lt;&gt;"",$N4952,$M4952)&gt;0,スコアリング基準!$C$22,0))))</f>
        <v/>
      </c>
      <c r="T4952" s="4">
        <f>IF($O4952="可",スコアリング基準!$C$23,0)</f>
        <v/>
      </c>
      <c r="U4952" s="4">
        <f>IF(OR(COUNT($K4952:$L4952)&lt;2,$K4952=0),0,IF(ABS($L4952)/$K4952&lt;=スコアリング基準!$B$24,スコアリング基準!$C$24,IF(ABS($L4952)/$K4952&lt;=スコアリング基準!$B$25,スコアリング基準!$C$25,IF(ABS($L4952)/$K4952&lt;=スコアリング基準!$B$26,スコアリング基準!$C$26,0))))</f>
        <v/>
      </c>
      <c r="V4952" s="4">
        <f>IF($P4952="なし",スコアリング基準!$C$27,0)</f>
        <v/>
      </c>
      <c r="W4952" s="4">
        <f>IF($F4952="",0,IF(ISNUMBER($F4952),IF($F4952&lt;=スコアリング基準!$B$28,スコアリング基準!$C$28,スコアリング基準!$C$29),0))</f>
        <v/>
      </c>
      <c r="X4952" s="4">
        <f>IFERROR(VLOOKUP($B4952,スコアリング基準!$A$36:$B$46,2,FALSE),0)</f>
        <v/>
      </c>
      <c r="Y4952" s="4">
        <f>SUM($S4952:$X4952)</f>
        <v/>
      </c>
      <c r="Z4952" s="4">
        <f>IF(COUNT($M4952:$N4952)=0,"データ無",IF($Y4952&gt;=スコアリング基準!$B$30,"S",IF($Y4952&gt;=スコアリング基準!$B$31,"A",IF($Y4952&gt;=スコアリング基準!$B$32,"B","C"))))</f>
        <v/>
      </c>
      <c r="AA4952">
        <f>IFERROR(INDEX(実績DB!$I$3:$I$104,MATCH($B4952&amp;$C4952,実績DB!$J$3:$J$104,0)),"")</f>
        <v/>
      </c>
    </row>
    <row r="4953">
      <c r="A4953" t="n">
        <v>4951</v>
      </c>
      <c r="B4953" t="inlineStr">
        <is>
          <t>中国</t>
        </is>
      </c>
      <c r="C4953" t="inlineStr">
        <is>
          <t>大嶺変電所</t>
        </is>
      </c>
      <c r="D4953" t="inlineStr">
        <is>
          <t>山口県</t>
        </is>
      </c>
      <c r="E4953" t="n">
        <v>110</v>
      </c>
      <c r="F4953" t="n">
        <v>6</v>
      </c>
      <c r="G4953" s="3" t="n">
        <v>34.1706</v>
      </c>
      <c r="H4953" s="3" t="n">
        <v>131.2046</v>
      </c>
      <c r="I4953" t="inlineStr">
        <is>
          <t>Google Places(名称一致)</t>
        </is>
      </c>
      <c r="J4953" t="n">
        <v>19</v>
      </c>
      <c r="K4953" t="n">
        <v>19</v>
      </c>
      <c r="L4953" t="n">
        <v>-16</v>
      </c>
      <c r="M4953" t="n">
        <v>3</v>
      </c>
      <c r="N4953" t="n">
        <v>0</v>
      </c>
      <c r="O4953" t="inlineStr">
        <is>
          <t>不可 ♯3</t>
        </is>
      </c>
      <c r="P4953" t="inlineStr">
        <is>
          <t>有り</t>
        </is>
      </c>
      <c r="R4953" s="4">
        <f>IF(COUNT($M4953:$N4953)=0,"",IF(AND(IF($N4953&lt;&gt;"",$N4953,$M4953)&lt;=0,$O4953&lt;&gt;"可"),"警告",""))</f>
        <v/>
      </c>
      <c r="S4953" s="4">
        <f>IF(COUNT($M4953:$N4953)=0,0,IF(IF($N4953&lt;&gt;"",$N4953,$M4953)&gt;=スコアリング基準!$B$20,スコアリング基準!$C$20,IF(IF($N4953&lt;&gt;"",$N4953,$M4953)&gt;=スコアリング基準!$B$21,スコアリング基準!$C$21,IF(IF($N4953&lt;&gt;"",$N4953,$M4953)&gt;0,スコアリング基準!$C$22,0))))</f>
        <v/>
      </c>
      <c r="T4953" s="4">
        <f>IF($O4953="可",スコアリング基準!$C$23,0)</f>
        <v/>
      </c>
      <c r="U4953" s="4">
        <f>IF(OR(COUNT($K4953:$L4953)&lt;2,$K4953=0),0,IF(ABS($L4953)/$K4953&lt;=スコアリング基準!$B$24,スコアリング基準!$C$24,IF(ABS($L4953)/$K4953&lt;=スコアリング基準!$B$25,スコアリング基準!$C$25,IF(ABS($L4953)/$K4953&lt;=スコアリング基準!$B$26,スコアリング基準!$C$26,0))))</f>
        <v/>
      </c>
      <c r="V4953" s="4">
        <f>IF($P4953="なし",スコアリング基準!$C$27,0)</f>
        <v/>
      </c>
      <c r="W4953" s="4">
        <f>IF($F4953="",0,IF(ISNUMBER($F4953),IF($F4953&lt;=スコアリング基準!$B$28,スコアリング基準!$C$28,スコアリング基準!$C$29),0))</f>
        <v/>
      </c>
      <c r="X4953" s="4">
        <f>IFERROR(VLOOKUP($B4953,スコアリング基準!$A$36:$B$46,2,FALSE),0)</f>
        <v/>
      </c>
      <c r="Y4953" s="4">
        <f>SUM($S4953:$X4953)</f>
        <v/>
      </c>
      <c r="Z4953" s="4">
        <f>IF(COUNT($M4953:$N4953)=0,"データ無",IF($Y4953&gt;=スコアリング基準!$B$30,"S",IF($Y4953&gt;=スコアリング基準!$B$31,"A",IF($Y4953&gt;=スコアリング基準!$B$32,"B","C"))))</f>
        <v/>
      </c>
      <c r="AA4953">
        <f>IFERROR(INDEX(実績DB!$I$3:$I$104,MATCH($B4953&amp;$C4953,実績DB!$J$3:$J$104,0)),"")</f>
        <v/>
      </c>
    </row>
    <row r="4954">
      <c r="A4954" t="n">
        <v>4952</v>
      </c>
      <c r="B4954" t="inlineStr">
        <is>
          <t>中国</t>
        </is>
      </c>
      <c r="C4954" t="inlineStr">
        <is>
          <t>大州変電所</t>
        </is>
      </c>
      <c r="D4954" t="inlineStr">
        <is>
          <t>広島県</t>
        </is>
      </c>
      <c r="E4954" t="n">
        <v>110</v>
      </c>
      <c r="F4954" t="n">
        <v>6</v>
      </c>
      <c r="G4954" s="3" t="n">
        <v>34.390403</v>
      </c>
      <c r="H4954" s="3" t="n">
        <v>132.493493</v>
      </c>
      <c r="I4954" t="inlineStr">
        <is>
          <t>Google Places(名称一致)</t>
        </is>
      </c>
      <c r="J4954" t="n">
        <v>57</v>
      </c>
      <c r="K4954" t="n">
        <v>23</v>
      </c>
      <c r="L4954" t="n">
        <v>0</v>
      </c>
      <c r="M4954" t="n">
        <v>23</v>
      </c>
      <c r="N4954" t="n">
        <v>0</v>
      </c>
      <c r="O4954" t="inlineStr">
        <is>
          <t>不可 ♯3</t>
        </is>
      </c>
      <c r="P4954" t="inlineStr">
        <is>
          <t>有り</t>
        </is>
      </c>
      <c r="R4954" s="4">
        <f>IF(COUNT($M4954:$N4954)=0,"",IF(AND(IF($N4954&lt;&gt;"",$N4954,$M4954)&lt;=0,$O4954&lt;&gt;"可"),"警告",""))</f>
        <v/>
      </c>
      <c r="S4954" s="4">
        <f>IF(COUNT($M4954:$N4954)=0,0,IF(IF($N4954&lt;&gt;"",$N4954,$M4954)&gt;=スコアリング基準!$B$20,スコアリング基準!$C$20,IF(IF($N4954&lt;&gt;"",$N4954,$M4954)&gt;=スコアリング基準!$B$21,スコアリング基準!$C$21,IF(IF($N4954&lt;&gt;"",$N4954,$M4954)&gt;0,スコアリング基準!$C$22,0))))</f>
        <v/>
      </c>
      <c r="T4954" s="4">
        <f>IF($O4954="可",スコアリング基準!$C$23,0)</f>
        <v/>
      </c>
      <c r="U4954" s="4">
        <f>IF(OR(COUNT($K4954:$L4954)&lt;2,$K4954=0),0,IF(ABS($L4954)/$K4954&lt;=スコアリング基準!$B$24,スコアリング基準!$C$24,IF(ABS($L4954)/$K4954&lt;=スコアリング基準!$B$25,スコアリング基準!$C$25,IF(ABS($L4954)/$K4954&lt;=スコアリング基準!$B$26,スコアリング基準!$C$26,0))))</f>
        <v/>
      </c>
      <c r="V4954" s="4">
        <f>IF($P4954="なし",スコアリング基準!$C$27,0)</f>
        <v/>
      </c>
      <c r="W4954" s="4">
        <f>IF($F4954="",0,IF(ISNUMBER($F4954),IF($F4954&lt;=スコアリング基準!$B$28,スコアリング基準!$C$28,スコアリング基準!$C$29),0))</f>
        <v/>
      </c>
      <c r="X4954" s="4">
        <f>IFERROR(VLOOKUP($B4954,スコアリング基準!$A$36:$B$46,2,FALSE),0)</f>
        <v/>
      </c>
      <c r="Y4954" s="4">
        <f>SUM($S4954:$X4954)</f>
        <v/>
      </c>
      <c r="Z4954" s="4">
        <f>IF(COUNT($M4954:$N4954)=0,"データ無",IF($Y4954&gt;=スコアリング基準!$B$30,"S",IF($Y4954&gt;=スコアリング基準!$B$31,"A",IF($Y4954&gt;=スコアリング基準!$B$32,"B","C"))))</f>
        <v/>
      </c>
      <c r="AA4954">
        <f>IFERROR(INDEX(実績DB!$I$3:$I$104,MATCH($B4954&amp;$C4954,実績DB!$J$3:$J$104,0)),"")</f>
        <v/>
      </c>
    </row>
    <row r="4955">
      <c r="A4955" t="n">
        <v>4953</v>
      </c>
      <c r="B4955" t="inlineStr">
        <is>
          <t>中国</t>
        </is>
      </c>
      <c r="C4955" t="inlineStr">
        <is>
          <t>大芝変電所</t>
        </is>
      </c>
      <c r="D4955" t="inlineStr">
        <is>
          <t>広島県</t>
        </is>
      </c>
      <c r="E4955" t="n">
        <v>110</v>
      </c>
      <c r="F4955" t="n">
        <v>6</v>
      </c>
      <c r="G4955" s="3" t="n">
        <v>34.420132</v>
      </c>
      <c r="H4955" s="3" t="n">
        <v>132.454218</v>
      </c>
      <c r="I4955" t="inlineStr">
        <is>
          <t>Google Places(名称一致)</t>
        </is>
      </c>
      <c r="J4955" t="n">
        <v>52</v>
      </c>
      <c r="K4955" t="n">
        <v>23</v>
      </c>
      <c r="L4955" t="n">
        <v>0</v>
      </c>
      <c r="M4955" t="n">
        <v>23</v>
      </c>
      <c r="N4955" t="n">
        <v>0</v>
      </c>
      <c r="O4955" t="inlineStr">
        <is>
          <t>不可 ♯3</t>
        </is>
      </c>
      <c r="P4955" t="inlineStr">
        <is>
          <t>有り</t>
        </is>
      </c>
      <c r="R4955" s="4">
        <f>IF(COUNT($M4955:$N4955)=0,"",IF(AND(IF($N4955&lt;&gt;"",$N4955,$M4955)&lt;=0,$O4955&lt;&gt;"可"),"警告",""))</f>
        <v/>
      </c>
      <c r="S4955" s="4">
        <f>IF(COUNT($M4955:$N4955)=0,0,IF(IF($N4955&lt;&gt;"",$N4955,$M4955)&gt;=スコアリング基準!$B$20,スコアリング基準!$C$20,IF(IF($N4955&lt;&gt;"",$N4955,$M4955)&gt;=スコアリング基準!$B$21,スコアリング基準!$C$21,IF(IF($N4955&lt;&gt;"",$N4955,$M4955)&gt;0,スコアリング基準!$C$22,0))))</f>
        <v/>
      </c>
      <c r="T4955" s="4">
        <f>IF($O4955="可",スコアリング基準!$C$23,0)</f>
        <v/>
      </c>
      <c r="U4955" s="4">
        <f>IF(OR(COUNT($K4955:$L4955)&lt;2,$K4955=0),0,IF(ABS($L4955)/$K4955&lt;=スコアリング基準!$B$24,スコアリング基準!$C$24,IF(ABS($L4955)/$K4955&lt;=スコアリング基準!$B$25,スコアリング基準!$C$25,IF(ABS($L4955)/$K4955&lt;=スコアリング基準!$B$26,スコアリング基準!$C$26,0))))</f>
        <v/>
      </c>
      <c r="V4955" s="4">
        <f>IF($P4955="なし",スコアリング基準!$C$27,0)</f>
        <v/>
      </c>
      <c r="W4955" s="4">
        <f>IF($F4955="",0,IF(ISNUMBER($F4955),IF($F4955&lt;=スコアリング基準!$B$28,スコアリング基準!$C$28,スコアリング基準!$C$29),0))</f>
        <v/>
      </c>
      <c r="X4955" s="4">
        <f>IFERROR(VLOOKUP($B4955,スコアリング基準!$A$36:$B$46,2,FALSE),0)</f>
        <v/>
      </c>
      <c r="Y4955" s="4">
        <f>SUM($S4955:$X4955)</f>
        <v/>
      </c>
      <c r="Z4955" s="4">
        <f>IF(COUNT($M4955:$N4955)=0,"データ無",IF($Y4955&gt;=スコアリング基準!$B$30,"S",IF($Y4955&gt;=スコアリング基準!$B$31,"A",IF($Y4955&gt;=スコアリング基準!$B$32,"B","C"))))</f>
        <v/>
      </c>
      <c r="AA4955">
        <f>IFERROR(INDEX(実績DB!$I$3:$I$104,MATCH($B4955&amp;$C4955,実績DB!$J$3:$J$104,0)),"")</f>
        <v/>
      </c>
    </row>
    <row r="4956">
      <c r="A4956" t="n">
        <v>4954</v>
      </c>
      <c r="B4956" t="inlineStr">
        <is>
          <t>中国</t>
        </is>
      </c>
      <c r="C4956" t="inlineStr">
        <is>
          <t>大門変電所</t>
        </is>
      </c>
      <c r="D4956" t="inlineStr">
        <is>
          <t>広島県</t>
        </is>
      </c>
      <c r="E4956" t="n">
        <v>110</v>
      </c>
      <c r="F4956" t="n">
        <v>6</v>
      </c>
      <c r="G4956" s="3" t="n"/>
      <c r="H4956" s="3" t="n"/>
      <c r="I4956" t="inlineStr">
        <is>
          <t>未取得</t>
        </is>
      </c>
      <c r="J4956" t="n">
        <v>52</v>
      </c>
      <c r="K4956" t="n">
        <v>42</v>
      </c>
      <c r="L4956" t="n">
        <v>-28</v>
      </c>
      <c r="M4956" t="n">
        <v>11</v>
      </c>
      <c r="N4956" t="n">
        <v>11</v>
      </c>
      <c r="O4956" t="inlineStr">
        <is>
          <t>不可 ♯3</t>
        </is>
      </c>
      <c r="P4956" t="inlineStr">
        <is>
          <t>なし</t>
        </is>
      </c>
      <c r="R4956" s="4">
        <f>IF(COUNT($M4956:$N4956)=0,"",IF(AND(IF($N4956&lt;&gt;"",$N4956,$M4956)&lt;=0,$O4956&lt;&gt;"可"),"警告",""))</f>
        <v/>
      </c>
      <c r="S4956" s="4">
        <f>IF(COUNT($M4956:$N4956)=0,0,IF(IF($N4956&lt;&gt;"",$N4956,$M4956)&gt;=スコアリング基準!$B$20,スコアリング基準!$C$20,IF(IF($N4956&lt;&gt;"",$N4956,$M4956)&gt;=スコアリング基準!$B$21,スコアリング基準!$C$21,IF(IF($N4956&lt;&gt;"",$N4956,$M4956)&gt;0,スコアリング基準!$C$22,0))))</f>
        <v/>
      </c>
      <c r="T4956" s="4">
        <f>IF($O4956="可",スコアリング基準!$C$23,0)</f>
        <v/>
      </c>
      <c r="U4956" s="4">
        <f>IF(OR(COUNT($K4956:$L4956)&lt;2,$K4956=0),0,IF(ABS($L4956)/$K4956&lt;=スコアリング基準!$B$24,スコアリング基準!$C$24,IF(ABS($L4956)/$K4956&lt;=スコアリング基準!$B$25,スコアリング基準!$C$25,IF(ABS($L4956)/$K4956&lt;=スコアリング基準!$B$26,スコアリング基準!$C$26,0))))</f>
        <v/>
      </c>
      <c r="V4956" s="4">
        <f>IF($P4956="なし",スコアリング基準!$C$27,0)</f>
        <v/>
      </c>
      <c r="W4956" s="4">
        <f>IF($F4956="",0,IF(ISNUMBER($F4956),IF($F4956&lt;=スコアリング基準!$B$28,スコアリング基準!$C$28,スコアリング基準!$C$29),0))</f>
        <v/>
      </c>
      <c r="X4956" s="4">
        <f>IFERROR(VLOOKUP($B4956,スコアリング基準!$A$36:$B$46,2,FALSE),0)</f>
        <v/>
      </c>
      <c r="Y4956" s="4">
        <f>SUM($S4956:$X4956)</f>
        <v/>
      </c>
      <c r="Z4956" s="4">
        <f>IF(COUNT($M4956:$N4956)=0,"データ無",IF($Y4956&gt;=スコアリング基準!$B$30,"S",IF($Y4956&gt;=スコアリング基準!$B$31,"A",IF($Y4956&gt;=スコアリング基準!$B$32,"B","C"))))</f>
        <v/>
      </c>
      <c r="AA4956">
        <f>IFERROR(INDEX(実績DB!$I$3:$I$104,MATCH($B4956&amp;$C4956,実績DB!$J$3:$J$104,0)),"")</f>
        <v/>
      </c>
    </row>
    <row r="4957">
      <c r="A4957" t="n">
        <v>4955</v>
      </c>
      <c r="B4957" t="inlineStr">
        <is>
          <t>中国</t>
        </is>
      </c>
      <c r="C4957" t="inlineStr">
        <is>
          <t>太田川変電所</t>
        </is>
      </c>
      <c r="D4957" t="inlineStr">
        <is>
          <t>広島県</t>
        </is>
      </c>
      <c r="E4957" t="n">
        <v>110</v>
      </c>
      <c r="F4957" t="n">
        <v>6</v>
      </c>
      <c r="G4957" s="3" t="n">
        <v>34.498433</v>
      </c>
      <c r="H4957" s="3" t="n">
        <v>132.507475</v>
      </c>
      <c r="I4957" t="inlineStr">
        <is>
          <t>Google Places(名称一致)</t>
        </is>
      </c>
      <c r="J4957" t="n">
        <v>47</v>
      </c>
      <c r="K4957" t="n">
        <v>42</v>
      </c>
      <c r="L4957" t="n">
        <v>-26</v>
      </c>
      <c r="M4957" t="n">
        <v>16</v>
      </c>
      <c r="N4957" t="n">
        <v>0</v>
      </c>
      <c r="O4957" t="inlineStr">
        <is>
          <t>不可 ♯3</t>
        </is>
      </c>
      <c r="P4957" t="inlineStr">
        <is>
          <t>有り</t>
        </is>
      </c>
      <c r="R4957" s="4">
        <f>IF(COUNT($M4957:$N4957)=0,"",IF(AND(IF($N4957&lt;&gt;"",$N4957,$M4957)&lt;=0,$O4957&lt;&gt;"可"),"警告",""))</f>
        <v/>
      </c>
      <c r="S4957" s="4">
        <f>IF(COUNT($M4957:$N4957)=0,0,IF(IF($N4957&lt;&gt;"",$N4957,$M4957)&gt;=スコアリング基準!$B$20,スコアリング基準!$C$20,IF(IF($N4957&lt;&gt;"",$N4957,$M4957)&gt;=スコアリング基準!$B$21,スコアリング基準!$C$21,IF(IF($N4957&lt;&gt;"",$N4957,$M4957)&gt;0,スコアリング基準!$C$22,0))))</f>
        <v/>
      </c>
      <c r="T4957" s="4">
        <f>IF($O4957="可",スコアリング基準!$C$23,0)</f>
        <v/>
      </c>
      <c r="U4957" s="4">
        <f>IF(OR(COUNT($K4957:$L4957)&lt;2,$K4957=0),0,IF(ABS($L4957)/$K4957&lt;=スコアリング基準!$B$24,スコアリング基準!$C$24,IF(ABS($L4957)/$K4957&lt;=スコアリング基準!$B$25,スコアリング基準!$C$25,IF(ABS($L4957)/$K4957&lt;=スコアリング基準!$B$26,スコアリング基準!$C$26,0))))</f>
        <v/>
      </c>
      <c r="V4957" s="4">
        <f>IF($P4957="なし",スコアリング基準!$C$27,0)</f>
        <v/>
      </c>
      <c r="W4957" s="4">
        <f>IF($F4957="",0,IF(ISNUMBER($F4957),IF($F4957&lt;=スコアリング基準!$B$28,スコアリング基準!$C$28,スコアリング基準!$C$29),0))</f>
        <v/>
      </c>
      <c r="X4957" s="4">
        <f>IFERROR(VLOOKUP($B4957,スコアリング基準!$A$36:$B$46,2,FALSE),0)</f>
        <v/>
      </c>
      <c r="Y4957" s="4">
        <f>SUM($S4957:$X4957)</f>
        <v/>
      </c>
      <c r="Z4957" s="4">
        <f>IF(COUNT($M4957:$N4957)=0,"データ無",IF($Y4957&gt;=スコアリング基準!$B$30,"S",IF($Y4957&gt;=スコアリング基準!$B$31,"A",IF($Y4957&gt;=スコアリング基準!$B$32,"B","C"))))</f>
        <v/>
      </c>
      <c r="AA4957">
        <f>IFERROR(INDEX(実績DB!$I$3:$I$104,MATCH($B4957&amp;$C4957,実績DB!$J$3:$J$104,0)),"")</f>
        <v/>
      </c>
    </row>
    <row r="4958">
      <c r="A4958" t="n">
        <v>4956</v>
      </c>
      <c r="B4958" t="inlineStr">
        <is>
          <t>中国</t>
        </is>
      </c>
      <c r="C4958" t="inlineStr">
        <is>
          <t>宇部南変電所</t>
        </is>
      </c>
      <c r="D4958" t="inlineStr">
        <is>
          <t>山口県</t>
        </is>
      </c>
      <c r="E4958" t="n">
        <v>110</v>
      </c>
      <c r="F4958" t="n">
        <v>66</v>
      </c>
      <c r="G4958" s="3" t="n">
        <v>33.93509</v>
      </c>
      <c r="H4958" s="3" t="n">
        <v>131.25462</v>
      </c>
      <c r="I4958" t="inlineStr">
        <is>
          <t>Google Places(名称一致)</t>
        </is>
      </c>
      <c r="J4958" t="n">
        <v>57</v>
      </c>
      <c r="K4958" t="n">
        <v>57</v>
      </c>
      <c r="L4958" t="n">
        <v>7</v>
      </c>
      <c r="O4958" t="inlineStr">
        <is>
          <t>不可 ♯2</t>
        </is>
      </c>
      <c r="P4958" t="inlineStr">
        <is>
          <t>有り</t>
        </is>
      </c>
      <c r="R4958" s="4">
        <f>IF(COUNT($M4958:$N4958)=0,"",IF(AND(IF($N4958&lt;&gt;"",$N4958,$M4958)&lt;=0,$O4958&lt;&gt;"可"),"警告",""))</f>
        <v/>
      </c>
      <c r="S4958" s="4">
        <f>IF(COUNT($M4958:$N4958)=0,0,IF(IF($N4958&lt;&gt;"",$N4958,$M4958)&gt;=スコアリング基準!$B$20,スコアリング基準!$C$20,IF(IF($N4958&lt;&gt;"",$N4958,$M4958)&gt;=スコアリング基準!$B$21,スコアリング基準!$C$21,IF(IF($N4958&lt;&gt;"",$N4958,$M4958)&gt;0,スコアリング基準!$C$22,0))))</f>
        <v/>
      </c>
      <c r="T4958" s="4">
        <f>IF($O4958="可",スコアリング基準!$C$23,0)</f>
        <v/>
      </c>
      <c r="U4958" s="4">
        <f>IF(OR(COUNT($K4958:$L4958)&lt;2,$K4958=0),0,IF(ABS($L4958)/$K4958&lt;=スコアリング基準!$B$24,スコアリング基準!$C$24,IF(ABS($L4958)/$K4958&lt;=スコアリング基準!$B$25,スコアリング基準!$C$25,IF(ABS($L4958)/$K4958&lt;=スコアリング基準!$B$26,スコアリング基準!$C$26,0))))</f>
        <v/>
      </c>
      <c r="V4958" s="4">
        <f>IF($P4958="なし",スコアリング基準!$C$27,0)</f>
        <v/>
      </c>
      <c r="W4958" s="4">
        <f>IF($F4958="",0,IF(ISNUMBER($F4958),IF($F4958&lt;=スコアリング基準!$B$28,スコアリング基準!$C$28,スコアリング基準!$C$29),0))</f>
        <v/>
      </c>
      <c r="X4958" s="4">
        <f>IFERROR(VLOOKUP($B4958,スコアリング基準!$A$36:$B$46,2,FALSE),0)</f>
        <v/>
      </c>
      <c r="Y4958" s="4">
        <f>SUM($S4958:$X4958)</f>
        <v/>
      </c>
      <c r="Z4958" s="4">
        <f>IF(COUNT($M4958:$N4958)=0,"データ無",IF($Y4958&gt;=スコアリング基準!$B$30,"S",IF($Y4958&gt;=スコアリング基準!$B$31,"A",IF($Y4958&gt;=スコアリング基準!$B$32,"B","C"))))</f>
        <v/>
      </c>
      <c r="AA4958">
        <f>IFERROR(INDEX(実績DB!$I$3:$I$104,MATCH($B4958&amp;$C4958,実績DB!$J$3:$J$104,0)),"")</f>
        <v/>
      </c>
    </row>
    <row r="4959">
      <c r="A4959" t="n">
        <v>4957</v>
      </c>
      <c r="B4959" t="inlineStr">
        <is>
          <t>中国</t>
        </is>
      </c>
      <c r="C4959" t="inlineStr">
        <is>
          <t>安変電所</t>
        </is>
      </c>
      <c r="D4959" t="inlineStr">
        <is>
          <t>広島県</t>
        </is>
      </c>
      <c r="E4959" t="n">
        <v>110</v>
      </c>
      <c r="F4959" t="n">
        <v>6</v>
      </c>
      <c r="G4959" s="3" t="n">
        <v>34.475073</v>
      </c>
      <c r="H4959" s="3" t="n">
        <v>132.459899</v>
      </c>
      <c r="I4959" t="inlineStr">
        <is>
          <t>Google Places(名称一致)</t>
        </is>
      </c>
      <c r="J4959" t="n">
        <v>52</v>
      </c>
      <c r="K4959" t="n">
        <v>42</v>
      </c>
      <c r="L4959" t="n">
        <v>-23</v>
      </c>
      <c r="M4959" t="n">
        <v>19</v>
      </c>
      <c r="N4959" t="n">
        <v>0</v>
      </c>
      <c r="O4959" t="inlineStr">
        <is>
          <t>不可 ♯3</t>
        </is>
      </c>
      <c r="P4959" t="inlineStr">
        <is>
          <t>有り</t>
        </is>
      </c>
      <c r="R4959" s="4">
        <f>IF(COUNT($M4959:$N4959)=0,"",IF(AND(IF($N4959&lt;&gt;"",$N4959,$M4959)&lt;=0,$O4959&lt;&gt;"可"),"警告",""))</f>
        <v/>
      </c>
      <c r="S4959" s="4">
        <f>IF(COUNT($M4959:$N4959)=0,0,IF(IF($N4959&lt;&gt;"",$N4959,$M4959)&gt;=スコアリング基準!$B$20,スコアリング基準!$C$20,IF(IF($N4959&lt;&gt;"",$N4959,$M4959)&gt;=スコアリング基準!$B$21,スコアリング基準!$C$21,IF(IF($N4959&lt;&gt;"",$N4959,$M4959)&gt;0,スコアリング基準!$C$22,0))))</f>
        <v/>
      </c>
      <c r="T4959" s="4">
        <f>IF($O4959="可",スコアリング基準!$C$23,0)</f>
        <v/>
      </c>
      <c r="U4959" s="4">
        <f>IF(OR(COUNT($K4959:$L4959)&lt;2,$K4959=0),0,IF(ABS($L4959)/$K4959&lt;=スコアリング基準!$B$24,スコアリング基準!$C$24,IF(ABS($L4959)/$K4959&lt;=スコアリング基準!$B$25,スコアリング基準!$C$25,IF(ABS($L4959)/$K4959&lt;=スコアリング基準!$B$26,スコアリング基準!$C$26,0))))</f>
        <v/>
      </c>
      <c r="V4959" s="4">
        <f>IF($P4959="なし",スコアリング基準!$C$27,0)</f>
        <v/>
      </c>
      <c r="W4959" s="4">
        <f>IF($F4959="",0,IF(ISNUMBER($F4959),IF($F4959&lt;=スコアリング基準!$B$28,スコアリング基準!$C$28,スコアリング基準!$C$29),0))</f>
        <v/>
      </c>
      <c r="X4959" s="4">
        <f>IFERROR(VLOOKUP($B4959,スコアリング基準!$A$36:$B$46,2,FALSE),0)</f>
        <v/>
      </c>
      <c r="Y4959" s="4">
        <f>SUM($S4959:$X4959)</f>
        <v/>
      </c>
      <c r="Z4959" s="4">
        <f>IF(COUNT($M4959:$N4959)=0,"データ無",IF($Y4959&gt;=スコアリング基準!$B$30,"S",IF($Y4959&gt;=スコアリング基準!$B$31,"A",IF($Y4959&gt;=スコアリング基準!$B$32,"B","C"))))</f>
        <v/>
      </c>
      <c r="AA4959">
        <f>IFERROR(INDEX(実績DB!$I$3:$I$104,MATCH($B4959&amp;$C4959,実績DB!$J$3:$J$104,0)),"")</f>
        <v/>
      </c>
    </row>
    <row r="4960">
      <c r="A4960" t="n">
        <v>4958</v>
      </c>
      <c r="B4960" t="inlineStr">
        <is>
          <t>中国</t>
        </is>
      </c>
      <c r="C4960" t="inlineStr">
        <is>
          <t>宮内変電所</t>
        </is>
      </c>
      <c r="D4960" t="inlineStr">
        <is>
          <t>広島県</t>
        </is>
      </c>
      <c r="E4960" t="n">
        <v>110</v>
      </c>
      <c r="F4960" t="n">
        <v>6</v>
      </c>
      <c r="G4960" s="3" t="n">
        <v>34.350424</v>
      </c>
      <c r="H4960" s="3" t="n">
        <v>132.321142</v>
      </c>
      <c r="I4960" t="inlineStr">
        <is>
          <t>Google Places(名称一致)</t>
        </is>
      </c>
      <c r="J4960" t="n">
        <v>47</v>
      </c>
      <c r="K4960" t="n">
        <v>23</v>
      </c>
      <c r="L4960" t="n">
        <v>0</v>
      </c>
      <c r="M4960" t="n">
        <v>23</v>
      </c>
      <c r="N4960" t="n">
        <v>0</v>
      </c>
      <c r="O4960" t="inlineStr">
        <is>
          <t>不可 ♯3</t>
        </is>
      </c>
      <c r="P4960" t="inlineStr">
        <is>
          <t>有り</t>
        </is>
      </c>
      <c r="R4960" s="4">
        <f>IF(COUNT($M4960:$N4960)=0,"",IF(AND(IF($N4960&lt;&gt;"",$N4960,$M4960)&lt;=0,$O4960&lt;&gt;"可"),"警告",""))</f>
        <v/>
      </c>
      <c r="S4960" s="4">
        <f>IF(COUNT($M4960:$N4960)=0,0,IF(IF($N4960&lt;&gt;"",$N4960,$M4960)&gt;=スコアリング基準!$B$20,スコアリング基準!$C$20,IF(IF($N4960&lt;&gt;"",$N4960,$M4960)&gt;=スコアリング基準!$B$21,スコアリング基準!$C$21,IF(IF($N4960&lt;&gt;"",$N4960,$M4960)&gt;0,スコアリング基準!$C$22,0))))</f>
        <v/>
      </c>
      <c r="T4960" s="4">
        <f>IF($O4960="可",スコアリング基準!$C$23,0)</f>
        <v/>
      </c>
      <c r="U4960" s="4">
        <f>IF(OR(COUNT($K4960:$L4960)&lt;2,$K4960=0),0,IF(ABS($L4960)/$K4960&lt;=スコアリング基準!$B$24,スコアリング基準!$C$24,IF(ABS($L4960)/$K4960&lt;=スコアリング基準!$B$25,スコアリング基準!$C$25,IF(ABS($L4960)/$K4960&lt;=スコアリング基準!$B$26,スコアリング基準!$C$26,0))))</f>
        <v/>
      </c>
      <c r="V4960" s="4">
        <f>IF($P4960="なし",スコアリング基準!$C$27,0)</f>
        <v/>
      </c>
      <c r="W4960" s="4">
        <f>IF($F4960="",0,IF(ISNUMBER($F4960),IF($F4960&lt;=スコアリング基準!$B$28,スコアリング基準!$C$28,スコアリング基準!$C$29),0))</f>
        <v/>
      </c>
      <c r="X4960" s="4">
        <f>IFERROR(VLOOKUP($B4960,スコアリング基準!$A$36:$B$46,2,FALSE),0)</f>
        <v/>
      </c>
      <c r="Y4960" s="4">
        <f>SUM($S4960:$X4960)</f>
        <v/>
      </c>
      <c r="Z4960" s="4">
        <f>IF(COUNT($M4960:$N4960)=0,"データ無",IF($Y4960&gt;=スコアリング基準!$B$30,"S",IF($Y4960&gt;=スコアリング基準!$B$31,"A",IF($Y4960&gt;=スコアリング基準!$B$32,"B","C"))))</f>
        <v/>
      </c>
      <c r="AA4960">
        <f>IFERROR(INDEX(実績DB!$I$3:$I$104,MATCH($B4960&amp;$C4960,実績DB!$J$3:$J$104,0)),"")</f>
        <v/>
      </c>
    </row>
    <row r="4961">
      <c r="A4961" t="n">
        <v>4959</v>
      </c>
      <c r="B4961" t="inlineStr">
        <is>
          <t>中国</t>
        </is>
      </c>
      <c r="C4961" t="inlineStr">
        <is>
          <t>宮前変電所</t>
        </is>
      </c>
      <c r="D4961" t="inlineStr">
        <is>
          <t>岡山県</t>
        </is>
      </c>
      <c r="E4961" t="n">
        <v>110</v>
      </c>
      <c r="F4961" t="n">
        <v>6</v>
      </c>
      <c r="G4961" s="3" t="n">
        <v>34.611292</v>
      </c>
      <c r="H4961" s="3" t="n">
        <v>133.765987</v>
      </c>
      <c r="I4961" t="inlineStr">
        <is>
          <t>Google Places(名称一致)</t>
        </is>
      </c>
      <c r="J4961" t="n">
        <v>47</v>
      </c>
      <c r="K4961" t="n">
        <v>42</v>
      </c>
      <c r="L4961" t="n">
        <v>-23</v>
      </c>
      <c r="M4961" t="n">
        <v>19</v>
      </c>
      <c r="N4961" t="n">
        <v>19</v>
      </c>
      <c r="O4961" t="inlineStr">
        <is>
          <t>不可 ♯3</t>
        </is>
      </c>
      <c r="P4961" t="inlineStr">
        <is>
          <t>なし</t>
        </is>
      </c>
      <c r="R4961" s="4">
        <f>IF(COUNT($M4961:$N4961)=0,"",IF(AND(IF($N4961&lt;&gt;"",$N4961,$M4961)&lt;=0,$O4961&lt;&gt;"可"),"警告",""))</f>
        <v/>
      </c>
      <c r="S4961" s="4">
        <f>IF(COUNT($M4961:$N4961)=0,0,IF(IF($N4961&lt;&gt;"",$N4961,$M4961)&gt;=スコアリング基準!$B$20,スコアリング基準!$C$20,IF(IF($N4961&lt;&gt;"",$N4961,$M4961)&gt;=スコアリング基準!$B$21,スコアリング基準!$C$21,IF(IF($N4961&lt;&gt;"",$N4961,$M4961)&gt;0,スコアリング基準!$C$22,0))))</f>
        <v/>
      </c>
      <c r="T4961" s="4">
        <f>IF($O4961="可",スコアリング基準!$C$23,0)</f>
        <v/>
      </c>
      <c r="U4961" s="4">
        <f>IF(OR(COUNT($K4961:$L4961)&lt;2,$K4961=0),0,IF(ABS($L4961)/$K4961&lt;=スコアリング基準!$B$24,スコアリング基準!$C$24,IF(ABS($L4961)/$K4961&lt;=スコアリング基準!$B$25,スコアリング基準!$C$25,IF(ABS($L4961)/$K4961&lt;=スコアリング基準!$B$26,スコアリング基準!$C$26,0))))</f>
        <v/>
      </c>
      <c r="V4961" s="4">
        <f>IF($P4961="なし",スコアリング基準!$C$27,0)</f>
        <v/>
      </c>
      <c r="W4961" s="4">
        <f>IF($F4961="",0,IF(ISNUMBER($F4961),IF($F4961&lt;=スコアリング基準!$B$28,スコアリング基準!$C$28,スコアリング基準!$C$29),0))</f>
        <v/>
      </c>
      <c r="X4961" s="4">
        <f>IFERROR(VLOOKUP($B4961,スコアリング基準!$A$36:$B$46,2,FALSE),0)</f>
        <v/>
      </c>
      <c r="Y4961" s="4">
        <f>SUM($S4961:$X4961)</f>
        <v/>
      </c>
      <c r="Z4961" s="4">
        <f>IF(COUNT($M4961:$N4961)=0,"データ無",IF($Y4961&gt;=スコアリング基準!$B$30,"S",IF($Y4961&gt;=スコアリング基準!$B$31,"A",IF($Y4961&gt;=スコアリング基準!$B$32,"B","C"))))</f>
        <v/>
      </c>
      <c r="AA4961">
        <f>IFERROR(INDEX(実績DB!$I$3:$I$104,MATCH($B4961&amp;$C4961,実績DB!$J$3:$J$104,0)),"")</f>
        <v/>
      </c>
    </row>
    <row r="4962">
      <c r="A4962" t="n">
        <v>4960</v>
      </c>
      <c r="B4962" t="inlineStr">
        <is>
          <t>中国</t>
        </is>
      </c>
      <c r="C4962" t="inlineStr">
        <is>
          <t>寺町変電所</t>
        </is>
      </c>
      <c r="D4962" t="inlineStr">
        <is>
          <t>島根県</t>
        </is>
      </c>
      <c r="E4962" t="n">
        <v>110</v>
      </c>
      <c r="F4962" t="n">
        <v>6</v>
      </c>
      <c r="G4962" s="3" t="n">
        <v>35.461486</v>
      </c>
      <c r="H4962" s="3" t="n">
        <v>133.057607</v>
      </c>
      <c r="I4962" t="inlineStr">
        <is>
          <t>Google Places(名称一致)</t>
        </is>
      </c>
      <c r="J4962" t="n">
        <v>23</v>
      </c>
      <c r="K4962" t="n">
        <v>23</v>
      </c>
      <c r="L4962" t="n">
        <v>0</v>
      </c>
      <c r="M4962" t="n">
        <v>23</v>
      </c>
      <c r="N4962" t="n">
        <v>0</v>
      </c>
      <c r="O4962" t="inlineStr">
        <is>
          <t>不可 ♯3</t>
        </is>
      </c>
      <c r="P4962" t="inlineStr">
        <is>
          <t>有り</t>
        </is>
      </c>
      <c r="R4962" s="4">
        <f>IF(COUNT($M4962:$N4962)=0,"",IF(AND(IF($N4962&lt;&gt;"",$N4962,$M4962)&lt;=0,$O4962&lt;&gt;"可"),"警告",""))</f>
        <v/>
      </c>
      <c r="S4962" s="4">
        <f>IF(COUNT($M4962:$N4962)=0,0,IF(IF($N4962&lt;&gt;"",$N4962,$M4962)&gt;=スコアリング基準!$B$20,スコアリング基準!$C$20,IF(IF($N4962&lt;&gt;"",$N4962,$M4962)&gt;=スコアリング基準!$B$21,スコアリング基準!$C$21,IF(IF($N4962&lt;&gt;"",$N4962,$M4962)&gt;0,スコアリング基準!$C$22,0))))</f>
        <v/>
      </c>
      <c r="T4962" s="4">
        <f>IF($O4962="可",スコアリング基準!$C$23,0)</f>
        <v/>
      </c>
      <c r="U4962" s="4">
        <f>IF(OR(COUNT($K4962:$L4962)&lt;2,$K4962=0),0,IF(ABS($L4962)/$K4962&lt;=スコアリング基準!$B$24,スコアリング基準!$C$24,IF(ABS($L4962)/$K4962&lt;=スコアリング基準!$B$25,スコアリング基準!$C$25,IF(ABS($L4962)/$K4962&lt;=スコアリング基準!$B$26,スコアリング基準!$C$26,0))))</f>
        <v/>
      </c>
      <c r="V4962" s="4">
        <f>IF($P4962="なし",スコアリング基準!$C$27,0)</f>
        <v/>
      </c>
      <c r="W4962" s="4">
        <f>IF($F4962="",0,IF(ISNUMBER($F4962),IF($F4962&lt;=スコアリング基準!$B$28,スコアリング基準!$C$28,スコアリング基準!$C$29),0))</f>
        <v/>
      </c>
      <c r="X4962" s="4">
        <f>IFERROR(VLOOKUP($B4962,スコアリング基準!$A$36:$B$46,2,FALSE),0)</f>
        <v/>
      </c>
      <c r="Y4962" s="4">
        <f>SUM($S4962:$X4962)</f>
        <v/>
      </c>
      <c r="Z4962" s="4">
        <f>IF(COUNT($M4962:$N4962)=0,"データ無",IF($Y4962&gt;=スコアリング基準!$B$30,"S",IF($Y4962&gt;=スコアリング基準!$B$31,"A",IF($Y4962&gt;=スコアリング基準!$B$32,"B","C"))))</f>
        <v/>
      </c>
      <c r="AA4962">
        <f>IFERROR(INDEX(実績DB!$I$3:$I$104,MATCH($B4962&amp;$C4962,実績DB!$J$3:$J$104,0)),"")</f>
        <v/>
      </c>
    </row>
    <row r="4963">
      <c r="A4963" t="n">
        <v>4961</v>
      </c>
      <c r="B4963" t="inlineStr">
        <is>
          <t>中国</t>
        </is>
      </c>
      <c r="C4963" t="inlineStr">
        <is>
          <t>小河原変電所</t>
        </is>
      </c>
      <c r="D4963" t="inlineStr">
        <is>
          <t>広島県</t>
        </is>
      </c>
      <c r="E4963" t="n">
        <v>110</v>
      </c>
      <c r="F4963" t="n">
        <v>6</v>
      </c>
      <c r="G4963" s="3" t="n">
        <v>34.466738</v>
      </c>
      <c r="H4963" s="3" t="n">
        <v>132.566223</v>
      </c>
      <c r="I4963" t="inlineStr">
        <is>
          <t>Google Places(名称一致)</t>
        </is>
      </c>
      <c r="J4963" t="n">
        <v>19</v>
      </c>
      <c r="K4963" t="n">
        <v>19</v>
      </c>
      <c r="L4963" t="n">
        <v>-15</v>
      </c>
      <c r="M4963" t="n">
        <v>6</v>
      </c>
      <c r="N4963" t="n">
        <v>0</v>
      </c>
      <c r="O4963" t="inlineStr">
        <is>
          <t>不可 ♯3</t>
        </is>
      </c>
      <c r="P4963" t="inlineStr">
        <is>
          <t>有り</t>
        </is>
      </c>
      <c r="R4963" s="4">
        <f>IF(COUNT($M4963:$N4963)=0,"",IF(AND(IF($N4963&lt;&gt;"",$N4963,$M4963)&lt;=0,$O4963&lt;&gt;"可"),"警告",""))</f>
        <v/>
      </c>
      <c r="S4963" s="4">
        <f>IF(COUNT($M4963:$N4963)=0,0,IF(IF($N4963&lt;&gt;"",$N4963,$M4963)&gt;=スコアリング基準!$B$20,スコアリング基準!$C$20,IF(IF($N4963&lt;&gt;"",$N4963,$M4963)&gt;=スコアリング基準!$B$21,スコアリング基準!$C$21,IF(IF($N4963&lt;&gt;"",$N4963,$M4963)&gt;0,スコアリング基準!$C$22,0))))</f>
        <v/>
      </c>
      <c r="T4963" s="4">
        <f>IF($O4963="可",スコアリング基準!$C$23,0)</f>
        <v/>
      </c>
      <c r="U4963" s="4">
        <f>IF(OR(COUNT($K4963:$L4963)&lt;2,$K4963=0),0,IF(ABS($L4963)/$K4963&lt;=スコアリング基準!$B$24,スコアリング基準!$C$24,IF(ABS($L4963)/$K4963&lt;=スコアリング基準!$B$25,スコアリング基準!$C$25,IF(ABS($L4963)/$K4963&lt;=スコアリング基準!$B$26,スコアリング基準!$C$26,0))))</f>
        <v/>
      </c>
      <c r="V4963" s="4">
        <f>IF($P4963="なし",スコアリング基準!$C$27,0)</f>
        <v/>
      </c>
      <c r="W4963" s="4">
        <f>IF($F4963="",0,IF(ISNUMBER($F4963),IF($F4963&lt;=スコアリング基準!$B$28,スコアリング基準!$C$28,スコアリング基準!$C$29),0))</f>
        <v/>
      </c>
      <c r="X4963" s="4">
        <f>IFERROR(VLOOKUP($B4963,スコアリング基準!$A$36:$B$46,2,FALSE),0)</f>
        <v/>
      </c>
      <c r="Y4963" s="4">
        <f>SUM($S4963:$X4963)</f>
        <v/>
      </c>
      <c r="Z4963" s="4">
        <f>IF(COUNT($M4963:$N4963)=0,"データ無",IF($Y4963&gt;=スコアリング基準!$B$30,"S",IF($Y4963&gt;=スコアリング基準!$B$31,"A",IF($Y4963&gt;=スコアリング基準!$B$32,"B","C"))))</f>
        <v/>
      </c>
      <c r="AA4963">
        <f>IFERROR(INDEX(実績DB!$I$3:$I$104,MATCH($B4963&amp;$C4963,実績DB!$J$3:$J$104,0)),"")</f>
        <v/>
      </c>
    </row>
    <row r="4964">
      <c r="A4964" t="n">
        <v>4962</v>
      </c>
      <c r="B4964" t="inlineStr">
        <is>
          <t>中国</t>
        </is>
      </c>
      <c r="C4964" t="inlineStr">
        <is>
          <t>小網変電所</t>
        </is>
      </c>
      <c r="D4964" t="inlineStr">
        <is>
          <t>広島県</t>
        </is>
      </c>
      <c r="E4964" t="n">
        <v>110</v>
      </c>
      <c r="F4964" t="n">
        <v>6</v>
      </c>
      <c r="G4964" s="3" t="n">
        <v>34.393067</v>
      </c>
      <c r="H4964" s="3" t="n">
        <v>132.444634</v>
      </c>
      <c r="I4964" t="inlineStr">
        <is>
          <t>Google Places(名称一致)</t>
        </is>
      </c>
      <c r="J4964" t="n">
        <v>23</v>
      </c>
      <c r="K4964" t="n">
        <v>23</v>
      </c>
      <c r="L4964" t="n">
        <v>-19</v>
      </c>
      <c r="M4964" t="n">
        <v>4</v>
      </c>
      <c r="N4964" t="n">
        <v>0</v>
      </c>
      <c r="O4964" t="inlineStr">
        <is>
          <t>不可 ♯3</t>
        </is>
      </c>
      <c r="P4964" t="inlineStr">
        <is>
          <t>有り</t>
        </is>
      </c>
      <c r="R4964" s="4">
        <f>IF(COUNT($M4964:$N4964)=0,"",IF(AND(IF($N4964&lt;&gt;"",$N4964,$M4964)&lt;=0,$O4964&lt;&gt;"可"),"警告",""))</f>
        <v/>
      </c>
      <c r="S4964" s="4">
        <f>IF(COUNT($M4964:$N4964)=0,0,IF(IF($N4964&lt;&gt;"",$N4964,$M4964)&gt;=スコアリング基準!$B$20,スコアリング基準!$C$20,IF(IF($N4964&lt;&gt;"",$N4964,$M4964)&gt;=スコアリング基準!$B$21,スコアリング基準!$C$21,IF(IF($N4964&lt;&gt;"",$N4964,$M4964)&gt;0,スコアリング基準!$C$22,0))))</f>
        <v/>
      </c>
      <c r="T4964" s="4">
        <f>IF($O4964="可",スコアリング基準!$C$23,0)</f>
        <v/>
      </c>
      <c r="U4964" s="4">
        <f>IF(OR(COUNT($K4964:$L4964)&lt;2,$K4964=0),0,IF(ABS($L4964)/$K4964&lt;=スコアリング基準!$B$24,スコアリング基準!$C$24,IF(ABS($L4964)/$K4964&lt;=スコアリング基準!$B$25,スコアリング基準!$C$25,IF(ABS($L4964)/$K4964&lt;=スコアリング基準!$B$26,スコアリング基準!$C$26,0))))</f>
        <v/>
      </c>
      <c r="V4964" s="4">
        <f>IF($P4964="なし",スコアリング基準!$C$27,0)</f>
        <v/>
      </c>
      <c r="W4964" s="4">
        <f>IF($F4964="",0,IF(ISNUMBER($F4964),IF($F4964&lt;=スコアリング基準!$B$28,スコアリング基準!$C$28,スコアリング基準!$C$29),0))</f>
        <v/>
      </c>
      <c r="X4964" s="4">
        <f>IFERROR(VLOOKUP($B4964,スコアリング基準!$A$36:$B$46,2,FALSE),0)</f>
        <v/>
      </c>
      <c r="Y4964" s="4">
        <f>SUM($S4964:$X4964)</f>
        <v/>
      </c>
      <c r="Z4964" s="4">
        <f>IF(COUNT($M4964:$N4964)=0,"データ無",IF($Y4964&gt;=スコアリング基準!$B$30,"S",IF($Y4964&gt;=スコアリング基準!$B$31,"A",IF($Y4964&gt;=スコアリング基準!$B$32,"B","C"))))</f>
        <v/>
      </c>
      <c r="AA4964">
        <f>IFERROR(INDEX(実績DB!$I$3:$I$104,MATCH($B4964&amp;$C4964,実績DB!$J$3:$J$104,0)),"")</f>
        <v/>
      </c>
    </row>
    <row r="4965">
      <c r="A4965" t="n">
        <v>4963</v>
      </c>
      <c r="B4965" t="inlineStr">
        <is>
          <t>中国</t>
        </is>
      </c>
      <c r="C4965" t="inlineStr">
        <is>
          <t>小鯖変電所</t>
        </is>
      </c>
      <c r="D4965" t="inlineStr">
        <is>
          <t>山口県</t>
        </is>
      </c>
      <c r="E4965" t="n">
        <v>110</v>
      </c>
      <c r="F4965" t="n">
        <v>6</v>
      </c>
      <c r="G4965" s="3" t="n">
        <v>34.14263</v>
      </c>
      <c r="H4965" s="3" t="n">
        <v>131.52154</v>
      </c>
      <c r="I4965" t="inlineStr">
        <is>
          <t>Google Places(名称一致)</t>
        </is>
      </c>
      <c r="J4965" t="n">
        <v>38</v>
      </c>
      <c r="K4965" t="n">
        <v>38</v>
      </c>
      <c r="L4965" t="n">
        <v>-34</v>
      </c>
      <c r="M4965" t="n">
        <v>4</v>
      </c>
      <c r="N4965" t="n">
        <v>0</v>
      </c>
      <c r="O4965" t="inlineStr">
        <is>
          <t>不可 ♯3</t>
        </is>
      </c>
      <c r="P4965" t="inlineStr">
        <is>
          <t>有り</t>
        </is>
      </c>
      <c r="R4965" s="4">
        <f>IF(COUNT($M4965:$N4965)=0,"",IF(AND(IF($N4965&lt;&gt;"",$N4965,$M4965)&lt;=0,$O4965&lt;&gt;"可"),"警告",""))</f>
        <v/>
      </c>
      <c r="S4965" s="4">
        <f>IF(COUNT($M4965:$N4965)=0,0,IF(IF($N4965&lt;&gt;"",$N4965,$M4965)&gt;=スコアリング基準!$B$20,スコアリング基準!$C$20,IF(IF($N4965&lt;&gt;"",$N4965,$M4965)&gt;=スコアリング基準!$B$21,スコアリング基準!$C$21,IF(IF($N4965&lt;&gt;"",$N4965,$M4965)&gt;0,スコアリング基準!$C$22,0))))</f>
        <v/>
      </c>
      <c r="T4965" s="4">
        <f>IF($O4965="可",スコアリング基準!$C$23,0)</f>
        <v/>
      </c>
      <c r="U4965" s="4">
        <f>IF(OR(COUNT($K4965:$L4965)&lt;2,$K4965=0),0,IF(ABS($L4965)/$K4965&lt;=スコアリング基準!$B$24,スコアリング基準!$C$24,IF(ABS($L4965)/$K4965&lt;=スコアリング基準!$B$25,スコアリング基準!$C$25,IF(ABS($L4965)/$K4965&lt;=スコアリング基準!$B$26,スコアリング基準!$C$26,0))))</f>
        <v/>
      </c>
      <c r="V4965" s="4">
        <f>IF($P4965="なし",スコアリング基準!$C$27,0)</f>
        <v/>
      </c>
      <c r="W4965" s="4">
        <f>IF($F4965="",0,IF(ISNUMBER($F4965),IF($F4965&lt;=スコアリング基準!$B$28,スコアリング基準!$C$28,スコアリング基準!$C$29),0))</f>
        <v/>
      </c>
      <c r="X4965" s="4">
        <f>IFERROR(VLOOKUP($B4965,スコアリング基準!$A$36:$B$46,2,FALSE),0)</f>
        <v/>
      </c>
      <c r="Y4965" s="4">
        <f>SUM($S4965:$X4965)</f>
        <v/>
      </c>
      <c r="Z4965" s="4">
        <f>IF(COUNT($M4965:$N4965)=0,"データ無",IF($Y4965&gt;=スコアリング基準!$B$30,"S",IF($Y4965&gt;=スコアリング基準!$B$31,"A",IF($Y4965&gt;=スコアリング基準!$B$32,"B","C"))))</f>
        <v/>
      </c>
      <c r="AA4965">
        <f>IFERROR(INDEX(実績DB!$I$3:$I$104,MATCH($B4965&amp;$C4965,実績DB!$J$3:$J$104,0)),"")</f>
        <v/>
      </c>
    </row>
    <row r="4966">
      <c r="A4966" t="n">
        <v>4964</v>
      </c>
      <c r="B4966" t="inlineStr">
        <is>
          <t>中国</t>
        </is>
      </c>
      <c r="C4966" t="inlineStr">
        <is>
          <t>山の田変電所</t>
        </is>
      </c>
      <c r="D4966" t="inlineStr">
        <is>
          <t>山口県</t>
        </is>
      </c>
      <c r="E4966" t="n">
        <v>110</v>
      </c>
      <c r="F4966" t="n">
        <v>6</v>
      </c>
      <c r="G4966" s="3" t="n"/>
      <c r="H4966" s="3" t="n"/>
      <c r="I4966" t="inlineStr">
        <is>
          <t>未取得</t>
        </is>
      </c>
      <c r="J4966" t="n">
        <v>57</v>
      </c>
      <c r="K4966" t="n">
        <v>23</v>
      </c>
      <c r="L4966" t="n">
        <v>0</v>
      </c>
      <c r="M4966" t="n">
        <v>23</v>
      </c>
      <c r="N4966" t="n">
        <v>0</v>
      </c>
      <c r="O4966" t="inlineStr">
        <is>
          <t>不可 ♯3</t>
        </is>
      </c>
      <c r="P4966" t="inlineStr">
        <is>
          <t>有り</t>
        </is>
      </c>
      <c r="R4966" s="4">
        <f>IF(COUNT($M4966:$N4966)=0,"",IF(AND(IF($N4966&lt;&gt;"",$N4966,$M4966)&lt;=0,$O4966&lt;&gt;"可"),"警告",""))</f>
        <v/>
      </c>
      <c r="S4966" s="4">
        <f>IF(COUNT($M4966:$N4966)=0,0,IF(IF($N4966&lt;&gt;"",$N4966,$M4966)&gt;=スコアリング基準!$B$20,スコアリング基準!$C$20,IF(IF($N4966&lt;&gt;"",$N4966,$M4966)&gt;=スコアリング基準!$B$21,スコアリング基準!$C$21,IF(IF($N4966&lt;&gt;"",$N4966,$M4966)&gt;0,スコアリング基準!$C$22,0))))</f>
        <v/>
      </c>
      <c r="T4966" s="4">
        <f>IF($O4966="可",スコアリング基準!$C$23,0)</f>
        <v/>
      </c>
      <c r="U4966" s="4">
        <f>IF(OR(COUNT($K4966:$L4966)&lt;2,$K4966=0),0,IF(ABS($L4966)/$K4966&lt;=スコアリング基準!$B$24,スコアリング基準!$C$24,IF(ABS($L4966)/$K4966&lt;=スコアリング基準!$B$25,スコアリング基準!$C$25,IF(ABS($L4966)/$K4966&lt;=スコアリング基準!$B$26,スコアリング基準!$C$26,0))))</f>
        <v/>
      </c>
      <c r="V4966" s="4">
        <f>IF($P4966="なし",スコアリング基準!$C$27,0)</f>
        <v/>
      </c>
      <c r="W4966" s="4">
        <f>IF($F4966="",0,IF(ISNUMBER($F4966),IF($F4966&lt;=スコアリング基準!$B$28,スコアリング基準!$C$28,スコアリング基準!$C$29),0))</f>
        <v/>
      </c>
      <c r="X4966" s="4">
        <f>IFERROR(VLOOKUP($B4966,スコアリング基準!$A$36:$B$46,2,FALSE),0)</f>
        <v/>
      </c>
      <c r="Y4966" s="4">
        <f>SUM($S4966:$X4966)</f>
        <v/>
      </c>
      <c r="Z4966" s="4">
        <f>IF(COUNT($M4966:$N4966)=0,"データ無",IF($Y4966&gt;=スコアリング基準!$B$30,"S",IF($Y4966&gt;=スコアリング基準!$B$31,"A",IF($Y4966&gt;=スコアリング基準!$B$32,"B","C"))))</f>
        <v/>
      </c>
      <c r="AA4966">
        <f>IFERROR(INDEX(実績DB!$I$3:$I$104,MATCH($B4966&amp;$C4966,実績DB!$J$3:$J$104,0)),"")</f>
        <v/>
      </c>
    </row>
    <row r="4967">
      <c r="A4967" t="n">
        <v>4965</v>
      </c>
      <c r="B4967" t="inlineStr">
        <is>
          <t>中国</t>
        </is>
      </c>
      <c r="C4967" t="inlineStr">
        <is>
          <t>岩国変電所</t>
        </is>
      </c>
      <c r="D4967" t="inlineStr">
        <is>
          <t>山口県</t>
        </is>
      </c>
      <c r="E4967" t="n">
        <v>110</v>
      </c>
      <c r="F4967" t="n">
        <v>66</v>
      </c>
      <c r="G4967" s="3" t="n">
        <v>34.169109</v>
      </c>
      <c r="H4967" s="3" t="n">
        <v>132.19735</v>
      </c>
      <c r="I4967" t="inlineStr">
        <is>
          <t>Google Places(名称一致)</t>
        </is>
      </c>
      <c r="J4967" t="n">
        <v>171</v>
      </c>
      <c r="K4967" t="n">
        <v>114</v>
      </c>
      <c r="L4967" t="n">
        <v>-34</v>
      </c>
      <c r="O4967" t="inlineStr">
        <is>
          <t>可</t>
        </is>
      </c>
      <c r="P4967" t="inlineStr">
        <is>
          <t>有り</t>
        </is>
      </c>
      <c r="R4967" s="4">
        <f>IF(COUNT($M4967:$N4967)=0,"",IF(AND(IF($N4967&lt;&gt;"",$N4967,$M4967)&lt;=0,$O4967&lt;&gt;"可"),"警告",""))</f>
        <v/>
      </c>
      <c r="S4967" s="4">
        <f>IF(COUNT($M4967:$N4967)=0,0,IF(IF($N4967&lt;&gt;"",$N4967,$M4967)&gt;=スコアリング基準!$B$20,スコアリング基準!$C$20,IF(IF($N4967&lt;&gt;"",$N4967,$M4967)&gt;=スコアリング基準!$B$21,スコアリング基準!$C$21,IF(IF($N4967&lt;&gt;"",$N4967,$M4967)&gt;0,スコアリング基準!$C$22,0))))</f>
        <v/>
      </c>
      <c r="T4967" s="4">
        <f>IF($O4967="可",スコアリング基準!$C$23,0)</f>
        <v/>
      </c>
      <c r="U4967" s="4">
        <f>IF(OR(COUNT($K4967:$L4967)&lt;2,$K4967=0),0,IF(ABS($L4967)/$K4967&lt;=スコアリング基準!$B$24,スコアリング基準!$C$24,IF(ABS($L4967)/$K4967&lt;=スコアリング基準!$B$25,スコアリング基準!$C$25,IF(ABS($L4967)/$K4967&lt;=スコアリング基準!$B$26,スコアリング基準!$C$26,0))))</f>
        <v/>
      </c>
      <c r="V4967" s="4">
        <f>IF($P4967="なし",スコアリング基準!$C$27,0)</f>
        <v/>
      </c>
      <c r="W4967" s="4">
        <f>IF($F4967="",0,IF(ISNUMBER($F4967),IF($F4967&lt;=スコアリング基準!$B$28,スコアリング基準!$C$28,スコアリング基準!$C$29),0))</f>
        <v/>
      </c>
      <c r="X4967" s="4">
        <f>IFERROR(VLOOKUP($B4967,スコアリング基準!$A$36:$B$46,2,FALSE),0)</f>
        <v/>
      </c>
      <c r="Y4967" s="4">
        <f>SUM($S4967:$X4967)</f>
        <v/>
      </c>
      <c r="Z4967" s="4">
        <f>IF(COUNT($M4967:$N4967)=0,"データ無",IF($Y4967&gt;=スコアリング基準!$B$30,"S",IF($Y4967&gt;=スコアリング基準!$B$31,"A",IF($Y4967&gt;=スコアリング基準!$B$32,"B","C"))))</f>
        <v/>
      </c>
      <c r="AA4967">
        <f>IFERROR(INDEX(実績DB!$I$3:$I$104,MATCH($B4967&amp;$C4967,実績DB!$J$3:$J$104,0)),"")</f>
        <v/>
      </c>
    </row>
    <row r="4968">
      <c r="A4968" t="n">
        <v>4966</v>
      </c>
      <c r="B4968" t="inlineStr">
        <is>
          <t>中国</t>
        </is>
      </c>
      <c r="C4968" t="inlineStr">
        <is>
          <t>島田変電所</t>
        </is>
      </c>
      <c r="D4968" t="inlineStr">
        <is>
          <t>岡山県</t>
        </is>
      </c>
      <c r="E4968" t="n">
        <v>110</v>
      </c>
      <c r="F4968" t="n">
        <v>6</v>
      </c>
      <c r="G4968" s="3" t="n">
        <v>34.660263</v>
      </c>
      <c r="H4968" s="3" t="n">
        <v>133.9127</v>
      </c>
      <c r="I4968" t="inlineStr">
        <is>
          <t>Google Places(名称一致)</t>
        </is>
      </c>
      <c r="J4968" t="n">
        <v>57</v>
      </c>
      <c r="K4968" t="n">
        <v>23</v>
      </c>
      <c r="L4968" t="n">
        <v>0</v>
      </c>
      <c r="M4968" t="n">
        <v>23</v>
      </c>
      <c r="N4968" t="n">
        <v>0</v>
      </c>
      <c r="O4968" t="inlineStr">
        <is>
          <t>不可 #3</t>
        </is>
      </c>
      <c r="P4968" t="inlineStr">
        <is>
          <t>有り</t>
        </is>
      </c>
      <c r="R4968" s="4">
        <f>IF(COUNT($M4968:$N4968)=0,"",IF(AND(IF($N4968&lt;&gt;"",$N4968,$M4968)&lt;=0,$O4968&lt;&gt;"可"),"警告",""))</f>
        <v/>
      </c>
      <c r="S4968" s="4">
        <f>IF(COUNT($M4968:$N4968)=0,0,IF(IF($N4968&lt;&gt;"",$N4968,$M4968)&gt;=スコアリング基準!$B$20,スコアリング基準!$C$20,IF(IF($N4968&lt;&gt;"",$N4968,$M4968)&gt;=スコアリング基準!$B$21,スコアリング基準!$C$21,IF(IF($N4968&lt;&gt;"",$N4968,$M4968)&gt;0,スコアリング基準!$C$22,0))))</f>
        <v/>
      </c>
      <c r="T4968" s="4">
        <f>IF($O4968="可",スコアリング基準!$C$23,0)</f>
        <v/>
      </c>
      <c r="U4968" s="4">
        <f>IF(OR(COUNT($K4968:$L4968)&lt;2,$K4968=0),0,IF(ABS($L4968)/$K4968&lt;=スコアリング基準!$B$24,スコアリング基準!$C$24,IF(ABS($L4968)/$K4968&lt;=スコアリング基準!$B$25,スコアリング基準!$C$25,IF(ABS($L4968)/$K4968&lt;=スコアリング基準!$B$26,スコアリング基準!$C$26,0))))</f>
        <v/>
      </c>
      <c r="V4968" s="4">
        <f>IF($P4968="なし",スコアリング基準!$C$27,0)</f>
        <v/>
      </c>
      <c r="W4968" s="4">
        <f>IF($F4968="",0,IF(ISNUMBER($F4968),IF($F4968&lt;=スコアリング基準!$B$28,スコアリング基準!$C$28,スコアリング基準!$C$29),0))</f>
        <v/>
      </c>
      <c r="X4968" s="4">
        <f>IFERROR(VLOOKUP($B4968,スコアリング基準!$A$36:$B$46,2,FALSE),0)</f>
        <v/>
      </c>
      <c r="Y4968" s="4">
        <f>SUM($S4968:$X4968)</f>
        <v/>
      </c>
      <c r="Z4968" s="4">
        <f>IF(COUNT($M4968:$N4968)=0,"データ無",IF($Y4968&gt;=スコアリング基準!$B$30,"S",IF($Y4968&gt;=スコアリング基準!$B$31,"A",IF($Y4968&gt;=スコアリング基準!$B$32,"B","C"))))</f>
        <v/>
      </c>
      <c r="AA4968">
        <f>IFERROR(INDEX(実績DB!$I$3:$I$104,MATCH($B4968&amp;$C4968,実績DB!$J$3:$J$104,0)),"")</f>
        <v/>
      </c>
    </row>
    <row r="4969">
      <c r="A4969" t="n">
        <v>4967</v>
      </c>
      <c r="B4969" t="inlineStr">
        <is>
          <t>中国</t>
        </is>
      </c>
      <c r="C4969" t="inlineStr">
        <is>
          <t>川内変電所</t>
        </is>
      </c>
      <c r="D4969" t="inlineStr">
        <is>
          <t>広島県</t>
        </is>
      </c>
      <c r="E4969" t="n">
        <v>110</v>
      </c>
      <c r="F4969" t="n">
        <v>6</v>
      </c>
      <c r="G4969" s="3" t="n"/>
      <c r="H4969" s="3" t="n"/>
      <c r="I4969" t="inlineStr">
        <is>
          <t>未取得</t>
        </is>
      </c>
      <c r="J4969" t="n">
        <v>47</v>
      </c>
      <c r="K4969" t="n">
        <v>23</v>
      </c>
      <c r="L4969" t="n">
        <v>0</v>
      </c>
      <c r="M4969" t="n">
        <v>23</v>
      </c>
      <c r="N4969" t="n">
        <v>0</v>
      </c>
      <c r="O4969" t="inlineStr">
        <is>
          <t>不可 ♯3</t>
        </is>
      </c>
      <c r="P4969" t="inlineStr">
        <is>
          <t>有り</t>
        </is>
      </c>
      <c r="R4969" s="4">
        <f>IF(COUNT($M4969:$N4969)=0,"",IF(AND(IF($N4969&lt;&gt;"",$N4969,$M4969)&lt;=0,$O4969&lt;&gt;"可"),"警告",""))</f>
        <v/>
      </c>
      <c r="S4969" s="4">
        <f>IF(COUNT($M4969:$N4969)=0,0,IF(IF($N4969&lt;&gt;"",$N4969,$M4969)&gt;=スコアリング基準!$B$20,スコアリング基準!$C$20,IF(IF($N4969&lt;&gt;"",$N4969,$M4969)&gt;=スコアリング基準!$B$21,スコアリング基準!$C$21,IF(IF($N4969&lt;&gt;"",$N4969,$M4969)&gt;0,スコアリング基準!$C$22,0))))</f>
        <v/>
      </c>
      <c r="T4969" s="4">
        <f>IF($O4969="可",スコアリング基準!$C$23,0)</f>
        <v/>
      </c>
      <c r="U4969" s="4">
        <f>IF(OR(COUNT($K4969:$L4969)&lt;2,$K4969=0),0,IF(ABS($L4969)/$K4969&lt;=スコアリング基準!$B$24,スコアリング基準!$C$24,IF(ABS($L4969)/$K4969&lt;=スコアリング基準!$B$25,スコアリング基準!$C$25,IF(ABS($L4969)/$K4969&lt;=スコアリング基準!$B$26,スコアリング基準!$C$26,0))))</f>
        <v/>
      </c>
      <c r="V4969" s="4">
        <f>IF($P4969="なし",スコアリング基準!$C$27,0)</f>
        <v/>
      </c>
      <c r="W4969" s="4">
        <f>IF($F4969="",0,IF(ISNUMBER($F4969),IF($F4969&lt;=スコアリング基準!$B$28,スコアリング基準!$C$28,スコアリング基準!$C$29),0))</f>
        <v/>
      </c>
      <c r="X4969" s="4">
        <f>IFERROR(VLOOKUP($B4969,スコアリング基準!$A$36:$B$46,2,FALSE),0)</f>
        <v/>
      </c>
      <c r="Y4969" s="4">
        <f>SUM($S4969:$X4969)</f>
        <v/>
      </c>
      <c r="Z4969" s="4">
        <f>IF(COUNT($M4969:$N4969)=0,"データ無",IF($Y4969&gt;=スコアリング基準!$B$30,"S",IF($Y4969&gt;=スコアリング基準!$B$31,"A",IF($Y4969&gt;=スコアリング基準!$B$32,"B","C"))))</f>
        <v/>
      </c>
      <c r="AA4969">
        <f>IFERROR(INDEX(実績DB!$I$3:$I$104,MATCH($B4969&amp;$C4969,実績DB!$J$3:$J$104,0)),"")</f>
        <v/>
      </c>
    </row>
    <row r="4970">
      <c r="A4970" t="n">
        <v>4968</v>
      </c>
      <c r="B4970" t="inlineStr">
        <is>
          <t>中国</t>
        </is>
      </c>
      <c r="C4970" t="inlineStr">
        <is>
          <t>川棚変電所</t>
        </is>
      </c>
      <c r="D4970" t="inlineStr">
        <is>
          <t>山口県</t>
        </is>
      </c>
      <c r="E4970" t="n">
        <v>110</v>
      </c>
      <c r="F4970" t="n">
        <v>66</v>
      </c>
      <c r="G4970" s="3" t="n">
        <v>34.15092</v>
      </c>
      <c r="H4970" s="3" t="n">
        <v>130.93694</v>
      </c>
      <c r="I4970" t="inlineStr">
        <is>
          <t>Google Places(名称一致)</t>
        </is>
      </c>
      <c r="J4970" t="n">
        <v>57</v>
      </c>
      <c r="K4970" t="n">
        <v>19</v>
      </c>
      <c r="L4970" t="n">
        <v>-74</v>
      </c>
      <c r="O4970" t="inlineStr">
        <is>
          <t>不可 ♯2</t>
        </is>
      </c>
      <c r="P4970" t="inlineStr">
        <is>
          <t>有り</t>
        </is>
      </c>
      <c r="R4970" s="4">
        <f>IF(COUNT($M4970:$N4970)=0,"",IF(AND(IF($N4970&lt;&gt;"",$N4970,$M4970)&lt;=0,$O4970&lt;&gt;"可"),"警告",""))</f>
        <v/>
      </c>
      <c r="S4970" s="4">
        <f>IF(COUNT($M4970:$N4970)=0,0,IF(IF($N4970&lt;&gt;"",$N4970,$M4970)&gt;=スコアリング基準!$B$20,スコアリング基準!$C$20,IF(IF($N4970&lt;&gt;"",$N4970,$M4970)&gt;=スコアリング基準!$B$21,スコアリング基準!$C$21,IF(IF($N4970&lt;&gt;"",$N4970,$M4970)&gt;0,スコアリング基準!$C$22,0))))</f>
        <v/>
      </c>
      <c r="T4970" s="4">
        <f>IF($O4970="可",スコアリング基準!$C$23,0)</f>
        <v/>
      </c>
      <c r="U4970" s="4">
        <f>IF(OR(COUNT($K4970:$L4970)&lt;2,$K4970=0),0,IF(ABS($L4970)/$K4970&lt;=スコアリング基準!$B$24,スコアリング基準!$C$24,IF(ABS($L4970)/$K4970&lt;=スコアリング基準!$B$25,スコアリング基準!$C$25,IF(ABS($L4970)/$K4970&lt;=スコアリング基準!$B$26,スコアリング基準!$C$26,0))))</f>
        <v/>
      </c>
      <c r="V4970" s="4">
        <f>IF($P4970="なし",スコアリング基準!$C$27,0)</f>
        <v/>
      </c>
      <c r="W4970" s="4">
        <f>IF($F4970="",0,IF(ISNUMBER($F4970),IF($F4970&lt;=スコアリング基準!$B$28,スコアリング基準!$C$28,スコアリング基準!$C$29),0))</f>
        <v/>
      </c>
      <c r="X4970" s="4">
        <f>IFERROR(VLOOKUP($B4970,スコアリング基準!$A$36:$B$46,2,FALSE),0)</f>
        <v/>
      </c>
      <c r="Y4970" s="4">
        <f>SUM($S4970:$X4970)</f>
        <v/>
      </c>
      <c r="Z4970" s="4">
        <f>IF(COUNT($M4970:$N4970)=0,"データ無",IF($Y4970&gt;=スコアリング基準!$B$30,"S",IF($Y4970&gt;=スコアリング基準!$B$31,"A",IF($Y4970&gt;=スコアリング基準!$B$32,"B","C"))))</f>
        <v/>
      </c>
      <c r="AA4970">
        <f>IFERROR(INDEX(実績DB!$I$3:$I$104,MATCH($B4970&amp;$C4970,実績DB!$J$3:$J$104,0)),"")</f>
        <v/>
      </c>
    </row>
    <row r="4971">
      <c r="A4971" t="n">
        <v>4969</v>
      </c>
      <c r="B4971" t="inlineStr">
        <is>
          <t>中国</t>
        </is>
      </c>
      <c r="C4971" t="inlineStr">
        <is>
          <t>己斐変電所</t>
        </is>
      </c>
      <c r="D4971" t="inlineStr">
        <is>
          <t>広島県</t>
        </is>
      </c>
      <c r="E4971" t="n">
        <v>110</v>
      </c>
      <c r="F4971" t="n">
        <v>6</v>
      </c>
      <c r="G4971" s="3" t="n">
        <v>34.394977</v>
      </c>
      <c r="H4971" s="3" t="n">
        <v>132.426128</v>
      </c>
      <c r="I4971" t="inlineStr">
        <is>
          <t>Google Places(名称一致)</t>
        </is>
      </c>
      <c r="J4971" t="n">
        <v>47</v>
      </c>
      <c r="K4971" t="n">
        <v>23</v>
      </c>
      <c r="L4971" t="n">
        <v>0</v>
      </c>
      <c r="M4971" t="n">
        <v>23</v>
      </c>
      <c r="N4971" t="n">
        <v>0</v>
      </c>
      <c r="O4971" t="inlineStr">
        <is>
          <t>不可 ♯3</t>
        </is>
      </c>
      <c r="P4971" t="inlineStr">
        <is>
          <t>有り</t>
        </is>
      </c>
      <c r="R4971" s="4">
        <f>IF(COUNT($M4971:$N4971)=0,"",IF(AND(IF($N4971&lt;&gt;"",$N4971,$M4971)&lt;=0,$O4971&lt;&gt;"可"),"警告",""))</f>
        <v/>
      </c>
      <c r="S4971" s="4">
        <f>IF(COUNT($M4971:$N4971)=0,0,IF(IF($N4971&lt;&gt;"",$N4971,$M4971)&gt;=スコアリング基準!$B$20,スコアリング基準!$C$20,IF(IF($N4971&lt;&gt;"",$N4971,$M4971)&gt;=スコアリング基準!$B$21,スコアリング基準!$C$21,IF(IF($N4971&lt;&gt;"",$N4971,$M4971)&gt;0,スコアリング基準!$C$22,0))))</f>
        <v/>
      </c>
      <c r="T4971" s="4">
        <f>IF($O4971="可",スコアリング基準!$C$23,0)</f>
        <v/>
      </c>
      <c r="U4971" s="4">
        <f>IF(OR(COUNT($K4971:$L4971)&lt;2,$K4971=0),0,IF(ABS($L4971)/$K4971&lt;=スコアリング基準!$B$24,スコアリング基準!$C$24,IF(ABS($L4971)/$K4971&lt;=スコアリング基準!$B$25,スコアリング基準!$C$25,IF(ABS($L4971)/$K4971&lt;=スコアリング基準!$B$26,スコアリング基準!$C$26,0))))</f>
        <v/>
      </c>
      <c r="V4971" s="4">
        <f>IF($P4971="なし",スコアリング基準!$C$27,0)</f>
        <v/>
      </c>
      <c r="W4971" s="4">
        <f>IF($F4971="",0,IF(ISNUMBER($F4971),IF($F4971&lt;=スコアリング基準!$B$28,スコアリング基準!$C$28,スコアリング基準!$C$29),0))</f>
        <v/>
      </c>
      <c r="X4971" s="4">
        <f>IFERROR(VLOOKUP($B4971,スコアリング基準!$A$36:$B$46,2,FALSE),0)</f>
        <v/>
      </c>
      <c r="Y4971" s="4">
        <f>SUM($S4971:$X4971)</f>
        <v/>
      </c>
      <c r="Z4971" s="4">
        <f>IF(COUNT($M4971:$N4971)=0,"データ無",IF($Y4971&gt;=スコアリング基準!$B$30,"S",IF($Y4971&gt;=スコアリング基準!$B$31,"A",IF($Y4971&gt;=スコアリング基準!$B$32,"B","C"))))</f>
        <v/>
      </c>
      <c r="AA4971">
        <f>IFERROR(INDEX(実績DB!$I$3:$I$104,MATCH($B4971&amp;$C4971,実績DB!$J$3:$J$104,0)),"")</f>
        <v/>
      </c>
    </row>
    <row r="4972">
      <c r="A4972" t="n">
        <v>4970</v>
      </c>
      <c r="B4972" t="inlineStr">
        <is>
          <t>中国</t>
        </is>
      </c>
      <c r="C4972" t="inlineStr">
        <is>
          <t>平野変電所</t>
        </is>
      </c>
      <c r="D4972" t="inlineStr">
        <is>
          <t>広島県</t>
        </is>
      </c>
      <c r="E4972" t="n">
        <v>110</v>
      </c>
      <c r="F4972" t="n">
        <v>6</v>
      </c>
      <c r="G4972" s="3" t="n">
        <v>34.545064</v>
      </c>
      <c r="H4972" s="3" t="n">
        <v>133.389588</v>
      </c>
      <c r="I4972" t="inlineStr">
        <is>
          <t>Google Places(名称一致)</t>
        </is>
      </c>
      <c r="J4972" t="n">
        <v>47</v>
      </c>
      <c r="K4972" t="n">
        <v>42</v>
      </c>
      <c r="L4972" t="n">
        <v>-38</v>
      </c>
      <c r="M4972" t="n">
        <v>4</v>
      </c>
      <c r="N4972" t="n">
        <v>4</v>
      </c>
      <c r="O4972" t="inlineStr">
        <is>
          <t>不可 ♯3</t>
        </is>
      </c>
      <c r="P4972" t="inlineStr">
        <is>
          <t>なし</t>
        </is>
      </c>
      <c r="R4972" s="4">
        <f>IF(COUNT($M4972:$N4972)=0,"",IF(AND(IF($N4972&lt;&gt;"",$N4972,$M4972)&lt;=0,$O4972&lt;&gt;"可"),"警告",""))</f>
        <v/>
      </c>
      <c r="S4972" s="4">
        <f>IF(COUNT($M4972:$N4972)=0,0,IF(IF($N4972&lt;&gt;"",$N4972,$M4972)&gt;=スコアリング基準!$B$20,スコアリング基準!$C$20,IF(IF($N4972&lt;&gt;"",$N4972,$M4972)&gt;=スコアリング基準!$B$21,スコアリング基準!$C$21,IF(IF($N4972&lt;&gt;"",$N4972,$M4972)&gt;0,スコアリング基準!$C$22,0))))</f>
        <v/>
      </c>
      <c r="T4972" s="4">
        <f>IF($O4972="可",スコアリング基準!$C$23,0)</f>
        <v/>
      </c>
      <c r="U4972" s="4">
        <f>IF(OR(COUNT($K4972:$L4972)&lt;2,$K4972=0),0,IF(ABS($L4972)/$K4972&lt;=スコアリング基準!$B$24,スコアリング基準!$C$24,IF(ABS($L4972)/$K4972&lt;=スコアリング基準!$B$25,スコアリング基準!$C$25,IF(ABS($L4972)/$K4972&lt;=スコアリング基準!$B$26,スコアリング基準!$C$26,0))))</f>
        <v/>
      </c>
      <c r="V4972" s="4">
        <f>IF($P4972="なし",スコアリング基準!$C$27,0)</f>
        <v/>
      </c>
      <c r="W4972" s="4">
        <f>IF($F4972="",0,IF(ISNUMBER($F4972),IF($F4972&lt;=スコアリング基準!$B$28,スコアリング基準!$C$28,スコアリング基準!$C$29),0))</f>
        <v/>
      </c>
      <c r="X4972" s="4">
        <f>IFERROR(VLOOKUP($B4972,スコアリング基準!$A$36:$B$46,2,FALSE),0)</f>
        <v/>
      </c>
      <c r="Y4972" s="4">
        <f>SUM($S4972:$X4972)</f>
        <v/>
      </c>
      <c r="Z4972" s="4">
        <f>IF(COUNT($M4972:$N4972)=0,"データ無",IF($Y4972&gt;=スコアリング基準!$B$30,"S",IF($Y4972&gt;=スコアリング基準!$B$31,"A",IF($Y4972&gt;=スコアリング基準!$B$32,"B","C"))))</f>
        <v/>
      </c>
      <c r="AA4972">
        <f>IFERROR(INDEX(実績DB!$I$3:$I$104,MATCH($B4972&amp;$C4972,実績DB!$J$3:$J$104,0)),"")</f>
        <v/>
      </c>
    </row>
    <row r="4973">
      <c r="A4973" t="n">
        <v>4971</v>
      </c>
      <c r="B4973" t="inlineStr">
        <is>
          <t>中国</t>
        </is>
      </c>
      <c r="C4973" t="inlineStr">
        <is>
          <t>庄原変電所</t>
        </is>
      </c>
      <c r="D4973" t="inlineStr">
        <is>
          <t>広島県</t>
        </is>
      </c>
      <c r="E4973" t="n">
        <v>110</v>
      </c>
      <c r="F4973" t="n">
        <v>66</v>
      </c>
      <c r="G4973" s="3" t="n">
        <v>34.84799</v>
      </c>
      <c r="H4973" s="3" t="n">
        <v>133.01418</v>
      </c>
      <c r="I4973" t="inlineStr">
        <is>
          <t>Google Places(名称一致)</t>
        </is>
      </c>
      <c r="J4973" t="n">
        <v>114</v>
      </c>
      <c r="K4973" t="n">
        <v>57</v>
      </c>
      <c r="L4973" t="n">
        <v>-79</v>
      </c>
      <c r="O4973" t="inlineStr">
        <is>
          <t>可</t>
        </is>
      </c>
      <c r="P4973" t="inlineStr">
        <is>
          <t>有り</t>
        </is>
      </c>
      <c r="R4973" s="4">
        <f>IF(COUNT($M4973:$N4973)=0,"",IF(AND(IF($N4973&lt;&gt;"",$N4973,$M4973)&lt;=0,$O4973&lt;&gt;"可"),"警告",""))</f>
        <v/>
      </c>
      <c r="S4973" s="4">
        <f>IF(COUNT($M4973:$N4973)=0,0,IF(IF($N4973&lt;&gt;"",$N4973,$M4973)&gt;=スコアリング基準!$B$20,スコアリング基準!$C$20,IF(IF($N4973&lt;&gt;"",$N4973,$M4973)&gt;=スコアリング基準!$B$21,スコアリング基準!$C$21,IF(IF($N4973&lt;&gt;"",$N4973,$M4973)&gt;0,スコアリング基準!$C$22,0))))</f>
        <v/>
      </c>
      <c r="T4973" s="4">
        <f>IF($O4973="可",スコアリング基準!$C$23,0)</f>
        <v/>
      </c>
      <c r="U4973" s="4">
        <f>IF(OR(COUNT($K4973:$L4973)&lt;2,$K4973=0),0,IF(ABS($L4973)/$K4973&lt;=スコアリング基準!$B$24,スコアリング基準!$C$24,IF(ABS($L4973)/$K4973&lt;=スコアリング基準!$B$25,スコアリング基準!$C$25,IF(ABS($L4973)/$K4973&lt;=スコアリング基準!$B$26,スコアリング基準!$C$26,0))))</f>
        <v/>
      </c>
      <c r="V4973" s="4">
        <f>IF($P4973="なし",スコアリング基準!$C$27,0)</f>
        <v/>
      </c>
      <c r="W4973" s="4">
        <f>IF($F4973="",0,IF(ISNUMBER($F4973),IF($F4973&lt;=スコアリング基準!$B$28,スコアリング基準!$C$28,スコアリング基準!$C$29),0))</f>
        <v/>
      </c>
      <c r="X4973" s="4">
        <f>IFERROR(VLOOKUP($B4973,スコアリング基準!$A$36:$B$46,2,FALSE),0)</f>
        <v/>
      </c>
      <c r="Y4973" s="4">
        <f>SUM($S4973:$X4973)</f>
        <v/>
      </c>
      <c r="Z4973" s="4">
        <f>IF(COUNT($M4973:$N4973)=0,"データ無",IF($Y4973&gt;=スコアリング基準!$B$30,"S",IF($Y4973&gt;=スコアリング基準!$B$31,"A",IF($Y4973&gt;=スコアリング基準!$B$32,"B","C"))))</f>
        <v/>
      </c>
      <c r="AA4973">
        <f>IFERROR(INDEX(実績DB!$I$3:$I$104,MATCH($B4973&amp;$C4973,実績DB!$J$3:$J$104,0)),"")</f>
        <v/>
      </c>
    </row>
    <row r="4974">
      <c r="A4974" t="n">
        <v>4972</v>
      </c>
      <c r="B4974" t="inlineStr">
        <is>
          <t>中国</t>
        </is>
      </c>
      <c r="C4974" t="inlineStr">
        <is>
          <t>建部変電所</t>
        </is>
      </c>
      <c r="D4974" t="inlineStr">
        <is>
          <t>岡山県</t>
        </is>
      </c>
      <c r="E4974" t="n">
        <v>110</v>
      </c>
      <c r="F4974" t="n">
        <v>66</v>
      </c>
      <c r="G4974" s="3" t="n">
        <v>34.8414</v>
      </c>
      <c r="H4974" s="3" t="n">
        <v>133.90289</v>
      </c>
      <c r="I4974" t="inlineStr">
        <is>
          <t>Google Places(名称一致)</t>
        </is>
      </c>
      <c r="J4974" t="n">
        <v>57</v>
      </c>
      <c r="K4974" t="n">
        <v>57</v>
      </c>
      <c r="L4974" t="n">
        <v>-11</v>
      </c>
      <c r="O4974" t="inlineStr">
        <is>
          <t>不可 #2</t>
        </is>
      </c>
      <c r="P4974" t="inlineStr">
        <is>
          <t>有り</t>
        </is>
      </c>
      <c r="R4974" s="4">
        <f>IF(COUNT($M4974:$N4974)=0,"",IF(AND(IF($N4974&lt;&gt;"",$N4974,$M4974)&lt;=0,$O4974&lt;&gt;"可"),"警告",""))</f>
        <v/>
      </c>
      <c r="S4974" s="4">
        <f>IF(COUNT($M4974:$N4974)=0,0,IF(IF($N4974&lt;&gt;"",$N4974,$M4974)&gt;=スコアリング基準!$B$20,スコアリング基準!$C$20,IF(IF($N4974&lt;&gt;"",$N4974,$M4974)&gt;=スコアリング基準!$B$21,スコアリング基準!$C$21,IF(IF($N4974&lt;&gt;"",$N4974,$M4974)&gt;0,スコアリング基準!$C$22,0))))</f>
        <v/>
      </c>
      <c r="T4974" s="4">
        <f>IF($O4974="可",スコアリング基準!$C$23,0)</f>
        <v/>
      </c>
      <c r="U4974" s="4">
        <f>IF(OR(COUNT($K4974:$L4974)&lt;2,$K4974=0),0,IF(ABS($L4974)/$K4974&lt;=スコアリング基準!$B$24,スコアリング基準!$C$24,IF(ABS($L4974)/$K4974&lt;=スコアリング基準!$B$25,スコアリング基準!$C$25,IF(ABS($L4974)/$K4974&lt;=スコアリング基準!$B$26,スコアリング基準!$C$26,0))))</f>
        <v/>
      </c>
      <c r="V4974" s="4">
        <f>IF($P4974="なし",スコアリング基準!$C$27,0)</f>
        <v/>
      </c>
      <c r="W4974" s="4">
        <f>IF($F4974="",0,IF(ISNUMBER($F4974),IF($F4974&lt;=スコアリング基準!$B$28,スコアリング基準!$C$28,スコアリング基準!$C$29),0))</f>
        <v/>
      </c>
      <c r="X4974" s="4">
        <f>IFERROR(VLOOKUP($B4974,スコアリング基準!$A$36:$B$46,2,FALSE),0)</f>
        <v/>
      </c>
      <c r="Y4974" s="4">
        <f>SUM($S4974:$X4974)</f>
        <v/>
      </c>
      <c r="Z4974" s="4">
        <f>IF(COUNT($M4974:$N4974)=0,"データ無",IF($Y4974&gt;=スコアリング基準!$B$30,"S",IF($Y4974&gt;=スコアリング基準!$B$31,"A",IF($Y4974&gt;=スコアリング基準!$B$32,"B","C"))))</f>
        <v/>
      </c>
      <c r="AA4974">
        <f>IFERROR(INDEX(実績DB!$I$3:$I$104,MATCH($B4974&amp;$C4974,実績DB!$J$3:$J$104,0)),"")</f>
        <v/>
      </c>
    </row>
    <row r="4975">
      <c r="A4975" t="n">
        <v>4973</v>
      </c>
      <c r="B4975" t="inlineStr">
        <is>
          <t>中国</t>
        </is>
      </c>
      <c r="C4975" t="inlineStr">
        <is>
          <t>引野変電所</t>
        </is>
      </c>
      <c r="D4975" t="inlineStr">
        <is>
          <t>広島県</t>
        </is>
      </c>
      <c r="E4975" t="n">
        <v>110</v>
      </c>
      <c r="F4975" t="n">
        <v>6</v>
      </c>
      <c r="G4975" s="3" t="n">
        <v>34.48108</v>
      </c>
      <c r="H4975" s="3" t="n">
        <v>133.409144</v>
      </c>
      <c r="I4975" t="inlineStr">
        <is>
          <t>Google Places(名称一致)</t>
        </is>
      </c>
      <c r="J4975" t="n">
        <v>23</v>
      </c>
      <c r="K4975" t="n">
        <v>19</v>
      </c>
      <c r="L4975" t="n">
        <v>-6</v>
      </c>
      <c r="M4975" t="n">
        <v>13</v>
      </c>
      <c r="N4975" t="n">
        <v>0</v>
      </c>
      <c r="O4975" t="inlineStr">
        <is>
          <t>不可 ♯3</t>
        </is>
      </c>
      <c r="P4975" t="inlineStr">
        <is>
          <t>有り</t>
        </is>
      </c>
      <c r="R4975" s="4">
        <f>IF(COUNT($M4975:$N4975)=0,"",IF(AND(IF($N4975&lt;&gt;"",$N4975,$M4975)&lt;=0,$O4975&lt;&gt;"可"),"警告",""))</f>
        <v/>
      </c>
      <c r="S4975" s="4">
        <f>IF(COUNT($M4975:$N4975)=0,0,IF(IF($N4975&lt;&gt;"",$N4975,$M4975)&gt;=スコアリング基準!$B$20,スコアリング基準!$C$20,IF(IF($N4975&lt;&gt;"",$N4975,$M4975)&gt;=スコアリング基準!$B$21,スコアリング基準!$C$21,IF(IF($N4975&lt;&gt;"",$N4975,$M4975)&gt;0,スコアリング基準!$C$22,0))))</f>
        <v/>
      </c>
      <c r="T4975" s="4">
        <f>IF($O4975="可",スコアリング基準!$C$23,0)</f>
        <v/>
      </c>
      <c r="U4975" s="4">
        <f>IF(OR(COUNT($K4975:$L4975)&lt;2,$K4975=0),0,IF(ABS($L4975)/$K4975&lt;=スコアリング基準!$B$24,スコアリング基準!$C$24,IF(ABS($L4975)/$K4975&lt;=スコアリング基準!$B$25,スコアリング基準!$C$25,IF(ABS($L4975)/$K4975&lt;=スコアリング基準!$B$26,スコアリング基準!$C$26,0))))</f>
        <v/>
      </c>
      <c r="V4975" s="4">
        <f>IF($P4975="なし",スコアリング基準!$C$27,0)</f>
        <v/>
      </c>
      <c r="W4975" s="4">
        <f>IF($F4975="",0,IF(ISNUMBER($F4975),IF($F4975&lt;=スコアリング基準!$B$28,スコアリング基準!$C$28,スコアリング基準!$C$29),0))</f>
        <v/>
      </c>
      <c r="X4975" s="4">
        <f>IFERROR(VLOOKUP($B4975,スコアリング基準!$A$36:$B$46,2,FALSE),0)</f>
        <v/>
      </c>
      <c r="Y4975" s="4">
        <f>SUM($S4975:$X4975)</f>
        <v/>
      </c>
      <c r="Z4975" s="4">
        <f>IF(COUNT($M4975:$N4975)=0,"データ無",IF($Y4975&gt;=スコアリング基準!$B$30,"S",IF($Y4975&gt;=スコアリング基準!$B$31,"A",IF($Y4975&gt;=スコアリング基準!$B$32,"B","C"))))</f>
        <v/>
      </c>
      <c r="AA4975">
        <f>IFERROR(INDEX(実績DB!$I$3:$I$104,MATCH($B4975&amp;$C4975,実績DB!$J$3:$J$104,0)),"")</f>
        <v/>
      </c>
    </row>
    <row r="4976">
      <c r="A4976" t="n">
        <v>4974</v>
      </c>
      <c r="B4976" t="inlineStr">
        <is>
          <t>中国</t>
        </is>
      </c>
      <c r="C4976" t="inlineStr">
        <is>
          <t>弥栄変電所</t>
        </is>
      </c>
      <c r="D4976" t="inlineStr">
        <is>
          <t>山口県</t>
        </is>
      </c>
      <c r="E4976" t="n">
        <v>110</v>
      </c>
      <c r="F4976" t="n">
        <v>6</v>
      </c>
      <c r="G4976" s="3" t="n"/>
      <c r="H4976" s="3" t="n"/>
      <c r="I4976" t="inlineStr">
        <is>
          <t>未取得</t>
        </is>
      </c>
      <c r="J4976" t="n">
        <v>14</v>
      </c>
      <c r="K4976" t="n">
        <v>14</v>
      </c>
      <c r="L4976" t="n">
        <v>-11</v>
      </c>
      <c r="M4976" t="n">
        <v>1</v>
      </c>
      <c r="N4976" t="n">
        <v>0</v>
      </c>
      <c r="O4976" t="inlineStr">
        <is>
          <t>不可 ♯3</t>
        </is>
      </c>
      <c r="P4976" t="inlineStr">
        <is>
          <t>有り</t>
        </is>
      </c>
      <c r="R4976" s="4">
        <f>IF(COUNT($M4976:$N4976)=0,"",IF(AND(IF($N4976&lt;&gt;"",$N4976,$M4976)&lt;=0,$O4976&lt;&gt;"可"),"警告",""))</f>
        <v/>
      </c>
      <c r="S4976" s="4">
        <f>IF(COUNT($M4976:$N4976)=0,0,IF(IF($N4976&lt;&gt;"",$N4976,$M4976)&gt;=スコアリング基準!$B$20,スコアリング基準!$C$20,IF(IF($N4976&lt;&gt;"",$N4976,$M4976)&gt;=スコアリング基準!$B$21,スコアリング基準!$C$21,IF(IF($N4976&lt;&gt;"",$N4976,$M4976)&gt;0,スコアリング基準!$C$22,0))))</f>
        <v/>
      </c>
      <c r="T4976" s="4">
        <f>IF($O4976="可",スコアリング基準!$C$23,0)</f>
        <v/>
      </c>
      <c r="U4976" s="4">
        <f>IF(OR(COUNT($K4976:$L4976)&lt;2,$K4976=0),0,IF(ABS($L4976)/$K4976&lt;=スコアリング基準!$B$24,スコアリング基準!$C$24,IF(ABS($L4976)/$K4976&lt;=スコアリング基準!$B$25,スコアリング基準!$C$25,IF(ABS($L4976)/$K4976&lt;=スコアリング基準!$B$26,スコアリング基準!$C$26,0))))</f>
        <v/>
      </c>
      <c r="V4976" s="4">
        <f>IF($P4976="なし",スコアリング基準!$C$27,0)</f>
        <v/>
      </c>
      <c r="W4976" s="4">
        <f>IF($F4976="",0,IF(ISNUMBER($F4976),IF($F4976&lt;=スコアリング基準!$B$28,スコアリング基準!$C$28,スコアリング基準!$C$29),0))</f>
        <v/>
      </c>
      <c r="X4976" s="4">
        <f>IFERROR(VLOOKUP($B4976,スコアリング基準!$A$36:$B$46,2,FALSE),0)</f>
        <v/>
      </c>
      <c r="Y4976" s="4">
        <f>SUM($S4976:$X4976)</f>
        <v/>
      </c>
      <c r="Z4976" s="4">
        <f>IF(COUNT($M4976:$N4976)=0,"データ無",IF($Y4976&gt;=スコアリング基準!$B$30,"S",IF($Y4976&gt;=スコアリング基準!$B$31,"A",IF($Y4976&gt;=スコアリング基準!$B$32,"B","C"))))</f>
        <v/>
      </c>
      <c r="AA4976">
        <f>IFERROR(INDEX(実績DB!$I$3:$I$104,MATCH($B4976&amp;$C4976,実績DB!$J$3:$J$104,0)),"")</f>
        <v/>
      </c>
    </row>
    <row r="4977">
      <c r="A4977" t="n">
        <v>4975</v>
      </c>
      <c r="B4977" t="inlineStr">
        <is>
          <t>中国</t>
        </is>
      </c>
      <c r="C4977" t="inlineStr">
        <is>
          <t>当新田変電所</t>
        </is>
      </c>
      <c r="D4977" t="inlineStr">
        <is>
          <t>岡山県</t>
        </is>
      </c>
      <c r="E4977" t="n">
        <v>110</v>
      </c>
      <c r="F4977" t="n">
        <v>6</v>
      </c>
      <c r="G4977" s="3" t="n">
        <v>34.622479</v>
      </c>
      <c r="H4977" s="3" t="n">
        <v>133.913493</v>
      </c>
      <c r="I4977" t="inlineStr">
        <is>
          <t>Google Places(名称一致)</t>
        </is>
      </c>
      <c r="J4977" t="n">
        <v>42</v>
      </c>
      <c r="K4977" t="n">
        <v>19</v>
      </c>
      <c r="L4977" t="n">
        <v>-2</v>
      </c>
      <c r="M4977" t="n">
        <v>19</v>
      </c>
      <c r="N4977" t="n">
        <v>0</v>
      </c>
      <c r="O4977" t="inlineStr">
        <is>
          <t>不可 #3</t>
        </is>
      </c>
      <c r="P4977" t="inlineStr">
        <is>
          <t>有り</t>
        </is>
      </c>
      <c r="R4977" s="4">
        <f>IF(COUNT($M4977:$N4977)=0,"",IF(AND(IF($N4977&lt;&gt;"",$N4977,$M4977)&lt;=0,$O4977&lt;&gt;"可"),"警告",""))</f>
        <v/>
      </c>
      <c r="S4977" s="4">
        <f>IF(COUNT($M4977:$N4977)=0,0,IF(IF($N4977&lt;&gt;"",$N4977,$M4977)&gt;=スコアリング基準!$B$20,スコアリング基準!$C$20,IF(IF($N4977&lt;&gt;"",$N4977,$M4977)&gt;=スコアリング基準!$B$21,スコアリング基準!$C$21,IF(IF($N4977&lt;&gt;"",$N4977,$M4977)&gt;0,スコアリング基準!$C$22,0))))</f>
        <v/>
      </c>
      <c r="T4977" s="4">
        <f>IF($O4977="可",スコアリング基準!$C$23,0)</f>
        <v/>
      </c>
      <c r="U4977" s="4">
        <f>IF(OR(COUNT($K4977:$L4977)&lt;2,$K4977=0),0,IF(ABS($L4977)/$K4977&lt;=スコアリング基準!$B$24,スコアリング基準!$C$24,IF(ABS($L4977)/$K4977&lt;=スコアリング基準!$B$25,スコアリング基準!$C$25,IF(ABS($L4977)/$K4977&lt;=スコアリング基準!$B$26,スコアリング基準!$C$26,0))))</f>
        <v/>
      </c>
      <c r="V4977" s="4">
        <f>IF($P4977="なし",スコアリング基準!$C$27,0)</f>
        <v/>
      </c>
      <c r="W4977" s="4">
        <f>IF($F4977="",0,IF(ISNUMBER($F4977),IF($F4977&lt;=スコアリング基準!$B$28,スコアリング基準!$C$28,スコアリング基準!$C$29),0))</f>
        <v/>
      </c>
      <c r="X4977" s="4">
        <f>IFERROR(VLOOKUP($B4977,スコアリング基準!$A$36:$B$46,2,FALSE),0)</f>
        <v/>
      </c>
      <c r="Y4977" s="4">
        <f>SUM($S4977:$X4977)</f>
        <v/>
      </c>
      <c r="Z4977" s="4">
        <f>IF(COUNT($M4977:$N4977)=0,"データ無",IF($Y4977&gt;=スコアリング基準!$B$30,"S",IF($Y4977&gt;=スコアリング基準!$B$31,"A",IF($Y4977&gt;=スコアリング基準!$B$32,"B","C"))))</f>
        <v/>
      </c>
      <c r="AA4977">
        <f>IFERROR(INDEX(実績DB!$I$3:$I$104,MATCH($B4977&amp;$C4977,実績DB!$J$3:$J$104,0)),"")</f>
        <v/>
      </c>
    </row>
    <row r="4978">
      <c r="A4978" t="n">
        <v>4976</v>
      </c>
      <c r="B4978" t="inlineStr">
        <is>
          <t>中国</t>
        </is>
      </c>
      <c r="C4978" t="inlineStr">
        <is>
          <t>彦島変電所</t>
        </is>
      </c>
      <c r="D4978" t="inlineStr">
        <is>
          <t>山口県</t>
        </is>
      </c>
      <c r="E4978" t="n">
        <v>110</v>
      </c>
      <c r="F4978" t="n">
        <v>6</v>
      </c>
      <c r="G4978" s="3" t="n">
        <v>33.93623</v>
      </c>
      <c r="H4978" s="3" t="n">
        <v>130.91027</v>
      </c>
      <c r="I4978" t="inlineStr">
        <is>
          <t>OSM実測(名称一致)</t>
        </is>
      </c>
      <c r="J4978" t="n">
        <v>38</v>
      </c>
      <c r="K4978" t="n">
        <v>38</v>
      </c>
      <c r="L4978" t="n">
        <v>-23</v>
      </c>
      <c r="M4978" t="n">
        <v>15</v>
      </c>
      <c r="N4978" t="n">
        <v>0</v>
      </c>
      <c r="O4978" t="inlineStr">
        <is>
          <t>不可 ♯3</t>
        </is>
      </c>
      <c r="P4978" t="inlineStr">
        <is>
          <t>有り</t>
        </is>
      </c>
      <c r="R4978" s="4">
        <f>IF(COUNT($M4978:$N4978)=0,"",IF(AND(IF($N4978&lt;&gt;"",$N4978,$M4978)&lt;=0,$O4978&lt;&gt;"可"),"警告",""))</f>
        <v/>
      </c>
      <c r="S4978" s="4">
        <f>IF(COUNT($M4978:$N4978)=0,0,IF(IF($N4978&lt;&gt;"",$N4978,$M4978)&gt;=スコアリング基準!$B$20,スコアリング基準!$C$20,IF(IF($N4978&lt;&gt;"",$N4978,$M4978)&gt;=スコアリング基準!$B$21,スコアリング基準!$C$21,IF(IF($N4978&lt;&gt;"",$N4978,$M4978)&gt;0,スコアリング基準!$C$22,0))))</f>
        <v/>
      </c>
      <c r="T4978" s="4">
        <f>IF($O4978="可",スコアリング基準!$C$23,0)</f>
        <v/>
      </c>
      <c r="U4978" s="4">
        <f>IF(OR(COUNT($K4978:$L4978)&lt;2,$K4978=0),0,IF(ABS($L4978)/$K4978&lt;=スコアリング基準!$B$24,スコアリング基準!$C$24,IF(ABS($L4978)/$K4978&lt;=スコアリング基準!$B$25,スコアリング基準!$C$25,IF(ABS($L4978)/$K4978&lt;=スコアリング基準!$B$26,スコアリング基準!$C$26,0))))</f>
        <v/>
      </c>
      <c r="V4978" s="4">
        <f>IF($P4978="なし",スコアリング基準!$C$27,0)</f>
        <v/>
      </c>
      <c r="W4978" s="4">
        <f>IF($F4978="",0,IF(ISNUMBER($F4978),IF($F4978&lt;=スコアリング基準!$B$28,スコアリング基準!$C$28,スコアリング基準!$C$29),0))</f>
        <v/>
      </c>
      <c r="X4978" s="4">
        <f>IFERROR(VLOOKUP($B4978,スコアリング基準!$A$36:$B$46,2,FALSE),0)</f>
        <v/>
      </c>
      <c r="Y4978" s="4">
        <f>SUM($S4978:$X4978)</f>
        <v/>
      </c>
      <c r="Z4978" s="4">
        <f>IF(COUNT($M4978:$N4978)=0,"データ無",IF($Y4978&gt;=スコアリング基準!$B$30,"S",IF($Y4978&gt;=スコアリング基準!$B$31,"A",IF($Y4978&gt;=スコアリング基準!$B$32,"B","C"))))</f>
        <v/>
      </c>
      <c r="AA4978">
        <f>IFERROR(INDEX(実績DB!$I$3:$I$104,MATCH($B4978&amp;$C4978,実績DB!$J$3:$J$104,0)),"")</f>
        <v/>
      </c>
    </row>
    <row r="4979">
      <c r="A4979" t="n">
        <v>4977</v>
      </c>
      <c r="B4979" t="inlineStr">
        <is>
          <t>中国</t>
        </is>
      </c>
      <c r="C4979" t="inlineStr">
        <is>
          <t>御幸変電所</t>
        </is>
      </c>
      <c r="D4979" t="inlineStr">
        <is>
          <t>広島県</t>
        </is>
      </c>
      <c r="E4979" t="n">
        <v>110</v>
      </c>
      <c r="F4979" t="n">
        <v>6</v>
      </c>
      <c r="G4979" s="3" t="n">
        <v>34.535632</v>
      </c>
      <c r="H4979" s="3" t="n">
        <v>133.342152</v>
      </c>
      <c r="I4979" t="inlineStr">
        <is>
          <t>Google Places(名称一致)</t>
        </is>
      </c>
      <c r="J4979" t="n">
        <v>47</v>
      </c>
      <c r="K4979" t="n">
        <v>42</v>
      </c>
      <c r="L4979" t="n">
        <v>-35</v>
      </c>
      <c r="M4979" t="n">
        <v>7</v>
      </c>
      <c r="N4979" t="n">
        <v>7</v>
      </c>
      <c r="O4979" t="inlineStr">
        <is>
          <t>不可 ♯3</t>
        </is>
      </c>
      <c r="P4979" t="inlineStr">
        <is>
          <t>なし</t>
        </is>
      </c>
      <c r="R4979" s="4">
        <f>IF(COUNT($M4979:$N4979)=0,"",IF(AND(IF($N4979&lt;&gt;"",$N4979,$M4979)&lt;=0,$O4979&lt;&gt;"可"),"警告",""))</f>
        <v/>
      </c>
      <c r="S4979" s="4">
        <f>IF(COUNT($M4979:$N4979)=0,0,IF(IF($N4979&lt;&gt;"",$N4979,$M4979)&gt;=スコアリング基準!$B$20,スコアリング基準!$C$20,IF(IF($N4979&lt;&gt;"",$N4979,$M4979)&gt;=スコアリング基準!$B$21,スコアリング基準!$C$21,IF(IF($N4979&lt;&gt;"",$N4979,$M4979)&gt;0,スコアリング基準!$C$22,0))))</f>
        <v/>
      </c>
      <c r="T4979" s="4">
        <f>IF($O4979="可",スコアリング基準!$C$23,0)</f>
        <v/>
      </c>
      <c r="U4979" s="4">
        <f>IF(OR(COUNT($K4979:$L4979)&lt;2,$K4979=0),0,IF(ABS($L4979)/$K4979&lt;=スコアリング基準!$B$24,スコアリング基準!$C$24,IF(ABS($L4979)/$K4979&lt;=スコアリング基準!$B$25,スコアリング基準!$C$25,IF(ABS($L4979)/$K4979&lt;=スコアリング基準!$B$26,スコアリング基準!$C$26,0))))</f>
        <v/>
      </c>
      <c r="V4979" s="4">
        <f>IF($P4979="なし",スコアリング基準!$C$27,0)</f>
        <v/>
      </c>
      <c r="W4979" s="4">
        <f>IF($F4979="",0,IF(ISNUMBER($F4979),IF($F4979&lt;=スコアリング基準!$B$28,スコアリング基準!$C$28,スコアリング基準!$C$29),0))</f>
        <v/>
      </c>
      <c r="X4979" s="4">
        <f>IFERROR(VLOOKUP($B4979,スコアリング基準!$A$36:$B$46,2,FALSE),0)</f>
        <v/>
      </c>
      <c r="Y4979" s="4">
        <f>SUM($S4979:$X4979)</f>
        <v/>
      </c>
      <c r="Z4979" s="4">
        <f>IF(COUNT($M4979:$N4979)=0,"データ無",IF($Y4979&gt;=スコアリング基準!$B$30,"S",IF($Y4979&gt;=スコアリング基準!$B$31,"A",IF($Y4979&gt;=スコアリング基準!$B$32,"B","C"))))</f>
        <v/>
      </c>
      <c r="AA4979">
        <f>IFERROR(INDEX(実績DB!$I$3:$I$104,MATCH($B4979&amp;$C4979,実績DB!$J$3:$J$104,0)),"")</f>
        <v/>
      </c>
    </row>
    <row r="4980">
      <c r="A4980" t="n">
        <v>4978</v>
      </c>
      <c r="B4980" t="inlineStr">
        <is>
          <t>中国</t>
        </is>
      </c>
      <c r="C4980" t="inlineStr">
        <is>
          <t>志和変電所</t>
        </is>
      </c>
      <c r="D4980" t="inlineStr">
        <is>
          <t>広島県</t>
        </is>
      </c>
      <c r="E4980" t="n">
        <v>110</v>
      </c>
      <c r="F4980" t="n">
        <v>6</v>
      </c>
      <c r="G4980" s="3" t="n">
        <v>34.463794</v>
      </c>
      <c r="H4980" s="3" t="n">
        <v>132.661839</v>
      </c>
      <c r="I4980" t="inlineStr">
        <is>
          <t>Google Places(名称一致)</t>
        </is>
      </c>
      <c r="J4980" t="n">
        <v>38</v>
      </c>
      <c r="K4980" t="n">
        <v>38</v>
      </c>
      <c r="L4980" t="n">
        <v>-38</v>
      </c>
      <c r="M4980" t="n">
        <v>0</v>
      </c>
      <c r="N4980" t="n">
        <v>0</v>
      </c>
      <c r="O4980" t="inlineStr">
        <is>
          <t>不可 ♯3</t>
        </is>
      </c>
      <c r="P4980" t="inlineStr">
        <is>
          <t>有り</t>
        </is>
      </c>
      <c r="R4980" s="4">
        <f>IF(COUNT($M4980:$N4980)=0,"",IF(AND(IF($N4980&lt;&gt;"",$N4980,$M4980)&lt;=0,$O4980&lt;&gt;"可"),"警告",""))</f>
        <v/>
      </c>
      <c r="S4980" s="4">
        <f>IF(COUNT($M4980:$N4980)=0,0,IF(IF($N4980&lt;&gt;"",$N4980,$M4980)&gt;=スコアリング基準!$B$20,スコアリング基準!$C$20,IF(IF($N4980&lt;&gt;"",$N4980,$M4980)&gt;=スコアリング基準!$B$21,スコアリング基準!$C$21,IF(IF($N4980&lt;&gt;"",$N4980,$M4980)&gt;0,スコアリング基準!$C$22,0))))</f>
        <v/>
      </c>
      <c r="T4980" s="4">
        <f>IF($O4980="可",スコアリング基準!$C$23,0)</f>
        <v/>
      </c>
      <c r="U4980" s="4">
        <f>IF(OR(COUNT($K4980:$L4980)&lt;2,$K4980=0),0,IF(ABS($L4980)/$K4980&lt;=スコアリング基準!$B$24,スコアリング基準!$C$24,IF(ABS($L4980)/$K4980&lt;=スコアリング基準!$B$25,スコアリング基準!$C$25,IF(ABS($L4980)/$K4980&lt;=スコアリング基準!$B$26,スコアリング基準!$C$26,0))))</f>
        <v/>
      </c>
      <c r="V4980" s="4">
        <f>IF($P4980="なし",スコアリング基準!$C$27,0)</f>
        <v/>
      </c>
      <c r="W4980" s="4">
        <f>IF($F4980="",0,IF(ISNUMBER($F4980),IF($F4980&lt;=スコアリング基準!$B$28,スコアリング基準!$C$28,スコアリング基準!$C$29),0))</f>
        <v/>
      </c>
      <c r="X4980" s="4">
        <f>IFERROR(VLOOKUP($B4980,スコアリング基準!$A$36:$B$46,2,FALSE),0)</f>
        <v/>
      </c>
      <c r="Y4980" s="4">
        <f>SUM($S4980:$X4980)</f>
        <v/>
      </c>
      <c r="Z4980" s="4">
        <f>IF(COUNT($M4980:$N4980)=0,"データ無",IF($Y4980&gt;=スコアリング基準!$B$30,"S",IF($Y4980&gt;=スコアリング基準!$B$31,"A",IF($Y4980&gt;=スコアリング基準!$B$32,"B","C"))))</f>
        <v/>
      </c>
      <c r="AA4980">
        <f>IFERROR(INDEX(実績DB!$I$3:$I$104,MATCH($B4980&amp;$C4980,実績DB!$J$3:$J$104,0)),"")</f>
        <v/>
      </c>
    </row>
    <row r="4981">
      <c r="A4981" t="n">
        <v>4979</v>
      </c>
      <c r="B4981" t="inlineStr">
        <is>
          <t>中国</t>
        </is>
      </c>
      <c r="C4981" t="inlineStr">
        <is>
          <t>打吹変電所</t>
        </is>
      </c>
      <c r="D4981" t="inlineStr">
        <is>
          <t>鳥取県</t>
        </is>
      </c>
      <c r="E4981" t="n">
        <v>110</v>
      </c>
      <c r="F4981" t="n">
        <v>6</v>
      </c>
      <c r="G4981" s="3" t="n">
        <v>35.427754</v>
      </c>
      <c r="H4981" s="3" t="n">
        <v>133.836847</v>
      </c>
      <c r="I4981" t="inlineStr">
        <is>
          <t>Google Places(名称一致)</t>
        </is>
      </c>
      <c r="J4981" t="n">
        <v>42</v>
      </c>
      <c r="K4981" t="n">
        <v>38</v>
      </c>
      <c r="L4981" t="n">
        <v>-26</v>
      </c>
      <c r="M4981" t="n">
        <v>12</v>
      </c>
      <c r="N4981" t="n">
        <v>0</v>
      </c>
      <c r="O4981" t="inlineStr">
        <is>
          <t>不可 ♯3</t>
        </is>
      </c>
      <c r="P4981" t="inlineStr">
        <is>
          <t>有り</t>
        </is>
      </c>
      <c r="R4981" s="4">
        <f>IF(COUNT($M4981:$N4981)=0,"",IF(AND(IF($N4981&lt;&gt;"",$N4981,$M4981)&lt;=0,$O4981&lt;&gt;"可"),"警告",""))</f>
        <v/>
      </c>
      <c r="S4981" s="4">
        <f>IF(COUNT($M4981:$N4981)=0,0,IF(IF($N4981&lt;&gt;"",$N4981,$M4981)&gt;=スコアリング基準!$B$20,スコアリング基準!$C$20,IF(IF($N4981&lt;&gt;"",$N4981,$M4981)&gt;=スコアリング基準!$B$21,スコアリング基準!$C$21,IF(IF($N4981&lt;&gt;"",$N4981,$M4981)&gt;0,スコアリング基準!$C$22,0))))</f>
        <v/>
      </c>
      <c r="T4981" s="4">
        <f>IF($O4981="可",スコアリング基準!$C$23,0)</f>
        <v/>
      </c>
      <c r="U4981" s="4">
        <f>IF(OR(COUNT($K4981:$L4981)&lt;2,$K4981=0),0,IF(ABS($L4981)/$K4981&lt;=スコアリング基準!$B$24,スコアリング基準!$C$24,IF(ABS($L4981)/$K4981&lt;=スコアリング基準!$B$25,スコアリング基準!$C$25,IF(ABS($L4981)/$K4981&lt;=スコアリング基準!$B$26,スコアリング基準!$C$26,0))))</f>
        <v/>
      </c>
      <c r="V4981" s="4">
        <f>IF($P4981="なし",スコアリング基準!$C$27,0)</f>
        <v/>
      </c>
      <c r="W4981" s="4">
        <f>IF($F4981="",0,IF(ISNUMBER($F4981),IF($F4981&lt;=スコアリング基準!$B$28,スコアリング基準!$C$28,スコアリング基準!$C$29),0))</f>
        <v/>
      </c>
      <c r="X4981" s="4">
        <f>IFERROR(VLOOKUP($B4981,スコアリング基準!$A$36:$B$46,2,FALSE),0)</f>
        <v/>
      </c>
      <c r="Y4981" s="4">
        <f>SUM($S4981:$X4981)</f>
        <v/>
      </c>
      <c r="Z4981" s="4">
        <f>IF(COUNT($M4981:$N4981)=0,"データ無",IF($Y4981&gt;=スコアリング基準!$B$30,"S",IF($Y4981&gt;=スコアリング基準!$B$31,"A",IF($Y4981&gt;=スコアリング基準!$B$32,"B","C"))))</f>
        <v/>
      </c>
      <c r="AA4981">
        <f>IFERROR(INDEX(実績DB!$I$3:$I$104,MATCH($B4981&amp;$C4981,実績DB!$J$3:$J$104,0)),"")</f>
        <v/>
      </c>
    </row>
    <row r="4982">
      <c r="A4982" t="n">
        <v>4980</v>
      </c>
      <c r="B4982" t="inlineStr">
        <is>
          <t>中国</t>
        </is>
      </c>
      <c r="C4982" t="inlineStr">
        <is>
          <t>打梨変電所</t>
        </is>
      </c>
      <c r="D4982" t="inlineStr">
        <is>
          <t>広島県</t>
        </is>
      </c>
      <c r="E4982" t="n">
        <v>110</v>
      </c>
      <c r="F4982" t="n">
        <v>11</v>
      </c>
      <c r="G4982" s="3" t="n"/>
      <c r="H4982" s="3" t="n"/>
      <c r="I4982" t="inlineStr">
        <is>
          <t>未取得</t>
        </is>
      </c>
      <c r="J4982" t="n">
        <v>23</v>
      </c>
      <c r="K4982" t="n">
        <v>23</v>
      </c>
      <c r="L4982" t="n">
        <v>-25</v>
      </c>
      <c r="O4982" t="inlineStr">
        <is>
          <t>不可 ♯3</t>
        </is>
      </c>
      <c r="P4982" t="inlineStr">
        <is>
          <t>有り</t>
        </is>
      </c>
      <c r="R4982" s="4">
        <f>IF(COUNT($M4982:$N4982)=0,"",IF(AND(IF($N4982&lt;&gt;"",$N4982,$M4982)&lt;=0,$O4982&lt;&gt;"可"),"警告",""))</f>
        <v/>
      </c>
      <c r="S4982" s="4">
        <f>IF(COUNT($M4982:$N4982)=0,0,IF(IF($N4982&lt;&gt;"",$N4982,$M4982)&gt;=スコアリング基準!$B$20,スコアリング基準!$C$20,IF(IF($N4982&lt;&gt;"",$N4982,$M4982)&gt;=スコアリング基準!$B$21,スコアリング基準!$C$21,IF(IF($N4982&lt;&gt;"",$N4982,$M4982)&gt;0,スコアリング基準!$C$22,0))))</f>
        <v/>
      </c>
      <c r="T4982" s="4">
        <f>IF($O4982="可",スコアリング基準!$C$23,0)</f>
        <v/>
      </c>
      <c r="U4982" s="4">
        <f>IF(OR(COUNT($K4982:$L4982)&lt;2,$K4982=0),0,IF(ABS($L4982)/$K4982&lt;=スコアリング基準!$B$24,スコアリング基準!$C$24,IF(ABS($L4982)/$K4982&lt;=スコアリング基準!$B$25,スコアリング基準!$C$25,IF(ABS($L4982)/$K4982&lt;=スコアリング基準!$B$26,スコアリング基準!$C$26,0))))</f>
        <v/>
      </c>
      <c r="V4982" s="4">
        <f>IF($P4982="なし",スコアリング基準!$C$27,0)</f>
        <v/>
      </c>
      <c r="W4982" s="4">
        <f>IF($F4982="",0,IF(ISNUMBER($F4982),IF($F4982&lt;=スコアリング基準!$B$28,スコアリング基準!$C$28,スコアリング基準!$C$29),0))</f>
        <v/>
      </c>
      <c r="X4982" s="4">
        <f>IFERROR(VLOOKUP($B4982,スコアリング基準!$A$36:$B$46,2,FALSE),0)</f>
        <v/>
      </c>
      <c r="Y4982" s="4">
        <f>SUM($S4982:$X4982)</f>
        <v/>
      </c>
      <c r="Z4982" s="4">
        <f>IF(COUNT($M4982:$N4982)=0,"データ無",IF($Y4982&gt;=スコアリング基準!$B$30,"S",IF($Y4982&gt;=スコアリング基準!$B$31,"A",IF($Y4982&gt;=スコアリング基準!$B$32,"B","C"))))</f>
        <v/>
      </c>
      <c r="AA4982">
        <f>IFERROR(INDEX(実績DB!$I$3:$I$104,MATCH($B4982&amp;$C4982,実績DB!$J$3:$J$104,0)),"")</f>
        <v/>
      </c>
    </row>
    <row r="4983">
      <c r="A4983" t="n">
        <v>4981</v>
      </c>
      <c r="B4983" t="inlineStr">
        <is>
          <t>中国</t>
        </is>
      </c>
      <c r="C4983" t="inlineStr">
        <is>
          <t>技術研究センター変電所</t>
        </is>
      </c>
      <c r="D4983" t="inlineStr">
        <is>
          <t>広島県</t>
        </is>
      </c>
      <c r="E4983" t="n">
        <v>110</v>
      </c>
      <c r="F4983" t="n">
        <v>6</v>
      </c>
      <c r="G4983" s="3" t="n"/>
      <c r="H4983" s="3" t="n"/>
      <c r="I4983" t="inlineStr">
        <is>
          <t>未取得</t>
        </is>
      </c>
      <c r="J4983" t="n">
        <v>38</v>
      </c>
      <c r="K4983" t="n">
        <v>19</v>
      </c>
      <c r="L4983" t="n">
        <v>-19</v>
      </c>
      <c r="M4983" t="n">
        <v>0</v>
      </c>
      <c r="N4983" t="n">
        <v>0</v>
      </c>
      <c r="O4983" t="inlineStr">
        <is>
          <t>不可 ♯3</t>
        </is>
      </c>
      <c r="P4983" t="inlineStr">
        <is>
          <t>有り</t>
        </is>
      </c>
      <c r="R4983" s="4">
        <f>IF(COUNT($M4983:$N4983)=0,"",IF(AND(IF($N4983&lt;&gt;"",$N4983,$M4983)&lt;=0,$O4983&lt;&gt;"可"),"警告",""))</f>
        <v/>
      </c>
      <c r="S4983" s="4">
        <f>IF(COUNT($M4983:$N4983)=0,0,IF(IF($N4983&lt;&gt;"",$N4983,$M4983)&gt;=スコアリング基準!$B$20,スコアリング基準!$C$20,IF(IF($N4983&lt;&gt;"",$N4983,$M4983)&gt;=スコアリング基準!$B$21,スコアリング基準!$C$21,IF(IF($N4983&lt;&gt;"",$N4983,$M4983)&gt;0,スコアリング基準!$C$22,0))))</f>
        <v/>
      </c>
      <c r="T4983" s="4">
        <f>IF($O4983="可",スコアリング基準!$C$23,0)</f>
        <v/>
      </c>
      <c r="U4983" s="4">
        <f>IF(OR(COUNT($K4983:$L4983)&lt;2,$K4983=0),0,IF(ABS($L4983)/$K4983&lt;=スコアリング基準!$B$24,スコアリング基準!$C$24,IF(ABS($L4983)/$K4983&lt;=スコアリング基準!$B$25,スコアリング基準!$C$25,IF(ABS($L4983)/$K4983&lt;=スコアリング基準!$B$26,スコアリング基準!$C$26,0))))</f>
        <v/>
      </c>
      <c r="V4983" s="4">
        <f>IF($P4983="なし",スコアリング基準!$C$27,0)</f>
        <v/>
      </c>
      <c r="W4983" s="4">
        <f>IF($F4983="",0,IF(ISNUMBER($F4983),IF($F4983&lt;=スコアリング基準!$B$28,スコアリング基準!$C$28,スコアリング基準!$C$29),0))</f>
        <v/>
      </c>
      <c r="X4983" s="4">
        <f>IFERROR(VLOOKUP($B4983,スコアリング基準!$A$36:$B$46,2,FALSE),0)</f>
        <v/>
      </c>
      <c r="Y4983" s="4">
        <f>SUM($S4983:$X4983)</f>
        <v/>
      </c>
      <c r="Z4983" s="4">
        <f>IF(COUNT($M4983:$N4983)=0,"データ無",IF($Y4983&gt;=スコアリング基準!$B$30,"S",IF($Y4983&gt;=スコアリング基準!$B$31,"A",IF($Y4983&gt;=スコアリング基準!$B$32,"B","C"))))</f>
        <v/>
      </c>
      <c r="AA4983">
        <f>IFERROR(INDEX(実績DB!$I$3:$I$104,MATCH($B4983&amp;$C4983,実績DB!$J$3:$J$104,0)),"")</f>
        <v/>
      </c>
    </row>
    <row r="4984">
      <c r="A4984" t="n">
        <v>4982</v>
      </c>
      <c r="B4984" t="inlineStr">
        <is>
          <t>中国</t>
        </is>
      </c>
      <c r="C4984" t="inlineStr">
        <is>
          <t>揖屋変電所</t>
        </is>
      </c>
      <c r="D4984" t="inlineStr">
        <is>
          <t>島根県</t>
        </is>
      </c>
      <c r="E4984" t="n">
        <v>110</v>
      </c>
      <c r="F4984" t="n">
        <v>6</v>
      </c>
      <c r="G4984" s="3" t="n">
        <v>35.425583</v>
      </c>
      <c r="H4984" s="3" t="n">
        <v>133.141029</v>
      </c>
      <c r="I4984" t="inlineStr">
        <is>
          <t>Google Places(名称一致)</t>
        </is>
      </c>
      <c r="J4984" t="n">
        <v>42</v>
      </c>
      <c r="K4984" t="n">
        <v>38</v>
      </c>
      <c r="L4984" t="n">
        <v>-25</v>
      </c>
      <c r="M4984" t="n">
        <v>13</v>
      </c>
      <c r="N4984" t="n">
        <v>0</v>
      </c>
      <c r="O4984" t="inlineStr">
        <is>
          <t>不可 ♯3</t>
        </is>
      </c>
      <c r="P4984" t="inlineStr">
        <is>
          <t>有り</t>
        </is>
      </c>
      <c r="R4984" s="4">
        <f>IF(COUNT($M4984:$N4984)=0,"",IF(AND(IF($N4984&lt;&gt;"",$N4984,$M4984)&lt;=0,$O4984&lt;&gt;"可"),"警告",""))</f>
        <v/>
      </c>
      <c r="S4984" s="4">
        <f>IF(COUNT($M4984:$N4984)=0,0,IF(IF($N4984&lt;&gt;"",$N4984,$M4984)&gt;=スコアリング基準!$B$20,スコアリング基準!$C$20,IF(IF($N4984&lt;&gt;"",$N4984,$M4984)&gt;=スコアリング基準!$B$21,スコアリング基準!$C$21,IF(IF($N4984&lt;&gt;"",$N4984,$M4984)&gt;0,スコアリング基準!$C$22,0))))</f>
        <v/>
      </c>
      <c r="T4984" s="4">
        <f>IF($O4984="可",スコアリング基準!$C$23,0)</f>
        <v/>
      </c>
      <c r="U4984" s="4">
        <f>IF(OR(COUNT($K4984:$L4984)&lt;2,$K4984=0),0,IF(ABS($L4984)/$K4984&lt;=スコアリング基準!$B$24,スコアリング基準!$C$24,IF(ABS($L4984)/$K4984&lt;=スコアリング基準!$B$25,スコアリング基準!$C$25,IF(ABS($L4984)/$K4984&lt;=スコアリング基準!$B$26,スコアリング基準!$C$26,0))))</f>
        <v/>
      </c>
      <c r="V4984" s="4">
        <f>IF($P4984="なし",スコアリング基準!$C$27,0)</f>
        <v/>
      </c>
      <c r="W4984" s="4">
        <f>IF($F4984="",0,IF(ISNUMBER($F4984),IF($F4984&lt;=スコアリング基準!$B$28,スコアリング基準!$C$28,スコアリング基準!$C$29),0))</f>
        <v/>
      </c>
      <c r="X4984" s="4">
        <f>IFERROR(VLOOKUP($B4984,スコアリング基準!$A$36:$B$46,2,FALSE),0)</f>
        <v/>
      </c>
      <c r="Y4984" s="4">
        <f>SUM($S4984:$X4984)</f>
        <v/>
      </c>
      <c r="Z4984" s="4">
        <f>IF(COUNT($M4984:$N4984)=0,"データ無",IF($Y4984&gt;=スコアリング基準!$B$30,"S",IF($Y4984&gt;=スコアリング基準!$B$31,"A",IF($Y4984&gt;=スコアリング基準!$B$32,"B","C"))))</f>
        <v/>
      </c>
      <c r="AA4984">
        <f>IFERROR(INDEX(実績DB!$I$3:$I$104,MATCH($B4984&amp;$C4984,実績DB!$J$3:$J$104,0)),"")</f>
        <v/>
      </c>
    </row>
    <row r="4985">
      <c r="A4985" t="n">
        <v>4983</v>
      </c>
      <c r="B4985" t="inlineStr">
        <is>
          <t>中国</t>
        </is>
      </c>
      <c r="C4985" t="inlineStr">
        <is>
          <t>新大内変電所</t>
        </is>
      </c>
      <c r="D4985" t="inlineStr">
        <is>
          <t>山口県</t>
        </is>
      </c>
      <c r="E4985" t="n">
        <v>110</v>
      </c>
      <c r="F4985" t="n">
        <v>6</v>
      </c>
      <c r="G4985" s="3" t="n">
        <v>34.16831</v>
      </c>
      <c r="H4985" s="3" t="n">
        <v>131.4756</v>
      </c>
      <c r="I4985" t="inlineStr">
        <is>
          <t>Google Places(名称一致)</t>
        </is>
      </c>
      <c r="J4985" t="n">
        <v>38</v>
      </c>
      <c r="K4985" t="n">
        <v>19</v>
      </c>
      <c r="L4985" t="n">
        <v>-1</v>
      </c>
      <c r="M4985" t="n">
        <v>18</v>
      </c>
      <c r="N4985" t="n">
        <v>0</v>
      </c>
      <c r="O4985" t="inlineStr">
        <is>
          <t>不可 ♯3</t>
        </is>
      </c>
      <c r="P4985" t="inlineStr">
        <is>
          <t>有り</t>
        </is>
      </c>
      <c r="R4985" s="4">
        <f>IF(COUNT($M4985:$N4985)=0,"",IF(AND(IF($N4985&lt;&gt;"",$N4985,$M4985)&lt;=0,$O4985&lt;&gt;"可"),"警告",""))</f>
        <v/>
      </c>
      <c r="S4985" s="4">
        <f>IF(COUNT($M4985:$N4985)=0,0,IF(IF($N4985&lt;&gt;"",$N4985,$M4985)&gt;=スコアリング基準!$B$20,スコアリング基準!$C$20,IF(IF($N4985&lt;&gt;"",$N4985,$M4985)&gt;=スコアリング基準!$B$21,スコアリング基準!$C$21,IF(IF($N4985&lt;&gt;"",$N4985,$M4985)&gt;0,スコアリング基準!$C$22,0))))</f>
        <v/>
      </c>
      <c r="T4985" s="4">
        <f>IF($O4985="可",スコアリング基準!$C$23,0)</f>
        <v/>
      </c>
      <c r="U4985" s="4">
        <f>IF(OR(COUNT($K4985:$L4985)&lt;2,$K4985=0),0,IF(ABS($L4985)/$K4985&lt;=スコアリング基準!$B$24,スコアリング基準!$C$24,IF(ABS($L4985)/$K4985&lt;=スコアリング基準!$B$25,スコアリング基準!$C$25,IF(ABS($L4985)/$K4985&lt;=スコアリング基準!$B$26,スコアリング基準!$C$26,0))))</f>
        <v/>
      </c>
      <c r="V4985" s="4">
        <f>IF($P4985="なし",スコアリング基準!$C$27,0)</f>
        <v/>
      </c>
      <c r="W4985" s="4">
        <f>IF($F4985="",0,IF(ISNUMBER($F4985),IF($F4985&lt;=スコアリング基準!$B$28,スコアリング基準!$C$28,スコアリング基準!$C$29),0))</f>
        <v/>
      </c>
      <c r="X4985" s="4">
        <f>IFERROR(VLOOKUP($B4985,スコアリング基準!$A$36:$B$46,2,FALSE),0)</f>
        <v/>
      </c>
      <c r="Y4985" s="4">
        <f>SUM($S4985:$X4985)</f>
        <v/>
      </c>
      <c r="Z4985" s="4">
        <f>IF(COUNT($M4985:$N4985)=0,"データ無",IF($Y4985&gt;=スコアリング基準!$B$30,"S",IF($Y4985&gt;=スコアリング基準!$B$31,"A",IF($Y4985&gt;=スコアリング基準!$B$32,"B","C"))))</f>
        <v/>
      </c>
      <c r="AA4985">
        <f>IFERROR(INDEX(実績DB!$I$3:$I$104,MATCH($B4985&amp;$C4985,実績DB!$J$3:$J$104,0)),"")</f>
        <v/>
      </c>
    </row>
    <row r="4986">
      <c r="A4986" t="n">
        <v>4984</v>
      </c>
      <c r="B4986" t="inlineStr">
        <is>
          <t>中国</t>
        </is>
      </c>
      <c r="C4986" t="inlineStr">
        <is>
          <t>新市変電所</t>
        </is>
      </c>
      <c r="D4986" t="inlineStr">
        <is>
          <t>広島県</t>
        </is>
      </c>
      <c r="E4986" t="n">
        <v>110</v>
      </c>
      <c r="F4986" t="n">
        <v>22</v>
      </c>
      <c r="G4986" s="3" t="n">
        <v>34.55269</v>
      </c>
      <c r="H4986" s="3" t="n">
        <v>133.268979</v>
      </c>
      <c r="I4986" t="inlineStr">
        <is>
          <t>Google Places(名称一致)</t>
        </is>
      </c>
      <c r="J4986" t="n">
        <v>85</v>
      </c>
      <c r="K4986" t="n">
        <v>42</v>
      </c>
      <c r="L4986" t="n">
        <v>-29</v>
      </c>
      <c r="O4986" t="inlineStr">
        <is>
          <t>可</t>
        </is>
      </c>
      <c r="P4986" t="inlineStr">
        <is>
          <t>なし</t>
        </is>
      </c>
      <c r="R4986" s="4">
        <f>IF(COUNT($M4986:$N4986)=0,"",IF(AND(IF($N4986&lt;&gt;"",$N4986,$M4986)&lt;=0,$O4986&lt;&gt;"可"),"警告",""))</f>
        <v/>
      </c>
      <c r="S4986" s="4">
        <f>IF(COUNT($M4986:$N4986)=0,0,IF(IF($N4986&lt;&gt;"",$N4986,$M4986)&gt;=スコアリング基準!$B$20,スコアリング基準!$C$20,IF(IF($N4986&lt;&gt;"",$N4986,$M4986)&gt;=スコアリング基準!$B$21,スコアリング基準!$C$21,IF(IF($N4986&lt;&gt;"",$N4986,$M4986)&gt;0,スコアリング基準!$C$22,0))))</f>
        <v/>
      </c>
      <c r="T4986" s="4">
        <f>IF($O4986="可",スコアリング基準!$C$23,0)</f>
        <v/>
      </c>
      <c r="U4986" s="4">
        <f>IF(OR(COUNT($K4986:$L4986)&lt;2,$K4986=0),0,IF(ABS($L4986)/$K4986&lt;=スコアリング基準!$B$24,スコアリング基準!$C$24,IF(ABS($L4986)/$K4986&lt;=スコアリング基準!$B$25,スコアリング基準!$C$25,IF(ABS($L4986)/$K4986&lt;=スコアリング基準!$B$26,スコアリング基準!$C$26,0))))</f>
        <v/>
      </c>
      <c r="V4986" s="4">
        <f>IF($P4986="なし",スコアリング基準!$C$27,0)</f>
        <v/>
      </c>
      <c r="W4986" s="4">
        <f>IF($F4986="",0,IF(ISNUMBER($F4986),IF($F4986&lt;=スコアリング基準!$B$28,スコアリング基準!$C$28,スコアリング基準!$C$29),0))</f>
        <v/>
      </c>
      <c r="X4986" s="4">
        <f>IFERROR(VLOOKUP($B4986,スコアリング基準!$A$36:$B$46,2,FALSE),0)</f>
        <v/>
      </c>
      <c r="Y4986" s="4">
        <f>SUM($S4986:$X4986)</f>
        <v/>
      </c>
      <c r="Z4986" s="4">
        <f>IF(COUNT($M4986:$N4986)=0,"データ無",IF($Y4986&gt;=スコアリング基準!$B$30,"S",IF($Y4986&gt;=スコアリング基準!$B$31,"A",IF($Y4986&gt;=スコアリング基準!$B$32,"B","C"))))</f>
        <v/>
      </c>
      <c r="AA4986">
        <f>IFERROR(INDEX(実績DB!$I$3:$I$104,MATCH($B4986&amp;$C4986,実績DB!$J$3:$J$104,0)),"")</f>
        <v/>
      </c>
    </row>
    <row r="4987">
      <c r="A4987" t="n">
        <v>4985</v>
      </c>
      <c r="B4987" t="inlineStr">
        <is>
          <t>中国</t>
        </is>
      </c>
      <c r="C4987" t="inlineStr">
        <is>
          <t>新涯変電所</t>
        </is>
      </c>
      <c r="D4987" t="inlineStr">
        <is>
          <t>広島県</t>
        </is>
      </c>
      <c r="E4987" t="n">
        <v>110</v>
      </c>
      <c r="F4987" t="n">
        <v>6</v>
      </c>
      <c r="G4987" s="3" t="n">
        <v>34.45841</v>
      </c>
      <c r="H4987" s="3" t="n">
        <v>133.402633</v>
      </c>
      <c r="I4987" t="inlineStr">
        <is>
          <t>Google Places(名称一致)</t>
        </is>
      </c>
      <c r="J4987" t="n">
        <v>57</v>
      </c>
      <c r="K4987" t="n">
        <v>42</v>
      </c>
      <c r="L4987" t="n">
        <v>-24</v>
      </c>
      <c r="M4987" t="n">
        <v>18</v>
      </c>
      <c r="N4987" t="n">
        <v>0</v>
      </c>
      <c r="O4987" t="inlineStr">
        <is>
          <t>不可 ♯3</t>
        </is>
      </c>
      <c r="P4987" t="inlineStr">
        <is>
          <t>有り</t>
        </is>
      </c>
      <c r="R4987" s="4">
        <f>IF(COUNT($M4987:$N4987)=0,"",IF(AND(IF($N4987&lt;&gt;"",$N4987,$M4987)&lt;=0,$O4987&lt;&gt;"可"),"警告",""))</f>
        <v/>
      </c>
      <c r="S4987" s="4">
        <f>IF(COUNT($M4987:$N4987)=0,0,IF(IF($N4987&lt;&gt;"",$N4987,$M4987)&gt;=スコアリング基準!$B$20,スコアリング基準!$C$20,IF(IF($N4987&lt;&gt;"",$N4987,$M4987)&gt;=スコアリング基準!$B$21,スコアリング基準!$C$21,IF(IF($N4987&lt;&gt;"",$N4987,$M4987)&gt;0,スコアリング基準!$C$22,0))))</f>
        <v/>
      </c>
      <c r="T4987" s="4">
        <f>IF($O4987="可",スコアリング基準!$C$23,0)</f>
        <v/>
      </c>
      <c r="U4987" s="4">
        <f>IF(OR(COUNT($K4987:$L4987)&lt;2,$K4987=0),0,IF(ABS($L4987)/$K4987&lt;=スコアリング基準!$B$24,スコアリング基準!$C$24,IF(ABS($L4987)/$K4987&lt;=スコアリング基準!$B$25,スコアリング基準!$C$25,IF(ABS($L4987)/$K4987&lt;=スコアリング基準!$B$26,スコアリング基準!$C$26,0))))</f>
        <v/>
      </c>
      <c r="V4987" s="4">
        <f>IF($P4987="なし",スコアリング基準!$C$27,0)</f>
        <v/>
      </c>
      <c r="W4987" s="4">
        <f>IF($F4987="",0,IF(ISNUMBER($F4987),IF($F4987&lt;=スコアリング基準!$B$28,スコアリング基準!$C$28,スコアリング基準!$C$29),0))</f>
        <v/>
      </c>
      <c r="X4987" s="4">
        <f>IFERROR(VLOOKUP($B4987,スコアリング基準!$A$36:$B$46,2,FALSE),0)</f>
        <v/>
      </c>
      <c r="Y4987" s="4">
        <f>SUM($S4987:$X4987)</f>
        <v/>
      </c>
      <c r="Z4987" s="4">
        <f>IF(COUNT($M4987:$N4987)=0,"データ無",IF($Y4987&gt;=スコアリング基準!$B$30,"S",IF($Y4987&gt;=スコアリング基準!$B$31,"A",IF($Y4987&gt;=スコアリング基準!$B$32,"B","C"))))</f>
        <v/>
      </c>
      <c r="AA4987">
        <f>IFERROR(INDEX(実績DB!$I$3:$I$104,MATCH($B4987&amp;$C4987,実績DB!$J$3:$J$104,0)),"")</f>
        <v/>
      </c>
    </row>
    <row r="4988">
      <c r="A4988" t="n">
        <v>4986</v>
      </c>
      <c r="B4988" t="inlineStr">
        <is>
          <t>中国</t>
        </is>
      </c>
      <c r="C4988" t="inlineStr">
        <is>
          <t>新熊見変電所</t>
        </is>
      </c>
      <c r="D4988" t="inlineStr">
        <is>
          <t>広島県</t>
        </is>
      </c>
      <c r="E4988" t="n">
        <v>110</v>
      </c>
      <c r="F4988" t="n">
        <v>6</v>
      </c>
      <c r="G4988" s="3" t="n">
        <v>34.837405</v>
      </c>
      <c r="H4988" s="3" t="n">
        <v>132.723988</v>
      </c>
      <c r="I4988" t="inlineStr">
        <is>
          <t>Google Places(名称一致)</t>
        </is>
      </c>
      <c r="J4988" t="n">
        <v>7</v>
      </c>
      <c r="K4988" t="n">
        <v>7</v>
      </c>
      <c r="L4988" t="n">
        <v>-7</v>
      </c>
      <c r="M4988" t="n">
        <v>0</v>
      </c>
      <c r="N4988" t="n">
        <v>0</v>
      </c>
      <c r="O4988" t="inlineStr">
        <is>
          <t>不可 ♯3</t>
        </is>
      </c>
      <c r="P4988" t="inlineStr">
        <is>
          <t>有り</t>
        </is>
      </c>
      <c r="R4988" s="4">
        <f>IF(COUNT($M4988:$N4988)=0,"",IF(AND(IF($N4988&lt;&gt;"",$N4988,$M4988)&lt;=0,$O4988&lt;&gt;"可"),"警告",""))</f>
        <v/>
      </c>
      <c r="S4988" s="4">
        <f>IF(COUNT($M4988:$N4988)=0,0,IF(IF($N4988&lt;&gt;"",$N4988,$M4988)&gt;=スコアリング基準!$B$20,スコアリング基準!$C$20,IF(IF($N4988&lt;&gt;"",$N4988,$M4988)&gt;=スコアリング基準!$B$21,スコアリング基準!$C$21,IF(IF($N4988&lt;&gt;"",$N4988,$M4988)&gt;0,スコアリング基準!$C$22,0))))</f>
        <v/>
      </c>
      <c r="T4988" s="4">
        <f>IF($O4988="可",スコアリング基準!$C$23,0)</f>
        <v/>
      </c>
      <c r="U4988" s="4">
        <f>IF(OR(COUNT($K4988:$L4988)&lt;2,$K4988=0),0,IF(ABS($L4988)/$K4988&lt;=スコアリング基準!$B$24,スコアリング基準!$C$24,IF(ABS($L4988)/$K4988&lt;=スコアリング基準!$B$25,スコアリング基準!$C$25,IF(ABS($L4988)/$K4988&lt;=スコアリング基準!$B$26,スコアリング基準!$C$26,0))))</f>
        <v/>
      </c>
      <c r="V4988" s="4">
        <f>IF($P4988="なし",スコアリング基準!$C$27,0)</f>
        <v/>
      </c>
      <c r="W4988" s="4">
        <f>IF($F4988="",0,IF(ISNUMBER($F4988),IF($F4988&lt;=スコアリング基準!$B$28,スコアリング基準!$C$28,スコアリング基準!$C$29),0))</f>
        <v/>
      </c>
      <c r="X4988" s="4">
        <f>IFERROR(VLOOKUP($B4988,スコアリング基準!$A$36:$B$46,2,FALSE),0)</f>
        <v/>
      </c>
      <c r="Y4988" s="4">
        <f>SUM($S4988:$X4988)</f>
        <v/>
      </c>
      <c r="Z4988" s="4">
        <f>IF(COUNT($M4988:$N4988)=0,"データ無",IF($Y4988&gt;=スコアリング基準!$B$30,"S",IF($Y4988&gt;=スコアリング基準!$B$31,"A",IF($Y4988&gt;=スコアリング基準!$B$32,"B","C"))))</f>
        <v/>
      </c>
      <c r="AA4988">
        <f>IFERROR(INDEX(実績DB!$I$3:$I$104,MATCH($B4988&amp;$C4988,実績DB!$J$3:$J$104,0)),"")</f>
        <v/>
      </c>
    </row>
    <row r="4989">
      <c r="A4989" t="n">
        <v>4987</v>
      </c>
      <c r="B4989" t="inlineStr">
        <is>
          <t>中国</t>
        </is>
      </c>
      <c r="C4989" t="inlineStr">
        <is>
          <t>明塚変電所</t>
        </is>
      </c>
      <c r="D4989" t="inlineStr">
        <is>
          <t>島根県</t>
        </is>
      </c>
      <c r="E4989" t="n">
        <v>110</v>
      </c>
      <c r="F4989" t="n">
        <v>66</v>
      </c>
      <c r="G4989" s="3" t="n"/>
      <c r="H4989" s="3" t="n"/>
      <c r="I4989" t="inlineStr">
        <is>
          <t>未取得</t>
        </is>
      </c>
      <c r="J4989" t="n">
        <v>42</v>
      </c>
      <c r="K4989" t="n">
        <v>42</v>
      </c>
      <c r="L4989" t="n">
        <v>-55</v>
      </c>
      <c r="O4989" t="inlineStr">
        <is>
          <t>不可 ♯2</t>
        </is>
      </c>
      <c r="P4989" t="inlineStr">
        <is>
          <t>有り</t>
        </is>
      </c>
      <c r="R4989" s="4">
        <f>IF(COUNT($M4989:$N4989)=0,"",IF(AND(IF($N4989&lt;&gt;"",$N4989,$M4989)&lt;=0,$O4989&lt;&gt;"可"),"警告",""))</f>
        <v/>
      </c>
      <c r="S4989" s="4">
        <f>IF(COUNT($M4989:$N4989)=0,0,IF(IF($N4989&lt;&gt;"",$N4989,$M4989)&gt;=スコアリング基準!$B$20,スコアリング基準!$C$20,IF(IF($N4989&lt;&gt;"",$N4989,$M4989)&gt;=スコアリング基準!$B$21,スコアリング基準!$C$21,IF(IF($N4989&lt;&gt;"",$N4989,$M4989)&gt;0,スコアリング基準!$C$22,0))))</f>
        <v/>
      </c>
      <c r="T4989" s="4">
        <f>IF($O4989="可",スコアリング基準!$C$23,0)</f>
        <v/>
      </c>
      <c r="U4989" s="4">
        <f>IF(OR(COUNT($K4989:$L4989)&lt;2,$K4989=0),0,IF(ABS($L4989)/$K4989&lt;=スコアリング基準!$B$24,スコアリング基準!$C$24,IF(ABS($L4989)/$K4989&lt;=スコアリング基準!$B$25,スコアリング基準!$C$25,IF(ABS($L4989)/$K4989&lt;=スコアリング基準!$B$26,スコアリング基準!$C$26,0))))</f>
        <v/>
      </c>
      <c r="V4989" s="4">
        <f>IF($P4989="なし",スコアリング基準!$C$27,0)</f>
        <v/>
      </c>
      <c r="W4989" s="4">
        <f>IF($F4989="",0,IF(ISNUMBER($F4989),IF($F4989&lt;=スコアリング基準!$B$28,スコアリング基準!$C$28,スコアリング基準!$C$29),0))</f>
        <v/>
      </c>
      <c r="X4989" s="4">
        <f>IFERROR(VLOOKUP($B4989,スコアリング基準!$A$36:$B$46,2,FALSE),0)</f>
        <v/>
      </c>
      <c r="Y4989" s="4">
        <f>SUM($S4989:$X4989)</f>
        <v/>
      </c>
      <c r="Z4989" s="4">
        <f>IF(COUNT($M4989:$N4989)=0,"データ無",IF($Y4989&gt;=スコアリング基準!$B$30,"S",IF($Y4989&gt;=スコアリング基準!$B$31,"A",IF($Y4989&gt;=スコアリング基準!$B$32,"B","C"))))</f>
        <v/>
      </c>
      <c r="AA4989">
        <f>IFERROR(INDEX(実績DB!$I$3:$I$104,MATCH($B4989&amp;$C4989,実績DB!$J$3:$J$104,0)),"")</f>
        <v/>
      </c>
    </row>
    <row r="4990">
      <c r="A4990" t="n">
        <v>4988</v>
      </c>
      <c r="B4990" t="inlineStr">
        <is>
          <t>中国</t>
        </is>
      </c>
      <c r="C4990" t="inlineStr">
        <is>
          <t>末広変電所</t>
        </is>
      </c>
      <c r="D4990" t="inlineStr">
        <is>
          <t>広島県</t>
        </is>
      </c>
      <c r="E4990" t="n">
        <v>110</v>
      </c>
      <c r="F4990" t="n">
        <v>6</v>
      </c>
      <c r="G4990" s="3" t="n">
        <v>34.231208</v>
      </c>
      <c r="H4990" s="3" t="n">
        <v>132.620003</v>
      </c>
      <c r="I4990" t="inlineStr">
        <is>
          <t>Google Places(名称一致)</t>
        </is>
      </c>
      <c r="J4990" t="n">
        <v>19</v>
      </c>
      <c r="K4990" t="n">
        <v>19</v>
      </c>
      <c r="L4990" t="n">
        <v>-18</v>
      </c>
      <c r="M4990" t="n">
        <v>1</v>
      </c>
      <c r="N4990" t="n">
        <v>0</v>
      </c>
      <c r="O4990" t="inlineStr">
        <is>
          <t>不可 ♯3</t>
        </is>
      </c>
      <c r="P4990" t="inlineStr">
        <is>
          <t>有り</t>
        </is>
      </c>
      <c r="R4990" s="4">
        <f>IF(COUNT($M4990:$N4990)=0,"",IF(AND(IF($N4990&lt;&gt;"",$N4990,$M4990)&lt;=0,$O4990&lt;&gt;"可"),"警告",""))</f>
        <v/>
      </c>
      <c r="S4990" s="4">
        <f>IF(COUNT($M4990:$N4990)=0,0,IF(IF($N4990&lt;&gt;"",$N4990,$M4990)&gt;=スコアリング基準!$B$20,スコアリング基準!$C$20,IF(IF($N4990&lt;&gt;"",$N4990,$M4990)&gt;=スコアリング基準!$B$21,スコアリング基準!$C$21,IF(IF($N4990&lt;&gt;"",$N4990,$M4990)&gt;0,スコアリング基準!$C$22,0))))</f>
        <v/>
      </c>
      <c r="T4990" s="4">
        <f>IF($O4990="可",スコアリング基準!$C$23,0)</f>
        <v/>
      </c>
      <c r="U4990" s="4">
        <f>IF(OR(COUNT($K4990:$L4990)&lt;2,$K4990=0),0,IF(ABS($L4990)/$K4990&lt;=スコアリング基準!$B$24,スコアリング基準!$C$24,IF(ABS($L4990)/$K4990&lt;=スコアリング基準!$B$25,スコアリング基準!$C$25,IF(ABS($L4990)/$K4990&lt;=スコアリング基準!$B$26,スコアリング基準!$C$26,0))))</f>
        <v/>
      </c>
      <c r="V4990" s="4">
        <f>IF($P4990="なし",スコアリング基準!$C$27,0)</f>
        <v/>
      </c>
      <c r="W4990" s="4">
        <f>IF($F4990="",0,IF(ISNUMBER($F4990),IF($F4990&lt;=スコアリング基準!$B$28,スコアリング基準!$C$28,スコアリング基準!$C$29),0))</f>
        <v/>
      </c>
      <c r="X4990" s="4">
        <f>IFERROR(VLOOKUP($B4990,スコアリング基準!$A$36:$B$46,2,FALSE),0)</f>
        <v/>
      </c>
      <c r="Y4990" s="4">
        <f>SUM($S4990:$X4990)</f>
        <v/>
      </c>
      <c r="Z4990" s="4">
        <f>IF(COUNT($M4990:$N4990)=0,"データ無",IF($Y4990&gt;=スコアリング基準!$B$30,"S",IF($Y4990&gt;=スコアリング基準!$B$31,"A",IF($Y4990&gt;=スコアリング基準!$B$32,"B","C"))))</f>
        <v/>
      </c>
      <c r="AA4990">
        <f>IFERROR(INDEX(実績DB!$I$3:$I$104,MATCH($B4990&amp;$C4990,実績DB!$J$3:$J$104,0)),"")</f>
        <v/>
      </c>
    </row>
    <row r="4991">
      <c r="A4991" t="n">
        <v>4989</v>
      </c>
      <c r="B4991" t="inlineStr">
        <is>
          <t>中国</t>
        </is>
      </c>
      <c r="C4991" t="inlineStr">
        <is>
          <t>末武変電所</t>
        </is>
      </c>
      <c r="D4991" t="inlineStr">
        <is>
          <t>山口県</t>
        </is>
      </c>
      <c r="E4991" t="n">
        <v>110</v>
      </c>
      <c r="F4991" t="n">
        <v>6</v>
      </c>
      <c r="G4991" s="3" t="n">
        <v>34.030601</v>
      </c>
      <c r="H4991" s="3" t="n">
        <v>131.847836</v>
      </c>
      <c r="I4991" t="inlineStr">
        <is>
          <t>Google Places(名称一致)</t>
        </is>
      </c>
      <c r="J4991" t="n">
        <v>42</v>
      </c>
      <c r="K4991" t="n">
        <v>38</v>
      </c>
      <c r="L4991" t="n">
        <v>-26</v>
      </c>
      <c r="M4991" t="n">
        <v>12</v>
      </c>
      <c r="N4991" t="n">
        <v>0</v>
      </c>
      <c r="O4991" t="inlineStr">
        <is>
          <t>不可 ♯3</t>
        </is>
      </c>
      <c r="P4991" t="inlineStr">
        <is>
          <t>有り</t>
        </is>
      </c>
      <c r="R4991" s="4">
        <f>IF(COUNT($M4991:$N4991)=0,"",IF(AND(IF($N4991&lt;&gt;"",$N4991,$M4991)&lt;=0,$O4991&lt;&gt;"可"),"警告",""))</f>
        <v/>
      </c>
      <c r="S4991" s="4">
        <f>IF(COUNT($M4991:$N4991)=0,0,IF(IF($N4991&lt;&gt;"",$N4991,$M4991)&gt;=スコアリング基準!$B$20,スコアリング基準!$C$20,IF(IF($N4991&lt;&gt;"",$N4991,$M4991)&gt;=スコアリング基準!$B$21,スコアリング基準!$C$21,IF(IF($N4991&lt;&gt;"",$N4991,$M4991)&gt;0,スコアリング基準!$C$22,0))))</f>
        <v/>
      </c>
      <c r="T4991" s="4">
        <f>IF($O4991="可",スコアリング基準!$C$23,0)</f>
        <v/>
      </c>
      <c r="U4991" s="4">
        <f>IF(OR(COUNT($K4991:$L4991)&lt;2,$K4991=0),0,IF(ABS($L4991)/$K4991&lt;=スコアリング基準!$B$24,スコアリング基準!$C$24,IF(ABS($L4991)/$K4991&lt;=スコアリング基準!$B$25,スコアリング基準!$C$25,IF(ABS($L4991)/$K4991&lt;=スコアリング基準!$B$26,スコアリング基準!$C$26,0))))</f>
        <v/>
      </c>
      <c r="V4991" s="4">
        <f>IF($P4991="なし",スコアリング基準!$C$27,0)</f>
        <v/>
      </c>
      <c r="W4991" s="4">
        <f>IF($F4991="",0,IF(ISNUMBER($F4991),IF($F4991&lt;=スコアリング基準!$B$28,スコアリング基準!$C$28,スコアリング基準!$C$29),0))</f>
        <v/>
      </c>
      <c r="X4991" s="4">
        <f>IFERROR(VLOOKUP($B4991,スコアリング基準!$A$36:$B$46,2,FALSE),0)</f>
        <v/>
      </c>
      <c r="Y4991" s="4">
        <f>SUM($S4991:$X4991)</f>
        <v/>
      </c>
      <c r="Z4991" s="4">
        <f>IF(COUNT($M4991:$N4991)=0,"データ無",IF($Y4991&gt;=スコアリング基準!$B$30,"S",IF($Y4991&gt;=スコアリング基準!$B$31,"A",IF($Y4991&gt;=スコアリング基準!$B$32,"B","C"))))</f>
        <v/>
      </c>
      <c r="AA4991">
        <f>IFERROR(INDEX(実績DB!$I$3:$I$104,MATCH($B4991&amp;$C4991,実績DB!$J$3:$J$104,0)),"")</f>
        <v/>
      </c>
    </row>
    <row r="4992">
      <c r="A4992" t="n">
        <v>4990</v>
      </c>
      <c r="B4992" t="inlineStr">
        <is>
          <t>中国</t>
        </is>
      </c>
      <c r="C4992" t="inlineStr">
        <is>
          <t>本地変電所</t>
        </is>
      </c>
      <c r="D4992" t="inlineStr">
        <is>
          <t>広島県</t>
        </is>
      </c>
      <c r="E4992" t="n">
        <v>110</v>
      </c>
      <c r="F4992" t="n">
        <v>6</v>
      </c>
      <c r="G4992" s="3" t="n">
        <v>34.64807</v>
      </c>
      <c r="H4992" s="3" t="n">
        <v>132.51309</v>
      </c>
      <c r="I4992" t="inlineStr">
        <is>
          <t>Google Places(名称一致)</t>
        </is>
      </c>
      <c r="J4992" t="n">
        <v>38</v>
      </c>
      <c r="K4992" t="n">
        <v>38</v>
      </c>
      <c r="L4992" t="n">
        <v>-36</v>
      </c>
      <c r="M4992" t="n">
        <v>2</v>
      </c>
      <c r="N4992" t="n">
        <v>0</v>
      </c>
      <c r="O4992" t="inlineStr">
        <is>
          <t>不可 ♯3</t>
        </is>
      </c>
      <c r="P4992" t="inlineStr">
        <is>
          <t>有り</t>
        </is>
      </c>
      <c r="R4992" s="4">
        <f>IF(COUNT($M4992:$N4992)=0,"",IF(AND(IF($N4992&lt;&gt;"",$N4992,$M4992)&lt;=0,$O4992&lt;&gt;"可"),"警告",""))</f>
        <v/>
      </c>
      <c r="S4992" s="4">
        <f>IF(COUNT($M4992:$N4992)=0,0,IF(IF($N4992&lt;&gt;"",$N4992,$M4992)&gt;=スコアリング基準!$B$20,スコアリング基準!$C$20,IF(IF($N4992&lt;&gt;"",$N4992,$M4992)&gt;=スコアリング基準!$B$21,スコアリング基準!$C$21,IF(IF($N4992&lt;&gt;"",$N4992,$M4992)&gt;0,スコアリング基準!$C$22,0))))</f>
        <v/>
      </c>
      <c r="T4992" s="4">
        <f>IF($O4992="可",スコアリング基準!$C$23,0)</f>
        <v/>
      </c>
      <c r="U4992" s="4">
        <f>IF(OR(COUNT($K4992:$L4992)&lt;2,$K4992=0),0,IF(ABS($L4992)/$K4992&lt;=スコアリング基準!$B$24,スコアリング基準!$C$24,IF(ABS($L4992)/$K4992&lt;=スコアリング基準!$B$25,スコアリング基準!$C$25,IF(ABS($L4992)/$K4992&lt;=スコアリング基準!$B$26,スコアリング基準!$C$26,0))))</f>
        <v/>
      </c>
      <c r="V4992" s="4">
        <f>IF($P4992="なし",スコアリング基準!$C$27,0)</f>
        <v/>
      </c>
      <c r="W4992" s="4">
        <f>IF($F4992="",0,IF(ISNUMBER($F4992),IF($F4992&lt;=スコアリング基準!$B$28,スコアリング基準!$C$28,スコアリング基準!$C$29),0))</f>
        <v/>
      </c>
      <c r="X4992" s="4">
        <f>IFERROR(VLOOKUP($B4992,スコアリング基準!$A$36:$B$46,2,FALSE),0)</f>
        <v/>
      </c>
      <c r="Y4992" s="4">
        <f>SUM($S4992:$X4992)</f>
        <v/>
      </c>
      <c r="Z4992" s="4">
        <f>IF(COUNT($M4992:$N4992)=0,"データ無",IF($Y4992&gt;=スコアリング基準!$B$30,"S",IF($Y4992&gt;=スコアリング基準!$B$31,"A",IF($Y4992&gt;=スコアリング基準!$B$32,"B","C"))))</f>
        <v/>
      </c>
      <c r="AA4992">
        <f>IFERROR(INDEX(実績DB!$I$3:$I$104,MATCH($B4992&amp;$C4992,実績DB!$J$3:$J$104,0)),"")</f>
        <v/>
      </c>
    </row>
    <row r="4993">
      <c r="A4993" t="n">
        <v>4991</v>
      </c>
      <c r="B4993" t="inlineStr">
        <is>
          <t>中国</t>
        </is>
      </c>
      <c r="C4993" t="inlineStr">
        <is>
          <t>東三原変電所</t>
        </is>
      </c>
      <c r="D4993" t="inlineStr">
        <is>
          <t>広島県</t>
        </is>
      </c>
      <c r="E4993" t="n">
        <v>110</v>
      </c>
      <c r="F4993" t="n">
        <v>22</v>
      </c>
      <c r="G4993" s="3" t="n">
        <v>34.399854</v>
      </c>
      <c r="H4993" s="3" t="n">
        <v>133.099683</v>
      </c>
      <c r="I4993" t="inlineStr">
        <is>
          <t>Google Places(名称一致)</t>
        </is>
      </c>
      <c r="J4993" t="n">
        <v>33</v>
      </c>
      <c r="K4993" t="n">
        <v>33</v>
      </c>
      <c r="L4993" t="n">
        <v>-4</v>
      </c>
      <c r="O4993" t="inlineStr">
        <is>
          <t>不可 ♯2</t>
        </is>
      </c>
      <c r="P4993" t="inlineStr">
        <is>
          <t>なし</t>
        </is>
      </c>
      <c r="R4993" s="4">
        <f>IF(COUNT($M4993:$N4993)=0,"",IF(AND(IF($N4993&lt;&gt;"",$N4993,$M4993)&lt;=0,$O4993&lt;&gt;"可"),"警告",""))</f>
        <v/>
      </c>
      <c r="S4993" s="4">
        <f>IF(COUNT($M4993:$N4993)=0,0,IF(IF($N4993&lt;&gt;"",$N4993,$M4993)&gt;=スコアリング基準!$B$20,スコアリング基準!$C$20,IF(IF($N4993&lt;&gt;"",$N4993,$M4993)&gt;=スコアリング基準!$B$21,スコアリング基準!$C$21,IF(IF($N4993&lt;&gt;"",$N4993,$M4993)&gt;0,スコアリング基準!$C$22,0))))</f>
        <v/>
      </c>
      <c r="T4993" s="4">
        <f>IF($O4993="可",スコアリング基準!$C$23,0)</f>
        <v/>
      </c>
      <c r="U4993" s="4">
        <f>IF(OR(COUNT($K4993:$L4993)&lt;2,$K4993=0),0,IF(ABS($L4993)/$K4993&lt;=スコアリング基準!$B$24,スコアリング基準!$C$24,IF(ABS($L4993)/$K4993&lt;=スコアリング基準!$B$25,スコアリング基準!$C$25,IF(ABS($L4993)/$K4993&lt;=スコアリング基準!$B$26,スコアリング基準!$C$26,0))))</f>
        <v/>
      </c>
      <c r="V4993" s="4">
        <f>IF($P4993="なし",スコアリング基準!$C$27,0)</f>
        <v/>
      </c>
      <c r="W4993" s="4">
        <f>IF($F4993="",0,IF(ISNUMBER($F4993),IF($F4993&lt;=スコアリング基準!$B$28,スコアリング基準!$C$28,スコアリング基準!$C$29),0))</f>
        <v/>
      </c>
      <c r="X4993" s="4">
        <f>IFERROR(VLOOKUP($B4993,スコアリング基準!$A$36:$B$46,2,FALSE),0)</f>
        <v/>
      </c>
      <c r="Y4993" s="4">
        <f>SUM($S4993:$X4993)</f>
        <v/>
      </c>
      <c r="Z4993" s="4">
        <f>IF(COUNT($M4993:$N4993)=0,"データ無",IF($Y4993&gt;=スコアリング基準!$B$30,"S",IF($Y4993&gt;=スコアリング基準!$B$31,"A",IF($Y4993&gt;=スコアリング基準!$B$32,"B","C"))))</f>
        <v/>
      </c>
      <c r="AA4993">
        <f>IFERROR(INDEX(実績DB!$I$3:$I$104,MATCH($B4993&amp;$C4993,実績DB!$J$3:$J$104,0)),"")</f>
        <v/>
      </c>
    </row>
    <row r="4994">
      <c r="A4994" t="n">
        <v>4992</v>
      </c>
      <c r="B4994" t="inlineStr">
        <is>
          <t>中国</t>
        </is>
      </c>
      <c r="C4994" t="inlineStr">
        <is>
          <t>東三次変電所</t>
        </is>
      </c>
      <c r="D4994" t="inlineStr">
        <is>
          <t>広島県</t>
        </is>
      </c>
      <c r="E4994" t="n">
        <v>110</v>
      </c>
      <c r="F4994" t="n">
        <v>22</v>
      </c>
      <c r="G4994" s="3" t="n">
        <v>34.783999</v>
      </c>
      <c r="H4994" s="3" t="n">
        <v>132.877442</v>
      </c>
      <c r="I4994" t="inlineStr">
        <is>
          <t>Google Places(名称一致)</t>
        </is>
      </c>
      <c r="J4994" t="n">
        <v>66</v>
      </c>
      <c r="K4994" t="n">
        <v>38</v>
      </c>
      <c r="L4994" t="n">
        <v>-37</v>
      </c>
      <c r="M4994" t="n">
        <v>1</v>
      </c>
      <c r="N4994" t="n">
        <v>0</v>
      </c>
      <c r="O4994" t="inlineStr">
        <is>
          <t>不可 ♯2</t>
        </is>
      </c>
      <c r="P4994" t="inlineStr">
        <is>
          <t>有り</t>
        </is>
      </c>
      <c r="R4994" s="4">
        <f>IF(COUNT($M4994:$N4994)=0,"",IF(AND(IF($N4994&lt;&gt;"",$N4994,$M4994)&lt;=0,$O4994&lt;&gt;"可"),"警告",""))</f>
        <v/>
      </c>
      <c r="S4994" s="4">
        <f>IF(COUNT($M4994:$N4994)=0,0,IF(IF($N4994&lt;&gt;"",$N4994,$M4994)&gt;=スコアリング基準!$B$20,スコアリング基準!$C$20,IF(IF($N4994&lt;&gt;"",$N4994,$M4994)&gt;=スコアリング基準!$B$21,スコアリング基準!$C$21,IF(IF($N4994&lt;&gt;"",$N4994,$M4994)&gt;0,スコアリング基準!$C$22,0))))</f>
        <v/>
      </c>
      <c r="T4994" s="4">
        <f>IF($O4994="可",スコアリング基準!$C$23,0)</f>
        <v/>
      </c>
      <c r="U4994" s="4">
        <f>IF(OR(COUNT($K4994:$L4994)&lt;2,$K4994=0),0,IF(ABS($L4994)/$K4994&lt;=スコアリング基準!$B$24,スコアリング基準!$C$24,IF(ABS($L4994)/$K4994&lt;=スコアリング基準!$B$25,スコアリング基準!$C$25,IF(ABS($L4994)/$K4994&lt;=スコアリング基準!$B$26,スコアリング基準!$C$26,0))))</f>
        <v/>
      </c>
      <c r="V4994" s="4">
        <f>IF($P4994="なし",スコアリング基準!$C$27,0)</f>
        <v/>
      </c>
      <c r="W4994" s="4">
        <f>IF($F4994="",0,IF(ISNUMBER($F4994),IF($F4994&lt;=スコアリング基準!$B$28,スコアリング基準!$C$28,スコアリング基準!$C$29),0))</f>
        <v/>
      </c>
      <c r="X4994" s="4">
        <f>IFERROR(VLOOKUP($B4994,スコアリング基準!$A$36:$B$46,2,FALSE),0)</f>
        <v/>
      </c>
      <c r="Y4994" s="4">
        <f>SUM($S4994:$X4994)</f>
        <v/>
      </c>
      <c r="Z4994" s="4">
        <f>IF(COUNT($M4994:$N4994)=0,"データ無",IF($Y4994&gt;=スコアリング基準!$B$30,"S",IF($Y4994&gt;=スコアリング基準!$B$31,"A",IF($Y4994&gt;=スコアリング基準!$B$32,"B","C"))))</f>
        <v/>
      </c>
      <c r="AA4994">
        <f>IFERROR(INDEX(実績DB!$I$3:$I$104,MATCH($B4994&amp;$C4994,実績DB!$J$3:$J$104,0)),"")</f>
        <v/>
      </c>
    </row>
    <row r="4995">
      <c r="A4995" t="n">
        <v>4993</v>
      </c>
      <c r="B4995" t="inlineStr">
        <is>
          <t>中国</t>
        </is>
      </c>
      <c r="C4995" t="inlineStr">
        <is>
          <t>東尾道変電所</t>
        </is>
      </c>
      <c r="D4995" t="inlineStr">
        <is>
          <t>広島県</t>
        </is>
      </c>
      <c r="E4995" t="n">
        <v>110</v>
      </c>
      <c r="F4995" t="n">
        <v>6</v>
      </c>
      <c r="G4995" s="3" t="n">
        <v>34.423592</v>
      </c>
      <c r="H4995" s="3" t="n">
        <v>133.213106</v>
      </c>
      <c r="I4995" t="inlineStr">
        <is>
          <t>Google Places(名称一致)</t>
        </is>
      </c>
      <c r="J4995" t="n">
        <v>52</v>
      </c>
      <c r="K4995" t="n">
        <v>42</v>
      </c>
      <c r="L4995" t="n">
        <v>-23</v>
      </c>
      <c r="M4995" t="n">
        <v>19</v>
      </c>
      <c r="N4995" t="n">
        <v>19</v>
      </c>
      <c r="O4995" t="inlineStr">
        <is>
          <t>不可 ♯3</t>
        </is>
      </c>
      <c r="P4995" t="inlineStr">
        <is>
          <t>なし</t>
        </is>
      </c>
      <c r="R4995" s="4">
        <f>IF(COUNT($M4995:$N4995)=0,"",IF(AND(IF($N4995&lt;&gt;"",$N4995,$M4995)&lt;=0,$O4995&lt;&gt;"可"),"警告",""))</f>
        <v/>
      </c>
      <c r="S4995" s="4">
        <f>IF(COUNT($M4995:$N4995)=0,0,IF(IF($N4995&lt;&gt;"",$N4995,$M4995)&gt;=スコアリング基準!$B$20,スコアリング基準!$C$20,IF(IF($N4995&lt;&gt;"",$N4995,$M4995)&gt;=スコアリング基準!$B$21,スコアリング基準!$C$21,IF(IF($N4995&lt;&gt;"",$N4995,$M4995)&gt;0,スコアリング基準!$C$22,0))))</f>
        <v/>
      </c>
      <c r="T4995" s="4">
        <f>IF($O4995="可",スコアリング基準!$C$23,0)</f>
        <v/>
      </c>
      <c r="U4995" s="4">
        <f>IF(OR(COUNT($K4995:$L4995)&lt;2,$K4995=0),0,IF(ABS($L4995)/$K4995&lt;=スコアリング基準!$B$24,スコアリング基準!$C$24,IF(ABS($L4995)/$K4995&lt;=スコアリング基準!$B$25,スコアリング基準!$C$25,IF(ABS($L4995)/$K4995&lt;=スコアリング基準!$B$26,スコアリング基準!$C$26,0))))</f>
        <v/>
      </c>
      <c r="V4995" s="4">
        <f>IF($P4995="なし",スコアリング基準!$C$27,0)</f>
        <v/>
      </c>
      <c r="W4995" s="4">
        <f>IF($F4995="",0,IF(ISNUMBER($F4995),IF($F4995&lt;=スコアリング基準!$B$28,スコアリング基準!$C$28,スコアリング基準!$C$29),0))</f>
        <v/>
      </c>
      <c r="X4995" s="4">
        <f>IFERROR(VLOOKUP($B4995,スコアリング基準!$A$36:$B$46,2,FALSE),0)</f>
        <v/>
      </c>
      <c r="Y4995" s="4">
        <f>SUM($S4995:$X4995)</f>
        <v/>
      </c>
      <c r="Z4995" s="4">
        <f>IF(COUNT($M4995:$N4995)=0,"データ無",IF($Y4995&gt;=スコアリング基準!$B$30,"S",IF($Y4995&gt;=スコアリング基準!$B$31,"A",IF($Y4995&gt;=スコアリング基準!$B$32,"B","C"))))</f>
        <v/>
      </c>
      <c r="AA4995">
        <f>IFERROR(INDEX(実績DB!$I$3:$I$104,MATCH($B4995&amp;$C4995,実績DB!$J$3:$J$104,0)),"")</f>
        <v/>
      </c>
    </row>
    <row r="4996">
      <c r="A4996" t="n">
        <v>4994</v>
      </c>
      <c r="B4996" t="inlineStr">
        <is>
          <t>中国</t>
        </is>
      </c>
      <c r="C4996" t="inlineStr">
        <is>
          <t>東海田変電所</t>
        </is>
      </c>
      <c r="D4996" t="inlineStr">
        <is>
          <t>広島県</t>
        </is>
      </c>
      <c r="E4996" t="n">
        <v>110</v>
      </c>
      <c r="F4996" t="n">
        <v>6</v>
      </c>
      <c r="G4996" s="3" t="n">
        <v>34.369259</v>
      </c>
      <c r="H4996" s="3" t="n">
        <v>132.554618</v>
      </c>
      <c r="I4996" t="inlineStr">
        <is>
          <t>Google Places(名称一致)</t>
        </is>
      </c>
      <c r="J4996" t="n">
        <v>38</v>
      </c>
      <c r="K4996" t="n">
        <v>38</v>
      </c>
      <c r="L4996" t="n">
        <v>-20</v>
      </c>
      <c r="M4996" t="n">
        <v>18</v>
      </c>
      <c r="N4996" t="n">
        <v>0</v>
      </c>
      <c r="O4996" t="inlineStr">
        <is>
          <t>不可 ♯3</t>
        </is>
      </c>
      <c r="P4996" t="inlineStr">
        <is>
          <t>有り</t>
        </is>
      </c>
      <c r="R4996" s="4">
        <f>IF(COUNT($M4996:$N4996)=0,"",IF(AND(IF($N4996&lt;&gt;"",$N4996,$M4996)&lt;=0,$O4996&lt;&gt;"可"),"警告",""))</f>
        <v/>
      </c>
      <c r="S4996" s="4">
        <f>IF(COUNT($M4996:$N4996)=0,0,IF(IF($N4996&lt;&gt;"",$N4996,$M4996)&gt;=スコアリング基準!$B$20,スコアリング基準!$C$20,IF(IF($N4996&lt;&gt;"",$N4996,$M4996)&gt;=スコアリング基準!$B$21,スコアリング基準!$C$21,IF(IF($N4996&lt;&gt;"",$N4996,$M4996)&gt;0,スコアリング基準!$C$22,0))))</f>
        <v/>
      </c>
      <c r="T4996" s="4">
        <f>IF($O4996="可",スコアリング基準!$C$23,0)</f>
        <v/>
      </c>
      <c r="U4996" s="4">
        <f>IF(OR(COUNT($K4996:$L4996)&lt;2,$K4996=0),0,IF(ABS($L4996)/$K4996&lt;=スコアリング基準!$B$24,スコアリング基準!$C$24,IF(ABS($L4996)/$K4996&lt;=スコアリング基準!$B$25,スコアリング基準!$C$25,IF(ABS($L4996)/$K4996&lt;=スコアリング基準!$B$26,スコアリング基準!$C$26,0))))</f>
        <v/>
      </c>
      <c r="V4996" s="4">
        <f>IF($P4996="なし",スコアリング基準!$C$27,0)</f>
        <v/>
      </c>
      <c r="W4996" s="4">
        <f>IF($F4996="",0,IF(ISNUMBER($F4996),IF($F4996&lt;=スコアリング基準!$B$28,スコアリング基準!$C$28,スコアリング基準!$C$29),0))</f>
        <v/>
      </c>
      <c r="X4996" s="4">
        <f>IFERROR(VLOOKUP($B4996,スコアリング基準!$A$36:$B$46,2,FALSE),0)</f>
        <v/>
      </c>
      <c r="Y4996" s="4">
        <f>SUM($S4996:$X4996)</f>
        <v/>
      </c>
      <c r="Z4996" s="4">
        <f>IF(COUNT($M4996:$N4996)=0,"データ無",IF($Y4996&gt;=スコアリング基準!$B$30,"S",IF($Y4996&gt;=スコアリング基準!$B$31,"A",IF($Y4996&gt;=スコアリング基準!$B$32,"B","C"))))</f>
        <v/>
      </c>
      <c r="AA4996">
        <f>IFERROR(INDEX(実績DB!$I$3:$I$104,MATCH($B4996&amp;$C4996,実績DB!$J$3:$J$104,0)),"")</f>
        <v/>
      </c>
    </row>
    <row r="4997">
      <c r="A4997" t="n">
        <v>4995</v>
      </c>
      <c r="B4997" t="inlineStr">
        <is>
          <t>中国</t>
        </is>
      </c>
      <c r="C4997" t="inlineStr">
        <is>
          <t>東町変電所</t>
        </is>
      </c>
      <c r="D4997" t="inlineStr">
        <is>
          <t>広島県</t>
        </is>
      </c>
      <c r="E4997" t="n">
        <v>110</v>
      </c>
      <c r="F4997" t="n">
        <v>6</v>
      </c>
      <c r="G4997" s="3" t="n">
        <v>34.491491</v>
      </c>
      <c r="H4997" s="3" t="n">
        <v>133.369473</v>
      </c>
      <c r="I4997" t="inlineStr">
        <is>
          <t>Google Places(名称一致)</t>
        </is>
      </c>
      <c r="J4997" t="n">
        <v>52</v>
      </c>
      <c r="K4997" t="n">
        <v>42</v>
      </c>
      <c r="L4997" t="n">
        <v>-23</v>
      </c>
      <c r="M4997" t="n">
        <v>19</v>
      </c>
      <c r="N4997" t="n">
        <v>19</v>
      </c>
      <c r="O4997" t="inlineStr">
        <is>
          <t>不可 ♯3</t>
        </is>
      </c>
      <c r="P4997" t="inlineStr">
        <is>
          <t>なし</t>
        </is>
      </c>
      <c r="R4997" s="4">
        <f>IF(COUNT($M4997:$N4997)=0,"",IF(AND(IF($N4997&lt;&gt;"",$N4997,$M4997)&lt;=0,$O4997&lt;&gt;"可"),"警告",""))</f>
        <v/>
      </c>
      <c r="S4997" s="4">
        <f>IF(COUNT($M4997:$N4997)=0,0,IF(IF($N4997&lt;&gt;"",$N4997,$M4997)&gt;=スコアリング基準!$B$20,スコアリング基準!$C$20,IF(IF($N4997&lt;&gt;"",$N4997,$M4997)&gt;=スコアリング基準!$B$21,スコアリング基準!$C$21,IF(IF($N4997&lt;&gt;"",$N4997,$M4997)&gt;0,スコアリング基準!$C$22,0))))</f>
        <v/>
      </c>
      <c r="T4997" s="4">
        <f>IF($O4997="可",スコアリング基準!$C$23,0)</f>
        <v/>
      </c>
      <c r="U4997" s="4">
        <f>IF(OR(COUNT($K4997:$L4997)&lt;2,$K4997=0),0,IF(ABS($L4997)/$K4997&lt;=スコアリング基準!$B$24,スコアリング基準!$C$24,IF(ABS($L4997)/$K4997&lt;=スコアリング基準!$B$25,スコアリング基準!$C$25,IF(ABS($L4997)/$K4997&lt;=スコアリング基準!$B$26,スコアリング基準!$C$26,0))))</f>
        <v/>
      </c>
      <c r="V4997" s="4">
        <f>IF($P4997="なし",スコアリング基準!$C$27,0)</f>
        <v/>
      </c>
      <c r="W4997" s="4">
        <f>IF($F4997="",0,IF(ISNUMBER($F4997),IF($F4997&lt;=スコアリング基準!$B$28,スコアリング基準!$C$28,スコアリング基準!$C$29),0))</f>
        <v/>
      </c>
      <c r="X4997" s="4">
        <f>IFERROR(VLOOKUP($B4997,スコアリング基準!$A$36:$B$46,2,FALSE),0)</f>
        <v/>
      </c>
      <c r="Y4997" s="4">
        <f>SUM($S4997:$X4997)</f>
        <v/>
      </c>
      <c r="Z4997" s="4">
        <f>IF(COUNT($M4997:$N4997)=0,"データ無",IF($Y4997&gt;=スコアリング基準!$B$30,"S",IF($Y4997&gt;=スコアリング基準!$B$31,"A",IF($Y4997&gt;=スコアリング基準!$B$32,"B","C"))))</f>
        <v/>
      </c>
      <c r="AA4997">
        <f>IFERROR(INDEX(実績DB!$I$3:$I$104,MATCH($B4997&amp;$C4997,実績DB!$J$3:$J$104,0)),"")</f>
        <v/>
      </c>
    </row>
    <row r="4998">
      <c r="A4998" t="n">
        <v>4996</v>
      </c>
      <c r="B4998" t="inlineStr">
        <is>
          <t>中国</t>
        </is>
      </c>
      <c r="C4998" t="inlineStr">
        <is>
          <t>柳井変電所</t>
        </is>
      </c>
      <c r="D4998" t="inlineStr">
        <is>
          <t>山口県</t>
        </is>
      </c>
      <c r="E4998" t="n">
        <v>110</v>
      </c>
      <c r="F4998" t="n">
        <v>66</v>
      </c>
      <c r="G4998" s="3" t="n">
        <v>33.96499</v>
      </c>
      <c r="H4998" s="3" t="n">
        <v>132.09132</v>
      </c>
      <c r="I4998" t="inlineStr">
        <is>
          <t>Google Places(名称一致)</t>
        </is>
      </c>
      <c r="J4998" t="n">
        <v>95</v>
      </c>
      <c r="K4998" t="n">
        <v>95</v>
      </c>
      <c r="L4998" t="n">
        <v>-64</v>
      </c>
      <c r="O4998" t="inlineStr">
        <is>
          <t>不可 ♯2</t>
        </is>
      </c>
      <c r="P4998" t="inlineStr">
        <is>
          <t>有り</t>
        </is>
      </c>
      <c r="R4998" s="4">
        <f>IF(COUNT($M4998:$N4998)=0,"",IF(AND(IF($N4998&lt;&gt;"",$N4998,$M4998)&lt;=0,$O4998&lt;&gt;"可"),"警告",""))</f>
        <v/>
      </c>
      <c r="S4998" s="4">
        <f>IF(COUNT($M4998:$N4998)=0,0,IF(IF($N4998&lt;&gt;"",$N4998,$M4998)&gt;=スコアリング基準!$B$20,スコアリング基準!$C$20,IF(IF($N4998&lt;&gt;"",$N4998,$M4998)&gt;=スコアリング基準!$B$21,スコアリング基準!$C$21,IF(IF($N4998&lt;&gt;"",$N4998,$M4998)&gt;0,スコアリング基準!$C$22,0))))</f>
        <v/>
      </c>
      <c r="T4998" s="4">
        <f>IF($O4998="可",スコアリング基準!$C$23,0)</f>
        <v/>
      </c>
      <c r="U4998" s="4">
        <f>IF(OR(COUNT($K4998:$L4998)&lt;2,$K4998=0),0,IF(ABS($L4998)/$K4998&lt;=スコアリング基準!$B$24,スコアリング基準!$C$24,IF(ABS($L4998)/$K4998&lt;=スコアリング基準!$B$25,スコアリング基準!$C$25,IF(ABS($L4998)/$K4998&lt;=スコアリング基準!$B$26,スコアリング基準!$C$26,0))))</f>
        <v/>
      </c>
      <c r="V4998" s="4">
        <f>IF($P4998="なし",スコアリング基準!$C$27,0)</f>
        <v/>
      </c>
      <c r="W4998" s="4">
        <f>IF($F4998="",0,IF(ISNUMBER($F4998),IF($F4998&lt;=スコアリング基準!$B$28,スコアリング基準!$C$28,スコアリング基準!$C$29),0))</f>
        <v/>
      </c>
      <c r="X4998" s="4">
        <f>IFERROR(VLOOKUP($B4998,スコアリング基準!$A$36:$B$46,2,FALSE),0)</f>
        <v/>
      </c>
      <c r="Y4998" s="4">
        <f>SUM($S4998:$X4998)</f>
        <v/>
      </c>
      <c r="Z4998" s="4">
        <f>IF(COUNT($M4998:$N4998)=0,"データ無",IF($Y4998&gt;=スコアリング基準!$B$30,"S",IF($Y4998&gt;=スコアリング基準!$B$31,"A",IF($Y4998&gt;=スコアリング基準!$B$32,"B","C"))))</f>
        <v/>
      </c>
      <c r="AA4998">
        <f>IFERROR(INDEX(実績DB!$I$3:$I$104,MATCH($B4998&amp;$C4998,実績DB!$J$3:$J$104,0)),"")</f>
        <v/>
      </c>
    </row>
    <row r="4999">
      <c r="A4999" t="n">
        <v>4997</v>
      </c>
      <c r="B4999" t="inlineStr">
        <is>
          <t>中国</t>
        </is>
      </c>
      <c r="C4999" t="inlineStr">
        <is>
          <t>森原変電所</t>
        </is>
      </c>
      <c r="D4999" t="inlineStr">
        <is>
          <t>広島県</t>
        </is>
      </c>
      <c r="E4999" t="n">
        <v>110</v>
      </c>
      <c r="F4999" t="n">
        <v>11</v>
      </c>
      <c r="G4999" s="3" t="n">
        <v>34.859828</v>
      </c>
      <c r="H4999" s="3" t="n">
        <v>132.872651</v>
      </c>
      <c r="I4999" t="inlineStr">
        <is>
          <t>Google Places(名称一致)</t>
        </is>
      </c>
      <c r="J4999" t="n">
        <v>7</v>
      </c>
      <c r="K4999" t="n">
        <v>7</v>
      </c>
      <c r="L4999" t="n">
        <v>-13</v>
      </c>
      <c r="O4999" t="inlineStr">
        <is>
          <t>不可 ♯3</t>
        </is>
      </c>
      <c r="P4999" t="inlineStr">
        <is>
          <t>有り</t>
        </is>
      </c>
      <c r="R4999" s="4">
        <f>IF(COUNT($M4999:$N4999)=0,"",IF(AND(IF($N4999&lt;&gt;"",$N4999,$M4999)&lt;=0,$O4999&lt;&gt;"可"),"警告",""))</f>
        <v/>
      </c>
      <c r="S4999" s="4">
        <f>IF(COUNT($M4999:$N4999)=0,0,IF(IF($N4999&lt;&gt;"",$N4999,$M4999)&gt;=スコアリング基準!$B$20,スコアリング基準!$C$20,IF(IF($N4999&lt;&gt;"",$N4999,$M4999)&gt;=スコアリング基準!$B$21,スコアリング基準!$C$21,IF(IF($N4999&lt;&gt;"",$N4999,$M4999)&gt;0,スコアリング基準!$C$22,0))))</f>
        <v/>
      </c>
      <c r="T4999" s="4">
        <f>IF($O4999="可",スコアリング基準!$C$23,0)</f>
        <v/>
      </c>
      <c r="U4999" s="4">
        <f>IF(OR(COUNT($K4999:$L4999)&lt;2,$K4999=0),0,IF(ABS($L4999)/$K4999&lt;=スコアリング基準!$B$24,スコアリング基準!$C$24,IF(ABS($L4999)/$K4999&lt;=スコアリング基準!$B$25,スコアリング基準!$C$25,IF(ABS($L4999)/$K4999&lt;=スコアリング基準!$B$26,スコアリング基準!$C$26,0))))</f>
        <v/>
      </c>
      <c r="V4999" s="4">
        <f>IF($P4999="なし",スコアリング基準!$C$27,0)</f>
        <v/>
      </c>
      <c r="W4999" s="4">
        <f>IF($F4999="",0,IF(ISNUMBER($F4999),IF($F4999&lt;=スコアリング基準!$B$28,スコアリング基準!$C$28,スコアリング基準!$C$29),0))</f>
        <v/>
      </c>
      <c r="X4999" s="4">
        <f>IFERROR(VLOOKUP($B4999,スコアリング基準!$A$36:$B$46,2,FALSE),0)</f>
        <v/>
      </c>
      <c r="Y4999" s="4">
        <f>SUM($S4999:$X4999)</f>
        <v/>
      </c>
      <c r="Z4999" s="4">
        <f>IF(COUNT($M4999:$N4999)=0,"データ無",IF($Y4999&gt;=スコアリング基準!$B$30,"S",IF($Y4999&gt;=スコアリング基準!$B$31,"A",IF($Y4999&gt;=スコアリング基準!$B$32,"B","C"))))</f>
        <v/>
      </c>
      <c r="AA4999">
        <f>IFERROR(INDEX(実績DB!$I$3:$I$104,MATCH($B4999&amp;$C4999,実績DB!$J$3:$J$104,0)),"")</f>
        <v/>
      </c>
    </row>
    <row r="5000">
      <c r="A5000" t="n">
        <v>4998</v>
      </c>
      <c r="B5000" t="inlineStr">
        <is>
          <t>中国</t>
        </is>
      </c>
      <c r="C5000" t="inlineStr">
        <is>
          <t>椋梨川変電所</t>
        </is>
      </c>
      <c r="D5000" t="inlineStr">
        <is>
          <t>広島県</t>
        </is>
      </c>
      <c r="E5000" t="n">
        <v>110</v>
      </c>
      <c r="F5000" t="n">
        <v>22</v>
      </c>
      <c r="G5000" s="3" t="n"/>
      <c r="H5000" s="3" t="n"/>
      <c r="I5000" t="inlineStr">
        <is>
          <t>未取得</t>
        </is>
      </c>
      <c r="J5000" t="n">
        <v>19</v>
      </c>
      <c r="K5000" t="n">
        <v>6</v>
      </c>
      <c r="L5000" t="n">
        <v>-6</v>
      </c>
      <c r="M5000" t="n">
        <v>0</v>
      </c>
      <c r="N5000" t="n">
        <v>0</v>
      </c>
      <c r="O5000" t="inlineStr">
        <is>
          <t>不可 ♯2</t>
        </is>
      </c>
      <c r="P5000" t="inlineStr">
        <is>
          <t>なし</t>
        </is>
      </c>
      <c r="R5000" s="4">
        <f>IF(COUNT($M5000:$N5000)=0,"",IF(AND(IF($N5000&lt;&gt;"",$N5000,$M5000)&lt;=0,$O5000&lt;&gt;"可"),"警告",""))</f>
        <v/>
      </c>
      <c r="S5000" s="4">
        <f>IF(COUNT($M5000:$N5000)=0,0,IF(IF($N5000&lt;&gt;"",$N5000,$M5000)&gt;=スコアリング基準!$B$20,スコアリング基準!$C$20,IF(IF($N5000&lt;&gt;"",$N5000,$M5000)&gt;=スコアリング基準!$B$21,スコアリング基準!$C$21,IF(IF($N5000&lt;&gt;"",$N5000,$M5000)&gt;0,スコアリング基準!$C$22,0))))</f>
        <v/>
      </c>
      <c r="T5000" s="4">
        <f>IF($O5000="可",スコアリング基準!$C$23,0)</f>
        <v/>
      </c>
      <c r="U5000" s="4">
        <f>IF(OR(COUNT($K5000:$L5000)&lt;2,$K5000=0),0,IF(ABS($L5000)/$K5000&lt;=スコアリング基準!$B$24,スコアリング基準!$C$24,IF(ABS($L5000)/$K5000&lt;=スコアリング基準!$B$25,スコアリング基準!$C$25,IF(ABS($L5000)/$K5000&lt;=スコアリング基準!$B$26,スコアリング基準!$C$26,0))))</f>
        <v/>
      </c>
      <c r="V5000" s="4">
        <f>IF($P5000="なし",スコアリング基準!$C$27,0)</f>
        <v/>
      </c>
      <c r="W5000" s="4">
        <f>IF($F5000="",0,IF(ISNUMBER($F5000),IF($F5000&lt;=スコアリング基準!$B$28,スコアリング基準!$C$28,スコアリング基準!$C$29),0))</f>
        <v/>
      </c>
      <c r="X5000" s="4">
        <f>IFERROR(VLOOKUP($B5000,スコアリング基準!$A$36:$B$46,2,FALSE),0)</f>
        <v/>
      </c>
      <c r="Y5000" s="4">
        <f>SUM($S5000:$X5000)</f>
        <v/>
      </c>
      <c r="Z5000" s="4">
        <f>IF(COUNT($M5000:$N5000)=0,"データ無",IF($Y5000&gt;=スコアリング基準!$B$30,"S",IF($Y5000&gt;=スコアリング基準!$B$31,"A",IF($Y5000&gt;=スコアリング基準!$B$32,"B","C"))))</f>
        <v/>
      </c>
      <c r="AA5000">
        <f>IFERROR(INDEX(実績DB!$I$3:$I$104,MATCH($B5000&amp;$C5000,実績DB!$J$3:$J$104,0)),"")</f>
        <v/>
      </c>
    </row>
    <row r="5001">
      <c r="A5001" t="n">
        <v>4999</v>
      </c>
      <c r="B5001" t="inlineStr">
        <is>
          <t>中国</t>
        </is>
      </c>
      <c r="C5001" t="inlineStr">
        <is>
          <t>段原変電所</t>
        </is>
      </c>
      <c r="D5001" t="inlineStr">
        <is>
          <t>広島県</t>
        </is>
      </c>
      <c r="E5001" t="n">
        <v>110</v>
      </c>
      <c r="F5001" t="n">
        <v>6</v>
      </c>
      <c r="G5001" s="3" t="n">
        <v>34.38989</v>
      </c>
      <c r="H5001" s="3" t="n">
        <v>132.47381</v>
      </c>
      <c r="I5001" t="inlineStr">
        <is>
          <t>OSM実測(名称一致)</t>
        </is>
      </c>
      <c r="J5001" t="n">
        <v>57</v>
      </c>
      <c r="K5001" t="n">
        <v>23</v>
      </c>
      <c r="L5001" t="n">
        <v>0</v>
      </c>
      <c r="M5001" t="n">
        <v>23</v>
      </c>
      <c r="N5001" t="n">
        <v>0</v>
      </c>
      <c r="O5001" t="inlineStr">
        <is>
          <t>不可 ♯3</t>
        </is>
      </c>
      <c r="P5001" t="inlineStr">
        <is>
          <t>有り</t>
        </is>
      </c>
      <c r="R5001" s="4">
        <f>IF(COUNT($M5001:$N5001)=0,"",IF(AND(IF($N5001&lt;&gt;"",$N5001,$M5001)&lt;=0,$O5001&lt;&gt;"可"),"警告",""))</f>
        <v/>
      </c>
      <c r="S5001" s="4">
        <f>IF(COUNT($M5001:$N5001)=0,0,IF(IF($N5001&lt;&gt;"",$N5001,$M5001)&gt;=スコアリング基準!$B$20,スコアリング基準!$C$20,IF(IF($N5001&lt;&gt;"",$N5001,$M5001)&gt;=スコアリング基準!$B$21,スコアリング基準!$C$21,IF(IF($N5001&lt;&gt;"",$N5001,$M5001)&gt;0,スコアリング基準!$C$22,0))))</f>
        <v/>
      </c>
      <c r="T5001" s="4">
        <f>IF($O5001="可",スコアリング基準!$C$23,0)</f>
        <v/>
      </c>
      <c r="U5001" s="4">
        <f>IF(OR(COUNT($K5001:$L5001)&lt;2,$K5001=0),0,IF(ABS($L5001)/$K5001&lt;=スコアリング基準!$B$24,スコアリング基準!$C$24,IF(ABS($L5001)/$K5001&lt;=スコアリング基準!$B$25,スコアリング基準!$C$25,IF(ABS($L5001)/$K5001&lt;=スコアリング基準!$B$26,スコアリング基準!$C$26,0))))</f>
        <v/>
      </c>
      <c r="V5001" s="4">
        <f>IF($P5001="なし",スコアリング基準!$C$27,0)</f>
        <v/>
      </c>
      <c r="W5001" s="4">
        <f>IF($F5001="",0,IF(ISNUMBER($F5001),IF($F5001&lt;=スコアリング基準!$B$28,スコアリング基準!$C$28,スコアリング基準!$C$29),0))</f>
        <v/>
      </c>
      <c r="X5001" s="4">
        <f>IFERROR(VLOOKUP($B5001,スコアリング基準!$A$36:$B$46,2,FALSE),0)</f>
        <v/>
      </c>
      <c r="Y5001" s="4">
        <f>SUM($S5001:$X5001)</f>
        <v/>
      </c>
      <c r="Z5001" s="4">
        <f>IF(COUNT($M5001:$N5001)=0,"データ無",IF($Y5001&gt;=スコアリング基準!$B$30,"S",IF($Y5001&gt;=スコアリング基準!$B$31,"A",IF($Y5001&gt;=スコアリング基準!$B$32,"B","C"))))</f>
        <v/>
      </c>
      <c r="AA5001">
        <f>IFERROR(INDEX(実績DB!$I$3:$I$104,MATCH($B5001&amp;$C5001,実績DB!$J$3:$J$104,0)),"")</f>
        <v/>
      </c>
    </row>
    <row r="5002">
      <c r="A5002" t="n">
        <v>5000</v>
      </c>
      <c r="B5002" t="inlineStr">
        <is>
          <t>中国</t>
        </is>
      </c>
      <c r="C5002" t="inlineStr">
        <is>
          <t>水島火力変電所</t>
        </is>
      </c>
      <c r="D5002" t="inlineStr">
        <is>
          <t>岡山県</t>
        </is>
      </c>
      <c r="E5002" t="n">
        <v>110</v>
      </c>
      <c r="F5002" t="n">
        <v>66</v>
      </c>
      <c r="G5002" s="3" t="n">
        <v>34.508073</v>
      </c>
      <c r="H5002" s="3" t="n">
        <v>133.747394</v>
      </c>
      <c r="I5002" t="inlineStr">
        <is>
          <t>Google Places(名称一致)</t>
        </is>
      </c>
      <c r="J5002" t="n">
        <v>252</v>
      </c>
      <c r="K5002" t="n">
        <v>157</v>
      </c>
      <c r="L5002" t="n">
        <v>-55</v>
      </c>
      <c r="O5002" t="inlineStr">
        <is>
          <t>可</t>
        </is>
      </c>
      <c r="P5002" t="inlineStr">
        <is>
          <t>有り</t>
        </is>
      </c>
      <c r="R5002" s="4">
        <f>IF(COUNT($M5002:$N5002)=0,"",IF(AND(IF($N5002&lt;&gt;"",$N5002,$M5002)&lt;=0,$O5002&lt;&gt;"可"),"警告",""))</f>
        <v/>
      </c>
      <c r="S5002" s="4">
        <f>IF(COUNT($M5002:$N5002)=0,0,IF(IF($N5002&lt;&gt;"",$N5002,$M5002)&gt;=スコアリング基準!$B$20,スコアリング基準!$C$20,IF(IF($N5002&lt;&gt;"",$N5002,$M5002)&gt;=スコアリング基準!$B$21,スコアリング基準!$C$21,IF(IF($N5002&lt;&gt;"",$N5002,$M5002)&gt;0,スコアリング基準!$C$22,0))))</f>
        <v/>
      </c>
      <c r="T5002" s="4">
        <f>IF($O5002="可",スコアリング基準!$C$23,0)</f>
        <v/>
      </c>
      <c r="U5002" s="4">
        <f>IF(OR(COUNT($K5002:$L5002)&lt;2,$K5002=0),0,IF(ABS($L5002)/$K5002&lt;=スコアリング基準!$B$24,スコアリング基準!$C$24,IF(ABS($L5002)/$K5002&lt;=スコアリング基準!$B$25,スコアリング基準!$C$25,IF(ABS($L5002)/$K5002&lt;=スコアリング基準!$B$26,スコアリング基準!$C$26,0))))</f>
        <v/>
      </c>
      <c r="V5002" s="4">
        <f>IF($P5002="なし",スコアリング基準!$C$27,0)</f>
        <v/>
      </c>
      <c r="W5002" s="4">
        <f>IF($F5002="",0,IF(ISNUMBER($F5002),IF($F5002&lt;=スコアリング基準!$B$28,スコアリング基準!$C$28,スコアリング基準!$C$29),0))</f>
        <v/>
      </c>
      <c r="X5002" s="4">
        <f>IFERROR(VLOOKUP($B5002,スコアリング基準!$A$36:$B$46,2,FALSE),0)</f>
        <v/>
      </c>
      <c r="Y5002" s="4">
        <f>SUM($S5002:$X5002)</f>
        <v/>
      </c>
      <c r="Z5002" s="4">
        <f>IF(COUNT($M5002:$N5002)=0,"データ無",IF($Y5002&gt;=スコアリング基準!$B$30,"S",IF($Y5002&gt;=スコアリング基準!$B$31,"A",IF($Y5002&gt;=スコアリング基準!$B$32,"B","C"))))</f>
        <v/>
      </c>
      <c r="AA5002">
        <f>IFERROR(INDEX(実績DB!$I$3:$I$104,MATCH($B5002&amp;$C5002,実績DB!$J$3:$J$104,0)),"")</f>
        <v/>
      </c>
    </row>
    <row r="5003">
      <c r="A5003" t="n">
        <v>5001</v>
      </c>
      <c r="B5003" t="inlineStr">
        <is>
          <t>中国</t>
        </is>
      </c>
      <c r="C5003" t="inlineStr">
        <is>
          <t>沼田変電所</t>
        </is>
      </c>
      <c r="D5003" t="inlineStr">
        <is>
          <t>広島県</t>
        </is>
      </c>
      <c r="E5003" t="n">
        <v>110</v>
      </c>
      <c r="F5003" t="n">
        <v>6</v>
      </c>
      <c r="G5003" s="3" t="n">
        <v>34.457911</v>
      </c>
      <c r="H5003" s="3" t="n">
        <v>132.409366</v>
      </c>
      <c r="I5003" t="inlineStr">
        <is>
          <t>Google Places(名称一致)</t>
        </is>
      </c>
      <c r="J5003" t="n">
        <v>47</v>
      </c>
      <c r="K5003" t="n">
        <v>23</v>
      </c>
      <c r="L5003" t="n">
        <v>-2</v>
      </c>
      <c r="M5003" t="n">
        <v>21</v>
      </c>
      <c r="N5003" t="n">
        <v>0</v>
      </c>
      <c r="O5003" t="inlineStr">
        <is>
          <t>不可 ♯3</t>
        </is>
      </c>
      <c r="P5003" t="inlineStr">
        <is>
          <t>有り</t>
        </is>
      </c>
      <c r="R5003" s="4">
        <f>IF(COUNT($M5003:$N5003)=0,"",IF(AND(IF($N5003&lt;&gt;"",$N5003,$M5003)&lt;=0,$O5003&lt;&gt;"可"),"警告",""))</f>
        <v/>
      </c>
      <c r="S5003" s="4">
        <f>IF(COUNT($M5003:$N5003)=0,0,IF(IF($N5003&lt;&gt;"",$N5003,$M5003)&gt;=スコアリング基準!$B$20,スコアリング基準!$C$20,IF(IF($N5003&lt;&gt;"",$N5003,$M5003)&gt;=スコアリング基準!$B$21,スコアリング基準!$C$21,IF(IF($N5003&lt;&gt;"",$N5003,$M5003)&gt;0,スコアリング基準!$C$22,0))))</f>
        <v/>
      </c>
      <c r="T5003" s="4">
        <f>IF($O5003="可",スコアリング基準!$C$23,0)</f>
        <v/>
      </c>
      <c r="U5003" s="4">
        <f>IF(OR(COUNT($K5003:$L5003)&lt;2,$K5003=0),0,IF(ABS($L5003)/$K5003&lt;=スコアリング基準!$B$24,スコアリング基準!$C$24,IF(ABS($L5003)/$K5003&lt;=スコアリング基準!$B$25,スコアリング基準!$C$25,IF(ABS($L5003)/$K5003&lt;=スコアリング基準!$B$26,スコアリング基準!$C$26,0))))</f>
        <v/>
      </c>
      <c r="V5003" s="4">
        <f>IF($P5003="なし",スコアリング基準!$C$27,0)</f>
        <v/>
      </c>
      <c r="W5003" s="4">
        <f>IF($F5003="",0,IF(ISNUMBER($F5003),IF($F5003&lt;=スコアリング基準!$B$28,スコアリング基準!$C$28,スコアリング基準!$C$29),0))</f>
        <v/>
      </c>
      <c r="X5003" s="4">
        <f>IFERROR(VLOOKUP($B5003,スコアリング基準!$A$36:$B$46,2,FALSE),0)</f>
        <v/>
      </c>
      <c r="Y5003" s="4">
        <f>SUM($S5003:$X5003)</f>
        <v/>
      </c>
      <c r="Z5003" s="4">
        <f>IF(COUNT($M5003:$N5003)=0,"データ無",IF($Y5003&gt;=スコアリング基準!$B$30,"S",IF($Y5003&gt;=スコアリング基準!$B$31,"A",IF($Y5003&gt;=スコアリング基準!$B$32,"B","C"))))</f>
        <v/>
      </c>
      <c r="AA5003">
        <f>IFERROR(INDEX(実績DB!$I$3:$I$104,MATCH($B5003&amp;$C5003,実績DB!$J$3:$J$104,0)),"")</f>
        <v/>
      </c>
    </row>
    <row r="5004">
      <c r="A5004" t="n">
        <v>5002</v>
      </c>
      <c r="B5004" t="inlineStr">
        <is>
          <t>中国</t>
        </is>
      </c>
      <c r="C5004" t="inlineStr">
        <is>
          <t>沼田西変電所</t>
        </is>
      </c>
      <c r="D5004" t="inlineStr">
        <is>
          <t>広島県</t>
        </is>
      </c>
      <c r="E5004" t="n">
        <v>110</v>
      </c>
      <c r="F5004" t="n">
        <v>6</v>
      </c>
      <c r="G5004" s="3" t="n">
        <v>34.402005</v>
      </c>
      <c r="H5004" s="3" t="n">
        <v>132.980134</v>
      </c>
      <c r="I5004" t="inlineStr">
        <is>
          <t>Google Places(名称一致)</t>
        </is>
      </c>
      <c r="J5004" t="n">
        <v>33</v>
      </c>
      <c r="K5004" t="n">
        <v>33</v>
      </c>
      <c r="L5004" t="n">
        <v>-33</v>
      </c>
      <c r="M5004" t="n">
        <v>0</v>
      </c>
      <c r="N5004" t="n">
        <v>0</v>
      </c>
      <c r="O5004" t="inlineStr">
        <is>
          <t>不可 ♯3</t>
        </is>
      </c>
      <c r="P5004" t="inlineStr">
        <is>
          <t>なし</t>
        </is>
      </c>
      <c r="R5004" s="4">
        <f>IF(COUNT($M5004:$N5004)=0,"",IF(AND(IF($N5004&lt;&gt;"",$N5004,$M5004)&lt;=0,$O5004&lt;&gt;"可"),"警告",""))</f>
        <v/>
      </c>
      <c r="S5004" s="4">
        <f>IF(COUNT($M5004:$N5004)=0,0,IF(IF($N5004&lt;&gt;"",$N5004,$M5004)&gt;=スコアリング基準!$B$20,スコアリング基準!$C$20,IF(IF($N5004&lt;&gt;"",$N5004,$M5004)&gt;=スコアリング基準!$B$21,スコアリング基準!$C$21,IF(IF($N5004&lt;&gt;"",$N5004,$M5004)&gt;0,スコアリング基準!$C$22,0))))</f>
        <v/>
      </c>
      <c r="T5004" s="4">
        <f>IF($O5004="可",スコアリング基準!$C$23,0)</f>
        <v/>
      </c>
      <c r="U5004" s="4">
        <f>IF(OR(COUNT($K5004:$L5004)&lt;2,$K5004=0),0,IF(ABS($L5004)/$K5004&lt;=スコアリング基準!$B$24,スコアリング基準!$C$24,IF(ABS($L5004)/$K5004&lt;=スコアリング基準!$B$25,スコアリング基準!$C$25,IF(ABS($L5004)/$K5004&lt;=スコアリング基準!$B$26,スコアリング基準!$C$26,0))))</f>
        <v/>
      </c>
      <c r="V5004" s="4">
        <f>IF($P5004="なし",スコアリング基準!$C$27,0)</f>
        <v/>
      </c>
      <c r="W5004" s="4">
        <f>IF($F5004="",0,IF(ISNUMBER($F5004),IF($F5004&lt;=スコアリング基準!$B$28,スコアリング基準!$C$28,スコアリング基準!$C$29),0))</f>
        <v/>
      </c>
      <c r="X5004" s="4">
        <f>IFERROR(VLOOKUP($B5004,スコアリング基準!$A$36:$B$46,2,FALSE),0)</f>
        <v/>
      </c>
      <c r="Y5004" s="4">
        <f>SUM($S5004:$X5004)</f>
        <v/>
      </c>
      <c r="Z5004" s="4">
        <f>IF(COUNT($M5004:$N5004)=0,"データ無",IF($Y5004&gt;=スコアリング基準!$B$30,"S",IF($Y5004&gt;=スコアリング基準!$B$31,"A",IF($Y5004&gt;=スコアリング基準!$B$32,"B","C"))))</f>
        <v/>
      </c>
      <c r="AA5004">
        <f>IFERROR(INDEX(実績DB!$I$3:$I$104,MATCH($B5004&amp;$C5004,実績DB!$J$3:$J$104,0)),"")</f>
        <v/>
      </c>
    </row>
    <row r="5005">
      <c r="A5005" t="n">
        <v>5003</v>
      </c>
      <c r="B5005" t="inlineStr">
        <is>
          <t>中国</t>
        </is>
      </c>
      <c r="C5005" t="inlineStr">
        <is>
          <t>沼隈変電所</t>
        </is>
      </c>
      <c r="D5005" t="inlineStr">
        <is>
          <t>広島県</t>
        </is>
      </c>
      <c r="E5005" t="n">
        <v>110</v>
      </c>
      <c r="F5005" t="n">
        <v>66</v>
      </c>
      <c r="G5005" s="3" t="n">
        <v>34.398955</v>
      </c>
      <c r="H5005" s="3" t="n">
        <v>133.325477</v>
      </c>
      <c r="I5005" t="inlineStr">
        <is>
          <t>Google Places(名称一致)</t>
        </is>
      </c>
      <c r="J5005" t="n">
        <v>42</v>
      </c>
      <c r="K5005" t="n">
        <v>28</v>
      </c>
      <c r="L5005" t="n">
        <v>-7</v>
      </c>
      <c r="O5005" t="inlineStr">
        <is>
          <t>不可 ♯2</t>
        </is>
      </c>
      <c r="P5005" t="inlineStr">
        <is>
          <t>有り</t>
        </is>
      </c>
      <c r="R5005" s="4">
        <f>IF(COUNT($M5005:$N5005)=0,"",IF(AND(IF($N5005&lt;&gt;"",$N5005,$M5005)&lt;=0,$O5005&lt;&gt;"可"),"警告",""))</f>
        <v/>
      </c>
      <c r="S5005" s="4">
        <f>IF(COUNT($M5005:$N5005)=0,0,IF(IF($N5005&lt;&gt;"",$N5005,$M5005)&gt;=スコアリング基準!$B$20,スコアリング基準!$C$20,IF(IF($N5005&lt;&gt;"",$N5005,$M5005)&gt;=スコアリング基準!$B$21,スコアリング基準!$C$21,IF(IF($N5005&lt;&gt;"",$N5005,$M5005)&gt;0,スコアリング基準!$C$22,0))))</f>
        <v/>
      </c>
      <c r="T5005" s="4">
        <f>IF($O5005="可",スコアリング基準!$C$23,0)</f>
        <v/>
      </c>
      <c r="U5005" s="4">
        <f>IF(OR(COUNT($K5005:$L5005)&lt;2,$K5005=0),0,IF(ABS($L5005)/$K5005&lt;=スコアリング基準!$B$24,スコアリング基準!$C$24,IF(ABS($L5005)/$K5005&lt;=スコアリング基準!$B$25,スコアリング基準!$C$25,IF(ABS($L5005)/$K5005&lt;=スコアリング基準!$B$26,スコアリング基準!$C$26,0))))</f>
        <v/>
      </c>
      <c r="V5005" s="4">
        <f>IF($P5005="なし",スコアリング基準!$C$27,0)</f>
        <v/>
      </c>
      <c r="W5005" s="4">
        <f>IF($F5005="",0,IF(ISNUMBER($F5005),IF($F5005&lt;=スコアリング基準!$B$28,スコアリング基準!$C$28,スコアリング基準!$C$29),0))</f>
        <v/>
      </c>
      <c r="X5005" s="4">
        <f>IFERROR(VLOOKUP($B5005,スコアリング基準!$A$36:$B$46,2,FALSE),0)</f>
        <v/>
      </c>
      <c r="Y5005" s="4">
        <f>SUM($S5005:$X5005)</f>
        <v/>
      </c>
      <c r="Z5005" s="4">
        <f>IF(COUNT($M5005:$N5005)=0,"データ無",IF($Y5005&gt;=スコアリング基準!$B$30,"S",IF($Y5005&gt;=スコアリング基準!$B$31,"A",IF($Y5005&gt;=スコアリング基準!$B$32,"B","C"))))</f>
        <v/>
      </c>
      <c r="AA5005">
        <f>IFERROR(INDEX(実績DB!$I$3:$I$104,MATCH($B5005&amp;$C5005,実績DB!$J$3:$J$104,0)),"")</f>
        <v/>
      </c>
    </row>
    <row r="5006">
      <c r="A5006" t="n">
        <v>5004</v>
      </c>
      <c r="B5006" t="inlineStr">
        <is>
          <t>中国</t>
        </is>
      </c>
      <c r="C5006" t="inlineStr">
        <is>
          <t>法吉変電所</t>
        </is>
      </c>
      <c r="D5006" t="inlineStr">
        <is>
          <t>島根県</t>
        </is>
      </c>
      <c r="E5006" t="n">
        <v>110</v>
      </c>
      <c r="F5006" t="n">
        <v>6</v>
      </c>
      <c r="G5006" s="3" t="n">
        <v>35.490736</v>
      </c>
      <c r="H5006" s="3" t="n">
        <v>133.042795</v>
      </c>
      <c r="I5006" t="inlineStr">
        <is>
          <t>Google Places(名称一致)</t>
        </is>
      </c>
      <c r="J5006" t="n">
        <v>38</v>
      </c>
      <c r="K5006" t="n">
        <v>38</v>
      </c>
      <c r="L5006" t="n">
        <v>-19</v>
      </c>
      <c r="M5006" t="n">
        <v>19</v>
      </c>
      <c r="N5006" t="n">
        <v>0</v>
      </c>
      <c r="O5006" t="inlineStr">
        <is>
          <t>不可 ♯3</t>
        </is>
      </c>
      <c r="P5006" t="inlineStr">
        <is>
          <t>有り</t>
        </is>
      </c>
      <c r="R5006" s="4">
        <f>IF(COUNT($M5006:$N5006)=0,"",IF(AND(IF($N5006&lt;&gt;"",$N5006,$M5006)&lt;=0,$O5006&lt;&gt;"可"),"警告",""))</f>
        <v/>
      </c>
      <c r="S5006" s="4">
        <f>IF(COUNT($M5006:$N5006)=0,0,IF(IF($N5006&lt;&gt;"",$N5006,$M5006)&gt;=スコアリング基準!$B$20,スコアリング基準!$C$20,IF(IF($N5006&lt;&gt;"",$N5006,$M5006)&gt;=スコアリング基準!$B$21,スコアリング基準!$C$21,IF(IF($N5006&lt;&gt;"",$N5006,$M5006)&gt;0,スコアリング基準!$C$22,0))))</f>
        <v/>
      </c>
      <c r="T5006" s="4">
        <f>IF($O5006="可",スコアリング基準!$C$23,0)</f>
        <v/>
      </c>
      <c r="U5006" s="4">
        <f>IF(OR(COUNT($K5006:$L5006)&lt;2,$K5006=0),0,IF(ABS($L5006)/$K5006&lt;=スコアリング基準!$B$24,スコアリング基準!$C$24,IF(ABS($L5006)/$K5006&lt;=スコアリング基準!$B$25,スコアリング基準!$C$25,IF(ABS($L5006)/$K5006&lt;=スコアリング基準!$B$26,スコアリング基準!$C$26,0))))</f>
        <v/>
      </c>
      <c r="V5006" s="4">
        <f>IF($P5006="なし",スコアリング基準!$C$27,0)</f>
        <v/>
      </c>
      <c r="W5006" s="4">
        <f>IF($F5006="",0,IF(ISNUMBER($F5006),IF($F5006&lt;=スコアリング基準!$B$28,スコアリング基準!$C$28,スコアリング基準!$C$29),0))</f>
        <v/>
      </c>
      <c r="X5006" s="4">
        <f>IFERROR(VLOOKUP($B5006,スコアリング基準!$A$36:$B$46,2,FALSE),0)</f>
        <v/>
      </c>
      <c r="Y5006" s="4">
        <f>SUM($S5006:$X5006)</f>
        <v/>
      </c>
      <c r="Z5006" s="4">
        <f>IF(COUNT($M5006:$N5006)=0,"データ無",IF($Y5006&gt;=スコアリング基準!$B$30,"S",IF($Y5006&gt;=スコアリング基準!$B$31,"A",IF($Y5006&gt;=スコアリング基準!$B$32,"B","C"))))</f>
        <v/>
      </c>
      <c r="AA5006">
        <f>IFERROR(INDEX(実績DB!$I$3:$I$104,MATCH($B5006&amp;$C5006,実績DB!$J$3:$J$104,0)),"")</f>
        <v/>
      </c>
    </row>
    <row r="5007">
      <c r="A5007" t="n">
        <v>5005</v>
      </c>
      <c r="B5007" t="inlineStr">
        <is>
          <t>中国</t>
        </is>
      </c>
      <c r="C5007" t="inlineStr">
        <is>
          <t>津倉変電所</t>
        </is>
      </c>
      <c r="D5007" t="inlineStr">
        <is>
          <t>岡山県</t>
        </is>
      </c>
      <c r="E5007" t="n">
        <v>110</v>
      </c>
      <c r="F5007" t="n">
        <v>6</v>
      </c>
      <c r="G5007" s="3" t="n">
        <v>34.671171</v>
      </c>
      <c r="H5007" s="3" t="n">
        <v>133.909067</v>
      </c>
      <c r="I5007" t="inlineStr">
        <is>
          <t>Google Places(名称一致)</t>
        </is>
      </c>
      <c r="J5007" t="n">
        <v>52</v>
      </c>
      <c r="K5007" t="n">
        <v>42</v>
      </c>
      <c r="L5007" t="n">
        <v>-22</v>
      </c>
      <c r="M5007" t="n">
        <v>20</v>
      </c>
      <c r="N5007" t="n">
        <v>0</v>
      </c>
      <c r="O5007" t="inlineStr">
        <is>
          <t>不可 #3</t>
        </is>
      </c>
      <c r="P5007" t="inlineStr">
        <is>
          <t>有り</t>
        </is>
      </c>
      <c r="R5007" s="4">
        <f>IF(COUNT($M5007:$N5007)=0,"",IF(AND(IF($N5007&lt;&gt;"",$N5007,$M5007)&lt;=0,$O5007&lt;&gt;"可"),"警告",""))</f>
        <v/>
      </c>
      <c r="S5007" s="4">
        <f>IF(COUNT($M5007:$N5007)=0,0,IF(IF($N5007&lt;&gt;"",$N5007,$M5007)&gt;=スコアリング基準!$B$20,スコアリング基準!$C$20,IF(IF($N5007&lt;&gt;"",$N5007,$M5007)&gt;=スコアリング基準!$B$21,スコアリング基準!$C$21,IF(IF($N5007&lt;&gt;"",$N5007,$M5007)&gt;0,スコアリング基準!$C$22,0))))</f>
        <v/>
      </c>
      <c r="T5007" s="4">
        <f>IF($O5007="可",スコアリング基準!$C$23,0)</f>
        <v/>
      </c>
      <c r="U5007" s="4">
        <f>IF(OR(COUNT($K5007:$L5007)&lt;2,$K5007=0),0,IF(ABS($L5007)/$K5007&lt;=スコアリング基準!$B$24,スコアリング基準!$C$24,IF(ABS($L5007)/$K5007&lt;=スコアリング基準!$B$25,スコアリング基準!$C$25,IF(ABS($L5007)/$K5007&lt;=スコアリング基準!$B$26,スコアリング基準!$C$26,0))))</f>
        <v/>
      </c>
      <c r="V5007" s="4">
        <f>IF($P5007="なし",スコアリング基準!$C$27,0)</f>
        <v/>
      </c>
      <c r="W5007" s="4">
        <f>IF($F5007="",0,IF(ISNUMBER($F5007),IF($F5007&lt;=スコアリング基準!$B$28,スコアリング基準!$C$28,スコアリング基準!$C$29),0))</f>
        <v/>
      </c>
      <c r="X5007" s="4">
        <f>IFERROR(VLOOKUP($B5007,スコアリング基準!$A$36:$B$46,2,FALSE),0)</f>
        <v/>
      </c>
      <c r="Y5007" s="4">
        <f>SUM($S5007:$X5007)</f>
        <v/>
      </c>
      <c r="Z5007" s="4">
        <f>IF(COUNT($M5007:$N5007)=0,"データ無",IF($Y5007&gt;=スコアリング基準!$B$30,"S",IF($Y5007&gt;=スコアリング基準!$B$31,"A",IF($Y5007&gt;=スコアリング基準!$B$32,"B","C"))))</f>
        <v/>
      </c>
      <c r="AA5007">
        <f>IFERROR(INDEX(実績DB!$I$3:$I$104,MATCH($B5007&amp;$C5007,実績DB!$J$3:$J$104,0)),"")</f>
        <v/>
      </c>
    </row>
    <row r="5008">
      <c r="A5008" t="n">
        <v>5006</v>
      </c>
      <c r="B5008" t="inlineStr">
        <is>
          <t>中国</t>
        </is>
      </c>
      <c r="C5008" t="inlineStr">
        <is>
          <t>津田変電所</t>
        </is>
      </c>
      <c r="D5008" t="inlineStr">
        <is>
          <t>島根県</t>
        </is>
      </c>
      <c r="E5008" t="n">
        <v>110</v>
      </c>
      <c r="F5008" t="n">
        <v>66</v>
      </c>
      <c r="G5008" s="3" t="n">
        <v>35.46217</v>
      </c>
      <c r="H5008" s="3" t="n">
        <v>133.08174</v>
      </c>
      <c r="I5008" t="inlineStr">
        <is>
          <t>Google Places(名称一致)</t>
        </is>
      </c>
      <c r="J5008" t="n">
        <v>114</v>
      </c>
      <c r="K5008" t="n">
        <v>68</v>
      </c>
      <c r="L5008" t="n">
        <v>-3</v>
      </c>
      <c r="O5008" t="inlineStr">
        <is>
          <t>可</t>
        </is>
      </c>
      <c r="P5008" t="inlineStr">
        <is>
          <t>有り</t>
        </is>
      </c>
      <c r="R5008" s="4">
        <f>IF(COUNT($M5008:$N5008)=0,"",IF(AND(IF($N5008&lt;&gt;"",$N5008,$M5008)&lt;=0,$O5008&lt;&gt;"可"),"警告",""))</f>
        <v/>
      </c>
      <c r="S5008" s="4">
        <f>IF(COUNT($M5008:$N5008)=0,0,IF(IF($N5008&lt;&gt;"",$N5008,$M5008)&gt;=スコアリング基準!$B$20,スコアリング基準!$C$20,IF(IF($N5008&lt;&gt;"",$N5008,$M5008)&gt;=スコアリング基準!$B$21,スコアリング基準!$C$21,IF(IF($N5008&lt;&gt;"",$N5008,$M5008)&gt;0,スコアリング基準!$C$22,0))))</f>
        <v/>
      </c>
      <c r="T5008" s="4">
        <f>IF($O5008="可",スコアリング基準!$C$23,0)</f>
        <v/>
      </c>
      <c r="U5008" s="4">
        <f>IF(OR(COUNT($K5008:$L5008)&lt;2,$K5008=0),0,IF(ABS($L5008)/$K5008&lt;=スコアリング基準!$B$24,スコアリング基準!$C$24,IF(ABS($L5008)/$K5008&lt;=スコアリング基準!$B$25,スコアリング基準!$C$25,IF(ABS($L5008)/$K5008&lt;=スコアリング基準!$B$26,スコアリング基準!$C$26,0))))</f>
        <v/>
      </c>
      <c r="V5008" s="4">
        <f>IF($P5008="なし",スコアリング基準!$C$27,0)</f>
        <v/>
      </c>
      <c r="W5008" s="4">
        <f>IF($F5008="",0,IF(ISNUMBER($F5008),IF($F5008&lt;=スコアリング基準!$B$28,スコアリング基準!$C$28,スコアリング基準!$C$29),0))</f>
        <v/>
      </c>
      <c r="X5008" s="4">
        <f>IFERROR(VLOOKUP($B5008,スコアリング基準!$A$36:$B$46,2,FALSE),0)</f>
        <v/>
      </c>
      <c r="Y5008" s="4">
        <f>SUM($S5008:$X5008)</f>
        <v/>
      </c>
      <c r="Z5008" s="4">
        <f>IF(COUNT($M5008:$N5008)=0,"データ無",IF($Y5008&gt;=スコアリング基準!$B$30,"S",IF($Y5008&gt;=スコアリング基準!$B$31,"A",IF($Y5008&gt;=スコアリング基準!$B$32,"B","C"))))</f>
        <v/>
      </c>
      <c r="AA5008">
        <f>IFERROR(INDEX(実績DB!$I$3:$I$104,MATCH($B5008&amp;$C5008,実績DB!$J$3:$J$104,0)),"")</f>
        <v/>
      </c>
    </row>
    <row r="5009">
      <c r="A5009" t="n">
        <v>5007</v>
      </c>
      <c r="B5009" t="inlineStr">
        <is>
          <t>中国</t>
        </is>
      </c>
      <c r="C5009" t="inlineStr">
        <is>
          <t>浜村変電所</t>
        </is>
      </c>
      <c r="D5009" t="inlineStr">
        <is>
          <t>鳥取県</t>
        </is>
      </c>
      <c r="E5009" t="n">
        <v>110</v>
      </c>
      <c r="F5009" t="n">
        <v>6</v>
      </c>
      <c r="G5009" s="3" t="n">
        <v>35.50103</v>
      </c>
      <c r="H5009" s="3" t="n">
        <v>134.04961</v>
      </c>
      <c r="I5009" t="inlineStr">
        <is>
          <t>OSM実測(名称一致)</t>
        </is>
      </c>
      <c r="J5009" t="n">
        <v>33</v>
      </c>
      <c r="K5009" t="n">
        <v>33</v>
      </c>
      <c r="L5009" t="n">
        <v>-31</v>
      </c>
      <c r="M5009" t="n">
        <v>0</v>
      </c>
      <c r="N5009" t="n">
        <v>0</v>
      </c>
      <c r="O5009" t="inlineStr">
        <is>
          <t>不可 ♯3</t>
        </is>
      </c>
      <c r="P5009" t="inlineStr">
        <is>
          <t>有り</t>
        </is>
      </c>
      <c r="R5009" s="4">
        <f>IF(COUNT($M5009:$N5009)=0,"",IF(AND(IF($N5009&lt;&gt;"",$N5009,$M5009)&lt;=0,$O5009&lt;&gt;"可"),"警告",""))</f>
        <v/>
      </c>
      <c r="S5009" s="4">
        <f>IF(COUNT($M5009:$N5009)=0,0,IF(IF($N5009&lt;&gt;"",$N5009,$M5009)&gt;=スコアリング基準!$B$20,スコアリング基準!$C$20,IF(IF($N5009&lt;&gt;"",$N5009,$M5009)&gt;=スコアリング基準!$B$21,スコアリング基準!$C$21,IF(IF($N5009&lt;&gt;"",$N5009,$M5009)&gt;0,スコアリング基準!$C$22,0))))</f>
        <v/>
      </c>
      <c r="T5009" s="4">
        <f>IF($O5009="可",スコアリング基準!$C$23,0)</f>
        <v/>
      </c>
      <c r="U5009" s="4">
        <f>IF(OR(COUNT($K5009:$L5009)&lt;2,$K5009=0),0,IF(ABS($L5009)/$K5009&lt;=スコアリング基準!$B$24,スコアリング基準!$C$24,IF(ABS($L5009)/$K5009&lt;=スコアリング基準!$B$25,スコアリング基準!$C$25,IF(ABS($L5009)/$K5009&lt;=スコアリング基準!$B$26,スコアリング基準!$C$26,0))))</f>
        <v/>
      </c>
      <c r="V5009" s="4">
        <f>IF($P5009="なし",スコアリング基準!$C$27,0)</f>
        <v/>
      </c>
      <c r="W5009" s="4">
        <f>IF($F5009="",0,IF(ISNUMBER($F5009),IF($F5009&lt;=スコアリング基準!$B$28,スコアリング基準!$C$28,スコアリング基準!$C$29),0))</f>
        <v/>
      </c>
      <c r="X5009" s="4">
        <f>IFERROR(VLOOKUP($B5009,スコアリング基準!$A$36:$B$46,2,FALSE),0)</f>
        <v/>
      </c>
      <c r="Y5009" s="4">
        <f>SUM($S5009:$X5009)</f>
        <v/>
      </c>
      <c r="Z5009" s="4">
        <f>IF(COUNT($M5009:$N5009)=0,"データ無",IF($Y5009&gt;=スコアリング基準!$B$30,"S",IF($Y5009&gt;=スコアリング基準!$B$31,"A",IF($Y5009&gt;=スコアリング基準!$B$32,"B","C"))))</f>
        <v/>
      </c>
      <c r="AA5009">
        <f>IFERROR(INDEX(実績DB!$I$3:$I$104,MATCH($B5009&amp;$C5009,実績DB!$J$3:$J$104,0)),"")</f>
        <v/>
      </c>
    </row>
    <row r="5010">
      <c r="A5010" t="n">
        <v>5008</v>
      </c>
      <c r="B5010" t="inlineStr">
        <is>
          <t>中国</t>
        </is>
      </c>
      <c r="C5010" t="inlineStr">
        <is>
          <t>海田変電所</t>
        </is>
      </c>
      <c r="D5010" t="inlineStr">
        <is>
          <t>広島県</t>
        </is>
      </c>
      <c r="E5010" t="n">
        <v>110</v>
      </c>
      <c r="F5010" t="n">
        <v>22</v>
      </c>
      <c r="G5010" s="3" t="n">
        <v>34.369238</v>
      </c>
      <c r="H5010" s="3" t="n">
        <v>132.531795</v>
      </c>
      <c r="I5010" t="inlineStr">
        <is>
          <t>Google Places(名称一致)</t>
        </is>
      </c>
      <c r="J5010" t="n">
        <v>47</v>
      </c>
      <c r="K5010" t="n">
        <v>23</v>
      </c>
      <c r="L5010" t="n">
        <v>0</v>
      </c>
      <c r="M5010" t="n">
        <v>23</v>
      </c>
      <c r="N5010" t="n">
        <v>0</v>
      </c>
      <c r="O5010" t="inlineStr">
        <is>
          <t>不可 ♯2</t>
        </is>
      </c>
      <c r="P5010" t="inlineStr">
        <is>
          <t>有り</t>
        </is>
      </c>
      <c r="R5010" s="4">
        <f>IF(COUNT($M5010:$N5010)=0,"",IF(AND(IF($N5010&lt;&gt;"",$N5010,$M5010)&lt;=0,$O5010&lt;&gt;"可"),"警告",""))</f>
        <v/>
      </c>
      <c r="S5010" s="4">
        <f>IF(COUNT($M5010:$N5010)=0,0,IF(IF($N5010&lt;&gt;"",$N5010,$M5010)&gt;=スコアリング基準!$B$20,スコアリング基準!$C$20,IF(IF($N5010&lt;&gt;"",$N5010,$M5010)&gt;=スコアリング基準!$B$21,スコアリング基準!$C$21,IF(IF($N5010&lt;&gt;"",$N5010,$M5010)&gt;0,スコアリング基準!$C$22,0))))</f>
        <v/>
      </c>
      <c r="T5010" s="4">
        <f>IF($O5010="可",スコアリング基準!$C$23,0)</f>
        <v/>
      </c>
      <c r="U5010" s="4">
        <f>IF(OR(COUNT($K5010:$L5010)&lt;2,$K5010=0),0,IF(ABS($L5010)/$K5010&lt;=スコアリング基準!$B$24,スコアリング基準!$C$24,IF(ABS($L5010)/$K5010&lt;=スコアリング基準!$B$25,スコアリング基準!$C$25,IF(ABS($L5010)/$K5010&lt;=スコアリング基準!$B$26,スコアリング基準!$C$26,0))))</f>
        <v/>
      </c>
      <c r="V5010" s="4">
        <f>IF($P5010="なし",スコアリング基準!$C$27,0)</f>
        <v/>
      </c>
      <c r="W5010" s="4">
        <f>IF($F5010="",0,IF(ISNUMBER($F5010),IF($F5010&lt;=スコアリング基準!$B$28,スコアリング基準!$C$28,スコアリング基準!$C$29),0))</f>
        <v/>
      </c>
      <c r="X5010" s="4">
        <f>IFERROR(VLOOKUP($B5010,スコアリング基準!$A$36:$B$46,2,FALSE),0)</f>
        <v/>
      </c>
      <c r="Y5010" s="4">
        <f>SUM($S5010:$X5010)</f>
        <v/>
      </c>
      <c r="Z5010" s="4">
        <f>IF(COUNT($M5010:$N5010)=0,"データ無",IF($Y5010&gt;=スコアリング基準!$B$30,"S",IF($Y5010&gt;=スコアリング基準!$B$31,"A",IF($Y5010&gt;=スコアリング基準!$B$32,"B","C"))))</f>
        <v/>
      </c>
      <c r="AA5010">
        <f>IFERROR(INDEX(実績DB!$I$3:$I$104,MATCH($B5010&amp;$C5010,実績DB!$J$3:$J$104,0)),"")</f>
        <v/>
      </c>
    </row>
    <row r="5011">
      <c r="A5011" t="n">
        <v>5009</v>
      </c>
      <c r="B5011" t="inlineStr">
        <is>
          <t>中国</t>
        </is>
      </c>
      <c r="C5011" t="inlineStr">
        <is>
          <t>深川変電所</t>
        </is>
      </c>
      <c r="D5011" t="inlineStr">
        <is>
          <t>山口県</t>
        </is>
      </c>
      <c r="E5011" t="n">
        <v>110</v>
      </c>
      <c r="F5011" t="n">
        <v>6</v>
      </c>
      <c r="G5011" s="3" t="n">
        <v>34.36914</v>
      </c>
      <c r="H5011" s="3" t="n">
        <v>131.1859</v>
      </c>
      <c r="I5011" t="inlineStr">
        <is>
          <t>Google Places(名称一致)</t>
        </is>
      </c>
      <c r="J5011" t="n">
        <v>47</v>
      </c>
      <c r="K5011" t="n">
        <v>42</v>
      </c>
      <c r="L5011" t="n">
        <v>-30</v>
      </c>
      <c r="M5011" t="n">
        <v>12</v>
      </c>
      <c r="N5011" t="n">
        <v>0</v>
      </c>
      <c r="O5011" t="inlineStr">
        <is>
          <t>不可 ♯3</t>
        </is>
      </c>
      <c r="P5011" t="inlineStr">
        <is>
          <t>有り</t>
        </is>
      </c>
      <c r="R5011" s="4">
        <f>IF(COUNT($M5011:$N5011)=0,"",IF(AND(IF($N5011&lt;&gt;"",$N5011,$M5011)&lt;=0,$O5011&lt;&gt;"可"),"警告",""))</f>
        <v/>
      </c>
      <c r="S5011" s="4">
        <f>IF(COUNT($M5011:$N5011)=0,0,IF(IF($N5011&lt;&gt;"",$N5011,$M5011)&gt;=スコアリング基準!$B$20,スコアリング基準!$C$20,IF(IF($N5011&lt;&gt;"",$N5011,$M5011)&gt;=スコアリング基準!$B$21,スコアリング基準!$C$21,IF(IF($N5011&lt;&gt;"",$N5011,$M5011)&gt;0,スコアリング基準!$C$22,0))))</f>
        <v/>
      </c>
      <c r="T5011" s="4">
        <f>IF($O5011="可",スコアリング基準!$C$23,0)</f>
        <v/>
      </c>
      <c r="U5011" s="4">
        <f>IF(OR(COUNT($K5011:$L5011)&lt;2,$K5011=0),0,IF(ABS($L5011)/$K5011&lt;=スコアリング基準!$B$24,スコアリング基準!$C$24,IF(ABS($L5011)/$K5011&lt;=スコアリング基準!$B$25,スコアリング基準!$C$25,IF(ABS($L5011)/$K5011&lt;=スコアリング基準!$B$26,スコアリング基準!$C$26,0))))</f>
        <v/>
      </c>
      <c r="V5011" s="4">
        <f>IF($P5011="なし",スコアリング基準!$C$27,0)</f>
        <v/>
      </c>
      <c r="W5011" s="4">
        <f>IF($F5011="",0,IF(ISNUMBER($F5011),IF($F5011&lt;=スコアリング基準!$B$28,スコアリング基準!$C$28,スコアリング基準!$C$29),0))</f>
        <v/>
      </c>
      <c r="X5011" s="4">
        <f>IFERROR(VLOOKUP($B5011,スコアリング基準!$A$36:$B$46,2,FALSE),0)</f>
        <v/>
      </c>
      <c r="Y5011" s="4">
        <f>SUM($S5011:$X5011)</f>
        <v/>
      </c>
      <c r="Z5011" s="4">
        <f>IF(COUNT($M5011:$N5011)=0,"データ無",IF($Y5011&gt;=スコアリング基準!$B$30,"S",IF($Y5011&gt;=スコアリング基準!$B$31,"A",IF($Y5011&gt;=スコアリング基準!$B$32,"B","C"))))</f>
        <v/>
      </c>
      <c r="AA5011">
        <f>IFERROR(INDEX(実績DB!$I$3:$I$104,MATCH($B5011&amp;$C5011,実績DB!$J$3:$J$104,0)),"")</f>
        <v/>
      </c>
    </row>
    <row r="5012">
      <c r="A5012" t="n">
        <v>5010</v>
      </c>
      <c r="B5012" t="inlineStr">
        <is>
          <t>中国</t>
        </is>
      </c>
      <c r="C5012" t="inlineStr">
        <is>
          <t>湖山変電所</t>
        </is>
      </c>
      <c r="D5012" t="inlineStr">
        <is>
          <t>鳥取県</t>
        </is>
      </c>
      <c r="E5012" t="n">
        <v>110</v>
      </c>
      <c r="F5012" t="n">
        <v>6</v>
      </c>
      <c r="G5012" s="3" t="n">
        <v>35.51066</v>
      </c>
      <c r="H5012" s="3" t="n">
        <v>134.1929</v>
      </c>
      <c r="I5012" t="inlineStr">
        <is>
          <t>Google Places(名称一致)</t>
        </is>
      </c>
      <c r="J5012" t="n">
        <v>19</v>
      </c>
      <c r="K5012" t="n">
        <v>19</v>
      </c>
      <c r="L5012" t="n">
        <v>0</v>
      </c>
      <c r="M5012" t="n">
        <v>19</v>
      </c>
      <c r="N5012" t="n">
        <v>0</v>
      </c>
      <c r="O5012" t="inlineStr">
        <is>
          <t>不可 ♯3</t>
        </is>
      </c>
      <c r="P5012" t="inlineStr">
        <is>
          <t>有り</t>
        </is>
      </c>
      <c r="R5012" s="4">
        <f>IF(COUNT($M5012:$N5012)=0,"",IF(AND(IF($N5012&lt;&gt;"",$N5012,$M5012)&lt;=0,$O5012&lt;&gt;"可"),"警告",""))</f>
        <v/>
      </c>
      <c r="S5012" s="4">
        <f>IF(COUNT($M5012:$N5012)=0,0,IF(IF($N5012&lt;&gt;"",$N5012,$M5012)&gt;=スコアリング基準!$B$20,スコアリング基準!$C$20,IF(IF($N5012&lt;&gt;"",$N5012,$M5012)&gt;=スコアリング基準!$B$21,スコアリング基準!$C$21,IF(IF($N5012&lt;&gt;"",$N5012,$M5012)&gt;0,スコアリング基準!$C$22,0))))</f>
        <v/>
      </c>
      <c r="T5012" s="4">
        <f>IF($O5012="可",スコアリング基準!$C$23,0)</f>
        <v/>
      </c>
      <c r="U5012" s="4">
        <f>IF(OR(COUNT($K5012:$L5012)&lt;2,$K5012=0),0,IF(ABS($L5012)/$K5012&lt;=スコアリング基準!$B$24,スコアリング基準!$C$24,IF(ABS($L5012)/$K5012&lt;=スコアリング基準!$B$25,スコアリング基準!$C$25,IF(ABS($L5012)/$K5012&lt;=スコアリング基準!$B$26,スコアリング基準!$C$26,0))))</f>
        <v/>
      </c>
      <c r="V5012" s="4">
        <f>IF($P5012="なし",スコアリング基準!$C$27,0)</f>
        <v/>
      </c>
      <c r="W5012" s="4">
        <f>IF($F5012="",0,IF(ISNUMBER($F5012),IF($F5012&lt;=スコアリング基準!$B$28,スコアリング基準!$C$28,スコアリング基準!$C$29),0))</f>
        <v/>
      </c>
      <c r="X5012" s="4">
        <f>IFERROR(VLOOKUP($B5012,スコアリング基準!$A$36:$B$46,2,FALSE),0)</f>
        <v/>
      </c>
      <c r="Y5012" s="4">
        <f>SUM($S5012:$X5012)</f>
        <v/>
      </c>
      <c r="Z5012" s="4">
        <f>IF(COUNT($M5012:$N5012)=0,"データ無",IF($Y5012&gt;=スコアリング基準!$B$30,"S",IF($Y5012&gt;=スコアリング基準!$B$31,"A",IF($Y5012&gt;=スコアリング基準!$B$32,"B","C"))))</f>
        <v/>
      </c>
      <c r="AA5012">
        <f>IFERROR(INDEX(実績DB!$I$3:$I$104,MATCH($B5012&amp;$C5012,実績DB!$J$3:$J$104,0)),"")</f>
        <v/>
      </c>
    </row>
    <row r="5013">
      <c r="A5013" t="n">
        <v>5011</v>
      </c>
      <c r="B5013" t="inlineStr">
        <is>
          <t>中国</t>
        </is>
      </c>
      <c r="C5013" t="inlineStr">
        <is>
          <t>湯原第一変電所</t>
        </is>
      </c>
      <c r="D5013" t="inlineStr">
        <is>
          <t>岡山県</t>
        </is>
      </c>
      <c r="E5013" t="n">
        <v>110</v>
      </c>
      <c r="F5013" t="n">
        <v>11</v>
      </c>
      <c r="G5013" s="3" t="n"/>
      <c r="H5013" s="3" t="n"/>
      <c r="I5013" t="inlineStr">
        <is>
          <t>未取得</t>
        </is>
      </c>
      <c r="J5013" t="n">
        <v>15</v>
      </c>
      <c r="K5013" t="n">
        <v>15</v>
      </c>
      <c r="O5013" t="inlineStr">
        <is>
          <t>不可 ♯3</t>
        </is>
      </c>
      <c r="P5013" t="inlineStr">
        <is>
          <t>有り</t>
        </is>
      </c>
      <c r="R5013" s="4">
        <f>IF(COUNT($M5013:$N5013)=0,"",IF(AND(IF($N5013&lt;&gt;"",$N5013,$M5013)&lt;=0,$O5013&lt;&gt;"可"),"警告",""))</f>
        <v/>
      </c>
      <c r="S5013" s="4">
        <f>IF(COUNT($M5013:$N5013)=0,0,IF(IF($N5013&lt;&gt;"",$N5013,$M5013)&gt;=スコアリング基準!$B$20,スコアリング基準!$C$20,IF(IF($N5013&lt;&gt;"",$N5013,$M5013)&gt;=スコアリング基準!$B$21,スコアリング基準!$C$21,IF(IF($N5013&lt;&gt;"",$N5013,$M5013)&gt;0,スコアリング基準!$C$22,0))))</f>
        <v/>
      </c>
      <c r="T5013" s="4">
        <f>IF($O5013="可",スコアリング基準!$C$23,0)</f>
        <v/>
      </c>
      <c r="U5013" s="4">
        <f>IF(OR(COUNT($K5013:$L5013)&lt;2,$K5013=0),0,IF(ABS($L5013)/$K5013&lt;=スコアリング基準!$B$24,スコアリング基準!$C$24,IF(ABS($L5013)/$K5013&lt;=スコアリング基準!$B$25,スコアリング基準!$C$25,IF(ABS($L5013)/$K5013&lt;=スコアリング基準!$B$26,スコアリング基準!$C$26,0))))</f>
        <v/>
      </c>
      <c r="V5013" s="4">
        <f>IF($P5013="なし",スコアリング基準!$C$27,0)</f>
        <v/>
      </c>
      <c r="W5013" s="4">
        <f>IF($F5013="",0,IF(ISNUMBER($F5013),IF($F5013&lt;=スコアリング基準!$B$28,スコアリング基準!$C$28,スコアリング基準!$C$29),0))</f>
        <v/>
      </c>
      <c r="X5013" s="4">
        <f>IFERROR(VLOOKUP($B5013,スコアリング基準!$A$36:$B$46,2,FALSE),0)</f>
        <v/>
      </c>
      <c r="Y5013" s="4">
        <f>SUM($S5013:$X5013)</f>
        <v/>
      </c>
      <c r="Z5013" s="4">
        <f>IF(COUNT($M5013:$N5013)=0,"データ無",IF($Y5013&gt;=スコアリング基準!$B$30,"S",IF($Y5013&gt;=スコアリング基準!$B$31,"A",IF($Y5013&gt;=スコアリング基準!$B$32,"B","C"))))</f>
        <v/>
      </c>
      <c r="AA5013">
        <f>IFERROR(INDEX(実績DB!$I$3:$I$104,MATCH($B5013&amp;$C5013,実績DB!$J$3:$J$104,0)),"")</f>
        <v/>
      </c>
    </row>
    <row r="5014">
      <c r="A5014" t="n">
        <v>5012</v>
      </c>
      <c r="B5014" t="inlineStr">
        <is>
          <t>中国</t>
        </is>
      </c>
      <c r="C5014" t="inlineStr">
        <is>
          <t>湯原第二変電所</t>
        </is>
      </c>
      <c r="D5014" t="inlineStr">
        <is>
          <t>岡山県</t>
        </is>
      </c>
      <c r="E5014" t="n">
        <v>110</v>
      </c>
      <c r="F5014" t="n">
        <v>66</v>
      </c>
      <c r="G5014" s="3" t="n"/>
      <c r="H5014" s="3" t="n"/>
      <c r="I5014" t="inlineStr">
        <is>
          <t>未取得</t>
        </is>
      </c>
      <c r="J5014" t="n">
        <v>42</v>
      </c>
      <c r="K5014" t="n">
        <v>42</v>
      </c>
      <c r="L5014" t="n">
        <v>-24</v>
      </c>
      <c r="O5014" t="inlineStr">
        <is>
          <t>不可 ♯2</t>
        </is>
      </c>
      <c r="P5014" t="inlineStr">
        <is>
          <t>有り</t>
        </is>
      </c>
      <c r="R5014" s="4">
        <f>IF(COUNT($M5014:$N5014)=0,"",IF(AND(IF($N5014&lt;&gt;"",$N5014,$M5014)&lt;=0,$O5014&lt;&gt;"可"),"警告",""))</f>
        <v/>
      </c>
      <c r="S5014" s="4">
        <f>IF(COUNT($M5014:$N5014)=0,0,IF(IF($N5014&lt;&gt;"",$N5014,$M5014)&gt;=スコアリング基準!$B$20,スコアリング基準!$C$20,IF(IF($N5014&lt;&gt;"",$N5014,$M5014)&gt;=スコアリング基準!$B$21,スコアリング基準!$C$21,IF(IF($N5014&lt;&gt;"",$N5014,$M5014)&gt;0,スコアリング基準!$C$22,0))))</f>
        <v/>
      </c>
      <c r="T5014" s="4">
        <f>IF($O5014="可",スコアリング基準!$C$23,0)</f>
        <v/>
      </c>
      <c r="U5014" s="4">
        <f>IF(OR(COUNT($K5014:$L5014)&lt;2,$K5014=0),0,IF(ABS($L5014)/$K5014&lt;=スコアリング基準!$B$24,スコアリング基準!$C$24,IF(ABS($L5014)/$K5014&lt;=スコアリング基準!$B$25,スコアリング基準!$C$25,IF(ABS($L5014)/$K5014&lt;=スコアリング基準!$B$26,スコアリング基準!$C$26,0))))</f>
        <v/>
      </c>
      <c r="V5014" s="4">
        <f>IF($P5014="なし",スコアリング基準!$C$27,0)</f>
        <v/>
      </c>
      <c r="W5014" s="4">
        <f>IF($F5014="",0,IF(ISNUMBER($F5014),IF($F5014&lt;=スコアリング基準!$B$28,スコアリング基準!$C$28,スコアリング基準!$C$29),0))</f>
        <v/>
      </c>
      <c r="X5014" s="4">
        <f>IFERROR(VLOOKUP($B5014,スコアリング基準!$A$36:$B$46,2,FALSE),0)</f>
        <v/>
      </c>
      <c r="Y5014" s="4">
        <f>SUM($S5014:$X5014)</f>
        <v/>
      </c>
      <c r="Z5014" s="4">
        <f>IF(COUNT($M5014:$N5014)=0,"データ無",IF($Y5014&gt;=スコアリング基準!$B$30,"S",IF($Y5014&gt;=スコアリング基準!$B$31,"A",IF($Y5014&gt;=スコアリング基準!$B$32,"B","C"))))</f>
        <v/>
      </c>
      <c r="AA5014">
        <f>IFERROR(INDEX(実績DB!$I$3:$I$104,MATCH($B5014&amp;$C5014,実績DB!$J$3:$J$104,0)),"")</f>
        <v/>
      </c>
    </row>
    <row r="5015">
      <c r="A5015" t="n">
        <v>5013</v>
      </c>
      <c r="B5015" t="inlineStr">
        <is>
          <t>中国</t>
        </is>
      </c>
      <c r="C5015" t="inlineStr">
        <is>
          <t>潮変電所</t>
        </is>
      </c>
      <c r="D5015" t="inlineStr">
        <is>
          <t>島根県</t>
        </is>
      </c>
      <c r="E5015" t="n">
        <v>110</v>
      </c>
      <c r="F5015" t="n">
        <v>22</v>
      </c>
      <c r="G5015" s="3" t="n"/>
      <c r="H5015" s="3" t="n"/>
      <c r="I5015" t="inlineStr">
        <is>
          <t>未取得</t>
        </is>
      </c>
      <c r="J5015" t="n">
        <v>14</v>
      </c>
      <c r="K5015" t="n">
        <v>6</v>
      </c>
      <c r="L5015" t="n">
        <v>-3</v>
      </c>
      <c r="M5015" t="n">
        <v>3</v>
      </c>
      <c r="N5015" t="n">
        <v>0</v>
      </c>
      <c r="O5015" t="inlineStr">
        <is>
          <t>不可 ♯2</t>
        </is>
      </c>
      <c r="P5015" t="inlineStr">
        <is>
          <t>有り</t>
        </is>
      </c>
      <c r="R5015" s="4">
        <f>IF(COUNT($M5015:$N5015)=0,"",IF(AND(IF($N5015&lt;&gt;"",$N5015,$M5015)&lt;=0,$O5015&lt;&gt;"可"),"警告",""))</f>
        <v/>
      </c>
      <c r="S5015" s="4">
        <f>IF(COUNT($M5015:$N5015)=0,0,IF(IF($N5015&lt;&gt;"",$N5015,$M5015)&gt;=スコアリング基準!$B$20,スコアリング基準!$C$20,IF(IF($N5015&lt;&gt;"",$N5015,$M5015)&gt;=スコアリング基準!$B$21,スコアリング基準!$C$21,IF(IF($N5015&lt;&gt;"",$N5015,$M5015)&gt;0,スコアリング基準!$C$22,0))))</f>
        <v/>
      </c>
      <c r="T5015" s="4">
        <f>IF($O5015="可",スコアリング基準!$C$23,0)</f>
        <v/>
      </c>
      <c r="U5015" s="4">
        <f>IF(OR(COUNT($K5015:$L5015)&lt;2,$K5015=0),0,IF(ABS($L5015)/$K5015&lt;=スコアリング基準!$B$24,スコアリング基準!$C$24,IF(ABS($L5015)/$K5015&lt;=スコアリング基準!$B$25,スコアリング基準!$C$25,IF(ABS($L5015)/$K5015&lt;=スコアリング基準!$B$26,スコアリング基準!$C$26,0))))</f>
        <v/>
      </c>
      <c r="V5015" s="4">
        <f>IF($P5015="なし",スコアリング基準!$C$27,0)</f>
        <v/>
      </c>
      <c r="W5015" s="4">
        <f>IF($F5015="",0,IF(ISNUMBER($F5015),IF($F5015&lt;=スコアリング基準!$B$28,スコアリング基準!$C$28,スコアリング基準!$C$29),0))</f>
        <v/>
      </c>
      <c r="X5015" s="4">
        <f>IFERROR(VLOOKUP($B5015,スコアリング基準!$A$36:$B$46,2,FALSE),0)</f>
        <v/>
      </c>
      <c r="Y5015" s="4">
        <f>SUM($S5015:$X5015)</f>
        <v/>
      </c>
      <c r="Z5015" s="4">
        <f>IF(COUNT($M5015:$N5015)=0,"データ無",IF($Y5015&gt;=スコアリング基準!$B$30,"S",IF($Y5015&gt;=スコアリング基準!$B$31,"A",IF($Y5015&gt;=スコアリング基準!$B$32,"B","C"))))</f>
        <v/>
      </c>
      <c r="AA5015">
        <f>IFERROR(INDEX(実績DB!$I$3:$I$104,MATCH($B5015&amp;$C5015,実績DB!$J$3:$J$104,0)),"")</f>
        <v/>
      </c>
    </row>
    <row r="5016">
      <c r="A5016" t="n">
        <v>5014</v>
      </c>
      <c r="B5016" t="inlineStr">
        <is>
          <t>中国</t>
        </is>
      </c>
      <c r="C5016" t="inlineStr">
        <is>
          <t>澄川変電所</t>
        </is>
      </c>
      <c r="D5016" t="inlineStr">
        <is>
          <t>島根県</t>
        </is>
      </c>
      <c r="E5016" t="n">
        <v>110</v>
      </c>
      <c r="F5016" t="n">
        <v>11</v>
      </c>
      <c r="G5016" s="3" t="n"/>
      <c r="H5016" s="3" t="n"/>
      <c r="I5016" t="inlineStr">
        <is>
          <t>未取得</t>
        </is>
      </c>
      <c r="J5016" t="n">
        <v>11</v>
      </c>
      <c r="K5016" t="n">
        <v>11</v>
      </c>
      <c r="L5016" t="n">
        <v>-11</v>
      </c>
      <c r="O5016" t="inlineStr">
        <is>
          <t>不可 ♯2</t>
        </is>
      </c>
      <c r="P5016" t="inlineStr">
        <is>
          <t>有り</t>
        </is>
      </c>
      <c r="R5016" s="4">
        <f>IF(COUNT($M5016:$N5016)=0,"",IF(AND(IF($N5016&lt;&gt;"",$N5016,$M5016)&lt;=0,$O5016&lt;&gt;"可"),"警告",""))</f>
        <v/>
      </c>
      <c r="S5016" s="4">
        <f>IF(COUNT($M5016:$N5016)=0,0,IF(IF($N5016&lt;&gt;"",$N5016,$M5016)&gt;=スコアリング基準!$B$20,スコアリング基準!$C$20,IF(IF($N5016&lt;&gt;"",$N5016,$M5016)&gt;=スコアリング基準!$B$21,スコアリング基準!$C$21,IF(IF($N5016&lt;&gt;"",$N5016,$M5016)&gt;0,スコアリング基準!$C$22,0))))</f>
        <v/>
      </c>
      <c r="T5016" s="4">
        <f>IF($O5016="可",スコアリング基準!$C$23,0)</f>
        <v/>
      </c>
      <c r="U5016" s="4">
        <f>IF(OR(COUNT($K5016:$L5016)&lt;2,$K5016=0),0,IF(ABS($L5016)/$K5016&lt;=スコアリング基準!$B$24,スコアリング基準!$C$24,IF(ABS($L5016)/$K5016&lt;=スコアリング基準!$B$25,スコアリング基準!$C$25,IF(ABS($L5016)/$K5016&lt;=スコアリング基準!$B$26,スコアリング基準!$C$26,0))))</f>
        <v/>
      </c>
      <c r="V5016" s="4">
        <f>IF($P5016="なし",スコアリング基準!$C$27,0)</f>
        <v/>
      </c>
      <c r="W5016" s="4">
        <f>IF($F5016="",0,IF(ISNUMBER($F5016),IF($F5016&lt;=スコアリング基準!$B$28,スコアリング基準!$C$28,スコアリング基準!$C$29),0))</f>
        <v/>
      </c>
      <c r="X5016" s="4">
        <f>IFERROR(VLOOKUP($B5016,スコアリング基準!$A$36:$B$46,2,FALSE),0)</f>
        <v/>
      </c>
      <c r="Y5016" s="4">
        <f>SUM($S5016:$X5016)</f>
        <v/>
      </c>
      <c r="Z5016" s="4">
        <f>IF(COUNT($M5016:$N5016)=0,"データ無",IF($Y5016&gt;=スコアリング基準!$B$30,"S",IF($Y5016&gt;=スコアリング基準!$B$31,"A",IF($Y5016&gt;=スコアリング基準!$B$32,"B","C"))))</f>
        <v/>
      </c>
      <c r="AA5016">
        <f>IFERROR(INDEX(実績DB!$I$3:$I$104,MATCH($B5016&amp;$C5016,実績DB!$J$3:$J$104,0)),"")</f>
        <v/>
      </c>
    </row>
    <row r="5017">
      <c r="A5017" t="n">
        <v>5015</v>
      </c>
      <c r="B5017" t="inlineStr">
        <is>
          <t>中国</t>
        </is>
      </c>
      <c r="C5017" t="inlineStr">
        <is>
          <t>瀬戸変電所</t>
        </is>
      </c>
      <c r="D5017" t="inlineStr">
        <is>
          <t>広島県</t>
        </is>
      </c>
      <c r="E5017" t="n">
        <v>110</v>
      </c>
      <c r="F5017" t="n">
        <v>6</v>
      </c>
      <c r="G5017" s="3" t="n">
        <v>34.469424</v>
      </c>
      <c r="H5017" s="3" t="n">
        <v>133.31404</v>
      </c>
      <c r="I5017" t="inlineStr">
        <is>
          <t>Google Places(名称一致)</t>
        </is>
      </c>
      <c r="J5017" t="n">
        <v>38</v>
      </c>
      <c r="K5017" t="n">
        <v>38</v>
      </c>
      <c r="L5017" t="n">
        <v>-26</v>
      </c>
      <c r="M5017" t="n">
        <v>11</v>
      </c>
      <c r="N5017" t="n">
        <v>11</v>
      </c>
      <c r="O5017" t="inlineStr">
        <is>
          <t>不可 ♯3</t>
        </is>
      </c>
      <c r="P5017" t="inlineStr">
        <is>
          <t>なし</t>
        </is>
      </c>
      <c r="R5017" s="4">
        <f>IF(COUNT($M5017:$N5017)=0,"",IF(AND(IF($N5017&lt;&gt;"",$N5017,$M5017)&lt;=0,$O5017&lt;&gt;"可"),"警告",""))</f>
        <v/>
      </c>
      <c r="S5017" s="4">
        <f>IF(COUNT($M5017:$N5017)=0,0,IF(IF($N5017&lt;&gt;"",$N5017,$M5017)&gt;=スコアリング基準!$B$20,スコアリング基準!$C$20,IF(IF($N5017&lt;&gt;"",$N5017,$M5017)&gt;=スコアリング基準!$B$21,スコアリング基準!$C$21,IF(IF($N5017&lt;&gt;"",$N5017,$M5017)&gt;0,スコアリング基準!$C$22,0))))</f>
        <v/>
      </c>
      <c r="T5017" s="4">
        <f>IF($O5017="可",スコアリング基準!$C$23,0)</f>
        <v/>
      </c>
      <c r="U5017" s="4">
        <f>IF(OR(COUNT($K5017:$L5017)&lt;2,$K5017=0),0,IF(ABS($L5017)/$K5017&lt;=スコアリング基準!$B$24,スコアリング基準!$C$24,IF(ABS($L5017)/$K5017&lt;=スコアリング基準!$B$25,スコアリング基準!$C$25,IF(ABS($L5017)/$K5017&lt;=スコアリング基準!$B$26,スコアリング基準!$C$26,0))))</f>
        <v/>
      </c>
      <c r="V5017" s="4">
        <f>IF($P5017="なし",スコアリング基準!$C$27,0)</f>
        <v/>
      </c>
      <c r="W5017" s="4">
        <f>IF($F5017="",0,IF(ISNUMBER($F5017),IF($F5017&lt;=スコアリング基準!$B$28,スコアリング基準!$C$28,スコアリング基準!$C$29),0))</f>
        <v/>
      </c>
      <c r="X5017" s="4">
        <f>IFERROR(VLOOKUP($B5017,スコアリング基準!$A$36:$B$46,2,FALSE),0)</f>
        <v/>
      </c>
      <c r="Y5017" s="4">
        <f>SUM($S5017:$X5017)</f>
        <v/>
      </c>
      <c r="Z5017" s="4">
        <f>IF(COUNT($M5017:$N5017)=0,"データ無",IF($Y5017&gt;=スコアリング基準!$B$30,"S",IF($Y5017&gt;=スコアリング基準!$B$31,"A",IF($Y5017&gt;=スコアリング基準!$B$32,"B","C"))))</f>
        <v/>
      </c>
      <c r="AA5017">
        <f>IFERROR(INDEX(実績DB!$I$3:$I$104,MATCH($B5017&amp;$C5017,実績DB!$J$3:$J$104,0)),"")</f>
        <v/>
      </c>
    </row>
    <row r="5018">
      <c r="A5018" t="n">
        <v>5016</v>
      </c>
      <c r="B5018" t="inlineStr">
        <is>
          <t>中国</t>
        </is>
      </c>
      <c r="C5018" t="inlineStr">
        <is>
          <t>瀬戸田変電所</t>
        </is>
      </c>
      <c r="D5018" t="inlineStr">
        <is>
          <t>広島県</t>
        </is>
      </c>
      <c r="E5018" t="n">
        <v>110</v>
      </c>
      <c r="F5018" t="n">
        <v>6</v>
      </c>
      <c r="G5018" s="3" t="n">
        <v>34.302729</v>
      </c>
      <c r="H5018" s="3" t="n">
        <v>133.093306</v>
      </c>
      <c r="I5018" t="inlineStr">
        <is>
          <t>Google Places(名称一致)</t>
        </is>
      </c>
      <c r="J5018" t="n">
        <v>38</v>
      </c>
      <c r="K5018" t="n">
        <v>38</v>
      </c>
      <c r="L5018" t="n">
        <v>-29</v>
      </c>
      <c r="M5018" t="n">
        <v>9</v>
      </c>
      <c r="N5018" t="n">
        <v>0</v>
      </c>
      <c r="O5018" t="inlineStr">
        <is>
          <t>不可 ♯3</t>
        </is>
      </c>
      <c r="P5018" t="inlineStr">
        <is>
          <t>有り</t>
        </is>
      </c>
      <c r="R5018" s="4">
        <f>IF(COUNT($M5018:$N5018)=0,"",IF(AND(IF($N5018&lt;&gt;"",$N5018,$M5018)&lt;=0,$O5018&lt;&gt;"可"),"警告",""))</f>
        <v/>
      </c>
      <c r="S5018" s="4">
        <f>IF(COUNT($M5018:$N5018)=0,0,IF(IF($N5018&lt;&gt;"",$N5018,$M5018)&gt;=スコアリング基準!$B$20,スコアリング基準!$C$20,IF(IF($N5018&lt;&gt;"",$N5018,$M5018)&gt;=スコアリング基準!$B$21,スコアリング基準!$C$21,IF(IF($N5018&lt;&gt;"",$N5018,$M5018)&gt;0,スコアリング基準!$C$22,0))))</f>
        <v/>
      </c>
      <c r="T5018" s="4">
        <f>IF($O5018="可",スコアリング基準!$C$23,0)</f>
        <v/>
      </c>
      <c r="U5018" s="4">
        <f>IF(OR(COUNT($K5018:$L5018)&lt;2,$K5018=0),0,IF(ABS($L5018)/$K5018&lt;=スコアリング基準!$B$24,スコアリング基準!$C$24,IF(ABS($L5018)/$K5018&lt;=スコアリング基準!$B$25,スコアリング基準!$C$25,IF(ABS($L5018)/$K5018&lt;=スコアリング基準!$B$26,スコアリング基準!$C$26,0))))</f>
        <v/>
      </c>
      <c r="V5018" s="4">
        <f>IF($P5018="なし",スコアリング基準!$C$27,0)</f>
        <v/>
      </c>
      <c r="W5018" s="4">
        <f>IF($F5018="",0,IF(ISNUMBER($F5018),IF($F5018&lt;=スコアリング基準!$B$28,スコアリング基準!$C$28,スコアリング基準!$C$29),0))</f>
        <v/>
      </c>
      <c r="X5018" s="4">
        <f>IFERROR(VLOOKUP($B5018,スコアリング基準!$A$36:$B$46,2,FALSE),0)</f>
        <v/>
      </c>
      <c r="Y5018" s="4">
        <f>SUM($S5018:$X5018)</f>
        <v/>
      </c>
      <c r="Z5018" s="4">
        <f>IF(COUNT($M5018:$N5018)=0,"データ無",IF($Y5018&gt;=スコアリング基準!$B$30,"S",IF($Y5018&gt;=スコアリング基準!$B$31,"A",IF($Y5018&gt;=スコアリング基準!$B$32,"B","C"))))</f>
        <v/>
      </c>
      <c r="AA5018">
        <f>IFERROR(INDEX(実績DB!$I$3:$I$104,MATCH($B5018&amp;$C5018,実績DB!$J$3:$J$104,0)),"")</f>
        <v/>
      </c>
    </row>
    <row r="5019">
      <c r="A5019" t="n">
        <v>5017</v>
      </c>
      <c r="B5019" t="inlineStr">
        <is>
          <t>中国</t>
        </is>
      </c>
      <c r="C5019" t="inlineStr">
        <is>
          <t>瀬野川変電所</t>
        </is>
      </c>
      <c r="D5019" t="inlineStr">
        <is>
          <t>広島県</t>
        </is>
      </c>
      <c r="E5019" t="n">
        <v>110</v>
      </c>
      <c r="F5019" t="n">
        <v>6</v>
      </c>
      <c r="G5019" s="3" t="n">
        <v>34.403933</v>
      </c>
      <c r="H5019" s="3" t="n">
        <v>132.578282</v>
      </c>
      <c r="I5019" t="inlineStr">
        <is>
          <t>Google Places(名称一致)</t>
        </is>
      </c>
      <c r="J5019" t="n">
        <v>47</v>
      </c>
      <c r="K5019" t="n">
        <v>38</v>
      </c>
      <c r="L5019" t="n">
        <v>-21</v>
      </c>
      <c r="M5019" t="n">
        <v>17</v>
      </c>
      <c r="N5019" t="n">
        <v>0</v>
      </c>
      <c r="O5019" t="inlineStr">
        <is>
          <t>不可 ♯3</t>
        </is>
      </c>
      <c r="P5019" t="inlineStr">
        <is>
          <t>有り</t>
        </is>
      </c>
      <c r="R5019" s="4">
        <f>IF(COUNT($M5019:$N5019)=0,"",IF(AND(IF($N5019&lt;&gt;"",$N5019,$M5019)&lt;=0,$O5019&lt;&gt;"可"),"警告",""))</f>
        <v/>
      </c>
      <c r="S5019" s="4">
        <f>IF(COUNT($M5019:$N5019)=0,0,IF(IF($N5019&lt;&gt;"",$N5019,$M5019)&gt;=スコアリング基準!$B$20,スコアリング基準!$C$20,IF(IF($N5019&lt;&gt;"",$N5019,$M5019)&gt;=スコアリング基準!$B$21,スコアリング基準!$C$21,IF(IF($N5019&lt;&gt;"",$N5019,$M5019)&gt;0,スコアリング基準!$C$22,0))))</f>
        <v/>
      </c>
      <c r="T5019" s="4">
        <f>IF($O5019="可",スコアリング基準!$C$23,0)</f>
        <v/>
      </c>
      <c r="U5019" s="4">
        <f>IF(OR(COUNT($K5019:$L5019)&lt;2,$K5019=0),0,IF(ABS($L5019)/$K5019&lt;=スコアリング基準!$B$24,スコアリング基準!$C$24,IF(ABS($L5019)/$K5019&lt;=スコアリング基準!$B$25,スコアリング基準!$C$25,IF(ABS($L5019)/$K5019&lt;=スコアリング基準!$B$26,スコアリング基準!$C$26,0))))</f>
        <v/>
      </c>
      <c r="V5019" s="4">
        <f>IF($P5019="なし",スコアリング基準!$C$27,0)</f>
        <v/>
      </c>
      <c r="W5019" s="4">
        <f>IF($F5019="",0,IF(ISNUMBER($F5019),IF($F5019&lt;=スコアリング基準!$B$28,スコアリング基準!$C$28,スコアリング基準!$C$29),0))</f>
        <v/>
      </c>
      <c r="X5019" s="4">
        <f>IFERROR(VLOOKUP($B5019,スコアリング基準!$A$36:$B$46,2,FALSE),0)</f>
        <v/>
      </c>
      <c r="Y5019" s="4">
        <f>SUM($S5019:$X5019)</f>
        <v/>
      </c>
      <c r="Z5019" s="4">
        <f>IF(COUNT($M5019:$N5019)=0,"データ無",IF($Y5019&gt;=スコアリング基準!$B$30,"S",IF($Y5019&gt;=スコアリング基準!$B$31,"A",IF($Y5019&gt;=スコアリング基準!$B$32,"B","C"))))</f>
        <v/>
      </c>
      <c r="AA5019">
        <f>IFERROR(INDEX(実績DB!$I$3:$I$104,MATCH($B5019&amp;$C5019,実績DB!$J$3:$J$104,0)),"")</f>
        <v/>
      </c>
    </row>
    <row r="5020">
      <c r="A5020" t="n">
        <v>5018</v>
      </c>
      <c r="B5020" t="inlineStr">
        <is>
          <t>中国</t>
        </is>
      </c>
      <c r="C5020" t="inlineStr">
        <is>
          <t>焼山変電所</t>
        </is>
      </c>
      <c r="D5020" t="inlineStr">
        <is>
          <t>広島県</t>
        </is>
      </c>
      <c r="E5020" t="n">
        <v>110</v>
      </c>
      <c r="F5020" t="n">
        <v>6</v>
      </c>
      <c r="G5020" s="3" t="n">
        <v>34.32392</v>
      </c>
      <c r="H5020" s="3" t="n">
        <v>132.56411</v>
      </c>
      <c r="I5020" t="inlineStr">
        <is>
          <t>Google Places(名称一致)</t>
        </is>
      </c>
      <c r="J5020" t="n">
        <v>47</v>
      </c>
      <c r="K5020" t="n">
        <v>38</v>
      </c>
      <c r="L5020" t="n">
        <v>-36</v>
      </c>
      <c r="M5020" t="n">
        <v>2</v>
      </c>
      <c r="N5020" t="n">
        <v>0</v>
      </c>
      <c r="O5020" t="inlineStr">
        <is>
          <t>不可 ♯3</t>
        </is>
      </c>
      <c r="P5020" t="inlineStr">
        <is>
          <t>有り</t>
        </is>
      </c>
      <c r="R5020" s="4">
        <f>IF(COUNT($M5020:$N5020)=0,"",IF(AND(IF($N5020&lt;&gt;"",$N5020,$M5020)&lt;=0,$O5020&lt;&gt;"可"),"警告",""))</f>
        <v/>
      </c>
      <c r="S5020" s="4">
        <f>IF(COUNT($M5020:$N5020)=0,0,IF(IF($N5020&lt;&gt;"",$N5020,$M5020)&gt;=スコアリング基準!$B$20,スコアリング基準!$C$20,IF(IF($N5020&lt;&gt;"",$N5020,$M5020)&gt;=スコアリング基準!$B$21,スコアリング基準!$C$21,IF(IF($N5020&lt;&gt;"",$N5020,$M5020)&gt;0,スコアリング基準!$C$22,0))))</f>
        <v/>
      </c>
      <c r="T5020" s="4">
        <f>IF($O5020="可",スコアリング基準!$C$23,0)</f>
        <v/>
      </c>
      <c r="U5020" s="4">
        <f>IF(OR(COUNT($K5020:$L5020)&lt;2,$K5020=0),0,IF(ABS($L5020)/$K5020&lt;=スコアリング基準!$B$24,スコアリング基準!$C$24,IF(ABS($L5020)/$K5020&lt;=スコアリング基準!$B$25,スコアリング基準!$C$25,IF(ABS($L5020)/$K5020&lt;=スコアリング基準!$B$26,スコアリング基準!$C$26,0))))</f>
        <v/>
      </c>
      <c r="V5020" s="4">
        <f>IF($P5020="なし",スコアリング基準!$C$27,0)</f>
        <v/>
      </c>
      <c r="W5020" s="4">
        <f>IF($F5020="",0,IF(ISNUMBER($F5020),IF($F5020&lt;=スコアリング基準!$B$28,スコアリング基準!$C$28,スコアリング基準!$C$29),0))</f>
        <v/>
      </c>
      <c r="X5020" s="4">
        <f>IFERROR(VLOOKUP($B5020,スコアリング基準!$A$36:$B$46,2,FALSE),0)</f>
        <v/>
      </c>
      <c r="Y5020" s="4">
        <f>SUM($S5020:$X5020)</f>
        <v/>
      </c>
      <c r="Z5020" s="4">
        <f>IF(COUNT($M5020:$N5020)=0,"データ無",IF($Y5020&gt;=スコアリング基準!$B$30,"S",IF($Y5020&gt;=スコアリング基準!$B$31,"A",IF($Y5020&gt;=スコアリング基準!$B$32,"B","C"))))</f>
        <v/>
      </c>
      <c r="AA5020">
        <f>IFERROR(INDEX(実績DB!$I$3:$I$104,MATCH($B5020&amp;$C5020,実績DB!$J$3:$J$104,0)),"")</f>
        <v/>
      </c>
    </row>
    <row r="5021">
      <c r="A5021" t="n">
        <v>5019</v>
      </c>
      <c r="B5021" t="inlineStr">
        <is>
          <t>中国</t>
        </is>
      </c>
      <c r="C5021" t="inlineStr">
        <is>
          <t>焼山南変電所</t>
        </is>
      </c>
      <c r="D5021" t="inlineStr">
        <is>
          <t>広島県</t>
        </is>
      </c>
      <c r="E5021" t="n">
        <v>110</v>
      </c>
      <c r="F5021" t="n">
        <v>22</v>
      </c>
      <c r="G5021" s="3" t="n">
        <v>34.281276</v>
      </c>
      <c r="H5021" s="3" t="n">
        <v>132.572353</v>
      </c>
      <c r="I5021" t="inlineStr">
        <is>
          <t>Google Places(名称一致)</t>
        </is>
      </c>
      <c r="J5021" t="n">
        <v>19</v>
      </c>
      <c r="K5021" t="n">
        <v>9</v>
      </c>
      <c r="L5021" t="n">
        <v>0</v>
      </c>
      <c r="O5021" t="inlineStr">
        <is>
          <t>不可 ♯2</t>
        </is>
      </c>
      <c r="P5021" t="inlineStr">
        <is>
          <t>有り</t>
        </is>
      </c>
      <c r="R5021" s="4">
        <f>IF(COUNT($M5021:$N5021)=0,"",IF(AND(IF($N5021&lt;&gt;"",$N5021,$M5021)&lt;=0,$O5021&lt;&gt;"可"),"警告",""))</f>
        <v/>
      </c>
      <c r="S5021" s="4">
        <f>IF(COUNT($M5021:$N5021)=0,0,IF(IF($N5021&lt;&gt;"",$N5021,$M5021)&gt;=スコアリング基準!$B$20,スコアリング基準!$C$20,IF(IF($N5021&lt;&gt;"",$N5021,$M5021)&gt;=スコアリング基準!$B$21,スコアリング基準!$C$21,IF(IF($N5021&lt;&gt;"",$N5021,$M5021)&gt;0,スコアリング基準!$C$22,0))))</f>
        <v/>
      </c>
      <c r="T5021" s="4">
        <f>IF($O5021="可",スコアリング基準!$C$23,0)</f>
        <v/>
      </c>
      <c r="U5021" s="4">
        <f>IF(OR(COUNT($K5021:$L5021)&lt;2,$K5021=0),0,IF(ABS($L5021)/$K5021&lt;=スコアリング基準!$B$24,スコアリング基準!$C$24,IF(ABS($L5021)/$K5021&lt;=スコアリング基準!$B$25,スコアリング基準!$C$25,IF(ABS($L5021)/$K5021&lt;=スコアリング基準!$B$26,スコアリング基準!$C$26,0))))</f>
        <v/>
      </c>
      <c r="V5021" s="4">
        <f>IF($P5021="なし",スコアリング基準!$C$27,0)</f>
        <v/>
      </c>
      <c r="W5021" s="4">
        <f>IF($F5021="",0,IF(ISNUMBER($F5021),IF($F5021&lt;=スコアリング基準!$B$28,スコアリング基準!$C$28,スコアリング基準!$C$29),0))</f>
        <v/>
      </c>
      <c r="X5021" s="4">
        <f>IFERROR(VLOOKUP($B5021,スコアリング基準!$A$36:$B$46,2,FALSE),0)</f>
        <v/>
      </c>
      <c r="Y5021" s="4">
        <f>SUM($S5021:$X5021)</f>
        <v/>
      </c>
      <c r="Z5021" s="4">
        <f>IF(COUNT($M5021:$N5021)=0,"データ無",IF($Y5021&gt;=スコアリング基準!$B$30,"S",IF($Y5021&gt;=スコアリング基準!$B$31,"A",IF($Y5021&gt;=スコアリング基準!$B$32,"B","C"))))</f>
        <v/>
      </c>
      <c r="AA5021">
        <f>IFERROR(INDEX(実績DB!$I$3:$I$104,MATCH($B5021&amp;$C5021,実績DB!$J$3:$J$104,0)),"")</f>
        <v/>
      </c>
    </row>
    <row r="5022">
      <c r="A5022" t="n">
        <v>5020</v>
      </c>
      <c r="B5022" t="inlineStr">
        <is>
          <t>中国</t>
        </is>
      </c>
      <c r="C5022" t="inlineStr">
        <is>
          <t>玉島ハーバーアイランド変電所</t>
        </is>
      </c>
      <c r="D5022" t="inlineStr">
        <is>
          <t>岡山県</t>
        </is>
      </c>
      <c r="E5022" t="n">
        <v>110</v>
      </c>
      <c r="F5022" t="n">
        <v>6</v>
      </c>
      <c r="G5022" s="3" t="n">
        <v>34.498515</v>
      </c>
      <c r="H5022" s="3" t="n">
        <v>133.678438</v>
      </c>
      <c r="I5022" t="inlineStr">
        <is>
          <t>Google Places(名称一致)</t>
        </is>
      </c>
      <c r="J5022" t="n">
        <v>38</v>
      </c>
      <c r="K5022" t="n">
        <v>38</v>
      </c>
      <c r="L5022" t="n">
        <v>-26</v>
      </c>
      <c r="M5022" t="n">
        <v>12</v>
      </c>
      <c r="N5022" t="n">
        <v>0</v>
      </c>
      <c r="O5022" t="inlineStr">
        <is>
          <t>不可 ♯3</t>
        </is>
      </c>
      <c r="P5022" t="inlineStr">
        <is>
          <t>有り</t>
        </is>
      </c>
      <c r="R5022" s="4">
        <f>IF(COUNT($M5022:$N5022)=0,"",IF(AND(IF($N5022&lt;&gt;"",$N5022,$M5022)&lt;=0,$O5022&lt;&gt;"可"),"警告",""))</f>
        <v/>
      </c>
      <c r="S5022" s="4">
        <f>IF(COUNT($M5022:$N5022)=0,0,IF(IF($N5022&lt;&gt;"",$N5022,$M5022)&gt;=スコアリング基準!$B$20,スコアリング基準!$C$20,IF(IF($N5022&lt;&gt;"",$N5022,$M5022)&gt;=スコアリング基準!$B$21,スコアリング基準!$C$21,IF(IF($N5022&lt;&gt;"",$N5022,$M5022)&gt;0,スコアリング基準!$C$22,0))))</f>
        <v/>
      </c>
      <c r="T5022" s="4">
        <f>IF($O5022="可",スコアリング基準!$C$23,0)</f>
        <v/>
      </c>
      <c r="U5022" s="4">
        <f>IF(OR(COUNT($K5022:$L5022)&lt;2,$K5022=0),0,IF(ABS($L5022)/$K5022&lt;=スコアリング基準!$B$24,スコアリング基準!$C$24,IF(ABS($L5022)/$K5022&lt;=スコアリング基準!$B$25,スコアリング基準!$C$25,IF(ABS($L5022)/$K5022&lt;=スコアリング基準!$B$26,スコアリング基準!$C$26,0))))</f>
        <v/>
      </c>
      <c r="V5022" s="4">
        <f>IF($P5022="なし",スコアリング基準!$C$27,0)</f>
        <v/>
      </c>
      <c r="W5022" s="4">
        <f>IF($F5022="",0,IF(ISNUMBER($F5022),IF($F5022&lt;=スコアリング基準!$B$28,スコアリング基準!$C$28,スコアリング基準!$C$29),0))</f>
        <v/>
      </c>
      <c r="X5022" s="4">
        <f>IFERROR(VLOOKUP($B5022,スコアリング基準!$A$36:$B$46,2,FALSE),0)</f>
        <v/>
      </c>
      <c r="Y5022" s="4">
        <f>SUM($S5022:$X5022)</f>
        <v/>
      </c>
      <c r="Z5022" s="4">
        <f>IF(COUNT($M5022:$N5022)=0,"データ無",IF($Y5022&gt;=スコアリング基準!$B$30,"S",IF($Y5022&gt;=スコアリング基準!$B$31,"A",IF($Y5022&gt;=スコアリング基準!$B$32,"B","C"))))</f>
        <v/>
      </c>
      <c r="AA5022">
        <f>IFERROR(INDEX(実績DB!$I$3:$I$104,MATCH($B5022&amp;$C5022,実績DB!$J$3:$J$104,0)),"")</f>
        <v/>
      </c>
    </row>
    <row r="5023">
      <c r="A5023" t="n">
        <v>5021</v>
      </c>
      <c r="B5023" t="inlineStr">
        <is>
          <t>中国</t>
        </is>
      </c>
      <c r="C5023" t="inlineStr">
        <is>
          <t>玉島火力変電所</t>
        </is>
      </c>
      <c r="D5023" t="inlineStr">
        <is>
          <t>岡山県</t>
        </is>
      </c>
      <c r="E5023" t="n">
        <v>110</v>
      </c>
      <c r="F5023" t="n">
        <v>66</v>
      </c>
      <c r="G5023" s="3" t="n">
        <v>34.517758</v>
      </c>
      <c r="H5023" s="3" t="n">
        <v>133.687257</v>
      </c>
      <c r="I5023" t="inlineStr">
        <is>
          <t>Google Places(名称一致)</t>
        </is>
      </c>
      <c r="J5023" t="n">
        <v>114</v>
      </c>
      <c r="K5023" t="n">
        <v>57</v>
      </c>
      <c r="L5023" t="n">
        <v>-10</v>
      </c>
      <c r="O5023" t="inlineStr">
        <is>
          <t>可</t>
        </is>
      </c>
      <c r="P5023" t="inlineStr">
        <is>
          <t>有り</t>
        </is>
      </c>
      <c r="R5023" s="4">
        <f>IF(COUNT($M5023:$N5023)=0,"",IF(AND(IF($N5023&lt;&gt;"",$N5023,$M5023)&lt;=0,$O5023&lt;&gt;"可"),"警告",""))</f>
        <v/>
      </c>
      <c r="S5023" s="4">
        <f>IF(COUNT($M5023:$N5023)=0,0,IF(IF($N5023&lt;&gt;"",$N5023,$M5023)&gt;=スコアリング基準!$B$20,スコアリング基準!$C$20,IF(IF($N5023&lt;&gt;"",$N5023,$M5023)&gt;=スコアリング基準!$B$21,スコアリング基準!$C$21,IF(IF($N5023&lt;&gt;"",$N5023,$M5023)&gt;0,スコアリング基準!$C$22,0))))</f>
        <v/>
      </c>
      <c r="T5023" s="4">
        <f>IF($O5023="可",スコアリング基準!$C$23,0)</f>
        <v/>
      </c>
      <c r="U5023" s="4">
        <f>IF(OR(COUNT($K5023:$L5023)&lt;2,$K5023=0),0,IF(ABS($L5023)/$K5023&lt;=スコアリング基準!$B$24,スコアリング基準!$C$24,IF(ABS($L5023)/$K5023&lt;=スコアリング基準!$B$25,スコアリング基準!$C$25,IF(ABS($L5023)/$K5023&lt;=スコアリング基準!$B$26,スコアリング基準!$C$26,0))))</f>
        <v/>
      </c>
      <c r="V5023" s="4">
        <f>IF($P5023="なし",スコアリング基準!$C$27,0)</f>
        <v/>
      </c>
      <c r="W5023" s="4">
        <f>IF($F5023="",0,IF(ISNUMBER($F5023),IF($F5023&lt;=スコアリング基準!$B$28,スコアリング基準!$C$28,スコアリング基準!$C$29),0))</f>
        <v/>
      </c>
      <c r="X5023" s="4">
        <f>IFERROR(VLOOKUP($B5023,スコアリング基準!$A$36:$B$46,2,FALSE),0)</f>
        <v/>
      </c>
      <c r="Y5023" s="4">
        <f>SUM($S5023:$X5023)</f>
        <v/>
      </c>
      <c r="Z5023" s="4">
        <f>IF(COUNT($M5023:$N5023)=0,"データ無",IF($Y5023&gt;=スコアリング基準!$B$30,"S",IF($Y5023&gt;=スコアリング基準!$B$31,"A",IF($Y5023&gt;=スコアリング基準!$B$32,"B","C"))))</f>
        <v/>
      </c>
      <c r="AA5023">
        <f>IFERROR(INDEX(実績DB!$I$3:$I$104,MATCH($B5023&amp;$C5023,実績DB!$J$3:$J$104,0)),"")</f>
        <v/>
      </c>
    </row>
    <row r="5024">
      <c r="A5024" t="n">
        <v>5022</v>
      </c>
      <c r="B5024" t="inlineStr">
        <is>
          <t>中国</t>
        </is>
      </c>
      <c r="C5024" t="inlineStr">
        <is>
          <t>玉野変電所</t>
        </is>
      </c>
      <c r="D5024" t="inlineStr">
        <is>
          <t>岡山県</t>
        </is>
      </c>
      <c r="E5024" t="n">
        <v>110</v>
      </c>
      <c r="F5024" t="n">
        <v>66</v>
      </c>
      <c r="G5024" s="3" t="n">
        <v>34.502036</v>
      </c>
      <c r="H5024" s="3" t="n">
        <v>133.894143</v>
      </c>
      <c r="I5024" t="inlineStr">
        <is>
          <t>Google Places(名称一致)</t>
        </is>
      </c>
      <c r="J5024" t="n">
        <v>285</v>
      </c>
      <c r="K5024" t="n">
        <v>190</v>
      </c>
      <c r="L5024" t="n">
        <v>-110</v>
      </c>
      <c r="O5024" t="inlineStr">
        <is>
          <t>可</t>
        </is>
      </c>
      <c r="P5024" t="inlineStr">
        <is>
          <t>有り</t>
        </is>
      </c>
      <c r="R5024" s="4">
        <f>IF(COUNT($M5024:$N5024)=0,"",IF(AND(IF($N5024&lt;&gt;"",$N5024,$M5024)&lt;=0,$O5024&lt;&gt;"可"),"警告",""))</f>
        <v/>
      </c>
      <c r="S5024" s="4">
        <f>IF(COUNT($M5024:$N5024)=0,0,IF(IF($N5024&lt;&gt;"",$N5024,$M5024)&gt;=スコアリング基準!$B$20,スコアリング基準!$C$20,IF(IF($N5024&lt;&gt;"",$N5024,$M5024)&gt;=スコアリング基準!$B$21,スコアリング基準!$C$21,IF(IF($N5024&lt;&gt;"",$N5024,$M5024)&gt;0,スコアリング基準!$C$22,0))))</f>
        <v/>
      </c>
      <c r="T5024" s="4">
        <f>IF($O5024="可",スコアリング基準!$C$23,0)</f>
        <v/>
      </c>
      <c r="U5024" s="4">
        <f>IF(OR(COUNT($K5024:$L5024)&lt;2,$K5024=0),0,IF(ABS($L5024)/$K5024&lt;=スコアリング基準!$B$24,スコアリング基準!$C$24,IF(ABS($L5024)/$K5024&lt;=スコアリング基準!$B$25,スコアリング基準!$C$25,IF(ABS($L5024)/$K5024&lt;=スコアリング基準!$B$26,スコアリング基準!$C$26,0))))</f>
        <v/>
      </c>
      <c r="V5024" s="4">
        <f>IF($P5024="なし",スコアリング基準!$C$27,0)</f>
        <v/>
      </c>
      <c r="W5024" s="4">
        <f>IF($F5024="",0,IF(ISNUMBER($F5024),IF($F5024&lt;=スコアリング基準!$B$28,スコアリング基準!$C$28,スコアリング基準!$C$29),0))</f>
        <v/>
      </c>
      <c r="X5024" s="4">
        <f>IFERROR(VLOOKUP($B5024,スコアリング基準!$A$36:$B$46,2,FALSE),0)</f>
        <v/>
      </c>
      <c r="Y5024" s="4">
        <f>SUM($S5024:$X5024)</f>
        <v/>
      </c>
      <c r="Z5024" s="4">
        <f>IF(COUNT($M5024:$N5024)=0,"データ無",IF($Y5024&gt;=スコアリング基準!$B$30,"S",IF($Y5024&gt;=スコアリング基準!$B$31,"A",IF($Y5024&gt;=スコアリング基準!$B$32,"B","C"))))</f>
        <v/>
      </c>
      <c r="AA5024">
        <f>IFERROR(INDEX(実績DB!$I$3:$I$104,MATCH($B5024&amp;$C5024,実績DB!$J$3:$J$104,0)),"")</f>
        <v/>
      </c>
    </row>
    <row r="5025">
      <c r="A5025" t="n">
        <v>5023</v>
      </c>
      <c r="B5025" t="inlineStr">
        <is>
          <t>中国</t>
        </is>
      </c>
      <c r="C5025" t="inlineStr">
        <is>
          <t>玖波変電所</t>
        </is>
      </c>
      <c r="D5025" t="inlineStr">
        <is>
          <t>広島県</t>
        </is>
      </c>
      <c r="E5025" t="n">
        <v>110</v>
      </c>
      <c r="F5025" t="n">
        <v>66</v>
      </c>
      <c r="G5025" s="3" t="n"/>
      <c r="H5025" s="3" t="n"/>
      <c r="I5025" t="inlineStr">
        <is>
          <t>未取得</t>
        </is>
      </c>
      <c r="J5025" t="n">
        <v>57</v>
      </c>
      <c r="K5025" t="n">
        <v>57</v>
      </c>
      <c r="L5025" t="n">
        <v>-64</v>
      </c>
      <c r="O5025" t="inlineStr">
        <is>
          <t>不可 ♯2</t>
        </is>
      </c>
      <c r="P5025" t="inlineStr">
        <is>
          <t>有り</t>
        </is>
      </c>
      <c r="R5025" s="4">
        <f>IF(COUNT($M5025:$N5025)=0,"",IF(AND(IF($N5025&lt;&gt;"",$N5025,$M5025)&lt;=0,$O5025&lt;&gt;"可"),"警告",""))</f>
        <v/>
      </c>
      <c r="S5025" s="4">
        <f>IF(COUNT($M5025:$N5025)=0,0,IF(IF($N5025&lt;&gt;"",$N5025,$M5025)&gt;=スコアリング基準!$B$20,スコアリング基準!$C$20,IF(IF($N5025&lt;&gt;"",$N5025,$M5025)&gt;=スコアリング基準!$B$21,スコアリング基準!$C$21,IF(IF($N5025&lt;&gt;"",$N5025,$M5025)&gt;0,スコアリング基準!$C$22,0))))</f>
        <v/>
      </c>
      <c r="T5025" s="4">
        <f>IF($O5025="可",スコアリング基準!$C$23,0)</f>
        <v/>
      </c>
      <c r="U5025" s="4">
        <f>IF(OR(COUNT($K5025:$L5025)&lt;2,$K5025=0),0,IF(ABS($L5025)/$K5025&lt;=スコアリング基準!$B$24,スコアリング基準!$C$24,IF(ABS($L5025)/$K5025&lt;=スコアリング基準!$B$25,スコアリング基準!$C$25,IF(ABS($L5025)/$K5025&lt;=スコアリング基準!$B$26,スコアリング基準!$C$26,0))))</f>
        <v/>
      </c>
      <c r="V5025" s="4">
        <f>IF($P5025="なし",スコアリング基準!$C$27,0)</f>
        <v/>
      </c>
      <c r="W5025" s="4">
        <f>IF($F5025="",0,IF(ISNUMBER($F5025),IF($F5025&lt;=スコアリング基準!$B$28,スコアリング基準!$C$28,スコアリング基準!$C$29),0))</f>
        <v/>
      </c>
      <c r="X5025" s="4">
        <f>IFERROR(VLOOKUP($B5025,スコアリング基準!$A$36:$B$46,2,FALSE),0)</f>
        <v/>
      </c>
      <c r="Y5025" s="4">
        <f>SUM($S5025:$X5025)</f>
        <v/>
      </c>
      <c r="Z5025" s="4">
        <f>IF(COUNT($M5025:$N5025)=0,"データ無",IF($Y5025&gt;=スコアリング基準!$B$30,"S",IF($Y5025&gt;=スコアリング基準!$B$31,"A",IF($Y5025&gt;=スコアリング基準!$B$32,"B","C"))))</f>
        <v/>
      </c>
      <c r="AA5025">
        <f>IFERROR(INDEX(実績DB!$I$3:$I$104,MATCH($B5025&amp;$C5025,実績DB!$J$3:$J$104,0)),"")</f>
        <v/>
      </c>
    </row>
    <row r="5026">
      <c r="A5026" t="n">
        <v>5024</v>
      </c>
      <c r="B5026" t="inlineStr">
        <is>
          <t>中国</t>
        </is>
      </c>
      <c r="C5026" t="inlineStr">
        <is>
          <t>生名変電所</t>
        </is>
      </c>
      <c r="D5026" t="inlineStr">
        <is>
          <t>広島県</t>
        </is>
      </c>
      <c r="E5026" t="n">
        <v>110</v>
      </c>
      <c r="F5026" t="n">
        <v>22</v>
      </c>
      <c r="G5026" s="3" t="n"/>
      <c r="H5026" s="3" t="n"/>
      <c r="I5026" t="inlineStr">
        <is>
          <t>未取得</t>
        </is>
      </c>
      <c r="J5026" t="n">
        <v>14</v>
      </c>
      <c r="K5026" t="n">
        <v>6</v>
      </c>
      <c r="L5026" t="n">
        <v>-3</v>
      </c>
      <c r="M5026" t="n">
        <v>3</v>
      </c>
      <c r="N5026" t="n">
        <v>0</v>
      </c>
      <c r="O5026" t="inlineStr">
        <is>
          <t>不可 ♯2</t>
        </is>
      </c>
      <c r="P5026" t="inlineStr">
        <is>
          <t>有り</t>
        </is>
      </c>
      <c r="R5026" s="4">
        <f>IF(COUNT($M5026:$N5026)=0,"",IF(AND(IF($N5026&lt;&gt;"",$N5026,$M5026)&lt;=0,$O5026&lt;&gt;"可"),"警告",""))</f>
        <v/>
      </c>
      <c r="S5026" s="4">
        <f>IF(COUNT($M5026:$N5026)=0,0,IF(IF($N5026&lt;&gt;"",$N5026,$M5026)&gt;=スコアリング基準!$B$20,スコアリング基準!$C$20,IF(IF($N5026&lt;&gt;"",$N5026,$M5026)&gt;=スコアリング基準!$B$21,スコアリング基準!$C$21,IF(IF($N5026&lt;&gt;"",$N5026,$M5026)&gt;0,スコアリング基準!$C$22,0))))</f>
        <v/>
      </c>
      <c r="T5026" s="4">
        <f>IF($O5026="可",スコアリング基準!$C$23,0)</f>
        <v/>
      </c>
      <c r="U5026" s="4">
        <f>IF(OR(COUNT($K5026:$L5026)&lt;2,$K5026=0),0,IF(ABS($L5026)/$K5026&lt;=スコアリング基準!$B$24,スコアリング基準!$C$24,IF(ABS($L5026)/$K5026&lt;=スコアリング基準!$B$25,スコアリング基準!$C$25,IF(ABS($L5026)/$K5026&lt;=スコアリング基準!$B$26,スコアリング基準!$C$26,0))))</f>
        <v/>
      </c>
      <c r="V5026" s="4">
        <f>IF($P5026="なし",スコアリング基準!$C$27,0)</f>
        <v/>
      </c>
      <c r="W5026" s="4">
        <f>IF($F5026="",0,IF(ISNUMBER($F5026),IF($F5026&lt;=スコアリング基準!$B$28,スコアリング基準!$C$28,スコアリング基準!$C$29),0))</f>
        <v/>
      </c>
      <c r="X5026" s="4">
        <f>IFERROR(VLOOKUP($B5026,スコアリング基準!$A$36:$B$46,2,FALSE),0)</f>
        <v/>
      </c>
      <c r="Y5026" s="4">
        <f>SUM($S5026:$X5026)</f>
        <v/>
      </c>
      <c r="Z5026" s="4">
        <f>IF(COUNT($M5026:$N5026)=0,"データ無",IF($Y5026&gt;=スコアリング基準!$B$30,"S",IF($Y5026&gt;=スコアリング基準!$B$31,"A",IF($Y5026&gt;=スコアリング基準!$B$32,"B","C"))))</f>
        <v/>
      </c>
      <c r="AA5026">
        <f>IFERROR(INDEX(実績DB!$I$3:$I$104,MATCH($B5026&amp;$C5026,実績DB!$J$3:$J$104,0)),"")</f>
        <v/>
      </c>
    </row>
    <row r="5027">
      <c r="A5027" t="n">
        <v>5025</v>
      </c>
      <c r="B5027" t="inlineStr">
        <is>
          <t>中国</t>
        </is>
      </c>
      <c r="C5027" t="inlineStr">
        <is>
          <t>生坂変電所</t>
        </is>
      </c>
      <c r="D5027" t="inlineStr">
        <is>
          <t>岡山県</t>
        </is>
      </c>
      <c r="E5027" t="n">
        <v>110</v>
      </c>
      <c r="F5027" t="n">
        <v>6</v>
      </c>
      <c r="G5027" s="3" t="n">
        <v>34.63107</v>
      </c>
      <c r="H5027" s="3" t="n">
        <v>133.7917</v>
      </c>
      <c r="I5027" t="inlineStr">
        <is>
          <t>Google Places(名称一致)</t>
        </is>
      </c>
      <c r="J5027" t="n">
        <v>38</v>
      </c>
      <c r="K5027" t="n">
        <v>38</v>
      </c>
      <c r="L5027" t="n">
        <v>-22</v>
      </c>
      <c r="M5027" t="n">
        <v>16</v>
      </c>
      <c r="N5027" t="n">
        <v>16</v>
      </c>
      <c r="O5027" t="inlineStr">
        <is>
          <t>不可 ♯3</t>
        </is>
      </c>
      <c r="P5027" t="inlineStr">
        <is>
          <t>なし</t>
        </is>
      </c>
      <c r="R5027" s="4">
        <f>IF(COUNT($M5027:$N5027)=0,"",IF(AND(IF($N5027&lt;&gt;"",$N5027,$M5027)&lt;=0,$O5027&lt;&gt;"可"),"警告",""))</f>
        <v/>
      </c>
      <c r="S5027" s="4">
        <f>IF(COUNT($M5027:$N5027)=0,0,IF(IF($N5027&lt;&gt;"",$N5027,$M5027)&gt;=スコアリング基準!$B$20,スコアリング基準!$C$20,IF(IF($N5027&lt;&gt;"",$N5027,$M5027)&gt;=スコアリング基準!$B$21,スコアリング基準!$C$21,IF(IF($N5027&lt;&gt;"",$N5027,$M5027)&gt;0,スコアリング基準!$C$22,0))))</f>
        <v/>
      </c>
      <c r="T5027" s="4">
        <f>IF($O5027="可",スコアリング基準!$C$23,0)</f>
        <v/>
      </c>
      <c r="U5027" s="4">
        <f>IF(OR(COUNT($K5027:$L5027)&lt;2,$K5027=0),0,IF(ABS($L5027)/$K5027&lt;=スコアリング基準!$B$24,スコアリング基準!$C$24,IF(ABS($L5027)/$K5027&lt;=スコアリング基準!$B$25,スコアリング基準!$C$25,IF(ABS($L5027)/$K5027&lt;=スコアリング基準!$B$26,スコアリング基準!$C$26,0))))</f>
        <v/>
      </c>
      <c r="V5027" s="4">
        <f>IF($P5027="なし",スコアリング基準!$C$27,0)</f>
        <v/>
      </c>
      <c r="W5027" s="4">
        <f>IF($F5027="",0,IF(ISNUMBER($F5027),IF($F5027&lt;=スコアリング基準!$B$28,スコアリング基準!$C$28,スコアリング基準!$C$29),0))</f>
        <v/>
      </c>
      <c r="X5027" s="4">
        <f>IFERROR(VLOOKUP($B5027,スコアリング基準!$A$36:$B$46,2,FALSE),0)</f>
        <v/>
      </c>
      <c r="Y5027" s="4">
        <f>SUM($S5027:$X5027)</f>
        <v/>
      </c>
      <c r="Z5027" s="4">
        <f>IF(COUNT($M5027:$N5027)=0,"データ無",IF($Y5027&gt;=スコアリング基準!$B$30,"S",IF($Y5027&gt;=スコアリング基準!$B$31,"A",IF($Y5027&gt;=スコアリング基準!$B$32,"B","C"))))</f>
        <v/>
      </c>
      <c r="AA5027">
        <f>IFERROR(INDEX(実績DB!$I$3:$I$104,MATCH($B5027&amp;$C5027,実績DB!$J$3:$J$104,0)),"")</f>
        <v/>
      </c>
    </row>
    <row r="5028">
      <c r="A5028" t="n">
        <v>5026</v>
      </c>
      <c r="B5028" t="inlineStr">
        <is>
          <t>中国</t>
        </is>
      </c>
      <c r="C5028" t="inlineStr">
        <is>
          <t>田島変電所</t>
        </is>
      </c>
      <c r="D5028" t="inlineStr">
        <is>
          <t>鳥取県</t>
        </is>
      </c>
      <c r="E5028" t="n">
        <v>110</v>
      </c>
      <c r="F5028" t="n">
        <v>6</v>
      </c>
      <c r="G5028" s="3" t="n">
        <v>35.51232</v>
      </c>
      <c r="H5028" s="3" t="n">
        <v>134.21664</v>
      </c>
      <c r="I5028" t="inlineStr">
        <is>
          <t>Google Places(名称一致)</t>
        </is>
      </c>
      <c r="J5028" t="n">
        <v>52</v>
      </c>
      <c r="K5028" t="n">
        <v>42</v>
      </c>
      <c r="L5028" t="n">
        <v>-25</v>
      </c>
      <c r="M5028" t="n">
        <v>17</v>
      </c>
      <c r="N5028" t="n">
        <v>0</v>
      </c>
      <c r="O5028" t="inlineStr">
        <is>
          <t>不可 ♯3</t>
        </is>
      </c>
      <c r="P5028" t="inlineStr">
        <is>
          <t>有り</t>
        </is>
      </c>
      <c r="R5028" s="4">
        <f>IF(COUNT($M5028:$N5028)=0,"",IF(AND(IF($N5028&lt;&gt;"",$N5028,$M5028)&lt;=0,$O5028&lt;&gt;"可"),"警告",""))</f>
        <v/>
      </c>
      <c r="S5028" s="4">
        <f>IF(COUNT($M5028:$N5028)=0,0,IF(IF($N5028&lt;&gt;"",$N5028,$M5028)&gt;=スコアリング基準!$B$20,スコアリング基準!$C$20,IF(IF($N5028&lt;&gt;"",$N5028,$M5028)&gt;=スコアリング基準!$B$21,スコアリング基準!$C$21,IF(IF($N5028&lt;&gt;"",$N5028,$M5028)&gt;0,スコアリング基準!$C$22,0))))</f>
        <v/>
      </c>
      <c r="T5028" s="4">
        <f>IF($O5028="可",スコアリング基準!$C$23,0)</f>
        <v/>
      </c>
      <c r="U5028" s="4">
        <f>IF(OR(COUNT($K5028:$L5028)&lt;2,$K5028=0),0,IF(ABS($L5028)/$K5028&lt;=スコアリング基準!$B$24,スコアリング基準!$C$24,IF(ABS($L5028)/$K5028&lt;=スコアリング基準!$B$25,スコアリング基準!$C$25,IF(ABS($L5028)/$K5028&lt;=スコアリング基準!$B$26,スコアリング基準!$C$26,0))))</f>
        <v/>
      </c>
      <c r="V5028" s="4">
        <f>IF($P5028="なし",スコアリング基準!$C$27,0)</f>
        <v/>
      </c>
      <c r="W5028" s="4">
        <f>IF($F5028="",0,IF(ISNUMBER($F5028),IF($F5028&lt;=スコアリング基準!$B$28,スコアリング基準!$C$28,スコアリング基準!$C$29),0))</f>
        <v/>
      </c>
      <c r="X5028" s="4">
        <f>IFERROR(VLOOKUP($B5028,スコアリング基準!$A$36:$B$46,2,FALSE),0)</f>
        <v/>
      </c>
      <c r="Y5028" s="4">
        <f>SUM($S5028:$X5028)</f>
        <v/>
      </c>
      <c r="Z5028" s="4">
        <f>IF(COUNT($M5028:$N5028)=0,"データ無",IF($Y5028&gt;=スコアリング基準!$B$30,"S",IF($Y5028&gt;=スコアリング基準!$B$31,"A",IF($Y5028&gt;=スコアリング基準!$B$32,"B","C"))))</f>
        <v/>
      </c>
      <c r="AA5028">
        <f>IFERROR(INDEX(実績DB!$I$3:$I$104,MATCH($B5028&amp;$C5028,実績DB!$J$3:$J$104,0)),"")</f>
        <v/>
      </c>
    </row>
    <row r="5029">
      <c r="A5029" t="n">
        <v>5027</v>
      </c>
      <c r="B5029" t="inlineStr">
        <is>
          <t>中国</t>
        </is>
      </c>
      <c r="C5029" t="inlineStr">
        <is>
          <t>田布施変電所</t>
        </is>
      </c>
      <c r="D5029" t="inlineStr">
        <is>
          <t>山口県</t>
        </is>
      </c>
      <c r="E5029" t="n">
        <v>110</v>
      </c>
      <c r="F5029" t="n">
        <v>6</v>
      </c>
      <c r="G5029" s="3" t="n">
        <v>33.948054</v>
      </c>
      <c r="H5029" s="3" t="n">
        <v>132.049039</v>
      </c>
      <c r="I5029" t="inlineStr">
        <is>
          <t>Google Places(名称一致)</t>
        </is>
      </c>
      <c r="J5029" t="n">
        <v>38</v>
      </c>
      <c r="K5029" t="n">
        <v>38</v>
      </c>
      <c r="L5029" t="n">
        <v>-38</v>
      </c>
      <c r="M5029" t="n">
        <v>0</v>
      </c>
      <c r="N5029" t="n">
        <v>0</v>
      </c>
      <c r="O5029" t="inlineStr">
        <is>
          <t>不可 ♯3</t>
        </is>
      </c>
      <c r="P5029" t="inlineStr">
        <is>
          <t>有り</t>
        </is>
      </c>
      <c r="R5029" s="4">
        <f>IF(COUNT($M5029:$N5029)=0,"",IF(AND(IF($N5029&lt;&gt;"",$N5029,$M5029)&lt;=0,$O5029&lt;&gt;"可"),"警告",""))</f>
        <v/>
      </c>
      <c r="S5029" s="4">
        <f>IF(COUNT($M5029:$N5029)=0,0,IF(IF($N5029&lt;&gt;"",$N5029,$M5029)&gt;=スコアリング基準!$B$20,スコアリング基準!$C$20,IF(IF($N5029&lt;&gt;"",$N5029,$M5029)&gt;=スコアリング基準!$B$21,スコアリング基準!$C$21,IF(IF($N5029&lt;&gt;"",$N5029,$M5029)&gt;0,スコアリング基準!$C$22,0))))</f>
        <v/>
      </c>
      <c r="T5029" s="4">
        <f>IF($O5029="可",スコアリング基準!$C$23,0)</f>
        <v/>
      </c>
      <c r="U5029" s="4">
        <f>IF(OR(COUNT($K5029:$L5029)&lt;2,$K5029=0),0,IF(ABS($L5029)/$K5029&lt;=スコアリング基準!$B$24,スコアリング基準!$C$24,IF(ABS($L5029)/$K5029&lt;=スコアリング基準!$B$25,スコアリング基準!$C$25,IF(ABS($L5029)/$K5029&lt;=スコアリング基準!$B$26,スコアリング基準!$C$26,0))))</f>
        <v/>
      </c>
      <c r="V5029" s="4">
        <f>IF($P5029="なし",スコアリング基準!$C$27,0)</f>
        <v/>
      </c>
      <c r="W5029" s="4">
        <f>IF($F5029="",0,IF(ISNUMBER($F5029),IF($F5029&lt;=スコアリング基準!$B$28,スコアリング基準!$C$28,スコアリング基準!$C$29),0))</f>
        <v/>
      </c>
      <c r="X5029" s="4">
        <f>IFERROR(VLOOKUP($B5029,スコアリング基準!$A$36:$B$46,2,FALSE),0)</f>
        <v/>
      </c>
      <c r="Y5029" s="4">
        <f>SUM($S5029:$X5029)</f>
        <v/>
      </c>
      <c r="Z5029" s="4">
        <f>IF(COUNT($M5029:$N5029)=0,"データ無",IF($Y5029&gt;=スコアリング基準!$B$30,"S",IF($Y5029&gt;=スコアリング基準!$B$31,"A",IF($Y5029&gt;=スコアリング基準!$B$32,"B","C"))))</f>
        <v/>
      </c>
      <c r="AA5029">
        <f>IFERROR(INDEX(実績DB!$I$3:$I$104,MATCH($B5029&amp;$C5029,実績DB!$J$3:$J$104,0)),"")</f>
        <v/>
      </c>
    </row>
    <row r="5030">
      <c r="A5030" t="n">
        <v>5028</v>
      </c>
      <c r="B5030" t="inlineStr">
        <is>
          <t>中国</t>
        </is>
      </c>
      <c r="C5030" t="inlineStr">
        <is>
          <t>田町変電所</t>
        </is>
      </c>
      <c r="D5030" t="inlineStr">
        <is>
          <t>岡山県</t>
        </is>
      </c>
      <c r="E5030" t="n">
        <v>110</v>
      </c>
      <c r="F5030" t="n">
        <v>6</v>
      </c>
      <c r="G5030" s="3" t="n">
        <v>34.660618</v>
      </c>
      <c r="H5030" s="3" t="n">
        <v>133.925283</v>
      </c>
      <c r="I5030" t="inlineStr">
        <is>
          <t>Google Places(名称一致)</t>
        </is>
      </c>
      <c r="J5030" t="n">
        <v>28</v>
      </c>
      <c r="K5030" t="n">
        <v>23</v>
      </c>
      <c r="L5030" t="n">
        <v>0</v>
      </c>
      <c r="M5030" t="n">
        <v>23</v>
      </c>
      <c r="N5030" t="n">
        <v>0</v>
      </c>
      <c r="O5030" t="inlineStr">
        <is>
          <t>不可 #3</t>
        </is>
      </c>
      <c r="P5030" t="inlineStr">
        <is>
          <t>有り</t>
        </is>
      </c>
      <c r="R5030" s="4">
        <f>IF(COUNT($M5030:$N5030)=0,"",IF(AND(IF($N5030&lt;&gt;"",$N5030,$M5030)&lt;=0,$O5030&lt;&gt;"可"),"警告",""))</f>
        <v/>
      </c>
      <c r="S5030" s="4">
        <f>IF(COUNT($M5030:$N5030)=0,0,IF(IF($N5030&lt;&gt;"",$N5030,$M5030)&gt;=スコアリング基準!$B$20,スコアリング基準!$C$20,IF(IF($N5030&lt;&gt;"",$N5030,$M5030)&gt;=スコアリング基準!$B$21,スコアリング基準!$C$21,IF(IF($N5030&lt;&gt;"",$N5030,$M5030)&gt;0,スコアリング基準!$C$22,0))))</f>
        <v/>
      </c>
      <c r="T5030" s="4">
        <f>IF($O5030="可",スコアリング基準!$C$23,0)</f>
        <v/>
      </c>
      <c r="U5030" s="4">
        <f>IF(OR(COUNT($K5030:$L5030)&lt;2,$K5030=0),0,IF(ABS($L5030)/$K5030&lt;=スコアリング基準!$B$24,スコアリング基準!$C$24,IF(ABS($L5030)/$K5030&lt;=スコアリング基準!$B$25,スコアリング基準!$C$25,IF(ABS($L5030)/$K5030&lt;=スコアリング基準!$B$26,スコアリング基準!$C$26,0))))</f>
        <v/>
      </c>
      <c r="V5030" s="4">
        <f>IF($P5030="なし",スコアリング基準!$C$27,0)</f>
        <v/>
      </c>
      <c r="W5030" s="4">
        <f>IF($F5030="",0,IF(ISNUMBER($F5030),IF($F5030&lt;=スコアリング基準!$B$28,スコアリング基準!$C$28,スコアリング基準!$C$29),0))</f>
        <v/>
      </c>
      <c r="X5030" s="4">
        <f>IFERROR(VLOOKUP($B5030,スコアリング基準!$A$36:$B$46,2,FALSE),0)</f>
        <v/>
      </c>
      <c r="Y5030" s="4">
        <f>SUM($S5030:$X5030)</f>
        <v/>
      </c>
      <c r="Z5030" s="4">
        <f>IF(COUNT($M5030:$N5030)=0,"データ無",IF($Y5030&gt;=スコアリング基準!$B$30,"S",IF($Y5030&gt;=スコアリング基準!$B$31,"A",IF($Y5030&gt;=スコアリング基準!$B$32,"B","C"))))</f>
        <v/>
      </c>
      <c r="AA5030">
        <f>IFERROR(INDEX(実績DB!$I$3:$I$104,MATCH($B5030&amp;$C5030,実績DB!$J$3:$J$104,0)),"")</f>
        <v/>
      </c>
    </row>
    <row r="5031">
      <c r="A5031" t="n">
        <v>5029</v>
      </c>
      <c r="B5031" t="inlineStr">
        <is>
          <t>中国</t>
        </is>
      </c>
      <c r="C5031" t="inlineStr">
        <is>
          <t>甲山変電所</t>
        </is>
      </c>
      <c r="D5031" t="inlineStr">
        <is>
          <t>広島県</t>
        </is>
      </c>
      <c r="E5031" t="n">
        <v>110</v>
      </c>
      <c r="F5031" t="n">
        <v>6</v>
      </c>
      <c r="G5031" s="3" t="n">
        <v>34.61013</v>
      </c>
      <c r="H5031" s="3" t="n">
        <v>133.08866</v>
      </c>
      <c r="I5031" t="inlineStr">
        <is>
          <t>Google Places(名称一致)</t>
        </is>
      </c>
      <c r="J5031" t="n">
        <v>47</v>
      </c>
      <c r="K5031" t="n">
        <v>42</v>
      </c>
      <c r="L5031" t="n">
        <v>-42</v>
      </c>
      <c r="M5031" t="n">
        <v>0</v>
      </c>
      <c r="N5031" t="n">
        <v>0</v>
      </c>
      <c r="O5031" t="inlineStr">
        <is>
          <t>不可 ♯3</t>
        </is>
      </c>
      <c r="P5031" t="inlineStr">
        <is>
          <t>有り</t>
        </is>
      </c>
      <c r="R5031" s="4">
        <f>IF(COUNT($M5031:$N5031)=0,"",IF(AND(IF($N5031&lt;&gt;"",$N5031,$M5031)&lt;=0,$O5031&lt;&gt;"可"),"警告",""))</f>
        <v/>
      </c>
      <c r="S5031" s="4">
        <f>IF(COUNT($M5031:$N5031)=0,0,IF(IF($N5031&lt;&gt;"",$N5031,$M5031)&gt;=スコアリング基準!$B$20,スコアリング基準!$C$20,IF(IF($N5031&lt;&gt;"",$N5031,$M5031)&gt;=スコアリング基準!$B$21,スコアリング基準!$C$21,IF(IF($N5031&lt;&gt;"",$N5031,$M5031)&gt;0,スコアリング基準!$C$22,0))))</f>
        <v/>
      </c>
      <c r="T5031" s="4">
        <f>IF($O5031="可",スコアリング基準!$C$23,0)</f>
        <v/>
      </c>
      <c r="U5031" s="4">
        <f>IF(OR(COUNT($K5031:$L5031)&lt;2,$K5031=0),0,IF(ABS($L5031)/$K5031&lt;=スコアリング基準!$B$24,スコアリング基準!$C$24,IF(ABS($L5031)/$K5031&lt;=スコアリング基準!$B$25,スコアリング基準!$C$25,IF(ABS($L5031)/$K5031&lt;=スコアリング基準!$B$26,スコアリング基準!$C$26,0))))</f>
        <v/>
      </c>
      <c r="V5031" s="4">
        <f>IF($P5031="なし",スコアリング基準!$C$27,0)</f>
        <v/>
      </c>
      <c r="W5031" s="4">
        <f>IF($F5031="",0,IF(ISNUMBER($F5031),IF($F5031&lt;=スコアリング基準!$B$28,スコアリング基準!$C$28,スコアリング基準!$C$29),0))</f>
        <v/>
      </c>
      <c r="X5031" s="4">
        <f>IFERROR(VLOOKUP($B5031,スコアリング基準!$A$36:$B$46,2,FALSE),0)</f>
        <v/>
      </c>
      <c r="Y5031" s="4">
        <f>SUM($S5031:$X5031)</f>
        <v/>
      </c>
      <c r="Z5031" s="4">
        <f>IF(COUNT($M5031:$N5031)=0,"データ無",IF($Y5031&gt;=スコアリング基準!$B$30,"S",IF($Y5031&gt;=スコアリング基準!$B$31,"A",IF($Y5031&gt;=スコアリング基準!$B$32,"B","C"))))</f>
        <v/>
      </c>
      <c r="AA5031">
        <f>IFERROR(INDEX(実績DB!$I$3:$I$104,MATCH($B5031&amp;$C5031,実績DB!$J$3:$J$104,0)),"")</f>
        <v/>
      </c>
    </row>
    <row r="5032">
      <c r="A5032" t="n">
        <v>5030</v>
      </c>
      <c r="B5032" t="inlineStr">
        <is>
          <t>中国</t>
        </is>
      </c>
      <c r="C5032" t="inlineStr">
        <is>
          <t>甲田変電所</t>
        </is>
      </c>
      <c r="D5032" t="inlineStr">
        <is>
          <t>広島県</t>
        </is>
      </c>
      <c r="E5032" t="n">
        <v>110</v>
      </c>
      <c r="F5032" t="n">
        <v>6</v>
      </c>
      <c r="G5032" s="3" t="n">
        <v>34.68181</v>
      </c>
      <c r="H5032" s="3" t="n">
        <v>132.73754</v>
      </c>
      <c r="I5032" t="inlineStr">
        <is>
          <t>Google Places(名称一致)</t>
        </is>
      </c>
      <c r="J5032" t="n">
        <v>47</v>
      </c>
      <c r="K5032" t="n">
        <v>42</v>
      </c>
      <c r="L5032" t="n">
        <v>-42</v>
      </c>
      <c r="M5032" t="n">
        <v>0</v>
      </c>
      <c r="N5032" t="n">
        <v>0</v>
      </c>
      <c r="O5032" t="inlineStr">
        <is>
          <t>不可 ♯3</t>
        </is>
      </c>
      <c r="P5032" t="inlineStr">
        <is>
          <t>有り</t>
        </is>
      </c>
      <c r="R5032" s="4">
        <f>IF(COUNT($M5032:$N5032)=0,"",IF(AND(IF($N5032&lt;&gt;"",$N5032,$M5032)&lt;=0,$O5032&lt;&gt;"可"),"警告",""))</f>
        <v/>
      </c>
      <c r="S5032" s="4">
        <f>IF(COUNT($M5032:$N5032)=0,0,IF(IF($N5032&lt;&gt;"",$N5032,$M5032)&gt;=スコアリング基準!$B$20,スコアリング基準!$C$20,IF(IF($N5032&lt;&gt;"",$N5032,$M5032)&gt;=スコアリング基準!$B$21,スコアリング基準!$C$21,IF(IF($N5032&lt;&gt;"",$N5032,$M5032)&gt;0,スコアリング基準!$C$22,0))))</f>
        <v/>
      </c>
      <c r="T5032" s="4">
        <f>IF($O5032="可",スコアリング基準!$C$23,0)</f>
        <v/>
      </c>
      <c r="U5032" s="4">
        <f>IF(OR(COUNT($K5032:$L5032)&lt;2,$K5032=0),0,IF(ABS($L5032)/$K5032&lt;=スコアリング基準!$B$24,スコアリング基準!$C$24,IF(ABS($L5032)/$K5032&lt;=スコアリング基準!$B$25,スコアリング基準!$C$25,IF(ABS($L5032)/$K5032&lt;=スコアリング基準!$B$26,スコアリング基準!$C$26,0))))</f>
        <v/>
      </c>
      <c r="V5032" s="4">
        <f>IF($P5032="なし",スコアリング基準!$C$27,0)</f>
        <v/>
      </c>
      <c r="W5032" s="4">
        <f>IF($F5032="",0,IF(ISNUMBER($F5032),IF($F5032&lt;=スコアリング基準!$B$28,スコアリング基準!$C$28,スコアリング基準!$C$29),0))</f>
        <v/>
      </c>
      <c r="X5032" s="4">
        <f>IFERROR(VLOOKUP($B5032,スコアリング基準!$A$36:$B$46,2,FALSE),0)</f>
        <v/>
      </c>
      <c r="Y5032" s="4">
        <f>SUM($S5032:$X5032)</f>
        <v/>
      </c>
      <c r="Z5032" s="4">
        <f>IF(COUNT($M5032:$N5032)=0,"データ無",IF($Y5032&gt;=スコアリング基準!$B$30,"S",IF($Y5032&gt;=スコアリング基準!$B$31,"A",IF($Y5032&gt;=スコアリング基準!$B$32,"B","C"))))</f>
        <v/>
      </c>
      <c r="AA5032">
        <f>IFERROR(INDEX(実績DB!$I$3:$I$104,MATCH($B5032&amp;$C5032,実績DB!$J$3:$J$104,0)),"")</f>
        <v/>
      </c>
    </row>
    <row r="5033">
      <c r="A5033" t="n">
        <v>5031</v>
      </c>
      <c r="B5033" t="inlineStr">
        <is>
          <t>中国</t>
        </is>
      </c>
      <c r="C5033" t="inlineStr">
        <is>
          <t>白島変電所</t>
        </is>
      </c>
      <c r="D5033" t="inlineStr">
        <is>
          <t>広島県</t>
        </is>
      </c>
      <c r="E5033" t="n">
        <v>110</v>
      </c>
      <c r="F5033" t="n">
        <v>6</v>
      </c>
      <c r="G5033" s="3" t="n">
        <v>34.4026</v>
      </c>
      <c r="H5033" s="3" t="n">
        <v>132.46552</v>
      </c>
      <c r="I5033" t="inlineStr">
        <is>
          <t>OSM実測(名称一致)</t>
        </is>
      </c>
      <c r="J5033" t="n">
        <v>57</v>
      </c>
      <c r="K5033" t="n">
        <v>23</v>
      </c>
      <c r="L5033" t="n">
        <v>0</v>
      </c>
      <c r="M5033" t="n">
        <v>23</v>
      </c>
      <c r="N5033" t="n">
        <v>0</v>
      </c>
      <c r="O5033" t="inlineStr">
        <is>
          <t>不可 ♯3</t>
        </is>
      </c>
      <c r="P5033" t="inlineStr">
        <is>
          <t>有り</t>
        </is>
      </c>
      <c r="R5033" s="4">
        <f>IF(COUNT($M5033:$N5033)=0,"",IF(AND(IF($N5033&lt;&gt;"",$N5033,$M5033)&lt;=0,$O5033&lt;&gt;"可"),"警告",""))</f>
        <v/>
      </c>
      <c r="S5033" s="4">
        <f>IF(COUNT($M5033:$N5033)=0,0,IF(IF($N5033&lt;&gt;"",$N5033,$M5033)&gt;=スコアリング基準!$B$20,スコアリング基準!$C$20,IF(IF($N5033&lt;&gt;"",$N5033,$M5033)&gt;=スコアリング基準!$B$21,スコアリング基準!$C$21,IF(IF($N5033&lt;&gt;"",$N5033,$M5033)&gt;0,スコアリング基準!$C$22,0))))</f>
        <v/>
      </c>
      <c r="T5033" s="4">
        <f>IF($O5033="可",スコアリング基準!$C$23,0)</f>
        <v/>
      </c>
      <c r="U5033" s="4">
        <f>IF(OR(COUNT($K5033:$L5033)&lt;2,$K5033=0),0,IF(ABS($L5033)/$K5033&lt;=スコアリング基準!$B$24,スコアリング基準!$C$24,IF(ABS($L5033)/$K5033&lt;=スコアリング基準!$B$25,スコアリング基準!$C$25,IF(ABS($L5033)/$K5033&lt;=スコアリング基準!$B$26,スコアリング基準!$C$26,0))))</f>
        <v/>
      </c>
      <c r="V5033" s="4">
        <f>IF($P5033="なし",スコアリング基準!$C$27,0)</f>
        <v/>
      </c>
      <c r="W5033" s="4">
        <f>IF($F5033="",0,IF(ISNUMBER($F5033),IF($F5033&lt;=スコアリング基準!$B$28,スコアリング基準!$C$28,スコアリング基準!$C$29),0))</f>
        <v/>
      </c>
      <c r="X5033" s="4">
        <f>IFERROR(VLOOKUP($B5033,スコアリング基準!$A$36:$B$46,2,FALSE),0)</f>
        <v/>
      </c>
      <c r="Y5033" s="4">
        <f>SUM($S5033:$X5033)</f>
        <v/>
      </c>
      <c r="Z5033" s="4">
        <f>IF(COUNT($M5033:$N5033)=0,"データ無",IF($Y5033&gt;=スコアリング基準!$B$30,"S",IF($Y5033&gt;=スコアリング基準!$B$31,"A",IF($Y5033&gt;=スコアリング基準!$B$32,"B","C"))))</f>
        <v/>
      </c>
      <c r="AA5033">
        <f>IFERROR(INDEX(実績DB!$I$3:$I$104,MATCH($B5033&amp;$C5033,実績DB!$J$3:$J$104,0)),"")</f>
        <v/>
      </c>
    </row>
    <row r="5034">
      <c r="A5034" t="n">
        <v>5032</v>
      </c>
      <c r="B5034" t="inlineStr">
        <is>
          <t>中国</t>
        </is>
      </c>
      <c r="C5034" t="inlineStr">
        <is>
          <t>白神変電所</t>
        </is>
      </c>
      <c r="D5034" t="inlineStr">
        <is>
          <t>広島県</t>
        </is>
      </c>
      <c r="E5034" t="n">
        <v>110</v>
      </c>
      <c r="F5034" t="n">
        <v>6</v>
      </c>
      <c r="G5034" s="3" t="n"/>
      <c r="H5034" s="3" t="n"/>
      <c r="I5034" t="inlineStr">
        <is>
          <t>未取得</t>
        </is>
      </c>
      <c r="J5034" t="n">
        <v>66</v>
      </c>
      <c r="K5034" t="n">
        <v>23</v>
      </c>
      <c r="L5034" t="n">
        <v>0</v>
      </c>
      <c r="M5034" t="n">
        <v>23</v>
      </c>
      <c r="N5034" t="n">
        <v>0</v>
      </c>
      <c r="O5034" t="inlineStr">
        <is>
          <t>不可 ♯3</t>
        </is>
      </c>
      <c r="P5034" t="inlineStr">
        <is>
          <t>有り</t>
        </is>
      </c>
      <c r="R5034" s="4">
        <f>IF(COUNT($M5034:$N5034)=0,"",IF(AND(IF($N5034&lt;&gt;"",$N5034,$M5034)&lt;=0,$O5034&lt;&gt;"可"),"警告",""))</f>
        <v/>
      </c>
      <c r="S5034" s="4">
        <f>IF(COUNT($M5034:$N5034)=0,0,IF(IF($N5034&lt;&gt;"",$N5034,$M5034)&gt;=スコアリング基準!$B$20,スコアリング基準!$C$20,IF(IF($N5034&lt;&gt;"",$N5034,$M5034)&gt;=スコアリング基準!$B$21,スコアリング基準!$C$21,IF(IF($N5034&lt;&gt;"",$N5034,$M5034)&gt;0,スコアリング基準!$C$22,0))))</f>
        <v/>
      </c>
      <c r="T5034" s="4">
        <f>IF($O5034="可",スコアリング基準!$C$23,0)</f>
        <v/>
      </c>
      <c r="U5034" s="4">
        <f>IF(OR(COUNT($K5034:$L5034)&lt;2,$K5034=0),0,IF(ABS($L5034)/$K5034&lt;=スコアリング基準!$B$24,スコアリング基準!$C$24,IF(ABS($L5034)/$K5034&lt;=スコアリング基準!$B$25,スコアリング基準!$C$25,IF(ABS($L5034)/$K5034&lt;=スコアリング基準!$B$26,スコアリング基準!$C$26,0))))</f>
        <v/>
      </c>
      <c r="V5034" s="4">
        <f>IF($P5034="なし",スコアリング基準!$C$27,0)</f>
        <v/>
      </c>
      <c r="W5034" s="4">
        <f>IF($F5034="",0,IF(ISNUMBER($F5034),IF($F5034&lt;=スコアリング基準!$B$28,スコアリング基準!$C$28,スコアリング基準!$C$29),0))</f>
        <v/>
      </c>
      <c r="X5034" s="4">
        <f>IFERROR(VLOOKUP($B5034,スコアリング基準!$A$36:$B$46,2,FALSE),0)</f>
        <v/>
      </c>
      <c r="Y5034" s="4">
        <f>SUM($S5034:$X5034)</f>
        <v/>
      </c>
      <c r="Z5034" s="4">
        <f>IF(COUNT($M5034:$N5034)=0,"データ無",IF($Y5034&gt;=スコアリング基準!$B$30,"S",IF($Y5034&gt;=スコアリング基準!$B$31,"A",IF($Y5034&gt;=スコアリング基準!$B$32,"B","C"))))</f>
        <v/>
      </c>
      <c r="AA5034">
        <f>IFERROR(INDEX(実績DB!$I$3:$I$104,MATCH($B5034&amp;$C5034,実績DB!$J$3:$J$104,0)),"")</f>
        <v/>
      </c>
    </row>
    <row r="5035">
      <c r="A5035" t="n">
        <v>5033</v>
      </c>
      <c r="B5035" t="inlineStr">
        <is>
          <t>中国</t>
        </is>
      </c>
      <c r="C5035" t="inlineStr">
        <is>
          <t>直江変電所</t>
        </is>
      </c>
      <c r="D5035" t="inlineStr">
        <is>
          <t>島根県</t>
        </is>
      </c>
      <c r="E5035" t="n">
        <v>110</v>
      </c>
      <c r="F5035" t="n">
        <v>66</v>
      </c>
      <c r="G5035" s="3" t="n">
        <v>35.369434</v>
      </c>
      <c r="H5035" s="3" t="n">
        <v>132.829201</v>
      </c>
      <c r="I5035" t="inlineStr">
        <is>
          <t>Google Places(名称一致)</t>
        </is>
      </c>
      <c r="J5035" t="n">
        <v>228</v>
      </c>
      <c r="K5035" t="n">
        <v>205</v>
      </c>
      <c r="L5035" t="n">
        <v>-154</v>
      </c>
      <c r="O5035" t="inlineStr">
        <is>
          <t>可</t>
        </is>
      </c>
      <c r="P5035" t="inlineStr">
        <is>
          <t>有り</t>
        </is>
      </c>
      <c r="R5035" s="4">
        <f>IF(COUNT($M5035:$N5035)=0,"",IF(AND(IF($N5035&lt;&gt;"",$N5035,$M5035)&lt;=0,$O5035&lt;&gt;"可"),"警告",""))</f>
        <v/>
      </c>
      <c r="S5035" s="4">
        <f>IF(COUNT($M5035:$N5035)=0,0,IF(IF($N5035&lt;&gt;"",$N5035,$M5035)&gt;=スコアリング基準!$B$20,スコアリング基準!$C$20,IF(IF($N5035&lt;&gt;"",$N5035,$M5035)&gt;=スコアリング基準!$B$21,スコアリング基準!$C$21,IF(IF($N5035&lt;&gt;"",$N5035,$M5035)&gt;0,スコアリング基準!$C$22,0))))</f>
        <v/>
      </c>
      <c r="T5035" s="4">
        <f>IF($O5035="可",スコアリング基準!$C$23,0)</f>
        <v/>
      </c>
      <c r="U5035" s="4">
        <f>IF(OR(COUNT($K5035:$L5035)&lt;2,$K5035=0),0,IF(ABS($L5035)/$K5035&lt;=スコアリング基準!$B$24,スコアリング基準!$C$24,IF(ABS($L5035)/$K5035&lt;=スコアリング基準!$B$25,スコアリング基準!$C$25,IF(ABS($L5035)/$K5035&lt;=スコアリング基準!$B$26,スコアリング基準!$C$26,0))))</f>
        <v/>
      </c>
      <c r="V5035" s="4">
        <f>IF($P5035="なし",スコアリング基準!$C$27,0)</f>
        <v/>
      </c>
      <c r="W5035" s="4">
        <f>IF($F5035="",0,IF(ISNUMBER($F5035),IF($F5035&lt;=スコアリング基準!$B$28,スコアリング基準!$C$28,スコアリング基準!$C$29),0))</f>
        <v/>
      </c>
      <c r="X5035" s="4">
        <f>IFERROR(VLOOKUP($B5035,スコアリング基準!$A$36:$B$46,2,FALSE),0)</f>
        <v/>
      </c>
      <c r="Y5035" s="4">
        <f>SUM($S5035:$X5035)</f>
        <v/>
      </c>
      <c r="Z5035" s="4">
        <f>IF(COUNT($M5035:$N5035)=0,"データ無",IF($Y5035&gt;=スコアリング基準!$B$30,"S",IF($Y5035&gt;=スコアリング基準!$B$31,"A",IF($Y5035&gt;=スコアリング基準!$B$32,"B","C"))))</f>
        <v/>
      </c>
      <c r="AA5035">
        <f>IFERROR(INDEX(実績DB!$I$3:$I$104,MATCH($B5035&amp;$C5035,実績DB!$J$3:$J$104,0)),"")</f>
        <v/>
      </c>
    </row>
    <row r="5036">
      <c r="A5036" t="n">
        <v>5034</v>
      </c>
      <c r="B5036" t="inlineStr">
        <is>
          <t>中国</t>
        </is>
      </c>
      <c r="C5036" t="inlineStr">
        <is>
          <t>相生変電所</t>
        </is>
      </c>
      <c r="D5036" t="inlineStr">
        <is>
          <t>山口県</t>
        </is>
      </c>
      <c r="E5036" t="n">
        <v>110</v>
      </c>
      <c r="F5036" t="n">
        <v>6</v>
      </c>
      <c r="G5036" s="3" t="n">
        <v>33.95463</v>
      </c>
      <c r="H5036" s="3" t="n">
        <v>131.245597</v>
      </c>
      <c r="I5036" t="inlineStr">
        <is>
          <t>Google Places(名称一致)</t>
        </is>
      </c>
      <c r="J5036" t="n">
        <v>52</v>
      </c>
      <c r="K5036" t="n">
        <v>23</v>
      </c>
      <c r="L5036" t="n">
        <v>0</v>
      </c>
      <c r="M5036" t="n">
        <v>23</v>
      </c>
      <c r="N5036" t="n">
        <v>0</v>
      </c>
      <c r="O5036" t="inlineStr">
        <is>
          <t>不可 ♯3</t>
        </is>
      </c>
      <c r="P5036" t="inlineStr">
        <is>
          <t>有り</t>
        </is>
      </c>
      <c r="R5036" s="4">
        <f>IF(COUNT($M5036:$N5036)=0,"",IF(AND(IF($N5036&lt;&gt;"",$N5036,$M5036)&lt;=0,$O5036&lt;&gt;"可"),"警告",""))</f>
        <v/>
      </c>
      <c r="S5036" s="4">
        <f>IF(COUNT($M5036:$N5036)=0,0,IF(IF($N5036&lt;&gt;"",$N5036,$M5036)&gt;=スコアリング基準!$B$20,スコアリング基準!$C$20,IF(IF($N5036&lt;&gt;"",$N5036,$M5036)&gt;=スコアリング基準!$B$21,スコアリング基準!$C$21,IF(IF($N5036&lt;&gt;"",$N5036,$M5036)&gt;0,スコアリング基準!$C$22,0))))</f>
        <v/>
      </c>
      <c r="T5036" s="4">
        <f>IF($O5036="可",スコアリング基準!$C$23,0)</f>
        <v/>
      </c>
      <c r="U5036" s="4">
        <f>IF(OR(COUNT($K5036:$L5036)&lt;2,$K5036=0),0,IF(ABS($L5036)/$K5036&lt;=スコアリング基準!$B$24,スコアリング基準!$C$24,IF(ABS($L5036)/$K5036&lt;=スコアリング基準!$B$25,スコアリング基準!$C$25,IF(ABS($L5036)/$K5036&lt;=スコアリング基準!$B$26,スコアリング基準!$C$26,0))))</f>
        <v/>
      </c>
      <c r="V5036" s="4">
        <f>IF($P5036="なし",スコアリング基準!$C$27,0)</f>
        <v/>
      </c>
      <c r="W5036" s="4">
        <f>IF($F5036="",0,IF(ISNUMBER($F5036),IF($F5036&lt;=スコアリング基準!$B$28,スコアリング基準!$C$28,スコアリング基準!$C$29),0))</f>
        <v/>
      </c>
      <c r="X5036" s="4">
        <f>IFERROR(VLOOKUP($B5036,スコアリング基準!$A$36:$B$46,2,FALSE),0)</f>
        <v/>
      </c>
      <c r="Y5036" s="4">
        <f>SUM($S5036:$X5036)</f>
        <v/>
      </c>
      <c r="Z5036" s="4">
        <f>IF(COUNT($M5036:$N5036)=0,"データ無",IF($Y5036&gt;=スコアリング基準!$B$30,"S",IF($Y5036&gt;=スコアリング基準!$B$31,"A",IF($Y5036&gt;=スコアリング基準!$B$32,"B","C"))))</f>
        <v/>
      </c>
      <c r="AA5036">
        <f>IFERROR(INDEX(実績DB!$I$3:$I$104,MATCH($B5036&amp;$C5036,実績DB!$J$3:$J$104,0)),"")</f>
        <v/>
      </c>
    </row>
    <row r="5037">
      <c r="A5037" t="n">
        <v>5035</v>
      </c>
      <c r="B5037" t="inlineStr">
        <is>
          <t>中国</t>
        </is>
      </c>
      <c r="C5037" t="inlineStr">
        <is>
          <t>矢原変電所</t>
        </is>
      </c>
      <c r="D5037" t="inlineStr">
        <is>
          <t>山口県</t>
        </is>
      </c>
      <c r="E5037" t="n">
        <v>110</v>
      </c>
      <c r="F5037" t="n">
        <v>6</v>
      </c>
      <c r="G5037" s="3" t="n">
        <v>34.14909</v>
      </c>
      <c r="H5037" s="3" t="n">
        <v>131.44776</v>
      </c>
      <c r="I5037" t="inlineStr">
        <is>
          <t>Google Places(名称一致)</t>
        </is>
      </c>
      <c r="J5037" t="n">
        <v>52</v>
      </c>
      <c r="K5037" t="n">
        <v>42</v>
      </c>
      <c r="L5037" t="n">
        <v>-30</v>
      </c>
      <c r="M5037" t="n">
        <v>12</v>
      </c>
      <c r="N5037" t="n">
        <v>0</v>
      </c>
      <c r="O5037" t="inlineStr">
        <is>
          <t>不可 ♯3</t>
        </is>
      </c>
      <c r="P5037" t="inlineStr">
        <is>
          <t>有り</t>
        </is>
      </c>
      <c r="R5037" s="4">
        <f>IF(COUNT($M5037:$N5037)=0,"",IF(AND(IF($N5037&lt;&gt;"",$N5037,$M5037)&lt;=0,$O5037&lt;&gt;"可"),"警告",""))</f>
        <v/>
      </c>
      <c r="S5037" s="4">
        <f>IF(COUNT($M5037:$N5037)=0,0,IF(IF($N5037&lt;&gt;"",$N5037,$M5037)&gt;=スコアリング基準!$B$20,スコアリング基準!$C$20,IF(IF($N5037&lt;&gt;"",$N5037,$M5037)&gt;=スコアリング基準!$B$21,スコアリング基準!$C$21,IF(IF($N5037&lt;&gt;"",$N5037,$M5037)&gt;0,スコアリング基準!$C$22,0))))</f>
        <v/>
      </c>
      <c r="T5037" s="4">
        <f>IF($O5037="可",スコアリング基準!$C$23,0)</f>
        <v/>
      </c>
      <c r="U5037" s="4">
        <f>IF(OR(COUNT($K5037:$L5037)&lt;2,$K5037=0),0,IF(ABS($L5037)/$K5037&lt;=スコアリング基準!$B$24,スコアリング基準!$C$24,IF(ABS($L5037)/$K5037&lt;=スコアリング基準!$B$25,スコアリング基準!$C$25,IF(ABS($L5037)/$K5037&lt;=スコアリング基準!$B$26,スコアリング基準!$C$26,0))))</f>
        <v/>
      </c>
      <c r="V5037" s="4">
        <f>IF($P5037="なし",スコアリング基準!$C$27,0)</f>
        <v/>
      </c>
      <c r="W5037" s="4">
        <f>IF($F5037="",0,IF(ISNUMBER($F5037),IF($F5037&lt;=スコアリング基準!$B$28,スコアリング基準!$C$28,スコアリング基準!$C$29),0))</f>
        <v/>
      </c>
      <c r="X5037" s="4">
        <f>IFERROR(VLOOKUP($B5037,スコアリング基準!$A$36:$B$46,2,FALSE),0)</f>
        <v/>
      </c>
      <c r="Y5037" s="4">
        <f>SUM($S5037:$X5037)</f>
        <v/>
      </c>
      <c r="Z5037" s="4">
        <f>IF(COUNT($M5037:$N5037)=0,"データ無",IF($Y5037&gt;=スコアリング基準!$B$30,"S",IF($Y5037&gt;=スコアリング基準!$B$31,"A",IF($Y5037&gt;=スコアリング基準!$B$32,"B","C"))))</f>
        <v/>
      </c>
      <c r="AA5037">
        <f>IFERROR(INDEX(実績DB!$I$3:$I$104,MATCH($B5037&amp;$C5037,実績DB!$J$3:$J$104,0)),"")</f>
        <v/>
      </c>
    </row>
    <row r="5038">
      <c r="A5038" t="n">
        <v>5036</v>
      </c>
      <c r="B5038" t="inlineStr">
        <is>
          <t>中国</t>
        </is>
      </c>
      <c r="C5038" t="inlineStr">
        <is>
          <t>矢口変電所</t>
        </is>
      </c>
      <c r="D5038" t="inlineStr">
        <is>
          <t>広島県</t>
        </is>
      </c>
      <c r="E5038" t="n">
        <v>110</v>
      </c>
      <c r="F5038" t="n">
        <v>6</v>
      </c>
      <c r="G5038" s="3" t="n">
        <v>34.452667</v>
      </c>
      <c r="H5038" s="3" t="n">
        <v>132.500203</v>
      </c>
      <c r="I5038" t="inlineStr">
        <is>
          <t>Google Places(名称一致)</t>
        </is>
      </c>
      <c r="J5038" t="n">
        <v>57</v>
      </c>
      <c r="K5038" t="n">
        <v>42</v>
      </c>
      <c r="L5038" t="n">
        <v>-23</v>
      </c>
      <c r="M5038" t="n">
        <v>19</v>
      </c>
      <c r="N5038" t="n">
        <v>0</v>
      </c>
      <c r="O5038" t="inlineStr">
        <is>
          <t>不可 ♯3</t>
        </is>
      </c>
      <c r="P5038" t="inlineStr">
        <is>
          <t>有り</t>
        </is>
      </c>
      <c r="R5038" s="4">
        <f>IF(COUNT($M5038:$N5038)=0,"",IF(AND(IF($N5038&lt;&gt;"",$N5038,$M5038)&lt;=0,$O5038&lt;&gt;"可"),"警告",""))</f>
        <v/>
      </c>
      <c r="S5038" s="4">
        <f>IF(COUNT($M5038:$N5038)=0,0,IF(IF($N5038&lt;&gt;"",$N5038,$M5038)&gt;=スコアリング基準!$B$20,スコアリング基準!$C$20,IF(IF($N5038&lt;&gt;"",$N5038,$M5038)&gt;=スコアリング基準!$B$21,スコアリング基準!$C$21,IF(IF($N5038&lt;&gt;"",$N5038,$M5038)&gt;0,スコアリング基準!$C$22,0))))</f>
        <v/>
      </c>
      <c r="T5038" s="4">
        <f>IF($O5038="可",スコアリング基準!$C$23,0)</f>
        <v/>
      </c>
      <c r="U5038" s="4">
        <f>IF(OR(COUNT($K5038:$L5038)&lt;2,$K5038=0),0,IF(ABS($L5038)/$K5038&lt;=スコアリング基準!$B$24,スコアリング基準!$C$24,IF(ABS($L5038)/$K5038&lt;=スコアリング基準!$B$25,スコアリング基準!$C$25,IF(ABS($L5038)/$K5038&lt;=スコアリング基準!$B$26,スコアリング基準!$C$26,0))))</f>
        <v/>
      </c>
      <c r="V5038" s="4">
        <f>IF($P5038="なし",スコアリング基準!$C$27,0)</f>
        <v/>
      </c>
      <c r="W5038" s="4">
        <f>IF($F5038="",0,IF(ISNUMBER($F5038),IF($F5038&lt;=スコアリング基準!$B$28,スコアリング基準!$C$28,スコアリング基準!$C$29),0))</f>
        <v/>
      </c>
      <c r="X5038" s="4">
        <f>IFERROR(VLOOKUP($B5038,スコアリング基準!$A$36:$B$46,2,FALSE),0)</f>
        <v/>
      </c>
      <c r="Y5038" s="4">
        <f>SUM($S5038:$X5038)</f>
        <v/>
      </c>
      <c r="Z5038" s="4">
        <f>IF(COUNT($M5038:$N5038)=0,"データ無",IF($Y5038&gt;=スコアリング基準!$B$30,"S",IF($Y5038&gt;=スコアリング基準!$B$31,"A",IF($Y5038&gt;=スコアリング基準!$B$32,"B","C"))))</f>
        <v/>
      </c>
      <c r="AA5038">
        <f>IFERROR(INDEX(実績DB!$I$3:$I$104,MATCH($B5038&amp;$C5038,実績DB!$J$3:$J$104,0)),"")</f>
        <v/>
      </c>
    </row>
    <row r="5039">
      <c r="A5039" t="n">
        <v>5037</v>
      </c>
      <c r="B5039" t="inlineStr">
        <is>
          <t>中国</t>
        </is>
      </c>
      <c r="C5039" t="inlineStr">
        <is>
          <t>矢掛変電所</t>
        </is>
      </c>
      <c r="D5039" t="inlineStr">
        <is>
          <t>岡山県</t>
        </is>
      </c>
      <c r="E5039" t="n">
        <v>110</v>
      </c>
      <c r="F5039" t="n">
        <v>6</v>
      </c>
      <c r="G5039" s="3" t="n">
        <v>34.620431</v>
      </c>
      <c r="H5039" s="3" t="n">
        <v>133.571528</v>
      </c>
      <c r="I5039" t="inlineStr">
        <is>
          <t>Google Places(名称一致)</t>
        </is>
      </c>
      <c r="J5039" t="n">
        <v>42</v>
      </c>
      <c r="K5039" t="n">
        <v>38</v>
      </c>
      <c r="L5039" t="n">
        <v>-38</v>
      </c>
      <c r="M5039" t="n">
        <v>0</v>
      </c>
      <c r="N5039" t="n">
        <v>0</v>
      </c>
      <c r="O5039" t="inlineStr">
        <is>
          <t>不可 ♯3</t>
        </is>
      </c>
      <c r="P5039" t="inlineStr">
        <is>
          <t>有り</t>
        </is>
      </c>
      <c r="R5039" s="4">
        <f>IF(COUNT($M5039:$N5039)=0,"",IF(AND(IF($N5039&lt;&gt;"",$N5039,$M5039)&lt;=0,$O5039&lt;&gt;"可"),"警告",""))</f>
        <v/>
      </c>
      <c r="S5039" s="4">
        <f>IF(COUNT($M5039:$N5039)=0,0,IF(IF($N5039&lt;&gt;"",$N5039,$M5039)&gt;=スコアリング基準!$B$20,スコアリング基準!$C$20,IF(IF($N5039&lt;&gt;"",$N5039,$M5039)&gt;=スコアリング基準!$B$21,スコアリング基準!$C$21,IF(IF($N5039&lt;&gt;"",$N5039,$M5039)&gt;0,スコアリング基準!$C$22,0))))</f>
        <v/>
      </c>
      <c r="T5039" s="4">
        <f>IF($O5039="可",スコアリング基準!$C$23,0)</f>
        <v/>
      </c>
      <c r="U5039" s="4">
        <f>IF(OR(COUNT($K5039:$L5039)&lt;2,$K5039=0),0,IF(ABS($L5039)/$K5039&lt;=スコアリング基準!$B$24,スコアリング基準!$C$24,IF(ABS($L5039)/$K5039&lt;=スコアリング基準!$B$25,スコアリング基準!$C$25,IF(ABS($L5039)/$K5039&lt;=スコアリング基準!$B$26,スコアリング基準!$C$26,0))))</f>
        <v/>
      </c>
      <c r="V5039" s="4">
        <f>IF($P5039="なし",スコアリング基準!$C$27,0)</f>
        <v/>
      </c>
      <c r="W5039" s="4">
        <f>IF($F5039="",0,IF(ISNUMBER($F5039),IF($F5039&lt;=スコアリング基準!$B$28,スコアリング基準!$C$28,スコアリング基準!$C$29),0))</f>
        <v/>
      </c>
      <c r="X5039" s="4">
        <f>IFERROR(VLOOKUP($B5039,スコアリング基準!$A$36:$B$46,2,FALSE),0)</f>
        <v/>
      </c>
      <c r="Y5039" s="4">
        <f>SUM($S5039:$X5039)</f>
        <v/>
      </c>
      <c r="Z5039" s="4">
        <f>IF(COUNT($M5039:$N5039)=0,"データ無",IF($Y5039&gt;=スコアリング基準!$B$30,"S",IF($Y5039&gt;=スコアリング基準!$B$31,"A",IF($Y5039&gt;=スコアリング基準!$B$32,"B","C"))))</f>
        <v/>
      </c>
      <c r="AA5039">
        <f>IFERROR(INDEX(実績DB!$I$3:$I$104,MATCH($B5039&amp;$C5039,実績DB!$J$3:$J$104,0)),"")</f>
        <v/>
      </c>
    </row>
    <row r="5040">
      <c r="A5040" t="n">
        <v>5038</v>
      </c>
      <c r="B5040" t="inlineStr">
        <is>
          <t>中国</t>
        </is>
      </c>
      <c r="C5040" t="inlineStr">
        <is>
          <t>知井宮変電所</t>
        </is>
      </c>
      <c r="D5040" t="inlineStr">
        <is>
          <t>島根県</t>
        </is>
      </c>
      <c r="E5040" t="n">
        <v>110</v>
      </c>
      <c r="F5040" t="n">
        <v>66</v>
      </c>
      <c r="G5040" s="3" t="n">
        <v>35.32823</v>
      </c>
      <c r="H5040" s="3" t="n">
        <v>132.719312</v>
      </c>
      <c r="I5040" t="inlineStr">
        <is>
          <t>Google Places(名称一致)</t>
        </is>
      </c>
      <c r="J5040" t="n">
        <v>114</v>
      </c>
      <c r="K5040" t="n">
        <v>68</v>
      </c>
      <c r="L5040" t="n">
        <v>-49</v>
      </c>
      <c r="O5040" t="inlineStr">
        <is>
          <t>可</t>
        </is>
      </c>
      <c r="P5040" t="inlineStr">
        <is>
          <t>有り</t>
        </is>
      </c>
      <c r="R5040" s="4">
        <f>IF(COUNT($M5040:$N5040)=0,"",IF(AND(IF($N5040&lt;&gt;"",$N5040,$M5040)&lt;=0,$O5040&lt;&gt;"可"),"警告",""))</f>
        <v/>
      </c>
      <c r="S5040" s="4">
        <f>IF(COUNT($M5040:$N5040)=0,0,IF(IF($N5040&lt;&gt;"",$N5040,$M5040)&gt;=スコアリング基準!$B$20,スコアリング基準!$C$20,IF(IF($N5040&lt;&gt;"",$N5040,$M5040)&gt;=スコアリング基準!$B$21,スコアリング基準!$C$21,IF(IF($N5040&lt;&gt;"",$N5040,$M5040)&gt;0,スコアリング基準!$C$22,0))))</f>
        <v/>
      </c>
      <c r="T5040" s="4">
        <f>IF($O5040="可",スコアリング基準!$C$23,0)</f>
        <v/>
      </c>
      <c r="U5040" s="4">
        <f>IF(OR(COUNT($K5040:$L5040)&lt;2,$K5040=0),0,IF(ABS($L5040)/$K5040&lt;=スコアリング基準!$B$24,スコアリング基準!$C$24,IF(ABS($L5040)/$K5040&lt;=スコアリング基準!$B$25,スコアリング基準!$C$25,IF(ABS($L5040)/$K5040&lt;=スコアリング基準!$B$26,スコアリング基準!$C$26,0))))</f>
        <v/>
      </c>
      <c r="V5040" s="4">
        <f>IF($P5040="なし",スコアリング基準!$C$27,0)</f>
        <v/>
      </c>
      <c r="W5040" s="4">
        <f>IF($F5040="",0,IF(ISNUMBER($F5040),IF($F5040&lt;=スコアリング基準!$B$28,スコアリング基準!$C$28,スコアリング基準!$C$29),0))</f>
        <v/>
      </c>
      <c r="X5040" s="4">
        <f>IFERROR(VLOOKUP($B5040,スコアリング基準!$A$36:$B$46,2,FALSE),0)</f>
        <v/>
      </c>
      <c r="Y5040" s="4">
        <f>SUM($S5040:$X5040)</f>
        <v/>
      </c>
      <c r="Z5040" s="4">
        <f>IF(COUNT($M5040:$N5040)=0,"データ無",IF($Y5040&gt;=スコアリング基準!$B$30,"S",IF($Y5040&gt;=スコアリング基準!$B$31,"A",IF($Y5040&gt;=スコアリング基準!$B$32,"B","C"))))</f>
        <v/>
      </c>
      <c r="AA5040">
        <f>IFERROR(INDEX(実績DB!$I$3:$I$104,MATCH($B5040&amp;$C5040,実績DB!$J$3:$J$104,0)),"")</f>
        <v/>
      </c>
    </row>
    <row r="5041">
      <c r="A5041" t="n">
        <v>5039</v>
      </c>
      <c r="B5041" t="inlineStr">
        <is>
          <t>中国</t>
        </is>
      </c>
      <c r="C5041" t="inlineStr">
        <is>
          <t>石内変電所</t>
        </is>
      </c>
      <c r="D5041" t="inlineStr">
        <is>
          <t>広島県</t>
        </is>
      </c>
      <c r="E5041" t="n">
        <v>110</v>
      </c>
      <c r="F5041" t="n">
        <v>6</v>
      </c>
      <c r="G5041" s="3" t="n">
        <v>34.427904</v>
      </c>
      <c r="H5041" s="3" t="n">
        <v>132.39158</v>
      </c>
      <c r="I5041" t="inlineStr">
        <is>
          <t>Google Places(名称一致)</t>
        </is>
      </c>
      <c r="J5041" t="n">
        <v>38</v>
      </c>
      <c r="K5041" t="n">
        <v>38</v>
      </c>
      <c r="L5041" t="n">
        <v>-24</v>
      </c>
      <c r="M5041" t="n">
        <v>16</v>
      </c>
      <c r="N5041" t="n">
        <v>0</v>
      </c>
      <c r="O5041" t="inlineStr">
        <is>
          <t>不可 ♯3</t>
        </is>
      </c>
      <c r="P5041" t="inlineStr">
        <is>
          <t>有り</t>
        </is>
      </c>
      <c r="R5041" s="4">
        <f>IF(COUNT($M5041:$N5041)=0,"",IF(AND(IF($N5041&lt;&gt;"",$N5041,$M5041)&lt;=0,$O5041&lt;&gt;"可"),"警告",""))</f>
        <v/>
      </c>
      <c r="S5041" s="4">
        <f>IF(COUNT($M5041:$N5041)=0,0,IF(IF($N5041&lt;&gt;"",$N5041,$M5041)&gt;=スコアリング基準!$B$20,スコアリング基準!$C$20,IF(IF($N5041&lt;&gt;"",$N5041,$M5041)&gt;=スコアリング基準!$B$21,スコアリング基準!$C$21,IF(IF($N5041&lt;&gt;"",$N5041,$M5041)&gt;0,スコアリング基準!$C$22,0))))</f>
        <v/>
      </c>
      <c r="T5041" s="4">
        <f>IF($O5041="可",スコアリング基準!$C$23,0)</f>
        <v/>
      </c>
      <c r="U5041" s="4">
        <f>IF(OR(COUNT($K5041:$L5041)&lt;2,$K5041=0),0,IF(ABS($L5041)/$K5041&lt;=スコアリング基準!$B$24,スコアリング基準!$C$24,IF(ABS($L5041)/$K5041&lt;=スコアリング基準!$B$25,スコアリング基準!$C$25,IF(ABS($L5041)/$K5041&lt;=スコアリング基準!$B$26,スコアリング基準!$C$26,0))))</f>
        <v/>
      </c>
      <c r="V5041" s="4">
        <f>IF($P5041="なし",スコアリング基準!$C$27,0)</f>
        <v/>
      </c>
      <c r="W5041" s="4">
        <f>IF($F5041="",0,IF(ISNUMBER($F5041),IF($F5041&lt;=スコアリング基準!$B$28,スコアリング基準!$C$28,スコアリング基準!$C$29),0))</f>
        <v/>
      </c>
      <c r="X5041" s="4">
        <f>IFERROR(VLOOKUP($B5041,スコアリング基準!$A$36:$B$46,2,FALSE),0)</f>
        <v/>
      </c>
      <c r="Y5041" s="4">
        <f>SUM($S5041:$X5041)</f>
        <v/>
      </c>
      <c r="Z5041" s="4">
        <f>IF(COUNT($M5041:$N5041)=0,"データ無",IF($Y5041&gt;=スコアリング基準!$B$30,"S",IF($Y5041&gt;=スコアリング基準!$B$31,"A",IF($Y5041&gt;=スコアリング基準!$B$32,"B","C"))))</f>
        <v/>
      </c>
      <c r="AA5041">
        <f>IFERROR(INDEX(実績DB!$I$3:$I$104,MATCH($B5041&amp;$C5041,実績DB!$J$3:$J$104,0)),"")</f>
        <v/>
      </c>
    </row>
    <row r="5042">
      <c r="A5042" t="n">
        <v>5040</v>
      </c>
      <c r="B5042" t="inlineStr">
        <is>
          <t>中国</t>
        </is>
      </c>
      <c r="C5042" t="inlineStr">
        <is>
          <t>祇園変電所</t>
        </is>
      </c>
      <c r="D5042" t="inlineStr">
        <is>
          <t>広島県</t>
        </is>
      </c>
      <c r="E5042" t="n">
        <v>110</v>
      </c>
      <c r="F5042" t="n">
        <v>22</v>
      </c>
      <c r="G5042" s="3" t="n">
        <v>34.43288</v>
      </c>
      <c r="H5042" s="3" t="n">
        <v>132.468484</v>
      </c>
      <c r="I5042" t="inlineStr">
        <is>
          <t>Google Places(名称一致)</t>
        </is>
      </c>
      <c r="J5042" t="n">
        <v>38</v>
      </c>
      <c r="K5042" t="n">
        <v>19</v>
      </c>
      <c r="L5042" t="n">
        <v>0</v>
      </c>
      <c r="M5042" t="n">
        <v>19</v>
      </c>
      <c r="N5042" t="n">
        <v>0</v>
      </c>
      <c r="O5042" t="inlineStr">
        <is>
          <t>不可 ♯2</t>
        </is>
      </c>
      <c r="P5042" t="inlineStr">
        <is>
          <t>有り</t>
        </is>
      </c>
      <c r="R5042" s="4">
        <f>IF(COUNT($M5042:$N5042)=0,"",IF(AND(IF($N5042&lt;&gt;"",$N5042,$M5042)&lt;=0,$O5042&lt;&gt;"可"),"警告",""))</f>
        <v/>
      </c>
      <c r="S5042" s="4">
        <f>IF(COUNT($M5042:$N5042)=0,0,IF(IF($N5042&lt;&gt;"",$N5042,$M5042)&gt;=スコアリング基準!$B$20,スコアリング基準!$C$20,IF(IF($N5042&lt;&gt;"",$N5042,$M5042)&gt;=スコアリング基準!$B$21,スコアリング基準!$C$21,IF(IF($N5042&lt;&gt;"",$N5042,$M5042)&gt;0,スコアリング基準!$C$22,0))))</f>
        <v/>
      </c>
      <c r="T5042" s="4">
        <f>IF($O5042="可",スコアリング基準!$C$23,0)</f>
        <v/>
      </c>
      <c r="U5042" s="4">
        <f>IF(OR(COUNT($K5042:$L5042)&lt;2,$K5042=0),0,IF(ABS($L5042)/$K5042&lt;=スコアリング基準!$B$24,スコアリング基準!$C$24,IF(ABS($L5042)/$K5042&lt;=スコアリング基準!$B$25,スコアリング基準!$C$25,IF(ABS($L5042)/$K5042&lt;=スコアリング基準!$B$26,スコアリング基準!$C$26,0))))</f>
        <v/>
      </c>
      <c r="V5042" s="4">
        <f>IF($P5042="なし",スコアリング基準!$C$27,0)</f>
        <v/>
      </c>
      <c r="W5042" s="4">
        <f>IF($F5042="",0,IF(ISNUMBER($F5042),IF($F5042&lt;=スコアリング基準!$B$28,スコアリング基準!$C$28,スコアリング基準!$C$29),0))</f>
        <v/>
      </c>
      <c r="X5042" s="4">
        <f>IFERROR(VLOOKUP($B5042,スコアリング基準!$A$36:$B$46,2,FALSE),0)</f>
        <v/>
      </c>
      <c r="Y5042" s="4">
        <f>SUM($S5042:$X5042)</f>
        <v/>
      </c>
      <c r="Z5042" s="4">
        <f>IF(COUNT($M5042:$N5042)=0,"データ無",IF($Y5042&gt;=スコアリング基準!$B$30,"S",IF($Y5042&gt;=スコアリング基準!$B$31,"A",IF($Y5042&gt;=スコアリング基準!$B$32,"B","C"))))</f>
        <v/>
      </c>
      <c r="AA5042">
        <f>IFERROR(INDEX(実績DB!$I$3:$I$104,MATCH($B5042&amp;$C5042,実績DB!$J$3:$J$104,0)),"")</f>
        <v/>
      </c>
    </row>
    <row r="5043">
      <c r="A5043" t="n">
        <v>5041</v>
      </c>
      <c r="B5043" t="inlineStr">
        <is>
          <t>中国</t>
        </is>
      </c>
      <c r="C5043" t="inlineStr">
        <is>
          <t>神野瀬変電所</t>
        </is>
      </c>
      <c r="D5043" t="inlineStr">
        <is>
          <t>広島県</t>
        </is>
      </c>
      <c r="E5043" t="n">
        <v>110</v>
      </c>
      <c r="F5043" t="n">
        <v>6</v>
      </c>
      <c r="G5043" s="3" t="n">
        <v>34.96466</v>
      </c>
      <c r="H5043" s="3" t="n">
        <v>132.816675</v>
      </c>
      <c r="I5043" t="inlineStr">
        <is>
          <t>Google Places(名称一致)</t>
        </is>
      </c>
      <c r="J5043" t="n">
        <v>5</v>
      </c>
      <c r="K5043" t="n">
        <v>5</v>
      </c>
      <c r="L5043" t="n">
        <v>-5</v>
      </c>
      <c r="M5043" t="n">
        <v>0</v>
      </c>
      <c r="N5043" t="n">
        <v>0</v>
      </c>
      <c r="O5043" t="inlineStr">
        <is>
          <t>不可 ♯3</t>
        </is>
      </c>
      <c r="P5043" t="inlineStr">
        <is>
          <t>有り</t>
        </is>
      </c>
      <c r="R5043" s="4">
        <f>IF(COUNT($M5043:$N5043)=0,"",IF(AND(IF($N5043&lt;&gt;"",$N5043,$M5043)&lt;=0,$O5043&lt;&gt;"可"),"警告",""))</f>
        <v/>
      </c>
      <c r="S5043" s="4">
        <f>IF(COUNT($M5043:$N5043)=0,0,IF(IF($N5043&lt;&gt;"",$N5043,$M5043)&gt;=スコアリング基準!$B$20,スコアリング基準!$C$20,IF(IF($N5043&lt;&gt;"",$N5043,$M5043)&gt;=スコアリング基準!$B$21,スコアリング基準!$C$21,IF(IF($N5043&lt;&gt;"",$N5043,$M5043)&gt;0,スコアリング基準!$C$22,0))))</f>
        <v/>
      </c>
      <c r="T5043" s="4">
        <f>IF($O5043="可",スコアリング基準!$C$23,0)</f>
        <v/>
      </c>
      <c r="U5043" s="4">
        <f>IF(OR(COUNT($K5043:$L5043)&lt;2,$K5043=0),0,IF(ABS($L5043)/$K5043&lt;=スコアリング基準!$B$24,スコアリング基準!$C$24,IF(ABS($L5043)/$K5043&lt;=スコアリング基準!$B$25,スコアリング基準!$C$25,IF(ABS($L5043)/$K5043&lt;=スコアリング基準!$B$26,スコアリング基準!$C$26,0))))</f>
        <v/>
      </c>
      <c r="V5043" s="4">
        <f>IF($P5043="なし",スコアリング基準!$C$27,0)</f>
        <v/>
      </c>
      <c r="W5043" s="4">
        <f>IF($F5043="",0,IF(ISNUMBER($F5043),IF($F5043&lt;=スコアリング基準!$B$28,スコアリング基準!$C$28,スコアリング基準!$C$29),0))</f>
        <v/>
      </c>
      <c r="X5043" s="4">
        <f>IFERROR(VLOOKUP($B5043,スコアリング基準!$A$36:$B$46,2,FALSE),0)</f>
        <v/>
      </c>
      <c r="Y5043" s="4">
        <f>SUM($S5043:$X5043)</f>
        <v/>
      </c>
      <c r="Z5043" s="4">
        <f>IF(COUNT($M5043:$N5043)=0,"データ無",IF($Y5043&gt;=スコアリング基準!$B$30,"S",IF($Y5043&gt;=スコアリング基準!$B$31,"A",IF($Y5043&gt;=スコアリング基準!$B$32,"B","C"))))</f>
        <v/>
      </c>
      <c r="AA5043">
        <f>IFERROR(INDEX(実績DB!$I$3:$I$104,MATCH($B5043&amp;$C5043,実績DB!$J$3:$J$104,0)),"")</f>
        <v/>
      </c>
    </row>
    <row r="5044">
      <c r="A5044" t="n">
        <v>5042</v>
      </c>
      <c r="B5044" t="inlineStr">
        <is>
          <t>中国</t>
        </is>
      </c>
      <c r="C5044" t="inlineStr">
        <is>
          <t>福山変電所</t>
        </is>
      </c>
      <c r="D5044" t="inlineStr">
        <is>
          <t>広島県</t>
        </is>
      </c>
      <c r="E5044" t="n">
        <v>110</v>
      </c>
      <c r="F5044" t="n">
        <v>66</v>
      </c>
      <c r="G5044" s="3" t="n">
        <v>34.499658</v>
      </c>
      <c r="H5044" s="3" t="n">
        <v>133.370294</v>
      </c>
      <c r="I5044" t="inlineStr">
        <is>
          <t>Google Places(名称一致)</t>
        </is>
      </c>
      <c r="J5044" t="n">
        <v>114</v>
      </c>
      <c r="K5044" t="n">
        <v>57</v>
      </c>
      <c r="L5044" t="n">
        <v>5</v>
      </c>
      <c r="O5044" t="inlineStr">
        <is>
          <t>可</t>
        </is>
      </c>
      <c r="P5044" t="inlineStr">
        <is>
          <t>なし</t>
        </is>
      </c>
      <c r="R5044" s="4">
        <f>IF(COUNT($M5044:$N5044)=0,"",IF(AND(IF($N5044&lt;&gt;"",$N5044,$M5044)&lt;=0,$O5044&lt;&gt;"可"),"警告",""))</f>
        <v/>
      </c>
      <c r="S5044" s="4">
        <f>IF(COUNT($M5044:$N5044)=0,0,IF(IF($N5044&lt;&gt;"",$N5044,$M5044)&gt;=スコアリング基準!$B$20,スコアリング基準!$C$20,IF(IF($N5044&lt;&gt;"",$N5044,$M5044)&gt;=スコアリング基準!$B$21,スコアリング基準!$C$21,IF(IF($N5044&lt;&gt;"",$N5044,$M5044)&gt;0,スコアリング基準!$C$22,0))))</f>
        <v/>
      </c>
      <c r="T5044" s="4">
        <f>IF($O5044="可",スコアリング基準!$C$23,0)</f>
        <v/>
      </c>
      <c r="U5044" s="4">
        <f>IF(OR(COUNT($K5044:$L5044)&lt;2,$K5044=0),0,IF(ABS($L5044)/$K5044&lt;=スコアリング基準!$B$24,スコアリング基準!$C$24,IF(ABS($L5044)/$K5044&lt;=スコアリング基準!$B$25,スコアリング基準!$C$25,IF(ABS($L5044)/$K5044&lt;=スコアリング基準!$B$26,スコアリング基準!$C$26,0))))</f>
        <v/>
      </c>
      <c r="V5044" s="4">
        <f>IF($P5044="なし",スコアリング基準!$C$27,0)</f>
        <v/>
      </c>
      <c r="W5044" s="4">
        <f>IF($F5044="",0,IF(ISNUMBER($F5044),IF($F5044&lt;=スコアリング基準!$B$28,スコアリング基準!$C$28,スコアリング基準!$C$29),0))</f>
        <v/>
      </c>
      <c r="X5044" s="4">
        <f>IFERROR(VLOOKUP($B5044,スコアリング基準!$A$36:$B$46,2,FALSE),0)</f>
        <v/>
      </c>
      <c r="Y5044" s="4">
        <f>SUM($S5044:$X5044)</f>
        <v/>
      </c>
      <c r="Z5044" s="4">
        <f>IF(COUNT($M5044:$N5044)=0,"データ無",IF($Y5044&gt;=スコアリング基準!$B$30,"S",IF($Y5044&gt;=スコアリング基準!$B$31,"A",IF($Y5044&gt;=スコアリング基準!$B$32,"B","C"))))</f>
        <v/>
      </c>
      <c r="AA5044">
        <f>IFERROR(INDEX(実績DB!$I$3:$I$104,MATCH($B5044&amp;$C5044,実績DB!$J$3:$J$104,0)),"")</f>
        <v/>
      </c>
    </row>
    <row r="5045">
      <c r="A5045" t="n">
        <v>5043</v>
      </c>
      <c r="B5045" t="inlineStr">
        <is>
          <t>中国</t>
        </is>
      </c>
      <c r="C5045" t="inlineStr">
        <is>
          <t>福田変電所</t>
        </is>
      </c>
      <c r="D5045" t="inlineStr">
        <is>
          <t>岡山県</t>
        </is>
      </c>
      <c r="E5045" t="n">
        <v>110</v>
      </c>
      <c r="F5045" t="n">
        <v>6</v>
      </c>
      <c r="G5045" s="3" t="n">
        <v>34.627303</v>
      </c>
      <c r="H5045" s="3" t="n">
        <v>133.884342</v>
      </c>
      <c r="I5045" t="inlineStr">
        <is>
          <t>Google Places(名称一致)</t>
        </is>
      </c>
      <c r="J5045" t="n">
        <v>57</v>
      </c>
      <c r="K5045" t="n">
        <v>47</v>
      </c>
      <c r="L5045" t="n">
        <v>-31</v>
      </c>
      <c r="M5045" t="n">
        <v>16</v>
      </c>
      <c r="N5045" t="n">
        <v>0</v>
      </c>
      <c r="O5045" t="inlineStr">
        <is>
          <t>不可 #3</t>
        </is>
      </c>
      <c r="P5045" t="inlineStr">
        <is>
          <t>有り</t>
        </is>
      </c>
      <c r="R5045" s="4">
        <f>IF(COUNT($M5045:$N5045)=0,"",IF(AND(IF($N5045&lt;&gt;"",$N5045,$M5045)&lt;=0,$O5045&lt;&gt;"可"),"警告",""))</f>
        <v/>
      </c>
      <c r="S5045" s="4">
        <f>IF(COUNT($M5045:$N5045)=0,0,IF(IF($N5045&lt;&gt;"",$N5045,$M5045)&gt;=スコアリング基準!$B$20,スコアリング基準!$C$20,IF(IF($N5045&lt;&gt;"",$N5045,$M5045)&gt;=スコアリング基準!$B$21,スコアリング基準!$C$21,IF(IF($N5045&lt;&gt;"",$N5045,$M5045)&gt;0,スコアリング基準!$C$22,0))))</f>
        <v/>
      </c>
      <c r="T5045" s="4">
        <f>IF($O5045="可",スコアリング基準!$C$23,0)</f>
        <v/>
      </c>
      <c r="U5045" s="4">
        <f>IF(OR(COUNT($K5045:$L5045)&lt;2,$K5045=0),0,IF(ABS($L5045)/$K5045&lt;=スコアリング基準!$B$24,スコアリング基準!$C$24,IF(ABS($L5045)/$K5045&lt;=スコアリング基準!$B$25,スコアリング基準!$C$25,IF(ABS($L5045)/$K5045&lt;=スコアリング基準!$B$26,スコアリング基準!$C$26,0))))</f>
        <v/>
      </c>
      <c r="V5045" s="4">
        <f>IF($P5045="なし",スコアリング基準!$C$27,0)</f>
        <v/>
      </c>
      <c r="W5045" s="4">
        <f>IF($F5045="",0,IF(ISNUMBER($F5045),IF($F5045&lt;=スコアリング基準!$B$28,スコアリング基準!$C$28,スコアリング基準!$C$29),0))</f>
        <v/>
      </c>
      <c r="X5045" s="4">
        <f>IFERROR(VLOOKUP($B5045,スコアリング基準!$A$36:$B$46,2,FALSE),0)</f>
        <v/>
      </c>
      <c r="Y5045" s="4">
        <f>SUM($S5045:$X5045)</f>
        <v/>
      </c>
      <c r="Z5045" s="4">
        <f>IF(COUNT($M5045:$N5045)=0,"データ無",IF($Y5045&gt;=スコアリング基準!$B$30,"S",IF($Y5045&gt;=スコアリング基準!$B$31,"A",IF($Y5045&gt;=スコアリング基準!$B$32,"B","C"))))</f>
        <v/>
      </c>
      <c r="AA5045">
        <f>IFERROR(INDEX(実績DB!$I$3:$I$104,MATCH($B5045&amp;$C5045,実績DB!$J$3:$J$104,0)),"")</f>
        <v/>
      </c>
    </row>
    <row r="5046">
      <c r="A5046" t="n">
        <v>5044</v>
      </c>
      <c r="B5046" t="inlineStr">
        <is>
          <t>中国</t>
        </is>
      </c>
      <c r="C5046" t="inlineStr">
        <is>
          <t>竹原変電所</t>
        </is>
      </c>
      <c r="D5046" t="inlineStr">
        <is>
          <t>広島県</t>
        </is>
      </c>
      <c r="E5046" t="n">
        <v>110</v>
      </c>
      <c r="F5046" t="n">
        <v>6</v>
      </c>
      <c r="G5046" s="3" t="n">
        <v>34.35157</v>
      </c>
      <c r="H5046" s="3" t="n">
        <v>132.90452</v>
      </c>
      <c r="I5046" t="inlineStr">
        <is>
          <t>Google Places(名称一致)</t>
        </is>
      </c>
      <c r="J5046" t="n">
        <v>52</v>
      </c>
      <c r="K5046" t="n">
        <v>42</v>
      </c>
      <c r="L5046" t="n">
        <v>-41</v>
      </c>
      <c r="M5046" t="n">
        <v>0</v>
      </c>
      <c r="N5046" t="n">
        <v>0</v>
      </c>
      <c r="O5046" t="inlineStr">
        <is>
          <t>不可 ♯3</t>
        </is>
      </c>
      <c r="P5046" t="inlineStr">
        <is>
          <t>有り</t>
        </is>
      </c>
      <c r="R5046" s="4">
        <f>IF(COUNT($M5046:$N5046)=0,"",IF(AND(IF($N5046&lt;&gt;"",$N5046,$M5046)&lt;=0,$O5046&lt;&gt;"可"),"警告",""))</f>
        <v/>
      </c>
      <c r="S5046" s="4">
        <f>IF(COUNT($M5046:$N5046)=0,0,IF(IF($N5046&lt;&gt;"",$N5046,$M5046)&gt;=スコアリング基準!$B$20,スコアリング基準!$C$20,IF(IF($N5046&lt;&gt;"",$N5046,$M5046)&gt;=スコアリング基準!$B$21,スコアリング基準!$C$21,IF(IF($N5046&lt;&gt;"",$N5046,$M5046)&gt;0,スコアリング基準!$C$22,0))))</f>
        <v/>
      </c>
      <c r="T5046" s="4">
        <f>IF($O5046="可",スコアリング基準!$C$23,0)</f>
        <v/>
      </c>
      <c r="U5046" s="4">
        <f>IF(OR(COUNT($K5046:$L5046)&lt;2,$K5046=0),0,IF(ABS($L5046)/$K5046&lt;=スコアリング基準!$B$24,スコアリング基準!$C$24,IF(ABS($L5046)/$K5046&lt;=スコアリング基準!$B$25,スコアリング基準!$C$25,IF(ABS($L5046)/$K5046&lt;=スコアリング基準!$B$26,スコアリング基準!$C$26,0))))</f>
        <v/>
      </c>
      <c r="V5046" s="4">
        <f>IF($P5046="なし",スコアリング基準!$C$27,0)</f>
        <v/>
      </c>
      <c r="W5046" s="4">
        <f>IF($F5046="",0,IF(ISNUMBER($F5046),IF($F5046&lt;=スコアリング基準!$B$28,スコアリング基準!$C$28,スコアリング基準!$C$29),0))</f>
        <v/>
      </c>
      <c r="X5046" s="4">
        <f>IFERROR(VLOOKUP($B5046,スコアリング基準!$A$36:$B$46,2,FALSE),0)</f>
        <v/>
      </c>
      <c r="Y5046" s="4">
        <f>SUM($S5046:$X5046)</f>
        <v/>
      </c>
      <c r="Z5046" s="4">
        <f>IF(COUNT($M5046:$N5046)=0,"データ無",IF($Y5046&gt;=スコアリング基準!$B$30,"S",IF($Y5046&gt;=スコアリング基準!$B$31,"A",IF($Y5046&gt;=スコアリング基準!$B$32,"B","C"))))</f>
        <v/>
      </c>
      <c r="AA5046">
        <f>IFERROR(INDEX(実績DB!$I$3:$I$104,MATCH($B5046&amp;$C5046,実績DB!$J$3:$J$104,0)),"")</f>
        <v/>
      </c>
    </row>
    <row r="5047">
      <c r="A5047" t="n">
        <v>5045</v>
      </c>
      <c r="B5047" t="inlineStr">
        <is>
          <t>中国</t>
        </is>
      </c>
      <c r="C5047" t="inlineStr">
        <is>
          <t>箕島変電所</t>
        </is>
      </c>
      <c r="D5047" t="inlineStr">
        <is>
          <t>広島県</t>
        </is>
      </c>
      <c r="E5047" t="n">
        <v>110</v>
      </c>
      <c r="F5047" t="n">
        <v>6</v>
      </c>
      <c r="G5047" s="3" t="n">
        <v>34.440566</v>
      </c>
      <c r="H5047" s="3" t="n">
        <v>133.410518</v>
      </c>
      <c r="I5047" t="inlineStr">
        <is>
          <t>Google Places(名称一致)</t>
        </is>
      </c>
      <c r="J5047" t="n">
        <v>47</v>
      </c>
      <c r="K5047" t="n">
        <v>42</v>
      </c>
      <c r="L5047" t="n">
        <v>-25</v>
      </c>
      <c r="M5047" t="n">
        <v>17</v>
      </c>
      <c r="N5047" t="n">
        <v>0</v>
      </c>
      <c r="O5047" t="inlineStr">
        <is>
          <t>不可 ♯3</t>
        </is>
      </c>
      <c r="P5047" t="inlineStr">
        <is>
          <t>有り</t>
        </is>
      </c>
      <c r="R5047" s="4">
        <f>IF(COUNT($M5047:$N5047)=0,"",IF(AND(IF($N5047&lt;&gt;"",$N5047,$M5047)&lt;=0,$O5047&lt;&gt;"可"),"警告",""))</f>
        <v/>
      </c>
      <c r="S5047" s="4">
        <f>IF(COUNT($M5047:$N5047)=0,0,IF(IF($N5047&lt;&gt;"",$N5047,$M5047)&gt;=スコアリング基準!$B$20,スコアリング基準!$C$20,IF(IF($N5047&lt;&gt;"",$N5047,$M5047)&gt;=スコアリング基準!$B$21,スコアリング基準!$C$21,IF(IF($N5047&lt;&gt;"",$N5047,$M5047)&gt;0,スコアリング基準!$C$22,0))))</f>
        <v/>
      </c>
      <c r="T5047" s="4">
        <f>IF($O5047="可",スコアリング基準!$C$23,0)</f>
        <v/>
      </c>
      <c r="U5047" s="4">
        <f>IF(OR(COUNT($K5047:$L5047)&lt;2,$K5047=0),0,IF(ABS($L5047)/$K5047&lt;=スコアリング基準!$B$24,スコアリング基準!$C$24,IF(ABS($L5047)/$K5047&lt;=スコアリング基準!$B$25,スコアリング基準!$C$25,IF(ABS($L5047)/$K5047&lt;=スコアリング基準!$B$26,スコアリング基準!$C$26,0))))</f>
        <v/>
      </c>
      <c r="V5047" s="4">
        <f>IF($P5047="なし",スコアリング基準!$C$27,0)</f>
        <v/>
      </c>
      <c r="W5047" s="4">
        <f>IF($F5047="",0,IF(ISNUMBER($F5047),IF($F5047&lt;=スコアリング基準!$B$28,スコアリング基準!$C$28,スコアリング基準!$C$29),0))</f>
        <v/>
      </c>
      <c r="X5047" s="4">
        <f>IFERROR(VLOOKUP($B5047,スコアリング基準!$A$36:$B$46,2,FALSE),0)</f>
        <v/>
      </c>
      <c r="Y5047" s="4">
        <f>SUM($S5047:$X5047)</f>
        <v/>
      </c>
      <c r="Z5047" s="4">
        <f>IF(COUNT($M5047:$N5047)=0,"データ無",IF($Y5047&gt;=スコアリング基準!$B$30,"S",IF($Y5047&gt;=スコアリング基準!$B$31,"A",IF($Y5047&gt;=スコアリング基準!$B$32,"B","C"))))</f>
        <v/>
      </c>
      <c r="AA5047">
        <f>IFERROR(INDEX(実績DB!$I$3:$I$104,MATCH($B5047&amp;$C5047,実績DB!$J$3:$J$104,0)),"")</f>
        <v/>
      </c>
    </row>
    <row r="5048">
      <c r="A5048" t="n">
        <v>5046</v>
      </c>
      <c r="B5048" t="inlineStr">
        <is>
          <t>中国</t>
        </is>
      </c>
      <c r="C5048" t="inlineStr">
        <is>
          <t>綾部変電所</t>
        </is>
      </c>
      <c r="D5048" t="inlineStr">
        <is>
          <t>岡山県</t>
        </is>
      </c>
      <c r="E5048" t="n">
        <v>110</v>
      </c>
      <c r="F5048" t="n">
        <v>66</v>
      </c>
      <c r="G5048" s="3" t="n">
        <v>35.10748</v>
      </c>
      <c r="H5048" s="3" t="n">
        <v>134.078309</v>
      </c>
      <c r="I5048" t="inlineStr">
        <is>
          <t>Google Places(名称一致)</t>
        </is>
      </c>
      <c r="J5048" t="n">
        <v>190</v>
      </c>
      <c r="K5048" t="n">
        <v>95</v>
      </c>
      <c r="L5048" t="n">
        <v>-136</v>
      </c>
      <c r="O5048" t="inlineStr">
        <is>
          <t>可</t>
        </is>
      </c>
      <c r="P5048" t="inlineStr">
        <is>
          <t>有り</t>
        </is>
      </c>
      <c r="R5048" s="4">
        <f>IF(COUNT($M5048:$N5048)=0,"",IF(AND(IF($N5048&lt;&gt;"",$N5048,$M5048)&lt;=0,$O5048&lt;&gt;"可"),"警告",""))</f>
        <v/>
      </c>
      <c r="S5048" s="4">
        <f>IF(COUNT($M5048:$N5048)=0,0,IF(IF($N5048&lt;&gt;"",$N5048,$M5048)&gt;=スコアリング基準!$B$20,スコアリング基準!$C$20,IF(IF($N5048&lt;&gt;"",$N5048,$M5048)&gt;=スコアリング基準!$B$21,スコアリング基準!$C$21,IF(IF($N5048&lt;&gt;"",$N5048,$M5048)&gt;0,スコアリング基準!$C$22,0))))</f>
        <v/>
      </c>
      <c r="T5048" s="4">
        <f>IF($O5048="可",スコアリング基準!$C$23,0)</f>
        <v/>
      </c>
      <c r="U5048" s="4">
        <f>IF(OR(COUNT($K5048:$L5048)&lt;2,$K5048=0),0,IF(ABS($L5048)/$K5048&lt;=スコアリング基準!$B$24,スコアリング基準!$C$24,IF(ABS($L5048)/$K5048&lt;=スコアリング基準!$B$25,スコアリング基準!$C$25,IF(ABS($L5048)/$K5048&lt;=スコアリング基準!$B$26,スコアリング基準!$C$26,0))))</f>
        <v/>
      </c>
      <c r="V5048" s="4">
        <f>IF($P5048="なし",スコアリング基準!$C$27,0)</f>
        <v/>
      </c>
      <c r="W5048" s="4">
        <f>IF($F5048="",0,IF(ISNUMBER($F5048),IF($F5048&lt;=スコアリング基準!$B$28,スコアリング基準!$C$28,スコアリング基準!$C$29),0))</f>
        <v/>
      </c>
      <c r="X5048" s="4">
        <f>IFERROR(VLOOKUP($B5048,スコアリング基準!$A$36:$B$46,2,FALSE),0)</f>
        <v/>
      </c>
      <c r="Y5048" s="4">
        <f>SUM($S5048:$X5048)</f>
        <v/>
      </c>
      <c r="Z5048" s="4">
        <f>IF(COUNT($M5048:$N5048)=0,"データ無",IF($Y5048&gt;=スコアリング基準!$B$30,"S",IF($Y5048&gt;=スコアリング基準!$B$31,"A",IF($Y5048&gt;=スコアリング基準!$B$32,"B","C"))))</f>
        <v/>
      </c>
      <c r="AA5048">
        <f>IFERROR(INDEX(実績DB!$I$3:$I$104,MATCH($B5048&amp;$C5048,実績DB!$J$3:$J$104,0)),"")</f>
        <v/>
      </c>
    </row>
    <row r="5049">
      <c r="A5049" t="n">
        <v>5047</v>
      </c>
      <c r="B5049" t="inlineStr">
        <is>
          <t>中国</t>
        </is>
      </c>
      <c r="C5049" t="inlineStr">
        <is>
          <t>美ノ郷変電所</t>
        </is>
      </c>
      <c r="D5049" t="inlineStr">
        <is>
          <t>広島県</t>
        </is>
      </c>
      <c r="E5049" t="n">
        <v>110</v>
      </c>
      <c r="F5049" t="n">
        <v>6</v>
      </c>
      <c r="G5049" s="3" t="n">
        <v>34.458016</v>
      </c>
      <c r="H5049" s="3" t="n">
        <v>133.184754</v>
      </c>
      <c r="I5049" t="inlineStr">
        <is>
          <t>Google Places(名称一致)</t>
        </is>
      </c>
      <c r="J5049" t="n">
        <v>19</v>
      </c>
      <c r="K5049" t="n">
        <v>19</v>
      </c>
      <c r="L5049" t="n">
        <v>-16</v>
      </c>
      <c r="M5049" t="n">
        <v>3</v>
      </c>
      <c r="N5049" t="n">
        <v>3</v>
      </c>
      <c r="O5049" t="inlineStr">
        <is>
          <t>不可 ♯3</t>
        </is>
      </c>
      <c r="P5049" t="inlineStr">
        <is>
          <t>なし</t>
        </is>
      </c>
      <c r="R5049" s="4">
        <f>IF(COUNT($M5049:$N5049)=0,"",IF(AND(IF($N5049&lt;&gt;"",$N5049,$M5049)&lt;=0,$O5049&lt;&gt;"可"),"警告",""))</f>
        <v/>
      </c>
      <c r="S5049" s="4">
        <f>IF(COUNT($M5049:$N5049)=0,0,IF(IF($N5049&lt;&gt;"",$N5049,$M5049)&gt;=スコアリング基準!$B$20,スコアリング基準!$C$20,IF(IF($N5049&lt;&gt;"",$N5049,$M5049)&gt;=スコアリング基準!$B$21,スコアリング基準!$C$21,IF(IF($N5049&lt;&gt;"",$N5049,$M5049)&gt;0,スコアリング基準!$C$22,0))))</f>
        <v/>
      </c>
      <c r="T5049" s="4">
        <f>IF($O5049="可",スコアリング基準!$C$23,0)</f>
        <v/>
      </c>
      <c r="U5049" s="4">
        <f>IF(OR(COUNT($K5049:$L5049)&lt;2,$K5049=0),0,IF(ABS($L5049)/$K5049&lt;=スコアリング基準!$B$24,スコアリング基準!$C$24,IF(ABS($L5049)/$K5049&lt;=スコアリング基準!$B$25,スコアリング基準!$C$25,IF(ABS($L5049)/$K5049&lt;=スコアリング基準!$B$26,スコアリング基準!$C$26,0))))</f>
        <v/>
      </c>
      <c r="V5049" s="4">
        <f>IF($P5049="なし",スコアリング基準!$C$27,0)</f>
        <v/>
      </c>
      <c r="W5049" s="4">
        <f>IF($F5049="",0,IF(ISNUMBER($F5049),IF($F5049&lt;=スコアリング基準!$B$28,スコアリング基準!$C$28,スコアリング基準!$C$29),0))</f>
        <v/>
      </c>
      <c r="X5049" s="4">
        <f>IFERROR(VLOOKUP($B5049,スコアリング基準!$A$36:$B$46,2,FALSE),0)</f>
        <v/>
      </c>
      <c r="Y5049" s="4">
        <f>SUM($S5049:$X5049)</f>
        <v/>
      </c>
      <c r="Z5049" s="4">
        <f>IF(COUNT($M5049:$N5049)=0,"データ無",IF($Y5049&gt;=スコアリング基準!$B$30,"S",IF($Y5049&gt;=スコアリング基準!$B$31,"A",IF($Y5049&gt;=スコアリング基準!$B$32,"B","C"))))</f>
        <v/>
      </c>
      <c r="AA5049">
        <f>IFERROR(INDEX(実績DB!$I$3:$I$104,MATCH($B5049&amp;$C5049,実績DB!$J$3:$J$104,0)),"")</f>
        <v/>
      </c>
    </row>
    <row r="5050">
      <c r="A5050" t="n">
        <v>5048</v>
      </c>
      <c r="B5050" t="inlineStr">
        <is>
          <t>中国</t>
        </is>
      </c>
      <c r="C5050" t="inlineStr">
        <is>
          <t>羽須美変電所</t>
        </is>
      </c>
      <c r="D5050" t="inlineStr">
        <is>
          <t>島根県</t>
        </is>
      </c>
      <c r="E5050" t="n">
        <v>110</v>
      </c>
      <c r="F5050" t="n">
        <v>22</v>
      </c>
      <c r="G5050" s="3" t="n">
        <v>34.891522</v>
      </c>
      <c r="H5050" s="3" t="n">
        <v>132.595026</v>
      </c>
      <c r="I5050" t="inlineStr">
        <is>
          <t>Google Places(名称一致)</t>
        </is>
      </c>
      <c r="J5050" t="n">
        <v>9</v>
      </c>
      <c r="K5050" t="n">
        <v>6</v>
      </c>
      <c r="L5050" t="n">
        <v>-4</v>
      </c>
      <c r="M5050" t="n">
        <v>2</v>
      </c>
      <c r="N5050" t="n">
        <v>0</v>
      </c>
      <c r="O5050" t="inlineStr">
        <is>
          <t>不可 ♯2</t>
        </is>
      </c>
      <c r="P5050" t="inlineStr">
        <is>
          <t>有り</t>
        </is>
      </c>
      <c r="R5050" s="4">
        <f>IF(COUNT($M5050:$N5050)=0,"",IF(AND(IF($N5050&lt;&gt;"",$N5050,$M5050)&lt;=0,$O5050&lt;&gt;"可"),"警告",""))</f>
        <v/>
      </c>
      <c r="S5050" s="4">
        <f>IF(COUNT($M5050:$N5050)=0,0,IF(IF($N5050&lt;&gt;"",$N5050,$M5050)&gt;=スコアリング基準!$B$20,スコアリング基準!$C$20,IF(IF($N5050&lt;&gt;"",$N5050,$M5050)&gt;=スコアリング基準!$B$21,スコアリング基準!$C$21,IF(IF($N5050&lt;&gt;"",$N5050,$M5050)&gt;0,スコアリング基準!$C$22,0))))</f>
        <v/>
      </c>
      <c r="T5050" s="4">
        <f>IF($O5050="可",スコアリング基準!$C$23,0)</f>
        <v/>
      </c>
      <c r="U5050" s="4">
        <f>IF(OR(COUNT($K5050:$L5050)&lt;2,$K5050=0),0,IF(ABS($L5050)/$K5050&lt;=スコアリング基準!$B$24,スコアリング基準!$C$24,IF(ABS($L5050)/$K5050&lt;=スコアリング基準!$B$25,スコアリング基準!$C$25,IF(ABS($L5050)/$K5050&lt;=スコアリング基準!$B$26,スコアリング基準!$C$26,0))))</f>
        <v/>
      </c>
      <c r="V5050" s="4">
        <f>IF($P5050="なし",スコアリング基準!$C$27,0)</f>
        <v/>
      </c>
      <c r="W5050" s="4">
        <f>IF($F5050="",0,IF(ISNUMBER($F5050),IF($F5050&lt;=スコアリング基準!$B$28,スコアリング基準!$C$28,スコアリング基準!$C$29),0))</f>
        <v/>
      </c>
      <c r="X5050" s="4">
        <f>IFERROR(VLOOKUP($B5050,スコアリング基準!$A$36:$B$46,2,FALSE),0)</f>
        <v/>
      </c>
      <c r="Y5050" s="4">
        <f>SUM($S5050:$X5050)</f>
        <v/>
      </c>
      <c r="Z5050" s="4">
        <f>IF(COUNT($M5050:$N5050)=0,"データ無",IF($Y5050&gt;=スコアリング基準!$B$30,"S",IF($Y5050&gt;=スコアリング基準!$B$31,"A",IF($Y5050&gt;=スコアリング基準!$B$32,"B","C"))))</f>
        <v/>
      </c>
      <c r="AA5050">
        <f>IFERROR(INDEX(実績DB!$I$3:$I$104,MATCH($B5050&amp;$C5050,実績DB!$J$3:$J$104,0)),"")</f>
        <v/>
      </c>
    </row>
    <row r="5051">
      <c r="A5051" t="n">
        <v>5049</v>
      </c>
      <c r="B5051" t="inlineStr">
        <is>
          <t>中国</t>
        </is>
      </c>
      <c r="C5051" t="inlineStr">
        <is>
          <t>舟入変電所</t>
        </is>
      </c>
      <c r="D5051" t="inlineStr">
        <is>
          <t>広島県</t>
        </is>
      </c>
      <c r="E5051" t="n">
        <v>110</v>
      </c>
      <c r="F5051" t="n">
        <v>6</v>
      </c>
      <c r="G5051" s="3" t="n">
        <v>34.374991</v>
      </c>
      <c r="H5051" s="3" t="n">
        <v>132.435347</v>
      </c>
      <c r="I5051" t="inlineStr">
        <is>
          <t>Google Places(名称一致)</t>
        </is>
      </c>
      <c r="J5051" t="n">
        <v>57</v>
      </c>
      <c r="K5051" t="n">
        <v>23</v>
      </c>
      <c r="L5051" t="n">
        <v>0</v>
      </c>
      <c r="M5051" t="n">
        <v>23</v>
      </c>
      <c r="N5051" t="n">
        <v>0</v>
      </c>
      <c r="O5051" t="inlineStr">
        <is>
          <t>不可 ♯3</t>
        </is>
      </c>
      <c r="P5051" t="inlineStr">
        <is>
          <t>有り</t>
        </is>
      </c>
      <c r="R5051" s="4">
        <f>IF(COUNT($M5051:$N5051)=0,"",IF(AND(IF($N5051&lt;&gt;"",$N5051,$M5051)&lt;=0,$O5051&lt;&gt;"可"),"警告",""))</f>
        <v/>
      </c>
      <c r="S5051" s="4">
        <f>IF(COUNT($M5051:$N5051)=0,0,IF(IF($N5051&lt;&gt;"",$N5051,$M5051)&gt;=スコアリング基準!$B$20,スコアリング基準!$C$20,IF(IF($N5051&lt;&gt;"",$N5051,$M5051)&gt;=スコアリング基準!$B$21,スコアリング基準!$C$21,IF(IF($N5051&lt;&gt;"",$N5051,$M5051)&gt;0,スコアリング基準!$C$22,0))))</f>
        <v/>
      </c>
      <c r="T5051" s="4">
        <f>IF($O5051="可",スコアリング基準!$C$23,0)</f>
        <v/>
      </c>
      <c r="U5051" s="4">
        <f>IF(OR(COUNT($K5051:$L5051)&lt;2,$K5051=0),0,IF(ABS($L5051)/$K5051&lt;=スコアリング基準!$B$24,スコアリング基準!$C$24,IF(ABS($L5051)/$K5051&lt;=スコアリング基準!$B$25,スコアリング基準!$C$25,IF(ABS($L5051)/$K5051&lt;=スコアリング基準!$B$26,スコアリング基準!$C$26,0))))</f>
        <v/>
      </c>
      <c r="V5051" s="4">
        <f>IF($P5051="なし",スコアリング基準!$C$27,0)</f>
        <v/>
      </c>
      <c r="W5051" s="4">
        <f>IF($F5051="",0,IF(ISNUMBER($F5051),IF($F5051&lt;=スコアリング基準!$B$28,スコアリング基準!$C$28,スコアリング基準!$C$29),0))</f>
        <v/>
      </c>
      <c r="X5051" s="4">
        <f>IFERROR(VLOOKUP($B5051,スコアリング基準!$A$36:$B$46,2,FALSE),0)</f>
        <v/>
      </c>
      <c r="Y5051" s="4">
        <f>SUM($S5051:$X5051)</f>
        <v/>
      </c>
      <c r="Z5051" s="4">
        <f>IF(COUNT($M5051:$N5051)=0,"データ無",IF($Y5051&gt;=スコアリング基準!$B$30,"S",IF($Y5051&gt;=スコアリング基準!$B$31,"A",IF($Y5051&gt;=スコアリング基準!$B$32,"B","C"))))</f>
        <v/>
      </c>
      <c r="AA5051">
        <f>IFERROR(INDEX(実績DB!$I$3:$I$104,MATCH($B5051&amp;$C5051,実績DB!$J$3:$J$104,0)),"")</f>
        <v/>
      </c>
    </row>
    <row r="5052">
      <c r="A5052" t="n">
        <v>5050</v>
      </c>
      <c r="B5052" t="inlineStr">
        <is>
          <t>中国</t>
        </is>
      </c>
      <c r="C5052" t="inlineStr">
        <is>
          <t>船穂変電所</t>
        </is>
      </c>
      <c r="D5052" t="inlineStr">
        <is>
          <t>岡山県</t>
        </is>
      </c>
      <c r="E5052" t="n">
        <v>110</v>
      </c>
      <c r="F5052" t="n">
        <v>6</v>
      </c>
      <c r="G5052" s="3" t="n">
        <v>34.576263</v>
      </c>
      <c r="H5052" s="3" t="n">
        <v>133.693048</v>
      </c>
      <c r="I5052" t="inlineStr">
        <is>
          <t>Google Places(名称一致)</t>
        </is>
      </c>
      <c r="J5052" t="n">
        <v>42</v>
      </c>
      <c r="K5052" t="n">
        <v>38</v>
      </c>
      <c r="L5052" t="n">
        <v>-31</v>
      </c>
      <c r="M5052" t="n">
        <v>5</v>
      </c>
      <c r="N5052" t="n">
        <v>5</v>
      </c>
      <c r="O5052" t="inlineStr">
        <is>
          <t>不可 ♯3</t>
        </is>
      </c>
      <c r="P5052" t="inlineStr">
        <is>
          <t>なし</t>
        </is>
      </c>
      <c r="R5052" s="4">
        <f>IF(COUNT($M5052:$N5052)=0,"",IF(AND(IF($N5052&lt;&gt;"",$N5052,$M5052)&lt;=0,$O5052&lt;&gt;"可"),"警告",""))</f>
        <v/>
      </c>
      <c r="S5052" s="4">
        <f>IF(COUNT($M5052:$N5052)=0,0,IF(IF($N5052&lt;&gt;"",$N5052,$M5052)&gt;=スコアリング基準!$B$20,スコアリング基準!$C$20,IF(IF($N5052&lt;&gt;"",$N5052,$M5052)&gt;=スコアリング基準!$B$21,スコアリング基準!$C$21,IF(IF($N5052&lt;&gt;"",$N5052,$M5052)&gt;0,スコアリング基準!$C$22,0))))</f>
        <v/>
      </c>
      <c r="T5052" s="4">
        <f>IF($O5052="可",スコアリング基準!$C$23,0)</f>
        <v/>
      </c>
      <c r="U5052" s="4">
        <f>IF(OR(COUNT($K5052:$L5052)&lt;2,$K5052=0),0,IF(ABS($L5052)/$K5052&lt;=スコアリング基準!$B$24,スコアリング基準!$C$24,IF(ABS($L5052)/$K5052&lt;=スコアリング基準!$B$25,スコアリング基準!$C$25,IF(ABS($L5052)/$K5052&lt;=スコアリング基準!$B$26,スコアリング基準!$C$26,0))))</f>
        <v/>
      </c>
      <c r="V5052" s="4">
        <f>IF($P5052="なし",スコアリング基準!$C$27,0)</f>
        <v/>
      </c>
      <c r="W5052" s="4">
        <f>IF($F5052="",0,IF(ISNUMBER($F5052),IF($F5052&lt;=スコアリング基準!$B$28,スコアリング基準!$C$28,スコアリング基準!$C$29),0))</f>
        <v/>
      </c>
      <c r="X5052" s="4">
        <f>IFERROR(VLOOKUP($B5052,スコアリング基準!$A$36:$B$46,2,FALSE),0)</f>
        <v/>
      </c>
      <c r="Y5052" s="4">
        <f>SUM($S5052:$X5052)</f>
        <v/>
      </c>
      <c r="Z5052" s="4">
        <f>IF(COUNT($M5052:$N5052)=0,"データ無",IF($Y5052&gt;=スコアリング基準!$B$30,"S",IF($Y5052&gt;=スコアリング基準!$B$31,"A",IF($Y5052&gt;=スコアリング基準!$B$32,"B","C"))))</f>
        <v/>
      </c>
      <c r="AA5052">
        <f>IFERROR(INDEX(実績DB!$I$3:$I$104,MATCH($B5052&amp;$C5052,実績DB!$J$3:$J$104,0)),"")</f>
        <v/>
      </c>
    </row>
    <row r="5053">
      <c r="A5053" t="n">
        <v>5051</v>
      </c>
      <c r="B5053" t="inlineStr">
        <is>
          <t>中国</t>
        </is>
      </c>
      <c r="C5053" t="inlineStr">
        <is>
          <t>芦田変電所</t>
        </is>
      </c>
      <c r="D5053" t="inlineStr">
        <is>
          <t>広島県</t>
        </is>
      </c>
      <c r="E5053" t="n">
        <v>110</v>
      </c>
      <c r="F5053" t="n">
        <v>22</v>
      </c>
      <c r="G5053" s="3" t="n">
        <v>34.536143</v>
      </c>
      <c r="H5053" s="3" t="n">
        <v>133.279053</v>
      </c>
      <c r="I5053" t="inlineStr">
        <is>
          <t>Google Places(名称一致)</t>
        </is>
      </c>
      <c r="J5053" t="n">
        <v>14</v>
      </c>
      <c r="K5053" t="n">
        <v>6</v>
      </c>
      <c r="L5053" t="n">
        <v>0</v>
      </c>
      <c r="M5053" t="n">
        <v>6</v>
      </c>
      <c r="N5053" t="n">
        <v>6</v>
      </c>
      <c r="O5053" t="inlineStr">
        <is>
          <t>不可 ♯2</t>
        </is>
      </c>
      <c r="P5053" t="inlineStr">
        <is>
          <t>なし</t>
        </is>
      </c>
      <c r="R5053" s="4">
        <f>IF(COUNT($M5053:$N5053)=0,"",IF(AND(IF($N5053&lt;&gt;"",$N5053,$M5053)&lt;=0,$O5053&lt;&gt;"可"),"警告",""))</f>
        <v/>
      </c>
      <c r="S5053" s="4">
        <f>IF(COUNT($M5053:$N5053)=0,0,IF(IF($N5053&lt;&gt;"",$N5053,$M5053)&gt;=スコアリング基準!$B$20,スコアリング基準!$C$20,IF(IF($N5053&lt;&gt;"",$N5053,$M5053)&gt;=スコアリング基準!$B$21,スコアリング基準!$C$21,IF(IF($N5053&lt;&gt;"",$N5053,$M5053)&gt;0,スコアリング基準!$C$22,0))))</f>
        <v/>
      </c>
      <c r="T5053" s="4">
        <f>IF($O5053="可",スコアリング基準!$C$23,0)</f>
        <v/>
      </c>
      <c r="U5053" s="4">
        <f>IF(OR(COUNT($K5053:$L5053)&lt;2,$K5053=0),0,IF(ABS($L5053)/$K5053&lt;=スコアリング基準!$B$24,スコアリング基準!$C$24,IF(ABS($L5053)/$K5053&lt;=スコアリング基準!$B$25,スコアリング基準!$C$25,IF(ABS($L5053)/$K5053&lt;=スコアリング基準!$B$26,スコアリング基準!$C$26,0))))</f>
        <v/>
      </c>
      <c r="V5053" s="4">
        <f>IF($P5053="なし",スコアリング基準!$C$27,0)</f>
        <v/>
      </c>
      <c r="W5053" s="4">
        <f>IF($F5053="",0,IF(ISNUMBER($F5053),IF($F5053&lt;=スコアリング基準!$B$28,スコアリング基準!$C$28,スコアリング基準!$C$29),0))</f>
        <v/>
      </c>
      <c r="X5053" s="4">
        <f>IFERROR(VLOOKUP($B5053,スコアリング基準!$A$36:$B$46,2,FALSE),0)</f>
        <v/>
      </c>
      <c r="Y5053" s="4">
        <f>SUM($S5053:$X5053)</f>
        <v/>
      </c>
      <c r="Z5053" s="4">
        <f>IF(COUNT($M5053:$N5053)=0,"データ無",IF($Y5053&gt;=スコアリング基準!$B$30,"S",IF($Y5053&gt;=スコアリング基準!$B$31,"A",IF($Y5053&gt;=スコアリング基準!$B$32,"B","C"))))</f>
        <v/>
      </c>
      <c r="AA5053">
        <f>IFERROR(INDEX(実績DB!$I$3:$I$104,MATCH($B5053&amp;$C5053,実績DB!$J$3:$J$104,0)),"")</f>
        <v/>
      </c>
    </row>
    <row r="5054">
      <c r="A5054" t="n">
        <v>5052</v>
      </c>
      <c r="B5054" t="inlineStr">
        <is>
          <t>中国</t>
        </is>
      </c>
      <c r="C5054" t="inlineStr">
        <is>
          <t>芸北変電所</t>
        </is>
      </c>
      <c r="D5054" t="inlineStr">
        <is>
          <t>広島県</t>
        </is>
      </c>
      <c r="E5054" t="n">
        <v>110</v>
      </c>
      <c r="F5054" t="n">
        <v>6</v>
      </c>
      <c r="G5054" s="3" t="n">
        <v>34.739132</v>
      </c>
      <c r="H5054" s="3" t="n">
        <v>132.240197</v>
      </c>
      <c r="I5054" t="inlineStr">
        <is>
          <t>Google Places(名称一致)</t>
        </is>
      </c>
      <c r="J5054" t="n">
        <v>19</v>
      </c>
      <c r="K5054" t="n">
        <v>19</v>
      </c>
      <c r="L5054" t="n">
        <v>-19</v>
      </c>
      <c r="M5054" t="n">
        <v>0</v>
      </c>
      <c r="N5054" t="n">
        <v>0</v>
      </c>
      <c r="O5054" t="inlineStr">
        <is>
          <t>不可 ♯3</t>
        </is>
      </c>
      <c r="P5054" t="inlineStr">
        <is>
          <t>有り</t>
        </is>
      </c>
      <c r="R5054" s="4">
        <f>IF(COUNT($M5054:$N5054)=0,"",IF(AND(IF($N5054&lt;&gt;"",$N5054,$M5054)&lt;=0,$O5054&lt;&gt;"可"),"警告",""))</f>
        <v/>
      </c>
      <c r="S5054" s="4">
        <f>IF(COUNT($M5054:$N5054)=0,0,IF(IF($N5054&lt;&gt;"",$N5054,$M5054)&gt;=スコアリング基準!$B$20,スコアリング基準!$C$20,IF(IF($N5054&lt;&gt;"",$N5054,$M5054)&gt;=スコアリング基準!$B$21,スコアリング基準!$C$21,IF(IF($N5054&lt;&gt;"",$N5054,$M5054)&gt;0,スコアリング基準!$C$22,0))))</f>
        <v/>
      </c>
      <c r="T5054" s="4">
        <f>IF($O5054="可",スコアリング基準!$C$23,0)</f>
        <v/>
      </c>
      <c r="U5054" s="4">
        <f>IF(OR(COUNT($K5054:$L5054)&lt;2,$K5054=0),0,IF(ABS($L5054)/$K5054&lt;=スコアリング基準!$B$24,スコアリング基準!$C$24,IF(ABS($L5054)/$K5054&lt;=スコアリング基準!$B$25,スコアリング基準!$C$25,IF(ABS($L5054)/$K5054&lt;=スコアリング基準!$B$26,スコアリング基準!$C$26,0))))</f>
        <v/>
      </c>
      <c r="V5054" s="4">
        <f>IF($P5054="なし",スコアリング基準!$C$27,0)</f>
        <v/>
      </c>
      <c r="W5054" s="4">
        <f>IF($F5054="",0,IF(ISNUMBER($F5054),IF($F5054&lt;=スコアリング基準!$B$28,スコアリング基準!$C$28,スコアリング基準!$C$29),0))</f>
        <v/>
      </c>
      <c r="X5054" s="4">
        <f>IFERROR(VLOOKUP($B5054,スコアリング基準!$A$36:$B$46,2,FALSE),0)</f>
        <v/>
      </c>
      <c r="Y5054" s="4">
        <f>SUM($S5054:$X5054)</f>
        <v/>
      </c>
      <c r="Z5054" s="4">
        <f>IF(COUNT($M5054:$N5054)=0,"データ無",IF($Y5054&gt;=スコアリング基準!$B$30,"S",IF($Y5054&gt;=スコアリング基準!$B$31,"A",IF($Y5054&gt;=スコアリング基準!$B$32,"B","C"))))</f>
        <v/>
      </c>
      <c r="AA5054">
        <f>IFERROR(INDEX(実績DB!$I$3:$I$104,MATCH($B5054&amp;$C5054,実績DB!$J$3:$J$104,0)),"")</f>
        <v/>
      </c>
    </row>
    <row r="5055">
      <c r="A5055" t="n">
        <v>5053</v>
      </c>
      <c r="B5055" t="inlineStr">
        <is>
          <t>中国</t>
        </is>
      </c>
      <c r="C5055" t="inlineStr">
        <is>
          <t>茂平変電所</t>
        </is>
      </c>
      <c r="D5055" t="inlineStr">
        <is>
          <t>岡山県</t>
        </is>
      </c>
      <c r="E5055" t="n">
        <v>110</v>
      </c>
      <c r="F5055" t="n">
        <v>6</v>
      </c>
      <c r="G5055" s="3" t="n">
        <v>34.493521</v>
      </c>
      <c r="H5055" s="3" t="n">
        <v>133.461</v>
      </c>
      <c r="I5055" t="inlineStr">
        <is>
          <t>Google Places(名称一致)</t>
        </is>
      </c>
      <c r="J5055" t="n">
        <v>42</v>
      </c>
      <c r="K5055" t="n">
        <v>38</v>
      </c>
      <c r="L5055" t="n">
        <v>-30</v>
      </c>
      <c r="M5055" t="n">
        <v>8</v>
      </c>
      <c r="N5055" t="n">
        <v>0</v>
      </c>
      <c r="O5055" t="inlineStr">
        <is>
          <t>不可 ♯3</t>
        </is>
      </c>
      <c r="P5055" t="inlineStr">
        <is>
          <t>有り</t>
        </is>
      </c>
      <c r="R5055" s="4">
        <f>IF(COUNT($M5055:$N5055)=0,"",IF(AND(IF($N5055&lt;&gt;"",$N5055,$M5055)&lt;=0,$O5055&lt;&gt;"可"),"警告",""))</f>
        <v/>
      </c>
      <c r="S5055" s="4">
        <f>IF(COUNT($M5055:$N5055)=0,0,IF(IF($N5055&lt;&gt;"",$N5055,$M5055)&gt;=スコアリング基準!$B$20,スコアリング基準!$C$20,IF(IF($N5055&lt;&gt;"",$N5055,$M5055)&gt;=スコアリング基準!$B$21,スコアリング基準!$C$21,IF(IF($N5055&lt;&gt;"",$N5055,$M5055)&gt;0,スコアリング基準!$C$22,0))))</f>
        <v/>
      </c>
      <c r="T5055" s="4">
        <f>IF($O5055="可",スコアリング基準!$C$23,0)</f>
        <v/>
      </c>
      <c r="U5055" s="4">
        <f>IF(OR(COUNT($K5055:$L5055)&lt;2,$K5055=0),0,IF(ABS($L5055)/$K5055&lt;=スコアリング基準!$B$24,スコアリング基準!$C$24,IF(ABS($L5055)/$K5055&lt;=スコアリング基準!$B$25,スコアリング基準!$C$25,IF(ABS($L5055)/$K5055&lt;=スコアリング基準!$B$26,スコアリング基準!$C$26,0))))</f>
        <v/>
      </c>
      <c r="V5055" s="4">
        <f>IF($P5055="なし",スコアリング基準!$C$27,0)</f>
        <v/>
      </c>
      <c r="W5055" s="4">
        <f>IF($F5055="",0,IF(ISNUMBER($F5055),IF($F5055&lt;=スコアリング基準!$B$28,スコアリング基準!$C$28,スコアリング基準!$C$29),0))</f>
        <v/>
      </c>
      <c r="X5055" s="4">
        <f>IFERROR(VLOOKUP($B5055,スコアリング基準!$A$36:$B$46,2,FALSE),0)</f>
        <v/>
      </c>
      <c r="Y5055" s="4">
        <f>SUM($S5055:$X5055)</f>
        <v/>
      </c>
      <c r="Z5055" s="4">
        <f>IF(COUNT($M5055:$N5055)=0,"データ無",IF($Y5055&gt;=スコアリング基準!$B$30,"S",IF($Y5055&gt;=スコアリング基準!$B$31,"A",IF($Y5055&gt;=スコアリング基準!$B$32,"B","C"))))</f>
        <v/>
      </c>
      <c r="AA5055">
        <f>IFERROR(INDEX(実績DB!$I$3:$I$104,MATCH($B5055&amp;$C5055,実績DB!$J$3:$J$104,0)),"")</f>
        <v/>
      </c>
    </row>
    <row r="5056">
      <c r="A5056" t="n">
        <v>5054</v>
      </c>
      <c r="B5056" t="inlineStr">
        <is>
          <t>中国</t>
        </is>
      </c>
      <c r="C5056" t="inlineStr">
        <is>
          <t>菅原変電所</t>
        </is>
      </c>
      <c r="D5056" t="inlineStr">
        <is>
          <t>島根県</t>
        </is>
      </c>
      <c r="E5056" t="n">
        <v>110</v>
      </c>
      <c r="F5056" t="n">
        <v>6</v>
      </c>
      <c r="G5056" s="3" t="n">
        <v>35.33896</v>
      </c>
      <c r="H5056" s="3" t="n">
        <v>133.16784</v>
      </c>
      <c r="I5056" t="inlineStr">
        <is>
          <t>Google Places(名称一致)</t>
        </is>
      </c>
      <c r="J5056" t="n">
        <v>14</v>
      </c>
      <c r="K5056" t="n">
        <v>14</v>
      </c>
      <c r="L5056" t="n">
        <v>-8</v>
      </c>
      <c r="M5056" t="n">
        <v>6</v>
      </c>
      <c r="N5056" t="n">
        <v>0</v>
      </c>
      <c r="O5056" t="inlineStr">
        <is>
          <t>不可 ♯3</t>
        </is>
      </c>
      <c r="P5056" t="inlineStr">
        <is>
          <t>有り</t>
        </is>
      </c>
      <c r="R5056" s="4">
        <f>IF(COUNT($M5056:$N5056)=0,"",IF(AND(IF($N5056&lt;&gt;"",$N5056,$M5056)&lt;=0,$O5056&lt;&gt;"可"),"警告",""))</f>
        <v/>
      </c>
      <c r="S5056" s="4">
        <f>IF(COUNT($M5056:$N5056)=0,0,IF(IF($N5056&lt;&gt;"",$N5056,$M5056)&gt;=スコアリング基準!$B$20,スコアリング基準!$C$20,IF(IF($N5056&lt;&gt;"",$N5056,$M5056)&gt;=スコアリング基準!$B$21,スコアリング基準!$C$21,IF(IF($N5056&lt;&gt;"",$N5056,$M5056)&gt;0,スコアリング基準!$C$22,0))))</f>
        <v/>
      </c>
      <c r="T5056" s="4">
        <f>IF($O5056="可",スコアリング基準!$C$23,0)</f>
        <v/>
      </c>
      <c r="U5056" s="4">
        <f>IF(OR(COUNT($K5056:$L5056)&lt;2,$K5056=0),0,IF(ABS($L5056)/$K5056&lt;=スコアリング基準!$B$24,スコアリング基準!$C$24,IF(ABS($L5056)/$K5056&lt;=スコアリング基準!$B$25,スコアリング基準!$C$25,IF(ABS($L5056)/$K5056&lt;=スコアリング基準!$B$26,スコアリング基準!$C$26,0))))</f>
        <v/>
      </c>
      <c r="V5056" s="4">
        <f>IF($P5056="なし",スコアリング基準!$C$27,0)</f>
        <v/>
      </c>
      <c r="W5056" s="4">
        <f>IF($F5056="",0,IF(ISNUMBER($F5056),IF($F5056&lt;=スコアリング基準!$B$28,スコアリング基準!$C$28,スコアリング基準!$C$29),0))</f>
        <v/>
      </c>
      <c r="X5056" s="4">
        <f>IFERROR(VLOOKUP($B5056,スコアリング基準!$A$36:$B$46,2,FALSE),0)</f>
        <v/>
      </c>
      <c r="Y5056" s="4">
        <f>SUM($S5056:$X5056)</f>
        <v/>
      </c>
      <c r="Z5056" s="4">
        <f>IF(COUNT($M5056:$N5056)=0,"データ無",IF($Y5056&gt;=スコアリング基準!$B$30,"S",IF($Y5056&gt;=スコアリング基準!$B$31,"A",IF($Y5056&gt;=スコアリング基準!$B$32,"B","C"))))</f>
        <v/>
      </c>
      <c r="AA5056">
        <f>IFERROR(INDEX(実績DB!$I$3:$I$104,MATCH($B5056&amp;$C5056,実績DB!$J$3:$J$104,0)),"")</f>
        <v/>
      </c>
    </row>
    <row r="5057">
      <c r="A5057" t="n">
        <v>5055</v>
      </c>
      <c r="B5057" t="inlineStr">
        <is>
          <t>中国</t>
        </is>
      </c>
      <c r="C5057" t="inlineStr">
        <is>
          <t>萩変電所</t>
        </is>
      </c>
      <c r="D5057" t="inlineStr">
        <is>
          <t>山口県</t>
        </is>
      </c>
      <c r="E5057" t="n">
        <v>110</v>
      </c>
      <c r="F5057" t="n">
        <v>66</v>
      </c>
      <c r="G5057" s="3" t="n">
        <v>34.390853</v>
      </c>
      <c r="H5057" s="3" t="n">
        <v>131.405511</v>
      </c>
      <c r="I5057" t="inlineStr">
        <is>
          <t>Google Places(名称一致)</t>
        </is>
      </c>
      <c r="J5057" t="n">
        <v>57</v>
      </c>
      <c r="K5057" t="n">
        <v>45</v>
      </c>
      <c r="L5057" t="n">
        <v>-76</v>
      </c>
      <c r="O5057" t="inlineStr">
        <is>
          <t>不可 ♯2</t>
        </is>
      </c>
      <c r="P5057" t="inlineStr">
        <is>
          <t>有り</t>
        </is>
      </c>
      <c r="R5057" s="4">
        <f>IF(COUNT($M5057:$N5057)=0,"",IF(AND(IF($N5057&lt;&gt;"",$N5057,$M5057)&lt;=0,$O5057&lt;&gt;"可"),"警告",""))</f>
        <v/>
      </c>
      <c r="S5057" s="4">
        <f>IF(COUNT($M5057:$N5057)=0,0,IF(IF($N5057&lt;&gt;"",$N5057,$M5057)&gt;=スコアリング基準!$B$20,スコアリング基準!$C$20,IF(IF($N5057&lt;&gt;"",$N5057,$M5057)&gt;=スコアリング基準!$B$21,スコアリング基準!$C$21,IF(IF($N5057&lt;&gt;"",$N5057,$M5057)&gt;0,スコアリング基準!$C$22,0))))</f>
        <v/>
      </c>
      <c r="T5057" s="4">
        <f>IF($O5057="可",スコアリング基準!$C$23,0)</f>
        <v/>
      </c>
      <c r="U5057" s="4">
        <f>IF(OR(COUNT($K5057:$L5057)&lt;2,$K5057=0),0,IF(ABS($L5057)/$K5057&lt;=スコアリング基準!$B$24,スコアリング基準!$C$24,IF(ABS($L5057)/$K5057&lt;=スコアリング基準!$B$25,スコアリング基準!$C$25,IF(ABS($L5057)/$K5057&lt;=スコアリング基準!$B$26,スコアリング基準!$C$26,0))))</f>
        <v/>
      </c>
      <c r="V5057" s="4">
        <f>IF($P5057="なし",スコアリング基準!$C$27,0)</f>
        <v/>
      </c>
      <c r="W5057" s="4">
        <f>IF($F5057="",0,IF(ISNUMBER($F5057),IF($F5057&lt;=スコアリング基準!$B$28,スコアリング基準!$C$28,スコアリング基準!$C$29),0))</f>
        <v/>
      </c>
      <c r="X5057" s="4">
        <f>IFERROR(VLOOKUP($B5057,スコアリング基準!$A$36:$B$46,2,FALSE),0)</f>
        <v/>
      </c>
      <c r="Y5057" s="4">
        <f>SUM($S5057:$X5057)</f>
        <v/>
      </c>
      <c r="Z5057" s="4">
        <f>IF(COUNT($M5057:$N5057)=0,"データ無",IF($Y5057&gt;=スコアリング基準!$B$30,"S",IF($Y5057&gt;=スコアリング基準!$B$31,"A",IF($Y5057&gt;=スコアリング基準!$B$32,"B","C"))))</f>
        <v/>
      </c>
      <c r="AA5057">
        <f>IFERROR(INDEX(実績DB!$I$3:$I$104,MATCH($B5057&amp;$C5057,実績DB!$J$3:$J$104,0)),"")</f>
        <v/>
      </c>
    </row>
    <row r="5058">
      <c r="A5058" t="n">
        <v>5056</v>
      </c>
      <c r="B5058" t="inlineStr">
        <is>
          <t>中国</t>
        </is>
      </c>
      <c r="C5058" t="inlineStr">
        <is>
          <t>落合変電所</t>
        </is>
      </c>
      <c r="D5058" t="inlineStr">
        <is>
          <t>岡山県</t>
        </is>
      </c>
      <c r="E5058" t="n">
        <v>110</v>
      </c>
      <c r="F5058" t="n">
        <v>6</v>
      </c>
      <c r="G5058" s="3" t="n">
        <v>35.021667</v>
      </c>
      <c r="H5058" s="3" t="n">
        <v>133.722528</v>
      </c>
      <c r="I5058" t="inlineStr">
        <is>
          <t>Google Places(名称一致)</t>
        </is>
      </c>
      <c r="J5058" t="n">
        <v>38</v>
      </c>
      <c r="K5058" t="n">
        <v>38</v>
      </c>
      <c r="L5058" t="n">
        <v>-26</v>
      </c>
      <c r="M5058" t="n">
        <v>10</v>
      </c>
      <c r="N5058" t="n">
        <v>0</v>
      </c>
      <c r="O5058" t="inlineStr">
        <is>
          <t>不可 ♯3</t>
        </is>
      </c>
      <c r="P5058" t="inlineStr">
        <is>
          <t>有り</t>
        </is>
      </c>
      <c r="R5058" s="4">
        <f>IF(COUNT($M5058:$N5058)=0,"",IF(AND(IF($N5058&lt;&gt;"",$N5058,$M5058)&lt;=0,$O5058&lt;&gt;"可"),"警告",""))</f>
        <v/>
      </c>
      <c r="S5058" s="4">
        <f>IF(COUNT($M5058:$N5058)=0,0,IF(IF($N5058&lt;&gt;"",$N5058,$M5058)&gt;=スコアリング基準!$B$20,スコアリング基準!$C$20,IF(IF($N5058&lt;&gt;"",$N5058,$M5058)&gt;=スコアリング基準!$B$21,スコアリング基準!$C$21,IF(IF($N5058&lt;&gt;"",$N5058,$M5058)&gt;0,スコアリング基準!$C$22,0))))</f>
        <v/>
      </c>
      <c r="T5058" s="4">
        <f>IF($O5058="可",スコアリング基準!$C$23,0)</f>
        <v/>
      </c>
      <c r="U5058" s="4">
        <f>IF(OR(COUNT($K5058:$L5058)&lt;2,$K5058=0),0,IF(ABS($L5058)/$K5058&lt;=スコアリング基準!$B$24,スコアリング基準!$C$24,IF(ABS($L5058)/$K5058&lt;=スコアリング基準!$B$25,スコアリング基準!$C$25,IF(ABS($L5058)/$K5058&lt;=スコアリング基準!$B$26,スコアリング基準!$C$26,0))))</f>
        <v/>
      </c>
      <c r="V5058" s="4">
        <f>IF($P5058="なし",スコアリング基準!$C$27,0)</f>
        <v/>
      </c>
      <c r="W5058" s="4">
        <f>IF($F5058="",0,IF(ISNUMBER($F5058),IF($F5058&lt;=スコアリング基準!$B$28,スコアリング基準!$C$28,スコアリング基準!$C$29),0))</f>
        <v/>
      </c>
      <c r="X5058" s="4">
        <f>IFERROR(VLOOKUP($B5058,スコアリング基準!$A$36:$B$46,2,FALSE),0)</f>
        <v/>
      </c>
      <c r="Y5058" s="4">
        <f>SUM($S5058:$X5058)</f>
        <v/>
      </c>
      <c r="Z5058" s="4">
        <f>IF(COUNT($M5058:$N5058)=0,"データ無",IF($Y5058&gt;=スコアリング基準!$B$30,"S",IF($Y5058&gt;=スコアリング基準!$B$31,"A",IF($Y5058&gt;=スコアリング基準!$B$32,"B","C"))))</f>
        <v/>
      </c>
      <c r="AA5058">
        <f>IFERROR(INDEX(実績DB!$I$3:$I$104,MATCH($B5058&amp;$C5058,実績DB!$J$3:$J$104,0)),"")</f>
        <v/>
      </c>
    </row>
    <row r="5059">
      <c r="A5059" t="n">
        <v>5057</v>
      </c>
      <c r="B5059" t="inlineStr">
        <is>
          <t>中国</t>
        </is>
      </c>
      <c r="C5059" t="inlineStr">
        <is>
          <t>蒲生野変電所</t>
        </is>
      </c>
      <c r="D5059" t="inlineStr">
        <is>
          <t>山口県</t>
        </is>
      </c>
      <c r="E5059" t="n">
        <v>110</v>
      </c>
      <c r="F5059" t="n">
        <v>6</v>
      </c>
      <c r="G5059" s="3" t="n">
        <v>34.024378</v>
      </c>
      <c r="H5059" s="3" t="n">
        <v>130.934173</v>
      </c>
      <c r="I5059" t="inlineStr">
        <is>
          <t>Google Places(名称一致)</t>
        </is>
      </c>
      <c r="J5059" t="n">
        <v>19</v>
      </c>
      <c r="K5059" t="n">
        <v>19</v>
      </c>
      <c r="L5059" t="n">
        <v>-8</v>
      </c>
      <c r="M5059" t="n">
        <v>11</v>
      </c>
      <c r="N5059" t="n">
        <v>0</v>
      </c>
      <c r="O5059" t="inlineStr">
        <is>
          <t>不可 ♯3</t>
        </is>
      </c>
      <c r="P5059" t="inlineStr">
        <is>
          <t>有り</t>
        </is>
      </c>
      <c r="R5059" s="4">
        <f>IF(COUNT($M5059:$N5059)=0,"",IF(AND(IF($N5059&lt;&gt;"",$N5059,$M5059)&lt;=0,$O5059&lt;&gt;"可"),"警告",""))</f>
        <v/>
      </c>
      <c r="S5059" s="4">
        <f>IF(COUNT($M5059:$N5059)=0,0,IF(IF($N5059&lt;&gt;"",$N5059,$M5059)&gt;=スコアリング基準!$B$20,スコアリング基準!$C$20,IF(IF($N5059&lt;&gt;"",$N5059,$M5059)&gt;=スコアリング基準!$B$21,スコアリング基準!$C$21,IF(IF($N5059&lt;&gt;"",$N5059,$M5059)&gt;0,スコアリング基準!$C$22,0))))</f>
        <v/>
      </c>
      <c r="T5059" s="4">
        <f>IF($O5059="可",スコアリング基準!$C$23,0)</f>
        <v/>
      </c>
      <c r="U5059" s="4">
        <f>IF(OR(COUNT($K5059:$L5059)&lt;2,$K5059=0),0,IF(ABS($L5059)/$K5059&lt;=スコアリング基準!$B$24,スコアリング基準!$C$24,IF(ABS($L5059)/$K5059&lt;=スコアリング基準!$B$25,スコアリング基準!$C$25,IF(ABS($L5059)/$K5059&lt;=スコアリング基準!$B$26,スコアリング基準!$C$26,0))))</f>
        <v/>
      </c>
      <c r="V5059" s="4">
        <f>IF($P5059="なし",スコアリング基準!$C$27,0)</f>
        <v/>
      </c>
      <c r="W5059" s="4">
        <f>IF($F5059="",0,IF(ISNUMBER($F5059),IF($F5059&lt;=スコアリング基準!$B$28,スコアリング基準!$C$28,スコアリング基準!$C$29),0))</f>
        <v/>
      </c>
      <c r="X5059" s="4">
        <f>IFERROR(VLOOKUP($B5059,スコアリング基準!$A$36:$B$46,2,FALSE),0)</f>
        <v/>
      </c>
      <c r="Y5059" s="4">
        <f>SUM($S5059:$X5059)</f>
        <v/>
      </c>
      <c r="Z5059" s="4">
        <f>IF(COUNT($M5059:$N5059)=0,"データ無",IF($Y5059&gt;=スコアリング基準!$B$30,"S",IF($Y5059&gt;=スコアリング基準!$B$31,"A",IF($Y5059&gt;=スコアリング基準!$B$32,"B","C"))))</f>
        <v/>
      </c>
      <c r="AA5059">
        <f>IFERROR(INDEX(実績DB!$I$3:$I$104,MATCH($B5059&amp;$C5059,実績DB!$J$3:$J$104,0)),"")</f>
        <v/>
      </c>
    </row>
    <row r="5060">
      <c r="A5060" t="n">
        <v>5058</v>
      </c>
      <c r="B5060" t="inlineStr">
        <is>
          <t>中国</t>
        </is>
      </c>
      <c r="C5060" t="inlineStr">
        <is>
          <t>蔵王変電所</t>
        </is>
      </c>
      <c r="D5060" t="inlineStr">
        <is>
          <t>広島県</t>
        </is>
      </c>
      <c r="E5060" t="n">
        <v>110</v>
      </c>
      <c r="F5060" t="n">
        <v>6</v>
      </c>
      <c r="G5060" s="3" t="n">
        <v>34.503422</v>
      </c>
      <c r="H5060" s="3" t="n">
        <v>133.394517</v>
      </c>
      <c r="I5060" t="inlineStr">
        <is>
          <t>Google Places(名称一致)</t>
        </is>
      </c>
      <c r="J5060" t="n">
        <v>42</v>
      </c>
      <c r="K5060" t="n">
        <v>38</v>
      </c>
      <c r="L5060" t="n">
        <v>-20</v>
      </c>
      <c r="M5060" t="n">
        <v>16</v>
      </c>
      <c r="N5060" t="n">
        <v>16</v>
      </c>
      <c r="O5060" t="inlineStr">
        <is>
          <t>不可 ♯3</t>
        </is>
      </c>
      <c r="P5060" t="inlineStr">
        <is>
          <t>なし</t>
        </is>
      </c>
      <c r="R5060" s="4">
        <f>IF(COUNT($M5060:$N5060)=0,"",IF(AND(IF($N5060&lt;&gt;"",$N5060,$M5060)&lt;=0,$O5060&lt;&gt;"可"),"警告",""))</f>
        <v/>
      </c>
      <c r="S5060" s="4">
        <f>IF(COUNT($M5060:$N5060)=0,0,IF(IF($N5060&lt;&gt;"",$N5060,$M5060)&gt;=スコアリング基準!$B$20,スコアリング基準!$C$20,IF(IF($N5060&lt;&gt;"",$N5060,$M5060)&gt;=スコアリング基準!$B$21,スコアリング基準!$C$21,IF(IF($N5060&lt;&gt;"",$N5060,$M5060)&gt;0,スコアリング基準!$C$22,0))))</f>
        <v/>
      </c>
      <c r="T5060" s="4">
        <f>IF($O5060="可",スコアリング基準!$C$23,0)</f>
        <v/>
      </c>
      <c r="U5060" s="4">
        <f>IF(OR(COUNT($K5060:$L5060)&lt;2,$K5060=0),0,IF(ABS($L5060)/$K5060&lt;=スコアリング基準!$B$24,スコアリング基準!$C$24,IF(ABS($L5060)/$K5060&lt;=スコアリング基準!$B$25,スコアリング基準!$C$25,IF(ABS($L5060)/$K5060&lt;=スコアリング基準!$B$26,スコアリング基準!$C$26,0))))</f>
        <v/>
      </c>
      <c r="V5060" s="4">
        <f>IF($P5060="なし",スコアリング基準!$C$27,0)</f>
        <v/>
      </c>
      <c r="W5060" s="4">
        <f>IF($F5060="",0,IF(ISNUMBER($F5060),IF($F5060&lt;=スコアリング基準!$B$28,スコアリング基準!$C$28,スコアリング基準!$C$29),0))</f>
        <v/>
      </c>
      <c r="X5060" s="4">
        <f>IFERROR(VLOOKUP($B5060,スコアリング基準!$A$36:$B$46,2,FALSE),0)</f>
        <v/>
      </c>
      <c r="Y5060" s="4">
        <f>SUM($S5060:$X5060)</f>
        <v/>
      </c>
      <c r="Z5060" s="4">
        <f>IF(COUNT($M5060:$N5060)=0,"データ無",IF($Y5060&gt;=スコアリング基準!$B$30,"S",IF($Y5060&gt;=スコアリング基準!$B$31,"A",IF($Y5060&gt;=スコアリング基準!$B$32,"B","C"))))</f>
        <v/>
      </c>
      <c r="AA5060">
        <f>IFERROR(INDEX(実績DB!$I$3:$I$104,MATCH($B5060&amp;$C5060,実績DB!$J$3:$J$104,0)),"")</f>
        <v/>
      </c>
    </row>
    <row r="5061">
      <c r="A5061" t="n">
        <v>5059</v>
      </c>
      <c r="B5061" t="inlineStr">
        <is>
          <t>中国</t>
        </is>
      </c>
      <c r="C5061" t="inlineStr">
        <is>
          <t>藤田変電所</t>
        </is>
      </c>
      <c r="D5061" t="inlineStr">
        <is>
          <t>岡山県</t>
        </is>
      </c>
      <c r="E5061" t="n">
        <v>110</v>
      </c>
      <c r="F5061" t="n">
        <v>6</v>
      </c>
      <c r="G5061" s="3" t="n">
        <v>34.597873</v>
      </c>
      <c r="H5061" s="3" t="n">
        <v>133.901531</v>
      </c>
      <c r="I5061" t="inlineStr">
        <is>
          <t>Google Places(名称一致)</t>
        </is>
      </c>
      <c r="J5061" t="n">
        <v>38</v>
      </c>
      <c r="K5061" t="n">
        <v>38</v>
      </c>
      <c r="L5061" t="n">
        <v>-22</v>
      </c>
      <c r="M5061" t="n">
        <v>16</v>
      </c>
      <c r="N5061" t="n">
        <v>0</v>
      </c>
      <c r="O5061" t="inlineStr">
        <is>
          <t>不可 #3</t>
        </is>
      </c>
      <c r="P5061" t="inlineStr">
        <is>
          <t>有り</t>
        </is>
      </c>
      <c r="R5061" s="4">
        <f>IF(COUNT($M5061:$N5061)=0,"",IF(AND(IF($N5061&lt;&gt;"",$N5061,$M5061)&lt;=0,$O5061&lt;&gt;"可"),"警告",""))</f>
        <v/>
      </c>
      <c r="S5061" s="4">
        <f>IF(COUNT($M5061:$N5061)=0,0,IF(IF($N5061&lt;&gt;"",$N5061,$M5061)&gt;=スコアリング基準!$B$20,スコアリング基準!$C$20,IF(IF($N5061&lt;&gt;"",$N5061,$M5061)&gt;=スコアリング基準!$B$21,スコアリング基準!$C$21,IF(IF($N5061&lt;&gt;"",$N5061,$M5061)&gt;0,スコアリング基準!$C$22,0))))</f>
        <v/>
      </c>
      <c r="T5061" s="4">
        <f>IF($O5061="可",スコアリング基準!$C$23,0)</f>
        <v/>
      </c>
      <c r="U5061" s="4">
        <f>IF(OR(COUNT($K5061:$L5061)&lt;2,$K5061=0),0,IF(ABS($L5061)/$K5061&lt;=スコアリング基準!$B$24,スコアリング基準!$C$24,IF(ABS($L5061)/$K5061&lt;=スコアリング基準!$B$25,スコアリング基準!$C$25,IF(ABS($L5061)/$K5061&lt;=スコアリング基準!$B$26,スコアリング基準!$C$26,0))))</f>
        <v/>
      </c>
      <c r="V5061" s="4">
        <f>IF($P5061="なし",スコアリング基準!$C$27,0)</f>
        <v/>
      </c>
      <c r="W5061" s="4">
        <f>IF($F5061="",0,IF(ISNUMBER($F5061),IF($F5061&lt;=スコアリング基準!$B$28,スコアリング基準!$C$28,スコアリング基準!$C$29),0))</f>
        <v/>
      </c>
      <c r="X5061" s="4">
        <f>IFERROR(VLOOKUP($B5061,スコアリング基準!$A$36:$B$46,2,FALSE),0)</f>
        <v/>
      </c>
      <c r="Y5061" s="4">
        <f>SUM($S5061:$X5061)</f>
        <v/>
      </c>
      <c r="Z5061" s="4">
        <f>IF(COUNT($M5061:$N5061)=0,"データ無",IF($Y5061&gt;=スコアリング基準!$B$30,"S",IF($Y5061&gt;=スコアリング基準!$B$31,"A",IF($Y5061&gt;=スコアリング基準!$B$32,"B","C"))))</f>
        <v/>
      </c>
      <c r="AA5061">
        <f>IFERROR(INDEX(実績DB!$I$3:$I$104,MATCH($B5061&amp;$C5061,実績DB!$J$3:$J$104,0)),"")</f>
        <v/>
      </c>
    </row>
    <row r="5062">
      <c r="A5062" t="n">
        <v>5060</v>
      </c>
      <c r="B5062" t="inlineStr">
        <is>
          <t>中国</t>
        </is>
      </c>
      <c r="C5062" t="inlineStr">
        <is>
          <t>西宇部変電所</t>
        </is>
      </c>
      <c r="D5062" t="inlineStr">
        <is>
          <t>山口県</t>
        </is>
      </c>
      <c r="E5062" t="n">
        <v>110</v>
      </c>
      <c r="F5062" t="n">
        <v>66</v>
      </c>
      <c r="G5062" s="3" t="n">
        <v>33.955366</v>
      </c>
      <c r="H5062" s="3" t="n">
        <v>131.209971</v>
      </c>
      <c r="I5062" t="inlineStr">
        <is>
          <t>Google Places(名称一致)</t>
        </is>
      </c>
      <c r="J5062" t="n">
        <v>52</v>
      </c>
      <c r="K5062" t="n">
        <v>28</v>
      </c>
      <c r="L5062" t="n">
        <v>-26</v>
      </c>
      <c r="O5062" t="inlineStr">
        <is>
          <t>可</t>
        </is>
      </c>
      <c r="P5062" t="inlineStr">
        <is>
          <t>有り</t>
        </is>
      </c>
      <c r="R5062" s="4">
        <f>IF(COUNT($M5062:$N5062)=0,"",IF(AND(IF($N5062&lt;&gt;"",$N5062,$M5062)&lt;=0,$O5062&lt;&gt;"可"),"警告",""))</f>
        <v/>
      </c>
      <c r="S5062" s="4">
        <f>IF(COUNT($M5062:$N5062)=0,0,IF(IF($N5062&lt;&gt;"",$N5062,$M5062)&gt;=スコアリング基準!$B$20,スコアリング基準!$C$20,IF(IF($N5062&lt;&gt;"",$N5062,$M5062)&gt;=スコアリング基準!$B$21,スコアリング基準!$C$21,IF(IF($N5062&lt;&gt;"",$N5062,$M5062)&gt;0,スコアリング基準!$C$22,0))))</f>
        <v/>
      </c>
      <c r="T5062" s="4">
        <f>IF($O5062="可",スコアリング基準!$C$23,0)</f>
        <v/>
      </c>
      <c r="U5062" s="4">
        <f>IF(OR(COUNT($K5062:$L5062)&lt;2,$K5062=0),0,IF(ABS($L5062)/$K5062&lt;=スコアリング基準!$B$24,スコアリング基準!$C$24,IF(ABS($L5062)/$K5062&lt;=スコアリング基準!$B$25,スコアリング基準!$C$25,IF(ABS($L5062)/$K5062&lt;=スコアリング基準!$B$26,スコアリング基準!$C$26,0))))</f>
        <v/>
      </c>
      <c r="V5062" s="4">
        <f>IF($P5062="なし",スコアリング基準!$C$27,0)</f>
        <v/>
      </c>
      <c r="W5062" s="4">
        <f>IF($F5062="",0,IF(ISNUMBER($F5062),IF($F5062&lt;=スコアリング基準!$B$28,スコアリング基準!$C$28,スコアリング基準!$C$29),0))</f>
        <v/>
      </c>
      <c r="X5062" s="4">
        <f>IFERROR(VLOOKUP($B5062,スコアリング基準!$A$36:$B$46,2,FALSE),0)</f>
        <v/>
      </c>
      <c r="Y5062" s="4">
        <f>SUM($S5062:$X5062)</f>
        <v/>
      </c>
      <c r="Z5062" s="4">
        <f>IF(COUNT($M5062:$N5062)=0,"データ無",IF($Y5062&gt;=スコアリング基準!$B$30,"S",IF($Y5062&gt;=スコアリング基準!$B$31,"A",IF($Y5062&gt;=スコアリング基準!$B$32,"B","C"))))</f>
        <v/>
      </c>
      <c r="AA5062">
        <f>IFERROR(INDEX(実績DB!$I$3:$I$104,MATCH($B5062&amp;$C5062,実績DB!$J$3:$J$104,0)),"")</f>
        <v/>
      </c>
    </row>
    <row r="5063">
      <c r="A5063" t="n">
        <v>5061</v>
      </c>
      <c r="B5063" t="inlineStr">
        <is>
          <t>中国</t>
        </is>
      </c>
      <c r="C5063" t="inlineStr">
        <is>
          <t>西岡山変電所</t>
        </is>
      </c>
      <c r="D5063" t="inlineStr">
        <is>
          <t>岡山県</t>
        </is>
      </c>
      <c r="E5063" t="n">
        <v>110</v>
      </c>
      <c r="F5063" t="n">
        <v>66</v>
      </c>
      <c r="G5063" s="3" t="n">
        <v>34.668354</v>
      </c>
      <c r="H5063" s="3" t="n">
        <v>133.881942</v>
      </c>
      <c r="I5063" t="inlineStr">
        <is>
          <t>Google Places(名称一致)</t>
        </is>
      </c>
      <c r="J5063" t="n">
        <v>190</v>
      </c>
      <c r="K5063" t="n">
        <v>95</v>
      </c>
      <c r="L5063" t="n">
        <v>-18</v>
      </c>
      <c r="O5063" t="inlineStr">
        <is>
          <t>可</t>
        </is>
      </c>
      <c r="P5063" t="inlineStr">
        <is>
          <t>有り</t>
        </is>
      </c>
      <c r="R5063" s="4">
        <f>IF(COUNT($M5063:$N5063)=0,"",IF(AND(IF($N5063&lt;&gt;"",$N5063,$M5063)&lt;=0,$O5063&lt;&gt;"可"),"警告",""))</f>
        <v/>
      </c>
      <c r="S5063" s="4">
        <f>IF(COUNT($M5063:$N5063)=0,0,IF(IF($N5063&lt;&gt;"",$N5063,$M5063)&gt;=スコアリング基準!$B$20,スコアリング基準!$C$20,IF(IF($N5063&lt;&gt;"",$N5063,$M5063)&gt;=スコアリング基準!$B$21,スコアリング基準!$C$21,IF(IF($N5063&lt;&gt;"",$N5063,$M5063)&gt;0,スコアリング基準!$C$22,0))))</f>
        <v/>
      </c>
      <c r="T5063" s="4">
        <f>IF($O5063="可",スコアリング基準!$C$23,0)</f>
        <v/>
      </c>
      <c r="U5063" s="4">
        <f>IF(OR(COUNT($K5063:$L5063)&lt;2,$K5063=0),0,IF(ABS($L5063)/$K5063&lt;=スコアリング基準!$B$24,スコアリング基準!$C$24,IF(ABS($L5063)/$K5063&lt;=スコアリング基準!$B$25,スコアリング基準!$C$25,IF(ABS($L5063)/$K5063&lt;=スコアリング基準!$B$26,スコアリング基準!$C$26,0))))</f>
        <v/>
      </c>
      <c r="V5063" s="4">
        <f>IF($P5063="なし",スコアリング基準!$C$27,0)</f>
        <v/>
      </c>
      <c r="W5063" s="4">
        <f>IF($F5063="",0,IF(ISNUMBER($F5063),IF($F5063&lt;=スコアリング基準!$B$28,スコアリング基準!$C$28,スコアリング基準!$C$29),0))</f>
        <v/>
      </c>
      <c r="X5063" s="4">
        <f>IFERROR(VLOOKUP($B5063,スコアリング基準!$A$36:$B$46,2,FALSE),0)</f>
        <v/>
      </c>
      <c r="Y5063" s="4">
        <f>SUM($S5063:$X5063)</f>
        <v/>
      </c>
      <c r="Z5063" s="4">
        <f>IF(COUNT($M5063:$N5063)=0,"データ無",IF($Y5063&gt;=スコアリング基準!$B$30,"S",IF($Y5063&gt;=スコアリング基準!$B$31,"A",IF($Y5063&gt;=スコアリング基準!$B$32,"B","C"))))</f>
        <v/>
      </c>
      <c r="AA5063">
        <f>IFERROR(INDEX(実績DB!$I$3:$I$104,MATCH($B5063&amp;$C5063,実績DB!$J$3:$J$104,0)),"")</f>
        <v/>
      </c>
    </row>
    <row r="5064">
      <c r="A5064" t="n">
        <v>5062</v>
      </c>
      <c r="B5064" t="inlineStr">
        <is>
          <t>中国</t>
        </is>
      </c>
      <c r="C5064" t="inlineStr">
        <is>
          <t>西条変電所</t>
        </is>
      </c>
      <c r="D5064" t="inlineStr">
        <is>
          <t>広島県</t>
        </is>
      </c>
      <c r="E5064" t="n">
        <v>110</v>
      </c>
      <c r="F5064" t="n">
        <v>6</v>
      </c>
      <c r="G5064" s="3" t="n">
        <v>34.428777</v>
      </c>
      <c r="H5064" s="3" t="n">
        <v>132.73495</v>
      </c>
      <c r="I5064" t="inlineStr">
        <is>
          <t>Google Places(名称一致)</t>
        </is>
      </c>
      <c r="J5064" t="n">
        <v>57</v>
      </c>
      <c r="K5064" t="n">
        <v>42</v>
      </c>
      <c r="L5064" t="n">
        <v>-19</v>
      </c>
      <c r="M5064" t="n">
        <v>23</v>
      </c>
      <c r="N5064" t="n">
        <v>0</v>
      </c>
      <c r="O5064" t="inlineStr">
        <is>
          <t>不可 ♯3</t>
        </is>
      </c>
      <c r="P5064" t="inlineStr">
        <is>
          <t>有り</t>
        </is>
      </c>
      <c r="R5064" s="4">
        <f>IF(COUNT($M5064:$N5064)=0,"",IF(AND(IF($N5064&lt;&gt;"",$N5064,$M5064)&lt;=0,$O5064&lt;&gt;"可"),"警告",""))</f>
        <v/>
      </c>
      <c r="S5064" s="4">
        <f>IF(COUNT($M5064:$N5064)=0,0,IF(IF($N5064&lt;&gt;"",$N5064,$M5064)&gt;=スコアリング基準!$B$20,スコアリング基準!$C$20,IF(IF($N5064&lt;&gt;"",$N5064,$M5064)&gt;=スコアリング基準!$B$21,スコアリング基準!$C$21,IF(IF($N5064&lt;&gt;"",$N5064,$M5064)&gt;0,スコアリング基準!$C$22,0))))</f>
        <v/>
      </c>
      <c r="T5064" s="4">
        <f>IF($O5064="可",スコアリング基準!$C$23,0)</f>
        <v/>
      </c>
      <c r="U5064" s="4">
        <f>IF(OR(COUNT($K5064:$L5064)&lt;2,$K5064=0),0,IF(ABS($L5064)/$K5064&lt;=スコアリング基準!$B$24,スコアリング基準!$C$24,IF(ABS($L5064)/$K5064&lt;=スコアリング基準!$B$25,スコアリング基準!$C$25,IF(ABS($L5064)/$K5064&lt;=スコアリング基準!$B$26,スコアリング基準!$C$26,0))))</f>
        <v/>
      </c>
      <c r="V5064" s="4">
        <f>IF($P5064="なし",スコアリング基準!$C$27,0)</f>
        <v/>
      </c>
      <c r="W5064" s="4">
        <f>IF($F5064="",0,IF(ISNUMBER($F5064),IF($F5064&lt;=スコアリング基準!$B$28,スコアリング基準!$C$28,スコアリング基準!$C$29),0))</f>
        <v/>
      </c>
      <c r="X5064" s="4">
        <f>IFERROR(VLOOKUP($B5064,スコアリング基準!$A$36:$B$46,2,FALSE),0)</f>
        <v/>
      </c>
      <c r="Y5064" s="4">
        <f>SUM($S5064:$X5064)</f>
        <v/>
      </c>
      <c r="Z5064" s="4">
        <f>IF(COUNT($M5064:$N5064)=0,"データ無",IF($Y5064&gt;=スコアリング基準!$B$30,"S",IF($Y5064&gt;=スコアリング基準!$B$31,"A",IF($Y5064&gt;=スコアリング基準!$B$32,"B","C"))))</f>
        <v/>
      </c>
      <c r="AA5064">
        <f>IFERROR(INDEX(実績DB!$I$3:$I$104,MATCH($B5064&amp;$C5064,実績DB!$J$3:$J$104,0)),"")</f>
        <v/>
      </c>
    </row>
    <row r="5065">
      <c r="A5065" t="n">
        <v>5063</v>
      </c>
      <c r="B5065" t="inlineStr">
        <is>
          <t>中国</t>
        </is>
      </c>
      <c r="C5065" t="inlineStr">
        <is>
          <t>西江原変電所</t>
        </is>
      </c>
      <c r="D5065" t="inlineStr">
        <is>
          <t>岡山県</t>
        </is>
      </c>
      <c r="E5065" t="n">
        <v>110</v>
      </c>
      <c r="F5065" t="n">
        <v>66</v>
      </c>
      <c r="G5065" s="3" t="n">
        <v>34.602207</v>
      </c>
      <c r="H5065" s="3" t="n">
        <v>133.48764</v>
      </c>
      <c r="I5065" t="inlineStr">
        <is>
          <t>Google Places(名称一致)</t>
        </is>
      </c>
      <c r="J5065" t="n">
        <v>85</v>
      </c>
      <c r="K5065" t="n">
        <v>42</v>
      </c>
      <c r="L5065" t="n">
        <v>-15</v>
      </c>
      <c r="O5065" t="inlineStr">
        <is>
          <t>可</t>
        </is>
      </c>
      <c r="P5065" t="inlineStr">
        <is>
          <t>なし</t>
        </is>
      </c>
      <c r="R5065" s="4">
        <f>IF(COUNT($M5065:$N5065)=0,"",IF(AND(IF($N5065&lt;&gt;"",$N5065,$M5065)&lt;=0,$O5065&lt;&gt;"可"),"警告",""))</f>
        <v/>
      </c>
      <c r="S5065" s="4">
        <f>IF(COUNT($M5065:$N5065)=0,0,IF(IF($N5065&lt;&gt;"",$N5065,$M5065)&gt;=スコアリング基準!$B$20,スコアリング基準!$C$20,IF(IF($N5065&lt;&gt;"",$N5065,$M5065)&gt;=スコアリング基準!$B$21,スコアリング基準!$C$21,IF(IF($N5065&lt;&gt;"",$N5065,$M5065)&gt;0,スコアリング基準!$C$22,0))))</f>
        <v/>
      </c>
      <c r="T5065" s="4">
        <f>IF($O5065="可",スコアリング基準!$C$23,0)</f>
        <v/>
      </c>
      <c r="U5065" s="4">
        <f>IF(OR(COUNT($K5065:$L5065)&lt;2,$K5065=0),0,IF(ABS($L5065)/$K5065&lt;=スコアリング基準!$B$24,スコアリング基準!$C$24,IF(ABS($L5065)/$K5065&lt;=スコアリング基準!$B$25,スコアリング基準!$C$25,IF(ABS($L5065)/$K5065&lt;=スコアリング基準!$B$26,スコアリング基準!$C$26,0))))</f>
        <v/>
      </c>
      <c r="V5065" s="4">
        <f>IF($P5065="なし",スコアリング基準!$C$27,0)</f>
        <v/>
      </c>
      <c r="W5065" s="4">
        <f>IF($F5065="",0,IF(ISNUMBER($F5065),IF($F5065&lt;=スコアリング基準!$B$28,スコアリング基準!$C$28,スコアリング基準!$C$29),0))</f>
        <v/>
      </c>
      <c r="X5065" s="4">
        <f>IFERROR(VLOOKUP($B5065,スコアリング基準!$A$36:$B$46,2,FALSE),0)</f>
        <v/>
      </c>
      <c r="Y5065" s="4">
        <f>SUM($S5065:$X5065)</f>
        <v/>
      </c>
      <c r="Z5065" s="4">
        <f>IF(COUNT($M5065:$N5065)=0,"データ無",IF($Y5065&gt;=スコアリング基準!$B$30,"S",IF($Y5065&gt;=スコアリング基準!$B$31,"A",IF($Y5065&gt;=スコアリング基準!$B$32,"B","C"))))</f>
        <v/>
      </c>
      <c r="AA5065">
        <f>IFERROR(INDEX(実績DB!$I$3:$I$104,MATCH($B5065&amp;$C5065,実績DB!$J$3:$J$104,0)),"")</f>
        <v/>
      </c>
    </row>
    <row r="5066">
      <c r="A5066" t="n">
        <v>5064</v>
      </c>
      <c r="B5066" t="inlineStr">
        <is>
          <t>中国</t>
        </is>
      </c>
      <c r="C5066" t="inlineStr">
        <is>
          <t>西町変電所</t>
        </is>
      </c>
      <c r="D5066" t="inlineStr">
        <is>
          <t>広島県</t>
        </is>
      </c>
      <c r="E5066" t="n">
        <v>110</v>
      </c>
      <c r="F5066" t="n">
        <v>6</v>
      </c>
      <c r="G5066" s="3" t="n">
        <v>34.486482</v>
      </c>
      <c r="H5066" s="3" t="n">
        <v>133.357753</v>
      </c>
      <c r="I5066" t="inlineStr">
        <is>
          <t>Google Places(名称一致)</t>
        </is>
      </c>
      <c r="J5066" t="n">
        <v>47</v>
      </c>
      <c r="K5066" t="n">
        <v>23</v>
      </c>
      <c r="L5066" t="n">
        <v>0</v>
      </c>
      <c r="M5066" t="n">
        <v>23</v>
      </c>
      <c r="N5066" t="n">
        <v>23</v>
      </c>
      <c r="O5066" t="inlineStr">
        <is>
          <t>不可 ♯3</t>
        </is>
      </c>
      <c r="P5066" t="inlineStr">
        <is>
          <t>なし</t>
        </is>
      </c>
      <c r="R5066" s="4">
        <f>IF(COUNT($M5066:$N5066)=0,"",IF(AND(IF($N5066&lt;&gt;"",$N5066,$M5066)&lt;=0,$O5066&lt;&gt;"可"),"警告",""))</f>
        <v/>
      </c>
      <c r="S5066" s="4">
        <f>IF(COUNT($M5066:$N5066)=0,0,IF(IF($N5066&lt;&gt;"",$N5066,$M5066)&gt;=スコアリング基準!$B$20,スコアリング基準!$C$20,IF(IF($N5066&lt;&gt;"",$N5066,$M5066)&gt;=スコアリング基準!$B$21,スコアリング基準!$C$21,IF(IF($N5066&lt;&gt;"",$N5066,$M5066)&gt;0,スコアリング基準!$C$22,0))))</f>
        <v/>
      </c>
      <c r="T5066" s="4">
        <f>IF($O5066="可",スコアリング基準!$C$23,0)</f>
        <v/>
      </c>
      <c r="U5066" s="4">
        <f>IF(OR(COUNT($K5066:$L5066)&lt;2,$K5066=0),0,IF(ABS($L5066)/$K5066&lt;=スコアリング基準!$B$24,スコアリング基準!$C$24,IF(ABS($L5066)/$K5066&lt;=スコアリング基準!$B$25,スコアリング基準!$C$25,IF(ABS($L5066)/$K5066&lt;=スコアリング基準!$B$26,スコアリング基準!$C$26,0))))</f>
        <v/>
      </c>
      <c r="V5066" s="4">
        <f>IF($P5066="なし",スコアリング基準!$C$27,0)</f>
        <v/>
      </c>
      <c r="W5066" s="4">
        <f>IF($F5066="",0,IF(ISNUMBER($F5066),IF($F5066&lt;=スコアリング基準!$B$28,スコアリング基準!$C$28,スコアリング基準!$C$29),0))</f>
        <v/>
      </c>
      <c r="X5066" s="4">
        <f>IFERROR(VLOOKUP($B5066,スコアリング基準!$A$36:$B$46,2,FALSE),0)</f>
        <v/>
      </c>
      <c r="Y5066" s="4">
        <f>SUM($S5066:$X5066)</f>
        <v/>
      </c>
      <c r="Z5066" s="4">
        <f>IF(COUNT($M5066:$N5066)=0,"データ無",IF($Y5066&gt;=スコアリング基準!$B$30,"S",IF($Y5066&gt;=スコアリング基準!$B$31,"A",IF($Y5066&gt;=スコアリング基準!$B$32,"B","C"))))</f>
        <v/>
      </c>
      <c r="AA5066">
        <f>IFERROR(INDEX(実績DB!$I$3:$I$104,MATCH($B5066&amp;$C5066,実績DB!$J$3:$J$104,0)),"")</f>
        <v/>
      </c>
    </row>
    <row r="5067">
      <c r="A5067" t="n">
        <v>5065</v>
      </c>
      <c r="B5067" t="inlineStr">
        <is>
          <t>中国</t>
        </is>
      </c>
      <c r="C5067" t="inlineStr">
        <is>
          <t>西阿知変電所</t>
        </is>
      </c>
      <c r="D5067" t="inlineStr">
        <is>
          <t>岡山県</t>
        </is>
      </c>
      <c r="E5067" t="n">
        <v>110</v>
      </c>
      <c r="F5067" t="n">
        <v>6</v>
      </c>
      <c r="G5067" s="3" t="n">
        <v>34.578405</v>
      </c>
      <c r="H5067" s="3" t="n">
        <v>133.724352</v>
      </c>
      <c r="I5067" t="inlineStr">
        <is>
          <t>Google Places(名称一致)</t>
        </is>
      </c>
      <c r="J5067" t="n">
        <v>19</v>
      </c>
      <c r="K5067" t="n">
        <v>19</v>
      </c>
      <c r="L5067" t="n">
        <v>-4</v>
      </c>
      <c r="M5067" t="n">
        <v>15</v>
      </c>
      <c r="N5067" t="n">
        <v>15</v>
      </c>
      <c r="O5067" t="inlineStr">
        <is>
          <t>不可 ♯3</t>
        </is>
      </c>
      <c r="P5067" t="inlineStr">
        <is>
          <t>なし</t>
        </is>
      </c>
      <c r="R5067" s="4">
        <f>IF(COUNT($M5067:$N5067)=0,"",IF(AND(IF($N5067&lt;&gt;"",$N5067,$M5067)&lt;=0,$O5067&lt;&gt;"可"),"警告",""))</f>
        <v/>
      </c>
      <c r="S5067" s="4">
        <f>IF(COUNT($M5067:$N5067)=0,0,IF(IF($N5067&lt;&gt;"",$N5067,$M5067)&gt;=スコアリング基準!$B$20,スコアリング基準!$C$20,IF(IF($N5067&lt;&gt;"",$N5067,$M5067)&gt;=スコアリング基準!$B$21,スコアリング基準!$C$21,IF(IF($N5067&lt;&gt;"",$N5067,$M5067)&gt;0,スコアリング基準!$C$22,0))))</f>
        <v/>
      </c>
      <c r="T5067" s="4">
        <f>IF($O5067="可",スコアリング基準!$C$23,0)</f>
        <v/>
      </c>
      <c r="U5067" s="4">
        <f>IF(OR(COUNT($K5067:$L5067)&lt;2,$K5067=0),0,IF(ABS($L5067)/$K5067&lt;=スコアリング基準!$B$24,スコアリング基準!$C$24,IF(ABS($L5067)/$K5067&lt;=スコアリング基準!$B$25,スコアリング基準!$C$25,IF(ABS($L5067)/$K5067&lt;=スコアリング基準!$B$26,スコアリング基準!$C$26,0))))</f>
        <v/>
      </c>
      <c r="V5067" s="4">
        <f>IF($P5067="なし",スコアリング基準!$C$27,0)</f>
        <v/>
      </c>
      <c r="W5067" s="4">
        <f>IF($F5067="",0,IF(ISNUMBER($F5067),IF($F5067&lt;=スコアリング基準!$B$28,スコアリング基準!$C$28,スコアリング基準!$C$29),0))</f>
        <v/>
      </c>
      <c r="X5067" s="4">
        <f>IFERROR(VLOOKUP($B5067,スコアリング基準!$A$36:$B$46,2,FALSE),0)</f>
        <v/>
      </c>
      <c r="Y5067" s="4">
        <f>SUM($S5067:$X5067)</f>
        <v/>
      </c>
      <c r="Z5067" s="4">
        <f>IF(COUNT($M5067:$N5067)=0,"データ無",IF($Y5067&gt;=スコアリング基準!$B$30,"S",IF($Y5067&gt;=スコアリング基準!$B$31,"A",IF($Y5067&gt;=スコアリング基準!$B$32,"B","C"))))</f>
        <v/>
      </c>
      <c r="AA5067">
        <f>IFERROR(INDEX(実績DB!$I$3:$I$104,MATCH($B5067&amp;$C5067,実績DB!$J$3:$J$104,0)),"")</f>
        <v/>
      </c>
    </row>
    <row r="5068">
      <c r="A5068" t="n">
        <v>5066</v>
      </c>
      <c r="B5068" t="inlineStr">
        <is>
          <t>中国</t>
        </is>
      </c>
      <c r="C5068" t="inlineStr">
        <is>
          <t>西高屋変電所</t>
        </is>
      </c>
      <c r="D5068" t="inlineStr">
        <is>
          <t>広島県</t>
        </is>
      </c>
      <c r="E5068" t="n">
        <v>110</v>
      </c>
      <c r="F5068" t="n">
        <v>6</v>
      </c>
      <c r="G5068" s="3" t="n">
        <v>34.43932</v>
      </c>
      <c r="H5068" s="3" t="n">
        <v>132.76965</v>
      </c>
      <c r="I5068" t="inlineStr">
        <is>
          <t>Google Places(名称一致)</t>
        </is>
      </c>
      <c r="J5068" t="n">
        <v>38</v>
      </c>
      <c r="K5068" t="n">
        <v>38</v>
      </c>
      <c r="L5068" t="n">
        <v>-29</v>
      </c>
      <c r="M5068" t="n">
        <v>7</v>
      </c>
      <c r="N5068" t="n">
        <v>0</v>
      </c>
      <c r="O5068" t="inlineStr">
        <is>
          <t>不可 ♯3</t>
        </is>
      </c>
      <c r="P5068" t="inlineStr">
        <is>
          <t>有り</t>
        </is>
      </c>
      <c r="R5068" s="4">
        <f>IF(COUNT($M5068:$N5068)=0,"",IF(AND(IF($N5068&lt;&gt;"",$N5068,$M5068)&lt;=0,$O5068&lt;&gt;"可"),"警告",""))</f>
        <v/>
      </c>
      <c r="S5068" s="4">
        <f>IF(COUNT($M5068:$N5068)=0,0,IF(IF($N5068&lt;&gt;"",$N5068,$M5068)&gt;=スコアリング基準!$B$20,スコアリング基準!$C$20,IF(IF($N5068&lt;&gt;"",$N5068,$M5068)&gt;=スコアリング基準!$B$21,スコアリング基準!$C$21,IF(IF($N5068&lt;&gt;"",$N5068,$M5068)&gt;0,スコアリング基準!$C$22,0))))</f>
        <v/>
      </c>
      <c r="T5068" s="4">
        <f>IF($O5068="可",スコアリング基準!$C$23,0)</f>
        <v/>
      </c>
      <c r="U5068" s="4">
        <f>IF(OR(COUNT($K5068:$L5068)&lt;2,$K5068=0),0,IF(ABS($L5068)/$K5068&lt;=スコアリング基準!$B$24,スコアリング基準!$C$24,IF(ABS($L5068)/$K5068&lt;=スコアリング基準!$B$25,スコアリング基準!$C$25,IF(ABS($L5068)/$K5068&lt;=スコアリング基準!$B$26,スコアリング基準!$C$26,0))))</f>
        <v/>
      </c>
      <c r="V5068" s="4">
        <f>IF($P5068="なし",スコアリング基準!$C$27,0)</f>
        <v/>
      </c>
      <c r="W5068" s="4">
        <f>IF($F5068="",0,IF(ISNUMBER($F5068),IF($F5068&lt;=スコアリング基準!$B$28,スコアリング基準!$C$28,スコアリング基準!$C$29),0))</f>
        <v/>
      </c>
      <c r="X5068" s="4">
        <f>IFERROR(VLOOKUP($B5068,スコアリング基準!$A$36:$B$46,2,FALSE),0)</f>
        <v/>
      </c>
      <c r="Y5068" s="4">
        <f>SUM($S5068:$X5068)</f>
        <v/>
      </c>
      <c r="Z5068" s="4">
        <f>IF(COUNT($M5068:$N5068)=0,"データ無",IF($Y5068&gt;=スコアリング基準!$B$30,"S",IF($Y5068&gt;=スコアリング基準!$B$31,"A",IF($Y5068&gt;=スコアリング基準!$B$32,"B","C"))))</f>
        <v/>
      </c>
      <c r="AA5068">
        <f>IFERROR(INDEX(実績DB!$I$3:$I$104,MATCH($B5068&amp;$C5068,実績DB!$J$3:$J$104,0)),"")</f>
        <v/>
      </c>
    </row>
    <row r="5069">
      <c r="A5069" t="n">
        <v>5067</v>
      </c>
      <c r="B5069" t="inlineStr">
        <is>
          <t>中国</t>
        </is>
      </c>
      <c r="C5069" t="inlineStr">
        <is>
          <t>観音変電所</t>
        </is>
      </c>
      <c r="D5069" t="inlineStr">
        <is>
          <t>広島県</t>
        </is>
      </c>
      <c r="E5069" t="n">
        <v>110</v>
      </c>
      <c r="F5069" t="n">
        <v>6</v>
      </c>
      <c r="G5069" s="3" t="n"/>
      <c r="H5069" s="3" t="n"/>
      <c r="I5069" t="inlineStr">
        <is>
          <t>未取得</t>
        </is>
      </c>
      <c r="J5069" t="n">
        <v>47</v>
      </c>
      <c r="K5069" t="n">
        <v>23</v>
      </c>
      <c r="L5069" t="n">
        <v>-1</v>
      </c>
      <c r="M5069" t="n">
        <v>22</v>
      </c>
      <c r="N5069" t="n">
        <v>0</v>
      </c>
      <c r="O5069" t="inlineStr">
        <is>
          <t>不可 ♯3</t>
        </is>
      </c>
      <c r="P5069" t="inlineStr">
        <is>
          <t>有り</t>
        </is>
      </c>
      <c r="R5069" s="4">
        <f>IF(COUNT($M5069:$N5069)=0,"",IF(AND(IF($N5069&lt;&gt;"",$N5069,$M5069)&lt;=0,$O5069&lt;&gt;"可"),"警告",""))</f>
        <v/>
      </c>
      <c r="S5069" s="4">
        <f>IF(COUNT($M5069:$N5069)=0,0,IF(IF($N5069&lt;&gt;"",$N5069,$M5069)&gt;=スコアリング基準!$B$20,スコアリング基準!$C$20,IF(IF($N5069&lt;&gt;"",$N5069,$M5069)&gt;=スコアリング基準!$B$21,スコアリング基準!$C$21,IF(IF($N5069&lt;&gt;"",$N5069,$M5069)&gt;0,スコアリング基準!$C$22,0))))</f>
        <v/>
      </c>
      <c r="T5069" s="4">
        <f>IF($O5069="可",スコアリング基準!$C$23,0)</f>
        <v/>
      </c>
      <c r="U5069" s="4">
        <f>IF(OR(COUNT($K5069:$L5069)&lt;2,$K5069=0),0,IF(ABS($L5069)/$K5069&lt;=スコアリング基準!$B$24,スコアリング基準!$C$24,IF(ABS($L5069)/$K5069&lt;=スコアリング基準!$B$25,スコアリング基準!$C$25,IF(ABS($L5069)/$K5069&lt;=スコアリング基準!$B$26,スコアリング基準!$C$26,0))))</f>
        <v/>
      </c>
      <c r="V5069" s="4">
        <f>IF($P5069="なし",スコアリング基準!$C$27,0)</f>
        <v/>
      </c>
      <c r="W5069" s="4">
        <f>IF($F5069="",0,IF(ISNUMBER($F5069),IF($F5069&lt;=スコアリング基準!$B$28,スコアリング基準!$C$28,スコアリング基準!$C$29),0))</f>
        <v/>
      </c>
      <c r="X5069" s="4">
        <f>IFERROR(VLOOKUP($B5069,スコアリング基準!$A$36:$B$46,2,FALSE),0)</f>
        <v/>
      </c>
      <c r="Y5069" s="4">
        <f>SUM($S5069:$X5069)</f>
        <v/>
      </c>
      <c r="Z5069" s="4">
        <f>IF(COUNT($M5069:$N5069)=0,"データ無",IF($Y5069&gt;=スコアリング基準!$B$30,"S",IF($Y5069&gt;=スコアリング基準!$B$31,"A",IF($Y5069&gt;=スコアリング基準!$B$32,"B","C"))))</f>
        <v/>
      </c>
      <c r="AA5069">
        <f>IFERROR(INDEX(実績DB!$I$3:$I$104,MATCH($B5069&amp;$C5069,実績DB!$J$3:$J$104,0)),"")</f>
        <v/>
      </c>
    </row>
    <row r="5070">
      <c r="A5070" t="n">
        <v>5068</v>
      </c>
      <c r="B5070" t="inlineStr">
        <is>
          <t>中国</t>
        </is>
      </c>
      <c r="C5070" t="inlineStr">
        <is>
          <t>赤向坂変電所</t>
        </is>
      </c>
      <c r="D5070" t="inlineStr">
        <is>
          <t>広島県</t>
        </is>
      </c>
      <c r="E5070" t="n">
        <v>110</v>
      </c>
      <c r="F5070" t="n">
        <v>22</v>
      </c>
      <c r="G5070" s="3" t="n">
        <v>34.300255</v>
      </c>
      <c r="H5070" s="3" t="n">
        <v>132.734649</v>
      </c>
      <c r="I5070" t="inlineStr">
        <is>
          <t>Google Places(名称一致)</t>
        </is>
      </c>
      <c r="J5070" t="n">
        <v>14</v>
      </c>
      <c r="K5070" t="n">
        <v>6</v>
      </c>
      <c r="L5070" t="n">
        <v>-6</v>
      </c>
      <c r="M5070" t="n">
        <v>0</v>
      </c>
      <c r="N5070" t="n">
        <v>0</v>
      </c>
      <c r="O5070" t="inlineStr">
        <is>
          <t>不可 ♯2</t>
        </is>
      </c>
      <c r="P5070" t="inlineStr">
        <is>
          <t>有り</t>
        </is>
      </c>
      <c r="R5070" s="4">
        <f>IF(COUNT($M5070:$N5070)=0,"",IF(AND(IF($N5070&lt;&gt;"",$N5070,$M5070)&lt;=0,$O5070&lt;&gt;"可"),"警告",""))</f>
        <v/>
      </c>
      <c r="S5070" s="4">
        <f>IF(COUNT($M5070:$N5070)=0,0,IF(IF($N5070&lt;&gt;"",$N5070,$M5070)&gt;=スコアリング基準!$B$20,スコアリング基準!$C$20,IF(IF($N5070&lt;&gt;"",$N5070,$M5070)&gt;=スコアリング基準!$B$21,スコアリング基準!$C$21,IF(IF($N5070&lt;&gt;"",$N5070,$M5070)&gt;0,スコアリング基準!$C$22,0))))</f>
        <v/>
      </c>
      <c r="T5070" s="4">
        <f>IF($O5070="可",スコアリング基準!$C$23,0)</f>
        <v/>
      </c>
      <c r="U5070" s="4">
        <f>IF(OR(COUNT($K5070:$L5070)&lt;2,$K5070=0),0,IF(ABS($L5070)/$K5070&lt;=スコアリング基準!$B$24,スコアリング基準!$C$24,IF(ABS($L5070)/$K5070&lt;=スコアリング基準!$B$25,スコアリング基準!$C$25,IF(ABS($L5070)/$K5070&lt;=スコアリング基準!$B$26,スコアリング基準!$C$26,0))))</f>
        <v/>
      </c>
      <c r="V5070" s="4">
        <f>IF($P5070="なし",スコアリング基準!$C$27,0)</f>
        <v/>
      </c>
      <c r="W5070" s="4">
        <f>IF($F5070="",0,IF(ISNUMBER($F5070),IF($F5070&lt;=スコアリング基準!$B$28,スコアリング基準!$C$28,スコアリング基準!$C$29),0))</f>
        <v/>
      </c>
      <c r="X5070" s="4">
        <f>IFERROR(VLOOKUP($B5070,スコアリング基準!$A$36:$B$46,2,FALSE),0)</f>
        <v/>
      </c>
      <c r="Y5070" s="4">
        <f>SUM($S5070:$X5070)</f>
        <v/>
      </c>
      <c r="Z5070" s="4">
        <f>IF(COUNT($M5070:$N5070)=0,"データ無",IF($Y5070&gt;=スコアリング基準!$B$30,"S",IF($Y5070&gt;=スコアリング基準!$B$31,"A",IF($Y5070&gt;=スコアリング基準!$B$32,"B","C"))))</f>
        <v/>
      </c>
      <c r="AA5070">
        <f>IFERROR(INDEX(実績DB!$I$3:$I$104,MATCH($B5070&amp;$C5070,実績DB!$J$3:$J$104,0)),"")</f>
        <v/>
      </c>
    </row>
    <row r="5071">
      <c r="A5071" t="n">
        <v>5069</v>
      </c>
      <c r="B5071" t="inlineStr">
        <is>
          <t>中国</t>
        </is>
      </c>
      <c r="C5071" t="inlineStr">
        <is>
          <t>車尾変電所</t>
        </is>
      </c>
      <c r="D5071" t="inlineStr">
        <is>
          <t>鳥取県</t>
        </is>
      </c>
      <c r="E5071" t="n">
        <v>110</v>
      </c>
      <c r="F5071" t="n">
        <v>66</v>
      </c>
      <c r="G5071" s="3" t="n">
        <v>35.43894</v>
      </c>
      <c r="H5071" s="3" t="n">
        <v>133.35145</v>
      </c>
      <c r="I5071" t="inlineStr">
        <is>
          <t>Google Places(名称一致)</t>
        </is>
      </c>
      <c r="J5071" t="n">
        <v>114</v>
      </c>
      <c r="K5071" t="n">
        <v>57</v>
      </c>
      <c r="L5071" t="n">
        <v>-52</v>
      </c>
      <c r="O5071" t="inlineStr">
        <is>
          <t>可</t>
        </is>
      </c>
      <c r="P5071" t="inlineStr">
        <is>
          <t>有り</t>
        </is>
      </c>
      <c r="R5071" s="4">
        <f>IF(COUNT($M5071:$N5071)=0,"",IF(AND(IF($N5071&lt;&gt;"",$N5071,$M5071)&lt;=0,$O5071&lt;&gt;"可"),"警告",""))</f>
        <v/>
      </c>
      <c r="S5071" s="4">
        <f>IF(COUNT($M5071:$N5071)=0,0,IF(IF($N5071&lt;&gt;"",$N5071,$M5071)&gt;=スコアリング基準!$B$20,スコアリング基準!$C$20,IF(IF($N5071&lt;&gt;"",$N5071,$M5071)&gt;=スコアリング基準!$B$21,スコアリング基準!$C$21,IF(IF($N5071&lt;&gt;"",$N5071,$M5071)&gt;0,スコアリング基準!$C$22,0))))</f>
        <v/>
      </c>
      <c r="T5071" s="4">
        <f>IF($O5071="可",スコアリング基準!$C$23,0)</f>
        <v/>
      </c>
      <c r="U5071" s="4">
        <f>IF(OR(COUNT($K5071:$L5071)&lt;2,$K5071=0),0,IF(ABS($L5071)/$K5071&lt;=スコアリング基準!$B$24,スコアリング基準!$C$24,IF(ABS($L5071)/$K5071&lt;=スコアリング基準!$B$25,スコアリング基準!$C$25,IF(ABS($L5071)/$K5071&lt;=スコアリング基準!$B$26,スコアリング基準!$C$26,0))))</f>
        <v/>
      </c>
      <c r="V5071" s="4">
        <f>IF($P5071="なし",スコアリング基準!$C$27,0)</f>
        <v/>
      </c>
      <c r="W5071" s="4">
        <f>IF($F5071="",0,IF(ISNUMBER($F5071),IF($F5071&lt;=スコアリング基準!$B$28,スコアリング基準!$C$28,スコアリング基準!$C$29),0))</f>
        <v/>
      </c>
      <c r="X5071" s="4">
        <f>IFERROR(VLOOKUP($B5071,スコアリング基準!$A$36:$B$46,2,FALSE),0)</f>
        <v/>
      </c>
      <c r="Y5071" s="4">
        <f>SUM($S5071:$X5071)</f>
        <v/>
      </c>
      <c r="Z5071" s="4">
        <f>IF(COUNT($M5071:$N5071)=0,"データ無",IF($Y5071&gt;=スコアリング基準!$B$30,"S",IF($Y5071&gt;=スコアリング基準!$B$31,"A",IF($Y5071&gt;=スコアリング基準!$B$32,"B","C"))))</f>
        <v/>
      </c>
      <c r="AA5071">
        <f>IFERROR(INDEX(実績DB!$I$3:$I$104,MATCH($B5071&amp;$C5071,実績DB!$J$3:$J$104,0)),"")</f>
        <v/>
      </c>
    </row>
    <row r="5072">
      <c r="A5072" t="n">
        <v>5070</v>
      </c>
      <c r="B5072" t="inlineStr">
        <is>
          <t>中国</t>
        </is>
      </c>
      <c r="C5072" t="inlineStr">
        <is>
          <t>連島変電所</t>
        </is>
      </c>
      <c r="D5072" t="inlineStr">
        <is>
          <t>岡山県</t>
        </is>
      </c>
      <c r="E5072" t="n">
        <v>110</v>
      </c>
      <c r="F5072" t="n">
        <v>6</v>
      </c>
      <c r="G5072" s="3" t="n">
        <v>34.544566</v>
      </c>
      <c r="H5072" s="3" t="n">
        <v>133.72386</v>
      </c>
      <c r="I5072" t="inlineStr">
        <is>
          <t>Google Places(名称一致)</t>
        </is>
      </c>
      <c r="J5072" t="n">
        <v>47</v>
      </c>
      <c r="K5072" t="n">
        <v>42</v>
      </c>
      <c r="L5072" t="n">
        <v>-27</v>
      </c>
      <c r="M5072" t="n">
        <v>15</v>
      </c>
      <c r="N5072" t="n">
        <v>0</v>
      </c>
      <c r="O5072" t="inlineStr">
        <is>
          <t>不可 ♯3</t>
        </is>
      </c>
      <c r="P5072" t="inlineStr">
        <is>
          <t>有り</t>
        </is>
      </c>
      <c r="R5072" s="4">
        <f>IF(COUNT($M5072:$N5072)=0,"",IF(AND(IF($N5072&lt;&gt;"",$N5072,$M5072)&lt;=0,$O5072&lt;&gt;"可"),"警告",""))</f>
        <v/>
      </c>
      <c r="S5072" s="4">
        <f>IF(COUNT($M5072:$N5072)=0,0,IF(IF($N5072&lt;&gt;"",$N5072,$M5072)&gt;=スコアリング基準!$B$20,スコアリング基準!$C$20,IF(IF($N5072&lt;&gt;"",$N5072,$M5072)&gt;=スコアリング基準!$B$21,スコアリング基準!$C$21,IF(IF($N5072&lt;&gt;"",$N5072,$M5072)&gt;0,スコアリング基準!$C$22,0))))</f>
        <v/>
      </c>
      <c r="T5072" s="4">
        <f>IF($O5072="可",スコアリング基準!$C$23,0)</f>
        <v/>
      </c>
      <c r="U5072" s="4">
        <f>IF(OR(COUNT($K5072:$L5072)&lt;2,$K5072=0),0,IF(ABS($L5072)/$K5072&lt;=スコアリング基準!$B$24,スコアリング基準!$C$24,IF(ABS($L5072)/$K5072&lt;=スコアリング基準!$B$25,スコアリング基準!$C$25,IF(ABS($L5072)/$K5072&lt;=スコアリング基準!$B$26,スコアリング基準!$C$26,0))))</f>
        <v/>
      </c>
      <c r="V5072" s="4">
        <f>IF($P5072="なし",スコアリング基準!$C$27,0)</f>
        <v/>
      </c>
      <c r="W5072" s="4">
        <f>IF($F5072="",0,IF(ISNUMBER($F5072),IF($F5072&lt;=スコアリング基準!$B$28,スコアリング基準!$C$28,スコアリング基準!$C$29),0))</f>
        <v/>
      </c>
      <c r="X5072" s="4">
        <f>IFERROR(VLOOKUP($B5072,スコアリング基準!$A$36:$B$46,2,FALSE),0)</f>
        <v/>
      </c>
      <c r="Y5072" s="4">
        <f>SUM($S5072:$X5072)</f>
        <v/>
      </c>
      <c r="Z5072" s="4">
        <f>IF(COUNT($M5072:$N5072)=0,"データ無",IF($Y5072&gt;=スコアリング基準!$B$30,"S",IF($Y5072&gt;=スコアリング基準!$B$31,"A",IF($Y5072&gt;=スコアリング基準!$B$32,"B","C"))))</f>
        <v/>
      </c>
      <c r="AA5072">
        <f>IFERROR(INDEX(実績DB!$I$3:$I$104,MATCH($B5072&amp;$C5072,実績DB!$J$3:$J$104,0)),"")</f>
        <v/>
      </c>
    </row>
    <row r="5073">
      <c r="A5073" t="n">
        <v>5071</v>
      </c>
      <c r="B5073" t="inlineStr">
        <is>
          <t>中国</t>
        </is>
      </c>
      <c r="C5073" t="inlineStr">
        <is>
          <t>酒津変電所</t>
        </is>
      </c>
      <c r="D5073" t="inlineStr">
        <is>
          <t>岡山県</t>
        </is>
      </c>
      <c r="E5073" t="n">
        <v>110</v>
      </c>
      <c r="F5073" t="n">
        <v>22</v>
      </c>
      <c r="G5073" s="3" t="n">
        <v>34.603494</v>
      </c>
      <c r="H5073" s="3" t="n">
        <v>133.741751</v>
      </c>
      <c r="I5073" t="inlineStr">
        <is>
          <t>Google Places(名称一致)</t>
        </is>
      </c>
      <c r="J5073" t="n">
        <v>38</v>
      </c>
      <c r="K5073" t="n">
        <v>19</v>
      </c>
      <c r="L5073" t="n">
        <v>0</v>
      </c>
      <c r="M5073" t="n">
        <v>19</v>
      </c>
      <c r="N5073" t="n">
        <v>19</v>
      </c>
      <c r="O5073" t="inlineStr">
        <is>
          <t>不可 ♯2</t>
        </is>
      </c>
      <c r="P5073" t="inlineStr">
        <is>
          <t>なし</t>
        </is>
      </c>
      <c r="R5073" s="4">
        <f>IF(COUNT($M5073:$N5073)=0,"",IF(AND(IF($N5073&lt;&gt;"",$N5073,$M5073)&lt;=0,$O5073&lt;&gt;"可"),"警告",""))</f>
        <v/>
      </c>
      <c r="S5073" s="4">
        <f>IF(COUNT($M5073:$N5073)=0,0,IF(IF($N5073&lt;&gt;"",$N5073,$M5073)&gt;=スコアリング基準!$B$20,スコアリング基準!$C$20,IF(IF($N5073&lt;&gt;"",$N5073,$M5073)&gt;=スコアリング基準!$B$21,スコアリング基準!$C$21,IF(IF($N5073&lt;&gt;"",$N5073,$M5073)&gt;0,スコアリング基準!$C$22,0))))</f>
        <v/>
      </c>
      <c r="T5073" s="4">
        <f>IF($O5073="可",スコアリング基準!$C$23,0)</f>
        <v/>
      </c>
      <c r="U5073" s="4">
        <f>IF(OR(COUNT($K5073:$L5073)&lt;2,$K5073=0),0,IF(ABS($L5073)/$K5073&lt;=スコアリング基準!$B$24,スコアリング基準!$C$24,IF(ABS($L5073)/$K5073&lt;=スコアリング基準!$B$25,スコアリング基準!$C$25,IF(ABS($L5073)/$K5073&lt;=スコアリング基準!$B$26,スコアリング基準!$C$26,0))))</f>
        <v/>
      </c>
      <c r="V5073" s="4">
        <f>IF($P5073="なし",スコアリング基準!$C$27,0)</f>
        <v/>
      </c>
      <c r="W5073" s="4">
        <f>IF($F5073="",0,IF(ISNUMBER($F5073),IF($F5073&lt;=スコアリング基準!$B$28,スコアリング基準!$C$28,スコアリング基準!$C$29),0))</f>
        <v/>
      </c>
      <c r="X5073" s="4">
        <f>IFERROR(VLOOKUP($B5073,スコアリング基準!$A$36:$B$46,2,FALSE),0)</f>
        <v/>
      </c>
      <c r="Y5073" s="4">
        <f>SUM($S5073:$X5073)</f>
        <v/>
      </c>
      <c r="Z5073" s="4">
        <f>IF(COUNT($M5073:$N5073)=0,"データ無",IF($Y5073&gt;=スコアリング基準!$B$30,"S",IF($Y5073&gt;=スコアリング基準!$B$31,"A",IF($Y5073&gt;=スコアリング基準!$B$32,"B","C"))))</f>
        <v/>
      </c>
      <c r="AA5073">
        <f>IFERROR(INDEX(実績DB!$I$3:$I$104,MATCH($B5073&amp;$C5073,実績DB!$J$3:$J$104,0)),"")</f>
        <v/>
      </c>
    </row>
    <row r="5074">
      <c r="A5074" t="n">
        <v>5072</v>
      </c>
      <c r="B5074" t="inlineStr">
        <is>
          <t>中国</t>
        </is>
      </c>
      <c r="C5074" t="inlineStr">
        <is>
          <t>野殿変電所</t>
        </is>
      </c>
      <c r="D5074" t="inlineStr">
        <is>
          <t>岡山県</t>
        </is>
      </c>
      <c r="E5074" t="n">
        <v>110</v>
      </c>
      <c r="F5074" t="n">
        <v>6</v>
      </c>
      <c r="G5074" s="3" t="n">
        <v>34.658207</v>
      </c>
      <c r="H5074" s="3" t="n">
        <v>133.884258</v>
      </c>
      <c r="I5074" t="inlineStr">
        <is>
          <t>Google Places(名称一致)</t>
        </is>
      </c>
      <c r="J5074" t="n">
        <v>28</v>
      </c>
      <c r="K5074" t="n">
        <v>19</v>
      </c>
      <c r="L5074" t="n">
        <v>-3</v>
      </c>
      <c r="M5074" t="n">
        <v>16</v>
      </c>
      <c r="N5074" t="n">
        <v>0</v>
      </c>
      <c r="O5074" t="inlineStr">
        <is>
          <t>不可 #3</t>
        </is>
      </c>
      <c r="P5074" t="inlineStr">
        <is>
          <t>有り</t>
        </is>
      </c>
      <c r="R5074" s="4">
        <f>IF(COUNT($M5074:$N5074)=0,"",IF(AND(IF($N5074&lt;&gt;"",$N5074,$M5074)&lt;=0,$O5074&lt;&gt;"可"),"警告",""))</f>
        <v/>
      </c>
      <c r="S5074" s="4">
        <f>IF(COUNT($M5074:$N5074)=0,0,IF(IF($N5074&lt;&gt;"",$N5074,$M5074)&gt;=スコアリング基準!$B$20,スコアリング基準!$C$20,IF(IF($N5074&lt;&gt;"",$N5074,$M5074)&gt;=スコアリング基準!$B$21,スコアリング基準!$C$21,IF(IF($N5074&lt;&gt;"",$N5074,$M5074)&gt;0,スコアリング基準!$C$22,0))))</f>
        <v/>
      </c>
      <c r="T5074" s="4">
        <f>IF($O5074="可",スコアリング基準!$C$23,0)</f>
        <v/>
      </c>
      <c r="U5074" s="4">
        <f>IF(OR(COUNT($K5074:$L5074)&lt;2,$K5074=0),0,IF(ABS($L5074)/$K5074&lt;=スコアリング基準!$B$24,スコアリング基準!$C$24,IF(ABS($L5074)/$K5074&lt;=スコアリング基準!$B$25,スコアリング基準!$C$25,IF(ABS($L5074)/$K5074&lt;=スコアリング基準!$B$26,スコアリング基準!$C$26,0))))</f>
        <v/>
      </c>
      <c r="V5074" s="4">
        <f>IF($P5074="なし",スコアリング基準!$C$27,0)</f>
        <v/>
      </c>
      <c r="W5074" s="4">
        <f>IF($F5074="",0,IF(ISNUMBER($F5074),IF($F5074&lt;=スコアリング基準!$B$28,スコアリング基準!$C$28,スコアリング基準!$C$29),0))</f>
        <v/>
      </c>
      <c r="X5074" s="4">
        <f>IFERROR(VLOOKUP($B5074,スコアリング基準!$A$36:$B$46,2,FALSE),0)</f>
        <v/>
      </c>
      <c r="Y5074" s="4">
        <f>SUM($S5074:$X5074)</f>
        <v/>
      </c>
      <c r="Z5074" s="4">
        <f>IF(COUNT($M5074:$N5074)=0,"データ無",IF($Y5074&gt;=スコアリング基準!$B$30,"S",IF($Y5074&gt;=スコアリング基準!$B$31,"A",IF($Y5074&gt;=スコアリング基準!$B$32,"B","C"))))</f>
        <v/>
      </c>
      <c r="AA5074">
        <f>IFERROR(INDEX(実績DB!$I$3:$I$104,MATCH($B5074&amp;$C5074,実績DB!$J$3:$J$104,0)),"")</f>
        <v/>
      </c>
    </row>
    <row r="5075">
      <c r="A5075" t="n">
        <v>5073</v>
      </c>
      <c r="B5075" t="inlineStr">
        <is>
          <t>中国</t>
        </is>
      </c>
      <c r="C5075" t="inlineStr">
        <is>
          <t>錦町変電所</t>
        </is>
      </c>
      <c r="D5075" t="inlineStr">
        <is>
          <t>岡山県</t>
        </is>
      </c>
      <c r="E5075" t="n">
        <v>110</v>
      </c>
      <c r="F5075" t="n">
        <v>6</v>
      </c>
      <c r="G5075" s="3" t="n">
        <v>34.663253</v>
      </c>
      <c r="H5075" s="3" t="n">
        <v>133.919626</v>
      </c>
      <c r="I5075" t="inlineStr">
        <is>
          <t>Google Places(名称一致)</t>
        </is>
      </c>
      <c r="J5075" t="n">
        <v>57</v>
      </c>
      <c r="K5075" t="n">
        <v>23</v>
      </c>
      <c r="L5075" t="n">
        <v>0</v>
      </c>
      <c r="M5075" t="n">
        <v>23</v>
      </c>
      <c r="N5075" t="n">
        <v>0</v>
      </c>
      <c r="O5075" t="inlineStr">
        <is>
          <t>不可 #3</t>
        </is>
      </c>
      <c r="P5075" t="inlineStr">
        <is>
          <t>有り</t>
        </is>
      </c>
      <c r="R5075" s="4">
        <f>IF(COUNT($M5075:$N5075)=0,"",IF(AND(IF($N5075&lt;&gt;"",$N5075,$M5075)&lt;=0,$O5075&lt;&gt;"可"),"警告",""))</f>
        <v/>
      </c>
      <c r="S5075" s="4">
        <f>IF(COUNT($M5075:$N5075)=0,0,IF(IF($N5075&lt;&gt;"",$N5075,$M5075)&gt;=スコアリング基準!$B$20,スコアリング基準!$C$20,IF(IF($N5075&lt;&gt;"",$N5075,$M5075)&gt;=スコアリング基準!$B$21,スコアリング基準!$C$21,IF(IF($N5075&lt;&gt;"",$N5075,$M5075)&gt;0,スコアリング基準!$C$22,0))))</f>
        <v/>
      </c>
      <c r="T5075" s="4">
        <f>IF($O5075="可",スコアリング基準!$C$23,0)</f>
        <v/>
      </c>
      <c r="U5075" s="4">
        <f>IF(OR(COUNT($K5075:$L5075)&lt;2,$K5075=0),0,IF(ABS($L5075)/$K5075&lt;=スコアリング基準!$B$24,スコアリング基準!$C$24,IF(ABS($L5075)/$K5075&lt;=スコアリング基準!$B$25,スコアリング基準!$C$25,IF(ABS($L5075)/$K5075&lt;=スコアリング基準!$B$26,スコアリング基準!$C$26,0))))</f>
        <v/>
      </c>
      <c r="V5075" s="4">
        <f>IF($P5075="なし",スコアリング基準!$C$27,0)</f>
        <v/>
      </c>
      <c r="W5075" s="4">
        <f>IF($F5075="",0,IF(ISNUMBER($F5075),IF($F5075&lt;=スコアリング基準!$B$28,スコアリング基準!$C$28,スコアリング基準!$C$29),0))</f>
        <v/>
      </c>
      <c r="X5075" s="4">
        <f>IFERROR(VLOOKUP($B5075,スコアリング基準!$A$36:$B$46,2,FALSE),0)</f>
        <v/>
      </c>
      <c r="Y5075" s="4">
        <f>SUM($S5075:$X5075)</f>
        <v/>
      </c>
      <c r="Z5075" s="4">
        <f>IF(COUNT($M5075:$N5075)=0,"データ無",IF($Y5075&gt;=スコアリング基準!$B$30,"S",IF($Y5075&gt;=スコアリング基準!$B$31,"A",IF($Y5075&gt;=スコアリング基準!$B$32,"B","C"))))</f>
        <v/>
      </c>
      <c r="AA5075">
        <f>IFERROR(INDEX(実績DB!$I$3:$I$104,MATCH($B5075&amp;$C5075,実績DB!$J$3:$J$104,0)),"")</f>
        <v/>
      </c>
    </row>
    <row r="5076">
      <c r="A5076" t="n">
        <v>5074</v>
      </c>
      <c r="B5076" t="inlineStr">
        <is>
          <t>中国</t>
        </is>
      </c>
      <c r="C5076" t="inlineStr">
        <is>
          <t>長利変電所</t>
        </is>
      </c>
      <c r="D5076" t="inlineStr">
        <is>
          <t>岡山県</t>
        </is>
      </c>
      <c r="E5076" t="n">
        <v>110</v>
      </c>
      <c r="F5076" t="n">
        <v>6</v>
      </c>
      <c r="G5076" s="3" t="n">
        <v>34.67475</v>
      </c>
      <c r="H5076" s="3" t="n">
        <v>133.999774</v>
      </c>
      <c r="I5076" t="inlineStr">
        <is>
          <t>Google Places(名称一致)</t>
        </is>
      </c>
      <c r="J5076" t="n">
        <v>42</v>
      </c>
      <c r="K5076" t="n">
        <v>38</v>
      </c>
      <c r="L5076" t="n">
        <v>-20</v>
      </c>
      <c r="M5076" t="n">
        <v>18</v>
      </c>
      <c r="N5076" t="n">
        <v>0</v>
      </c>
      <c r="O5076" t="inlineStr">
        <is>
          <t>不可 #3</t>
        </is>
      </c>
      <c r="P5076" t="inlineStr">
        <is>
          <t>有り</t>
        </is>
      </c>
      <c r="R5076" s="4">
        <f>IF(COUNT($M5076:$N5076)=0,"",IF(AND(IF($N5076&lt;&gt;"",$N5076,$M5076)&lt;=0,$O5076&lt;&gt;"可"),"警告",""))</f>
        <v/>
      </c>
      <c r="S5076" s="4">
        <f>IF(COUNT($M5076:$N5076)=0,0,IF(IF($N5076&lt;&gt;"",$N5076,$M5076)&gt;=スコアリング基準!$B$20,スコアリング基準!$C$20,IF(IF($N5076&lt;&gt;"",$N5076,$M5076)&gt;=スコアリング基準!$B$21,スコアリング基準!$C$21,IF(IF($N5076&lt;&gt;"",$N5076,$M5076)&gt;0,スコアリング基準!$C$22,0))))</f>
        <v/>
      </c>
      <c r="T5076" s="4">
        <f>IF($O5076="可",スコアリング基準!$C$23,0)</f>
        <v/>
      </c>
      <c r="U5076" s="4">
        <f>IF(OR(COUNT($K5076:$L5076)&lt;2,$K5076=0),0,IF(ABS($L5076)/$K5076&lt;=スコアリング基準!$B$24,スコアリング基準!$C$24,IF(ABS($L5076)/$K5076&lt;=スコアリング基準!$B$25,スコアリング基準!$C$25,IF(ABS($L5076)/$K5076&lt;=スコアリング基準!$B$26,スコアリング基準!$C$26,0))))</f>
        <v/>
      </c>
      <c r="V5076" s="4">
        <f>IF($P5076="なし",スコアリング基準!$C$27,0)</f>
        <v/>
      </c>
      <c r="W5076" s="4">
        <f>IF($F5076="",0,IF(ISNUMBER($F5076),IF($F5076&lt;=スコアリング基準!$B$28,スコアリング基準!$C$28,スコアリング基準!$C$29),0))</f>
        <v/>
      </c>
      <c r="X5076" s="4">
        <f>IFERROR(VLOOKUP($B5076,スコアリング基準!$A$36:$B$46,2,FALSE),0)</f>
        <v/>
      </c>
      <c r="Y5076" s="4">
        <f>SUM($S5076:$X5076)</f>
        <v/>
      </c>
      <c r="Z5076" s="4">
        <f>IF(COUNT($M5076:$N5076)=0,"データ無",IF($Y5076&gt;=スコアリング基準!$B$30,"S",IF($Y5076&gt;=スコアリング基準!$B$31,"A",IF($Y5076&gt;=スコアリング基準!$B$32,"B","C"))))</f>
        <v/>
      </c>
      <c r="AA5076">
        <f>IFERROR(INDEX(実績DB!$I$3:$I$104,MATCH($B5076&amp;$C5076,実績DB!$J$3:$J$104,0)),"")</f>
        <v/>
      </c>
    </row>
    <row r="5077">
      <c r="A5077" t="n">
        <v>5075</v>
      </c>
      <c r="B5077" t="inlineStr">
        <is>
          <t>中国</t>
        </is>
      </c>
      <c r="C5077" t="inlineStr">
        <is>
          <t>間野平変電所</t>
        </is>
      </c>
      <c r="D5077" t="inlineStr">
        <is>
          <t>広島県</t>
        </is>
      </c>
      <c r="E5077" t="n">
        <v>110</v>
      </c>
      <c r="F5077" t="n">
        <v>6</v>
      </c>
      <c r="G5077" s="3" t="n">
        <v>34.5374</v>
      </c>
      <c r="H5077" s="3" t="n">
        <v>132.4025</v>
      </c>
      <c r="I5077" t="inlineStr">
        <is>
          <t>Google Places(名称一致)</t>
        </is>
      </c>
      <c r="J5077" t="n">
        <v>23</v>
      </c>
      <c r="K5077" t="n">
        <v>19</v>
      </c>
      <c r="L5077" t="n">
        <v>-5</v>
      </c>
      <c r="M5077" t="n">
        <v>14</v>
      </c>
      <c r="N5077" t="n">
        <v>0</v>
      </c>
      <c r="O5077" t="inlineStr">
        <is>
          <t>不可 ♯3</t>
        </is>
      </c>
      <c r="P5077" t="inlineStr">
        <is>
          <t>有り</t>
        </is>
      </c>
      <c r="R5077" s="4">
        <f>IF(COUNT($M5077:$N5077)=0,"",IF(AND(IF($N5077&lt;&gt;"",$N5077,$M5077)&lt;=0,$O5077&lt;&gt;"可"),"警告",""))</f>
        <v/>
      </c>
      <c r="S5077" s="4">
        <f>IF(COUNT($M5077:$N5077)=0,0,IF(IF($N5077&lt;&gt;"",$N5077,$M5077)&gt;=スコアリング基準!$B$20,スコアリング基準!$C$20,IF(IF($N5077&lt;&gt;"",$N5077,$M5077)&gt;=スコアリング基準!$B$21,スコアリング基準!$C$21,IF(IF($N5077&lt;&gt;"",$N5077,$M5077)&gt;0,スコアリング基準!$C$22,0))))</f>
        <v/>
      </c>
      <c r="T5077" s="4">
        <f>IF($O5077="可",スコアリング基準!$C$23,0)</f>
        <v/>
      </c>
      <c r="U5077" s="4">
        <f>IF(OR(COUNT($K5077:$L5077)&lt;2,$K5077=0),0,IF(ABS($L5077)/$K5077&lt;=スコアリング基準!$B$24,スコアリング基準!$C$24,IF(ABS($L5077)/$K5077&lt;=スコアリング基準!$B$25,スコアリング基準!$C$25,IF(ABS($L5077)/$K5077&lt;=スコアリング基準!$B$26,スコアリング基準!$C$26,0))))</f>
        <v/>
      </c>
      <c r="V5077" s="4">
        <f>IF($P5077="なし",スコアリング基準!$C$27,0)</f>
        <v/>
      </c>
      <c r="W5077" s="4">
        <f>IF($F5077="",0,IF(ISNUMBER($F5077),IF($F5077&lt;=スコアリング基準!$B$28,スコアリング基準!$C$28,スコアリング基準!$C$29),0))</f>
        <v/>
      </c>
      <c r="X5077" s="4">
        <f>IFERROR(VLOOKUP($B5077,スコアリング基準!$A$36:$B$46,2,FALSE),0)</f>
        <v/>
      </c>
      <c r="Y5077" s="4">
        <f>SUM($S5077:$X5077)</f>
        <v/>
      </c>
      <c r="Z5077" s="4">
        <f>IF(COUNT($M5077:$N5077)=0,"データ無",IF($Y5077&gt;=スコアリング基準!$B$30,"S",IF($Y5077&gt;=スコアリング基準!$B$31,"A",IF($Y5077&gt;=スコアリング基準!$B$32,"B","C"))))</f>
        <v/>
      </c>
      <c r="AA5077">
        <f>IFERROR(INDEX(実績DB!$I$3:$I$104,MATCH($B5077&amp;$C5077,実績DB!$J$3:$J$104,0)),"")</f>
        <v/>
      </c>
    </row>
    <row r="5078">
      <c r="A5078" t="n">
        <v>5076</v>
      </c>
      <c r="B5078" t="inlineStr">
        <is>
          <t>中国</t>
        </is>
      </c>
      <c r="C5078" t="inlineStr">
        <is>
          <t>防府変電所</t>
        </is>
      </c>
      <c r="D5078" t="inlineStr">
        <is>
          <t>山口県</t>
        </is>
      </c>
      <c r="E5078" t="n">
        <v>110</v>
      </c>
      <c r="F5078" t="n">
        <v>6</v>
      </c>
      <c r="G5078" s="3" t="n">
        <v>34.03459</v>
      </c>
      <c r="H5078" s="3" t="n">
        <v>131.57177</v>
      </c>
      <c r="I5078" t="inlineStr">
        <is>
          <t>Google Places(名称一致)</t>
        </is>
      </c>
      <c r="J5078" t="n">
        <v>47</v>
      </c>
      <c r="K5078" t="n">
        <v>42</v>
      </c>
      <c r="L5078" t="n">
        <v>-37</v>
      </c>
      <c r="M5078" t="n">
        <v>5</v>
      </c>
      <c r="N5078" t="n">
        <v>0</v>
      </c>
      <c r="O5078" t="inlineStr">
        <is>
          <t>不可 ♯3</t>
        </is>
      </c>
      <c r="P5078" t="inlineStr">
        <is>
          <t>有り</t>
        </is>
      </c>
      <c r="R5078" s="4">
        <f>IF(COUNT($M5078:$N5078)=0,"",IF(AND(IF($N5078&lt;&gt;"",$N5078,$M5078)&lt;=0,$O5078&lt;&gt;"可"),"警告",""))</f>
        <v/>
      </c>
      <c r="S5078" s="4">
        <f>IF(COUNT($M5078:$N5078)=0,0,IF(IF($N5078&lt;&gt;"",$N5078,$M5078)&gt;=スコアリング基準!$B$20,スコアリング基準!$C$20,IF(IF($N5078&lt;&gt;"",$N5078,$M5078)&gt;=スコアリング基準!$B$21,スコアリング基準!$C$21,IF(IF($N5078&lt;&gt;"",$N5078,$M5078)&gt;0,スコアリング基準!$C$22,0))))</f>
        <v/>
      </c>
      <c r="T5078" s="4">
        <f>IF($O5078="可",スコアリング基準!$C$23,0)</f>
        <v/>
      </c>
      <c r="U5078" s="4">
        <f>IF(OR(COUNT($K5078:$L5078)&lt;2,$K5078=0),0,IF(ABS($L5078)/$K5078&lt;=スコアリング基準!$B$24,スコアリング基準!$C$24,IF(ABS($L5078)/$K5078&lt;=スコアリング基準!$B$25,スコアリング基準!$C$25,IF(ABS($L5078)/$K5078&lt;=スコアリング基準!$B$26,スコアリング基準!$C$26,0))))</f>
        <v/>
      </c>
      <c r="V5078" s="4">
        <f>IF($P5078="なし",スコアリング基準!$C$27,0)</f>
        <v/>
      </c>
      <c r="W5078" s="4">
        <f>IF($F5078="",0,IF(ISNUMBER($F5078),IF($F5078&lt;=スコアリング基準!$B$28,スコアリング基準!$C$28,スコアリング基準!$C$29),0))</f>
        <v/>
      </c>
      <c r="X5078" s="4">
        <f>IFERROR(VLOOKUP($B5078,スコアリング基準!$A$36:$B$46,2,FALSE),0)</f>
        <v/>
      </c>
      <c r="Y5078" s="4">
        <f>SUM($S5078:$X5078)</f>
        <v/>
      </c>
      <c r="Z5078" s="4">
        <f>IF(COUNT($M5078:$N5078)=0,"データ無",IF($Y5078&gt;=スコアリング基準!$B$30,"S",IF($Y5078&gt;=スコアリング基準!$B$31,"A",IF($Y5078&gt;=スコアリング基準!$B$32,"B","C"))))</f>
        <v/>
      </c>
      <c r="AA5078">
        <f>IFERROR(INDEX(実績DB!$I$3:$I$104,MATCH($B5078&amp;$C5078,実績DB!$J$3:$J$104,0)),"")</f>
        <v/>
      </c>
    </row>
    <row r="5079">
      <c r="A5079" t="n">
        <v>5077</v>
      </c>
      <c r="B5079" t="inlineStr">
        <is>
          <t>中国</t>
        </is>
      </c>
      <c r="C5079" t="inlineStr">
        <is>
          <t>阿品台変電所</t>
        </is>
      </c>
      <c r="D5079" t="inlineStr">
        <is>
          <t>広島県</t>
        </is>
      </c>
      <c r="E5079" t="n">
        <v>110</v>
      </c>
      <c r="F5079" t="n">
        <v>6</v>
      </c>
      <c r="G5079" s="3" t="n">
        <v>34.323977</v>
      </c>
      <c r="H5079" s="3" t="n">
        <v>132.300604</v>
      </c>
      <c r="I5079" t="inlineStr">
        <is>
          <t>Google Places(名称一致)</t>
        </is>
      </c>
      <c r="J5079" t="n">
        <v>23</v>
      </c>
      <c r="K5079" t="n">
        <v>23</v>
      </c>
      <c r="L5079" t="n">
        <v>-20</v>
      </c>
      <c r="M5079" t="n">
        <v>3</v>
      </c>
      <c r="N5079" t="n">
        <v>0</v>
      </c>
      <c r="O5079" t="inlineStr">
        <is>
          <t>不可 ♯3</t>
        </is>
      </c>
      <c r="P5079" t="inlineStr">
        <is>
          <t>有り</t>
        </is>
      </c>
      <c r="R5079" s="4">
        <f>IF(COUNT($M5079:$N5079)=0,"",IF(AND(IF($N5079&lt;&gt;"",$N5079,$M5079)&lt;=0,$O5079&lt;&gt;"可"),"警告",""))</f>
        <v/>
      </c>
      <c r="S5079" s="4">
        <f>IF(COUNT($M5079:$N5079)=0,0,IF(IF($N5079&lt;&gt;"",$N5079,$M5079)&gt;=スコアリング基準!$B$20,スコアリング基準!$C$20,IF(IF($N5079&lt;&gt;"",$N5079,$M5079)&gt;=スコアリング基準!$B$21,スコアリング基準!$C$21,IF(IF($N5079&lt;&gt;"",$N5079,$M5079)&gt;0,スコアリング基準!$C$22,0))))</f>
        <v/>
      </c>
      <c r="T5079" s="4">
        <f>IF($O5079="可",スコアリング基準!$C$23,0)</f>
        <v/>
      </c>
      <c r="U5079" s="4">
        <f>IF(OR(COUNT($K5079:$L5079)&lt;2,$K5079=0),0,IF(ABS($L5079)/$K5079&lt;=スコアリング基準!$B$24,スコアリング基準!$C$24,IF(ABS($L5079)/$K5079&lt;=スコアリング基準!$B$25,スコアリング基準!$C$25,IF(ABS($L5079)/$K5079&lt;=スコアリング基準!$B$26,スコアリング基準!$C$26,0))))</f>
        <v/>
      </c>
      <c r="V5079" s="4">
        <f>IF($P5079="なし",スコアリング基準!$C$27,0)</f>
        <v/>
      </c>
      <c r="W5079" s="4">
        <f>IF($F5079="",0,IF(ISNUMBER($F5079),IF($F5079&lt;=スコアリング基準!$B$28,スコアリング基準!$C$28,スコアリング基準!$C$29),0))</f>
        <v/>
      </c>
      <c r="X5079" s="4">
        <f>IFERROR(VLOOKUP($B5079,スコアリング基準!$A$36:$B$46,2,FALSE),0)</f>
        <v/>
      </c>
      <c r="Y5079" s="4">
        <f>SUM($S5079:$X5079)</f>
        <v/>
      </c>
      <c r="Z5079" s="4">
        <f>IF(COUNT($M5079:$N5079)=0,"データ無",IF($Y5079&gt;=スコアリング基準!$B$30,"S",IF($Y5079&gt;=スコアリング基準!$B$31,"A",IF($Y5079&gt;=スコアリング基準!$B$32,"B","C"))))</f>
        <v/>
      </c>
      <c r="AA5079">
        <f>IFERROR(INDEX(実績DB!$I$3:$I$104,MATCH($B5079&amp;$C5079,実績DB!$J$3:$J$104,0)),"")</f>
        <v/>
      </c>
    </row>
    <row r="5080">
      <c r="A5080" t="n">
        <v>5078</v>
      </c>
      <c r="B5080" t="inlineStr">
        <is>
          <t>中国</t>
        </is>
      </c>
      <c r="C5080" t="inlineStr">
        <is>
          <t>隅の浜変電所</t>
        </is>
      </c>
      <c r="D5080" t="inlineStr">
        <is>
          <t>広島県</t>
        </is>
      </c>
      <c r="E5080" t="n">
        <v>110</v>
      </c>
      <c r="F5080" t="n">
        <v>6</v>
      </c>
      <c r="G5080" s="3" t="n">
        <v>34.360723</v>
      </c>
      <c r="H5080" s="3" t="n">
        <v>132.344362</v>
      </c>
      <c r="I5080" t="inlineStr">
        <is>
          <t>Google Places(名称一致)</t>
        </is>
      </c>
      <c r="J5080" t="n">
        <v>47</v>
      </c>
      <c r="K5080" t="n">
        <v>23</v>
      </c>
      <c r="L5080" t="n">
        <v>0</v>
      </c>
      <c r="M5080" t="n">
        <v>23</v>
      </c>
      <c r="N5080" t="n">
        <v>0</v>
      </c>
      <c r="O5080" t="inlineStr">
        <is>
          <t>不可 ♯3</t>
        </is>
      </c>
      <c r="P5080" t="inlineStr">
        <is>
          <t>有り</t>
        </is>
      </c>
      <c r="R5080" s="4">
        <f>IF(COUNT($M5080:$N5080)=0,"",IF(AND(IF($N5080&lt;&gt;"",$N5080,$M5080)&lt;=0,$O5080&lt;&gt;"可"),"警告",""))</f>
        <v/>
      </c>
      <c r="S5080" s="4">
        <f>IF(COUNT($M5080:$N5080)=0,0,IF(IF($N5080&lt;&gt;"",$N5080,$M5080)&gt;=スコアリング基準!$B$20,スコアリング基準!$C$20,IF(IF($N5080&lt;&gt;"",$N5080,$M5080)&gt;=スコアリング基準!$B$21,スコアリング基準!$C$21,IF(IF($N5080&lt;&gt;"",$N5080,$M5080)&gt;0,スコアリング基準!$C$22,0))))</f>
        <v/>
      </c>
      <c r="T5080" s="4">
        <f>IF($O5080="可",スコアリング基準!$C$23,0)</f>
        <v/>
      </c>
      <c r="U5080" s="4">
        <f>IF(OR(COUNT($K5080:$L5080)&lt;2,$K5080=0),0,IF(ABS($L5080)/$K5080&lt;=スコアリング基準!$B$24,スコアリング基準!$C$24,IF(ABS($L5080)/$K5080&lt;=スコアリング基準!$B$25,スコアリング基準!$C$25,IF(ABS($L5080)/$K5080&lt;=スコアリング基準!$B$26,スコアリング基準!$C$26,0))))</f>
        <v/>
      </c>
      <c r="V5080" s="4">
        <f>IF($P5080="なし",スコアリング基準!$C$27,0)</f>
        <v/>
      </c>
      <c r="W5080" s="4">
        <f>IF($F5080="",0,IF(ISNUMBER($F5080),IF($F5080&lt;=スコアリング基準!$B$28,スコアリング基準!$C$28,スコアリング基準!$C$29),0))</f>
        <v/>
      </c>
      <c r="X5080" s="4">
        <f>IFERROR(VLOOKUP($B5080,スコアリング基準!$A$36:$B$46,2,FALSE),0)</f>
        <v/>
      </c>
      <c r="Y5080" s="4">
        <f>SUM($S5080:$X5080)</f>
        <v/>
      </c>
      <c r="Z5080" s="4">
        <f>IF(COUNT($M5080:$N5080)=0,"データ無",IF($Y5080&gt;=スコアリング基準!$B$30,"S",IF($Y5080&gt;=スコアリング基準!$B$31,"A",IF($Y5080&gt;=スコアリング基準!$B$32,"B","C"))))</f>
        <v/>
      </c>
      <c r="AA5080">
        <f>IFERROR(INDEX(実績DB!$I$3:$I$104,MATCH($B5080&amp;$C5080,実績DB!$J$3:$J$104,0)),"")</f>
        <v/>
      </c>
    </row>
    <row r="5081">
      <c r="A5081" t="n">
        <v>5079</v>
      </c>
      <c r="B5081" t="inlineStr">
        <is>
          <t>中国</t>
        </is>
      </c>
      <c r="C5081" t="inlineStr">
        <is>
          <t>飯室変電所</t>
        </is>
      </c>
      <c r="D5081" t="inlineStr">
        <is>
          <t>広島県</t>
        </is>
      </c>
      <c r="E5081" t="n">
        <v>110</v>
      </c>
      <c r="F5081" t="n">
        <v>6</v>
      </c>
      <c r="G5081" s="3" t="n">
        <v>34.564516</v>
      </c>
      <c r="H5081" s="3" t="n">
        <v>132.446837</v>
      </c>
      <c r="I5081" t="inlineStr">
        <is>
          <t>Google Places(名称一致)</t>
        </is>
      </c>
      <c r="J5081" t="n">
        <v>14</v>
      </c>
      <c r="K5081" t="n">
        <v>14</v>
      </c>
      <c r="L5081" t="n">
        <v>-12</v>
      </c>
      <c r="M5081" t="n">
        <v>2</v>
      </c>
      <c r="N5081" t="n">
        <v>0</v>
      </c>
      <c r="O5081" t="inlineStr">
        <is>
          <t>不可 ♯3</t>
        </is>
      </c>
      <c r="P5081" t="inlineStr">
        <is>
          <t>有り</t>
        </is>
      </c>
      <c r="R5081" s="4">
        <f>IF(COUNT($M5081:$N5081)=0,"",IF(AND(IF($N5081&lt;&gt;"",$N5081,$M5081)&lt;=0,$O5081&lt;&gt;"可"),"警告",""))</f>
        <v/>
      </c>
      <c r="S5081" s="4">
        <f>IF(COUNT($M5081:$N5081)=0,0,IF(IF($N5081&lt;&gt;"",$N5081,$M5081)&gt;=スコアリング基準!$B$20,スコアリング基準!$C$20,IF(IF($N5081&lt;&gt;"",$N5081,$M5081)&gt;=スコアリング基準!$B$21,スコアリング基準!$C$21,IF(IF($N5081&lt;&gt;"",$N5081,$M5081)&gt;0,スコアリング基準!$C$22,0))))</f>
        <v/>
      </c>
      <c r="T5081" s="4">
        <f>IF($O5081="可",スコアリング基準!$C$23,0)</f>
        <v/>
      </c>
      <c r="U5081" s="4">
        <f>IF(OR(COUNT($K5081:$L5081)&lt;2,$K5081=0),0,IF(ABS($L5081)/$K5081&lt;=スコアリング基準!$B$24,スコアリング基準!$C$24,IF(ABS($L5081)/$K5081&lt;=スコアリング基準!$B$25,スコアリング基準!$C$25,IF(ABS($L5081)/$K5081&lt;=スコアリング基準!$B$26,スコアリング基準!$C$26,0))))</f>
        <v/>
      </c>
      <c r="V5081" s="4">
        <f>IF($P5081="なし",スコアリング基準!$C$27,0)</f>
        <v/>
      </c>
      <c r="W5081" s="4">
        <f>IF($F5081="",0,IF(ISNUMBER($F5081),IF($F5081&lt;=スコアリング基準!$B$28,スコアリング基準!$C$28,スコアリング基準!$C$29),0))</f>
        <v/>
      </c>
      <c r="X5081" s="4">
        <f>IFERROR(VLOOKUP($B5081,スコアリング基準!$A$36:$B$46,2,FALSE),0)</f>
        <v/>
      </c>
      <c r="Y5081" s="4">
        <f>SUM($S5081:$X5081)</f>
        <v/>
      </c>
      <c r="Z5081" s="4">
        <f>IF(COUNT($M5081:$N5081)=0,"データ無",IF($Y5081&gt;=スコアリング基準!$B$30,"S",IF($Y5081&gt;=スコアリング基準!$B$31,"A",IF($Y5081&gt;=スコアリング基準!$B$32,"B","C"))))</f>
        <v/>
      </c>
      <c r="AA5081">
        <f>IFERROR(INDEX(実績DB!$I$3:$I$104,MATCH($B5081&amp;$C5081,実績DB!$J$3:$J$104,0)),"")</f>
        <v/>
      </c>
    </row>
    <row r="5082">
      <c r="A5082" t="n">
        <v>5080</v>
      </c>
      <c r="B5082" t="inlineStr">
        <is>
          <t>中国</t>
        </is>
      </c>
      <c r="C5082" t="inlineStr">
        <is>
          <t>駅家北変電所</t>
        </is>
      </c>
      <c r="D5082" t="inlineStr">
        <is>
          <t>広島県</t>
        </is>
      </c>
      <c r="E5082" t="n">
        <v>110</v>
      </c>
      <c r="F5082" t="n">
        <v>6</v>
      </c>
      <c r="G5082" s="3" t="n">
        <v>34.574834</v>
      </c>
      <c r="H5082" s="3" t="n">
        <v>133.32972</v>
      </c>
      <c r="I5082" t="inlineStr">
        <is>
          <t>Google Places(名称一致)</t>
        </is>
      </c>
      <c r="J5082" t="n">
        <v>47</v>
      </c>
      <c r="K5082" t="n">
        <v>42</v>
      </c>
      <c r="L5082" t="n">
        <v>-31</v>
      </c>
      <c r="M5082" t="n">
        <v>9</v>
      </c>
      <c r="N5082" t="n">
        <v>9</v>
      </c>
      <c r="O5082" t="inlineStr">
        <is>
          <t>不可 ♯3</t>
        </is>
      </c>
      <c r="P5082" t="inlineStr">
        <is>
          <t>なし</t>
        </is>
      </c>
      <c r="R5082" s="4">
        <f>IF(COUNT($M5082:$N5082)=0,"",IF(AND(IF($N5082&lt;&gt;"",$N5082,$M5082)&lt;=0,$O5082&lt;&gt;"可"),"警告",""))</f>
        <v/>
      </c>
      <c r="S5082" s="4">
        <f>IF(COUNT($M5082:$N5082)=0,0,IF(IF($N5082&lt;&gt;"",$N5082,$M5082)&gt;=スコアリング基準!$B$20,スコアリング基準!$C$20,IF(IF($N5082&lt;&gt;"",$N5082,$M5082)&gt;=スコアリング基準!$B$21,スコアリング基準!$C$21,IF(IF($N5082&lt;&gt;"",$N5082,$M5082)&gt;0,スコアリング基準!$C$22,0))))</f>
        <v/>
      </c>
      <c r="T5082" s="4">
        <f>IF($O5082="可",スコアリング基準!$C$23,0)</f>
        <v/>
      </c>
      <c r="U5082" s="4">
        <f>IF(OR(COUNT($K5082:$L5082)&lt;2,$K5082=0),0,IF(ABS($L5082)/$K5082&lt;=スコアリング基準!$B$24,スコアリング基準!$C$24,IF(ABS($L5082)/$K5082&lt;=スコアリング基準!$B$25,スコアリング基準!$C$25,IF(ABS($L5082)/$K5082&lt;=スコアリング基準!$B$26,スコアリング基準!$C$26,0))))</f>
        <v/>
      </c>
      <c r="V5082" s="4">
        <f>IF($P5082="なし",スコアリング基準!$C$27,0)</f>
        <v/>
      </c>
      <c r="W5082" s="4">
        <f>IF($F5082="",0,IF(ISNUMBER($F5082),IF($F5082&lt;=スコアリング基準!$B$28,スコアリング基準!$C$28,スコアリング基準!$C$29),0))</f>
        <v/>
      </c>
      <c r="X5082" s="4">
        <f>IFERROR(VLOOKUP($B5082,スコアリング基準!$A$36:$B$46,2,FALSE),0)</f>
        <v/>
      </c>
      <c r="Y5082" s="4">
        <f>SUM($S5082:$X5082)</f>
        <v/>
      </c>
      <c r="Z5082" s="4">
        <f>IF(COUNT($M5082:$N5082)=0,"データ無",IF($Y5082&gt;=スコアリング基準!$B$30,"S",IF($Y5082&gt;=スコアリング基準!$B$31,"A",IF($Y5082&gt;=スコアリング基準!$B$32,"B","C"))))</f>
        <v/>
      </c>
      <c r="AA5082">
        <f>IFERROR(INDEX(実績DB!$I$3:$I$104,MATCH($B5082&amp;$C5082,実績DB!$J$3:$J$104,0)),"")</f>
        <v/>
      </c>
    </row>
    <row r="5083">
      <c r="A5083" t="n">
        <v>5081</v>
      </c>
      <c r="B5083" t="inlineStr">
        <is>
          <t>中国</t>
        </is>
      </c>
      <c r="C5083" t="inlineStr">
        <is>
          <t>高屋変電所</t>
        </is>
      </c>
      <c r="D5083" t="inlineStr">
        <is>
          <t>広島県</t>
        </is>
      </c>
      <c r="E5083" t="n">
        <v>110</v>
      </c>
      <c r="F5083" t="n">
        <v>22</v>
      </c>
      <c r="G5083" s="3" t="n">
        <v>34.467252</v>
      </c>
      <c r="H5083" s="3" t="n">
        <v>132.830674</v>
      </c>
      <c r="I5083" t="inlineStr">
        <is>
          <t>Google Places(名称一致)</t>
        </is>
      </c>
      <c r="J5083" t="n">
        <v>38</v>
      </c>
      <c r="K5083" t="n">
        <v>19</v>
      </c>
      <c r="L5083" t="n">
        <v>-14</v>
      </c>
      <c r="M5083" t="n">
        <v>5</v>
      </c>
      <c r="N5083" t="n">
        <v>0</v>
      </c>
      <c r="O5083" t="inlineStr">
        <is>
          <t>不可 ♯2</t>
        </is>
      </c>
      <c r="P5083" t="inlineStr">
        <is>
          <t>有り</t>
        </is>
      </c>
      <c r="R5083" s="4">
        <f>IF(COUNT($M5083:$N5083)=0,"",IF(AND(IF($N5083&lt;&gt;"",$N5083,$M5083)&lt;=0,$O5083&lt;&gt;"可"),"警告",""))</f>
        <v/>
      </c>
      <c r="S5083" s="4">
        <f>IF(COUNT($M5083:$N5083)=0,0,IF(IF($N5083&lt;&gt;"",$N5083,$M5083)&gt;=スコアリング基準!$B$20,スコアリング基準!$C$20,IF(IF($N5083&lt;&gt;"",$N5083,$M5083)&gt;=スコアリング基準!$B$21,スコアリング基準!$C$21,IF(IF($N5083&lt;&gt;"",$N5083,$M5083)&gt;0,スコアリング基準!$C$22,0))))</f>
        <v/>
      </c>
      <c r="T5083" s="4">
        <f>IF($O5083="可",スコアリング基準!$C$23,0)</f>
        <v/>
      </c>
      <c r="U5083" s="4">
        <f>IF(OR(COUNT($K5083:$L5083)&lt;2,$K5083=0),0,IF(ABS($L5083)/$K5083&lt;=スコアリング基準!$B$24,スコアリング基準!$C$24,IF(ABS($L5083)/$K5083&lt;=スコアリング基準!$B$25,スコアリング基準!$C$25,IF(ABS($L5083)/$K5083&lt;=スコアリング基準!$B$26,スコアリング基準!$C$26,0))))</f>
        <v/>
      </c>
      <c r="V5083" s="4">
        <f>IF($P5083="なし",スコアリング基準!$C$27,0)</f>
        <v/>
      </c>
      <c r="W5083" s="4">
        <f>IF($F5083="",0,IF(ISNUMBER($F5083),IF($F5083&lt;=スコアリング基準!$B$28,スコアリング基準!$C$28,スコアリング基準!$C$29),0))</f>
        <v/>
      </c>
      <c r="X5083" s="4">
        <f>IFERROR(VLOOKUP($B5083,スコアリング基準!$A$36:$B$46,2,FALSE),0)</f>
        <v/>
      </c>
      <c r="Y5083" s="4">
        <f>SUM($S5083:$X5083)</f>
        <v/>
      </c>
      <c r="Z5083" s="4">
        <f>IF(COUNT($M5083:$N5083)=0,"データ無",IF($Y5083&gt;=スコアリング基準!$B$30,"S",IF($Y5083&gt;=スコアリング基準!$B$31,"A",IF($Y5083&gt;=スコアリング基準!$B$32,"B","C"))))</f>
        <v/>
      </c>
      <c r="AA5083">
        <f>IFERROR(INDEX(実績DB!$I$3:$I$104,MATCH($B5083&amp;$C5083,実績DB!$J$3:$J$104,0)),"")</f>
        <v/>
      </c>
    </row>
    <row r="5084">
      <c r="A5084" t="n">
        <v>5082</v>
      </c>
      <c r="B5084" t="inlineStr">
        <is>
          <t>中国</t>
        </is>
      </c>
      <c r="C5084" t="inlineStr">
        <is>
          <t>高松変電所</t>
        </is>
      </c>
      <c r="D5084" t="inlineStr">
        <is>
          <t>島根県</t>
        </is>
      </c>
      <c r="E5084" t="n">
        <v>110</v>
      </c>
      <c r="F5084" t="n">
        <v>6</v>
      </c>
      <c r="G5084" s="3" t="n">
        <v>35.352473</v>
      </c>
      <c r="H5084" s="3" t="n">
        <v>132.725642</v>
      </c>
      <c r="I5084" t="inlineStr">
        <is>
          <t>Google Places(名称一致)</t>
        </is>
      </c>
      <c r="J5084" t="n">
        <v>47</v>
      </c>
      <c r="K5084" t="n">
        <v>38</v>
      </c>
      <c r="L5084" t="n">
        <v>-21</v>
      </c>
      <c r="M5084" t="n">
        <v>17</v>
      </c>
      <c r="N5084" t="n">
        <v>0</v>
      </c>
      <c r="O5084" t="inlineStr">
        <is>
          <t>不可 ♯3</t>
        </is>
      </c>
      <c r="P5084" t="inlineStr">
        <is>
          <t>有り</t>
        </is>
      </c>
      <c r="R5084" s="4">
        <f>IF(COUNT($M5084:$N5084)=0,"",IF(AND(IF($N5084&lt;&gt;"",$N5084,$M5084)&lt;=0,$O5084&lt;&gt;"可"),"警告",""))</f>
        <v/>
      </c>
      <c r="S5084" s="4">
        <f>IF(COUNT($M5084:$N5084)=0,0,IF(IF($N5084&lt;&gt;"",$N5084,$M5084)&gt;=スコアリング基準!$B$20,スコアリング基準!$C$20,IF(IF($N5084&lt;&gt;"",$N5084,$M5084)&gt;=スコアリング基準!$B$21,スコアリング基準!$C$21,IF(IF($N5084&lt;&gt;"",$N5084,$M5084)&gt;0,スコアリング基準!$C$22,0))))</f>
        <v/>
      </c>
      <c r="T5084" s="4">
        <f>IF($O5084="可",スコアリング基準!$C$23,0)</f>
        <v/>
      </c>
      <c r="U5084" s="4">
        <f>IF(OR(COUNT($K5084:$L5084)&lt;2,$K5084=0),0,IF(ABS($L5084)/$K5084&lt;=スコアリング基準!$B$24,スコアリング基準!$C$24,IF(ABS($L5084)/$K5084&lt;=スコアリング基準!$B$25,スコアリング基準!$C$25,IF(ABS($L5084)/$K5084&lt;=スコアリング基準!$B$26,スコアリング基準!$C$26,0))))</f>
        <v/>
      </c>
      <c r="V5084" s="4">
        <f>IF($P5084="なし",スコアリング基準!$C$27,0)</f>
        <v/>
      </c>
      <c r="W5084" s="4">
        <f>IF($F5084="",0,IF(ISNUMBER($F5084),IF($F5084&lt;=スコアリング基準!$B$28,スコアリング基準!$C$28,スコアリング基準!$C$29),0))</f>
        <v/>
      </c>
      <c r="X5084" s="4">
        <f>IFERROR(VLOOKUP($B5084,スコアリング基準!$A$36:$B$46,2,FALSE),0)</f>
        <v/>
      </c>
      <c r="Y5084" s="4">
        <f>SUM($S5084:$X5084)</f>
        <v/>
      </c>
      <c r="Z5084" s="4">
        <f>IF(COUNT($M5084:$N5084)=0,"データ無",IF($Y5084&gt;=スコアリング基準!$B$30,"S",IF($Y5084&gt;=スコアリング基準!$B$31,"A",IF($Y5084&gt;=スコアリング基準!$B$32,"B","C"))))</f>
        <v/>
      </c>
      <c r="AA5084">
        <f>IFERROR(INDEX(実績DB!$I$3:$I$104,MATCH($B5084&amp;$C5084,実績DB!$J$3:$J$104,0)),"")</f>
        <v/>
      </c>
    </row>
    <row r="5085">
      <c r="A5085" t="n">
        <v>5083</v>
      </c>
      <c r="B5085" t="inlineStr">
        <is>
          <t>中国</t>
        </is>
      </c>
      <c r="C5085" t="inlineStr">
        <is>
          <t>高梁変電所</t>
        </is>
      </c>
      <c r="D5085" t="inlineStr">
        <is>
          <t>岡山県</t>
        </is>
      </c>
      <c r="E5085" t="n">
        <v>110</v>
      </c>
      <c r="F5085" t="n">
        <v>66</v>
      </c>
      <c r="G5085" s="3" t="n">
        <v>34.780707</v>
      </c>
      <c r="H5085" s="3" t="n">
        <v>133.613664</v>
      </c>
      <c r="I5085" t="inlineStr">
        <is>
          <t>Google Places(名称一致)</t>
        </is>
      </c>
      <c r="J5085" t="n">
        <v>171</v>
      </c>
      <c r="K5085" t="n">
        <v>114</v>
      </c>
      <c r="L5085" t="n">
        <v>-172</v>
      </c>
      <c r="O5085" t="inlineStr">
        <is>
          <t>可</t>
        </is>
      </c>
      <c r="P5085" t="inlineStr">
        <is>
          <t>有り</t>
        </is>
      </c>
      <c r="R5085" s="4">
        <f>IF(COUNT($M5085:$N5085)=0,"",IF(AND(IF($N5085&lt;&gt;"",$N5085,$M5085)&lt;=0,$O5085&lt;&gt;"可"),"警告",""))</f>
        <v/>
      </c>
      <c r="S5085" s="4">
        <f>IF(COUNT($M5085:$N5085)=0,0,IF(IF($N5085&lt;&gt;"",$N5085,$M5085)&gt;=スコアリング基準!$B$20,スコアリング基準!$C$20,IF(IF($N5085&lt;&gt;"",$N5085,$M5085)&gt;=スコアリング基準!$B$21,スコアリング基準!$C$21,IF(IF($N5085&lt;&gt;"",$N5085,$M5085)&gt;0,スコアリング基準!$C$22,0))))</f>
        <v/>
      </c>
      <c r="T5085" s="4">
        <f>IF($O5085="可",スコアリング基準!$C$23,0)</f>
        <v/>
      </c>
      <c r="U5085" s="4">
        <f>IF(OR(COUNT($K5085:$L5085)&lt;2,$K5085=0),0,IF(ABS($L5085)/$K5085&lt;=スコアリング基準!$B$24,スコアリング基準!$C$24,IF(ABS($L5085)/$K5085&lt;=スコアリング基準!$B$25,スコアリング基準!$C$25,IF(ABS($L5085)/$K5085&lt;=スコアリング基準!$B$26,スコアリング基準!$C$26,0))))</f>
        <v/>
      </c>
      <c r="V5085" s="4">
        <f>IF($P5085="なし",スコアリング基準!$C$27,0)</f>
        <v/>
      </c>
      <c r="W5085" s="4">
        <f>IF($F5085="",0,IF(ISNUMBER($F5085),IF($F5085&lt;=スコアリング基準!$B$28,スコアリング基準!$C$28,スコアリング基準!$C$29),0))</f>
        <v/>
      </c>
      <c r="X5085" s="4">
        <f>IFERROR(VLOOKUP($B5085,スコアリング基準!$A$36:$B$46,2,FALSE),0)</f>
        <v/>
      </c>
      <c r="Y5085" s="4">
        <f>SUM($S5085:$X5085)</f>
        <v/>
      </c>
      <c r="Z5085" s="4">
        <f>IF(COUNT($M5085:$N5085)=0,"データ無",IF($Y5085&gt;=スコアリング基準!$B$30,"S",IF($Y5085&gt;=スコアリング基準!$B$31,"A",IF($Y5085&gt;=スコアリング基準!$B$32,"B","C"))))</f>
        <v/>
      </c>
      <c r="AA5085">
        <f>IFERROR(INDEX(実績DB!$I$3:$I$104,MATCH($B5085&amp;$C5085,実績DB!$J$3:$J$104,0)),"")</f>
        <v/>
      </c>
    </row>
    <row r="5086">
      <c r="A5086" t="n">
        <v>5084</v>
      </c>
      <c r="B5086" t="inlineStr">
        <is>
          <t>中国</t>
        </is>
      </c>
      <c r="C5086" t="inlineStr">
        <is>
          <t>高須変電所</t>
        </is>
      </c>
      <c r="D5086" t="inlineStr">
        <is>
          <t>広島県</t>
        </is>
      </c>
      <c r="E5086" t="n">
        <v>110</v>
      </c>
      <c r="F5086" t="n">
        <v>6</v>
      </c>
      <c r="G5086" s="3" t="n">
        <v>34.425444</v>
      </c>
      <c r="H5086" s="3" t="n">
        <v>133.233454</v>
      </c>
      <c r="I5086" t="inlineStr">
        <is>
          <t>Google Places(名称一致)</t>
        </is>
      </c>
      <c r="J5086" t="n">
        <v>19</v>
      </c>
      <c r="K5086" t="n">
        <v>19</v>
      </c>
      <c r="L5086" t="n">
        <v>0</v>
      </c>
      <c r="M5086" t="n">
        <v>19</v>
      </c>
      <c r="N5086" t="n">
        <v>0</v>
      </c>
      <c r="O5086" t="inlineStr">
        <is>
          <t>不可 ♯3</t>
        </is>
      </c>
      <c r="P5086" t="inlineStr">
        <is>
          <t>有り</t>
        </is>
      </c>
      <c r="R5086" s="4">
        <f>IF(COUNT($M5086:$N5086)=0,"",IF(AND(IF($N5086&lt;&gt;"",$N5086,$M5086)&lt;=0,$O5086&lt;&gt;"可"),"警告",""))</f>
        <v/>
      </c>
      <c r="S5086" s="4">
        <f>IF(COUNT($M5086:$N5086)=0,0,IF(IF($N5086&lt;&gt;"",$N5086,$M5086)&gt;=スコアリング基準!$B$20,スコアリング基準!$C$20,IF(IF($N5086&lt;&gt;"",$N5086,$M5086)&gt;=スコアリング基準!$B$21,スコアリング基準!$C$21,IF(IF($N5086&lt;&gt;"",$N5086,$M5086)&gt;0,スコアリング基準!$C$22,0))))</f>
        <v/>
      </c>
      <c r="T5086" s="4">
        <f>IF($O5086="可",スコアリング基準!$C$23,0)</f>
        <v/>
      </c>
      <c r="U5086" s="4">
        <f>IF(OR(COUNT($K5086:$L5086)&lt;2,$K5086=0),0,IF(ABS($L5086)/$K5086&lt;=スコアリング基準!$B$24,スコアリング基準!$C$24,IF(ABS($L5086)/$K5086&lt;=スコアリング基準!$B$25,スコアリング基準!$C$25,IF(ABS($L5086)/$K5086&lt;=スコアリング基準!$B$26,スコアリング基準!$C$26,0))))</f>
        <v/>
      </c>
      <c r="V5086" s="4">
        <f>IF($P5086="なし",スコアリング基準!$C$27,0)</f>
        <v/>
      </c>
      <c r="W5086" s="4">
        <f>IF($F5086="",0,IF(ISNUMBER($F5086),IF($F5086&lt;=スコアリング基準!$B$28,スコアリング基準!$C$28,スコアリング基準!$C$29),0))</f>
        <v/>
      </c>
      <c r="X5086" s="4">
        <f>IFERROR(VLOOKUP($B5086,スコアリング基準!$A$36:$B$46,2,FALSE),0)</f>
        <v/>
      </c>
      <c r="Y5086" s="4">
        <f>SUM($S5086:$X5086)</f>
        <v/>
      </c>
      <c r="Z5086" s="4">
        <f>IF(COUNT($M5086:$N5086)=0,"データ無",IF($Y5086&gt;=スコアリング基準!$B$30,"S",IF($Y5086&gt;=スコアリング基準!$B$31,"A",IF($Y5086&gt;=スコアリング基準!$B$32,"B","C"))))</f>
        <v/>
      </c>
      <c r="AA5086">
        <f>IFERROR(INDEX(実績DB!$I$3:$I$104,MATCH($B5086&amp;$C5086,実績DB!$J$3:$J$104,0)),"")</f>
        <v/>
      </c>
    </row>
    <row r="5087">
      <c r="A5087" t="n">
        <v>5085</v>
      </c>
      <c r="B5087" t="inlineStr">
        <is>
          <t>中国</t>
        </is>
      </c>
      <c r="C5087" t="inlineStr">
        <is>
          <t>鳥取変電所</t>
        </is>
      </c>
      <c r="D5087" t="inlineStr">
        <is>
          <t>鳥取県</t>
        </is>
      </c>
      <c r="E5087" t="n">
        <v>110</v>
      </c>
      <c r="F5087" t="n">
        <v>66</v>
      </c>
      <c r="G5087" s="3" t="n">
        <v>35.498241</v>
      </c>
      <c r="H5087" s="3" t="n">
        <v>134.188463</v>
      </c>
      <c r="I5087" t="inlineStr">
        <is>
          <t>Google Places(名称一致)</t>
        </is>
      </c>
      <c r="J5087" t="n">
        <v>114</v>
      </c>
      <c r="K5087" t="n">
        <v>68</v>
      </c>
      <c r="L5087" t="n">
        <v>-83</v>
      </c>
      <c r="O5087" t="inlineStr">
        <is>
          <t>可</t>
        </is>
      </c>
      <c r="P5087" t="inlineStr">
        <is>
          <t>有り</t>
        </is>
      </c>
      <c r="R5087" s="4">
        <f>IF(COUNT($M5087:$N5087)=0,"",IF(AND(IF($N5087&lt;&gt;"",$N5087,$M5087)&lt;=0,$O5087&lt;&gt;"可"),"警告",""))</f>
        <v/>
      </c>
      <c r="S5087" s="4">
        <f>IF(COUNT($M5087:$N5087)=0,0,IF(IF($N5087&lt;&gt;"",$N5087,$M5087)&gt;=スコアリング基準!$B$20,スコアリング基準!$C$20,IF(IF($N5087&lt;&gt;"",$N5087,$M5087)&gt;=スコアリング基準!$B$21,スコアリング基準!$C$21,IF(IF($N5087&lt;&gt;"",$N5087,$M5087)&gt;0,スコアリング基準!$C$22,0))))</f>
        <v/>
      </c>
      <c r="T5087" s="4">
        <f>IF($O5087="可",スコアリング基準!$C$23,0)</f>
        <v/>
      </c>
      <c r="U5087" s="4">
        <f>IF(OR(COUNT($K5087:$L5087)&lt;2,$K5087=0),0,IF(ABS($L5087)/$K5087&lt;=スコアリング基準!$B$24,スコアリング基準!$C$24,IF(ABS($L5087)/$K5087&lt;=スコアリング基準!$B$25,スコアリング基準!$C$25,IF(ABS($L5087)/$K5087&lt;=スコアリング基準!$B$26,スコアリング基準!$C$26,0))))</f>
        <v/>
      </c>
      <c r="V5087" s="4">
        <f>IF($P5087="なし",スコアリング基準!$C$27,0)</f>
        <v/>
      </c>
      <c r="W5087" s="4">
        <f>IF($F5087="",0,IF(ISNUMBER($F5087),IF($F5087&lt;=スコアリング基準!$B$28,スコアリング基準!$C$28,スコアリング基準!$C$29),0))</f>
        <v/>
      </c>
      <c r="X5087" s="4">
        <f>IFERROR(VLOOKUP($B5087,スコアリング基準!$A$36:$B$46,2,FALSE),0)</f>
        <v/>
      </c>
      <c r="Y5087" s="4">
        <f>SUM($S5087:$X5087)</f>
        <v/>
      </c>
      <c r="Z5087" s="4">
        <f>IF(COUNT($M5087:$N5087)=0,"データ無",IF($Y5087&gt;=スコアリング基準!$B$30,"S",IF($Y5087&gt;=スコアリング基準!$B$31,"A",IF($Y5087&gt;=スコアリング基準!$B$32,"B","C"))))</f>
        <v/>
      </c>
      <c r="AA5087">
        <f>IFERROR(INDEX(実績DB!$I$3:$I$104,MATCH($B5087&amp;$C5087,実績DB!$J$3:$J$104,0)),"")</f>
        <v/>
      </c>
    </row>
    <row r="5088">
      <c r="A5088" t="n">
        <v>5086</v>
      </c>
      <c r="B5088" t="inlineStr">
        <is>
          <t>中国</t>
        </is>
      </c>
      <c r="C5088" t="inlineStr">
        <is>
          <t>鶴見変電所</t>
        </is>
      </c>
      <c r="D5088" t="inlineStr">
        <is>
          <t>広島県</t>
        </is>
      </c>
      <c r="E5088" t="n">
        <v>110</v>
      </c>
      <c r="F5088" t="n">
        <v>6</v>
      </c>
      <c r="G5088" s="3" t="n">
        <v>34.386116</v>
      </c>
      <c r="H5088" s="3" t="n">
        <v>132.467471</v>
      </c>
      <c r="I5088" t="inlineStr">
        <is>
          <t>Google Places(名称一致)</t>
        </is>
      </c>
      <c r="J5088" t="n">
        <v>57</v>
      </c>
      <c r="K5088" t="n">
        <v>23</v>
      </c>
      <c r="L5088" t="n">
        <v>0</v>
      </c>
      <c r="M5088" t="n">
        <v>23</v>
      </c>
      <c r="N5088" t="n">
        <v>0</v>
      </c>
      <c r="O5088" t="inlineStr">
        <is>
          <t>不可 ♯3</t>
        </is>
      </c>
      <c r="P5088" t="inlineStr">
        <is>
          <t>有り</t>
        </is>
      </c>
      <c r="R5088" s="4">
        <f>IF(COUNT($M5088:$N5088)=0,"",IF(AND(IF($N5088&lt;&gt;"",$N5088,$M5088)&lt;=0,$O5088&lt;&gt;"可"),"警告",""))</f>
        <v/>
      </c>
      <c r="S5088" s="4">
        <f>IF(COUNT($M5088:$N5088)=0,0,IF(IF($N5088&lt;&gt;"",$N5088,$M5088)&gt;=スコアリング基準!$B$20,スコアリング基準!$C$20,IF(IF($N5088&lt;&gt;"",$N5088,$M5088)&gt;=スコアリング基準!$B$21,スコアリング基準!$C$21,IF(IF($N5088&lt;&gt;"",$N5088,$M5088)&gt;0,スコアリング基準!$C$22,0))))</f>
        <v/>
      </c>
      <c r="T5088" s="4">
        <f>IF($O5088="可",スコアリング基準!$C$23,0)</f>
        <v/>
      </c>
      <c r="U5088" s="4">
        <f>IF(OR(COUNT($K5088:$L5088)&lt;2,$K5088=0),0,IF(ABS($L5088)/$K5088&lt;=スコアリング基準!$B$24,スコアリング基準!$C$24,IF(ABS($L5088)/$K5088&lt;=スコアリング基準!$B$25,スコアリング基準!$C$25,IF(ABS($L5088)/$K5088&lt;=スコアリング基準!$B$26,スコアリング基準!$C$26,0))))</f>
        <v/>
      </c>
      <c r="V5088" s="4">
        <f>IF($P5088="なし",スコアリング基準!$C$27,0)</f>
        <v/>
      </c>
      <c r="W5088" s="4">
        <f>IF($F5088="",0,IF(ISNUMBER($F5088),IF($F5088&lt;=スコアリング基準!$B$28,スコアリング基準!$C$28,スコアリング基準!$C$29),0))</f>
        <v/>
      </c>
      <c r="X5088" s="4">
        <f>IFERROR(VLOOKUP($B5088,スコアリング基準!$A$36:$B$46,2,FALSE),0)</f>
        <v/>
      </c>
      <c r="Y5088" s="4">
        <f>SUM($S5088:$X5088)</f>
        <v/>
      </c>
      <c r="Z5088" s="4">
        <f>IF(COUNT($M5088:$N5088)=0,"データ無",IF($Y5088&gt;=スコアリング基準!$B$30,"S",IF($Y5088&gt;=スコアリング基準!$B$31,"A",IF($Y5088&gt;=スコアリング基準!$B$32,"B","C"))))</f>
        <v/>
      </c>
      <c r="AA5088">
        <f>IFERROR(INDEX(実績DB!$I$3:$I$104,MATCH($B5088&amp;$C5088,実績DB!$J$3:$J$104,0)),"")</f>
        <v/>
      </c>
    </row>
    <row r="5089">
      <c r="A5089" t="n">
        <v>5087</v>
      </c>
      <c r="B5089" t="inlineStr">
        <is>
          <t>中国</t>
        </is>
      </c>
      <c r="C5089" t="inlineStr">
        <is>
          <t>麻里布変電所</t>
        </is>
      </c>
      <c r="D5089" t="inlineStr">
        <is>
          <t>山口県</t>
        </is>
      </c>
      <c r="E5089" t="n">
        <v>110</v>
      </c>
      <c r="F5089" t="n">
        <v>6</v>
      </c>
      <c r="G5089" s="3" t="n">
        <v>34.166577</v>
      </c>
      <c r="H5089" s="3" t="n">
        <v>132.213755</v>
      </c>
      <c r="I5089" t="inlineStr">
        <is>
          <t>Google Places(名称一致)</t>
        </is>
      </c>
      <c r="J5089" t="n">
        <v>52</v>
      </c>
      <c r="K5089" t="n">
        <v>42</v>
      </c>
      <c r="L5089" t="n">
        <v>-24</v>
      </c>
      <c r="M5089" t="n">
        <v>18</v>
      </c>
      <c r="N5089" t="n">
        <v>0</v>
      </c>
      <c r="O5089" t="inlineStr">
        <is>
          <t>不可 ♯3</t>
        </is>
      </c>
      <c r="P5089" t="inlineStr">
        <is>
          <t>有り</t>
        </is>
      </c>
      <c r="R5089" s="4">
        <f>IF(COUNT($M5089:$N5089)=0,"",IF(AND(IF($N5089&lt;&gt;"",$N5089,$M5089)&lt;=0,$O5089&lt;&gt;"可"),"警告",""))</f>
        <v/>
      </c>
      <c r="S5089" s="4">
        <f>IF(COUNT($M5089:$N5089)=0,0,IF(IF($N5089&lt;&gt;"",$N5089,$M5089)&gt;=スコアリング基準!$B$20,スコアリング基準!$C$20,IF(IF($N5089&lt;&gt;"",$N5089,$M5089)&gt;=スコアリング基準!$B$21,スコアリング基準!$C$21,IF(IF($N5089&lt;&gt;"",$N5089,$M5089)&gt;0,スコアリング基準!$C$22,0))))</f>
        <v/>
      </c>
      <c r="T5089" s="4">
        <f>IF($O5089="可",スコアリング基準!$C$23,0)</f>
        <v/>
      </c>
      <c r="U5089" s="4">
        <f>IF(OR(COUNT($K5089:$L5089)&lt;2,$K5089=0),0,IF(ABS($L5089)/$K5089&lt;=スコアリング基準!$B$24,スコアリング基準!$C$24,IF(ABS($L5089)/$K5089&lt;=スコアリング基準!$B$25,スコアリング基準!$C$25,IF(ABS($L5089)/$K5089&lt;=スコアリング基準!$B$26,スコアリング基準!$C$26,0))))</f>
        <v/>
      </c>
      <c r="V5089" s="4">
        <f>IF($P5089="なし",スコアリング基準!$C$27,0)</f>
        <v/>
      </c>
      <c r="W5089" s="4">
        <f>IF($F5089="",0,IF(ISNUMBER($F5089),IF($F5089&lt;=スコアリング基準!$B$28,スコアリング基準!$C$28,スコアリング基準!$C$29),0))</f>
        <v/>
      </c>
      <c r="X5089" s="4">
        <f>IFERROR(VLOOKUP($B5089,スコアリング基準!$A$36:$B$46,2,FALSE),0)</f>
        <v/>
      </c>
      <c r="Y5089" s="4">
        <f>SUM($S5089:$X5089)</f>
        <v/>
      </c>
      <c r="Z5089" s="4">
        <f>IF(COUNT($M5089:$N5089)=0,"データ無",IF($Y5089&gt;=スコアリング基準!$B$30,"S",IF($Y5089&gt;=スコアリング基準!$B$31,"A",IF($Y5089&gt;=スコアリング基準!$B$32,"B","C"))))</f>
        <v/>
      </c>
      <c r="AA5089">
        <f>IFERROR(INDEX(実績DB!$I$3:$I$104,MATCH($B5089&amp;$C5089,実績DB!$J$3:$J$104,0)),"")</f>
        <v/>
      </c>
    </row>
    <row r="5090">
      <c r="A5090" t="n">
        <v>5088</v>
      </c>
      <c r="B5090" t="inlineStr">
        <is>
          <t>中国</t>
        </is>
      </c>
      <c r="C5090" t="inlineStr">
        <is>
          <t>七日市変電所</t>
        </is>
      </c>
      <c r="D5090" t="inlineStr">
        <is>
          <t>岡山県</t>
        </is>
      </c>
      <c r="E5090" t="n">
        <v>66</v>
      </c>
      <c r="F5090" t="n">
        <v>6</v>
      </c>
      <c r="G5090" s="3" t="n">
        <v>34.638273</v>
      </c>
      <c r="H5090" s="3" t="n">
        <v>133.933138</v>
      </c>
      <c r="I5090" t="inlineStr">
        <is>
          <t>Google Places(名称一致)</t>
        </is>
      </c>
      <c r="J5090" t="n">
        <v>38</v>
      </c>
      <c r="K5090" t="n">
        <v>33</v>
      </c>
      <c r="L5090" t="n">
        <v>-19</v>
      </c>
      <c r="M5090" t="n">
        <v>14</v>
      </c>
      <c r="N5090" t="n">
        <v>0</v>
      </c>
      <c r="O5090" t="inlineStr">
        <is>
          <t>不可 #3</t>
        </is>
      </c>
      <c r="P5090" t="inlineStr">
        <is>
          <t>有り</t>
        </is>
      </c>
      <c r="R5090" s="4">
        <f>IF(COUNT($M5090:$N5090)=0,"",IF(AND(IF($N5090&lt;&gt;"",$N5090,$M5090)&lt;=0,$O5090&lt;&gt;"可"),"警告",""))</f>
        <v/>
      </c>
      <c r="S5090" s="4">
        <f>IF(COUNT($M5090:$N5090)=0,0,IF(IF($N5090&lt;&gt;"",$N5090,$M5090)&gt;=スコアリング基準!$B$20,スコアリング基準!$C$20,IF(IF($N5090&lt;&gt;"",$N5090,$M5090)&gt;=スコアリング基準!$B$21,スコアリング基準!$C$21,IF(IF($N5090&lt;&gt;"",$N5090,$M5090)&gt;0,スコアリング基準!$C$22,0))))</f>
        <v/>
      </c>
      <c r="T5090" s="4">
        <f>IF($O5090="可",スコアリング基準!$C$23,0)</f>
        <v/>
      </c>
      <c r="U5090" s="4">
        <f>IF(OR(COUNT($K5090:$L5090)&lt;2,$K5090=0),0,IF(ABS($L5090)/$K5090&lt;=スコアリング基準!$B$24,スコアリング基準!$C$24,IF(ABS($L5090)/$K5090&lt;=スコアリング基準!$B$25,スコアリング基準!$C$25,IF(ABS($L5090)/$K5090&lt;=スコアリング基準!$B$26,スコアリング基準!$C$26,0))))</f>
        <v/>
      </c>
      <c r="V5090" s="4">
        <f>IF($P5090="なし",スコアリング基準!$C$27,0)</f>
        <v/>
      </c>
      <c r="W5090" s="4">
        <f>IF($F5090="",0,IF(ISNUMBER($F5090),IF($F5090&lt;=スコアリング基準!$B$28,スコアリング基準!$C$28,スコアリング基準!$C$29),0))</f>
        <v/>
      </c>
      <c r="X5090" s="4">
        <f>IFERROR(VLOOKUP($B5090,スコアリング基準!$A$36:$B$46,2,FALSE),0)</f>
        <v/>
      </c>
      <c r="Y5090" s="4">
        <f>SUM($S5090:$X5090)</f>
        <v/>
      </c>
      <c r="Z5090" s="4">
        <f>IF(COUNT($M5090:$N5090)=0,"データ無",IF($Y5090&gt;=スコアリング基準!$B$30,"S",IF($Y5090&gt;=スコアリング基準!$B$31,"A",IF($Y5090&gt;=スコアリング基準!$B$32,"B","C"))))</f>
        <v/>
      </c>
      <c r="AA5090">
        <f>IFERROR(INDEX(実績DB!$I$3:$I$104,MATCH($B5090&amp;$C5090,実績DB!$J$3:$J$104,0)),"")</f>
        <v/>
      </c>
    </row>
    <row r="5091">
      <c r="A5091" t="n">
        <v>5089</v>
      </c>
      <c r="B5091" t="inlineStr">
        <is>
          <t>中国</t>
        </is>
      </c>
      <c r="C5091" t="inlineStr">
        <is>
          <t>三石変電所</t>
        </is>
      </c>
      <c r="D5091" t="inlineStr">
        <is>
          <t>岡山県</t>
        </is>
      </c>
      <c r="E5091" t="n">
        <v>66</v>
      </c>
      <c r="F5091" t="n">
        <v>6</v>
      </c>
      <c r="G5091" s="3" t="n">
        <v>34.80294</v>
      </c>
      <c r="H5091" s="3" t="n">
        <v>134.25892</v>
      </c>
      <c r="I5091" t="inlineStr">
        <is>
          <t>OSM実測(名称一致)</t>
        </is>
      </c>
      <c r="J5091" t="n">
        <v>28</v>
      </c>
      <c r="K5091" t="n">
        <v>28</v>
      </c>
      <c r="L5091" t="n">
        <v>-20</v>
      </c>
      <c r="M5091" t="n">
        <v>6</v>
      </c>
      <c r="N5091" t="n">
        <v>0</v>
      </c>
      <c r="O5091" t="inlineStr">
        <is>
          <t>不可 #3</t>
        </is>
      </c>
      <c r="P5091" t="inlineStr">
        <is>
          <t>有り</t>
        </is>
      </c>
      <c r="R5091" s="4">
        <f>IF(COUNT($M5091:$N5091)=0,"",IF(AND(IF($N5091&lt;&gt;"",$N5091,$M5091)&lt;=0,$O5091&lt;&gt;"可"),"警告",""))</f>
        <v/>
      </c>
      <c r="S5091" s="4">
        <f>IF(COUNT($M5091:$N5091)=0,0,IF(IF($N5091&lt;&gt;"",$N5091,$M5091)&gt;=スコアリング基準!$B$20,スコアリング基準!$C$20,IF(IF($N5091&lt;&gt;"",$N5091,$M5091)&gt;=スコアリング基準!$B$21,スコアリング基準!$C$21,IF(IF($N5091&lt;&gt;"",$N5091,$M5091)&gt;0,スコアリング基準!$C$22,0))))</f>
        <v/>
      </c>
      <c r="T5091" s="4">
        <f>IF($O5091="可",スコアリング基準!$C$23,0)</f>
        <v/>
      </c>
      <c r="U5091" s="4">
        <f>IF(OR(COUNT($K5091:$L5091)&lt;2,$K5091=0),0,IF(ABS($L5091)/$K5091&lt;=スコアリング基準!$B$24,スコアリング基準!$C$24,IF(ABS($L5091)/$K5091&lt;=スコアリング基準!$B$25,スコアリング基準!$C$25,IF(ABS($L5091)/$K5091&lt;=スコアリング基準!$B$26,スコアリング基準!$C$26,0))))</f>
        <v/>
      </c>
      <c r="V5091" s="4">
        <f>IF($P5091="なし",スコアリング基準!$C$27,0)</f>
        <v/>
      </c>
      <c r="W5091" s="4">
        <f>IF($F5091="",0,IF(ISNUMBER($F5091),IF($F5091&lt;=スコアリング基準!$B$28,スコアリング基準!$C$28,スコアリング基準!$C$29),0))</f>
        <v/>
      </c>
      <c r="X5091" s="4">
        <f>IFERROR(VLOOKUP($B5091,スコアリング基準!$A$36:$B$46,2,FALSE),0)</f>
        <v/>
      </c>
      <c r="Y5091" s="4">
        <f>SUM($S5091:$X5091)</f>
        <v/>
      </c>
      <c r="Z5091" s="4">
        <f>IF(COUNT($M5091:$N5091)=0,"データ無",IF($Y5091&gt;=スコアリング基準!$B$30,"S",IF($Y5091&gt;=スコアリング基準!$B$31,"A",IF($Y5091&gt;=スコアリング基準!$B$32,"B","C"))))</f>
        <v/>
      </c>
      <c r="AA5091">
        <f>IFERROR(INDEX(実績DB!$I$3:$I$104,MATCH($B5091&amp;$C5091,実績DB!$J$3:$J$104,0)),"")</f>
        <v/>
      </c>
    </row>
    <row r="5092">
      <c r="A5092" t="n">
        <v>5090</v>
      </c>
      <c r="B5092" t="inlineStr">
        <is>
          <t>中国</t>
        </is>
      </c>
      <c r="C5092" t="inlineStr">
        <is>
          <t>三蟠変電所</t>
        </is>
      </c>
      <c r="D5092" t="inlineStr">
        <is>
          <t>岡山県</t>
        </is>
      </c>
      <c r="E5092" t="n">
        <v>66</v>
      </c>
      <c r="F5092" t="n">
        <v>6</v>
      </c>
      <c r="G5092" s="3" t="n">
        <v>34.61084</v>
      </c>
      <c r="H5092" s="3" t="n">
        <v>133.96867</v>
      </c>
      <c r="I5092" t="inlineStr">
        <is>
          <t>OSM実測(名称一致)</t>
        </is>
      </c>
      <c r="J5092" t="n">
        <v>19</v>
      </c>
      <c r="K5092" t="n">
        <v>14</v>
      </c>
      <c r="L5092" t="n">
        <v>-1</v>
      </c>
      <c r="M5092" t="n">
        <v>13</v>
      </c>
      <c r="N5092" t="n">
        <v>0</v>
      </c>
      <c r="O5092" t="inlineStr">
        <is>
          <t>不可 #3</t>
        </is>
      </c>
      <c r="P5092" t="inlineStr">
        <is>
          <t>有り</t>
        </is>
      </c>
      <c r="R5092" s="4">
        <f>IF(COUNT($M5092:$N5092)=0,"",IF(AND(IF($N5092&lt;&gt;"",$N5092,$M5092)&lt;=0,$O5092&lt;&gt;"可"),"警告",""))</f>
        <v/>
      </c>
      <c r="S5092" s="4">
        <f>IF(COUNT($M5092:$N5092)=0,0,IF(IF($N5092&lt;&gt;"",$N5092,$M5092)&gt;=スコアリング基準!$B$20,スコアリング基準!$C$20,IF(IF($N5092&lt;&gt;"",$N5092,$M5092)&gt;=スコアリング基準!$B$21,スコアリング基準!$C$21,IF(IF($N5092&lt;&gt;"",$N5092,$M5092)&gt;0,スコアリング基準!$C$22,0))))</f>
        <v/>
      </c>
      <c r="T5092" s="4">
        <f>IF($O5092="可",スコアリング基準!$C$23,0)</f>
        <v/>
      </c>
      <c r="U5092" s="4">
        <f>IF(OR(COUNT($K5092:$L5092)&lt;2,$K5092=0),0,IF(ABS($L5092)/$K5092&lt;=スコアリング基準!$B$24,スコアリング基準!$C$24,IF(ABS($L5092)/$K5092&lt;=スコアリング基準!$B$25,スコアリング基準!$C$25,IF(ABS($L5092)/$K5092&lt;=スコアリング基準!$B$26,スコアリング基準!$C$26,0))))</f>
        <v/>
      </c>
      <c r="V5092" s="4">
        <f>IF($P5092="なし",スコアリング基準!$C$27,0)</f>
        <v/>
      </c>
      <c r="W5092" s="4">
        <f>IF($F5092="",0,IF(ISNUMBER($F5092),IF($F5092&lt;=スコアリング基準!$B$28,スコアリング基準!$C$28,スコアリング基準!$C$29),0))</f>
        <v/>
      </c>
      <c r="X5092" s="4">
        <f>IFERROR(VLOOKUP($B5092,スコアリング基準!$A$36:$B$46,2,FALSE),0)</f>
        <v/>
      </c>
      <c r="Y5092" s="4">
        <f>SUM($S5092:$X5092)</f>
        <v/>
      </c>
      <c r="Z5092" s="4">
        <f>IF(COUNT($M5092:$N5092)=0,"データ無",IF($Y5092&gt;=スコアリング基準!$B$30,"S",IF($Y5092&gt;=スコアリング基準!$B$31,"A",IF($Y5092&gt;=スコアリング基準!$B$32,"B","C"))))</f>
        <v/>
      </c>
      <c r="AA5092">
        <f>IFERROR(INDEX(実績DB!$I$3:$I$104,MATCH($B5092&amp;$C5092,実績DB!$J$3:$J$104,0)),"")</f>
        <v/>
      </c>
    </row>
    <row r="5093">
      <c r="A5093" t="n">
        <v>5091</v>
      </c>
      <c r="B5093" t="inlineStr">
        <is>
          <t>中国</t>
        </is>
      </c>
      <c r="C5093" t="inlineStr">
        <is>
          <t>三野変電所</t>
        </is>
      </c>
      <c r="D5093" t="inlineStr">
        <is>
          <t>岡山県</t>
        </is>
      </c>
      <c r="E5093" t="n">
        <v>66</v>
      </c>
      <c r="F5093" t="n">
        <v>6</v>
      </c>
      <c r="G5093" s="3" t="n">
        <v>34.691344</v>
      </c>
      <c r="H5093" s="3" t="n">
        <v>133.934639</v>
      </c>
      <c r="I5093" t="inlineStr">
        <is>
          <t>Google Places(名称一致)</t>
        </is>
      </c>
      <c r="J5093" t="n">
        <v>28</v>
      </c>
      <c r="K5093" t="n">
        <v>28</v>
      </c>
      <c r="L5093" t="n">
        <v>-15</v>
      </c>
      <c r="M5093" t="n">
        <v>13</v>
      </c>
      <c r="N5093" t="n">
        <v>0</v>
      </c>
      <c r="O5093" t="inlineStr">
        <is>
          <t>不可 #3</t>
        </is>
      </c>
      <c r="P5093" t="inlineStr">
        <is>
          <t>有り</t>
        </is>
      </c>
      <c r="R5093" s="4">
        <f>IF(COUNT($M5093:$N5093)=0,"",IF(AND(IF($N5093&lt;&gt;"",$N5093,$M5093)&lt;=0,$O5093&lt;&gt;"可"),"警告",""))</f>
        <v/>
      </c>
      <c r="S5093" s="4">
        <f>IF(COUNT($M5093:$N5093)=0,0,IF(IF($N5093&lt;&gt;"",$N5093,$M5093)&gt;=スコアリング基準!$B$20,スコアリング基準!$C$20,IF(IF($N5093&lt;&gt;"",$N5093,$M5093)&gt;=スコアリング基準!$B$21,スコアリング基準!$C$21,IF(IF($N5093&lt;&gt;"",$N5093,$M5093)&gt;0,スコアリング基準!$C$22,0))))</f>
        <v/>
      </c>
      <c r="T5093" s="4">
        <f>IF($O5093="可",スコアリング基準!$C$23,0)</f>
        <v/>
      </c>
      <c r="U5093" s="4">
        <f>IF(OR(COUNT($K5093:$L5093)&lt;2,$K5093=0),0,IF(ABS($L5093)/$K5093&lt;=スコアリング基準!$B$24,スコアリング基準!$C$24,IF(ABS($L5093)/$K5093&lt;=スコアリング基準!$B$25,スコアリング基準!$C$25,IF(ABS($L5093)/$K5093&lt;=スコアリング基準!$B$26,スコアリング基準!$C$26,0))))</f>
        <v/>
      </c>
      <c r="V5093" s="4">
        <f>IF($P5093="なし",スコアリング基準!$C$27,0)</f>
        <v/>
      </c>
      <c r="W5093" s="4">
        <f>IF($F5093="",0,IF(ISNUMBER($F5093),IF($F5093&lt;=スコアリング基準!$B$28,スコアリング基準!$C$28,スコアリング基準!$C$29),0))</f>
        <v/>
      </c>
      <c r="X5093" s="4">
        <f>IFERROR(VLOOKUP($B5093,スコアリング基準!$A$36:$B$46,2,FALSE),0)</f>
        <v/>
      </c>
      <c r="Y5093" s="4">
        <f>SUM($S5093:$X5093)</f>
        <v/>
      </c>
      <c r="Z5093" s="4">
        <f>IF(COUNT($M5093:$N5093)=0,"データ無",IF($Y5093&gt;=スコアリング基準!$B$30,"S",IF($Y5093&gt;=スコアリング基準!$B$31,"A",IF($Y5093&gt;=スコアリング基準!$B$32,"B","C"))))</f>
        <v/>
      </c>
      <c r="AA5093">
        <f>IFERROR(INDEX(実績DB!$I$3:$I$104,MATCH($B5093&amp;$C5093,実績DB!$J$3:$J$104,0)),"")</f>
        <v/>
      </c>
    </row>
    <row r="5094">
      <c r="A5094" t="n">
        <v>5092</v>
      </c>
      <c r="B5094" t="inlineStr">
        <is>
          <t>中国</t>
        </is>
      </c>
      <c r="C5094" t="inlineStr">
        <is>
          <t>上市変電所</t>
        </is>
      </c>
      <c r="D5094" t="inlineStr">
        <is>
          <t>岡山県</t>
        </is>
      </c>
      <c r="E5094" t="n">
        <v>66</v>
      </c>
      <c r="F5094" t="n">
        <v>22</v>
      </c>
      <c r="G5094" s="3" t="n">
        <v>35.012288</v>
      </c>
      <c r="H5094" s="3" t="n">
        <v>133.434433</v>
      </c>
      <c r="I5094" t="inlineStr">
        <is>
          <t>Google Places(名称一致)</t>
        </is>
      </c>
      <c r="J5094" t="n">
        <v>9</v>
      </c>
      <c r="K5094" t="n">
        <v>6</v>
      </c>
      <c r="L5094" t="n">
        <v>0</v>
      </c>
      <c r="M5094" t="n">
        <v>6</v>
      </c>
      <c r="N5094" t="n">
        <v>0</v>
      </c>
      <c r="O5094" t="inlineStr">
        <is>
          <t>不可 ♯2</t>
        </is>
      </c>
      <c r="P5094" t="inlineStr">
        <is>
          <t>有り</t>
        </is>
      </c>
      <c r="R5094" s="4">
        <f>IF(COUNT($M5094:$N5094)=0,"",IF(AND(IF($N5094&lt;&gt;"",$N5094,$M5094)&lt;=0,$O5094&lt;&gt;"可"),"警告",""))</f>
        <v/>
      </c>
      <c r="S5094" s="4">
        <f>IF(COUNT($M5094:$N5094)=0,0,IF(IF($N5094&lt;&gt;"",$N5094,$M5094)&gt;=スコアリング基準!$B$20,スコアリング基準!$C$20,IF(IF($N5094&lt;&gt;"",$N5094,$M5094)&gt;=スコアリング基準!$B$21,スコアリング基準!$C$21,IF(IF($N5094&lt;&gt;"",$N5094,$M5094)&gt;0,スコアリング基準!$C$22,0))))</f>
        <v/>
      </c>
      <c r="T5094" s="4">
        <f>IF($O5094="可",スコアリング基準!$C$23,0)</f>
        <v/>
      </c>
      <c r="U5094" s="4">
        <f>IF(OR(COUNT($K5094:$L5094)&lt;2,$K5094=0),0,IF(ABS($L5094)/$K5094&lt;=スコアリング基準!$B$24,スコアリング基準!$C$24,IF(ABS($L5094)/$K5094&lt;=スコアリング基準!$B$25,スコアリング基準!$C$25,IF(ABS($L5094)/$K5094&lt;=スコアリング基準!$B$26,スコアリング基準!$C$26,0))))</f>
        <v/>
      </c>
      <c r="V5094" s="4">
        <f>IF($P5094="なし",スコアリング基準!$C$27,0)</f>
        <v/>
      </c>
      <c r="W5094" s="4">
        <f>IF($F5094="",0,IF(ISNUMBER($F5094),IF($F5094&lt;=スコアリング基準!$B$28,スコアリング基準!$C$28,スコアリング基準!$C$29),0))</f>
        <v/>
      </c>
      <c r="X5094" s="4">
        <f>IFERROR(VLOOKUP($B5094,スコアリング基準!$A$36:$B$46,2,FALSE),0)</f>
        <v/>
      </c>
      <c r="Y5094" s="4">
        <f>SUM($S5094:$X5094)</f>
        <v/>
      </c>
      <c r="Z5094" s="4">
        <f>IF(COUNT($M5094:$N5094)=0,"データ無",IF($Y5094&gt;=スコアリング基準!$B$30,"S",IF($Y5094&gt;=スコアリング基準!$B$31,"A",IF($Y5094&gt;=スコアリング基準!$B$32,"B","C"))))</f>
        <v/>
      </c>
      <c r="AA5094">
        <f>IFERROR(INDEX(実績DB!$I$3:$I$104,MATCH($B5094&amp;$C5094,実績DB!$J$3:$J$104,0)),"")</f>
        <v/>
      </c>
    </row>
    <row r="5095">
      <c r="A5095" t="n">
        <v>5093</v>
      </c>
      <c r="B5095" t="inlineStr">
        <is>
          <t>中国</t>
        </is>
      </c>
      <c r="C5095" t="inlineStr">
        <is>
          <t>下府変電所</t>
        </is>
      </c>
      <c r="D5095" t="inlineStr">
        <is>
          <t>島根県</t>
        </is>
      </c>
      <c r="E5095" t="n">
        <v>66</v>
      </c>
      <c r="F5095" t="n">
        <v>6</v>
      </c>
      <c r="G5095" s="3" t="n">
        <v>34.924732</v>
      </c>
      <c r="H5095" s="3" t="n">
        <v>132.119612</v>
      </c>
      <c r="I5095" t="inlineStr">
        <is>
          <t>Google Places(名称一致)</t>
        </is>
      </c>
      <c r="J5095" t="n">
        <v>19</v>
      </c>
      <c r="K5095" t="n">
        <v>14</v>
      </c>
      <c r="L5095" t="n">
        <v>-13</v>
      </c>
      <c r="M5095" t="n">
        <v>1</v>
      </c>
      <c r="N5095" t="n">
        <v>0</v>
      </c>
      <c r="O5095" t="inlineStr">
        <is>
          <t>不可 ♯3</t>
        </is>
      </c>
      <c r="P5095" t="inlineStr">
        <is>
          <t>有り</t>
        </is>
      </c>
      <c r="R5095" s="4">
        <f>IF(COUNT($M5095:$N5095)=0,"",IF(AND(IF($N5095&lt;&gt;"",$N5095,$M5095)&lt;=0,$O5095&lt;&gt;"可"),"警告",""))</f>
        <v/>
      </c>
      <c r="S5095" s="4">
        <f>IF(COUNT($M5095:$N5095)=0,0,IF(IF($N5095&lt;&gt;"",$N5095,$M5095)&gt;=スコアリング基準!$B$20,スコアリング基準!$C$20,IF(IF($N5095&lt;&gt;"",$N5095,$M5095)&gt;=スコアリング基準!$B$21,スコアリング基準!$C$21,IF(IF($N5095&lt;&gt;"",$N5095,$M5095)&gt;0,スコアリング基準!$C$22,0))))</f>
        <v/>
      </c>
      <c r="T5095" s="4">
        <f>IF($O5095="可",スコアリング基準!$C$23,0)</f>
        <v/>
      </c>
      <c r="U5095" s="4">
        <f>IF(OR(COUNT($K5095:$L5095)&lt;2,$K5095=0),0,IF(ABS($L5095)/$K5095&lt;=スコアリング基準!$B$24,スコアリング基準!$C$24,IF(ABS($L5095)/$K5095&lt;=スコアリング基準!$B$25,スコアリング基準!$C$25,IF(ABS($L5095)/$K5095&lt;=スコアリング基準!$B$26,スコアリング基準!$C$26,0))))</f>
        <v/>
      </c>
      <c r="V5095" s="4">
        <f>IF($P5095="なし",スコアリング基準!$C$27,0)</f>
        <v/>
      </c>
      <c r="W5095" s="4">
        <f>IF($F5095="",0,IF(ISNUMBER($F5095),IF($F5095&lt;=スコアリング基準!$B$28,スコアリング基準!$C$28,スコアリング基準!$C$29),0))</f>
        <v/>
      </c>
      <c r="X5095" s="4">
        <f>IFERROR(VLOOKUP($B5095,スコアリング基準!$A$36:$B$46,2,FALSE),0)</f>
        <v/>
      </c>
      <c r="Y5095" s="4">
        <f>SUM($S5095:$X5095)</f>
        <v/>
      </c>
      <c r="Z5095" s="4">
        <f>IF(COUNT($M5095:$N5095)=0,"データ無",IF($Y5095&gt;=スコアリング基準!$B$30,"S",IF($Y5095&gt;=スコアリング基準!$B$31,"A",IF($Y5095&gt;=スコアリング基準!$B$32,"B","C"))))</f>
        <v/>
      </c>
      <c r="AA5095">
        <f>IFERROR(INDEX(実績DB!$I$3:$I$104,MATCH($B5095&amp;$C5095,実績DB!$J$3:$J$104,0)),"")</f>
        <v/>
      </c>
    </row>
    <row r="5096">
      <c r="A5096" t="n">
        <v>5094</v>
      </c>
      <c r="B5096" t="inlineStr">
        <is>
          <t>中国</t>
        </is>
      </c>
      <c r="C5096" t="inlineStr">
        <is>
          <t>下松変電所</t>
        </is>
      </c>
      <c r="D5096" t="inlineStr">
        <is>
          <t>山口県</t>
        </is>
      </c>
      <c r="E5096" t="n">
        <v>66</v>
      </c>
      <c r="F5096" t="n">
        <v>6</v>
      </c>
      <c r="G5096" s="3" t="n">
        <v>33.99984</v>
      </c>
      <c r="H5096" s="3" t="n">
        <v>131.87705</v>
      </c>
      <c r="I5096" t="inlineStr">
        <is>
          <t>OSM実測(名称一致)</t>
        </is>
      </c>
      <c r="J5096" t="n">
        <v>28</v>
      </c>
      <c r="K5096" t="n">
        <v>28</v>
      </c>
      <c r="L5096" t="n">
        <v>-22</v>
      </c>
      <c r="M5096" t="n">
        <v>6</v>
      </c>
      <c r="N5096" t="n">
        <v>0</v>
      </c>
      <c r="O5096" t="inlineStr">
        <is>
          <t>不可 ♯3</t>
        </is>
      </c>
      <c r="P5096" t="inlineStr">
        <is>
          <t>有り</t>
        </is>
      </c>
      <c r="R5096" s="4">
        <f>IF(COUNT($M5096:$N5096)=0,"",IF(AND(IF($N5096&lt;&gt;"",$N5096,$M5096)&lt;=0,$O5096&lt;&gt;"可"),"警告",""))</f>
        <v/>
      </c>
      <c r="S5096" s="4">
        <f>IF(COUNT($M5096:$N5096)=0,0,IF(IF($N5096&lt;&gt;"",$N5096,$M5096)&gt;=スコアリング基準!$B$20,スコアリング基準!$C$20,IF(IF($N5096&lt;&gt;"",$N5096,$M5096)&gt;=スコアリング基準!$B$21,スコアリング基準!$C$21,IF(IF($N5096&lt;&gt;"",$N5096,$M5096)&gt;0,スコアリング基準!$C$22,0))))</f>
        <v/>
      </c>
      <c r="T5096" s="4">
        <f>IF($O5096="可",スコアリング基準!$C$23,0)</f>
        <v/>
      </c>
      <c r="U5096" s="4">
        <f>IF(OR(COUNT($K5096:$L5096)&lt;2,$K5096=0),0,IF(ABS($L5096)/$K5096&lt;=スコアリング基準!$B$24,スコアリング基準!$C$24,IF(ABS($L5096)/$K5096&lt;=スコアリング基準!$B$25,スコアリング基準!$C$25,IF(ABS($L5096)/$K5096&lt;=スコアリング基準!$B$26,スコアリング基準!$C$26,0))))</f>
        <v/>
      </c>
      <c r="V5096" s="4">
        <f>IF($P5096="なし",スコアリング基準!$C$27,0)</f>
        <v/>
      </c>
      <c r="W5096" s="4">
        <f>IF($F5096="",0,IF(ISNUMBER($F5096),IF($F5096&lt;=スコアリング基準!$B$28,スコアリング基準!$C$28,スコアリング基準!$C$29),0))</f>
        <v/>
      </c>
      <c r="X5096" s="4">
        <f>IFERROR(VLOOKUP($B5096,スコアリング基準!$A$36:$B$46,2,FALSE),0)</f>
        <v/>
      </c>
      <c r="Y5096" s="4">
        <f>SUM($S5096:$X5096)</f>
        <v/>
      </c>
      <c r="Z5096" s="4">
        <f>IF(COUNT($M5096:$N5096)=0,"データ無",IF($Y5096&gt;=スコアリング基準!$B$30,"S",IF($Y5096&gt;=スコアリング基準!$B$31,"A",IF($Y5096&gt;=スコアリング基準!$B$32,"B","C"))))</f>
        <v/>
      </c>
      <c r="AA5096">
        <f>IFERROR(INDEX(実績DB!$I$3:$I$104,MATCH($B5096&amp;$C5096,実績DB!$J$3:$J$104,0)),"")</f>
        <v/>
      </c>
    </row>
    <row r="5097">
      <c r="A5097" t="n">
        <v>5095</v>
      </c>
      <c r="B5097" t="inlineStr">
        <is>
          <t>中国</t>
        </is>
      </c>
      <c r="C5097" t="inlineStr">
        <is>
          <t>中畝変電所</t>
        </is>
      </c>
      <c r="D5097" t="inlineStr">
        <is>
          <t>岡山県</t>
        </is>
      </c>
      <c r="E5097" t="n">
        <v>66</v>
      </c>
      <c r="F5097" t="n">
        <v>6</v>
      </c>
      <c r="G5097" s="3" t="n">
        <v>34.527136</v>
      </c>
      <c r="H5097" s="3" t="n">
        <v>133.740559</v>
      </c>
      <c r="I5097" t="inlineStr">
        <is>
          <t>Google Places(名称一致)</t>
        </is>
      </c>
      <c r="J5097" t="n">
        <v>28</v>
      </c>
      <c r="K5097" t="n">
        <v>28</v>
      </c>
      <c r="L5097" t="n">
        <v>-14</v>
      </c>
      <c r="M5097" t="n">
        <v>14</v>
      </c>
      <c r="N5097" t="n">
        <v>0</v>
      </c>
      <c r="O5097" t="inlineStr">
        <is>
          <t>不可 ♯3</t>
        </is>
      </c>
      <c r="P5097" t="inlineStr">
        <is>
          <t>有り</t>
        </is>
      </c>
      <c r="R5097" s="4">
        <f>IF(COUNT($M5097:$N5097)=0,"",IF(AND(IF($N5097&lt;&gt;"",$N5097,$M5097)&lt;=0,$O5097&lt;&gt;"可"),"警告",""))</f>
        <v/>
      </c>
      <c r="S5097" s="4">
        <f>IF(COUNT($M5097:$N5097)=0,0,IF(IF($N5097&lt;&gt;"",$N5097,$M5097)&gt;=スコアリング基準!$B$20,スコアリング基準!$C$20,IF(IF($N5097&lt;&gt;"",$N5097,$M5097)&gt;=スコアリング基準!$B$21,スコアリング基準!$C$21,IF(IF($N5097&lt;&gt;"",$N5097,$M5097)&gt;0,スコアリング基準!$C$22,0))))</f>
        <v/>
      </c>
      <c r="T5097" s="4">
        <f>IF($O5097="可",スコアリング基準!$C$23,0)</f>
        <v/>
      </c>
      <c r="U5097" s="4">
        <f>IF(OR(COUNT($K5097:$L5097)&lt;2,$K5097=0),0,IF(ABS($L5097)/$K5097&lt;=スコアリング基準!$B$24,スコアリング基準!$C$24,IF(ABS($L5097)/$K5097&lt;=スコアリング基準!$B$25,スコアリング基準!$C$25,IF(ABS($L5097)/$K5097&lt;=スコアリング基準!$B$26,スコアリング基準!$C$26,0))))</f>
        <v/>
      </c>
      <c r="V5097" s="4">
        <f>IF($P5097="なし",スコアリング基準!$C$27,0)</f>
        <v/>
      </c>
      <c r="W5097" s="4">
        <f>IF($F5097="",0,IF(ISNUMBER($F5097),IF($F5097&lt;=スコアリング基準!$B$28,スコアリング基準!$C$28,スコアリング基準!$C$29),0))</f>
        <v/>
      </c>
      <c r="X5097" s="4">
        <f>IFERROR(VLOOKUP($B5097,スコアリング基準!$A$36:$B$46,2,FALSE),0)</f>
        <v/>
      </c>
      <c r="Y5097" s="4">
        <f>SUM($S5097:$X5097)</f>
        <v/>
      </c>
      <c r="Z5097" s="4">
        <f>IF(COUNT($M5097:$N5097)=0,"データ無",IF($Y5097&gt;=スコアリング基準!$B$30,"S",IF($Y5097&gt;=スコアリング基準!$B$31,"A",IF($Y5097&gt;=スコアリング基準!$B$32,"B","C"))))</f>
        <v/>
      </c>
      <c r="AA5097">
        <f>IFERROR(INDEX(実績DB!$I$3:$I$104,MATCH($B5097&amp;$C5097,実績DB!$J$3:$J$104,0)),"")</f>
        <v/>
      </c>
    </row>
    <row r="5098">
      <c r="A5098" t="n">
        <v>5096</v>
      </c>
      <c r="B5098" t="inlineStr">
        <is>
          <t>中国</t>
        </is>
      </c>
      <c r="C5098" t="inlineStr">
        <is>
          <t>串田変電所</t>
        </is>
      </c>
      <c r="D5098" t="inlineStr">
        <is>
          <t>岡山県</t>
        </is>
      </c>
      <c r="E5098" t="n">
        <v>66</v>
      </c>
      <c r="F5098" t="n">
        <v>6</v>
      </c>
      <c r="G5098" s="3" t="n">
        <v>34.54208</v>
      </c>
      <c r="H5098" s="3" t="n">
        <v>133.81019</v>
      </c>
      <c r="I5098" t="inlineStr">
        <is>
          <t>Google Places(名称一致)</t>
        </is>
      </c>
      <c r="J5098" t="n">
        <v>38</v>
      </c>
      <c r="K5098" t="n">
        <v>33</v>
      </c>
      <c r="L5098" t="n">
        <v>-27</v>
      </c>
      <c r="M5098" t="n">
        <v>6</v>
      </c>
      <c r="N5098" t="n">
        <v>0</v>
      </c>
      <c r="O5098" t="inlineStr">
        <is>
          <t>不可 ♯3</t>
        </is>
      </c>
      <c r="P5098" t="inlineStr">
        <is>
          <t>有り</t>
        </is>
      </c>
      <c r="R5098" s="4">
        <f>IF(COUNT($M5098:$N5098)=0,"",IF(AND(IF($N5098&lt;&gt;"",$N5098,$M5098)&lt;=0,$O5098&lt;&gt;"可"),"警告",""))</f>
        <v/>
      </c>
      <c r="S5098" s="4">
        <f>IF(COUNT($M5098:$N5098)=0,0,IF(IF($N5098&lt;&gt;"",$N5098,$M5098)&gt;=スコアリング基準!$B$20,スコアリング基準!$C$20,IF(IF($N5098&lt;&gt;"",$N5098,$M5098)&gt;=スコアリング基準!$B$21,スコアリング基準!$C$21,IF(IF($N5098&lt;&gt;"",$N5098,$M5098)&gt;0,スコアリング基準!$C$22,0))))</f>
        <v/>
      </c>
      <c r="T5098" s="4">
        <f>IF($O5098="可",スコアリング基準!$C$23,0)</f>
        <v/>
      </c>
      <c r="U5098" s="4">
        <f>IF(OR(COUNT($K5098:$L5098)&lt;2,$K5098=0),0,IF(ABS($L5098)/$K5098&lt;=スコアリング基準!$B$24,スコアリング基準!$C$24,IF(ABS($L5098)/$K5098&lt;=スコアリング基準!$B$25,スコアリング基準!$C$25,IF(ABS($L5098)/$K5098&lt;=スコアリング基準!$B$26,スコアリング基準!$C$26,0))))</f>
        <v/>
      </c>
      <c r="V5098" s="4">
        <f>IF($P5098="なし",スコアリング基準!$C$27,0)</f>
        <v/>
      </c>
      <c r="W5098" s="4">
        <f>IF($F5098="",0,IF(ISNUMBER($F5098),IF($F5098&lt;=スコアリング基準!$B$28,スコアリング基準!$C$28,スコアリング基準!$C$29),0))</f>
        <v/>
      </c>
      <c r="X5098" s="4">
        <f>IFERROR(VLOOKUP($B5098,スコアリング基準!$A$36:$B$46,2,FALSE),0)</f>
        <v/>
      </c>
      <c r="Y5098" s="4">
        <f>SUM($S5098:$X5098)</f>
        <v/>
      </c>
      <c r="Z5098" s="4">
        <f>IF(COUNT($M5098:$N5098)=0,"データ無",IF($Y5098&gt;=スコアリング基準!$B$30,"S",IF($Y5098&gt;=スコアリング基準!$B$31,"A",IF($Y5098&gt;=スコアリング基準!$B$32,"B","C"))))</f>
        <v/>
      </c>
      <c r="AA5098">
        <f>IFERROR(INDEX(実績DB!$I$3:$I$104,MATCH($B5098&amp;$C5098,実績DB!$J$3:$J$104,0)),"")</f>
        <v/>
      </c>
    </row>
    <row r="5099">
      <c r="A5099" t="n">
        <v>5097</v>
      </c>
      <c r="B5099" t="inlineStr">
        <is>
          <t>中国</t>
        </is>
      </c>
      <c r="C5099" t="inlineStr">
        <is>
          <t>久世変電所</t>
        </is>
      </c>
      <c r="D5099" t="inlineStr">
        <is>
          <t>岡山県</t>
        </is>
      </c>
      <c r="E5099" t="n">
        <v>66</v>
      </c>
      <c r="F5099" t="n">
        <v>6</v>
      </c>
      <c r="G5099" s="3" t="n">
        <v>35.07855</v>
      </c>
      <c r="H5099" s="3" t="n">
        <v>133.75407</v>
      </c>
      <c r="I5099" t="inlineStr">
        <is>
          <t>Google Places(名称一致)</t>
        </is>
      </c>
      <c r="J5099" t="n">
        <v>38</v>
      </c>
      <c r="K5099" t="n">
        <v>33</v>
      </c>
      <c r="L5099" t="n">
        <v>-27</v>
      </c>
      <c r="M5099" t="n">
        <v>8</v>
      </c>
      <c r="N5099" t="n">
        <v>0</v>
      </c>
      <c r="O5099" t="inlineStr">
        <is>
          <t>不可 ♯3</t>
        </is>
      </c>
      <c r="P5099" t="inlineStr">
        <is>
          <t>有り</t>
        </is>
      </c>
      <c r="R5099" s="4">
        <f>IF(COUNT($M5099:$N5099)=0,"",IF(AND(IF($N5099&lt;&gt;"",$N5099,$M5099)&lt;=0,$O5099&lt;&gt;"可"),"警告",""))</f>
        <v/>
      </c>
      <c r="S5099" s="4">
        <f>IF(COUNT($M5099:$N5099)=0,0,IF(IF($N5099&lt;&gt;"",$N5099,$M5099)&gt;=スコアリング基準!$B$20,スコアリング基準!$C$20,IF(IF($N5099&lt;&gt;"",$N5099,$M5099)&gt;=スコアリング基準!$B$21,スコアリング基準!$C$21,IF(IF($N5099&lt;&gt;"",$N5099,$M5099)&gt;0,スコアリング基準!$C$22,0))))</f>
        <v/>
      </c>
      <c r="T5099" s="4">
        <f>IF($O5099="可",スコアリング基準!$C$23,0)</f>
        <v/>
      </c>
      <c r="U5099" s="4">
        <f>IF(OR(COUNT($K5099:$L5099)&lt;2,$K5099=0),0,IF(ABS($L5099)/$K5099&lt;=スコアリング基準!$B$24,スコアリング基準!$C$24,IF(ABS($L5099)/$K5099&lt;=スコアリング基準!$B$25,スコアリング基準!$C$25,IF(ABS($L5099)/$K5099&lt;=スコアリング基準!$B$26,スコアリング基準!$C$26,0))))</f>
        <v/>
      </c>
      <c r="V5099" s="4">
        <f>IF($P5099="なし",スコアリング基準!$C$27,0)</f>
        <v/>
      </c>
      <c r="W5099" s="4">
        <f>IF($F5099="",0,IF(ISNUMBER($F5099),IF($F5099&lt;=スコアリング基準!$B$28,スコアリング基準!$C$28,スコアリング基準!$C$29),0))</f>
        <v/>
      </c>
      <c r="X5099" s="4">
        <f>IFERROR(VLOOKUP($B5099,スコアリング基準!$A$36:$B$46,2,FALSE),0)</f>
        <v/>
      </c>
      <c r="Y5099" s="4">
        <f>SUM($S5099:$X5099)</f>
        <v/>
      </c>
      <c r="Z5099" s="4">
        <f>IF(COUNT($M5099:$N5099)=0,"データ無",IF($Y5099&gt;=スコアリング基準!$B$30,"S",IF($Y5099&gt;=スコアリング基準!$B$31,"A",IF($Y5099&gt;=スコアリング基準!$B$32,"B","C"))))</f>
        <v/>
      </c>
      <c r="AA5099">
        <f>IFERROR(INDEX(実績DB!$I$3:$I$104,MATCH($B5099&amp;$C5099,実績DB!$J$3:$J$104,0)),"")</f>
        <v/>
      </c>
    </row>
    <row r="5100">
      <c r="A5100" t="n">
        <v>5098</v>
      </c>
      <c r="B5100" t="inlineStr">
        <is>
          <t>中国</t>
        </is>
      </c>
      <c r="C5100" t="inlineStr">
        <is>
          <t>久米変電所</t>
        </is>
      </c>
      <c r="D5100" t="inlineStr">
        <is>
          <t>岡山県</t>
        </is>
      </c>
      <c r="E5100" t="n">
        <v>66</v>
      </c>
      <c r="F5100" t="n">
        <v>6</v>
      </c>
      <c r="G5100" s="3" t="n">
        <v>35.054204</v>
      </c>
      <c r="H5100" s="3" t="n">
        <v>133.934456</v>
      </c>
      <c r="I5100" t="inlineStr">
        <is>
          <t>Google Places(名称一致)</t>
        </is>
      </c>
      <c r="J5100" t="n">
        <v>42</v>
      </c>
      <c r="K5100" t="n">
        <v>38</v>
      </c>
      <c r="L5100" t="n">
        <v>-38</v>
      </c>
      <c r="M5100" t="n">
        <v>0</v>
      </c>
      <c r="N5100" t="n">
        <v>0</v>
      </c>
      <c r="O5100" t="inlineStr">
        <is>
          <t>不可 ♯3</t>
        </is>
      </c>
      <c r="P5100" t="inlineStr">
        <is>
          <t>有り</t>
        </is>
      </c>
      <c r="R5100" s="4">
        <f>IF(COUNT($M5100:$N5100)=0,"",IF(AND(IF($N5100&lt;&gt;"",$N5100,$M5100)&lt;=0,$O5100&lt;&gt;"可"),"警告",""))</f>
        <v/>
      </c>
      <c r="S5100" s="4">
        <f>IF(COUNT($M5100:$N5100)=0,0,IF(IF($N5100&lt;&gt;"",$N5100,$M5100)&gt;=スコアリング基準!$B$20,スコアリング基準!$C$20,IF(IF($N5100&lt;&gt;"",$N5100,$M5100)&gt;=スコアリング基準!$B$21,スコアリング基準!$C$21,IF(IF($N5100&lt;&gt;"",$N5100,$M5100)&gt;0,スコアリング基準!$C$22,0))))</f>
        <v/>
      </c>
      <c r="T5100" s="4">
        <f>IF($O5100="可",スコアリング基準!$C$23,0)</f>
        <v/>
      </c>
      <c r="U5100" s="4">
        <f>IF(OR(COUNT($K5100:$L5100)&lt;2,$K5100=0),0,IF(ABS($L5100)/$K5100&lt;=スコアリング基準!$B$24,スコアリング基準!$C$24,IF(ABS($L5100)/$K5100&lt;=スコアリング基準!$B$25,スコアリング基準!$C$25,IF(ABS($L5100)/$K5100&lt;=スコアリング基準!$B$26,スコアリング基準!$C$26,0))))</f>
        <v/>
      </c>
      <c r="V5100" s="4">
        <f>IF($P5100="なし",スコアリング基準!$C$27,0)</f>
        <v/>
      </c>
      <c r="W5100" s="4">
        <f>IF($F5100="",0,IF(ISNUMBER($F5100),IF($F5100&lt;=スコアリング基準!$B$28,スコアリング基準!$C$28,スコアリング基準!$C$29),0))</f>
        <v/>
      </c>
      <c r="X5100" s="4">
        <f>IFERROR(VLOOKUP($B5100,スコアリング基準!$A$36:$B$46,2,FALSE),0)</f>
        <v/>
      </c>
      <c r="Y5100" s="4">
        <f>SUM($S5100:$X5100)</f>
        <v/>
      </c>
      <c r="Z5100" s="4">
        <f>IF(COUNT($M5100:$N5100)=0,"データ無",IF($Y5100&gt;=スコアリング基準!$B$30,"S",IF($Y5100&gt;=スコアリング基準!$B$31,"A",IF($Y5100&gt;=スコアリング基準!$B$32,"B","C"))))</f>
        <v/>
      </c>
      <c r="AA5100">
        <f>IFERROR(INDEX(実績DB!$I$3:$I$104,MATCH($B5100&amp;$C5100,実績DB!$J$3:$J$104,0)),"")</f>
        <v/>
      </c>
    </row>
    <row r="5101">
      <c r="A5101" t="n">
        <v>5099</v>
      </c>
      <c r="B5101" t="inlineStr">
        <is>
          <t>中国</t>
        </is>
      </c>
      <c r="C5101" t="inlineStr">
        <is>
          <t>二本木変電所</t>
        </is>
      </c>
      <c r="D5101" t="inlineStr">
        <is>
          <t>鳥取県</t>
        </is>
      </c>
      <c r="E5101" t="n">
        <v>66</v>
      </c>
      <c r="F5101" t="n">
        <v>6</v>
      </c>
      <c r="G5101" s="3" t="n">
        <v>35.430187</v>
      </c>
      <c r="H5101" s="3" t="n">
        <v>133.395239</v>
      </c>
      <c r="I5101" t="inlineStr">
        <is>
          <t>Google Places(名称一致)</t>
        </is>
      </c>
      <c r="J5101" t="n">
        <v>23</v>
      </c>
      <c r="K5101" t="n">
        <v>14</v>
      </c>
      <c r="L5101" t="n">
        <v>-7</v>
      </c>
      <c r="M5101" t="n">
        <v>5</v>
      </c>
      <c r="N5101" t="n">
        <v>0</v>
      </c>
      <c r="O5101" t="inlineStr">
        <is>
          <t>不可 ♯3</t>
        </is>
      </c>
      <c r="P5101" t="inlineStr">
        <is>
          <t>有り</t>
        </is>
      </c>
      <c r="R5101" s="4">
        <f>IF(COUNT($M5101:$N5101)=0,"",IF(AND(IF($N5101&lt;&gt;"",$N5101,$M5101)&lt;=0,$O5101&lt;&gt;"可"),"警告",""))</f>
        <v/>
      </c>
      <c r="S5101" s="4">
        <f>IF(COUNT($M5101:$N5101)=0,0,IF(IF($N5101&lt;&gt;"",$N5101,$M5101)&gt;=スコアリング基準!$B$20,スコアリング基準!$C$20,IF(IF($N5101&lt;&gt;"",$N5101,$M5101)&gt;=スコアリング基準!$B$21,スコアリング基準!$C$21,IF(IF($N5101&lt;&gt;"",$N5101,$M5101)&gt;0,スコアリング基準!$C$22,0))))</f>
        <v/>
      </c>
      <c r="T5101" s="4">
        <f>IF($O5101="可",スコアリング基準!$C$23,0)</f>
        <v/>
      </c>
      <c r="U5101" s="4">
        <f>IF(OR(COUNT($K5101:$L5101)&lt;2,$K5101=0),0,IF(ABS($L5101)/$K5101&lt;=スコアリング基準!$B$24,スコアリング基準!$C$24,IF(ABS($L5101)/$K5101&lt;=スコアリング基準!$B$25,スコアリング基準!$C$25,IF(ABS($L5101)/$K5101&lt;=スコアリング基準!$B$26,スコアリング基準!$C$26,0))))</f>
        <v/>
      </c>
      <c r="V5101" s="4">
        <f>IF($P5101="なし",スコアリング基準!$C$27,0)</f>
        <v/>
      </c>
      <c r="W5101" s="4">
        <f>IF($F5101="",0,IF(ISNUMBER($F5101),IF($F5101&lt;=スコアリング基準!$B$28,スコアリング基準!$C$28,スコアリング基準!$C$29),0))</f>
        <v/>
      </c>
      <c r="X5101" s="4">
        <f>IFERROR(VLOOKUP($B5101,スコアリング基準!$A$36:$B$46,2,FALSE),0)</f>
        <v/>
      </c>
      <c r="Y5101" s="4">
        <f>SUM($S5101:$X5101)</f>
        <v/>
      </c>
      <c r="Z5101" s="4">
        <f>IF(COUNT($M5101:$N5101)=0,"データ無",IF($Y5101&gt;=スコアリング基準!$B$30,"S",IF($Y5101&gt;=スコアリング基準!$B$31,"A",IF($Y5101&gt;=スコアリング基準!$B$32,"B","C"))))</f>
        <v/>
      </c>
      <c r="AA5101">
        <f>IFERROR(INDEX(実績DB!$I$3:$I$104,MATCH($B5101&amp;$C5101,実績DB!$J$3:$J$104,0)),"")</f>
        <v/>
      </c>
    </row>
    <row r="5102">
      <c r="A5102" t="n">
        <v>5100</v>
      </c>
      <c r="B5102" t="inlineStr">
        <is>
          <t>中国</t>
        </is>
      </c>
      <c r="C5102" t="inlineStr">
        <is>
          <t>仁万変電所</t>
        </is>
      </c>
      <c r="D5102" t="inlineStr">
        <is>
          <t>島根県</t>
        </is>
      </c>
      <c r="E5102" t="n">
        <v>66</v>
      </c>
      <c r="F5102" t="n">
        <v>6</v>
      </c>
      <c r="G5102" s="3" t="n">
        <v>35.15177</v>
      </c>
      <c r="H5102" s="3" t="n">
        <v>132.40094</v>
      </c>
      <c r="I5102" t="inlineStr">
        <is>
          <t>Google Places(名称一致)</t>
        </is>
      </c>
      <c r="J5102" t="n">
        <v>19</v>
      </c>
      <c r="K5102" t="n">
        <v>19</v>
      </c>
      <c r="L5102" t="n">
        <v>-15</v>
      </c>
      <c r="M5102" t="n">
        <v>4</v>
      </c>
      <c r="N5102" t="n">
        <v>0</v>
      </c>
      <c r="O5102" t="inlineStr">
        <is>
          <t>不可 ♯3</t>
        </is>
      </c>
      <c r="P5102" t="inlineStr">
        <is>
          <t>有り</t>
        </is>
      </c>
      <c r="R5102" s="4">
        <f>IF(COUNT($M5102:$N5102)=0,"",IF(AND(IF($N5102&lt;&gt;"",$N5102,$M5102)&lt;=0,$O5102&lt;&gt;"可"),"警告",""))</f>
        <v/>
      </c>
      <c r="S5102" s="4">
        <f>IF(COUNT($M5102:$N5102)=0,0,IF(IF($N5102&lt;&gt;"",$N5102,$M5102)&gt;=スコアリング基準!$B$20,スコアリング基準!$C$20,IF(IF($N5102&lt;&gt;"",$N5102,$M5102)&gt;=スコアリング基準!$B$21,スコアリング基準!$C$21,IF(IF($N5102&lt;&gt;"",$N5102,$M5102)&gt;0,スコアリング基準!$C$22,0))))</f>
        <v/>
      </c>
      <c r="T5102" s="4">
        <f>IF($O5102="可",スコアリング基準!$C$23,0)</f>
        <v/>
      </c>
      <c r="U5102" s="4">
        <f>IF(OR(COUNT($K5102:$L5102)&lt;2,$K5102=0),0,IF(ABS($L5102)/$K5102&lt;=スコアリング基準!$B$24,スコアリング基準!$C$24,IF(ABS($L5102)/$K5102&lt;=スコアリング基準!$B$25,スコアリング基準!$C$25,IF(ABS($L5102)/$K5102&lt;=スコアリング基準!$B$26,スコアリング基準!$C$26,0))))</f>
        <v/>
      </c>
      <c r="V5102" s="4">
        <f>IF($P5102="なし",スコアリング基準!$C$27,0)</f>
        <v/>
      </c>
      <c r="W5102" s="4">
        <f>IF($F5102="",0,IF(ISNUMBER($F5102),IF($F5102&lt;=スコアリング基準!$B$28,スコアリング基準!$C$28,スコアリング基準!$C$29),0))</f>
        <v/>
      </c>
      <c r="X5102" s="4">
        <f>IFERROR(VLOOKUP($B5102,スコアリング基準!$A$36:$B$46,2,FALSE),0)</f>
        <v/>
      </c>
      <c r="Y5102" s="4">
        <f>SUM($S5102:$X5102)</f>
        <v/>
      </c>
      <c r="Z5102" s="4">
        <f>IF(COUNT($M5102:$N5102)=0,"データ無",IF($Y5102&gt;=スコアリング基準!$B$30,"S",IF($Y5102&gt;=スコアリング基準!$B$31,"A",IF($Y5102&gt;=スコアリング基準!$B$32,"B","C"))))</f>
        <v/>
      </c>
      <c r="AA5102">
        <f>IFERROR(INDEX(実績DB!$I$3:$I$104,MATCH($B5102&amp;$C5102,実績DB!$J$3:$J$104,0)),"")</f>
        <v/>
      </c>
    </row>
    <row r="5103">
      <c r="A5103" t="n">
        <v>5101</v>
      </c>
      <c r="B5103" t="inlineStr">
        <is>
          <t>中国</t>
        </is>
      </c>
      <c r="C5103" t="inlineStr">
        <is>
          <t>仁方変電所</t>
        </is>
      </c>
      <c r="D5103" t="inlineStr">
        <is>
          <t>広島県</t>
        </is>
      </c>
      <c r="E5103" t="n">
        <v>66</v>
      </c>
      <c r="F5103" t="n">
        <v>6</v>
      </c>
      <c r="G5103" s="3" t="n">
        <v>34.224615</v>
      </c>
      <c r="H5103" s="3" t="n">
        <v>132.649209</v>
      </c>
      <c r="I5103" t="inlineStr">
        <is>
          <t>Google Places(名称一致)</t>
        </is>
      </c>
      <c r="J5103" t="n">
        <v>28</v>
      </c>
      <c r="K5103" t="n">
        <v>28</v>
      </c>
      <c r="L5103" t="n">
        <v>-14</v>
      </c>
      <c r="M5103" t="n">
        <v>14</v>
      </c>
      <c r="N5103" t="n">
        <v>0</v>
      </c>
      <c r="O5103" t="inlineStr">
        <is>
          <t>不可 ♯3</t>
        </is>
      </c>
      <c r="P5103" t="inlineStr">
        <is>
          <t>有り</t>
        </is>
      </c>
      <c r="R5103" s="4">
        <f>IF(COUNT($M5103:$N5103)=0,"",IF(AND(IF($N5103&lt;&gt;"",$N5103,$M5103)&lt;=0,$O5103&lt;&gt;"可"),"警告",""))</f>
        <v/>
      </c>
      <c r="S5103" s="4">
        <f>IF(COUNT($M5103:$N5103)=0,0,IF(IF($N5103&lt;&gt;"",$N5103,$M5103)&gt;=スコアリング基準!$B$20,スコアリング基準!$C$20,IF(IF($N5103&lt;&gt;"",$N5103,$M5103)&gt;=スコアリング基準!$B$21,スコアリング基準!$C$21,IF(IF($N5103&lt;&gt;"",$N5103,$M5103)&gt;0,スコアリング基準!$C$22,0))))</f>
        <v/>
      </c>
      <c r="T5103" s="4">
        <f>IF($O5103="可",スコアリング基準!$C$23,0)</f>
        <v/>
      </c>
      <c r="U5103" s="4">
        <f>IF(OR(COUNT($K5103:$L5103)&lt;2,$K5103=0),0,IF(ABS($L5103)/$K5103&lt;=スコアリング基準!$B$24,スコアリング基準!$C$24,IF(ABS($L5103)/$K5103&lt;=スコアリング基準!$B$25,スコアリング基準!$C$25,IF(ABS($L5103)/$K5103&lt;=スコアリング基準!$B$26,スコアリング基準!$C$26,0))))</f>
        <v/>
      </c>
      <c r="V5103" s="4">
        <f>IF($P5103="なし",スコアリング基準!$C$27,0)</f>
        <v/>
      </c>
      <c r="W5103" s="4">
        <f>IF($F5103="",0,IF(ISNUMBER($F5103),IF($F5103&lt;=スコアリング基準!$B$28,スコアリング基準!$C$28,スコアリング基準!$C$29),0))</f>
        <v/>
      </c>
      <c r="X5103" s="4">
        <f>IFERROR(VLOOKUP($B5103,スコアリング基準!$A$36:$B$46,2,FALSE),0)</f>
        <v/>
      </c>
      <c r="Y5103" s="4">
        <f>SUM($S5103:$X5103)</f>
        <v/>
      </c>
      <c r="Z5103" s="4">
        <f>IF(COUNT($M5103:$N5103)=0,"データ無",IF($Y5103&gt;=スコアリング基準!$B$30,"S",IF($Y5103&gt;=スコアリング基準!$B$31,"A",IF($Y5103&gt;=スコアリング基準!$B$32,"B","C"))))</f>
        <v/>
      </c>
      <c r="AA5103">
        <f>IFERROR(INDEX(実績DB!$I$3:$I$104,MATCH($B5103&amp;$C5103,実績DB!$J$3:$J$104,0)),"")</f>
        <v/>
      </c>
    </row>
    <row r="5104">
      <c r="A5104" t="n">
        <v>5102</v>
      </c>
      <c r="B5104" t="inlineStr">
        <is>
          <t>中国</t>
        </is>
      </c>
      <c r="C5104" t="inlineStr">
        <is>
          <t>伊部変電所</t>
        </is>
      </c>
      <c r="D5104" t="inlineStr">
        <is>
          <t>岡山県</t>
        </is>
      </c>
      <c r="E5104" t="n">
        <v>66</v>
      </c>
      <c r="F5104" t="n">
        <v>6</v>
      </c>
      <c r="G5104" s="3" t="n">
        <v>34.73694</v>
      </c>
      <c r="H5104" s="3" t="n">
        <v>134.16962</v>
      </c>
      <c r="I5104" t="inlineStr">
        <is>
          <t>Google Places(名称一致)</t>
        </is>
      </c>
      <c r="J5104" t="n">
        <v>47</v>
      </c>
      <c r="K5104" t="n">
        <v>42</v>
      </c>
      <c r="L5104" t="n">
        <v>-39</v>
      </c>
      <c r="M5104" t="n">
        <v>3</v>
      </c>
      <c r="N5104" t="n">
        <v>0</v>
      </c>
      <c r="O5104" t="inlineStr">
        <is>
          <t>不可 #3</t>
        </is>
      </c>
      <c r="P5104" t="inlineStr">
        <is>
          <t>有り</t>
        </is>
      </c>
      <c r="R5104" s="4">
        <f>IF(COUNT($M5104:$N5104)=0,"",IF(AND(IF($N5104&lt;&gt;"",$N5104,$M5104)&lt;=0,$O5104&lt;&gt;"可"),"警告",""))</f>
        <v/>
      </c>
      <c r="S5104" s="4">
        <f>IF(COUNT($M5104:$N5104)=0,0,IF(IF($N5104&lt;&gt;"",$N5104,$M5104)&gt;=スコアリング基準!$B$20,スコアリング基準!$C$20,IF(IF($N5104&lt;&gt;"",$N5104,$M5104)&gt;=スコアリング基準!$B$21,スコアリング基準!$C$21,IF(IF($N5104&lt;&gt;"",$N5104,$M5104)&gt;0,スコアリング基準!$C$22,0))))</f>
        <v/>
      </c>
      <c r="T5104" s="4">
        <f>IF($O5104="可",スコアリング基準!$C$23,0)</f>
        <v/>
      </c>
      <c r="U5104" s="4">
        <f>IF(OR(COUNT($K5104:$L5104)&lt;2,$K5104=0),0,IF(ABS($L5104)/$K5104&lt;=スコアリング基準!$B$24,スコアリング基準!$C$24,IF(ABS($L5104)/$K5104&lt;=スコアリング基準!$B$25,スコアリング基準!$C$25,IF(ABS($L5104)/$K5104&lt;=スコアリング基準!$B$26,スコアリング基準!$C$26,0))))</f>
        <v/>
      </c>
      <c r="V5104" s="4">
        <f>IF($P5104="なし",スコアリング基準!$C$27,0)</f>
        <v/>
      </c>
      <c r="W5104" s="4">
        <f>IF($F5104="",0,IF(ISNUMBER($F5104),IF($F5104&lt;=スコアリング基準!$B$28,スコアリング基準!$C$28,スコアリング基準!$C$29),0))</f>
        <v/>
      </c>
      <c r="X5104" s="4">
        <f>IFERROR(VLOOKUP($B5104,スコアリング基準!$A$36:$B$46,2,FALSE),0)</f>
        <v/>
      </c>
      <c r="Y5104" s="4">
        <f>SUM($S5104:$X5104)</f>
        <v/>
      </c>
      <c r="Z5104" s="4">
        <f>IF(COUNT($M5104:$N5104)=0,"データ無",IF($Y5104&gt;=スコアリング基準!$B$30,"S",IF($Y5104&gt;=スコアリング基準!$B$31,"A",IF($Y5104&gt;=スコアリング基準!$B$32,"B","C"))))</f>
        <v/>
      </c>
      <c r="AA5104">
        <f>IFERROR(INDEX(実績DB!$I$3:$I$104,MATCH($B5104&amp;$C5104,実績DB!$J$3:$J$104,0)),"")</f>
        <v/>
      </c>
    </row>
    <row r="5105">
      <c r="A5105" t="n">
        <v>5103</v>
      </c>
      <c r="B5105" t="inlineStr">
        <is>
          <t>中国</t>
        </is>
      </c>
      <c r="C5105" t="inlineStr">
        <is>
          <t>佐々並川変電所</t>
        </is>
      </c>
      <c r="D5105" t="inlineStr">
        <is>
          <t>山口県</t>
        </is>
      </c>
      <c r="E5105" t="n">
        <v>66</v>
      </c>
      <c r="F5105" t="n">
        <v>22</v>
      </c>
      <c r="G5105" s="3" t="n"/>
      <c r="H5105" s="3" t="n"/>
      <c r="I5105" t="inlineStr">
        <is>
          <t>未取得</t>
        </is>
      </c>
      <c r="J5105" t="n">
        <v>5</v>
      </c>
      <c r="K5105" t="n">
        <v>5</v>
      </c>
      <c r="L5105" t="n">
        <v>0</v>
      </c>
      <c r="O5105" t="inlineStr">
        <is>
          <t>不可 #2</t>
        </is>
      </c>
      <c r="P5105" t="inlineStr">
        <is>
          <t>有り</t>
        </is>
      </c>
      <c r="R5105" s="4">
        <f>IF(COUNT($M5105:$N5105)=0,"",IF(AND(IF($N5105&lt;&gt;"",$N5105,$M5105)&lt;=0,$O5105&lt;&gt;"可"),"警告",""))</f>
        <v/>
      </c>
      <c r="S5105" s="4">
        <f>IF(COUNT($M5105:$N5105)=0,0,IF(IF($N5105&lt;&gt;"",$N5105,$M5105)&gt;=スコアリング基準!$B$20,スコアリング基準!$C$20,IF(IF($N5105&lt;&gt;"",$N5105,$M5105)&gt;=スコアリング基準!$B$21,スコアリング基準!$C$21,IF(IF($N5105&lt;&gt;"",$N5105,$M5105)&gt;0,スコアリング基準!$C$22,0))))</f>
        <v/>
      </c>
      <c r="T5105" s="4">
        <f>IF($O5105="可",スコアリング基準!$C$23,0)</f>
        <v/>
      </c>
      <c r="U5105" s="4">
        <f>IF(OR(COUNT($K5105:$L5105)&lt;2,$K5105=0),0,IF(ABS($L5105)/$K5105&lt;=スコアリング基準!$B$24,スコアリング基準!$C$24,IF(ABS($L5105)/$K5105&lt;=スコアリング基準!$B$25,スコアリング基準!$C$25,IF(ABS($L5105)/$K5105&lt;=スコアリング基準!$B$26,スコアリング基準!$C$26,0))))</f>
        <v/>
      </c>
      <c r="V5105" s="4">
        <f>IF($P5105="なし",スコアリング基準!$C$27,0)</f>
        <v/>
      </c>
      <c r="W5105" s="4">
        <f>IF($F5105="",0,IF(ISNUMBER($F5105),IF($F5105&lt;=スコアリング基準!$B$28,スコアリング基準!$C$28,スコアリング基準!$C$29),0))</f>
        <v/>
      </c>
      <c r="X5105" s="4">
        <f>IFERROR(VLOOKUP($B5105,スコアリング基準!$A$36:$B$46,2,FALSE),0)</f>
        <v/>
      </c>
      <c r="Y5105" s="4">
        <f>SUM($S5105:$X5105)</f>
        <v/>
      </c>
      <c r="Z5105" s="4">
        <f>IF(COUNT($M5105:$N5105)=0,"データ無",IF($Y5105&gt;=スコアリング基準!$B$30,"S",IF($Y5105&gt;=スコアリング基準!$B$31,"A",IF($Y5105&gt;=スコアリング基準!$B$32,"B","C"))))</f>
        <v/>
      </c>
      <c r="AA5105">
        <f>IFERROR(INDEX(実績DB!$I$3:$I$104,MATCH($B5105&amp;$C5105,実績DB!$J$3:$J$104,0)),"")</f>
        <v/>
      </c>
    </row>
    <row r="5106">
      <c r="A5106" t="n">
        <v>5104</v>
      </c>
      <c r="B5106" t="inlineStr">
        <is>
          <t>中国</t>
        </is>
      </c>
      <c r="C5106" t="inlineStr">
        <is>
          <t>児島変電所</t>
        </is>
      </c>
      <c r="D5106" t="inlineStr">
        <is>
          <t>岡山県</t>
        </is>
      </c>
      <c r="E5106" t="n">
        <v>66</v>
      </c>
      <c r="F5106" t="n">
        <v>6</v>
      </c>
      <c r="G5106" s="3" t="n">
        <v>34.45933</v>
      </c>
      <c r="H5106" s="3" t="n">
        <v>133.80492</v>
      </c>
      <c r="I5106" t="inlineStr">
        <is>
          <t>Google Places(名称一致)</t>
        </is>
      </c>
      <c r="J5106" t="n">
        <v>38</v>
      </c>
      <c r="K5106" t="n">
        <v>33</v>
      </c>
      <c r="L5106" t="n">
        <v>-19</v>
      </c>
      <c r="M5106" t="n">
        <v>14</v>
      </c>
      <c r="N5106" t="n">
        <v>0</v>
      </c>
      <c r="O5106" t="inlineStr">
        <is>
          <t>不可 ♯3</t>
        </is>
      </c>
      <c r="P5106" t="inlineStr">
        <is>
          <t>有り</t>
        </is>
      </c>
      <c r="R5106" s="4">
        <f>IF(COUNT($M5106:$N5106)=0,"",IF(AND(IF($N5106&lt;&gt;"",$N5106,$M5106)&lt;=0,$O5106&lt;&gt;"可"),"警告",""))</f>
        <v/>
      </c>
      <c r="S5106" s="4">
        <f>IF(COUNT($M5106:$N5106)=0,0,IF(IF($N5106&lt;&gt;"",$N5106,$M5106)&gt;=スコアリング基準!$B$20,スコアリング基準!$C$20,IF(IF($N5106&lt;&gt;"",$N5106,$M5106)&gt;=スコアリング基準!$B$21,スコアリング基準!$C$21,IF(IF($N5106&lt;&gt;"",$N5106,$M5106)&gt;0,スコアリング基準!$C$22,0))))</f>
        <v/>
      </c>
      <c r="T5106" s="4">
        <f>IF($O5106="可",スコアリング基準!$C$23,0)</f>
        <v/>
      </c>
      <c r="U5106" s="4">
        <f>IF(OR(COUNT($K5106:$L5106)&lt;2,$K5106=0),0,IF(ABS($L5106)/$K5106&lt;=スコアリング基準!$B$24,スコアリング基準!$C$24,IF(ABS($L5106)/$K5106&lt;=スコアリング基準!$B$25,スコアリング基準!$C$25,IF(ABS($L5106)/$K5106&lt;=スコアリング基準!$B$26,スコアリング基準!$C$26,0))))</f>
        <v/>
      </c>
      <c r="V5106" s="4">
        <f>IF($P5106="なし",スコアリング基準!$C$27,0)</f>
        <v/>
      </c>
      <c r="W5106" s="4">
        <f>IF($F5106="",0,IF(ISNUMBER($F5106),IF($F5106&lt;=スコアリング基準!$B$28,スコアリング基準!$C$28,スコアリング基準!$C$29),0))</f>
        <v/>
      </c>
      <c r="X5106" s="4">
        <f>IFERROR(VLOOKUP($B5106,スコアリング基準!$A$36:$B$46,2,FALSE),0)</f>
        <v/>
      </c>
      <c r="Y5106" s="4">
        <f>SUM($S5106:$X5106)</f>
        <v/>
      </c>
      <c r="Z5106" s="4">
        <f>IF(COUNT($M5106:$N5106)=0,"データ無",IF($Y5106&gt;=スコアリング基準!$B$30,"S",IF($Y5106&gt;=スコアリング基準!$B$31,"A",IF($Y5106&gt;=スコアリング基準!$B$32,"B","C"))))</f>
        <v/>
      </c>
      <c r="AA5106">
        <f>IFERROR(INDEX(実績DB!$I$3:$I$104,MATCH($B5106&amp;$C5106,実績DB!$J$3:$J$104,0)),"")</f>
        <v/>
      </c>
    </row>
    <row r="5107">
      <c r="A5107" t="n">
        <v>5105</v>
      </c>
      <c r="B5107" t="inlineStr">
        <is>
          <t>中国</t>
        </is>
      </c>
      <c r="C5107" t="inlineStr">
        <is>
          <t>八東変電所</t>
        </is>
      </c>
      <c r="D5107" t="inlineStr">
        <is>
          <t>鳥取県</t>
        </is>
      </c>
      <c r="E5107" t="n">
        <v>66</v>
      </c>
      <c r="F5107" t="n">
        <v>6</v>
      </c>
      <c r="G5107" s="3" t="n"/>
      <c r="H5107" s="3" t="n"/>
      <c r="I5107" t="inlineStr">
        <is>
          <t>未取得</t>
        </is>
      </c>
      <c r="J5107" t="n">
        <v>9</v>
      </c>
      <c r="K5107" t="n">
        <v>9</v>
      </c>
      <c r="L5107" t="n">
        <v>-5</v>
      </c>
      <c r="M5107" t="n">
        <v>4</v>
      </c>
      <c r="N5107" t="n">
        <v>0</v>
      </c>
      <c r="O5107" t="inlineStr">
        <is>
          <t>不可 ♯3</t>
        </is>
      </c>
      <c r="P5107" t="inlineStr">
        <is>
          <t>有り</t>
        </is>
      </c>
      <c r="R5107" s="4">
        <f>IF(COUNT($M5107:$N5107)=0,"",IF(AND(IF($N5107&lt;&gt;"",$N5107,$M5107)&lt;=0,$O5107&lt;&gt;"可"),"警告",""))</f>
        <v/>
      </c>
      <c r="S5107" s="4">
        <f>IF(COUNT($M5107:$N5107)=0,0,IF(IF($N5107&lt;&gt;"",$N5107,$M5107)&gt;=スコアリング基準!$B$20,スコアリング基準!$C$20,IF(IF($N5107&lt;&gt;"",$N5107,$M5107)&gt;=スコアリング基準!$B$21,スコアリング基準!$C$21,IF(IF($N5107&lt;&gt;"",$N5107,$M5107)&gt;0,スコアリング基準!$C$22,0))))</f>
        <v/>
      </c>
      <c r="T5107" s="4">
        <f>IF($O5107="可",スコアリング基準!$C$23,0)</f>
        <v/>
      </c>
      <c r="U5107" s="4">
        <f>IF(OR(COUNT($K5107:$L5107)&lt;2,$K5107=0),0,IF(ABS($L5107)/$K5107&lt;=スコアリング基準!$B$24,スコアリング基準!$C$24,IF(ABS($L5107)/$K5107&lt;=スコアリング基準!$B$25,スコアリング基準!$C$25,IF(ABS($L5107)/$K5107&lt;=スコアリング基準!$B$26,スコアリング基準!$C$26,0))))</f>
        <v/>
      </c>
      <c r="V5107" s="4">
        <f>IF($P5107="なし",スコアリング基準!$C$27,0)</f>
        <v/>
      </c>
      <c r="W5107" s="4">
        <f>IF($F5107="",0,IF(ISNUMBER($F5107),IF($F5107&lt;=スコアリング基準!$B$28,スコアリング基準!$C$28,スコアリング基準!$C$29),0))</f>
        <v/>
      </c>
      <c r="X5107" s="4">
        <f>IFERROR(VLOOKUP($B5107,スコアリング基準!$A$36:$B$46,2,FALSE),0)</f>
        <v/>
      </c>
      <c r="Y5107" s="4">
        <f>SUM($S5107:$X5107)</f>
        <v/>
      </c>
      <c r="Z5107" s="4">
        <f>IF(COUNT($M5107:$N5107)=0,"データ無",IF($Y5107&gt;=スコアリング基準!$B$30,"S",IF($Y5107&gt;=スコアリング基準!$B$31,"A",IF($Y5107&gt;=スコアリング基準!$B$32,"B","C"))))</f>
        <v/>
      </c>
      <c r="AA5107">
        <f>IFERROR(INDEX(実績DB!$I$3:$I$104,MATCH($B5107&amp;$C5107,実績DB!$J$3:$J$104,0)),"")</f>
        <v/>
      </c>
    </row>
    <row r="5108">
      <c r="A5108" t="n">
        <v>5106</v>
      </c>
      <c r="B5108" t="inlineStr">
        <is>
          <t>中国</t>
        </is>
      </c>
      <c r="C5108" t="inlineStr">
        <is>
          <t>八橋変電所</t>
        </is>
      </c>
      <c r="D5108" t="inlineStr">
        <is>
          <t>鳥取県</t>
        </is>
      </c>
      <c r="E5108" t="n">
        <v>66</v>
      </c>
      <c r="F5108" t="n">
        <v>6</v>
      </c>
      <c r="G5108" s="3" t="n">
        <v>35.49268</v>
      </c>
      <c r="H5108" s="3" t="n">
        <v>133.68945</v>
      </c>
      <c r="I5108" t="inlineStr">
        <is>
          <t>Google Places(名称一致)</t>
        </is>
      </c>
      <c r="J5108" t="n">
        <v>38</v>
      </c>
      <c r="K5108" t="n">
        <v>33</v>
      </c>
      <c r="L5108" t="n">
        <v>-29</v>
      </c>
      <c r="M5108" t="n">
        <v>4</v>
      </c>
      <c r="N5108" t="n">
        <v>0</v>
      </c>
      <c r="O5108" t="inlineStr">
        <is>
          <t>不可 ♯3</t>
        </is>
      </c>
      <c r="P5108" t="inlineStr">
        <is>
          <t>有り</t>
        </is>
      </c>
      <c r="R5108" s="4">
        <f>IF(COUNT($M5108:$N5108)=0,"",IF(AND(IF($N5108&lt;&gt;"",$N5108,$M5108)&lt;=0,$O5108&lt;&gt;"可"),"警告",""))</f>
        <v/>
      </c>
      <c r="S5108" s="4">
        <f>IF(COUNT($M5108:$N5108)=0,0,IF(IF($N5108&lt;&gt;"",$N5108,$M5108)&gt;=スコアリング基準!$B$20,スコアリング基準!$C$20,IF(IF($N5108&lt;&gt;"",$N5108,$M5108)&gt;=スコアリング基準!$B$21,スコアリング基準!$C$21,IF(IF($N5108&lt;&gt;"",$N5108,$M5108)&gt;0,スコアリング基準!$C$22,0))))</f>
        <v/>
      </c>
      <c r="T5108" s="4">
        <f>IF($O5108="可",スコアリング基準!$C$23,0)</f>
        <v/>
      </c>
      <c r="U5108" s="4">
        <f>IF(OR(COUNT($K5108:$L5108)&lt;2,$K5108=0),0,IF(ABS($L5108)/$K5108&lt;=スコアリング基準!$B$24,スコアリング基準!$C$24,IF(ABS($L5108)/$K5108&lt;=スコアリング基準!$B$25,スコアリング基準!$C$25,IF(ABS($L5108)/$K5108&lt;=スコアリング基準!$B$26,スコアリング基準!$C$26,0))))</f>
        <v/>
      </c>
      <c r="V5108" s="4">
        <f>IF($P5108="なし",スコアリング基準!$C$27,0)</f>
        <v/>
      </c>
      <c r="W5108" s="4">
        <f>IF($F5108="",0,IF(ISNUMBER($F5108),IF($F5108&lt;=スコアリング基準!$B$28,スコアリング基準!$C$28,スコアリング基準!$C$29),0))</f>
        <v/>
      </c>
      <c r="X5108" s="4">
        <f>IFERROR(VLOOKUP($B5108,スコアリング基準!$A$36:$B$46,2,FALSE),0)</f>
        <v/>
      </c>
      <c r="Y5108" s="4">
        <f>SUM($S5108:$X5108)</f>
        <v/>
      </c>
      <c r="Z5108" s="4">
        <f>IF(COUNT($M5108:$N5108)=0,"データ無",IF($Y5108&gt;=スコアリング基準!$B$30,"S",IF($Y5108&gt;=スコアリング基準!$B$31,"A",IF($Y5108&gt;=スコアリング基準!$B$32,"B","C"))))</f>
        <v/>
      </c>
      <c r="AA5108">
        <f>IFERROR(INDEX(実績DB!$I$3:$I$104,MATCH($B5108&amp;$C5108,実績DB!$J$3:$J$104,0)),"")</f>
        <v/>
      </c>
    </row>
    <row r="5109">
      <c r="A5109" t="n">
        <v>5107</v>
      </c>
      <c r="B5109" t="inlineStr">
        <is>
          <t>中国</t>
        </is>
      </c>
      <c r="C5109" t="inlineStr">
        <is>
          <t>出部変電所</t>
        </is>
      </c>
      <c r="D5109" t="inlineStr">
        <is>
          <t>岡山県</t>
        </is>
      </c>
      <c r="E5109" t="n">
        <v>66</v>
      </c>
      <c r="F5109" t="n">
        <v>6</v>
      </c>
      <c r="G5109" s="3" t="n">
        <v>34.583903</v>
      </c>
      <c r="H5109" s="3" t="n">
        <v>133.44268</v>
      </c>
      <c r="I5109" t="inlineStr">
        <is>
          <t>Google Places(名称一致)</t>
        </is>
      </c>
      <c r="J5109" t="n">
        <v>33</v>
      </c>
      <c r="K5109" t="n">
        <v>28</v>
      </c>
      <c r="L5109" t="n">
        <v>-23</v>
      </c>
      <c r="M5109" t="n">
        <v>5</v>
      </c>
      <c r="N5109" t="n">
        <v>5</v>
      </c>
      <c r="O5109" t="inlineStr">
        <is>
          <t>不可 ♯3</t>
        </is>
      </c>
      <c r="P5109" t="inlineStr">
        <is>
          <t>なし</t>
        </is>
      </c>
      <c r="R5109" s="4">
        <f>IF(COUNT($M5109:$N5109)=0,"",IF(AND(IF($N5109&lt;&gt;"",$N5109,$M5109)&lt;=0,$O5109&lt;&gt;"可"),"警告",""))</f>
        <v/>
      </c>
      <c r="S5109" s="4">
        <f>IF(COUNT($M5109:$N5109)=0,0,IF(IF($N5109&lt;&gt;"",$N5109,$M5109)&gt;=スコアリング基準!$B$20,スコアリング基準!$C$20,IF(IF($N5109&lt;&gt;"",$N5109,$M5109)&gt;=スコアリング基準!$B$21,スコアリング基準!$C$21,IF(IF($N5109&lt;&gt;"",$N5109,$M5109)&gt;0,スコアリング基準!$C$22,0))))</f>
        <v/>
      </c>
      <c r="T5109" s="4">
        <f>IF($O5109="可",スコアリング基準!$C$23,0)</f>
        <v/>
      </c>
      <c r="U5109" s="4">
        <f>IF(OR(COUNT($K5109:$L5109)&lt;2,$K5109=0),0,IF(ABS($L5109)/$K5109&lt;=スコアリング基準!$B$24,スコアリング基準!$C$24,IF(ABS($L5109)/$K5109&lt;=スコアリング基準!$B$25,スコアリング基準!$C$25,IF(ABS($L5109)/$K5109&lt;=スコアリング基準!$B$26,スコアリング基準!$C$26,0))))</f>
        <v/>
      </c>
      <c r="V5109" s="4">
        <f>IF($P5109="なし",スコアリング基準!$C$27,0)</f>
        <v/>
      </c>
      <c r="W5109" s="4">
        <f>IF($F5109="",0,IF(ISNUMBER($F5109),IF($F5109&lt;=スコアリング基準!$B$28,スコアリング基準!$C$28,スコアリング基準!$C$29),0))</f>
        <v/>
      </c>
      <c r="X5109" s="4">
        <f>IFERROR(VLOOKUP($B5109,スコアリング基準!$A$36:$B$46,2,FALSE),0)</f>
        <v/>
      </c>
      <c r="Y5109" s="4">
        <f>SUM($S5109:$X5109)</f>
        <v/>
      </c>
      <c r="Z5109" s="4">
        <f>IF(COUNT($M5109:$N5109)=0,"データ無",IF($Y5109&gt;=スコアリング基準!$B$30,"S",IF($Y5109&gt;=スコアリング基準!$B$31,"A",IF($Y5109&gt;=スコアリング基準!$B$32,"B","C"))))</f>
        <v/>
      </c>
      <c r="AA5109">
        <f>IFERROR(INDEX(実績DB!$I$3:$I$104,MATCH($B5109&amp;$C5109,実績DB!$J$3:$J$104,0)),"")</f>
        <v/>
      </c>
    </row>
    <row r="5110">
      <c r="A5110" t="n">
        <v>5108</v>
      </c>
      <c r="B5110" t="inlineStr">
        <is>
          <t>中国</t>
        </is>
      </c>
      <c r="C5110" t="inlineStr">
        <is>
          <t>加茂変電所</t>
        </is>
      </c>
      <c r="D5110" t="inlineStr">
        <is>
          <t>岡山県</t>
        </is>
      </c>
      <c r="E5110" t="n">
        <v>66</v>
      </c>
      <c r="F5110" t="n">
        <v>6</v>
      </c>
      <c r="G5110" s="3" t="n">
        <v>35.185235</v>
      </c>
      <c r="H5110" s="3" t="n">
        <v>134.059778</v>
      </c>
      <c r="I5110" t="inlineStr">
        <is>
          <t>Google Places(名称一致)</t>
        </is>
      </c>
      <c r="J5110" t="n">
        <v>5</v>
      </c>
      <c r="K5110" t="n">
        <v>5</v>
      </c>
      <c r="L5110" t="n">
        <v>-5</v>
      </c>
      <c r="M5110" t="n">
        <v>0</v>
      </c>
      <c r="N5110" t="n">
        <v>0</v>
      </c>
      <c r="O5110" t="inlineStr">
        <is>
          <t>不可 ♯3</t>
        </is>
      </c>
      <c r="P5110" t="inlineStr">
        <is>
          <t>有り</t>
        </is>
      </c>
      <c r="R5110" s="4">
        <f>IF(COUNT($M5110:$N5110)=0,"",IF(AND(IF($N5110&lt;&gt;"",$N5110,$M5110)&lt;=0,$O5110&lt;&gt;"可"),"警告",""))</f>
        <v/>
      </c>
      <c r="S5110" s="4">
        <f>IF(COUNT($M5110:$N5110)=0,0,IF(IF($N5110&lt;&gt;"",$N5110,$M5110)&gt;=スコアリング基準!$B$20,スコアリング基準!$C$20,IF(IF($N5110&lt;&gt;"",$N5110,$M5110)&gt;=スコアリング基準!$B$21,スコアリング基準!$C$21,IF(IF($N5110&lt;&gt;"",$N5110,$M5110)&gt;0,スコアリング基準!$C$22,0))))</f>
        <v/>
      </c>
      <c r="T5110" s="4">
        <f>IF($O5110="可",スコアリング基準!$C$23,0)</f>
        <v/>
      </c>
      <c r="U5110" s="4">
        <f>IF(OR(COUNT($K5110:$L5110)&lt;2,$K5110=0),0,IF(ABS($L5110)/$K5110&lt;=スコアリング基準!$B$24,スコアリング基準!$C$24,IF(ABS($L5110)/$K5110&lt;=スコアリング基準!$B$25,スコアリング基準!$C$25,IF(ABS($L5110)/$K5110&lt;=スコアリング基準!$B$26,スコアリング基準!$C$26,0))))</f>
        <v/>
      </c>
      <c r="V5110" s="4">
        <f>IF($P5110="なし",スコアリング基準!$C$27,0)</f>
        <v/>
      </c>
      <c r="W5110" s="4">
        <f>IF($F5110="",0,IF(ISNUMBER($F5110),IF($F5110&lt;=スコアリング基準!$B$28,スコアリング基準!$C$28,スコアリング基準!$C$29),0))</f>
        <v/>
      </c>
      <c r="X5110" s="4">
        <f>IFERROR(VLOOKUP($B5110,スコアリング基準!$A$36:$B$46,2,FALSE),0)</f>
        <v/>
      </c>
      <c r="Y5110" s="4">
        <f>SUM($S5110:$X5110)</f>
        <v/>
      </c>
      <c r="Z5110" s="4">
        <f>IF(COUNT($M5110:$N5110)=0,"データ無",IF($Y5110&gt;=スコアリング基準!$B$30,"S",IF($Y5110&gt;=スコアリング基準!$B$31,"A",IF($Y5110&gt;=スコアリング基準!$B$32,"B","C"))))</f>
        <v/>
      </c>
      <c r="AA5110">
        <f>IFERROR(INDEX(実績DB!$I$3:$I$104,MATCH($B5110&amp;$C5110,実績DB!$J$3:$J$104,0)),"")</f>
        <v/>
      </c>
    </row>
    <row r="5111">
      <c r="A5111" t="n">
        <v>5109</v>
      </c>
      <c r="B5111" t="inlineStr">
        <is>
          <t>中国</t>
        </is>
      </c>
      <c r="C5111" t="inlineStr">
        <is>
          <t>勝央変電所</t>
        </is>
      </c>
      <c r="D5111" t="inlineStr">
        <is>
          <t>岡山県</t>
        </is>
      </c>
      <c r="E5111" t="n">
        <v>66</v>
      </c>
      <c r="F5111" t="n">
        <v>6</v>
      </c>
      <c r="G5111" s="3" t="n">
        <v>35.04915</v>
      </c>
      <c r="H5111" s="3" t="n">
        <v>134.10437</v>
      </c>
      <c r="I5111" t="inlineStr">
        <is>
          <t>Google Places(名称一致)</t>
        </is>
      </c>
      <c r="J5111" t="n">
        <v>42</v>
      </c>
      <c r="K5111" t="n">
        <v>33</v>
      </c>
      <c r="L5111" t="n">
        <v>-31</v>
      </c>
      <c r="M5111" t="n">
        <v>2</v>
      </c>
      <c r="N5111" t="n">
        <v>0</v>
      </c>
      <c r="O5111" t="inlineStr">
        <is>
          <t>不可 ♯3</t>
        </is>
      </c>
      <c r="P5111" t="inlineStr">
        <is>
          <t>有り</t>
        </is>
      </c>
      <c r="R5111" s="4">
        <f>IF(COUNT($M5111:$N5111)=0,"",IF(AND(IF($N5111&lt;&gt;"",$N5111,$M5111)&lt;=0,$O5111&lt;&gt;"可"),"警告",""))</f>
        <v/>
      </c>
      <c r="S5111" s="4">
        <f>IF(COUNT($M5111:$N5111)=0,0,IF(IF($N5111&lt;&gt;"",$N5111,$M5111)&gt;=スコアリング基準!$B$20,スコアリング基準!$C$20,IF(IF($N5111&lt;&gt;"",$N5111,$M5111)&gt;=スコアリング基準!$B$21,スコアリング基準!$C$21,IF(IF($N5111&lt;&gt;"",$N5111,$M5111)&gt;0,スコアリング基準!$C$22,0))))</f>
        <v/>
      </c>
      <c r="T5111" s="4">
        <f>IF($O5111="可",スコアリング基準!$C$23,0)</f>
        <v/>
      </c>
      <c r="U5111" s="4">
        <f>IF(OR(COUNT($K5111:$L5111)&lt;2,$K5111=0),0,IF(ABS($L5111)/$K5111&lt;=スコアリング基準!$B$24,スコアリング基準!$C$24,IF(ABS($L5111)/$K5111&lt;=スコアリング基準!$B$25,スコアリング基準!$C$25,IF(ABS($L5111)/$K5111&lt;=スコアリング基準!$B$26,スコアリング基準!$C$26,0))))</f>
        <v/>
      </c>
      <c r="V5111" s="4">
        <f>IF($P5111="なし",スコアリング基準!$C$27,0)</f>
        <v/>
      </c>
      <c r="W5111" s="4">
        <f>IF($F5111="",0,IF(ISNUMBER($F5111),IF($F5111&lt;=スコアリング基準!$B$28,スコアリング基準!$C$28,スコアリング基準!$C$29),0))</f>
        <v/>
      </c>
      <c r="X5111" s="4">
        <f>IFERROR(VLOOKUP($B5111,スコアリング基準!$A$36:$B$46,2,FALSE),0)</f>
        <v/>
      </c>
      <c r="Y5111" s="4">
        <f>SUM($S5111:$X5111)</f>
        <v/>
      </c>
      <c r="Z5111" s="4">
        <f>IF(COUNT($M5111:$N5111)=0,"データ無",IF($Y5111&gt;=スコアリング基準!$B$30,"S",IF($Y5111&gt;=スコアリング基準!$B$31,"A",IF($Y5111&gt;=スコアリング基準!$B$32,"B","C"))))</f>
        <v/>
      </c>
      <c r="AA5111">
        <f>IFERROR(INDEX(実績DB!$I$3:$I$104,MATCH($B5111&amp;$C5111,実績DB!$J$3:$J$104,0)),"")</f>
        <v/>
      </c>
    </row>
    <row r="5112">
      <c r="A5112" t="n">
        <v>5110</v>
      </c>
      <c r="B5112" t="inlineStr">
        <is>
          <t>中国</t>
        </is>
      </c>
      <c r="C5112" t="inlineStr">
        <is>
          <t>勝山第二変電所</t>
        </is>
      </c>
      <c r="D5112" t="inlineStr">
        <is>
          <t>岡山県</t>
        </is>
      </c>
      <c r="E5112" t="n">
        <v>66</v>
      </c>
      <c r="F5112" t="n">
        <v>6</v>
      </c>
      <c r="G5112" s="3" t="n"/>
      <c r="H5112" s="3" t="n"/>
      <c r="I5112" t="inlineStr">
        <is>
          <t>未取得</t>
        </is>
      </c>
      <c r="J5112" t="n">
        <v>15</v>
      </c>
      <c r="K5112" t="n">
        <v>15</v>
      </c>
      <c r="L5112" t="n">
        <v>-15</v>
      </c>
      <c r="M5112" t="n">
        <v>0</v>
      </c>
      <c r="N5112" t="n">
        <v>0</v>
      </c>
      <c r="O5112" t="inlineStr">
        <is>
          <t>不可 ♯3</t>
        </is>
      </c>
      <c r="P5112" t="inlineStr">
        <is>
          <t>有り</t>
        </is>
      </c>
      <c r="R5112" s="4">
        <f>IF(COUNT($M5112:$N5112)=0,"",IF(AND(IF($N5112&lt;&gt;"",$N5112,$M5112)&lt;=0,$O5112&lt;&gt;"可"),"警告",""))</f>
        <v/>
      </c>
      <c r="S5112" s="4">
        <f>IF(COUNT($M5112:$N5112)=0,0,IF(IF($N5112&lt;&gt;"",$N5112,$M5112)&gt;=スコアリング基準!$B$20,スコアリング基準!$C$20,IF(IF($N5112&lt;&gt;"",$N5112,$M5112)&gt;=スコアリング基準!$B$21,スコアリング基準!$C$21,IF(IF($N5112&lt;&gt;"",$N5112,$M5112)&gt;0,スコアリング基準!$C$22,0))))</f>
        <v/>
      </c>
      <c r="T5112" s="4">
        <f>IF($O5112="可",スコアリング基準!$C$23,0)</f>
        <v/>
      </c>
      <c r="U5112" s="4">
        <f>IF(OR(COUNT($K5112:$L5112)&lt;2,$K5112=0),0,IF(ABS($L5112)/$K5112&lt;=スコアリング基準!$B$24,スコアリング基準!$C$24,IF(ABS($L5112)/$K5112&lt;=スコアリング基準!$B$25,スコアリング基準!$C$25,IF(ABS($L5112)/$K5112&lt;=スコアリング基準!$B$26,スコアリング基準!$C$26,0))))</f>
        <v/>
      </c>
      <c r="V5112" s="4">
        <f>IF($P5112="なし",スコアリング基準!$C$27,0)</f>
        <v/>
      </c>
      <c r="W5112" s="4">
        <f>IF($F5112="",0,IF(ISNUMBER($F5112),IF($F5112&lt;=スコアリング基準!$B$28,スコアリング基準!$C$28,スコアリング基準!$C$29),0))</f>
        <v/>
      </c>
      <c r="X5112" s="4">
        <f>IFERROR(VLOOKUP($B5112,スコアリング基準!$A$36:$B$46,2,FALSE),0)</f>
        <v/>
      </c>
      <c r="Y5112" s="4">
        <f>SUM($S5112:$X5112)</f>
        <v/>
      </c>
      <c r="Z5112" s="4">
        <f>IF(COUNT($M5112:$N5112)=0,"データ無",IF($Y5112&gt;=スコアリング基準!$B$30,"S",IF($Y5112&gt;=スコアリング基準!$B$31,"A",IF($Y5112&gt;=スコアリング基準!$B$32,"B","C"))))</f>
        <v/>
      </c>
      <c r="AA5112">
        <f>IFERROR(INDEX(実績DB!$I$3:$I$104,MATCH($B5112&amp;$C5112,実績DB!$J$3:$J$104,0)),"")</f>
        <v/>
      </c>
    </row>
    <row r="5113">
      <c r="A5113" t="n">
        <v>5111</v>
      </c>
      <c r="B5113" t="inlineStr">
        <is>
          <t>中国</t>
        </is>
      </c>
      <c r="C5113" t="inlineStr">
        <is>
          <t>北原変電所</t>
        </is>
      </c>
      <c r="D5113" t="inlineStr">
        <is>
          <t>島根県</t>
        </is>
      </c>
      <c r="E5113" t="n">
        <v>66</v>
      </c>
      <c r="F5113" t="n">
        <v>6</v>
      </c>
      <c r="G5113" s="3" t="n">
        <v>35.212201</v>
      </c>
      <c r="H5113" s="3" t="n">
        <v>132.93151</v>
      </c>
      <c r="I5113" t="inlineStr">
        <is>
          <t>Google Places(名称一致)</t>
        </is>
      </c>
      <c r="J5113" t="n">
        <v>9</v>
      </c>
      <c r="K5113" t="n">
        <v>9</v>
      </c>
      <c r="L5113" t="n">
        <v>-8</v>
      </c>
      <c r="M5113" t="n">
        <v>2</v>
      </c>
      <c r="N5113" t="n">
        <v>0</v>
      </c>
      <c r="O5113" t="inlineStr">
        <is>
          <t>不可 ♯3</t>
        </is>
      </c>
      <c r="P5113" t="inlineStr">
        <is>
          <t>有り</t>
        </is>
      </c>
      <c r="R5113" s="4">
        <f>IF(COUNT($M5113:$N5113)=0,"",IF(AND(IF($N5113&lt;&gt;"",$N5113,$M5113)&lt;=0,$O5113&lt;&gt;"可"),"警告",""))</f>
        <v/>
      </c>
      <c r="S5113" s="4">
        <f>IF(COUNT($M5113:$N5113)=0,0,IF(IF($N5113&lt;&gt;"",$N5113,$M5113)&gt;=スコアリング基準!$B$20,スコアリング基準!$C$20,IF(IF($N5113&lt;&gt;"",$N5113,$M5113)&gt;=スコアリング基準!$B$21,スコアリング基準!$C$21,IF(IF($N5113&lt;&gt;"",$N5113,$M5113)&gt;0,スコアリング基準!$C$22,0))))</f>
        <v/>
      </c>
      <c r="T5113" s="4">
        <f>IF($O5113="可",スコアリング基準!$C$23,0)</f>
        <v/>
      </c>
      <c r="U5113" s="4">
        <f>IF(OR(COUNT($K5113:$L5113)&lt;2,$K5113=0),0,IF(ABS($L5113)/$K5113&lt;=スコアリング基準!$B$24,スコアリング基準!$C$24,IF(ABS($L5113)/$K5113&lt;=スコアリング基準!$B$25,スコアリング基準!$C$25,IF(ABS($L5113)/$K5113&lt;=スコアリング基準!$B$26,スコアリング基準!$C$26,0))))</f>
        <v/>
      </c>
      <c r="V5113" s="4">
        <f>IF($P5113="なし",スコアリング基準!$C$27,0)</f>
        <v/>
      </c>
      <c r="W5113" s="4">
        <f>IF($F5113="",0,IF(ISNUMBER($F5113),IF($F5113&lt;=スコアリング基準!$B$28,スコアリング基準!$C$28,スコアリング基準!$C$29),0))</f>
        <v/>
      </c>
      <c r="X5113" s="4">
        <f>IFERROR(VLOOKUP($B5113,スコアリング基準!$A$36:$B$46,2,FALSE),0)</f>
        <v/>
      </c>
      <c r="Y5113" s="4">
        <f>SUM($S5113:$X5113)</f>
        <v/>
      </c>
      <c r="Z5113" s="4">
        <f>IF(COUNT($M5113:$N5113)=0,"データ無",IF($Y5113&gt;=スコアリング基準!$B$30,"S",IF($Y5113&gt;=スコアリング基準!$B$31,"A",IF($Y5113&gt;=スコアリング基準!$B$32,"B","C"))))</f>
        <v/>
      </c>
      <c r="AA5113">
        <f>IFERROR(INDEX(実績DB!$I$3:$I$104,MATCH($B5113&amp;$C5113,実績DB!$J$3:$J$104,0)),"")</f>
        <v/>
      </c>
    </row>
    <row r="5114">
      <c r="A5114" t="n">
        <v>5112</v>
      </c>
      <c r="B5114" t="inlineStr">
        <is>
          <t>中国</t>
        </is>
      </c>
      <c r="C5114" t="inlineStr">
        <is>
          <t>北津山変電所</t>
        </is>
      </c>
      <c r="D5114" t="inlineStr">
        <is>
          <t>岡山県</t>
        </is>
      </c>
      <c r="E5114" t="n">
        <v>66</v>
      </c>
      <c r="F5114" t="n">
        <v>6</v>
      </c>
      <c r="G5114" s="3" t="n">
        <v>35.082242</v>
      </c>
      <c r="H5114" s="3" t="n">
        <v>134.009164</v>
      </c>
      <c r="I5114" t="inlineStr">
        <is>
          <t>Google Places(名称一致)</t>
        </is>
      </c>
      <c r="J5114" t="n">
        <v>28</v>
      </c>
      <c r="K5114" t="n">
        <v>28</v>
      </c>
      <c r="L5114" t="n">
        <v>-24</v>
      </c>
      <c r="M5114" t="n">
        <v>4</v>
      </c>
      <c r="N5114" t="n">
        <v>0</v>
      </c>
      <c r="O5114" t="inlineStr">
        <is>
          <t>不可 ♯3</t>
        </is>
      </c>
      <c r="P5114" t="inlineStr">
        <is>
          <t>有り</t>
        </is>
      </c>
      <c r="R5114" s="4">
        <f>IF(COUNT($M5114:$N5114)=0,"",IF(AND(IF($N5114&lt;&gt;"",$N5114,$M5114)&lt;=0,$O5114&lt;&gt;"可"),"警告",""))</f>
        <v/>
      </c>
      <c r="S5114" s="4">
        <f>IF(COUNT($M5114:$N5114)=0,0,IF(IF($N5114&lt;&gt;"",$N5114,$M5114)&gt;=スコアリング基準!$B$20,スコアリング基準!$C$20,IF(IF($N5114&lt;&gt;"",$N5114,$M5114)&gt;=スコアリング基準!$B$21,スコアリング基準!$C$21,IF(IF($N5114&lt;&gt;"",$N5114,$M5114)&gt;0,スコアリング基準!$C$22,0))))</f>
        <v/>
      </c>
      <c r="T5114" s="4">
        <f>IF($O5114="可",スコアリング基準!$C$23,0)</f>
        <v/>
      </c>
      <c r="U5114" s="4">
        <f>IF(OR(COUNT($K5114:$L5114)&lt;2,$K5114=0),0,IF(ABS($L5114)/$K5114&lt;=スコアリング基準!$B$24,スコアリング基準!$C$24,IF(ABS($L5114)/$K5114&lt;=スコアリング基準!$B$25,スコアリング基準!$C$25,IF(ABS($L5114)/$K5114&lt;=スコアリング基準!$B$26,スコアリング基準!$C$26,0))))</f>
        <v/>
      </c>
      <c r="V5114" s="4">
        <f>IF($P5114="なし",スコアリング基準!$C$27,0)</f>
        <v/>
      </c>
      <c r="W5114" s="4">
        <f>IF($F5114="",0,IF(ISNUMBER($F5114),IF($F5114&lt;=スコアリング基準!$B$28,スコアリング基準!$C$28,スコアリング基準!$C$29),0))</f>
        <v/>
      </c>
      <c r="X5114" s="4">
        <f>IFERROR(VLOOKUP($B5114,スコアリング基準!$A$36:$B$46,2,FALSE),0)</f>
        <v/>
      </c>
      <c r="Y5114" s="4">
        <f>SUM($S5114:$X5114)</f>
        <v/>
      </c>
      <c r="Z5114" s="4">
        <f>IF(COUNT($M5114:$N5114)=0,"データ無",IF($Y5114&gt;=スコアリング基準!$B$30,"S",IF($Y5114&gt;=スコアリング基準!$B$31,"A",IF($Y5114&gt;=スコアリング基準!$B$32,"B","C"))))</f>
        <v/>
      </c>
      <c r="AA5114">
        <f>IFERROR(INDEX(実績DB!$I$3:$I$104,MATCH($B5114&amp;$C5114,実績DB!$J$3:$J$104,0)),"")</f>
        <v/>
      </c>
    </row>
    <row r="5115">
      <c r="A5115" t="n">
        <v>5113</v>
      </c>
      <c r="B5115" t="inlineStr">
        <is>
          <t>中国</t>
        </is>
      </c>
      <c r="C5115" t="inlineStr">
        <is>
          <t>古川変電所</t>
        </is>
      </c>
      <c r="D5115" t="inlineStr">
        <is>
          <t>岡山県</t>
        </is>
      </c>
      <c r="E5115" t="n">
        <v>66</v>
      </c>
      <c r="F5115" t="n">
        <v>6</v>
      </c>
      <c r="G5115" s="3" t="n">
        <v>35.080074</v>
      </c>
      <c r="H5115" s="3" t="n">
        <v>133.932466</v>
      </c>
      <c r="I5115" t="inlineStr">
        <is>
          <t>Google Places(名称一致)</t>
        </is>
      </c>
      <c r="J5115" t="n">
        <v>28</v>
      </c>
      <c r="K5115" t="n">
        <v>28</v>
      </c>
      <c r="L5115" t="n">
        <v>-23</v>
      </c>
      <c r="M5115" t="n">
        <v>5</v>
      </c>
      <c r="N5115" t="n">
        <v>0</v>
      </c>
      <c r="O5115" t="inlineStr">
        <is>
          <t>不可 ♯3</t>
        </is>
      </c>
      <c r="P5115" t="inlineStr">
        <is>
          <t>有り</t>
        </is>
      </c>
      <c r="R5115" s="4">
        <f>IF(COUNT($M5115:$N5115)=0,"",IF(AND(IF($N5115&lt;&gt;"",$N5115,$M5115)&lt;=0,$O5115&lt;&gt;"可"),"警告",""))</f>
        <v/>
      </c>
      <c r="S5115" s="4">
        <f>IF(COUNT($M5115:$N5115)=0,0,IF(IF($N5115&lt;&gt;"",$N5115,$M5115)&gt;=スコアリング基準!$B$20,スコアリング基準!$C$20,IF(IF($N5115&lt;&gt;"",$N5115,$M5115)&gt;=スコアリング基準!$B$21,スコアリング基準!$C$21,IF(IF($N5115&lt;&gt;"",$N5115,$M5115)&gt;0,スコアリング基準!$C$22,0))))</f>
        <v/>
      </c>
      <c r="T5115" s="4">
        <f>IF($O5115="可",スコアリング基準!$C$23,0)</f>
        <v/>
      </c>
      <c r="U5115" s="4">
        <f>IF(OR(COUNT($K5115:$L5115)&lt;2,$K5115=0),0,IF(ABS($L5115)/$K5115&lt;=スコアリング基準!$B$24,スコアリング基準!$C$24,IF(ABS($L5115)/$K5115&lt;=スコアリング基準!$B$25,スコアリング基準!$C$25,IF(ABS($L5115)/$K5115&lt;=スコアリング基準!$B$26,スコアリング基準!$C$26,0))))</f>
        <v/>
      </c>
      <c r="V5115" s="4">
        <f>IF($P5115="なし",スコアリング基準!$C$27,0)</f>
        <v/>
      </c>
      <c r="W5115" s="4">
        <f>IF($F5115="",0,IF(ISNUMBER($F5115),IF($F5115&lt;=スコアリング基準!$B$28,スコアリング基準!$C$28,スコアリング基準!$C$29),0))</f>
        <v/>
      </c>
      <c r="X5115" s="4">
        <f>IFERROR(VLOOKUP($B5115,スコアリング基準!$A$36:$B$46,2,FALSE),0)</f>
        <v/>
      </c>
      <c r="Y5115" s="4">
        <f>SUM($S5115:$X5115)</f>
        <v/>
      </c>
      <c r="Z5115" s="4">
        <f>IF(COUNT($M5115:$N5115)=0,"データ無",IF($Y5115&gt;=スコアリング基準!$B$30,"S",IF($Y5115&gt;=スコアリング基準!$B$31,"A",IF($Y5115&gt;=スコアリング基準!$B$32,"B","C"))))</f>
        <v/>
      </c>
      <c r="AA5115">
        <f>IFERROR(INDEX(実績DB!$I$3:$I$104,MATCH($B5115&amp;$C5115,実績DB!$J$3:$J$104,0)),"")</f>
        <v/>
      </c>
    </row>
    <row r="5116">
      <c r="A5116" t="n">
        <v>5114</v>
      </c>
      <c r="B5116" t="inlineStr">
        <is>
          <t>中国</t>
        </is>
      </c>
      <c r="C5116" t="inlineStr">
        <is>
          <t>周匝変電所</t>
        </is>
      </c>
      <c r="D5116" t="inlineStr">
        <is>
          <t>岡山県</t>
        </is>
      </c>
      <c r="E5116" t="n">
        <v>66</v>
      </c>
      <c r="F5116" t="n">
        <v>6</v>
      </c>
      <c r="G5116" s="3" t="n">
        <v>34.91861</v>
      </c>
      <c r="H5116" s="3" t="n">
        <v>134.09091</v>
      </c>
      <c r="I5116" t="inlineStr">
        <is>
          <t>Google Places(名称一致)</t>
        </is>
      </c>
      <c r="J5116" t="n">
        <v>23</v>
      </c>
      <c r="K5116" t="n">
        <v>23</v>
      </c>
      <c r="L5116" t="n">
        <v>-22</v>
      </c>
      <c r="M5116" t="n">
        <v>1</v>
      </c>
      <c r="N5116" t="n">
        <v>0</v>
      </c>
      <c r="O5116" t="inlineStr">
        <is>
          <t>不可 ♯3</t>
        </is>
      </c>
      <c r="P5116" t="inlineStr">
        <is>
          <t>有り</t>
        </is>
      </c>
      <c r="R5116" s="4">
        <f>IF(COUNT($M5116:$N5116)=0,"",IF(AND(IF($N5116&lt;&gt;"",$N5116,$M5116)&lt;=0,$O5116&lt;&gt;"可"),"警告",""))</f>
        <v/>
      </c>
      <c r="S5116" s="4">
        <f>IF(COUNT($M5116:$N5116)=0,0,IF(IF($N5116&lt;&gt;"",$N5116,$M5116)&gt;=スコアリング基準!$B$20,スコアリング基準!$C$20,IF(IF($N5116&lt;&gt;"",$N5116,$M5116)&gt;=スコアリング基準!$B$21,スコアリング基準!$C$21,IF(IF($N5116&lt;&gt;"",$N5116,$M5116)&gt;0,スコアリング基準!$C$22,0))))</f>
        <v/>
      </c>
      <c r="T5116" s="4">
        <f>IF($O5116="可",スコアリング基準!$C$23,0)</f>
        <v/>
      </c>
      <c r="U5116" s="4">
        <f>IF(OR(COUNT($K5116:$L5116)&lt;2,$K5116=0),0,IF(ABS($L5116)/$K5116&lt;=スコアリング基準!$B$24,スコアリング基準!$C$24,IF(ABS($L5116)/$K5116&lt;=スコアリング基準!$B$25,スコアリング基準!$C$25,IF(ABS($L5116)/$K5116&lt;=スコアリング基準!$B$26,スコアリング基準!$C$26,0))))</f>
        <v/>
      </c>
      <c r="V5116" s="4">
        <f>IF($P5116="なし",スコアリング基準!$C$27,0)</f>
        <v/>
      </c>
      <c r="W5116" s="4">
        <f>IF($F5116="",0,IF(ISNUMBER($F5116),IF($F5116&lt;=スコアリング基準!$B$28,スコアリング基準!$C$28,スコアリング基準!$C$29),0))</f>
        <v/>
      </c>
      <c r="X5116" s="4">
        <f>IFERROR(VLOOKUP($B5116,スコアリング基準!$A$36:$B$46,2,FALSE),0)</f>
        <v/>
      </c>
      <c r="Y5116" s="4">
        <f>SUM($S5116:$X5116)</f>
        <v/>
      </c>
      <c r="Z5116" s="4">
        <f>IF(COUNT($M5116:$N5116)=0,"データ無",IF($Y5116&gt;=スコアリング基準!$B$30,"S",IF($Y5116&gt;=スコアリング基準!$B$31,"A",IF($Y5116&gt;=スコアリング基準!$B$32,"B","C"))))</f>
        <v/>
      </c>
      <c r="AA5116">
        <f>IFERROR(INDEX(実績DB!$I$3:$I$104,MATCH($B5116&amp;$C5116,実績DB!$J$3:$J$104,0)),"")</f>
        <v/>
      </c>
    </row>
    <row r="5117">
      <c r="A5117" t="n">
        <v>5115</v>
      </c>
      <c r="B5117" t="inlineStr">
        <is>
          <t>中国</t>
        </is>
      </c>
      <c r="C5117" t="inlineStr">
        <is>
          <t>周布変電所</t>
        </is>
      </c>
      <c r="D5117" t="inlineStr">
        <is>
          <t>島根県</t>
        </is>
      </c>
      <c r="E5117" t="n">
        <v>66</v>
      </c>
      <c r="F5117" t="n">
        <v>6</v>
      </c>
      <c r="G5117" s="3" t="n">
        <v>34.862298</v>
      </c>
      <c r="H5117" s="3" t="n">
        <v>132.027456</v>
      </c>
      <c r="I5117" t="inlineStr">
        <is>
          <t>Google Places(名称一致)</t>
        </is>
      </c>
      <c r="J5117" t="n">
        <v>19</v>
      </c>
      <c r="K5117" t="n">
        <v>19</v>
      </c>
      <c r="L5117" t="n">
        <v>-11</v>
      </c>
      <c r="M5117" t="n">
        <v>8</v>
      </c>
      <c r="N5117" t="n">
        <v>0</v>
      </c>
      <c r="O5117" t="inlineStr">
        <is>
          <t>不可 ♯3</t>
        </is>
      </c>
      <c r="P5117" t="inlineStr">
        <is>
          <t>有り</t>
        </is>
      </c>
      <c r="R5117" s="4">
        <f>IF(COUNT($M5117:$N5117)=0,"",IF(AND(IF($N5117&lt;&gt;"",$N5117,$M5117)&lt;=0,$O5117&lt;&gt;"可"),"警告",""))</f>
        <v/>
      </c>
      <c r="S5117" s="4">
        <f>IF(COUNT($M5117:$N5117)=0,0,IF(IF($N5117&lt;&gt;"",$N5117,$M5117)&gt;=スコアリング基準!$B$20,スコアリング基準!$C$20,IF(IF($N5117&lt;&gt;"",$N5117,$M5117)&gt;=スコアリング基準!$B$21,スコアリング基準!$C$21,IF(IF($N5117&lt;&gt;"",$N5117,$M5117)&gt;0,スコアリング基準!$C$22,0))))</f>
        <v/>
      </c>
      <c r="T5117" s="4">
        <f>IF($O5117="可",スコアリング基準!$C$23,0)</f>
        <v/>
      </c>
      <c r="U5117" s="4">
        <f>IF(OR(COUNT($K5117:$L5117)&lt;2,$K5117=0),0,IF(ABS($L5117)/$K5117&lt;=スコアリング基準!$B$24,スコアリング基準!$C$24,IF(ABS($L5117)/$K5117&lt;=スコアリング基準!$B$25,スコアリング基準!$C$25,IF(ABS($L5117)/$K5117&lt;=スコアリング基準!$B$26,スコアリング基準!$C$26,0))))</f>
        <v/>
      </c>
      <c r="V5117" s="4">
        <f>IF($P5117="なし",スコアリング基準!$C$27,0)</f>
        <v/>
      </c>
      <c r="W5117" s="4">
        <f>IF($F5117="",0,IF(ISNUMBER($F5117),IF($F5117&lt;=スコアリング基準!$B$28,スコアリング基準!$C$28,スコアリング基準!$C$29),0))</f>
        <v/>
      </c>
      <c r="X5117" s="4">
        <f>IFERROR(VLOOKUP($B5117,スコアリング基準!$A$36:$B$46,2,FALSE),0)</f>
        <v/>
      </c>
      <c r="Y5117" s="4">
        <f>SUM($S5117:$X5117)</f>
        <v/>
      </c>
      <c r="Z5117" s="4">
        <f>IF(COUNT($M5117:$N5117)=0,"データ無",IF($Y5117&gt;=スコアリング基準!$B$30,"S",IF($Y5117&gt;=スコアリング基準!$B$31,"A",IF($Y5117&gt;=スコアリング基準!$B$32,"B","C"))))</f>
        <v/>
      </c>
      <c r="AA5117">
        <f>IFERROR(INDEX(実績DB!$I$3:$I$104,MATCH($B5117&amp;$C5117,実績DB!$J$3:$J$104,0)),"")</f>
        <v/>
      </c>
    </row>
    <row r="5118">
      <c r="A5118" t="n">
        <v>5116</v>
      </c>
      <c r="B5118" t="inlineStr">
        <is>
          <t>中国</t>
        </is>
      </c>
      <c r="C5118" t="inlineStr">
        <is>
          <t>周布川第二変電所</t>
        </is>
      </c>
      <c r="D5118" t="inlineStr">
        <is>
          <t>島根県</t>
        </is>
      </c>
      <c r="E5118" t="n">
        <v>66</v>
      </c>
      <c r="F5118" t="n">
        <v>6</v>
      </c>
      <c r="G5118" s="3" t="n"/>
      <c r="H5118" s="3" t="n"/>
      <c r="I5118" t="inlineStr">
        <is>
          <t>未取得</t>
        </is>
      </c>
      <c r="J5118" t="n">
        <v>5</v>
      </c>
      <c r="K5118" t="n">
        <v>5</v>
      </c>
      <c r="L5118" t="n">
        <v>0</v>
      </c>
      <c r="M5118" t="n">
        <v>5</v>
      </c>
      <c r="N5118" t="n">
        <v>0</v>
      </c>
      <c r="O5118" t="inlineStr">
        <is>
          <t>不可 ♯3</t>
        </is>
      </c>
      <c r="P5118" t="inlineStr">
        <is>
          <t>有り</t>
        </is>
      </c>
      <c r="R5118" s="4">
        <f>IF(COUNT($M5118:$N5118)=0,"",IF(AND(IF($N5118&lt;&gt;"",$N5118,$M5118)&lt;=0,$O5118&lt;&gt;"可"),"警告",""))</f>
        <v/>
      </c>
      <c r="S5118" s="4">
        <f>IF(COUNT($M5118:$N5118)=0,0,IF(IF($N5118&lt;&gt;"",$N5118,$M5118)&gt;=スコアリング基準!$B$20,スコアリング基準!$C$20,IF(IF($N5118&lt;&gt;"",$N5118,$M5118)&gt;=スコアリング基準!$B$21,スコアリング基準!$C$21,IF(IF($N5118&lt;&gt;"",$N5118,$M5118)&gt;0,スコアリング基準!$C$22,0))))</f>
        <v/>
      </c>
      <c r="T5118" s="4">
        <f>IF($O5118="可",スコアリング基準!$C$23,0)</f>
        <v/>
      </c>
      <c r="U5118" s="4">
        <f>IF(OR(COUNT($K5118:$L5118)&lt;2,$K5118=0),0,IF(ABS($L5118)/$K5118&lt;=スコアリング基準!$B$24,スコアリング基準!$C$24,IF(ABS($L5118)/$K5118&lt;=スコアリング基準!$B$25,スコアリング基準!$C$25,IF(ABS($L5118)/$K5118&lt;=スコアリング基準!$B$26,スコアリング基準!$C$26,0))))</f>
        <v/>
      </c>
      <c r="V5118" s="4">
        <f>IF($P5118="なし",スコアリング基準!$C$27,0)</f>
        <v/>
      </c>
      <c r="W5118" s="4">
        <f>IF($F5118="",0,IF(ISNUMBER($F5118),IF($F5118&lt;=スコアリング基準!$B$28,スコアリング基準!$C$28,スコアリング基準!$C$29),0))</f>
        <v/>
      </c>
      <c r="X5118" s="4">
        <f>IFERROR(VLOOKUP($B5118,スコアリング基準!$A$36:$B$46,2,FALSE),0)</f>
        <v/>
      </c>
      <c r="Y5118" s="4">
        <f>SUM($S5118:$X5118)</f>
        <v/>
      </c>
      <c r="Z5118" s="4">
        <f>IF(COUNT($M5118:$N5118)=0,"データ無",IF($Y5118&gt;=スコアリング基準!$B$30,"S",IF($Y5118&gt;=スコアリング基準!$B$31,"A",IF($Y5118&gt;=スコアリング基準!$B$32,"B","C"))))</f>
        <v/>
      </c>
      <c r="AA5118">
        <f>IFERROR(INDEX(実績DB!$I$3:$I$104,MATCH($B5118&amp;$C5118,実績DB!$J$3:$J$104,0)),"")</f>
        <v/>
      </c>
    </row>
    <row r="5119">
      <c r="A5119" t="n">
        <v>5117</v>
      </c>
      <c r="B5119" t="inlineStr">
        <is>
          <t>中国</t>
        </is>
      </c>
      <c r="C5119" t="inlineStr">
        <is>
          <t>味野変電所</t>
        </is>
      </c>
      <c r="D5119" t="inlineStr">
        <is>
          <t>岡山県</t>
        </is>
      </c>
      <c r="E5119" t="n">
        <v>66</v>
      </c>
      <c r="F5119" t="n">
        <v>6</v>
      </c>
      <c r="G5119" s="3" t="n">
        <v>34.468396</v>
      </c>
      <c r="H5119" s="3" t="n">
        <v>133.795044</v>
      </c>
      <c r="I5119" t="inlineStr">
        <is>
          <t>Google Places(名称一致)</t>
        </is>
      </c>
      <c r="J5119" t="n">
        <v>28</v>
      </c>
      <c r="K5119" t="n">
        <v>28</v>
      </c>
      <c r="L5119" t="n">
        <v>-21</v>
      </c>
      <c r="M5119" t="n">
        <v>7</v>
      </c>
      <c r="N5119" t="n">
        <v>0</v>
      </c>
      <c r="O5119" t="inlineStr">
        <is>
          <t>不可 ♯3</t>
        </is>
      </c>
      <c r="P5119" t="inlineStr">
        <is>
          <t>有り</t>
        </is>
      </c>
      <c r="R5119" s="4">
        <f>IF(COUNT($M5119:$N5119)=0,"",IF(AND(IF($N5119&lt;&gt;"",$N5119,$M5119)&lt;=0,$O5119&lt;&gt;"可"),"警告",""))</f>
        <v/>
      </c>
      <c r="S5119" s="4">
        <f>IF(COUNT($M5119:$N5119)=0,0,IF(IF($N5119&lt;&gt;"",$N5119,$M5119)&gt;=スコアリング基準!$B$20,スコアリング基準!$C$20,IF(IF($N5119&lt;&gt;"",$N5119,$M5119)&gt;=スコアリング基準!$B$21,スコアリング基準!$C$21,IF(IF($N5119&lt;&gt;"",$N5119,$M5119)&gt;0,スコアリング基準!$C$22,0))))</f>
        <v/>
      </c>
      <c r="T5119" s="4">
        <f>IF($O5119="可",スコアリング基準!$C$23,0)</f>
        <v/>
      </c>
      <c r="U5119" s="4">
        <f>IF(OR(COUNT($K5119:$L5119)&lt;2,$K5119=0),0,IF(ABS($L5119)/$K5119&lt;=スコアリング基準!$B$24,スコアリング基準!$C$24,IF(ABS($L5119)/$K5119&lt;=スコアリング基準!$B$25,スコアリング基準!$C$25,IF(ABS($L5119)/$K5119&lt;=スコアリング基準!$B$26,スコアリング基準!$C$26,0))))</f>
        <v/>
      </c>
      <c r="V5119" s="4">
        <f>IF($P5119="なし",スコアリング基準!$C$27,0)</f>
        <v/>
      </c>
      <c r="W5119" s="4">
        <f>IF($F5119="",0,IF(ISNUMBER($F5119),IF($F5119&lt;=スコアリング基準!$B$28,スコアリング基準!$C$28,スコアリング基準!$C$29),0))</f>
        <v/>
      </c>
      <c r="X5119" s="4">
        <f>IFERROR(VLOOKUP($B5119,スコアリング基準!$A$36:$B$46,2,FALSE),0)</f>
        <v/>
      </c>
      <c r="Y5119" s="4">
        <f>SUM($S5119:$X5119)</f>
        <v/>
      </c>
      <c r="Z5119" s="4">
        <f>IF(COUNT($M5119:$N5119)=0,"データ無",IF($Y5119&gt;=スコアリング基準!$B$30,"S",IF($Y5119&gt;=スコアリング基準!$B$31,"A",IF($Y5119&gt;=スコアリング基準!$B$32,"B","C"))))</f>
        <v/>
      </c>
      <c r="AA5119">
        <f>IFERROR(INDEX(実績DB!$I$3:$I$104,MATCH($B5119&amp;$C5119,実績DB!$J$3:$J$104,0)),"")</f>
        <v/>
      </c>
    </row>
    <row r="5120">
      <c r="A5120" t="n">
        <v>5118</v>
      </c>
      <c r="B5120" t="inlineStr">
        <is>
          <t>中国</t>
        </is>
      </c>
      <c r="C5120" t="inlineStr">
        <is>
          <t>多伎変電所</t>
        </is>
      </c>
      <c r="D5120" t="inlineStr">
        <is>
          <t>島根県</t>
        </is>
      </c>
      <c r="E5120" t="n">
        <v>66</v>
      </c>
      <c r="F5120" t="n">
        <v>6</v>
      </c>
      <c r="G5120" s="3" t="n">
        <v>35.28969</v>
      </c>
      <c r="H5120" s="3" t="n">
        <v>132.64172</v>
      </c>
      <c r="I5120" t="inlineStr">
        <is>
          <t>Google Places(名称一致)</t>
        </is>
      </c>
      <c r="J5120" t="n">
        <v>5</v>
      </c>
      <c r="K5120" t="n">
        <v>5</v>
      </c>
      <c r="L5120" t="n">
        <v>-5</v>
      </c>
      <c r="M5120" t="n">
        <v>0</v>
      </c>
      <c r="N5120" t="n">
        <v>0</v>
      </c>
      <c r="O5120" t="inlineStr">
        <is>
          <t>不可 ♯3</t>
        </is>
      </c>
      <c r="P5120" t="inlineStr">
        <is>
          <t>有り</t>
        </is>
      </c>
      <c r="R5120" s="4">
        <f>IF(COUNT($M5120:$N5120)=0,"",IF(AND(IF($N5120&lt;&gt;"",$N5120,$M5120)&lt;=0,$O5120&lt;&gt;"可"),"警告",""))</f>
        <v/>
      </c>
      <c r="S5120" s="4">
        <f>IF(COUNT($M5120:$N5120)=0,0,IF(IF($N5120&lt;&gt;"",$N5120,$M5120)&gt;=スコアリング基準!$B$20,スコアリング基準!$C$20,IF(IF($N5120&lt;&gt;"",$N5120,$M5120)&gt;=スコアリング基準!$B$21,スコアリング基準!$C$21,IF(IF($N5120&lt;&gt;"",$N5120,$M5120)&gt;0,スコアリング基準!$C$22,0))))</f>
        <v/>
      </c>
      <c r="T5120" s="4">
        <f>IF($O5120="可",スコアリング基準!$C$23,0)</f>
        <v/>
      </c>
      <c r="U5120" s="4">
        <f>IF(OR(COUNT($K5120:$L5120)&lt;2,$K5120=0),0,IF(ABS($L5120)/$K5120&lt;=スコアリング基準!$B$24,スコアリング基準!$C$24,IF(ABS($L5120)/$K5120&lt;=スコアリング基準!$B$25,スコアリング基準!$C$25,IF(ABS($L5120)/$K5120&lt;=スコアリング基準!$B$26,スコアリング基準!$C$26,0))))</f>
        <v/>
      </c>
      <c r="V5120" s="4">
        <f>IF($P5120="なし",スコアリング基準!$C$27,0)</f>
        <v/>
      </c>
      <c r="W5120" s="4">
        <f>IF($F5120="",0,IF(ISNUMBER($F5120),IF($F5120&lt;=スコアリング基準!$B$28,スコアリング基準!$C$28,スコアリング基準!$C$29),0))</f>
        <v/>
      </c>
      <c r="X5120" s="4">
        <f>IFERROR(VLOOKUP($B5120,スコアリング基準!$A$36:$B$46,2,FALSE),0)</f>
        <v/>
      </c>
      <c r="Y5120" s="4">
        <f>SUM($S5120:$X5120)</f>
        <v/>
      </c>
      <c r="Z5120" s="4">
        <f>IF(COUNT($M5120:$N5120)=0,"データ無",IF($Y5120&gt;=スコアリング基準!$B$30,"S",IF($Y5120&gt;=スコアリング基準!$B$31,"A",IF($Y5120&gt;=スコアリング基準!$B$32,"B","C"))))</f>
        <v/>
      </c>
      <c r="AA5120">
        <f>IFERROR(INDEX(実績DB!$I$3:$I$104,MATCH($B5120&amp;$C5120,実績DB!$J$3:$J$104,0)),"")</f>
        <v/>
      </c>
    </row>
    <row r="5121">
      <c r="A5121" t="n">
        <v>5119</v>
      </c>
      <c r="B5121" t="inlineStr">
        <is>
          <t>中国</t>
        </is>
      </c>
      <c r="C5121" t="inlineStr">
        <is>
          <t>夜見変電所</t>
        </is>
      </c>
      <c r="D5121" t="inlineStr">
        <is>
          <t>鳥取県</t>
        </is>
      </c>
      <c r="E5121" t="n">
        <v>66</v>
      </c>
      <c r="F5121" t="n">
        <v>6</v>
      </c>
      <c r="G5121" s="3" t="n">
        <v>35.46375</v>
      </c>
      <c r="H5121" s="3" t="n">
        <v>133.298996</v>
      </c>
      <c r="I5121" t="inlineStr">
        <is>
          <t>Google Places(名称一致)</t>
        </is>
      </c>
      <c r="J5121" t="n">
        <v>19</v>
      </c>
      <c r="K5121" t="n">
        <v>14</v>
      </c>
      <c r="L5121" t="n">
        <v>-14</v>
      </c>
      <c r="M5121" t="n">
        <v>0</v>
      </c>
      <c r="N5121" t="n">
        <v>0</v>
      </c>
      <c r="O5121" t="inlineStr">
        <is>
          <t>不可 ♯3</t>
        </is>
      </c>
      <c r="P5121" t="inlineStr">
        <is>
          <t>有り</t>
        </is>
      </c>
      <c r="R5121" s="4">
        <f>IF(COUNT($M5121:$N5121)=0,"",IF(AND(IF($N5121&lt;&gt;"",$N5121,$M5121)&lt;=0,$O5121&lt;&gt;"可"),"警告",""))</f>
        <v/>
      </c>
      <c r="S5121" s="4">
        <f>IF(COUNT($M5121:$N5121)=0,0,IF(IF($N5121&lt;&gt;"",$N5121,$M5121)&gt;=スコアリング基準!$B$20,スコアリング基準!$C$20,IF(IF($N5121&lt;&gt;"",$N5121,$M5121)&gt;=スコアリング基準!$B$21,スコアリング基準!$C$21,IF(IF($N5121&lt;&gt;"",$N5121,$M5121)&gt;0,スコアリング基準!$C$22,0))))</f>
        <v/>
      </c>
      <c r="T5121" s="4">
        <f>IF($O5121="可",スコアリング基準!$C$23,0)</f>
        <v/>
      </c>
      <c r="U5121" s="4">
        <f>IF(OR(COUNT($K5121:$L5121)&lt;2,$K5121=0),0,IF(ABS($L5121)/$K5121&lt;=スコアリング基準!$B$24,スコアリング基準!$C$24,IF(ABS($L5121)/$K5121&lt;=スコアリング基準!$B$25,スコアリング基準!$C$25,IF(ABS($L5121)/$K5121&lt;=スコアリング基準!$B$26,スコアリング基準!$C$26,0))))</f>
        <v/>
      </c>
      <c r="V5121" s="4">
        <f>IF($P5121="なし",スコアリング基準!$C$27,0)</f>
        <v/>
      </c>
      <c r="W5121" s="4">
        <f>IF($F5121="",0,IF(ISNUMBER($F5121),IF($F5121&lt;=スコアリング基準!$B$28,スコアリング基準!$C$28,スコアリング基準!$C$29),0))</f>
        <v/>
      </c>
      <c r="X5121" s="4">
        <f>IFERROR(VLOOKUP($B5121,スコアリング基準!$A$36:$B$46,2,FALSE),0)</f>
        <v/>
      </c>
      <c r="Y5121" s="4">
        <f>SUM($S5121:$X5121)</f>
        <v/>
      </c>
      <c r="Z5121" s="4">
        <f>IF(COUNT($M5121:$N5121)=0,"データ無",IF($Y5121&gt;=スコアリング基準!$B$30,"S",IF($Y5121&gt;=スコアリング基準!$B$31,"A",IF($Y5121&gt;=スコアリング基準!$B$32,"B","C"))))</f>
        <v/>
      </c>
      <c r="AA5121">
        <f>IFERROR(INDEX(実績DB!$I$3:$I$104,MATCH($B5121&amp;$C5121,実績DB!$J$3:$J$104,0)),"")</f>
        <v/>
      </c>
    </row>
    <row r="5122">
      <c r="A5122" t="n">
        <v>5120</v>
      </c>
      <c r="B5122" t="inlineStr">
        <is>
          <t>中国</t>
        </is>
      </c>
      <c r="C5122" t="inlineStr">
        <is>
          <t>大元変電所</t>
        </is>
      </c>
      <c r="D5122" t="inlineStr">
        <is>
          <t>岡山県</t>
        </is>
      </c>
      <c r="E5122" t="n">
        <v>66</v>
      </c>
      <c r="F5122" t="n">
        <v>6</v>
      </c>
      <c r="G5122" s="3" t="n">
        <v>34.654057</v>
      </c>
      <c r="H5122" s="3" t="n">
        <v>133.904462</v>
      </c>
      <c r="I5122" t="inlineStr">
        <is>
          <t>Google Places(名称一致)</t>
        </is>
      </c>
      <c r="J5122" t="n">
        <v>33</v>
      </c>
      <c r="K5122" t="n">
        <v>28</v>
      </c>
      <c r="L5122" t="n">
        <v>-13</v>
      </c>
      <c r="M5122" t="n">
        <v>15</v>
      </c>
      <c r="N5122" t="n">
        <v>0</v>
      </c>
      <c r="O5122" t="inlineStr">
        <is>
          <t>不可 #3</t>
        </is>
      </c>
      <c r="P5122" t="inlineStr">
        <is>
          <t>有り</t>
        </is>
      </c>
      <c r="R5122" s="4">
        <f>IF(COUNT($M5122:$N5122)=0,"",IF(AND(IF($N5122&lt;&gt;"",$N5122,$M5122)&lt;=0,$O5122&lt;&gt;"可"),"警告",""))</f>
        <v/>
      </c>
      <c r="S5122" s="4">
        <f>IF(COUNT($M5122:$N5122)=0,0,IF(IF($N5122&lt;&gt;"",$N5122,$M5122)&gt;=スコアリング基準!$B$20,スコアリング基準!$C$20,IF(IF($N5122&lt;&gt;"",$N5122,$M5122)&gt;=スコアリング基準!$B$21,スコアリング基準!$C$21,IF(IF($N5122&lt;&gt;"",$N5122,$M5122)&gt;0,スコアリング基準!$C$22,0))))</f>
        <v/>
      </c>
      <c r="T5122" s="4">
        <f>IF($O5122="可",スコアリング基準!$C$23,0)</f>
        <v/>
      </c>
      <c r="U5122" s="4">
        <f>IF(OR(COUNT($K5122:$L5122)&lt;2,$K5122=0),0,IF(ABS($L5122)/$K5122&lt;=スコアリング基準!$B$24,スコアリング基準!$C$24,IF(ABS($L5122)/$K5122&lt;=スコアリング基準!$B$25,スコアリング基準!$C$25,IF(ABS($L5122)/$K5122&lt;=スコアリング基準!$B$26,スコアリング基準!$C$26,0))))</f>
        <v/>
      </c>
      <c r="V5122" s="4">
        <f>IF($P5122="なし",スコアリング基準!$C$27,0)</f>
        <v/>
      </c>
      <c r="W5122" s="4">
        <f>IF($F5122="",0,IF(ISNUMBER($F5122),IF($F5122&lt;=スコアリング基準!$B$28,スコアリング基準!$C$28,スコアリング基準!$C$29),0))</f>
        <v/>
      </c>
      <c r="X5122" s="4">
        <f>IFERROR(VLOOKUP($B5122,スコアリング基準!$A$36:$B$46,2,FALSE),0)</f>
        <v/>
      </c>
      <c r="Y5122" s="4">
        <f>SUM($S5122:$X5122)</f>
        <v/>
      </c>
      <c r="Z5122" s="4">
        <f>IF(COUNT($M5122:$N5122)=0,"データ無",IF($Y5122&gt;=スコアリング基準!$B$30,"S",IF($Y5122&gt;=スコアリング基準!$B$31,"A",IF($Y5122&gt;=スコアリング基準!$B$32,"B","C"))))</f>
        <v/>
      </c>
      <c r="AA5122">
        <f>IFERROR(INDEX(実績DB!$I$3:$I$104,MATCH($B5122&amp;$C5122,実績DB!$J$3:$J$104,0)),"")</f>
        <v/>
      </c>
    </row>
    <row r="5123">
      <c r="A5123" t="n">
        <v>5121</v>
      </c>
      <c r="B5123" t="inlineStr">
        <is>
          <t>中国</t>
        </is>
      </c>
      <c r="C5123" t="inlineStr">
        <is>
          <t>大内変電所</t>
        </is>
      </c>
      <c r="D5123" t="inlineStr">
        <is>
          <t>鳥取県</t>
        </is>
      </c>
      <c r="E5123" t="n">
        <v>66</v>
      </c>
      <c r="F5123" t="n">
        <v>6</v>
      </c>
      <c r="G5123" s="3" t="n"/>
      <c r="H5123" s="3" t="n"/>
      <c r="I5123" t="inlineStr">
        <is>
          <t>未取得</t>
        </is>
      </c>
      <c r="J5123" t="n">
        <v>9</v>
      </c>
      <c r="K5123" t="n">
        <v>9</v>
      </c>
      <c r="L5123" t="n">
        <v>-1</v>
      </c>
      <c r="M5123" t="n">
        <v>8</v>
      </c>
      <c r="N5123" t="n">
        <v>0</v>
      </c>
      <c r="O5123" t="inlineStr">
        <is>
          <t>不可 ♯3</t>
        </is>
      </c>
      <c r="P5123" t="inlineStr">
        <is>
          <t>有り</t>
        </is>
      </c>
      <c r="R5123" s="4">
        <f>IF(COUNT($M5123:$N5123)=0,"",IF(AND(IF($N5123&lt;&gt;"",$N5123,$M5123)&lt;=0,$O5123&lt;&gt;"可"),"警告",""))</f>
        <v/>
      </c>
      <c r="S5123" s="4">
        <f>IF(COUNT($M5123:$N5123)=0,0,IF(IF($N5123&lt;&gt;"",$N5123,$M5123)&gt;=スコアリング基準!$B$20,スコアリング基準!$C$20,IF(IF($N5123&lt;&gt;"",$N5123,$M5123)&gt;=スコアリング基準!$B$21,スコアリング基準!$C$21,IF(IF($N5123&lt;&gt;"",$N5123,$M5123)&gt;0,スコアリング基準!$C$22,0))))</f>
        <v/>
      </c>
      <c r="T5123" s="4">
        <f>IF($O5123="可",スコアリング基準!$C$23,0)</f>
        <v/>
      </c>
      <c r="U5123" s="4">
        <f>IF(OR(COUNT($K5123:$L5123)&lt;2,$K5123=0),0,IF(ABS($L5123)/$K5123&lt;=スコアリング基準!$B$24,スコアリング基準!$C$24,IF(ABS($L5123)/$K5123&lt;=スコアリング基準!$B$25,スコアリング基準!$C$25,IF(ABS($L5123)/$K5123&lt;=スコアリング基準!$B$26,スコアリング基準!$C$26,0))))</f>
        <v/>
      </c>
      <c r="V5123" s="4">
        <f>IF($P5123="なし",スコアリング基準!$C$27,0)</f>
        <v/>
      </c>
      <c r="W5123" s="4">
        <f>IF($F5123="",0,IF(ISNUMBER($F5123),IF($F5123&lt;=スコアリング基準!$B$28,スコアリング基準!$C$28,スコアリング基準!$C$29),0))</f>
        <v/>
      </c>
      <c r="X5123" s="4">
        <f>IFERROR(VLOOKUP($B5123,スコアリング基準!$A$36:$B$46,2,FALSE),0)</f>
        <v/>
      </c>
      <c r="Y5123" s="4">
        <f>SUM($S5123:$X5123)</f>
        <v/>
      </c>
      <c r="Z5123" s="4">
        <f>IF(COUNT($M5123:$N5123)=0,"データ無",IF($Y5123&gt;=スコアリング基準!$B$30,"S",IF($Y5123&gt;=スコアリング基準!$B$31,"A",IF($Y5123&gt;=スコアリング基準!$B$32,"B","C"))))</f>
        <v/>
      </c>
      <c r="AA5123">
        <f>IFERROR(INDEX(実績DB!$I$3:$I$104,MATCH($B5123&amp;$C5123,実績DB!$J$3:$J$104,0)),"")</f>
        <v/>
      </c>
    </row>
    <row r="5124">
      <c r="A5124" t="n">
        <v>5122</v>
      </c>
      <c r="B5124" t="inlineStr">
        <is>
          <t>中国</t>
        </is>
      </c>
      <c r="C5124" t="inlineStr">
        <is>
          <t>大原変電所</t>
        </is>
      </c>
      <c r="D5124" t="inlineStr">
        <is>
          <t>岡山県</t>
        </is>
      </c>
      <c r="E5124" t="n">
        <v>66</v>
      </c>
      <c r="F5124" t="n">
        <v>6</v>
      </c>
      <c r="G5124" s="3" t="n">
        <v>35.09916</v>
      </c>
      <c r="H5124" s="3" t="n">
        <v>134.3229</v>
      </c>
      <c r="I5124" t="inlineStr">
        <is>
          <t>Google Places(名称一致)</t>
        </is>
      </c>
      <c r="J5124" t="n">
        <v>9</v>
      </c>
      <c r="K5124" t="n">
        <v>9</v>
      </c>
      <c r="L5124" t="n">
        <v>-2</v>
      </c>
      <c r="M5124" t="n">
        <v>7</v>
      </c>
      <c r="N5124" t="n">
        <v>0</v>
      </c>
      <c r="O5124" t="inlineStr">
        <is>
          <t>不可 ♯3</t>
        </is>
      </c>
      <c r="P5124" t="inlineStr">
        <is>
          <t>有り</t>
        </is>
      </c>
      <c r="R5124" s="4">
        <f>IF(COUNT($M5124:$N5124)=0,"",IF(AND(IF($N5124&lt;&gt;"",$N5124,$M5124)&lt;=0,$O5124&lt;&gt;"可"),"警告",""))</f>
        <v/>
      </c>
      <c r="S5124" s="4">
        <f>IF(COUNT($M5124:$N5124)=0,0,IF(IF($N5124&lt;&gt;"",$N5124,$M5124)&gt;=スコアリング基準!$B$20,スコアリング基準!$C$20,IF(IF($N5124&lt;&gt;"",$N5124,$M5124)&gt;=スコアリング基準!$B$21,スコアリング基準!$C$21,IF(IF($N5124&lt;&gt;"",$N5124,$M5124)&gt;0,スコアリング基準!$C$22,0))))</f>
        <v/>
      </c>
      <c r="T5124" s="4">
        <f>IF($O5124="可",スコアリング基準!$C$23,0)</f>
        <v/>
      </c>
      <c r="U5124" s="4">
        <f>IF(OR(COUNT($K5124:$L5124)&lt;2,$K5124=0),0,IF(ABS($L5124)/$K5124&lt;=スコアリング基準!$B$24,スコアリング基準!$C$24,IF(ABS($L5124)/$K5124&lt;=スコアリング基準!$B$25,スコアリング基準!$C$25,IF(ABS($L5124)/$K5124&lt;=スコアリング基準!$B$26,スコアリング基準!$C$26,0))))</f>
        <v/>
      </c>
      <c r="V5124" s="4">
        <f>IF($P5124="なし",スコアリング基準!$C$27,0)</f>
        <v/>
      </c>
      <c r="W5124" s="4">
        <f>IF($F5124="",0,IF(ISNUMBER($F5124),IF($F5124&lt;=スコアリング基準!$B$28,スコアリング基準!$C$28,スコアリング基準!$C$29),0))</f>
        <v/>
      </c>
      <c r="X5124" s="4">
        <f>IFERROR(VLOOKUP($B5124,スコアリング基準!$A$36:$B$46,2,FALSE),0)</f>
        <v/>
      </c>
      <c r="Y5124" s="4">
        <f>SUM($S5124:$X5124)</f>
        <v/>
      </c>
      <c r="Z5124" s="4">
        <f>IF(COUNT($M5124:$N5124)=0,"データ無",IF($Y5124&gt;=スコアリング基準!$B$30,"S",IF($Y5124&gt;=スコアリング基準!$B$31,"A",IF($Y5124&gt;=スコアリング基準!$B$32,"B","C"))))</f>
        <v/>
      </c>
      <c r="AA5124">
        <f>IFERROR(INDEX(実績DB!$I$3:$I$104,MATCH($B5124&amp;$C5124,実績DB!$J$3:$J$104,0)),"")</f>
        <v/>
      </c>
    </row>
    <row r="5125">
      <c r="A5125" t="n">
        <v>5123</v>
      </c>
      <c r="B5125" t="inlineStr">
        <is>
          <t>中国</t>
        </is>
      </c>
      <c r="C5125" t="inlineStr">
        <is>
          <t>大田変電所</t>
        </is>
      </c>
      <c r="D5125" t="inlineStr">
        <is>
          <t>島根県</t>
        </is>
      </c>
      <c r="E5125" t="n">
        <v>66</v>
      </c>
      <c r="F5125" t="n">
        <v>6</v>
      </c>
      <c r="G5125" s="3" t="n">
        <v>35.19073</v>
      </c>
      <c r="H5125" s="3" t="n">
        <v>132.5098</v>
      </c>
      <c r="I5125" t="inlineStr">
        <is>
          <t>Google Places(名称一致)</t>
        </is>
      </c>
      <c r="J5125" t="n">
        <v>38</v>
      </c>
      <c r="K5125" t="n">
        <v>33</v>
      </c>
      <c r="L5125" t="n">
        <v>-32</v>
      </c>
      <c r="M5125" t="n">
        <v>0</v>
      </c>
      <c r="N5125" t="n">
        <v>0</v>
      </c>
      <c r="O5125" t="inlineStr">
        <is>
          <t>不可 ♯3</t>
        </is>
      </c>
      <c r="P5125" t="inlineStr">
        <is>
          <t>有り</t>
        </is>
      </c>
      <c r="R5125" s="4">
        <f>IF(COUNT($M5125:$N5125)=0,"",IF(AND(IF($N5125&lt;&gt;"",$N5125,$M5125)&lt;=0,$O5125&lt;&gt;"可"),"警告",""))</f>
        <v/>
      </c>
      <c r="S5125" s="4">
        <f>IF(COUNT($M5125:$N5125)=0,0,IF(IF($N5125&lt;&gt;"",$N5125,$M5125)&gt;=スコアリング基準!$B$20,スコアリング基準!$C$20,IF(IF($N5125&lt;&gt;"",$N5125,$M5125)&gt;=スコアリング基準!$B$21,スコアリング基準!$C$21,IF(IF($N5125&lt;&gt;"",$N5125,$M5125)&gt;0,スコアリング基準!$C$22,0))))</f>
        <v/>
      </c>
      <c r="T5125" s="4">
        <f>IF($O5125="可",スコアリング基準!$C$23,0)</f>
        <v/>
      </c>
      <c r="U5125" s="4">
        <f>IF(OR(COUNT($K5125:$L5125)&lt;2,$K5125=0),0,IF(ABS($L5125)/$K5125&lt;=スコアリング基準!$B$24,スコアリング基準!$C$24,IF(ABS($L5125)/$K5125&lt;=スコアリング基準!$B$25,スコアリング基準!$C$25,IF(ABS($L5125)/$K5125&lt;=スコアリング基準!$B$26,スコアリング基準!$C$26,0))))</f>
        <v/>
      </c>
      <c r="V5125" s="4">
        <f>IF($P5125="なし",スコアリング基準!$C$27,0)</f>
        <v/>
      </c>
      <c r="W5125" s="4">
        <f>IF($F5125="",0,IF(ISNUMBER($F5125),IF($F5125&lt;=スコアリング基準!$B$28,スコアリング基準!$C$28,スコアリング基準!$C$29),0))</f>
        <v/>
      </c>
      <c r="X5125" s="4">
        <f>IFERROR(VLOOKUP($B5125,スコアリング基準!$A$36:$B$46,2,FALSE),0)</f>
        <v/>
      </c>
      <c r="Y5125" s="4">
        <f>SUM($S5125:$X5125)</f>
        <v/>
      </c>
      <c r="Z5125" s="4">
        <f>IF(COUNT($M5125:$N5125)=0,"データ無",IF($Y5125&gt;=スコアリング基準!$B$30,"S",IF($Y5125&gt;=スコアリング基準!$B$31,"A",IF($Y5125&gt;=スコアリング基準!$B$32,"B","C"))))</f>
        <v/>
      </c>
      <c r="AA5125">
        <f>IFERROR(INDEX(実績DB!$I$3:$I$104,MATCH($B5125&amp;$C5125,実績DB!$J$3:$J$104,0)),"")</f>
        <v/>
      </c>
    </row>
    <row r="5126">
      <c r="A5126" t="n">
        <v>5124</v>
      </c>
      <c r="B5126" t="inlineStr">
        <is>
          <t>中国</t>
        </is>
      </c>
      <c r="C5126" t="inlineStr">
        <is>
          <t>大社変電所</t>
        </is>
      </c>
      <c r="D5126" t="inlineStr">
        <is>
          <t>島根県</t>
        </is>
      </c>
      <c r="E5126" t="n">
        <v>66</v>
      </c>
      <c r="F5126" t="n">
        <v>6</v>
      </c>
      <c r="G5126" s="3" t="n">
        <v>35.39077</v>
      </c>
      <c r="H5126" s="3" t="n">
        <v>132.68815</v>
      </c>
      <c r="I5126" t="inlineStr">
        <is>
          <t>Google Places(名称一致)</t>
        </is>
      </c>
      <c r="J5126" t="n">
        <v>19</v>
      </c>
      <c r="K5126" t="n">
        <v>19</v>
      </c>
      <c r="L5126" t="n">
        <v>-10</v>
      </c>
      <c r="M5126" t="n">
        <v>9</v>
      </c>
      <c r="N5126" t="n">
        <v>0</v>
      </c>
      <c r="O5126" t="inlineStr">
        <is>
          <t>不可 ♯3</t>
        </is>
      </c>
      <c r="P5126" t="inlineStr">
        <is>
          <t>有り</t>
        </is>
      </c>
      <c r="R5126" s="4">
        <f>IF(COUNT($M5126:$N5126)=0,"",IF(AND(IF($N5126&lt;&gt;"",$N5126,$M5126)&lt;=0,$O5126&lt;&gt;"可"),"警告",""))</f>
        <v/>
      </c>
      <c r="S5126" s="4">
        <f>IF(COUNT($M5126:$N5126)=0,0,IF(IF($N5126&lt;&gt;"",$N5126,$M5126)&gt;=スコアリング基準!$B$20,スコアリング基準!$C$20,IF(IF($N5126&lt;&gt;"",$N5126,$M5126)&gt;=スコアリング基準!$B$21,スコアリング基準!$C$21,IF(IF($N5126&lt;&gt;"",$N5126,$M5126)&gt;0,スコアリング基準!$C$22,0))))</f>
        <v/>
      </c>
      <c r="T5126" s="4">
        <f>IF($O5126="可",スコアリング基準!$C$23,0)</f>
        <v/>
      </c>
      <c r="U5126" s="4">
        <f>IF(OR(COUNT($K5126:$L5126)&lt;2,$K5126=0),0,IF(ABS($L5126)/$K5126&lt;=スコアリング基準!$B$24,スコアリング基準!$C$24,IF(ABS($L5126)/$K5126&lt;=スコアリング基準!$B$25,スコアリング基準!$C$25,IF(ABS($L5126)/$K5126&lt;=スコアリング基準!$B$26,スコアリング基準!$C$26,0))))</f>
        <v/>
      </c>
      <c r="V5126" s="4">
        <f>IF($P5126="なし",スコアリング基準!$C$27,0)</f>
        <v/>
      </c>
      <c r="W5126" s="4">
        <f>IF($F5126="",0,IF(ISNUMBER($F5126),IF($F5126&lt;=スコアリング基準!$B$28,スコアリング基準!$C$28,スコアリング基準!$C$29),0))</f>
        <v/>
      </c>
      <c r="X5126" s="4">
        <f>IFERROR(VLOOKUP($B5126,スコアリング基準!$A$36:$B$46,2,FALSE),0)</f>
        <v/>
      </c>
      <c r="Y5126" s="4">
        <f>SUM($S5126:$X5126)</f>
        <v/>
      </c>
      <c r="Z5126" s="4">
        <f>IF(COUNT($M5126:$N5126)=0,"データ無",IF($Y5126&gt;=スコアリング基準!$B$30,"S",IF($Y5126&gt;=スコアリング基準!$B$31,"A",IF($Y5126&gt;=スコアリング基準!$B$32,"B","C"))))</f>
        <v/>
      </c>
      <c r="AA5126">
        <f>IFERROR(INDEX(実績DB!$I$3:$I$104,MATCH($B5126&amp;$C5126,実績DB!$J$3:$J$104,0)),"")</f>
        <v/>
      </c>
    </row>
    <row r="5127">
      <c r="A5127" t="n">
        <v>5125</v>
      </c>
      <c r="B5127" t="inlineStr">
        <is>
          <t>中国</t>
        </is>
      </c>
      <c r="C5127" t="inlineStr">
        <is>
          <t>大竹変電所</t>
        </is>
      </c>
      <c r="D5127" t="inlineStr">
        <is>
          <t>広島県</t>
        </is>
      </c>
      <c r="E5127" t="n">
        <v>66</v>
      </c>
      <c r="F5127" t="n">
        <v>6</v>
      </c>
      <c r="G5127" s="3" t="n">
        <v>34.214511</v>
      </c>
      <c r="H5127" s="3" t="n">
        <v>132.214969</v>
      </c>
      <c r="I5127" t="inlineStr">
        <is>
          <t>Google Places(名称一致)</t>
        </is>
      </c>
      <c r="J5127" t="n">
        <v>28</v>
      </c>
      <c r="K5127" t="n">
        <v>28</v>
      </c>
      <c r="L5127" t="n">
        <v>-16</v>
      </c>
      <c r="M5127" t="n">
        <v>12</v>
      </c>
      <c r="N5127" t="n">
        <v>0</v>
      </c>
      <c r="O5127" t="inlineStr">
        <is>
          <t>不可 ♯3</t>
        </is>
      </c>
      <c r="P5127" t="inlineStr">
        <is>
          <t>有り</t>
        </is>
      </c>
      <c r="R5127" s="4">
        <f>IF(COUNT($M5127:$N5127)=0,"",IF(AND(IF($N5127&lt;&gt;"",$N5127,$M5127)&lt;=0,$O5127&lt;&gt;"可"),"警告",""))</f>
        <v/>
      </c>
      <c r="S5127" s="4">
        <f>IF(COUNT($M5127:$N5127)=0,0,IF(IF($N5127&lt;&gt;"",$N5127,$M5127)&gt;=スコアリング基準!$B$20,スコアリング基準!$C$20,IF(IF($N5127&lt;&gt;"",$N5127,$M5127)&gt;=スコアリング基準!$B$21,スコアリング基準!$C$21,IF(IF($N5127&lt;&gt;"",$N5127,$M5127)&gt;0,スコアリング基準!$C$22,0))))</f>
        <v/>
      </c>
      <c r="T5127" s="4">
        <f>IF($O5127="可",スコアリング基準!$C$23,0)</f>
        <v/>
      </c>
      <c r="U5127" s="4">
        <f>IF(OR(COUNT($K5127:$L5127)&lt;2,$K5127=0),0,IF(ABS($L5127)/$K5127&lt;=スコアリング基準!$B$24,スコアリング基準!$C$24,IF(ABS($L5127)/$K5127&lt;=スコアリング基準!$B$25,スコアリング基準!$C$25,IF(ABS($L5127)/$K5127&lt;=スコアリング基準!$B$26,スコアリング基準!$C$26,0))))</f>
        <v/>
      </c>
      <c r="V5127" s="4">
        <f>IF($P5127="なし",スコアリング基準!$C$27,0)</f>
        <v/>
      </c>
      <c r="W5127" s="4">
        <f>IF($F5127="",0,IF(ISNUMBER($F5127),IF($F5127&lt;=スコアリング基準!$B$28,スコアリング基準!$C$28,スコアリング基準!$C$29),0))</f>
        <v/>
      </c>
      <c r="X5127" s="4">
        <f>IFERROR(VLOOKUP($B5127,スコアリング基準!$A$36:$B$46,2,FALSE),0)</f>
        <v/>
      </c>
      <c r="Y5127" s="4">
        <f>SUM($S5127:$X5127)</f>
        <v/>
      </c>
      <c r="Z5127" s="4">
        <f>IF(COUNT($M5127:$N5127)=0,"データ無",IF($Y5127&gt;=スコアリング基準!$B$30,"S",IF($Y5127&gt;=スコアリング基準!$B$31,"A",IF($Y5127&gt;=スコアリング基準!$B$32,"B","C"))))</f>
        <v/>
      </c>
      <c r="AA5127">
        <f>IFERROR(INDEX(実績DB!$I$3:$I$104,MATCH($B5127&amp;$C5127,実績DB!$J$3:$J$104,0)),"")</f>
        <v/>
      </c>
    </row>
    <row r="5128">
      <c r="A5128" t="n">
        <v>5126</v>
      </c>
      <c r="B5128" t="inlineStr">
        <is>
          <t>中国</t>
        </is>
      </c>
      <c r="C5128" t="inlineStr">
        <is>
          <t>太華変電所</t>
        </is>
      </c>
      <c r="D5128" t="inlineStr">
        <is>
          <t>山口県</t>
        </is>
      </c>
      <c r="E5128" t="n">
        <v>66</v>
      </c>
      <c r="F5128" t="n">
        <v>6</v>
      </c>
      <c r="G5128" s="3" t="n">
        <v>34.01394</v>
      </c>
      <c r="H5128" s="3" t="n">
        <v>131.81135</v>
      </c>
      <c r="I5128" t="inlineStr">
        <is>
          <t>Google Places(名称一致)</t>
        </is>
      </c>
      <c r="J5128" t="n">
        <v>19</v>
      </c>
      <c r="K5128" t="n">
        <v>9</v>
      </c>
      <c r="L5128" t="n">
        <v>-2</v>
      </c>
      <c r="M5128" t="n">
        <v>7</v>
      </c>
      <c r="N5128" t="n">
        <v>0</v>
      </c>
      <c r="O5128" t="inlineStr">
        <is>
          <t>不可 ♯3</t>
        </is>
      </c>
      <c r="P5128" t="inlineStr">
        <is>
          <t>有り</t>
        </is>
      </c>
      <c r="R5128" s="4">
        <f>IF(COUNT($M5128:$N5128)=0,"",IF(AND(IF($N5128&lt;&gt;"",$N5128,$M5128)&lt;=0,$O5128&lt;&gt;"可"),"警告",""))</f>
        <v/>
      </c>
      <c r="S5128" s="4">
        <f>IF(COUNT($M5128:$N5128)=0,0,IF(IF($N5128&lt;&gt;"",$N5128,$M5128)&gt;=スコアリング基準!$B$20,スコアリング基準!$C$20,IF(IF($N5128&lt;&gt;"",$N5128,$M5128)&gt;=スコアリング基準!$B$21,スコアリング基準!$C$21,IF(IF($N5128&lt;&gt;"",$N5128,$M5128)&gt;0,スコアリング基準!$C$22,0))))</f>
        <v/>
      </c>
      <c r="T5128" s="4">
        <f>IF($O5128="可",スコアリング基準!$C$23,0)</f>
        <v/>
      </c>
      <c r="U5128" s="4">
        <f>IF(OR(COUNT($K5128:$L5128)&lt;2,$K5128=0),0,IF(ABS($L5128)/$K5128&lt;=スコアリング基準!$B$24,スコアリング基準!$C$24,IF(ABS($L5128)/$K5128&lt;=スコアリング基準!$B$25,スコアリング基準!$C$25,IF(ABS($L5128)/$K5128&lt;=スコアリング基準!$B$26,スコアリング基準!$C$26,0))))</f>
        <v/>
      </c>
      <c r="V5128" s="4">
        <f>IF($P5128="なし",スコアリング基準!$C$27,0)</f>
        <v/>
      </c>
      <c r="W5128" s="4">
        <f>IF($F5128="",0,IF(ISNUMBER($F5128),IF($F5128&lt;=スコアリング基準!$B$28,スコアリング基準!$C$28,スコアリング基準!$C$29),0))</f>
        <v/>
      </c>
      <c r="X5128" s="4">
        <f>IFERROR(VLOOKUP($B5128,スコアリング基準!$A$36:$B$46,2,FALSE),0)</f>
        <v/>
      </c>
      <c r="Y5128" s="4">
        <f>SUM($S5128:$X5128)</f>
        <v/>
      </c>
      <c r="Z5128" s="4">
        <f>IF(COUNT($M5128:$N5128)=0,"データ無",IF($Y5128&gt;=スコアリング基準!$B$30,"S",IF($Y5128&gt;=スコアリング基準!$B$31,"A",IF($Y5128&gt;=スコアリング基準!$B$32,"B","C"))))</f>
        <v/>
      </c>
      <c r="AA5128">
        <f>IFERROR(INDEX(実績DB!$I$3:$I$104,MATCH($B5128&amp;$C5128,実績DB!$J$3:$J$104,0)),"")</f>
        <v/>
      </c>
    </row>
    <row r="5129">
      <c r="A5129" t="n">
        <v>5127</v>
      </c>
      <c r="B5129" t="inlineStr">
        <is>
          <t>中国</t>
        </is>
      </c>
      <c r="C5129" t="inlineStr">
        <is>
          <t>奥津変電所</t>
        </is>
      </c>
      <c r="D5129" t="inlineStr">
        <is>
          <t>岡山県</t>
        </is>
      </c>
      <c r="E5129" t="n">
        <v>66</v>
      </c>
      <c r="F5129" t="n">
        <v>6</v>
      </c>
      <c r="G5129" s="3" t="n">
        <v>35.225733</v>
      </c>
      <c r="H5129" s="3" t="n">
        <v>133.919183</v>
      </c>
      <c r="I5129" t="inlineStr">
        <is>
          <t>Google Places(名称一致)</t>
        </is>
      </c>
      <c r="J5129" t="n">
        <v>9</v>
      </c>
      <c r="K5129" t="n">
        <v>9</v>
      </c>
      <c r="L5129" t="n">
        <v>-8</v>
      </c>
      <c r="M5129" t="n">
        <v>1</v>
      </c>
      <c r="N5129" t="n">
        <v>0</v>
      </c>
      <c r="O5129" t="inlineStr">
        <is>
          <t>不可 ♯3</t>
        </is>
      </c>
      <c r="P5129" t="inlineStr">
        <is>
          <t>有り</t>
        </is>
      </c>
      <c r="R5129" s="4">
        <f>IF(COUNT($M5129:$N5129)=0,"",IF(AND(IF($N5129&lt;&gt;"",$N5129,$M5129)&lt;=0,$O5129&lt;&gt;"可"),"警告",""))</f>
        <v/>
      </c>
      <c r="S5129" s="4">
        <f>IF(COUNT($M5129:$N5129)=0,0,IF(IF($N5129&lt;&gt;"",$N5129,$M5129)&gt;=スコアリング基準!$B$20,スコアリング基準!$C$20,IF(IF($N5129&lt;&gt;"",$N5129,$M5129)&gt;=スコアリング基準!$B$21,スコアリング基準!$C$21,IF(IF($N5129&lt;&gt;"",$N5129,$M5129)&gt;0,スコアリング基準!$C$22,0))))</f>
        <v/>
      </c>
      <c r="T5129" s="4">
        <f>IF($O5129="可",スコアリング基準!$C$23,0)</f>
        <v/>
      </c>
      <c r="U5129" s="4">
        <f>IF(OR(COUNT($K5129:$L5129)&lt;2,$K5129=0),0,IF(ABS($L5129)/$K5129&lt;=スコアリング基準!$B$24,スコアリング基準!$C$24,IF(ABS($L5129)/$K5129&lt;=スコアリング基準!$B$25,スコアリング基準!$C$25,IF(ABS($L5129)/$K5129&lt;=スコアリング基準!$B$26,スコアリング基準!$C$26,0))))</f>
        <v/>
      </c>
      <c r="V5129" s="4">
        <f>IF($P5129="なし",スコアリング基準!$C$27,0)</f>
        <v/>
      </c>
      <c r="W5129" s="4">
        <f>IF($F5129="",0,IF(ISNUMBER($F5129),IF($F5129&lt;=スコアリング基準!$B$28,スコアリング基準!$C$28,スコアリング基準!$C$29),0))</f>
        <v/>
      </c>
      <c r="X5129" s="4">
        <f>IFERROR(VLOOKUP($B5129,スコアリング基準!$A$36:$B$46,2,FALSE),0)</f>
        <v/>
      </c>
      <c r="Y5129" s="4">
        <f>SUM($S5129:$X5129)</f>
        <v/>
      </c>
      <c r="Z5129" s="4">
        <f>IF(COUNT($M5129:$N5129)=0,"データ無",IF($Y5129&gt;=スコアリング基準!$B$30,"S",IF($Y5129&gt;=スコアリング基準!$B$31,"A",IF($Y5129&gt;=スコアリング基準!$B$32,"B","C"))))</f>
        <v/>
      </c>
      <c r="AA5129">
        <f>IFERROR(INDEX(実績DB!$I$3:$I$104,MATCH($B5129&amp;$C5129,実績DB!$J$3:$J$104,0)),"")</f>
        <v/>
      </c>
    </row>
    <row r="5130">
      <c r="A5130" t="n">
        <v>5128</v>
      </c>
      <c r="B5130" t="inlineStr">
        <is>
          <t>中国</t>
        </is>
      </c>
      <c r="C5130" t="inlineStr">
        <is>
          <t>宇田川変電所</t>
        </is>
      </c>
      <c r="D5130" t="inlineStr">
        <is>
          <t>鳥取県</t>
        </is>
      </c>
      <c r="E5130" t="n">
        <v>66</v>
      </c>
      <c r="F5130" t="n">
        <v>6</v>
      </c>
      <c r="G5130" s="3" t="n">
        <v>35.44142</v>
      </c>
      <c r="H5130" s="3" t="n">
        <v>133.42858</v>
      </c>
      <c r="I5130" t="inlineStr">
        <is>
          <t>Google Places(名称一致)</t>
        </is>
      </c>
      <c r="J5130" t="n">
        <v>19</v>
      </c>
      <c r="K5130" t="n">
        <v>19</v>
      </c>
      <c r="L5130" t="n">
        <v>-19</v>
      </c>
      <c r="M5130" t="n">
        <v>0</v>
      </c>
      <c r="N5130" t="n">
        <v>0</v>
      </c>
      <c r="O5130" t="inlineStr">
        <is>
          <t>不可 ♯3</t>
        </is>
      </c>
      <c r="P5130" t="inlineStr">
        <is>
          <t>有り</t>
        </is>
      </c>
      <c r="R5130" s="4">
        <f>IF(COUNT($M5130:$N5130)=0,"",IF(AND(IF($N5130&lt;&gt;"",$N5130,$M5130)&lt;=0,$O5130&lt;&gt;"可"),"警告",""))</f>
        <v/>
      </c>
      <c r="S5130" s="4">
        <f>IF(COUNT($M5130:$N5130)=0,0,IF(IF($N5130&lt;&gt;"",$N5130,$M5130)&gt;=スコアリング基準!$B$20,スコアリング基準!$C$20,IF(IF($N5130&lt;&gt;"",$N5130,$M5130)&gt;=スコアリング基準!$B$21,スコアリング基準!$C$21,IF(IF($N5130&lt;&gt;"",$N5130,$M5130)&gt;0,スコアリング基準!$C$22,0))))</f>
        <v/>
      </c>
      <c r="T5130" s="4">
        <f>IF($O5130="可",スコアリング基準!$C$23,0)</f>
        <v/>
      </c>
      <c r="U5130" s="4">
        <f>IF(OR(COUNT($K5130:$L5130)&lt;2,$K5130=0),0,IF(ABS($L5130)/$K5130&lt;=スコアリング基準!$B$24,スコアリング基準!$C$24,IF(ABS($L5130)/$K5130&lt;=スコアリング基準!$B$25,スコアリング基準!$C$25,IF(ABS($L5130)/$K5130&lt;=スコアリング基準!$B$26,スコアリング基準!$C$26,0))))</f>
        <v/>
      </c>
      <c r="V5130" s="4">
        <f>IF($P5130="なし",スコアリング基準!$C$27,0)</f>
        <v/>
      </c>
      <c r="W5130" s="4">
        <f>IF($F5130="",0,IF(ISNUMBER($F5130),IF($F5130&lt;=スコアリング基準!$B$28,スコアリング基準!$C$28,スコアリング基準!$C$29),0))</f>
        <v/>
      </c>
      <c r="X5130" s="4">
        <f>IFERROR(VLOOKUP($B5130,スコアリング基準!$A$36:$B$46,2,FALSE),0)</f>
        <v/>
      </c>
      <c r="Y5130" s="4">
        <f>SUM($S5130:$X5130)</f>
        <v/>
      </c>
      <c r="Z5130" s="4">
        <f>IF(COUNT($M5130:$N5130)=0,"データ無",IF($Y5130&gt;=スコアリング基準!$B$30,"S",IF($Y5130&gt;=スコアリング基準!$B$31,"A",IF($Y5130&gt;=スコアリング基準!$B$32,"B","C"))))</f>
        <v/>
      </c>
      <c r="AA5130">
        <f>IFERROR(INDEX(実績DB!$I$3:$I$104,MATCH($B5130&amp;$C5130,実績DB!$J$3:$J$104,0)),"")</f>
        <v/>
      </c>
    </row>
    <row r="5131">
      <c r="A5131" t="n">
        <v>5129</v>
      </c>
      <c r="B5131" t="inlineStr">
        <is>
          <t>中国</t>
        </is>
      </c>
      <c r="C5131" t="inlineStr">
        <is>
          <t>山田変電所</t>
        </is>
      </c>
      <c r="D5131" t="inlineStr">
        <is>
          <t>岡山県</t>
        </is>
      </c>
      <c r="E5131" t="n">
        <v>66</v>
      </c>
      <c r="F5131" t="n">
        <v>6</v>
      </c>
      <c r="G5131" s="3" t="n">
        <v>34.552168</v>
      </c>
      <c r="H5131" s="3" t="n">
        <v>133.997401</v>
      </c>
      <c r="I5131" t="inlineStr">
        <is>
          <t>Google Places(名称一致)</t>
        </is>
      </c>
      <c r="J5131" t="n">
        <v>23</v>
      </c>
      <c r="K5131" t="n">
        <v>23</v>
      </c>
      <c r="L5131" t="n">
        <v>-22</v>
      </c>
      <c r="M5131" t="n">
        <v>1</v>
      </c>
      <c r="N5131" t="n">
        <v>0</v>
      </c>
      <c r="O5131" t="inlineStr">
        <is>
          <t>不可 #3</t>
        </is>
      </c>
      <c r="P5131" t="inlineStr">
        <is>
          <t>有り</t>
        </is>
      </c>
      <c r="R5131" s="4">
        <f>IF(COUNT($M5131:$N5131)=0,"",IF(AND(IF($N5131&lt;&gt;"",$N5131,$M5131)&lt;=0,$O5131&lt;&gt;"可"),"警告",""))</f>
        <v/>
      </c>
      <c r="S5131" s="4">
        <f>IF(COUNT($M5131:$N5131)=0,0,IF(IF($N5131&lt;&gt;"",$N5131,$M5131)&gt;=スコアリング基準!$B$20,スコアリング基準!$C$20,IF(IF($N5131&lt;&gt;"",$N5131,$M5131)&gt;=スコアリング基準!$B$21,スコアリング基準!$C$21,IF(IF($N5131&lt;&gt;"",$N5131,$M5131)&gt;0,スコアリング基準!$C$22,0))))</f>
        <v/>
      </c>
      <c r="T5131" s="4">
        <f>IF($O5131="可",スコアリング基準!$C$23,0)</f>
        <v/>
      </c>
      <c r="U5131" s="4">
        <f>IF(OR(COUNT($K5131:$L5131)&lt;2,$K5131=0),0,IF(ABS($L5131)/$K5131&lt;=スコアリング基準!$B$24,スコアリング基準!$C$24,IF(ABS($L5131)/$K5131&lt;=スコアリング基準!$B$25,スコアリング基準!$C$25,IF(ABS($L5131)/$K5131&lt;=スコアリング基準!$B$26,スコアリング基準!$C$26,0))))</f>
        <v/>
      </c>
      <c r="V5131" s="4">
        <f>IF($P5131="なし",スコアリング基準!$C$27,0)</f>
        <v/>
      </c>
      <c r="W5131" s="4">
        <f>IF($F5131="",0,IF(ISNUMBER($F5131),IF($F5131&lt;=スコアリング基準!$B$28,スコアリング基準!$C$28,スコアリング基準!$C$29),0))</f>
        <v/>
      </c>
      <c r="X5131" s="4">
        <f>IFERROR(VLOOKUP($B5131,スコアリング基準!$A$36:$B$46,2,FALSE),0)</f>
        <v/>
      </c>
      <c r="Y5131" s="4">
        <f>SUM($S5131:$X5131)</f>
        <v/>
      </c>
      <c r="Z5131" s="4">
        <f>IF(COUNT($M5131:$N5131)=0,"データ無",IF($Y5131&gt;=スコアリング基準!$B$30,"S",IF($Y5131&gt;=スコアリング基準!$B$31,"A",IF($Y5131&gt;=スコアリング基準!$B$32,"B","C"))))</f>
        <v/>
      </c>
      <c r="AA5131">
        <f>IFERROR(INDEX(実績DB!$I$3:$I$104,MATCH($B5131&amp;$C5131,実績DB!$J$3:$J$104,0)),"")</f>
        <v/>
      </c>
    </row>
    <row r="5132">
      <c r="A5132" t="n">
        <v>5130</v>
      </c>
      <c r="B5132" t="inlineStr">
        <is>
          <t>中国</t>
        </is>
      </c>
      <c r="C5132" t="inlineStr">
        <is>
          <t>川尻変電所</t>
        </is>
      </c>
      <c r="D5132" t="inlineStr">
        <is>
          <t>広島県</t>
        </is>
      </c>
      <c r="E5132" t="n">
        <v>66</v>
      </c>
      <c r="F5132" t="n">
        <v>6</v>
      </c>
      <c r="G5132" s="3" t="n">
        <v>34.239548</v>
      </c>
      <c r="H5132" s="3" t="n">
        <v>132.701338</v>
      </c>
      <c r="I5132" t="inlineStr">
        <is>
          <t>Google Places(名称一致)</t>
        </is>
      </c>
      <c r="J5132" t="n">
        <v>19</v>
      </c>
      <c r="K5132" t="n">
        <v>9</v>
      </c>
      <c r="L5132" t="n">
        <v>-9</v>
      </c>
      <c r="M5132" t="n">
        <v>0</v>
      </c>
      <c r="N5132" t="n">
        <v>0</v>
      </c>
      <c r="O5132" t="inlineStr">
        <is>
          <t>不可 ♯3</t>
        </is>
      </c>
      <c r="P5132" t="inlineStr">
        <is>
          <t>有り</t>
        </is>
      </c>
      <c r="R5132" s="4">
        <f>IF(COUNT($M5132:$N5132)=0,"",IF(AND(IF($N5132&lt;&gt;"",$N5132,$M5132)&lt;=0,$O5132&lt;&gt;"可"),"警告",""))</f>
        <v/>
      </c>
      <c r="S5132" s="4">
        <f>IF(COUNT($M5132:$N5132)=0,0,IF(IF($N5132&lt;&gt;"",$N5132,$M5132)&gt;=スコアリング基準!$B$20,スコアリング基準!$C$20,IF(IF($N5132&lt;&gt;"",$N5132,$M5132)&gt;=スコアリング基準!$B$21,スコアリング基準!$C$21,IF(IF($N5132&lt;&gt;"",$N5132,$M5132)&gt;0,スコアリング基準!$C$22,0))))</f>
        <v/>
      </c>
      <c r="T5132" s="4">
        <f>IF($O5132="可",スコアリング基準!$C$23,0)</f>
        <v/>
      </c>
      <c r="U5132" s="4">
        <f>IF(OR(COUNT($K5132:$L5132)&lt;2,$K5132=0),0,IF(ABS($L5132)/$K5132&lt;=スコアリング基準!$B$24,スコアリング基準!$C$24,IF(ABS($L5132)/$K5132&lt;=スコアリング基準!$B$25,スコアリング基準!$C$25,IF(ABS($L5132)/$K5132&lt;=スコアリング基準!$B$26,スコアリング基準!$C$26,0))))</f>
        <v/>
      </c>
      <c r="V5132" s="4">
        <f>IF($P5132="なし",スコアリング基準!$C$27,0)</f>
        <v/>
      </c>
      <c r="W5132" s="4">
        <f>IF($F5132="",0,IF(ISNUMBER($F5132),IF($F5132&lt;=スコアリング基準!$B$28,スコアリング基準!$C$28,スコアリング基準!$C$29),0))</f>
        <v/>
      </c>
      <c r="X5132" s="4">
        <f>IFERROR(VLOOKUP($B5132,スコアリング基準!$A$36:$B$46,2,FALSE),0)</f>
        <v/>
      </c>
      <c r="Y5132" s="4">
        <f>SUM($S5132:$X5132)</f>
        <v/>
      </c>
      <c r="Z5132" s="4">
        <f>IF(COUNT($M5132:$N5132)=0,"データ無",IF($Y5132&gt;=スコアリング基準!$B$30,"S",IF($Y5132&gt;=スコアリング基準!$B$31,"A",IF($Y5132&gt;=スコアリング基準!$B$32,"B","C"))))</f>
        <v/>
      </c>
      <c r="AA5132">
        <f>IFERROR(INDEX(実績DB!$I$3:$I$104,MATCH($B5132&amp;$C5132,実績DB!$J$3:$J$104,0)),"")</f>
        <v/>
      </c>
    </row>
    <row r="5133">
      <c r="A5133" t="n">
        <v>5131</v>
      </c>
      <c r="B5133" t="inlineStr">
        <is>
          <t>中国</t>
        </is>
      </c>
      <c r="C5133" t="inlineStr">
        <is>
          <t>川跡変電所</t>
        </is>
      </c>
      <c r="D5133" t="inlineStr">
        <is>
          <t>島根県</t>
        </is>
      </c>
      <c r="E5133" t="n">
        <v>66</v>
      </c>
      <c r="F5133" t="n">
        <v>6</v>
      </c>
      <c r="G5133" s="3" t="n">
        <v>35.383482</v>
      </c>
      <c r="H5133" s="3" t="n">
        <v>132.77037</v>
      </c>
      <c r="I5133" t="inlineStr">
        <is>
          <t>Google Places(名称一致)</t>
        </is>
      </c>
      <c r="J5133" t="n">
        <v>38</v>
      </c>
      <c r="K5133" t="n">
        <v>33</v>
      </c>
      <c r="L5133" t="n">
        <v>-21</v>
      </c>
      <c r="M5133" t="n">
        <v>12</v>
      </c>
      <c r="N5133" t="n">
        <v>0</v>
      </c>
      <c r="O5133" t="inlineStr">
        <is>
          <t>不可 ♯3</t>
        </is>
      </c>
      <c r="P5133" t="inlineStr">
        <is>
          <t>有り</t>
        </is>
      </c>
      <c r="R5133" s="4">
        <f>IF(COUNT($M5133:$N5133)=0,"",IF(AND(IF($N5133&lt;&gt;"",$N5133,$M5133)&lt;=0,$O5133&lt;&gt;"可"),"警告",""))</f>
        <v/>
      </c>
      <c r="S5133" s="4">
        <f>IF(COUNT($M5133:$N5133)=0,0,IF(IF($N5133&lt;&gt;"",$N5133,$M5133)&gt;=スコアリング基準!$B$20,スコアリング基準!$C$20,IF(IF($N5133&lt;&gt;"",$N5133,$M5133)&gt;=スコアリング基準!$B$21,スコアリング基準!$C$21,IF(IF($N5133&lt;&gt;"",$N5133,$M5133)&gt;0,スコアリング基準!$C$22,0))))</f>
        <v/>
      </c>
      <c r="T5133" s="4">
        <f>IF($O5133="可",スコアリング基準!$C$23,0)</f>
        <v/>
      </c>
      <c r="U5133" s="4">
        <f>IF(OR(COUNT($K5133:$L5133)&lt;2,$K5133=0),0,IF(ABS($L5133)/$K5133&lt;=スコアリング基準!$B$24,スコアリング基準!$C$24,IF(ABS($L5133)/$K5133&lt;=スコアリング基準!$B$25,スコアリング基準!$C$25,IF(ABS($L5133)/$K5133&lt;=スコアリング基準!$B$26,スコアリング基準!$C$26,0))))</f>
        <v/>
      </c>
      <c r="V5133" s="4">
        <f>IF($P5133="なし",スコアリング基準!$C$27,0)</f>
        <v/>
      </c>
      <c r="W5133" s="4">
        <f>IF($F5133="",0,IF(ISNUMBER($F5133),IF($F5133&lt;=スコアリング基準!$B$28,スコアリング基準!$C$28,スコアリング基準!$C$29),0))</f>
        <v/>
      </c>
      <c r="X5133" s="4">
        <f>IFERROR(VLOOKUP($B5133,スコアリング基準!$A$36:$B$46,2,FALSE),0)</f>
        <v/>
      </c>
      <c r="Y5133" s="4">
        <f>SUM($S5133:$X5133)</f>
        <v/>
      </c>
      <c r="Z5133" s="4">
        <f>IF(COUNT($M5133:$N5133)=0,"データ無",IF($Y5133&gt;=スコアリング基準!$B$30,"S",IF($Y5133&gt;=スコアリング基準!$B$31,"A",IF($Y5133&gt;=スコアリング基準!$B$32,"B","C"))))</f>
        <v/>
      </c>
      <c r="AA5133">
        <f>IFERROR(INDEX(実績DB!$I$3:$I$104,MATCH($B5133&amp;$C5133,実績DB!$J$3:$J$104,0)),"")</f>
        <v/>
      </c>
    </row>
    <row r="5134">
      <c r="A5134" t="n">
        <v>5132</v>
      </c>
      <c r="B5134" t="inlineStr">
        <is>
          <t>中国</t>
        </is>
      </c>
      <c r="C5134" t="inlineStr">
        <is>
          <t>帝釈川変電所</t>
        </is>
      </c>
      <c r="D5134" t="inlineStr">
        <is>
          <t>広島県</t>
        </is>
      </c>
      <c r="E5134" t="n">
        <v>66</v>
      </c>
      <c r="F5134" t="n">
        <v>22</v>
      </c>
      <c r="G5134" s="3" t="n">
        <v>34.823297</v>
      </c>
      <c r="H5134" s="3" t="n">
        <v>133.284134</v>
      </c>
      <c r="I5134" t="inlineStr">
        <is>
          <t>Google Places(名称一致)</t>
        </is>
      </c>
      <c r="J5134" t="n">
        <v>9</v>
      </c>
      <c r="K5134" t="n">
        <v>6</v>
      </c>
      <c r="L5134" t="n">
        <v>-6</v>
      </c>
      <c r="M5134" t="n">
        <v>0</v>
      </c>
      <c r="N5134" t="n">
        <v>0</v>
      </c>
      <c r="O5134" t="inlineStr">
        <is>
          <t>不可 ♯2</t>
        </is>
      </c>
      <c r="P5134" t="inlineStr">
        <is>
          <t>有り</t>
        </is>
      </c>
      <c r="R5134" s="4">
        <f>IF(COUNT($M5134:$N5134)=0,"",IF(AND(IF($N5134&lt;&gt;"",$N5134,$M5134)&lt;=0,$O5134&lt;&gt;"可"),"警告",""))</f>
        <v/>
      </c>
      <c r="S5134" s="4">
        <f>IF(COUNT($M5134:$N5134)=0,0,IF(IF($N5134&lt;&gt;"",$N5134,$M5134)&gt;=スコアリング基準!$B$20,スコアリング基準!$C$20,IF(IF($N5134&lt;&gt;"",$N5134,$M5134)&gt;=スコアリング基準!$B$21,スコアリング基準!$C$21,IF(IF($N5134&lt;&gt;"",$N5134,$M5134)&gt;0,スコアリング基準!$C$22,0))))</f>
        <v/>
      </c>
      <c r="T5134" s="4">
        <f>IF($O5134="可",スコアリング基準!$C$23,0)</f>
        <v/>
      </c>
      <c r="U5134" s="4">
        <f>IF(OR(COUNT($K5134:$L5134)&lt;2,$K5134=0),0,IF(ABS($L5134)/$K5134&lt;=スコアリング基準!$B$24,スコアリング基準!$C$24,IF(ABS($L5134)/$K5134&lt;=スコアリング基準!$B$25,スコアリング基準!$C$25,IF(ABS($L5134)/$K5134&lt;=スコアリング基準!$B$26,スコアリング基準!$C$26,0))))</f>
        <v/>
      </c>
      <c r="V5134" s="4">
        <f>IF($P5134="なし",スコアリング基準!$C$27,0)</f>
        <v/>
      </c>
      <c r="W5134" s="4">
        <f>IF($F5134="",0,IF(ISNUMBER($F5134),IF($F5134&lt;=スコアリング基準!$B$28,スコアリング基準!$C$28,スコアリング基準!$C$29),0))</f>
        <v/>
      </c>
      <c r="X5134" s="4">
        <f>IFERROR(VLOOKUP($B5134,スコアリング基準!$A$36:$B$46,2,FALSE),0)</f>
        <v/>
      </c>
      <c r="Y5134" s="4">
        <f>SUM($S5134:$X5134)</f>
        <v/>
      </c>
      <c r="Z5134" s="4">
        <f>IF(COUNT($M5134:$N5134)=0,"データ無",IF($Y5134&gt;=スコアリング基準!$B$30,"S",IF($Y5134&gt;=スコアリング基準!$B$31,"A",IF($Y5134&gt;=スコアリング基準!$B$32,"B","C"))))</f>
        <v/>
      </c>
      <c r="AA5134">
        <f>IFERROR(INDEX(実績DB!$I$3:$I$104,MATCH($B5134&amp;$C5134,実績DB!$J$3:$J$104,0)),"")</f>
        <v/>
      </c>
    </row>
    <row r="5135">
      <c r="A5135" t="n">
        <v>5133</v>
      </c>
      <c r="B5135" t="inlineStr">
        <is>
          <t>中国</t>
        </is>
      </c>
      <c r="C5135" t="inlineStr">
        <is>
          <t>平作原変電所</t>
        </is>
      </c>
      <c r="D5135" t="inlineStr">
        <is>
          <t>岡山県</t>
        </is>
      </c>
      <c r="E5135" t="n">
        <v>66</v>
      </c>
      <c r="F5135" t="n">
        <v>6</v>
      </c>
      <c r="G5135" s="3" t="n">
        <v>35.295081</v>
      </c>
      <c r="H5135" s="3" t="n">
        <v>133.95875</v>
      </c>
      <c r="I5135" t="inlineStr">
        <is>
          <t>Google Places(名称一致)</t>
        </is>
      </c>
      <c r="J5135" t="n">
        <v>2</v>
      </c>
      <c r="K5135" t="n">
        <v>2</v>
      </c>
      <c r="L5135" t="n">
        <v>-2</v>
      </c>
      <c r="M5135" t="n">
        <v>0</v>
      </c>
      <c r="N5135" t="n">
        <v>0</v>
      </c>
      <c r="O5135" t="inlineStr">
        <is>
          <t>不可 ♯3</t>
        </is>
      </c>
      <c r="P5135" t="inlineStr">
        <is>
          <t>有り</t>
        </is>
      </c>
      <c r="R5135" s="4">
        <f>IF(COUNT($M5135:$N5135)=0,"",IF(AND(IF($N5135&lt;&gt;"",$N5135,$M5135)&lt;=0,$O5135&lt;&gt;"可"),"警告",""))</f>
        <v/>
      </c>
      <c r="S5135" s="4">
        <f>IF(COUNT($M5135:$N5135)=0,0,IF(IF($N5135&lt;&gt;"",$N5135,$M5135)&gt;=スコアリング基準!$B$20,スコアリング基準!$C$20,IF(IF($N5135&lt;&gt;"",$N5135,$M5135)&gt;=スコアリング基準!$B$21,スコアリング基準!$C$21,IF(IF($N5135&lt;&gt;"",$N5135,$M5135)&gt;0,スコアリング基準!$C$22,0))))</f>
        <v/>
      </c>
      <c r="T5135" s="4">
        <f>IF($O5135="可",スコアリング基準!$C$23,0)</f>
        <v/>
      </c>
      <c r="U5135" s="4">
        <f>IF(OR(COUNT($K5135:$L5135)&lt;2,$K5135=0),0,IF(ABS($L5135)/$K5135&lt;=スコアリング基準!$B$24,スコアリング基準!$C$24,IF(ABS($L5135)/$K5135&lt;=スコアリング基準!$B$25,スコアリング基準!$C$25,IF(ABS($L5135)/$K5135&lt;=スコアリング基準!$B$26,スコアリング基準!$C$26,0))))</f>
        <v/>
      </c>
      <c r="V5135" s="4">
        <f>IF($P5135="なし",スコアリング基準!$C$27,0)</f>
        <v/>
      </c>
      <c r="W5135" s="4">
        <f>IF($F5135="",0,IF(ISNUMBER($F5135),IF($F5135&lt;=スコアリング基準!$B$28,スコアリング基準!$C$28,スコアリング基準!$C$29),0))</f>
        <v/>
      </c>
      <c r="X5135" s="4">
        <f>IFERROR(VLOOKUP($B5135,スコアリング基準!$A$36:$B$46,2,FALSE),0)</f>
        <v/>
      </c>
      <c r="Y5135" s="4">
        <f>SUM($S5135:$X5135)</f>
        <v/>
      </c>
      <c r="Z5135" s="4">
        <f>IF(COUNT($M5135:$N5135)=0,"データ無",IF($Y5135&gt;=スコアリング基準!$B$30,"S",IF($Y5135&gt;=スコアリング基準!$B$31,"A",IF($Y5135&gt;=スコアリング基準!$B$32,"B","C"))))</f>
        <v/>
      </c>
      <c r="AA5135">
        <f>IFERROR(INDEX(実績DB!$I$3:$I$104,MATCH($B5135&amp;$C5135,実績DB!$J$3:$J$104,0)),"")</f>
        <v/>
      </c>
    </row>
    <row r="5136">
      <c r="A5136" t="n">
        <v>5134</v>
      </c>
      <c r="B5136" t="inlineStr">
        <is>
          <t>中国</t>
        </is>
      </c>
      <c r="C5136" t="inlineStr">
        <is>
          <t>平田変電所</t>
        </is>
      </c>
      <c r="D5136" t="inlineStr">
        <is>
          <t>島根県</t>
        </is>
      </c>
      <c r="E5136" t="n">
        <v>66</v>
      </c>
      <c r="F5136" t="n">
        <v>6</v>
      </c>
      <c r="G5136" s="3" t="n">
        <v>35.43342</v>
      </c>
      <c r="H5136" s="3" t="n">
        <v>132.82719</v>
      </c>
      <c r="I5136" t="inlineStr">
        <is>
          <t>OSM実測(名称一致)</t>
        </is>
      </c>
      <c r="J5136" t="n">
        <v>28</v>
      </c>
      <c r="K5136" t="n">
        <v>28</v>
      </c>
      <c r="L5136" t="n">
        <v>-18</v>
      </c>
      <c r="M5136" t="n">
        <v>10</v>
      </c>
      <c r="N5136" t="n">
        <v>0</v>
      </c>
      <c r="O5136" t="inlineStr">
        <is>
          <t>不可 ♯3</t>
        </is>
      </c>
      <c r="P5136" t="inlineStr">
        <is>
          <t>有り</t>
        </is>
      </c>
      <c r="R5136" s="4">
        <f>IF(COUNT($M5136:$N5136)=0,"",IF(AND(IF($N5136&lt;&gt;"",$N5136,$M5136)&lt;=0,$O5136&lt;&gt;"可"),"警告",""))</f>
        <v/>
      </c>
      <c r="S5136" s="4">
        <f>IF(COUNT($M5136:$N5136)=0,0,IF(IF($N5136&lt;&gt;"",$N5136,$M5136)&gt;=スコアリング基準!$B$20,スコアリング基準!$C$20,IF(IF($N5136&lt;&gt;"",$N5136,$M5136)&gt;=スコアリング基準!$B$21,スコアリング基準!$C$21,IF(IF($N5136&lt;&gt;"",$N5136,$M5136)&gt;0,スコアリング基準!$C$22,0))))</f>
        <v/>
      </c>
      <c r="T5136" s="4">
        <f>IF($O5136="可",スコアリング基準!$C$23,0)</f>
        <v/>
      </c>
      <c r="U5136" s="4">
        <f>IF(OR(COUNT($K5136:$L5136)&lt;2,$K5136=0),0,IF(ABS($L5136)/$K5136&lt;=スコアリング基準!$B$24,スコアリング基準!$C$24,IF(ABS($L5136)/$K5136&lt;=スコアリング基準!$B$25,スコアリング基準!$C$25,IF(ABS($L5136)/$K5136&lt;=スコアリング基準!$B$26,スコアリング基準!$C$26,0))))</f>
        <v/>
      </c>
      <c r="V5136" s="4">
        <f>IF($P5136="なし",スコアリング基準!$C$27,0)</f>
        <v/>
      </c>
      <c r="W5136" s="4">
        <f>IF($F5136="",0,IF(ISNUMBER($F5136),IF($F5136&lt;=スコアリング基準!$B$28,スコアリング基準!$C$28,スコアリング基準!$C$29),0))</f>
        <v/>
      </c>
      <c r="X5136" s="4">
        <f>IFERROR(VLOOKUP($B5136,スコアリング基準!$A$36:$B$46,2,FALSE),0)</f>
        <v/>
      </c>
      <c r="Y5136" s="4">
        <f>SUM($S5136:$X5136)</f>
        <v/>
      </c>
      <c r="Z5136" s="4">
        <f>IF(COUNT($M5136:$N5136)=0,"データ無",IF($Y5136&gt;=スコアリング基準!$B$30,"S",IF($Y5136&gt;=スコアリング基準!$B$31,"A",IF($Y5136&gt;=スコアリング基準!$B$32,"B","C"))))</f>
        <v/>
      </c>
      <c r="AA5136">
        <f>IFERROR(INDEX(実績DB!$I$3:$I$104,MATCH($B5136&amp;$C5136,実績DB!$J$3:$J$104,0)),"")</f>
        <v/>
      </c>
    </row>
    <row r="5137">
      <c r="A5137" t="n">
        <v>5135</v>
      </c>
      <c r="B5137" t="inlineStr">
        <is>
          <t>中国</t>
        </is>
      </c>
      <c r="C5137" t="inlineStr">
        <is>
          <t>広変電所</t>
        </is>
      </c>
      <c r="D5137" t="inlineStr">
        <is>
          <t>広島県</t>
        </is>
      </c>
      <c r="E5137" t="n">
        <v>66</v>
      </c>
      <c r="F5137" t="n">
        <v>6</v>
      </c>
      <c r="G5137" s="3" t="n">
        <v>34.27852</v>
      </c>
      <c r="H5137" s="3" t="n">
        <v>132.636292</v>
      </c>
      <c r="I5137" t="inlineStr">
        <is>
          <t>Google Places(名称一致)</t>
        </is>
      </c>
      <c r="J5137" t="n">
        <v>9</v>
      </c>
      <c r="K5137" t="n">
        <v>9</v>
      </c>
      <c r="L5137" t="n">
        <v>-9</v>
      </c>
      <c r="M5137" t="n">
        <v>0</v>
      </c>
      <c r="N5137" t="n">
        <v>0</v>
      </c>
      <c r="O5137" t="inlineStr">
        <is>
          <t>不可 ♯3</t>
        </is>
      </c>
      <c r="P5137" t="inlineStr">
        <is>
          <t>有り</t>
        </is>
      </c>
      <c r="R5137" s="4">
        <f>IF(COUNT($M5137:$N5137)=0,"",IF(AND(IF($N5137&lt;&gt;"",$N5137,$M5137)&lt;=0,$O5137&lt;&gt;"可"),"警告",""))</f>
        <v/>
      </c>
      <c r="S5137" s="4">
        <f>IF(COUNT($M5137:$N5137)=0,0,IF(IF($N5137&lt;&gt;"",$N5137,$M5137)&gt;=スコアリング基準!$B$20,スコアリング基準!$C$20,IF(IF($N5137&lt;&gt;"",$N5137,$M5137)&gt;=スコアリング基準!$B$21,スコアリング基準!$C$21,IF(IF($N5137&lt;&gt;"",$N5137,$M5137)&gt;0,スコアリング基準!$C$22,0))))</f>
        <v/>
      </c>
      <c r="T5137" s="4">
        <f>IF($O5137="可",スコアリング基準!$C$23,0)</f>
        <v/>
      </c>
      <c r="U5137" s="4">
        <f>IF(OR(COUNT($K5137:$L5137)&lt;2,$K5137=0),0,IF(ABS($L5137)/$K5137&lt;=スコアリング基準!$B$24,スコアリング基準!$C$24,IF(ABS($L5137)/$K5137&lt;=スコアリング基準!$B$25,スコアリング基準!$C$25,IF(ABS($L5137)/$K5137&lt;=スコアリング基準!$B$26,スコアリング基準!$C$26,0))))</f>
        <v/>
      </c>
      <c r="V5137" s="4">
        <f>IF($P5137="なし",スコアリング基準!$C$27,0)</f>
        <v/>
      </c>
      <c r="W5137" s="4">
        <f>IF($F5137="",0,IF(ISNUMBER($F5137),IF($F5137&lt;=スコアリング基準!$B$28,スコアリング基準!$C$28,スコアリング基準!$C$29),0))</f>
        <v/>
      </c>
      <c r="X5137" s="4">
        <f>IFERROR(VLOOKUP($B5137,スコアリング基準!$A$36:$B$46,2,FALSE),0)</f>
        <v/>
      </c>
      <c r="Y5137" s="4">
        <f>SUM($S5137:$X5137)</f>
        <v/>
      </c>
      <c r="Z5137" s="4">
        <f>IF(COUNT($M5137:$N5137)=0,"データ無",IF($Y5137&gt;=スコアリング基準!$B$30,"S",IF($Y5137&gt;=スコアリング基準!$B$31,"A",IF($Y5137&gt;=スコアリング基準!$B$32,"B","C"))))</f>
        <v/>
      </c>
      <c r="AA5137">
        <f>IFERROR(INDEX(実績DB!$I$3:$I$104,MATCH($B5137&amp;$C5137,実績DB!$J$3:$J$104,0)),"")</f>
        <v/>
      </c>
    </row>
    <row r="5138">
      <c r="A5138" t="n">
        <v>5136</v>
      </c>
      <c r="B5138" t="inlineStr">
        <is>
          <t>中国</t>
        </is>
      </c>
      <c r="C5138" t="inlineStr">
        <is>
          <t>弓削変電所</t>
        </is>
      </c>
      <c r="D5138" t="inlineStr">
        <is>
          <t>岡山県</t>
        </is>
      </c>
      <c r="E5138" t="n">
        <v>66</v>
      </c>
      <c r="F5138" t="n">
        <v>6</v>
      </c>
      <c r="G5138" s="3" t="n">
        <v>34.939619</v>
      </c>
      <c r="H5138" s="3" t="n">
        <v>133.962256</v>
      </c>
      <c r="I5138" t="inlineStr">
        <is>
          <t>Google Places(名称一致)</t>
        </is>
      </c>
      <c r="J5138" t="n">
        <v>23</v>
      </c>
      <c r="K5138" t="n">
        <v>23</v>
      </c>
      <c r="L5138" t="n">
        <v>-23</v>
      </c>
      <c r="M5138" t="n">
        <v>0</v>
      </c>
      <c r="N5138" t="n">
        <v>0</v>
      </c>
      <c r="O5138" t="inlineStr">
        <is>
          <t>不可 ♯3</t>
        </is>
      </c>
      <c r="P5138" t="inlineStr">
        <is>
          <t>有り</t>
        </is>
      </c>
      <c r="R5138" s="4">
        <f>IF(COUNT($M5138:$N5138)=0,"",IF(AND(IF($N5138&lt;&gt;"",$N5138,$M5138)&lt;=0,$O5138&lt;&gt;"可"),"警告",""))</f>
        <v/>
      </c>
      <c r="S5138" s="4">
        <f>IF(COUNT($M5138:$N5138)=0,0,IF(IF($N5138&lt;&gt;"",$N5138,$M5138)&gt;=スコアリング基準!$B$20,スコアリング基準!$C$20,IF(IF($N5138&lt;&gt;"",$N5138,$M5138)&gt;=スコアリング基準!$B$21,スコアリング基準!$C$21,IF(IF($N5138&lt;&gt;"",$N5138,$M5138)&gt;0,スコアリング基準!$C$22,0))))</f>
        <v/>
      </c>
      <c r="T5138" s="4">
        <f>IF($O5138="可",スコアリング基準!$C$23,0)</f>
        <v/>
      </c>
      <c r="U5138" s="4">
        <f>IF(OR(COUNT($K5138:$L5138)&lt;2,$K5138=0),0,IF(ABS($L5138)/$K5138&lt;=スコアリング基準!$B$24,スコアリング基準!$C$24,IF(ABS($L5138)/$K5138&lt;=スコアリング基準!$B$25,スコアリング基準!$C$25,IF(ABS($L5138)/$K5138&lt;=スコアリング基準!$B$26,スコアリング基準!$C$26,0))))</f>
        <v/>
      </c>
      <c r="V5138" s="4">
        <f>IF($P5138="なし",スコアリング基準!$C$27,0)</f>
        <v/>
      </c>
      <c r="W5138" s="4">
        <f>IF($F5138="",0,IF(ISNUMBER($F5138),IF($F5138&lt;=スコアリング基準!$B$28,スコアリング基準!$C$28,スコアリング基準!$C$29),0))</f>
        <v/>
      </c>
      <c r="X5138" s="4">
        <f>IFERROR(VLOOKUP($B5138,スコアリング基準!$A$36:$B$46,2,FALSE),0)</f>
        <v/>
      </c>
      <c r="Y5138" s="4">
        <f>SUM($S5138:$X5138)</f>
        <v/>
      </c>
      <c r="Z5138" s="4">
        <f>IF(COUNT($M5138:$N5138)=0,"データ無",IF($Y5138&gt;=スコアリング基準!$B$30,"S",IF($Y5138&gt;=スコアリング基準!$B$31,"A",IF($Y5138&gt;=スコアリング基準!$B$32,"B","C"))))</f>
        <v/>
      </c>
      <c r="AA5138">
        <f>IFERROR(INDEX(実績DB!$I$3:$I$104,MATCH($B5138&amp;$C5138,実績DB!$J$3:$J$104,0)),"")</f>
        <v/>
      </c>
    </row>
    <row r="5139">
      <c r="A5139" t="n">
        <v>5137</v>
      </c>
      <c r="B5139" t="inlineStr">
        <is>
          <t>中国</t>
        </is>
      </c>
      <c r="C5139" t="inlineStr">
        <is>
          <t>御津変電所</t>
        </is>
      </c>
      <c r="D5139" t="inlineStr">
        <is>
          <t>岡山県</t>
        </is>
      </c>
      <c r="E5139" t="n">
        <v>66</v>
      </c>
      <c r="F5139" t="n">
        <v>6</v>
      </c>
      <c r="G5139" s="3" t="n">
        <v>34.78644</v>
      </c>
      <c r="H5139" s="3" t="n">
        <v>133.9148</v>
      </c>
      <c r="I5139" t="inlineStr">
        <is>
          <t>Google Places(名称一致)</t>
        </is>
      </c>
      <c r="J5139" t="n">
        <v>38</v>
      </c>
      <c r="K5139" t="n">
        <v>33</v>
      </c>
      <c r="L5139" t="n">
        <v>-26</v>
      </c>
      <c r="M5139" t="n">
        <v>7</v>
      </c>
      <c r="N5139" t="n">
        <v>0</v>
      </c>
      <c r="O5139" t="inlineStr">
        <is>
          <t>不可 #3</t>
        </is>
      </c>
      <c r="P5139" t="inlineStr">
        <is>
          <t>有り</t>
        </is>
      </c>
      <c r="R5139" s="4">
        <f>IF(COUNT($M5139:$N5139)=0,"",IF(AND(IF($N5139&lt;&gt;"",$N5139,$M5139)&lt;=0,$O5139&lt;&gt;"可"),"警告",""))</f>
        <v/>
      </c>
      <c r="S5139" s="4">
        <f>IF(COUNT($M5139:$N5139)=0,0,IF(IF($N5139&lt;&gt;"",$N5139,$M5139)&gt;=スコアリング基準!$B$20,スコアリング基準!$C$20,IF(IF($N5139&lt;&gt;"",$N5139,$M5139)&gt;=スコアリング基準!$B$21,スコアリング基準!$C$21,IF(IF($N5139&lt;&gt;"",$N5139,$M5139)&gt;0,スコアリング基準!$C$22,0))))</f>
        <v/>
      </c>
      <c r="T5139" s="4">
        <f>IF($O5139="可",スコアリング基準!$C$23,0)</f>
        <v/>
      </c>
      <c r="U5139" s="4">
        <f>IF(OR(COUNT($K5139:$L5139)&lt;2,$K5139=0),0,IF(ABS($L5139)/$K5139&lt;=スコアリング基準!$B$24,スコアリング基準!$C$24,IF(ABS($L5139)/$K5139&lt;=スコアリング基準!$B$25,スコアリング基準!$C$25,IF(ABS($L5139)/$K5139&lt;=スコアリング基準!$B$26,スコアリング基準!$C$26,0))))</f>
        <v/>
      </c>
      <c r="V5139" s="4">
        <f>IF($P5139="なし",スコアリング基準!$C$27,0)</f>
        <v/>
      </c>
      <c r="W5139" s="4">
        <f>IF($F5139="",0,IF(ISNUMBER($F5139),IF($F5139&lt;=スコアリング基準!$B$28,スコアリング基準!$C$28,スコアリング基準!$C$29),0))</f>
        <v/>
      </c>
      <c r="X5139" s="4">
        <f>IFERROR(VLOOKUP($B5139,スコアリング基準!$A$36:$B$46,2,FALSE),0)</f>
        <v/>
      </c>
      <c r="Y5139" s="4">
        <f>SUM($S5139:$X5139)</f>
        <v/>
      </c>
      <c r="Z5139" s="4">
        <f>IF(COUNT($M5139:$N5139)=0,"データ無",IF($Y5139&gt;=スコアリング基準!$B$30,"S",IF($Y5139&gt;=スコアリング基準!$B$31,"A",IF($Y5139&gt;=スコアリング基準!$B$32,"B","C"))))</f>
        <v/>
      </c>
      <c r="AA5139">
        <f>IFERROR(INDEX(実績DB!$I$3:$I$104,MATCH($B5139&amp;$C5139,実績DB!$J$3:$J$104,0)),"")</f>
        <v/>
      </c>
    </row>
    <row r="5140">
      <c r="A5140" t="n">
        <v>5138</v>
      </c>
      <c r="B5140" t="inlineStr">
        <is>
          <t>中国</t>
        </is>
      </c>
      <c r="C5140" t="inlineStr">
        <is>
          <t>愛宕変電所</t>
        </is>
      </c>
      <c r="D5140" t="inlineStr">
        <is>
          <t>山口県</t>
        </is>
      </c>
      <c r="E5140" t="n">
        <v>66</v>
      </c>
      <c r="F5140" t="n">
        <v>6</v>
      </c>
      <c r="G5140" s="3" t="n">
        <v>34.150503</v>
      </c>
      <c r="H5140" s="3" t="n">
        <v>132.218034</v>
      </c>
      <c r="I5140" t="inlineStr">
        <is>
          <t>Google Places(名称一致)</t>
        </is>
      </c>
      <c r="J5140" t="n">
        <v>19</v>
      </c>
      <c r="K5140" t="n">
        <v>19</v>
      </c>
      <c r="L5140" t="n">
        <v>-19</v>
      </c>
      <c r="M5140" t="n">
        <v>0</v>
      </c>
      <c r="N5140" t="n">
        <v>0</v>
      </c>
      <c r="O5140" t="inlineStr">
        <is>
          <t>不可 ♯3</t>
        </is>
      </c>
      <c r="P5140" t="inlineStr">
        <is>
          <t>有り</t>
        </is>
      </c>
      <c r="R5140" s="4">
        <f>IF(COUNT($M5140:$N5140)=0,"",IF(AND(IF($N5140&lt;&gt;"",$N5140,$M5140)&lt;=0,$O5140&lt;&gt;"可"),"警告",""))</f>
        <v/>
      </c>
      <c r="S5140" s="4">
        <f>IF(COUNT($M5140:$N5140)=0,0,IF(IF($N5140&lt;&gt;"",$N5140,$M5140)&gt;=スコアリング基準!$B$20,スコアリング基準!$C$20,IF(IF($N5140&lt;&gt;"",$N5140,$M5140)&gt;=スコアリング基準!$B$21,スコアリング基準!$C$21,IF(IF($N5140&lt;&gt;"",$N5140,$M5140)&gt;0,スコアリング基準!$C$22,0))))</f>
        <v/>
      </c>
      <c r="T5140" s="4">
        <f>IF($O5140="可",スコアリング基準!$C$23,0)</f>
        <v/>
      </c>
      <c r="U5140" s="4">
        <f>IF(OR(COUNT($K5140:$L5140)&lt;2,$K5140=0),0,IF(ABS($L5140)/$K5140&lt;=スコアリング基準!$B$24,スコアリング基準!$C$24,IF(ABS($L5140)/$K5140&lt;=スコアリング基準!$B$25,スコアリング基準!$C$25,IF(ABS($L5140)/$K5140&lt;=スコアリング基準!$B$26,スコアリング基準!$C$26,0))))</f>
        <v/>
      </c>
      <c r="V5140" s="4">
        <f>IF($P5140="なし",スコアリング基準!$C$27,0)</f>
        <v/>
      </c>
      <c r="W5140" s="4">
        <f>IF($F5140="",0,IF(ISNUMBER($F5140),IF($F5140&lt;=スコアリング基準!$B$28,スコアリング基準!$C$28,スコアリング基準!$C$29),0))</f>
        <v/>
      </c>
      <c r="X5140" s="4">
        <f>IFERROR(VLOOKUP($B5140,スコアリング基準!$A$36:$B$46,2,FALSE),0)</f>
        <v/>
      </c>
      <c r="Y5140" s="4">
        <f>SUM($S5140:$X5140)</f>
        <v/>
      </c>
      <c r="Z5140" s="4">
        <f>IF(COUNT($M5140:$N5140)=0,"データ無",IF($Y5140&gt;=スコアリング基準!$B$30,"S",IF($Y5140&gt;=スコアリング基準!$B$31,"A",IF($Y5140&gt;=スコアリング基準!$B$32,"B","C"))))</f>
        <v/>
      </c>
      <c r="AA5140">
        <f>IFERROR(INDEX(実績DB!$I$3:$I$104,MATCH($B5140&amp;$C5140,実績DB!$J$3:$J$104,0)),"")</f>
        <v/>
      </c>
    </row>
    <row r="5141">
      <c r="A5141" t="n">
        <v>5139</v>
      </c>
      <c r="B5141" t="inlineStr">
        <is>
          <t>中国</t>
        </is>
      </c>
      <c r="C5141" t="inlineStr">
        <is>
          <t>成羽変電所</t>
        </is>
      </c>
      <c r="D5141" t="inlineStr">
        <is>
          <t>岡山県</t>
        </is>
      </c>
      <c r="E5141" t="n">
        <v>66</v>
      </c>
      <c r="F5141" t="n">
        <v>6</v>
      </c>
      <c r="G5141" s="3" t="n">
        <v>34.782412</v>
      </c>
      <c r="H5141" s="3" t="n">
        <v>133.551948</v>
      </c>
      <c r="I5141" t="inlineStr">
        <is>
          <t>Google Places(名称一致)</t>
        </is>
      </c>
      <c r="J5141" t="n">
        <v>19</v>
      </c>
      <c r="K5141" t="n">
        <v>19</v>
      </c>
      <c r="L5141" t="n">
        <v>-19</v>
      </c>
      <c r="M5141" t="n">
        <v>0</v>
      </c>
      <c r="N5141" t="n">
        <v>0</v>
      </c>
      <c r="O5141" t="inlineStr">
        <is>
          <t>不可 ♯3</t>
        </is>
      </c>
      <c r="P5141" t="inlineStr">
        <is>
          <t>有り</t>
        </is>
      </c>
      <c r="R5141" s="4">
        <f>IF(COUNT($M5141:$N5141)=0,"",IF(AND(IF($N5141&lt;&gt;"",$N5141,$M5141)&lt;=0,$O5141&lt;&gt;"可"),"警告",""))</f>
        <v/>
      </c>
      <c r="S5141" s="4">
        <f>IF(COUNT($M5141:$N5141)=0,0,IF(IF($N5141&lt;&gt;"",$N5141,$M5141)&gt;=スコアリング基準!$B$20,スコアリング基準!$C$20,IF(IF($N5141&lt;&gt;"",$N5141,$M5141)&gt;=スコアリング基準!$B$21,スコアリング基準!$C$21,IF(IF($N5141&lt;&gt;"",$N5141,$M5141)&gt;0,スコアリング基準!$C$22,0))))</f>
        <v/>
      </c>
      <c r="T5141" s="4">
        <f>IF($O5141="可",スコアリング基準!$C$23,0)</f>
        <v/>
      </c>
      <c r="U5141" s="4">
        <f>IF(OR(COUNT($K5141:$L5141)&lt;2,$K5141=0),0,IF(ABS($L5141)/$K5141&lt;=スコアリング基準!$B$24,スコアリング基準!$C$24,IF(ABS($L5141)/$K5141&lt;=スコアリング基準!$B$25,スコアリング基準!$C$25,IF(ABS($L5141)/$K5141&lt;=スコアリング基準!$B$26,スコアリング基準!$C$26,0))))</f>
        <v/>
      </c>
      <c r="V5141" s="4">
        <f>IF($P5141="なし",スコアリング基準!$C$27,0)</f>
        <v/>
      </c>
      <c r="W5141" s="4">
        <f>IF($F5141="",0,IF(ISNUMBER($F5141),IF($F5141&lt;=スコアリング基準!$B$28,スコアリング基準!$C$28,スコアリング基準!$C$29),0))</f>
        <v/>
      </c>
      <c r="X5141" s="4">
        <f>IFERROR(VLOOKUP($B5141,スコアリング基準!$A$36:$B$46,2,FALSE),0)</f>
        <v/>
      </c>
      <c r="Y5141" s="4">
        <f>SUM($S5141:$X5141)</f>
        <v/>
      </c>
      <c r="Z5141" s="4">
        <f>IF(COUNT($M5141:$N5141)=0,"データ無",IF($Y5141&gt;=スコアリング基準!$B$30,"S",IF($Y5141&gt;=スコアリング基準!$B$31,"A",IF($Y5141&gt;=スコアリング基準!$B$32,"B","C"))))</f>
        <v/>
      </c>
      <c r="AA5141">
        <f>IFERROR(INDEX(実績DB!$I$3:$I$104,MATCH($B5141&amp;$C5141,実績DB!$J$3:$J$104,0)),"")</f>
        <v/>
      </c>
    </row>
    <row r="5142">
      <c r="A5142" t="n">
        <v>5140</v>
      </c>
      <c r="B5142" t="inlineStr">
        <is>
          <t>中国</t>
        </is>
      </c>
      <c r="C5142" t="inlineStr">
        <is>
          <t>敬川変電所</t>
        </is>
      </c>
      <c r="D5142" t="inlineStr">
        <is>
          <t>島根県</t>
        </is>
      </c>
      <c r="E5142" t="n">
        <v>66</v>
      </c>
      <c r="F5142" t="n">
        <v>6</v>
      </c>
      <c r="G5142" s="3" t="n">
        <v>34.97839</v>
      </c>
      <c r="H5142" s="3" t="n">
        <v>132.18132</v>
      </c>
      <c r="I5142" t="inlineStr">
        <is>
          <t>Google Places(名称一致)</t>
        </is>
      </c>
      <c r="J5142" t="n">
        <v>14</v>
      </c>
      <c r="K5142" t="n">
        <v>14</v>
      </c>
      <c r="L5142" t="n">
        <v>-14</v>
      </c>
      <c r="M5142" t="n">
        <v>0</v>
      </c>
      <c r="N5142" t="n">
        <v>0</v>
      </c>
      <c r="O5142" t="inlineStr">
        <is>
          <t>不可 ♯3</t>
        </is>
      </c>
      <c r="P5142" t="inlineStr">
        <is>
          <t>有り</t>
        </is>
      </c>
      <c r="R5142" s="4">
        <f>IF(COUNT($M5142:$N5142)=0,"",IF(AND(IF($N5142&lt;&gt;"",$N5142,$M5142)&lt;=0,$O5142&lt;&gt;"可"),"警告",""))</f>
        <v/>
      </c>
      <c r="S5142" s="4">
        <f>IF(COUNT($M5142:$N5142)=0,0,IF(IF($N5142&lt;&gt;"",$N5142,$M5142)&gt;=スコアリング基準!$B$20,スコアリング基準!$C$20,IF(IF($N5142&lt;&gt;"",$N5142,$M5142)&gt;=スコアリング基準!$B$21,スコアリング基準!$C$21,IF(IF($N5142&lt;&gt;"",$N5142,$M5142)&gt;0,スコアリング基準!$C$22,0))))</f>
        <v/>
      </c>
      <c r="T5142" s="4">
        <f>IF($O5142="可",スコアリング基準!$C$23,0)</f>
        <v/>
      </c>
      <c r="U5142" s="4">
        <f>IF(OR(COUNT($K5142:$L5142)&lt;2,$K5142=0),0,IF(ABS($L5142)/$K5142&lt;=スコアリング基準!$B$24,スコアリング基準!$C$24,IF(ABS($L5142)/$K5142&lt;=スコアリング基準!$B$25,スコアリング基準!$C$25,IF(ABS($L5142)/$K5142&lt;=スコアリング基準!$B$26,スコアリング基準!$C$26,0))))</f>
        <v/>
      </c>
      <c r="V5142" s="4">
        <f>IF($P5142="なし",スコアリング基準!$C$27,0)</f>
        <v/>
      </c>
      <c r="W5142" s="4">
        <f>IF($F5142="",0,IF(ISNUMBER($F5142),IF($F5142&lt;=スコアリング基準!$B$28,スコアリング基準!$C$28,スコアリング基準!$C$29),0))</f>
        <v/>
      </c>
      <c r="X5142" s="4">
        <f>IFERROR(VLOOKUP($B5142,スコアリング基準!$A$36:$B$46,2,FALSE),0)</f>
        <v/>
      </c>
      <c r="Y5142" s="4">
        <f>SUM($S5142:$X5142)</f>
        <v/>
      </c>
      <c r="Z5142" s="4">
        <f>IF(COUNT($M5142:$N5142)=0,"データ無",IF($Y5142&gt;=スコアリング基準!$B$30,"S",IF($Y5142&gt;=スコアリング基準!$B$31,"A",IF($Y5142&gt;=スコアリング基準!$B$32,"B","C"))))</f>
        <v/>
      </c>
      <c r="AA5142">
        <f>IFERROR(INDEX(実績DB!$I$3:$I$104,MATCH($B5142&amp;$C5142,実績DB!$J$3:$J$104,0)),"")</f>
        <v/>
      </c>
    </row>
    <row r="5143">
      <c r="A5143" t="n">
        <v>5141</v>
      </c>
      <c r="B5143" t="inlineStr">
        <is>
          <t>中国</t>
        </is>
      </c>
      <c r="C5143" t="inlineStr">
        <is>
          <t>新川平変電所</t>
        </is>
      </c>
      <c r="D5143" t="inlineStr">
        <is>
          <t>鳥取県</t>
        </is>
      </c>
      <c r="E5143" t="n">
        <v>66</v>
      </c>
      <c r="F5143" t="n">
        <v>22</v>
      </c>
      <c r="G5143" s="3" t="n">
        <v>35.317384</v>
      </c>
      <c r="H5143" s="3" t="n">
        <v>133.454505</v>
      </c>
      <c r="I5143" t="inlineStr">
        <is>
          <t>Google Places(名称一致)</t>
        </is>
      </c>
      <c r="J5143" t="n">
        <v>14</v>
      </c>
      <c r="K5143" t="n">
        <v>14</v>
      </c>
      <c r="L5143" t="n">
        <v>-12</v>
      </c>
      <c r="O5143" t="inlineStr">
        <is>
          <t>不可 ♯2</t>
        </is>
      </c>
      <c r="P5143" t="inlineStr">
        <is>
          <t>有り</t>
        </is>
      </c>
      <c r="R5143" s="4">
        <f>IF(COUNT($M5143:$N5143)=0,"",IF(AND(IF($N5143&lt;&gt;"",$N5143,$M5143)&lt;=0,$O5143&lt;&gt;"可"),"警告",""))</f>
        <v/>
      </c>
      <c r="S5143" s="4">
        <f>IF(COUNT($M5143:$N5143)=0,0,IF(IF($N5143&lt;&gt;"",$N5143,$M5143)&gt;=スコアリング基準!$B$20,スコアリング基準!$C$20,IF(IF($N5143&lt;&gt;"",$N5143,$M5143)&gt;=スコアリング基準!$B$21,スコアリング基準!$C$21,IF(IF($N5143&lt;&gt;"",$N5143,$M5143)&gt;0,スコアリング基準!$C$22,0))))</f>
        <v/>
      </c>
      <c r="T5143" s="4">
        <f>IF($O5143="可",スコアリング基準!$C$23,0)</f>
        <v/>
      </c>
      <c r="U5143" s="4">
        <f>IF(OR(COUNT($K5143:$L5143)&lt;2,$K5143=0),0,IF(ABS($L5143)/$K5143&lt;=スコアリング基準!$B$24,スコアリング基準!$C$24,IF(ABS($L5143)/$K5143&lt;=スコアリング基準!$B$25,スコアリング基準!$C$25,IF(ABS($L5143)/$K5143&lt;=スコアリング基準!$B$26,スコアリング基準!$C$26,0))))</f>
        <v/>
      </c>
      <c r="V5143" s="4">
        <f>IF($P5143="なし",スコアリング基準!$C$27,0)</f>
        <v/>
      </c>
      <c r="W5143" s="4">
        <f>IF($F5143="",0,IF(ISNUMBER($F5143),IF($F5143&lt;=スコアリング基準!$B$28,スコアリング基準!$C$28,スコアリング基準!$C$29),0))</f>
        <v/>
      </c>
      <c r="X5143" s="4">
        <f>IFERROR(VLOOKUP($B5143,スコアリング基準!$A$36:$B$46,2,FALSE),0)</f>
        <v/>
      </c>
      <c r="Y5143" s="4">
        <f>SUM($S5143:$X5143)</f>
        <v/>
      </c>
      <c r="Z5143" s="4">
        <f>IF(COUNT($M5143:$N5143)=0,"データ無",IF($Y5143&gt;=スコアリング基準!$B$30,"S",IF($Y5143&gt;=スコアリング基準!$B$31,"A",IF($Y5143&gt;=スコアリング基準!$B$32,"B","C"))))</f>
        <v/>
      </c>
      <c r="AA5143">
        <f>IFERROR(INDEX(実績DB!$I$3:$I$104,MATCH($B5143&amp;$C5143,実績DB!$J$3:$J$104,0)),"")</f>
        <v/>
      </c>
    </row>
    <row r="5144">
      <c r="A5144" t="n">
        <v>5142</v>
      </c>
      <c r="B5144" t="inlineStr">
        <is>
          <t>中国</t>
        </is>
      </c>
      <c r="C5144" t="inlineStr">
        <is>
          <t>新湊変電所</t>
        </is>
      </c>
      <c r="D5144" t="inlineStr">
        <is>
          <t>岡山県</t>
        </is>
      </c>
      <c r="E5144" t="n">
        <v>66</v>
      </c>
      <c r="F5144" t="n">
        <v>6</v>
      </c>
      <c r="G5144" s="3" t="n">
        <v>34.51821</v>
      </c>
      <c r="H5144" s="3" t="n">
        <v>133.68473</v>
      </c>
      <c r="I5144" t="inlineStr">
        <is>
          <t>Google Places(名称一致)</t>
        </is>
      </c>
      <c r="J5144" t="n">
        <v>14</v>
      </c>
      <c r="K5144" t="n">
        <v>14</v>
      </c>
      <c r="L5144" t="n">
        <v>-3</v>
      </c>
      <c r="M5144" t="n">
        <v>11</v>
      </c>
      <c r="N5144" t="n">
        <v>0</v>
      </c>
      <c r="O5144" t="inlineStr">
        <is>
          <t>不可 ♯3</t>
        </is>
      </c>
      <c r="P5144" t="inlineStr">
        <is>
          <t>有り</t>
        </is>
      </c>
      <c r="R5144" s="4">
        <f>IF(COUNT($M5144:$N5144)=0,"",IF(AND(IF($N5144&lt;&gt;"",$N5144,$M5144)&lt;=0,$O5144&lt;&gt;"可"),"警告",""))</f>
        <v/>
      </c>
      <c r="S5144" s="4">
        <f>IF(COUNT($M5144:$N5144)=0,0,IF(IF($N5144&lt;&gt;"",$N5144,$M5144)&gt;=スコアリング基準!$B$20,スコアリング基準!$C$20,IF(IF($N5144&lt;&gt;"",$N5144,$M5144)&gt;=スコアリング基準!$B$21,スコアリング基準!$C$21,IF(IF($N5144&lt;&gt;"",$N5144,$M5144)&gt;0,スコアリング基準!$C$22,0))))</f>
        <v/>
      </c>
      <c r="T5144" s="4">
        <f>IF($O5144="可",スコアリング基準!$C$23,0)</f>
        <v/>
      </c>
      <c r="U5144" s="4">
        <f>IF(OR(COUNT($K5144:$L5144)&lt;2,$K5144=0),0,IF(ABS($L5144)/$K5144&lt;=スコアリング基準!$B$24,スコアリング基準!$C$24,IF(ABS($L5144)/$K5144&lt;=スコアリング基準!$B$25,スコアリング基準!$C$25,IF(ABS($L5144)/$K5144&lt;=スコアリング基準!$B$26,スコアリング基準!$C$26,0))))</f>
        <v/>
      </c>
      <c r="V5144" s="4">
        <f>IF($P5144="なし",スコアリング基準!$C$27,0)</f>
        <v/>
      </c>
      <c r="W5144" s="4">
        <f>IF($F5144="",0,IF(ISNUMBER($F5144),IF($F5144&lt;=スコアリング基準!$B$28,スコアリング基準!$C$28,スコアリング基準!$C$29),0))</f>
        <v/>
      </c>
      <c r="X5144" s="4">
        <f>IFERROR(VLOOKUP($B5144,スコアリング基準!$A$36:$B$46,2,FALSE),0)</f>
        <v/>
      </c>
      <c r="Y5144" s="4">
        <f>SUM($S5144:$X5144)</f>
        <v/>
      </c>
      <c r="Z5144" s="4">
        <f>IF(COUNT($M5144:$N5144)=0,"データ無",IF($Y5144&gt;=スコアリング基準!$B$30,"S",IF($Y5144&gt;=スコアリング基準!$B$31,"A",IF($Y5144&gt;=スコアリング基準!$B$32,"B","C"))))</f>
        <v/>
      </c>
      <c r="AA5144">
        <f>IFERROR(INDEX(実績DB!$I$3:$I$104,MATCH($B5144&amp;$C5144,実績DB!$J$3:$J$104,0)),"")</f>
        <v/>
      </c>
    </row>
    <row r="5145">
      <c r="A5145" t="n">
        <v>5143</v>
      </c>
      <c r="B5145" t="inlineStr">
        <is>
          <t>中国</t>
        </is>
      </c>
      <c r="C5145" t="inlineStr">
        <is>
          <t>日南変電所</t>
        </is>
      </c>
      <c r="D5145" t="inlineStr">
        <is>
          <t>鳥取県</t>
        </is>
      </c>
      <c r="E5145" t="n">
        <v>66</v>
      </c>
      <c r="F5145" t="n">
        <v>6</v>
      </c>
      <c r="G5145" s="3" t="n">
        <v>35.11555</v>
      </c>
      <c r="H5145" s="3" t="n">
        <v>133.34271</v>
      </c>
      <c r="I5145" t="inlineStr">
        <is>
          <t>Google Places(名称一致)</t>
        </is>
      </c>
      <c r="J5145" t="n">
        <v>5</v>
      </c>
      <c r="K5145" t="n">
        <v>5</v>
      </c>
      <c r="L5145" t="n">
        <v>0</v>
      </c>
      <c r="M5145" t="n">
        <v>5</v>
      </c>
      <c r="N5145" t="n">
        <v>0</v>
      </c>
      <c r="O5145" t="inlineStr">
        <is>
          <t>不可 ♯3</t>
        </is>
      </c>
      <c r="P5145" t="inlineStr">
        <is>
          <t>有り</t>
        </is>
      </c>
      <c r="R5145" s="4">
        <f>IF(COUNT($M5145:$N5145)=0,"",IF(AND(IF($N5145&lt;&gt;"",$N5145,$M5145)&lt;=0,$O5145&lt;&gt;"可"),"警告",""))</f>
        <v/>
      </c>
      <c r="S5145" s="4">
        <f>IF(COUNT($M5145:$N5145)=0,0,IF(IF($N5145&lt;&gt;"",$N5145,$M5145)&gt;=スコアリング基準!$B$20,スコアリング基準!$C$20,IF(IF($N5145&lt;&gt;"",$N5145,$M5145)&gt;=スコアリング基準!$B$21,スコアリング基準!$C$21,IF(IF($N5145&lt;&gt;"",$N5145,$M5145)&gt;0,スコアリング基準!$C$22,0))))</f>
        <v/>
      </c>
      <c r="T5145" s="4">
        <f>IF($O5145="可",スコアリング基準!$C$23,0)</f>
        <v/>
      </c>
      <c r="U5145" s="4">
        <f>IF(OR(COUNT($K5145:$L5145)&lt;2,$K5145=0),0,IF(ABS($L5145)/$K5145&lt;=スコアリング基準!$B$24,スコアリング基準!$C$24,IF(ABS($L5145)/$K5145&lt;=スコアリング基準!$B$25,スコアリング基準!$C$25,IF(ABS($L5145)/$K5145&lt;=スコアリング基準!$B$26,スコアリング基準!$C$26,0))))</f>
        <v/>
      </c>
      <c r="V5145" s="4">
        <f>IF($P5145="なし",スコアリング基準!$C$27,0)</f>
        <v/>
      </c>
      <c r="W5145" s="4">
        <f>IF($F5145="",0,IF(ISNUMBER($F5145),IF($F5145&lt;=スコアリング基準!$B$28,スコアリング基準!$C$28,スコアリング基準!$C$29),0))</f>
        <v/>
      </c>
      <c r="X5145" s="4">
        <f>IFERROR(VLOOKUP($B5145,スコアリング基準!$A$36:$B$46,2,FALSE),0)</f>
        <v/>
      </c>
      <c r="Y5145" s="4">
        <f>SUM($S5145:$X5145)</f>
        <v/>
      </c>
      <c r="Z5145" s="4">
        <f>IF(COUNT($M5145:$N5145)=0,"データ無",IF($Y5145&gt;=スコアリング基準!$B$30,"S",IF($Y5145&gt;=スコアリング基準!$B$31,"A",IF($Y5145&gt;=スコアリング基準!$B$32,"B","C"))))</f>
        <v/>
      </c>
      <c r="AA5145">
        <f>IFERROR(INDEX(実績DB!$I$3:$I$104,MATCH($B5145&amp;$C5145,実績DB!$J$3:$J$104,0)),"")</f>
        <v/>
      </c>
    </row>
    <row r="5146">
      <c r="A5146" t="n">
        <v>5144</v>
      </c>
      <c r="B5146" t="inlineStr">
        <is>
          <t>中国</t>
        </is>
      </c>
      <c r="C5146" t="inlineStr">
        <is>
          <t>日原変電所</t>
        </is>
      </c>
      <c r="D5146" t="inlineStr">
        <is>
          <t>島根県</t>
        </is>
      </c>
      <c r="E5146" t="n">
        <v>66</v>
      </c>
      <c r="F5146" t="n">
        <v>6</v>
      </c>
      <c r="G5146" s="3" t="n"/>
      <c r="H5146" s="3" t="n"/>
      <c r="I5146" t="inlineStr">
        <is>
          <t>未取得</t>
        </is>
      </c>
      <c r="J5146" t="n">
        <v>5</v>
      </c>
      <c r="K5146" t="n">
        <v>5</v>
      </c>
      <c r="L5146" t="n">
        <v>-1</v>
      </c>
      <c r="M5146" t="n">
        <v>4</v>
      </c>
      <c r="N5146" t="n">
        <v>0</v>
      </c>
      <c r="O5146" t="inlineStr">
        <is>
          <t>不可 ♯3</t>
        </is>
      </c>
      <c r="P5146" t="inlineStr">
        <is>
          <t>有り</t>
        </is>
      </c>
      <c r="R5146" s="4">
        <f>IF(COUNT($M5146:$N5146)=0,"",IF(AND(IF($N5146&lt;&gt;"",$N5146,$M5146)&lt;=0,$O5146&lt;&gt;"可"),"警告",""))</f>
        <v/>
      </c>
      <c r="S5146" s="4">
        <f>IF(COUNT($M5146:$N5146)=0,0,IF(IF($N5146&lt;&gt;"",$N5146,$M5146)&gt;=スコアリング基準!$B$20,スコアリング基準!$C$20,IF(IF($N5146&lt;&gt;"",$N5146,$M5146)&gt;=スコアリング基準!$B$21,スコアリング基準!$C$21,IF(IF($N5146&lt;&gt;"",$N5146,$M5146)&gt;0,スコアリング基準!$C$22,0))))</f>
        <v/>
      </c>
      <c r="T5146" s="4">
        <f>IF($O5146="可",スコアリング基準!$C$23,0)</f>
        <v/>
      </c>
      <c r="U5146" s="4">
        <f>IF(OR(COUNT($K5146:$L5146)&lt;2,$K5146=0),0,IF(ABS($L5146)/$K5146&lt;=スコアリング基準!$B$24,スコアリング基準!$C$24,IF(ABS($L5146)/$K5146&lt;=スコアリング基準!$B$25,スコアリング基準!$C$25,IF(ABS($L5146)/$K5146&lt;=スコアリング基準!$B$26,スコアリング基準!$C$26,0))))</f>
        <v/>
      </c>
      <c r="V5146" s="4">
        <f>IF($P5146="なし",スコアリング基準!$C$27,0)</f>
        <v/>
      </c>
      <c r="W5146" s="4">
        <f>IF($F5146="",0,IF(ISNUMBER($F5146),IF($F5146&lt;=スコアリング基準!$B$28,スコアリング基準!$C$28,スコアリング基準!$C$29),0))</f>
        <v/>
      </c>
      <c r="X5146" s="4">
        <f>IFERROR(VLOOKUP($B5146,スコアリング基準!$A$36:$B$46,2,FALSE),0)</f>
        <v/>
      </c>
      <c r="Y5146" s="4">
        <f>SUM($S5146:$X5146)</f>
        <v/>
      </c>
      <c r="Z5146" s="4">
        <f>IF(COUNT($M5146:$N5146)=0,"データ無",IF($Y5146&gt;=スコアリング基準!$B$30,"S",IF($Y5146&gt;=スコアリング基準!$B$31,"A",IF($Y5146&gt;=スコアリング基準!$B$32,"B","C"))))</f>
        <v/>
      </c>
      <c r="AA5146">
        <f>IFERROR(INDEX(実績DB!$I$3:$I$104,MATCH($B5146&amp;$C5146,実績DB!$J$3:$J$104,0)),"")</f>
        <v/>
      </c>
    </row>
    <row r="5147">
      <c r="A5147" t="n">
        <v>5145</v>
      </c>
      <c r="B5147" t="inlineStr">
        <is>
          <t>中国</t>
        </is>
      </c>
      <c r="C5147" t="inlineStr">
        <is>
          <t>日比変電所</t>
        </is>
      </c>
      <c r="D5147" t="inlineStr">
        <is>
          <t>岡山県</t>
        </is>
      </c>
      <c r="E5147" t="n">
        <v>66</v>
      </c>
      <c r="F5147" t="n">
        <v>6</v>
      </c>
      <c r="G5147" s="3" t="n">
        <v>34.485515</v>
      </c>
      <c r="H5147" s="3" t="n">
        <v>133.926818</v>
      </c>
      <c r="I5147" t="inlineStr">
        <is>
          <t>Google Places(名称一致)</t>
        </is>
      </c>
      <c r="J5147" t="n">
        <v>38</v>
      </c>
      <c r="K5147" t="n">
        <v>33</v>
      </c>
      <c r="L5147" t="n">
        <v>-20</v>
      </c>
      <c r="M5147" t="n">
        <v>13</v>
      </c>
      <c r="N5147" t="n">
        <v>0</v>
      </c>
      <c r="O5147" t="inlineStr">
        <is>
          <t>不可 #3</t>
        </is>
      </c>
      <c r="P5147" t="inlineStr">
        <is>
          <t>有り</t>
        </is>
      </c>
      <c r="R5147" s="4">
        <f>IF(COUNT($M5147:$N5147)=0,"",IF(AND(IF($N5147&lt;&gt;"",$N5147,$M5147)&lt;=0,$O5147&lt;&gt;"可"),"警告",""))</f>
        <v/>
      </c>
      <c r="S5147" s="4">
        <f>IF(COUNT($M5147:$N5147)=0,0,IF(IF($N5147&lt;&gt;"",$N5147,$M5147)&gt;=スコアリング基準!$B$20,スコアリング基準!$C$20,IF(IF($N5147&lt;&gt;"",$N5147,$M5147)&gt;=スコアリング基準!$B$21,スコアリング基準!$C$21,IF(IF($N5147&lt;&gt;"",$N5147,$M5147)&gt;0,スコアリング基準!$C$22,0))))</f>
        <v/>
      </c>
      <c r="T5147" s="4">
        <f>IF($O5147="可",スコアリング基準!$C$23,0)</f>
        <v/>
      </c>
      <c r="U5147" s="4">
        <f>IF(OR(COUNT($K5147:$L5147)&lt;2,$K5147=0),0,IF(ABS($L5147)/$K5147&lt;=スコアリング基準!$B$24,スコアリング基準!$C$24,IF(ABS($L5147)/$K5147&lt;=スコアリング基準!$B$25,スコアリング基準!$C$25,IF(ABS($L5147)/$K5147&lt;=スコアリング基準!$B$26,スコアリング基準!$C$26,0))))</f>
        <v/>
      </c>
      <c r="V5147" s="4">
        <f>IF($P5147="なし",スコアリング基準!$C$27,0)</f>
        <v/>
      </c>
      <c r="W5147" s="4">
        <f>IF($F5147="",0,IF(ISNUMBER($F5147),IF($F5147&lt;=スコアリング基準!$B$28,スコアリング基準!$C$28,スコアリング基準!$C$29),0))</f>
        <v/>
      </c>
      <c r="X5147" s="4">
        <f>IFERROR(VLOOKUP($B5147,スコアリング基準!$A$36:$B$46,2,FALSE),0)</f>
        <v/>
      </c>
      <c r="Y5147" s="4">
        <f>SUM($S5147:$X5147)</f>
        <v/>
      </c>
      <c r="Z5147" s="4">
        <f>IF(COUNT($M5147:$N5147)=0,"データ無",IF($Y5147&gt;=スコアリング基準!$B$30,"S",IF($Y5147&gt;=スコアリング基準!$B$31,"A",IF($Y5147&gt;=スコアリング基準!$B$32,"B","C"))))</f>
        <v/>
      </c>
      <c r="AA5147">
        <f>IFERROR(INDEX(実績DB!$I$3:$I$104,MATCH($B5147&amp;$C5147,実績DB!$J$3:$J$104,0)),"")</f>
        <v/>
      </c>
    </row>
    <row r="5148">
      <c r="A5148" t="n">
        <v>5146</v>
      </c>
      <c r="B5148" t="inlineStr">
        <is>
          <t>中国</t>
        </is>
      </c>
      <c r="C5148" t="inlineStr">
        <is>
          <t>日登変電所</t>
        </is>
      </c>
      <c r="D5148" t="inlineStr">
        <is>
          <t>島根県</t>
        </is>
      </c>
      <c r="E5148" t="n">
        <v>66</v>
      </c>
      <c r="F5148" t="n">
        <v>6</v>
      </c>
      <c r="G5148" s="3" t="n">
        <v>35.25586</v>
      </c>
      <c r="H5148" s="3" t="n">
        <v>132.89612</v>
      </c>
      <c r="I5148" t="inlineStr">
        <is>
          <t>Google Places(名称一致)</t>
        </is>
      </c>
      <c r="J5148" t="n">
        <v>9</v>
      </c>
      <c r="K5148" t="n">
        <v>9</v>
      </c>
      <c r="L5148" t="n">
        <v>-1</v>
      </c>
      <c r="M5148" t="n">
        <v>8</v>
      </c>
      <c r="N5148" t="n">
        <v>0</v>
      </c>
      <c r="O5148" t="inlineStr">
        <is>
          <t>不可 ♯3</t>
        </is>
      </c>
      <c r="P5148" t="inlineStr">
        <is>
          <t>有り</t>
        </is>
      </c>
      <c r="R5148" s="4">
        <f>IF(COUNT($M5148:$N5148)=0,"",IF(AND(IF($N5148&lt;&gt;"",$N5148,$M5148)&lt;=0,$O5148&lt;&gt;"可"),"警告",""))</f>
        <v/>
      </c>
      <c r="S5148" s="4">
        <f>IF(COUNT($M5148:$N5148)=0,0,IF(IF($N5148&lt;&gt;"",$N5148,$M5148)&gt;=スコアリング基準!$B$20,スコアリング基準!$C$20,IF(IF($N5148&lt;&gt;"",$N5148,$M5148)&gt;=スコアリング基準!$B$21,スコアリング基準!$C$21,IF(IF($N5148&lt;&gt;"",$N5148,$M5148)&gt;0,スコアリング基準!$C$22,0))))</f>
        <v/>
      </c>
      <c r="T5148" s="4">
        <f>IF($O5148="可",スコアリング基準!$C$23,0)</f>
        <v/>
      </c>
      <c r="U5148" s="4">
        <f>IF(OR(COUNT($K5148:$L5148)&lt;2,$K5148=0),0,IF(ABS($L5148)/$K5148&lt;=スコアリング基準!$B$24,スコアリング基準!$C$24,IF(ABS($L5148)/$K5148&lt;=スコアリング基準!$B$25,スコアリング基準!$C$25,IF(ABS($L5148)/$K5148&lt;=スコアリング基準!$B$26,スコアリング基準!$C$26,0))))</f>
        <v/>
      </c>
      <c r="V5148" s="4">
        <f>IF($P5148="なし",スコアリング基準!$C$27,0)</f>
        <v/>
      </c>
      <c r="W5148" s="4">
        <f>IF($F5148="",0,IF(ISNUMBER($F5148),IF($F5148&lt;=スコアリング基準!$B$28,スコアリング基準!$C$28,スコアリング基準!$C$29),0))</f>
        <v/>
      </c>
      <c r="X5148" s="4">
        <f>IFERROR(VLOOKUP($B5148,スコアリング基準!$A$36:$B$46,2,FALSE),0)</f>
        <v/>
      </c>
      <c r="Y5148" s="4">
        <f>SUM($S5148:$X5148)</f>
        <v/>
      </c>
      <c r="Z5148" s="4">
        <f>IF(COUNT($M5148:$N5148)=0,"データ無",IF($Y5148&gt;=スコアリング基準!$B$30,"S",IF($Y5148&gt;=スコアリング基準!$B$31,"A",IF($Y5148&gt;=スコアリング基準!$B$32,"B","C"))))</f>
        <v/>
      </c>
      <c r="AA5148">
        <f>IFERROR(INDEX(実績DB!$I$3:$I$104,MATCH($B5148&amp;$C5148,実績DB!$J$3:$J$104,0)),"")</f>
        <v/>
      </c>
    </row>
    <row r="5149">
      <c r="A5149" t="n">
        <v>5147</v>
      </c>
      <c r="B5149" t="inlineStr">
        <is>
          <t>中国</t>
        </is>
      </c>
      <c r="C5149" t="inlineStr">
        <is>
          <t>早島変電所</t>
        </is>
      </c>
      <c r="D5149" t="inlineStr">
        <is>
          <t>岡山県</t>
        </is>
      </c>
      <c r="E5149" t="n">
        <v>66</v>
      </c>
      <c r="F5149" t="n">
        <v>6</v>
      </c>
      <c r="G5149" s="3" t="n">
        <v>34.60166</v>
      </c>
      <c r="H5149" s="3" t="n">
        <v>133.83218</v>
      </c>
      <c r="I5149" t="inlineStr">
        <is>
          <t>OSM実測(名称一致)</t>
        </is>
      </c>
      <c r="J5149" t="n">
        <v>38</v>
      </c>
      <c r="K5149" t="n">
        <v>33</v>
      </c>
      <c r="L5149" t="n">
        <v>-25</v>
      </c>
      <c r="M5149" t="n">
        <v>8</v>
      </c>
      <c r="N5149" t="n">
        <v>0</v>
      </c>
      <c r="O5149" t="inlineStr">
        <is>
          <t>不可 ♯3</t>
        </is>
      </c>
      <c r="P5149" t="inlineStr">
        <is>
          <t>有り</t>
        </is>
      </c>
      <c r="R5149" s="4">
        <f>IF(COUNT($M5149:$N5149)=0,"",IF(AND(IF($N5149&lt;&gt;"",$N5149,$M5149)&lt;=0,$O5149&lt;&gt;"可"),"警告",""))</f>
        <v/>
      </c>
      <c r="S5149" s="4">
        <f>IF(COUNT($M5149:$N5149)=0,0,IF(IF($N5149&lt;&gt;"",$N5149,$M5149)&gt;=スコアリング基準!$B$20,スコアリング基準!$C$20,IF(IF($N5149&lt;&gt;"",$N5149,$M5149)&gt;=スコアリング基準!$B$21,スコアリング基準!$C$21,IF(IF($N5149&lt;&gt;"",$N5149,$M5149)&gt;0,スコアリング基準!$C$22,0))))</f>
        <v/>
      </c>
      <c r="T5149" s="4">
        <f>IF($O5149="可",スコアリング基準!$C$23,0)</f>
        <v/>
      </c>
      <c r="U5149" s="4">
        <f>IF(OR(COUNT($K5149:$L5149)&lt;2,$K5149=0),0,IF(ABS($L5149)/$K5149&lt;=スコアリング基準!$B$24,スコアリング基準!$C$24,IF(ABS($L5149)/$K5149&lt;=スコアリング基準!$B$25,スコアリング基準!$C$25,IF(ABS($L5149)/$K5149&lt;=スコアリング基準!$B$26,スコアリング基準!$C$26,0))))</f>
        <v/>
      </c>
      <c r="V5149" s="4">
        <f>IF($P5149="なし",スコアリング基準!$C$27,0)</f>
        <v/>
      </c>
      <c r="W5149" s="4">
        <f>IF($F5149="",0,IF(ISNUMBER($F5149),IF($F5149&lt;=スコアリング基準!$B$28,スコアリング基準!$C$28,スコアリング基準!$C$29),0))</f>
        <v/>
      </c>
      <c r="X5149" s="4">
        <f>IFERROR(VLOOKUP($B5149,スコアリング基準!$A$36:$B$46,2,FALSE),0)</f>
        <v/>
      </c>
      <c r="Y5149" s="4">
        <f>SUM($S5149:$X5149)</f>
        <v/>
      </c>
      <c r="Z5149" s="4">
        <f>IF(COUNT($M5149:$N5149)=0,"データ無",IF($Y5149&gt;=スコアリング基準!$B$30,"S",IF($Y5149&gt;=スコアリング基準!$B$31,"A",IF($Y5149&gt;=スコアリング基準!$B$32,"B","C"))))</f>
        <v/>
      </c>
      <c r="AA5149">
        <f>IFERROR(INDEX(実績DB!$I$3:$I$104,MATCH($B5149&amp;$C5149,実績DB!$J$3:$J$104,0)),"")</f>
        <v/>
      </c>
    </row>
    <row r="5150">
      <c r="A5150" t="n">
        <v>5148</v>
      </c>
      <c r="B5150" t="inlineStr">
        <is>
          <t>中国</t>
        </is>
      </c>
      <c r="C5150" t="inlineStr">
        <is>
          <t>旭変電所</t>
        </is>
      </c>
      <c r="D5150" t="inlineStr">
        <is>
          <t>鳥取県</t>
        </is>
      </c>
      <c r="E5150" t="n">
        <v>66</v>
      </c>
      <c r="F5150" t="n">
        <v>22</v>
      </c>
      <c r="G5150" s="3" t="n">
        <v>35.322747</v>
      </c>
      <c r="H5150" s="3" t="n">
        <v>133.446762</v>
      </c>
      <c r="I5150" t="inlineStr">
        <is>
          <t>Google Places(名称一致)</t>
        </is>
      </c>
      <c r="J5150" t="n">
        <v>14</v>
      </c>
      <c r="K5150" t="n">
        <v>14</v>
      </c>
      <c r="L5150" t="n">
        <v>-14</v>
      </c>
      <c r="M5150" t="n">
        <v>0</v>
      </c>
      <c r="N5150" t="n">
        <v>0</v>
      </c>
      <c r="O5150" t="inlineStr">
        <is>
          <t>不可 ♯2</t>
        </is>
      </c>
      <c r="P5150" t="inlineStr">
        <is>
          <t>有り</t>
        </is>
      </c>
      <c r="R5150" s="4">
        <f>IF(COUNT($M5150:$N5150)=0,"",IF(AND(IF($N5150&lt;&gt;"",$N5150,$M5150)&lt;=0,$O5150&lt;&gt;"可"),"警告",""))</f>
        <v/>
      </c>
      <c r="S5150" s="4">
        <f>IF(COUNT($M5150:$N5150)=0,0,IF(IF($N5150&lt;&gt;"",$N5150,$M5150)&gt;=スコアリング基準!$B$20,スコアリング基準!$C$20,IF(IF($N5150&lt;&gt;"",$N5150,$M5150)&gt;=スコアリング基準!$B$21,スコアリング基準!$C$21,IF(IF($N5150&lt;&gt;"",$N5150,$M5150)&gt;0,スコアリング基準!$C$22,0))))</f>
        <v/>
      </c>
      <c r="T5150" s="4">
        <f>IF($O5150="可",スコアリング基準!$C$23,0)</f>
        <v/>
      </c>
      <c r="U5150" s="4">
        <f>IF(OR(COUNT($K5150:$L5150)&lt;2,$K5150=0),0,IF(ABS($L5150)/$K5150&lt;=スコアリング基準!$B$24,スコアリング基準!$C$24,IF(ABS($L5150)/$K5150&lt;=スコアリング基準!$B$25,スコアリング基準!$C$25,IF(ABS($L5150)/$K5150&lt;=スコアリング基準!$B$26,スコアリング基準!$C$26,0))))</f>
        <v/>
      </c>
      <c r="V5150" s="4">
        <f>IF($P5150="なし",スコアリング基準!$C$27,0)</f>
        <v/>
      </c>
      <c r="W5150" s="4">
        <f>IF($F5150="",0,IF(ISNUMBER($F5150),IF($F5150&lt;=スコアリング基準!$B$28,スコアリング基準!$C$28,スコアリング基準!$C$29),0))</f>
        <v/>
      </c>
      <c r="X5150" s="4">
        <f>IFERROR(VLOOKUP($B5150,スコアリング基準!$A$36:$B$46,2,FALSE),0)</f>
        <v/>
      </c>
      <c r="Y5150" s="4">
        <f>SUM($S5150:$X5150)</f>
        <v/>
      </c>
      <c r="Z5150" s="4">
        <f>IF(COUNT($M5150:$N5150)=0,"データ無",IF($Y5150&gt;=スコアリング基準!$B$30,"S",IF($Y5150&gt;=スコアリング基準!$B$31,"A",IF($Y5150&gt;=スコアリング基準!$B$32,"B","C"))))</f>
        <v/>
      </c>
      <c r="AA5150">
        <f>IFERROR(INDEX(実績DB!$I$3:$I$104,MATCH($B5150&amp;$C5150,実績DB!$J$3:$J$104,0)),"")</f>
        <v/>
      </c>
    </row>
    <row r="5151">
      <c r="A5151" t="n">
        <v>5149</v>
      </c>
      <c r="B5151" t="inlineStr">
        <is>
          <t>中国</t>
        </is>
      </c>
      <c r="C5151" t="inlineStr">
        <is>
          <t>明木変電所</t>
        </is>
      </c>
      <c r="D5151" t="inlineStr">
        <is>
          <t>山口県</t>
        </is>
      </c>
      <c r="E5151" t="n">
        <v>66</v>
      </c>
      <c r="F5151" t="n">
        <v>6</v>
      </c>
      <c r="G5151" s="3" t="n">
        <v>34.338995</v>
      </c>
      <c r="H5151" s="3" t="n">
        <v>131.410561</v>
      </c>
      <c r="I5151" t="inlineStr">
        <is>
          <t>Google Places(名称一致)</t>
        </is>
      </c>
      <c r="J5151" t="n">
        <v>5</v>
      </c>
      <c r="K5151" t="n">
        <v>5</v>
      </c>
      <c r="L5151" t="n">
        <v>-3</v>
      </c>
      <c r="M5151" t="n">
        <v>2</v>
      </c>
      <c r="N5151" t="n">
        <v>0</v>
      </c>
      <c r="O5151" t="inlineStr">
        <is>
          <t>不可 ♯3</t>
        </is>
      </c>
      <c r="P5151" t="inlineStr">
        <is>
          <t>有り</t>
        </is>
      </c>
      <c r="R5151" s="4">
        <f>IF(COUNT($M5151:$N5151)=0,"",IF(AND(IF($N5151&lt;&gt;"",$N5151,$M5151)&lt;=0,$O5151&lt;&gt;"可"),"警告",""))</f>
        <v/>
      </c>
      <c r="S5151" s="4">
        <f>IF(COUNT($M5151:$N5151)=0,0,IF(IF($N5151&lt;&gt;"",$N5151,$M5151)&gt;=スコアリング基準!$B$20,スコアリング基準!$C$20,IF(IF($N5151&lt;&gt;"",$N5151,$M5151)&gt;=スコアリング基準!$B$21,スコアリング基準!$C$21,IF(IF($N5151&lt;&gt;"",$N5151,$M5151)&gt;0,スコアリング基準!$C$22,0))))</f>
        <v/>
      </c>
      <c r="T5151" s="4">
        <f>IF($O5151="可",スコアリング基準!$C$23,0)</f>
        <v/>
      </c>
      <c r="U5151" s="4">
        <f>IF(OR(COUNT($K5151:$L5151)&lt;2,$K5151=0),0,IF(ABS($L5151)/$K5151&lt;=スコアリング基準!$B$24,スコアリング基準!$C$24,IF(ABS($L5151)/$K5151&lt;=スコアリング基準!$B$25,スコアリング基準!$C$25,IF(ABS($L5151)/$K5151&lt;=スコアリング基準!$B$26,スコアリング基準!$C$26,0))))</f>
        <v/>
      </c>
      <c r="V5151" s="4">
        <f>IF($P5151="なし",スコアリング基準!$C$27,0)</f>
        <v/>
      </c>
      <c r="W5151" s="4">
        <f>IF($F5151="",0,IF(ISNUMBER($F5151),IF($F5151&lt;=スコアリング基準!$B$28,スコアリング基準!$C$28,スコアリング基準!$C$29),0))</f>
        <v/>
      </c>
      <c r="X5151" s="4">
        <f>IFERROR(VLOOKUP($B5151,スコアリング基準!$A$36:$B$46,2,FALSE),0)</f>
        <v/>
      </c>
      <c r="Y5151" s="4">
        <f>SUM($S5151:$X5151)</f>
        <v/>
      </c>
      <c r="Z5151" s="4">
        <f>IF(COUNT($M5151:$N5151)=0,"データ無",IF($Y5151&gt;=スコアリング基準!$B$30,"S",IF($Y5151&gt;=スコアリング基準!$B$31,"A",IF($Y5151&gt;=スコアリング基準!$B$32,"B","C"))))</f>
        <v/>
      </c>
      <c r="AA5151">
        <f>IFERROR(INDEX(実績DB!$I$3:$I$104,MATCH($B5151&amp;$C5151,実績DB!$J$3:$J$104,0)),"")</f>
        <v/>
      </c>
    </row>
    <row r="5152">
      <c r="A5152" t="n">
        <v>5150</v>
      </c>
      <c r="B5152" t="inlineStr">
        <is>
          <t>中国</t>
        </is>
      </c>
      <c r="C5152" t="inlineStr">
        <is>
          <t>晴海変電所</t>
        </is>
      </c>
      <c r="D5152" t="inlineStr">
        <is>
          <t>広島県</t>
        </is>
      </c>
      <c r="E5152" t="n">
        <v>66</v>
      </c>
      <c r="F5152" t="n">
        <v>6</v>
      </c>
      <c r="G5152" s="3" t="n"/>
      <c r="H5152" s="3" t="n"/>
      <c r="I5152" t="inlineStr">
        <is>
          <t>未取得</t>
        </is>
      </c>
      <c r="J5152" t="n">
        <v>14</v>
      </c>
      <c r="K5152" t="n">
        <v>14</v>
      </c>
      <c r="L5152" t="n">
        <v>0</v>
      </c>
      <c r="M5152" t="n">
        <v>14</v>
      </c>
      <c r="N5152" t="n">
        <v>0</v>
      </c>
      <c r="O5152" t="inlineStr">
        <is>
          <t>不可 ♯3</t>
        </is>
      </c>
      <c r="P5152" t="inlineStr">
        <is>
          <t>有り</t>
        </is>
      </c>
      <c r="R5152" s="4">
        <f>IF(COUNT($M5152:$N5152)=0,"",IF(AND(IF($N5152&lt;&gt;"",$N5152,$M5152)&lt;=0,$O5152&lt;&gt;"可"),"警告",""))</f>
        <v/>
      </c>
      <c r="S5152" s="4">
        <f>IF(COUNT($M5152:$N5152)=0,0,IF(IF($N5152&lt;&gt;"",$N5152,$M5152)&gt;=スコアリング基準!$B$20,スコアリング基準!$C$20,IF(IF($N5152&lt;&gt;"",$N5152,$M5152)&gt;=スコアリング基準!$B$21,スコアリング基準!$C$21,IF(IF($N5152&lt;&gt;"",$N5152,$M5152)&gt;0,スコアリング基準!$C$22,0))))</f>
        <v/>
      </c>
      <c r="T5152" s="4">
        <f>IF($O5152="可",スコアリング基準!$C$23,0)</f>
        <v/>
      </c>
      <c r="U5152" s="4">
        <f>IF(OR(COUNT($K5152:$L5152)&lt;2,$K5152=0),0,IF(ABS($L5152)/$K5152&lt;=スコアリング基準!$B$24,スコアリング基準!$C$24,IF(ABS($L5152)/$K5152&lt;=スコアリング基準!$B$25,スコアリング基準!$C$25,IF(ABS($L5152)/$K5152&lt;=スコアリング基準!$B$26,スコアリング基準!$C$26,0))))</f>
        <v/>
      </c>
      <c r="V5152" s="4">
        <f>IF($P5152="なし",スコアリング基準!$C$27,0)</f>
        <v/>
      </c>
      <c r="W5152" s="4">
        <f>IF($F5152="",0,IF(ISNUMBER($F5152),IF($F5152&lt;=スコアリング基準!$B$28,スコアリング基準!$C$28,スコアリング基準!$C$29),0))</f>
        <v/>
      </c>
      <c r="X5152" s="4">
        <f>IFERROR(VLOOKUP($B5152,スコアリング基準!$A$36:$B$46,2,FALSE),0)</f>
        <v/>
      </c>
      <c r="Y5152" s="4">
        <f>SUM($S5152:$X5152)</f>
        <v/>
      </c>
      <c r="Z5152" s="4">
        <f>IF(COUNT($M5152:$N5152)=0,"データ無",IF($Y5152&gt;=スコアリング基準!$B$30,"S",IF($Y5152&gt;=スコアリング基準!$B$31,"A",IF($Y5152&gt;=スコアリング基準!$B$32,"B","C"))))</f>
        <v/>
      </c>
      <c r="AA5152">
        <f>IFERROR(INDEX(実績DB!$I$3:$I$104,MATCH($B5152&amp;$C5152,実績DB!$J$3:$J$104,0)),"")</f>
        <v/>
      </c>
    </row>
    <row r="5153">
      <c r="A5153" t="n">
        <v>5151</v>
      </c>
      <c r="B5153" t="inlineStr">
        <is>
          <t>中国</t>
        </is>
      </c>
      <c r="C5153" t="inlineStr">
        <is>
          <t>有漢変電所</t>
        </is>
      </c>
      <c r="D5153" t="inlineStr">
        <is>
          <t>岡山県</t>
        </is>
      </c>
      <c r="E5153" t="n">
        <v>66</v>
      </c>
      <c r="F5153" t="n">
        <v>6</v>
      </c>
      <c r="G5153" s="3" t="n">
        <v>34.901101</v>
      </c>
      <c r="H5153" s="3" t="n">
        <v>133.659514</v>
      </c>
      <c r="I5153" t="inlineStr">
        <is>
          <t>Google Places(名称一致)</t>
        </is>
      </c>
      <c r="J5153" t="n">
        <v>38</v>
      </c>
      <c r="K5153" t="n">
        <v>33</v>
      </c>
      <c r="L5153" t="n">
        <v>-33</v>
      </c>
      <c r="M5153" t="n">
        <v>0</v>
      </c>
      <c r="N5153" t="n">
        <v>0</v>
      </c>
      <c r="O5153" t="inlineStr">
        <is>
          <t>不可 ♯3</t>
        </is>
      </c>
      <c r="P5153" t="inlineStr">
        <is>
          <t>有り</t>
        </is>
      </c>
      <c r="R5153" s="4">
        <f>IF(COUNT($M5153:$N5153)=0,"",IF(AND(IF($N5153&lt;&gt;"",$N5153,$M5153)&lt;=0,$O5153&lt;&gt;"可"),"警告",""))</f>
        <v/>
      </c>
      <c r="S5153" s="4">
        <f>IF(COUNT($M5153:$N5153)=0,0,IF(IF($N5153&lt;&gt;"",$N5153,$M5153)&gt;=スコアリング基準!$B$20,スコアリング基準!$C$20,IF(IF($N5153&lt;&gt;"",$N5153,$M5153)&gt;=スコアリング基準!$B$21,スコアリング基準!$C$21,IF(IF($N5153&lt;&gt;"",$N5153,$M5153)&gt;0,スコアリング基準!$C$22,0))))</f>
        <v/>
      </c>
      <c r="T5153" s="4">
        <f>IF($O5153="可",スコアリング基準!$C$23,0)</f>
        <v/>
      </c>
      <c r="U5153" s="4">
        <f>IF(OR(COUNT($K5153:$L5153)&lt;2,$K5153=0),0,IF(ABS($L5153)/$K5153&lt;=スコアリング基準!$B$24,スコアリング基準!$C$24,IF(ABS($L5153)/$K5153&lt;=スコアリング基準!$B$25,スコアリング基準!$C$25,IF(ABS($L5153)/$K5153&lt;=スコアリング基準!$B$26,スコアリング基準!$C$26,0))))</f>
        <v/>
      </c>
      <c r="V5153" s="4">
        <f>IF($P5153="なし",スコアリング基準!$C$27,0)</f>
        <v/>
      </c>
      <c r="W5153" s="4">
        <f>IF($F5153="",0,IF(ISNUMBER($F5153),IF($F5153&lt;=スコアリング基準!$B$28,スコアリング基準!$C$28,スコアリング基準!$C$29),0))</f>
        <v/>
      </c>
      <c r="X5153" s="4">
        <f>IFERROR(VLOOKUP($B5153,スコアリング基準!$A$36:$B$46,2,FALSE),0)</f>
        <v/>
      </c>
      <c r="Y5153" s="4">
        <f>SUM($S5153:$X5153)</f>
        <v/>
      </c>
      <c r="Z5153" s="4">
        <f>IF(COUNT($M5153:$N5153)=0,"データ無",IF($Y5153&gt;=スコアリング基準!$B$30,"S",IF($Y5153&gt;=スコアリング基準!$B$31,"A",IF($Y5153&gt;=スコアリング基準!$B$32,"B","C"))))</f>
        <v/>
      </c>
      <c r="AA5153">
        <f>IFERROR(INDEX(実績DB!$I$3:$I$104,MATCH($B5153&amp;$C5153,実績DB!$J$3:$J$104,0)),"")</f>
        <v/>
      </c>
    </row>
    <row r="5154">
      <c r="A5154" t="n">
        <v>5152</v>
      </c>
      <c r="B5154" t="inlineStr">
        <is>
          <t>中国</t>
        </is>
      </c>
      <c r="C5154" t="inlineStr">
        <is>
          <t>服部変電所</t>
        </is>
      </c>
      <c r="D5154" t="inlineStr">
        <is>
          <t>岡山県</t>
        </is>
      </c>
      <c r="E5154" t="n">
        <v>66</v>
      </c>
      <c r="F5154" t="n">
        <v>6</v>
      </c>
      <c r="G5154" s="3" t="n">
        <v>34.681697</v>
      </c>
      <c r="H5154" s="3" t="n">
        <v>133.775459</v>
      </c>
      <c r="I5154" t="inlineStr">
        <is>
          <t>Google Places(名称一致)</t>
        </is>
      </c>
      <c r="J5154" t="n">
        <v>38</v>
      </c>
      <c r="K5154" t="n">
        <v>33</v>
      </c>
      <c r="L5154" t="n">
        <v>-30</v>
      </c>
      <c r="M5154" t="n">
        <v>3</v>
      </c>
      <c r="N5154" t="n">
        <v>3</v>
      </c>
      <c r="O5154" t="inlineStr">
        <is>
          <t>不可 ♯3</t>
        </is>
      </c>
      <c r="P5154" t="inlineStr">
        <is>
          <t>なし</t>
        </is>
      </c>
      <c r="R5154" s="4">
        <f>IF(COUNT($M5154:$N5154)=0,"",IF(AND(IF($N5154&lt;&gt;"",$N5154,$M5154)&lt;=0,$O5154&lt;&gt;"可"),"警告",""))</f>
        <v/>
      </c>
      <c r="S5154" s="4">
        <f>IF(COUNT($M5154:$N5154)=0,0,IF(IF($N5154&lt;&gt;"",$N5154,$M5154)&gt;=スコアリング基準!$B$20,スコアリング基準!$C$20,IF(IF($N5154&lt;&gt;"",$N5154,$M5154)&gt;=スコアリング基準!$B$21,スコアリング基準!$C$21,IF(IF($N5154&lt;&gt;"",$N5154,$M5154)&gt;0,スコアリング基準!$C$22,0))))</f>
        <v/>
      </c>
      <c r="T5154" s="4">
        <f>IF($O5154="可",スコアリング基準!$C$23,0)</f>
        <v/>
      </c>
      <c r="U5154" s="4">
        <f>IF(OR(COUNT($K5154:$L5154)&lt;2,$K5154=0),0,IF(ABS($L5154)/$K5154&lt;=スコアリング基準!$B$24,スコアリング基準!$C$24,IF(ABS($L5154)/$K5154&lt;=スコアリング基準!$B$25,スコアリング基準!$C$25,IF(ABS($L5154)/$K5154&lt;=スコアリング基準!$B$26,スコアリング基準!$C$26,0))))</f>
        <v/>
      </c>
      <c r="V5154" s="4">
        <f>IF($P5154="なし",スコアリング基準!$C$27,0)</f>
        <v/>
      </c>
      <c r="W5154" s="4">
        <f>IF($F5154="",0,IF(ISNUMBER($F5154),IF($F5154&lt;=スコアリング基準!$B$28,スコアリング基準!$C$28,スコアリング基準!$C$29),0))</f>
        <v/>
      </c>
      <c r="X5154" s="4">
        <f>IFERROR(VLOOKUP($B5154,スコアリング基準!$A$36:$B$46,2,FALSE),0)</f>
        <v/>
      </c>
      <c r="Y5154" s="4">
        <f>SUM($S5154:$X5154)</f>
        <v/>
      </c>
      <c r="Z5154" s="4">
        <f>IF(COUNT($M5154:$N5154)=0,"データ無",IF($Y5154&gt;=スコアリング基準!$B$30,"S",IF($Y5154&gt;=スコアリング基準!$B$31,"A",IF($Y5154&gt;=スコアリング基準!$B$32,"B","C"))))</f>
        <v/>
      </c>
      <c r="AA5154">
        <f>IFERROR(INDEX(実績DB!$I$3:$I$104,MATCH($B5154&amp;$C5154,実績DB!$J$3:$J$104,0)),"")</f>
        <v/>
      </c>
    </row>
    <row r="5155">
      <c r="A5155" t="n">
        <v>5153</v>
      </c>
      <c r="B5155" t="inlineStr">
        <is>
          <t>中国</t>
        </is>
      </c>
      <c r="C5155" t="inlineStr">
        <is>
          <t>木次変電所</t>
        </is>
      </c>
      <c r="D5155" t="inlineStr">
        <is>
          <t>島根県</t>
        </is>
      </c>
      <c r="E5155" t="n">
        <v>66</v>
      </c>
      <c r="F5155" t="n">
        <v>6</v>
      </c>
      <c r="G5155" s="3" t="n">
        <v>35.288041</v>
      </c>
      <c r="H5155" s="3" t="n">
        <v>132.895776</v>
      </c>
      <c r="I5155" t="inlineStr">
        <is>
          <t>Google Places(名称一致)</t>
        </is>
      </c>
      <c r="J5155" t="n">
        <v>38</v>
      </c>
      <c r="K5155" t="n">
        <v>33</v>
      </c>
      <c r="L5155" t="n">
        <v>-25</v>
      </c>
      <c r="M5155" t="n">
        <v>8</v>
      </c>
      <c r="N5155" t="n">
        <v>0</v>
      </c>
      <c r="O5155" t="inlineStr">
        <is>
          <t>不可 ♯3</t>
        </is>
      </c>
      <c r="P5155" t="inlineStr">
        <is>
          <t>有り</t>
        </is>
      </c>
      <c r="R5155" s="4">
        <f>IF(COUNT($M5155:$N5155)=0,"",IF(AND(IF($N5155&lt;&gt;"",$N5155,$M5155)&lt;=0,$O5155&lt;&gt;"可"),"警告",""))</f>
        <v/>
      </c>
      <c r="S5155" s="4">
        <f>IF(COUNT($M5155:$N5155)=0,0,IF(IF($N5155&lt;&gt;"",$N5155,$M5155)&gt;=スコアリング基準!$B$20,スコアリング基準!$C$20,IF(IF($N5155&lt;&gt;"",$N5155,$M5155)&gt;=スコアリング基準!$B$21,スコアリング基準!$C$21,IF(IF($N5155&lt;&gt;"",$N5155,$M5155)&gt;0,スコアリング基準!$C$22,0))))</f>
        <v/>
      </c>
      <c r="T5155" s="4">
        <f>IF($O5155="可",スコアリング基準!$C$23,0)</f>
        <v/>
      </c>
      <c r="U5155" s="4">
        <f>IF(OR(COUNT($K5155:$L5155)&lt;2,$K5155=0),0,IF(ABS($L5155)/$K5155&lt;=スコアリング基準!$B$24,スコアリング基準!$C$24,IF(ABS($L5155)/$K5155&lt;=スコアリング基準!$B$25,スコアリング基準!$C$25,IF(ABS($L5155)/$K5155&lt;=スコアリング基準!$B$26,スコアリング基準!$C$26,0))))</f>
        <v/>
      </c>
      <c r="V5155" s="4">
        <f>IF($P5155="なし",スコアリング基準!$C$27,0)</f>
        <v/>
      </c>
      <c r="W5155" s="4">
        <f>IF($F5155="",0,IF(ISNUMBER($F5155),IF($F5155&lt;=スコアリング基準!$B$28,スコアリング基準!$C$28,スコアリング基準!$C$29),0))</f>
        <v/>
      </c>
      <c r="X5155" s="4">
        <f>IFERROR(VLOOKUP($B5155,スコアリング基準!$A$36:$B$46,2,FALSE),0)</f>
        <v/>
      </c>
      <c r="Y5155" s="4">
        <f>SUM($S5155:$X5155)</f>
        <v/>
      </c>
      <c r="Z5155" s="4">
        <f>IF(COUNT($M5155:$N5155)=0,"データ無",IF($Y5155&gt;=スコアリング基準!$B$30,"S",IF($Y5155&gt;=スコアリング基準!$B$31,"A",IF($Y5155&gt;=スコアリング基準!$B$32,"B","C"))))</f>
        <v/>
      </c>
      <c r="AA5155">
        <f>IFERROR(INDEX(実績DB!$I$3:$I$104,MATCH($B5155&amp;$C5155,実績DB!$J$3:$J$104,0)),"")</f>
        <v/>
      </c>
    </row>
    <row r="5156">
      <c r="A5156" t="n">
        <v>5154</v>
      </c>
      <c r="B5156" t="inlineStr">
        <is>
          <t>中国</t>
        </is>
      </c>
      <c r="C5156" t="inlineStr">
        <is>
          <t>本庄変電所</t>
        </is>
      </c>
      <c r="D5156" t="inlineStr">
        <is>
          <t>広島県</t>
        </is>
      </c>
      <c r="E5156" t="n">
        <v>66</v>
      </c>
      <c r="F5156" t="n">
        <v>6</v>
      </c>
      <c r="G5156" s="3" t="n">
        <v>34.4878</v>
      </c>
      <c r="H5156" s="3" t="n">
        <v>133.3459</v>
      </c>
      <c r="I5156" t="inlineStr">
        <is>
          <t>OSM実測(名称一致)</t>
        </is>
      </c>
      <c r="J5156" t="n">
        <v>28</v>
      </c>
      <c r="K5156" t="n">
        <v>28</v>
      </c>
      <c r="L5156" t="n">
        <v>-14</v>
      </c>
      <c r="M5156" t="n">
        <v>14</v>
      </c>
      <c r="N5156" t="n">
        <v>14</v>
      </c>
      <c r="O5156" t="inlineStr">
        <is>
          <t>不可 ♯3</t>
        </is>
      </c>
      <c r="P5156" t="inlineStr">
        <is>
          <t>なし</t>
        </is>
      </c>
      <c r="R5156" s="4">
        <f>IF(COUNT($M5156:$N5156)=0,"",IF(AND(IF($N5156&lt;&gt;"",$N5156,$M5156)&lt;=0,$O5156&lt;&gt;"可"),"警告",""))</f>
        <v/>
      </c>
      <c r="S5156" s="4">
        <f>IF(COUNT($M5156:$N5156)=0,0,IF(IF($N5156&lt;&gt;"",$N5156,$M5156)&gt;=スコアリング基準!$B$20,スコアリング基準!$C$20,IF(IF($N5156&lt;&gt;"",$N5156,$M5156)&gt;=スコアリング基準!$B$21,スコアリング基準!$C$21,IF(IF($N5156&lt;&gt;"",$N5156,$M5156)&gt;0,スコアリング基準!$C$22,0))))</f>
        <v/>
      </c>
      <c r="T5156" s="4">
        <f>IF($O5156="可",スコアリング基準!$C$23,0)</f>
        <v/>
      </c>
      <c r="U5156" s="4">
        <f>IF(OR(COUNT($K5156:$L5156)&lt;2,$K5156=0),0,IF(ABS($L5156)/$K5156&lt;=スコアリング基準!$B$24,スコアリング基準!$C$24,IF(ABS($L5156)/$K5156&lt;=スコアリング基準!$B$25,スコアリング基準!$C$25,IF(ABS($L5156)/$K5156&lt;=スコアリング基準!$B$26,スコアリング基準!$C$26,0))))</f>
        <v/>
      </c>
      <c r="V5156" s="4">
        <f>IF($P5156="なし",スコアリング基準!$C$27,0)</f>
        <v/>
      </c>
      <c r="W5156" s="4">
        <f>IF($F5156="",0,IF(ISNUMBER($F5156),IF($F5156&lt;=スコアリング基準!$B$28,スコアリング基準!$C$28,スコアリング基準!$C$29),0))</f>
        <v/>
      </c>
      <c r="X5156" s="4">
        <f>IFERROR(VLOOKUP($B5156,スコアリング基準!$A$36:$B$46,2,FALSE),0)</f>
        <v/>
      </c>
      <c r="Y5156" s="4">
        <f>SUM($S5156:$X5156)</f>
        <v/>
      </c>
      <c r="Z5156" s="4">
        <f>IF(COUNT($M5156:$N5156)=0,"データ無",IF($Y5156&gt;=スコアリング基準!$B$30,"S",IF($Y5156&gt;=スコアリング基準!$B$31,"A",IF($Y5156&gt;=スコアリング基準!$B$32,"B","C"))))</f>
        <v/>
      </c>
      <c r="AA5156">
        <f>IFERROR(INDEX(実績DB!$I$3:$I$104,MATCH($B5156&amp;$C5156,実績DB!$J$3:$J$104,0)),"")</f>
        <v/>
      </c>
    </row>
    <row r="5157">
      <c r="A5157" t="n">
        <v>5155</v>
      </c>
      <c r="B5157" t="inlineStr">
        <is>
          <t>中国</t>
        </is>
      </c>
      <c r="C5157" t="inlineStr">
        <is>
          <t>来見野変電所</t>
        </is>
      </c>
      <c r="D5157" t="inlineStr">
        <is>
          <t>鳥取県</t>
        </is>
      </c>
      <c r="E5157" t="n">
        <v>66</v>
      </c>
      <c r="F5157" t="n">
        <v>6</v>
      </c>
      <c r="G5157" s="3" t="n">
        <v>35.357911</v>
      </c>
      <c r="H5157" s="3" t="n">
        <v>134.39254</v>
      </c>
      <c r="I5157" t="inlineStr">
        <is>
          <t>Google Places(名称一致)</t>
        </is>
      </c>
      <c r="J5157" t="n">
        <v>5</v>
      </c>
      <c r="K5157" t="n">
        <v>5</v>
      </c>
      <c r="L5157" t="n">
        <v>-4</v>
      </c>
      <c r="M5157" t="n">
        <v>1</v>
      </c>
      <c r="N5157" t="n">
        <v>0</v>
      </c>
      <c r="O5157" t="inlineStr">
        <is>
          <t>不可 ♯3</t>
        </is>
      </c>
      <c r="P5157" t="inlineStr">
        <is>
          <t>有り</t>
        </is>
      </c>
      <c r="R5157" s="4">
        <f>IF(COUNT($M5157:$N5157)=0,"",IF(AND(IF($N5157&lt;&gt;"",$N5157,$M5157)&lt;=0,$O5157&lt;&gt;"可"),"警告",""))</f>
        <v/>
      </c>
      <c r="S5157" s="4">
        <f>IF(COUNT($M5157:$N5157)=0,0,IF(IF($N5157&lt;&gt;"",$N5157,$M5157)&gt;=スコアリング基準!$B$20,スコアリング基準!$C$20,IF(IF($N5157&lt;&gt;"",$N5157,$M5157)&gt;=スコアリング基準!$B$21,スコアリング基準!$C$21,IF(IF($N5157&lt;&gt;"",$N5157,$M5157)&gt;0,スコアリング基準!$C$22,0))))</f>
        <v/>
      </c>
      <c r="T5157" s="4">
        <f>IF($O5157="可",スコアリング基準!$C$23,0)</f>
        <v/>
      </c>
      <c r="U5157" s="4">
        <f>IF(OR(COUNT($K5157:$L5157)&lt;2,$K5157=0),0,IF(ABS($L5157)/$K5157&lt;=スコアリング基準!$B$24,スコアリング基準!$C$24,IF(ABS($L5157)/$K5157&lt;=スコアリング基準!$B$25,スコアリング基準!$C$25,IF(ABS($L5157)/$K5157&lt;=スコアリング基準!$B$26,スコアリング基準!$C$26,0))))</f>
        <v/>
      </c>
      <c r="V5157" s="4">
        <f>IF($P5157="なし",スコアリング基準!$C$27,0)</f>
        <v/>
      </c>
      <c r="W5157" s="4">
        <f>IF($F5157="",0,IF(ISNUMBER($F5157),IF($F5157&lt;=スコアリング基準!$B$28,スコアリング基準!$C$28,スコアリング基準!$C$29),0))</f>
        <v/>
      </c>
      <c r="X5157" s="4">
        <f>IFERROR(VLOOKUP($B5157,スコアリング基準!$A$36:$B$46,2,FALSE),0)</f>
        <v/>
      </c>
      <c r="Y5157" s="4">
        <f>SUM($S5157:$X5157)</f>
        <v/>
      </c>
      <c r="Z5157" s="4">
        <f>IF(COUNT($M5157:$N5157)=0,"データ無",IF($Y5157&gt;=スコアリング基準!$B$30,"S",IF($Y5157&gt;=スコアリング基準!$B$31,"A",IF($Y5157&gt;=スコアリング基準!$B$32,"B","C"))))</f>
        <v/>
      </c>
      <c r="AA5157">
        <f>IFERROR(INDEX(実績DB!$I$3:$I$104,MATCH($B5157&amp;$C5157,実績DB!$J$3:$J$104,0)),"")</f>
        <v/>
      </c>
    </row>
    <row r="5158">
      <c r="A5158" t="n">
        <v>5156</v>
      </c>
      <c r="B5158" t="inlineStr">
        <is>
          <t>中国</t>
        </is>
      </c>
      <c r="C5158" t="inlineStr">
        <is>
          <t>東城変電所</t>
        </is>
      </c>
      <c r="D5158" t="inlineStr">
        <is>
          <t>広島県</t>
        </is>
      </c>
      <c r="E5158" t="n">
        <v>66</v>
      </c>
      <c r="F5158" t="n">
        <v>6</v>
      </c>
      <c r="G5158" s="3" t="n">
        <v>34.895645</v>
      </c>
      <c r="H5158" s="3" t="n">
        <v>133.285991</v>
      </c>
      <c r="I5158" t="inlineStr">
        <is>
          <t>Google Places(名称一致)</t>
        </is>
      </c>
      <c r="J5158" t="n">
        <v>38</v>
      </c>
      <c r="K5158" t="n">
        <v>38</v>
      </c>
      <c r="L5158" t="n">
        <v>-36</v>
      </c>
      <c r="M5158" t="n">
        <v>2</v>
      </c>
      <c r="N5158" t="n">
        <v>0</v>
      </c>
      <c r="O5158" t="inlineStr">
        <is>
          <t>不可 ♯3</t>
        </is>
      </c>
      <c r="P5158" t="inlineStr">
        <is>
          <t>有り</t>
        </is>
      </c>
      <c r="R5158" s="4">
        <f>IF(COUNT($M5158:$N5158)=0,"",IF(AND(IF($N5158&lt;&gt;"",$N5158,$M5158)&lt;=0,$O5158&lt;&gt;"可"),"警告",""))</f>
        <v/>
      </c>
      <c r="S5158" s="4">
        <f>IF(COUNT($M5158:$N5158)=0,0,IF(IF($N5158&lt;&gt;"",$N5158,$M5158)&gt;=スコアリング基準!$B$20,スコアリング基準!$C$20,IF(IF($N5158&lt;&gt;"",$N5158,$M5158)&gt;=スコアリング基準!$B$21,スコアリング基準!$C$21,IF(IF($N5158&lt;&gt;"",$N5158,$M5158)&gt;0,スコアリング基準!$C$22,0))))</f>
        <v/>
      </c>
      <c r="T5158" s="4">
        <f>IF($O5158="可",スコアリング基準!$C$23,0)</f>
        <v/>
      </c>
      <c r="U5158" s="4">
        <f>IF(OR(COUNT($K5158:$L5158)&lt;2,$K5158=0),0,IF(ABS($L5158)/$K5158&lt;=スコアリング基準!$B$24,スコアリング基準!$C$24,IF(ABS($L5158)/$K5158&lt;=スコアリング基準!$B$25,スコアリング基準!$C$25,IF(ABS($L5158)/$K5158&lt;=スコアリング基準!$B$26,スコアリング基準!$C$26,0))))</f>
        <v/>
      </c>
      <c r="V5158" s="4">
        <f>IF($P5158="なし",スコアリング基準!$C$27,0)</f>
        <v/>
      </c>
      <c r="W5158" s="4">
        <f>IF($F5158="",0,IF(ISNUMBER($F5158),IF($F5158&lt;=スコアリング基準!$B$28,スコアリング基準!$C$28,スコアリング基準!$C$29),0))</f>
        <v/>
      </c>
      <c r="X5158" s="4">
        <f>IFERROR(VLOOKUP($B5158,スコアリング基準!$A$36:$B$46,2,FALSE),0)</f>
        <v/>
      </c>
      <c r="Y5158" s="4">
        <f>SUM($S5158:$X5158)</f>
        <v/>
      </c>
      <c r="Z5158" s="4">
        <f>IF(COUNT($M5158:$N5158)=0,"データ無",IF($Y5158&gt;=スコアリング基準!$B$30,"S",IF($Y5158&gt;=スコアリング基準!$B$31,"A",IF($Y5158&gt;=スコアリング基準!$B$32,"B","C"))))</f>
        <v/>
      </c>
      <c r="AA5158">
        <f>IFERROR(INDEX(実績DB!$I$3:$I$104,MATCH($B5158&amp;$C5158,実績DB!$J$3:$J$104,0)),"")</f>
        <v/>
      </c>
    </row>
    <row r="5159">
      <c r="A5159" t="n">
        <v>5157</v>
      </c>
      <c r="B5159" t="inlineStr">
        <is>
          <t>中国</t>
        </is>
      </c>
      <c r="C5159" t="inlineStr">
        <is>
          <t>東津山変電所</t>
        </is>
      </c>
      <c r="D5159" t="inlineStr">
        <is>
          <t>岡山県</t>
        </is>
      </c>
      <c r="E5159" t="n">
        <v>66</v>
      </c>
      <c r="F5159" t="n">
        <v>6</v>
      </c>
      <c r="G5159" s="3" t="n">
        <v>35.063123</v>
      </c>
      <c r="H5159" s="3" t="n">
        <v>134.040036</v>
      </c>
      <c r="I5159" t="inlineStr">
        <is>
          <t>Google Places(名称一致)</t>
        </is>
      </c>
      <c r="J5159" t="n">
        <v>23</v>
      </c>
      <c r="K5159" t="n">
        <v>23</v>
      </c>
      <c r="L5159" t="n">
        <v>-23</v>
      </c>
      <c r="M5159" t="n">
        <v>0</v>
      </c>
      <c r="N5159" t="n">
        <v>0</v>
      </c>
      <c r="O5159" t="inlineStr">
        <is>
          <t>不可 ♯3</t>
        </is>
      </c>
      <c r="P5159" t="inlineStr">
        <is>
          <t>有り</t>
        </is>
      </c>
      <c r="R5159" s="4">
        <f>IF(COUNT($M5159:$N5159)=0,"",IF(AND(IF($N5159&lt;&gt;"",$N5159,$M5159)&lt;=0,$O5159&lt;&gt;"可"),"警告",""))</f>
        <v/>
      </c>
      <c r="S5159" s="4">
        <f>IF(COUNT($M5159:$N5159)=0,0,IF(IF($N5159&lt;&gt;"",$N5159,$M5159)&gt;=スコアリング基準!$B$20,スコアリング基準!$C$20,IF(IF($N5159&lt;&gt;"",$N5159,$M5159)&gt;=スコアリング基準!$B$21,スコアリング基準!$C$21,IF(IF($N5159&lt;&gt;"",$N5159,$M5159)&gt;0,スコアリング基準!$C$22,0))))</f>
        <v/>
      </c>
      <c r="T5159" s="4">
        <f>IF($O5159="可",スコアリング基準!$C$23,0)</f>
        <v/>
      </c>
      <c r="U5159" s="4">
        <f>IF(OR(COUNT($K5159:$L5159)&lt;2,$K5159=0),0,IF(ABS($L5159)/$K5159&lt;=スコアリング基準!$B$24,スコアリング基準!$C$24,IF(ABS($L5159)/$K5159&lt;=スコアリング基準!$B$25,スコアリング基準!$C$25,IF(ABS($L5159)/$K5159&lt;=スコアリング基準!$B$26,スコアリング基準!$C$26,0))))</f>
        <v/>
      </c>
      <c r="V5159" s="4">
        <f>IF($P5159="なし",スコアリング基準!$C$27,0)</f>
        <v/>
      </c>
      <c r="W5159" s="4">
        <f>IF($F5159="",0,IF(ISNUMBER($F5159),IF($F5159&lt;=スコアリング基準!$B$28,スコアリング基準!$C$28,スコアリング基準!$C$29),0))</f>
        <v/>
      </c>
      <c r="X5159" s="4">
        <f>IFERROR(VLOOKUP($B5159,スコアリング基準!$A$36:$B$46,2,FALSE),0)</f>
        <v/>
      </c>
      <c r="Y5159" s="4">
        <f>SUM($S5159:$X5159)</f>
        <v/>
      </c>
      <c r="Z5159" s="4">
        <f>IF(COUNT($M5159:$N5159)=0,"データ無",IF($Y5159&gt;=スコアリング基準!$B$30,"S",IF($Y5159&gt;=スコアリング基準!$B$31,"A",IF($Y5159&gt;=スコアリング基準!$B$32,"B","C"))))</f>
        <v/>
      </c>
      <c r="AA5159">
        <f>IFERROR(INDEX(実績DB!$I$3:$I$104,MATCH($B5159&amp;$C5159,実績DB!$J$3:$J$104,0)),"")</f>
        <v/>
      </c>
    </row>
    <row r="5160">
      <c r="A5160" t="n">
        <v>5158</v>
      </c>
      <c r="B5160" t="inlineStr">
        <is>
          <t>中国</t>
        </is>
      </c>
      <c r="C5160" t="inlineStr">
        <is>
          <t>松浜変電所</t>
        </is>
      </c>
      <c r="D5160" t="inlineStr">
        <is>
          <t>広島県</t>
        </is>
      </c>
      <c r="E5160" t="n">
        <v>66</v>
      </c>
      <c r="F5160" t="n">
        <v>6</v>
      </c>
      <c r="G5160" s="3" t="n">
        <v>34.478972</v>
      </c>
      <c r="H5160" s="3" t="n">
        <v>133.379649</v>
      </c>
      <c r="I5160" t="inlineStr">
        <is>
          <t>Google Places(名称一致)</t>
        </is>
      </c>
      <c r="J5160" t="n">
        <v>47</v>
      </c>
      <c r="K5160" t="n">
        <v>42</v>
      </c>
      <c r="L5160" t="n">
        <v>-28</v>
      </c>
      <c r="M5160" t="n">
        <v>14</v>
      </c>
      <c r="N5160" t="n">
        <v>14</v>
      </c>
      <c r="O5160" t="inlineStr">
        <is>
          <t>不可 ♯3</t>
        </is>
      </c>
      <c r="P5160" t="inlineStr">
        <is>
          <t>なし</t>
        </is>
      </c>
      <c r="R5160" s="4">
        <f>IF(COUNT($M5160:$N5160)=0,"",IF(AND(IF($N5160&lt;&gt;"",$N5160,$M5160)&lt;=0,$O5160&lt;&gt;"可"),"警告",""))</f>
        <v/>
      </c>
      <c r="S5160" s="4">
        <f>IF(COUNT($M5160:$N5160)=0,0,IF(IF($N5160&lt;&gt;"",$N5160,$M5160)&gt;=スコアリング基準!$B$20,スコアリング基準!$C$20,IF(IF($N5160&lt;&gt;"",$N5160,$M5160)&gt;=スコアリング基準!$B$21,スコアリング基準!$C$21,IF(IF($N5160&lt;&gt;"",$N5160,$M5160)&gt;0,スコアリング基準!$C$22,0))))</f>
        <v/>
      </c>
      <c r="T5160" s="4">
        <f>IF($O5160="可",スコアリング基準!$C$23,0)</f>
        <v/>
      </c>
      <c r="U5160" s="4">
        <f>IF(OR(COUNT($K5160:$L5160)&lt;2,$K5160=0),0,IF(ABS($L5160)/$K5160&lt;=スコアリング基準!$B$24,スコアリング基準!$C$24,IF(ABS($L5160)/$K5160&lt;=スコアリング基準!$B$25,スコアリング基準!$C$25,IF(ABS($L5160)/$K5160&lt;=スコアリング基準!$B$26,スコアリング基準!$C$26,0))))</f>
        <v/>
      </c>
      <c r="V5160" s="4">
        <f>IF($P5160="なし",スコアリング基準!$C$27,0)</f>
        <v/>
      </c>
      <c r="W5160" s="4">
        <f>IF($F5160="",0,IF(ISNUMBER($F5160),IF($F5160&lt;=スコアリング基準!$B$28,スコアリング基準!$C$28,スコアリング基準!$C$29),0))</f>
        <v/>
      </c>
      <c r="X5160" s="4">
        <f>IFERROR(VLOOKUP($B5160,スコアリング基準!$A$36:$B$46,2,FALSE),0)</f>
        <v/>
      </c>
      <c r="Y5160" s="4">
        <f>SUM($S5160:$X5160)</f>
        <v/>
      </c>
      <c r="Z5160" s="4">
        <f>IF(COUNT($M5160:$N5160)=0,"データ無",IF($Y5160&gt;=スコアリング基準!$B$30,"S",IF($Y5160&gt;=スコアリング基準!$B$31,"A",IF($Y5160&gt;=スコアリング基準!$B$32,"B","C"))))</f>
        <v/>
      </c>
      <c r="AA5160">
        <f>IFERROR(INDEX(実績DB!$I$3:$I$104,MATCH($B5160&amp;$C5160,実績DB!$J$3:$J$104,0)),"")</f>
        <v/>
      </c>
    </row>
    <row r="5161">
      <c r="A5161" t="n">
        <v>5159</v>
      </c>
      <c r="B5161" t="inlineStr">
        <is>
          <t>中国</t>
        </is>
      </c>
      <c r="C5161" t="inlineStr">
        <is>
          <t>林野変電所</t>
        </is>
      </c>
      <c r="D5161" t="inlineStr">
        <is>
          <t>岡山県</t>
        </is>
      </c>
      <c r="E5161" t="n">
        <v>66</v>
      </c>
      <c r="F5161" t="n">
        <v>6</v>
      </c>
      <c r="G5161" s="3" t="n">
        <v>35.00768</v>
      </c>
      <c r="H5161" s="3" t="n">
        <v>134.1398</v>
      </c>
      <c r="I5161" t="inlineStr">
        <is>
          <t>Google Places(名称一致)</t>
        </is>
      </c>
      <c r="J5161" t="n">
        <v>38</v>
      </c>
      <c r="K5161" t="n">
        <v>33</v>
      </c>
      <c r="L5161" t="n">
        <v>-28</v>
      </c>
      <c r="M5161" t="n">
        <v>5</v>
      </c>
      <c r="N5161" t="n">
        <v>0</v>
      </c>
      <c r="O5161" t="inlineStr">
        <is>
          <t>不可 ♯3</t>
        </is>
      </c>
      <c r="P5161" t="inlineStr">
        <is>
          <t>有り</t>
        </is>
      </c>
      <c r="R5161" s="4">
        <f>IF(COUNT($M5161:$N5161)=0,"",IF(AND(IF($N5161&lt;&gt;"",$N5161,$M5161)&lt;=0,$O5161&lt;&gt;"可"),"警告",""))</f>
        <v/>
      </c>
      <c r="S5161" s="4">
        <f>IF(COUNT($M5161:$N5161)=0,0,IF(IF($N5161&lt;&gt;"",$N5161,$M5161)&gt;=スコアリング基準!$B$20,スコアリング基準!$C$20,IF(IF($N5161&lt;&gt;"",$N5161,$M5161)&gt;=スコアリング基準!$B$21,スコアリング基準!$C$21,IF(IF($N5161&lt;&gt;"",$N5161,$M5161)&gt;0,スコアリング基準!$C$22,0))))</f>
        <v/>
      </c>
      <c r="T5161" s="4">
        <f>IF($O5161="可",スコアリング基準!$C$23,0)</f>
        <v/>
      </c>
      <c r="U5161" s="4">
        <f>IF(OR(COUNT($K5161:$L5161)&lt;2,$K5161=0),0,IF(ABS($L5161)/$K5161&lt;=スコアリング基準!$B$24,スコアリング基準!$C$24,IF(ABS($L5161)/$K5161&lt;=スコアリング基準!$B$25,スコアリング基準!$C$25,IF(ABS($L5161)/$K5161&lt;=スコアリング基準!$B$26,スコアリング基準!$C$26,0))))</f>
        <v/>
      </c>
      <c r="V5161" s="4">
        <f>IF($P5161="なし",スコアリング基準!$C$27,0)</f>
        <v/>
      </c>
      <c r="W5161" s="4">
        <f>IF($F5161="",0,IF(ISNUMBER($F5161),IF($F5161&lt;=スコアリング基準!$B$28,スコアリング基準!$C$28,スコアリング基準!$C$29),0))</f>
        <v/>
      </c>
      <c r="X5161" s="4">
        <f>IFERROR(VLOOKUP($B5161,スコアリング基準!$A$36:$B$46,2,FALSE),0)</f>
        <v/>
      </c>
      <c r="Y5161" s="4">
        <f>SUM($S5161:$X5161)</f>
        <v/>
      </c>
      <c r="Z5161" s="4">
        <f>IF(COUNT($M5161:$N5161)=0,"データ無",IF($Y5161&gt;=スコアリング基準!$B$30,"S",IF($Y5161&gt;=スコアリング基準!$B$31,"A",IF($Y5161&gt;=スコアリング基準!$B$32,"B","C"))))</f>
        <v/>
      </c>
      <c r="AA5161">
        <f>IFERROR(INDEX(実績DB!$I$3:$I$104,MATCH($B5161&amp;$C5161,実績DB!$J$3:$J$104,0)),"")</f>
        <v/>
      </c>
    </row>
    <row r="5162">
      <c r="A5162" t="n">
        <v>5160</v>
      </c>
      <c r="B5162" t="inlineStr">
        <is>
          <t>中国</t>
        </is>
      </c>
      <c r="C5162" t="inlineStr">
        <is>
          <t>桜江変電所</t>
        </is>
      </c>
      <c r="D5162" t="inlineStr">
        <is>
          <t>島根県</t>
        </is>
      </c>
      <c r="E5162" t="n">
        <v>66</v>
      </c>
      <c r="F5162" t="n">
        <v>22</v>
      </c>
      <c r="G5162" s="3" t="n">
        <v>34.9371</v>
      </c>
      <c r="H5162" s="3" t="n">
        <v>132.31424</v>
      </c>
      <c r="I5162" t="inlineStr">
        <is>
          <t>Google Places(名称一致)</t>
        </is>
      </c>
      <c r="J5162" t="n">
        <v>9</v>
      </c>
      <c r="K5162" t="n">
        <v>6</v>
      </c>
      <c r="L5162" t="n">
        <v>-2</v>
      </c>
      <c r="M5162" t="n">
        <v>4</v>
      </c>
      <c r="N5162" t="n">
        <v>0</v>
      </c>
      <c r="O5162" t="inlineStr">
        <is>
          <t>不可 ♯2</t>
        </is>
      </c>
      <c r="P5162" t="inlineStr">
        <is>
          <t>有り</t>
        </is>
      </c>
      <c r="R5162" s="4">
        <f>IF(COUNT($M5162:$N5162)=0,"",IF(AND(IF($N5162&lt;&gt;"",$N5162,$M5162)&lt;=0,$O5162&lt;&gt;"可"),"警告",""))</f>
        <v/>
      </c>
      <c r="S5162" s="4">
        <f>IF(COUNT($M5162:$N5162)=0,0,IF(IF($N5162&lt;&gt;"",$N5162,$M5162)&gt;=スコアリング基準!$B$20,スコアリング基準!$C$20,IF(IF($N5162&lt;&gt;"",$N5162,$M5162)&gt;=スコアリング基準!$B$21,スコアリング基準!$C$21,IF(IF($N5162&lt;&gt;"",$N5162,$M5162)&gt;0,スコアリング基準!$C$22,0))))</f>
        <v/>
      </c>
      <c r="T5162" s="4">
        <f>IF($O5162="可",スコアリング基準!$C$23,0)</f>
        <v/>
      </c>
      <c r="U5162" s="4">
        <f>IF(OR(COUNT($K5162:$L5162)&lt;2,$K5162=0),0,IF(ABS($L5162)/$K5162&lt;=スコアリング基準!$B$24,スコアリング基準!$C$24,IF(ABS($L5162)/$K5162&lt;=スコアリング基準!$B$25,スコアリング基準!$C$25,IF(ABS($L5162)/$K5162&lt;=スコアリング基準!$B$26,スコアリング基準!$C$26,0))))</f>
        <v/>
      </c>
      <c r="V5162" s="4">
        <f>IF($P5162="なし",スコアリング基準!$C$27,0)</f>
        <v/>
      </c>
      <c r="W5162" s="4">
        <f>IF($F5162="",0,IF(ISNUMBER($F5162),IF($F5162&lt;=スコアリング基準!$B$28,スコアリング基準!$C$28,スコアリング基準!$C$29),0))</f>
        <v/>
      </c>
      <c r="X5162" s="4">
        <f>IFERROR(VLOOKUP($B5162,スコアリング基準!$A$36:$B$46,2,FALSE),0)</f>
        <v/>
      </c>
      <c r="Y5162" s="4">
        <f>SUM($S5162:$X5162)</f>
        <v/>
      </c>
      <c r="Z5162" s="4">
        <f>IF(COUNT($M5162:$N5162)=0,"データ無",IF($Y5162&gt;=スコアリング基準!$B$30,"S",IF($Y5162&gt;=スコアリング基準!$B$31,"A",IF($Y5162&gt;=スコアリング基準!$B$32,"B","C"))))</f>
        <v/>
      </c>
      <c r="AA5162">
        <f>IFERROR(INDEX(実績DB!$I$3:$I$104,MATCH($B5162&amp;$C5162,実績DB!$J$3:$J$104,0)),"")</f>
        <v/>
      </c>
    </row>
    <row r="5163">
      <c r="A5163" t="n">
        <v>5161</v>
      </c>
      <c r="B5163" t="inlineStr">
        <is>
          <t>中国</t>
        </is>
      </c>
      <c r="C5163" t="inlineStr">
        <is>
          <t>江津変電所</t>
        </is>
      </c>
      <c r="D5163" t="inlineStr">
        <is>
          <t>島根県</t>
        </is>
      </c>
      <c r="E5163" t="n">
        <v>66</v>
      </c>
      <c r="F5163" t="n">
        <v>6</v>
      </c>
      <c r="G5163" s="3" t="n">
        <v>35.005902</v>
      </c>
      <c r="H5163" s="3" t="n">
        <v>132.226421</v>
      </c>
      <c r="I5163" t="inlineStr">
        <is>
          <t>Google Places(名称一致)</t>
        </is>
      </c>
      <c r="J5163" t="n">
        <v>28</v>
      </c>
      <c r="K5163" t="n">
        <v>28</v>
      </c>
      <c r="L5163" t="n">
        <v>-24</v>
      </c>
      <c r="M5163" t="n">
        <v>4</v>
      </c>
      <c r="N5163" t="n">
        <v>0</v>
      </c>
      <c r="O5163" t="inlineStr">
        <is>
          <t>不可 ♯3</t>
        </is>
      </c>
      <c r="P5163" t="inlineStr">
        <is>
          <t>有り</t>
        </is>
      </c>
      <c r="R5163" s="4">
        <f>IF(COUNT($M5163:$N5163)=0,"",IF(AND(IF($N5163&lt;&gt;"",$N5163,$M5163)&lt;=0,$O5163&lt;&gt;"可"),"警告",""))</f>
        <v/>
      </c>
      <c r="S5163" s="4">
        <f>IF(COUNT($M5163:$N5163)=0,0,IF(IF($N5163&lt;&gt;"",$N5163,$M5163)&gt;=スコアリング基準!$B$20,スコアリング基準!$C$20,IF(IF($N5163&lt;&gt;"",$N5163,$M5163)&gt;=スコアリング基準!$B$21,スコアリング基準!$C$21,IF(IF($N5163&lt;&gt;"",$N5163,$M5163)&gt;0,スコアリング基準!$C$22,0))))</f>
        <v/>
      </c>
      <c r="T5163" s="4">
        <f>IF($O5163="可",スコアリング基準!$C$23,0)</f>
        <v/>
      </c>
      <c r="U5163" s="4">
        <f>IF(OR(COUNT($K5163:$L5163)&lt;2,$K5163=0),0,IF(ABS($L5163)/$K5163&lt;=スコアリング基準!$B$24,スコアリング基準!$C$24,IF(ABS($L5163)/$K5163&lt;=スコアリング基準!$B$25,スコアリング基準!$C$25,IF(ABS($L5163)/$K5163&lt;=スコアリング基準!$B$26,スコアリング基準!$C$26,0))))</f>
        <v/>
      </c>
      <c r="V5163" s="4">
        <f>IF($P5163="なし",スコアリング基準!$C$27,0)</f>
        <v/>
      </c>
      <c r="W5163" s="4">
        <f>IF($F5163="",0,IF(ISNUMBER($F5163),IF($F5163&lt;=スコアリング基準!$B$28,スコアリング基準!$C$28,スコアリング基準!$C$29),0))</f>
        <v/>
      </c>
      <c r="X5163" s="4">
        <f>IFERROR(VLOOKUP($B5163,スコアリング基準!$A$36:$B$46,2,FALSE),0)</f>
        <v/>
      </c>
      <c r="Y5163" s="4">
        <f>SUM($S5163:$X5163)</f>
        <v/>
      </c>
      <c r="Z5163" s="4">
        <f>IF(COUNT($M5163:$N5163)=0,"データ無",IF($Y5163&gt;=スコアリング基準!$B$30,"S",IF($Y5163&gt;=スコアリング基準!$B$31,"A",IF($Y5163&gt;=スコアリング基準!$B$32,"B","C"))))</f>
        <v/>
      </c>
      <c r="AA5163">
        <f>IFERROR(INDEX(実績DB!$I$3:$I$104,MATCH($B5163&amp;$C5163,実績DB!$J$3:$J$104,0)),"")</f>
        <v/>
      </c>
    </row>
    <row r="5164">
      <c r="A5164" t="n">
        <v>5162</v>
      </c>
      <c r="B5164" t="inlineStr">
        <is>
          <t>中国</t>
        </is>
      </c>
      <c r="C5164" t="inlineStr">
        <is>
          <t>津ノ井変電所</t>
        </is>
      </c>
      <c r="D5164" t="inlineStr">
        <is>
          <t>鳥取県</t>
        </is>
      </c>
      <c r="E5164" t="n">
        <v>66</v>
      </c>
      <c r="F5164" t="n">
        <v>6</v>
      </c>
      <c r="G5164" s="3" t="n">
        <v>35.45016</v>
      </c>
      <c r="H5164" s="3" t="n">
        <v>134.25154</v>
      </c>
      <c r="I5164" t="inlineStr">
        <is>
          <t>Google Places(名称一致)</t>
        </is>
      </c>
      <c r="J5164" t="n">
        <v>38</v>
      </c>
      <c r="K5164" t="n">
        <v>33</v>
      </c>
      <c r="L5164" t="n">
        <v>-26</v>
      </c>
      <c r="M5164" t="n">
        <v>6</v>
      </c>
      <c r="N5164" t="n">
        <v>0</v>
      </c>
      <c r="O5164" t="inlineStr">
        <is>
          <t>不可 ♯3</t>
        </is>
      </c>
      <c r="P5164" t="inlineStr">
        <is>
          <t>有り</t>
        </is>
      </c>
      <c r="R5164" s="4">
        <f>IF(COUNT($M5164:$N5164)=0,"",IF(AND(IF($N5164&lt;&gt;"",$N5164,$M5164)&lt;=0,$O5164&lt;&gt;"可"),"警告",""))</f>
        <v/>
      </c>
      <c r="S5164" s="4">
        <f>IF(COUNT($M5164:$N5164)=0,0,IF(IF($N5164&lt;&gt;"",$N5164,$M5164)&gt;=スコアリング基準!$B$20,スコアリング基準!$C$20,IF(IF($N5164&lt;&gt;"",$N5164,$M5164)&gt;=スコアリング基準!$B$21,スコアリング基準!$C$21,IF(IF($N5164&lt;&gt;"",$N5164,$M5164)&gt;0,スコアリング基準!$C$22,0))))</f>
        <v/>
      </c>
      <c r="T5164" s="4">
        <f>IF($O5164="可",スコアリング基準!$C$23,0)</f>
        <v/>
      </c>
      <c r="U5164" s="4">
        <f>IF(OR(COUNT($K5164:$L5164)&lt;2,$K5164=0),0,IF(ABS($L5164)/$K5164&lt;=スコアリング基準!$B$24,スコアリング基準!$C$24,IF(ABS($L5164)/$K5164&lt;=スコアリング基準!$B$25,スコアリング基準!$C$25,IF(ABS($L5164)/$K5164&lt;=スコアリング基準!$B$26,スコアリング基準!$C$26,0))))</f>
        <v/>
      </c>
      <c r="V5164" s="4">
        <f>IF($P5164="なし",スコアリング基準!$C$27,0)</f>
        <v/>
      </c>
      <c r="W5164" s="4">
        <f>IF($F5164="",0,IF(ISNUMBER($F5164),IF($F5164&lt;=スコアリング基準!$B$28,スコアリング基準!$C$28,スコアリング基準!$C$29),0))</f>
        <v/>
      </c>
      <c r="X5164" s="4">
        <f>IFERROR(VLOOKUP($B5164,スコアリング基準!$A$36:$B$46,2,FALSE),0)</f>
        <v/>
      </c>
      <c r="Y5164" s="4">
        <f>SUM($S5164:$X5164)</f>
        <v/>
      </c>
      <c r="Z5164" s="4">
        <f>IF(COUNT($M5164:$N5164)=0,"データ無",IF($Y5164&gt;=スコアリング基準!$B$30,"S",IF($Y5164&gt;=スコアリング基準!$B$31,"A",IF($Y5164&gt;=スコアリング基準!$B$32,"B","C"))))</f>
        <v/>
      </c>
      <c r="AA5164">
        <f>IFERROR(INDEX(実績DB!$I$3:$I$104,MATCH($B5164&amp;$C5164,実績DB!$J$3:$J$104,0)),"")</f>
        <v/>
      </c>
    </row>
    <row r="5165">
      <c r="A5165" t="n">
        <v>5163</v>
      </c>
      <c r="B5165" t="inlineStr">
        <is>
          <t>中国</t>
        </is>
      </c>
      <c r="C5165" t="inlineStr">
        <is>
          <t>津和野変電所</t>
        </is>
      </c>
      <c r="D5165" t="inlineStr">
        <is>
          <t>島根県</t>
        </is>
      </c>
      <c r="E5165" t="n">
        <v>66</v>
      </c>
      <c r="F5165" t="n">
        <v>6</v>
      </c>
      <c r="G5165" s="3" t="n">
        <v>34.461158</v>
      </c>
      <c r="H5165" s="3" t="n">
        <v>131.775704</v>
      </c>
      <c r="I5165" t="inlineStr">
        <is>
          <t>Google Places(名称一致)</t>
        </is>
      </c>
      <c r="J5165" t="n">
        <v>14</v>
      </c>
      <c r="K5165" t="n">
        <v>14</v>
      </c>
      <c r="L5165" t="n">
        <v>-10</v>
      </c>
      <c r="M5165" t="n">
        <v>4</v>
      </c>
      <c r="N5165" t="n">
        <v>0</v>
      </c>
      <c r="O5165" t="inlineStr">
        <is>
          <t>不可 ♯3</t>
        </is>
      </c>
      <c r="P5165" t="inlineStr">
        <is>
          <t>有り</t>
        </is>
      </c>
      <c r="R5165" s="4">
        <f>IF(COUNT($M5165:$N5165)=0,"",IF(AND(IF($N5165&lt;&gt;"",$N5165,$M5165)&lt;=0,$O5165&lt;&gt;"可"),"警告",""))</f>
        <v/>
      </c>
      <c r="S5165" s="4">
        <f>IF(COUNT($M5165:$N5165)=0,0,IF(IF($N5165&lt;&gt;"",$N5165,$M5165)&gt;=スコアリング基準!$B$20,スコアリング基準!$C$20,IF(IF($N5165&lt;&gt;"",$N5165,$M5165)&gt;=スコアリング基準!$B$21,スコアリング基準!$C$21,IF(IF($N5165&lt;&gt;"",$N5165,$M5165)&gt;0,スコアリング基準!$C$22,0))))</f>
        <v/>
      </c>
      <c r="T5165" s="4">
        <f>IF($O5165="可",スコアリング基準!$C$23,0)</f>
        <v/>
      </c>
      <c r="U5165" s="4">
        <f>IF(OR(COUNT($K5165:$L5165)&lt;2,$K5165=0),0,IF(ABS($L5165)/$K5165&lt;=スコアリング基準!$B$24,スコアリング基準!$C$24,IF(ABS($L5165)/$K5165&lt;=スコアリング基準!$B$25,スコアリング基準!$C$25,IF(ABS($L5165)/$K5165&lt;=スコアリング基準!$B$26,スコアリング基準!$C$26,0))))</f>
        <v/>
      </c>
      <c r="V5165" s="4">
        <f>IF($P5165="なし",スコアリング基準!$C$27,0)</f>
        <v/>
      </c>
      <c r="W5165" s="4">
        <f>IF($F5165="",0,IF(ISNUMBER($F5165),IF($F5165&lt;=スコアリング基準!$B$28,スコアリング基準!$C$28,スコアリング基準!$C$29),0))</f>
        <v/>
      </c>
      <c r="X5165" s="4">
        <f>IFERROR(VLOOKUP($B5165,スコアリング基準!$A$36:$B$46,2,FALSE),0)</f>
        <v/>
      </c>
      <c r="Y5165" s="4">
        <f>SUM($S5165:$X5165)</f>
        <v/>
      </c>
      <c r="Z5165" s="4">
        <f>IF(COUNT($M5165:$N5165)=0,"データ無",IF($Y5165&gt;=スコアリング基準!$B$30,"S",IF($Y5165&gt;=スコアリング基準!$B$31,"A",IF($Y5165&gt;=スコアリング基準!$B$32,"B","C"))))</f>
        <v/>
      </c>
      <c r="AA5165">
        <f>IFERROR(INDEX(実績DB!$I$3:$I$104,MATCH($B5165&amp;$C5165,実績DB!$J$3:$J$104,0)),"")</f>
        <v/>
      </c>
    </row>
    <row r="5166">
      <c r="A5166" t="n">
        <v>5164</v>
      </c>
      <c r="B5166" t="inlineStr">
        <is>
          <t>中国</t>
        </is>
      </c>
      <c r="C5166" t="inlineStr">
        <is>
          <t>津山変電所</t>
        </is>
      </c>
      <c r="D5166" t="inlineStr">
        <is>
          <t>岡山県</t>
        </is>
      </c>
      <c r="E5166" t="n">
        <v>66</v>
      </c>
      <c r="F5166" t="n">
        <v>6</v>
      </c>
      <c r="G5166" s="3" t="n">
        <v>35.063955</v>
      </c>
      <c r="H5166" s="3" t="n">
        <v>133.991024</v>
      </c>
      <c r="I5166" t="inlineStr">
        <is>
          <t>Google Places(名称一致)</t>
        </is>
      </c>
      <c r="J5166" t="n">
        <v>52</v>
      </c>
      <c r="K5166" t="n">
        <v>47</v>
      </c>
      <c r="L5166" t="n">
        <v>-40</v>
      </c>
      <c r="M5166" t="n">
        <v>8</v>
      </c>
      <c r="N5166" t="n">
        <v>0</v>
      </c>
      <c r="O5166" t="inlineStr">
        <is>
          <t>不可 ♯3</t>
        </is>
      </c>
      <c r="P5166" t="inlineStr">
        <is>
          <t>有り</t>
        </is>
      </c>
      <c r="R5166" s="4">
        <f>IF(COUNT($M5166:$N5166)=0,"",IF(AND(IF($N5166&lt;&gt;"",$N5166,$M5166)&lt;=0,$O5166&lt;&gt;"可"),"警告",""))</f>
        <v/>
      </c>
      <c r="S5166" s="4">
        <f>IF(COUNT($M5166:$N5166)=0,0,IF(IF($N5166&lt;&gt;"",$N5166,$M5166)&gt;=スコアリング基準!$B$20,スコアリング基準!$C$20,IF(IF($N5166&lt;&gt;"",$N5166,$M5166)&gt;=スコアリング基準!$B$21,スコアリング基準!$C$21,IF(IF($N5166&lt;&gt;"",$N5166,$M5166)&gt;0,スコアリング基準!$C$22,0))))</f>
        <v/>
      </c>
      <c r="T5166" s="4">
        <f>IF($O5166="可",スコアリング基準!$C$23,0)</f>
        <v/>
      </c>
      <c r="U5166" s="4">
        <f>IF(OR(COUNT($K5166:$L5166)&lt;2,$K5166=0),0,IF(ABS($L5166)/$K5166&lt;=スコアリング基準!$B$24,スコアリング基準!$C$24,IF(ABS($L5166)/$K5166&lt;=スコアリング基準!$B$25,スコアリング基準!$C$25,IF(ABS($L5166)/$K5166&lt;=スコアリング基準!$B$26,スコアリング基準!$C$26,0))))</f>
        <v/>
      </c>
      <c r="V5166" s="4">
        <f>IF($P5166="なし",スコアリング基準!$C$27,0)</f>
        <v/>
      </c>
      <c r="W5166" s="4">
        <f>IF($F5166="",0,IF(ISNUMBER($F5166),IF($F5166&lt;=スコアリング基準!$B$28,スコアリング基準!$C$28,スコアリング基準!$C$29),0))</f>
        <v/>
      </c>
      <c r="X5166" s="4">
        <f>IFERROR(VLOOKUP($B5166,スコアリング基準!$A$36:$B$46,2,FALSE),0)</f>
        <v/>
      </c>
      <c r="Y5166" s="4">
        <f>SUM($S5166:$X5166)</f>
        <v/>
      </c>
      <c r="Z5166" s="4">
        <f>IF(COUNT($M5166:$N5166)=0,"データ無",IF($Y5166&gt;=スコアリング基準!$B$30,"S",IF($Y5166&gt;=スコアリング基準!$B$31,"A",IF($Y5166&gt;=スコアリング基準!$B$32,"B","C"))))</f>
        <v/>
      </c>
      <c r="AA5166">
        <f>IFERROR(INDEX(実績DB!$I$3:$I$104,MATCH($B5166&amp;$C5166,実績DB!$J$3:$J$104,0)),"")</f>
        <v/>
      </c>
    </row>
    <row r="5167">
      <c r="A5167" t="n">
        <v>5165</v>
      </c>
      <c r="B5167" t="inlineStr">
        <is>
          <t>中国</t>
        </is>
      </c>
      <c r="C5167" t="inlineStr">
        <is>
          <t>津山口変電所</t>
        </is>
      </c>
      <c r="D5167" t="inlineStr">
        <is>
          <t>岡山県</t>
        </is>
      </c>
      <c r="E5167" t="n">
        <v>66</v>
      </c>
      <c r="F5167" t="n">
        <v>6</v>
      </c>
      <c r="G5167" s="3" t="n">
        <v>35.054989</v>
      </c>
      <c r="H5167" s="3" t="n">
        <v>133.989812</v>
      </c>
      <c r="I5167" t="inlineStr">
        <is>
          <t>Google Places(名称一致)</t>
        </is>
      </c>
      <c r="J5167" t="n">
        <v>14</v>
      </c>
      <c r="K5167" t="n">
        <v>14</v>
      </c>
      <c r="L5167" t="n">
        <v>-2</v>
      </c>
      <c r="M5167" t="n">
        <v>12</v>
      </c>
      <c r="N5167" t="n">
        <v>0</v>
      </c>
      <c r="O5167" t="inlineStr">
        <is>
          <t>不可 ♯3</t>
        </is>
      </c>
      <c r="P5167" t="inlineStr">
        <is>
          <t>有り</t>
        </is>
      </c>
      <c r="R5167" s="4">
        <f>IF(COUNT($M5167:$N5167)=0,"",IF(AND(IF($N5167&lt;&gt;"",$N5167,$M5167)&lt;=0,$O5167&lt;&gt;"可"),"警告",""))</f>
        <v/>
      </c>
      <c r="S5167" s="4">
        <f>IF(COUNT($M5167:$N5167)=0,0,IF(IF($N5167&lt;&gt;"",$N5167,$M5167)&gt;=スコアリング基準!$B$20,スコアリング基準!$C$20,IF(IF($N5167&lt;&gt;"",$N5167,$M5167)&gt;=スコアリング基準!$B$21,スコアリング基準!$C$21,IF(IF($N5167&lt;&gt;"",$N5167,$M5167)&gt;0,スコアリング基準!$C$22,0))))</f>
        <v/>
      </c>
      <c r="T5167" s="4">
        <f>IF($O5167="可",スコアリング基準!$C$23,0)</f>
        <v/>
      </c>
      <c r="U5167" s="4">
        <f>IF(OR(COUNT($K5167:$L5167)&lt;2,$K5167=0),0,IF(ABS($L5167)/$K5167&lt;=スコアリング基準!$B$24,スコアリング基準!$C$24,IF(ABS($L5167)/$K5167&lt;=スコアリング基準!$B$25,スコアリング基準!$C$25,IF(ABS($L5167)/$K5167&lt;=スコアリング基準!$B$26,スコアリング基準!$C$26,0))))</f>
        <v/>
      </c>
      <c r="V5167" s="4">
        <f>IF($P5167="なし",スコアリング基準!$C$27,0)</f>
        <v/>
      </c>
      <c r="W5167" s="4">
        <f>IF($F5167="",0,IF(ISNUMBER($F5167),IF($F5167&lt;=スコアリング基準!$B$28,スコアリング基準!$C$28,スコアリング基準!$C$29),0))</f>
        <v/>
      </c>
      <c r="X5167" s="4">
        <f>IFERROR(VLOOKUP($B5167,スコアリング基準!$A$36:$B$46,2,FALSE),0)</f>
        <v/>
      </c>
      <c r="Y5167" s="4">
        <f>SUM($S5167:$X5167)</f>
        <v/>
      </c>
      <c r="Z5167" s="4">
        <f>IF(COUNT($M5167:$N5167)=0,"データ無",IF($Y5167&gt;=スコアリング基準!$B$30,"S",IF($Y5167&gt;=スコアリング基準!$B$31,"A",IF($Y5167&gt;=スコアリング基準!$B$32,"B","C"))))</f>
        <v/>
      </c>
      <c r="AA5167">
        <f>IFERROR(INDEX(実績DB!$I$3:$I$104,MATCH($B5167&amp;$C5167,実績DB!$J$3:$J$104,0)),"")</f>
        <v/>
      </c>
    </row>
    <row r="5168">
      <c r="A5168" t="n">
        <v>5166</v>
      </c>
      <c r="B5168" t="inlineStr">
        <is>
          <t>中国</t>
        </is>
      </c>
      <c r="C5168" t="inlineStr">
        <is>
          <t>浜田変電所</t>
        </is>
      </c>
      <c r="D5168" t="inlineStr">
        <is>
          <t>島根県</t>
        </is>
      </c>
      <c r="E5168" t="n">
        <v>66</v>
      </c>
      <c r="F5168" t="n">
        <v>6</v>
      </c>
      <c r="G5168" s="3" t="n">
        <v>34.894807</v>
      </c>
      <c r="H5168" s="3" t="n">
        <v>132.082027</v>
      </c>
      <c r="I5168" t="inlineStr">
        <is>
          <t>Google Places(名称一致)</t>
        </is>
      </c>
      <c r="J5168" t="n">
        <v>28</v>
      </c>
      <c r="K5168" t="n">
        <v>28</v>
      </c>
      <c r="L5168" t="n">
        <v>-14</v>
      </c>
      <c r="M5168" t="n">
        <v>14</v>
      </c>
      <c r="N5168" t="n">
        <v>0</v>
      </c>
      <c r="O5168" t="inlineStr">
        <is>
          <t>不可 ♯3</t>
        </is>
      </c>
      <c r="P5168" t="inlineStr">
        <is>
          <t>有り</t>
        </is>
      </c>
      <c r="R5168" s="4">
        <f>IF(COUNT($M5168:$N5168)=0,"",IF(AND(IF($N5168&lt;&gt;"",$N5168,$M5168)&lt;=0,$O5168&lt;&gt;"可"),"警告",""))</f>
        <v/>
      </c>
      <c r="S5168" s="4">
        <f>IF(COUNT($M5168:$N5168)=0,0,IF(IF($N5168&lt;&gt;"",$N5168,$M5168)&gt;=スコアリング基準!$B$20,スコアリング基準!$C$20,IF(IF($N5168&lt;&gt;"",$N5168,$M5168)&gt;=スコアリング基準!$B$21,スコアリング基準!$C$21,IF(IF($N5168&lt;&gt;"",$N5168,$M5168)&gt;0,スコアリング基準!$C$22,0))))</f>
        <v/>
      </c>
      <c r="T5168" s="4">
        <f>IF($O5168="可",スコアリング基準!$C$23,0)</f>
        <v/>
      </c>
      <c r="U5168" s="4">
        <f>IF(OR(COUNT($K5168:$L5168)&lt;2,$K5168=0),0,IF(ABS($L5168)/$K5168&lt;=スコアリング基準!$B$24,スコアリング基準!$C$24,IF(ABS($L5168)/$K5168&lt;=スコアリング基準!$B$25,スコアリング基準!$C$25,IF(ABS($L5168)/$K5168&lt;=スコアリング基準!$B$26,スコアリング基準!$C$26,0))))</f>
        <v/>
      </c>
      <c r="V5168" s="4">
        <f>IF($P5168="なし",スコアリング基準!$C$27,0)</f>
        <v/>
      </c>
      <c r="W5168" s="4">
        <f>IF($F5168="",0,IF(ISNUMBER($F5168),IF($F5168&lt;=スコアリング基準!$B$28,スコアリング基準!$C$28,スコアリング基準!$C$29),0))</f>
        <v/>
      </c>
      <c r="X5168" s="4">
        <f>IFERROR(VLOOKUP($B5168,スコアリング基準!$A$36:$B$46,2,FALSE),0)</f>
        <v/>
      </c>
      <c r="Y5168" s="4">
        <f>SUM($S5168:$X5168)</f>
        <v/>
      </c>
      <c r="Z5168" s="4">
        <f>IF(COUNT($M5168:$N5168)=0,"データ無",IF($Y5168&gt;=スコアリング基準!$B$30,"S",IF($Y5168&gt;=スコアリング基準!$B$31,"A",IF($Y5168&gt;=スコアリング基準!$B$32,"B","C"))))</f>
        <v/>
      </c>
      <c r="AA5168">
        <f>IFERROR(INDEX(実績DB!$I$3:$I$104,MATCH($B5168&amp;$C5168,実績DB!$J$3:$J$104,0)),"")</f>
        <v/>
      </c>
    </row>
    <row r="5169">
      <c r="A5169" t="n">
        <v>5167</v>
      </c>
      <c r="B5169" t="inlineStr">
        <is>
          <t>中国</t>
        </is>
      </c>
      <c r="C5169" t="inlineStr">
        <is>
          <t>温泉津変電所</t>
        </is>
      </c>
      <c r="D5169" t="inlineStr">
        <is>
          <t>島根県</t>
        </is>
      </c>
      <c r="E5169" t="n">
        <v>66</v>
      </c>
      <c r="F5169" t="n">
        <v>6</v>
      </c>
      <c r="G5169" s="3" t="n">
        <v>35.06953</v>
      </c>
      <c r="H5169" s="3" t="n">
        <v>132.34619</v>
      </c>
      <c r="I5169" t="inlineStr">
        <is>
          <t>Google Places(名称一致)</t>
        </is>
      </c>
      <c r="J5169" t="n">
        <v>5</v>
      </c>
      <c r="K5169" t="n">
        <v>5</v>
      </c>
      <c r="L5169" t="n">
        <v>-1</v>
      </c>
      <c r="M5169" t="n">
        <v>4</v>
      </c>
      <c r="N5169" t="n">
        <v>0</v>
      </c>
      <c r="O5169" t="inlineStr">
        <is>
          <t>不可 ♯3</t>
        </is>
      </c>
      <c r="P5169" t="inlineStr">
        <is>
          <t>有り</t>
        </is>
      </c>
      <c r="R5169" s="4">
        <f>IF(COUNT($M5169:$N5169)=0,"",IF(AND(IF($N5169&lt;&gt;"",$N5169,$M5169)&lt;=0,$O5169&lt;&gt;"可"),"警告",""))</f>
        <v/>
      </c>
      <c r="S5169" s="4">
        <f>IF(COUNT($M5169:$N5169)=0,0,IF(IF($N5169&lt;&gt;"",$N5169,$M5169)&gt;=スコアリング基準!$B$20,スコアリング基準!$C$20,IF(IF($N5169&lt;&gt;"",$N5169,$M5169)&gt;=スコアリング基準!$B$21,スコアリング基準!$C$21,IF(IF($N5169&lt;&gt;"",$N5169,$M5169)&gt;0,スコアリング基準!$C$22,0))))</f>
        <v/>
      </c>
      <c r="T5169" s="4">
        <f>IF($O5169="可",スコアリング基準!$C$23,0)</f>
        <v/>
      </c>
      <c r="U5169" s="4">
        <f>IF(OR(COUNT($K5169:$L5169)&lt;2,$K5169=0),0,IF(ABS($L5169)/$K5169&lt;=スコアリング基準!$B$24,スコアリング基準!$C$24,IF(ABS($L5169)/$K5169&lt;=スコアリング基準!$B$25,スコアリング基準!$C$25,IF(ABS($L5169)/$K5169&lt;=スコアリング基準!$B$26,スコアリング基準!$C$26,0))))</f>
        <v/>
      </c>
      <c r="V5169" s="4">
        <f>IF($P5169="なし",スコアリング基準!$C$27,0)</f>
        <v/>
      </c>
      <c r="W5169" s="4">
        <f>IF($F5169="",0,IF(ISNUMBER($F5169),IF($F5169&lt;=スコアリング基準!$B$28,スコアリング基準!$C$28,スコアリング基準!$C$29),0))</f>
        <v/>
      </c>
      <c r="X5169" s="4">
        <f>IFERROR(VLOOKUP($B5169,スコアリング基準!$A$36:$B$46,2,FALSE),0)</f>
        <v/>
      </c>
      <c r="Y5169" s="4">
        <f>SUM($S5169:$X5169)</f>
        <v/>
      </c>
      <c r="Z5169" s="4">
        <f>IF(COUNT($M5169:$N5169)=0,"データ無",IF($Y5169&gt;=スコアリング基準!$B$30,"S",IF($Y5169&gt;=スコアリング基準!$B$31,"A",IF($Y5169&gt;=スコアリング基準!$B$32,"B","C"))))</f>
        <v/>
      </c>
      <c r="AA5169">
        <f>IFERROR(INDEX(実績DB!$I$3:$I$104,MATCH($B5169&amp;$C5169,実績DB!$J$3:$J$104,0)),"")</f>
        <v/>
      </c>
    </row>
    <row r="5170">
      <c r="A5170" t="n">
        <v>5168</v>
      </c>
      <c r="B5170" t="inlineStr">
        <is>
          <t>中国</t>
        </is>
      </c>
      <c r="C5170" t="inlineStr">
        <is>
          <t>湊山変電所</t>
        </is>
      </c>
      <c r="D5170" t="inlineStr">
        <is>
          <t>鳥取県</t>
        </is>
      </c>
      <c r="E5170" t="n">
        <v>66</v>
      </c>
      <c r="F5170" t="n">
        <v>6</v>
      </c>
      <c r="G5170" s="3" t="n">
        <v>35.427952</v>
      </c>
      <c r="H5170" s="3" t="n">
        <v>133.328647</v>
      </c>
      <c r="I5170" t="inlineStr">
        <is>
          <t>Google Places(名称一致)</t>
        </is>
      </c>
      <c r="J5170" t="n">
        <v>14</v>
      </c>
      <c r="K5170" t="n">
        <v>14</v>
      </c>
      <c r="L5170" t="n">
        <v>0</v>
      </c>
      <c r="M5170" t="n">
        <v>14</v>
      </c>
      <c r="N5170" t="n">
        <v>0</v>
      </c>
      <c r="O5170" t="inlineStr">
        <is>
          <t>不可 ♯3</t>
        </is>
      </c>
      <c r="P5170" t="inlineStr">
        <is>
          <t>有り</t>
        </is>
      </c>
      <c r="R5170" s="4">
        <f>IF(COUNT($M5170:$N5170)=0,"",IF(AND(IF($N5170&lt;&gt;"",$N5170,$M5170)&lt;=0,$O5170&lt;&gt;"可"),"警告",""))</f>
        <v/>
      </c>
      <c r="S5170" s="4">
        <f>IF(COUNT($M5170:$N5170)=0,0,IF(IF($N5170&lt;&gt;"",$N5170,$M5170)&gt;=スコアリング基準!$B$20,スコアリング基準!$C$20,IF(IF($N5170&lt;&gt;"",$N5170,$M5170)&gt;=スコアリング基準!$B$21,スコアリング基準!$C$21,IF(IF($N5170&lt;&gt;"",$N5170,$M5170)&gt;0,スコアリング基準!$C$22,0))))</f>
        <v/>
      </c>
      <c r="T5170" s="4">
        <f>IF($O5170="可",スコアリング基準!$C$23,0)</f>
        <v/>
      </c>
      <c r="U5170" s="4">
        <f>IF(OR(COUNT($K5170:$L5170)&lt;2,$K5170=0),0,IF(ABS($L5170)/$K5170&lt;=スコアリング基準!$B$24,スコアリング基準!$C$24,IF(ABS($L5170)/$K5170&lt;=スコアリング基準!$B$25,スコアリング基準!$C$25,IF(ABS($L5170)/$K5170&lt;=スコアリング基準!$B$26,スコアリング基準!$C$26,0))))</f>
        <v/>
      </c>
      <c r="V5170" s="4">
        <f>IF($P5170="なし",スコアリング基準!$C$27,0)</f>
        <v/>
      </c>
      <c r="W5170" s="4">
        <f>IF($F5170="",0,IF(ISNUMBER($F5170),IF($F5170&lt;=スコアリング基準!$B$28,スコアリング基準!$C$28,スコアリング基準!$C$29),0))</f>
        <v/>
      </c>
      <c r="X5170" s="4">
        <f>IFERROR(VLOOKUP($B5170,スコアリング基準!$A$36:$B$46,2,FALSE),0)</f>
        <v/>
      </c>
      <c r="Y5170" s="4">
        <f>SUM($S5170:$X5170)</f>
        <v/>
      </c>
      <c r="Z5170" s="4">
        <f>IF(COUNT($M5170:$N5170)=0,"データ無",IF($Y5170&gt;=スコアリング基準!$B$30,"S",IF($Y5170&gt;=スコアリング基準!$B$31,"A",IF($Y5170&gt;=スコアリング基準!$B$32,"B","C"))))</f>
        <v/>
      </c>
      <c r="AA5170">
        <f>IFERROR(INDEX(実績DB!$I$3:$I$104,MATCH($B5170&amp;$C5170,実績DB!$J$3:$J$104,0)),"")</f>
        <v/>
      </c>
    </row>
    <row r="5171">
      <c r="A5171" t="n">
        <v>5169</v>
      </c>
      <c r="B5171" t="inlineStr">
        <is>
          <t>中国</t>
        </is>
      </c>
      <c r="C5171" t="inlineStr">
        <is>
          <t>滝部変電所</t>
        </is>
      </c>
      <c r="D5171" t="inlineStr">
        <is>
          <t>山口県</t>
        </is>
      </c>
      <c r="E5171" t="n">
        <v>66</v>
      </c>
      <c r="F5171" t="n">
        <v>6</v>
      </c>
      <c r="G5171" s="3" t="n">
        <v>34.28849</v>
      </c>
      <c r="H5171" s="3" t="n">
        <v>130.95775</v>
      </c>
      <c r="I5171" t="inlineStr">
        <is>
          <t>Google Places(名称一致)</t>
        </is>
      </c>
      <c r="J5171" t="n">
        <v>19</v>
      </c>
      <c r="K5171" t="n">
        <v>19</v>
      </c>
      <c r="L5171" t="n">
        <v>-18</v>
      </c>
      <c r="M5171" t="n">
        <v>1</v>
      </c>
      <c r="N5171" t="n">
        <v>0</v>
      </c>
      <c r="O5171" t="inlineStr">
        <is>
          <t>不可 ♯3</t>
        </is>
      </c>
      <c r="P5171" t="inlineStr">
        <is>
          <t>有り</t>
        </is>
      </c>
      <c r="R5171" s="4">
        <f>IF(COUNT($M5171:$N5171)=0,"",IF(AND(IF($N5171&lt;&gt;"",$N5171,$M5171)&lt;=0,$O5171&lt;&gt;"可"),"警告",""))</f>
        <v/>
      </c>
      <c r="S5171" s="4">
        <f>IF(COUNT($M5171:$N5171)=0,0,IF(IF($N5171&lt;&gt;"",$N5171,$M5171)&gt;=スコアリング基準!$B$20,スコアリング基準!$C$20,IF(IF($N5171&lt;&gt;"",$N5171,$M5171)&gt;=スコアリング基準!$B$21,スコアリング基準!$C$21,IF(IF($N5171&lt;&gt;"",$N5171,$M5171)&gt;0,スコアリング基準!$C$22,0))))</f>
        <v/>
      </c>
      <c r="T5171" s="4">
        <f>IF($O5171="可",スコアリング基準!$C$23,0)</f>
        <v/>
      </c>
      <c r="U5171" s="4">
        <f>IF(OR(COUNT($K5171:$L5171)&lt;2,$K5171=0),0,IF(ABS($L5171)/$K5171&lt;=スコアリング基準!$B$24,スコアリング基準!$C$24,IF(ABS($L5171)/$K5171&lt;=スコアリング基準!$B$25,スコアリング基準!$C$25,IF(ABS($L5171)/$K5171&lt;=スコアリング基準!$B$26,スコアリング基準!$C$26,0))))</f>
        <v/>
      </c>
      <c r="V5171" s="4">
        <f>IF($P5171="なし",スコアリング基準!$C$27,0)</f>
        <v/>
      </c>
      <c r="W5171" s="4">
        <f>IF($F5171="",0,IF(ISNUMBER($F5171),IF($F5171&lt;=スコアリング基準!$B$28,スコアリング基準!$C$28,スコアリング基準!$C$29),0))</f>
        <v/>
      </c>
      <c r="X5171" s="4">
        <f>IFERROR(VLOOKUP($B5171,スコアリング基準!$A$36:$B$46,2,FALSE),0)</f>
        <v/>
      </c>
      <c r="Y5171" s="4">
        <f>SUM($S5171:$X5171)</f>
        <v/>
      </c>
      <c r="Z5171" s="4">
        <f>IF(COUNT($M5171:$N5171)=0,"データ無",IF($Y5171&gt;=スコアリング基準!$B$30,"S",IF($Y5171&gt;=スコアリング基準!$B$31,"A",IF($Y5171&gt;=スコアリング基準!$B$32,"B","C"))))</f>
        <v/>
      </c>
      <c r="AA5171">
        <f>IFERROR(INDEX(実績DB!$I$3:$I$104,MATCH($B5171&amp;$C5171,実績DB!$J$3:$J$104,0)),"")</f>
        <v/>
      </c>
    </row>
    <row r="5172">
      <c r="A5172" t="n">
        <v>5170</v>
      </c>
      <c r="B5172" t="inlineStr">
        <is>
          <t>中国</t>
        </is>
      </c>
      <c r="C5172" t="inlineStr">
        <is>
          <t>牧変電所</t>
        </is>
      </c>
      <c r="D5172" t="inlineStr">
        <is>
          <t>鳥取県</t>
        </is>
      </c>
      <c r="E5172" t="n">
        <v>66</v>
      </c>
      <c r="F5172" t="n">
        <v>6</v>
      </c>
      <c r="G5172" s="3" t="n"/>
      <c r="H5172" s="3" t="n"/>
      <c r="I5172" t="inlineStr">
        <is>
          <t>未取得</t>
        </is>
      </c>
      <c r="J5172" t="n">
        <v>9</v>
      </c>
      <c r="K5172" t="n">
        <v>9</v>
      </c>
      <c r="L5172" t="n">
        <v>-3</v>
      </c>
      <c r="M5172" t="n">
        <v>6</v>
      </c>
      <c r="N5172" t="n">
        <v>0</v>
      </c>
      <c r="O5172" t="inlineStr">
        <is>
          <t>不可 ♯3</t>
        </is>
      </c>
      <c r="P5172" t="inlineStr">
        <is>
          <t>有り</t>
        </is>
      </c>
      <c r="R5172" s="4">
        <f>IF(COUNT($M5172:$N5172)=0,"",IF(AND(IF($N5172&lt;&gt;"",$N5172,$M5172)&lt;=0,$O5172&lt;&gt;"可"),"警告",""))</f>
        <v/>
      </c>
      <c r="S5172" s="4">
        <f>IF(COUNT($M5172:$N5172)=0,0,IF(IF($N5172&lt;&gt;"",$N5172,$M5172)&gt;=スコアリング基準!$B$20,スコアリング基準!$C$20,IF(IF($N5172&lt;&gt;"",$N5172,$M5172)&gt;=スコアリング基準!$B$21,スコアリング基準!$C$21,IF(IF($N5172&lt;&gt;"",$N5172,$M5172)&gt;0,スコアリング基準!$C$22,0))))</f>
        <v/>
      </c>
      <c r="T5172" s="4">
        <f>IF($O5172="可",スコアリング基準!$C$23,0)</f>
        <v/>
      </c>
      <c r="U5172" s="4">
        <f>IF(OR(COUNT($K5172:$L5172)&lt;2,$K5172=0),0,IF(ABS($L5172)/$K5172&lt;=スコアリング基準!$B$24,スコアリング基準!$C$24,IF(ABS($L5172)/$K5172&lt;=スコアリング基準!$B$25,スコアリング基準!$C$25,IF(ABS($L5172)/$K5172&lt;=スコアリング基準!$B$26,スコアリング基準!$C$26,0))))</f>
        <v/>
      </c>
      <c r="V5172" s="4">
        <f>IF($P5172="なし",スコアリング基準!$C$27,0)</f>
        <v/>
      </c>
      <c r="W5172" s="4">
        <f>IF($F5172="",0,IF(ISNUMBER($F5172),IF($F5172&lt;=スコアリング基準!$B$28,スコアリング基準!$C$28,スコアリング基準!$C$29),0))</f>
        <v/>
      </c>
      <c r="X5172" s="4">
        <f>IFERROR(VLOOKUP($B5172,スコアリング基準!$A$36:$B$46,2,FALSE),0)</f>
        <v/>
      </c>
      <c r="Y5172" s="4">
        <f>SUM($S5172:$X5172)</f>
        <v/>
      </c>
      <c r="Z5172" s="4">
        <f>IF(COUNT($M5172:$N5172)=0,"データ無",IF($Y5172&gt;=スコアリング基準!$B$30,"S",IF($Y5172&gt;=スコアリング基準!$B$31,"A",IF($Y5172&gt;=スコアリング基準!$B$32,"B","C"))))</f>
        <v/>
      </c>
      <c r="AA5172">
        <f>IFERROR(INDEX(実績DB!$I$3:$I$104,MATCH($B5172&amp;$C5172,実績DB!$J$3:$J$104,0)),"")</f>
        <v/>
      </c>
    </row>
    <row r="5173">
      <c r="A5173" t="n">
        <v>5171</v>
      </c>
      <c r="B5173" t="inlineStr">
        <is>
          <t>中国</t>
        </is>
      </c>
      <c r="C5173" t="inlineStr">
        <is>
          <t>玖珂西変電所</t>
        </is>
      </c>
      <c r="D5173" t="inlineStr">
        <is>
          <t>山口県</t>
        </is>
      </c>
      <c r="E5173" t="n">
        <v>66</v>
      </c>
      <c r="F5173" t="n">
        <v>6</v>
      </c>
      <c r="G5173" s="3" t="n">
        <v>34.089485</v>
      </c>
      <c r="H5173" s="3" t="n">
        <v>132.091361</v>
      </c>
      <c r="I5173" t="inlineStr">
        <is>
          <t>Google Places(名称一致)</t>
        </is>
      </c>
      <c r="J5173" t="n">
        <v>33</v>
      </c>
      <c r="K5173" t="n">
        <v>28</v>
      </c>
      <c r="L5173" t="n">
        <v>-28</v>
      </c>
      <c r="M5173" t="n">
        <v>0</v>
      </c>
      <c r="N5173" t="n">
        <v>0</v>
      </c>
      <c r="O5173" t="inlineStr">
        <is>
          <t>不可 ♯3</t>
        </is>
      </c>
      <c r="P5173" t="inlineStr">
        <is>
          <t>有り</t>
        </is>
      </c>
      <c r="R5173" s="4">
        <f>IF(COUNT($M5173:$N5173)=0,"",IF(AND(IF($N5173&lt;&gt;"",$N5173,$M5173)&lt;=0,$O5173&lt;&gt;"可"),"警告",""))</f>
        <v/>
      </c>
      <c r="S5173" s="4">
        <f>IF(COUNT($M5173:$N5173)=0,0,IF(IF($N5173&lt;&gt;"",$N5173,$M5173)&gt;=スコアリング基準!$B$20,スコアリング基準!$C$20,IF(IF($N5173&lt;&gt;"",$N5173,$M5173)&gt;=スコアリング基準!$B$21,スコアリング基準!$C$21,IF(IF($N5173&lt;&gt;"",$N5173,$M5173)&gt;0,スコアリング基準!$C$22,0))))</f>
        <v/>
      </c>
      <c r="T5173" s="4">
        <f>IF($O5173="可",スコアリング基準!$C$23,0)</f>
        <v/>
      </c>
      <c r="U5173" s="4">
        <f>IF(OR(COUNT($K5173:$L5173)&lt;2,$K5173=0),0,IF(ABS($L5173)/$K5173&lt;=スコアリング基準!$B$24,スコアリング基準!$C$24,IF(ABS($L5173)/$K5173&lt;=スコアリング基準!$B$25,スコアリング基準!$C$25,IF(ABS($L5173)/$K5173&lt;=スコアリング基準!$B$26,スコアリング基準!$C$26,0))))</f>
        <v/>
      </c>
      <c r="V5173" s="4">
        <f>IF($P5173="なし",スコアリング基準!$C$27,0)</f>
        <v/>
      </c>
      <c r="W5173" s="4">
        <f>IF($F5173="",0,IF(ISNUMBER($F5173),IF($F5173&lt;=スコアリング基準!$B$28,スコアリング基準!$C$28,スコアリング基準!$C$29),0))</f>
        <v/>
      </c>
      <c r="X5173" s="4">
        <f>IFERROR(VLOOKUP($B5173,スコアリング基準!$A$36:$B$46,2,FALSE),0)</f>
        <v/>
      </c>
      <c r="Y5173" s="4">
        <f>SUM($S5173:$X5173)</f>
        <v/>
      </c>
      <c r="Z5173" s="4">
        <f>IF(COUNT($M5173:$N5173)=0,"データ無",IF($Y5173&gt;=スコアリング基準!$B$30,"S",IF($Y5173&gt;=スコアリング基準!$B$31,"A",IF($Y5173&gt;=スコアリング基準!$B$32,"B","C"))))</f>
        <v/>
      </c>
      <c r="AA5173">
        <f>IFERROR(INDEX(実績DB!$I$3:$I$104,MATCH($B5173&amp;$C5173,実績DB!$J$3:$J$104,0)),"")</f>
        <v/>
      </c>
    </row>
    <row r="5174">
      <c r="A5174" t="n">
        <v>5172</v>
      </c>
      <c r="B5174" t="inlineStr">
        <is>
          <t>中国</t>
        </is>
      </c>
      <c r="C5174" t="inlineStr">
        <is>
          <t>用瀬変電所</t>
        </is>
      </c>
      <c r="D5174" t="inlineStr">
        <is>
          <t>鳥取県</t>
        </is>
      </c>
      <c r="E5174" t="n">
        <v>66</v>
      </c>
      <c r="F5174" t="n">
        <v>6</v>
      </c>
      <c r="G5174" s="3" t="n"/>
      <c r="H5174" s="3" t="n"/>
      <c r="I5174" t="inlineStr">
        <is>
          <t>未取得</t>
        </is>
      </c>
      <c r="J5174" t="n">
        <v>14</v>
      </c>
      <c r="K5174" t="n">
        <v>14</v>
      </c>
      <c r="L5174" t="n">
        <v>-8</v>
      </c>
      <c r="M5174" t="n">
        <v>4</v>
      </c>
      <c r="N5174" t="n">
        <v>0</v>
      </c>
      <c r="O5174" t="inlineStr">
        <is>
          <t>不可 ♯3</t>
        </is>
      </c>
      <c r="P5174" t="inlineStr">
        <is>
          <t>有り</t>
        </is>
      </c>
      <c r="R5174" s="4">
        <f>IF(COUNT($M5174:$N5174)=0,"",IF(AND(IF($N5174&lt;&gt;"",$N5174,$M5174)&lt;=0,$O5174&lt;&gt;"可"),"警告",""))</f>
        <v/>
      </c>
      <c r="S5174" s="4">
        <f>IF(COUNT($M5174:$N5174)=0,0,IF(IF($N5174&lt;&gt;"",$N5174,$M5174)&gt;=スコアリング基準!$B$20,スコアリング基準!$C$20,IF(IF($N5174&lt;&gt;"",$N5174,$M5174)&gt;=スコアリング基準!$B$21,スコアリング基準!$C$21,IF(IF($N5174&lt;&gt;"",$N5174,$M5174)&gt;0,スコアリング基準!$C$22,0))))</f>
        <v/>
      </c>
      <c r="T5174" s="4">
        <f>IF($O5174="可",スコアリング基準!$C$23,0)</f>
        <v/>
      </c>
      <c r="U5174" s="4">
        <f>IF(OR(COUNT($K5174:$L5174)&lt;2,$K5174=0),0,IF(ABS($L5174)/$K5174&lt;=スコアリング基準!$B$24,スコアリング基準!$C$24,IF(ABS($L5174)/$K5174&lt;=スコアリング基準!$B$25,スコアリング基準!$C$25,IF(ABS($L5174)/$K5174&lt;=スコアリング基準!$B$26,スコアリング基準!$C$26,0))))</f>
        <v/>
      </c>
      <c r="V5174" s="4">
        <f>IF($P5174="なし",スコアリング基準!$C$27,0)</f>
        <v/>
      </c>
      <c r="W5174" s="4">
        <f>IF($F5174="",0,IF(ISNUMBER($F5174),IF($F5174&lt;=スコアリング基準!$B$28,スコアリング基準!$C$28,スコアリング基準!$C$29),0))</f>
        <v/>
      </c>
      <c r="X5174" s="4">
        <f>IFERROR(VLOOKUP($B5174,スコアリング基準!$A$36:$B$46,2,FALSE),0)</f>
        <v/>
      </c>
      <c r="Y5174" s="4">
        <f>SUM($S5174:$X5174)</f>
        <v/>
      </c>
      <c r="Z5174" s="4">
        <f>IF(COUNT($M5174:$N5174)=0,"データ無",IF($Y5174&gt;=スコアリング基準!$B$30,"S",IF($Y5174&gt;=スコアリング基準!$B$31,"A",IF($Y5174&gt;=スコアリング基準!$B$32,"B","C"))))</f>
        <v/>
      </c>
      <c r="AA5174">
        <f>IFERROR(INDEX(実績DB!$I$3:$I$104,MATCH($B5174&amp;$C5174,実績DB!$J$3:$J$104,0)),"")</f>
        <v/>
      </c>
    </row>
    <row r="5175">
      <c r="A5175" t="n">
        <v>5173</v>
      </c>
      <c r="B5175" t="inlineStr">
        <is>
          <t>中国</t>
        </is>
      </c>
      <c r="C5175" t="inlineStr">
        <is>
          <t>田原変電所</t>
        </is>
      </c>
      <c r="D5175" t="inlineStr">
        <is>
          <t>岡山県</t>
        </is>
      </c>
      <c r="E5175" t="n">
        <v>66</v>
      </c>
      <c r="F5175" t="n">
        <v>22</v>
      </c>
      <c r="G5175" s="3" t="n">
        <v>34.81029</v>
      </c>
      <c r="H5175" s="3" t="n">
        <v>133.4267</v>
      </c>
      <c r="I5175" t="inlineStr">
        <is>
          <t>Google Places(名称一致)</t>
        </is>
      </c>
      <c r="J5175" t="n">
        <v>9</v>
      </c>
      <c r="K5175" t="n">
        <v>6</v>
      </c>
      <c r="L5175" t="n">
        <v>-6</v>
      </c>
      <c r="M5175" t="n">
        <v>0</v>
      </c>
      <c r="N5175" t="n">
        <v>0</v>
      </c>
      <c r="O5175" t="inlineStr">
        <is>
          <t>不可 ♯2</t>
        </is>
      </c>
      <c r="P5175" t="inlineStr">
        <is>
          <t>有り</t>
        </is>
      </c>
      <c r="R5175" s="4">
        <f>IF(COUNT($M5175:$N5175)=0,"",IF(AND(IF($N5175&lt;&gt;"",$N5175,$M5175)&lt;=0,$O5175&lt;&gt;"可"),"警告",""))</f>
        <v/>
      </c>
      <c r="S5175" s="4">
        <f>IF(COUNT($M5175:$N5175)=0,0,IF(IF($N5175&lt;&gt;"",$N5175,$M5175)&gt;=スコアリング基準!$B$20,スコアリング基準!$C$20,IF(IF($N5175&lt;&gt;"",$N5175,$M5175)&gt;=スコアリング基準!$B$21,スコアリング基準!$C$21,IF(IF($N5175&lt;&gt;"",$N5175,$M5175)&gt;0,スコアリング基準!$C$22,0))))</f>
        <v/>
      </c>
      <c r="T5175" s="4">
        <f>IF($O5175="可",スコアリング基準!$C$23,0)</f>
        <v/>
      </c>
      <c r="U5175" s="4">
        <f>IF(OR(COUNT($K5175:$L5175)&lt;2,$K5175=0),0,IF(ABS($L5175)/$K5175&lt;=スコアリング基準!$B$24,スコアリング基準!$C$24,IF(ABS($L5175)/$K5175&lt;=スコアリング基準!$B$25,スコアリング基準!$C$25,IF(ABS($L5175)/$K5175&lt;=スコアリング基準!$B$26,スコアリング基準!$C$26,0))))</f>
        <v/>
      </c>
      <c r="V5175" s="4">
        <f>IF($P5175="なし",スコアリング基準!$C$27,0)</f>
        <v/>
      </c>
      <c r="W5175" s="4">
        <f>IF($F5175="",0,IF(ISNUMBER($F5175),IF($F5175&lt;=スコアリング基準!$B$28,スコアリング基準!$C$28,スコアリング基準!$C$29),0))</f>
        <v/>
      </c>
      <c r="X5175" s="4">
        <f>IFERROR(VLOOKUP($B5175,スコアリング基準!$A$36:$B$46,2,FALSE),0)</f>
        <v/>
      </c>
      <c r="Y5175" s="4">
        <f>SUM($S5175:$X5175)</f>
        <v/>
      </c>
      <c r="Z5175" s="4">
        <f>IF(COUNT($M5175:$N5175)=0,"データ無",IF($Y5175&gt;=スコアリング基準!$B$30,"S",IF($Y5175&gt;=スコアリング基準!$B$31,"A",IF($Y5175&gt;=スコアリング基準!$B$32,"B","C"))))</f>
        <v/>
      </c>
      <c r="AA5175">
        <f>IFERROR(INDEX(実績DB!$I$3:$I$104,MATCH($B5175&amp;$C5175,実績DB!$J$3:$J$104,0)),"")</f>
        <v/>
      </c>
    </row>
    <row r="5176">
      <c r="A5176" t="n">
        <v>5174</v>
      </c>
      <c r="B5176" t="inlineStr">
        <is>
          <t>中国</t>
        </is>
      </c>
      <c r="C5176" t="inlineStr">
        <is>
          <t>由宇変電所</t>
        </is>
      </c>
      <c r="D5176" t="inlineStr">
        <is>
          <t>山口県</t>
        </is>
      </c>
      <c r="E5176" t="n">
        <v>66</v>
      </c>
      <c r="F5176" t="n">
        <v>6</v>
      </c>
      <c r="G5176" s="3" t="n">
        <v>34.04596</v>
      </c>
      <c r="H5176" s="3" t="n">
        <v>132.2179</v>
      </c>
      <c r="I5176" t="inlineStr">
        <is>
          <t>Google Places(名称一致)</t>
        </is>
      </c>
      <c r="J5176" t="n">
        <v>18</v>
      </c>
      <c r="K5176" t="n">
        <v>9</v>
      </c>
      <c r="L5176" t="n">
        <v>-3</v>
      </c>
      <c r="M5176" t="n">
        <v>6</v>
      </c>
      <c r="N5176" t="n">
        <v>0</v>
      </c>
      <c r="O5176" t="inlineStr">
        <is>
          <t>不可 ♯3</t>
        </is>
      </c>
      <c r="P5176" t="inlineStr">
        <is>
          <t>有り</t>
        </is>
      </c>
      <c r="R5176" s="4">
        <f>IF(COUNT($M5176:$N5176)=0,"",IF(AND(IF($N5176&lt;&gt;"",$N5176,$M5176)&lt;=0,$O5176&lt;&gt;"可"),"警告",""))</f>
        <v/>
      </c>
      <c r="S5176" s="4">
        <f>IF(COUNT($M5176:$N5176)=0,0,IF(IF($N5176&lt;&gt;"",$N5176,$M5176)&gt;=スコアリング基準!$B$20,スコアリング基準!$C$20,IF(IF($N5176&lt;&gt;"",$N5176,$M5176)&gt;=スコアリング基準!$B$21,スコアリング基準!$C$21,IF(IF($N5176&lt;&gt;"",$N5176,$M5176)&gt;0,スコアリング基準!$C$22,0))))</f>
        <v/>
      </c>
      <c r="T5176" s="4">
        <f>IF($O5176="可",スコアリング基準!$C$23,0)</f>
        <v/>
      </c>
      <c r="U5176" s="4">
        <f>IF(OR(COUNT($K5176:$L5176)&lt;2,$K5176=0),0,IF(ABS($L5176)/$K5176&lt;=スコアリング基準!$B$24,スコアリング基準!$C$24,IF(ABS($L5176)/$K5176&lt;=スコアリング基準!$B$25,スコアリング基準!$C$25,IF(ABS($L5176)/$K5176&lt;=スコアリング基準!$B$26,スコアリング基準!$C$26,0))))</f>
        <v/>
      </c>
      <c r="V5176" s="4">
        <f>IF($P5176="なし",スコアリング基準!$C$27,0)</f>
        <v/>
      </c>
      <c r="W5176" s="4">
        <f>IF($F5176="",0,IF(ISNUMBER($F5176),IF($F5176&lt;=スコアリング基準!$B$28,スコアリング基準!$C$28,スコアリング基準!$C$29),0))</f>
        <v/>
      </c>
      <c r="X5176" s="4">
        <f>IFERROR(VLOOKUP($B5176,スコアリング基準!$A$36:$B$46,2,FALSE),0)</f>
        <v/>
      </c>
      <c r="Y5176" s="4">
        <f>SUM($S5176:$X5176)</f>
        <v/>
      </c>
      <c r="Z5176" s="4">
        <f>IF(COUNT($M5176:$N5176)=0,"データ無",IF($Y5176&gt;=スコアリング基準!$B$30,"S",IF($Y5176&gt;=スコアリング基準!$B$31,"A",IF($Y5176&gt;=スコアリング基準!$B$32,"B","C"))))</f>
        <v/>
      </c>
      <c r="AA5176">
        <f>IFERROR(INDEX(実績DB!$I$3:$I$104,MATCH($B5176&amp;$C5176,実績DB!$J$3:$J$104,0)),"")</f>
        <v/>
      </c>
    </row>
    <row r="5177">
      <c r="A5177" t="n">
        <v>5175</v>
      </c>
      <c r="B5177" t="inlineStr">
        <is>
          <t>中国</t>
        </is>
      </c>
      <c r="C5177" t="inlineStr">
        <is>
          <t>皆生変電所</t>
        </is>
      </c>
      <c r="D5177" t="inlineStr">
        <is>
          <t>鳥取県</t>
        </is>
      </c>
      <c r="E5177" t="n">
        <v>66</v>
      </c>
      <c r="F5177" t="n">
        <v>6</v>
      </c>
      <c r="G5177" s="3" t="n">
        <v>35.44643</v>
      </c>
      <c r="H5177" s="3" t="n">
        <v>133.330277</v>
      </c>
      <c r="I5177" t="inlineStr">
        <is>
          <t>Google Places(名称一致)</t>
        </is>
      </c>
      <c r="J5177" t="n">
        <v>47</v>
      </c>
      <c r="K5177" t="n">
        <v>42</v>
      </c>
      <c r="L5177" t="n">
        <v>-35</v>
      </c>
      <c r="M5177" t="n">
        <v>7</v>
      </c>
      <c r="N5177" t="n">
        <v>0</v>
      </c>
      <c r="O5177" t="inlineStr">
        <is>
          <t>不可 ♯3</t>
        </is>
      </c>
      <c r="P5177" t="inlineStr">
        <is>
          <t>有り</t>
        </is>
      </c>
      <c r="R5177" s="4">
        <f>IF(COUNT($M5177:$N5177)=0,"",IF(AND(IF($N5177&lt;&gt;"",$N5177,$M5177)&lt;=0,$O5177&lt;&gt;"可"),"警告",""))</f>
        <v/>
      </c>
      <c r="S5177" s="4">
        <f>IF(COUNT($M5177:$N5177)=0,0,IF(IF($N5177&lt;&gt;"",$N5177,$M5177)&gt;=スコアリング基準!$B$20,スコアリング基準!$C$20,IF(IF($N5177&lt;&gt;"",$N5177,$M5177)&gt;=スコアリング基準!$B$21,スコアリング基準!$C$21,IF(IF($N5177&lt;&gt;"",$N5177,$M5177)&gt;0,スコアリング基準!$C$22,0))))</f>
        <v/>
      </c>
      <c r="T5177" s="4">
        <f>IF($O5177="可",スコアリング基準!$C$23,0)</f>
        <v/>
      </c>
      <c r="U5177" s="4">
        <f>IF(OR(COUNT($K5177:$L5177)&lt;2,$K5177=0),0,IF(ABS($L5177)/$K5177&lt;=スコアリング基準!$B$24,スコアリング基準!$C$24,IF(ABS($L5177)/$K5177&lt;=スコアリング基準!$B$25,スコアリング基準!$C$25,IF(ABS($L5177)/$K5177&lt;=スコアリング基準!$B$26,スコアリング基準!$C$26,0))))</f>
        <v/>
      </c>
      <c r="V5177" s="4">
        <f>IF($P5177="なし",スコアリング基準!$C$27,0)</f>
        <v/>
      </c>
      <c r="W5177" s="4">
        <f>IF($F5177="",0,IF(ISNUMBER($F5177),IF($F5177&lt;=スコアリング基準!$B$28,スコアリング基準!$C$28,スコアリング基準!$C$29),0))</f>
        <v/>
      </c>
      <c r="X5177" s="4">
        <f>IFERROR(VLOOKUP($B5177,スコアリング基準!$A$36:$B$46,2,FALSE),0)</f>
        <v/>
      </c>
      <c r="Y5177" s="4">
        <f>SUM($S5177:$X5177)</f>
        <v/>
      </c>
      <c r="Z5177" s="4">
        <f>IF(COUNT($M5177:$N5177)=0,"データ無",IF($Y5177&gt;=スコアリング基準!$B$30,"S",IF($Y5177&gt;=スコアリング基準!$B$31,"A",IF($Y5177&gt;=スコアリング基準!$B$32,"B","C"))))</f>
        <v/>
      </c>
      <c r="AA5177">
        <f>IFERROR(INDEX(実績DB!$I$3:$I$104,MATCH($B5177&amp;$C5177,実績DB!$J$3:$J$104,0)),"")</f>
        <v/>
      </c>
    </row>
    <row r="5178">
      <c r="A5178" t="n">
        <v>5176</v>
      </c>
      <c r="B5178" t="inlineStr">
        <is>
          <t>中国</t>
        </is>
      </c>
      <c r="C5178" t="inlineStr">
        <is>
          <t>益田変電所</t>
        </is>
      </c>
      <c r="D5178" t="inlineStr">
        <is>
          <t>島根県</t>
        </is>
      </c>
      <c r="E5178" t="n">
        <v>66</v>
      </c>
      <c r="F5178" t="n">
        <v>6</v>
      </c>
      <c r="G5178" s="3" t="n">
        <v>34.671812</v>
      </c>
      <c r="H5178" s="3" t="n">
        <v>131.848921</v>
      </c>
      <c r="I5178" t="inlineStr">
        <is>
          <t>Google Places(名称一致)</t>
        </is>
      </c>
      <c r="J5178" t="n">
        <v>42</v>
      </c>
      <c r="K5178" t="n">
        <v>42</v>
      </c>
      <c r="L5178" t="n">
        <v>-31</v>
      </c>
      <c r="M5178" t="n">
        <v>11</v>
      </c>
      <c r="N5178" t="n">
        <v>0</v>
      </c>
      <c r="O5178" t="inlineStr">
        <is>
          <t>不可 ♯3</t>
        </is>
      </c>
      <c r="P5178" t="inlineStr">
        <is>
          <t>有り</t>
        </is>
      </c>
      <c r="R5178" s="4">
        <f>IF(COUNT($M5178:$N5178)=0,"",IF(AND(IF($N5178&lt;&gt;"",$N5178,$M5178)&lt;=0,$O5178&lt;&gt;"可"),"警告",""))</f>
        <v/>
      </c>
      <c r="S5178" s="4">
        <f>IF(COUNT($M5178:$N5178)=0,0,IF(IF($N5178&lt;&gt;"",$N5178,$M5178)&gt;=スコアリング基準!$B$20,スコアリング基準!$C$20,IF(IF($N5178&lt;&gt;"",$N5178,$M5178)&gt;=スコアリング基準!$B$21,スコアリング基準!$C$21,IF(IF($N5178&lt;&gt;"",$N5178,$M5178)&gt;0,スコアリング基準!$C$22,0))))</f>
        <v/>
      </c>
      <c r="T5178" s="4">
        <f>IF($O5178="可",スコアリング基準!$C$23,0)</f>
        <v/>
      </c>
      <c r="U5178" s="4">
        <f>IF(OR(COUNT($K5178:$L5178)&lt;2,$K5178=0),0,IF(ABS($L5178)/$K5178&lt;=スコアリング基準!$B$24,スコアリング基準!$C$24,IF(ABS($L5178)/$K5178&lt;=スコアリング基準!$B$25,スコアリング基準!$C$25,IF(ABS($L5178)/$K5178&lt;=スコアリング基準!$B$26,スコアリング基準!$C$26,0))))</f>
        <v/>
      </c>
      <c r="V5178" s="4">
        <f>IF($P5178="なし",スコアリング基準!$C$27,0)</f>
        <v/>
      </c>
      <c r="W5178" s="4">
        <f>IF($F5178="",0,IF(ISNUMBER($F5178),IF($F5178&lt;=スコアリング基準!$B$28,スコアリング基準!$C$28,スコアリング基準!$C$29),0))</f>
        <v/>
      </c>
      <c r="X5178" s="4">
        <f>IFERROR(VLOOKUP($B5178,スコアリング基準!$A$36:$B$46,2,FALSE),0)</f>
        <v/>
      </c>
      <c r="Y5178" s="4">
        <f>SUM($S5178:$X5178)</f>
        <v/>
      </c>
      <c r="Z5178" s="4">
        <f>IF(COUNT($M5178:$N5178)=0,"データ無",IF($Y5178&gt;=スコアリング基準!$B$30,"S",IF($Y5178&gt;=スコアリング基準!$B$31,"A",IF($Y5178&gt;=スコアリング基準!$B$32,"B","C"))))</f>
        <v/>
      </c>
      <c r="AA5178">
        <f>IFERROR(INDEX(実績DB!$I$3:$I$104,MATCH($B5178&amp;$C5178,実績DB!$J$3:$J$104,0)),"")</f>
        <v/>
      </c>
    </row>
    <row r="5179">
      <c r="A5179" t="n">
        <v>5177</v>
      </c>
      <c r="B5179" t="inlineStr">
        <is>
          <t>中国</t>
        </is>
      </c>
      <c r="C5179" t="inlineStr">
        <is>
          <t>直島変電所</t>
        </is>
      </c>
      <c r="D5179" t="inlineStr">
        <is>
          <t>岡山県</t>
        </is>
      </c>
      <c r="E5179" t="n">
        <v>66</v>
      </c>
      <c r="F5179" t="n">
        <v>6</v>
      </c>
      <c r="G5179" s="3" t="n"/>
      <c r="H5179" s="3" t="n"/>
      <c r="I5179" t="inlineStr">
        <is>
          <t>未取得</t>
        </is>
      </c>
      <c r="J5179" t="n">
        <v>5</v>
      </c>
      <c r="K5179" t="n">
        <v>5</v>
      </c>
      <c r="L5179" t="n">
        <v>0</v>
      </c>
      <c r="M5179" t="n">
        <v>5</v>
      </c>
      <c r="N5179" t="n">
        <v>0</v>
      </c>
      <c r="O5179" t="inlineStr">
        <is>
          <t>不可 #3</t>
        </is>
      </c>
      <c r="P5179" t="inlineStr">
        <is>
          <t>有り</t>
        </is>
      </c>
      <c r="R5179" s="4">
        <f>IF(COUNT($M5179:$N5179)=0,"",IF(AND(IF($N5179&lt;&gt;"",$N5179,$M5179)&lt;=0,$O5179&lt;&gt;"可"),"警告",""))</f>
        <v/>
      </c>
      <c r="S5179" s="4">
        <f>IF(COUNT($M5179:$N5179)=0,0,IF(IF($N5179&lt;&gt;"",$N5179,$M5179)&gt;=スコアリング基準!$B$20,スコアリング基準!$C$20,IF(IF($N5179&lt;&gt;"",$N5179,$M5179)&gt;=スコアリング基準!$B$21,スコアリング基準!$C$21,IF(IF($N5179&lt;&gt;"",$N5179,$M5179)&gt;0,スコアリング基準!$C$22,0))))</f>
        <v/>
      </c>
      <c r="T5179" s="4">
        <f>IF($O5179="可",スコアリング基準!$C$23,0)</f>
        <v/>
      </c>
      <c r="U5179" s="4">
        <f>IF(OR(COUNT($K5179:$L5179)&lt;2,$K5179=0),0,IF(ABS($L5179)/$K5179&lt;=スコアリング基準!$B$24,スコアリング基準!$C$24,IF(ABS($L5179)/$K5179&lt;=スコアリング基準!$B$25,スコアリング基準!$C$25,IF(ABS($L5179)/$K5179&lt;=スコアリング基準!$B$26,スコアリング基準!$C$26,0))))</f>
        <v/>
      </c>
      <c r="V5179" s="4">
        <f>IF($P5179="なし",スコアリング基準!$C$27,0)</f>
        <v/>
      </c>
      <c r="W5179" s="4">
        <f>IF($F5179="",0,IF(ISNUMBER($F5179),IF($F5179&lt;=スコアリング基準!$B$28,スコアリング基準!$C$28,スコアリング基準!$C$29),0))</f>
        <v/>
      </c>
      <c r="X5179" s="4">
        <f>IFERROR(VLOOKUP($B5179,スコアリング基準!$A$36:$B$46,2,FALSE),0)</f>
        <v/>
      </c>
      <c r="Y5179" s="4">
        <f>SUM($S5179:$X5179)</f>
        <v/>
      </c>
      <c r="Z5179" s="4">
        <f>IF(COUNT($M5179:$N5179)=0,"データ無",IF($Y5179&gt;=スコアリング基準!$B$30,"S",IF($Y5179&gt;=スコアリング基準!$B$31,"A",IF($Y5179&gt;=スコアリング基準!$B$32,"B","C"))))</f>
        <v/>
      </c>
      <c r="AA5179">
        <f>IFERROR(INDEX(実績DB!$I$3:$I$104,MATCH($B5179&amp;$C5179,実績DB!$J$3:$J$104,0)),"")</f>
        <v/>
      </c>
    </row>
    <row r="5180">
      <c r="A5180" t="n">
        <v>5178</v>
      </c>
      <c r="B5180" t="inlineStr">
        <is>
          <t>中国</t>
        </is>
      </c>
      <c r="C5180" t="inlineStr">
        <is>
          <t>真加部変電所</t>
        </is>
      </c>
      <c r="D5180" t="inlineStr">
        <is>
          <t>岡山県</t>
        </is>
      </c>
      <c r="E5180" t="n">
        <v>66</v>
      </c>
      <c r="F5180" t="n">
        <v>6</v>
      </c>
      <c r="G5180" s="3" t="n">
        <v>35.06969</v>
      </c>
      <c r="H5180" s="3" t="n">
        <v>134.191936</v>
      </c>
      <c r="I5180" t="inlineStr">
        <is>
          <t>Google Places(名称一致)</t>
        </is>
      </c>
      <c r="J5180" t="n">
        <v>28</v>
      </c>
      <c r="K5180" t="n">
        <v>28</v>
      </c>
      <c r="L5180" t="n">
        <v>-22</v>
      </c>
      <c r="M5180" t="n">
        <v>6</v>
      </c>
      <c r="N5180" t="n">
        <v>0</v>
      </c>
      <c r="O5180" t="inlineStr">
        <is>
          <t>不可 ♯3</t>
        </is>
      </c>
      <c r="P5180" t="inlineStr">
        <is>
          <t>有り</t>
        </is>
      </c>
      <c r="R5180" s="4">
        <f>IF(COUNT($M5180:$N5180)=0,"",IF(AND(IF($N5180&lt;&gt;"",$N5180,$M5180)&lt;=0,$O5180&lt;&gt;"可"),"警告",""))</f>
        <v/>
      </c>
      <c r="S5180" s="4">
        <f>IF(COUNT($M5180:$N5180)=0,0,IF(IF($N5180&lt;&gt;"",$N5180,$M5180)&gt;=スコアリング基準!$B$20,スコアリング基準!$C$20,IF(IF($N5180&lt;&gt;"",$N5180,$M5180)&gt;=スコアリング基準!$B$21,スコアリング基準!$C$21,IF(IF($N5180&lt;&gt;"",$N5180,$M5180)&gt;0,スコアリング基準!$C$22,0))))</f>
        <v/>
      </c>
      <c r="T5180" s="4">
        <f>IF($O5180="可",スコアリング基準!$C$23,0)</f>
        <v/>
      </c>
      <c r="U5180" s="4">
        <f>IF(OR(COUNT($K5180:$L5180)&lt;2,$K5180=0),0,IF(ABS($L5180)/$K5180&lt;=スコアリング基準!$B$24,スコアリング基準!$C$24,IF(ABS($L5180)/$K5180&lt;=スコアリング基準!$B$25,スコアリング基準!$C$25,IF(ABS($L5180)/$K5180&lt;=スコアリング基準!$B$26,スコアリング基準!$C$26,0))))</f>
        <v/>
      </c>
      <c r="V5180" s="4">
        <f>IF($P5180="なし",スコアリング基準!$C$27,0)</f>
        <v/>
      </c>
      <c r="W5180" s="4">
        <f>IF($F5180="",0,IF(ISNUMBER($F5180),IF($F5180&lt;=スコアリング基準!$B$28,スコアリング基準!$C$28,スコアリング基準!$C$29),0))</f>
        <v/>
      </c>
      <c r="X5180" s="4">
        <f>IFERROR(VLOOKUP($B5180,スコアリング基準!$A$36:$B$46,2,FALSE),0)</f>
        <v/>
      </c>
      <c r="Y5180" s="4">
        <f>SUM($S5180:$X5180)</f>
        <v/>
      </c>
      <c r="Z5180" s="4">
        <f>IF(COUNT($M5180:$N5180)=0,"データ無",IF($Y5180&gt;=スコアリング基準!$B$30,"S",IF($Y5180&gt;=スコアリング基準!$B$31,"A",IF($Y5180&gt;=スコアリング基準!$B$32,"B","C"))))</f>
        <v/>
      </c>
      <c r="AA5180">
        <f>IFERROR(INDEX(実績DB!$I$3:$I$104,MATCH($B5180&amp;$C5180,実績DB!$J$3:$J$104,0)),"")</f>
        <v/>
      </c>
    </row>
    <row r="5181">
      <c r="A5181" t="n">
        <v>5179</v>
      </c>
      <c r="B5181" t="inlineStr">
        <is>
          <t>中国</t>
        </is>
      </c>
      <c r="C5181" t="inlineStr">
        <is>
          <t>矢上変電所</t>
        </is>
      </c>
      <c r="D5181" t="inlineStr">
        <is>
          <t>島根県</t>
        </is>
      </c>
      <c r="E5181" t="n">
        <v>66</v>
      </c>
      <c r="F5181" t="n">
        <v>22</v>
      </c>
      <c r="G5181" s="3" t="n">
        <v>34.901502</v>
      </c>
      <c r="H5181" s="3" t="n">
        <v>132.436512</v>
      </c>
      <c r="I5181" t="inlineStr">
        <is>
          <t>Google Places(名称一致)</t>
        </is>
      </c>
      <c r="J5181" t="n">
        <v>14</v>
      </c>
      <c r="K5181" t="n">
        <v>6</v>
      </c>
      <c r="L5181" t="n">
        <v>-5</v>
      </c>
      <c r="M5181" t="n">
        <v>1</v>
      </c>
      <c r="N5181" t="n">
        <v>0</v>
      </c>
      <c r="O5181" t="inlineStr">
        <is>
          <t>不可 ♯2</t>
        </is>
      </c>
      <c r="P5181" t="inlineStr">
        <is>
          <t>有り</t>
        </is>
      </c>
      <c r="R5181" s="4">
        <f>IF(COUNT($M5181:$N5181)=0,"",IF(AND(IF($N5181&lt;&gt;"",$N5181,$M5181)&lt;=0,$O5181&lt;&gt;"可"),"警告",""))</f>
        <v/>
      </c>
      <c r="S5181" s="4">
        <f>IF(COUNT($M5181:$N5181)=0,0,IF(IF($N5181&lt;&gt;"",$N5181,$M5181)&gt;=スコアリング基準!$B$20,スコアリング基準!$C$20,IF(IF($N5181&lt;&gt;"",$N5181,$M5181)&gt;=スコアリング基準!$B$21,スコアリング基準!$C$21,IF(IF($N5181&lt;&gt;"",$N5181,$M5181)&gt;0,スコアリング基準!$C$22,0))))</f>
        <v/>
      </c>
      <c r="T5181" s="4">
        <f>IF($O5181="可",スコアリング基準!$C$23,0)</f>
        <v/>
      </c>
      <c r="U5181" s="4">
        <f>IF(OR(COUNT($K5181:$L5181)&lt;2,$K5181=0),0,IF(ABS($L5181)/$K5181&lt;=スコアリング基準!$B$24,スコアリング基準!$C$24,IF(ABS($L5181)/$K5181&lt;=スコアリング基準!$B$25,スコアリング基準!$C$25,IF(ABS($L5181)/$K5181&lt;=スコアリング基準!$B$26,スコアリング基準!$C$26,0))))</f>
        <v/>
      </c>
      <c r="V5181" s="4">
        <f>IF($P5181="なし",スコアリング基準!$C$27,0)</f>
        <v/>
      </c>
      <c r="W5181" s="4">
        <f>IF($F5181="",0,IF(ISNUMBER($F5181),IF($F5181&lt;=スコアリング基準!$B$28,スコアリング基準!$C$28,スコアリング基準!$C$29),0))</f>
        <v/>
      </c>
      <c r="X5181" s="4">
        <f>IFERROR(VLOOKUP($B5181,スコアリング基準!$A$36:$B$46,2,FALSE),0)</f>
        <v/>
      </c>
      <c r="Y5181" s="4">
        <f>SUM($S5181:$X5181)</f>
        <v/>
      </c>
      <c r="Z5181" s="4">
        <f>IF(COUNT($M5181:$N5181)=0,"データ無",IF($Y5181&gt;=スコアリング基準!$B$30,"S",IF($Y5181&gt;=スコアリング基準!$B$31,"A",IF($Y5181&gt;=スコアリング基準!$B$32,"B","C"))))</f>
        <v/>
      </c>
      <c r="AA5181">
        <f>IFERROR(INDEX(実績DB!$I$3:$I$104,MATCH($B5181&amp;$C5181,実績DB!$J$3:$J$104,0)),"")</f>
        <v/>
      </c>
    </row>
    <row r="5182">
      <c r="A5182" t="n">
        <v>5180</v>
      </c>
      <c r="B5182" t="inlineStr">
        <is>
          <t>中国</t>
        </is>
      </c>
      <c r="C5182" t="inlineStr">
        <is>
          <t>神代変電所</t>
        </is>
      </c>
      <c r="D5182" t="inlineStr">
        <is>
          <t>山口県</t>
        </is>
      </c>
      <c r="E5182" t="n">
        <v>66</v>
      </c>
      <c r="F5182" t="n">
        <v>6</v>
      </c>
      <c r="G5182" s="3" t="n">
        <v>33.97267</v>
      </c>
      <c r="H5182" s="3" t="n">
        <v>132.18947</v>
      </c>
      <c r="I5182" t="inlineStr">
        <is>
          <t>Google Places(名称一致)</t>
        </is>
      </c>
      <c r="J5182" t="n">
        <v>9</v>
      </c>
      <c r="K5182" t="n">
        <v>9</v>
      </c>
      <c r="L5182" t="n">
        <v>-8</v>
      </c>
      <c r="M5182" t="n">
        <v>2</v>
      </c>
      <c r="N5182" t="n">
        <v>0</v>
      </c>
      <c r="O5182" t="inlineStr">
        <is>
          <t>不可 ♯3</t>
        </is>
      </c>
      <c r="P5182" t="inlineStr">
        <is>
          <t>有り</t>
        </is>
      </c>
      <c r="R5182" s="4">
        <f>IF(COUNT($M5182:$N5182)=0,"",IF(AND(IF($N5182&lt;&gt;"",$N5182,$M5182)&lt;=0,$O5182&lt;&gt;"可"),"警告",""))</f>
        <v/>
      </c>
      <c r="S5182" s="4">
        <f>IF(COUNT($M5182:$N5182)=0,0,IF(IF($N5182&lt;&gt;"",$N5182,$M5182)&gt;=スコアリング基準!$B$20,スコアリング基準!$C$20,IF(IF($N5182&lt;&gt;"",$N5182,$M5182)&gt;=スコアリング基準!$B$21,スコアリング基準!$C$21,IF(IF($N5182&lt;&gt;"",$N5182,$M5182)&gt;0,スコアリング基準!$C$22,0))))</f>
        <v/>
      </c>
      <c r="T5182" s="4">
        <f>IF($O5182="可",スコアリング基準!$C$23,0)</f>
        <v/>
      </c>
      <c r="U5182" s="4">
        <f>IF(OR(COUNT($K5182:$L5182)&lt;2,$K5182=0),0,IF(ABS($L5182)/$K5182&lt;=スコアリング基準!$B$24,スコアリング基準!$C$24,IF(ABS($L5182)/$K5182&lt;=スコアリング基準!$B$25,スコアリング基準!$C$25,IF(ABS($L5182)/$K5182&lt;=スコアリング基準!$B$26,スコアリング基準!$C$26,0))))</f>
        <v/>
      </c>
      <c r="V5182" s="4">
        <f>IF($P5182="なし",スコアリング基準!$C$27,0)</f>
        <v/>
      </c>
      <c r="W5182" s="4">
        <f>IF($F5182="",0,IF(ISNUMBER($F5182),IF($F5182&lt;=スコアリング基準!$B$28,スコアリング基準!$C$28,スコアリング基準!$C$29),0))</f>
        <v/>
      </c>
      <c r="X5182" s="4">
        <f>IFERROR(VLOOKUP($B5182,スコアリング基準!$A$36:$B$46,2,FALSE),0)</f>
        <v/>
      </c>
      <c r="Y5182" s="4">
        <f>SUM($S5182:$X5182)</f>
        <v/>
      </c>
      <c r="Z5182" s="4">
        <f>IF(COUNT($M5182:$N5182)=0,"データ無",IF($Y5182&gt;=スコアリング基準!$B$30,"S",IF($Y5182&gt;=スコアリング基準!$B$31,"A",IF($Y5182&gt;=スコアリング基準!$B$32,"B","C"))))</f>
        <v/>
      </c>
      <c r="AA5182">
        <f>IFERROR(INDEX(実績DB!$I$3:$I$104,MATCH($B5182&amp;$C5182,実績DB!$J$3:$J$104,0)),"")</f>
        <v/>
      </c>
    </row>
    <row r="5183">
      <c r="A5183" t="n">
        <v>5181</v>
      </c>
      <c r="B5183" t="inlineStr">
        <is>
          <t>中国</t>
        </is>
      </c>
      <c r="C5183" t="inlineStr">
        <is>
          <t>福栄変電所</t>
        </is>
      </c>
      <c r="D5183" t="inlineStr">
        <is>
          <t>山口県</t>
        </is>
      </c>
      <c r="E5183" t="n">
        <v>66</v>
      </c>
      <c r="F5183" t="n">
        <v>6</v>
      </c>
      <c r="G5183" s="3" t="n">
        <v>34.45091</v>
      </c>
      <c r="H5183" s="3" t="n">
        <v>131.49598</v>
      </c>
      <c r="I5183" t="inlineStr">
        <is>
          <t>Google Places(名称一致)</t>
        </is>
      </c>
      <c r="J5183" t="n">
        <v>14</v>
      </c>
      <c r="K5183" t="n">
        <v>14</v>
      </c>
      <c r="L5183" t="n">
        <v>-7</v>
      </c>
      <c r="M5183" t="n">
        <v>7</v>
      </c>
      <c r="N5183" t="n">
        <v>0</v>
      </c>
      <c r="O5183" t="inlineStr">
        <is>
          <t>不可 ♯3</t>
        </is>
      </c>
      <c r="P5183" t="inlineStr">
        <is>
          <t>有り</t>
        </is>
      </c>
      <c r="R5183" s="4">
        <f>IF(COUNT($M5183:$N5183)=0,"",IF(AND(IF($N5183&lt;&gt;"",$N5183,$M5183)&lt;=0,$O5183&lt;&gt;"可"),"警告",""))</f>
        <v/>
      </c>
      <c r="S5183" s="4">
        <f>IF(COUNT($M5183:$N5183)=0,0,IF(IF($N5183&lt;&gt;"",$N5183,$M5183)&gt;=スコアリング基準!$B$20,スコアリング基準!$C$20,IF(IF($N5183&lt;&gt;"",$N5183,$M5183)&gt;=スコアリング基準!$B$21,スコアリング基準!$C$21,IF(IF($N5183&lt;&gt;"",$N5183,$M5183)&gt;0,スコアリング基準!$C$22,0))))</f>
        <v/>
      </c>
      <c r="T5183" s="4">
        <f>IF($O5183="可",スコアリング基準!$C$23,0)</f>
        <v/>
      </c>
      <c r="U5183" s="4">
        <f>IF(OR(COUNT($K5183:$L5183)&lt;2,$K5183=0),0,IF(ABS($L5183)/$K5183&lt;=スコアリング基準!$B$24,スコアリング基準!$C$24,IF(ABS($L5183)/$K5183&lt;=スコアリング基準!$B$25,スコアリング基準!$C$25,IF(ABS($L5183)/$K5183&lt;=スコアリング基準!$B$26,スコアリング基準!$C$26,0))))</f>
        <v/>
      </c>
      <c r="V5183" s="4">
        <f>IF($P5183="なし",スコアリング基準!$C$27,0)</f>
        <v/>
      </c>
      <c r="W5183" s="4">
        <f>IF($F5183="",0,IF(ISNUMBER($F5183),IF($F5183&lt;=スコアリング基準!$B$28,スコアリング基準!$C$28,スコアリング基準!$C$29),0))</f>
        <v/>
      </c>
      <c r="X5183" s="4">
        <f>IFERROR(VLOOKUP($B5183,スコアリング基準!$A$36:$B$46,2,FALSE),0)</f>
        <v/>
      </c>
      <c r="Y5183" s="4">
        <f>SUM($S5183:$X5183)</f>
        <v/>
      </c>
      <c r="Z5183" s="4">
        <f>IF(COUNT($M5183:$N5183)=0,"データ無",IF($Y5183&gt;=スコアリング基準!$B$30,"S",IF($Y5183&gt;=スコアリング基準!$B$31,"A",IF($Y5183&gt;=スコアリング基準!$B$32,"B","C"))))</f>
        <v/>
      </c>
      <c r="AA5183">
        <f>IFERROR(INDEX(実績DB!$I$3:$I$104,MATCH($B5183&amp;$C5183,実績DB!$J$3:$J$104,0)),"")</f>
        <v/>
      </c>
    </row>
    <row r="5184">
      <c r="A5184" t="n">
        <v>5182</v>
      </c>
      <c r="B5184" t="inlineStr">
        <is>
          <t>中国</t>
        </is>
      </c>
      <c r="C5184" t="inlineStr">
        <is>
          <t>美和変電所</t>
        </is>
      </c>
      <c r="D5184" t="inlineStr">
        <is>
          <t>山口県</t>
        </is>
      </c>
      <c r="E5184" t="n">
        <v>66</v>
      </c>
      <c r="F5184" t="n">
        <v>6</v>
      </c>
      <c r="G5184" s="3" t="n">
        <v>34.209962</v>
      </c>
      <c r="H5184" s="3" t="n">
        <v>132.061924</v>
      </c>
      <c r="I5184" t="inlineStr">
        <is>
          <t>Google Places(名称一致)</t>
        </is>
      </c>
      <c r="J5184" t="n">
        <v>9</v>
      </c>
      <c r="K5184" t="n">
        <v>9</v>
      </c>
      <c r="L5184" t="n">
        <v>-8</v>
      </c>
      <c r="M5184" t="n">
        <v>0</v>
      </c>
      <c r="N5184" t="n">
        <v>0</v>
      </c>
      <c r="O5184" t="inlineStr">
        <is>
          <t>不可 ♯3</t>
        </is>
      </c>
      <c r="P5184" t="inlineStr">
        <is>
          <t>有り</t>
        </is>
      </c>
      <c r="R5184" s="4">
        <f>IF(COUNT($M5184:$N5184)=0,"",IF(AND(IF($N5184&lt;&gt;"",$N5184,$M5184)&lt;=0,$O5184&lt;&gt;"可"),"警告",""))</f>
        <v/>
      </c>
      <c r="S5184" s="4">
        <f>IF(COUNT($M5184:$N5184)=0,0,IF(IF($N5184&lt;&gt;"",$N5184,$M5184)&gt;=スコアリング基準!$B$20,スコアリング基準!$C$20,IF(IF($N5184&lt;&gt;"",$N5184,$M5184)&gt;=スコアリング基準!$B$21,スコアリング基準!$C$21,IF(IF($N5184&lt;&gt;"",$N5184,$M5184)&gt;0,スコアリング基準!$C$22,0))))</f>
        <v/>
      </c>
      <c r="T5184" s="4">
        <f>IF($O5184="可",スコアリング基準!$C$23,0)</f>
        <v/>
      </c>
      <c r="U5184" s="4">
        <f>IF(OR(COUNT($K5184:$L5184)&lt;2,$K5184=0),0,IF(ABS($L5184)/$K5184&lt;=スコアリング基準!$B$24,スコアリング基準!$C$24,IF(ABS($L5184)/$K5184&lt;=スコアリング基準!$B$25,スコアリング基準!$C$25,IF(ABS($L5184)/$K5184&lt;=スコアリング基準!$B$26,スコアリング基準!$C$26,0))))</f>
        <v/>
      </c>
      <c r="V5184" s="4">
        <f>IF($P5184="なし",スコアリング基準!$C$27,0)</f>
        <v/>
      </c>
      <c r="W5184" s="4">
        <f>IF($F5184="",0,IF(ISNUMBER($F5184),IF($F5184&lt;=スコアリング基準!$B$28,スコアリング基準!$C$28,スコアリング基準!$C$29),0))</f>
        <v/>
      </c>
      <c r="X5184" s="4">
        <f>IFERROR(VLOOKUP($B5184,スコアリング基準!$A$36:$B$46,2,FALSE),0)</f>
        <v/>
      </c>
      <c r="Y5184" s="4">
        <f>SUM($S5184:$X5184)</f>
        <v/>
      </c>
      <c r="Z5184" s="4">
        <f>IF(COUNT($M5184:$N5184)=0,"データ無",IF($Y5184&gt;=スコアリング基準!$B$30,"S",IF($Y5184&gt;=スコアリング基準!$B$31,"A",IF($Y5184&gt;=スコアリング基準!$B$32,"B","C"))))</f>
        <v/>
      </c>
      <c r="AA5184">
        <f>IFERROR(INDEX(実績DB!$I$3:$I$104,MATCH($B5184&amp;$C5184,実績DB!$J$3:$J$104,0)),"")</f>
        <v/>
      </c>
    </row>
    <row r="5185">
      <c r="A5185" t="n">
        <v>5183</v>
      </c>
      <c r="B5185" t="inlineStr">
        <is>
          <t>中国</t>
        </is>
      </c>
      <c r="C5185" t="inlineStr">
        <is>
          <t>美星変電所</t>
        </is>
      </c>
      <c r="D5185" t="inlineStr">
        <is>
          <t>岡山県</t>
        </is>
      </c>
      <c r="E5185" t="n">
        <v>66</v>
      </c>
      <c r="F5185" t="n">
        <v>6</v>
      </c>
      <c r="G5185" s="3" t="n">
        <v>34.68172</v>
      </c>
      <c r="H5185" s="3" t="n">
        <v>133.53759</v>
      </c>
      <c r="I5185" t="inlineStr">
        <is>
          <t>Google Places(名称一致)</t>
        </is>
      </c>
      <c r="J5185" t="n">
        <v>19</v>
      </c>
      <c r="K5185" t="n">
        <v>19</v>
      </c>
      <c r="L5185" t="n">
        <v>-19</v>
      </c>
      <c r="M5185" t="n">
        <v>0</v>
      </c>
      <c r="N5185" t="n">
        <v>0</v>
      </c>
      <c r="O5185" t="inlineStr">
        <is>
          <t>不可 ♯3</t>
        </is>
      </c>
      <c r="P5185" t="inlineStr">
        <is>
          <t>有り</t>
        </is>
      </c>
      <c r="R5185" s="4">
        <f>IF(COUNT($M5185:$N5185)=0,"",IF(AND(IF($N5185&lt;&gt;"",$N5185,$M5185)&lt;=0,$O5185&lt;&gt;"可"),"警告",""))</f>
        <v/>
      </c>
      <c r="S5185" s="4">
        <f>IF(COUNT($M5185:$N5185)=0,0,IF(IF($N5185&lt;&gt;"",$N5185,$M5185)&gt;=スコアリング基準!$B$20,スコアリング基準!$C$20,IF(IF($N5185&lt;&gt;"",$N5185,$M5185)&gt;=スコアリング基準!$B$21,スコアリング基準!$C$21,IF(IF($N5185&lt;&gt;"",$N5185,$M5185)&gt;0,スコアリング基準!$C$22,0))))</f>
        <v/>
      </c>
      <c r="T5185" s="4">
        <f>IF($O5185="可",スコアリング基準!$C$23,0)</f>
        <v/>
      </c>
      <c r="U5185" s="4">
        <f>IF(OR(COUNT($K5185:$L5185)&lt;2,$K5185=0),0,IF(ABS($L5185)/$K5185&lt;=スコアリング基準!$B$24,スコアリング基準!$C$24,IF(ABS($L5185)/$K5185&lt;=スコアリング基準!$B$25,スコアリング基準!$C$25,IF(ABS($L5185)/$K5185&lt;=スコアリング基準!$B$26,スコアリング基準!$C$26,0))))</f>
        <v/>
      </c>
      <c r="V5185" s="4">
        <f>IF($P5185="なし",スコアリング基準!$C$27,0)</f>
        <v/>
      </c>
      <c r="W5185" s="4">
        <f>IF($F5185="",0,IF(ISNUMBER($F5185),IF($F5185&lt;=スコアリング基準!$B$28,スコアリング基準!$C$28,スコアリング基準!$C$29),0))</f>
        <v/>
      </c>
      <c r="X5185" s="4">
        <f>IFERROR(VLOOKUP($B5185,スコアリング基準!$A$36:$B$46,2,FALSE),0)</f>
        <v/>
      </c>
      <c r="Y5185" s="4">
        <f>SUM($S5185:$X5185)</f>
        <v/>
      </c>
      <c r="Z5185" s="4">
        <f>IF(COUNT($M5185:$N5185)=0,"データ無",IF($Y5185&gt;=スコアリング基準!$B$30,"S",IF($Y5185&gt;=スコアリング基準!$B$31,"A",IF($Y5185&gt;=スコアリング基準!$B$32,"B","C"))))</f>
        <v/>
      </c>
      <c r="AA5185">
        <f>IFERROR(INDEX(実績DB!$I$3:$I$104,MATCH($B5185&amp;$C5185,実績DB!$J$3:$J$104,0)),"")</f>
        <v/>
      </c>
    </row>
    <row r="5186">
      <c r="A5186" t="n">
        <v>5184</v>
      </c>
      <c r="B5186" t="inlineStr">
        <is>
          <t>中国</t>
        </is>
      </c>
      <c r="C5186" t="inlineStr">
        <is>
          <t>美東変電所</t>
        </is>
      </c>
      <c r="D5186" t="inlineStr">
        <is>
          <t>山口県</t>
        </is>
      </c>
      <c r="E5186" t="n">
        <v>66</v>
      </c>
      <c r="F5186" t="n">
        <v>6</v>
      </c>
      <c r="G5186" s="3" t="n">
        <v>34.2302</v>
      </c>
      <c r="H5186" s="3" t="n">
        <v>131.342364</v>
      </c>
      <c r="I5186" t="inlineStr">
        <is>
          <t>Google Places(名称一致)</t>
        </is>
      </c>
      <c r="J5186" t="n">
        <v>28</v>
      </c>
      <c r="K5186" t="n">
        <v>28</v>
      </c>
      <c r="L5186" t="n">
        <v>-19</v>
      </c>
      <c r="M5186" t="n">
        <v>9</v>
      </c>
      <c r="N5186" t="n">
        <v>0</v>
      </c>
      <c r="O5186" t="inlineStr">
        <is>
          <t>不可 ♯3</t>
        </is>
      </c>
      <c r="P5186" t="inlineStr">
        <is>
          <t>有り</t>
        </is>
      </c>
      <c r="R5186" s="4">
        <f>IF(COUNT($M5186:$N5186)=0,"",IF(AND(IF($N5186&lt;&gt;"",$N5186,$M5186)&lt;=0,$O5186&lt;&gt;"可"),"警告",""))</f>
        <v/>
      </c>
      <c r="S5186" s="4">
        <f>IF(COUNT($M5186:$N5186)=0,0,IF(IF($N5186&lt;&gt;"",$N5186,$M5186)&gt;=スコアリング基準!$B$20,スコアリング基準!$C$20,IF(IF($N5186&lt;&gt;"",$N5186,$M5186)&gt;=スコアリング基準!$B$21,スコアリング基準!$C$21,IF(IF($N5186&lt;&gt;"",$N5186,$M5186)&gt;0,スコアリング基準!$C$22,0))))</f>
        <v/>
      </c>
      <c r="T5186" s="4">
        <f>IF($O5186="可",スコアリング基準!$C$23,0)</f>
        <v/>
      </c>
      <c r="U5186" s="4">
        <f>IF(OR(COUNT($K5186:$L5186)&lt;2,$K5186=0),0,IF(ABS($L5186)/$K5186&lt;=スコアリング基準!$B$24,スコアリング基準!$C$24,IF(ABS($L5186)/$K5186&lt;=スコアリング基準!$B$25,スコアリング基準!$C$25,IF(ABS($L5186)/$K5186&lt;=スコアリング基準!$B$26,スコアリング基準!$C$26,0))))</f>
        <v/>
      </c>
      <c r="V5186" s="4">
        <f>IF($P5186="なし",スコアリング基準!$C$27,0)</f>
        <v/>
      </c>
      <c r="W5186" s="4">
        <f>IF($F5186="",0,IF(ISNUMBER($F5186),IF($F5186&lt;=スコアリング基準!$B$28,スコアリング基準!$C$28,スコアリング基準!$C$29),0))</f>
        <v/>
      </c>
      <c r="X5186" s="4">
        <f>IFERROR(VLOOKUP($B5186,スコアリング基準!$A$36:$B$46,2,FALSE),0)</f>
        <v/>
      </c>
      <c r="Y5186" s="4">
        <f>SUM($S5186:$X5186)</f>
        <v/>
      </c>
      <c r="Z5186" s="4">
        <f>IF(COUNT($M5186:$N5186)=0,"データ無",IF($Y5186&gt;=スコアリング基準!$B$30,"S",IF($Y5186&gt;=スコアリング基準!$B$31,"A",IF($Y5186&gt;=スコアリング基準!$B$32,"B","C"))))</f>
        <v/>
      </c>
      <c r="AA5186">
        <f>IFERROR(INDEX(実績DB!$I$3:$I$104,MATCH($B5186&amp;$C5186,実績DB!$J$3:$J$104,0)),"")</f>
        <v/>
      </c>
    </row>
    <row r="5187">
      <c r="A5187" t="n">
        <v>5185</v>
      </c>
      <c r="B5187" t="inlineStr">
        <is>
          <t>中国</t>
        </is>
      </c>
      <c r="C5187" t="inlineStr">
        <is>
          <t>羽合変電所</t>
        </is>
      </c>
      <c r="D5187" t="inlineStr">
        <is>
          <t>鳥取県</t>
        </is>
      </c>
      <c r="E5187" t="n">
        <v>66</v>
      </c>
      <c r="F5187" t="n">
        <v>6</v>
      </c>
      <c r="G5187" s="3" t="n">
        <v>35.481231</v>
      </c>
      <c r="H5187" s="3" t="n">
        <v>133.860093</v>
      </c>
      <c r="I5187" t="inlineStr">
        <is>
          <t>Google Places(名称一致)</t>
        </is>
      </c>
      <c r="J5187" t="n">
        <v>28</v>
      </c>
      <c r="K5187" t="n">
        <v>28</v>
      </c>
      <c r="L5187" t="n">
        <v>-23</v>
      </c>
      <c r="M5187" t="n">
        <v>5</v>
      </c>
      <c r="N5187" t="n">
        <v>0</v>
      </c>
      <c r="O5187" t="inlineStr">
        <is>
          <t>不可 ♯3</t>
        </is>
      </c>
      <c r="P5187" t="inlineStr">
        <is>
          <t>有り</t>
        </is>
      </c>
      <c r="R5187" s="4">
        <f>IF(COUNT($M5187:$N5187)=0,"",IF(AND(IF($N5187&lt;&gt;"",$N5187,$M5187)&lt;=0,$O5187&lt;&gt;"可"),"警告",""))</f>
        <v/>
      </c>
      <c r="S5187" s="4">
        <f>IF(COUNT($M5187:$N5187)=0,0,IF(IF($N5187&lt;&gt;"",$N5187,$M5187)&gt;=スコアリング基準!$B$20,スコアリング基準!$C$20,IF(IF($N5187&lt;&gt;"",$N5187,$M5187)&gt;=スコアリング基準!$B$21,スコアリング基準!$C$21,IF(IF($N5187&lt;&gt;"",$N5187,$M5187)&gt;0,スコアリング基準!$C$22,0))))</f>
        <v/>
      </c>
      <c r="T5187" s="4">
        <f>IF($O5187="可",スコアリング基準!$C$23,0)</f>
        <v/>
      </c>
      <c r="U5187" s="4">
        <f>IF(OR(COUNT($K5187:$L5187)&lt;2,$K5187=0),0,IF(ABS($L5187)/$K5187&lt;=スコアリング基準!$B$24,スコアリング基準!$C$24,IF(ABS($L5187)/$K5187&lt;=スコアリング基準!$B$25,スコアリング基準!$C$25,IF(ABS($L5187)/$K5187&lt;=スコアリング基準!$B$26,スコアリング基準!$C$26,0))))</f>
        <v/>
      </c>
      <c r="V5187" s="4">
        <f>IF($P5187="なし",スコアリング基準!$C$27,0)</f>
        <v/>
      </c>
      <c r="W5187" s="4">
        <f>IF($F5187="",0,IF(ISNUMBER($F5187),IF($F5187&lt;=スコアリング基準!$B$28,スコアリング基準!$C$28,スコアリング基準!$C$29),0))</f>
        <v/>
      </c>
      <c r="X5187" s="4">
        <f>IFERROR(VLOOKUP($B5187,スコアリング基準!$A$36:$B$46,2,FALSE),0)</f>
        <v/>
      </c>
      <c r="Y5187" s="4">
        <f>SUM($S5187:$X5187)</f>
        <v/>
      </c>
      <c r="Z5187" s="4">
        <f>IF(COUNT($M5187:$N5187)=0,"データ無",IF($Y5187&gt;=スコアリング基準!$B$30,"S",IF($Y5187&gt;=スコアリング基準!$B$31,"A",IF($Y5187&gt;=スコアリング基準!$B$32,"B","C"))))</f>
        <v/>
      </c>
      <c r="AA5187">
        <f>IFERROR(INDEX(実績DB!$I$3:$I$104,MATCH($B5187&amp;$C5187,実績DB!$J$3:$J$104,0)),"")</f>
        <v/>
      </c>
    </row>
    <row r="5188">
      <c r="A5188" t="n">
        <v>5186</v>
      </c>
      <c r="B5188" t="inlineStr">
        <is>
          <t>中国</t>
        </is>
      </c>
      <c r="C5188" t="inlineStr">
        <is>
          <t>荘内変電所</t>
        </is>
      </c>
      <c r="D5188" t="inlineStr">
        <is>
          <t>岡山県</t>
        </is>
      </c>
      <c r="E5188" t="n">
        <v>66</v>
      </c>
      <c r="F5188" t="n">
        <v>6</v>
      </c>
      <c r="G5188" s="3" t="n">
        <v>34.525017</v>
      </c>
      <c r="H5188" s="3" t="n">
        <v>133.897919</v>
      </c>
      <c r="I5188" t="inlineStr">
        <is>
          <t>Google Places(名称一致)</t>
        </is>
      </c>
      <c r="J5188" t="n">
        <v>33</v>
      </c>
      <c r="K5188" t="n">
        <v>28</v>
      </c>
      <c r="L5188" t="n">
        <v>-28</v>
      </c>
      <c r="M5188" t="n">
        <v>0</v>
      </c>
      <c r="N5188" t="n">
        <v>0</v>
      </c>
      <c r="O5188" t="inlineStr">
        <is>
          <t>不可 #3</t>
        </is>
      </c>
      <c r="P5188" t="inlineStr">
        <is>
          <t>有り</t>
        </is>
      </c>
      <c r="R5188" s="4">
        <f>IF(COUNT($M5188:$N5188)=0,"",IF(AND(IF($N5188&lt;&gt;"",$N5188,$M5188)&lt;=0,$O5188&lt;&gt;"可"),"警告",""))</f>
        <v/>
      </c>
      <c r="S5188" s="4">
        <f>IF(COUNT($M5188:$N5188)=0,0,IF(IF($N5188&lt;&gt;"",$N5188,$M5188)&gt;=スコアリング基準!$B$20,スコアリング基準!$C$20,IF(IF($N5188&lt;&gt;"",$N5188,$M5188)&gt;=スコアリング基準!$B$21,スコアリング基準!$C$21,IF(IF($N5188&lt;&gt;"",$N5188,$M5188)&gt;0,スコアリング基準!$C$22,0))))</f>
        <v/>
      </c>
      <c r="T5188" s="4">
        <f>IF($O5188="可",スコアリング基準!$C$23,0)</f>
        <v/>
      </c>
      <c r="U5188" s="4">
        <f>IF(OR(COUNT($K5188:$L5188)&lt;2,$K5188=0),0,IF(ABS($L5188)/$K5188&lt;=スコアリング基準!$B$24,スコアリング基準!$C$24,IF(ABS($L5188)/$K5188&lt;=スコアリング基準!$B$25,スコアリング基準!$C$25,IF(ABS($L5188)/$K5188&lt;=スコアリング基準!$B$26,スコアリング基準!$C$26,0))))</f>
        <v/>
      </c>
      <c r="V5188" s="4">
        <f>IF($P5188="なし",スコアリング基準!$C$27,0)</f>
        <v/>
      </c>
      <c r="W5188" s="4">
        <f>IF($F5188="",0,IF(ISNUMBER($F5188),IF($F5188&lt;=スコアリング基準!$B$28,スコアリング基準!$C$28,スコアリング基準!$C$29),0))</f>
        <v/>
      </c>
      <c r="X5188" s="4">
        <f>IFERROR(VLOOKUP($B5188,スコアリング基準!$A$36:$B$46,2,FALSE),0)</f>
        <v/>
      </c>
      <c r="Y5188" s="4">
        <f>SUM($S5188:$X5188)</f>
        <v/>
      </c>
      <c r="Z5188" s="4">
        <f>IF(COUNT($M5188:$N5188)=0,"データ無",IF($Y5188&gt;=スコアリング基準!$B$30,"S",IF($Y5188&gt;=スコアリング基準!$B$31,"A",IF($Y5188&gt;=スコアリング基準!$B$32,"B","C"))))</f>
        <v/>
      </c>
      <c r="AA5188">
        <f>IFERROR(INDEX(実績DB!$I$3:$I$104,MATCH($B5188&amp;$C5188,実績DB!$J$3:$J$104,0)),"")</f>
        <v/>
      </c>
    </row>
    <row r="5189">
      <c r="A5189" t="n">
        <v>5187</v>
      </c>
      <c r="B5189" t="inlineStr">
        <is>
          <t>中国</t>
        </is>
      </c>
      <c r="C5189" t="inlineStr">
        <is>
          <t>落合水力変電所</t>
        </is>
      </c>
      <c r="D5189" t="inlineStr">
        <is>
          <t>広島県</t>
        </is>
      </c>
      <c r="E5189" t="n">
        <v>66</v>
      </c>
      <c r="F5189" t="n">
        <v>6</v>
      </c>
      <c r="G5189" s="3" t="n">
        <v>34.996228</v>
      </c>
      <c r="H5189" s="3" t="n">
        <v>133.135949</v>
      </c>
      <c r="I5189" t="inlineStr">
        <is>
          <t>Google Places(名称一致)</t>
        </is>
      </c>
      <c r="J5189" t="n">
        <v>9</v>
      </c>
      <c r="K5189" t="n">
        <v>9</v>
      </c>
      <c r="L5189" t="n">
        <v>-9</v>
      </c>
      <c r="M5189" t="n">
        <v>0</v>
      </c>
      <c r="N5189" t="n">
        <v>0</v>
      </c>
      <c r="O5189" t="inlineStr">
        <is>
          <t>不可 ♯3</t>
        </is>
      </c>
      <c r="P5189" t="inlineStr">
        <is>
          <t>有り</t>
        </is>
      </c>
      <c r="R5189" s="4">
        <f>IF(COUNT($M5189:$N5189)=0,"",IF(AND(IF($N5189&lt;&gt;"",$N5189,$M5189)&lt;=0,$O5189&lt;&gt;"可"),"警告",""))</f>
        <v/>
      </c>
      <c r="S5189" s="4">
        <f>IF(COUNT($M5189:$N5189)=0,0,IF(IF($N5189&lt;&gt;"",$N5189,$M5189)&gt;=スコアリング基準!$B$20,スコアリング基準!$C$20,IF(IF($N5189&lt;&gt;"",$N5189,$M5189)&gt;=スコアリング基準!$B$21,スコアリング基準!$C$21,IF(IF($N5189&lt;&gt;"",$N5189,$M5189)&gt;0,スコアリング基準!$C$22,0))))</f>
        <v/>
      </c>
      <c r="T5189" s="4">
        <f>IF($O5189="可",スコアリング基準!$C$23,0)</f>
        <v/>
      </c>
      <c r="U5189" s="4">
        <f>IF(OR(COUNT($K5189:$L5189)&lt;2,$K5189=0),0,IF(ABS($L5189)/$K5189&lt;=スコアリング基準!$B$24,スコアリング基準!$C$24,IF(ABS($L5189)/$K5189&lt;=スコアリング基準!$B$25,スコアリング基準!$C$25,IF(ABS($L5189)/$K5189&lt;=スコアリング基準!$B$26,スコアリング基準!$C$26,0))))</f>
        <v/>
      </c>
      <c r="V5189" s="4">
        <f>IF($P5189="なし",スコアリング基準!$C$27,0)</f>
        <v/>
      </c>
      <c r="W5189" s="4">
        <f>IF($F5189="",0,IF(ISNUMBER($F5189),IF($F5189&lt;=スコアリング基準!$B$28,スコアリング基準!$C$28,スコアリング基準!$C$29),0))</f>
        <v/>
      </c>
      <c r="X5189" s="4">
        <f>IFERROR(VLOOKUP($B5189,スコアリング基準!$A$36:$B$46,2,FALSE),0)</f>
        <v/>
      </c>
      <c r="Y5189" s="4">
        <f>SUM($S5189:$X5189)</f>
        <v/>
      </c>
      <c r="Z5189" s="4">
        <f>IF(COUNT($M5189:$N5189)=0,"データ無",IF($Y5189&gt;=スコアリング基準!$B$30,"S",IF($Y5189&gt;=スコアリング基準!$B$31,"A",IF($Y5189&gt;=スコアリング基準!$B$32,"B","C"))))</f>
        <v/>
      </c>
      <c r="AA5189">
        <f>IFERROR(INDEX(実績DB!$I$3:$I$104,MATCH($B5189&amp;$C5189,実績DB!$J$3:$J$104,0)),"")</f>
        <v/>
      </c>
    </row>
    <row r="5190">
      <c r="A5190" t="n">
        <v>5188</v>
      </c>
      <c r="B5190" t="inlineStr">
        <is>
          <t>中国</t>
        </is>
      </c>
      <c r="C5190" t="inlineStr">
        <is>
          <t>西市変電所</t>
        </is>
      </c>
      <c r="D5190" t="inlineStr">
        <is>
          <t>山口県</t>
        </is>
      </c>
      <c r="E5190" t="n">
        <v>66</v>
      </c>
      <c r="F5190" t="n">
        <v>6</v>
      </c>
      <c r="G5190" s="3" t="n">
        <v>34.20395</v>
      </c>
      <c r="H5190" s="3" t="n">
        <v>131.0886</v>
      </c>
      <c r="I5190" t="inlineStr">
        <is>
          <t>Google Places(名称一致)</t>
        </is>
      </c>
      <c r="J5190" t="n">
        <v>9</v>
      </c>
      <c r="K5190" t="n">
        <v>9</v>
      </c>
      <c r="L5190" t="n">
        <v>-9</v>
      </c>
      <c r="M5190" t="n">
        <v>0</v>
      </c>
      <c r="N5190" t="n">
        <v>0</v>
      </c>
      <c r="O5190" t="inlineStr">
        <is>
          <t>不可 ♯3</t>
        </is>
      </c>
      <c r="P5190" t="inlineStr">
        <is>
          <t>有り</t>
        </is>
      </c>
      <c r="R5190" s="4">
        <f>IF(COUNT($M5190:$N5190)=0,"",IF(AND(IF($N5190&lt;&gt;"",$N5190,$M5190)&lt;=0,$O5190&lt;&gt;"可"),"警告",""))</f>
        <v/>
      </c>
      <c r="S5190" s="4">
        <f>IF(COUNT($M5190:$N5190)=0,0,IF(IF($N5190&lt;&gt;"",$N5190,$M5190)&gt;=スコアリング基準!$B$20,スコアリング基準!$C$20,IF(IF($N5190&lt;&gt;"",$N5190,$M5190)&gt;=スコアリング基準!$B$21,スコアリング基準!$C$21,IF(IF($N5190&lt;&gt;"",$N5190,$M5190)&gt;0,スコアリング基準!$C$22,0))))</f>
        <v/>
      </c>
      <c r="T5190" s="4">
        <f>IF($O5190="可",スコアリング基準!$C$23,0)</f>
        <v/>
      </c>
      <c r="U5190" s="4">
        <f>IF(OR(COUNT($K5190:$L5190)&lt;2,$K5190=0),0,IF(ABS($L5190)/$K5190&lt;=スコアリング基準!$B$24,スコアリング基準!$C$24,IF(ABS($L5190)/$K5190&lt;=スコアリング基準!$B$25,スコアリング基準!$C$25,IF(ABS($L5190)/$K5190&lt;=スコアリング基準!$B$26,スコアリング基準!$C$26,0))))</f>
        <v/>
      </c>
      <c r="V5190" s="4">
        <f>IF($P5190="なし",スコアリング基準!$C$27,0)</f>
        <v/>
      </c>
      <c r="W5190" s="4">
        <f>IF($F5190="",0,IF(ISNUMBER($F5190),IF($F5190&lt;=スコアリング基準!$B$28,スコアリング基準!$C$28,スコアリング基準!$C$29),0))</f>
        <v/>
      </c>
      <c r="X5190" s="4">
        <f>IFERROR(VLOOKUP($B5190,スコアリング基準!$A$36:$B$46,2,FALSE),0)</f>
        <v/>
      </c>
      <c r="Y5190" s="4">
        <f>SUM($S5190:$X5190)</f>
        <v/>
      </c>
      <c r="Z5190" s="4">
        <f>IF(COUNT($M5190:$N5190)=0,"データ無",IF($Y5190&gt;=スコアリング基準!$B$30,"S",IF($Y5190&gt;=スコアリング基準!$B$31,"A",IF($Y5190&gt;=スコアリング基準!$B$32,"B","C"))))</f>
        <v/>
      </c>
      <c r="AA5190">
        <f>IFERROR(INDEX(実績DB!$I$3:$I$104,MATCH($B5190&amp;$C5190,実績DB!$J$3:$J$104,0)),"")</f>
        <v/>
      </c>
    </row>
    <row r="5191">
      <c r="A5191" t="n">
        <v>5189</v>
      </c>
      <c r="B5191" t="inlineStr">
        <is>
          <t>中国</t>
        </is>
      </c>
      <c r="C5191" t="inlineStr">
        <is>
          <t>見初変電所</t>
        </is>
      </c>
      <c r="D5191" t="inlineStr">
        <is>
          <t>山口県</t>
        </is>
      </c>
      <c r="E5191" t="n">
        <v>66</v>
      </c>
      <c r="F5191" t="n">
        <v>22</v>
      </c>
      <c r="G5191" s="3" t="n">
        <v>33.941218</v>
      </c>
      <c r="H5191" s="3" t="n">
        <v>131.265307</v>
      </c>
      <c r="I5191" t="inlineStr">
        <is>
          <t>Google Places(名称一致)</t>
        </is>
      </c>
      <c r="J5191" t="n">
        <v>14</v>
      </c>
      <c r="K5191" t="n">
        <v>6</v>
      </c>
      <c r="L5191" t="n">
        <v>0</v>
      </c>
      <c r="O5191" t="inlineStr">
        <is>
          <t>不可 ♯2</t>
        </is>
      </c>
      <c r="P5191" t="inlineStr">
        <is>
          <t>有り</t>
        </is>
      </c>
      <c r="R5191" s="4">
        <f>IF(COUNT($M5191:$N5191)=0,"",IF(AND(IF($N5191&lt;&gt;"",$N5191,$M5191)&lt;=0,$O5191&lt;&gt;"可"),"警告",""))</f>
        <v/>
      </c>
      <c r="S5191" s="4">
        <f>IF(COUNT($M5191:$N5191)=0,0,IF(IF($N5191&lt;&gt;"",$N5191,$M5191)&gt;=スコアリング基準!$B$20,スコアリング基準!$C$20,IF(IF($N5191&lt;&gt;"",$N5191,$M5191)&gt;=スコアリング基準!$B$21,スコアリング基準!$C$21,IF(IF($N5191&lt;&gt;"",$N5191,$M5191)&gt;0,スコアリング基準!$C$22,0))))</f>
        <v/>
      </c>
      <c r="T5191" s="4">
        <f>IF($O5191="可",スコアリング基準!$C$23,0)</f>
        <v/>
      </c>
      <c r="U5191" s="4">
        <f>IF(OR(COUNT($K5191:$L5191)&lt;2,$K5191=0),0,IF(ABS($L5191)/$K5191&lt;=スコアリング基準!$B$24,スコアリング基準!$C$24,IF(ABS($L5191)/$K5191&lt;=スコアリング基準!$B$25,スコアリング基準!$C$25,IF(ABS($L5191)/$K5191&lt;=スコアリング基準!$B$26,スコアリング基準!$C$26,0))))</f>
        <v/>
      </c>
      <c r="V5191" s="4">
        <f>IF($P5191="なし",スコアリング基準!$C$27,0)</f>
        <v/>
      </c>
      <c r="W5191" s="4">
        <f>IF($F5191="",0,IF(ISNUMBER($F5191),IF($F5191&lt;=スコアリング基準!$B$28,スコアリング基準!$C$28,スコアリング基準!$C$29),0))</f>
        <v/>
      </c>
      <c r="X5191" s="4">
        <f>IFERROR(VLOOKUP($B5191,スコアリング基準!$A$36:$B$46,2,FALSE),0)</f>
        <v/>
      </c>
      <c r="Y5191" s="4">
        <f>SUM($S5191:$X5191)</f>
        <v/>
      </c>
      <c r="Z5191" s="4">
        <f>IF(COUNT($M5191:$N5191)=0,"データ無",IF($Y5191&gt;=スコアリング基準!$B$30,"S",IF($Y5191&gt;=スコアリング基準!$B$31,"A",IF($Y5191&gt;=スコアリング基準!$B$32,"B","C"))))</f>
        <v/>
      </c>
      <c r="AA5191">
        <f>IFERROR(INDEX(実績DB!$I$3:$I$104,MATCH($B5191&amp;$C5191,実績DB!$J$3:$J$104,0)),"")</f>
        <v/>
      </c>
    </row>
    <row r="5192">
      <c r="A5192" t="n">
        <v>5190</v>
      </c>
      <c r="B5192" t="inlineStr">
        <is>
          <t>中国</t>
        </is>
      </c>
      <c r="C5192" t="inlineStr">
        <is>
          <t>請川変電所</t>
        </is>
      </c>
      <c r="D5192" t="inlineStr">
        <is>
          <t>山口県</t>
        </is>
      </c>
      <c r="E5192" t="n">
        <v>66</v>
      </c>
      <c r="F5192" t="n">
        <v>6</v>
      </c>
      <c r="G5192" s="3" t="n">
        <v>33.97722</v>
      </c>
      <c r="H5192" s="3" t="n">
        <v>131.29204</v>
      </c>
      <c r="I5192" t="inlineStr">
        <is>
          <t>Google Places(名称一致)</t>
        </is>
      </c>
      <c r="J5192" t="n">
        <v>14</v>
      </c>
      <c r="K5192" t="n">
        <v>14</v>
      </c>
      <c r="L5192" t="n">
        <v>-5</v>
      </c>
      <c r="M5192" t="n">
        <v>9</v>
      </c>
      <c r="N5192" t="n">
        <v>0</v>
      </c>
      <c r="O5192" t="inlineStr">
        <is>
          <t>不可 ♯3</t>
        </is>
      </c>
      <c r="P5192" t="inlineStr">
        <is>
          <t>有り</t>
        </is>
      </c>
      <c r="R5192" s="4">
        <f>IF(COUNT($M5192:$N5192)=0,"",IF(AND(IF($N5192&lt;&gt;"",$N5192,$M5192)&lt;=0,$O5192&lt;&gt;"可"),"警告",""))</f>
        <v/>
      </c>
      <c r="S5192" s="4">
        <f>IF(COUNT($M5192:$N5192)=0,0,IF(IF($N5192&lt;&gt;"",$N5192,$M5192)&gt;=スコアリング基準!$B$20,スコアリング基準!$C$20,IF(IF($N5192&lt;&gt;"",$N5192,$M5192)&gt;=スコアリング基準!$B$21,スコアリング基準!$C$21,IF(IF($N5192&lt;&gt;"",$N5192,$M5192)&gt;0,スコアリング基準!$C$22,0))))</f>
        <v/>
      </c>
      <c r="T5192" s="4">
        <f>IF($O5192="可",スコアリング基準!$C$23,0)</f>
        <v/>
      </c>
      <c r="U5192" s="4">
        <f>IF(OR(COUNT($K5192:$L5192)&lt;2,$K5192=0),0,IF(ABS($L5192)/$K5192&lt;=スコアリング基準!$B$24,スコアリング基準!$C$24,IF(ABS($L5192)/$K5192&lt;=スコアリング基準!$B$25,スコアリング基準!$C$25,IF(ABS($L5192)/$K5192&lt;=スコアリング基準!$B$26,スコアリング基準!$C$26,0))))</f>
        <v/>
      </c>
      <c r="V5192" s="4">
        <f>IF($P5192="なし",スコアリング基準!$C$27,0)</f>
        <v/>
      </c>
      <c r="W5192" s="4">
        <f>IF($F5192="",0,IF(ISNUMBER($F5192),IF($F5192&lt;=スコアリング基準!$B$28,スコアリング基準!$C$28,スコアリング基準!$C$29),0))</f>
        <v/>
      </c>
      <c r="X5192" s="4">
        <f>IFERROR(VLOOKUP($B5192,スコアリング基準!$A$36:$B$46,2,FALSE),0)</f>
        <v/>
      </c>
      <c r="Y5192" s="4">
        <f>SUM($S5192:$X5192)</f>
        <v/>
      </c>
      <c r="Z5192" s="4">
        <f>IF(COUNT($M5192:$N5192)=0,"データ無",IF($Y5192&gt;=スコアリング基準!$B$30,"S",IF($Y5192&gt;=スコアリング基準!$B$31,"A",IF($Y5192&gt;=スコアリング基準!$B$32,"B","C"))))</f>
        <v/>
      </c>
      <c r="AA5192">
        <f>IFERROR(INDEX(実績DB!$I$3:$I$104,MATCH($B5192&amp;$C5192,実績DB!$J$3:$J$104,0)),"")</f>
        <v/>
      </c>
    </row>
    <row r="5193">
      <c r="A5193" t="n">
        <v>5191</v>
      </c>
      <c r="B5193" t="inlineStr">
        <is>
          <t>中国</t>
        </is>
      </c>
      <c r="C5193" t="inlineStr">
        <is>
          <t>豊島変電所</t>
        </is>
      </c>
      <c r="D5193" t="inlineStr">
        <is>
          <t>岡山県</t>
        </is>
      </c>
      <c r="E5193" t="n">
        <v>66</v>
      </c>
      <c r="F5193" t="n">
        <v>6</v>
      </c>
      <c r="G5193" s="3" t="n"/>
      <c r="H5193" s="3" t="n"/>
      <c r="I5193" t="inlineStr">
        <is>
          <t>未取得</t>
        </is>
      </c>
      <c r="J5193" t="n">
        <v>2</v>
      </c>
      <c r="K5193" t="n">
        <v>2</v>
      </c>
      <c r="L5193" t="n">
        <v>0</v>
      </c>
      <c r="M5193" t="n">
        <v>2</v>
      </c>
      <c r="N5193" t="n">
        <v>0</v>
      </c>
      <c r="O5193" t="inlineStr">
        <is>
          <t>不可 #3</t>
        </is>
      </c>
      <c r="P5193" t="inlineStr">
        <is>
          <t>有り</t>
        </is>
      </c>
      <c r="R5193" s="4">
        <f>IF(COUNT($M5193:$N5193)=0,"",IF(AND(IF($N5193&lt;&gt;"",$N5193,$M5193)&lt;=0,$O5193&lt;&gt;"可"),"警告",""))</f>
        <v/>
      </c>
      <c r="S5193" s="4">
        <f>IF(COUNT($M5193:$N5193)=0,0,IF(IF($N5193&lt;&gt;"",$N5193,$M5193)&gt;=スコアリング基準!$B$20,スコアリング基準!$C$20,IF(IF($N5193&lt;&gt;"",$N5193,$M5193)&gt;=スコアリング基準!$B$21,スコアリング基準!$C$21,IF(IF($N5193&lt;&gt;"",$N5193,$M5193)&gt;0,スコアリング基準!$C$22,0))))</f>
        <v/>
      </c>
      <c r="T5193" s="4">
        <f>IF($O5193="可",スコアリング基準!$C$23,0)</f>
        <v/>
      </c>
      <c r="U5193" s="4">
        <f>IF(OR(COUNT($K5193:$L5193)&lt;2,$K5193=0),0,IF(ABS($L5193)/$K5193&lt;=スコアリング基準!$B$24,スコアリング基準!$C$24,IF(ABS($L5193)/$K5193&lt;=スコアリング基準!$B$25,スコアリング基準!$C$25,IF(ABS($L5193)/$K5193&lt;=スコアリング基準!$B$26,スコアリング基準!$C$26,0))))</f>
        <v/>
      </c>
      <c r="V5193" s="4">
        <f>IF($P5193="なし",スコアリング基準!$C$27,0)</f>
        <v/>
      </c>
      <c r="W5193" s="4">
        <f>IF($F5193="",0,IF(ISNUMBER($F5193),IF($F5193&lt;=スコアリング基準!$B$28,スコアリング基準!$C$28,スコアリング基準!$C$29),0))</f>
        <v/>
      </c>
      <c r="X5193" s="4">
        <f>IFERROR(VLOOKUP($B5193,スコアリング基準!$A$36:$B$46,2,FALSE),0)</f>
        <v/>
      </c>
      <c r="Y5193" s="4">
        <f>SUM($S5193:$X5193)</f>
        <v/>
      </c>
      <c r="Z5193" s="4">
        <f>IF(COUNT($M5193:$N5193)=0,"データ無",IF($Y5193&gt;=スコアリング基準!$B$30,"S",IF($Y5193&gt;=スコアリング基準!$B$31,"A",IF($Y5193&gt;=スコアリング基準!$B$32,"B","C"))))</f>
        <v/>
      </c>
      <c r="AA5193">
        <f>IFERROR(INDEX(実績DB!$I$3:$I$104,MATCH($B5193&amp;$C5193,実績DB!$J$3:$J$104,0)),"")</f>
        <v/>
      </c>
    </row>
    <row r="5194">
      <c r="A5194" t="n">
        <v>5192</v>
      </c>
      <c r="B5194" t="inlineStr">
        <is>
          <t>中国</t>
        </is>
      </c>
      <c r="C5194" t="inlineStr">
        <is>
          <t>賀陽変電所</t>
        </is>
      </c>
      <c r="D5194" t="inlineStr">
        <is>
          <t>岡山県</t>
        </is>
      </c>
      <c r="E5194" t="n">
        <v>66</v>
      </c>
      <c r="F5194" t="n">
        <v>6</v>
      </c>
      <c r="G5194" s="3" t="n">
        <v>34.81128</v>
      </c>
      <c r="H5194" s="3" t="n">
        <v>133.7564</v>
      </c>
      <c r="I5194" t="inlineStr">
        <is>
          <t>Google Places(名称一致)</t>
        </is>
      </c>
      <c r="J5194" t="n">
        <v>38</v>
      </c>
      <c r="K5194" t="n">
        <v>33</v>
      </c>
      <c r="L5194" t="n">
        <v>-33</v>
      </c>
      <c r="M5194" t="n">
        <v>0</v>
      </c>
      <c r="N5194" t="n">
        <v>0</v>
      </c>
      <c r="O5194" t="inlineStr">
        <is>
          <t>不可 ♯3</t>
        </is>
      </c>
      <c r="P5194" t="inlineStr">
        <is>
          <t>有り</t>
        </is>
      </c>
      <c r="R5194" s="4">
        <f>IF(COUNT($M5194:$N5194)=0,"",IF(AND(IF($N5194&lt;&gt;"",$N5194,$M5194)&lt;=0,$O5194&lt;&gt;"可"),"警告",""))</f>
        <v/>
      </c>
      <c r="S5194" s="4">
        <f>IF(COUNT($M5194:$N5194)=0,0,IF(IF($N5194&lt;&gt;"",$N5194,$M5194)&gt;=スコアリング基準!$B$20,スコアリング基準!$C$20,IF(IF($N5194&lt;&gt;"",$N5194,$M5194)&gt;=スコアリング基準!$B$21,スコアリング基準!$C$21,IF(IF($N5194&lt;&gt;"",$N5194,$M5194)&gt;0,スコアリング基準!$C$22,0))))</f>
        <v/>
      </c>
      <c r="T5194" s="4">
        <f>IF($O5194="可",スコアリング基準!$C$23,0)</f>
        <v/>
      </c>
      <c r="U5194" s="4">
        <f>IF(OR(COUNT($K5194:$L5194)&lt;2,$K5194=0),0,IF(ABS($L5194)/$K5194&lt;=スコアリング基準!$B$24,スコアリング基準!$C$24,IF(ABS($L5194)/$K5194&lt;=スコアリング基準!$B$25,スコアリング基準!$C$25,IF(ABS($L5194)/$K5194&lt;=スコアリング基準!$B$26,スコアリング基準!$C$26,0))))</f>
        <v/>
      </c>
      <c r="V5194" s="4">
        <f>IF($P5194="なし",スコアリング基準!$C$27,0)</f>
        <v/>
      </c>
      <c r="W5194" s="4">
        <f>IF($F5194="",0,IF(ISNUMBER($F5194),IF($F5194&lt;=スコアリング基準!$B$28,スコアリング基準!$C$28,スコアリング基準!$C$29),0))</f>
        <v/>
      </c>
      <c r="X5194" s="4">
        <f>IFERROR(VLOOKUP($B5194,スコアリング基準!$A$36:$B$46,2,FALSE),0)</f>
        <v/>
      </c>
      <c r="Y5194" s="4">
        <f>SUM($S5194:$X5194)</f>
        <v/>
      </c>
      <c r="Z5194" s="4">
        <f>IF(COUNT($M5194:$N5194)=0,"データ無",IF($Y5194&gt;=スコアリング基準!$B$30,"S",IF($Y5194&gt;=スコアリング基準!$B$31,"A",IF($Y5194&gt;=スコアリング基準!$B$32,"B","C"))))</f>
        <v/>
      </c>
      <c r="AA5194">
        <f>IFERROR(INDEX(実績DB!$I$3:$I$104,MATCH($B5194&amp;$C5194,実績DB!$J$3:$J$104,0)),"")</f>
        <v/>
      </c>
    </row>
    <row r="5195">
      <c r="A5195" t="n">
        <v>5193</v>
      </c>
      <c r="B5195" t="inlineStr">
        <is>
          <t>中国</t>
        </is>
      </c>
      <c r="C5195" t="inlineStr">
        <is>
          <t>金岡変電所</t>
        </is>
      </c>
      <c r="D5195" t="inlineStr">
        <is>
          <t>岡山県</t>
        </is>
      </c>
      <c r="E5195" t="n">
        <v>66</v>
      </c>
      <c r="F5195" t="n">
        <v>6</v>
      </c>
      <c r="G5195" s="3" t="n">
        <v>34.62891</v>
      </c>
      <c r="H5195" s="3" t="n">
        <v>134.027519</v>
      </c>
      <c r="I5195" t="inlineStr">
        <is>
          <t>Google Places(名称一致)</t>
        </is>
      </c>
      <c r="J5195" t="n">
        <v>28</v>
      </c>
      <c r="K5195" t="n">
        <v>28</v>
      </c>
      <c r="L5195" t="n">
        <v>-16</v>
      </c>
      <c r="M5195" t="n">
        <v>12</v>
      </c>
      <c r="N5195" t="n">
        <v>0</v>
      </c>
      <c r="O5195" t="inlineStr">
        <is>
          <t>不可 #3</t>
        </is>
      </c>
      <c r="P5195" t="inlineStr">
        <is>
          <t>有り</t>
        </is>
      </c>
      <c r="R5195" s="4">
        <f>IF(COUNT($M5195:$N5195)=0,"",IF(AND(IF($N5195&lt;&gt;"",$N5195,$M5195)&lt;=0,$O5195&lt;&gt;"可"),"警告",""))</f>
        <v/>
      </c>
      <c r="S5195" s="4">
        <f>IF(COUNT($M5195:$N5195)=0,0,IF(IF($N5195&lt;&gt;"",$N5195,$M5195)&gt;=スコアリング基準!$B$20,スコアリング基準!$C$20,IF(IF($N5195&lt;&gt;"",$N5195,$M5195)&gt;=スコアリング基準!$B$21,スコアリング基準!$C$21,IF(IF($N5195&lt;&gt;"",$N5195,$M5195)&gt;0,スコアリング基準!$C$22,0))))</f>
        <v/>
      </c>
      <c r="T5195" s="4">
        <f>IF($O5195="可",スコアリング基準!$C$23,0)</f>
        <v/>
      </c>
      <c r="U5195" s="4">
        <f>IF(OR(COUNT($K5195:$L5195)&lt;2,$K5195=0),0,IF(ABS($L5195)/$K5195&lt;=スコアリング基準!$B$24,スコアリング基準!$C$24,IF(ABS($L5195)/$K5195&lt;=スコアリング基準!$B$25,スコアリング基準!$C$25,IF(ABS($L5195)/$K5195&lt;=スコアリング基準!$B$26,スコアリング基準!$C$26,0))))</f>
        <v/>
      </c>
      <c r="V5195" s="4">
        <f>IF($P5195="なし",スコアリング基準!$C$27,0)</f>
        <v/>
      </c>
      <c r="W5195" s="4">
        <f>IF($F5195="",0,IF(ISNUMBER($F5195),IF($F5195&lt;=スコアリング基準!$B$28,スコアリング基準!$C$28,スコアリング基準!$C$29),0))</f>
        <v/>
      </c>
      <c r="X5195" s="4">
        <f>IFERROR(VLOOKUP($B5195,スコアリング基準!$A$36:$B$46,2,FALSE),0)</f>
        <v/>
      </c>
      <c r="Y5195" s="4">
        <f>SUM($S5195:$X5195)</f>
        <v/>
      </c>
      <c r="Z5195" s="4">
        <f>IF(COUNT($M5195:$N5195)=0,"データ無",IF($Y5195&gt;=スコアリング基準!$B$30,"S",IF($Y5195&gt;=スコアリング基準!$B$31,"A",IF($Y5195&gt;=スコアリング基準!$B$32,"B","C"))))</f>
        <v/>
      </c>
      <c r="AA5195">
        <f>IFERROR(INDEX(実績DB!$I$3:$I$104,MATCH($B5195&amp;$C5195,実績DB!$J$3:$J$104,0)),"")</f>
        <v/>
      </c>
    </row>
    <row r="5196">
      <c r="A5196" t="n">
        <v>5194</v>
      </c>
      <c r="B5196" t="inlineStr">
        <is>
          <t>中国</t>
        </is>
      </c>
      <c r="C5196" t="inlineStr">
        <is>
          <t>鋳銭司変電所</t>
        </is>
      </c>
      <c r="D5196" t="inlineStr">
        <is>
          <t>山口県</t>
        </is>
      </c>
      <c r="E5196" t="n">
        <v>66</v>
      </c>
      <c r="F5196" t="n">
        <v>6</v>
      </c>
      <c r="G5196" s="3" t="n">
        <v>34.07072</v>
      </c>
      <c r="H5196" s="3" t="n">
        <v>131.43703</v>
      </c>
      <c r="I5196" t="inlineStr">
        <is>
          <t>Google Places(名称一致)</t>
        </is>
      </c>
      <c r="J5196" t="n">
        <v>14</v>
      </c>
      <c r="K5196" t="n">
        <v>14</v>
      </c>
      <c r="L5196" t="n">
        <v>-14</v>
      </c>
      <c r="M5196" t="n">
        <v>0</v>
      </c>
      <c r="N5196" t="n">
        <v>0</v>
      </c>
      <c r="O5196" t="inlineStr">
        <is>
          <t>不可 ♯3</t>
        </is>
      </c>
      <c r="P5196" t="inlineStr">
        <is>
          <t>有り</t>
        </is>
      </c>
      <c r="R5196" s="4">
        <f>IF(COUNT($M5196:$N5196)=0,"",IF(AND(IF($N5196&lt;&gt;"",$N5196,$M5196)&lt;=0,$O5196&lt;&gt;"可"),"警告",""))</f>
        <v/>
      </c>
      <c r="S5196" s="4">
        <f>IF(COUNT($M5196:$N5196)=0,0,IF(IF($N5196&lt;&gt;"",$N5196,$M5196)&gt;=スコアリング基準!$B$20,スコアリング基準!$C$20,IF(IF($N5196&lt;&gt;"",$N5196,$M5196)&gt;=スコアリング基準!$B$21,スコアリング基準!$C$21,IF(IF($N5196&lt;&gt;"",$N5196,$M5196)&gt;0,スコアリング基準!$C$22,0))))</f>
        <v/>
      </c>
      <c r="T5196" s="4">
        <f>IF($O5196="可",スコアリング基準!$C$23,0)</f>
        <v/>
      </c>
      <c r="U5196" s="4">
        <f>IF(OR(COUNT($K5196:$L5196)&lt;2,$K5196=0),0,IF(ABS($L5196)/$K5196&lt;=スコアリング基準!$B$24,スコアリング基準!$C$24,IF(ABS($L5196)/$K5196&lt;=スコアリング基準!$B$25,スコアリング基準!$C$25,IF(ABS($L5196)/$K5196&lt;=スコアリング基準!$B$26,スコアリング基準!$C$26,0))))</f>
        <v/>
      </c>
      <c r="V5196" s="4">
        <f>IF($P5196="なし",スコアリング基準!$C$27,0)</f>
        <v/>
      </c>
      <c r="W5196" s="4">
        <f>IF($F5196="",0,IF(ISNUMBER($F5196),IF($F5196&lt;=スコアリング基準!$B$28,スコアリング基準!$C$28,スコアリング基準!$C$29),0))</f>
        <v/>
      </c>
      <c r="X5196" s="4">
        <f>IFERROR(VLOOKUP($B5196,スコアリング基準!$A$36:$B$46,2,FALSE),0)</f>
        <v/>
      </c>
      <c r="Y5196" s="4">
        <f>SUM($S5196:$X5196)</f>
        <v/>
      </c>
      <c r="Z5196" s="4">
        <f>IF(COUNT($M5196:$N5196)=0,"データ無",IF($Y5196&gt;=スコアリング基準!$B$30,"S",IF($Y5196&gt;=スコアリング基準!$B$31,"A",IF($Y5196&gt;=スコアリング基準!$B$32,"B","C"))))</f>
        <v/>
      </c>
      <c r="AA5196">
        <f>IFERROR(INDEX(実績DB!$I$3:$I$104,MATCH($B5196&amp;$C5196,実績DB!$J$3:$J$104,0)),"")</f>
        <v/>
      </c>
    </row>
    <row r="5197">
      <c r="A5197" t="n">
        <v>5195</v>
      </c>
      <c r="B5197" t="inlineStr">
        <is>
          <t>中国</t>
        </is>
      </c>
      <c r="C5197" t="inlineStr">
        <is>
          <t>錦川第一変電所</t>
        </is>
      </c>
      <c r="D5197" t="inlineStr">
        <is>
          <t>山口県</t>
        </is>
      </c>
      <c r="E5197" t="n">
        <v>66</v>
      </c>
      <c r="F5197" t="n">
        <v>6</v>
      </c>
      <c r="G5197" s="3" t="n"/>
      <c r="H5197" s="3" t="n"/>
      <c r="I5197" t="inlineStr">
        <is>
          <t>未取得</t>
        </is>
      </c>
      <c r="J5197" t="n">
        <v>8</v>
      </c>
      <c r="K5197" t="n">
        <v>8</v>
      </c>
      <c r="L5197" t="n">
        <v>-8</v>
      </c>
      <c r="M5197" t="n">
        <v>0</v>
      </c>
      <c r="N5197" t="n">
        <v>0</v>
      </c>
      <c r="O5197" t="inlineStr">
        <is>
          <t>不可 ♯3</t>
        </is>
      </c>
      <c r="P5197" t="inlineStr">
        <is>
          <t>有り</t>
        </is>
      </c>
      <c r="R5197" s="4">
        <f>IF(COUNT($M5197:$N5197)=0,"",IF(AND(IF($N5197&lt;&gt;"",$N5197,$M5197)&lt;=0,$O5197&lt;&gt;"可"),"警告",""))</f>
        <v/>
      </c>
      <c r="S5197" s="4">
        <f>IF(COUNT($M5197:$N5197)=0,0,IF(IF($N5197&lt;&gt;"",$N5197,$M5197)&gt;=スコアリング基準!$B$20,スコアリング基準!$C$20,IF(IF($N5197&lt;&gt;"",$N5197,$M5197)&gt;=スコアリング基準!$B$21,スコアリング基準!$C$21,IF(IF($N5197&lt;&gt;"",$N5197,$M5197)&gt;0,スコアリング基準!$C$22,0))))</f>
        <v/>
      </c>
      <c r="T5197" s="4">
        <f>IF($O5197="可",スコアリング基準!$C$23,0)</f>
        <v/>
      </c>
      <c r="U5197" s="4">
        <f>IF(OR(COUNT($K5197:$L5197)&lt;2,$K5197=0),0,IF(ABS($L5197)/$K5197&lt;=スコアリング基準!$B$24,スコアリング基準!$C$24,IF(ABS($L5197)/$K5197&lt;=スコアリング基準!$B$25,スコアリング基準!$C$25,IF(ABS($L5197)/$K5197&lt;=スコアリング基準!$B$26,スコアリング基準!$C$26,0))))</f>
        <v/>
      </c>
      <c r="V5197" s="4">
        <f>IF($P5197="なし",スコアリング基準!$C$27,0)</f>
        <v/>
      </c>
      <c r="W5197" s="4">
        <f>IF($F5197="",0,IF(ISNUMBER($F5197),IF($F5197&lt;=スコアリング基準!$B$28,スコアリング基準!$C$28,スコアリング基準!$C$29),0))</f>
        <v/>
      </c>
      <c r="X5197" s="4">
        <f>IFERROR(VLOOKUP($B5197,スコアリング基準!$A$36:$B$46,2,FALSE),0)</f>
        <v/>
      </c>
      <c r="Y5197" s="4">
        <f>SUM($S5197:$X5197)</f>
        <v/>
      </c>
      <c r="Z5197" s="4">
        <f>IF(COUNT($M5197:$N5197)=0,"データ無",IF($Y5197&gt;=スコアリング基準!$B$30,"S",IF($Y5197&gt;=スコアリング基準!$B$31,"A",IF($Y5197&gt;=スコアリング基準!$B$32,"B","C"))))</f>
        <v/>
      </c>
      <c r="AA5197">
        <f>IFERROR(INDEX(実績DB!$I$3:$I$104,MATCH($B5197&amp;$C5197,実績DB!$J$3:$J$104,0)),"")</f>
        <v/>
      </c>
    </row>
    <row r="5198">
      <c r="A5198" t="n">
        <v>5196</v>
      </c>
      <c r="B5198" t="inlineStr">
        <is>
          <t>中国</t>
        </is>
      </c>
      <c r="C5198" t="inlineStr">
        <is>
          <t>錦川第二変電所</t>
        </is>
      </c>
      <c r="D5198" t="inlineStr">
        <is>
          <t>山口県</t>
        </is>
      </c>
      <c r="E5198" t="n">
        <v>66</v>
      </c>
      <c r="F5198" t="n">
        <v>6</v>
      </c>
      <c r="G5198" s="3" t="n"/>
      <c r="H5198" s="3" t="n"/>
      <c r="I5198" t="inlineStr">
        <is>
          <t>未取得</t>
        </is>
      </c>
      <c r="J5198" t="n">
        <v>7</v>
      </c>
      <c r="K5198" t="n">
        <v>7</v>
      </c>
      <c r="L5198" t="n">
        <v>-7</v>
      </c>
      <c r="M5198" t="n">
        <v>0</v>
      </c>
      <c r="N5198" t="n">
        <v>0</v>
      </c>
      <c r="O5198" t="inlineStr">
        <is>
          <t>不可 ♯3</t>
        </is>
      </c>
      <c r="P5198" t="inlineStr">
        <is>
          <t>有り</t>
        </is>
      </c>
      <c r="R5198" s="4">
        <f>IF(COUNT($M5198:$N5198)=0,"",IF(AND(IF($N5198&lt;&gt;"",$N5198,$M5198)&lt;=0,$O5198&lt;&gt;"可"),"警告",""))</f>
        <v/>
      </c>
      <c r="S5198" s="4">
        <f>IF(COUNT($M5198:$N5198)=0,0,IF(IF($N5198&lt;&gt;"",$N5198,$M5198)&gt;=スコアリング基準!$B$20,スコアリング基準!$C$20,IF(IF($N5198&lt;&gt;"",$N5198,$M5198)&gt;=スコアリング基準!$B$21,スコアリング基準!$C$21,IF(IF($N5198&lt;&gt;"",$N5198,$M5198)&gt;0,スコアリング基準!$C$22,0))))</f>
        <v/>
      </c>
      <c r="T5198" s="4">
        <f>IF($O5198="可",スコアリング基準!$C$23,0)</f>
        <v/>
      </c>
      <c r="U5198" s="4">
        <f>IF(OR(COUNT($K5198:$L5198)&lt;2,$K5198=0),0,IF(ABS($L5198)/$K5198&lt;=スコアリング基準!$B$24,スコアリング基準!$C$24,IF(ABS($L5198)/$K5198&lt;=スコアリング基準!$B$25,スコアリング基準!$C$25,IF(ABS($L5198)/$K5198&lt;=スコアリング基準!$B$26,スコアリング基準!$C$26,0))))</f>
        <v/>
      </c>
      <c r="V5198" s="4">
        <f>IF($P5198="なし",スコアリング基準!$C$27,0)</f>
        <v/>
      </c>
      <c r="W5198" s="4">
        <f>IF($F5198="",0,IF(ISNUMBER($F5198),IF($F5198&lt;=スコアリング基準!$B$28,スコアリング基準!$C$28,スコアリング基準!$C$29),0))</f>
        <v/>
      </c>
      <c r="X5198" s="4">
        <f>IFERROR(VLOOKUP($B5198,スコアリング基準!$A$36:$B$46,2,FALSE),0)</f>
        <v/>
      </c>
      <c r="Y5198" s="4">
        <f>SUM($S5198:$X5198)</f>
        <v/>
      </c>
      <c r="Z5198" s="4">
        <f>IF(COUNT($M5198:$N5198)=0,"データ無",IF($Y5198&gt;=スコアリング基準!$B$30,"S",IF($Y5198&gt;=スコアリング基準!$B$31,"A",IF($Y5198&gt;=スコアリング基準!$B$32,"B","C"))))</f>
        <v/>
      </c>
      <c r="AA5198">
        <f>IFERROR(INDEX(実績DB!$I$3:$I$104,MATCH($B5198&amp;$C5198,実績DB!$J$3:$J$104,0)),"")</f>
        <v/>
      </c>
    </row>
    <row r="5199">
      <c r="A5199" t="n">
        <v>5197</v>
      </c>
      <c r="B5199" t="inlineStr">
        <is>
          <t>中国</t>
        </is>
      </c>
      <c r="C5199" t="inlineStr">
        <is>
          <t>長門峡変電所</t>
        </is>
      </c>
      <c r="D5199" t="inlineStr">
        <is>
          <t>山口県</t>
        </is>
      </c>
      <c r="E5199" t="n">
        <v>66</v>
      </c>
      <c r="F5199" t="n">
        <v>6</v>
      </c>
      <c r="G5199" s="3" t="n"/>
      <c r="H5199" s="3" t="n"/>
      <c r="I5199" t="inlineStr">
        <is>
          <t>未取得</t>
        </is>
      </c>
      <c r="J5199" t="n">
        <v>14</v>
      </c>
      <c r="K5199" t="n">
        <v>14</v>
      </c>
      <c r="L5199" t="n">
        <v>-5</v>
      </c>
      <c r="M5199" t="n">
        <v>9</v>
      </c>
      <c r="N5199" t="n">
        <v>0</v>
      </c>
      <c r="O5199" t="inlineStr">
        <is>
          <t>不可 ♯3</t>
        </is>
      </c>
      <c r="P5199" t="inlineStr">
        <is>
          <t>有り</t>
        </is>
      </c>
      <c r="R5199" s="4">
        <f>IF(COUNT($M5199:$N5199)=0,"",IF(AND(IF($N5199&lt;&gt;"",$N5199,$M5199)&lt;=0,$O5199&lt;&gt;"可"),"警告",""))</f>
        <v/>
      </c>
      <c r="S5199" s="4">
        <f>IF(COUNT($M5199:$N5199)=0,0,IF(IF($N5199&lt;&gt;"",$N5199,$M5199)&gt;=スコアリング基準!$B$20,スコアリング基準!$C$20,IF(IF($N5199&lt;&gt;"",$N5199,$M5199)&gt;=スコアリング基準!$B$21,スコアリング基準!$C$21,IF(IF($N5199&lt;&gt;"",$N5199,$M5199)&gt;0,スコアリング基準!$C$22,0))))</f>
        <v/>
      </c>
      <c r="T5199" s="4">
        <f>IF($O5199="可",スコアリング基準!$C$23,0)</f>
        <v/>
      </c>
      <c r="U5199" s="4">
        <f>IF(OR(COUNT($K5199:$L5199)&lt;2,$K5199=0),0,IF(ABS($L5199)/$K5199&lt;=スコアリング基準!$B$24,スコアリング基準!$C$24,IF(ABS($L5199)/$K5199&lt;=スコアリング基準!$B$25,スコアリング基準!$C$25,IF(ABS($L5199)/$K5199&lt;=スコアリング基準!$B$26,スコアリング基準!$C$26,0))))</f>
        <v/>
      </c>
      <c r="V5199" s="4">
        <f>IF($P5199="なし",スコアリング基準!$C$27,0)</f>
        <v/>
      </c>
      <c r="W5199" s="4">
        <f>IF($F5199="",0,IF(ISNUMBER($F5199),IF($F5199&lt;=スコアリング基準!$B$28,スコアリング基準!$C$28,スコアリング基準!$C$29),0))</f>
        <v/>
      </c>
      <c r="X5199" s="4">
        <f>IFERROR(VLOOKUP($B5199,スコアリング基準!$A$36:$B$46,2,FALSE),0)</f>
        <v/>
      </c>
      <c r="Y5199" s="4">
        <f>SUM($S5199:$X5199)</f>
        <v/>
      </c>
      <c r="Z5199" s="4">
        <f>IF(COUNT($M5199:$N5199)=0,"データ無",IF($Y5199&gt;=スコアリング基準!$B$30,"S",IF($Y5199&gt;=スコアリング基準!$B$31,"A",IF($Y5199&gt;=スコアリング基準!$B$32,"B","C"))))</f>
        <v/>
      </c>
      <c r="AA5199">
        <f>IFERROR(INDEX(実績DB!$I$3:$I$104,MATCH($B5199&amp;$C5199,実績DB!$J$3:$J$104,0)),"")</f>
        <v/>
      </c>
    </row>
    <row r="5200">
      <c r="A5200" t="n">
        <v>5198</v>
      </c>
      <c r="B5200" t="inlineStr">
        <is>
          <t>中国</t>
        </is>
      </c>
      <c r="C5200" t="inlineStr">
        <is>
          <t>間上変電所</t>
        </is>
      </c>
      <c r="D5200" t="inlineStr">
        <is>
          <t>山口県</t>
        </is>
      </c>
      <c r="E5200" t="n">
        <v>66</v>
      </c>
      <c r="F5200" t="n">
        <v>6</v>
      </c>
      <c r="G5200" s="3" t="n"/>
      <c r="H5200" s="3" t="n"/>
      <c r="I5200" t="inlineStr">
        <is>
          <t>未取得</t>
        </is>
      </c>
      <c r="J5200" t="n">
        <v>7</v>
      </c>
      <c r="K5200" t="n">
        <v>7</v>
      </c>
      <c r="L5200" t="n">
        <v>-7</v>
      </c>
      <c r="M5200" t="n">
        <v>0</v>
      </c>
      <c r="N5200" t="n">
        <v>0</v>
      </c>
      <c r="O5200" t="inlineStr">
        <is>
          <t>不可 ♯3</t>
        </is>
      </c>
      <c r="P5200" t="inlineStr">
        <is>
          <t>有り</t>
        </is>
      </c>
      <c r="R5200" s="4">
        <f>IF(COUNT($M5200:$N5200)=0,"",IF(AND(IF($N5200&lt;&gt;"",$N5200,$M5200)&lt;=0,$O5200&lt;&gt;"可"),"警告",""))</f>
        <v/>
      </c>
      <c r="S5200" s="4">
        <f>IF(COUNT($M5200:$N5200)=0,0,IF(IF($N5200&lt;&gt;"",$N5200,$M5200)&gt;=スコアリング基準!$B$20,スコアリング基準!$C$20,IF(IF($N5200&lt;&gt;"",$N5200,$M5200)&gt;=スコアリング基準!$B$21,スコアリング基準!$C$21,IF(IF($N5200&lt;&gt;"",$N5200,$M5200)&gt;0,スコアリング基準!$C$22,0))))</f>
        <v/>
      </c>
      <c r="T5200" s="4">
        <f>IF($O5200="可",スコアリング基準!$C$23,0)</f>
        <v/>
      </c>
      <c r="U5200" s="4">
        <f>IF(OR(COUNT($K5200:$L5200)&lt;2,$K5200=0),0,IF(ABS($L5200)/$K5200&lt;=スコアリング基準!$B$24,スコアリング基準!$C$24,IF(ABS($L5200)/$K5200&lt;=スコアリング基準!$B$25,スコアリング基準!$C$25,IF(ABS($L5200)/$K5200&lt;=スコアリング基準!$B$26,スコアリング基準!$C$26,0))))</f>
        <v/>
      </c>
      <c r="V5200" s="4">
        <f>IF($P5200="なし",スコアリング基準!$C$27,0)</f>
        <v/>
      </c>
      <c r="W5200" s="4">
        <f>IF($F5200="",0,IF(ISNUMBER($F5200),IF($F5200&lt;=スコアリング基準!$B$28,スコアリング基準!$C$28,スコアリング基準!$C$29),0))</f>
        <v/>
      </c>
      <c r="X5200" s="4">
        <f>IFERROR(VLOOKUP($B5200,スコアリング基準!$A$36:$B$46,2,FALSE),0)</f>
        <v/>
      </c>
      <c r="Y5200" s="4">
        <f>SUM($S5200:$X5200)</f>
        <v/>
      </c>
      <c r="Z5200" s="4">
        <f>IF(COUNT($M5200:$N5200)=0,"データ無",IF($Y5200&gt;=スコアリング基準!$B$30,"S",IF($Y5200&gt;=スコアリング基準!$B$31,"A",IF($Y5200&gt;=スコアリング基準!$B$32,"B","C"))))</f>
        <v/>
      </c>
      <c r="AA5200">
        <f>IFERROR(INDEX(実績DB!$I$3:$I$104,MATCH($B5200&amp;$C5200,実績DB!$J$3:$J$104,0)),"")</f>
        <v/>
      </c>
    </row>
    <row r="5201">
      <c r="A5201" t="n">
        <v>5199</v>
      </c>
      <c r="B5201" t="inlineStr">
        <is>
          <t>中国</t>
        </is>
      </c>
      <c r="C5201" t="inlineStr">
        <is>
          <t>阿月変電所</t>
        </is>
      </c>
      <c r="D5201" t="inlineStr">
        <is>
          <t>山口県</t>
        </is>
      </c>
      <c r="E5201" t="n">
        <v>66</v>
      </c>
      <c r="F5201" t="n">
        <v>6</v>
      </c>
      <c r="G5201" s="3" t="n">
        <v>33.88879</v>
      </c>
      <c r="H5201" s="3" t="n">
        <v>132.12644</v>
      </c>
      <c r="I5201" t="inlineStr">
        <is>
          <t>Google Places(名称一致)</t>
        </is>
      </c>
      <c r="J5201" t="n">
        <v>14</v>
      </c>
      <c r="K5201" t="n">
        <v>14</v>
      </c>
      <c r="L5201" t="n">
        <v>-10</v>
      </c>
      <c r="M5201" t="n">
        <v>4</v>
      </c>
      <c r="N5201" t="n">
        <v>0</v>
      </c>
      <c r="O5201" t="inlineStr">
        <is>
          <t>不可 ♯3</t>
        </is>
      </c>
      <c r="P5201" t="inlineStr">
        <is>
          <t>有り</t>
        </is>
      </c>
      <c r="R5201" s="4">
        <f>IF(COUNT($M5201:$N5201)=0,"",IF(AND(IF($N5201&lt;&gt;"",$N5201,$M5201)&lt;=0,$O5201&lt;&gt;"可"),"警告",""))</f>
        <v/>
      </c>
      <c r="S5201" s="4">
        <f>IF(COUNT($M5201:$N5201)=0,0,IF(IF($N5201&lt;&gt;"",$N5201,$M5201)&gt;=スコアリング基準!$B$20,スコアリング基準!$C$20,IF(IF($N5201&lt;&gt;"",$N5201,$M5201)&gt;=スコアリング基準!$B$21,スコアリング基準!$C$21,IF(IF($N5201&lt;&gt;"",$N5201,$M5201)&gt;0,スコアリング基準!$C$22,0))))</f>
        <v/>
      </c>
      <c r="T5201" s="4">
        <f>IF($O5201="可",スコアリング基準!$C$23,0)</f>
        <v/>
      </c>
      <c r="U5201" s="4">
        <f>IF(OR(COUNT($K5201:$L5201)&lt;2,$K5201=0),0,IF(ABS($L5201)/$K5201&lt;=スコアリング基準!$B$24,スコアリング基準!$C$24,IF(ABS($L5201)/$K5201&lt;=スコアリング基準!$B$25,スコアリング基準!$C$25,IF(ABS($L5201)/$K5201&lt;=スコアリング基準!$B$26,スコアリング基準!$C$26,0))))</f>
        <v/>
      </c>
      <c r="V5201" s="4">
        <f>IF($P5201="なし",スコアリング基準!$C$27,0)</f>
        <v/>
      </c>
      <c r="W5201" s="4">
        <f>IF($F5201="",0,IF(ISNUMBER($F5201),IF($F5201&lt;=スコアリング基準!$B$28,スコアリング基準!$C$28,スコアリング基準!$C$29),0))</f>
        <v/>
      </c>
      <c r="X5201" s="4">
        <f>IFERROR(VLOOKUP($B5201,スコアリング基準!$A$36:$B$46,2,FALSE),0)</f>
        <v/>
      </c>
      <c r="Y5201" s="4">
        <f>SUM($S5201:$X5201)</f>
        <v/>
      </c>
      <c r="Z5201" s="4">
        <f>IF(COUNT($M5201:$N5201)=0,"データ無",IF($Y5201&gt;=スコアリング基準!$B$30,"S",IF($Y5201&gt;=スコアリング基準!$B$31,"A",IF($Y5201&gt;=スコアリング基準!$B$32,"B","C"))))</f>
        <v/>
      </c>
      <c r="AA5201">
        <f>IFERROR(INDEX(実績DB!$I$3:$I$104,MATCH($B5201&amp;$C5201,実績DB!$J$3:$J$104,0)),"")</f>
        <v/>
      </c>
    </row>
    <row r="5202">
      <c r="A5202" t="n">
        <v>5200</v>
      </c>
      <c r="B5202" t="inlineStr">
        <is>
          <t>中国</t>
        </is>
      </c>
      <c r="C5202" t="inlineStr">
        <is>
          <t>阿知須変電所</t>
        </is>
      </c>
      <c r="D5202" t="inlineStr">
        <is>
          <t>山口県</t>
        </is>
      </c>
      <c r="E5202" t="n">
        <v>66</v>
      </c>
      <c r="F5202" t="n">
        <v>6</v>
      </c>
      <c r="G5202" s="3" t="n">
        <v>34.025026</v>
      </c>
      <c r="H5202" s="3" t="n">
        <v>131.342234</v>
      </c>
      <c r="I5202" t="inlineStr">
        <is>
          <t>Google Places(名称一致)</t>
        </is>
      </c>
      <c r="J5202" t="n">
        <v>28</v>
      </c>
      <c r="K5202" t="n">
        <v>23</v>
      </c>
      <c r="L5202" t="n">
        <v>-23</v>
      </c>
      <c r="M5202" t="n">
        <v>0</v>
      </c>
      <c r="N5202" t="n">
        <v>0</v>
      </c>
      <c r="O5202" t="inlineStr">
        <is>
          <t>不可 ♯3</t>
        </is>
      </c>
      <c r="P5202" t="inlineStr">
        <is>
          <t>有り</t>
        </is>
      </c>
      <c r="R5202" s="4">
        <f>IF(COUNT($M5202:$N5202)=0,"",IF(AND(IF($N5202&lt;&gt;"",$N5202,$M5202)&lt;=0,$O5202&lt;&gt;"可"),"警告",""))</f>
        <v/>
      </c>
      <c r="S5202" s="4">
        <f>IF(COUNT($M5202:$N5202)=0,0,IF(IF($N5202&lt;&gt;"",$N5202,$M5202)&gt;=スコアリング基準!$B$20,スコアリング基準!$C$20,IF(IF($N5202&lt;&gt;"",$N5202,$M5202)&gt;=スコアリング基準!$B$21,スコアリング基準!$C$21,IF(IF($N5202&lt;&gt;"",$N5202,$M5202)&gt;0,スコアリング基準!$C$22,0))))</f>
        <v/>
      </c>
      <c r="T5202" s="4">
        <f>IF($O5202="可",スコアリング基準!$C$23,0)</f>
        <v/>
      </c>
      <c r="U5202" s="4">
        <f>IF(OR(COUNT($K5202:$L5202)&lt;2,$K5202=0),0,IF(ABS($L5202)/$K5202&lt;=スコアリング基準!$B$24,スコアリング基準!$C$24,IF(ABS($L5202)/$K5202&lt;=スコアリング基準!$B$25,スコアリング基準!$C$25,IF(ABS($L5202)/$K5202&lt;=スコアリング基準!$B$26,スコアリング基準!$C$26,0))))</f>
        <v/>
      </c>
      <c r="V5202" s="4">
        <f>IF($P5202="なし",スコアリング基準!$C$27,0)</f>
        <v/>
      </c>
      <c r="W5202" s="4">
        <f>IF($F5202="",0,IF(ISNUMBER($F5202),IF($F5202&lt;=スコアリング基準!$B$28,スコアリング基準!$C$28,スコアリング基準!$C$29),0))</f>
        <v/>
      </c>
      <c r="X5202" s="4">
        <f>IFERROR(VLOOKUP($B5202,スコアリング基準!$A$36:$B$46,2,FALSE),0)</f>
        <v/>
      </c>
      <c r="Y5202" s="4">
        <f>SUM($S5202:$X5202)</f>
        <v/>
      </c>
      <c r="Z5202" s="4">
        <f>IF(COUNT($M5202:$N5202)=0,"データ無",IF($Y5202&gt;=スコアリング基準!$B$30,"S",IF($Y5202&gt;=スコアリング基準!$B$31,"A",IF($Y5202&gt;=スコアリング基準!$B$32,"B","C"))))</f>
        <v/>
      </c>
      <c r="AA5202">
        <f>IFERROR(INDEX(実績DB!$I$3:$I$104,MATCH($B5202&amp;$C5202,実績DB!$J$3:$J$104,0)),"")</f>
        <v/>
      </c>
    </row>
    <row r="5203">
      <c r="A5203" t="n">
        <v>5201</v>
      </c>
      <c r="B5203" t="inlineStr">
        <is>
          <t>中国</t>
        </is>
      </c>
      <c r="C5203" t="inlineStr">
        <is>
          <t>鞆変電所</t>
        </is>
      </c>
      <c r="D5203" t="inlineStr">
        <is>
          <t>広島県</t>
        </is>
      </c>
      <c r="E5203" t="n">
        <v>66</v>
      </c>
      <c r="F5203" t="n">
        <v>6</v>
      </c>
      <c r="G5203" s="3" t="n">
        <v>34.3926</v>
      </c>
      <c r="H5203" s="3" t="n">
        <v>133.37915</v>
      </c>
      <c r="I5203" t="inlineStr">
        <is>
          <t>Google Places(名称一致)</t>
        </is>
      </c>
      <c r="J5203" t="n">
        <v>19</v>
      </c>
      <c r="K5203" t="n">
        <v>19</v>
      </c>
      <c r="L5203" t="n">
        <v>-13</v>
      </c>
      <c r="M5203" t="n">
        <v>6</v>
      </c>
      <c r="N5203" t="n">
        <v>0</v>
      </c>
      <c r="O5203" t="inlineStr">
        <is>
          <t>不可 ♯3</t>
        </is>
      </c>
      <c r="P5203" t="inlineStr">
        <is>
          <t>有り</t>
        </is>
      </c>
      <c r="R5203" s="4">
        <f>IF(COUNT($M5203:$N5203)=0,"",IF(AND(IF($N5203&lt;&gt;"",$N5203,$M5203)&lt;=0,$O5203&lt;&gt;"可"),"警告",""))</f>
        <v/>
      </c>
      <c r="S5203" s="4">
        <f>IF(COUNT($M5203:$N5203)=0,0,IF(IF($N5203&lt;&gt;"",$N5203,$M5203)&gt;=スコアリング基準!$B$20,スコアリング基準!$C$20,IF(IF($N5203&lt;&gt;"",$N5203,$M5203)&gt;=スコアリング基準!$B$21,スコアリング基準!$C$21,IF(IF($N5203&lt;&gt;"",$N5203,$M5203)&gt;0,スコアリング基準!$C$22,0))))</f>
        <v/>
      </c>
      <c r="T5203" s="4">
        <f>IF($O5203="可",スコアリング基準!$C$23,0)</f>
        <v/>
      </c>
      <c r="U5203" s="4">
        <f>IF(OR(COUNT($K5203:$L5203)&lt;2,$K5203=0),0,IF(ABS($L5203)/$K5203&lt;=スコアリング基準!$B$24,スコアリング基準!$C$24,IF(ABS($L5203)/$K5203&lt;=スコアリング基準!$B$25,スコアリング基準!$C$25,IF(ABS($L5203)/$K5203&lt;=スコアリング基準!$B$26,スコアリング基準!$C$26,0))))</f>
        <v/>
      </c>
      <c r="V5203" s="4">
        <f>IF($P5203="なし",スコアリング基準!$C$27,0)</f>
        <v/>
      </c>
      <c r="W5203" s="4">
        <f>IF($F5203="",0,IF(ISNUMBER($F5203),IF($F5203&lt;=スコアリング基準!$B$28,スコアリング基準!$C$28,スコアリング基準!$C$29),0))</f>
        <v/>
      </c>
      <c r="X5203" s="4">
        <f>IFERROR(VLOOKUP($B5203,スコアリング基準!$A$36:$B$46,2,FALSE),0)</f>
        <v/>
      </c>
      <c r="Y5203" s="4">
        <f>SUM($S5203:$X5203)</f>
        <v/>
      </c>
      <c r="Z5203" s="4">
        <f>IF(COUNT($M5203:$N5203)=0,"データ無",IF($Y5203&gt;=スコアリング基準!$B$30,"S",IF($Y5203&gt;=スコアリング基準!$B$31,"A",IF($Y5203&gt;=スコアリング基準!$B$32,"B","C"))))</f>
        <v/>
      </c>
      <c r="AA5203">
        <f>IFERROR(INDEX(実績DB!$I$3:$I$104,MATCH($B5203&amp;$C5203,実績DB!$J$3:$J$104,0)),"")</f>
        <v/>
      </c>
    </row>
    <row r="5204">
      <c r="A5204" t="n">
        <v>5202</v>
      </c>
      <c r="B5204" t="inlineStr">
        <is>
          <t>中国</t>
        </is>
      </c>
      <c r="C5204" t="inlineStr">
        <is>
          <t>高津変電所</t>
        </is>
      </c>
      <c r="D5204" t="inlineStr">
        <is>
          <t>島根県</t>
        </is>
      </c>
      <c r="E5204" t="n">
        <v>66</v>
      </c>
      <c r="F5204" t="n">
        <v>6</v>
      </c>
      <c r="G5204" s="3" t="n">
        <v>34.676579</v>
      </c>
      <c r="H5204" s="3" t="n">
        <v>131.821423</v>
      </c>
      <c r="I5204" t="inlineStr">
        <is>
          <t>Google Places(名称一致)</t>
        </is>
      </c>
      <c r="J5204" t="n">
        <v>19</v>
      </c>
      <c r="K5204" t="n">
        <v>14</v>
      </c>
      <c r="L5204" t="n">
        <v>-11</v>
      </c>
      <c r="M5204" t="n">
        <v>3</v>
      </c>
      <c r="N5204" t="n">
        <v>0</v>
      </c>
      <c r="O5204" t="inlineStr">
        <is>
          <t>不可 ♯3</t>
        </is>
      </c>
      <c r="P5204" t="inlineStr">
        <is>
          <t>有り</t>
        </is>
      </c>
      <c r="R5204" s="4">
        <f>IF(COUNT($M5204:$N5204)=0,"",IF(AND(IF($N5204&lt;&gt;"",$N5204,$M5204)&lt;=0,$O5204&lt;&gt;"可"),"警告",""))</f>
        <v/>
      </c>
      <c r="S5204" s="4">
        <f>IF(COUNT($M5204:$N5204)=0,0,IF(IF($N5204&lt;&gt;"",$N5204,$M5204)&gt;=スコアリング基準!$B$20,スコアリング基準!$C$20,IF(IF($N5204&lt;&gt;"",$N5204,$M5204)&gt;=スコアリング基準!$B$21,スコアリング基準!$C$21,IF(IF($N5204&lt;&gt;"",$N5204,$M5204)&gt;0,スコアリング基準!$C$22,0))))</f>
        <v/>
      </c>
      <c r="T5204" s="4">
        <f>IF($O5204="可",スコアリング基準!$C$23,0)</f>
        <v/>
      </c>
      <c r="U5204" s="4">
        <f>IF(OR(COUNT($K5204:$L5204)&lt;2,$K5204=0),0,IF(ABS($L5204)/$K5204&lt;=スコアリング基準!$B$24,スコアリング基準!$C$24,IF(ABS($L5204)/$K5204&lt;=スコアリング基準!$B$25,スコアリング基準!$C$25,IF(ABS($L5204)/$K5204&lt;=スコアリング基準!$B$26,スコアリング基準!$C$26,0))))</f>
        <v/>
      </c>
      <c r="V5204" s="4">
        <f>IF($P5204="なし",スコアリング基準!$C$27,0)</f>
        <v/>
      </c>
      <c r="W5204" s="4">
        <f>IF($F5204="",0,IF(ISNUMBER($F5204),IF($F5204&lt;=スコアリング基準!$B$28,スコアリング基準!$C$28,スコアリング基準!$C$29),0))</f>
        <v/>
      </c>
      <c r="X5204" s="4">
        <f>IFERROR(VLOOKUP($B5204,スコアリング基準!$A$36:$B$46,2,FALSE),0)</f>
        <v/>
      </c>
      <c r="Y5204" s="4">
        <f>SUM($S5204:$X5204)</f>
        <v/>
      </c>
      <c r="Z5204" s="4">
        <f>IF(COUNT($M5204:$N5204)=0,"データ無",IF($Y5204&gt;=スコアリング基準!$B$30,"S",IF($Y5204&gt;=スコアリング基準!$B$31,"A",IF($Y5204&gt;=スコアリング基準!$B$32,"B","C"))))</f>
        <v/>
      </c>
      <c r="AA5204">
        <f>IFERROR(INDEX(実績DB!$I$3:$I$104,MATCH($B5204&amp;$C5204,実績DB!$J$3:$J$104,0)),"")</f>
        <v/>
      </c>
    </row>
    <row r="5205">
      <c r="A5205" t="n">
        <v>5203</v>
      </c>
      <c r="B5205" t="inlineStr">
        <is>
          <t>中国</t>
        </is>
      </c>
      <c r="C5205" t="inlineStr">
        <is>
          <t>鹿島変電所</t>
        </is>
      </c>
      <c r="D5205" t="inlineStr">
        <is>
          <t>島根県</t>
        </is>
      </c>
      <c r="E5205" t="n">
        <v>66</v>
      </c>
      <c r="F5205" t="n">
        <v>22</v>
      </c>
      <c r="G5205" s="3" t="n">
        <v>35.52965</v>
      </c>
      <c r="H5205" s="3" t="n">
        <v>133.00885</v>
      </c>
      <c r="I5205" t="inlineStr">
        <is>
          <t>Google Places(名称一致)</t>
        </is>
      </c>
      <c r="J5205" t="n">
        <v>19</v>
      </c>
      <c r="K5205" t="n">
        <v>9</v>
      </c>
      <c r="L5205" t="n">
        <v>-3</v>
      </c>
      <c r="M5205" t="n">
        <v>6</v>
      </c>
      <c r="N5205" t="n">
        <v>0</v>
      </c>
      <c r="O5205" t="inlineStr">
        <is>
          <t>不可 ♯2</t>
        </is>
      </c>
      <c r="P5205" t="inlineStr">
        <is>
          <t>有り</t>
        </is>
      </c>
      <c r="R5205" s="4">
        <f>IF(COUNT($M5205:$N5205)=0,"",IF(AND(IF($N5205&lt;&gt;"",$N5205,$M5205)&lt;=0,$O5205&lt;&gt;"可"),"警告",""))</f>
        <v/>
      </c>
      <c r="S5205" s="4">
        <f>IF(COUNT($M5205:$N5205)=0,0,IF(IF($N5205&lt;&gt;"",$N5205,$M5205)&gt;=スコアリング基準!$B$20,スコアリング基準!$C$20,IF(IF($N5205&lt;&gt;"",$N5205,$M5205)&gt;=スコアリング基準!$B$21,スコアリング基準!$C$21,IF(IF($N5205&lt;&gt;"",$N5205,$M5205)&gt;0,スコアリング基準!$C$22,0))))</f>
        <v/>
      </c>
      <c r="T5205" s="4">
        <f>IF($O5205="可",スコアリング基準!$C$23,0)</f>
        <v/>
      </c>
      <c r="U5205" s="4">
        <f>IF(OR(COUNT($K5205:$L5205)&lt;2,$K5205=0),0,IF(ABS($L5205)/$K5205&lt;=スコアリング基準!$B$24,スコアリング基準!$C$24,IF(ABS($L5205)/$K5205&lt;=スコアリング基準!$B$25,スコアリング基準!$C$25,IF(ABS($L5205)/$K5205&lt;=スコアリング基準!$B$26,スコアリング基準!$C$26,0))))</f>
        <v/>
      </c>
      <c r="V5205" s="4">
        <f>IF($P5205="なし",スコアリング基準!$C$27,0)</f>
        <v/>
      </c>
      <c r="W5205" s="4">
        <f>IF($F5205="",0,IF(ISNUMBER($F5205),IF($F5205&lt;=スコアリング基準!$B$28,スコアリング基準!$C$28,スコアリング基準!$C$29),0))</f>
        <v/>
      </c>
      <c r="X5205" s="4">
        <f>IFERROR(VLOOKUP($B5205,スコアリング基準!$A$36:$B$46,2,FALSE),0)</f>
        <v/>
      </c>
      <c r="Y5205" s="4">
        <f>SUM($S5205:$X5205)</f>
        <v/>
      </c>
      <c r="Z5205" s="4">
        <f>IF(COUNT($M5205:$N5205)=0,"データ無",IF($Y5205&gt;=スコアリング基準!$B$30,"S",IF($Y5205&gt;=スコアリング基準!$B$31,"A",IF($Y5205&gt;=スコアリング基準!$B$32,"B","C"))))</f>
        <v/>
      </c>
      <c r="AA5205">
        <f>IFERROR(INDEX(実績DB!$I$3:$I$104,MATCH($B5205&amp;$C5205,実績DB!$J$3:$J$104,0)),"")</f>
        <v/>
      </c>
    </row>
    <row r="5206">
      <c r="A5206" t="n">
        <v>5204</v>
      </c>
      <c r="B5206" t="inlineStr">
        <is>
          <t>中国</t>
        </is>
      </c>
      <c r="C5206" t="inlineStr">
        <is>
          <t>黒坂変電所</t>
        </is>
      </c>
      <c r="D5206" t="inlineStr">
        <is>
          <t>鳥取県</t>
        </is>
      </c>
      <c r="E5206" t="n">
        <v>66</v>
      </c>
      <c r="F5206" t="n">
        <v>6</v>
      </c>
      <c r="G5206" s="3" t="n"/>
      <c r="H5206" s="3" t="n"/>
      <c r="I5206" t="inlineStr">
        <is>
          <t>未取得</t>
        </is>
      </c>
      <c r="J5206" t="n">
        <v>9</v>
      </c>
      <c r="K5206" t="n">
        <v>9</v>
      </c>
      <c r="L5206" t="n">
        <v>-5</v>
      </c>
      <c r="M5206" t="n">
        <v>4</v>
      </c>
      <c r="N5206" t="n">
        <v>0</v>
      </c>
      <c r="O5206" t="inlineStr">
        <is>
          <t>不可 ♯3</t>
        </is>
      </c>
      <c r="P5206" t="inlineStr">
        <is>
          <t>有り</t>
        </is>
      </c>
      <c r="R5206" s="4">
        <f>IF(COUNT($M5206:$N5206)=0,"",IF(AND(IF($N5206&lt;&gt;"",$N5206,$M5206)&lt;=0,$O5206&lt;&gt;"可"),"警告",""))</f>
        <v/>
      </c>
      <c r="S5206" s="4">
        <f>IF(COUNT($M5206:$N5206)=0,0,IF(IF($N5206&lt;&gt;"",$N5206,$M5206)&gt;=スコアリング基準!$B$20,スコアリング基準!$C$20,IF(IF($N5206&lt;&gt;"",$N5206,$M5206)&gt;=スコアリング基準!$B$21,スコアリング基準!$C$21,IF(IF($N5206&lt;&gt;"",$N5206,$M5206)&gt;0,スコアリング基準!$C$22,0))))</f>
        <v/>
      </c>
      <c r="T5206" s="4">
        <f>IF($O5206="可",スコアリング基準!$C$23,0)</f>
        <v/>
      </c>
      <c r="U5206" s="4">
        <f>IF(OR(COUNT($K5206:$L5206)&lt;2,$K5206=0),0,IF(ABS($L5206)/$K5206&lt;=スコアリング基準!$B$24,スコアリング基準!$C$24,IF(ABS($L5206)/$K5206&lt;=スコアリング基準!$B$25,スコアリング基準!$C$25,IF(ABS($L5206)/$K5206&lt;=スコアリング基準!$B$26,スコアリング基準!$C$26,0))))</f>
        <v/>
      </c>
      <c r="V5206" s="4">
        <f>IF($P5206="なし",スコアリング基準!$C$27,0)</f>
        <v/>
      </c>
      <c r="W5206" s="4">
        <f>IF($F5206="",0,IF(ISNUMBER($F5206),IF($F5206&lt;=スコアリング基準!$B$28,スコアリング基準!$C$28,スコアリング基準!$C$29),0))</f>
        <v/>
      </c>
      <c r="X5206" s="4">
        <f>IFERROR(VLOOKUP($B5206,スコアリング基準!$A$36:$B$46,2,FALSE),0)</f>
        <v/>
      </c>
      <c r="Y5206" s="4">
        <f>SUM($S5206:$X5206)</f>
        <v/>
      </c>
      <c r="Z5206" s="4">
        <f>IF(COUNT($M5206:$N5206)=0,"データ無",IF($Y5206&gt;=スコアリング基準!$B$30,"S",IF($Y5206&gt;=スコアリング基準!$B$31,"A",IF($Y5206&gt;=スコアリング基準!$B$32,"B","C"))))</f>
        <v/>
      </c>
      <c r="AA5206">
        <f>IFERROR(INDEX(実績DB!$I$3:$I$104,MATCH($B5206&amp;$C5206,実績DB!$J$3:$J$104,0)),"")</f>
        <v/>
      </c>
    </row>
    <row r="5207">
      <c r="A5207" t="n">
        <v>5205</v>
      </c>
      <c r="B5207" t="inlineStr">
        <is>
          <t>四国</t>
        </is>
      </c>
      <c r="C5207" t="inlineStr">
        <is>
          <t>川内発電所</t>
        </is>
      </c>
      <c r="D5207" t="inlineStr">
        <is>
          <t>愛媛県</t>
        </is>
      </c>
      <c r="E5207" t="n">
        <v>500</v>
      </c>
      <c r="G5207" s="3" t="n">
        <v>33.792086</v>
      </c>
      <c r="H5207" s="3" t="n">
        <v>132.928572</v>
      </c>
      <c r="I5207" t="inlineStr">
        <is>
          <t>OSM実測</t>
        </is>
      </c>
      <c r="R5207" s="4">
        <f>IF(COUNT($M5207:$N5207)=0,"",IF(AND(IF($N5207&lt;&gt;"",$N5207,$M5207)&lt;=0,$O5207&lt;&gt;"可"),"警告",""))</f>
        <v/>
      </c>
      <c r="S5207" s="4">
        <f>IF(COUNT($M5207:$N5207)=0,0,IF(IF($N5207&lt;&gt;"",$N5207,$M5207)&gt;=スコアリング基準!$B$20,スコアリング基準!$C$20,IF(IF($N5207&lt;&gt;"",$N5207,$M5207)&gt;=スコアリング基準!$B$21,スコアリング基準!$C$21,IF(IF($N5207&lt;&gt;"",$N5207,$M5207)&gt;0,スコアリング基準!$C$22,0))))</f>
        <v/>
      </c>
      <c r="T5207" s="4">
        <f>IF($O5207="可",スコアリング基準!$C$23,0)</f>
        <v/>
      </c>
      <c r="U5207" s="4">
        <f>IF(OR(COUNT($K5207:$L5207)&lt;2,$K5207=0),0,IF(ABS($L5207)/$K5207&lt;=スコアリング基準!$B$24,スコアリング基準!$C$24,IF(ABS($L5207)/$K5207&lt;=スコアリング基準!$B$25,スコアリング基準!$C$25,IF(ABS($L5207)/$K5207&lt;=スコアリング基準!$B$26,スコアリング基準!$C$26,0))))</f>
        <v/>
      </c>
      <c r="V5207" s="4">
        <f>IF($P5207="なし",スコアリング基準!$C$27,0)</f>
        <v/>
      </c>
      <c r="W5207" s="4">
        <f>IF($F5207="",0,IF(ISNUMBER($F5207),IF($F5207&lt;=スコアリング基準!$B$28,スコアリング基準!$C$28,スコアリング基準!$C$29),0))</f>
        <v/>
      </c>
      <c r="X5207" s="4">
        <f>IFERROR(VLOOKUP($B5207,スコアリング基準!$A$36:$B$46,2,FALSE),0)</f>
        <v/>
      </c>
      <c r="Y5207" s="4">
        <f>SUM($S5207:$X5207)</f>
        <v/>
      </c>
      <c r="Z5207" s="4">
        <f>IF(COUNT($M5207:$N5207)=0,"データ無",IF($Y5207&gt;=スコアリング基準!$B$30,"S",IF($Y5207&gt;=スコアリング基準!$B$31,"A",IF($Y5207&gt;=スコアリング基準!$B$32,"B","C"))))</f>
        <v/>
      </c>
      <c r="AA5207">
        <f>IFERROR(INDEX(実績DB!$I$3:$I$104,MATCH($B5207&amp;$C5207,実績DB!$J$3:$J$104,0)),"")</f>
        <v/>
      </c>
    </row>
    <row r="5208">
      <c r="A5208" t="n">
        <v>5206</v>
      </c>
      <c r="B5208" t="inlineStr">
        <is>
          <t>四国</t>
        </is>
      </c>
      <c r="C5208" t="inlineStr">
        <is>
          <t>東予変電所</t>
        </is>
      </c>
      <c r="D5208" t="inlineStr">
        <is>
          <t>愛媛県</t>
        </is>
      </c>
      <c r="E5208" t="n">
        <v>500</v>
      </c>
      <c r="G5208" s="3" t="n">
        <v>33.944275</v>
      </c>
      <c r="H5208" s="3" t="n">
        <v>133.394941</v>
      </c>
      <c r="I5208" t="inlineStr">
        <is>
          <t>OSM実測</t>
        </is>
      </c>
      <c r="J5208" t="n">
        <v>713</v>
      </c>
      <c r="K5208" t="n">
        <v>713</v>
      </c>
      <c r="L5208" t="n">
        <v>-453</v>
      </c>
      <c r="O5208" t="inlineStr">
        <is>
          <t>不可#1</t>
        </is>
      </c>
      <c r="P5208" t="inlineStr">
        <is>
          <t>なし</t>
        </is>
      </c>
      <c r="R5208" s="4">
        <f>IF(COUNT($M5208:$N5208)=0,"",IF(AND(IF($N5208&lt;&gt;"",$N5208,$M5208)&lt;=0,$O5208&lt;&gt;"可"),"警告",""))</f>
        <v/>
      </c>
      <c r="S5208" s="4">
        <f>IF(COUNT($M5208:$N5208)=0,0,IF(IF($N5208&lt;&gt;"",$N5208,$M5208)&gt;=スコアリング基準!$B$20,スコアリング基準!$C$20,IF(IF($N5208&lt;&gt;"",$N5208,$M5208)&gt;=スコアリング基準!$B$21,スコアリング基準!$C$21,IF(IF($N5208&lt;&gt;"",$N5208,$M5208)&gt;0,スコアリング基準!$C$22,0))))</f>
        <v/>
      </c>
      <c r="T5208" s="4">
        <f>IF($O5208="可",スコアリング基準!$C$23,0)</f>
        <v/>
      </c>
      <c r="U5208" s="4">
        <f>IF(OR(COUNT($K5208:$L5208)&lt;2,$K5208=0),0,IF(ABS($L5208)/$K5208&lt;=スコアリング基準!$B$24,スコアリング基準!$C$24,IF(ABS($L5208)/$K5208&lt;=スコアリング基準!$B$25,スコアリング基準!$C$25,IF(ABS($L5208)/$K5208&lt;=スコアリング基準!$B$26,スコアリング基準!$C$26,0))))</f>
        <v/>
      </c>
      <c r="V5208" s="4">
        <f>IF($P5208="なし",スコアリング基準!$C$27,0)</f>
        <v/>
      </c>
      <c r="W5208" s="4">
        <f>IF($F5208="",0,IF(ISNUMBER($F5208),IF($F5208&lt;=スコアリング基準!$B$28,スコアリング基準!$C$28,スコアリング基準!$C$29),0))</f>
        <v/>
      </c>
      <c r="X5208" s="4">
        <f>IFERROR(VLOOKUP($B5208,スコアリング基準!$A$36:$B$46,2,FALSE),0)</f>
        <v/>
      </c>
      <c r="Y5208" s="4">
        <f>SUM($S5208:$X5208)</f>
        <v/>
      </c>
      <c r="Z5208" s="4">
        <f>IF(COUNT($M5208:$N5208)=0,"データ無",IF($Y5208&gt;=スコアリング基準!$B$30,"S",IF($Y5208&gt;=スコアリング基準!$B$31,"A",IF($Y5208&gt;=スコアリング基準!$B$32,"B","C"))))</f>
        <v/>
      </c>
      <c r="AA5208">
        <f>IFERROR(INDEX(実績DB!$I$3:$I$104,MATCH($B5208&amp;$C5208,実績DB!$J$3:$J$104,0)),"")</f>
        <v/>
      </c>
    </row>
    <row r="5209">
      <c r="A5209" t="n">
        <v>5207</v>
      </c>
      <c r="B5209" t="inlineStr">
        <is>
          <t>四国</t>
        </is>
      </c>
      <c r="C5209" t="inlineStr">
        <is>
          <t>讃岐変電所</t>
        </is>
      </c>
      <c r="D5209" t="inlineStr">
        <is>
          <t>香川県</t>
        </is>
      </c>
      <c r="E5209" t="n">
        <v>500</v>
      </c>
      <c r="G5209" s="3" t="n">
        <v>34.164969</v>
      </c>
      <c r="H5209" s="3" t="n">
        <v>133.95402</v>
      </c>
      <c r="I5209" t="inlineStr">
        <is>
          <t>OSM実測</t>
        </is>
      </c>
      <c r="J5209" t="n">
        <v>1425</v>
      </c>
      <c r="K5209" t="n">
        <v>784</v>
      </c>
      <c r="L5209" t="n">
        <v>-386</v>
      </c>
      <c r="O5209" t="inlineStr">
        <is>
          <t>不可#1</t>
        </is>
      </c>
      <c r="P5209" t="inlineStr">
        <is>
          <t>なし</t>
        </is>
      </c>
      <c r="R5209" s="4">
        <f>IF(COUNT($M5209:$N5209)=0,"",IF(AND(IF($N5209&lt;&gt;"",$N5209,$M5209)&lt;=0,$O5209&lt;&gt;"可"),"警告",""))</f>
        <v/>
      </c>
      <c r="S5209" s="4">
        <f>IF(COUNT($M5209:$N5209)=0,0,IF(IF($N5209&lt;&gt;"",$N5209,$M5209)&gt;=スコアリング基準!$B$20,スコアリング基準!$C$20,IF(IF($N5209&lt;&gt;"",$N5209,$M5209)&gt;=スコアリング基準!$B$21,スコアリング基準!$C$21,IF(IF($N5209&lt;&gt;"",$N5209,$M5209)&gt;0,スコアリング基準!$C$22,0))))</f>
        <v/>
      </c>
      <c r="T5209" s="4">
        <f>IF($O5209="可",スコアリング基準!$C$23,0)</f>
        <v/>
      </c>
      <c r="U5209" s="4">
        <f>IF(OR(COUNT($K5209:$L5209)&lt;2,$K5209=0),0,IF(ABS($L5209)/$K5209&lt;=スコアリング基準!$B$24,スコアリング基準!$C$24,IF(ABS($L5209)/$K5209&lt;=スコアリング基準!$B$25,スコアリング基準!$C$25,IF(ABS($L5209)/$K5209&lt;=スコアリング基準!$B$26,スコアリング基準!$C$26,0))))</f>
        <v/>
      </c>
      <c r="V5209" s="4">
        <f>IF($P5209="なし",スコアリング基準!$C$27,0)</f>
        <v/>
      </c>
      <c r="W5209" s="4">
        <f>IF($F5209="",0,IF(ISNUMBER($F5209),IF($F5209&lt;=スコアリング基準!$B$28,スコアリング基準!$C$28,スコアリング基準!$C$29),0))</f>
        <v/>
      </c>
      <c r="X5209" s="4">
        <f>IFERROR(VLOOKUP($B5209,スコアリング基準!$A$36:$B$46,2,FALSE),0)</f>
        <v/>
      </c>
      <c r="Y5209" s="4">
        <f>SUM($S5209:$X5209)</f>
        <v/>
      </c>
      <c r="Z5209" s="4">
        <f>IF(COUNT($M5209:$N5209)=0,"データ無",IF($Y5209&gt;=スコアリング基準!$B$30,"S",IF($Y5209&gt;=スコアリング基準!$B$31,"A",IF($Y5209&gt;=スコアリング基準!$B$32,"B","C"))))</f>
        <v/>
      </c>
      <c r="AA5209">
        <f>IFERROR(INDEX(実績DB!$I$3:$I$104,MATCH($B5209&amp;$C5209,実績DB!$J$3:$J$104,0)),"")</f>
        <v/>
      </c>
    </row>
    <row r="5210">
      <c r="A5210" t="n">
        <v>5208</v>
      </c>
      <c r="B5210" t="inlineStr">
        <is>
          <t>四国</t>
        </is>
      </c>
      <c r="C5210" t="inlineStr">
        <is>
          <t>阿南周波数変換所</t>
        </is>
      </c>
      <c r="D5210" t="inlineStr">
        <is>
          <t>徳島県</t>
        </is>
      </c>
      <c r="E5210" t="n">
        <v>500</v>
      </c>
      <c r="G5210" s="3" t="n">
        <v>33.827826</v>
      </c>
      <c r="H5210" s="3" t="n">
        <v>134.636568</v>
      </c>
      <c r="I5210" t="inlineStr">
        <is>
          <t>OSM実測</t>
        </is>
      </c>
      <c r="R5210" s="4">
        <f>IF(COUNT($M5210:$N5210)=0,"",IF(AND(IF($N5210&lt;&gt;"",$N5210,$M5210)&lt;=0,$O5210&lt;&gt;"可"),"警告",""))</f>
        <v/>
      </c>
      <c r="S5210" s="4">
        <f>IF(COUNT($M5210:$N5210)=0,0,IF(IF($N5210&lt;&gt;"",$N5210,$M5210)&gt;=スコアリング基準!$B$20,スコアリング基準!$C$20,IF(IF($N5210&lt;&gt;"",$N5210,$M5210)&gt;=スコアリング基準!$B$21,スコアリング基準!$C$21,IF(IF($N5210&lt;&gt;"",$N5210,$M5210)&gt;0,スコアリング基準!$C$22,0))))</f>
        <v/>
      </c>
      <c r="T5210" s="4">
        <f>IF($O5210="可",スコアリング基準!$C$23,0)</f>
        <v/>
      </c>
      <c r="U5210" s="4">
        <f>IF(OR(COUNT($K5210:$L5210)&lt;2,$K5210=0),0,IF(ABS($L5210)/$K5210&lt;=スコアリング基準!$B$24,スコアリング基準!$C$24,IF(ABS($L5210)/$K5210&lt;=スコアリング基準!$B$25,スコアリング基準!$C$25,IF(ABS($L5210)/$K5210&lt;=スコアリング基準!$B$26,スコアリング基準!$C$26,0))))</f>
        <v/>
      </c>
      <c r="V5210" s="4">
        <f>IF($P5210="なし",スコアリング基準!$C$27,0)</f>
        <v/>
      </c>
      <c r="W5210" s="4">
        <f>IF($F5210="",0,IF(ISNUMBER($F5210),IF($F5210&lt;=スコアリング基準!$B$28,スコアリング基準!$C$28,スコアリング基準!$C$29),0))</f>
        <v/>
      </c>
      <c r="X5210" s="4">
        <f>IFERROR(VLOOKUP($B5210,スコアリング基準!$A$36:$B$46,2,FALSE),0)</f>
        <v/>
      </c>
      <c r="Y5210" s="4">
        <f>SUM($S5210:$X5210)</f>
        <v/>
      </c>
      <c r="Z5210" s="4">
        <f>IF(COUNT($M5210:$N5210)=0,"データ無",IF($Y5210&gt;=スコアリング基準!$B$30,"S",IF($Y5210&gt;=スコアリング基準!$B$31,"A",IF($Y5210&gt;=スコアリング基準!$B$32,"B","C"))))</f>
        <v/>
      </c>
      <c r="AA5210">
        <f>IFERROR(INDEX(実績DB!$I$3:$I$104,MATCH($B5210&amp;$C5210,実績DB!$J$3:$J$104,0)),"")</f>
        <v/>
      </c>
    </row>
    <row r="5211">
      <c r="A5211" t="n">
        <v>5209</v>
      </c>
      <c r="B5211" t="inlineStr">
        <is>
          <t>四国</t>
        </is>
      </c>
      <c r="C5211" t="inlineStr">
        <is>
          <t>阿波変電所</t>
        </is>
      </c>
      <c r="D5211" t="inlineStr">
        <is>
          <t>徳島県</t>
        </is>
      </c>
      <c r="E5211" t="n">
        <v>500</v>
      </c>
      <c r="G5211" s="3" t="n">
        <v>34.000763</v>
      </c>
      <c r="H5211" s="3" t="n">
        <v>134.408613</v>
      </c>
      <c r="I5211" t="inlineStr">
        <is>
          <t>OSM実測</t>
        </is>
      </c>
      <c r="J5211" t="n">
        <v>1425</v>
      </c>
      <c r="K5211" t="n">
        <v>784</v>
      </c>
      <c r="L5211" t="n">
        <v>-262</v>
      </c>
      <c r="O5211" t="inlineStr">
        <is>
          <t>不可#1</t>
        </is>
      </c>
      <c r="P5211" t="inlineStr">
        <is>
          <t>なし</t>
        </is>
      </c>
      <c r="R5211" s="4">
        <f>IF(COUNT($M5211:$N5211)=0,"",IF(AND(IF($N5211&lt;&gt;"",$N5211,$M5211)&lt;=0,$O5211&lt;&gt;"可"),"警告",""))</f>
        <v/>
      </c>
      <c r="S5211" s="4">
        <f>IF(COUNT($M5211:$N5211)=0,0,IF(IF($N5211&lt;&gt;"",$N5211,$M5211)&gt;=スコアリング基準!$B$20,スコアリング基準!$C$20,IF(IF($N5211&lt;&gt;"",$N5211,$M5211)&gt;=スコアリング基準!$B$21,スコアリング基準!$C$21,IF(IF($N5211&lt;&gt;"",$N5211,$M5211)&gt;0,スコアリング基準!$C$22,0))))</f>
        <v/>
      </c>
      <c r="T5211" s="4">
        <f>IF($O5211="可",スコアリング基準!$C$23,0)</f>
        <v/>
      </c>
      <c r="U5211" s="4">
        <f>IF(OR(COUNT($K5211:$L5211)&lt;2,$K5211=0),0,IF(ABS($L5211)/$K5211&lt;=スコアリング基準!$B$24,スコアリング基準!$C$24,IF(ABS($L5211)/$K5211&lt;=スコアリング基準!$B$25,スコアリング基準!$C$25,IF(ABS($L5211)/$K5211&lt;=スコアリング基準!$B$26,スコアリング基準!$C$26,0))))</f>
        <v/>
      </c>
      <c r="V5211" s="4">
        <f>IF($P5211="なし",スコアリング基準!$C$27,0)</f>
        <v/>
      </c>
      <c r="W5211" s="4">
        <f>IF($F5211="",0,IF(ISNUMBER($F5211),IF($F5211&lt;=スコアリング基準!$B$28,スコアリング基準!$C$28,スコアリング基準!$C$29),0))</f>
        <v/>
      </c>
      <c r="X5211" s="4">
        <f>IFERROR(VLOOKUP($B5211,スコアリング基準!$A$36:$B$46,2,FALSE),0)</f>
        <v/>
      </c>
      <c r="Y5211" s="4">
        <f>SUM($S5211:$X5211)</f>
        <v/>
      </c>
      <c r="Z5211" s="4">
        <f>IF(COUNT($M5211:$N5211)=0,"データ無",IF($Y5211&gt;=スコアリング基準!$B$30,"S",IF($Y5211&gt;=スコアリング基準!$B$31,"A",IF($Y5211&gt;=スコアリング基準!$B$32,"B","C"))))</f>
        <v/>
      </c>
      <c r="AA5211">
        <f>IFERROR(INDEX(実績DB!$I$3:$I$104,MATCH($B5211&amp;$C5211,実績DB!$J$3:$J$104,0)),"")</f>
        <v/>
      </c>
    </row>
    <row r="5212">
      <c r="A5212" t="n">
        <v>5210</v>
      </c>
      <c r="B5212" t="inlineStr">
        <is>
          <t>四国</t>
        </is>
      </c>
      <c r="C5212" t="inlineStr">
        <is>
          <t>井川変電所</t>
        </is>
      </c>
      <c r="D5212" t="inlineStr">
        <is>
          <t>徳島県</t>
        </is>
      </c>
      <c r="E5212" t="n">
        <v>187</v>
      </c>
      <c r="G5212" s="3" t="n">
        <v>34.032657</v>
      </c>
      <c r="H5212" s="3" t="n">
        <v>133.890829</v>
      </c>
      <c r="I5212" t="inlineStr">
        <is>
          <t>OSM実測</t>
        </is>
      </c>
      <c r="J5212" t="n">
        <v>237</v>
      </c>
      <c r="K5212" t="n">
        <v>151</v>
      </c>
      <c r="L5212" t="n">
        <v>-227</v>
      </c>
      <c r="O5212" t="inlineStr">
        <is>
          <t>可</t>
        </is>
      </c>
      <c r="P5212" t="inlineStr">
        <is>
          <t>有り</t>
        </is>
      </c>
      <c r="R5212" s="4">
        <f>IF(COUNT($M5212:$N5212)=0,"",IF(AND(IF($N5212&lt;&gt;"",$N5212,$M5212)&lt;=0,$O5212&lt;&gt;"可"),"警告",""))</f>
        <v/>
      </c>
      <c r="S5212" s="4">
        <f>IF(COUNT($M5212:$N5212)=0,0,IF(IF($N5212&lt;&gt;"",$N5212,$M5212)&gt;=スコアリング基準!$B$20,スコアリング基準!$C$20,IF(IF($N5212&lt;&gt;"",$N5212,$M5212)&gt;=スコアリング基準!$B$21,スコアリング基準!$C$21,IF(IF($N5212&lt;&gt;"",$N5212,$M5212)&gt;0,スコアリング基準!$C$22,0))))</f>
        <v/>
      </c>
      <c r="T5212" s="4">
        <f>IF($O5212="可",スコアリング基準!$C$23,0)</f>
        <v/>
      </c>
      <c r="U5212" s="4">
        <f>IF(OR(COUNT($K5212:$L5212)&lt;2,$K5212=0),0,IF(ABS($L5212)/$K5212&lt;=スコアリング基準!$B$24,スコアリング基準!$C$24,IF(ABS($L5212)/$K5212&lt;=スコアリング基準!$B$25,スコアリング基準!$C$25,IF(ABS($L5212)/$K5212&lt;=スコアリング基準!$B$26,スコアリング基準!$C$26,0))))</f>
        <v/>
      </c>
      <c r="V5212" s="4">
        <f>IF($P5212="なし",スコアリング基準!$C$27,0)</f>
        <v/>
      </c>
      <c r="W5212" s="4">
        <f>IF($F5212="",0,IF(ISNUMBER($F5212),IF($F5212&lt;=スコアリング基準!$B$28,スコアリング基準!$C$28,スコアリング基準!$C$29),0))</f>
        <v/>
      </c>
      <c r="X5212" s="4">
        <f>IFERROR(VLOOKUP($B5212,スコアリング基準!$A$36:$B$46,2,FALSE),0)</f>
        <v/>
      </c>
      <c r="Y5212" s="4">
        <f>SUM($S5212:$X5212)</f>
        <v/>
      </c>
      <c r="Z5212" s="4">
        <f>IF(COUNT($M5212:$N5212)=0,"データ無",IF($Y5212&gt;=スコアリング基準!$B$30,"S",IF($Y5212&gt;=スコアリング基準!$B$31,"A",IF($Y5212&gt;=スコアリング基準!$B$32,"B","C"))))</f>
        <v/>
      </c>
      <c r="AA5212">
        <f>IFERROR(INDEX(実績DB!$I$3:$I$104,MATCH($B5212&amp;$C5212,実績DB!$J$3:$J$104,0)),"")</f>
        <v/>
      </c>
    </row>
    <row r="5213">
      <c r="A5213" t="n">
        <v>5211</v>
      </c>
      <c r="B5213" t="inlineStr">
        <is>
          <t>四国</t>
        </is>
      </c>
      <c r="C5213" t="inlineStr">
        <is>
          <t>別子配電センター</t>
        </is>
      </c>
      <c r="D5213" t="inlineStr">
        <is>
          <t>愛媛県</t>
        </is>
      </c>
      <c r="E5213" t="n">
        <v>187</v>
      </c>
      <c r="G5213" s="3" t="n">
        <v>33.950974</v>
      </c>
      <c r="H5213" s="3" t="n">
        <v>133.247294</v>
      </c>
      <c r="I5213" t="inlineStr">
        <is>
          <t>OSM実測</t>
        </is>
      </c>
      <c r="R5213" s="4">
        <f>IF(COUNT($M5213:$N5213)=0,"",IF(AND(IF($N5213&lt;&gt;"",$N5213,$M5213)&lt;=0,$O5213&lt;&gt;"可"),"警告",""))</f>
        <v/>
      </c>
      <c r="S5213" s="4">
        <f>IF(COUNT($M5213:$N5213)=0,0,IF(IF($N5213&lt;&gt;"",$N5213,$M5213)&gt;=スコアリング基準!$B$20,スコアリング基準!$C$20,IF(IF($N5213&lt;&gt;"",$N5213,$M5213)&gt;=スコアリング基準!$B$21,スコアリング基準!$C$21,IF(IF($N5213&lt;&gt;"",$N5213,$M5213)&gt;0,スコアリング基準!$C$22,0))))</f>
        <v/>
      </c>
      <c r="T5213" s="4">
        <f>IF($O5213="可",スコアリング基準!$C$23,0)</f>
        <v/>
      </c>
      <c r="U5213" s="4">
        <f>IF(OR(COUNT($K5213:$L5213)&lt;2,$K5213=0),0,IF(ABS($L5213)/$K5213&lt;=スコアリング基準!$B$24,スコアリング基準!$C$24,IF(ABS($L5213)/$K5213&lt;=スコアリング基準!$B$25,スコアリング基準!$C$25,IF(ABS($L5213)/$K5213&lt;=スコアリング基準!$B$26,スコアリング基準!$C$26,0))))</f>
        <v/>
      </c>
      <c r="V5213" s="4">
        <f>IF($P5213="なし",スコアリング基準!$C$27,0)</f>
        <v/>
      </c>
      <c r="W5213" s="4">
        <f>IF($F5213="",0,IF(ISNUMBER($F5213),IF($F5213&lt;=スコアリング基準!$B$28,スコアリング基準!$C$28,スコアリング基準!$C$29),0))</f>
        <v/>
      </c>
      <c r="X5213" s="4">
        <f>IFERROR(VLOOKUP($B5213,スコアリング基準!$A$36:$B$46,2,FALSE),0)</f>
        <v/>
      </c>
      <c r="Y5213" s="4">
        <f>SUM($S5213:$X5213)</f>
        <v/>
      </c>
      <c r="Z5213" s="4">
        <f>IF(COUNT($M5213:$N5213)=0,"データ無",IF($Y5213&gt;=スコアリング基準!$B$30,"S",IF($Y5213&gt;=スコアリング基準!$B$31,"A",IF($Y5213&gt;=スコアリング基準!$B$32,"B","C"))))</f>
        <v/>
      </c>
      <c r="AA5213">
        <f>IFERROR(INDEX(実績DB!$I$3:$I$104,MATCH($B5213&amp;$C5213,実績DB!$J$3:$J$104,0)),"")</f>
        <v/>
      </c>
    </row>
    <row r="5214">
      <c r="A5214" t="n">
        <v>5212</v>
      </c>
      <c r="B5214" t="inlineStr">
        <is>
          <t>四国</t>
        </is>
      </c>
      <c r="C5214" t="inlineStr">
        <is>
          <t>北松山変電所</t>
        </is>
      </c>
      <c r="D5214" t="inlineStr">
        <is>
          <t>愛媛県</t>
        </is>
      </c>
      <c r="E5214" t="n">
        <v>187</v>
      </c>
      <c r="G5214" s="3" t="n">
        <v>33.894322</v>
      </c>
      <c r="H5214" s="3" t="n">
        <v>132.76738</v>
      </c>
      <c r="I5214" t="inlineStr">
        <is>
          <t>OSM実測</t>
        </is>
      </c>
      <c r="J5214" t="n">
        <v>570</v>
      </c>
      <c r="K5214" t="n">
        <v>313</v>
      </c>
      <c r="L5214" t="n">
        <v>-137</v>
      </c>
      <c r="O5214" t="inlineStr">
        <is>
          <t>可</t>
        </is>
      </c>
      <c r="P5214" t="inlineStr">
        <is>
          <t>なし</t>
        </is>
      </c>
      <c r="R5214" s="4">
        <f>IF(COUNT($M5214:$N5214)=0,"",IF(AND(IF($N5214&lt;&gt;"",$N5214,$M5214)&lt;=0,$O5214&lt;&gt;"可"),"警告",""))</f>
        <v/>
      </c>
      <c r="S5214" s="4">
        <f>IF(COUNT($M5214:$N5214)=0,0,IF(IF($N5214&lt;&gt;"",$N5214,$M5214)&gt;=スコアリング基準!$B$20,スコアリング基準!$C$20,IF(IF($N5214&lt;&gt;"",$N5214,$M5214)&gt;=スコアリング基準!$B$21,スコアリング基準!$C$21,IF(IF($N5214&lt;&gt;"",$N5214,$M5214)&gt;0,スコアリング基準!$C$22,0))))</f>
        <v/>
      </c>
      <c r="T5214" s="4">
        <f>IF($O5214="可",スコアリング基準!$C$23,0)</f>
        <v/>
      </c>
      <c r="U5214" s="4">
        <f>IF(OR(COUNT($K5214:$L5214)&lt;2,$K5214=0),0,IF(ABS($L5214)/$K5214&lt;=スコアリング基準!$B$24,スコアリング基準!$C$24,IF(ABS($L5214)/$K5214&lt;=スコアリング基準!$B$25,スコアリング基準!$C$25,IF(ABS($L5214)/$K5214&lt;=スコアリング基準!$B$26,スコアリング基準!$C$26,0))))</f>
        <v/>
      </c>
      <c r="V5214" s="4">
        <f>IF($P5214="なし",スコアリング基準!$C$27,0)</f>
        <v/>
      </c>
      <c r="W5214" s="4">
        <f>IF($F5214="",0,IF(ISNUMBER($F5214),IF($F5214&lt;=スコアリング基準!$B$28,スコアリング基準!$C$28,スコアリング基準!$C$29),0))</f>
        <v/>
      </c>
      <c r="X5214" s="4">
        <f>IFERROR(VLOOKUP($B5214,スコアリング基準!$A$36:$B$46,2,FALSE),0)</f>
        <v/>
      </c>
      <c r="Y5214" s="4">
        <f>SUM($S5214:$X5214)</f>
        <v/>
      </c>
      <c r="Z5214" s="4">
        <f>IF(COUNT($M5214:$N5214)=0,"データ無",IF($Y5214&gt;=スコアリング基準!$B$30,"S",IF($Y5214&gt;=スコアリング基準!$B$31,"A",IF($Y5214&gt;=スコアリング基準!$B$32,"B","C"))))</f>
        <v/>
      </c>
      <c r="AA5214">
        <f>IFERROR(INDEX(実績DB!$I$3:$I$104,MATCH($B5214&amp;$C5214,実績DB!$J$3:$J$104,0)),"")</f>
        <v/>
      </c>
    </row>
    <row r="5215">
      <c r="A5215" t="n">
        <v>5213</v>
      </c>
      <c r="B5215" t="inlineStr">
        <is>
          <t>四国</t>
        </is>
      </c>
      <c r="C5215" t="inlineStr">
        <is>
          <t>四国電力麻変電所</t>
        </is>
      </c>
      <c r="D5215" t="inlineStr">
        <is>
          <t>香川県</t>
        </is>
      </c>
      <c r="E5215" t="n">
        <v>187</v>
      </c>
      <c r="G5215" s="3" t="n">
        <v>34.185288</v>
      </c>
      <c r="H5215" s="3" t="n">
        <v>133.76179</v>
      </c>
      <c r="I5215" t="inlineStr">
        <is>
          <t>OSM実測</t>
        </is>
      </c>
      <c r="J5215" t="n">
        <v>760</v>
      </c>
      <c r="K5215" t="n">
        <v>532</v>
      </c>
      <c r="L5215" t="n">
        <v>-205</v>
      </c>
      <c r="O5215" t="inlineStr">
        <is>
          <t>可</t>
        </is>
      </c>
      <c r="P5215" t="inlineStr">
        <is>
          <t>なし</t>
        </is>
      </c>
      <c r="R5215" s="4">
        <f>IF(COUNT($M5215:$N5215)=0,"",IF(AND(IF($N5215&lt;&gt;"",$N5215,$M5215)&lt;=0,$O5215&lt;&gt;"可"),"警告",""))</f>
        <v/>
      </c>
      <c r="S5215" s="4">
        <f>IF(COUNT($M5215:$N5215)=0,0,IF(IF($N5215&lt;&gt;"",$N5215,$M5215)&gt;=スコアリング基準!$B$20,スコアリング基準!$C$20,IF(IF($N5215&lt;&gt;"",$N5215,$M5215)&gt;=スコアリング基準!$B$21,スコアリング基準!$C$21,IF(IF($N5215&lt;&gt;"",$N5215,$M5215)&gt;0,スコアリング基準!$C$22,0))))</f>
        <v/>
      </c>
      <c r="T5215" s="4">
        <f>IF($O5215="可",スコアリング基準!$C$23,0)</f>
        <v/>
      </c>
      <c r="U5215" s="4">
        <f>IF(OR(COUNT($K5215:$L5215)&lt;2,$K5215=0),0,IF(ABS($L5215)/$K5215&lt;=スコアリング基準!$B$24,スコアリング基準!$C$24,IF(ABS($L5215)/$K5215&lt;=スコアリング基準!$B$25,スコアリング基準!$C$25,IF(ABS($L5215)/$K5215&lt;=スコアリング基準!$B$26,スコアリング基準!$C$26,0))))</f>
        <v/>
      </c>
      <c r="V5215" s="4">
        <f>IF($P5215="なし",スコアリング基準!$C$27,0)</f>
        <v/>
      </c>
      <c r="W5215" s="4">
        <f>IF($F5215="",0,IF(ISNUMBER($F5215),IF($F5215&lt;=スコアリング基準!$B$28,スコアリング基準!$C$28,スコアリング基準!$C$29),0))</f>
        <v/>
      </c>
      <c r="X5215" s="4">
        <f>IFERROR(VLOOKUP($B5215,スコアリング基準!$A$36:$B$46,2,FALSE),0)</f>
        <v/>
      </c>
      <c r="Y5215" s="4">
        <f>SUM($S5215:$X5215)</f>
        <v/>
      </c>
      <c r="Z5215" s="4">
        <f>IF(COUNT($M5215:$N5215)=0,"データ無",IF($Y5215&gt;=スコアリング基準!$B$30,"S",IF($Y5215&gt;=スコアリング基準!$B$31,"A",IF($Y5215&gt;=スコアリング基準!$B$32,"B","C"))))</f>
        <v/>
      </c>
      <c r="AA5215">
        <f>IFERROR(INDEX(実績DB!$I$3:$I$104,MATCH($B5215&amp;$C5215,実績DB!$J$3:$J$104,0)),"")</f>
        <v/>
      </c>
    </row>
    <row r="5216">
      <c r="A5216" t="n">
        <v>5214</v>
      </c>
      <c r="B5216" t="inlineStr">
        <is>
          <t>四国</t>
        </is>
      </c>
      <c r="C5216" t="inlineStr">
        <is>
          <t>国府変電所</t>
        </is>
      </c>
      <c r="D5216" t="inlineStr">
        <is>
          <t>徳島県</t>
        </is>
      </c>
      <c r="E5216" t="n">
        <v>187</v>
      </c>
      <c r="G5216" s="3" t="n">
        <v>34.062689</v>
      </c>
      <c r="H5216" s="3" t="n">
        <v>134.468951</v>
      </c>
      <c r="I5216" t="inlineStr">
        <is>
          <t>OSM実測</t>
        </is>
      </c>
      <c r="J5216" t="n">
        <v>570</v>
      </c>
      <c r="K5216" t="n">
        <v>313</v>
      </c>
      <c r="L5216" t="n">
        <v>-345</v>
      </c>
      <c r="O5216" t="inlineStr">
        <is>
          <t>可</t>
        </is>
      </c>
      <c r="P5216" t="inlineStr">
        <is>
          <t>有り</t>
        </is>
      </c>
      <c r="R5216" s="4">
        <f>IF(COUNT($M5216:$N5216)=0,"",IF(AND(IF($N5216&lt;&gt;"",$N5216,$M5216)&lt;=0,$O5216&lt;&gt;"可"),"警告",""))</f>
        <v/>
      </c>
      <c r="S5216" s="4">
        <f>IF(COUNT($M5216:$N5216)=0,0,IF(IF($N5216&lt;&gt;"",$N5216,$M5216)&gt;=スコアリング基準!$B$20,スコアリング基準!$C$20,IF(IF($N5216&lt;&gt;"",$N5216,$M5216)&gt;=スコアリング基準!$B$21,スコアリング基準!$C$21,IF(IF($N5216&lt;&gt;"",$N5216,$M5216)&gt;0,スコアリング基準!$C$22,0))))</f>
        <v/>
      </c>
      <c r="T5216" s="4">
        <f>IF($O5216="可",スコアリング基準!$C$23,0)</f>
        <v/>
      </c>
      <c r="U5216" s="4">
        <f>IF(OR(COUNT($K5216:$L5216)&lt;2,$K5216=0),0,IF(ABS($L5216)/$K5216&lt;=スコアリング基準!$B$24,スコアリング基準!$C$24,IF(ABS($L5216)/$K5216&lt;=スコアリング基準!$B$25,スコアリング基準!$C$25,IF(ABS($L5216)/$K5216&lt;=スコアリング基準!$B$26,スコアリング基準!$C$26,0))))</f>
        <v/>
      </c>
      <c r="V5216" s="4">
        <f>IF($P5216="なし",スコアリング基準!$C$27,0)</f>
        <v/>
      </c>
      <c r="W5216" s="4">
        <f>IF($F5216="",0,IF(ISNUMBER($F5216),IF($F5216&lt;=スコアリング基準!$B$28,スコアリング基準!$C$28,スコアリング基準!$C$29),0))</f>
        <v/>
      </c>
      <c r="X5216" s="4">
        <f>IFERROR(VLOOKUP($B5216,スコアリング基準!$A$36:$B$46,2,FALSE),0)</f>
        <v/>
      </c>
      <c r="Y5216" s="4">
        <f>SUM($S5216:$X5216)</f>
        <v/>
      </c>
      <c r="Z5216" s="4">
        <f>IF(COUNT($M5216:$N5216)=0,"データ無",IF($Y5216&gt;=スコアリング基準!$B$30,"S",IF($Y5216&gt;=スコアリング基準!$B$31,"A",IF($Y5216&gt;=スコアリング基準!$B$32,"B","C"))))</f>
        <v/>
      </c>
      <c r="AA5216">
        <f>IFERROR(INDEX(実績DB!$I$3:$I$104,MATCH($B5216&amp;$C5216,実績DB!$J$3:$J$104,0)),"")</f>
        <v/>
      </c>
    </row>
    <row r="5217">
      <c r="A5217" t="n">
        <v>5215</v>
      </c>
      <c r="B5217" t="inlineStr">
        <is>
          <t>四国</t>
        </is>
      </c>
      <c r="C5217" t="inlineStr">
        <is>
          <t>大川変電所</t>
        </is>
      </c>
      <c r="D5217" t="inlineStr">
        <is>
          <t>香川県</t>
        </is>
      </c>
      <c r="E5217" t="n">
        <v>187</v>
      </c>
      <c r="G5217" s="3" t="n">
        <v>34.251444</v>
      </c>
      <c r="H5217" s="3" t="n">
        <v>134.228865</v>
      </c>
      <c r="I5217" t="inlineStr">
        <is>
          <t>OSM実測</t>
        </is>
      </c>
      <c r="J5217" t="n">
        <v>190</v>
      </c>
      <c r="K5217" t="n">
        <v>190</v>
      </c>
      <c r="L5217" t="n">
        <v>-180</v>
      </c>
      <c r="O5217" t="inlineStr">
        <is>
          <t>不可#4</t>
        </is>
      </c>
      <c r="P5217" t="inlineStr">
        <is>
          <t>なし</t>
        </is>
      </c>
      <c r="R5217" s="4">
        <f>IF(COUNT($M5217:$N5217)=0,"",IF(AND(IF($N5217&lt;&gt;"",$N5217,$M5217)&lt;=0,$O5217&lt;&gt;"可"),"警告",""))</f>
        <v/>
      </c>
      <c r="S5217" s="4">
        <f>IF(COUNT($M5217:$N5217)=0,0,IF(IF($N5217&lt;&gt;"",$N5217,$M5217)&gt;=スコアリング基準!$B$20,スコアリング基準!$C$20,IF(IF($N5217&lt;&gt;"",$N5217,$M5217)&gt;=スコアリング基準!$B$21,スコアリング基準!$C$21,IF(IF($N5217&lt;&gt;"",$N5217,$M5217)&gt;0,スコアリング基準!$C$22,0))))</f>
        <v/>
      </c>
      <c r="T5217" s="4">
        <f>IF($O5217="可",スコアリング基準!$C$23,0)</f>
        <v/>
      </c>
      <c r="U5217" s="4">
        <f>IF(OR(COUNT($K5217:$L5217)&lt;2,$K5217=0),0,IF(ABS($L5217)/$K5217&lt;=スコアリング基準!$B$24,スコアリング基準!$C$24,IF(ABS($L5217)/$K5217&lt;=スコアリング基準!$B$25,スコアリング基準!$C$25,IF(ABS($L5217)/$K5217&lt;=スコアリング基準!$B$26,スコアリング基準!$C$26,0))))</f>
        <v/>
      </c>
      <c r="V5217" s="4">
        <f>IF($P5217="なし",スコアリング基準!$C$27,0)</f>
        <v/>
      </c>
      <c r="W5217" s="4">
        <f>IF($F5217="",0,IF(ISNUMBER($F5217),IF($F5217&lt;=スコアリング基準!$B$28,スコアリング基準!$C$28,スコアリング基準!$C$29),0))</f>
        <v/>
      </c>
      <c r="X5217" s="4">
        <f>IFERROR(VLOOKUP($B5217,スコアリング基準!$A$36:$B$46,2,FALSE),0)</f>
        <v/>
      </c>
      <c r="Y5217" s="4">
        <f>SUM($S5217:$X5217)</f>
        <v/>
      </c>
      <c r="Z5217" s="4">
        <f>IF(COUNT($M5217:$N5217)=0,"データ無",IF($Y5217&gt;=スコアリング基準!$B$30,"S",IF($Y5217&gt;=スコアリング基準!$B$31,"A",IF($Y5217&gt;=スコアリング基準!$B$32,"B","C"))))</f>
        <v/>
      </c>
      <c r="AA5217">
        <f>IFERROR(INDEX(実績DB!$I$3:$I$104,MATCH($B5217&amp;$C5217,実績DB!$J$3:$J$104,0)),"")</f>
        <v/>
      </c>
    </row>
    <row r="5218">
      <c r="A5218" t="n">
        <v>5216</v>
      </c>
      <c r="B5218" t="inlineStr">
        <is>
          <t>四国</t>
        </is>
      </c>
      <c r="C5218" t="inlineStr">
        <is>
          <t>大洲変電所</t>
        </is>
      </c>
      <c r="D5218" t="inlineStr">
        <is>
          <t>愛媛県</t>
        </is>
      </c>
      <c r="E5218" t="n">
        <v>187</v>
      </c>
      <c r="G5218" s="3" t="n">
        <v>33.556278</v>
      </c>
      <c r="H5218" s="3" t="n">
        <v>132.557055</v>
      </c>
      <c r="I5218" t="inlineStr">
        <is>
          <t>OSM実測</t>
        </is>
      </c>
      <c r="J5218" t="n">
        <v>332</v>
      </c>
      <c r="K5218" t="n">
        <v>163</v>
      </c>
      <c r="L5218" t="n">
        <v>-220</v>
      </c>
      <c r="O5218" t="inlineStr">
        <is>
          <t>可</t>
        </is>
      </c>
      <c r="P5218" t="inlineStr">
        <is>
          <t>有り</t>
        </is>
      </c>
      <c r="R5218" s="4">
        <f>IF(COUNT($M5218:$N5218)=0,"",IF(AND(IF($N5218&lt;&gt;"",$N5218,$M5218)&lt;=0,$O5218&lt;&gt;"可"),"警告",""))</f>
        <v/>
      </c>
      <c r="S5218" s="4">
        <f>IF(COUNT($M5218:$N5218)=0,0,IF(IF($N5218&lt;&gt;"",$N5218,$M5218)&gt;=スコアリング基準!$B$20,スコアリング基準!$C$20,IF(IF($N5218&lt;&gt;"",$N5218,$M5218)&gt;=スコアリング基準!$B$21,スコアリング基準!$C$21,IF(IF($N5218&lt;&gt;"",$N5218,$M5218)&gt;0,スコアリング基準!$C$22,0))))</f>
        <v/>
      </c>
      <c r="T5218" s="4">
        <f>IF($O5218="可",スコアリング基準!$C$23,0)</f>
        <v/>
      </c>
      <c r="U5218" s="4">
        <f>IF(OR(COUNT($K5218:$L5218)&lt;2,$K5218=0),0,IF(ABS($L5218)/$K5218&lt;=スコアリング基準!$B$24,スコアリング基準!$C$24,IF(ABS($L5218)/$K5218&lt;=スコアリング基準!$B$25,スコアリング基準!$C$25,IF(ABS($L5218)/$K5218&lt;=スコアリング基準!$B$26,スコアリング基準!$C$26,0))))</f>
        <v/>
      </c>
      <c r="V5218" s="4">
        <f>IF($P5218="なし",スコアリング基準!$C$27,0)</f>
        <v/>
      </c>
      <c r="W5218" s="4">
        <f>IF($F5218="",0,IF(ISNUMBER($F5218),IF($F5218&lt;=スコアリング基準!$B$28,スコアリング基準!$C$28,スコアリング基準!$C$29),0))</f>
        <v/>
      </c>
      <c r="X5218" s="4">
        <f>IFERROR(VLOOKUP($B5218,スコアリング基準!$A$36:$B$46,2,FALSE),0)</f>
        <v/>
      </c>
      <c r="Y5218" s="4">
        <f>SUM($S5218:$X5218)</f>
        <v/>
      </c>
      <c r="Z5218" s="4">
        <f>IF(COUNT($M5218:$N5218)=0,"データ無",IF($Y5218&gt;=スコアリング基準!$B$30,"S",IF($Y5218&gt;=スコアリング基準!$B$31,"A",IF($Y5218&gt;=スコアリング基準!$B$32,"B","C"))))</f>
        <v/>
      </c>
      <c r="AA5218">
        <f>IFERROR(INDEX(実績DB!$I$3:$I$104,MATCH($B5218&amp;$C5218,実績DB!$J$3:$J$104,0)),"")</f>
        <v/>
      </c>
    </row>
    <row r="5219">
      <c r="A5219" t="n">
        <v>5217</v>
      </c>
      <c r="B5219" t="inlineStr">
        <is>
          <t>四国</t>
        </is>
      </c>
      <c r="C5219" t="inlineStr">
        <is>
          <t>広見変電所</t>
        </is>
      </c>
      <c r="D5219" t="inlineStr">
        <is>
          <t>愛媛県</t>
        </is>
      </c>
      <c r="E5219" t="n">
        <v>187</v>
      </c>
      <c r="G5219" s="3" t="n">
        <v>33.246604</v>
      </c>
      <c r="H5219" s="3" t="n">
        <v>132.686833</v>
      </c>
      <c r="I5219" t="inlineStr">
        <is>
          <t>OSM実測</t>
        </is>
      </c>
      <c r="J5219" t="n">
        <v>380</v>
      </c>
      <c r="K5219" t="n">
        <v>190</v>
      </c>
      <c r="L5219" t="n">
        <v>-369</v>
      </c>
      <c r="O5219" t="inlineStr">
        <is>
          <t>可</t>
        </is>
      </c>
      <c r="P5219" t="inlineStr">
        <is>
          <t>有り</t>
        </is>
      </c>
      <c r="R5219" s="4">
        <f>IF(COUNT($M5219:$N5219)=0,"",IF(AND(IF($N5219&lt;&gt;"",$N5219,$M5219)&lt;=0,$O5219&lt;&gt;"可"),"警告",""))</f>
        <v/>
      </c>
      <c r="S5219" s="4">
        <f>IF(COUNT($M5219:$N5219)=0,0,IF(IF($N5219&lt;&gt;"",$N5219,$M5219)&gt;=スコアリング基準!$B$20,スコアリング基準!$C$20,IF(IF($N5219&lt;&gt;"",$N5219,$M5219)&gt;=スコアリング基準!$B$21,スコアリング基準!$C$21,IF(IF($N5219&lt;&gt;"",$N5219,$M5219)&gt;0,スコアリング基準!$C$22,0))))</f>
        <v/>
      </c>
      <c r="T5219" s="4">
        <f>IF($O5219="可",スコアリング基準!$C$23,0)</f>
        <v/>
      </c>
      <c r="U5219" s="4">
        <f>IF(OR(COUNT($K5219:$L5219)&lt;2,$K5219=0),0,IF(ABS($L5219)/$K5219&lt;=スコアリング基準!$B$24,スコアリング基準!$C$24,IF(ABS($L5219)/$K5219&lt;=スコアリング基準!$B$25,スコアリング基準!$C$25,IF(ABS($L5219)/$K5219&lt;=スコアリング基準!$B$26,スコアリング基準!$C$26,0))))</f>
        <v/>
      </c>
      <c r="V5219" s="4">
        <f>IF($P5219="なし",スコアリング基準!$C$27,0)</f>
        <v/>
      </c>
      <c r="W5219" s="4">
        <f>IF($F5219="",0,IF(ISNUMBER($F5219),IF($F5219&lt;=スコアリング基準!$B$28,スコアリング基準!$C$28,スコアリング基準!$C$29),0))</f>
        <v/>
      </c>
      <c r="X5219" s="4">
        <f>IFERROR(VLOOKUP($B5219,スコアリング基準!$A$36:$B$46,2,FALSE),0)</f>
        <v/>
      </c>
      <c r="Y5219" s="4">
        <f>SUM($S5219:$X5219)</f>
        <v/>
      </c>
      <c r="Z5219" s="4">
        <f>IF(COUNT($M5219:$N5219)=0,"データ無",IF($Y5219&gt;=スコアリング基準!$B$30,"S",IF($Y5219&gt;=スコアリング基準!$B$31,"A",IF($Y5219&gt;=スコアリング基準!$B$32,"B","C"))))</f>
        <v/>
      </c>
      <c r="AA5219">
        <f>IFERROR(INDEX(実績DB!$I$3:$I$104,MATCH($B5219&amp;$C5219,実績DB!$J$3:$J$104,0)),"")</f>
        <v/>
      </c>
    </row>
    <row r="5220">
      <c r="A5220" t="n">
        <v>5218</v>
      </c>
      <c r="B5220" t="inlineStr">
        <is>
          <t>四国</t>
        </is>
      </c>
      <c r="C5220" t="inlineStr">
        <is>
          <t>新須賀変電所</t>
        </is>
      </c>
      <c r="D5220" t="inlineStr">
        <is>
          <t>愛媛県</t>
        </is>
      </c>
      <c r="E5220" t="n">
        <v>187</v>
      </c>
      <c r="G5220" s="3" t="n">
        <v>33.975392</v>
      </c>
      <c r="H5220" s="3" t="n">
        <v>133.284888</v>
      </c>
      <c r="I5220" t="inlineStr">
        <is>
          <t>OSM実測</t>
        </is>
      </c>
      <c r="R5220" s="4">
        <f>IF(COUNT($M5220:$N5220)=0,"",IF(AND(IF($N5220&lt;&gt;"",$N5220,$M5220)&lt;=0,$O5220&lt;&gt;"可"),"警告",""))</f>
        <v/>
      </c>
      <c r="S5220" s="4">
        <f>IF(COUNT($M5220:$N5220)=0,0,IF(IF($N5220&lt;&gt;"",$N5220,$M5220)&gt;=スコアリング基準!$B$20,スコアリング基準!$C$20,IF(IF($N5220&lt;&gt;"",$N5220,$M5220)&gt;=スコアリング基準!$B$21,スコアリング基準!$C$21,IF(IF($N5220&lt;&gt;"",$N5220,$M5220)&gt;0,スコアリング基準!$C$22,0))))</f>
        <v/>
      </c>
      <c r="T5220" s="4">
        <f>IF($O5220="可",スコアリング基準!$C$23,0)</f>
        <v/>
      </c>
      <c r="U5220" s="4">
        <f>IF(OR(COUNT($K5220:$L5220)&lt;2,$K5220=0),0,IF(ABS($L5220)/$K5220&lt;=スコアリング基準!$B$24,スコアリング基準!$C$24,IF(ABS($L5220)/$K5220&lt;=スコアリング基準!$B$25,スコアリング基準!$C$25,IF(ABS($L5220)/$K5220&lt;=スコアリング基準!$B$26,スコアリング基準!$C$26,0))))</f>
        <v/>
      </c>
      <c r="V5220" s="4">
        <f>IF($P5220="なし",スコアリング基準!$C$27,0)</f>
        <v/>
      </c>
      <c r="W5220" s="4">
        <f>IF($F5220="",0,IF(ISNUMBER($F5220),IF($F5220&lt;=スコアリング基準!$B$28,スコアリング基準!$C$28,スコアリング基準!$C$29),0))</f>
        <v/>
      </c>
      <c r="X5220" s="4">
        <f>IFERROR(VLOOKUP($B5220,スコアリング基準!$A$36:$B$46,2,FALSE),0)</f>
        <v/>
      </c>
      <c r="Y5220" s="4">
        <f>SUM($S5220:$X5220)</f>
        <v/>
      </c>
      <c r="Z5220" s="4">
        <f>IF(COUNT($M5220:$N5220)=0,"データ無",IF($Y5220&gt;=スコアリング基準!$B$30,"S",IF($Y5220&gt;=スコアリング基準!$B$31,"A",IF($Y5220&gt;=スコアリング基準!$B$32,"B","C"))))</f>
        <v/>
      </c>
      <c r="AA5220">
        <f>IFERROR(INDEX(実績DB!$I$3:$I$104,MATCH($B5220&amp;$C5220,実績DB!$J$3:$J$104,0)),"")</f>
        <v/>
      </c>
    </row>
    <row r="5221">
      <c r="A5221" t="n">
        <v>5219</v>
      </c>
      <c r="B5221" t="inlineStr">
        <is>
          <t>四国</t>
        </is>
      </c>
      <c r="C5221" t="inlineStr">
        <is>
          <t>本川変電所</t>
        </is>
      </c>
      <c r="D5221" t="inlineStr">
        <is>
          <t>愛媛県</t>
        </is>
      </c>
      <c r="E5221" t="n">
        <v>187</v>
      </c>
      <c r="G5221" s="3" t="n">
        <v>33.76561</v>
      </c>
      <c r="H5221" s="3" t="n">
        <v>133.341886</v>
      </c>
      <c r="I5221" t="inlineStr">
        <is>
          <t>OSM実測</t>
        </is>
      </c>
      <c r="J5221" t="n">
        <v>5</v>
      </c>
      <c r="K5221" t="n">
        <v>5</v>
      </c>
      <c r="L5221" t="n">
        <v>-6</v>
      </c>
      <c r="O5221" t="inlineStr">
        <is>
          <t>不可 #2</t>
        </is>
      </c>
      <c r="P5221" t="inlineStr">
        <is>
          <t>有り</t>
        </is>
      </c>
      <c r="R5221" s="4">
        <f>IF(COUNT($M5221:$N5221)=0,"",IF(AND(IF($N5221&lt;&gt;"",$N5221,$M5221)&lt;=0,$O5221&lt;&gt;"可"),"警告",""))</f>
        <v/>
      </c>
      <c r="S5221" s="4">
        <f>IF(COUNT($M5221:$N5221)=0,0,IF(IF($N5221&lt;&gt;"",$N5221,$M5221)&gt;=スコアリング基準!$B$20,スコアリング基準!$C$20,IF(IF($N5221&lt;&gt;"",$N5221,$M5221)&gt;=スコアリング基準!$B$21,スコアリング基準!$C$21,IF(IF($N5221&lt;&gt;"",$N5221,$M5221)&gt;0,スコアリング基準!$C$22,0))))</f>
        <v/>
      </c>
      <c r="T5221" s="4">
        <f>IF($O5221="可",スコアリング基準!$C$23,0)</f>
        <v/>
      </c>
      <c r="U5221" s="4">
        <f>IF(OR(COUNT($K5221:$L5221)&lt;2,$K5221=0),0,IF(ABS($L5221)/$K5221&lt;=スコアリング基準!$B$24,スコアリング基準!$C$24,IF(ABS($L5221)/$K5221&lt;=スコアリング基準!$B$25,スコアリング基準!$C$25,IF(ABS($L5221)/$K5221&lt;=スコアリング基準!$B$26,スコアリング基準!$C$26,0))))</f>
        <v/>
      </c>
      <c r="V5221" s="4">
        <f>IF($P5221="なし",スコアリング基準!$C$27,0)</f>
        <v/>
      </c>
      <c r="W5221" s="4">
        <f>IF($F5221="",0,IF(ISNUMBER($F5221),IF($F5221&lt;=スコアリング基準!$B$28,スコアリング基準!$C$28,スコアリング基準!$C$29),0))</f>
        <v/>
      </c>
      <c r="X5221" s="4">
        <f>IFERROR(VLOOKUP($B5221,スコアリング基準!$A$36:$B$46,2,FALSE),0)</f>
        <v/>
      </c>
      <c r="Y5221" s="4">
        <f>SUM($S5221:$X5221)</f>
        <v/>
      </c>
      <c r="Z5221" s="4">
        <f>IF(COUNT($M5221:$N5221)=0,"データ無",IF($Y5221&gt;=スコアリング基準!$B$30,"S",IF($Y5221&gt;=スコアリング基準!$B$31,"A",IF($Y5221&gt;=スコアリング基準!$B$32,"B","C"))))</f>
        <v/>
      </c>
      <c r="AA5221">
        <f>IFERROR(INDEX(実績DB!$I$3:$I$104,MATCH($B5221&amp;$C5221,実績DB!$J$3:$J$104,0)),"")</f>
        <v/>
      </c>
    </row>
    <row r="5222">
      <c r="A5222" t="n">
        <v>5220</v>
      </c>
      <c r="B5222" t="inlineStr">
        <is>
          <t>四国</t>
        </is>
      </c>
      <c r="C5222" t="inlineStr">
        <is>
          <t>松山変電所</t>
        </is>
      </c>
      <c r="D5222" t="inlineStr">
        <is>
          <t>愛媛県</t>
        </is>
      </c>
      <c r="E5222" t="n">
        <v>187</v>
      </c>
      <c r="G5222" s="3" t="n">
        <v>33.834553</v>
      </c>
      <c r="H5222" s="3" t="n">
        <v>132.80414</v>
      </c>
      <c r="I5222" t="inlineStr">
        <is>
          <t>OSM実測</t>
        </is>
      </c>
      <c r="J5222" t="n">
        <v>570</v>
      </c>
      <c r="K5222" t="n">
        <v>327</v>
      </c>
      <c r="L5222" t="n">
        <v>-63</v>
      </c>
      <c r="O5222" t="inlineStr">
        <is>
          <t>可</t>
        </is>
      </c>
      <c r="P5222" t="inlineStr">
        <is>
          <t>なし</t>
        </is>
      </c>
      <c r="R5222" s="4">
        <f>IF(COUNT($M5222:$N5222)=0,"",IF(AND(IF($N5222&lt;&gt;"",$N5222,$M5222)&lt;=0,$O5222&lt;&gt;"可"),"警告",""))</f>
        <v/>
      </c>
      <c r="S5222" s="4">
        <f>IF(COUNT($M5222:$N5222)=0,0,IF(IF($N5222&lt;&gt;"",$N5222,$M5222)&gt;=スコアリング基準!$B$20,スコアリング基準!$C$20,IF(IF($N5222&lt;&gt;"",$N5222,$M5222)&gt;=スコアリング基準!$B$21,スコアリング基準!$C$21,IF(IF($N5222&lt;&gt;"",$N5222,$M5222)&gt;0,スコアリング基準!$C$22,0))))</f>
        <v/>
      </c>
      <c r="T5222" s="4">
        <f>IF($O5222="可",スコアリング基準!$C$23,0)</f>
        <v/>
      </c>
      <c r="U5222" s="4">
        <f>IF(OR(COUNT($K5222:$L5222)&lt;2,$K5222=0),0,IF(ABS($L5222)/$K5222&lt;=スコアリング基準!$B$24,スコアリング基準!$C$24,IF(ABS($L5222)/$K5222&lt;=スコアリング基準!$B$25,スコアリング基準!$C$25,IF(ABS($L5222)/$K5222&lt;=スコアリング基準!$B$26,スコアリング基準!$C$26,0))))</f>
        <v/>
      </c>
      <c r="V5222" s="4">
        <f>IF($P5222="なし",スコアリング基準!$C$27,0)</f>
        <v/>
      </c>
      <c r="W5222" s="4">
        <f>IF($F5222="",0,IF(ISNUMBER($F5222),IF($F5222&lt;=スコアリング基準!$B$28,スコアリング基準!$C$28,スコアリング基準!$C$29),0))</f>
        <v/>
      </c>
      <c r="X5222" s="4">
        <f>IFERROR(VLOOKUP($B5222,スコアリング基準!$A$36:$B$46,2,FALSE),0)</f>
        <v/>
      </c>
      <c r="Y5222" s="4">
        <f>SUM($S5222:$X5222)</f>
        <v/>
      </c>
      <c r="Z5222" s="4">
        <f>IF(COUNT($M5222:$N5222)=0,"データ無",IF($Y5222&gt;=スコアリング基準!$B$30,"S",IF($Y5222&gt;=スコアリング基準!$B$31,"A",IF($Y5222&gt;=スコアリング基準!$B$32,"B","C"))))</f>
        <v/>
      </c>
      <c r="AA5222">
        <f>IFERROR(INDEX(実績DB!$I$3:$I$104,MATCH($B5222&amp;$C5222,実績DB!$J$3:$J$104,0)),"")</f>
        <v/>
      </c>
    </row>
    <row r="5223">
      <c r="A5223" t="n">
        <v>5221</v>
      </c>
      <c r="B5223" t="inlineStr">
        <is>
          <t>四国</t>
        </is>
      </c>
      <c r="C5223" t="inlineStr">
        <is>
          <t>西条変電所</t>
        </is>
      </c>
      <c r="D5223" t="inlineStr">
        <is>
          <t>愛媛県</t>
        </is>
      </c>
      <c r="E5223" t="n">
        <v>187</v>
      </c>
      <c r="G5223" s="3" t="n">
        <v>33.912844</v>
      </c>
      <c r="H5223" s="3" t="n">
        <v>133.223349</v>
      </c>
      <c r="I5223" t="inlineStr">
        <is>
          <t>OSM実測</t>
        </is>
      </c>
      <c r="J5223" t="n">
        <v>237</v>
      </c>
      <c r="K5223" t="n">
        <v>104</v>
      </c>
      <c r="L5223" t="n">
        <v>-139</v>
      </c>
      <c r="O5223" t="inlineStr">
        <is>
          <t>可</t>
        </is>
      </c>
      <c r="P5223" t="inlineStr">
        <is>
          <t>なし</t>
        </is>
      </c>
      <c r="R5223" s="4">
        <f>IF(COUNT($M5223:$N5223)=0,"",IF(AND(IF($N5223&lt;&gt;"",$N5223,$M5223)&lt;=0,$O5223&lt;&gt;"可"),"警告",""))</f>
        <v/>
      </c>
      <c r="S5223" s="4">
        <f>IF(COUNT($M5223:$N5223)=0,0,IF(IF($N5223&lt;&gt;"",$N5223,$M5223)&gt;=スコアリング基準!$B$20,スコアリング基準!$C$20,IF(IF($N5223&lt;&gt;"",$N5223,$M5223)&gt;=スコアリング基準!$B$21,スコアリング基準!$C$21,IF(IF($N5223&lt;&gt;"",$N5223,$M5223)&gt;0,スコアリング基準!$C$22,0))))</f>
        <v/>
      </c>
      <c r="T5223" s="4">
        <f>IF($O5223="可",スコアリング基準!$C$23,0)</f>
        <v/>
      </c>
      <c r="U5223" s="4">
        <f>IF(OR(COUNT($K5223:$L5223)&lt;2,$K5223=0),0,IF(ABS($L5223)/$K5223&lt;=スコアリング基準!$B$24,スコアリング基準!$C$24,IF(ABS($L5223)/$K5223&lt;=スコアリング基準!$B$25,スコアリング基準!$C$25,IF(ABS($L5223)/$K5223&lt;=スコアリング基準!$B$26,スコアリング基準!$C$26,0))))</f>
        <v/>
      </c>
      <c r="V5223" s="4">
        <f>IF($P5223="なし",スコアリング基準!$C$27,0)</f>
        <v/>
      </c>
      <c r="W5223" s="4">
        <f>IF($F5223="",0,IF(ISNUMBER($F5223),IF($F5223&lt;=スコアリング基準!$B$28,スコアリング基準!$C$28,スコアリング基準!$C$29),0))</f>
        <v/>
      </c>
      <c r="X5223" s="4">
        <f>IFERROR(VLOOKUP($B5223,スコアリング基準!$A$36:$B$46,2,FALSE),0)</f>
        <v/>
      </c>
      <c r="Y5223" s="4">
        <f>SUM($S5223:$X5223)</f>
        <v/>
      </c>
      <c r="Z5223" s="4">
        <f>IF(COUNT($M5223:$N5223)=0,"データ無",IF($Y5223&gt;=スコアリング基準!$B$30,"S",IF($Y5223&gt;=スコアリング基準!$B$31,"A",IF($Y5223&gt;=スコアリング基準!$B$32,"B","C"))))</f>
        <v/>
      </c>
      <c r="AA5223">
        <f>IFERROR(INDEX(実績DB!$I$3:$I$104,MATCH($B5223&amp;$C5223,実績DB!$J$3:$J$104,0)),"")</f>
        <v/>
      </c>
    </row>
    <row r="5224">
      <c r="A5224" t="n">
        <v>5222</v>
      </c>
      <c r="B5224" t="inlineStr">
        <is>
          <t>四国</t>
        </is>
      </c>
      <c r="C5224" t="inlineStr">
        <is>
          <t>阿南発電所</t>
        </is>
      </c>
      <c r="D5224" t="inlineStr">
        <is>
          <t>徳島県</t>
        </is>
      </c>
      <c r="E5224" t="n">
        <v>187</v>
      </c>
      <c r="G5224" s="3" t="n">
        <v>33.879412</v>
      </c>
      <c r="H5224" s="3" t="n">
        <v>134.652215</v>
      </c>
      <c r="I5224" t="inlineStr">
        <is>
          <t>OSM実測</t>
        </is>
      </c>
      <c r="R5224" s="4">
        <f>IF(COUNT($M5224:$N5224)=0,"",IF(AND(IF($N5224&lt;&gt;"",$N5224,$M5224)&lt;=0,$O5224&lt;&gt;"可"),"警告",""))</f>
        <v/>
      </c>
      <c r="S5224" s="4">
        <f>IF(COUNT($M5224:$N5224)=0,0,IF(IF($N5224&lt;&gt;"",$N5224,$M5224)&gt;=スコアリング基準!$B$20,スコアリング基準!$C$20,IF(IF($N5224&lt;&gt;"",$N5224,$M5224)&gt;=スコアリング基準!$B$21,スコアリング基準!$C$21,IF(IF($N5224&lt;&gt;"",$N5224,$M5224)&gt;0,スコアリング基準!$C$22,0))))</f>
        <v/>
      </c>
      <c r="T5224" s="4">
        <f>IF($O5224="可",スコアリング基準!$C$23,0)</f>
        <v/>
      </c>
      <c r="U5224" s="4">
        <f>IF(OR(COUNT($K5224:$L5224)&lt;2,$K5224=0),0,IF(ABS($L5224)/$K5224&lt;=スコアリング基準!$B$24,スコアリング基準!$C$24,IF(ABS($L5224)/$K5224&lt;=スコアリング基準!$B$25,スコアリング基準!$C$25,IF(ABS($L5224)/$K5224&lt;=スコアリング基準!$B$26,スコアリング基準!$C$26,0))))</f>
        <v/>
      </c>
      <c r="V5224" s="4">
        <f>IF($P5224="なし",スコアリング基準!$C$27,0)</f>
        <v/>
      </c>
      <c r="W5224" s="4">
        <f>IF($F5224="",0,IF(ISNUMBER($F5224),IF($F5224&lt;=スコアリング基準!$B$28,スコアリング基準!$C$28,スコアリング基準!$C$29),0))</f>
        <v/>
      </c>
      <c r="X5224" s="4">
        <f>IFERROR(VLOOKUP($B5224,スコアリング基準!$A$36:$B$46,2,FALSE),0)</f>
        <v/>
      </c>
      <c r="Y5224" s="4">
        <f>SUM($S5224:$X5224)</f>
        <v/>
      </c>
      <c r="Z5224" s="4">
        <f>IF(COUNT($M5224:$N5224)=0,"データ無",IF($Y5224&gt;=スコアリング基準!$B$30,"S",IF($Y5224&gt;=スコアリング基準!$B$31,"A",IF($Y5224&gt;=スコアリング基準!$B$32,"B","C"))))</f>
        <v/>
      </c>
      <c r="AA5224">
        <f>IFERROR(INDEX(実績DB!$I$3:$I$104,MATCH($B5224&amp;$C5224,実績DB!$J$3:$J$104,0)),"")</f>
        <v/>
      </c>
    </row>
    <row r="5225">
      <c r="A5225" t="n">
        <v>5223</v>
      </c>
      <c r="B5225" t="inlineStr">
        <is>
          <t>四国</t>
        </is>
      </c>
      <c r="C5225" t="inlineStr">
        <is>
          <t>香川変電所</t>
        </is>
      </c>
      <c r="D5225" t="inlineStr">
        <is>
          <t>香川県</t>
        </is>
      </c>
      <c r="E5225" t="n">
        <v>187</v>
      </c>
      <c r="G5225" s="3" t="n">
        <v>34.225889</v>
      </c>
      <c r="H5225" s="3" t="n">
        <v>134.002732</v>
      </c>
      <c r="I5225" t="inlineStr">
        <is>
          <t>OSM実測</t>
        </is>
      </c>
      <c r="J5225" t="n">
        <v>570</v>
      </c>
      <c r="K5225" t="n">
        <v>320</v>
      </c>
      <c r="L5225" t="n">
        <v>-240</v>
      </c>
      <c r="O5225" t="inlineStr">
        <is>
          <t>可</t>
        </is>
      </c>
      <c r="P5225" t="inlineStr">
        <is>
          <t>有り</t>
        </is>
      </c>
      <c r="R5225" s="4">
        <f>IF(COUNT($M5225:$N5225)=0,"",IF(AND(IF($N5225&lt;&gt;"",$N5225,$M5225)&lt;=0,$O5225&lt;&gt;"可"),"警告",""))</f>
        <v/>
      </c>
      <c r="S5225" s="4">
        <f>IF(COUNT($M5225:$N5225)=0,0,IF(IF($N5225&lt;&gt;"",$N5225,$M5225)&gt;=スコアリング基準!$B$20,スコアリング基準!$C$20,IF(IF($N5225&lt;&gt;"",$N5225,$M5225)&gt;=スコアリング基準!$B$21,スコアリング基準!$C$21,IF(IF($N5225&lt;&gt;"",$N5225,$M5225)&gt;0,スコアリング基準!$C$22,0))))</f>
        <v/>
      </c>
      <c r="T5225" s="4">
        <f>IF($O5225="可",スコアリング基準!$C$23,0)</f>
        <v/>
      </c>
      <c r="U5225" s="4">
        <f>IF(OR(COUNT($K5225:$L5225)&lt;2,$K5225=0),0,IF(ABS($L5225)/$K5225&lt;=スコアリング基準!$B$24,スコアリング基準!$C$24,IF(ABS($L5225)/$K5225&lt;=スコアリング基準!$B$25,スコアリング基準!$C$25,IF(ABS($L5225)/$K5225&lt;=スコアリング基準!$B$26,スコアリング基準!$C$26,0))))</f>
        <v/>
      </c>
      <c r="V5225" s="4">
        <f>IF($P5225="なし",スコアリング基準!$C$27,0)</f>
        <v/>
      </c>
      <c r="W5225" s="4">
        <f>IF($F5225="",0,IF(ISNUMBER($F5225),IF($F5225&lt;=スコアリング基準!$B$28,スコアリング基準!$C$28,スコアリング基準!$C$29),0))</f>
        <v/>
      </c>
      <c r="X5225" s="4">
        <f>IFERROR(VLOOKUP($B5225,スコアリング基準!$A$36:$B$46,2,FALSE),0)</f>
        <v/>
      </c>
      <c r="Y5225" s="4">
        <f>SUM($S5225:$X5225)</f>
        <v/>
      </c>
      <c r="Z5225" s="4">
        <f>IF(COUNT($M5225:$N5225)=0,"データ無",IF($Y5225&gt;=スコアリング基準!$B$30,"S",IF($Y5225&gt;=スコアリング基準!$B$31,"A",IF($Y5225&gt;=スコアリング基準!$B$32,"B","C"))))</f>
        <v/>
      </c>
      <c r="AA5225">
        <f>IFERROR(INDEX(実績DB!$I$3:$I$104,MATCH($B5225&amp;$C5225,実績DB!$J$3:$J$104,0)),"")</f>
        <v/>
      </c>
    </row>
    <row r="5226">
      <c r="A5226" t="n">
        <v>5224</v>
      </c>
      <c r="B5226" t="inlineStr">
        <is>
          <t>四国</t>
        </is>
      </c>
      <c r="C5226" t="inlineStr">
        <is>
          <t>高松変電所</t>
        </is>
      </c>
      <c r="D5226" t="inlineStr">
        <is>
          <t>香川県</t>
        </is>
      </c>
      <c r="E5226" t="n">
        <v>187</v>
      </c>
      <c r="G5226" s="3" t="n">
        <v>34.289977</v>
      </c>
      <c r="H5226" s="3" t="n">
        <v>133.986431</v>
      </c>
      <c r="I5226" t="inlineStr">
        <is>
          <t>OSM実測</t>
        </is>
      </c>
      <c r="J5226" t="n">
        <v>855</v>
      </c>
      <c r="K5226" t="n">
        <v>655</v>
      </c>
      <c r="L5226" t="n">
        <v>-248</v>
      </c>
      <c r="O5226" t="inlineStr">
        <is>
          <t>可</t>
        </is>
      </c>
      <c r="P5226" t="inlineStr">
        <is>
          <t>なし</t>
        </is>
      </c>
      <c r="R5226" s="4">
        <f>IF(COUNT($M5226:$N5226)=0,"",IF(AND(IF($N5226&lt;&gt;"",$N5226,$M5226)&lt;=0,$O5226&lt;&gt;"可"),"警告",""))</f>
        <v/>
      </c>
      <c r="S5226" s="4">
        <f>IF(COUNT($M5226:$N5226)=0,0,IF(IF($N5226&lt;&gt;"",$N5226,$M5226)&gt;=スコアリング基準!$B$20,スコアリング基準!$C$20,IF(IF($N5226&lt;&gt;"",$N5226,$M5226)&gt;=スコアリング基準!$B$21,スコアリング基準!$C$21,IF(IF($N5226&lt;&gt;"",$N5226,$M5226)&gt;0,スコアリング基準!$C$22,0))))</f>
        <v/>
      </c>
      <c r="T5226" s="4">
        <f>IF($O5226="可",スコアリング基準!$C$23,0)</f>
        <v/>
      </c>
      <c r="U5226" s="4">
        <f>IF(OR(COUNT($K5226:$L5226)&lt;2,$K5226=0),0,IF(ABS($L5226)/$K5226&lt;=スコアリング基準!$B$24,スコアリング基準!$C$24,IF(ABS($L5226)/$K5226&lt;=スコアリング基準!$B$25,スコアリング基準!$C$25,IF(ABS($L5226)/$K5226&lt;=スコアリング基準!$B$26,スコアリング基準!$C$26,0))))</f>
        <v/>
      </c>
      <c r="V5226" s="4">
        <f>IF($P5226="なし",スコアリング基準!$C$27,0)</f>
        <v/>
      </c>
      <c r="W5226" s="4">
        <f>IF($F5226="",0,IF(ISNUMBER($F5226),IF($F5226&lt;=スコアリング基準!$B$28,スコアリング基準!$C$28,スコアリング基準!$C$29),0))</f>
        <v/>
      </c>
      <c r="X5226" s="4">
        <f>IFERROR(VLOOKUP($B5226,スコアリング基準!$A$36:$B$46,2,FALSE),0)</f>
        <v/>
      </c>
      <c r="Y5226" s="4">
        <f>SUM($S5226:$X5226)</f>
        <v/>
      </c>
      <c r="Z5226" s="4">
        <f>IF(COUNT($M5226:$N5226)=0,"データ無",IF($Y5226&gt;=スコアリング基準!$B$30,"S",IF($Y5226&gt;=スコアリング基準!$B$31,"A",IF($Y5226&gt;=スコアリング基準!$B$32,"B","C"))))</f>
        <v/>
      </c>
      <c r="AA5226">
        <f>IFERROR(INDEX(実績DB!$I$3:$I$104,MATCH($B5226&amp;$C5226,実績DB!$J$3:$J$104,0)),"")</f>
        <v/>
      </c>
    </row>
    <row r="5227">
      <c r="A5227" t="n">
        <v>5225</v>
      </c>
      <c r="B5227" t="inlineStr">
        <is>
          <t>四国</t>
        </is>
      </c>
      <c r="C5227" t="inlineStr">
        <is>
          <t>高知変電所</t>
        </is>
      </c>
      <c r="D5227" t="inlineStr">
        <is>
          <t>高知県</t>
        </is>
      </c>
      <c r="E5227" t="n">
        <v>187</v>
      </c>
      <c r="G5227" s="3" t="n">
        <v>33.566795</v>
      </c>
      <c r="H5227" s="3" t="n">
        <v>133.476517</v>
      </c>
      <c r="I5227" t="inlineStr">
        <is>
          <t>OSM実測</t>
        </is>
      </c>
      <c r="J5227" t="n">
        <v>570</v>
      </c>
      <c r="K5227" t="n">
        <v>327</v>
      </c>
      <c r="L5227" t="n">
        <v>-256</v>
      </c>
      <c r="O5227" t="inlineStr">
        <is>
          <t>可</t>
        </is>
      </c>
      <c r="P5227" t="inlineStr">
        <is>
          <t>なし</t>
        </is>
      </c>
      <c r="R5227" s="4">
        <f>IF(COUNT($M5227:$N5227)=0,"",IF(AND(IF($N5227&lt;&gt;"",$N5227,$M5227)&lt;=0,$O5227&lt;&gt;"可"),"警告",""))</f>
        <v/>
      </c>
      <c r="S5227" s="4">
        <f>IF(COUNT($M5227:$N5227)=0,0,IF(IF($N5227&lt;&gt;"",$N5227,$M5227)&gt;=スコアリング基準!$B$20,スコアリング基準!$C$20,IF(IF($N5227&lt;&gt;"",$N5227,$M5227)&gt;=スコアリング基準!$B$21,スコアリング基準!$C$21,IF(IF($N5227&lt;&gt;"",$N5227,$M5227)&gt;0,スコアリング基準!$C$22,0))))</f>
        <v/>
      </c>
      <c r="T5227" s="4">
        <f>IF($O5227="可",スコアリング基準!$C$23,0)</f>
        <v/>
      </c>
      <c r="U5227" s="4">
        <f>IF(OR(COUNT($K5227:$L5227)&lt;2,$K5227=0),0,IF(ABS($L5227)/$K5227&lt;=スコアリング基準!$B$24,スコアリング基準!$C$24,IF(ABS($L5227)/$K5227&lt;=スコアリング基準!$B$25,スコアリング基準!$C$25,IF(ABS($L5227)/$K5227&lt;=スコアリング基準!$B$26,スコアリング基準!$C$26,0))))</f>
        <v/>
      </c>
      <c r="V5227" s="4">
        <f>IF($P5227="なし",スコアリング基準!$C$27,0)</f>
        <v/>
      </c>
      <c r="W5227" s="4">
        <f>IF($F5227="",0,IF(ISNUMBER($F5227),IF($F5227&lt;=スコアリング基準!$B$28,スコアリング基準!$C$28,スコアリング基準!$C$29),0))</f>
        <v/>
      </c>
      <c r="X5227" s="4">
        <f>IFERROR(VLOOKUP($B5227,スコアリング基準!$A$36:$B$46,2,FALSE),0)</f>
        <v/>
      </c>
      <c r="Y5227" s="4">
        <f>SUM($S5227:$X5227)</f>
        <v/>
      </c>
      <c r="Z5227" s="4">
        <f>IF(COUNT($M5227:$N5227)=0,"データ無",IF($Y5227&gt;=スコアリング基準!$B$30,"S",IF($Y5227&gt;=スコアリング基準!$B$31,"A",IF($Y5227&gt;=スコアリング基準!$B$32,"B","C"))))</f>
        <v/>
      </c>
      <c r="AA5227">
        <f>IFERROR(INDEX(実績DB!$I$3:$I$104,MATCH($B5227&amp;$C5227,実績DB!$J$3:$J$104,0)),"")</f>
        <v/>
      </c>
    </row>
    <row r="5228">
      <c r="A5228" t="n">
        <v>5226</v>
      </c>
      <c r="B5228" t="inlineStr">
        <is>
          <t>四国</t>
        </is>
      </c>
      <c r="C5228" t="inlineStr">
        <is>
          <t>鳴門変電所</t>
        </is>
      </c>
      <c r="D5228" t="inlineStr">
        <is>
          <t>徳島県</t>
        </is>
      </c>
      <c r="E5228" t="n">
        <v>187</v>
      </c>
      <c r="G5228" s="3" t="n">
        <v>34.16493</v>
      </c>
      <c r="H5228" s="3" t="n">
        <v>134.556031</v>
      </c>
      <c r="I5228" t="inlineStr">
        <is>
          <t>OSM実測</t>
        </is>
      </c>
      <c r="J5228" t="n">
        <v>570</v>
      </c>
      <c r="K5228" t="n">
        <v>313</v>
      </c>
      <c r="L5228" t="n">
        <v>-270</v>
      </c>
      <c r="O5228" t="inlineStr">
        <is>
          <t>可</t>
        </is>
      </c>
      <c r="P5228" t="inlineStr">
        <is>
          <t>なし</t>
        </is>
      </c>
      <c r="R5228" s="4">
        <f>IF(COUNT($M5228:$N5228)=0,"",IF(AND(IF($N5228&lt;&gt;"",$N5228,$M5228)&lt;=0,$O5228&lt;&gt;"可"),"警告",""))</f>
        <v/>
      </c>
      <c r="S5228" s="4">
        <f>IF(COUNT($M5228:$N5228)=0,0,IF(IF($N5228&lt;&gt;"",$N5228,$M5228)&gt;=スコアリング基準!$B$20,スコアリング基準!$C$20,IF(IF($N5228&lt;&gt;"",$N5228,$M5228)&gt;=スコアリング基準!$B$21,スコアリング基準!$C$21,IF(IF($N5228&lt;&gt;"",$N5228,$M5228)&gt;0,スコアリング基準!$C$22,0))))</f>
        <v/>
      </c>
      <c r="T5228" s="4">
        <f>IF($O5228="可",スコアリング基準!$C$23,0)</f>
        <v/>
      </c>
      <c r="U5228" s="4">
        <f>IF(OR(COUNT($K5228:$L5228)&lt;2,$K5228=0),0,IF(ABS($L5228)/$K5228&lt;=スコアリング基準!$B$24,スコアリング基準!$C$24,IF(ABS($L5228)/$K5228&lt;=スコアリング基準!$B$25,スコアリング基準!$C$25,IF(ABS($L5228)/$K5228&lt;=スコアリング基準!$B$26,スコアリング基準!$C$26,0))))</f>
        <v/>
      </c>
      <c r="V5228" s="4">
        <f>IF($P5228="なし",スコアリング基準!$C$27,0)</f>
        <v/>
      </c>
      <c r="W5228" s="4">
        <f>IF($F5228="",0,IF(ISNUMBER($F5228),IF($F5228&lt;=スコアリング基準!$B$28,スコアリング基準!$C$28,スコアリング基準!$C$29),0))</f>
        <v/>
      </c>
      <c r="X5228" s="4">
        <f>IFERROR(VLOOKUP($B5228,スコアリング基準!$A$36:$B$46,2,FALSE),0)</f>
        <v/>
      </c>
      <c r="Y5228" s="4">
        <f>SUM($S5228:$X5228)</f>
        <v/>
      </c>
      <c r="Z5228" s="4">
        <f>IF(COUNT($M5228:$N5228)=0,"データ無",IF($Y5228&gt;=スコアリング基準!$B$30,"S",IF($Y5228&gt;=スコアリング基準!$B$31,"A",IF($Y5228&gt;=スコアリング基準!$B$32,"B","C"))))</f>
        <v/>
      </c>
      <c r="AA5228">
        <f>IFERROR(INDEX(実績DB!$I$3:$I$104,MATCH($B5228&amp;$C5228,実績DB!$J$3:$J$104,0)),"")</f>
        <v/>
      </c>
    </row>
    <row r="5229">
      <c r="A5229" t="n">
        <v>5227</v>
      </c>
      <c r="B5229" t="inlineStr">
        <is>
          <t>四国</t>
        </is>
      </c>
      <c r="C5229" t="inlineStr">
        <is>
          <t>住友共同電力端出場変電所</t>
        </is>
      </c>
      <c r="D5229" t="inlineStr">
        <is>
          <t>愛媛県</t>
        </is>
      </c>
      <c r="E5229" t="n">
        <v>110</v>
      </c>
      <c r="G5229" s="3" t="n">
        <v>33.901983</v>
      </c>
      <c r="H5229" s="3" t="n">
        <v>133.311273</v>
      </c>
      <c r="I5229" t="inlineStr">
        <is>
          <t>OSM実測</t>
        </is>
      </c>
      <c r="R5229" s="4">
        <f>IF(COUNT($M5229:$N5229)=0,"",IF(AND(IF($N5229&lt;&gt;"",$N5229,$M5229)&lt;=0,$O5229&lt;&gt;"可"),"警告",""))</f>
        <v/>
      </c>
      <c r="S5229" s="4">
        <f>IF(COUNT($M5229:$N5229)=0,0,IF(IF($N5229&lt;&gt;"",$N5229,$M5229)&gt;=スコアリング基準!$B$20,スコアリング基準!$C$20,IF(IF($N5229&lt;&gt;"",$N5229,$M5229)&gt;=スコアリング基準!$B$21,スコアリング基準!$C$21,IF(IF($N5229&lt;&gt;"",$N5229,$M5229)&gt;0,スコアリング基準!$C$22,0))))</f>
        <v/>
      </c>
      <c r="T5229" s="4">
        <f>IF($O5229="可",スコアリング基準!$C$23,0)</f>
        <v/>
      </c>
      <c r="U5229" s="4">
        <f>IF(OR(COUNT($K5229:$L5229)&lt;2,$K5229=0),0,IF(ABS($L5229)/$K5229&lt;=スコアリング基準!$B$24,スコアリング基準!$C$24,IF(ABS($L5229)/$K5229&lt;=スコアリング基準!$B$25,スコアリング基準!$C$25,IF(ABS($L5229)/$K5229&lt;=スコアリング基準!$B$26,スコアリング基準!$C$26,0))))</f>
        <v/>
      </c>
      <c r="V5229" s="4">
        <f>IF($P5229="なし",スコアリング基準!$C$27,0)</f>
        <v/>
      </c>
      <c r="W5229" s="4">
        <f>IF($F5229="",0,IF(ISNUMBER($F5229),IF($F5229&lt;=スコアリング基準!$B$28,スコアリング基準!$C$28,スコアリング基準!$C$29),0))</f>
        <v/>
      </c>
      <c r="X5229" s="4">
        <f>IFERROR(VLOOKUP($B5229,スコアリング基準!$A$36:$B$46,2,FALSE),0)</f>
        <v/>
      </c>
      <c r="Y5229" s="4">
        <f>SUM($S5229:$X5229)</f>
        <v/>
      </c>
      <c r="Z5229" s="4">
        <f>IF(COUNT($M5229:$N5229)=0,"データ無",IF($Y5229&gt;=スコアリング基準!$B$30,"S",IF($Y5229&gt;=スコアリング基準!$B$31,"A",IF($Y5229&gt;=スコアリング基準!$B$32,"B","C"))))</f>
        <v/>
      </c>
      <c r="AA5229">
        <f>IFERROR(INDEX(実績DB!$I$3:$I$104,MATCH($B5229&amp;$C5229,実績DB!$J$3:$J$104,0)),"")</f>
        <v/>
      </c>
    </row>
    <row r="5230">
      <c r="A5230" t="n">
        <v>5228</v>
      </c>
      <c r="B5230" t="inlineStr">
        <is>
          <t>四国</t>
        </is>
      </c>
      <c r="C5230" t="inlineStr">
        <is>
          <t>三木変電所</t>
        </is>
      </c>
      <c r="D5230" t="inlineStr">
        <is>
          <t>香川県</t>
        </is>
      </c>
      <c r="E5230" t="n">
        <v>66</v>
      </c>
      <c r="G5230" s="3" t="n">
        <v>34.28014</v>
      </c>
      <c r="H5230" s="3" t="n">
        <v>134.141763</v>
      </c>
      <c r="I5230" t="inlineStr">
        <is>
          <t>OSM実測</t>
        </is>
      </c>
      <c r="J5230" t="n">
        <v>19</v>
      </c>
      <c r="K5230" t="n">
        <v>19</v>
      </c>
      <c r="L5230" t="n">
        <v>-14</v>
      </c>
      <c r="M5230" t="n">
        <v>5</v>
      </c>
      <c r="O5230" t="inlineStr">
        <is>
          <t>不可 #2</t>
        </is>
      </c>
      <c r="P5230" t="inlineStr">
        <is>
          <t>なし</t>
        </is>
      </c>
      <c r="R5230" s="4">
        <f>IF(COUNT($M5230:$N5230)=0,"",IF(AND(IF($N5230&lt;&gt;"",$N5230,$M5230)&lt;=0,$O5230&lt;&gt;"可"),"警告",""))</f>
        <v/>
      </c>
      <c r="S5230" s="4">
        <f>IF(COUNT($M5230:$N5230)=0,0,IF(IF($N5230&lt;&gt;"",$N5230,$M5230)&gt;=スコアリング基準!$B$20,スコアリング基準!$C$20,IF(IF($N5230&lt;&gt;"",$N5230,$M5230)&gt;=スコアリング基準!$B$21,スコアリング基準!$C$21,IF(IF($N5230&lt;&gt;"",$N5230,$M5230)&gt;0,スコアリング基準!$C$22,0))))</f>
        <v/>
      </c>
      <c r="T5230" s="4">
        <f>IF($O5230="可",スコアリング基準!$C$23,0)</f>
        <v/>
      </c>
      <c r="U5230" s="4">
        <f>IF(OR(COUNT($K5230:$L5230)&lt;2,$K5230=0),0,IF(ABS($L5230)/$K5230&lt;=スコアリング基準!$B$24,スコアリング基準!$C$24,IF(ABS($L5230)/$K5230&lt;=スコアリング基準!$B$25,スコアリング基準!$C$25,IF(ABS($L5230)/$K5230&lt;=スコアリング基準!$B$26,スコアリング基準!$C$26,0))))</f>
        <v/>
      </c>
      <c r="V5230" s="4">
        <f>IF($P5230="なし",スコアリング基準!$C$27,0)</f>
        <v/>
      </c>
      <c r="W5230" s="4">
        <f>IF($F5230="",0,IF(ISNUMBER($F5230),IF($F5230&lt;=スコアリング基準!$B$28,スコアリング基準!$C$28,スコアリング基準!$C$29),0))</f>
        <v/>
      </c>
      <c r="X5230" s="4">
        <f>IFERROR(VLOOKUP($B5230,スコアリング基準!$A$36:$B$46,2,FALSE),0)</f>
        <v/>
      </c>
      <c r="Y5230" s="4">
        <f>SUM($S5230:$X5230)</f>
        <v/>
      </c>
      <c r="Z5230" s="4">
        <f>IF(COUNT($M5230:$N5230)=0,"データ無",IF($Y5230&gt;=スコアリング基準!$B$30,"S",IF($Y5230&gt;=スコアリング基準!$B$31,"A",IF($Y5230&gt;=スコアリング基準!$B$32,"B","C"))))</f>
        <v/>
      </c>
      <c r="AA5230">
        <f>IFERROR(INDEX(実績DB!$I$3:$I$104,MATCH($B5230&amp;$C5230,実績DB!$J$3:$J$104,0)),"")</f>
        <v/>
      </c>
    </row>
    <row r="5231">
      <c r="A5231" t="n">
        <v>5229</v>
      </c>
      <c r="B5231" t="inlineStr">
        <is>
          <t>四国</t>
        </is>
      </c>
      <c r="C5231" t="inlineStr">
        <is>
          <t>亀田変電所</t>
        </is>
      </c>
      <c r="D5231" t="inlineStr">
        <is>
          <t>香川県</t>
        </is>
      </c>
      <c r="E5231" t="n">
        <v>66</v>
      </c>
      <c r="G5231" s="3" t="n">
        <v>34.285063</v>
      </c>
      <c r="H5231" s="3" t="n">
        <v>134.113413</v>
      </c>
      <c r="I5231" t="inlineStr">
        <is>
          <t>OSM実測</t>
        </is>
      </c>
      <c r="J5231" t="n">
        <v>47</v>
      </c>
      <c r="K5231" t="n">
        <v>47</v>
      </c>
      <c r="L5231" t="n">
        <v>-35</v>
      </c>
      <c r="M5231" t="n">
        <v>12</v>
      </c>
      <c r="O5231" t="inlineStr">
        <is>
          <t>不可 #2</t>
        </is>
      </c>
      <c r="P5231" t="inlineStr">
        <is>
          <t>有り</t>
        </is>
      </c>
      <c r="R5231" s="4">
        <f>IF(COUNT($M5231:$N5231)=0,"",IF(AND(IF($N5231&lt;&gt;"",$N5231,$M5231)&lt;=0,$O5231&lt;&gt;"可"),"警告",""))</f>
        <v/>
      </c>
      <c r="S5231" s="4">
        <f>IF(COUNT($M5231:$N5231)=0,0,IF(IF($N5231&lt;&gt;"",$N5231,$M5231)&gt;=スコアリング基準!$B$20,スコアリング基準!$C$20,IF(IF($N5231&lt;&gt;"",$N5231,$M5231)&gt;=スコアリング基準!$B$21,スコアリング基準!$C$21,IF(IF($N5231&lt;&gt;"",$N5231,$M5231)&gt;0,スコアリング基準!$C$22,0))))</f>
        <v/>
      </c>
      <c r="T5231" s="4">
        <f>IF($O5231="可",スコアリング基準!$C$23,0)</f>
        <v/>
      </c>
      <c r="U5231" s="4">
        <f>IF(OR(COUNT($K5231:$L5231)&lt;2,$K5231=0),0,IF(ABS($L5231)/$K5231&lt;=スコアリング基準!$B$24,スコアリング基準!$C$24,IF(ABS($L5231)/$K5231&lt;=スコアリング基準!$B$25,スコアリング基準!$C$25,IF(ABS($L5231)/$K5231&lt;=スコアリング基準!$B$26,スコアリング基準!$C$26,0))))</f>
        <v/>
      </c>
      <c r="V5231" s="4">
        <f>IF($P5231="なし",スコアリング基準!$C$27,0)</f>
        <v/>
      </c>
      <c r="W5231" s="4">
        <f>IF($F5231="",0,IF(ISNUMBER($F5231),IF($F5231&lt;=スコアリング基準!$B$28,スコアリング基準!$C$28,スコアリング基準!$C$29),0))</f>
        <v/>
      </c>
      <c r="X5231" s="4">
        <f>IFERROR(VLOOKUP($B5231,スコアリング基準!$A$36:$B$46,2,FALSE),0)</f>
        <v/>
      </c>
      <c r="Y5231" s="4">
        <f>SUM($S5231:$X5231)</f>
        <v/>
      </c>
      <c r="Z5231" s="4">
        <f>IF(COUNT($M5231:$N5231)=0,"データ無",IF($Y5231&gt;=スコアリング基準!$B$30,"S",IF($Y5231&gt;=スコアリング基準!$B$31,"A",IF($Y5231&gt;=スコアリング基準!$B$32,"B","C"))))</f>
        <v/>
      </c>
      <c r="AA5231">
        <f>IFERROR(INDEX(実績DB!$I$3:$I$104,MATCH($B5231&amp;$C5231,実績DB!$J$3:$J$104,0)),"")</f>
        <v/>
      </c>
    </row>
    <row r="5232">
      <c r="A5232" t="n">
        <v>5230</v>
      </c>
      <c r="B5232" t="inlineStr">
        <is>
          <t>四国</t>
        </is>
      </c>
      <c r="C5232" t="inlineStr">
        <is>
          <t>仁井田変電所</t>
        </is>
      </c>
      <c r="D5232" t="inlineStr">
        <is>
          <t>高知県</t>
        </is>
      </c>
      <c r="E5232" t="n">
        <v>66</v>
      </c>
      <c r="G5232" s="3" t="n">
        <v>33.527663</v>
      </c>
      <c r="H5232" s="3" t="n">
        <v>133.569957</v>
      </c>
      <c r="I5232" t="inlineStr">
        <is>
          <t>OSM実測</t>
        </is>
      </c>
      <c r="J5232" t="n">
        <v>38</v>
      </c>
      <c r="K5232" t="n">
        <v>38</v>
      </c>
      <c r="L5232" t="n">
        <v>-5</v>
      </c>
      <c r="M5232" t="n">
        <v>31</v>
      </c>
      <c r="O5232" t="inlineStr">
        <is>
          <t>不可 #2</t>
        </is>
      </c>
      <c r="P5232" t="inlineStr">
        <is>
          <t>なし</t>
        </is>
      </c>
      <c r="R5232" s="4">
        <f>IF(COUNT($M5232:$N5232)=0,"",IF(AND(IF($N5232&lt;&gt;"",$N5232,$M5232)&lt;=0,$O5232&lt;&gt;"可"),"警告",""))</f>
        <v/>
      </c>
      <c r="S5232" s="4">
        <f>IF(COUNT($M5232:$N5232)=0,0,IF(IF($N5232&lt;&gt;"",$N5232,$M5232)&gt;=スコアリング基準!$B$20,スコアリング基準!$C$20,IF(IF($N5232&lt;&gt;"",$N5232,$M5232)&gt;=スコアリング基準!$B$21,スコアリング基準!$C$21,IF(IF($N5232&lt;&gt;"",$N5232,$M5232)&gt;0,スコアリング基準!$C$22,0))))</f>
        <v/>
      </c>
      <c r="T5232" s="4">
        <f>IF($O5232="可",スコアリング基準!$C$23,0)</f>
        <v/>
      </c>
      <c r="U5232" s="4">
        <f>IF(OR(COUNT($K5232:$L5232)&lt;2,$K5232=0),0,IF(ABS($L5232)/$K5232&lt;=スコアリング基準!$B$24,スコアリング基準!$C$24,IF(ABS($L5232)/$K5232&lt;=スコアリング基準!$B$25,スコアリング基準!$C$25,IF(ABS($L5232)/$K5232&lt;=スコアリング基準!$B$26,スコアリング基準!$C$26,0))))</f>
        <v/>
      </c>
      <c r="V5232" s="4">
        <f>IF($P5232="なし",スコアリング基準!$C$27,0)</f>
        <v/>
      </c>
      <c r="W5232" s="4">
        <f>IF($F5232="",0,IF(ISNUMBER($F5232),IF($F5232&lt;=スコアリング基準!$B$28,スコアリング基準!$C$28,スコアリング基準!$C$29),0))</f>
        <v/>
      </c>
      <c r="X5232" s="4">
        <f>IFERROR(VLOOKUP($B5232,スコアリング基準!$A$36:$B$46,2,FALSE),0)</f>
        <v/>
      </c>
      <c r="Y5232" s="4">
        <f>SUM($S5232:$X5232)</f>
        <v/>
      </c>
      <c r="Z5232" s="4">
        <f>IF(COUNT($M5232:$N5232)=0,"データ無",IF($Y5232&gt;=スコアリング基準!$B$30,"S",IF($Y5232&gt;=スコアリング基準!$B$31,"A",IF($Y5232&gt;=スコアリング基準!$B$32,"B","C"))))</f>
        <v/>
      </c>
      <c r="AA5232">
        <f>IFERROR(INDEX(実績DB!$I$3:$I$104,MATCH($B5232&amp;$C5232,実績DB!$J$3:$J$104,0)),"")</f>
        <v/>
      </c>
    </row>
    <row r="5233">
      <c r="A5233" t="n">
        <v>5231</v>
      </c>
      <c r="B5233" t="inlineStr">
        <is>
          <t>四国</t>
        </is>
      </c>
      <c r="C5233" t="inlineStr">
        <is>
          <t>介良変電所</t>
        </is>
      </c>
      <c r="D5233" t="inlineStr">
        <is>
          <t>高知県</t>
        </is>
      </c>
      <c r="E5233" t="n">
        <v>66</v>
      </c>
      <c r="G5233" s="3" t="n">
        <v>33.565995</v>
      </c>
      <c r="H5233" s="3" t="n">
        <v>133.604578</v>
      </c>
      <c r="I5233" t="inlineStr">
        <is>
          <t>OSM実測</t>
        </is>
      </c>
      <c r="J5233" t="n">
        <v>47</v>
      </c>
      <c r="K5233" t="n">
        <v>47</v>
      </c>
      <c r="L5233" t="n">
        <v>0</v>
      </c>
      <c r="M5233" t="n">
        <v>47</v>
      </c>
      <c r="O5233" t="inlineStr">
        <is>
          <t>不可 #2</t>
        </is>
      </c>
      <c r="P5233" t="inlineStr">
        <is>
          <t>有り</t>
        </is>
      </c>
      <c r="R5233" s="4">
        <f>IF(COUNT($M5233:$N5233)=0,"",IF(AND(IF($N5233&lt;&gt;"",$N5233,$M5233)&lt;=0,$O5233&lt;&gt;"可"),"警告",""))</f>
        <v/>
      </c>
      <c r="S5233" s="4">
        <f>IF(COUNT($M5233:$N5233)=0,0,IF(IF($N5233&lt;&gt;"",$N5233,$M5233)&gt;=スコアリング基準!$B$20,スコアリング基準!$C$20,IF(IF($N5233&lt;&gt;"",$N5233,$M5233)&gt;=スコアリング基準!$B$21,スコアリング基準!$C$21,IF(IF($N5233&lt;&gt;"",$N5233,$M5233)&gt;0,スコアリング基準!$C$22,0))))</f>
        <v/>
      </c>
      <c r="T5233" s="4">
        <f>IF($O5233="可",スコアリング基準!$C$23,0)</f>
        <v/>
      </c>
      <c r="U5233" s="4">
        <f>IF(OR(COUNT($K5233:$L5233)&lt;2,$K5233=0),0,IF(ABS($L5233)/$K5233&lt;=スコアリング基準!$B$24,スコアリング基準!$C$24,IF(ABS($L5233)/$K5233&lt;=スコアリング基準!$B$25,スコアリング基準!$C$25,IF(ABS($L5233)/$K5233&lt;=スコアリング基準!$B$26,スコアリング基準!$C$26,0))))</f>
        <v/>
      </c>
      <c r="V5233" s="4">
        <f>IF($P5233="なし",スコアリング基準!$C$27,0)</f>
        <v/>
      </c>
      <c r="W5233" s="4">
        <f>IF($F5233="",0,IF(ISNUMBER($F5233),IF($F5233&lt;=スコアリング基準!$B$28,スコアリング基準!$C$28,スコアリング基準!$C$29),0))</f>
        <v/>
      </c>
      <c r="X5233" s="4">
        <f>IFERROR(VLOOKUP($B5233,スコアリング基準!$A$36:$B$46,2,FALSE),0)</f>
        <v/>
      </c>
      <c r="Y5233" s="4">
        <f>SUM($S5233:$X5233)</f>
        <v/>
      </c>
      <c r="Z5233" s="4">
        <f>IF(COUNT($M5233:$N5233)=0,"データ無",IF($Y5233&gt;=スコアリング基準!$B$30,"S",IF($Y5233&gt;=スコアリング基準!$B$31,"A",IF($Y5233&gt;=スコアリング基準!$B$32,"B","C"))))</f>
        <v/>
      </c>
      <c r="AA5233">
        <f>IFERROR(INDEX(実績DB!$I$3:$I$104,MATCH($B5233&amp;$C5233,実績DB!$J$3:$J$104,0)),"")</f>
        <v/>
      </c>
    </row>
    <row r="5234">
      <c r="A5234" t="n">
        <v>5232</v>
      </c>
      <c r="B5234" t="inlineStr">
        <is>
          <t>四国</t>
        </is>
      </c>
      <c r="C5234" t="inlineStr">
        <is>
          <t>四国電力 天山変電所</t>
        </is>
      </c>
      <c r="D5234" t="inlineStr">
        <is>
          <t>愛媛県</t>
        </is>
      </c>
      <c r="E5234" t="n">
        <v>66</v>
      </c>
      <c r="G5234" s="3" t="n">
        <v>33.821273</v>
      </c>
      <c r="H5234" s="3" t="n">
        <v>132.776889</v>
      </c>
      <c r="I5234" t="inlineStr">
        <is>
          <t>OSM実測</t>
        </is>
      </c>
      <c r="R5234" s="4">
        <f>IF(COUNT($M5234:$N5234)=0,"",IF(AND(IF($N5234&lt;&gt;"",$N5234,$M5234)&lt;=0,$O5234&lt;&gt;"可"),"警告",""))</f>
        <v/>
      </c>
      <c r="S5234" s="4">
        <f>IF(COUNT($M5234:$N5234)=0,0,IF(IF($N5234&lt;&gt;"",$N5234,$M5234)&gt;=スコアリング基準!$B$20,スコアリング基準!$C$20,IF(IF($N5234&lt;&gt;"",$N5234,$M5234)&gt;=スコアリング基準!$B$21,スコアリング基準!$C$21,IF(IF($N5234&lt;&gt;"",$N5234,$M5234)&gt;0,スコアリング基準!$C$22,0))))</f>
        <v/>
      </c>
      <c r="T5234" s="4">
        <f>IF($O5234="可",スコアリング基準!$C$23,0)</f>
        <v/>
      </c>
      <c r="U5234" s="4">
        <f>IF(OR(COUNT($K5234:$L5234)&lt;2,$K5234=0),0,IF(ABS($L5234)/$K5234&lt;=スコアリング基準!$B$24,スコアリング基準!$C$24,IF(ABS($L5234)/$K5234&lt;=スコアリング基準!$B$25,スコアリング基準!$C$25,IF(ABS($L5234)/$K5234&lt;=スコアリング基準!$B$26,スコアリング基準!$C$26,0))))</f>
        <v/>
      </c>
      <c r="V5234" s="4">
        <f>IF($P5234="なし",スコアリング基準!$C$27,0)</f>
        <v/>
      </c>
      <c r="W5234" s="4">
        <f>IF($F5234="",0,IF(ISNUMBER($F5234),IF($F5234&lt;=スコアリング基準!$B$28,スコアリング基準!$C$28,スコアリング基準!$C$29),0))</f>
        <v/>
      </c>
      <c r="X5234" s="4">
        <f>IFERROR(VLOOKUP($B5234,スコアリング基準!$A$36:$B$46,2,FALSE),0)</f>
        <v/>
      </c>
      <c r="Y5234" s="4">
        <f>SUM($S5234:$X5234)</f>
        <v/>
      </c>
      <c r="Z5234" s="4">
        <f>IF(COUNT($M5234:$N5234)=0,"データ無",IF($Y5234&gt;=スコアリング基準!$B$30,"S",IF($Y5234&gt;=スコアリング基準!$B$31,"A",IF($Y5234&gt;=スコアリング基準!$B$32,"B","C"))))</f>
        <v/>
      </c>
      <c r="AA5234">
        <f>IFERROR(INDEX(実績DB!$I$3:$I$104,MATCH($B5234&amp;$C5234,実績DB!$J$3:$J$104,0)),"")</f>
        <v/>
      </c>
    </row>
    <row r="5235">
      <c r="A5235" t="n">
        <v>5233</v>
      </c>
      <c r="B5235" t="inlineStr">
        <is>
          <t>四国</t>
        </is>
      </c>
      <c r="C5235" t="inlineStr">
        <is>
          <t>四国電力 川之江変電所</t>
        </is>
      </c>
      <c r="D5235" t="inlineStr">
        <is>
          <t>愛媛県</t>
        </is>
      </c>
      <c r="E5235" t="n">
        <v>66</v>
      </c>
      <c r="G5235" s="3" t="n">
        <v>34.002406</v>
      </c>
      <c r="H5235" s="3" t="n">
        <v>133.575728</v>
      </c>
      <c r="I5235" t="inlineStr">
        <is>
          <t>OSM実測</t>
        </is>
      </c>
      <c r="J5235" t="n">
        <v>47</v>
      </c>
      <c r="K5235" t="n">
        <v>47</v>
      </c>
      <c r="L5235" t="n">
        <v>-5</v>
      </c>
      <c r="M5235" t="n">
        <v>42</v>
      </c>
      <c r="O5235" t="inlineStr">
        <is>
          <t>不可 #3</t>
        </is>
      </c>
      <c r="P5235" t="inlineStr">
        <is>
          <t>なし</t>
        </is>
      </c>
      <c r="R5235" s="4">
        <f>IF(COUNT($M5235:$N5235)=0,"",IF(AND(IF($N5235&lt;&gt;"",$N5235,$M5235)&lt;=0,$O5235&lt;&gt;"可"),"警告",""))</f>
        <v/>
      </c>
      <c r="S5235" s="4">
        <f>IF(COUNT($M5235:$N5235)=0,0,IF(IF($N5235&lt;&gt;"",$N5235,$M5235)&gt;=スコアリング基準!$B$20,スコアリング基準!$C$20,IF(IF($N5235&lt;&gt;"",$N5235,$M5235)&gt;=スコアリング基準!$B$21,スコアリング基準!$C$21,IF(IF($N5235&lt;&gt;"",$N5235,$M5235)&gt;0,スコアリング基準!$C$22,0))))</f>
        <v/>
      </c>
      <c r="T5235" s="4">
        <f>IF($O5235="可",スコアリング基準!$C$23,0)</f>
        <v/>
      </c>
      <c r="U5235" s="4">
        <f>IF(OR(COUNT($K5235:$L5235)&lt;2,$K5235=0),0,IF(ABS($L5235)/$K5235&lt;=スコアリング基準!$B$24,スコアリング基準!$C$24,IF(ABS($L5235)/$K5235&lt;=スコアリング基準!$B$25,スコアリング基準!$C$25,IF(ABS($L5235)/$K5235&lt;=スコアリング基準!$B$26,スコアリング基準!$C$26,0))))</f>
        <v/>
      </c>
      <c r="V5235" s="4">
        <f>IF($P5235="なし",スコアリング基準!$C$27,0)</f>
        <v/>
      </c>
      <c r="W5235" s="4">
        <f>IF($F5235="",0,IF(ISNUMBER($F5235),IF($F5235&lt;=スコアリング基準!$B$28,スコアリング基準!$C$28,スコアリング基準!$C$29),0))</f>
        <v/>
      </c>
      <c r="X5235" s="4">
        <f>IFERROR(VLOOKUP($B5235,スコアリング基準!$A$36:$B$46,2,FALSE),0)</f>
        <v/>
      </c>
      <c r="Y5235" s="4">
        <f>SUM($S5235:$X5235)</f>
        <v/>
      </c>
      <c r="Z5235" s="4">
        <f>IF(COUNT($M5235:$N5235)=0,"データ無",IF($Y5235&gt;=スコアリング基準!$B$30,"S",IF($Y5235&gt;=スコアリング基準!$B$31,"A",IF($Y5235&gt;=スコアリング基準!$B$32,"B","C"))))</f>
        <v/>
      </c>
      <c r="AA5235">
        <f>IFERROR(INDEX(実績DB!$I$3:$I$104,MATCH($B5235&amp;$C5235,実績DB!$J$3:$J$104,0)),"")</f>
        <v/>
      </c>
    </row>
    <row r="5236">
      <c r="A5236" t="n">
        <v>5234</v>
      </c>
      <c r="B5236" t="inlineStr">
        <is>
          <t>四国</t>
        </is>
      </c>
      <c r="C5236" t="inlineStr">
        <is>
          <t>四国電力 新宮変電所</t>
        </is>
      </c>
      <c r="D5236" t="inlineStr">
        <is>
          <t>愛媛県</t>
        </is>
      </c>
      <c r="E5236" t="n">
        <v>66</v>
      </c>
      <c r="G5236" s="3" t="n">
        <v>33.950508</v>
      </c>
      <c r="H5236" s="3" t="n">
        <v>133.637178</v>
      </c>
      <c r="I5236" t="inlineStr">
        <is>
          <t>OSM実測</t>
        </is>
      </c>
      <c r="J5236" t="n">
        <v>4</v>
      </c>
      <c r="K5236" t="n">
        <v>4</v>
      </c>
      <c r="L5236" t="n">
        <v>0</v>
      </c>
      <c r="M5236" t="n">
        <v>4</v>
      </c>
      <c r="O5236" t="inlineStr">
        <is>
          <t>不可 #3</t>
        </is>
      </c>
      <c r="P5236" t="inlineStr">
        <is>
          <t>なし</t>
        </is>
      </c>
      <c r="R5236" s="4">
        <f>IF(COUNT($M5236:$N5236)=0,"",IF(AND(IF($N5236&lt;&gt;"",$N5236,$M5236)&lt;=0,$O5236&lt;&gt;"可"),"警告",""))</f>
        <v/>
      </c>
      <c r="S5236" s="4">
        <f>IF(COUNT($M5236:$N5236)=0,0,IF(IF($N5236&lt;&gt;"",$N5236,$M5236)&gt;=スコアリング基準!$B$20,スコアリング基準!$C$20,IF(IF($N5236&lt;&gt;"",$N5236,$M5236)&gt;=スコアリング基準!$B$21,スコアリング基準!$C$21,IF(IF($N5236&lt;&gt;"",$N5236,$M5236)&gt;0,スコアリング基準!$C$22,0))))</f>
        <v/>
      </c>
      <c r="T5236" s="4">
        <f>IF($O5236="可",スコアリング基準!$C$23,0)</f>
        <v/>
      </c>
      <c r="U5236" s="4">
        <f>IF(OR(COUNT($K5236:$L5236)&lt;2,$K5236=0),0,IF(ABS($L5236)/$K5236&lt;=スコアリング基準!$B$24,スコアリング基準!$C$24,IF(ABS($L5236)/$K5236&lt;=スコアリング基準!$B$25,スコアリング基準!$C$25,IF(ABS($L5236)/$K5236&lt;=スコアリング基準!$B$26,スコアリング基準!$C$26,0))))</f>
        <v/>
      </c>
      <c r="V5236" s="4">
        <f>IF($P5236="なし",スコアリング基準!$C$27,0)</f>
        <v/>
      </c>
      <c r="W5236" s="4">
        <f>IF($F5236="",0,IF(ISNUMBER($F5236),IF($F5236&lt;=スコアリング基準!$B$28,スコアリング基準!$C$28,スコアリング基準!$C$29),0))</f>
        <v/>
      </c>
      <c r="X5236" s="4">
        <f>IFERROR(VLOOKUP($B5236,スコアリング基準!$A$36:$B$46,2,FALSE),0)</f>
        <v/>
      </c>
      <c r="Y5236" s="4">
        <f>SUM($S5236:$X5236)</f>
        <v/>
      </c>
      <c r="Z5236" s="4">
        <f>IF(COUNT($M5236:$N5236)=0,"データ無",IF($Y5236&gt;=スコアリング基準!$B$30,"S",IF($Y5236&gt;=スコアリング基準!$B$31,"A",IF($Y5236&gt;=スコアリング基準!$B$32,"B","C"))))</f>
        <v/>
      </c>
      <c r="AA5236">
        <f>IFERROR(INDEX(実績DB!$I$3:$I$104,MATCH($B5236&amp;$C5236,実績DB!$J$3:$J$104,0)),"")</f>
        <v/>
      </c>
    </row>
    <row r="5237">
      <c r="A5237" t="n">
        <v>5235</v>
      </c>
      <c r="B5237" t="inlineStr">
        <is>
          <t>四国</t>
        </is>
      </c>
      <c r="C5237" t="inlineStr">
        <is>
          <t>四国電力 甲浦変電所</t>
        </is>
      </c>
      <c r="D5237" t="inlineStr">
        <is>
          <t>高知県</t>
        </is>
      </c>
      <c r="E5237" t="n">
        <v>66</v>
      </c>
      <c r="G5237" s="3" t="n">
        <v>33.546714</v>
      </c>
      <c r="H5237" s="3" t="n">
        <v>134.289212</v>
      </c>
      <c r="I5237" t="inlineStr">
        <is>
          <t>OSM実測</t>
        </is>
      </c>
      <c r="J5237" t="n">
        <v>12</v>
      </c>
      <c r="K5237" t="n">
        <v>12</v>
      </c>
      <c r="L5237" t="n">
        <v>-4</v>
      </c>
      <c r="M5237" t="n">
        <v>8</v>
      </c>
      <c r="O5237" t="inlineStr">
        <is>
          <t>不可 #2</t>
        </is>
      </c>
      <c r="P5237" t="inlineStr">
        <is>
          <t>有り</t>
        </is>
      </c>
      <c r="R5237" s="4">
        <f>IF(COUNT($M5237:$N5237)=0,"",IF(AND(IF($N5237&lt;&gt;"",$N5237,$M5237)&lt;=0,$O5237&lt;&gt;"可"),"警告",""))</f>
        <v/>
      </c>
      <c r="S5237" s="4">
        <f>IF(COUNT($M5237:$N5237)=0,0,IF(IF($N5237&lt;&gt;"",$N5237,$M5237)&gt;=スコアリング基準!$B$20,スコアリング基準!$C$20,IF(IF($N5237&lt;&gt;"",$N5237,$M5237)&gt;=スコアリング基準!$B$21,スコアリング基準!$C$21,IF(IF($N5237&lt;&gt;"",$N5237,$M5237)&gt;0,スコアリング基準!$C$22,0))))</f>
        <v/>
      </c>
      <c r="T5237" s="4">
        <f>IF($O5237="可",スコアリング基準!$C$23,0)</f>
        <v/>
      </c>
      <c r="U5237" s="4">
        <f>IF(OR(COUNT($K5237:$L5237)&lt;2,$K5237=0),0,IF(ABS($L5237)/$K5237&lt;=スコアリング基準!$B$24,スコアリング基準!$C$24,IF(ABS($L5237)/$K5237&lt;=スコアリング基準!$B$25,スコアリング基準!$C$25,IF(ABS($L5237)/$K5237&lt;=スコアリング基準!$B$26,スコアリング基準!$C$26,0))))</f>
        <v/>
      </c>
      <c r="V5237" s="4">
        <f>IF($P5237="なし",スコアリング基準!$C$27,0)</f>
        <v/>
      </c>
      <c r="W5237" s="4">
        <f>IF($F5237="",0,IF(ISNUMBER($F5237),IF($F5237&lt;=スコアリング基準!$B$28,スコアリング基準!$C$28,スコアリング基準!$C$29),0))</f>
        <v/>
      </c>
      <c r="X5237" s="4">
        <f>IFERROR(VLOOKUP($B5237,スコアリング基準!$A$36:$B$46,2,FALSE),0)</f>
        <v/>
      </c>
      <c r="Y5237" s="4">
        <f>SUM($S5237:$X5237)</f>
        <v/>
      </c>
      <c r="Z5237" s="4">
        <f>IF(COUNT($M5237:$N5237)=0,"データ無",IF($Y5237&gt;=スコアリング基準!$B$30,"S",IF($Y5237&gt;=スコアリング基準!$B$31,"A",IF($Y5237&gt;=スコアリング基準!$B$32,"B","C"))))</f>
        <v/>
      </c>
      <c r="AA5237">
        <f>IFERROR(INDEX(実績DB!$I$3:$I$104,MATCH($B5237&amp;$C5237,実績DB!$J$3:$J$104,0)),"")</f>
        <v/>
      </c>
    </row>
    <row r="5238">
      <c r="A5238" t="n">
        <v>5236</v>
      </c>
      <c r="B5238" t="inlineStr">
        <is>
          <t>四国</t>
        </is>
      </c>
      <c r="C5238" t="inlineStr">
        <is>
          <t>土庄変電所</t>
        </is>
      </c>
      <c r="D5238" t="inlineStr">
        <is>
          <t>香川県</t>
        </is>
      </c>
      <c r="E5238" t="n">
        <v>66</v>
      </c>
      <c r="G5238" s="3" t="n">
        <v>34.484286</v>
      </c>
      <c r="H5238" s="3" t="n">
        <v>134.180142</v>
      </c>
      <c r="I5238" t="inlineStr">
        <is>
          <t>OSM実測</t>
        </is>
      </c>
      <c r="J5238" t="n">
        <v>28</v>
      </c>
      <c r="K5238" t="n">
        <v>28</v>
      </c>
      <c r="L5238" t="n">
        <v>-17</v>
      </c>
      <c r="M5238" t="n">
        <v>11</v>
      </c>
      <c r="N5238" t="n">
        <v>0</v>
      </c>
      <c r="O5238" t="inlineStr">
        <is>
          <t>不可 #3</t>
        </is>
      </c>
      <c r="P5238" t="inlineStr">
        <is>
          <t>有り</t>
        </is>
      </c>
      <c r="R5238" s="4">
        <f>IF(COUNT($M5238:$N5238)=0,"",IF(AND(IF($N5238&lt;&gt;"",$N5238,$M5238)&lt;=0,$O5238&lt;&gt;"可"),"警告",""))</f>
        <v/>
      </c>
      <c r="S5238" s="4">
        <f>IF(COUNT($M5238:$N5238)=0,0,IF(IF($N5238&lt;&gt;"",$N5238,$M5238)&gt;=スコアリング基準!$B$20,スコアリング基準!$C$20,IF(IF($N5238&lt;&gt;"",$N5238,$M5238)&gt;=スコアリング基準!$B$21,スコアリング基準!$C$21,IF(IF($N5238&lt;&gt;"",$N5238,$M5238)&gt;0,スコアリング基準!$C$22,0))))</f>
        <v/>
      </c>
      <c r="T5238" s="4">
        <f>IF($O5238="可",スコアリング基準!$C$23,0)</f>
        <v/>
      </c>
      <c r="U5238" s="4">
        <f>IF(OR(COUNT($K5238:$L5238)&lt;2,$K5238=0),0,IF(ABS($L5238)/$K5238&lt;=スコアリング基準!$B$24,スコアリング基準!$C$24,IF(ABS($L5238)/$K5238&lt;=スコアリング基準!$B$25,スコアリング基準!$C$25,IF(ABS($L5238)/$K5238&lt;=スコアリング基準!$B$26,スコアリング基準!$C$26,0))))</f>
        <v/>
      </c>
      <c r="V5238" s="4">
        <f>IF($P5238="なし",スコアリング基準!$C$27,0)</f>
        <v/>
      </c>
      <c r="W5238" s="4">
        <f>IF($F5238="",0,IF(ISNUMBER($F5238),IF($F5238&lt;=スコアリング基準!$B$28,スコアリング基準!$C$28,スコアリング基準!$C$29),0))</f>
        <v/>
      </c>
      <c r="X5238" s="4">
        <f>IFERROR(VLOOKUP($B5238,スコアリング基準!$A$36:$B$46,2,FALSE),0)</f>
        <v/>
      </c>
      <c r="Y5238" s="4">
        <f>SUM($S5238:$X5238)</f>
        <v/>
      </c>
      <c r="Z5238" s="4">
        <f>IF(COUNT($M5238:$N5238)=0,"データ無",IF($Y5238&gt;=スコアリング基準!$B$30,"S",IF($Y5238&gt;=スコアリング基準!$B$31,"A",IF($Y5238&gt;=スコアリング基準!$B$32,"B","C"))))</f>
        <v/>
      </c>
      <c r="AA5238">
        <f>IFERROR(INDEX(実績DB!$I$3:$I$104,MATCH($B5238&amp;$C5238,実績DB!$J$3:$J$104,0)),"")</f>
        <v/>
      </c>
    </row>
    <row r="5239">
      <c r="A5239" t="n">
        <v>5237</v>
      </c>
      <c r="B5239" t="inlineStr">
        <is>
          <t>四国</t>
        </is>
      </c>
      <c r="C5239" t="inlineStr">
        <is>
          <t>坂出変電所</t>
        </is>
      </c>
      <c r="D5239" t="inlineStr">
        <is>
          <t>香川県</t>
        </is>
      </c>
      <c r="E5239" t="n">
        <v>66</v>
      </c>
      <c r="G5239" s="3" t="n">
        <v>34.283595</v>
      </c>
      <c r="H5239" s="3" t="n">
        <v>133.863269</v>
      </c>
      <c r="I5239" t="inlineStr">
        <is>
          <t>OSM実測</t>
        </is>
      </c>
      <c r="J5239" t="n">
        <v>28</v>
      </c>
      <c r="K5239" t="n">
        <v>28</v>
      </c>
      <c r="L5239" t="n">
        <v>-27</v>
      </c>
      <c r="M5239" t="n">
        <v>1</v>
      </c>
      <c r="O5239" t="inlineStr">
        <is>
          <t>不可 #2</t>
        </is>
      </c>
      <c r="P5239" t="inlineStr">
        <is>
          <t>なし</t>
        </is>
      </c>
      <c r="R5239" s="4">
        <f>IF(COUNT($M5239:$N5239)=0,"",IF(AND(IF($N5239&lt;&gt;"",$N5239,$M5239)&lt;=0,$O5239&lt;&gt;"可"),"警告",""))</f>
        <v/>
      </c>
      <c r="S5239" s="4">
        <f>IF(COUNT($M5239:$N5239)=0,0,IF(IF($N5239&lt;&gt;"",$N5239,$M5239)&gt;=スコアリング基準!$B$20,スコアリング基準!$C$20,IF(IF($N5239&lt;&gt;"",$N5239,$M5239)&gt;=スコアリング基準!$B$21,スコアリング基準!$C$21,IF(IF($N5239&lt;&gt;"",$N5239,$M5239)&gt;0,スコアリング基準!$C$22,0))))</f>
        <v/>
      </c>
      <c r="T5239" s="4">
        <f>IF($O5239="可",スコアリング基準!$C$23,0)</f>
        <v/>
      </c>
      <c r="U5239" s="4">
        <f>IF(OR(COUNT($K5239:$L5239)&lt;2,$K5239=0),0,IF(ABS($L5239)/$K5239&lt;=スコアリング基準!$B$24,スコアリング基準!$C$24,IF(ABS($L5239)/$K5239&lt;=スコアリング基準!$B$25,スコアリング基準!$C$25,IF(ABS($L5239)/$K5239&lt;=スコアリング基準!$B$26,スコアリング基準!$C$26,0))))</f>
        <v/>
      </c>
      <c r="V5239" s="4">
        <f>IF($P5239="なし",スコアリング基準!$C$27,0)</f>
        <v/>
      </c>
      <c r="W5239" s="4">
        <f>IF($F5239="",0,IF(ISNUMBER($F5239),IF($F5239&lt;=スコアリング基準!$B$28,スコアリング基準!$C$28,スコアリング基準!$C$29),0))</f>
        <v/>
      </c>
      <c r="X5239" s="4">
        <f>IFERROR(VLOOKUP($B5239,スコアリング基準!$A$36:$B$46,2,FALSE),0)</f>
        <v/>
      </c>
      <c r="Y5239" s="4">
        <f>SUM($S5239:$X5239)</f>
        <v/>
      </c>
      <c r="Z5239" s="4">
        <f>IF(COUNT($M5239:$N5239)=0,"データ無",IF($Y5239&gt;=スコアリング基準!$B$30,"S",IF($Y5239&gt;=スコアリング基準!$B$31,"A",IF($Y5239&gt;=スコアリング基準!$B$32,"B","C"))))</f>
        <v/>
      </c>
      <c r="AA5239">
        <f>IFERROR(INDEX(実績DB!$I$3:$I$104,MATCH($B5239&amp;$C5239,実績DB!$J$3:$J$104,0)),"")</f>
        <v/>
      </c>
    </row>
    <row r="5240">
      <c r="A5240" t="n">
        <v>5238</v>
      </c>
      <c r="B5240" t="inlineStr">
        <is>
          <t>四国</t>
        </is>
      </c>
      <c r="C5240" t="inlineStr">
        <is>
          <t>大内変電所</t>
        </is>
      </c>
      <c r="D5240" t="inlineStr">
        <is>
          <t>徳島県</t>
        </is>
      </c>
      <c r="E5240" t="n">
        <v>66</v>
      </c>
      <c r="G5240" s="3" t="n">
        <v>34.247248</v>
      </c>
      <c r="H5240" s="3" t="n">
        <v>134.342246</v>
      </c>
      <c r="I5240" t="inlineStr">
        <is>
          <t>OSM実測</t>
        </is>
      </c>
      <c r="J5240" t="n">
        <v>52</v>
      </c>
      <c r="K5240" t="n">
        <v>52</v>
      </c>
      <c r="L5240" t="n">
        <v>-27</v>
      </c>
      <c r="M5240" t="n">
        <v>25</v>
      </c>
      <c r="O5240" t="inlineStr">
        <is>
          <t>不可 #2</t>
        </is>
      </c>
      <c r="P5240" t="inlineStr">
        <is>
          <t>なし</t>
        </is>
      </c>
      <c r="R5240" s="4">
        <f>IF(COUNT($M5240:$N5240)=0,"",IF(AND(IF($N5240&lt;&gt;"",$N5240,$M5240)&lt;=0,$O5240&lt;&gt;"可"),"警告",""))</f>
        <v/>
      </c>
      <c r="S5240" s="4">
        <f>IF(COUNT($M5240:$N5240)=0,0,IF(IF($N5240&lt;&gt;"",$N5240,$M5240)&gt;=スコアリング基準!$B$20,スコアリング基準!$C$20,IF(IF($N5240&lt;&gt;"",$N5240,$M5240)&gt;=スコアリング基準!$B$21,スコアリング基準!$C$21,IF(IF($N5240&lt;&gt;"",$N5240,$M5240)&gt;0,スコアリング基準!$C$22,0))))</f>
        <v/>
      </c>
      <c r="T5240" s="4">
        <f>IF($O5240="可",スコアリング基準!$C$23,0)</f>
        <v/>
      </c>
      <c r="U5240" s="4">
        <f>IF(OR(COUNT($K5240:$L5240)&lt;2,$K5240=0),0,IF(ABS($L5240)/$K5240&lt;=スコアリング基準!$B$24,スコアリング基準!$C$24,IF(ABS($L5240)/$K5240&lt;=スコアリング基準!$B$25,スコアリング基準!$C$25,IF(ABS($L5240)/$K5240&lt;=スコアリング基準!$B$26,スコアリング基準!$C$26,0))))</f>
        <v/>
      </c>
      <c r="V5240" s="4">
        <f>IF($P5240="なし",スコアリング基準!$C$27,0)</f>
        <v/>
      </c>
      <c r="W5240" s="4">
        <f>IF($F5240="",0,IF(ISNUMBER($F5240),IF($F5240&lt;=スコアリング基準!$B$28,スコアリング基準!$C$28,スコアリング基準!$C$29),0))</f>
        <v/>
      </c>
      <c r="X5240" s="4">
        <f>IFERROR(VLOOKUP($B5240,スコアリング基準!$A$36:$B$46,2,FALSE),0)</f>
        <v/>
      </c>
      <c r="Y5240" s="4">
        <f>SUM($S5240:$X5240)</f>
        <v/>
      </c>
      <c r="Z5240" s="4">
        <f>IF(COUNT($M5240:$N5240)=0,"データ無",IF($Y5240&gt;=スコアリング基準!$B$30,"S",IF($Y5240&gt;=スコアリング基準!$B$31,"A",IF($Y5240&gt;=スコアリング基準!$B$32,"B","C"))))</f>
        <v/>
      </c>
      <c r="AA5240">
        <f>IFERROR(INDEX(実績DB!$I$3:$I$104,MATCH($B5240&amp;$C5240,実績DB!$J$3:$J$104,0)),"")</f>
        <v/>
      </c>
    </row>
    <row r="5241">
      <c r="A5241" t="n">
        <v>5239</v>
      </c>
      <c r="B5241" t="inlineStr">
        <is>
          <t>四国</t>
        </is>
      </c>
      <c r="C5241" t="inlineStr">
        <is>
          <t>孕変電所</t>
        </is>
      </c>
      <c r="D5241" t="inlineStr">
        <is>
          <t>高知県</t>
        </is>
      </c>
      <c r="E5241" t="n">
        <v>66</v>
      </c>
      <c r="G5241" s="3" t="n">
        <v>33.536052</v>
      </c>
      <c r="H5241" s="3" t="n">
        <v>133.546989</v>
      </c>
      <c r="I5241" t="inlineStr">
        <is>
          <t>OSM実測</t>
        </is>
      </c>
      <c r="J5241" t="n">
        <v>38</v>
      </c>
      <c r="K5241" t="n">
        <v>38</v>
      </c>
      <c r="L5241" t="n">
        <v>0</v>
      </c>
      <c r="M5241" t="n">
        <v>38</v>
      </c>
      <c r="O5241" t="inlineStr">
        <is>
          <t>不可 #2</t>
        </is>
      </c>
      <c r="P5241" t="inlineStr">
        <is>
          <t>なし</t>
        </is>
      </c>
      <c r="R5241" s="4">
        <f>IF(COUNT($M5241:$N5241)=0,"",IF(AND(IF($N5241&lt;&gt;"",$N5241,$M5241)&lt;=0,$O5241&lt;&gt;"可"),"警告",""))</f>
        <v/>
      </c>
      <c r="S5241" s="4">
        <f>IF(COUNT($M5241:$N5241)=0,0,IF(IF($N5241&lt;&gt;"",$N5241,$M5241)&gt;=スコアリング基準!$B$20,スコアリング基準!$C$20,IF(IF($N5241&lt;&gt;"",$N5241,$M5241)&gt;=スコアリング基準!$B$21,スコアリング基準!$C$21,IF(IF($N5241&lt;&gt;"",$N5241,$M5241)&gt;0,スコアリング基準!$C$22,0))))</f>
        <v/>
      </c>
      <c r="T5241" s="4">
        <f>IF($O5241="可",スコアリング基準!$C$23,0)</f>
        <v/>
      </c>
      <c r="U5241" s="4">
        <f>IF(OR(COUNT($K5241:$L5241)&lt;2,$K5241=0),0,IF(ABS($L5241)/$K5241&lt;=スコアリング基準!$B$24,スコアリング基準!$C$24,IF(ABS($L5241)/$K5241&lt;=スコアリング基準!$B$25,スコアリング基準!$C$25,IF(ABS($L5241)/$K5241&lt;=スコアリング基準!$B$26,スコアリング基準!$C$26,0))))</f>
        <v/>
      </c>
      <c r="V5241" s="4">
        <f>IF($P5241="なし",スコアリング基準!$C$27,0)</f>
        <v/>
      </c>
      <c r="W5241" s="4">
        <f>IF($F5241="",0,IF(ISNUMBER($F5241),IF($F5241&lt;=スコアリング基準!$B$28,スコアリング基準!$C$28,スコアリング基準!$C$29),0))</f>
        <v/>
      </c>
      <c r="X5241" s="4">
        <f>IFERROR(VLOOKUP($B5241,スコアリング基準!$A$36:$B$46,2,FALSE),0)</f>
        <v/>
      </c>
      <c r="Y5241" s="4">
        <f>SUM($S5241:$X5241)</f>
        <v/>
      </c>
      <c r="Z5241" s="4">
        <f>IF(COUNT($M5241:$N5241)=0,"データ無",IF($Y5241&gt;=スコアリング基準!$B$30,"S",IF($Y5241&gt;=スコアリング基準!$B$31,"A",IF($Y5241&gt;=スコアリング基準!$B$32,"B","C"))))</f>
        <v/>
      </c>
      <c r="AA5241">
        <f>IFERROR(INDEX(実績DB!$I$3:$I$104,MATCH($B5241&amp;$C5241,実績DB!$J$3:$J$104,0)),"")</f>
        <v/>
      </c>
    </row>
    <row r="5242">
      <c r="A5242" t="n">
        <v>5240</v>
      </c>
      <c r="B5242" t="inlineStr">
        <is>
          <t>四国</t>
        </is>
      </c>
      <c r="C5242" t="inlineStr">
        <is>
          <t>宇多津変電所</t>
        </is>
      </c>
      <c r="D5242" t="inlineStr">
        <is>
          <t>香川県</t>
        </is>
      </c>
      <c r="E5242" t="n">
        <v>66</v>
      </c>
      <c r="G5242" s="3" t="n">
        <v>34.307196</v>
      </c>
      <c r="H5242" s="3" t="n">
        <v>133.821049</v>
      </c>
      <c r="I5242" t="inlineStr">
        <is>
          <t>OSM実測</t>
        </is>
      </c>
      <c r="J5242" t="n">
        <v>47</v>
      </c>
      <c r="K5242" t="n">
        <v>47</v>
      </c>
      <c r="L5242" t="n">
        <v>-6</v>
      </c>
      <c r="M5242" t="n">
        <v>41</v>
      </c>
      <c r="O5242" t="inlineStr">
        <is>
          <t>不可 #2</t>
        </is>
      </c>
      <c r="P5242" t="inlineStr">
        <is>
          <t>なし</t>
        </is>
      </c>
      <c r="R5242" s="4">
        <f>IF(COUNT($M5242:$N5242)=0,"",IF(AND(IF($N5242&lt;&gt;"",$N5242,$M5242)&lt;=0,$O5242&lt;&gt;"可"),"警告",""))</f>
        <v/>
      </c>
      <c r="S5242" s="4">
        <f>IF(COUNT($M5242:$N5242)=0,0,IF(IF($N5242&lt;&gt;"",$N5242,$M5242)&gt;=スコアリング基準!$B$20,スコアリング基準!$C$20,IF(IF($N5242&lt;&gt;"",$N5242,$M5242)&gt;=スコアリング基準!$B$21,スコアリング基準!$C$21,IF(IF($N5242&lt;&gt;"",$N5242,$M5242)&gt;0,スコアリング基準!$C$22,0))))</f>
        <v/>
      </c>
      <c r="T5242" s="4">
        <f>IF($O5242="可",スコアリング基準!$C$23,0)</f>
        <v/>
      </c>
      <c r="U5242" s="4">
        <f>IF(OR(COUNT($K5242:$L5242)&lt;2,$K5242=0),0,IF(ABS($L5242)/$K5242&lt;=スコアリング基準!$B$24,スコアリング基準!$C$24,IF(ABS($L5242)/$K5242&lt;=スコアリング基準!$B$25,スコアリング基準!$C$25,IF(ABS($L5242)/$K5242&lt;=スコアリング基準!$B$26,スコアリング基準!$C$26,0))))</f>
        <v/>
      </c>
      <c r="V5242" s="4">
        <f>IF($P5242="なし",スコアリング基準!$C$27,0)</f>
        <v/>
      </c>
      <c r="W5242" s="4">
        <f>IF($F5242="",0,IF(ISNUMBER($F5242),IF($F5242&lt;=スコアリング基準!$B$28,スコアリング基準!$C$28,スコアリング基準!$C$29),0))</f>
        <v/>
      </c>
      <c r="X5242" s="4">
        <f>IFERROR(VLOOKUP($B5242,スコアリング基準!$A$36:$B$46,2,FALSE),0)</f>
        <v/>
      </c>
      <c r="Y5242" s="4">
        <f>SUM($S5242:$X5242)</f>
        <v/>
      </c>
      <c r="Z5242" s="4">
        <f>IF(COUNT($M5242:$N5242)=0,"データ無",IF($Y5242&gt;=スコアリング基準!$B$30,"S",IF($Y5242&gt;=スコアリング基準!$B$31,"A",IF($Y5242&gt;=スコアリング基準!$B$32,"B","C"))))</f>
        <v/>
      </c>
      <c r="AA5242">
        <f>IFERROR(INDEX(実績DB!$I$3:$I$104,MATCH($B5242&amp;$C5242,実績DB!$J$3:$J$104,0)),"")</f>
        <v/>
      </c>
    </row>
    <row r="5243">
      <c r="A5243" t="n">
        <v>5241</v>
      </c>
      <c r="B5243" t="inlineStr">
        <is>
          <t>四国</t>
        </is>
      </c>
      <c r="C5243" t="inlineStr">
        <is>
          <t>富士見変電所</t>
        </is>
      </c>
      <c r="D5243" t="inlineStr">
        <is>
          <t>香川県</t>
        </is>
      </c>
      <c r="E5243" t="n">
        <v>66</v>
      </c>
      <c r="G5243" s="3" t="n">
        <v>34.299641</v>
      </c>
      <c r="H5243" s="3" t="n">
        <v>133.801369</v>
      </c>
      <c r="I5243" t="inlineStr">
        <is>
          <t>OSM実測</t>
        </is>
      </c>
      <c r="J5243" t="n">
        <v>23</v>
      </c>
      <c r="K5243" t="n">
        <v>23</v>
      </c>
      <c r="L5243" t="n">
        <v>-2</v>
      </c>
      <c r="M5243" t="n">
        <v>21</v>
      </c>
      <c r="O5243" t="inlineStr">
        <is>
          <t>不可 #2</t>
        </is>
      </c>
      <c r="P5243" t="inlineStr">
        <is>
          <t>なし</t>
        </is>
      </c>
      <c r="R5243" s="4">
        <f>IF(COUNT($M5243:$N5243)=0,"",IF(AND(IF($N5243&lt;&gt;"",$N5243,$M5243)&lt;=0,$O5243&lt;&gt;"可"),"警告",""))</f>
        <v/>
      </c>
      <c r="S5243" s="4">
        <f>IF(COUNT($M5243:$N5243)=0,0,IF(IF($N5243&lt;&gt;"",$N5243,$M5243)&gt;=スコアリング基準!$B$20,スコアリング基準!$C$20,IF(IF($N5243&lt;&gt;"",$N5243,$M5243)&gt;=スコアリング基準!$B$21,スコアリング基準!$C$21,IF(IF($N5243&lt;&gt;"",$N5243,$M5243)&gt;0,スコアリング基準!$C$22,0))))</f>
        <v/>
      </c>
      <c r="T5243" s="4">
        <f>IF($O5243="可",スコアリング基準!$C$23,0)</f>
        <v/>
      </c>
      <c r="U5243" s="4">
        <f>IF(OR(COUNT($K5243:$L5243)&lt;2,$K5243=0),0,IF(ABS($L5243)/$K5243&lt;=スコアリング基準!$B$24,スコアリング基準!$C$24,IF(ABS($L5243)/$K5243&lt;=スコアリング基準!$B$25,スコアリング基準!$C$25,IF(ABS($L5243)/$K5243&lt;=スコアリング基準!$B$26,スコアリング基準!$C$26,0))))</f>
        <v/>
      </c>
      <c r="V5243" s="4">
        <f>IF($P5243="なし",スコアリング基準!$C$27,0)</f>
        <v/>
      </c>
      <c r="W5243" s="4">
        <f>IF($F5243="",0,IF(ISNUMBER($F5243),IF($F5243&lt;=スコアリング基準!$B$28,スコアリング基準!$C$28,スコアリング基準!$C$29),0))</f>
        <v/>
      </c>
      <c r="X5243" s="4">
        <f>IFERROR(VLOOKUP($B5243,スコアリング基準!$A$36:$B$46,2,FALSE),0)</f>
        <v/>
      </c>
      <c r="Y5243" s="4">
        <f>SUM($S5243:$X5243)</f>
        <v/>
      </c>
      <c r="Z5243" s="4">
        <f>IF(COUNT($M5243:$N5243)=0,"データ無",IF($Y5243&gt;=スコアリング基準!$B$30,"S",IF($Y5243&gt;=スコアリング基準!$B$31,"A",IF($Y5243&gt;=スコアリング基準!$B$32,"B","C"))))</f>
        <v/>
      </c>
      <c r="AA5243">
        <f>IFERROR(INDEX(実績DB!$I$3:$I$104,MATCH($B5243&amp;$C5243,実績DB!$J$3:$J$104,0)),"")</f>
        <v/>
      </c>
    </row>
    <row r="5244">
      <c r="A5244" t="n">
        <v>5242</v>
      </c>
      <c r="B5244" t="inlineStr">
        <is>
          <t>四国</t>
        </is>
      </c>
      <c r="C5244" t="inlineStr">
        <is>
          <t>府中変電所</t>
        </is>
      </c>
      <c r="D5244" t="inlineStr">
        <is>
          <t>香川県</t>
        </is>
      </c>
      <c r="E5244" t="n">
        <v>66</v>
      </c>
      <c r="G5244" s="3" t="n">
        <v>34.287849</v>
      </c>
      <c r="H5244" s="3" t="n">
        <v>133.925474</v>
      </c>
      <c r="I5244" t="inlineStr">
        <is>
          <t>OSM実測</t>
        </is>
      </c>
      <c r="J5244" t="n">
        <v>28</v>
      </c>
      <c r="K5244" t="n">
        <v>28</v>
      </c>
      <c r="L5244" t="n">
        <v>-19</v>
      </c>
      <c r="M5244" t="n">
        <v>9</v>
      </c>
      <c r="O5244" t="inlineStr">
        <is>
          <t>不可 #2</t>
        </is>
      </c>
      <c r="P5244" t="inlineStr">
        <is>
          <t>なし</t>
        </is>
      </c>
      <c r="R5244" s="4">
        <f>IF(COUNT($M5244:$N5244)=0,"",IF(AND(IF($N5244&lt;&gt;"",$N5244,$M5244)&lt;=0,$O5244&lt;&gt;"可"),"警告",""))</f>
        <v/>
      </c>
      <c r="S5244" s="4">
        <f>IF(COUNT($M5244:$N5244)=0,0,IF(IF($N5244&lt;&gt;"",$N5244,$M5244)&gt;=スコアリング基準!$B$20,スコアリング基準!$C$20,IF(IF($N5244&lt;&gt;"",$N5244,$M5244)&gt;=スコアリング基準!$B$21,スコアリング基準!$C$21,IF(IF($N5244&lt;&gt;"",$N5244,$M5244)&gt;0,スコアリング基準!$C$22,0))))</f>
        <v/>
      </c>
      <c r="T5244" s="4">
        <f>IF($O5244="可",スコアリング基準!$C$23,0)</f>
        <v/>
      </c>
      <c r="U5244" s="4">
        <f>IF(OR(COUNT($K5244:$L5244)&lt;2,$K5244=0),0,IF(ABS($L5244)/$K5244&lt;=スコアリング基準!$B$24,スコアリング基準!$C$24,IF(ABS($L5244)/$K5244&lt;=スコアリング基準!$B$25,スコアリング基準!$C$25,IF(ABS($L5244)/$K5244&lt;=スコアリング基準!$B$26,スコアリング基準!$C$26,0))))</f>
        <v/>
      </c>
      <c r="V5244" s="4">
        <f>IF($P5244="なし",スコアリング基準!$C$27,0)</f>
        <v/>
      </c>
      <c r="W5244" s="4">
        <f>IF($F5244="",0,IF(ISNUMBER($F5244),IF($F5244&lt;=スコアリング基準!$B$28,スコアリング基準!$C$28,スコアリング基準!$C$29),0))</f>
        <v/>
      </c>
      <c r="X5244" s="4">
        <f>IFERROR(VLOOKUP($B5244,スコアリング基準!$A$36:$B$46,2,FALSE),0)</f>
        <v/>
      </c>
      <c r="Y5244" s="4">
        <f>SUM($S5244:$X5244)</f>
        <v/>
      </c>
      <c r="Z5244" s="4">
        <f>IF(COUNT($M5244:$N5244)=0,"データ無",IF($Y5244&gt;=スコアリング基準!$B$30,"S",IF($Y5244&gt;=スコアリング基準!$B$31,"A",IF($Y5244&gt;=スコアリング基準!$B$32,"B","C"))))</f>
        <v/>
      </c>
      <c r="AA5244">
        <f>IFERROR(INDEX(実績DB!$I$3:$I$104,MATCH($B5244&amp;$C5244,実績DB!$J$3:$J$104,0)),"")</f>
        <v/>
      </c>
    </row>
    <row r="5245">
      <c r="A5245" t="n">
        <v>5243</v>
      </c>
      <c r="B5245" t="inlineStr">
        <is>
          <t>四国</t>
        </is>
      </c>
      <c r="C5245" t="inlineStr">
        <is>
          <t>応神変電所</t>
        </is>
      </c>
      <c r="D5245" t="inlineStr">
        <is>
          <t>徳島県</t>
        </is>
      </c>
      <c r="E5245" t="n">
        <v>66</v>
      </c>
      <c r="G5245" s="3" t="n">
        <v>34.116984</v>
      </c>
      <c r="H5245" s="3" t="n">
        <v>134.516868</v>
      </c>
      <c r="I5245" t="inlineStr">
        <is>
          <t>OSM実測</t>
        </is>
      </c>
      <c r="J5245" t="n">
        <v>52</v>
      </c>
      <c r="K5245" t="n">
        <v>52</v>
      </c>
      <c r="L5245" t="n">
        <v>-8</v>
      </c>
      <c r="M5245" t="n">
        <v>44</v>
      </c>
      <c r="O5245" t="inlineStr">
        <is>
          <t>不可 #2</t>
        </is>
      </c>
      <c r="P5245" t="inlineStr">
        <is>
          <t>なし</t>
        </is>
      </c>
      <c r="R5245" s="4">
        <f>IF(COUNT($M5245:$N5245)=0,"",IF(AND(IF($N5245&lt;&gt;"",$N5245,$M5245)&lt;=0,$O5245&lt;&gt;"可"),"警告",""))</f>
        <v/>
      </c>
      <c r="S5245" s="4">
        <f>IF(COUNT($M5245:$N5245)=0,0,IF(IF($N5245&lt;&gt;"",$N5245,$M5245)&gt;=スコアリング基準!$B$20,スコアリング基準!$C$20,IF(IF($N5245&lt;&gt;"",$N5245,$M5245)&gt;=スコアリング基準!$B$21,スコアリング基準!$C$21,IF(IF($N5245&lt;&gt;"",$N5245,$M5245)&gt;0,スコアリング基準!$C$22,0))))</f>
        <v/>
      </c>
      <c r="T5245" s="4">
        <f>IF($O5245="可",スコアリング基準!$C$23,0)</f>
        <v/>
      </c>
      <c r="U5245" s="4">
        <f>IF(OR(COUNT($K5245:$L5245)&lt;2,$K5245=0),0,IF(ABS($L5245)/$K5245&lt;=スコアリング基準!$B$24,スコアリング基準!$C$24,IF(ABS($L5245)/$K5245&lt;=スコアリング基準!$B$25,スコアリング基準!$C$25,IF(ABS($L5245)/$K5245&lt;=スコアリング基準!$B$26,スコアリング基準!$C$26,0))))</f>
        <v/>
      </c>
      <c r="V5245" s="4">
        <f>IF($P5245="なし",スコアリング基準!$C$27,0)</f>
        <v/>
      </c>
      <c r="W5245" s="4">
        <f>IF($F5245="",0,IF(ISNUMBER($F5245),IF($F5245&lt;=スコアリング基準!$B$28,スコアリング基準!$C$28,スコアリング基準!$C$29),0))</f>
        <v/>
      </c>
      <c r="X5245" s="4">
        <f>IFERROR(VLOOKUP($B5245,スコアリング基準!$A$36:$B$46,2,FALSE),0)</f>
        <v/>
      </c>
      <c r="Y5245" s="4">
        <f>SUM($S5245:$X5245)</f>
        <v/>
      </c>
      <c r="Z5245" s="4">
        <f>IF(COUNT($M5245:$N5245)=0,"データ無",IF($Y5245&gt;=スコアリング基準!$B$30,"S",IF($Y5245&gt;=スコアリング基準!$B$31,"A",IF($Y5245&gt;=スコアリング基準!$B$32,"B","C"))))</f>
        <v/>
      </c>
      <c r="AA5245">
        <f>IFERROR(INDEX(実績DB!$I$3:$I$104,MATCH($B5245&amp;$C5245,実績DB!$J$3:$J$104,0)),"")</f>
        <v/>
      </c>
    </row>
    <row r="5246">
      <c r="A5246" t="n">
        <v>5244</v>
      </c>
      <c r="B5246" t="inlineStr">
        <is>
          <t>四国</t>
        </is>
      </c>
      <c r="C5246" t="inlineStr">
        <is>
          <t>撫養変電所</t>
        </is>
      </c>
      <c r="D5246" t="inlineStr">
        <is>
          <t>徳島県</t>
        </is>
      </c>
      <c r="E5246" t="n">
        <v>66</v>
      </c>
      <c r="G5246" s="3" t="n">
        <v>34.19128</v>
      </c>
      <c r="H5246" s="3" t="n">
        <v>134.602633</v>
      </c>
      <c r="I5246" t="inlineStr">
        <is>
          <t>OSM実測</t>
        </is>
      </c>
      <c r="J5246" t="n">
        <v>26</v>
      </c>
      <c r="K5246" t="n">
        <v>26</v>
      </c>
      <c r="L5246" t="n">
        <v>-12</v>
      </c>
      <c r="M5246" t="n">
        <v>14</v>
      </c>
      <c r="O5246" t="inlineStr">
        <is>
          <t>不可 #2</t>
        </is>
      </c>
      <c r="P5246" t="inlineStr">
        <is>
          <t>なし</t>
        </is>
      </c>
      <c r="R5246" s="4">
        <f>IF(COUNT($M5246:$N5246)=0,"",IF(AND(IF($N5246&lt;&gt;"",$N5246,$M5246)&lt;=0,$O5246&lt;&gt;"可"),"警告",""))</f>
        <v/>
      </c>
      <c r="S5246" s="4">
        <f>IF(COUNT($M5246:$N5246)=0,0,IF(IF($N5246&lt;&gt;"",$N5246,$M5246)&gt;=スコアリング基準!$B$20,スコアリング基準!$C$20,IF(IF($N5246&lt;&gt;"",$N5246,$M5246)&gt;=スコアリング基準!$B$21,スコアリング基準!$C$21,IF(IF($N5246&lt;&gt;"",$N5246,$M5246)&gt;0,スコアリング基準!$C$22,0))))</f>
        <v/>
      </c>
      <c r="T5246" s="4">
        <f>IF($O5246="可",スコアリング基準!$C$23,0)</f>
        <v/>
      </c>
      <c r="U5246" s="4">
        <f>IF(OR(COUNT($K5246:$L5246)&lt;2,$K5246=0),0,IF(ABS($L5246)/$K5246&lt;=スコアリング基準!$B$24,スコアリング基準!$C$24,IF(ABS($L5246)/$K5246&lt;=スコアリング基準!$B$25,スコアリング基準!$C$25,IF(ABS($L5246)/$K5246&lt;=スコアリング基準!$B$26,スコアリング基準!$C$26,0))))</f>
        <v/>
      </c>
      <c r="V5246" s="4">
        <f>IF($P5246="なし",スコアリング基準!$C$27,0)</f>
        <v/>
      </c>
      <c r="W5246" s="4">
        <f>IF($F5246="",0,IF(ISNUMBER($F5246),IF($F5246&lt;=スコアリング基準!$B$28,スコアリング基準!$C$28,スコアリング基準!$C$29),0))</f>
        <v/>
      </c>
      <c r="X5246" s="4">
        <f>IFERROR(VLOOKUP($B5246,スコアリング基準!$A$36:$B$46,2,FALSE),0)</f>
        <v/>
      </c>
      <c r="Y5246" s="4">
        <f>SUM($S5246:$X5246)</f>
        <v/>
      </c>
      <c r="Z5246" s="4">
        <f>IF(COUNT($M5246:$N5246)=0,"データ無",IF($Y5246&gt;=スコアリング基準!$B$30,"S",IF($Y5246&gt;=スコアリング基準!$B$31,"A",IF($Y5246&gt;=スコアリング基準!$B$32,"B","C"))))</f>
        <v/>
      </c>
      <c r="AA5246">
        <f>IFERROR(INDEX(実績DB!$I$3:$I$104,MATCH($B5246&amp;$C5246,実績DB!$J$3:$J$104,0)),"")</f>
        <v/>
      </c>
    </row>
    <row r="5247">
      <c r="A5247" t="n">
        <v>5245</v>
      </c>
      <c r="B5247" t="inlineStr">
        <is>
          <t>四国</t>
        </is>
      </c>
      <c r="C5247" t="inlineStr">
        <is>
          <t>斉田変電所</t>
        </is>
      </c>
      <c r="D5247" t="inlineStr">
        <is>
          <t>徳島県</t>
        </is>
      </c>
      <c r="E5247" t="n">
        <v>66</v>
      </c>
      <c r="G5247" s="3" t="n">
        <v>34.181605</v>
      </c>
      <c r="H5247" s="3" t="n">
        <v>134.596172</v>
      </c>
      <c r="I5247" t="inlineStr">
        <is>
          <t>OSM実測</t>
        </is>
      </c>
      <c r="J5247" t="n">
        <v>33</v>
      </c>
      <c r="K5247" t="n">
        <v>33</v>
      </c>
      <c r="L5247" t="n">
        <v>-7</v>
      </c>
      <c r="M5247" t="n">
        <v>26</v>
      </c>
      <c r="O5247" t="inlineStr">
        <is>
          <t>不可 #2</t>
        </is>
      </c>
      <c r="P5247" t="inlineStr">
        <is>
          <t>なし</t>
        </is>
      </c>
      <c r="R5247" s="4">
        <f>IF(COUNT($M5247:$N5247)=0,"",IF(AND(IF($N5247&lt;&gt;"",$N5247,$M5247)&lt;=0,$O5247&lt;&gt;"可"),"警告",""))</f>
        <v/>
      </c>
      <c r="S5247" s="4">
        <f>IF(COUNT($M5247:$N5247)=0,0,IF(IF($N5247&lt;&gt;"",$N5247,$M5247)&gt;=スコアリング基準!$B$20,スコアリング基準!$C$20,IF(IF($N5247&lt;&gt;"",$N5247,$M5247)&gt;=スコアリング基準!$B$21,スコアリング基準!$C$21,IF(IF($N5247&lt;&gt;"",$N5247,$M5247)&gt;0,スコアリング基準!$C$22,0))))</f>
        <v/>
      </c>
      <c r="T5247" s="4">
        <f>IF($O5247="可",スコアリング基準!$C$23,0)</f>
        <v/>
      </c>
      <c r="U5247" s="4">
        <f>IF(OR(COUNT($K5247:$L5247)&lt;2,$K5247=0),0,IF(ABS($L5247)/$K5247&lt;=スコアリング基準!$B$24,スコアリング基準!$C$24,IF(ABS($L5247)/$K5247&lt;=スコアリング基準!$B$25,スコアリング基準!$C$25,IF(ABS($L5247)/$K5247&lt;=スコアリング基準!$B$26,スコアリング基準!$C$26,0))))</f>
        <v/>
      </c>
      <c r="V5247" s="4">
        <f>IF($P5247="なし",スコアリング基準!$C$27,0)</f>
        <v/>
      </c>
      <c r="W5247" s="4">
        <f>IF($F5247="",0,IF(ISNUMBER($F5247),IF($F5247&lt;=スコアリング基準!$B$28,スコアリング基準!$C$28,スコアリング基準!$C$29),0))</f>
        <v/>
      </c>
      <c r="X5247" s="4">
        <f>IFERROR(VLOOKUP($B5247,スコアリング基準!$A$36:$B$46,2,FALSE),0)</f>
        <v/>
      </c>
      <c r="Y5247" s="4">
        <f>SUM($S5247:$X5247)</f>
        <v/>
      </c>
      <c r="Z5247" s="4">
        <f>IF(COUNT($M5247:$N5247)=0,"データ無",IF($Y5247&gt;=スコアリング基準!$B$30,"S",IF($Y5247&gt;=スコアリング基準!$B$31,"A",IF($Y5247&gt;=スコアリング基準!$B$32,"B","C"))))</f>
        <v/>
      </c>
      <c r="AA5247">
        <f>IFERROR(INDEX(実績DB!$I$3:$I$104,MATCH($B5247&amp;$C5247,実績DB!$J$3:$J$104,0)),"")</f>
        <v/>
      </c>
    </row>
    <row r="5248">
      <c r="A5248" t="n">
        <v>5246</v>
      </c>
      <c r="B5248" t="inlineStr">
        <is>
          <t>四国</t>
        </is>
      </c>
      <c r="C5248" t="inlineStr">
        <is>
          <t>新居浜変電所</t>
        </is>
      </c>
      <c r="D5248" t="inlineStr">
        <is>
          <t>愛媛県</t>
        </is>
      </c>
      <c r="E5248" t="n">
        <v>66</v>
      </c>
      <c r="G5248" s="3" t="n">
        <v>33.951402</v>
      </c>
      <c r="H5248" s="3" t="n">
        <v>133.304385</v>
      </c>
      <c r="I5248" t="inlineStr">
        <is>
          <t>OSM実測</t>
        </is>
      </c>
      <c r="J5248" t="n">
        <v>47</v>
      </c>
      <c r="K5248" t="n">
        <v>47</v>
      </c>
      <c r="L5248" t="n">
        <v>-22</v>
      </c>
      <c r="M5248" t="n">
        <v>25</v>
      </c>
      <c r="O5248" t="inlineStr">
        <is>
          <t>不可 #3</t>
        </is>
      </c>
      <c r="P5248" t="inlineStr">
        <is>
          <t>有り</t>
        </is>
      </c>
      <c r="R5248" s="4">
        <f>IF(COUNT($M5248:$N5248)=0,"",IF(AND(IF($N5248&lt;&gt;"",$N5248,$M5248)&lt;=0,$O5248&lt;&gt;"可"),"警告",""))</f>
        <v/>
      </c>
      <c r="S5248" s="4">
        <f>IF(COUNT($M5248:$N5248)=0,0,IF(IF($N5248&lt;&gt;"",$N5248,$M5248)&gt;=スコアリング基準!$B$20,スコアリング基準!$C$20,IF(IF($N5248&lt;&gt;"",$N5248,$M5248)&gt;=スコアリング基準!$B$21,スコアリング基準!$C$21,IF(IF($N5248&lt;&gt;"",$N5248,$M5248)&gt;0,スコアリング基準!$C$22,0))))</f>
        <v/>
      </c>
      <c r="T5248" s="4">
        <f>IF($O5248="可",スコアリング基準!$C$23,0)</f>
        <v/>
      </c>
      <c r="U5248" s="4">
        <f>IF(OR(COUNT($K5248:$L5248)&lt;2,$K5248=0),0,IF(ABS($L5248)/$K5248&lt;=スコアリング基準!$B$24,スコアリング基準!$C$24,IF(ABS($L5248)/$K5248&lt;=スコアリング基準!$B$25,スコアリング基準!$C$25,IF(ABS($L5248)/$K5248&lt;=スコアリング基準!$B$26,スコアリング基準!$C$26,0))))</f>
        <v/>
      </c>
      <c r="V5248" s="4">
        <f>IF($P5248="なし",スコアリング基準!$C$27,0)</f>
        <v/>
      </c>
      <c r="W5248" s="4">
        <f>IF($F5248="",0,IF(ISNUMBER($F5248),IF($F5248&lt;=スコアリング基準!$B$28,スコアリング基準!$C$28,スコアリング基準!$C$29),0))</f>
        <v/>
      </c>
      <c r="X5248" s="4">
        <f>IFERROR(VLOOKUP($B5248,スコアリング基準!$A$36:$B$46,2,FALSE),0)</f>
        <v/>
      </c>
      <c r="Y5248" s="4">
        <f>SUM($S5248:$X5248)</f>
        <v/>
      </c>
      <c r="Z5248" s="4">
        <f>IF(COUNT($M5248:$N5248)=0,"データ無",IF($Y5248&gt;=スコアリング基準!$B$30,"S",IF($Y5248&gt;=スコアリング基準!$B$31,"A",IF($Y5248&gt;=スコアリング基準!$B$32,"B","C"))))</f>
        <v/>
      </c>
      <c r="AA5248">
        <f>IFERROR(INDEX(実績DB!$I$3:$I$104,MATCH($B5248&amp;$C5248,実績DB!$J$3:$J$104,0)),"")</f>
        <v/>
      </c>
    </row>
    <row r="5249">
      <c r="A5249" t="n">
        <v>5247</v>
      </c>
      <c r="B5249" t="inlineStr">
        <is>
          <t>四国</t>
        </is>
      </c>
      <c r="C5249" t="inlineStr">
        <is>
          <t>栗林変電所</t>
        </is>
      </c>
      <c r="D5249" t="inlineStr">
        <is>
          <t>香川県</t>
        </is>
      </c>
      <c r="E5249" t="n">
        <v>66</v>
      </c>
      <c r="G5249" s="3" t="n">
        <v>34.324056</v>
      </c>
      <c r="H5249" s="3" t="n">
        <v>134.050847</v>
      </c>
      <c r="I5249" t="inlineStr">
        <is>
          <t>OSM実測</t>
        </is>
      </c>
      <c r="J5249" t="n">
        <v>76</v>
      </c>
      <c r="K5249" t="n">
        <v>76</v>
      </c>
      <c r="L5249" t="n">
        <v>0</v>
      </c>
      <c r="M5249" t="n">
        <v>76</v>
      </c>
      <c r="O5249" t="inlineStr">
        <is>
          <t>不可 #2</t>
        </is>
      </c>
      <c r="P5249" t="inlineStr">
        <is>
          <t>有り</t>
        </is>
      </c>
      <c r="R5249" s="4">
        <f>IF(COUNT($M5249:$N5249)=0,"",IF(AND(IF($N5249&lt;&gt;"",$N5249,$M5249)&lt;=0,$O5249&lt;&gt;"可"),"警告",""))</f>
        <v/>
      </c>
      <c r="S5249" s="4">
        <f>IF(COUNT($M5249:$N5249)=0,0,IF(IF($N5249&lt;&gt;"",$N5249,$M5249)&gt;=スコアリング基準!$B$20,スコアリング基準!$C$20,IF(IF($N5249&lt;&gt;"",$N5249,$M5249)&gt;=スコアリング基準!$B$21,スコアリング基準!$C$21,IF(IF($N5249&lt;&gt;"",$N5249,$M5249)&gt;0,スコアリング基準!$C$22,0))))</f>
        <v/>
      </c>
      <c r="T5249" s="4">
        <f>IF($O5249="可",スコアリング基準!$C$23,0)</f>
        <v/>
      </c>
      <c r="U5249" s="4">
        <f>IF(OR(COUNT($K5249:$L5249)&lt;2,$K5249=0),0,IF(ABS($L5249)/$K5249&lt;=スコアリング基準!$B$24,スコアリング基準!$C$24,IF(ABS($L5249)/$K5249&lt;=スコアリング基準!$B$25,スコアリング基準!$C$25,IF(ABS($L5249)/$K5249&lt;=スコアリング基準!$B$26,スコアリング基準!$C$26,0))))</f>
        <v/>
      </c>
      <c r="V5249" s="4">
        <f>IF($P5249="なし",スコアリング基準!$C$27,0)</f>
        <v/>
      </c>
      <c r="W5249" s="4">
        <f>IF($F5249="",0,IF(ISNUMBER($F5249),IF($F5249&lt;=スコアリング基準!$B$28,スコアリング基準!$C$28,スコアリング基準!$C$29),0))</f>
        <v/>
      </c>
      <c r="X5249" s="4">
        <f>IFERROR(VLOOKUP($B5249,スコアリング基準!$A$36:$B$46,2,FALSE),0)</f>
        <v/>
      </c>
      <c r="Y5249" s="4">
        <f>SUM($S5249:$X5249)</f>
        <v/>
      </c>
      <c r="Z5249" s="4">
        <f>IF(COUNT($M5249:$N5249)=0,"データ無",IF($Y5249&gt;=スコアリング基準!$B$30,"S",IF($Y5249&gt;=スコアリング基準!$B$31,"A",IF($Y5249&gt;=スコアリング基準!$B$32,"B","C"))))</f>
        <v/>
      </c>
      <c r="AA5249">
        <f>IFERROR(INDEX(実績DB!$I$3:$I$104,MATCH($B5249&amp;$C5249,実績DB!$J$3:$J$104,0)),"")</f>
        <v/>
      </c>
    </row>
    <row r="5250">
      <c r="A5250" t="n">
        <v>5248</v>
      </c>
      <c r="B5250" t="inlineStr">
        <is>
          <t>四国</t>
        </is>
      </c>
      <c r="C5250" t="inlineStr">
        <is>
          <t>津田変電所</t>
        </is>
      </c>
      <c r="D5250" t="inlineStr">
        <is>
          <t>香川県</t>
        </is>
      </c>
      <c r="E5250" t="n">
        <v>66</v>
      </c>
      <c r="G5250" s="3" t="n">
        <v>34.290791</v>
      </c>
      <c r="H5250" s="3" t="n">
        <v>134.248637</v>
      </c>
      <c r="I5250" t="inlineStr">
        <is>
          <t>OSM実測</t>
        </is>
      </c>
      <c r="J5250" t="n">
        <v>23</v>
      </c>
      <c r="K5250" t="n">
        <v>23</v>
      </c>
      <c r="L5250" t="n">
        <v>-17</v>
      </c>
      <c r="M5250" t="n">
        <v>5</v>
      </c>
      <c r="O5250" t="inlineStr">
        <is>
          <t>不可 #2</t>
        </is>
      </c>
      <c r="P5250" t="inlineStr">
        <is>
          <t>なし</t>
        </is>
      </c>
      <c r="R5250" s="4">
        <f>IF(COUNT($M5250:$N5250)=0,"",IF(AND(IF($N5250&lt;&gt;"",$N5250,$M5250)&lt;=0,$O5250&lt;&gt;"可"),"警告",""))</f>
        <v/>
      </c>
      <c r="S5250" s="4">
        <f>IF(COUNT($M5250:$N5250)=0,0,IF(IF($N5250&lt;&gt;"",$N5250,$M5250)&gt;=スコアリング基準!$B$20,スコアリング基準!$C$20,IF(IF($N5250&lt;&gt;"",$N5250,$M5250)&gt;=スコアリング基準!$B$21,スコアリング基準!$C$21,IF(IF($N5250&lt;&gt;"",$N5250,$M5250)&gt;0,スコアリング基準!$C$22,0))))</f>
        <v/>
      </c>
      <c r="T5250" s="4">
        <f>IF($O5250="可",スコアリング基準!$C$23,0)</f>
        <v/>
      </c>
      <c r="U5250" s="4">
        <f>IF(OR(COUNT($K5250:$L5250)&lt;2,$K5250=0),0,IF(ABS($L5250)/$K5250&lt;=スコアリング基準!$B$24,スコアリング基準!$C$24,IF(ABS($L5250)/$K5250&lt;=スコアリング基準!$B$25,スコアリング基準!$C$25,IF(ABS($L5250)/$K5250&lt;=スコアリング基準!$B$26,スコアリング基準!$C$26,0))))</f>
        <v/>
      </c>
      <c r="V5250" s="4">
        <f>IF($P5250="なし",スコアリング基準!$C$27,0)</f>
        <v/>
      </c>
      <c r="W5250" s="4">
        <f>IF($F5250="",0,IF(ISNUMBER($F5250),IF($F5250&lt;=スコアリング基準!$B$28,スコアリング基準!$C$28,スコアリング基準!$C$29),0))</f>
        <v/>
      </c>
      <c r="X5250" s="4">
        <f>IFERROR(VLOOKUP($B5250,スコアリング基準!$A$36:$B$46,2,FALSE),0)</f>
        <v/>
      </c>
      <c r="Y5250" s="4">
        <f>SUM($S5250:$X5250)</f>
        <v/>
      </c>
      <c r="Z5250" s="4">
        <f>IF(COUNT($M5250:$N5250)=0,"データ無",IF($Y5250&gt;=スコアリング基準!$B$30,"S",IF($Y5250&gt;=スコアリング基準!$B$31,"A",IF($Y5250&gt;=スコアリング基準!$B$32,"B","C"))))</f>
        <v/>
      </c>
      <c r="AA5250">
        <f>IFERROR(INDEX(実績DB!$I$3:$I$104,MATCH($B5250&amp;$C5250,実績DB!$J$3:$J$104,0)),"")</f>
        <v/>
      </c>
    </row>
    <row r="5251">
      <c r="A5251" t="n">
        <v>5249</v>
      </c>
      <c r="B5251" t="inlineStr">
        <is>
          <t>四国</t>
        </is>
      </c>
      <c r="C5251" t="inlineStr">
        <is>
          <t>田宮変電所</t>
        </is>
      </c>
      <c r="D5251" t="inlineStr">
        <is>
          <t>徳島県</t>
        </is>
      </c>
      <c r="E5251" t="n">
        <v>66</v>
      </c>
      <c r="G5251" s="3" t="n">
        <v>34.086992</v>
      </c>
      <c r="H5251" s="3" t="n">
        <v>134.540201</v>
      </c>
      <c r="I5251" t="inlineStr">
        <is>
          <t>OSM実測</t>
        </is>
      </c>
      <c r="J5251" t="n">
        <v>33</v>
      </c>
      <c r="K5251" t="n">
        <v>33</v>
      </c>
      <c r="L5251" t="n">
        <v>-4</v>
      </c>
      <c r="M5251" t="n">
        <v>29</v>
      </c>
      <c r="O5251" t="inlineStr">
        <is>
          <t>不可 #2</t>
        </is>
      </c>
      <c r="P5251" t="inlineStr">
        <is>
          <t>有り</t>
        </is>
      </c>
      <c r="R5251" s="4">
        <f>IF(COUNT($M5251:$N5251)=0,"",IF(AND(IF($N5251&lt;&gt;"",$N5251,$M5251)&lt;=0,$O5251&lt;&gt;"可"),"警告",""))</f>
        <v/>
      </c>
      <c r="S5251" s="4">
        <f>IF(COUNT($M5251:$N5251)=0,0,IF(IF($N5251&lt;&gt;"",$N5251,$M5251)&gt;=スコアリング基準!$B$20,スコアリング基準!$C$20,IF(IF($N5251&lt;&gt;"",$N5251,$M5251)&gt;=スコアリング基準!$B$21,スコアリング基準!$C$21,IF(IF($N5251&lt;&gt;"",$N5251,$M5251)&gt;0,スコアリング基準!$C$22,0))))</f>
        <v/>
      </c>
      <c r="T5251" s="4">
        <f>IF($O5251="可",スコアリング基準!$C$23,0)</f>
        <v/>
      </c>
      <c r="U5251" s="4">
        <f>IF(OR(COUNT($K5251:$L5251)&lt;2,$K5251=0),0,IF(ABS($L5251)/$K5251&lt;=スコアリング基準!$B$24,スコアリング基準!$C$24,IF(ABS($L5251)/$K5251&lt;=スコアリング基準!$B$25,スコアリング基準!$C$25,IF(ABS($L5251)/$K5251&lt;=スコアリング基準!$B$26,スコアリング基準!$C$26,0))))</f>
        <v/>
      </c>
      <c r="V5251" s="4">
        <f>IF($P5251="なし",スコアリング基準!$C$27,0)</f>
        <v/>
      </c>
      <c r="W5251" s="4">
        <f>IF($F5251="",0,IF(ISNUMBER($F5251),IF($F5251&lt;=スコアリング基準!$B$28,スコアリング基準!$C$28,スコアリング基準!$C$29),0))</f>
        <v/>
      </c>
      <c r="X5251" s="4">
        <f>IFERROR(VLOOKUP($B5251,スコアリング基準!$A$36:$B$46,2,FALSE),0)</f>
        <v/>
      </c>
      <c r="Y5251" s="4">
        <f>SUM($S5251:$X5251)</f>
        <v/>
      </c>
      <c r="Z5251" s="4">
        <f>IF(COUNT($M5251:$N5251)=0,"データ無",IF($Y5251&gt;=スコアリング基準!$B$30,"S",IF($Y5251&gt;=スコアリング基準!$B$31,"A",IF($Y5251&gt;=スコアリング基準!$B$32,"B","C"))))</f>
        <v/>
      </c>
      <c r="AA5251">
        <f>IFERROR(INDEX(実績DB!$I$3:$I$104,MATCH($B5251&amp;$C5251,実績DB!$J$3:$J$104,0)),"")</f>
        <v/>
      </c>
    </row>
    <row r="5252">
      <c r="A5252" t="n">
        <v>5250</v>
      </c>
      <c r="B5252" t="inlineStr">
        <is>
          <t>四国</t>
        </is>
      </c>
      <c r="C5252" t="inlineStr">
        <is>
          <t>由佐変電所</t>
        </is>
      </c>
      <c r="D5252" t="inlineStr">
        <is>
          <t>香川県</t>
        </is>
      </c>
      <c r="E5252" t="n">
        <v>66</v>
      </c>
      <c r="G5252" s="3" t="n">
        <v>34.240261</v>
      </c>
      <c r="H5252" s="3" t="n">
        <v>134.01551</v>
      </c>
      <c r="I5252" t="inlineStr">
        <is>
          <t>OSM実測</t>
        </is>
      </c>
      <c r="J5252" t="n">
        <v>52</v>
      </c>
      <c r="K5252" t="n">
        <v>52</v>
      </c>
      <c r="L5252" t="n">
        <v>-45</v>
      </c>
      <c r="M5252" t="n">
        <v>7</v>
      </c>
      <c r="O5252" t="inlineStr">
        <is>
          <t>不可 #2</t>
        </is>
      </c>
      <c r="P5252" t="inlineStr">
        <is>
          <t>有り</t>
        </is>
      </c>
      <c r="R5252" s="4">
        <f>IF(COUNT($M5252:$N5252)=0,"",IF(AND(IF($N5252&lt;&gt;"",$N5252,$M5252)&lt;=0,$O5252&lt;&gt;"可"),"警告",""))</f>
        <v/>
      </c>
      <c r="S5252" s="4">
        <f>IF(COUNT($M5252:$N5252)=0,0,IF(IF($N5252&lt;&gt;"",$N5252,$M5252)&gt;=スコアリング基準!$B$20,スコアリング基準!$C$20,IF(IF($N5252&lt;&gt;"",$N5252,$M5252)&gt;=スコアリング基準!$B$21,スコアリング基準!$C$21,IF(IF($N5252&lt;&gt;"",$N5252,$M5252)&gt;0,スコアリング基準!$C$22,0))))</f>
        <v/>
      </c>
      <c r="T5252" s="4">
        <f>IF($O5252="可",スコアリング基準!$C$23,0)</f>
        <v/>
      </c>
      <c r="U5252" s="4">
        <f>IF(OR(COUNT($K5252:$L5252)&lt;2,$K5252=0),0,IF(ABS($L5252)/$K5252&lt;=スコアリング基準!$B$24,スコアリング基準!$C$24,IF(ABS($L5252)/$K5252&lt;=スコアリング基準!$B$25,スコアリング基準!$C$25,IF(ABS($L5252)/$K5252&lt;=スコアリング基準!$B$26,スコアリング基準!$C$26,0))))</f>
        <v/>
      </c>
      <c r="V5252" s="4">
        <f>IF($P5252="なし",スコアリング基準!$C$27,0)</f>
        <v/>
      </c>
      <c r="W5252" s="4">
        <f>IF($F5252="",0,IF(ISNUMBER($F5252),IF($F5252&lt;=スコアリング基準!$B$28,スコアリング基準!$C$28,スコアリング基準!$C$29),0))</f>
        <v/>
      </c>
      <c r="X5252" s="4">
        <f>IFERROR(VLOOKUP($B5252,スコアリング基準!$A$36:$B$46,2,FALSE),0)</f>
        <v/>
      </c>
      <c r="Y5252" s="4">
        <f>SUM($S5252:$X5252)</f>
        <v/>
      </c>
      <c r="Z5252" s="4">
        <f>IF(COUNT($M5252:$N5252)=0,"データ無",IF($Y5252&gt;=スコアリング基準!$B$30,"S",IF($Y5252&gt;=スコアリング基準!$B$31,"A",IF($Y5252&gt;=スコアリング基準!$B$32,"B","C"))))</f>
        <v/>
      </c>
      <c r="AA5252">
        <f>IFERROR(INDEX(実績DB!$I$3:$I$104,MATCH($B5252&amp;$C5252,実績DB!$J$3:$J$104,0)),"")</f>
        <v/>
      </c>
    </row>
    <row r="5253">
      <c r="A5253" t="n">
        <v>5251</v>
      </c>
      <c r="B5253" t="inlineStr">
        <is>
          <t>四国</t>
        </is>
      </c>
      <c r="C5253" t="inlineStr">
        <is>
          <t>端岡変電所</t>
        </is>
      </c>
      <c r="D5253" t="inlineStr">
        <is>
          <t>香川県</t>
        </is>
      </c>
      <c r="E5253" t="n">
        <v>66</v>
      </c>
      <c r="G5253" s="3" t="n">
        <v>34.307448</v>
      </c>
      <c r="H5253" s="3" t="n">
        <v>133.980604</v>
      </c>
      <c r="I5253" t="inlineStr">
        <is>
          <t>OSM実測</t>
        </is>
      </c>
      <c r="J5253" t="n">
        <v>33</v>
      </c>
      <c r="K5253" t="n">
        <v>33</v>
      </c>
      <c r="L5253" t="n">
        <v>-26</v>
      </c>
      <c r="M5253" t="n">
        <v>7</v>
      </c>
      <c r="O5253" t="inlineStr">
        <is>
          <t>不可 #2</t>
        </is>
      </c>
      <c r="P5253" t="inlineStr">
        <is>
          <t>なし</t>
        </is>
      </c>
      <c r="R5253" s="4">
        <f>IF(COUNT($M5253:$N5253)=0,"",IF(AND(IF($N5253&lt;&gt;"",$N5253,$M5253)&lt;=0,$O5253&lt;&gt;"可"),"警告",""))</f>
        <v/>
      </c>
      <c r="S5253" s="4">
        <f>IF(COUNT($M5253:$N5253)=0,0,IF(IF($N5253&lt;&gt;"",$N5253,$M5253)&gt;=スコアリング基準!$B$20,スコアリング基準!$C$20,IF(IF($N5253&lt;&gt;"",$N5253,$M5253)&gt;=スコアリング基準!$B$21,スコアリング基準!$C$21,IF(IF($N5253&lt;&gt;"",$N5253,$M5253)&gt;0,スコアリング基準!$C$22,0))))</f>
        <v/>
      </c>
      <c r="T5253" s="4">
        <f>IF($O5253="可",スコアリング基準!$C$23,0)</f>
        <v/>
      </c>
      <c r="U5253" s="4">
        <f>IF(OR(COUNT($K5253:$L5253)&lt;2,$K5253=0),0,IF(ABS($L5253)/$K5253&lt;=スコアリング基準!$B$24,スコアリング基準!$C$24,IF(ABS($L5253)/$K5253&lt;=スコアリング基準!$B$25,スコアリング基準!$C$25,IF(ABS($L5253)/$K5253&lt;=スコアリング基準!$B$26,スコアリング基準!$C$26,0))))</f>
        <v/>
      </c>
      <c r="V5253" s="4">
        <f>IF($P5253="なし",スコアリング基準!$C$27,0)</f>
        <v/>
      </c>
      <c r="W5253" s="4">
        <f>IF($F5253="",0,IF(ISNUMBER($F5253),IF($F5253&lt;=スコアリング基準!$B$28,スコアリング基準!$C$28,スコアリング基準!$C$29),0))</f>
        <v/>
      </c>
      <c r="X5253" s="4">
        <f>IFERROR(VLOOKUP($B5253,スコアリング基準!$A$36:$B$46,2,FALSE),0)</f>
        <v/>
      </c>
      <c r="Y5253" s="4">
        <f>SUM($S5253:$X5253)</f>
        <v/>
      </c>
      <c r="Z5253" s="4">
        <f>IF(COUNT($M5253:$N5253)=0,"データ無",IF($Y5253&gt;=スコアリング基準!$B$30,"S",IF($Y5253&gt;=スコアリング基準!$B$31,"A",IF($Y5253&gt;=スコアリング基準!$B$32,"B","C"))))</f>
        <v/>
      </c>
      <c r="AA5253">
        <f>IFERROR(INDEX(実績DB!$I$3:$I$104,MATCH($B5253&amp;$C5253,実績DB!$J$3:$J$104,0)),"")</f>
        <v/>
      </c>
    </row>
    <row r="5254">
      <c r="A5254" t="n">
        <v>5252</v>
      </c>
      <c r="B5254" t="inlineStr">
        <is>
          <t>四国</t>
        </is>
      </c>
      <c r="C5254" t="inlineStr">
        <is>
          <t>笠山変電所</t>
        </is>
      </c>
      <c r="D5254" t="inlineStr">
        <is>
          <t>香川県</t>
        </is>
      </c>
      <c r="E5254" t="n">
        <v>66</v>
      </c>
      <c r="G5254" s="3" t="n">
        <v>34.312816</v>
      </c>
      <c r="H5254" s="3" t="n">
        <v>133.858806</v>
      </c>
      <c r="I5254" t="inlineStr">
        <is>
          <t>OSM実測</t>
        </is>
      </c>
      <c r="J5254" t="n">
        <v>28</v>
      </c>
      <c r="K5254" t="n">
        <v>28</v>
      </c>
      <c r="L5254" t="n">
        <v>0</v>
      </c>
      <c r="M5254" t="n">
        <v>28</v>
      </c>
      <c r="O5254" t="inlineStr">
        <is>
          <t>不可 #2</t>
        </is>
      </c>
      <c r="P5254" t="inlineStr">
        <is>
          <t>なし</t>
        </is>
      </c>
      <c r="R5254" s="4">
        <f>IF(COUNT($M5254:$N5254)=0,"",IF(AND(IF($N5254&lt;&gt;"",$N5254,$M5254)&lt;=0,$O5254&lt;&gt;"可"),"警告",""))</f>
        <v/>
      </c>
      <c r="S5254" s="4">
        <f>IF(COUNT($M5254:$N5254)=0,0,IF(IF($N5254&lt;&gt;"",$N5254,$M5254)&gt;=スコアリング基準!$B$20,スコアリング基準!$C$20,IF(IF($N5254&lt;&gt;"",$N5254,$M5254)&gt;=スコアリング基準!$B$21,スコアリング基準!$C$21,IF(IF($N5254&lt;&gt;"",$N5254,$M5254)&gt;0,スコアリング基準!$C$22,0))))</f>
        <v/>
      </c>
      <c r="T5254" s="4">
        <f>IF($O5254="可",スコアリング基準!$C$23,0)</f>
        <v/>
      </c>
      <c r="U5254" s="4">
        <f>IF(OR(COUNT($K5254:$L5254)&lt;2,$K5254=0),0,IF(ABS($L5254)/$K5254&lt;=スコアリング基準!$B$24,スコアリング基準!$C$24,IF(ABS($L5254)/$K5254&lt;=スコアリング基準!$B$25,スコアリング基準!$C$25,IF(ABS($L5254)/$K5254&lt;=スコアリング基準!$B$26,スコアリング基準!$C$26,0))))</f>
        <v/>
      </c>
      <c r="V5254" s="4">
        <f>IF($P5254="なし",スコアリング基準!$C$27,0)</f>
        <v/>
      </c>
      <c r="W5254" s="4">
        <f>IF($F5254="",0,IF(ISNUMBER($F5254),IF($F5254&lt;=スコアリング基準!$B$28,スコアリング基準!$C$28,スコアリング基準!$C$29),0))</f>
        <v/>
      </c>
      <c r="X5254" s="4">
        <f>IFERROR(VLOOKUP($B5254,スコアリング基準!$A$36:$B$46,2,FALSE),0)</f>
        <v/>
      </c>
      <c r="Y5254" s="4">
        <f>SUM($S5254:$X5254)</f>
        <v/>
      </c>
      <c r="Z5254" s="4">
        <f>IF(COUNT($M5254:$N5254)=0,"データ無",IF($Y5254&gt;=スコアリング基準!$B$30,"S",IF($Y5254&gt;=スコアリング基準!$B$31,"A",IF($Y5254&gt;=スコアリング基準!$B$32,"B","C"))))</f>
        <v/>
      </c>
      <c r="AA5254">
        <f>IFERROR(INDEX(実績DB!$I$3:$I$104,MATCH($B5254&amp;$C5254,実績DB!$J$3:$J$104,0)),"")</f>
        <v/>
      </c>
    </row>
    <row r="5255">
      <c r="A5255" t="n">
        <v>5253</v>
      </c>
      <c r="B5255" t="inlineStr">
        <is>
          <t>四国</t>
        </is>
      </c>
      <c r="C5255" t="inlineStr">
        <is>
          <t>綾南変電所</t>
        </is>
      </c>
      <c r="D5255" t="inlineStr">
        <is>
          <t>香川県</t>
        </is>
      </c>
      <c r="E5255" t="n">
        <v>66</v>
      </c>
      <c r="G5255" s="3" t="n">
        <v>34.246283</v>
      </c>
      <c r="H5255" s="3" t="n">
        <v>133.943147</v>
      </c>
      <c r="I5255" t="inlineStr">
        <is>
          <t>OSM実測</t>
        </is>
      </c>
      <c r="J5255" t="n">
        <v>52</v>
      </c>
      <c r="K5255" t="n">
        <v>52</v>
      </c>
      <c r="L5255" t="n">
        <v>-33</v>
      </c>
      <c r="M5255" t="n">
        <v>19</v>
      </c>
      <c r="O5255" t="inlineStr">
        <is>
          <t>不可 #2</t>
        </is>
      </c>
      <c r="P5255" t="inlineStr">
        <is>
          <t>有り</t>
        </is>
      </c>
      <c r="R5255" s="4">
        <f>IF(COUNT($M5255:$N5255)=0,"",IF(AND(IF($N5255&lt;&gt;"",$N5255,$M5255)&lt;=0,$O5255&lt;&gt;"可"),"警告",""))</f>
        <v/>
      </c>
      <c r="S5255" s="4">
        <f>IF(COUNT($M5255:$N5255)=0,0,IF(IF($N5255&lt;&gt;"",$N5255,$M5255)&gt;=スコアリング基準!$B$20,スコアリング基準!$C$20,IF(IF($N5255&lt;&gt;"",$N5255,$M5255)&gt;=スコアリング基準!$B$21,スコアリング基準!$C$21,IF(IF($N5255&lt;&gt;"",$N5255,$M5255)&gt;0,スコアリング基準!$C$22,0))))</f>
        <v/>
      </c>
      <c r="T5255" s="4">
        <f>IF($O5255="可",スコアリング基準!$C$23,0)</f>
        <v/>
      </c>
      <c r="U5255" s="4">
        <f>IF(OR(COUNT($K5255:$L5255)&lt;2,$K5255=0),0,IF(ABS($L5255)/$K5255&lt;=スコアリング基準!$B$24,スコアリング基準!$C$24,IF(ABS($L5255)/$K5255&lt;=スコアリング基準!$B$25,スコアリング基準!$C$25,IF(ABS($L5255)/$K5255&lt;=スコアリング基準!$B$26,スコアリング基準!$C$26,0))))</f>
        <v/>
      </c>
      <c r="V5255" s="4">
        <f>IF($P5255="なし",スコアリング基準!$C$27,0)</f>
        <v/>
      </c>
      <c r="W5255" s="4">
        <f>IF($F5255="",0,IF(ISNUMBER($F5255),IF($F5255&lt;=スコアリング基準!$B$28,スコアリング基準!$C$28,スコアリング基準!$C$29),0))</f>
        <v/>
      </c>
      <c r="X5255" s="4">
        <f>IFERROR(VLOOKUP($B5255,スコアリング基準!$A$36:$B$46,2,FALSE),0)</f>
        <v/>
      </c>
      <c r="Y5255" s="4">
        <f>SUM($S5255:$X5255)</f>
        <v/>
      </c>
      <c r="Z5255" s="4">
        <f>IF(COUNT($M5255:$N5255)=0,"データ無",IF($Y5255&gt;=スコアリング基準!$B$30,"S",IF($Y5255&gt;=スコアリング基準!$B$31,"A",IF($Y5255&gt;=スコアリング基準!$B$32,"B","C"))))</f>
        <v/>
      </c>
      <c r="AA5255">
        <f>IFERROR(INDEX(実績DB!$I$3:$I$104,MATCH($B5255&amp;$C5255,実績DB!$J$3:$J$104,0)),"")</f>
        <v/>
      </c>
    </row>
    <row r="5256">
      <c r="A5256" t="n">
        <v>5254</v>
      </c>
      <c r="B5256" t="inlineStr">
        <is>
          <t>四国</t>
        </is>
      </c>
      <c r="C5256" t="inlineStr">
        <is>
          <t>草壁変電所</t>
        </is>
      </c>
      <c r="D5256" t="inlineStr">
        <is>
          <t>香川県</t>
        </is>
      </c>
      <c r="E5256" t="n">
        <v>66</v>
      </c>
      <c r="G5256" s="3" t="n">
        <v>34.480565</v>
      </c>
      <c r="H5256" s="3" t="n">
        <v>134.306641</v>
      </c>
      <c r="I5256" t="inlineStr">
        <is>
          <t>OSM実測</t>
        </is>
      </c>
      <c r="J5256" t="n">
        <v>28</v>
      </c>
      <c r="K5256" t="n">
        <v>28</v>
      </c>
      <c r="L5256" t="n">
        <v>-23</v>
      </c>
      <c r="M5256" t="n">
        <v>5</v>
      </c>
      <c r="N5256" t="n">
        <v>0</v>
      </c>
      <c r="O5256" t="inlineStr">
        <is>
          <t>不可 #3</t>
        </is>
      </c>
      <c r="P5256" t="inlineStr">
        <is>
          <t>有り</t>
        </is>
      </c>
      <c r="R5256" s="4">
        <f>IF(COUNT($M5256:$N5256)=0,"",IF(AND(IF($N5256&lt;&gt;"",$N5256,$M5256)&lt;=0,$O5256&lt;&gt;"可"),"警告",""))</f>
        <v/>
      </c>
      <c r="S5256" s="4">
        <f>IF(COUNT($M5256:$N5256)=0,0,IF(IF($N5256&lt;&gt;"",$N5256,$M5256)&gt;=スコアリング基準!$B$20,スコアリング基準!$C$20,IF(IF($N5256&lt;&gt;"",$N5256,$M5256)&gt;=スコアリング基準!$B$21,スコアリング基準!$C$21,IF(IF($N5256&lt;&gt;"",$N5256,$M5256)&gt;0,スコアリング基準!$C$22,0))))</f>
        <v/>
      </c>
      <c r="T5256" s="4">
        <f>IF($O5256="可",スコアリング基準!$C$23,0)</f>
        <v/>
      </c>
      <c r="U5256" s="4">
        <f>IF(OR(COUNT($K5256:$L5256)&lt;2,$K5256=0),0,IF(ABS($L5256)/$K5256&lt;=スコアリング基準!$B$24,スコアリング基準!$C$24,IF(ABS($L5256)/$K5256&lt;=スコアリング基準!$B$25,スコアリング基準!$C$25,IF(ABS($L5256)/$K5256&lt;=スコアリング基準!$B$26,スコアリング基準!$C$26,0))))</f>
        <v/>
      </c>
      <c r="V5256" s="4">
        <f>IF($P5256="なし",スコアリング基準!$C$27,0)</f>
        <v/>
      </c>
      <c r="W5256" s="4">
        <f>IF($F5256="",0,IF(ISNUMBER($F5256),IF($F5256&lt;=スコアリング基準!$B$28,スコアリング基準!$C$28,スコアリング基準!$C$29),0))</f>
        <v/>
      </c>
      <c r="X5256" s="4">
        <f>IFERROR(VLOOKUP($B5256,スコアリング基準!$A$36:$B$46,2,FALSE),0)</f>
        <v/>
      </c>
      <c r="Y5256" s="4">
        <f>SUM($S5256:$X5256)</f>
        <v/>
      </c>
      <c r="Z5256" s="4">
        <f>IF(COUNT($M5256:$N5256)=0,"データ無",IF($Y5256&gt;=スコアリング基準!$B$30,"S",IF($Y5256&gt;=スコアリング基準!$B$31,"A",IF($Y5256&gt;=スコアリング基準!$B$32,"B","C"))))</f>
        <v/>
      </c>
      <c r="AA5256">
        <f>IFERROR(INDEX(実績DB!$I$3:$I$104,MATCH($B5256&amp;$C5256,実績DB!$J$3:$J$104,0)),"")</f>
        <v/>
      </c>
    </row>
    <row r="5257">
      <c r="A5257" t="n">
        <v>5255</v>
      </c>
      <c r="B5257" t="inlineStr">
        <is>
          <t>四国</t>
        </is>
      </c>
      <c r="C5257" t="inlineStr">
        <is>
          <t>長尾変電所</t>
        </is>
      </c>
      <c r="D5257" t="inlineStr">
        <is>
          <t>香川県</t>
        </is>
      </c>
      <c r="E5257" t="n">
        <v>66</v>
      </c>
      <c r="G5257" s="3" t="n">
        <v>34.267762</v>
      </c>
      <c r="H5257" s="3" t="n">
        <v>134.176298</v>
      </c>
      <c r="I5257" t="inlineStr">
        <is>
          <t>OSM実測</t>
        </is>
      </c>
      <c r="J5257" t="n">
        <v>57</v>
      </c>
      <c r="K5257" t="n">
        <v>57</v>
      </c>
      <c r="L5257" t="n">
        <v>-48</v>
      </c>
      <c r="M5257" t="n">
        <v>7</v>
      </c>
      <c r="O5257" t="inlineStr">
        <is>
          <t>不可 #2</t>
        </is>
      </c>
      <c r="P5257" t="inlineStr">
        <is>
          <t>なし</t>
        </is>
      </c>
      <c r="R5257" s="4">
        <f>IF(COUNT($M5257:$N5257)=0,"",IF(AND(IF($N5257&lt;&gt;"",$N5257,$M5257)&lt;=0,$O5257&lt;&gt;"可"),"警告",""))</f>
        <v/>
      </c>
      <c r="S5257" s="4">
        <f>IF(COUNT($M5257:$N5257)=0,0,IF(IF($N5257&lt;&gt;"",$N5257,$M5257)&gt;=スコアリング基準!$B$20,スコアリング基準!$C$20,IF(IF($N5257&lt;&gt;"",$N5257,$M5257)&gt;=スコアリング基準!$B$21,スコアリング基準!$C$21,IF(IF($N5257&lt;&gt;"",$N5257,$M5257)&gt;0,スコアリング基準!$C$22,0))))</f>
        <v/>
      </c>
      <c r="T5257" s="4">
        <f>IF($O5257="可",スコアリング基準!$C$23,0)</f>
        <v/>
      </c>
      <c r="U5257" s="4">
        <f>IF(OR(COUNT($K5257:$L5257)&lt;2,$K5257=0),0,IF(ABS($L5257)/$K5257&lt;=スコアリング基準!$B$24,スコアリング基準!$C$24,IF(ABS($L5257)/$K5257&lt;=スコアリング基準!$B$25,スコアリング基準!$C$25,IF(ABS($L5257)/$K5257&lt;=スコアリング基準!$B$26,スコアリング基準!$C$26,0))))</f>
        <v/>
      </c>
      <c r="V5257" s="4">
        <f>IF($P5257="なし",スコアリング基準!$C$27,0)</f>
        <v/>
      </c>
      <c r="W5257" s="4">
        <f>IF($F5257="",0,IF(ISNUMBER($F5257),IF($F5257&lt;=スコアリング基準!$B$28,スコアリング基準!$C$28,スコアリング基準!$C$29),0))</f>
        <v/>
      </c>
      <c r="X5257" s="4">
        <f>IFERROR(VLOOKUP($B5257,スコアリング基準!$A$36:$B$46,2,FALSE),0)</f>
        <v/>
      </c>
      <c r="Y5257" s="4">
        <f>SUM($S5257:$X5257)</f>
        <v/>
      </c>
      <c r="Z5257" s="4">
        <f>IF(COUNT($M5257:$N5257)=0,"データ無",IF($Y5257&gt;=スコアリング基準!$B$30,"S",IF($Y5257&gt;=スコアリング基準!$B$31,"A",IF($Y5257&gt;=スコアリング基準!$B$32,"B","C"))))</f>
        <v/>
      </c>
      <c r="AA5257">
        <f>IFERROR(INDEX(実績DB!$I$3:$I$104,MATCH($B5257&amp;$C5257,実績DB!$J$3:$J$104,0)),"")</f>
        <v/>
      </c>
    </row>
    <row r="5258">
      <c r="A5258" t="n">
        <v>5256</v>
      </c>
      <c r="B5258" t="inlineStr">
        <is>
          <t>四国</t>
        </is>
      </c>
      <c r="C5258" t="inlineStr">
        <is>
          <t>須崎変電所</t>
        </is>
      </c>
      <c r="D5258" t="inlineStr">
        <is>
          <t>高知県</t>
        </is>
      </c>
      <c r="E5258" t="n">
        <v>66</v>
      </c>
      <c r="G5258" s="3" t="n">
        <v>33.3895</v>
      </c>
      <c r="H5258" s="3" t="n">
        <v>133.271765</v>
      </c>
      <c r="I5258" t="inlineStr">
        <is>
          <t>OSM実測</t>
        </is>
      </c>
      <c r="J5258" t="n">
        <v>28</v>
      </c>
      <c r="K5258" t="n">
        <v>28</v>
      </c>
      <c r="L5258" t="n">
        <v>-1</v>
      </c>
      <c r="M5258" t="n">
        <v>27</v>
      </c>
      <c r="O5258" t="inlineStr">
        <is>
          <t>不可 #2</t>
        </is>
      </c>
      <c r="P5258" t="inlineStr">
        <is>
          <t>なし</t>
        </is>
      </c>
      <c r="R5258" s="4">
        <f>IF(COUNT($M5258:$N5258)=0,"",IF(AND(IF($N5258&lt;&gt;"",$N5258,$M5258)&lt;=0,$O5258&lt;&gt;"可"),"警告",""))</f>
        <v/>
      </c>
      <c r="S5258" s="4">
        <f>IF(COUNT($M5258:$N5258)=0,0,IF(IF($N5258&lt;&gt;"",$N5258,$M5258)&gt;=スコアリング基準!$B$20,スコアリング基準!$C$20,IF(IF($N5258&lt;&gt;"",$N5258,$M5258)&gt;=スコアリング基準!$B$21,スコアリング基準!$C$21,IF(IF($N5258&lt;&gt;"",$N5258,$M5258)&gt;0,スコアリング基準!$C$22,0))))</f>
        <v/>
      </c>
      <c r="T5258" s="4">
        <f>IF($O5258="可",スコアリング基準!$C$23,0)</f>
        <v/>
      </c>
      <c r="U5258" s="4">
        <f>IF(OR(COUNT($K5258:$L5258)&lt;2,$K5258=0),0,IF(ABS($L5258)/$K5258&lt;=スコアリング基準!$B$24,スコアリング基準!$C$24,IF(ABS($L5258)/$K5258&lt;=スコアリング基準!$B$25,スコアリング基準!$C$25,IF(ABS($L5258)/$K5258&lt;=スコアリング基準!$B$26,スコアリング基準!$C$26,0))))</f>
        <v/>
      </c>
      <c r="V5258" s="4">
        <f>IF($P5258="なし",スコアリング基準!$C$27,0)</f>
        <v/>
      </c>
      <c r="W5258" s="4">
        <f>IF($F5258="",0,IF(ISNUMBER($F5258),IF($F5258&lt;=スコアリング基準!$B$28,スコアリング基準!$C$28,スコアリング基準!$C$29),0))</f>
        <v/>
      </c>
      <c r="X5258" s="4">
        <f>IFERROR(VLOOKUP($B5258,スコアリング基準!$A$36:$B$46,2,FALSE),0)</f>
        <v/>
      </c>
      <c r="Y5258" s="4">
        <f>SUM($S5258:$X5258)</f>
        <v/>
      </c>
      <c r="Z5258" s="4">
        <f>IF(COUNT($M5258:$N5258)=0,"データ無",IF($Y5258&gt;=スコアリング基準!$B$30,"S",IF($Y5258&gt;=スコアリング基準!$B$31,"A",IF($Y5258&gt;=スコアリング基準!$B$32,"B","C"))))</f>
        <v/>
      </c>
      <c r="AA5258">
        <f>IFERROR(INDEX(実績DB!$I$3:$I$104,MATCH($B5258&amp;$C5258,実績DB!$J$3:$J$104,0)),"")</f>
        <v/>
      </c>
    </row>
    <row r="5259">
      <c r="A5259" t="n">
        <v>5257</v>
      </c>
      <c r="B5259" t="inlineStr">
        <is>
          <t>四国</t>
        </is>
      </c>
      <c r="C5259" t="inlineStr">
        <is>
          <t>三島変電所</t>
        </is>
      </c>
      <c r="D5259" t="inlineStr">
        <is>
          <t>愛媛県</t>
        </is>
      </c>
      <c r="G5259" s="3" t="n">
        <v>33.976847</v>
      </c>
      <c r="H5259" s="3" t="n">
        <v>133.557877</v>
      </c>
      <c r="I5259" t="inlineStr">
        <is>
          <t>OSM実測</t>
        </is>
      </c>
      <c r="J5259" t="n">
        <v>522</v>
      </c>
      <c r="K5259" t="n">
        <v>365</v>
      </c>
      <c r="L5259" t="n">
        <v>-204</v>
      </c>
      <c r="O5259" t="inlineStr">
        <is>
          <t>可</t>
        </is>
      </c>
      <c r="P5259" t="inlineStr">
        <is>
          <t>なし</t>
        </is>
      </c>
      <c r="R5259" s="4">
        <f>IF(COUNT($M5259:$N5259)=0,"",IF(AND(IF($N5259&lt;&gt;"",$N5259,$M5259)&lt;=0,$O5259&lt;&gt;"可"),"警告",""))</f>
        <v/>
      </c>
      <c r="S5259" s="4">
        <f>IF(COUNT($M5259:$N5259)=0,0,IF(IF($N5259&lt;&gt;"",$N5259,$M5259)&gt;=スコアリング基準!$B$20,スコアリング基準!$C$20,IF(IF($N5259&lt;&gt;"",$N5259,$M5259)&gt;=スコアリング基準!$B$21,スコアリング基準!$C$21,IF(IF($N5259&lt;&gt;"",$N5259,$M5259)&gt;0,スコアリング基準!$C$22,0))))</f>
        <v/>
      </c>
      <c r="T5259" s="4">
        <f>IF($O5259="可",スコアリング基準!$C$23,0)</f>
        <v/>
      </c>
      <c r="U5259" s="4">
        <f>IF(OR(COUNT($K5259:$L5259)&lt;2,$K5259=0),0,IF(ABS($L5259)/$K5259&lt;=スコアリング基準!$B$24,スコアリング基準!$C$24,IF(ABS($L5259)/$K5259&lt;=スコアリング基準!$B$25,スコアリング基準!$C$25,IF(ABS($L5259)/$K5259&lt;=スコアリング基準!$B$26,スコアリング基準!$C$26,0))))</f>
        <v/>
      </c>
      <c r="V5259" s="4">
        <f>IF($P5259="なし",スコアリング基準!$C$27,0)</f>
        <v/>
      </c>
      <c r="W5259" s="4">
        <f>IF($F5259="",0,IF(ISNUMBER($F5259),IF($F5259&lt;=スコアリング基準!$B$28,スコアリング基準!$C$28,スコアリング基準!$C$29),0))</f>
        <v/>
      </c>
      <c r="X5259" s="4">
        <f>IFERROR(VLOOKUP($B5259,スコアリング基準!$A$36:$B$46,2,FALSE),0)</f>
        <v/>
      </c>
      <c r="Y5259" s="4">
        <f>SUM($S5259:$X5259)</f>
        <v/>
      </c>
      <c r="Z5259" s="4">
        <f>IF(COUNT($M5259:$N5259)=0,"データ無",IF($Y5259&gt;=スコアリング基準!$B$30,"S",IF($Y5259&gt;=スコアリング基準!$B$31,"A",IF($Y5259&gt;=スコアリング基準!$B$32,"B","C"))))</f>
        <v/>
      </c>
      <c r="AA5259">
        <f>IFERROR(INDEX(実績DB!$I$3:$I$104,MATCH($B5259&amp;$C5259,実績DB!$J$3:$J$104,0)),"")</f>
        <v/>
      </c>
    </row>
    <row r="5260">
      <c r="A5260" t="n">
        <v>5258</v>
      </c>
      <c r="B5260" t="inlineStr">
        <is>
          <t>四国</t>
        </is>
      </c>
      <c r="C5260" t="inlineStr">
        <is>
          <t>三津変電所</t>
        </is>
      </c>
      <c r="D5260" t="inlineStr">
        <is>
          <t>愛媛県</t>
        </is>
      </c>
      <c r="G5260" s="3" t="n">
        <v>33.868175</v>
      </c>
      <c r="H5260" s="3" t="n">
        <v>132.728794</v>
      </c>
      <c r="I5260" t="inlineStr">
        <is>
          <t>OSM実測</t>
        </is>
      </c>
      <c r="J5260" t="n">
        <v>23</v>
      </c>
      <c r="K5260" t="n">
        <v>23</v>
      </c>
      <c r="L5260" t="n">
        <v>0</v>
      </c>
      <c r="M5260" t="n">
        <v>23</v>
      </c>
      <c r="O5260" t="inlineStr">
        <is>
          <t>不可 #3</t>
        </is>
      </c>
      <c r="P5260" t="inlineStr">
        <is>
          <t>なし</t>
        </is>
      </c>
      <c r="R5260" s="4">
        <f>IF(COUNT($M5260:$N5260)=0,"",IF(AND(IF($N5260&lt;&gt;"",$N5260,$M5260)&lt;=0,$O5260&lt;&gt;"可"),"警告",""))</f>
        <v/>
      </c>
      <c r="S5260" s="4">
        <f>IF(COUNT($M5260:$N5260)=0,0,IF(IF($N5260&lt;&gt;"",$N5260,$M5260)&gt;=スコアリング基準!$B$20,スコアリング基準!$C$20,IF(IF($N5260&lt;&gt;"",$N5260,$M5260)&gt;=スコアリング基準!$B$21,スコアリング基準!$C$21,IF(IF($N5260&lt;&gt;"",$N5260,$M5260)&gt;0,スコアリング基準!$C$22,0))))</f>
        <v/>
      </c>
      <c r="T5260" s="4">
        <f>IF($O5260="可",スコアリング基準!$C$23,0)</f>
        <v/>
      </c>
      <c r="U5260" s="4">
        <f>IF(OR(COUNT($K5260:$L5260)&lt;2,$K5260=0),0,IF(ABS($L5260)/$K5260&lt;=スコアリング基準!$B$24,スコアリング基準!$C$24,IF(ABS($L5260)/$K5260&lt;=スコアリング基準!$B$25,スコアリング基準!$C$25,IF(ABS($L5260)/$K5260&lt;=スコアリング基準!$B$26,スコアリング基準!$C$26,0))))</f>
        <v/>
      </c>
      <c r="V5260" s="4">
        <f>IF($P5260="なし",スコアリング基準!$C$27,0)</f>
        <v/>
      </c>
      <c r="W5260" s="4">
        <f>IF($F5260="",0,IF(ISNUMBER($F5260),IF($F5260&lt;=スコアリング基準!$B$28,スコアリング基準!$C$28,スコアリング基準!$C$29),0))</f>
        <v/>
      </c>
      <c r="X5260" s="4">
        <f>IFERROR(VLOOKUP($B5260,スコアリング基準!$A$36:$B$46,2,FALSE),0)</f>
        <v/>
      </c>
      <c r="Y5260" s="4">
        <f>SUM($S5260:$X5260)</f>
        <v/>
      </c>
      <c r="Z5260" s="4">
        <f>IF(COUNT($M5260:$N5260)=0,"データ無",IF($Y5260&gt;=スコアリング基準!$B$30,"S",IF($Y5260&gt;=スコアリング基準!$B$31,"A",IF($Y5260&gt;=スコアリング基準!$B$32,"B","C"))))</f>
        <v/>
      </c>
      <c r="AA5260">
        <f>IFERROR(INDEX(実績DB!$I$3:$I$104,MATCH($B5260&amp;$C5260,実績DB!$J$3:$J$104,0)),"")</f>
        <v/>
      </c>
    </row>
    <row r="5261">
      <c r="A5261" t="n">
        <v>5259</v>
      </c>
      <c r="B5261" t="inlineStr">
        <is>
          <t>四国</t>
        </is>
      </c>
      <c r="C5261" t="inlineStr">
        <is>
          <t>北条変電所</t>
        </is>
      </c>
      <c r="D5261" t="inlineStr">
        <is>
          <t>愛媛県</t>
        </is>
      </c>
      <c r="G5261" s="3" t="n">
        <v>33.977358</v>
      </c>
      <c r="H5261" s="3" t="n">
        <v>132.779682</v>
      </c>
      <c r="I5261" t="inlineStr">
        <is>
          <t>OSM実測</t>
        </is>
      </c>
      <c r="J5261" t="n">
        <v>33</v>
      </c>
      <c r="K5261" t="n">
        <v>33</v>
      </c>
      <c r="L5261" t="n">
        <v>-18</v>
      </c>
      <c r="M5261" t="n">
        <v>14</v>
      </c>
      <c r="O5261" t="inlineStr">
        <is>
          <t>不可 #3</t>
        </is>
      </c>
      <c r="P5261" t="inlineStr">
        <is>
          <t>なし</t>
        </is>
      </c>
      <c r="R5261" s="4">
        <f>IF(COUNT($M5261:$N5261)=0,"",IF(AND(IF($N5261&lt;&gt;"",$N5261,$M5261)&lt;=0,$O5261&lt;&gt;"可"),"警告",""))</f>
        <v/>
      </c>
      <c r="S5261" s="4">
        <f>IF(COUNT($M5261:$N5261)=0,0,IF(IF($N5261&lt;&gt;"",$N5261,$M5261)&gt;=スコアリング基準!$B$20,スコアリング基準!$C$20,IF(IF($N5261&lt;&gt;"",$N5261,$M5261)&gt;=スコアリング基準!$B$21,スコアリング基準!$C$21,IF(IF($N5261&lt;&gt;"",$N5261,$M5261)&gt;0,スコアリング基準!$C$22,0))))</f>
        <v/>
      </c>
      <c r="T5261" s="4">
        <f>IF($O5261="可",スコアリング基準!$C$23,0)</f>
        <v/>
      </c>
      <c r="U5261" s="4">
        <f>IF(OR(COUNT($K5261:$L5261)&lt;2,$K5261=0),0,IF(ABS($L5261)/$K5261&lt;=スコアリング基準!$B$24,スコアリング基準!$C$24,IF(ABS($L5261)/$K5261&lt;=スコアリング基準!$B$25,スコアリング基準!$C$25,IF(ABS($L5261)/$K5261&lt;=スコアリング基準!$B$26,スコアリング基準!$C$26,0))))</f>
        <v/>
      </c>
      <c r="V5261" s="4">
        <f>IF($P5261="なし",スコアリング基準!$C$27,0)</f>
        <v/>
      </c>
      <c r="W5261" s="4">
        <f>IF($F5261="",0,IF(ISNUMBER($F5261),IF($F5261&lt;=スコアリング基準!$B$28,スコアリング基準!$C$28,スコアリング基準!$C$29),0))</f>
        <v/>
      </c>
      <c r="X5261" s="4">
        <f>IFERROR(VLOOKUP($B5261,スコアリング基準!$A$36:$B$46,2,FALSE),0)</f>
        <v/>
      </c>
      <c r="Y5261" s="4">
        <f>SUM($S5261:$X5261)</f>
        <v/>
      </c>
      <c r="Z5261" s="4">
        <f>IF(COUNT($M5261:$N5261)=0,"データ無",IF($Y5261&gt;=スコアリング基準!$B$30,"S",IF($Y5261&gt;=スコアリング基準!$B$31,"A",IF($Y5261&gt;=スコアリング基準!$B$32,"B","C"))))</f>
        <v/>
      </c>
      <c r="AA5261">
        <f>IFERROR(INDEX(実績DB!$I$3:$I$104,MATCH($B5261&amp;$C5261,実績DB!$J$3:$J$104,0)),"")</f>
        <v/>
      </c>
    </row>
    <row r="5262">
      <c r="A5262" t="n">
        <v>5260</v>
      </c>
      <c r="B5262" t="inlineStr">
        <is>
          <t>四国</t>
        </is>
      </c>
      <c r="C5262" t="inlineStr">
        <is>
          <t>卯之町変電所</t>
        </is>
      </c>
      <c r="D5262" t="inlineStr">
        <is>
          <t>愛媛県</t>
        </is>
      </c>
      <c r="G5262" s="3" t="n">
        <v>33.357951</v>
      </c>
      <c r="H5262" s="3" t="n">
        <v>132.518984</v>
      </c>
      <c r="I5262" t="inlineStr">
        <is>
          <t>OSM実測</t>
        </is>
      </c>
      <c r="J5262" t="n">
        <v>33</v>
      </c>
      <c r="K5262" t="n">
        <v>33</v>
      </c>
      <c r="L5262" t="n">
        <v>-14</v>
      </c>
      <c r="M5262" t="n">
        <v>19</v>
      </c>
      <c r="O5262" t="inlineStr">
        <is>
          <t>不可 #3</t>
        </is>
      </c>
      <c r="P5262" t="inlineStr">
        <is>
          <t>有り</t>
        </is>
      </c>
      <c r="R5262" s="4">
        <f>IF(COUNT($M5262:$N5262)=0,"",IF(AND(IF($N5262&lt;&gt;"",$N5262,$M5262)&lt;=0,$O5262&lt;&gt;"可"),"警告",""))</f>
        <v/>
      </c>
      <c r="S5262" s="4">
        <f>IF(COUNT($M5262:$N5262)=0,0,IF(IF($N5262&lt;&gt;"",$N5262,$M5262)&gt;=スコアリング基準!$B$20,スコアリング基準!$C$20,IF(IF($N5262&lt;&gt;"",$N5262,$M5262)&gt;=スコアリング基準!$B$21,スコアリング基準!$C$21,IF(IF($N5262&lt;&gt;"",$N5262,$M5262)&gt;0,スコアリング基準!$C$22,0))))</f>
        <v/>
      </c>
      <c r="T5262" s="4">
        <f>IF($O5262="可",スコアリング基準!$C$23,0)</f>
        <v/>
      </c>
      <c r="U5262" s="4">
        <f>IF(OR(COUNT($K5262:$L5262)&lt;2,$K5262=0),0,IF(ABS($L5262)/$K5262&lt;=スコアリング基準!$B$24,スコアリング基準!$C$24,IF(ABS($L5262)/$K5262&lt;=スコアリング基準!$B$25,スコアリング基準!$C$25,IF(ABS($L5262)/$K5262&lt;=スコアリング基準!$B$26,スコアリング基準!$C$26,0))))</f>
        <v/>
      </c>
      <c r="V5262" s="4">
        <f>IF($P5262="なし",スコアリング基準!$C$27,0)</f>
        <v/>
      </c>
      <c r="W5262" s="4">
        <f>IF($F5262="",0,IF(ISNUMBER($F5262),IF($F5262&lt;=スコアリング基準!$B$28,スコアリング基準!$C$28,スコアリング基準!$C$29),0))</f>
        <v/>
      </c>
      <c r="X5262" s="4">
        <f>IFERROR(VLOOKUP($B5262,スコアリング基準!$A$36:$B$46,2,FALSE),0)</f>
        <v/>
      </c>
      <c r="Y5262" s="4">
        <f>SUM($S5262:$X5262)</f>
        <v/>
      </c>
      <c r="Z5262" s="4">
        <f>IF(COUNT($M5262:$N5262)=0,"データ無",IF($Y5262&gt;=スコアリング基準!$B$30,"S",IF($Y5262&gt;=スコアリング基準!$B$31,"A",IF($Y5262&gt;=スコアリング基準!$B$32,"B","C"))))</f>
        <v/>
      </c>
      <c r="AA5262">
        <f>IFERROR(INDEX(実績DB!$I$3:$I$104,MATCH($B5262&amp;$C5262,実績DB!$J$3:$J$104,0)),"")</f>
        <v/>
      </c>
    </row>
    <row r="5263">
      <c r="A5263" t="n">
        <v>5261</v>
      </c>
      <c r="B5263" t="inlineStr">
        <is>
          <t>四国</t>
        </is>
      </c>
      <c r="C5263" t="inlineStr">
        <is>
          <t>吉田浜変電所</t>
        </is>
      </c>
      <c r="D5263" t="inlineStr">
        <is>
          <t>愛媛県</t>
        </is>
      </c>
      <c r="G5263" s="3" t="n">
        <v>33.842879</v>
      </c>
      <c r="H5263" s="3" t="n">
        <v>132.706419</v>
      </c>
      <c r="I5263" t="inlineStr">
        <is>
          <t>OSM実測</t>
        </is>
      </c>
      <c r="J5263" t="n">
        <v>47</v>
      </c>
      <c r="K5263" t="n">
        <v>47</v>
      </c>
      <c r="L5263" t="n">
        <v>-7</v>
      </c>
      <c r="M5263" t="n">
        <v>40</v>
      </c>
      <c r="O5263" t="inlineStr">
        <is>
          <t>不可 #3</t>
        </is>
      </c>
      <c r="P5263" t="inlineStr">
        <is>
          <t>なし</t>
        </is>
      </c>
      <c r="R5263" s="4">
        <f>IF(COUNT($M5263:$N5263)=0,"",IF(AND(IF($N5263&lt;&gt;"",$N5263,$M5263)&lt;=0,$O5263&lt;&gt;"可"),"警告",""))</f>
        <v/>
      </c>
      <c r="S5263" s="4">
        <f>IF(COUNT($M5263:$N5263)=0,0,IF(IF($N5263&lt;&gt;"",$N5263,$M5263)&gt;=スコアリング基準!$B$20,スコアリング基準!$C$20,IF(IF($N5263&lt;&gt;"",$N5263,$M5263)&gt;=スコアリング基準!$B$21,スコアリング基準!$C$21,IF(IF($N5263&lt;&gt;"",$N5263,$M5263)&gt;0,スコアリング基準!$C$22,0))))</f>
        <v/>
      </c>
      <c r="T5263" s="4">
        <f>IF($O5263="可",スコアリング基準!$C$23,0)</f>
        <v/>
      </c>
      <c r="U5263" s="4">
        <f>IF(OR(COUNT($K5263:$L5263)&lt;2,$K5263=0),0,IF(ABS($L5263)/$K5263&lt;=スコアリング基準!$B$24,スコアリング基準!$C$24,IF(ABS($L5263)/$K5263&lt;=スコアリング基準!$B$25,スコアリング基準!$C$25,IF(ABS($L5263)/$K5263&lt;=スコアリング基準!$B$26,スコアリング基準!$C$26,0))))</f>
        <v/>
      </c>
      <c r="V5263" s="4">
        <f>IF($P5263="なし",スコアリング基準!$C$27,0)</f>
        <v/>
      </c>
      <c r="W5263" s="4">
        <f>IF($F5263="",0,IF(ISNUMBER($F5263),IF($F5263&lt;=スコアリング基準!$B$28,スコアリング基準!$C$28,スコアリング基準!$C$29),0))</f>
        <v/>
      </c>
      <c r="X5263" s="4">
        <f>IFERROR(VLOOKUP($B5263,スコアリング基準!$A$36:$B$46,2,FALSE),0)</f>
        <v/>
      </c>
      <c r="Y5263" s="4">
        <f>SUM($S5263:$X5263)</f>
        <v/>
      </c>
      <c r="Z5263" s="4">
        <f>IF(COUNT($M5263:$N5263)=0,"データ無",IF($Y5263&gt;=スコアリング基準!$B$30,"S",IF($Y5263&gt;=スコアリング基準!$B$31,"A",IF($Y5263&gt;=スコアリング基準!$B$32,"B","C"))))</f>
        <v/>
      </c>
      <c r="AA5263">
        <f>IFERROR(INDEX(実績DB!$I$3:$I$104,MATCH($B5263&amp;$C5263,実績DB!$J$3:$J$104,0)),"")</f>
        <v/>
      </c>
    </row>
    <row r="5264">
      <c r="A5264" t="n">
        <v>5262</v>
      </c>
      <c r="B5264" t="inlineStr">
        <is>
          <t>四国</t>
        </is>
      </c>
      <c r="C5264" t="inlineStr">
        <is>
          <t>四国電力送配電 丸亀変電所</t>
        </is>
      </c>
      <c r="D5264" t="inlineStr">
        <is>
          <t>香川県</t>
        </is>
      </c>
      <c r="G5264" s="3" t="n">
        <v>34.274573</v>
      </c>
      <c r="H5264" s="3" t="n">
        <v>133.793517</v>
      </c>
      <c r="I5264" t="inlineStr">
        <is>
          <t>OSM実測</t>
        </is>
      </c>
      <c r="J5264" t="n">
        <v>57</v>
      </c>
      <c r="K5264" t="n">
        <v>57</v>
      </c>
      <c r="L5264" t="n">
        <v>-6</v>
      </c>
      <c r="M5264" t="n">
        <v>51</v>
      </c>
      <c r="O5264" t="inlineStr">
        <is>
          <t>不可 #2</t>
        </is>
      </c>
      <c r="P5264" t="inlineStr">
        <is>
          <t>なし</t>
        </is>
      </c>
      <c r="R5264" s="4">
        <f>IF(COUNT($M5264:$N5264)=0,"",IF(AND(IF($N5264&lt;&gt;"",$N5264,$M5264)&lt;=0,$O5264&lt;&gt;"可"),"警告",""))</f>
        <v/>
      </c>
      <c r="S5264" s="4">
        <f>IF(COUNT($M5264:$N5264)=0,0,IF(IF($N5264&lt;&gt;"",$N5264,$M5264)&gt;=スコアリング基準!$B$20,スコアリング基準!$C$20,IF(IF($N5264&lt;&gt;"",$N5264,$M5264)&gt;=スコアリング基準!$B$21,スコアリング基準!$C$21,IF(IF($N5264&lt;&gt;"",$N5264,$M5264)&gt;0,スコアリング基準!$C$22,0))))</f>
        <v/>
      </c>
      <c r="T5264" s="4">
        <f>IF($O5264="可",スコアリング基準!$C$23,0)</f>
        <v/>
      </c>
      <c r="U5264" s="4">
        <f>IF(OR(COUNT($K5264:$L5264)&lt;2,$K5264=0),0,IF(ABS($L5264)/$K5264&lt;=スコアリング基準!$B$24,スコアリング基準!$C$24,IF(ABS($L5264)/$K5264&lt;=スコアリング基準!$B$25,スコアリング基準!$C$25,IF(ABS($L5264)/$K5264&lt;=スコアリング基準!$B$26,スコアリング基準!$C$26,0))))</f>
        <v/>
      </c>
      <c r="V5264" s="4">
        <f>IF($P5264="なし",スコアリング基準!$C$27,0)</f>
        <v/>
      </c>
      <c r="W5264" s="4">
        <f>IF($F5264="",0,IF(ISNUMBER($F5264),IF($F5264&lt;=スコアリング基準!$B$28,スコアリング基準!$C$28,スコアリング基準!$C$29),0))</f>
        <v/>
      </c>
      <c r="X5264" s="4">
        <f>IFERROR(VLOOKUP($B5264,スコアリング基準!$A$36:$B$46,2,FALSE),0)</f>
        <v/>
      </c>
      <c r="Y5264" s="4">
        <f>SUM($S5264:$X5264)</f>
        <v/>
      </c>
      <c r="Z5264" s="4">
        <f>IF(COUNT($M5264:$N5264)=0,"データ無",IF($Y5264&gt;=スコアリング基準!$B$30,"S",IF($Y5264&gt;=スコアリング基準!$B$31,"A",IF($Y5264&gt;=スコアリング基準!$B$32,"B","C"))))</f>
        <v/>
      </c>
      <c r="AA5264">
        <f>IFERROR(INDEX(実績DB!$I$3:$I$104,MATCH($B5264&amp;$C5264,実績DB!$J$3:$J$104,0)),"")</f>
        <v/>
      </c>
    </row>
    <row r="5265">
      <c r="A5265" t="n">
        <v>5263</v>
      </c>
      <c r="B5265" t="inlineStr">
        <is>
          <t>四国</t>
        </is>
      </c>
      <c r="C5265" t="inlineStr">
        <is>
          <t>四国電力送配電 安芸変電所</t>
        </is>
      </c>
      <c r="D5265" t="inlineStr">
        <is>
          <t>高知県</t>
        </is>
      </c>
      <c r="G5265" s="3" t="n">
        <v>33.504679</v>
      </c>
      <c r="H5265" s="3" t="n">
        <v>133.897198</v>
      </c>
      <c r="I5265" t="inlineStr">
        <is>
          <t>OSM実測</t>
        </is>
      </c>
      <c r="J5265" t="n">
        <v>47</v>
      </c>
      <c r="K5265" t="n">
        <v>47</v>
      </c>
      <c r="L5265" t="n">
        <v>-11</v>
      </c>
      <c r="M5265" t="n">
        <v>36</v>
      </c>
      <c r="O5265" t="inlineStr">
        <is>
          <t>不可 #2</t>
        </is>
      </c>
      <c r="P5265" t="inlineStr">
        <is>
          <t>有り</t>
        </is>
      </c>
      <c r="R5265" s="4">
        <f>IF(COUNT($M5265:$N5265)=0,"",IF(AND(IF($N5265&lt;&gt;"",$N5265,$M5265)&lt;=0,$O5265&lt;&gt;"可"),"警告",""))</f>
        <v/>
      </c>
      <c r="S5265" s="4">
        <f>IF(COUNT($M5265:$N5265)=0,0,IF(IF($N5265&lt;&gt;"",$N5265,$M5265)&gt;=スコアリング基準!$B$20,スコアリング基準!$C$20,IF(IF($N5265&lt;&gt;"",$N5265,$M5265)&gt;=スコアリング基準!$B$21,スコアリング基準!$C$21,IF(IF($N5265&lt;&gt;"",$N5265,$M5265)&gt;0,スコアリング基準!$C$22,0))))</f>
        <v/>
      </c>
      <c r="T5265" s="4">
        <f>IF($O5265="可",スコアリング基準!$C$23,0)</f>
        <v/>
      </c>
      <c r="U5265" s="4">
        <f>IF(OR(COUNT($K5265:$L5265)&lt;2,$K5265=0),0,IF(ABS($L5265)/$K5265&lt;=スコアリング基準!$B$24,スコアリング基準!$C$24,IF(ABS($L5265)/$K5265&lt;=スコアリング基準!$B$25,スコアリング基準!$C$25,IF(ABS($L5265)/$K5265&lt;=スコアリング基準!$B$26,スコアリング基準!$C$26,0))))</f>
        <v/>
      </c>
      <c r="V5265" s="4">
        <f>IF($P5265="なし",スコアリング基準!$C$27,0)</f>
        <v/>
      </c>
      <c r="W5265" s="4">
        <f>IF($F5265="",0,IF(ISNUMBER($F5265),IF($F5265&lt;=スコアリング基準!$B$28,スコアリング基準!$C$28,スコアリング基準!$C$29),0))</f>
        <v/>
      </c>
      <c r="X5265" s="4">
        <f>IFERROR(VLOOKUP($B5265,スコアリング基準!$A$36:$B$46,2,FALSE),0)</f>
        <v/>
      </c>
      <c r="Y5265" s="4">
        <f>SUM($S5265:$X5265)</f>
        <v/>
      </c>
      <c r="Z5265" s="4">
        <f>IF(COUNT($M5265:$N5265)=0,"データ無",IF($Y5265&gt;=スコアリング基準!$B$30,"S",IF($Y5265&gt;=スコアリング基準!$B$31,"A",IF($Y5265&gt;=スコアリング基準!$B$32,"B","C"))))</f>
        <v/>
      </c>
      <c r="AA5265">
        <f>IFERROR(INDEX(実績DB!$I$3:$I$104,MATCH($B5265&amp;$C5265,実績DB!$J$3:$J$104,0)),"")</f>
        <v/>
      </c>
    </row>
    <row r="5266">
      <c r="A5266" t="n">
        <v>5264</v>
      </c>
      <c r="B5266" t="inlineStr">
        <is>
          <t>四国</t>
        </is>
      </c>
      <c r="C5266" t="inlineStr">
        <is>
          <t>四国電力送配電 松山変電センター</t>
        </is>
      </c>
      <c r="D5266" t="inlineStr">
        <is>
          <t>愛媛県</t>
        </is>
      </c>
      <c r="G5266" s="3" t="n">
        <v>33.817164</v>
      </c>
      <c r="H5266" s="3" t="n">
        <v>132.72077</v>
      </c>
      <c r="I5266" t="inlineStr">
        <is>
          <t>OSM実測</t>
        </is>
      </c>
      <c r="R5266" s="4">
        <f>IF(COUNT($M5266:$N5266)=0,"",IF(AND(IF($N5266&lt;&gt;"",$N5266,$M5266)&lt;=0,$O5266&lt;&gt;"可"),"警告",""))</f>
        <v/>
      </c>
      <c r="S5266" s="4">
        <f>IF(COUNT($M5266:$N5266)=0,0,IF(IF($N5266&lt;&gt;"",$N5266,$M5266)&gt;=スコアリング基準!$B$20,スコアリング基準!$C$20,IF(IF($N5266&lt;&gt;"",$N5266,$M5266)&gt;=スコアリング基準!$B$21,スコアリング基準!$C$21,IF(IF($N5266&lt;&gt;"",$N5266,$M5266)&gt;0,スコアリング基準!$C$22,0))))</f>
        <v/>
      </c>
      <c r="T5266" s="4">
        <f>IF($O5266="可",スコアリング基準!$C$23,0)</f>
        <v/>
      </c>
      <c r="U5266" s="4">
        <f>IF(OR(COUNT($K5266:$L5266)&lt;2,$K5266=0),0,IF(ABS($L5266)/$K5266&lt;=スコアリング基準!$B$24,スコアリング基準!$C$24,IF(ABS($L5266)/$K5266&lt;=スコアリング基準!$B$25,スコアリング基準!$C$25,IF(ABS($L5266)/$K5266&lt;=スコアリング基準!$B$26,スコアリング基準!$C$26,0))))</f>
        <v/>
      </c>
      <c r="V5266" s="4">
        <f>IF($P5266="なし",スコアリング基準!$C$27,0)</f>
        <v/>
      </c>
      <c r="W5266" s="4">
        <f>IF($F5266="",0,IF(ISNUMBER($F5266),IF($F5266&lt;=スコアリング基準!$B$28,スコアリング基準!$C$28,スコアリング基準!$C$29),0))</f>
        <v/>
      </c>
      <c r="X5266" s="4">
        <f>IFERROR(VLOOKUP($B5266,スコアリング基準!$A$36:$B$46,2,FALSE),0)</f>
        <v/>
      </c>
      <c r="Y5266" s="4">
        <f>SUM($S5266:$X5266)</f>
        <v/>
      </c>
      <c r="Z5266" s="4">
        <f>IF(COUNT($M5266:$N5266)=0,"データ無",IF($Y5266&gt;=スコアリング基準!$B$30,"S",IF($Y5266&gt;=スコアリング基準!$B$31,"A",IF($Y5266&gt;=スコアリング基準!$B$32,"B","C"))))</f>
        <v/>
      </c>
      <c r="AA5266">
        <f>IFERROR(INDEX(実績DB!$I$3:$I$104,MATCH($B5266&amp;$C5266,実績DB!$J$3:$J$104,0)),"")</f>
        <v/>
      </c>
    </row>
    <row r="5267">
      <c r="A5267" t="n">
        <v>5265</v>
      </c>
      <c r="B5267" t="inlineStr">
        <is>
          <t>四国</t>
        </is>
      </c>
      <c r="C5267" t="inlineStr">
        <is>
          <t>大渡変電所</t>
        </is>
      </c>
      <c r="D5267" t="inlineStr">
        <is>
          <t>高知県</t>
        </is>
      </c>
      <c r="G5267" s="3" t="n">
        <v>33.544081</v>
      </c>
      <c r="H5267" s="3" t="n">
        <v>133.127145</v>
      </c>
      <c r="I5267" t="inlineStr">
        <is>
          <t>OSM実測</t>
        </is>
      </c>
      <c r="J5267" t="n">
        <v>9</v>
      </c>
      <c r="K5267" t="n">
        <v>9</v>
      </c>
      <c r="L5267" t="n">
        <v>-1</v>
      </c>
      <c r="M5267" t="n">
        <v>8</v>
      </c>
      <c r="O5267" t="inlineStr">
        <is>
          <t>不可 #2</t>
        </is>
      </c>
      <c r="P5267" t="inlineStr">
        <is>
          <t>有り</t>
        </is>
      </c>
      <c r="R5267" s="4">
        <f>IF(COUNT($M5267:$N5267)=0,"",IF(AND(IF($N5267&lt;&gt;"",$N5267,$M5267)&lt;=0,$O5267&lt;&gt;"可"),"警告",""))</f>
        <v/>
      </c>
      <c r="S5267" s="4">
        <f>IF(COUNT($M5267:$N5267)=0,0,IF(IF($N5267&lt;&gt;"",$N5267,$M5267)&gt;=スコアリング基準!$B$20,スコアリング基準!$C$20,IF(IF($N5267&lt;&gt;"",$N5267,$M5267)&gt;=スコアリング基準!$B$21,スコアリング基準!$C$21,IF(IF($N5267&lt;&gt;"",$N5267,$M5267)&gt;0,スコアリング基準!$C$22,0))))</f>
        <v/>
      </c>
      <c r="T5267" s="4">
        <f>IF($O5267="可",スコアリング基準!$C$23,0)</f>
        <v/>
      </c>
      <c r="U5267" s="4">
        <f>IF(OR(COUNT($K5267:$L5267)&lt;2,$K5267=0),0,IF(ABS($L5267)/$K5267&lt;=スコアリング基準!$B$24,スコアリング基準!$C$24,IF(ABS($L5267)/$K5267&lt;=スコアリング基準!$B$25,スコアリング基準!$C$25,IF(ABS($L5267)/$K5267&lt;=スコアリング基準!$B$26,スコアリング基準!$C$26,0))))</f>
        <v/>
      </c>
      <c r="V5267" s="4">
        <f>IF($P5267="なし",スコアリング基準!$C$27,0)</f>
        <v/>
      </c>
      <c r="W5267" s="4">
        <f>IF($F5267="",0,IF(ISNUMBER($F5267),IF($F5267&lt;=スコアリング基準!$B$28,スコアリング基準!$C$28,スコアリング基準!$C$29),0))</f>
        <v/>
      </c>
      <c r="X5267" s="4">
        <f>IFERROR(VLOOKUP($B5267,スコアリング基準!$A$36:$B$46,2,FALSE),0)</f>
        <v/>
      </c>
      <c r="Y5267" s="4">
        <f>SUM($S5267:$X5267)</f>
        <v/>
      </c>
      <c r="Z5267" s="4">
        <f>IF(COUNT($M5267:$N5267)=0,"データ無",IF($Y5267&gt;=スコアリング基準!$B$30,"S",IF($Y5267&gt;=スコアリング基準!$B$31,"A",IF($Y5267&gt;=スコアリング基準!$B$32,"B","C"))))</f>
        <v/>
      </c>
      <c r="AA5267">
        <f>IFERROR(INDEX(実績DB!$I$3:$I$104,MATCH($B5267&amp;$C5267,実績DB!$J$3:$J$104,0)),"")</f>
        <v/>
      </c>
    </row>
    <row r="5268">
      <c r="A5268" t="n">
        <v>5266</v>
      </c>
      <c r="B5268" t="inlineStr">
        <is>
          <t>四国</t>
        </is>
      </c>
      <c r="C5268" t="inlineStr">
        <is>
          <t>宇和島変電所</t>
        </is>
      </c>
      <c r="D5268" t="inlineStr">
        <is>
          <t>愛媛県</t>
        </is>
      </c>
      <c r="G5268" s="3" t="n">
        <v>33.236791</v>
      </c>
      <c r="H5268" s="3" t="n">
        <v>132.582863</v>
      </c>
      <c r="I5268" t="inlineStr">
        <is>
          <t>OSM実測</t>
        </is>
      </c>
      <c r="J5268" t="n">
        <v>23</v>
      </c>
      <c r="K5268" t="n">
        <v>23</v>
      </c>
      <c r="L5268" t="n">
        <v>-1</v>
      </c>
      <c r="M5268" t="n">
        <v>22</v>
      </c>
      <c r="O5268" t="inlineStr">
        <is>
          <t>不可 #3</t>
        </is>
      </c>
      <c r="P5268" t="inlineStr">
        <is>
          <t>有り</t>
        </is>
      </c>
      <c r="R5268" s="4">
        <f>IF(COUNT($M5268:$N5268)=0,"",IF(AND(IF($N5268&lt;&gt;"",$N5268,$M5268)&lt;=0,$O5268&lt;&gt;"可"),"警告",""))</f>
        <v/>
      </c>
      <c r="S5268" s="4">
        <f>IF(COUNT($M5268:$N5268)=0,0,IF(IF($N5268&lt;&gt;"",$N5268,$M5268)&gt;=スコアリング基準!$B$20,スコアリング基準!$C$20,IF(IF($N5268&lt;&gt;"",$N5268,$M5268)&gt;=スコアリング基準!$B$21,スコアリング基準!$C$21,IF(IF($N5268&lt;&gt;"",$N5268,$M5268)&gt;0,スコアリング基準!$C$22,0))))</f>
        <v/>
      </c>
      <c r="T5268" s="4">
        <f>IF($O5268="可",スコアリング基準!$C$23,0)</f>
        <v/>
      </c>
      <c r="U5268" s="4">
        <f>IF(OR(COUNT($K5268:$L5268)&lt;2,$K5268=0),0,IF(ABS($L5268)/$K5268&lt;=スコアリング基準!$B$24,スコアリング基準!$C$24,IF(ABS($L5268)/$K5268&lt;=スコアリング基準!$B$25,スコアリング基準!$C$25,IF(ABS($L5268)/$K5268&lt;=スコアリング基準!$B$26,スコアリング基準!$C$26,0))))</f>
        <v/>
      </c>
      <c r="V5268" s="4">
        <f>IF($P5268="なし",スコアリング基準!$C$27,0)</f>
        <v/>
      </c>
      <c r="W5268" s="4">
        <f>IF($F5268="",0,IF(ISNUMBER($F5268),IF($F5268&lt;=スコアリング基準!$B$28,スコアリング基準!$C$28,スコアリング基準!$C$29),0))</f>
        <v/>
      </c>
      <c r="X5268" s="4">
        <f>IFERROR(VLOOKUP($B5268,スコアリング基準!$A$36:$B$46,2,FALSE),0)</f>
        <v/>
      </c>
      <c r="Y5268" s="4">
        <f>SUM($S5268:$X5268)</f>
        <v/>
      </c>
      <c r="Z5268" s="4">
        <f>IF(COUNT($M5268:$N5268)=0,"データ無",IF($Y5268&gt;=スコアリング基準!$B$30,"S",IF($Y5268&gt;=スコアリング基準!$B$31,"A",IF($Y5268&gt;=スコアリング基準!$B$32,"B","C"))))</f>
        <v/>
      </c>
      <c r="AA5268">
        <f>IFERROR(INDEX(実績DB!$I$3:$I$104,MATCH($B5268&amp;$C5268,実績DB!$J$3:$J$104,0)),"")</f>
        <v/>
      </c>
    </row>
    <row r="5269">
      <c r="A5269" t="n">
        <v>5267</v>
      </c>
      <c r="B5269" t="inlineStr">
        <is>
          <t>四国</t>
        </is>
      </c>
      <c r="C5269" t="inlineStr">
        <is>
          <t>小田変電所</t>
        </is>
      </c>
      <c r="D5269" t="inlineStr">
        <is>
          <t>愛媛県</t>
        </is>
      </c>
      <c r="G5269" s="3" t="n">
        <v>33.572429</v>
      </c>
      <c r="H5269" s="3" t="n">
        <v>132.816932</v>
      </c>
      <c r="I5269" t="inlineStr">
        <is>
          <t>OSM実測</t>
        </is>
      </c>
      <c r="J5269" t="n">
        <v>21</v>
      </c>
      <c r="K5269" t="n">
        <v>21</v>
      </c>
      <c r="L5269" t="n">
        <v>-2</v>
      </c>
      <c r="M5269" t="n">
        <v>19</v>
      </c>
      <c r="O5269" t="inlineStr">
        <is>
          <t>不可 #3</t>
        </is>
      </c>
      <c r="P5269" t="inlineStr">
        <is>
          <t>有り</t>
        </is>
      </c>
      <c r="R5269" s="4">
        <f>IF(COUNT($M5269:$N5269)=0,"",IF(AND(IF($N5269&lt;&gt;"",$N5269,$M5269)&lt;=0,$O5269&lt;&gt;"可"),"警告",""))</f>
        <v/>
      </c>
      <c r="S5269" s="4">
        <f>IF(COUNT($M5269:$N5269)=0,0,IF(IF($N5269&lt;&gt;"",$N5269,$M5269)&gt;=スコアリング基準!$B$20,スコアリング基準!$C$20,IF(IF($N5269&lt;&gt;"",$N5269,$M5269)&gt;=スコアリング基準!$B$21,スコアリング基準!$C$21,IF(IF($N5269&lt;&gt;"",$N5269,$M5269)&gt;0,スコアリング基準!$C$22,0))))</f>
        <v/>
      </c>
      <c r="T5269" s="4">
        <f>IF($O5269="可",スコアリング基準!$C$23,0)</f>
        <v/>
      </c>
      <c r="U5269" s="4">
        <f>IF(OR(COUNT($K5269:$L5269)&lt;2,$K5269=0),0,IF(ABS($L5269)/$K5269&lt;=スコアリング基準!$B$24,スコアリング基準!$C$24,IF(ABS($L5269)/$K5269&lt;=スコアリング基準!$B$25,スコアリング基準!$C$25,IF(ABS($L5269)/$K5269&lt;=スコアリング基準!$B$26,スコアリング基準!$C$26,0))))</f>
        <v/>
      </c>
      <c r="V5269" s="4">
        <f>IF($P5269="なし",スコアリング基準!$C$27,0)</f>
        <v/>
      </c>
      <c r="W5269" s="4">
        <f>IF($F5269="",0,IF(ISNUMBER($F5269),IF($F5269&lt;=スコアリング基準!$B$28,スコアリング基準!$C$28,スコアリング基準!$C$29),0))</f>
        <v/>
      </c>
      <c r="X5269" s="4">
        <f>IFERROR(VLOOKUP($B5269,スコアリング基準!$A$36:$B$46,2,FALSE),0)</f>
        <v/>
      </c>
      <c r="Y5269" s="4">
        <f>SUM($S5269:$X5269)</f>
        <v/>
      </c>
      <c r="Z5269" s="4">
        <f>IF(COUNT($M5269:$N5269)=0,"データ無",IF($Y5269&gt;=スコアリング基準!$B$30,"S",IF($Y5269&gt;=スコアリング基準!$B$31,"A",IF($Y5269&gt;=スコアリング基準!$B$32,"B","C"))))</f>
        <v/>
      </c>
      <c r="AA5269">
        <f>IFERROR(INDEX(実績DB!$I$3:$I$104,MATCH($B5269&amp;$C5269,実績DB!$J$3:$J$104,0)),"")</f>
        <v/>
      </c>
    </row>
    <row r="5270">
      <c r="A5270" t="n">
        <v>5268</v>
      </c>
      <c r="B5270" t="inlineStr">
        <is>
          <t>四国</t>
        </is>
      </c>
      <c r="C5270" t="inlineStr">
        <is>
          <t>志度変電所</t>
        </is>
      </c>
      <c r="D5270" t="inlineStr">
        <is>
          <t>香川県</t>
        </is>
      </c>
      <c r="G5270" s="3" t="n">
        <v>34.324644</v>
      </c>
      <c r="H5270" s="3" t="n">
        <v>134.192941</v>
      </c>
      <c r="I5270" t="inlineStr">
        <is>
          <t>OSM実測</t>
        </is>
      </c>
      <c r="J5270" t="n">
        <v>47</v>
      </c>
      <c r="K5270" t="n">
        <v>47</v>
      </c>
      <c r="L5270" t="n">
        <v>-19</v>
      </c>
      <c r="M5270" t="n">
        <v>28</v>
      </c>
      <c r="O5270" t="inlineStr">
        <is>
          <t>不可 #2</t>
        </is>
      </c>
      <c r="P5270" t="inlineStr">
        <is>
          <t>なし</t>
        </is>
      </c>
      <c r="R5270" s="4">
        <f>IF(COUNT($M5270:$N5270)=0,"",IF(AND(IF($N5270&lt;&gt;"",$N5270,$M5270)&lt;=0,$O5270&lt;&gt;"可"),"警告",""))</f>
        <v/>
      </c>
      <c r="S5270" s="4">
        <f>IF(COUNT($M5270:$N5270)=0,0,IF(IF($N5270&lt;&gt;"",$N5270,$M5270)&gt;=スコアリング基準!$B$20,スコアリング基準!$C$20,IF(IF($N5270&lt;&gt;"",$N5270,$M5270)&gt;=スコアリング基準!$B$21,スコアリング基準!$C$21,IF(IF($N5270&lt;&gt;"",$N5270,$M5270)&gt;0,スコアリング基準!$C$22,0))))</f>
        <v/>
      </c>
      <c r="T5270" s="4">
        <f>IF($O5270="可",スコアリング基準!$C$23,0)</f>
        <v/>
      </c>
      <c r="U5270" s="4">
        <f>IF(OR(COUNT($K5270:$L5270)&lt;2,$K5270=0),0,IF(ABS($L5270)/$K5270&lt;=スコアリング基準!$B$24,スコアリング基準!$C$24,IF(ABS($L5270)/$K5270&lt;=スコアリング基準!$B$25,スコアリング基準!$C$25,IF(ABS($L5270)/$K5270&lt;=スコアリング基準!$B$26,スコアリング基準!$C$26,0))))</f>
        <v/>
      </c>
      <c r="V5270" s="4">
        <f>IF($P5270="なし",スコアリング基準!$C$27,0)</f>
        <v/>
      </c>
      <c r="W5270" s="4">
        <f>IF($F5270="",0,IF(ISNUMBER($F5270),IF($F5270&lt;=スコアリング基準!$B$28,スコアリング基準!$C$28,スコアリング基準!$C$29),0))</f>
        <v/>
      </c>
      <c r="X5270" s="4">
        <f>IFERROR(VLOOKUP($B5270,スコアリング基準!$A$36:$B$46,2,FALSE),0)</f>
        <v/>
      </c>
      <c r="Y5270" s="4">
        <f>SUM($S5270:$X5270)</f>
        <v/>
      </c>
      <c r="Z5270" s="4">
        <f>IF(COUNT($M5270:$N5270)=0,"データ無",IF($Y5270&gt;=スコアリング基準!$B$30,"S",IF($Y5270&gt;=スコアリング基準!$B$31,"A",IF($Y5270&gt;=スコアリング基準!$B$32,"B","C"))))</f>
        <v/>
      </c>
      <c r="AA5270">
        <f>IFERROR(INDEX(実績DB!$I$3:$I$104,MATCH($B5270&amp;$C5270,実績DB!$J$3:$J$104,0)),"")</f>
        <v/>
      </c>
    </row>
    <row r="5271">
      <c r="A5271" t="n">
        <v>5269</v>
      </c>
      <c r="B5271" t="inlineStr">
        <is>
          <t>四国</t>
        </is>
      </c>
      <c r="C5271" t="inlineStr">
        <is>
          <t>牟岐変電所</t>
        </is>
      </c>
      <c r="D5271" t="inlineStr">
        <is>
          <t>徳島県</t>
        </is>
      </c>
      <c r="G5271" s="3" t="n">
        <v>33.673128</v>
      </c>
      <c r="H5271" s="3" t="n">
        <v>134.419691</v>
      </c>
      <c r="I5271" t="inlineStr">
        <is>
          <t>OSM実測</t>
        </is>
      </c>
      <c r="J5271" t="n">
        <v>14</v>
      </c>
      <c r="K5271" t="n">
        <v>14</v>
      </c>
      <c r="L5271" t="n">
        <v>-3</v>
      </c>
      <c r="M5271" t="n">
        <v>11</v>
      </c>
      <c r="O5271" t="inlineStr">
        <is>
          <t>不可 #2</t>
        </is>
      </c>
      <c r="P5271" t="inlineStr">
        <is>
          <t>有り</t>
        </is>
      </c>
      <c r="R5271" s="4">
        <f>IF(COUNT($M5271:$N5271)=0,"",IF(AND(IF($N5271&lt;&gt;"",$N5271,$M5271)&lt;=0,$O5271&lt;&gt;"可"),"警告",""))</f>
        <v/>
      </c>
      <c r="S5271" s="4">
        <f>IF(COUNT($M5271:$N5271)=0,0,IF(IF($N5271&lt;&gt;"",$N5271,$M5271)&gt;=スコアリング基準!$B$20,スコアリング基準!$C$20,IF(IF($N5271&lt;&gt;"",$N5271,$M5271)&gt;=スコアリング基準!$B$21,スコアリング基準!$C$21,IF(IF($N5271&lt;&gt;"",$N5271,$M5271)&gt;0,スコアリング基準!$C$22,0))))</f>
        <v/>
      </c>
      <c r="T5271" s="4">
        <f>IF($O5271="可",スコアリング基準!$C$23,0)</f>
        <v/>
      </c>
      <c r="U5271" s="4">
        <f>IF(OR(COUNT($K5271:$L5271)&lt;2,$K5271=0),0,IF(ABS($L5271)/$K5271&lt;=スコアリング基準!$B$24,スコアリング基準!$C$24,IF(ABS($L5271)/$K5271&lt;=スコアリング基準!$B$25,スコアリング基準!$C$25,IF(ABS($L5271)/$K5271&lt;=スコアリング基準!$B$26,スコアリング基準!$C$26,0))))</f>
        <v/>
      </c>
      <c r="V5271" s="4">
        <f>IF($P5271="なし",スコアリング基準!$C$27,0)</f>
        <v/>
      </c>
      <c r="W5271" s="4">
        <f>IF($F5271="",0,IF(ISNUMBER($F5271),IF($F5271&lt;=スコアリング基準!$B$28,スコアリング基準!$C$28,スコアリング基準!$C$29),0))</f>
        <v/>
      </c>
      <c r="X5271" s="4">
        <f>IFERROR(VLOOKUP($B5271,スコアリング基準!$A$36:$B$46,2,FALSE),0)</f>
        <v/>
      </c>
      <c r="Y5271" s="4">
        <f>SUM($S5271:$X5271)</f>
        <v/>
      </c>
      <c r="Z5271" s="4">
        <f>IF(COUNT($M5271:$N5271)=0,"データ無",IF($Y5271&gt;=スコアリング基準!$B$30,"S",IF($Y5271&gt;=スコアリング基準!$B$31,"A",IF($Y5271&gt;=スコアリング基準!$B$32,"B","C"))))</f>
        <v/>
      </c>
      <c r="AA5271">
        <f>IFERROR(INDEX(実績DB!$I$3:$I$104,MATCH($B5271&amp;$C5271,実績DB!$J$3:$J$104,0)),"")</f>
        <v/>
      </c>
    </row>
    <row r="5272">
      <c r="A5272" t="n">
        <v>5270</v>
      </c>
      <c r="B5272" t="inlineStr">
        <is>
          <t>四国</t>
        </is>
      </c>
      <c r="C5272" t="inlineStr">
        <is>
          <t>川内変電所</t>
        </is>
      </c>
      <c r="E5272" t="n">
        <v>500</v>
      </c>
      <c r="F5272" t="n">
        <v>187</v>
      </c>
      <c r="G5272" s="3" t="n">
        <v>33.792218</v>
      </c>
      <c r="H5272" s="3" t="n">
        <v>132.928197</v>
      </c>
      <c r="I5272" t="inlineStr">
        <is>
          <t>Google Places(名称一致)</t>
        </is>
      </c>
      <c r="J5272" t="n">
        <v>1425</v>
      </c>
      <c r="K5272" t="n">
        <v>784</v>
      </c>
      <c r="O5272" t="inlineStr">
        <is>
          <t>不可#1</t>
        </is>
      </c>
      <c r="P5272" t="inlineStr">
        <is>
          <t>なし</t>
        </is>
      </c>
      <c r="R5272" s="4">
        <f>IF(COUNT($M5272:$N5272)=0,"",IF(AND(IF($N5272&lt;&gt;"",$N5272,$M5272)&lt;=0,$O5272&lt;&gt;"可"),"警告",""))</f>
        <v/>
      </c>
      <c r="S5272" s="4">
        <f>IF(COUNT($M5272:$N5272)=0,0,IF(IF($N5272&lt;&gt;"",$N5272,$M5272)&gt;=スコアリング基準!$B$20,スコアリング基準!$C$20,IF(IF($N5272&lt;&gt;"",$N5272,$M5272)&gt;=スコアリング基準!$B$21,スコアリング基準!$C$21,IF(IF($N5272&lt;&gt;"",$N5272,$M5272)&gt;0,スコアリング基準!$C$22,0))))</f>
        <v/>
      </c>
      <c r="T5272" s="4">
        <f>IF($O5272="可",スコアリング基準!$C$23,0)</f>
        <v/>
      </c>
      <c r="U5272" s="4">
        <f>IF(OR(COUNT($K5272:$L5272)&lt;2,$K5272=0),0,IF(ABS($L5272)/$K5272&lt;=スコアリング基準!$B$24,スコアリング基準!$C$24,IF(ABS($L5272)/$K5272&lt;=スコアリング基準!$B$25,スコアリング基準!$C$25,IF(ABS($L5272)/$K5272&lt;=スコアリング基準!$B$26,スコアリング基準!$C$26,0))))</f>
        <v/>
      </c>
      <c r="V5272" s="4">
        <f>IF($P5272="なし",スコアリング基準!$C$27,0)</f>
        <v/>
      </c>
      <c r="W5272" s="4">
        <f>IF($F5272="",0,IF(ISNUMBER($F5272),IF($F5272&lt;=スコアリング基準!$B$28,スコアリング基準!$C$28,スコアリング基準!$C$29),0))</f>
        <v/>
      </c>
      <c r="X5272" s="4">
        <f>IFERROR(VLOOKUP($B5272,スコアリング基準!$A$36:$B$46,2,FALSE),0)</f>
        <v/>
      </c>
      <c r="Y5272" s="4">
        <f>SUM($S5272:$X5272)</f>
        <v/>
      </c>
      <c r="Z5272" s="4">
        <f>IF(COUNT($M5272:$N5272)=0,"データ無",IF($Y5272&gt;=スコアリング基準!$B$30,"S",IF($Y5272&gt;=スコアリング基準!$B$31,"A",IF($Y5272&gt;=スコアリング基準!$B$32,"B","C"))))</f>
        <v/>
      </c>
      <c r="AA5272">
        <f>IFERROR(INDEX(実績DB!$I$3:$I$104,MATCH($B5272&amp;$C5272,実績DB!$J$3:$J$104,0)),"")</f>
        <v/>
      </c>
    </row>
    <row r="5273">
      <c r="A5273" t="n">
        <v>5271</v>
      </c>
      <c r="B5273" t="inlineStr">
        <is>
          <t>四国</t>
        </is>
      </c>
      <c r="C5273" t="inlineStr">
        <is>
          <t>阿南火力変電所</t>
        </is>
      </c>
      <c r="E5273" t="n">
        <v>187</v>
      </c>
      <c r="F5273" t="n">
        <v>66</v>
      </c>
      <c r="G5273" s="3" t="n"/>
      <c r="H5273" s="3" t="n"/>
      <c r="I5273" t="inlineStr">
        <is>
          <t>未取得</t>
        </is>
      </c>
      <c r="J5273" t="n">
        <v>390</v>
      </c>
      <c r="K5273" t="n">
        <v>251</v>
      </c>
      <c r="L5273" t="n">
        <v>-309</v>
      </c>
      <c r="O5273" t="inlineStr">
        <is>
          <t>可</t>
        </is>
      </c>
      <c r="P5273" t="inlineStr">
        <is>
          <t>有り</t>
        </is>
      </c>
      <c r="R5273" s="4">
        <f>IF(COUNT($M5273:$N5273)=0,"",IF(AND(IF($N5273&lt;&gt;"",$N5273,$M5273)&lt;=0,$O5273&lt;&gt;"可"),"警告",""))</f>
        <v/>
      </c>
      <c r="S5273" s="4">
        <f>IF(COUNT($M5273:$N5273)=0,0,IF(IF($N5273&lt;&gt;"",$N5273,$M5273)&gt;=スコアリング基準!$B$20,スコアリング基準!$C$20,IF(IF($N5273&lt;&gt;"",$N5273,$M5273)&gt;=スコアリング基準!$B$21,スコアリング基準!$C$21,IF(IF($N5273&lt;&gt;"",$N5273,$M5273)&gt;0,スコアリング基準!$C$22,0))))</f>
        <v/>
      </c>
      <c r="T5273" s="4">
        <f>IF($O5273="可",スコアリング基準!$C$23,0)</f>
        <v/>
      </c>
      <c r="U5273" s="4">
        <f>IF(OR(COUNT($K5273:$L5273)&lt;2,$K5273=0),0,IF(ABS($L5273)/$K5273&lt;=スコアリング基準!$B$24,スコアリング基準!$C$24,IF(ABS($L5273)/$K5273&lt;=スコアリング基準!$B$25,スコアリング基準!$C$25,IF(ABS($L5273)/$K5273&lt;=スコアリング基準!$B$26,スコアリング基準!$C$26,0))))</f>
        <v/>
      </c>
      <c r="V5273" s="4">
        <f>IF($P5273="なし",スコアリング基準!$C$27,0)</f>
        <v/>
      </c>
      <c r="W5273" s="4">
        <f>IF($F5273="",0,IF(ISNUMBER($F5273),IF($F5273&lt;=スコアリング基準!$B$28,スコアリング基準!$C$28,スコアリング基準!$C$29),0))</f>
        <v/>
      </c>
      <c r="X5273" s="4">
        <f>IFERROR(VLOOKUP($B5273,スコアリング基準!$A$36:$B$46,2,FALSE),0)</f>
        <v/>
      </c>
      <c r="Y5273" s="4">
        <f>SUM($S5273:$X5273)</f>
        <v/>
      </c>
      <c r="Z5273" s="4">
        <f>IF(COUNT($M5273:$N5273)=0,"データ無",IF($Y5273&gt;=スコアリング基準!$B$30,"S",IF($Y5273&gt;=スコアリング基準!$B$31,"A",IF($Y5273&gt;=スコアリング基準!$B$32,"B","C"))))</f>
        <v/>
      </c>
      <c r="AA5273">
        <f>IFERROR(INDEX(実績DB!$I$3:$I$104,MATCH($B5273&amp;$C5273,実績DB!$J$3:$J$104,0)),"")</f>
        <v/>
      </c>
    </row>
    <row r="5274">
      <c r="A5274" t="n">
        <v>5272</v>
      </c>
      <c r="B5274" t="inlineStr">
        <is>
          <t>四国</t>
        </is>
      </c>
      <c r="C5274" t="inlineStr">
        <is>
          <t>蔭平変電所</t>
        </is>
      </c>
      <c r="E5274" t="n">
        <v>187</v>
      </c>
      <c r="F5274" t="n">
        <v>66</v>
      </c>
      <c r="G5274" s="3" t="n"/>
      <c r="H5274" s="3" t="n"/>
      <c r="I5274" t="inlineStr">
        <is>
          <t>未取得</t>
        </is>
      </c>
      <c r="J5274" t="n">
        <v>38</v>
      </c>
      <c r="K5274" t="n">
        <v>38</v>
      </c>
      <c r="O5274" t="inlineStr">
        <is>
          <t>不可#4</t>
        </is>
      </c>
      <c r="P5274" t="inlineStr">
        <is>
          <t>有り</t>
        </is>
      </c>
      <c r="R5274" s="4">
        <f>IF(COUNT($M5274:$N5274)=0,"",IF(AND(IF($N5274&lt;&gt;"",$N5274,$M5274)&lt;=0,$O5274&lt;&gt;"可"),"警告",""))</f>
        <v/>
      </c>
      <c r="S5274" s="4">
        <f>IF(COUNT($M5274:$N5274)=0,0,IF(IF($N5274&lt;&gt;"",$N5274,$M5274)&gt;=スコアリング基準!$B$20,スコアリング基準!$C$20,IF(IF($N5274&lt;&gt;"",$N5274,$M5274)&gt;=スコアリング基準!$B$21,スコアリング基準!$C$21,IF(IF($N5274&lt;&gt;"",$N5274,$M5274)&gt;0,スコアリング基準!$C$22,0))))</f>
        <v/>
      </c>
      <c r="T5274" s="4">
        <f>IF($O5274="可",スコアリング基準!$C$23,0)</f>
        <v/>
      </c>
      <c r="U5274" s="4">
        <f>IF(OR(COUNT($K5274:$L5274)&lt;2,$K5274=0),0,IF(ABS($L5274)/$K5274&lt;=スコアリング基準!$B$24,スコアリング基準!$C$24,IF(ABS($L5274)/$K5274&lt;=スコアリング基準!$B$25,スコアリング基準!$C$25,IF(ABS($L5274)/$K5274&lt;=スコアリング基準!$B$26,スコアリング基準!$C$26,0))))</f>
        <v/>
      </c>
      <c r="V5274" s="4">
        <f>IF($P5274="なし",スコアリング基準!$C$27,0)</f>
        <v/>
      </c>
      <c r="W5274" s="4">
        <f>IF($F5274="",0,IF(ISNUMBER($F5274),IF($F5274&lt;=スコアリング基準!$B$28,スコアリング基準!$C$28,スコアリング基準!$C$29),0))</f>
        <v/>
      </c>
      <c r="X5274" s="4">
        <f>IFERROR(VLOOKUP($B5274,スコアリング基準!$A$36:$B$46,2,FALSE),0)</f>
        <v/>
      </c>
      <c r="Y5274" s="4">
        <f>SUM($S5274:$X5274)</f>
        <v/>
      </c>
      <c r="Z5274" s="4">
        <f>IF(COUNT($M5274:$N5274)=0,"データ無",IF($Y5274&gt;=スコアリング基準!$B$30,"S",IF($Y5274&gt;=スコアリング基準!$B$31,"A",IF($Y5274&gt;=スコアリング基準!$B$32,"B","C"))))</f>
        <v/>
      </c>
      <c r="AA5274">
        <f>IFERROR(INDEX(実績DB!$I$3:$I$104,MATCH($B5274&amp;$C5274,実績DB!$J$3:$J$104,0)),"")</f>
        <v/>
      </c>
    </row>
    <row r="5275">
      <c r="A5275" t="n">
        <v>5273</v>
      </c>
      <c r="B5275" t="inlineStr">
        <is>
          <t>四国</t>
        </is>
      </c>
      <c r="C5275" t="inlineStr">
        <is>
          <t>新改変電所</t>
        </is>
      </c>
      <c r="E5275" t="n">
        <v>187</v>
      </c>
      <c r="F5275" t="n">
        <v>66</v>
      </c>
      <c r="G5275" s="3" t="n"/>
      <c r="H5275" s="3" t="n"/>
      <c r="I5275" t="inlineStr">
        <is>
          <t>未取得</t>
        </is>
      </c>
      <c r="J5275" t="n">
        <v>446</v>
      </c>
      <c r="K5275" t="n">
        <v>294</v>
      </c>
      <c r="L5275" t="n">
        <v>-326</v>
      </c>
      <c r="O5275" t="inlineStr">
        <is>
          <t>可</t>
        </is>
      </c>
      <c r="P5275" t="inlineStr">
        <is>
          <t>有り</t>
        </is>
      </c>
      <c r="R5275" s="4">
        <f>IF(COUNT($M5275:$N5275)=0,"",IF(AND(IF($N5275&lt;&gt;"",$N5275,$M5275)&lt;=0,$O5275&lt;&gt;"可"),"警告",""))</f>
        <v/>
      </c>
      <c r="S5275" s="4">
        <f>IF(COUNT($M5275:$N5275)=0,0,IF(IF($N5275&lt;&gt;"",$N5275,$M5275)&gt;=スコアリング基準!$B$20,スコアリング基準!$C$20,IF(IF($N5275&lt;&gt;"",$N5275,$M5275)&gt;=スコアリング基準!$B$21,スコアリング基準!$C$21,IF(IF($N5275&lt;&gt;"",$N5275,$M5275)&gt;0,スコアリング基準!$C$22,0))))</f>
        <v/>
      </c>
      <c r="T5275" s="4">
        <f>IF($O5275="可",スコアリング基準!$C$23,0)</f>
        <v/>
      </c>
      <c r="U5275" s="4">
        <f>IF(OR(COUNT($K5275:$L5275)&lt;2,$K5275=0),0,IF(ABS($L5275)/$K5275&lt;=スコアリング基準!$B$24,スコアリング基準!$C$24,IF(ABS($L5275)/$K5275&lt;=スコアリング基準!$B$25,スコアリング基準!$C$25,IF(ABS($L5275)/$K5275&lt;=スコアリング基準!$B$26,スコアリング基準!$C$26,0))))</f>
        <v/>
      </c>
      <c r="V5275" s="4">
        <f>IF($P5275="なし",スコアリング基準!$C$27,0)</f>
        <v/>
      </c>
      <c r="W5275" s="4">
        <f>IF($F5275="",0,IF(ISNUMBER($F5275),IF($F5275&lt;=スコアリング基準!$B$28,スコアリング基準!$C$28,スコアリング基準!$C$29),0))</f>
        <v/>
      </c>
      <c r="X5275" s="4">
        <f>IFERROR(VLOOKUP($B5275,スコアリング基準!$A$36:$B$46,2,FALSE),0)</f>
        <v/>
      </c>
      <c r="Y5275" s="4">
        <f>SUM($S5275:$X5275)</f>
        <v/>
      </c>
      <c r="Z5275" s="4">
        <f>IF(COUNT($M5275:$N5275)=0,"データ無",IF($Y5275&gt;=スコアリング基準!$B$30,"S",IF($Y5275&gt;=スコアリング基準!$B$31,"A",IF($Y5275&gt;=スコアリング基準!$B$32,"B","C"))))</f>
        <v/>
      </c>
      <c r="AA5275">
        <f>IFERROR(INDEX(実績DB!$I$3:$I$104,MATCH($B5275&amp;$C5275,実績DB!$J$3:$J$104,0)),"")</f>
        <v/>
      </c>
    </row>
    <row r="5276">
      <c r="A5276" t="n">
        <v>5274</v>
      </c>
      <c r="B5276" t="inlineStr">
        <is>
          <t>四国</t>
        </is>
      </c>
      <c r="C5276" t="inlineStr">
        <is>
          <t>奈半利川変電所</t>
        </is>
      </c>
      <c r="E5276" t="n">
        <v>187</v>
      </c>
      <c r="F5276" t="n">
        <v>66</v>
      </c>
      <c r="G5276" s="3" t="n"/>
      <c r="H5276" s="3" t="n"/>
      <c r="I5276" t="inlineStr">
        <is>
          <t>未取得</t>
        </is>
      </c>
      <c r="J5276" t="n">
        <v>152</v>
      </c>
      <c r="K5276" t="n">
        <v>65</v>
      </c>
      <c r="L5276" t="n">
        <v>0</v>
      </c>
      <c r="O5276" t="inlineStr">
        <is>
          <t>可</t>
        </is>
      </c>
      <c r="P5276" t="inlineStr">
        <is>
          <t>なし</t>
        </is>
      </c>
      <c r="R5276" s="4">
        <f>IF(COUNT($M5276:$N5276)=0,"",IF(AND(IF($N5276&lt;&gt;"",$N5276,$M5276)&lt;=0,$O5276&lt;&gt;"可"),"警告",""))</f>
        <v/>
      </c>
      <c r="S5276" s="4">
        <f>IF(COUNT($M5276:$N5276)=0,0,IF(IF($N5276&lt;&gt;"",$N5276,$M5276)&gt;=スコアリング基準!$B$20,スコアリング基準!$C$20,IF(IF($N5276&lt;&gt;"",$N5276,$M5276)&gt;=スコアリング基準!$B$21,スコアリング基準!$C$21,IF(IF($N5276&lt;&gt;"",$N5276,$M5276)&gt;0,スコアリング基準!$C$22,0))))</f>
        <v/>
      </c>
      <c r="T5276" s="4">
        <f>IF($O5276="可",スコアリング基準!$C$23,0)</f>
        <v/>
      </c>
      <c r="U5276" s="4">
        <f>IF(OR(COUNT($K5276:$L5276)&lt;2,$K5276=0),0,IF(ABS($L5276)/$K5276&lt;=スコアリング基準!$B$24,スコアリング基準!$C$24,IF(ABS($L5276)/$K5276&lt;=スコアリング基準!$B$25,スコアリング基準!$C$25,IF(ABS($L5276)/$K5276&lt;=スコアリング基準!$B$26,スコアリング基準!$C$26,0))))</f>
        <v/>
      </c>
      <c r="V5276" s="4">
        <f>IF($P5276="なし",スコアリング基準!$C$27,0)</f>
        <v/>
      </c>
      <c r="W5276" s="4">
        <f>IF($F5276="",0,IF(ISNUMBER($F5276),IF($F5276&lt;=スコアリング基準!$B$28,スコアリング基準!$C$28,スコアリング基準!$C$29),0))</f>
        <v/>
      </c>
      <c r="X5276" s="4">
        <f>IFERROR(VLOOKUP($B5276,スコアリング基準!$A$36:$B$46,2,FALSE),0)</f>
        <v/>
      </c>
      <c r="Y5276" s="4">
        <f>SUM($S5276:$X5276)</f>
        <v/>
      </c>
      <c r="Z5276" s="4">
        <f>IF(COUNT($M5276:$N5276)=0,"データ無",IF($Y5276&gt;=スコアリング基準!$B$30,"S",IF($Y5276&gt;=スコアリング基準!$B$31,"A",IF($Y5276&gt;=スコアリング基準!$B$32,"B","C"))))</f>
        <v/>
      </c>
      <c r="AA5276">
        <f>IFERROR(INDEX(実績DB!$I$3:$I$104,MATCH($B5276&amp;$C5276,実績DB!$J$3:$J$104,0)),"")</f>
        <v/>
      </c>
    </row>
    <row r="5277">
      <c r="A5277" t="n">
        <v>5275</v>
      </c>
      <c r="B5277" t="inlineStr">
        <is>
          <t>四国</t>
        </is>
      </c>
      <c r="C5277" t="inlineStr">
        <is>
          <t>壬生川変電所</t>
        </is>
      </c>
      <c r="E5277" t="n">
        <v>187</v>
      </c>
      <c r="F5277" t="n">
        <v>66</v>
      </c>
      <c r="G5277" s="3" t="n">
        <v>33.931613</v>
      </c>
      <c r="H5277" s="3" t="n">
        <v>133.111959</v>
      </c>
      <c r="I5277" t="inlineStr">
        <is>
          <t>Google Places(名称一致)</t>
        </is>
      </c>
      <c r="J5277" t="n">
        <v>522</v>
      </c>
      <c r="K5277" t="n">
        <v>351</v>
      </c>
      <c r="L5277" t="n">
        <v>-214</v>
      </c>
      <c r="O5277" t="inlineStr">
        <is>
          <t>可</t>
        </is>
      </c>
      <c r="P5277" t="inlineStr">
        <is>
          <t>有り</t>
        </is>
      </c>
      <c r="R5277" s="4">
        <f>IF(COUNT($M5277:$N5277)=0,"",IF(AND(IF($N5277&lt;&gt;"",$N5277,$M5277)&lt;=0,$O5277&lt;&gt;"可"),"警告",""))</f>
        <v/>
      </c>
      <c r="S5277" s="4">
        <f>IF(COUNT($M5277:$N5277)=0,0,IF(IF($N5277&lt;&gt;"",$N5277,$M5277)&gt;=スコアリング基準!$B$20,スコアリング基準!$C$20,IF(IF($N5277&lt;&gt;"",$N5277,$M5277)&gt;=スコアリング基準!$B$21,スコアリング基準!$C$21,IF(IF($N5277&lt;&gt;"",$N5277,$M5277)&gt;0,スコアリング基準!$C$22,0))))</f>
        <v/>
      </c>
      <c r="T5277" s="4">
        <f>IF($O5277="可",スコアリング基準!$C$23,0)</f>
        <v/>
      </c>
      <c r="U5277" s="4">
        <f>IF(OR(COUNT($K5277:$L5277)&lt;2,$K5277=0),0,IF(ABS($L5277)/$K5277&lt;=スコアリング基準!$B$24,スコアリング基準!$C$24,IF(ABS($L5277)/$K5277&lt;=スコアリング基準!$B$25,スコアリング基準!$C$25,IF(ABS($L5277)/$K5277&lt;=スコアリング基準!$B$26,スコアリング基準!$C$26,0))))</f>
        <v/>
      </c>
      <c r="V5277" s="4">
        <f>IF($P5277="なし",スコアリング基準!$C$27,0)</f>
        <v/>
      </c>
      <c r="W5277" s="4">
        <f>IF($F5277="",0,IF(ISNUMBER($F5277),IF($F5277&lt;=スコアリング基準!$B$28,スコアリング基準!$C$28,スコアリング基準!$C$29),0))</f>
        <v/>
      </c>
      <c r="X5277" s="4">
        <f>IFERROR(VLOOKUP($B5277,スコアリング基準!$A$36:$B$46,2,FALSE),0)</f>
        <v/>
      </c>
      <c r="Y5277" s="4">
        <f>SUM($S5277:$X5277)</f>
        <v/>
      </c>
      <c r="Z5277" s="4">
        <f>IF(COUNT($M5277:$N5277)=0,"データ無",IF($Y5277&gt;=スコアリング基準!$B$30,"S",IF($Y5277&gt;=スコアリング基準!$B$31,"A",IF($Y5277&gt;=スコアリング基準!$B$32,"B","C"))))</f>
        <v/>
      </c>
      <c r="AA5277">
        <f>IFERROR(INDEX(実績DB!$I$3:$I$104,MATCH($B5277&amp;$C5277,実績DB!$J$3:$J$104,0)),"")</f>
        <v/>
      </c>
    </row>
    <row r="5278">
      <c r="A5278" t="n">
        <v>5276</v>
      </c>
      <c r="B5278" t="inlineStr">
        <is>
          <t>四国</t>
        </is>
      </c>
      <c r="C5278" t="inlineStr">
        <is>
          <t>西条火力変電所</t>
        </is>
      </c>
      <c r="E5278" t="n">
        <v>187</v>
      </c>
      <c r="F5278" t="n">
        <v>66</v>
      </c>
      <c r="G5278" s="3" t="n"/>
      <c r="H5278" s="3" t="n"/>
      <c r="I5278" t="inlineStr">
        <is>
          <t>未取得</t>
        </is>
      </c>
      <c r="J5278" t="n">
        <v>285</v>
      </c>
      <c r="K5278" t="n">
        <v>151</v>
      </c>
      <c r="L5278" t="n">
        <v>-27</v>
      </c>
      <c r="O5278" t="inlineStr">
        <is>
          <t>可</t>
        </is>
      </c>
      <c r="P5278" t="inlineStr">
        <is>
          <t>有り</t>
        </is>
      </c>
      <c r="R5278" s="4">
        <f>IF(COUNT($M5278:$N5278)=0,"",IF(AND(IF($N5278&lt;&gt;"",$N5278,$M5278)&lt;=0,$O5278&lt;&gt;"可"),"警告",""))</f>
        <v/>
      </c>
      <c r="S5278" s="4">
        <f>IF(COUNT($M5278:$N5278)=0,0,IF(IF($N5278&lt;&gt;"",$N5278,$M5278)&gt;=スコアリング基準!$B$20,スコアリング基準!$C$20,IF(IF($N5278&lt;&gt;"",$N5278,$M5278)&gt;=スコアリング基準!$B$21,スコアリング基準!$C$21,IF(IF($N5278&lt;&gt;"",$N5278,$M5278)&gt;0,スコアリング基準!$C$22,0))))</f>
        <v/>
      </c>
      <c r="T5278" s="4">
        <f>IF($O5278="可",スコアリング基準!$C$23,0)</f>
        <v/>
      </c>
      <c r="U5278" s="4">
        <f>IF(OR(COUNT($K5278:$L5278)&lt;2,$K5278=0),0,IF(ABS($L5278)/$K5278&lt;=スコアリング基準!$B$24,スコアリング基準!$C$24,IF(ABS($L5278)/$K5278&lt;=スコアリング基準!$B$25,スコアリング基準!$C$25,IF(ABS($L5278)/$K5278&lt;=スコアリング基準!$B$26,スコアリング基準!$C$26,0))))</f>
        <v/>
      </c>
      <c r="V5278" s="4">
        <f>IF($P5278="なし",スコアリング基準!$C$27,0)</f>
        <v/>
      </c>
      <c r="W5278" s="4">
        <f>IF($F5278="",0,IF(ISNUMBER($F5278),IF($F5278&lt;=スコアリング基準!$B$28,スコアリング基準!$C$28,スコアリング基準!$C$29),0))</f>
        <v/>
      </c>
      <c r="X5278" s="4">
        <f>IFERROR(VLOOKUP($B5278,スコアリング基準!$A$36:$B$46,2,FALSE),0)</f>
        <v/>
      </c>
      <c r="Y5278" s="4">
        <f>SUM($S5278:$X5278)</f>
        <v/>
      </c>
      <c r="Z5278" s="4">
        <f>IF(COUNT($M5278:$N5278)=0,"データ無",IF($Y5278&gt;=スコアリング基準!$B$30,"S",IF($Y5278&gt;=スコアリング基準!$B$31,"A",IF($Y5278&gt;=スコアリング基準!$B$32,"B","C"))))</f>
        <v/>
      </c>
      <c r="AA5278">
        <f>IFERROR(INDEX(実績DB!$I$3:$I$104,MATCH($B5278&amp;$C5278,実績DB!$J$3:$J$104,0)),"")</f>
        <v/>
      </c>
    </row>
    <row r="5279">
      <c r="A5279" t="n">
        <v>5277</v>
      </c>
      <c r="B5279" t="inlineStr">
        <is>
          <t>四国</t>
        </is>
      </c>
      <c r="C5279" t="inlineStr">
        <is>
          <t>坂出火力変電所</t>
        </is>
      </c>
      <c r="E5279" t="n">
        <v>187</v>
      </c>
      <c r="F5279" t="n">
        <v>66</v>
      </c>
      <c r="G5279" s="3" t="n"/>
      <c r="H5279" s="3" t="n"/>
      <c r="I5279" t="inlineStr">
        <is>
          <t>未取得</t>
        </is>
      </c>
      <c r="J5279" t="n">
        <v>285</v>
      </c>
      <c r="K5279" t="n">
        <v>156</v>
      </c>
      <c r="L5279" t="n">
        <v>-295</v>
      </c>
      <c r="O5279" t="inlineStr">
        <is>
          <t>可</t>
        </is>
      </c>
      <c r="P5279" t="inlineStr">
        <is>
          <t>有り</t>
        </is>
      </c>
      <c r="R5279" s="4">
        <f>IF(COUNT($M5279:$N5279)=0,"",IF(AND(IF($N5279&lt;&gt;"",$N5279,$M5279)&lt;=0,$O5279&lt;&gt;"可"),"警告",""))</f>
        <v/>
      </c>
      <c r="S5279" s="4">
        <f>IF(COUNT($M5279:$N5279)=0,0,IF(IF($N5279&lt;&gt;"",$N5279,$M5279)&gt;=スコアリング基準!$B$20,スコアリング基準!$C$20,IF(IF($N5279&lt;&gt;"",$N5279,$M5279)&gt;=スコアリング基準!$B$21,スコアリング基準!$C$21,IF(IF($N5279&lt;&gt;"",$N5279,$M5279)&gt;0,スコアリング基準!$C$22,0))))</f>
        <v/>
      </c>
      <c r="T5279" s="4">
        <f>IF($O5279="可",スコアリング基準!$C$23,0)</f>
        <v/>
      </c>
      <c r="U5279" s="4">
        <f>IF(OR(COUNT($K5279:$L5279)&lt;2,$K5279=0),0,IF(ABS($L5279)/$K5279&lt;=スコアリング基準!$B$24,スコアリング基準!$C$24,IF(ABS($L5279)/$K5279&lt;=スコアリング基準!$B$25,スコアリング基準!$C$25,IF(ABS($L5279)/$K5279&lt;=スコアリング基準!$B$26,スコアリング基準!$C$26,0))))</f>
        <v/>
      </c>
      <c r="V5279" s="4">
        <f>IF($P5279="なし",スコアリング基準!$C$27,0)</f>
        <v/>
      </c>
      <c r="W5279" s="4">
        <f>IF($F5279="",0,IF(ISNUMBER($F5279),IF($F5279&lt;=スコアリング基準!$B$28,スコアリング基準!$C$28,スコアリング基準!$C$29),0))</f>
        <v/>
      </c>
      <c r="X5279" s="4">
        <f>IFERROR(VLOOKUP($B5279,スコアリング基準!$A$36:$B$46,2,FALSE),0)</f>
        <v/>
      </c>
      <c r="Y5279" s="4">
        <f>SUM($S5279:$X5279)</f>
        <v/>
      </c>
      <c r="Z5279" s="4">
        <f>IF(COUNT($M5279:$N5279)=0,"データ無",IF($Y5279&gt;=スコアリング基準!$B$30,"S",IF($Y5279&gt;=スコアリング基準!$B$31,"A",IF($Y5279&gt;=スコアリング基準!$B$32,"B","C"))))</f>
        <v/>
      </c>
      <c r="AA5279">
        <f>IFERROR(INDEX(実績DB!$I$3:$I$104,MATCH($B5279&amp;$C5279,実績DB!$J$3:$J$104,0)),"")</f>
        <v/>
      </c>
    </row>
    <row r="5280">
      <c r="A5280" t="n">
        <v>5278</v>
      </c>
      <c r="B5280" t="inlineStr">
        <is>
          <t>四国</t>
        </is>
      </c>
      <c r="C5280" t="inlineStr">
        <is>
          <t>久礼変電所</t>
        </is>
      </c>
      <c r="D5280" t="inlineStr">
        <is>
          <t>高知県</t>
        </is>
      </c>
      <c r="E5280" t="n">
        <v>110</v>
      </c>
      <c r="F5280" t="n">
        <v>6.6</v>
      </c>
      <c r="G5280" s="3" t="n">
        <v>33.329098</v>
      </c>
      <c r="H5280" s="3" t="n">
        <v>133.216545</v>
      </c>
      <c r="I5280" t="inlineStr">
        <is>
          <t>Google Places(名称一致)</t>
        </is>
      </c>
      <c r="J5280" t="n">
        <v>19</v>
      </c>
      <c r="K5280" t="n">
        <v>19</v>
      </c>
      <c r="L5280" t="n">
        <v>-6</v>
      </c>
      <c r="M5280" t="n">
        <v>13</v>
      </c>
      <c r="O5280" t="inlineStr">
        <is>
          <t>不可 #2</t>
        </is>
      </c>
      <c r="P5280" t="inlineStr">
        <is>
          <t>なし</t>
        </is>
      </c>
      <c r="R5280" s="4">
        <f>IF(COUNT($M5280:$N5280)=0,"",IF(AND(IF($N5280&lt;&gt;"",$N5280,$M5280)&lt;=0,$O5280&lt;&gt;"可"),"警告",""))</f>
        <v/>
      </c>
      <c r="S5280" s="4">
        <f>IF(COUNT($M5280:$N5280)=0,0,IF(IF($N5280&lt;&gt;"",$N5280,$M5280)&gt;=スコアリング基準!$B$20,スコアリング基準!$C$20,IF(IF($N5280&lt;&gt;"",$N5280,$M5280)&gt;=スコアリング基準!$B$21,スコアリング基準!$C$21,IF(IF($N5280&lt;&gt;"",$N5280,$M5280)&gt;0,スコアリング基準!$C$22,0))))</f>
        <v/>
      </c>
      <c r="T5280" s="4">
        <f>IF($O5280="可",スコアリング基準!$C$23,0)</f>
        <v/>
      </c>
      <c r="U5280" s="4">
        <f>IF(OR(COUNT($K5280:$L5280)&lt;2,$K5280=0),0,IF(ABS($L5280)/$K5280&lt;=スコアリング基準!$B$24,スコアリング基準!$C$24,IF(ABS($L5280)/$K5280&lt;=スコアリング基準!$B$25,スコアリング基準!$C$25,IF(ABS($L5280)/$K5280&lt;=スコアリング基準!$B$26,スコアリング基準!$C$26,0))))</f>
        <v/>
      </c>
      <c r="V5280" s="4">
        <f>IF($P5280="なし",スコアリング基準!$C$27,0)</f>
        <v/>
      </c>
      <c r="W5280" s="4">
        <f>IF($F5280="",0,IF(ISNUMBER($F5280),IF($F5280&lt;=スコアリング基準!$B$28,スコアリング基準!$C$28,スコアリング基準!$C$29),0))</f>
        <v/>
      </c>
      <c r="X5280" s="4">
        <f>IFERROR(VLOOKUP($B5280,スコアリング基準!$A$36:$B$46,2,FALSE),0)</f>
        <v/>
      </c>
      <c r="Y5280" s="4">
        <f>SUM($S5280:$X5280)</f>
        <v/>
      </c>
      <c r="Z5280" s="4">
        <f>IF(COUNT($M5280:$N5280)=0,"データ無",IF($Y5280&gt;=スコアリング基準!$B$30,"S",IF($Y5280&gt;=スコアリング基準!$B$31,"A",IF($Y5280&gt;=スコアリング基準!$B$32,"B","C"))))</f>
        <v/>
      </c>
      <c r="AA5280">
        <f>IFERROR(INDEX(実績DB!$I$3:$I$104,MATCH($B5280&amp;$C5280,実績DB!$J$3:$J$104,0)),"")</f>
        <v/>
      </c>
    </row>
    <row r="5281">
      <c r="A5281" t="n">
        <v>5279</v>
      </c>
      <c r="B5281" t="inlineStr">
        <is>
          <t>四国</t>
        </is>
      </c>
      <c r="C5281" t="inlineStr">
        <is>
          <t>押岡変電所</t>
        </is>
      </c>
      <c r="D5281" t="inlineStr">
        <is>
          <t>高知県</t>
        </is>
      </c>
      <c r="E5281" t="n">
        <v>110</v>
      </c>
      <c r="F5281" t="n">
        <v>6.6</v>
      </c>
      <c r="G5281" s="3" t="n">
        <v>33.407956</v>
      </c>
      <c r="H5281" s="3" t="n">
        <v>133.300544</v>
      </c>
      <c r="I5281" t="inlineStr">
        <is>
          <t>Google Places(名称一致)</t>
        </is>
      </c>
      <c r="J5281" t="n">
        <v>14</v>
      </c>
      <c r="K5281" t="n">
        <v>14</v>
      </c>
      <c r="L5281" t="n">
        <v>-2</v>
      </c>
      <c r="M5281" t="n">
        <v>12</v>
      </c>
      <c r="O5281" t="inlineStr">
        <is>
          <t>不可 #2</t>
        </is>
      </c>
      <c r="P5281" t="inlineStr">
        <is>
          <t>なし</t>
        </is>
      </c>
      <c r="R5281" s="4">
        <f>IF(COUNT($M5281:$N5281)=0,"",IF(AND(IF($N5281&lt;&gt;"",$N5281,$M5281)&lt;=0,$O5281&lt;&gt;"可"),"警告",""))</f>
        <v/>
      </c>
      <c r="S5281" s="4">
        <f>IF(COUNT($M5281:$N5281)=0,0,IF(IF($N5281&lt;&gt;"",$N5281,$M5281)&gt;=スコアリング基準!$B$20,スコアリング基準!$C$20,IF(IF($N5281&lt;&gt;"",$N5281,$M5281)&gt;=スコアリング基準!$B$21,スコアリング基準!$C$21,IF(IF($N5281&lt;&gt;"",$N5281,$M5281)&gt;0,スコアリング基準!$C$22,0))))</f>
        <v/>
      </c>
      <c r="T5281" s="4">
        <f>IF($O5281="可",スコアリング基準!$C$23,0)</f>
        <v/>
      </c>
      <c r="U5281" s="4">
        <f>IF(OR(COUNT($K5281:$L5281)&lt;2,$K5281=0),0,IF(ABS($L5281)/$K5281&lt;=スコアリング基準!$B$24,スコアリング基準!$C$24,IF(ABS($L5281)/$K5281&lt;=スコアリング基準!$B$25,スコアリング基準!$C$25,IF(ABS($L5281)/$K5281&lt;=スコアリング基準!$B$26,スコアリング基準!$C$26,0))))</f>
        <v/>
      </c>
      <c r="V5281" s="4">
        <f>IF($P5281="なし",スコアリング基準!$C$27,0)</f>
        <v/>
      </c>
      <c r="W5281" s="4">
        <f>IF($F5281="",0,IF(ISNUMBER($F5281),IF($F5281&lt;=スコアリング基準!$B$28,スコアリング基準!$C$28,スコアリング基準!$C$29),0))</f>
        <v/>
      </c>
      <c r="X5281" s="4">
        <f>IFERROR(VLOOKUP($B5281,スコアリング基準!$A$36:$B$46,2,FALSE),0)</f>
        <v/>
      </c>
      <c r="Y5281" s="4">
        <f>SUM($S5281:$X5281)</f>
        <v/>
      </c>
      <c r="Z5281" s="4">
        <f>IF(COUNT($M5281:$N5281)=0,"データ無",IF($Y5281&gt;=スコアリング基準!$B$30,"S",IF($Y5281&gt;=スコアリング基準!$B$31,"A",IF($Y5281&gt;=スコアリング基準!$B$32,"B","C"))))</f>
        <v/>
      </c>
      <c r="AA5281">
        <f>IFERROR(INDEX(実績DB!$I$3:$I$104,MATCH($B5281&amp;$C5281,実績DB!$J$3:$J$104,0)),"")</f>
        <v/>
      </c>
    </row>
    <row r="5282">
      <c r="A5282" t="n">
        <v>5280</v>
      </c>
      <c r="B5282" t="inlineStr">
        <is>
          <t>四国</t>
        </is>
      </c>
      <c r="C5282" t="inlineStr">
        <is>
          <t>長沢変電所</t>
        </is>
      </c>
      <c r="D5282" t="inlineStr">
        <is>
          <t>高知県</t>
        </is>
      </c>
      <c r="E5282" t="n">
        <v>110</v>
      </c>
      <c r="F5282" t="n">
        <v>6.6</v>
      </c>
      <c r="G5282" s="3" t="n"/>
      <c r="H5282" s="3" t="n"/>
      <c r="I5282" t="inlineStr">
        <is>
          <t>未取得</t>
        </is>
      </c>
      <c r="J5282" t="n">
        <v>5</v>
      </c>
      <c r="K5282" t="n">
        <v>5</v>
      </c>
      <c r="L5282" t="n">
        <v>-5</v>
      </c>
      <c r="M5282" t="n">
        <v>0</v>
      </c>
      <c r="O5282" t="inlineStr">
        <is>
          <t>不可 #2</t>
        </is>
      </c>
      <c r="P5282" t="inlineStr">
        <is>
          <t>なし</t>
        </is>
      </c>
      <c r="R5282" s="4">
        <f>IF(COUNT($M5282:$N5282)=0,"",IF(AND(IF($N5282&lt;&gt;"",$N5282,$M5282)&lt;=0,$O5282&lt;&gt;"可"),"警告",""))</f>
        <v/>
      </c>
      <c r="S5282" s="4">
        <f>IF(COUNT($M5282:$N5282)=0,0,IF(IF($N5282&lt;&gt;"",$N5282,$M5282)&gt;=スコアリング基準!$B$20,スコアリング基準!$C$20,IF(IF($N5282&lt;&gt;"",$N5282,$M5282)&gt;=スコアリング基準!$B$21,スコアリング基準!$C$21,IF(IF($N5282&lt;&gt;"",$N5282,$M5282)&gt;0,スコアリング基準!$C$22,0))))</f>
        <v/>
      </c>
      <c r="T5282" s="4">
        <f>IF($O5282="可",スコアリング基準!$C$23,0)</f>
        <v/>
      </c>
      <c r="U5282" s="4">
        <f>IF(OR(COUNT($K5282:$L5282)&lt;2,$K5282=0),0,IF(ABS($L5282)/$K5282&lt;=スコアリング基準!$B$24,スコアリング基準!$C$24,IF(ABS($L5282)/$K5282&lt;=スコアリング基準!$B$25,スコアリング基準!$C$25,IF(ABS($L5282)/$K5282&lt;=スコアリング基準!$B$26,スコアリング基準!$C$26,0))))</f>
        <v/>
      </c>
      <c r="V5282" s="4">
        <f>IF($P5282="なし",スコアリング基準!$C$27,0)</f>
        <v/>
      </c>
      <c r="W5282" s="4">
        <f>IF($F5282="",0,IF(ISNUMBER($F5282),IF($F5282&lt;=スコアリング基準!$B$28,スコアリング基準!$C$28,スコアリング基準!$C$29),0))</f>
        <v/>
      </c>
      <c r="X5282" s="4">
        <f>IFERROR(VLOOKUP($B5282,スコアリング基準!$A$36:$B$46,2,FALSE),0)</f>
        <v/>
      </c>
      <c r="Y5282" s="4">
        <f>SUM($S5282:$X5282)</f>
        <v/>
      </c>
      <c r="Z5282" s="4">
        <f>IF(COUNT($M5282:$N5282)=0,"データ無",IF($Y5282&gt;=スコアリング基準!$B$30,"S",IF($Y5282&gt;=スコアリング基準!$B$31,"A",IF($Y5282&gt;=スコアリング基準!$B$32,"B","C"))))</f>
        <v/>
      </c>
      <c r="AA5282">
        <f>IFERROR(INDEX(実績DB!$I$3:$I$104,MATCH($B5282&amp;$C5282,実績DB!$J$3:$J$104,0)),"")</f>
        <v/>
      </c>
    </row>
    <row r="5283">
      <c r="A5283" t="n">
        <v>5281</v>
      </c>
      <c r="B5283" t="inlineStr">
        <is>
          <t>四国</t>
        </is>
      </c>
      <c r="C5283" t="inlineStr">
        <is>
          <t>ひうち変電所</t>
        </is>
      </c>
      <c r="D5283" t="inlineStr">
        <is>
          <t>愛媛県</t>
        </is>
      </c>
      <c r="E5283" t="n">
        <v>66</v>
      </c>
      <c r="F5283" t="n">
        <v>6</v>
      </c>
      <c r="G5283" s="3" t="n">
        <v>33.939107</v>
      </c>
      <c r="H5283" s="3" t="n">
        <v>133.191379</v>
      </c>
      <c r="I5283" t="inlineStr">
        <is>
          <t>Google Places(名称一致)</t>
        </is>
      </c>
      <c r="J5283" t="n">
        <v>47</v>
      </c>
      <c r="K5283" t="n">
        <v>47</v>
      </c>
      <c r="L5283" t="n">
        <v>-19</v>
      </c>
      <c r="M5283" t="n">
        <v>26</v>
      </c>
      <c r="O5283" t="inlineStr">
        <is>
          <t>不可 #3</t>
        </is>
      </c>
      <c r="P5283" t="inlineStr">
        <is>
          <t>有り</t>
        </is>
      </c>
      <c r="R5283" s="4">
        <f>IF(COUNT($M5283:$N5283)=0,"",IF(AND(IF($N5283&lt;&gt;"",$N5283,$M5283)&lt;=0,$O5283&lt;&gt;"可"),"警告",""))</f>
        <v/>
      </c>
      <c r="S5283" s="4">
        <f>IF(COUNT($M5283:$N5283)=0,0,IF(IF($N5283&lt;&gt;"",$N5283,$M5283)&gt;=スコアリング基準!$B$20,スコアリング基準!$C$20,IF(IF($N5283&lt;&gt;"",$N5283,$M5283)&gt;=スコアリング基準!$B$21,スコアリング基準!$C$21,IF(IF($N5283&lt;&gt;"",$N5283,$M5283)&gt;0,スコアリング基準!$C$22,0))))</f>
        <v/>
      </c>
      <c r="T5283" s="4">
        <f>IF($O5283="可",スコアリング基準!$C$23,0)</f>
        <v/>
      </c>
      <c r="U5283" s="4">
        <f>IF(OR(COUNT($K5283:$L5283)&lt;2,$K5283=0),0,IF(ABS($L5283)/$K5283&lt;=スコアリング基準!$B$24,スコアリング基準!$C$24,IF(ABS($L5283)/$K5283&lt;=スコアリング基準!$B$25,スコアリング基準!$C$25,IF(ABS($L5283)/$K5283&lt;=スコアリング基準!$B$26,スコアリング基準!$C$26,0))))</f>
        <v/>
      </c>
      <c r="V5283" s="4">
        <f>IF($P5283="なし",スコアリング基準!$C$27,0)</f>
        <v/>
      </c>
      <c r="W5283" s="4">
        <f>IF($F5283="",0,IF(ISNUMBER($F5283),IF($F5283&lt;=スコアリング基準!$B$28,スコアリング基準!$C$28,スコアリング基準!$C$29),0))</f>
        <v/>
      </c>
      <c r="X5283" s="4">
        <f>IFERROR(VLOOKUP($B5283,スコアリング基準!$A$36:$B$46,2,FALSE),0)</f>
        <v/>
      </c>
      <c r="Y5283" s="4">
        <f>SUM($S5283:$X5283)</f>
        <v/>
      </c>
      <c r="Z5283" s="4">
        <f>IF(COUNT($M5283:$N5283)=0,"データ無",IF($Y5283&gt;=スコアリング基準!$B$30,"S",IF($Y5283&gt;=スコアリング基準!$B$31,"A",IF($Y5283&gt;=スコアリング基準!$B$32,"B","C"))))</f>
        <v/>
      </c>
      <c r="AA5283">
        <f>IFERROR(INDEX(実績DB!$I$3:$I$104,MATCH($B5283&amp;$C5283,実績DB!$J$3:$J$104,0)),"")</f>
        <v/>
      </c>
    </row>
    <row r="5284">
      <c r="A5284" t="n">
        <v>5282</v>
      </c>
      <c r="B5284" t="inlineStr">
        <is>
          <t>四国</t>
        </is>
      </c>
      <c r="C5284" t="inlineStr">
        <is>
          <t>一宇変電所</t>
        </is>
      </c>
      <c r="D5284" t="inlineStr">
        <is>
          <t>徳島県</t>
        </is>
      </c>
      <c r="E5284" t="n">
        <v>66</v>
      </c>
      <c r="F5284" t="n">
        <v>6.6</v>
      </c>
      <c r="G5284" s="3" t="n"/>
      <c r="H5284" s="3" t="n"/>
      <c r="I5284" t="inlineStr">
        <is>
          <t>未取得</t>
        </is>
      </c>
      <c r="J5284" t="n">
        <v>2</v>
      </c>
      <c r="K5284" t="n">
        <v>2</v>
      </c>
      <c r="L5284" t="n">
        <v>-2</v>
      </c>
      <c r="M5284" t="n">
        <v>0</v>
      </c>
      <c r="O5284" t="inlineStr">
        <is>
          <t>不可 #2</t>
        </is>
      </c>
      <c r="P5284" t="inlineStr">
        <is>
          <t>有り</t>
        </is>
      </c>
      <c r="R5284" s="4">
        <f>IF(COUNT($M5284:$N5284)=0,"",IF(AND(IF($N5284&lt;&gt;"",$N5284,$M5284)&lt;=0,$O5284&lt;&gt;"可"),"警告",""))</f>
        <v/>
      </c>
      <c r="S5284" s="4">
        <f>IF(COUNT($M5284:$N5284)=0,0,IF(IF($N5284&lt;&gt;"",$N5284,$M5284)&gt;=スコアリング基準!$B$20,スコアリング基準!$C$20,IF(IF($N5284&lt;&gt;"",$N5284,$M5284)&gt;=スコアリング基準!$B$21,スコアリング基準!$C$21,IF(IF($N5284&lt;&gt;"",$N5284,$M5284)&gt;0,スコアリング基準!$C$22,0))))</f>
        <v/>
      </c>
      <c r="T5284" s="4">
        <f>IF($O5284="可",スコアリング基準!$C$23,0)</f>
        <v/>
      </c>
      <c r="U5284" s="4">
        <f>IF(OR(COUNT($K5284:$L5284)&lt;2,$K5284=0),0,IF(ABS($L5284)/$K5284&lt;=スコアリング基準!$B$24,スコアリング基準!$C$24,IF(ABS($L5284)/$K5284&lt;=スコアリング基準!$B$25,スコアリング基準!$C$25,IF(ABS($L5284)/$K5284&lt;=スコアリング基準!$B$26,スコアリング基準!$C$26,0))))</f>
        <v/>
      </c>
      <c r="V5284" s="4">
        <f>IF($P5284="なし",スコアリング基準!$C$27,0)</f>
        <v/>
      </c>
      <c r="W5284" s="4">
        <f>IF($F5284="",0,IF(ISNUMBER($F5284),IF($F5284&lt;=スコアリング基準!$B$28,スコアリング基準!$C$28,スコアリング基準!$C$29),0))</f>
        <v/>
      </c>
      <c r="X5284" s="4">
        <f>IFERROR(VLOOKUP($B5284,スコアリング基準!$A$36:$B$46,2,FALSE),0)</f>
        <v/>
      </c>
      <c r="Y5284" s="4">
        <f>SUM($S5284:$X5284)</f>
        <v/>
      </c>
      <c r="Z5284" s="4">
        <f>IF(COUNT($M5284:$N5284)=0,"データ無",IF($Y5284&gt;=スコアリング基準!$B$30,"S",IF($Y5284&gt;=スコアリング基準!$B$31,"A",IF($Y5284&gt;=スコアリング基準!$B$32,"B","C"))))</f>
        <v/>
      </c>
      <c r="AA5284">
        <f>IFERROR(INDEX(実績DB!$I$3:$I$104,MATCH($B5284&amp;$C5284,実績DB!$J$3:$J$104,0)),"")</f>
        <v/>
      </c>
    </row>
    <row r="5285">
      <c r="A5285" t="n">
        <v>5283</v>
      </c>
      <c r="B5285" t="inlineStr">
        <is>
          <t>四国</t>
        </is>
      </c>
      <c r="C5285" t="inlineStr">
        <is>
          <t>一宮変電所</t>
        </is>
      </c>
      <c r="D5285" t="inlineStr">
        <is>
          <t>高知県</t>
        </is>
      </c>
      <c r="E5285" t="n">
        <v>66</v>
      </c>
      <c r="F5285" t="n">
        <v>6.6</v>
      </c>
      <c r="G5285" s="3" t="n">
        <v>33.578716</v>
      </c>
      <c r="H5285" s="3" t="n">
        <v>133.568652</v>
      </c>
      <c r="I5285" t="inlineStr">
        <is>
          <t>Google Places(名称一致)</t>
        </is>
      </c>
      <c r="J5285" t="n">
        <v>19</v>
      </c>
      <c r="K5285" t="n">
        <v>19</v>
      </c>
      <c r="L5285" t="n">
        <v>-4</v>
      </c>
      <c r="M5285" t="n">
        <v>15</v>
      </c>
      <c r="O5285" t="inlineStr">
        <is>
          <t>不可 #2</t>
        </is>
      </c>
      <c r="P5285" t="inlineStr">
        <is>
          <t>有り</t>
        </is>
      </c>
      <c r="R5285" s="4">
        <f>IF(COUNT($M5285:$N5285)=0,"",IF(AND(IF($N5285&lt;&gt;"",$N5285,$M5285)&lt;=0,$O5285&lt;&gt;"可"),"警告",""))</f>
        <v/>
      </c>
      <c r="S5285" s="4">
        <f>IF(COUNT($M5285:$N5285)=0,0,IF(IF($N5285&lt;&gt;"",$N5285,$M5285)&gt;=スコアリング基準!$B$20,スコアリング基準!$C$20,IF(IF($N5285&lt;&gt;"",$N5285,$M5285)&gt;=スコアリング基準!$B$21,スコアリング基準!$C$21,IF(IF($N5285&lt;&gt;"",$N5285,$M5285)&gt;0,スコアリング基準!$C$22,0))))</f>
        <v/>
      </c>
      <c r="T5285" s="4">
        <f>IF($O5285="可",スコアリング基準!$C$23,0)</f>
        <v/>
      </c>
      <c r="U5285" s="4">
        <f>IF(OR(COUNT($K5285:$L5285)&lt;2,$K5285=0),0,IF(ABS($L5285)/$K5285&lt;=スコアリング基準!$B$24,スコアリング基準!$C$24,IF(ABS($L5285)/$K5285&lt;=スコアリング基準!$B$25,スコアリング基準!$C$25,IF(ABS($L5285)/$K5285&lt;=スコアリング基準!$B$26,スコアリング基準!$C$26,0))))</f>
        <v/>
      </c>
      <c r="V5285" s="4">
        <f>IF($P5285="なし",スコアリング基準!$C$27,0)</f>
        <v/>
      </c>
      <c r="W5285" s="4">
        <f>IF($F5285="",0,IF(ISNUMBER($F5285),IF($F5285&lt;=スコアリング基準!$B$28,スコアリング基準!$C$28,スコアリング基準!$C$29),0))</f>
        <v/>
      </c>
      <c r="X5285" s="4">
        <f>IFERROR(VLOOKUP($B5285,スコアリング基準!$A$36:$B$46,2,FALSE),0)</f>
        <v/>
      </c>
      <c r="Y5285" s="4">
        <f>SUM($S5285:$X5285)</f>
        <v/>
      </c>
      <c r="Z5285" s="4">
        <f>IF(COUNT($M5285:$N5285)=0,"データ無",IF($Y5285&gt;=スコアリング基準!$B$30,"S",IF($Y5285&gt;=スコアリング基準!$B$31,"A",IF($Y5285&gt;=スコアリング基準!$B$32,"B","C"))))</f>
        <v/>
      </c>
      <c r="AA5285">
        <f>IFERROR(INDEX(実績DB!$I$3:$I$104,MATCH($B5285&amp;$C5285,実績DB!$J$3:$J$104,0)),"")</f>
        <v/>
      </c>
    </row>
    <row r="5286">
      <c r="A5286" t="n">
        <v>5284</v>
      </c>
      <c r="B5286" t="inlineStr">
        <is>
          <t>四国</t>
        </is>
      </c>
      <c r="C5286" t="inlineStr">
        <is>
          <t>三渓変電所</t>
        </is>
      </c>
      <c r="D5286" t="inlineStr">
        <is>
          <t>徳島県</t>
        </is>
      </c>
      <c r="E5286" t="n">
        <v>66</v>
      </c>
      <c r="F5286" t="n">
        <v>6.6</v>
      </c>
      <c r="G5286" s="3" t="n"/>
      <c r="H5286" s="3" t="n"/>
      <c r="I5286" t="inlineStr">
        <is>
          <t>未取得</t>
        </is>
      </c>
      <c r="J5286" t="n">
        <v>14</v>
      </c>
      <c r="K5286" t="n">
        <v>14</v>
      </c>
      <c r="L5286" t="n">
        <v>-3</v>
      </c>
      <c r="M5286" t="n">
        <v>12</v>
      </c>
      <c r="O5286" t="inlineStr">
        <is>
          <t>不可 #2</t>
        </is>
      </c>
      <c r="P5286" t="inlineStr">
        <is>
          <t>有り</t>
        </is>
      </c>
      <c r="R5286" s="4">
        <f>IF(COUNT($M5286:$N5286)=0,"",IF(AND(IF($N5286&lt;&gt;"",$N5286,$M5286)&lt;=0,$O5286&lt;&gt;"可"),"警告",""))</f>
        <v/>
      </c>
      <c r="S5286" s="4">
        <f>IF(COUNT($M5286:$N5286)=0,0,IF(IF($N5286&lt;&gt;"",$N5286,$M5286)&gt;=スコアリング基準!$B$20,スコアリング基準!$C$20,IF(IF($N5286&lt;&gt;"",$N5286,$M5286)&gt;=スコアリング基準!$B$21,スコアリング基準!$C$21,IF(IF($N5286&lt;&gt;"",$N5286,$M5286)&gt;0,スコアリング基準!$C$22,0))))</f>
        <v/>
      </c>
      <c r="T5286" s="4">
        <f>IF($O5286="可",スコアリング基準!$C$23,0)</f>
        <v/>
      </c>
      <c r="U5286" s="4">
        <f>IF(OR(COUNT($K5286:$L5286)&lt;2,$K5286=0),0,IF(ABS($L5286)/$K5286&lt;=スコアリング基準!$B$24,スコアリング基準!$C$24,IF(ABS($L5286)/$K5286&lt;=スコアリング基準!$B$25,スコアリング基準!$C$25,IF(ABS($L5286)/$K5286&lt;=スコアリング基準!$B$26,スコアリング基準!$C$26,0))))</f>
        <v/>
      </c>
      <c r="V5286" s="4">
        <f>IF($P5286="なし",スコアリング基準!$C$27,0)</f>
        <v/>
      </c>
      <c r="W5286" s="4">
        <f>IF($F5286="",0,IF(ISNUMBER($F5286),IF($F5286&lt;=スコアリング基準!$B$28,スコアリング基準!$C$28,スコアリング基準!$C$29),0))</f>
        <v/>
      </c>
      <c r="X5286" s="4">
        <f>IFERROR(VLOOKUP($B5286,スコアリング基準!$A$36:$B$46,2,FALSE),0)</f>
        <v/>
      </c>
      <c r="Y5286" s="4">
        <f>SUM($S5286:$X5286)</f>
        <v/>
      </c>
      <c r="Z5286" s="4">
        <f>IF(COUNT($M5286:$N5286)=0,"データ無",IF($Y5286&gt;=スコアリング基準!$B$30,"S",IF($Y5286&gt;=スコアリング基準!$B$31,"A",IF($Y5286&gt;=スコアリング基準!$B$32,"B","C"))))</f>
        <v/>
      </c>
      <c r="AA5286">
        <f>IFERROR(INDEX(実績DB!$I$3:$I$104,MATCH($B5286&amp;$C5286,実績DB!$J$3:$J$104,0)),"")</f>
        <v/>
      </c>
    </row>
    <row r="5287">
      <c r="A5287" t="n">
        <v>5285</v>
      </c>
      <c r="B5287" t="inlineStr">
        <is>
          <t>四国</t>
        </is>
      </c>
      <c r="C5287" t="inlineStr">
        <is>
          <t>三瓶変電所</t>
        </is>
      </c>
      <c r="D5287" t="inlineStr">
        <is>
          <t>愛媛県</t>
        </is>
      </c>
      <c r="E5287" t="n">
        <v>66</v>
      </c>
      <c r="F5287" t="n">
        <v>6</v>
      </c>
      <c r="G5287" s="3" t="n">
        <v>33.384324</v>
      </c>
      <c r="H5287" s="3" t="n">
        <v>132.426886</v>
      </c>
      <c r="I5287" t="inlineStr">
        <is>
          <t>Google Places(名称一致)</t>
        </is>
      </c>
      <c r="J5287" t="n">
        <v>16</v>
      </c>
      <c r="K5287" t="n">
        <v>16</v>
      </c>
      <c r="L5287" t="n">
        <v>-1</v>
      </c>
      <c r="M5287" t="n">
        <v>15</v>
      </c>
      <c r="O5287" t="inlineStr">
        <is>
          <t>不可 #3</t>
        </is>
      </c>
      <c r="P5287" t="inlineStr">
        <is>
          <t>有り</t>
        </is>
      </c>
      <c r="R5287" s="4">
        <f>IF(COUNT($M5287:$N5287)=0,"",IF(AND(IF($N5287&lt;&gt;"",$N5287,$M5287)&lt;=0,$O5287&lt;&gt;"可"),"警告",""))</f>
        <v/>
      </c>
      <c r="S5287" s="4">
        <f>IF(COUNT($M5287:$N5287)=0,0,IF(IF($N5287&lt;&gt;"",$N5287,$M5287)&gt;=スコアリング基準!$B$20,スコアリング基準!$C$20,IF(IF($N5287&lt;&gt;"",$N5287,$M5287)&gt;=スコアリング基準!$B$21,スコアリング基準!$C$21,IF(IF($N5287&lt;&gt;"",$N5287,$M5287)&gt;0,スコアリング基準!$C$22,0))))</f>
        <v/>
      </c>
      <c r="T5287" s="4">
        <f>IF($O5287="可",スコアリング基準!$C$23,0)</f>
        <v/>
      </c>
      <c r="U5287" s="4">
        <f>IF(OR(COUNT($K5287:$L5287)&lt;2,$K5287=0),0,IF(ABS($L5287)/$K5287&lt;=スコアリング基準!$B$24,スコアリング基準!$C$24,IF(ABS($L5287)/$K5287&lt;=スコアリング基準!$B$25,スコアリング基準!$C$25,IF(ABS($L5287)/$K5287&lt;=スコアリング基準!$B$26,スコアリング基準!$C$26,0))))</f>
        <v/>
      </c>
      <c r="V5287" s="4">
        <f>IF($P5287="なし",スコアリング基準!$C$27,0)</f>
        <v/>
      </c>
      <c r="W5287" s="4">
        <f>IF($F5287="",0,IF(ISNUMBER($F5287),IF($F5287&lt;=スコアリング基準!$B$28,スコアリング基準!$C$28,スコアリング基準!$C$29),0))</f>
        <v/>
      </c>
      <c r="X5287" s="4">
        <f>IFERROR(VLOOKUP($B5287,スコアリング基準!$A$36:$B$46,2,FALSE),0)</f>
        <v/>
      </c>
      <c r="Y5287" s="4">
        <f>SUM($S5287:$X5287)</f>
        <v/>
      </c>
      <c r="Z5287" s="4">
        <f>IF(COUNT($M5287:$N5287)=0,"データ無",IF($Y5287&gt;=スコアリング基準!$B$30,"S",IF($Y5287&gt;=スコアリング基準!$B$31,"A",IF($Y5287&gt;=スコアリング基準!$B$32,"B","C"))))</f>
        <v/>
      </c>
      <c r="AA5287">
        <f>IFERROR(INDEX(実績DB!$I$3:$I$104,MATCH($B5287&amp;$C5287,実績DB!$J$3:$J$104,0)),"")</f>
        <v/>
      </c>
    </row>
    <row r="5288">
      <c r="A5288" t="n">
        <v>5286</v>
      </c>
      <c r="B5288" t="inlineStr">
        <is>
          <t>四国</t>
        </is>
      </c>
      <c r="C5288" t="inlineStr">
        <is>
          <t>三野変電所</t>
        </is>
      </c>
      <c r="D5288" t="inlineStr">
        <is>
          <t>徳島県</t>
        </is>
      </c>
      <c r="E5288" t="n">
        <v>66</v>
      </c>
      <c r="F5288" t="n">
        <v>6.6</v>
      </c>
      <c r="G5288" s="3" t="n"/>
      <c r="H5288" s="3" t="n"/>
      <c r="I5288" t="inlineStr">
        <is>
          <t>未取得</t>
        </is>
      </c>
      <c r="J5288" t="n">
        <v>42</v>
      </c>
      <c r="K5288" t="n">
        <v>42</v>
      </c>
      <c r="L5288" t="n">
        <v>-38</v>
      </c>
      <c r="M5288" t="n">
        <v>4</v>
      </c>
      <c r="O5288" t="inlineStr">
        <is>
          <t>不可 #2</t>
        </is>
      </c>
      <c r="P5288" t="inlineStr">
        <is>
          <t>有り</t>
        </is>
      </c>
      <c r="R5288" s="4">
        <f>IF(COUNT($M5288:$N5288)=0,"",IF(AND(IF($N5288&lt;&gt;"",$N5288,$M5288)&lt;=0,$O5288&lt;&gt;"可"),"警告",""))</f>
        <v/>
      </c>
      <c r="S5288" s="4">
        <f>IF(COUNT($M5288:$N5288)=0,0,IF(IF($N5288&lt;&gt;"",$N5288,$M5288)&gt;=スコアリング基準!$B$20,スコアリング基準!$C$20,IF(IF($N5288&lt;&gt;"",$N5288,$M5288)&gt;=スコアリング基準!$B$21,スコアリング基準!$C$21,IF(IF($N5288&lt;&gt;"",$N5288,$M5288)&gt;0,スコアリング基準!$C$22,0))))</f>
        <v/>
      </c>
      <c r="T5288" s="4">
        <f>IF($O5288="可",スコアリング基準!$C$23,0)</f>
        <v/>
      </c>
      <c r="U5288" s="4">
        <f>IF(OR(COUNT($K5288:$L5288)&lt;2,$K5288=0),0,IF(ABS($L5288)/$K5288&lt;=スコアリング基準!$B$24,スコアリング基準!$C$24,IF(ABS($L5288)/$K5288&lt;=スコアリング基準!$B$25,スコアリング基準!$C$25,IF(ABS($L5288)/$K5288&lt;=スコアリング基準!$B$26,スコアリング基準!$C$26,0))))</f>
        <v/>
      </c>
      <c r="V5288" s="4">
        <f>IF($P5288="なし",スコアリング基準!$C$27,0)</f>
        <v/>
      </c>
      <c r="W5288" s="4">
        <f>IF($F5288="",0,IF(ISNUMBER($F5288),IF($F5288&lt;=スコアリング基準!$B$28,スコアリング基準!$C$28,スコアリング基準!$C$29),0))</f>
        <v/>
      </c>
      <c r="X5288" s="4">
        <f>IFERROR(VLOOKUP($B5288,スコアリング基準!$A$36:$B$46,2,FALSE),0)</f>
        <v/>
      </c>
      <c r="Y5288" s="4">
        <f>SUM($S5288:$X5288)</f>
        <v/>
      </c>
      <c r="Z5288" s="4">
        <f>IF(COUNT($M5288:$N5288)=0,"データ無",IF($Y5288&gt;=スコアリング基準!$B$30,"S",IF($Y5288&gt;=スコアリング基準!$B$31,"A",IF($Y5288&gt;=スコアリング基準!$B$32,"B","C"))))</f>
        <v/>
      </c>
      <c r="AA5288">
        <f>IFERROR(INDEX(実績DB!$I$3:$I$104,MATCH($B5288&amp;$C5288,実績DB!$J$3:$J$104,0)),"")</f>
        <v/>
      </c>
    </row>
    <row r="5289">
      <c r="A5289" t="n">
        <v>5287</v>
      </c>
      <c r="B5289" t="inlineStr">
        <is>
          <t>四国</t>
        </is>
      </c>
      <c r="C5289" t="inlineStr">
        <is>
          <t>上天神変電所</t>
        </is>
      </c>
      <c r="D5289" t="inlineStr">
        <is>
          <t>香川県</t>
        </is>
      </c>
      <c r="E5289" t="n">
        <v>66</v>
      </c>
      <c r="F5289" t="n">
        <v>6.6</v>
      </c>
      <c r="G5289" s="3" t="n">
        <v>34.31073</v>
      </c>
      <c r="H5289" s="3" t="n">
        <v>134.03863</v>
      </c>
      <c r="I5289" t="inlineStr">
        <is>
          <t>OSM実測(名称一致)</t>
        </is>
      </c>
      <c r="J5289" t="n">
        <v>38</v>
      </c>
      <c r="K5289" t="n">
        <v>38</v>
      </c>
      <c r="L5289" t="n">
        <v>-3</v>
      </c>
      <c r="M5289" t="n">
        <v>35</v>
      </c>
      <c r="O5289" t="inlineStr">
        <is>
          <t>不可 #2</t>
        </is>
      </c>
      <c r="P5289" t="inlineStr">
        <is>
          <t>なし</t>
        </is>
      </c>
      <c r="R5289" s="4">
        <f>IF(COUNT($M5289:$N5289)=0,"",IF(AND(IF($N5289&lt;&gt;"",$N5289,$M5289)&lt;=0,$O5289&lt;&gt;"可"),"警告",""))</f>
        <v/>
      </c>
      <c r="S5289" s="4">
        <f>IF(COUNT($M5289:$N5289)=0,0,IF(IF($N5289&lt;&gt;"",$N5289,$M5289)&gt;=スコアリング基準!$B$20,スコアリング基準!$C$20,IF(IF($N5289&lt;&gt;"",$N5289,$M5289)&gt;=スコアリング基準!$B$21,スコアリング基準!$C$21,IF(IF($N5289&lt;&gt;"",$N5289,$M5289)&gt;0,スコアリング基準!$C$22,0))))</f>
        <v/>
      </c>
      <c r="T5289" s="4">
        <f>IF($O5289="可",スコアリング基準!$C$23,0)</f>
        <v/>
      </c>
      <c r="U5289" s="4">
        <f>IF(OR(COUNT($K5289:$L5289)&lt;2,$K5289=0),0,IF(ABS($L5289)/$K5289&lt;=スコアリング基準!$B$24,スコアリング基準!$C$24,IF(ABS($L5289)/$K5289&lt;=スコアリング基準!$B$25,スコアリング基準!$C$25,IF(ABS($L5289)/$K5289&lt;=スコアリング基準!$B$26,スコアリング基準!$C$26,0))))</f>
        <v/>
      </c>
      <c r="V5289" s="4">
        <f>IF($P5289="なし",スコアリング基準!$C$27,0)</f>
        <v/>
      </c>
      <c r="W5289" s="4">
        <f>IF($F5289="",0,IF(ISNUMBER($F5289),IF($F5289&lt;=スコアリング基準!$B$28,スコアリング基準!$C$28,スコアリング基準!$C$29),0))</f>
        <v/>
      </c>
      <c r="X5289" s="4">
        <f>IFERROR(VLOOKUP($B5289,スコアリング基準!$A$36:$B$46,2,FALSE),0)</f>
        <v/>
      </c>
      <c r="Y5289" s="4">
        <f>SUM($S5289:$X5289)</f>
        <v/>
      </c>
      <c r="Z5289" s="4">
        <f>IF(COUNT($M5289:$N5289)=0,"データ無",IF($Y5289&gt;=スコアリング基準!$B$30,"S",IF($Y5289&gt;=スコアリング基準!$B$31,"A",IF($Y5289&gt;=スコアリング基準!$B$32,"B","C"))))</f>
        <v/>
      </c>
      <c r="AA5289">
        <f>IFERROR(INDEX(実績DB!$I$3:$I$104,MATCH($B5289&amp;$C5289,実績DB!$J$3:$J$104,0)),"")</f>
        <v/>
      </c>
    </row>
    <row r="5290">
      <c r="A5290" t="n">
        <v>5288</v>
      </c>
      <c r="B5290" t="inlineStr">
        <is>
          <t>四国</t>
        </is>
      </c>
      <c r="C5290" t="inlineStr">
        <is>
          <t>上板変電所</t>
        </is>
      </c>
      <c r="D5290" t="inlineStr">
        <is>
          <t>徳島県</t>
        </is>
      </c>
      <c r="E5290" t="n">
        <v>66</v>
      </c>
      <c r="F5290" t="n">
        <v>6.6</v>
      </c>
      <c r="G5290" s="3" t="n">
        <v>34.122342</v>
      </c>
      <c r="H5290" s="3" t="n">
        <v>134.400689</v>
      </c>
      <c r="I5290" t="inlineStr">
        <is>
          <t>Google Places(名称一致)</t>
        </is>
      </c>
      <c r="J5290" t="n">
        <v>52</v>
      </c>
      <c r="K5290" t="n">
        <v>52</v>
      </c>
      <c r="L5290" t="n">
        <v>-47</v>
      </c>
      <c r="M5290" t="n">
        <v>5</v>
      </c>
      <c r="O5290" t="inlineStr">
        <is>
          <t>不可 #2</t>
        </is>
      </c>
      <c r="P5290" t="inlineStr">
        <is>
          <t>有り</t>
        </is>
      </c>
      <c r="R5290" s="4">
        <f>IF(COUNT($M5290:$N5290)=0,"",IF(AND(IF($N5290&lt;&gt;"",$N5290,$M5290)&lt;=0,$O5290&lt;&gt;"可"),"警告",""))</f>
        <v/>
      </c>
      <c r="S5290" s="4">
        <f>IF(COUNT($M5290:$N5290)=0,0,IF(IF($N5290&lt;&gt;"",$N5290,$M5290)&gt;=スコアリング基準!$B$20,スコアリング基準!$C$20,IF(IF($N5290&lt;&gt;"",$N5290,$M5290)&gt;=スコアリング基準!$B$21,スコアリング基準!$C$21,IF(IF($N5290&lt;&gt;"",$N5290,$M5290)&gt;0,スコアリング基準!$C$22,0))))</f>
        <v/>
      </c>
      <c r="T5290" s="4">
        <f>IF($O5290="可",スコアリング基準!$C$23,0)</f>
        <v/>
      </c>
      <c r="U5290" s="4">
        <f>IF(OR(COUNT($K5290:$L5290)&lt;2,$K5290=0),0,IF(ABS($L5290)/$K5290&lt;=スコアリング基準!$B$24,スコアリング基準!$C$24,IF(ABS($L5290)/$K5290&lt;=スコアリング基準!$B$25,スコアリング基準!$C$25,IF(ABS($L5290)/$K5290&lt;=スコアリング基準!$B$26,スコアリング基準!$C$26,0))))</f>
        <v/>
      </c>
      <c r="V5290" s="4">
        <f>IF($P5290="なし",スコアリング基準!$C$27,0)</f>
        <v/>
      </c>
      <c r="W5290" s="4">
        <f>IF($F5290="",0,IF(ISNUMBER($F5290),IF($F5290&lt;=スコアリング基準!$B$28,スコアリング基準!$C$28,スコアリング基準!$C$29),0))</f>
        <v/>
      </c>
      <c r="X5290" s="4">
        <f>IFERROR(VLOOKUP($B5290,スコアリング基準!$A$36:$B$46,2,FALSE),0)</f>
        <v/>
      </c>
      <c r="Y5290" s="4">
        <f>SUM($S5290:$X5290)</f>
        <v/>
      </c>
      <c r="Z5290" s="4">
        <f>IF(COUNT($M5290:$N5290)=0,"データ無",IF($Y5290&gt;=スコアリング基準!$B$30,"S",IF($Y5290&gt;=スコアリング基準!$B$31,"A",IF($Y5290&gt;=スコアリング基準!$B$32,"B","C"))))</f>
        <v/>
      </c>
      <c r="AA5290">
        <f>IFERROR(INDEX(実績DB!$I$3:$I$104,MATCH($B5290&amp;$C5290,実績DB!$J$3:$J$104,0)),"")</f>
        <v/>
      </c>
    </row>
    <row r="5291">
      <c r="A5291" t="n">
        <v>5289</v>
      </c>
      <c r="B5291" t="inlineStr">
        <is>
          <t>四国</t>
        </is>
      </c>
      <c r="C5291" t="inlineStr">
        <is>
          <t>上浦変電所</t>
        </is>
      </c>
      <c r="D5291" t="inlineStr">
        <is>
          <t>徳島県</t>
        </is>
      </c>
      <c r="E5291" t="n">
        <v>66</v>
      </c>
      <c r="F5291" t="n">
        <v>6.6</v>
      </c>
      <c r="G5291" s="3" t="n">
        <v>34.072773</v>
      </c>
      <c r="H5291" s="3" t="n">
        <v>134.394107</v>
      </c>
      <c r="I5291" t="inlineStr">
        <is>
          <t>Google Places(名称一致)</t>
        </is>
      </c>
      <c r="J5291" t="n">
        <v>33</v>
      </c>
      <c r="K5291" t="n">
        <v>33</v>
      </c>
      <c r="L5291" t="n">
        <v>-31</v>
      </c>
      <c r="M5291" t="n">
        <v>2</v>
      </c>
      <c r="O5291" t="inlineStr">
        <is>
          <t>不可 #2</t>
        </is>
      </c>
      <c r="P5291" t="inlineStr">
        <is>
          <t>有り</t>
        </is>
      </c>
      <c r="R5291" s="4">
        <f>IF(COUNT($M5291:$N5291)=0,"",IF(AND(IF($N5291&lt;&gt;"",$N5291,$M5291)&lt;=0,$O5291&lt;&gt;"可"),"警告",""))</f>
        <v/>
      </c>
      <c r="S5291" s="4">
        <f>IF(COUNT($M5291:$N5291)=0,0,IF(IF($N5291&lt;&gt;"",$N5291,$M5291)&gt;=スコアリング基準!$B$20,スコアリング基準!$C$20,IF(IF($N5291&lt;&gt;"",$N5291,$M5291)&gt;=スコアリング基準!$B$21,スコアリング基準!$C$21,IF(IF($N5291&lt;&gt;"",$N5291,$M5291)&gt;0,スコアリング基準!$C$22,0))))</f>
        <v/>
      </c>
      <c r="T5291" s="4">
        <f>IF($O5291="可",スコアリング基準!$C$23,0)</f>
        <v/>
      </c>
      <c r="U5291" s="4">
        <f>IF(OR(COUNT($K5291:$L5291)&lt;2,$K5291=0),0,IF(ABS($L5291)/$K5291&lt;=スコアリング基準!$B$24,スコアリング基準!$C$24,IF(ABS($L5291)/$K5291&lt;=スコアリング基準!$B$25,スコアリング基準!$C$25,IF(ABS($L5291)/$K5291&lt;=スコアリング基準!$B$26,スコアリング基準!$C$26,0))))</f>
        <v/>
      </c>
      <c r="V5291" s="4">
        <f>IF($P5291="なし",スコアリング基準!$C$27,0)</f>
        <v/>
      </c>
      <c r="W5291" s="4">
        <f>IF($F5291="",0,IF(ISNUMBER($F5291),IF($F5291&lt;=スコアリング基準!$B$28,スコアリング基準!$C$28,スコアリング基準!$C$29),0))</f>
        <v/>
      </c>
      <c r="X5291" s="4">
        <f>IFERROR(VLOOKUP($B5291,スコアリング基準!$A$36:$B$46,2,FALSE),0)</f>
        <v/>
      </c>
      <c r="Y5291" s="4">
        <f>SUM($S5291:$X5291)</f>
        <v/>
      </c>
      <c r="Z5291" s="4">
        <f>IF(COUNT($M5291:$N5291)=0,"データ無",IF($Y5291&gt;=スコアリング基準!$B$30,"S",IF($Y5291&gt;=スコアリング基準!$B$31,"A",IF($Y5291&gt;=スコアリング基準!$B$32,"B","C"))))</f>
        <v/>
      </c>
      <c r="AA5291">
        <f>IFERROR(INDEX(実績DB!$I$3:$I$104,MATCH($B5291&amp;$C5291,実績DB!$J$3:$J$104,0)),"")</f>
        <v/>
      </c>
    </row>
    <row r="5292">
      <c r="A5292" t="n">
        <v>5290</v>
      </c>
      <c r="B5292" t="inlineStr">
        <is>
          <t>四国</t>
        </is>
      </c>
      <c r="C5292" t="inlineStr">
        <is>
          <t>下知変電所</t>
        </is>
      </c>
      <c r="D5292" t="inlineStr">
        <is>
          <t>高知県</t>
        </is>
      </c>
      <c r="E5292" t="n">
        <v>66</v>
      </c>
      <c r="F5292" t="n">
        <v>6.6</v>
      </c>
      <c r="G5292" s="3" t="n">
        <v>33.561471</v>
      </c>
      <c r="H5292" s="3" t="n">
        <v>133.565483</v>
      </c>
      <c r="I5292" t="inlineStr">
        <is>
          <t>Google Places(名称一致)</t>
        </is>
      </c>
      <c r="J5292" t="n">
        <v>80</v>
      </c>
      <c r="K5292" t="n">
        <v>80</v>
      </c>
      <c r="L5292" t="n">
        <v>0</v>
      </c>
      <c r="M5292" t="n">
        <v>80</v>
      </c>
      <c r="O5292" t="inlineStr">
        <is>
          <t>不可 #2</t>
        </is>
      </c>
      <c r="P5292" t="inlineStr">
        <is>
          <t>有り</t>
        </is>
      </c>
      <c r="R5292" s="4">
        <f>IF(COUNT($M5292:$N5292)=0,"",IF(AND(IF($N5292&lt;&gt;"",$N5292,$M5292)&lt;=0,$O5292&lt;&gt;"可"),"警告",""))</f>
        <v/>
      </c>
      <c r="S5292" s="4">
        <f>IF(COUNT($M5292:$N5292)=0,0,IF(IF($N5292&lt;&gt;"",$N5292,$M5292)&gt;=スコアリング基準!$B$20,スコアリング基準!$C$20,IF(IF($N5292&lt;&gt;"",$N5292,$M5292)&gt;=スコアリング基準!$B$21,スコアリング基準!$C$21,IF(IF($N5292&lt;&gt;"",$N5292,$M5292)&gt;0,スコアリング基準!$C$22,0))))</f>
        <v/>
      </c>
      <c r="T5292" s="4">
        <f>IF($O5292="可",スコアリング基準!$C$23,0)</f>
        <v/>
      </c>
      <c r="U5292" s="4">
        <f>IF(OR(COUNT($K5292:$L5292)&lt;2,$K5292=0),0,IF(ABS($L5292)/$K5292&lt;=スコアリング基準!$B$24,スコアリング基準!$C$24,IF(ABS($L5292)/$K5292&lt;=スコアリング基準!$B$25,スコアリング基準!$C$25,IF(ABS($L5292)/$K5292&lt;=スコアリング基準!$B$26,スコアリング基準!$C$26,0))))</f>
        <v/>
      </c>
      <c r="V5292" s="4">
        <f>IF($P5292="なし",スコアリング基準!$C$27,0)</f>
        <v/>
      </c>
      <c r="W5292" s="4">
        <f>IF($F5292="",0,IF(ISNUMBER($F5292),IF($F5292&lt;=スコアリング基準!$B$28,スコアリング基準!$C$28,スコアリング基準!$C$29),0))</f>
        <v/>
      </c>
      <c r="X5292" s="4">
        <f>IFERROR(VLOOKUP($B5292,スコアリング基準!$A$36:$B$46,2,FALSE),0)</f>
        <v/>
      </c>
      <c r="Y5292" s="4">
        <f>SUM($S5292:$X5292)</f>
        <v/>
      </c>
      <c r="Z5292" s="4">
        <f>IF(COUNT($M5292:$N5292)=0,"データ無",IF($Y5292&gt;=スコアリング基準!$B$30,"S",IF($Y5292&gt;=スコアリング基準!$B$31,"A",IF($Y5292&gt;=スコアリング基準!$B$32,"B","C"))))</f>
        <v/>
      </c>
      <c r="AA5292">
        <f>IFERROR(INDEX(実績DB!$I$3:$I$104,MATCH($B5292&amp;$C5292,実績DB!$J$3:$J$104,0)),"")</f>
        <v/>
      </c>
    </row>
    <row r="5293">
      <c r="A5293" t="n">
        <v>5291</v>
      </c>
      <c r="B5293" t="inlineStr">
        <is>
          <t>四国</t>
        </is>
      </c>
      <c r="C5293" t="inlineStr">
        <is>
          <t>中村変電所</t>
        </is>
      </c>
      <c r="D5293" t="inlineStr">
        <is>
          <t>高知県</t>
        </is>
      </c>
      <c r="E5293" t="n">
        <v>66</v>
      </c>
      <c r="F5293" t="n">
        <v>6.6</v>
      </c>
      <c r="G5293" s="3" t="n">
        <v>32.988213</v>
      </c>
      <c r="H5293" s="3" t="n">
        <v>132.950222</v>
      </c>
      <c r="I5293" t="inlineStr">
        <is>
          <t>Google Places(名称一致)</t>
        </is>
      </c>
      <c r="J5293" t="n">
        <v>52</v>
      </c>
      <c r="K5293" t="n">
        <v>52</v>
      </c>
      <c r="L5293" t="n">
        <v>-11</v>
      </c>
      <c r="M5293" t="n">
        <v>38</v>
      </c>
      <c r="O5293" t="inlineStr">
        <is>
          <t>不可 #2</t>
        </is>
      </c>
      <c r="P5293" t="inlineStr">
        <is>
          <t>有り</t>
        </is>
      </c>
      <c r="R5293" s="4">
        <f>IF(COUNT($M5293:$N5293)=0,"",IF(AND(IF($N5293&lt;&gt;"",$N5293,$M5293)&lt;=0,$O5293&lt;&gt;"可"),"警告",""))</f>
        <v/>
      </c>
      <c r="S5293" s="4">
        <f>IF(COUNT($M5293:$N5293)=0,0,IF(IF($N5293&lt;&gt;"",$N5293,$M5293)&gt;=スコアリング基準!$B$20,スコアリング基準!$C$20,IF(IF($N5293&lt;&gt;"",$N5293,$M5293)&gt;=スコアリング基準!$B$21,スコアリング基準!$C$21,IF(IF($N5293&lt;&gt;"",$N5293,$M5293)&gt;0,スコアリング基準!$C$22,0))))</f>
        <v/>
      </c>
      <c r="T5293" s="4">
        <f>IF($O5293="可",スコアリング基準!$C$23,0)</f>
        <v/>
      </c>
      <c r="U5293" s="4">
        <f>IF(OR(COUNT($K5293:$L5293)&lt;2,$K5293=0),0,IF(ABS($L5293)/$K5293&lt;=スコアリング基準!$B$24,スコアリング基準!$C$24,IF(ABS($L5293)/$K5293&lt;=スコアリング基準!$B$25,スコアリング基準!$C$25,IF(ABS($L5293)/$K5293&lt;=スコアリング基準!$B$26,スコアリング基準!$C$26,0))))</f>
        <v/>
      </c>
      <c r="V5293" s="4">
        <f>IF($P5293="なし",スコアリング基準!$C$27,0)</f>
        <v/>
      </c>
      <c r="W5293" s="4">
        <f>IF($F5293="",0,IF(ISNUMBER($F5293),IF($F5293&lt;=スコアリング基準!$B$28,スコアリング基準!$C$28,スコアリング基準!$C$29),0))</f>
        <v/>
      </c>
      <c r="X5293" s="4">
        <f>IFERROR(VLOOKUP($B5293,スコアリング基準!$A$36:$B$46,2,FALSE),0)</f>
        <v/>
      </c>
      <c r="Y5293" s="4">
        <f>SUM($S5293:$X5293)</f>
        <v/>
      </c>
      <c r="Z5293" s="4">
        <f>IF(COUNT($M5293:$N5293)=0,"データ無",IF($Y5293&gt;=スコアリング基準!$B$30,"S",IF($Y5293&gt;=スコアリング基準!$B$31,"A",IF($Y5293&gt;=スコアリング基準!$B$32,"B","C"))))</f>
        <v/>
      </c>
      <c r="AA5293">
        <f>IFERROR(INDEX(実績DB!$I$3:$I$104,MATCH($B5293&amp;$C5293,実績DB!$J$3:$J$104,0)),"")</f>
        <v/>
      </c>
    </row>
    <row r="5294">
      <c r="A5294" t="n">
        <v>5292</v>
      </c>
      <c r="B5294" t="inlineStr">
        <is>
          <t>四国</t>
        </is>
      </c>
      <c r="C5294" t="inlineStr">
        <is>
          <t>中野変電所</t>
        </is>
      </c>
      <c r="D5294" t="inlineStr">
        <is>
          <t>愛媛県</t>
        </is>
      </c>
      <c r="E5294" t="n">
        <v>66</v>
      </c>
      <c r="F5294" t="n">
        <v>6</v>
      </c>
      <c r="G5294" s="3" t="n"/>
      <c r="H5294" s="3" t="n"/>
      <c r="I5294" t="inlineStr">
        <is>
          <t>未取得</t>
        </is>
      </c>
      <c r="J5294" t="n">
        <v>33</v>
      </c>
      <c r="K5294" t="n">
        <v>33</v>
      </c>
      <c r="L5294" t="n">
        <v>-16</v>
      </c>
      <c r="M5294" t="n">
        <v>17</v>
      </c>
      <c r="O5294" t="inlineStr">
        <is>
          <t>不可 #3</t>
        </is>
      </c>
      <c r="P5294" t="inlineStr">
        <is>
          <t>有り</t>
        </is>
      </c>
      <c r="R5294" s="4">
        <f>IF(COUNT($M5294:$N5294)=0,"",IF(AND(IF($N5294&lt;&gt;"",$N5294,$M5294)&lt;=0,$O5294&lt;&gt;"可"),"警告",""))</f>
        <v/>
      </c>
      <c r="S5294" s="4">
        <f>IF(COUNT($M5294:$N5294)=0,0,IF(IF($N5294&lt;&gt;"",$N5294,$M5294)&gt;=スコアリング基準!$B$20,スコアリング基準!$C$20,IF(IF($N5294&lt;&gt;"",$N5294,$M5294)&gt;=スコアリング基準!$B$21,スコアリング基準!$C$21,IF(IF($N5294&lt;&gt;"",$N5294,$M5294)&gt;0,スコアリング基準!$C$22,0))))</f>
        <v/>
      </c>
      <c r="T5294" s="4">
        <f>IF($O5294="可",スコアリング基準!$C$23,0)</f>
        <v/>
      </c>
      <c r="U5294" s="4">
        <f>IF(OR(COUNT($K5294:$L5294)&lt;2,$K5294=0),0,IF(ABS($L5294)/$K5294&lt;=スコアリング基準!$B$24,スコアリング基準!$C$24,IF(ABS($L5294)/$K5294&lt;=スコアリング基準!$B$25,スコアリング基準!$C$25,IF(ABS($L5294)/$K5294&lt;=スコアリング基準!$B$26,スコアリング基準!$C$26,0))))</f>
        <v/>
      </c>
      <c r="V5294" s="4">
        <f>IF($P5294="なし",スコアリング基準!$C$27,0)</f>
        <v/>
      </c>
      <c r="W5294" s="4">
        <f>IF($F5294="",0,IF(ISNUMBER($F5294),IF($F5294&lt;=スコアリング基準!$B$28,スコアリング基準!$C$28,スコアリング基準!$C$29),0))</f>
        <v/>
      </c>
      <c r="X5294" s="4">
        <f>IFERROR(VLOOKUP($B5294,スコアリング基準!$A$36:$B$46,2,FALSE),0)</f>
        <v/>
      </c>
      <c r="Y5294" s="4">
        <f>SUM($S5294:$X5294)</f>
        <v/>
      </c>
      <c r="Z5294" s="4">
        <f>IF(COUNT($M5294:$N5294)=0,"データ無",IF($Y5294&gt;=スコアリング基準!$B$30,"S",IF($Y5294&gt;=スコアリング基準!$B$31,"A",IF($Y5294&gt;=スコアリング基準!$B$32,"B","C"))))</f>
        <v/>
      </c>
      <c r="AA5294">
        <f>IFERROR(INDEX(実績DB!$I$3:$I$104,MATCH($B5294&amp;$C5294,実績DB!$J$3:$J$104,0)),"")</f>
        <v/>
      </c>
    </row>
    <row r="5295">
      <c r="A5295" t="n">
        <v>5293</v>
      </c>
      <c r="B5295" t="inlineStr">
        <is>
          <t>四国</t>
        </is>
      </c>
      <c r="C5295" t="inlineStr">
        <is>
          <t>丸の内変電所</t>
        </is>
      </c>
      <c r="D5295" t="inlineStr">
        <is>
          <t>香川県</t>
        </is>
      </c>
      <c r="E5295" t="n">
        <v>66</v>
      </c>
      <c r="F5295" t="n">
        <v>6.6</v>
      </c>
      <c r="G5295" s="3" t="n">
        <v>34.348752</v>
      </c>
      <c r="H5295" s="3" t="n">
        <v>134.053972</v>
      </c>
      <c r="I5295" t="inlineStr">
        <is>
          <t>Google Places(名称一致)</t>
        </is>
      </c>
      <c r="J5295" t="n">
        <v>28</v>
      </c>
      <c r="K5295" t="n">
        <v>28</v>
      </c>
      <c r="L5295" t="n">
        <v>0</v>
      </c>
      <c r="M5295" t="n">
        <v>28</v>
      </c>
      <c r="O5295" t="inlineStr">
        <is>
          <t>不可 #2</t>
        </is>
      </c>
      <c r="P5295" t="inlineStr">
        <is>
          <t>なし</t>
        </is>
      </c>
      <c r="R5295" s="4">
        <f>IF(COUNT($M5295:$N5295)=0,"",IF(AND(IF($N5295&lt;&gt;"",$N5295,$M5295)&lt;=0,$O5295&lt;&gt;"可"),"警告",""))</f>
        <v/>
      </c>
      <c r="S5295" s="4">
        <f>IF(COUNT($M5295:$N5295)=0,0,IF(IF($N5295&lt;&gt;"",$N5295,$M5295)&gt;=スコアリング基準!$B$20,スコアリング基準!$C$20,IF(IF($N5295&lt;&gt;"",$N5295,$M5295)&gt;=スコアリング基準!$B$21,スコアリング基準!$C$21,IF(IF($N5295&lt;&gt;"",$N5295,$M5295)&gt;0,スコアリング基準!$C$22,0))))</f>
        <v/>
      </c>
      <c r="T5295" s="4">
        <f>IF($O5295="可",スコアリング基準!$C$23,0)</f>
        <v/>
      </c>
      <c r="U5295" s="4">
        <f>IF(OR(COUNT($K5295:$L5295)&lt;2,$K5295=0),0,IF(ABS($L5295)/$K5295&lt;=スコアリング基準!$B$24,スコアリング基準!$C$24,IF(ABS($L5295)/$K5295&lt;=スコアリング基準!$B$25,スコアリング基準!$C$25,IF(ABS($L5295)/$K5295&lt;=スコアリング基準!$B$26,スコアリング基準!$C$26,0))))</f>
        <v/>
      </c>
      <c r="V5295" s="4">
        <f>IF($P5295="なし",スコアリング基準!$C$27,0)</f>
        <v/>
      </c>
      <c r="W5295" s="4">
        <f>IF($F5295="",0,IF(ISNUMBER($F5295),IF($F5295&lt;=スコアリング基準!$B$28,スコアリング基準!$C$28,スコアリング基準!$C$29),0))</f>
        <v/>
      </c>
      <c r="X5295" s="4">
        <f>IFERROR(VLOOKUP($B5295,スコアリング基準!$A$36:$B$46,2,FALSE),0)</f>
        <v/>
      </c>
      <c r="Y5295" s="4">
        <f>SUM($S5295:$X5295)</f>
        <v/>
      </c>
      <c r="Z5295" s="4">
        <f>IF(COUNT($M5295:$N5295)=0,"データ無",IF($Y5295&gt;=スコアリング基準!$B$30,"S",IF($Y5295&gt;=スコアリング基準!$B$31,"A",IF($Y5295&gt;=スコアリング基準!$B$32,"B","C"))))</f>
        <v/>
      </c>
      <c r="AA5295">
        <f>IFERROR(INDEX(実績DB!$I$3:$I$104,MATCH($B5295&amp;$C5295,実績DB!$J$3:$J$104,0)),"")</f>
        <v/>
      </c>
    </row>
    <row r="5296">
      <c r="A5296" t="n">
        <v>5294</v>
      </c>
      <c r="B5296" t="inlineStr">
        <is>
          <t>四国</t>
        </is>
      </c>
      <c r="C5296" t="inlineStr">
        <is>
          <t>丹原変電所</t>
        </is>
      </c>
      <c r="D5296" t="inlineStr">
        <is>
          <t>愛媛県</t>
        </is>
      </c>
      <c r="E5296" t="n">
        <v>66</v>
      </c>
      <c r="F5296" t="n">
        <v>6</v>
      </c>
      <c r="G5296" s="3" t="n">
        <v>33.89239</v>
      </c>
      <c r="H5296" s="3" t="n">
        <v>133.051467</v>
      </c>
      <c r="I5296" t="inlineStr">
        <is>
          <t>Google Places(名称一致)</t>
        </is>
      </c>
      <c r="J5296" t="n">
        <v>33</v>
      </c>
      <c r="K5296" t="n">
        <v>33</v>
      </c>
      <c r="L5296" t="n">
        <v>-25</v>
      </c>
      <c r="M5296" t="n">
        <v>8</v>
      </c>
      <c r="O5296" t="inlineStr">
        <is>
          <t>不可 #3</t>
        </is>
      </c>
      <c r="P5296" t="inlineStr">
        <is>
          <t>有り</t>
        </is>
      </c>
      <c r="R5296" s="4">
        <f>IF(COUNT($M5296:$N5296)=0,"",IF(AND(IF($N5296&lt;&gt;"",$N5296,$M5296)&lt;=0,$O5296&lt;&gt;"可"),"警告",""))</f>
        <v/>
      </c>
      <c r="S5296" s="4">
        <f>IF(COUNT($M5296:$N5296)=0,0,IF(IF($N5296&lt;&gt;"",$N5296,$M5296)&gt;=スコアリング基準!$B$20,スコアリング基準!$C$20,IF(IF($N5296&lt;&gt;"",$N5296,$M5296)&gt;=スコアリング基準!$B$21,スコアリング基準!$C$21,IF(IF($N5296&lt;&gt;"",$N5296,$M5296)&gt;0,スコアリング基準!$C$22,0))))</f>
        <v/>
      </c>
      <c r="T5296" s="4">
        <f>IF($O5296="可",スコアリング基準!$C$23,0)</f>
        <v/>
      </c>
      <c r="U5296" s="4">
        <f>IF(OR(COUNT($K5296:$L5296)&lt;2,$K5296=0),0,IF(ABS($L5296)/$K5296&lt;=スコアリング基準!$B$24,スコアリング基準!$C$24,IF(ABS($L5296)/$K5296&lt;=スコアリング基準!$B$25,スコアリング基準!$C$25,IF(ABS($L5296)/$K5296&lt;=スコアリング基準!$B$26,スコアリング基準!$C$26,0))))</f>
        <v/>
      </c>
      <c r="V5296" s="4">
        <f>IF($P5296="なし",スコアリング基準!$C$27,0)</f>
        <v/>
      </c>
      <c r="W5296" s="4">
        <f>IF($F5296="",0,IF(ISNUMBER($F5296),IF($F5296&lt;=スコアリング基準!$B$28,スコアリング基準!$C$28,スコアリング基準!$C$29),0))</f>
        <v/>
      </c>
      <c r="X5296" s="4">
        <f>IFERROR(VLOOKUP($B5296,スコアリング基準!$A$36:$B$46,2,FALSE),0)</f>
        <v/>
      </c>
      <c r="Y5296" s="4">
        <f>SUM($S5296:$X5296)</f>
        <v/>
      </c>
      <c r="Z5296" s="4">
        <f>IF(COUNT($M5296:$N5296)=0,"データ無",IF($Y5296&gt;=スコアリング基準!$B$30,"S",IF($Y5296&gt;=スコアリング基準!$B$31,"A",IF($Y5296&gt;=スコアリング基準!$B$32,"B","C"))))</f>
        <v/>
      </c>
      <c r="AA5296">
        <f>IFERROR(INDEX(実績DB!$I$3:$I$104,MATCH($B5296&amp;$C5296,実績DB!$J$3:$J$104,0)),"")</f>
        <v/>
      </c>
    </row>
    <row r="5297">
      <c r="A5297" t="n">
        <v>5295</v>
      </c>
      <c r="B5297" t="inlineStr">
        <is>
          <t>四国</t>
        </is>
      </c>
      <c r="C5297" t="inlineStr">
        <is>
          <t>亀岡変電所</t>
        </is>
      </c>
      <c r="D5297" t="inlineStr">
        <is>
          <t>愛媛県</t>
        </is>
      </c>
      <c r="E5297" t="n">
        <v>66</v>
      </c>
      <c r="F5297" t="n">
        <v>6</v>
      </c>
      <c r="G5297" s="3" t="n">
        <v>34.057627</v>
      </c>
      <c r="H5297" s="3" t="n">
        <v>132.888519</v>
      </c>
      <c r="I5297" t="inlineStr">
        <is>
          <t>Google Places(名称一致)</t>
        </is>
      </c>
      <c r="J5297" t="n">
        <v>28</v>
      </c>
      <c r="K5297" t="n">
        <v>28</v>
      </c>
      <c r="L5297" t="n">
        <v>-12</v>
      </c>
      <c r="M5297" t="n">
        <v>16</v>
      </c>
      <c r="O5297" t="inlineStr">
        <is>
          <t>不可 #3</t>
        </is>
      </c>
      <c r="P5297" t="inlineStr">
        <is>
          <t>有り</t>
        </is>
      </c>
      <c r="R5297" s="4">
        <f>IF(COUNT($M5297:$N5297)=0,"",IF(AND(IF($N5297&lt;&gt;"",$N5297,$M5297)&lt;=0,$O5297&lt;&gt;"可"),"警告",""))</f>
        <v/>
      </c>
      <c r="S5297" s="4">
        <f>IF(COUNT($M5297:$N5297)=0,0,IF(IF($N5297&lt;&gt;"",$N5297,$M5297)&gt;=スコアリング基準!$B$20,スコアリング基準!$C$20,IF(IF($N5297&lt;&gt;"",$N5297,$M5297)&gt;=スコアリング基準!$B$21,スコアリング基準!$C$21,IF(IF($N5297&lt;&gt;"",$N5297,$M5297)&gt;0,スコアリング基準!$C$22,0))))</f>
        <v/>
      </c>
      <c r="T5297" s="4">
        <f>IF($O5297="可",スコアリング基準!$C$23,0)</f>
        <v/>
      </c>
      <c r="U5297" s="4">
        <f>IF(OR(COUNT($K5297:$L5297)&lt;2,$K5297=0),0,IF(ABS($L5297)/$K5297&lt;=スコアリング基準!$B$24,スコアリング基準!$C$24,IF(ABS($L5297)/$K5297&lt;=スコアリング基準!$B$25,スコアリング基準!$C$25,IF(ABS($L5297)/$K5297&lt;=スコアリング基準!$B$26,スコアリング基準!$C$26,0))))</f>
        <v/>
      </c>
      <c r="V5297" s="4">
        <f>IF($P5297="なし",スコアリング基準!$C$27,0)</f>
        <v/>
      </c>
      <c r="W5297" s="4">
        <f>IF($F5297="",0,IF(ISNUMBER($F5297),IF($F5297&lt;=スコアリング基準!$B$28,スコアリング基準!$C$28,スコアリング基準!$C$29),0))</f>
        <v/>
      </c>
      <c r="X5297" s="4">
        <f>IFERROR(VLOOKUP($B5297,スコアリング基準!$A$36:$B$46,2,FALSE),0)</f>
        <v/>
      </c>
      <c r="Y5297" s="4">
        <f>SUM($S5297:$X5297)</f>
        <v/>
      </c>
      <c r="Z5297" s="4">
        <f>IF(COUNT($M5297:$N5297)=0,"データ無",IF($Y5297&gt;=スコアリング基準!$B$30,"S",IF($Y5297&gt;=スコアリング基準!$B$31,"A",IF($Y5297&gt;=スコアリング基準!$B$32,"B","C"))))</f>
        <v/>
      </c>
      <c r="AA5297">
        <f>IFERROR(INDEX(実績DB!$I$3:$I$104,MATCH($B5297&amp;$C5297,実績DB!$J$3:$J$104,0)),"")</f>
        <v/>
      </c>
    </row>
    <row r="5298">
      <c r="A5298" t="n">
        <v>5296</v>
      </c>
      <c r="B5298" t="inlineStr">
        <is>
          <t>四国</t>
        </is>
      </c>
      <c r="C5298" t="inlineStr">
        <is>
          <t>亀浦変電所</t>
        </is>
      </c>
      <c r="D5298" t="inlineStr">
        <is>
          <t>愛媛県</t>
        </is>
      </c>
      <c r="E5298" t="n">
        <v>66</v>
      </c>
      <c r="F5298" t="n">
        <v>6</v>
      </c>
      <c r="G5298" s="3" t="n">
        <v>33.489831</v>
      </c>
      <c r="H5298" s="3" t="n">
        <v>132.316661</v>
      </c>
      <c r="I5298" t="inlineStr">
        <is>
          <t>Google Places(名称一致)</t>
        </is>
      </c>
      <c r="J5298" t="n">
        <v>21</v>
      </c>
      <c r="K5298" t="n">
        <v>21</v>
      </c>
      <c r="L5298" t="n">
        <v>0</v>
      </c>
      <c r="M5298" t="n">
        <v>21</v>
      </c>
      <c r="O5298" t="inlineStr">
        <is>
          <t>不可 #3</t>
        </is>
      </c>
      <c r="P5298" t="inlineStr">
        <is>
          <t>有り</t>
        </is>
      </c>
      <c r="R5298" s="4">
        <f>IF(COUNT($M5298:$N5298)=0,"",IF(AND(IF($N5298&lt;&gt;"",$N5298,$M5298)&lt;=0,$O5298&lt;&gt;"可"),"警告",""))</f>
        <v/>
      </c>
      <c r="S5298" s="4">
        <f>IF(COUNT($M5298:$N5298)=0,0,IF(IF($N5298&lt;&gt;"",$N5298,$M5298)&gt;=スコアリング基準!$B$20,スコアリング基準!$C$20,IF(IF($N5298&lt;&gt;"",$N5298,$M5298)&gt;=スコアリング基準!$B$21,スコアリング基準!$C$21,IF(IF($N5298&lt;&gt;"",$N5298,$M5298)&gt;0,スコアリング基準!$C$22,0))))</f>
        <v/>
      </c>
      <c r="T5298" s="4">
        <f>IF($O5298="可",スコアリング基準!$C$23,0)</f>
        <v/>
      </c>
      <c r="U5298" s="4">
        <f>IF(OR(COUNT($K5298:$L5298)&lt;2,$K5298=0),0,IF(ABS($L5298)/$K5298&lt;=スコアリング基準!$B$24,スコアリング基準!$C$24,IF(ABS($L5298)/$K5298&lt;=スコアリング基準!$B$25,スコアリング基準!$C$25,IF(ABS($L5298)/$K5298&lt;=スコアリング基準!$B$26,スコアリング基準!$C$26,0))))</f>
        <v/>
      </c>
      <c r="V5298" s="4">
        <f>IF($P5298="なし",スコアリング基準!$C$27,0)</f>
        <v/>
      </c>
      <c r="W5298" s="4">
        <f>IF($F5298="",0,IF(ISNUMBER($F5298),IF($F5298&lt;=スコアリング基準!$B$28,スコアリング基準!$C$28,スコアリング基準!$C$29),0))</f>
        <v/>
      </c>
      <c r="X5298" s="4">
        <f>IFERROR(VLOOKUP($B5298,スコアリング基準!$A$36:$B$46,2,FALSE),0)</f>
        <v/>
      </c>
      <c r="Y5298" s="4">
        <f>SUM($S5298:$X5298)</f>
        <v/>
      </c>
      <c r="Z5298" s="4">
        <f>IF(COUNT($M5298:$N5298)=0,"データ無",IF($Y5298&gt;=スコアリング基準!$B$30,"S",IF($Y5298&gt;=スコアリング基準!$B$31,"A",IF($Y5298&gt;=スコアリング基準!$B$32,"B","C"))))</f>
        <v/>
      </c>
      <c r="AA5298">
        <f>IFERROR(INDEX(実績DB!$I$3:$I$104,MATCH($B5298&amp;$C5298,実績DB!$J$3:$J$104,0)),"")</f>
        <v/>
      </c>
    </row>
    <row r="5299">
      <c r="A5299" t="n">
        <v>5297</v>
      </c>
      <c r="B5299" t="inlineStr">
        <is>
          <t>四国</t>
        </is>
      </c>
      <c r="C5299" t="inlineStr">
        <is>
          <t>仁尾変電所</t>
        </is>
      </c>
      <c r="D5299" t="inlineStr">
        <is>
          <t>香川県</t>
        </is>
      </c>
      <c r="E5299" t="n">
        <v>66</v>
      </c>
      <c r="F5299" t="n">
        <v>6.6</v>
      </c>
      <c r="G5299" s="3" t="n">
        <v>34.206275</v>
      </c>
      <c r="H5299" s="3" t="n">
        <v>133.645218</v>
      </c>
      <c r="I5299" t="inlineStr">
        <is>
          <t>Google Places(名称一致)</t>
        </is>
      </c>
      <c r="J5299" t="n">
        <v>16</v>
      </c>
      <c r="K5299" t="n">
        <v>16</v>
      </c>
      <c r="L5299" t="n">
        <v>-11</v>
      </c>
      <c r="M5299" t="n">
        <v>5</v>
      </c>
      <c r="O5299" t="inlineStr">
        <is>
          <t>不可 #2</t>
        </is>
      </c>
      <c r="P5299" t="inlineStr">
        <is>
          <t>なし</t>
        </is>
      </c>
      <c r="R5299" s="4">
        <f>IF(COUNT($M5299:$N5299)=0,"",IF(AND(IF($N5299&lt;&gt;"",$N5299,$M5299)&lt;=0,$O5299&lt;&gt;"可"),"警告",""))</f>
        <v/>
      </c>
      <c r="S5299" s="4">
        <f>IF(COUNT($M5299:$N5299)=0,0,IF(IF($N5299&lt;&gt;"",$N5299,$M5299)&gt;=スコアリング基準!$B$20,スコアリング基準!$C$20,IF(IF($N5299&lt;&gt;"",$N5299,$M5299)&gt;=スコアリング基準!$B$21,スコアリング基準!$C$21,IF(IF($N5299&lt;&gt;"",$N5299,$M5299)&gt;0,スコアリング基準!$C$22,0))))</f>
        <v/>
      </c>
      <c r="T5299" s="4">
        <f>IF($O5299="可",スコアリング基準!$C$23,0)</f>
        <v/>
      </c>
      <c r="U5299" s="4">
        <f>IF(OR(COUNT($K5299:$L5299)&lt;2,$K5299=0),0,IF(ABS($L5299)/$K5299&lt;=スコアリング基準!$B$24,スコアリング基準!$C$24,IF(ABS($L5299)/$K5299&lt;=スコアリング基準!$B$25,スコアリング基準!$C$25,IF(ABS($L5299)/$K5299&lt;=スコアリング基準!$B$26,スコアリング基準!$C$26,0))))</f>
        <v/>
      </c>
      <c r="V5299" s="4">
        <f>IF($P5299="なし",スコアリング基準!$C$27,0)</f>
        <v/>
      </c>
      <c r="W5299" s="4">
        <f>IF($F5299="",0,IF(ISNUMBER($F5299),IF($F5299&lt;=スコアリング基準!$B$28,スコアリング基準!$C$28,スコアリング基準!$C$29),0))</f>
        <v/>
      </c>
      <c r="X5299" s="4">
        <f>IFERROR(VLOOKUP($B5299,スコアリング基準!$A$36:$B$46,2,FALSE),0)</f>
        <v/>
      </c>
      <c r="Y5299" s="4">
        <f>SUM($S5299:$X5299)</f>
        <v/>
      </c>
      <c r="Z5299" s="4">
        <f>IF(COUNT($M5299:$N5299)=0,"データ無",IF($Y5299&gt;=スコアリング基準!$B$30,"S",IF($Y5299&gt;=スコアリング基準!$B$31,"A",IF($Y5299&gt;=スコアリング基準!$B$32,"B","C"))))</f>
        <v/>
      </c>
      <c r="AA5299">
        <f>IFERROR(INDEX(実績DB!$I$3:$I$104,MATCH($B5299&amp;$C5299,実績DB!$J$3:$J$104,0)),"")</f>
        <v/>
      </c>
    </row>
    <row r="5300">
      <c r="A5300" t="n">
        <v>5298</v>
      </c>
      <c r="B5300" t="inlineStr">
        <is>
          <t>四国</t>
        </is>
      </c>
      <c r="C5300" t="inlineStr">
        <is>
          <t>今切変電所</t>
        </is>
      </c>
      <c r="D5300" t="inlineStr">
        <is>
          <t>徳島県</t>
        </is>
      </c>
      <c r="E5300" t="n">
        <v>66</v>
      </c>
      <c r="F5300" t="n">
        <v>6.6</v>
      </c>
      <c r="G5300" s="3" t="n">
        <v>34.123758</v>
      </c>
      <c r="H5300" s="3" t="n">
        <v>134.577533</v>
      </c>
      <c r="I5300" t="inlineStr">
        <is>
          <t>Google Places(名称一致)</t>
        </is>
      </c>
      <c r="J5300" t="n">
        <v>57</v>
      </c>
      <c r="K5300" t="n">
        <v>57</v>
      </c>
      <c r="L5300" t="n">
        <v>-13</v>
      </c>
      <c r="M5300" t="n">
        <v>44</v>
      </c>
      <c r="O5300" t="inlineStr">
        <is>
          <t>不可 #2</t>
        </is>
      </c>
      <c r="P5300" t="inlineStr">
        <is>
          <t>なし</t>
        </is>
      </c>
      <c r="R5300" s="4">
        <f>IF(COUNT($M5300:$N5300)=0,"",IF(AND(IF($N5300&lt;&gt;"",$N5300,$M5300)&lt;=0,$O5300&lt;&gt;"可"),"警告",""))</f>
        <v/>
      </c>
      <c r="S5300" s="4">
        <f>IF(COUNT($M5300:$N5300)=0,0,IF(IF($N5300&lt;&gt;"",$N5300,$M5300)&gt;=スコアリング基準!$B$20,スコアリング基準!$C$20,IF(IF($N5300&lt;&gt;"",$N5300,$M5300)&gt;=スコアリング基準!$B$21,スコアリング基準!$C$21,IF(IF($N5300&lt;&gt;"",$N5300,$M5300)&gt;0,スコアリング基準!$C$22,0))))</f>
        <v/>
      </c>
      <c r="T5300" s="4">
        <f>IF($O5300="可",スコアリング基準!$C$23,0)</f>
        <v/>
      </c>
      <c r="U5300" s="4">
        <f>IF(OR(COUNT($K5300:$L5300)&lt;2,$K5300=0),0,IF(ABS($L5300)/$K5300&lt;=スコアリング基準!$B$24,スコアリング基準!$C$24,IF(ABS($L5300)/$K5300&lt;=スコアリング基準!$B$25,スコアリング基準!$C$25,IF(ABS($L5300)/$K5300&lt;=スコアリング基準!$B$26,スコアリング基準!$C$26,0))))</f>
        <v/>
      </c>
      <c r="V5300" s="4">
        <f>IF($P5300="なし",スコアリング基準!$C$27,0)</f>
        <v/>
      </c>
      <c r="W5300" s="4">
        <f>IF($F5300="",0,IF(ISNUMBER($F5300),IF($F5300&lt;=スコアリング基準!$B$28,スコアリング基準!$C$28,スコアリング基準!$C$29),0))</f>
        <v/>
      </c>
      <c r="X5300" s="4">
        <f>IFERROR(VLOOKUP($B5300,スコアリング基準!$A$36:$B$46,2,FALSE),0)</f>
        <v/>
      </c>
      <c r="Y5300" s="4">
        <f>SUM($S5300:$X5300)</f>
        <v/>
      </c>
      <c r="Z5300" s="4">
        <f>IF(COUNT($M5300:$N5300)=0,"データ無",IF($Y5300&gt;=スコアリング基準!$B$30,"S",IF($Y5300&gt;=スコアリング基準!$B$31,"A",IF($Y5300&gt;=スコアリング基準!$B$32,"B","C"))))</f>
        <v/>
      </c>
      <c r="AA5300">
        <f>IFERROR(INDEX(実績DB!$I$3:$I$104,MATCH($B5300&amp;$C5300,実績DB!$J$3:$J$104,0)),"")</f>
        <v/>
      </c>
    </row>
    <row r="5301">
      <c r="A5301" t="n">
        <v>5299</v>
      </c>
      <c r="B5301" t="inlineStr">
        <is>
          <t>四国</t>
        </is>
      </c>
      <c r="C5301" t="inlineStr">
        <is>
          <t>今治変電所</t>
        </is>
      </c>
      <c r="D5301" t="inlineStr">
        <is>
          <t>愛媛県</t>
        </is>
      </c>
      <c r="E5301" t="n">
        <v>66</v>
      </c>
      <c r="F5301" t="n">
        <v>6</v>
      </c>
      <c r="G5301" s="3" t="n">
        <v>34.04951</v>
      </c>
      <c r="H5301" s="3" t="n">
        <v>132.986829</v>
      </c>
      <c r="I5301" t="inlineStr">
        <is>
          <t>Google Places(名称一致)</t>
        </is>
      </c>
      <c r="J5301" t="n">
        <v>38</v>
      </c>
      <c r="K5301" t="n">
        <v>38</v>
      </c>
      <c r="L5301" t="n">
        <v>-19</v>
      </c>
      <c r="M5301" t="n">
        <v>19</v>
      </c>
      <c r="O5301" t="inlineStr">
        <is>
          <t>不可 #3</t>
        </is>
      </c>
      <c r="P5301" t="inlineStr">
        <is>
          <t>有り</t>
        </is>
      </c>
      <c r="R5301" s="4">
        <f>IF(COUNT($M5301:$N5301)=0,"",IF(AND(IF($N5301&lt;&gt;"",$N5301,$M5301)&lt;=0,$O5301&lt;&gt;"可"),"警告",""))</f>
        <v/>
      </c>
      <c r="S5301" s="4">
        <f>IF(COUNT($M5301:$N5301)=0,0,IF(IF($N5301&lt;&gt;"",$N5301,$M5301)&gt;=スコアリング基準!$B$20,スコアリング基準!$C$20,IF(IF($N5301&lt;&gt;"",$N5301,$M5301)&gt;=スコアリング基準!$B$21,スコアリング基準!$C$21,IF(IF($N5301&lt;&gt;"",$N5301,$M5301)&gt;0,スコアリング基準!$C$22,0))))</f>
        <v/>
      </c>
      <c r="T5301" s="4">
        <f>IF($O5301="可",スコアリング基準!$C$23,0)</f>
        <v/>
      </c>
      <c r="U5301" s="4">
        <f>IF(OR(COUNT($K5301:$L5301)&lt;2,$K5301=0),0,IF(ABS($L5301)/$K5301&lt;=スコアリング基準!$B$24,スコアリング基準!$C$24,IF(ABS($L5301)/$K5301&lt;=スコアリング基準!$B$25,スコアリング基準!$C$25,IF(ABS($L5301)/$K5301&lt;=スコアリング基準!$B$26,スコアリング基準!$C$26,0))))</f>
        <v/>
      </c>
      <c r="V5301" s="4">
        <f>IF($P5301="なし",スコアリング基準!$C$27,0)</f>
        <v/>
      </c>
      <c r="W5301" s="4">
        <f>IF($F5301="",0,IF(ISNUMBER($F5301),IF($F5301&lt;=スコアリング基準!$B$28,スコアリング基準!$C$28,スコアリング基準!$C$29),0))</f>
        <v/>
      </c>
      <c r="X5301" s="4">
        <f>IFERROR(VLOOKUP($B5301,スコアリング基準!$A$36:$B$46,2,FALSE),0)</f>
        <v/>
      </c>
      <c r="Y5301" s="4">
        <f>SUM($S5301:$X5301)</f>
        <v/>
      </c>
      <c r="Z5301" s="4">
        <f>IF(COUNT($M5301:$N5301)=0,"データ無",IF($Y5301&gt;=スコアリング基準!$B$30,"S",IF($Y5301&gt;=スコアリング基準!$B$31,"A",IF($Y5301&gt;=スコアリング基準!$B$32,"B","C"))))</f>
        <v/>
      </c>
      <c r="AA5301">
        <f>IFERROR(INDEX(実績DB!$I$3:$I$104,MATCH($B5301&amp;$C5301,実績DB!$J$3:$J$104,0)),"")</f>
        <v/>
      </c>
    </row>
    <row r="5302">
      <c r="A5302" t="n">
        <v>5300</v>
      </c>
      <c r="B5302" t="inlineStr">
        <is>
          <t>四国</t>
        </is>
      </c>
      <c r="C5302" t="inlineStr">
        <is>
          <t>仏生山変電所</t>
        </is>
      </c>
      <c r="D5302" t="inlineStr">
        <is>
          <t>香川県</t>
        </is>
      </c>
      <c r="E5302" t="n">
        <v>66</v>
      </c>
      <c r="F5302" t="n">
        <v>6.6</v>
      </c>
      <c r="G5302" s="3" t="n">
        <v>34.288336</v>
      </c>
      <c r="H5302" s="3" t="n">
        <v>134.03217</v>
      </c>
      <c r="I5302" t="inlineStr">
        <is>
          <t>Google Places(名称一致)</t>
        </is>
      </c>
      <c r="J5302" t="n">
        <v>57</v>
      </c>
      <c r="K5302" t="n">
        <v>57</v>
      </c>
      <c r="L5302" t="n">
        <v>-20</v>
      </c>
      <c r="M5302" t="n">
        <v>37</v>
      </c>
      <c r="O5302" t="inlineStr">
        <is>
          <t>不可 #2</t>
        </is>
      </c>
      <c r="P5302" t="inlineStr">
        <is>
          <t>有り</t>
        </is>
      </c>
      <c r="R5302" s="4">
        <f>IF(COUNT($M5302:$N5302)=0,"",IF(AND(IF($N5302&lt;&gt;"",$N5302,$M5302)&lt;=0,$O5302&lt;&gt;"可"),"警告",""))</f>
        <v/>
      </c>
      <c r="S5302" s="4">
        <f>IF(COUNT($M5302:$N5302)=0,0,IF(IF($N5302&lt;&gt;"",$N5302,$M5302)&gt;=スコアリング基準!$B$20,スコアリング基準!$C$20,IF(IF($N5302&lt;&gt;"",$N5302,$M5302)&gt;=スコアリング基準!$B$21,スコアリング基準!$C$21,IF(IF($N5302&lt;&gt;"",$N5302,$M5302)&gt;0,スコアリング基準!$C$22,0))))</f>
        <v/>
      </c>
      <c r="T5302" s="4">
        <f>IF($O5302="可",スコアリング基準!$C$23,0)</f>
        <v/>
      </c>
      <c r="U5302" s="4">
        <f>IF(OR(COUNT($K5302:$L5302)&lt;2,$K5302=0),0,IF(ABS($L5302)/$K5302&lt;=スコアリング基準!$B$24,スコアリング基準!$C$24,IF(ABS($L5302)/$K5302&lt;=スコアリング基準!$B$25,スコアリング基準!$C$25,IF(ABS($L5302)/$K5302&lt;=スコアリング基準!$B$26,スコアリング基準!$C$26,0))))</f>
        <v/>
      </c>
      <c r="V5302" s="4">
        <f>IF($P5302="なし",スコアリング基準!$C$27,0)</f>
        <v/>
      </c>
      <c r="W5302" s="4">
        <f>IF($F5302="",0,IF(ISNUMBER($F5302),IF($F5302&lt;=スコアリング基準!$B$28,スコアリング基準!$C$28,スコアリング基準!$C$29),0))</f>
        <v/>
      </c>
      <c r="X5302" s="4">
        <f>IFERROR(VLOOKUP($B5302,スコアリング基準!$A$36:$B$46,2,FALSE),0)</f>
        <v/>
      </c>
      <c r="Y5302" s="4">
        <f>SUM($S5302:$X5302)</f>
        <v/>
      </c>
      <c r="Z5302" s="4">
        <f>IF(COUNT($M5302:$N5302)=0,"データ無",IF($Y5302&gt;=スコアリング基準!$B$30,"S",IF($Y5302&gt;=スコアリング基準!$B$31,"A",IF($Y5302&gt;=スコアリング基準!$B$32,"B","C"))))</f>
        <v/>
      </c>
      <c r="AA5302">
        <f>IFERROR(INDEX(実績DB!$I$3:$I$104,MATCH($B5302&amp;$C5302,実績DB!$J$3:$J$104,0)),"")</f>
        <v/>
      </c>
    </row>
    <row r="5303">
      <c r="A5303" t="n">
        <v>5301</v>
      </c>
      <c r="B5303" t="inlineStr">
        <is>
          <t>四国</t>
        </is>
      </c>
      <c r="C5303" t="inlineStr">
        <is>
          <t>伊予川変電所</t>
        </is>
      </c>
      <c r="D5303" t="inlineStr">
        <is>
          <t>徳島県</t>
        </is>
      </c>
      <c r="E5303" t="n">
        <v>66</v>
      </c>
      <c r="F5303" t="n">
        <v>6.6</v>
      </c>
      <c r="G5303" s="3" t="n"/>
      <c r="H5303" s="3" t="n"/>
      <c r="I5303" t="inlineStr">
        <is>
          <t>未取得</t>
        </is>
      </c>
      <c r="J5303" t="n">
        <v>4</v>
      </c>
      <c r="K5303" t="n">
        <v>4</v>
      </c>
      <c r="L5303" t="n">
        <v>-1</v>
      </c>
      <c r="M5303" t="n">
        <v>3</v>
      </c>
      <c r="O5303" t="inlineStr">
        <is>
          <t>不可 #2</t>
        </is>
      </c>
      <c r="P5303" t="inlineStr">
        <is>
          <t>有り</t>
        </is>
      </c>
      <c r="R5303" s="4">
        <f>IF(COUNT($M5303:$N5303)=0,"",IF(AND(IF($N5303&lt;&gt;"",$N5303,$M5303)&lt;=0,$O5303&lt;&gt;"可"),"警告",""))</f>
        <v/>
      </c>
      <c r="S5303" s="4">
        <f>IF(COUNT($M5303:$N5303)=0,0,IF(IF($N5303&lt;&gt;"",$N5303,$M5303)&gt;=スコアリング基準!$B$20,スコアリング基準!$C$20,IF(IF($N5303&lt;&gt;"",$N5303,$M5303)&gt;=スコアリング基準!$B$21,スコアリング基準!$C$21,IF(IF($N5303&lt;&gt;"",$N5303,$M5303)&gt;0,スコアリング基準!$C$22,0))))</f>
        <v/>
      </c>
      <c r="T5303" s="4">
        <f>IF($O5303="可",スコアリング基準!$C$23,0)</f>
        <v/>
      </c>
      <c r="U5303" s="4">
        <f>IF(OR(COUNT($K5303:$L5303)&lt;2,$K5303=0),0,IF(ABS($L5303)/$K5303&lt;=スコアリング基準!$B$24,スコアリング基準!$C$24,IF(ABS($L5303)/$K5303&lt;=スコアリング基準!$B$25,スコアリング基準!$C$25,IF(ABS($L5303)/$K5303&lt;=スコアリング基準!$B$26,スコアリング基準!$C$26,0))))</f>
        <v/>
      </c>
      <c r="V5303" s="4">
        <f>IF($P5303="なし",スコアリング基準!$C$27,0)</f>
        <v/>
      </c>
      <c r="W5303" s="4">
        <f>IF($F5303="",0,IF(ISNUMBER($F5303),IF($F5303&lt;=スコアリング基準!$B$28,スコアリング基準!$C$28,スコアリング基準!$C$29),0))</f>
        <v/>
      </c>
      <c r="X5303" s="4">
        <f>IFERROR(VLOOKUP($B5303,スコアリング基準!$A$36:$B$46,2,FALSE),0)</f>
        <v/>
      </c>
      <c r="Y5303" s="4">
        <f>SUM($S5303:$X5303)</f>
        <v/>
      </c>
      <c r="Z5303" s="4">
        <f>IF(COUNT($M5303:$N5303)=0,"データ無",IF($Y5303&gt;=スコアリング基準!$B$30,"S",IF($Y5303&gt;=スコアリング基準!$B$31,"A",IF($Y5303&gt;=スコアリング基準!$B$32,"B","C"))))</f>
        <v/>
      </c>
      <c r="AA5303">
        <f>IFERROR(INDEX(実績DB!$I$3:$I$104,MATCH($B5303&amp;$C5303,実績DB!$J$3:$J$104,0)),"")</f>
        <v/>
      </c>
    </row>
    <row r="5304">
      <c r="A5304" t="n">
        <v>5302</v>
      </c>
      <c r="B5304" t="inlineStr">
        <is>
          <t>四国</t>
        </is>
      </c>
      <c r="C5304" t="inlineStr">
        <is>
          <t>伊野変電所</t>
        </is>
      </c>
      <c r="D5304" t="inlineStr">
        <is>
          <t>高知県</t>
        </is>
      </c>
      <c r="E5304" t="n">
        <v>66</v>
      </c>
      <c r="F5304" t="n">
        <v>6.6</v>
      </c>
      <c r="G5304" s="3" t="n">
        <v>33.550976</v>
      </c>
      <c r="H5304" s="3" t="n">
        <v>133.429722</v>
      </c>
      <c r="I5304" t="inlineStr">
        <is>
          <t>Google Places(名称一致)</t>
        </is>
      </c>
      <c r="J5304" t="n">
        <v>52</v>
      </c>
      <c r="K5304" t="n">
        <v>52</v>
      </c>
      <c r="L5304" t="n">
        <v>-7</v>
      </c>
      <c r="M5304" t="n">
        <v>45</v>
      </c>
      <c r="O5304" t="inlineStr">
        <is>
          <t>不可 #2</t>
        </is>
      </c>
      <c r="P5304" t="inlineStr">
        <is>
          <t>有り</t>
        </is>
      </c>
      <c r="R5304" s="4">
        <f>IF(COUNT($M5304:$N5304)=0,"",IF(AND(IF($N5304&lt;&gt;"",$N5304,$M5304)&lt;=0,$O5304&lt;&gt;"可"),"警告",""))</f>
        <v/>
      </c>
      <c r="S5304" s="4">
        <f>IF(COUNT($M5304:$N5304)=0,0,IF(IF($N5304&lt;&gt;"",$N5304,$M5304)&gt;=スコアリング基準!$B$20,スコアリング基準!$C$20,IF(IF($N5304&lt;&gt;"",$N5304,$M5304)&gt;=スコアリング基準!$B$21,スコアリング基準!$C$21,IF(IF($N5304&lt;&gt;"",$N5304,$M5304)&gt;0,スコアリング基準!$C$22,0))))</f>
        <v/>
      </c>
      <c r="T5304" s="4">
        <f>IF($O5304="可",スコアリング基準!$C$23,0)</f>
        <v/>
      </c>
      <c r="U5304" s="4">
        <f>IF(OR(COUNT($K5304:$L5304)&lt;2,$K5304=0),0,IF(ABS($L5304)/$K5304&lt;=スコアリング基準!$B$24,スコアリング基準!$C$24,IF(ABS($L5304)/$K5304&lt;=スコアリング基準!$B$25,スコアリング基準!$C$25,IF(ABS($L5304)/$K5304&lt;=スコアリング基準!$B$26,スコアリング基準!$C$26,0))))</f>
        <v/>
      </c>
      <c r="V5304" s="4">
        <f>IF($P5304="なし",スコアリング基準!$C$27,0)</f>
        <v/>
      </c>
      <c r="W5304" s="4">
        <f>IF($F5304="",0,IF(ISNUMBER($F5304),IF($F5304&lt;=スコアリング基準!$B$28,スコアリング基準!$C$28,スコアリング基準!$C$29),0))</f>
        <v/>
      </c>
      <c r="X5304" s="4">
        <f>IFERROR(VLOOKUP($B5304,スコアリング基準!$A$36:$B$46,2,FALSE),0)</f>
        <v/>
      </c>
      <c r="Y5304" s="4">
        <f>SUM($S5304:$X5304)</f>
        <v/>
      </c>
      <c r="Z5304" s="4">
        <f>IF(COUNT($M5304:$N5304)=0,"データ無",IF($Y5304&gt;=スコアリング基準!$B$30,"S",IF($Y5304&gt;=スコアリング基準!$B$31,"A",IF($Y5304&gt;=スコアリング基準!$B$32,"B","C"))))</f>
        <v/>
      </c>
      <c r="AA5304">
        <f>IFERROR(INDEX(実績DB!$I$3:$I$104,MATCH($B5304&amp;$C5304,実績DB!$J$3:$J$104,0)),"")</f>
        <v/>
      </c>
    </row>
    <row r="5305">
      <c r="A5305" t="n">
        <v>5303</v>
      </c>
      <c r="B5305" t="inlineStr">
        <is>
          <t>四国</t>
        </is>
      </c>
      <c r="C5305" t="inlineStr">
        <is>
          <t>佐川変電所</t>
        </is>
      </c>
      <c r="D5305" t="inlineStr">
        <is>
          <t>高知県</t>
        </is>
      </c>
      <c r="E5305" t="n">
        <v>66</v>
      </c>
      <c r="F5305" t="n">
        <v>6.6</v>
      </c>
      <c r="G5305" s="3" t="n">
        <v>33.51163</v>
      </c>
      <c r="H5305" s="3" t="n">
        <v>133.27371</v>
      </c>
      <c r="I5305" t="inlineStr">
        <is>
          <t>OSM実測(名称一致)</t>
        </is>
      </c>
      <c r="J5305" t="n">
        <v>33</v>
      </c>
      <c r="K5305" t="n">
        <v>33</v>
      </c>
      <c r="L5305" t="n">
        <v>-13</v>
      </c>
      <c r="M5305" t="n">
        <v>20</v>
      </c>
      <c r="O5305" t="inlineStr">
        <is>
          <t>不可 #2</t>
        </is>
      </c>
      <c r="P5305" t="inlineStr">
        <is>
          <t>有り</t>
        </is>
      </c>
      <c r="R5305" s="4">
        <f>IF(COUNT($M5305:$N5305)=0,"",IF(AND(IF($N5305&lt;&gt;"",$N5305,$M5305)&lt;=0,$O5305&lt;&gt;"可"),"警告",""))</f>
        <v/>
      </c>
      <c r="S5305" s="4">
        <f>IF(COUNT($M5305:$N5305)=0,0,IF(IF($N5305&lt;&gt;"",$N5305,$M5305)&gt;=スコアリング基準!$B$20,スコアリング基準!$C$20,IF(IF($N5305&lt;&gt;"",$N5305,$M5305)&gt;=スコアリング基準!$B$21,スコアリング基準!$C$21,IF(IF($N5305&lt;&gt;"",$N5305,$M5305)&gt;0,スコアリング基準!$C$22,0))))</f>
        <v/>
      </c>
      <c r="T5305" s="4">
        <f>IF($O5305="可",スコアリング基準!$C$23,0)</f>
        <v/>
      </c>
      <c r="U5305" s="4">
        <f>IF(OR(COUNT($K5305:$L5305)&lt;2,$K5305=0),0,IF(ABS($L5305)/$K5305&lt;=スコアリング基準!$B$24,スコアリング基準!$C$24,IF(ABS($L5305)/$K5305&lt;=スコアリング基準!$B$25,スコアリング基準!$C$25,IF(ABS($L5305)/$K5305&lt;=スコアリング基準!$B$26,スコアリング基準!$C$26,0))))</f>
        <v/>
      </c>
      <c r="V5305" s="4">
        <f>IF($P5305="なし",スコアリング基準!$C$27,0)</f>
        <v/>
      </c>
      <c r="W5305" s="4">
        <f>IF($F5305="",0,IF(ISNUMBER($F5305),IF($F5305&lt;=スコアリング基準!$B$28,スコアリング基準!$C$28,スコアリング基準!$C$29),0))</f>
        <v/>
      </c>
      <c r="X5305" s="4">
        <f>IFERROR(VLOOKUP($B5305,スコアリング基準!$A$36:$B$46,2,FALSE),0)</f>
        <v/>
      </c>
      <c r="Y5305" s="4">
        <f>SUM($S5305:$X5305)</f>
        <v/>
      </c>
      <c r="Z5305" s="4">
        <f>IF(COUNT($M5305:$N5305)=0,"データ無",IF($Y5305&gt;=スコアリング基準!$B$30,"S",IF($Y5305&gt;=スコアリング基準!$B$31,"A",IF($Y5305&gt;=スコアリング基準!$B$32,"B","C"))))</f>
        <v/>
      </c>
      <c r="AA5305">
        <f>IFERROR(INDEX(実績DB!$I$3:$I$104,MATCH($B5305&amp;$C5305,実績DB!$J$3:$J$104,0)),"")</f>
        <v/>
      </c>
    </row>
    <row r="5306">
      <c r="A5306" t="n">
        <v>5304</v>
      </c>
      <c r="B5306" t="inlineStr">
        <is>
          <t>四国</t>
        </is>
      </c>
      <c r="C5306" t="inlineStr">
        <is>
          <t>佐賀変電所</t>
        </is>
      </c>
      <c r="D5306" t="inlineStr">
        <is>
          <t>高知県</t>
        </is>
      </c>
      <c r="E5306" t="n">
        <v>66</v>
      </c>
      <c r="F5306" t="n">
        <v>6.6</v>
      </c>
      <c r="G5306" s="3" t="n"/>
      <c r="H5306" s="3" t="n"/>
      <c r="I5306" t="inlineStr">
        <is>
          <t>未取得</t>
        </is>
      </c>
      <c r="J5306" t="n">
        <v>19</v>
      </c>
      <c r="K5306" t="n">
        <v>19</v>
      </c>
      <c r="L5306" t="n">
        <v>-19</v>
      </c>
      <c r="M5306" t="n">
        <v>0</v>
      </c>
      <c r="O5306" t="inlineStr">
        <is>
          <t>不可 #2</t>
        </is>
      </c>
      <c r="P5306" t="inlineStr">
        <is>
          <t>有り</t>
        </is>
      </c>
      <c r="R5306" s="4">
        <f>IF(COUNT($M5306:$N5306)=0,"",IF(AND(IF($N5306&lt;&gt;"",$N5306,$M5306)&lt;=0,$O5306&lt;&gt;"可"),"警告",""))</f>
        <v/>
      </c>
      <c r="S5306" s="4">
        <f>IF(COUNT($M5306:$N5306)=0,0,IF(IF($N5306&lt;&gt;"",$N5306,$M5306)&gt;=スコアリング基準!$B$20,スコアリング基準!$C$20,IF(IF($N5306&lt;&gt;"",$N5306,$M5306)&gt;=スコアリング基準!$B$21,スコアリング基準!$C$21,IF(IF($N5306&lt;&gt;"",$N5306,$M5306)&gt;0,スコアリング基準!$C$22,0))))</f>
        <v/>
      </c>
      <c r="T5306" s="4">
        <f>IF($O5306="可",スコアリング基準!$C$23,0)</f>
        <v/>
      </c>
      <c r="U5306" s="4">
        <f>IF(OR(COUNT($K5306:$L5306)&lt;2,$K5306=0),0,IF(ABS($L5306)/$K5306&lt;=スコアリング基準!$B$24,スコアリング基準!$C$24,IF(ABS($L5306)/$K5306&lt;=スコアリング基準!$B$25,スコアリング基準!$C$25,IF(ABS($L5306)/$K5306&lt;=スコアリング基準!$B$26,スコアリング基準!$C$26,0))))</f>
        <v/>
      </c>
      <c r="V5306" s="4">
        <f>IF($P5306="なし",スコアリング基準!$C$27,0)</f>
        <v/>
      </c>
      <c r="W5306" s="4">
        <f>IF($F5306="",0,IF(ISNUMBER($F5306),IF($F5306&lt;=スコアリング基準!$B$28,スコアリング基準!$C$28,スコアリング基準!$C$29),0))</f>
        <v/>
      </c>
      <c r="X5306" s="4">
        <f>IFERROR(VLOOKUP($B5306,スコアリング基準!$A$36:$B$46,2,FALSE),0)</f>
        <v/>
      </c>
      <c r="Y5306" s="4">
        <f>SUM($S5306:$X5306)</f>
        <v/>
      </c>
      <c r="Z5306" s="4">
        <f>IF(COUNT($M5306:$N5306)=0,"データ無",IF($Y5306&gt;=スコアリング基準!$B$30,"S",IF($Y5306&gt;=スコアリング基準!$B$31,"A",IF($Y5306&gt;=スコアリング基準!$B$32,"B","C"))))</f>
        <v/>
      </c>
      <c r="AA5306">
        <f>IFERROR(INDEX(実績DB!$I$3:$I$104,MATCH($B5306&amp;$C5306,実績DB!$J$3:$J$104,0)),"")</f>
        <v/>
      </c>
    </row>
    <row r="5307">
      <c r="A5307" t="n">
        <v>5305</v>
      </c>
      <c r="B5307" t="inlineStr">
        <is>
          <t>四国</t>
        </is>
      </c>
      <c r="C5307" t="inlineStr">
        <is>
          <t>保内変電所</t>
        </is>
      </c>
      <c r="D5307" t="inlineStr">
        <is>
          <t>愛媛県</t>
        </is>
      </c>
      <c r="E5307" t="n">
        <v>66</v>
      </c>
      <c r="F5307" t="n">
        <v>6</v>
      </c>
      <c r="G5307" s="3" t="n">
        <v>33.486317</v>
      </c>
      <c r="H5307" s="3" t="n">
        <v>132.4066</v>
      </c>
      <c r="I5307" t="inlineStr">
        <is>
          <t>Google Places(名称一致)</t>
        </is>
      </c>
      <c r="J5307" t="n">
        <v>28</v>
      </c>
      <c r="K5307" t="n">
        <v>28</v>
      </c>
      <c r="L5307" t="n">
        <v>-1</v>
      </c>
      <c r="M5307" t="n">
        <v>27</v>
      </c>
      <c r="O5307" t="inlineStr">
        <is>
          <t>不可 #3</t>
        </is>
      </c>
      <c r="P5307" t="inlineStr">
        <is>
          <t>有り</t>
        </is>
      </c>
      <c r="R5307" s="4">
        <f>IF(COUNT($M5307:$N5307)=0,"",IF(AND(IF($N5307&lt;&gt;"",$N5307,$M5307)&lt;=0,$O5307&lt;&gt;"可"),"警告",""))</f>
        <v/>
      </c>
      <c r="S5307" s="4">
        <f>IF(COUNT($M5307:$N5307)=0,0,IF(IF($N5307&lt;&gt;"",$N5307,$M5307)&gt;=スコアリング基準!$B$20,スコアリング基準!$C$20,IF(IF($N5307&lt;&gt;"",$N5307,$M5307)&gt;=スコアリング基準!$B$21,スコアリング基準!$C$21,IF(IF($N5307&lt;&gt;"",$N5307,$M5307)&gt;0,スコアリング基準!$C$22,0))))</f>
        <v/>
      </c>
      <c r="T5307" s="4">
        <f>IF($O5307="可",スコアリング基準!$C$23,0)</f>
        <v/>
      </c>
      <c r="U5307" s="4">
        <f>IF(OR(COUNT($K5307:$L5307)&lt;2,$K5307=0),0,IF(ABS($L5307)/$K5307&lt;=スコアリング基準!$B$24,スコアリング基準!$C$24,IF(ABS($L5307)/$K5307&lt;=スコアリング基準!$B$25,スコアリング基準!$C$25,IF(ABS($L5307)/$K5307&lt;=スコアリング基準!$B$26,スコアリング基準!$C$26,0))))</f>
        <v/>
      </c>
      <c r="V5307" s="4">
        <f>IF($P5307="なし",スコアリング基準!$C$27,0)</f>
        <v/>
      </c>
      <c r="W5307" s="4">
        <f>IF($F5307="",0,IF(ISNUMBER($F5307),IF($F5307&lt;=スコアリング基準!$B$28,スコアリング基準!$C$28,スコアリング基準!$C$29),0))</f>
        <v/>
      </c>
      <c r="X5307" s="4">
        <f>IFERROR(VLOOKUP($B5307,スコアリング基準!$A$36:$B$46,2,FALSE),0)</f>
        <v/>
      </c>
      <c r="Y5307" s="4">
        <f>SUM($S5307:$X5307)</f>
        <v/>
      </c>
      <c r="Z5307" s="4">
        <f>IF(COUNT($M5307:$N5307)=0,"データ無",IF($Y5307&gt;=スコアリング基準!$B$30,"S",IF($Y5307&gt;=スコアリング基準!$B$31,"A",IF($Y5307&gt;=スコアリング基準!$B$32,"B","C"))))</f>
        <v/>
      </c>
      <c r="AA5307">
        <f>IFERROR(INDEX(実績DB!$I$3:$I$104,MATCH($B5307&amp;$C5307,実績DB!$J$3:$J$104,0)),"")</f>
        <v/>
      </c>
    </row>
    <row r="5308">
      <c r="A5308" t="n">
        <v>5306</v>
      </c>
      <c r="B5308" t="inlineStr">
        <is>
          <t>四国</t>
        </is>
      </c>
      <c r="C5308" t="inlineStr">
        <is>
          <t>八倉変電所</t>
        </is>
      </c>
      <c r="D5308" t="inlineStr">
        <is>
          <t>愛媛県</t>
        </is>
      </c>
      <c r="E5308" t="n">
        <v>66</v>
      </c>
      <c r="F5308" t="n">
        <v>6</v>
      </c>
      <c r="G5308" s="3" t="n"/>
      <c r="H5308" s="3" t="n"/>
      <c r="I5308" t="inlineStr">
        <is>
          <t>未取得</t>
        </is>
      </c>
      <c r="J5308" t="n">
        <v>19</v>
      </c>
      <c r="K5308" t="n">
        <v>19</v>
      </c>
      <c r="L5308" t="n">
        <v>-4</v>
      </c>
      <c r="M5308" t="n">
        <v>15</v>
      </c>
      <c r="O5308" t="inlineStr">
        <is>
          <t>不可 #3</t>
        </is>
      </c>
      <c r="P5308" t="inlineStr">
        <is>
          <t>なし</t>
        </is>
      </c>
      <c r="R5308" s="4">
        <f>IF(COUNT($M5308:$N5308)=0,"",IF(AND(IF($N5308&lt;&gt;"",$N5308,$M5308)&lt;=0,$O5308&lt;&gt;"可"),"警告",""))</f>
        <v/>
      </c>
      <c r="S5308" s="4">
        <f>IF(COUNT($M5308:$N5308)=0,0,IF(IF($N5308&lt;&gt;"",$N5308,$M5308)&gt;=スコアリング基準!$B$20,スコアリング基準!$C$20,IF(IF($N5308&lt;&gt;"",$N5308,$M5308)&gt;=スコアリング基準!$B$21,スコアリング基準!$C$21,IF(IF($N5308&lt;&gt;"",$N5308,$M5308)&gt;0,スコアリング基準!$C$22,0))))</f>
        <v/>
      </c>
      <c r="T5308" s="4">
        <f>IF($O5308="可",スコアリング基準!$C$23,0)</f>
        <v/>
      </c>
      <c r="U5308" s="4">
        <f>IF(OR(COUNT($K5308:$L5308)&lt;2,$K5308=0),0,IF(ABS($L5308)/$K5308&lt;=スコアリング基準!$B$24,スコアリング基準!$C$24,IF(ABS($L5308)/$K5308&lt;=スコアリング基準!$B$25,スコアリング基準!$C$25,IF(ABS($L5308)/$K5308&lt;=スコアリング基準!$B$26,スコアリング基準!$C$26,0))))</f>
        <v/>
      </c>
      <c r="V5308" s="4">
        <f>IF($P5308="なし",スコアリング基準!$C$27,0)</f>
        <v/>
      </c>
      <c r="W5308" s="4">
        <f>IF($F5308="",0,IF(ISNUMBER($F5308),IF($F5308&lt;=スコアリング基準!$B$28,スコアリング基準!$C$28,スコアリング基準!$C$29),0))</f>
        <v/>
      </c>
      <c r="X5308" s="4">
        <f>IFERROR(VLOOKUP($B5308,スコアリング基準!$A$36:$B$46,2,FALSE),0)</f>
        <v/>
      </c>
      <c r="Y5308" s="4">
        <f>SUM($S5308:$X5308)</f>
        <v/>
      </c>
      <c r="Z5308" s="4">
        <f>IF(COUNT($M5308:$N5308)=0,"データ無",IF($Y5308&gt;=スコアリング基準!$B$30,"S",IF($Y5308&gt;=スコアリング基準!$B$31,"A",IF($Y5308&gt;=スコアリング基準!$B$32,"B","C"))))</f>
        <v/>
      </c>
      <c r="AA5308">
        <f>IFERROR(INDEX(実績DB!$I$3:$I$104,MATCH($B5308&amp;$C5308,実績DB!$J$3:$J$104,0)),"")</f>
        <v/>
      </c>
    </row>
    <row r="5309">
      <c r="A5309" t="n">
        <v>5307</v>
      </c>
      <c r="B5309" t="inlineStr">
        <is>
          <t>四国</t>
        </is>
      </c>
      <c r="C5309" t="inlineStr">
        <is>
          <t>八幡浜変電所</t>
        </is>
      </c>
      <c r="D5309" t="inlineStr">
        <is>
          <t>愛媛県</t>
        </is>
      </c>
      <c r="E5309" t="n">
        <v>66</v>
      </c>
      <c r="F5309" t="n">
        <v>6</v>
      </c>
      <c r="G5309" s="3" t="n">
        <v>33.456995</v>
      </c>
      <c r="H5309" s="3" t="n">
        <v>132.436768</v>
      </c>
      <c r="I5309" t="inlineStr">
        <is>
          <t>Google Places(名称一致)</t>
        </is>
      </c>
      <c r="J5309" t="n">
        <v>38</v>
      </c>
      <c r="K5309" t="n">
        <v>38</v>
      </c>
      <c r="L5309" t="n">
        <v>-1</v>
      </c>
      <c r="M5309" t="n">
        <v>37</v>
      </c>
      <c r="O5309" t="inlineStr">
        <is>
          <t>不可 #3</t>
        </is>
      </c>
      <c r="P5309" t="inlineStr">
        <is>
          <t>有り</t>
        </is>
      </c>
      <c r="R5309" s="4">
        <f>IF(COUNT($M5309:$N5309)=0,"",IF(AND(IF($N5309&lt;&gt;"",$N5309,$M5309)&lt;=0,$O5309&lt;&gt;"可"),"警告",""))</f>
        <v/>
      </c>
      <c r="S5309" s="4">
        <f>IF(COUNT($M5309:$N5309)=0,0,IF(IF($N5309&lt;&gt;"",$N5309,$M5309)&gt;=スコアリング基準!$B$20,スコアリング基準!$C$20,IF(IF($N5309&lt;&gt;"",$N5309,$M5309)&gt;=スコアリング基準!$B$21,スコアリング基準!$C$21,IF(IF($N5309&lt;&gt;"",$N5309,$M5309)&gt;0,スコアリング基準!$C$22,0))))</f>
        <v/>
      </c>
      <c r="T5309" s="4">
        <f>IF($O5309="可",スコアリング基準!$C$23,0)</f>
        <v/>
      </c>
      <c r="U5309" s="4">
        <f>IF(OR(COUNT($K5309:$L5309)&lt;2,$K5309=0),0,IF(ABS($L5309)/$K5309&lt;=スコアリング基準!$B$24,スコアリング基準!$C$24,IF(ABS($L5309)/$K5309&lt;=スコアリング基準!$B$25,スコアリング基準!$C$25,IF(ABS($L5309)/$K5309&lt;=スコアリング基準!$B$26,スコアリング基準!$C$26,0))))</f>
        <v/>
      </c>
      <c r="V5309" s="4">
        <f>IF($P5309="なし",スコアリング基準!$C$27,0)</f>
        <v/>
      </c>
      <c r="W5309" s="4">
        <f>IF($F5309="",0,IF(ISNUMBER($F5309),IF($F5309&lt;=スコアリング基準!$B$28,スコアリング基準!$C$28,スコアリング基準!$C$29),0))</f>
        <v/>
      </c>
      <c r="X5309" s="4">
        <f>IFERROR(VLOOKUP($B5309,スコアリング基準!$A$36:$B$46,2,FALSE),0)</f>
        <v/>
      </c>
      <c r="Y5309" s="4">
        <f>SUM($S5309:$X5309)</f>
        <v/>
      </c>
      <c r="Z5309" s="4">
        <f>IF(COUNT($M5309:$N5309)=0,"データ無",IF($Y5309&gt;=スコアリング基準!$B$30,"S",IF($Y5309&gt;=スコアリング基準!$B$31,"A",IF($Y5309&gt;=スコアリング基準!$B$32,"B","C"))))</f>
        <v/>
      </c>
      <c r="AA5309">
        <f>IFERROR(INDEX(実績DB!$I$3:$I$104,MATCH($B5309&amp;$C5309,実績DB!$J$3:$J$104,0)),"")</f>
        <v/>
      </c>
    </row>
    <row r="5310">
      <c r="A5310" t="n">
        <v>5308</v>
      </c>
      <c r="B5310" t="inlineStr">
        <is>
          <t>四国</t>
        </is>
      </c>
      <c r="C5310" t="inlineStr">
        <is>
          <t>六条変電所</t>
        </is>
      </c>
      <c r="D5310" t="inlineStr">
        <is>
          <t>香川県</t>
        </is>
      </c>
      <c r="E5310" t="n">
        <v>66</v>
      </c>
      <c r="F5310" t="n">
        <v>6.6</v>
      </c>
      <c r="G5310" s="3" t="n"/>
      <c r="H5310" s="3" t="n"/>
      <c r="I5310" t="inlineStr">
        <is>
          <t>未取得</t>
        </is>
      </c>
      <c r="J5310" t="n">
        <v>19</v>
      </c>
      <c r="K5310" t="n">
        <v>19</v>
      </c>
      <c r="L5310" t="n">
        <v>-5</v>
      </c>
      <c r="M5310" t="n">
        <v>14</v>
      </c>
      <c r="O5310" t="inlineStr">
        <is>
          <t>不可 #2</t>
        </is>
      </c>
      <c r="P5310" t="inlineStr">
        <is>
          <t>有り</t>
        </is>
      </c>
      <c r="R5310" s="4">
        <f>IF(COUNT($M5310:$N5310)=0,"",IF(AND(IF($N5310&lt;&gt;"",$N5310,$M5310)&lt;=0,$O5310&lt;&gt;"可"),"警告",""))</f>
        <v/>
      </c>
      <c r="S5310" s="4">
        <f>IF(COUNT($M5310:$N5310)=0,0,IF(IF($N5310&lt;&gt;"",$N5310,$M5310)&gt;=スコアリング基準!$B$20,スコアリング基準!$C$20,IF(IF($N5310&lt;&gt;"",$N5310,$M5310)&gt;=スコアリング基準!$B$21,スコアリング基準!$C$21,IF(IF($N5310&lt;&gt;"",$N5310,$M5310)&gt;0,スコアリング基準!$C$22,0))))</f>
        <v/>
      </c>
      <c r="T5310" s="4">
        <f>IF($O5310="可",スコアリング基準!$C$23,0)</f>
        <v/>
      </c>
      <c r="U5310" s="4">
        <f>IF(OR(COUNT($K5310:$L5310)&lt;2,$K5310=0),0,IF(ABS($L5310)/$K5310&lt;=スコアリング基準!$B$24,スコアリング基準!$C$24,IF(ABS($L5310)/$K5310&lt;=スコアリング基準!$B$25,スコアリング基準!$C$25,IF(ABS($L5310)/$K5310&lt;=スコアリング基準!$B$26,スコアリング基準!$C$26,0))))</f>
        <v/>
      </c>
      <c r="V5310" s="4">
        <f>IF($P5310="なし",スコアリング基準!$C$27,0)</f>
        <v/>
      </c>
      <c r="W5310" s="4">
        <f>IF($F5310="",0,IF(ISNUMBER($F5310),IF($F5310&lt;=スコアリング基準!$B$28,スコアリング基準!$C$28,スコアリング基準!$C$29),0))</f>
        <v/>
      </c>
      <c r="X5310" s="4">
        <f>IFERROR(VLOOKUP($B5310,スコアリング基準!$A$36:$B$46,2,FALSE),0)</f>
        <v/>
      </c>
      <c r="Y5310" s="4">
        <f>SUM($S5310:$X5310)</f>
        <v/>
      </c>
      <c r="Z5310" s="4">
        <f>IF(COUNT($M5310:$N5310)=0,"データ無",IF($Y5310&gt;=スコアリング基準!$B$30,"S",IF($Y5310&gt;=スコアリング基準!$B$31,"A",IF($Y5310&gt;=スコアリング基準!$B$32,"B","C"))))</f>
        <v/>
      </c>
      <c r="AA5310">
        <f>IFERROR(INDEX(実績DB!$I$3:$I$104,MATCH($B5310&amp;$C5310,実績DB!$J$3:$J$104,0)),"")</f>
        <v/>
      </c>
    </row>
    <row r="5311">
      <c r="A5311" t="n">
        <v>5309</v>
      </c>
      <c r="B5311" t="inlineStr">
        <is>
          <t>四国</t>
        </is>
      </c>
      <c r="C5311" t="inlineStr">
        <is>
          <t>内子変電所</t>
        </is>
      </c>
      <c r="D5311" t="inlineStr">
        <is>
          <t>愛媛県</t>
        </is>
      </c>
      <c r="E5311" t="n">
        <v>66</v>
      </c>
      <c r="F5311" t="n">
        <v>6</v>
      </c>
      <c r="G5311" s="3" t="n">
        <v>33.543939</v>
      </c>
      <c r="H5311" s="3" t="n">
        <v>132.648976</v>
      </c>
      <c r="I5311" t="inlineStr">
        <is>
          <t>Google Places(名称一致)</t>
        </is>
      </c>
      <c r="J5311" t="n">
        <v>28</v>
      </c>
      <c r="K5311" t="n">
        <v>28</v>
      </c>
      <c r="L5311" t="n">
        <v>-2</v>
      </c>
      <c r="M5311" t="n">
        <v>26</v>
      </c>
      <c r="O5311" t="inlineStr">
        <is>
          <t>不可 #3</t>
        </is>
      </c>
      <c r="P5311" t="inlineStr">
        <is>
          <t>有り</t>
        </is>
      </c>
      <c r="R5311" s="4">
        <f>IF(COUNT($M5311:$N5311)=0,"",IF(AND(IF($N5311&lt;&gt;"",$N5311,$M5311)&lt;=0,$O5311&lt;&gt;"可"),"警告",""))</f>
        <v/>
      </c>
      <c r="S5311" s="4">
        <f>IF(COUNT($M5311:$N5311)=0,0,IF(IF($N5311&lt;&gt;"",$N5311,$M5311)&gt;=スコアリング基準!$B$20,スコアリング基準!$C$20,IF(IF($N5311&lt;&gt;"",$N5311,$M5311)&gt;=スコアリング基準!$B$21,スコアリング基準!$C$21,IF(IF($N5311&lt;&gt;"",$N5311,$M5311)&gt;0,スコアリング基準!$C$22,0))))</f>
        <v/>
      </c>
      <c r="T5311" s="4">
        <f>IF($O5311="可",スコアリング基準!$C$23,0)</f>
        <v/>
      </c>
      <c r="U5311" s="4">
        <f>IF(OR(COUNT($K5311:$L5311)&lt;2,$K5311=0),0,IF(ABS($L5311)/$K5311&lt;=スコアリング基準!$B$24,スコアリング基準!$C$24,IF(ABS($L5311)/$K5311&lt;=スコアリング基準!$B$25,スコアリング基準!$C$25,IF(ABS($L5311)/$K5311&lt;=スコアリング基準!$B$26,スコアリング基準!$C$26,0))))</f>
        <v/>
      </c>
      <c r="V5311" s="4">
        <f>IF($P5311="なし",スコアリング基準!$C$27,0)</f>
        <v/>
      </c>
      <c r="W5311" s="4">
        <f>IF($F5311="",0,IF(ISNUMBER($F5311),IF($F5311&lt;=スコアリング基準!$B$28,スコアリング基準!$C$28,スコアリング基準!$C$29),0))</f>
        <v/>
      </c>
      <c r="X5311" s="4">
        <f>IFERROR(VLOOKUP($B5311,スコアリング基準!$A$36:$B$46,2,FALSE),0)</f>
        <v/>
      </c>
      <c r="Y5311" s="4">
        <f>SUM($S5311:$X5311)</f>
        <v/>
      </c>
      <c r="Z5311" s="4">
        <f>IF(COUNT($M5311:$N5311)=0,"データ無",IF($Y5311&gt;=スコアリング基準!$B$30,"S",IF($Y5311&gt;=スコアリング基準!$B$31,"A",IF($Y5311&gt;=スコアリング基準!$B$32,"B","C"))))</f>
        <v/>
      </c>
      <c r="AA5311">
        <f>IFERROR(INDEX(実績DB!$I$3:$I$104,MATCH($B5311&amp;$C5311,実績DB!$J$3:$J$104,0)),"")</f>
        <v/>
      </c>
    </row>
    <row r="5312">
      <c r="A5312" t="n">
        <v>5310</v>
      </c>
      <c r="B5312" t="inlineStr">
        <is>
          <t>四国</t>
        </is>
      </c>
      <c r="C5312" t="inlineStr">
        <is>
          <t>出合変電所</t>
        </is>
      </c>
      <c r="D5312" t="inlineStr">
        <is>
          <t>徳島県</t>
        </is>
      </c>
      <c r="E5312" t="n">
        <v>66</v>
      </c>
      <c r="F5312" t="n">
        <v>6.6</v>
      </c>
      <c r="G5312" s="3" t="n"/>
      <c r="H5312" s="3" t="n"/>
      <c r="I5312" t="inlineStr">
        <is>
          <t>未取得</t>
        </is>
      </c>
      <c r="J5312" t="n">
        <v>7</v>
      </c>
      <c r="K5312" t="n">
        <v>7</v>
      </c>
      <c r="L5312" t="n">
        <v>0</v>
      </c>
      <c r="M5312" t="n">
        <v>7</v>
      </c>
      <c r="O5312" t="inlineStr">
        <is>
          <t>不可 #2</t>
        </is>
      </c>
      <c r="P5312" t="inlineStr">
        <is>
          <t>有り</t>
        </is>
      </c>
      <c r="R5312" s="4">
        <f>IF(COUNT($M5312:$N5312)=0,"",IF(AND(IF($N5312&lt;&gt;"",$N5312,$M5312)&lt;=0,$O5312&lt;&gt;"可"),"警告",""))</f>
        <v/>
      </c>
      <c r="S5312" s="4">
        <f>IF(COUNT($M5312:$N5312)=0,0,IF(IF($N5312&lt;&gt;"",$N5312,$M5312)&gt;=スコアリング基準!$B$20,スコアリング基準!$C$20,IF(IF($N5312&lt;&gt;"",$N5312,$M5312)&gt;=スコアリング基準!$B$21,スコアリング基準!$C$21,IF(IF($N5312&lt;&gt;"",$N5312,$M5312)&gt;0,スコアリング基準!$C$22,0))))</f>
        <v/>
      </c>
      <c r="T5312" s="4">
        <f>IF($O5312="可",スコアリング基準!$C$23,0)</f>
        <v/>
      </c>
      <c r="U5312" s="4">
        <f>IF(OR(COUNT($K5312:$L5312)&lt;2,$K5312=0),0,IF(ABS($L5312)/$K5312&lt;=スコアリング基準!$B$24,スコアリング基準!$C$24,IF(ABS($L5312)/$K5312&lt;=スコアリング基準!$B$25,スコアリング基準!$C$25,IF(ABS($L5312)/$K5312&lt;=スコアリング基準!$B$26,スコアリング基準!$C$26,0))))</f>
        <v/>
      </c>
      <c r="V5312" s="4">
        <f>IF($P5312="なし",スコアリング基準!$C$27,0)</f>
        <v/>
      </c>
      <c r="W5312" s="4">
        <f>IF($F5312="",0,IF(ISNUMBER($F5312),IF($F5312&lt;=スコアリング基準!$B$28,スコアリング基準!$C$28,スコアリング基準!$C$29),0))</f>
        <v/>
      </c>
      <c r="X5312" s="4">
        <f>IFERROR(VLOOKUP($B5312,スコアリング基準!$A$36:$B$46,2,FALSE),0)</f>
        <v/>
      </c>
      <c r="Y5312" s="4">
        <f>SUM($S5312:$X5312)</f>
        <v/>
      </c>
      <c r="Z5312" s="4">
        <f>IF(COUNT($M5312:$N5312)=0,"データ無",IF($Y5312&gt;=スコアリング基準!$B$30,"S",IF($Y5312&gt;=スコアリング基準!$B$31,"A",IF($Y5312&gt;=スコアリング基準!$B$32,"B","C"))))</f>
        <v/>
      </c>
      <c r="AA5312">
        <f>IFERROR(INDEX(実績DB!$I$3:$I$104,MATCH($B5312&amp;$C5312,実績DB!$J$3:$J$104,0)),"")</f>
        <v/>
      </c>
    </row>
    <row r="5313">
      <c r="A5313" t="n">
        <v>5311</v>
      </c>
      <c r="B5313" t="inlineStr">
        <is>
          <t>四国</t>
        </is>
      </c>
      <c r="C5313" t="inlineStr">
        <is>
          <t>出目変電所</t>
        </is>
      </c>
      <c r="D5313" t="inlineStr">
        <is>
          <t>愛媛県</t>
        </is>
      </c>
      <c r="E5313" t="n">
        <v>66</v>
      </c>
      <c r="F5313" t="n">
        <v>6</v>
      </c>
      <c r="G5313" s="3" t="n">
        <v>33.25083</v>
      </c>
      <c r="H5313" s="3" t="n">
        <v>132.694846</v>
      </c>
      <c r="I5313" t="inlineStr">
        <is>
          <t>Google Places(名称一致)</t>
        </is>
      </c>
      <c r="J5313" t="n">
        <v>28</v>
      </c>
      <c r="K5313" t="n">
        <v>28</v>
      </c>
      <c r="L5313" t="n">
        <v>-17</v>
      </c>
      <c r="M5313" t="n">
        <v>9</v>
      </c>
      <c r="O5313" t="inlineStr">
        <is>
          <t>不可 #3</t>
        </is>
      </c>
      <c r="P5313" t="inlineStr">
        <is>
          <t>有り</t>
        </is>
      </c>
      <c r="R5313" s="4">
        <f>IF(COUNT($M5313:$N5313)=0,"",IF(AND(IF($N5313&lt;&gt;"",$N5313,$M5313)&lt;=0,$O5313&lt;&gt;"可"),"警告",""))</f>
        <v/>
      </c>
      <c r="S5313" s="4">
        <f>IF(COUNT($M5313:$N5313)=0,0,IF(IF($N5313&lt;&gt;"",$N5313,$M5313)&gt;=スコアリング基準!$B$20,スコアリング基準!$C$20,IF(IF($N5313&lt;&gt;"",$N5313,$M5313)&gt;=スコアリング基準!$B$21,スコアリング基準!$C$21,IF(IF($N5313&lt;&gt;"",$N5313,$M5313)&gt;0,スコアリング基準!$C$22,0))))</f>
        <v/>
      </c>
      <c r="T5313" s="4">
        <f>IF($O5313="可",スコアリング基準!$C$23,0)</f>
        <v/>
      </c>
      <c r="U5313" s="4">
        <f>IF(OR(COUNT($K5313:$L5313)&lt;2,$K5313=0),0,IF(ABS($L5313)/$K5313&lt;=スコアリング基準!$B$24,スコアリング基準!$C$24,IF(ABS($L5313)/$K5313&lt;=スコアリング基準!$B$25,スコアリング基準!$C$25,IF(ABS($L5313)/$K5313&lt;=スコアリング基準!$B$26,スコアリング基準!$C$26,0))))</f>
        <v/>
      </c>
      <c r="V5313" s="4">
        <f>IF($P5313="なし",スコアリング基準!$C$27,0)</f>
        <v/>
      </c>
      <c r="W5313" s="4">
        <f>IF($F5313="",0,IF(ISNUMBER($F5313),IF($F5313&lt;=スコアリング基準!$B$28,スコアリング基準!$C$28,スコアリング基準!$C$29),0))</f>
        <v/>
      </c>
      <c r="X5313" s="4">
        <f>IFERROR(VLOOKUP($B5313,スコアリング基準!$A$36:$B$46,2,FALSE),0)</f>
        <v/>
      </c>
      <c r="Y5313" s="4">
        <f>SUM($S5313:$X5313)</f>
        <v/>
      </c>
      <c r="Z5313" s="4">
        <f>IF(COUNT($M5313:$N5313)=0,"データ無",IF($Y5313&gt;=スコアリング基準!$B$30,"S",IF($Y5313&gt;=スコアリング基準!$B$31,"A",IF($Y5313&gt;=スコアリング基準!$B$32,"B","C"))))</f>
        <v/>
      </c>
      <c r="AA5313">
        <f>IFERROR(INDEX(実績DB!$I$3:$I$104,MATCH($B5313&amp;$C5313,実績DB!$J$3:$J$104,0)),"")</f>
        <v/>
      </c>
    </row>
    <row r="5314">
      <c r="A5314" t="n">
        <v>5312</v>
      </c>
      <c r="B5314" t="inlineStr">
        <is>
          <t>四国</t>
        </is>
      </c>
      <c r="C5314" t="inlineStr">
        <is>
          <t>切幡変電所</t>
        </is>
      </c>
      <c r="D5314" t="inlineStr">
        <is>
          <t>徳島県</t>
        </is>
      </c>
      <c r="E5314" t="n">
        <v>66</v>
      </c>
      <c r="F5314" t="n">
        <v>6.6</v>
      </c>
      <c r="G5314" s="3" t="n">
        <v>34.093602</v>
      </c>
      <c r="H5314" s="3" t="n">
        <v>134.308912</v>
      </c>
      <c r="I5314" t="inlineStr">
        <is>
          <t>Google Places(名称一致)</t>
        </is>
      </c>
      <c r="J5314" t="n">
        <v>49</v>
      </c>
      <c r="K5314" t="n">
        <v>49</v>
      </c>
      <c r="L5314" t="n">
        <v>-49</v>
      </c>
      <c r="M5314" t="n">
        <v>0</v>
      </c>
      <c r="O5314" t="inlineStr">
        <is>
          <t>不可 #2</t>
        </is>
      </c>
      <c r="P5314" t="inlineStr">
        <is>
          <t>有り</t>
        </is>
      </c>
      <c r="R5314" s="4">
        <f>IF(COUNT($M5314:$N5314)=0,"",IF(AND(IF($N5314&lt;&gt;"",$N5314,$M5314)&lt;=0,$O5314&lt;&gt;"可"),"警告",""))</f>
        <v/>
      </c>
      <c r="S5314" s="4">
        <f>IF(COUNT($M5314:$N5314)=0,0,IF(IF($N5314&lt;&gt;"",$N5314,$M5314)&gt;=スコアリング基準!$B$20,スコアリング基準!$C$20,IF(IF($N5314&lt;&gt;"",$N5314,$M5314)&gt;=スコアリング基準!$B$21,スコアリング基準!$C$21,IF(IF($N5314&lt;&gt;"",$N5314,$M5314)&gt;0,スコアリング基準!$C$22,0))))</f>
        <v/>
      </c>
      <c r="T5314" s="4">
        <f>IF($O5314="可",スコアリング基準!$C$23,0)</f>
        <v/>
      </c>
      <c r="U5314" s="4">
        <f>IF(OR(COUNT($K5314:$L5314)&lt;2,$K5314=0),0,IF(ABS($L5314)/$K5314&lt;=スコアリング基準!$B$24,スコアリング基準!$C$24,IF(ABS($L5314)/$K5314&lt;=スコアリング基準!$B$25,スコアリング基準!$C$25,IF(ABS($L5314)/$K5314&lt;=スコアリング基準!$B$26,スコアリング基準!$C$26,0))))</f>
        <v/>
      </c>
      <c r="V5314" s="4">
        <f>IF($P5314="なし",スコアリング基準!$C$27,0)</f>
        <v/>
      </c>
      <c r="W5314" s="4">
        <f>IF($F5314="",0,IF(ISNUMBER($F5314),IF($F5314&lt;=スコアリング基準!$B$28,スコアリング基準!$C$28,スコアリング基準!$C$29),0))</f>
        <v/>
      </c>
      <c r="X5314" s="4">
        <f>IFERROR(VLOOKUP($B5314,スコアリング基準!$A$36:$B$46,2,FALSE),0)</f>
        <v/>
      </c>
      <c r="Y5314" s="4">
        <f>SUM($S5314:$X5314)</f>
        <v/>
      </c>
      <c r="Z5314" s="4">
        <f>IF(COUNT($M5314:$N5314)=0,"データ無",IF($Y5314&gt;=スコアリング基準!$B$30,"S",IF($Y5314&gt;=スコアリング基準!$B$31,"A",IF($Y5314&gt;=スコアリング基準!$B$32,"B","C"))))</f>
        <v/>
      </c>
      <c r="AA5314">
        <f>IFERROR(INDEX(実績DB!$I$3:$I$104,MATCH($B5314&amp;$C5314,実績DB!$J$3:$J$104,0)),"")</f>
        <v/>
      </c>
    </row>
    <row r="5315">
      <c r="A5315" t="n">
        <v>5313</v>
      </c>
      <c r="B5315" t="inlineStr">
        <is>
          <t>四国</t>
        </is>
      </c>
      <c r="C5315" t="inlineStr">
        <is>
          <t>切越変電所</t>
        </is>
      </c>
      <c r="D5315" t="inlineStr">
        <is>
          <t>徳島県</t>
        </is>
      </c>
      <c r="E5315" t="n">
        <v>66</v>
      </c>
      <c r="F5315" t="n">
        <v>6.6</v>
      </c>
      <c r="G5315" s="3" t="n"/>
      <c r="H5315" s="3" t="n"/>
      <c r="I5315" t="inlineStr">
        <is>
          <t>未取得</t>
        </is>
      </c>
      <c r="J5315" t="n">
        <v>2</v>
      </c>
      <c r="K5315" t="n">
        <v>2</v>
      </c>
      <c r="L5315" t="n">
        <v>-2</v>
      </c>
      <c r="M5315" t="n">
        <v>0</v>
      </c>
      <c r="O5315" t="inlineStr">
        <is>
          <t>不可 #2</t>
        </is>
      </c>
      <c r="P5315" t="inlineStr">
        <is>
          <t>有り</t>
        </is>
      </c>
      <c r="R5315" s="4">
        <f>IF(COUNT($M5315:$N5315)=0,"",IF(AND(IF($N5315&lt;&gt;"",$N5315,$M5315)&lt;=0,$O5315&lt;&gt;"可"),"警告",""))</f>
        <v/>
      </c>
      <c r="S5315" s="4">
        <f>IF(COUNT($M5315:$N5315)=0,0,IF(IF($N5315&lt;&gt;"",$N5315,$M5315)&gt;=スコアリング基準!$B$20,スコアリング基準!$C$20,IF(IF($N5315&lt;&gt;"",$N5315,$M5315)&gt;=スコアリング基準!$B$21,スコアリング基準!$C$21,IF(IF($N5315&lt;&gt;"",$N5315,$M5315)&gt;0,スコアリング基準!$C$22,0))))</f>
        <v/>
      </c>
      <c r="T5315" s="4">
        <f>IF($O5315="可",スコアリング基準!$C$23,0)</f>
        <v/>
      </c>
      <c r="U5315" s="4">
        <f>IF(OR(COUNT($K5315:$L5315)&lt;2,$K5315=0),0,IF(ABS($L5315)/$K5315&lt;=スコアリング基準!$B$24,スコアリング基準!$C$24,IF(ABS($L5315)/$K5315&lt;=スコアリング基準!$B$25,スコアリング基準!$C$25,IF(ABS($L5315)/$K5315&lt;=スコアリング基準!$B$26,スコアリング基準!$C$26,0))))</f>
        <v/>
      </c>
      <c r="V5315" s="4">
        <f>IF($P5315="なし",スコアリング基準!$C$27,0)</f>
        <v/>
      </c>
      <c r="W5315" s="4">
        <f>IF($F5315="",0,IF(ISNUMBER($F5315),IF($F5315&lt;=スコアリング基準!$B$28,スコアリング基準!$C$28,スコアリング基準!$C$29),0))</f>
        <v/>
      </c>
      <c r="X5315" s="4">
        <f>IFERROR(VLOOKUP($B5315,スコアリング基準!$A$36:$B$46,2,FALSE),0)</f>
        <v/>
      </c>
      <c r="Y5315" s="4">
        <f>SUM($S5315:$X5315)</f>
        <v/>
      </c>
      <c r="Z5315" s="4">
        <f>IF(COUNT($M5315:$N5315)=0,"データ無",IF($Y5315&gt;=スコアリング基準!$B$30,"S",IF($Y5315&gt;=スコアリング基準!$B$31,"A",IF($Y5315&gt;=スコアリング基準!$B$32,"B","C"))))</f>
        <v/>
      </c>
      <c r="AA5315">
        <f>IFERROR(INDEX(実績DB!$I$3:$I$104,MATCH($B5315&amp;$C5315,実績DB!$J$3:$J$104,0)),"")</f>
        <v/>
      </c>
    </row>
    <row r="5316">
      <c r="A5316" t="n">
        <v>5314</v>
      </c>
      <c r="B5316" t="inlineStr">
        <is>
          <t>四国</t>
        </is>
      </c>
      <c r="C5316" t="inlineStr">
        <is>
          <t>加枝変電所</t>
        </is>
      </c>
      <c r="D5316" t="inlineStr">
        <is>
          <t>高知県</t>
        </is>
      </c>
      <c r="E5316" t="n">
        <v>66</v>
      </c>
      <c r="F5316" t="n">
        <v>6.6</v>
      </c>
      <c r="G5316" s="3" t="n"/>
      <c r="H5316" s="3" t="n"/>
      <c r="I5316" t="inlineStr">
        <is>
          <t>未取得</t>
        </is>
      </c>
      <c r="J5316" t="n">
        <v>4</v>
      </c>
      <c r="K5316" t="n">
        <v>4</v>
      </c>
      <c r="L5316" t="n">
        <v>-1</v>
      </c>
      <c r="M5316" t="n">
        <v>3</v>
      </c>
      <c r="O5316" t="inlineStr">
        <is>
          <t>不可 #2</t>
        </is>
      </c>
      <c r="P5316" t="inlineStr">
        <is>
          <t>有り</t>
        </is>
      </c>
      <c r="R5316" s="4">
        <f>IF(COUNT($M5316:$N5316)=0,"",IF(AND(IF($N5316&lt;&gt;"",$N5316,$M5316)&lt;=0,$O5316&lt;&gt;"可"),"警告",""))</f>
        <v/>
      </c>
      <c r="S5316" s="4">
        <f>IF(COUNT($M5316:$N5316)=0,0,IF(IF($N5316&lt;&gt;"",$N5316,$M5316)&gt;=スコアリング基準!$B$20,スコアリング基準!$C$20,IF(IF($N5316&lt;&gt;"",$N5316,$M5316)&gt;=スコアリング基準!$B$21,スコアリング基準!$C$21,IF(IF($N5316&lt;&gt;"",$N5316,$M5316)&gt;0,スコアリング基準!$C$22,0))))</f>
        <v/>
      </c>
      <c r="T5316" s="4">
        <f>IF($O5316="可",スコアリング基準!$C$23,0)</f>
        <v/>
      </c>
      <c r="U5316" s="4">
        <f>IF(OR(COUNT($K5316:$L5316)&lt;2,$K5316=0),0,IF(ABS($L5316)/$K5316&lt;=スコアリング基準!$B$24,スコアリング基準!$C$24,IF(ABS($L5316)/$K5316&lt;=スコアリング基準!$B$25,スコアリング基準!$C$25,IF(ABS($L5316)/$K5316&lt;=スコアリング基準!$B$26,スコアリング基準!$C$26,0))))</f>
        <v/>
      </c>
      <c r="V5316" s="4">
        <f>IF($P5316="なし",スコアリング基準!$C$27,0)</f>
        <v/>
      </c>
      <c r="W5316" s="4">
        <f>IF($F5316="",0,IF(ISNUMBER($F5316),IF($F5316&lt;=スコアリング基準!$B$28,スコアリング基準!$C$28,スコアリング基準!$C$29),0))</f>
        <v/>
      </c>
      <c r="X5316" s="4">
        <f>IFERROR(VLOOKUP($B5316,スコアリング基準!$A$36:$B$46,2,FALSE),0)</f>
        <v/>
      </c>
      <c r="Y5316" s="4">
        <f>SUM($S5316:$X5316)</f>
        <v/>
      </c>
      <c r="Z5316" s="4">
        <f>IF(COUNT($M5316:$N5316)=0,"データ無",IF($Y5316&gt;=スコアリング基準!$B$30,"S",IF($Y5316&gt;=スコアリング基準!$B$31,"A",IF($Y5316&gt;=スコアリング基準!$B$32,"B","C"))))</f>
        <v/>
      </c>
      <c r="AA5316">
        <f>IFERROR(INDEX(実績DB!$I$3:$I$104,MATCH($B5316&amp;$C5316,実績DB!$J$3:$J$104,0)),"")</f>
        <v/>
      </c>
    </row>
    <row r="5317">
      <c r="A5317" t="n">
        <v>5315</v>
      </c>
      <c r="B5317" t="inlineStr">
        <is>
          <t>四国</t>
        </is>
      </c>
      <c r="C5317" t="inlineStr">
        <is>
          <t>助任変電所</t>
        </is>
      </c>
      <c r="D5317" t="inlineStr">
        <is>
          <t>徳島県</t>
        </is>
      </c>
      <c r="E5317" t="n">
        <v>66</v>
      </c>
      <c r="F5317" t="n">
        <v>6.6</v>
      </c>
      <c r="G5317" s="3" t="n">
        <v>34.082395</v>
      </c>
      <c r="H5317" s="3" t="n">
        <v>134.561043</v>
      </c>
      <c r="I5317" t="inlineStr">
        <is>
          <t>Google Places(名称一致)</t>
        </is>
      </c>
      <c r="J5317" t="n">
        <v>47</v>
      </c>
      <c r="K5317" t="n">
        <v>47</v>
      </c>
      <c r="L5317" t="n">
        <v>0</v>
      </c>
      <c r="M5317" t="n">
        <v>47</v>
      </c>
      <c r="O5317" t="inlineStr">
        <is>
          <t>不可 #2</t>
        </is>
      </c>
      <c r="P5317" t="inlineStr">
        <is>
          <t>なし</t>
        </is>
      </c>
      <c r="R5317" s="4">
        <f>IF(COUNT($M5317:$N5317)=0,"",IF(AND(IF($N5317&lt;&gt;"",$N5317,$M5317)&lt;=0,$O5317&lt;&gt;"可"),"警告",""))</f>
        <v/>
      </c>
      <c r="S5317" s="4">
        <f>IF(COUNT($M5317:$N5317)=0,0,IF(IF($N5317&lt;&gt;"",$N5317,$M5317)&gt;=スコアリング基準!$B$20,スコアリング基準!$C$20,IF(IF($N5317&lt;&gt;"",$N5317,$M5317)&gt;=スコアリング基準!$B$21,スコアリング基準!$C$21,IF(IF($N5317&lt;&gt;"",$N5317,$M5317)&gt;0,スコアリング基準!$C$22,0))))</f>
        <v/>
      </c>
      <c r="T5317" s="4">
        <f>IF($O5317="可",スコアリング基準!$C$23,0)</f>
        <v/>
      </c>
      <c r="U5317" s="4">
        <f>IF(OR(COUNT($K5317:$L5317)&lt;2,$K5317=0),0,IF(ABS($L5317)/$K5317&lt;=スコアリング基準!$B$24,スコアリング基準!$C$24,IF(ABS($L5317)/$K5317&lt;=スコアリング基準!$B$25,スコアリング基準!$C$25,IF(ABS($L5317)/$K5317&lt;=スコアリング基準!$B$26,スコアリング基準!$C$26,0))))</f>
        <v/>
      </c>
      <c r="V5317" s="4">
        <f>IF($P5317="なし",スコアリング基準!$C$27,0)</f>
        <v/>
      </c>
      <c r="W5317" s="4">
        <f>IF($F5317="",0,IF(ISNUMBER($F5317),IF($F5317&lt;=スコアリング基準!$B$28,スコアリング基準!$C$28,スコアリング基準!$C$29),0))</f>
        <v/>
      </c>
      <c r="X5317" s="4">
        <f>IFERROR(VLOOKUP($B5317,スコアリング基準!$A$36:$B$46,2,FALSE),0)</f>
        <v/>
      </c>
      <c r="Y5317" s="4">
        <f>SUM($S5317:$X5317)</f>
        <v/>
      </c>
      <c r="Z5317" s="4">
        <f>IF(COUNT($M5317:$N5317)=0,"データ無",IF($Y5317&gt;=スコアリング基準!$B$30,"S",IF($Y5317&gt;=スコアリング基準!$B$31,"A",IF($Y5317&gt;=スコアリング基準!$B$32,"B","C"))))</f>
        <v/>
      </c>
      <c r="AA5317">
        <f>IFERROR(INDEX(実績DB!$I$3:$I$104,MATCH($B5317&amp;$C5317,実績DB!$J$3:$J$104,0)),"")</f>
        <v/>
      </c>
    </row>
    <row r="5318">
      <c r="A5318" t="n">
        <v>5316</v>
      </c>
      <c r="B5318" t="inlineStr">
        <is>
          <t>四国</t>
        </is>
      </c>
      <c r="C5318" t="inlineStr">
        <is>
          <t>勝岡変電所</t>
        </is>
      </c>
      <c r="D5318" t="inlineStr">
        <is>
          <t>愛媛県</t>
        </is>
      </c>
      <c r="E5318" t="n">
        <v>66</v>
      </c>
      <c r="F5318" t="n">
        <v>6</v>
      </c>
      <c r="G5318" s="3" t="n">
        <v>33.899683</v>
      </c>
      <c r="H5318" s="3" t="n">
        <v>132.73038</v>
      </c>
      <c r="I5318" t="inlineStr">
        <is>
          <t>Google Places(名称一致)</t>
        </is>
      </c>
      <c r="J5318" t="n">
        <v>28</v>
      </c>
      <c r="K5318" t="n">
        <v>28</v>
      </c>
      <c r="L5318" t="n">
        <v>-8</v>
      </c>
      <c r="M5318" t="n">
        <v>20</v>
      </c>
      <c r="O5318" t="inlineStr">
        <is>
          <t>不可 #3</t>
        </is>
      </c>
      <c r="P5318" t="inlineStr">
        <is>
          <t>なし</t>
        </is>
      </c>
      <c r="R5318" s="4">
        <f>IF(COUNT($M5318:$N5318)=0,"",IF(AND(IF($N5318&lt;&gt;"",$N5318,$M5318)&lt;=0,$O5318&lt;&gt;"可"),"警告",""))</f>
        <v/>
      </c>
      <c r="S5318" s="4">
        <f>IF(COUNT($M5318:$N5318)=0,0,IF(IF($N5318&lt;&gt;"",$N5318,$M5318)&gt;=スコアリング基準!$B$20,スコアリング基準!$C$20,IF(IF($N5318&lt;&gt;"",$N5318,$M5318)&gt;=スコアリング基準!$B$21,スコアリング基準!$C$21,IF(IF($N5318&lt;&gt;"",$N5318,$M5318)&gt;0,スコアリング基準!$C$22,0))))</f>
        <v/>
      </c>
      <c r="T5318" s="4">
        <f>IF($O5318="可",スコアリング基準!$C$23,0)</f>
        <v/>
      </c>
      <c r="U5318" s="4">
        <f>IF(OR(COUNT($K5318:$L5318)&lt;2,$K5318=0),0,IF(ABS($L5318)/$K5318&lt;=スコアリング基準!$B$24,スコアリング基準!$C$24,IF(ABS($L5318)/$K5318&lt;=スコアリング基準!$B$25,スコアリング基準!$C$25,IF(ABS($L5318)/$K5318&lt;=スコアリング基準!$B$26,スコアリング基準!$C$26,0))))</f>
        <v/>
      </c>
      <c r="V5318" s="4">
        <f>IF($P5318="なし",スコアリング基準!$C$27,0)</f>
        <v/>
      </c>
      <c r="W5318" s="4">
        <f>IF($F5318="",0,IF(ISNUMBER($F5318),IF($F5318&lt;=スコアリング基準!$B$28,スコアリング基準!$C$28,スコアリング基準!$C$29),0))</f>
        <v/>
      </c>
      <c r="X5318" s="4">
        <f>IFERROR(VLOOKUP($B5318,スコアリング基準!$A$36:$B$46,2,FALSE),0)</f>
        <v/>
      </c>
      <c r="Y5318" s="4">
        <f>SUM($S5318:$X5318)</f>
        <v/>
      </c>
      <c r="Z5318" s="4">
        <f>IF(COUNT($M5318:$N5318)=0,"データ無",IF($Y5318&gt;=スコアリング基準!$B$30,"S",IF($Y5318&gt;=スコアリング基準!$B$31,"A",IF($Y5318&gt;=スコアリング基準!$B$32,"B","C"))))</f>
        <v/>
      </c>
      <c r="AA5318">
        <f>IFERROR(INDEX(実績DB!$I$3:$I$104,MATCH($B5318&amp;$C5318,実績DB!$J$3:$J$104,0)),"")</f>
        <v/>
      </c>
    </row>
    <row r="5319">
      <c r="A5319" t="n">
        <v>5317</v>
      </c>
      <c r="B5319" t="inlineStr">
        <is>
          <t>四国</t>
        </is>
      </c>
      <c r="C5319" t="inlineStr">
        <is>
          <t>北島変電所</t>
        </is>
      </c>
      <c r="D5319" t="inlineStr">
        <is>
          <t>徳島県</t>
        </is>
      </c>
      <c r="E5319" t="n">
        <v>66</v>
      </c>
      <c r="F5319" t="n">
        <v>6.6</v>
      </c>
      <c r="G5319" s="3" t="n"/>
      <c r="H5319" s="3" t="n"/>
      <c r="I5319" t="inlineStr">
        <is>
          <t>未取得</t>
        </is>
      </c>
      <c r="J5319" t="n">
        <v>14</v>
      </c>
      <c r="K5319" t="n">
        <v>14</v>
      </c>
      <c r="L5319" t="n">
        <v>-3</v>
      </c>
      <c r="M5319" t="n">
        <v>11</v>
      </c>
      <c r="O5319" t="inlineStr">
        <is>
          <t>不可 #2</t>
        </is>
      </c>
      <c r="P5319" t="inlineStr">
        <is>
          <t>なし</t>
        </is>
      </c>
      <c r="R5319" s="4">
        <f>IF(COUNT($M5319:$N5319)=0,"",IF(AND(IF($N5319&lt;&gt;"",$N5319,$M5319)&lt;=0,$O5319&lt;&gt;"可"),"警告",""))</f>
        <v/>
      </c>
      <c r="S5319" s="4">
        <f>IF(COUNT($M5319:$N5319)=0,0,IF(IF($N5319&lt;&gt;"",$N5319,$M5319)&gt;=スコアリング基準!$B$20,スコアリング基準!$C$20,IF(IF($N5319&lt;&gt;"",$N5319,$M5319)&gt;=スコアリング基準!$B$21,スコアリング基準!$C$21,IF(IF($N5319&lt;&gt;"",$N5319,$M5319)&gt;0,スコアリング基準!$C$22,0))))</f>
        <v/>
      </c>
      <c r="T5319" s="4">
        <f>IF($O5319="可",スコアリング基準!$C$23,0)</f>
        <v/>
      </c>
      <c r="U5319" s="4">
        <f>IF(OR(COUNT($K5319:$L5319)&lt;2,$K5319=0),0,IF(ABS($L5319)/$K5319&lt;=スコアリング基準!$B$24,スコアリング基準!$C$24,IF(ABS($L5319)/$K5319&lt;=スコアリング基準!$B$25,スコアリング基準!$C$25,IF(ABS($L5319)/$K5319&lt;=スコアリング基準!$B$26,スコアリング基準!$C$26,0))))</f>
        <v/>
      </c>
      <c r="V5319" s="4">
        <f>IF($P5319="なし",スコアリング基準!$C$27,0)</f>
        <v/>
      </c>
      <c r="W5319" s="4">
        <f>IF($F5319="",0,IF(ISNUMBER($F5319),IF($F5319&lt;=スコアリング基準!$B$28,スコアリング基準!$C$28,スコアリング基準!$C$29),0))</f>
        <v/>
      </c>
      <c r="X5319" s="4">
        <f>IFERROR(VLOOKUP($B5319,スコアリング基準!$A$36:$B$46,2,FALSE),0)</f>
        <v/>
      </c>
      <c r="Y5319" s="4">
        <f>SUM($S5319:$X5319)</f>
        <v/>
      </c>
      <c r="Z5319" s="4">
        <f>IF(COUNT($M5319:$N5319)=0,"データ無",IF($Y5319&gt;=スコアリング基準!$B$30,"S",IF($Y5319&gt;=スコアリング基準!$B$31,"A",IF($Y5319&gt;=スコアリング基準!$B$32,"B","C"))))</f>
        <v/>
      </c>
      <c r="AA5319">
        <f>IFERROR(INDEX(実績DB!$I$3:$I$104,MATCH($B5319&amp;$C5319,実績DB!$J$3:$J$104,0)),"")</f>
        <v/>
      </c>
    </row>
    <row r="5320">
      <c r="A5320" t="n">
        <v>5318</v>
      </c>
      <c r="B5320" t="inlineStr">
        <is>
          <t>四国</t>
        </is>
      </c>
      <c r="C5320" t="inlineStr">
        <is>
          <t>南井上変電所</t>
        </is>
      </c>
      <c r="D5320" t="inlineStr">
        <is>
          <t>徳島県</t>
        </is>
      </c>
      <c r="E5320" t="n">
        <v>66</v>
      </c>
      <c r="F5320" t="n">
        <v>6.6</v>
      </c>
      <c r="G5320" s="3" t="n">
        <v>34.076427</v>
      </c>
      <c r="H5320" s="3" t="n">
        <v>134.464596</v>
      </c>
      <c r="I5320" t="inlineStr">
        <is>
          <t>Google Places(名称一致)</t>
        </is>
      </c>
      <c r="J5320" t="n">
        <v>19</v>
      </c>
      <c r="K5320" t="n">
        <v>19</v>
      </c>
      <c r="L5320" t="n">
        <v>-12</v>
      </c>
      <c r="M5320" t="n">
        <v>7</v>
      </c>
      <c r="O5320" t="inlineStr">
        <is>
          <t>不可 #2</t>
        </is>
      </c>
      <c r="P5320" t="inlineStr">
        <is>
          <t>有り</t>
        </is>
      </c>
      <c r="R5320" s="4">
        <f>IF(COUNT($M5320:$N5320)=0,"",IF(AND(IF($N5320&lt;&gt;"",$N5320,$M5320)&lt;=0,$O5320&lt;&gt;"可"),"警告",""))</f>
        <v/>
      </c>
      <c r="S5320" s="4">
        <f>IF(COUNT($M5320:$N5320)=0,0,IF(IF($N5320&lt;&gt;"",$N5320,$M5320)&gt;=スコアリング基準!$B$20,スコアリング基準!$C$20,IF(IF($N5320&lt;&gt;"",$N5320,$M5320)&gt;=スコアリング基準!$B$21,スコアリング基準!$C$21,IF(IF($N5320&lt;&gt;"",$N5320,$M5320)&gt;0,スコアリング基準!$C$22,0))))</f>
        <v/>
      </c>
      <c r="T5320" s="4">
        <f>IF($O5320="可",スコアリング基準!$C$23,0)</f>
        <v/>
      </c>
      <c r="U5320" s="4">
        <f>IF(OR(COUNT($K5320:$L5320)&lt;2,$K5320=0),0,IF(ABS($L5320)/$K5320&lt;=スコアリング基準!$B$24,スコアリング基準!$C$24,IF(ABS($L5320)/$K5320&lt;=スコアリング基準!$B$25,スコアリング基準!$C$25,IF(ABS($L5320)/$K5320&lt;=スコアリング基準!$B$26,スコアリング基準!$C$26,0))))</f>
        <v/>
      </c>
      <c r="V5320" s="4">
        <f>IF($P5320="なし",スコアリング基準!$C$27,0)</f>
        <v/>
      </c>
      <c r="W5320" s="4">
        <f>IF($F5320="",0,IF(ISNUMBER($F5320),IF($F5320&lt;=スコアリング基準!$B$28,スコアリング基準!$C$28,スコアリング基準!$C$29),0))</f>
        <v/>
      </c>
      <c r="X5320" s="4">
        <f>IFERROR(VLOOKUP($B5320,スコアリング基準!$A$36:$B$46,2,FALSE),0)</f>
        <v/>
      </c>
      <c r="Y5320" s="4">
        <f>SUM($S5320:$X5320)</f>
        <v/>
      </c>
      <c r="Z5320" s="4">
        <f>IF(COUNT($M5320:$N5320)=0,"データ無",IF($Y5320&gt;=スコアリング基準!$B$30,"S",IF($Y5320&gt;=スコアリング基準!$B$31,"A",IF($Y5320&gt;=スコアリング基準!$B$32,"B","C"))))</f>
        <v/>
      </c>
      <c r="AA5320">
        <f>IFERROR(INDEX(実績DB!$I$3:$I$104,MATCH($B5320&amp;$C5320,実績DB!$J$3:$J$104,0)),"")</f>
        <v/>
      </c>
    </row>
    <row r="5321">
      <c r="A5321" t="n">
        <v>5319</v>
      </c>
      <c r="B5321" t="inlineStr">
        <is>
          <t>四国</t>
        </is>
      </c>
      <c r="C5321" t="inlineStr">
        <is>
          <t>南国変電所</t>
        </is>
      </c>
      <c r="D5321" t="inlineStr">
        <is>
          <t>高知県</t>
        </is>
      </c>
      <c r="E5321" t="n">
        <v>66</v>
      </c>
      <c r="F5321" t="n">
        <v>6.6</v>
      </c>
      <c r="G5321" s="3" t="n">
        <v>33.6034</v>
      </c>
      <c r="H5321" s="3" t="n">
        <v>133.653586</v>
      </c>
      <c r="I5321" t="inlineStr">
        <is>
          <t>Google Places(名称一致)</t>
        </is>
      </c>
      <c r="J5321" t="n">
        <v>33</v>
      </c>
      <c r="K5321" t="n">
        <v>33</v>
      </c>
      <c r="L5321" t="n">
        <v>-13</v>
      </c>
      <c r="M5321" t="n">
        <v>20</v>
      </c>
      <c r="O5321" t="inlineStr">
        <is>
          <t>不可 #2</t>
        </is>
      </c>
      <c r="P5321" t="inlineStr">
        <is>
          <t>有り</t>
        </is>
      </c>
      <c r="R5321" s="4">
        <f>IF(COUNT($M5321:$N5321)=0,"",IF(AND(IF($N5321&lt;&gt;"",$N5321,$M5321)&lt;=0,$O5321&lt;&gt;"可"),"警告",""))</f>
        <v/>
      </c>
      <c r="S5321" s="4">
        <f>IF(COUNT($M5321:$N5321)=0,0,IF(IF($N5321&lt;&gt;"",$N5321,$M5321)&gt;=スコアリング基準!$B$20,スコアリング基準!$C$20,IF(IF($N5321&lt;&gt;"",$N5321,$M5321)&gt;=スコアリング基準!$B$21,スコアリング基準!$C$21,IF(IF($N5321&lt;&gt;"",$N5321,$M5321)&gt;0,スコアリング基準!$C$22,0))))</f>
        <v/>
      </c>
      <c r="T5321" s="4">
        <f>IF($O5321="可",スコアリング基準!$C$23,0)</f>
        <v/>
      </c>
      <c r="U5321" s="4">
        <f>IF(OR(COUNT($K5321:$L5321)&lt;2,$K5321=0),0,IF(ABS($L5321)/$K5321&lt;=スコアリング基準!$B$24,スコアリング基準!$C$24,IF(ABS($L5321)/$K5321&lt;=スコアリング基準!$B$25,スコアリング基準!$C$25,IF(ABS($L5321)/$K5321&lt;=スコアリング基準!$B$26,スコアリング基準!$C$26,0))))</f>
        <v/>
      </c>
      <c r="V5321" s="4">
        <f>IF($P5321="なし",スコアリング基準!$C$27,0)</f>
        <v/>
      </c>
      <c r="W5321" s="4">
        <f>IF($F5321="",0,IF(ISNUMBER($F5321),IF($F5321&lt;=スコアリング基準!$B$28,スコアリング基準!$C$28,スコアリング基準!$C$29),0))</f>
        <v/>
      </c>
      <c r="X5321" s="4">
        <f>IFERROR(VLOOKUP($B5321,スコアリング基準!$A$36:$B$46,2,FALSE),0)</f>
        <v/>
      </c>
      <c r="Y5321" s="4">
        <f>SUM($S5321:$X5321)</f>
        <v/>
      </c>
      <c r="Z5321" s="4">
        <f>IF(COUNT($M5321:$N5321)=0,"データ無",IF($Y5321&gt;=スコアリング基準!$B$30,"S",IF($Y5321&gt;=スコアリング基準!$B$31,"A",IF($Y5321&gt;=スコアリング基準!$B$32,"B","C"))))</f>
        <v/>
      </c>
      <c r="AA5321">
        <f>IFERROR(INDEX(実績DB!$I$3:$I$104,MATCH($B5321&amp;$C5321,実績DB!$J$3:$J$104,0)),"")</f>
        <v/>
      </c>
    </row>
    <row r="5322">
      <c r="A5322" t="n">
        <v>5320</v>
      </c>
      <c r="B5322" t="inlineStr">
        <is>
          <t>四国</t>
        </is>
      </c>
      <c r="C5322" t="inlineStr">
        <is>
          <t>原町変電所</t>
        </is>
      </c>
      <c r="D5322" t="inlineStr">
        <is>
          <t>愛媛県</t>
        </is>
      </c>
      <c r="E5322" t="n">
        <v>66</v>
      </c>
      <c r="F5322" t="n">
        <v>6</v>
      </c>
      <c r="G5322" s="3" t="n"/>
      <c r="H5322" s="3" t="n"/>
      <c r="I5322" t="inlineStr">
        <is>
          <t>未取得</t>
        </is>
      </c>
      <c r="J5322" t="n">
        <v>38</v>
      </c>
      <c r="K5322" t="n">
        <v>38</v>
      </c>
      <c r="L5322" t="n">
        <v>-19</v>
      </c>
      <c r="M5322" t="n">
        <v>19</v>
      </c>
      <c r="O5322" t="inlineStr">
        <is>
          <t>不可 #3</t>
        </is>
      </c>
      <c r="P5322" t="inlineStr">
        <is>
          <t>なし</t>
        </is>
      </c>
      <c r="R5322" s="4">
        <f>IF(COUNT($M5322:$N5322)=0,"",IF(AND(IF($N5322&lt;&gt;"",$N5322,$M5322)&lt;=0,$O5322&lt;&gt;"可"),"警告",""))</f>
        <v/>
      </c>
      <c r="S5322" s="4">
        <f>IF(COUNT($M5322:$N5322)=0,0,IF(IF($N5322&lt;&gt;"",$N5322,$M5322)&gt;=スコアリング基準!$B$20,スコアリング基準!$C$20,IF(IF($N5322&lt;&gt;"",$N5322,$M5322)&gt;=スコアリング基準!$B$21,スコアリング基準!$C$21,IF(IF($N5322&lt;&gt;"",$N5322,$M5322)&gt;0,スコアリング基準!$C$22,0))))</f>
        <v/>
      </c>
      <c r="T5322" s="4">
        <f>IF($O5322="可",スコアリング基準!$C$23,0)</f>
        <v/>
      </c>
      <c r="U5322" s="4">
        <f>IF(OR(COUNT($K5322:$L5322)&lt;2,$K5322=0),0,IF(ABS($L5322)/$K5322&lt;=スコアリング基準!$B$24,スコアリング基準!$C$24,IF(ABS($L5322)/$K5322&lt;=スコアリング基準!$B$25,スコアリング基準!$C$25,IF(ABS($L5322)/$K5322&lt;=スコアリング基準!$B$26,スコアリング基準!$C$26,0))))</f>
        <v/>
      </c>
      <c r="V5322" s="4">
        <f>IF($P5322="なし",スコアリング基準!$C$27,0)</f>
        <v/>
      </c>
      <c r="W5322" s="4">
        <f>IF($F5322="",0,IF(ISNUMBER($F5322),IF($F5322&lt;=スコアリング基準!$B$28,スコアリング基準!$C$28,スコアリング基準!$C$29),0))</f>
        <v/>
      </c>
      <c r="X5322" s="4">
        <f>IFERROR(VLOOKUP($B5322,スコアリング基準!$A$36:$B$46,2,FALSE),0)</f>
        <v/>
      </c>
      <c r="Y5322" s="4">
        <f>SUM($S5322:$X5322)</f>
        <v/>
      </c>
      <c r="Z5322" s="4">
        <f>IF(COUNT($M5322:$N5322)=0,"データ無",IF($Y5322&gt;=スコアリング基準!$B$30,"S",IF($Y5322&gt;=スコアリング基準!$B$31,"A",IF($Y5322&gt;=スコアリング基準!$B$32,"B","C"))))</f>
        <v/>
      </c>
      <c r="AA5322">
        <f>IFERROR(INDEX(実績DB!$I$3:$I$104,MATCH($B5322&amp;$C5322,実績DB!$J$3:$J$104,0)),"")</f>
        <v/>
      </c>
    </row>
    <row r="5323">
      <c r="A5323" t="n">
        <v>5321</v>
      </c>
      <c r="B5323" t="inlineStr">
        <is>
          <t>四国</t>
        </is>
      </c>
      <c r="C5323" t="inlineStr">
        <is>
          <t>吉田変電所</t>
        </is>
      </c>
      <c r="D5323" t="inlineStr">
        <is>
          <t>愛媛県</t>
        </is>
      </c>
      <c r="E5323" t="n">
        <v>66</v>
      </c>
      <c r="F5323" t="n">
        <v>6</v>
      </c>
      <c r="G5323" s="3" t="n">
        <v>33.279898</v>
      </c>
      <c r="H5323" s="3" t="n">
        <v>132.541738</v>
      </c>
      <c r="I5323" t="inlineStr">
        <is>
          <t>Google Places(名称一致)</t>
        </is>
      </c>
      <c r="J5323" t="n">
        <v>14</v>
      </c>
      <c r="K5323" t="n">
        <v>14</v>
      </c>
      <c r="L5323" t="n">
        <v>-1</v>
      </c>
      <c r="M5323" t="n">
        <v>13</v>
      </c>
      <c r="O5323" t="inlineStr">
        <is>
          <t>不可 #3</t>
        </is>
      </c>
      <c r="P5323" t="inlineStr">
        <is>
          <t>有り</t>
        </is>
      </c>
      <c r="R5323" s="4">
        <f>IF(COUNT($M5323:$N5323)=0,"",IF(AND(IF($N5323&lt;&gt;"",$N5323,$M5323)&lt;=0,$O5323&lt;&gt;"可"),"警告",""))</f>
        <v/>
      </c>
      <c r="S5323" s="4">
        <f>IF(COUNT($M5323:$N5323)=0,0,IF(IF($N5323&lt;&gt;"",$N5323,$M5323)&gt;=スコアリング基準!$B$20,スコアリング基準!$C$20,IF(IF($N5323&lt;&gt;"",$N5323,$M5323)&gt;=スコアリング基準!$B$21,スコアリング基準!$C$21,IF(IF($N5323&lt;&gt;"",$N5323,$M5323)&gt;0,スコアリング基準!$C$22,0))))</f>
        <v/>
      </c>
      <c r="T5323" s="4">
        <f>IF($O5323="可",スコアリング基準!$C$23,0)</f>
        <v/>
      </c>
      <c r="U5323" s="4">
        <f>IF(OR(COUNT($K5323:$L5323)&lt;2,$K5323=0),0,IF(ABS($L5323)/$K5323&lt;=スコアリング基準!$B$24,スコアリング基準!$C$24,IF(ABS($L5323)/$K5323&lt;=スコアリング基準!$B$25,スコアリング基準!$C$25,IF(ABS($L5323)/$K5323&lt;=スコアリング基準!$B$26,スコアリング基準!$C$26,0))))</f>
        <v/>
      </c>
      <c r="V5323" s="4">
        <f>IF($P5323="なし",スコアリング基準!$C$27,0)</f>
        <v/>
      </c>
      <c r="W5323" s="4">
        <f>IF($F5323="",0,IF(ISNUMBER($F5323),IF($F5323&lt;=スコアリング基準!$B$28,スコアリング基準!$C$28,スコアリング基準!$C$29),0))</f>
        <v/>
      </c>
      <c r="X5323" s="4">
        <f>IFERROR(VLOOKUP($B5323,スコアリング基準!$A$36:$B$46,2,FALSE),0)</f>
        <v/>
      </c>
      <c r="Y5323" s="4">
        <f>SUM($S5323:$X5323)</f>
        <v/>
      </c>
      <c r="Z5323" s="4">
        <f>IF(COUNT($M5323:$N5323)=0,"データ無",IF($Y5323&gt;=スコアリング基準!$B$30,"S",IF($Y5323&gt;=スコアリング基準!$B$31,"A",IF($Y5323&gt;=スコアリング基準!$B$32,"B","C"))))</f>
        <v/>
      </c>
      <c r="AA5323">
        <f>IFERROR(INDEX(実績DB!$I$3:$I$104,MATCH($B5323&amp;$C5323,実績DB!$J$3:$J$104,0)),"")</f>
        <v/>
      </c>
    </row>
    <row r="5324">
      <c r="A5324" t="n">
        <v>5322</v>
      </c>
      <c r="B5324" t="inlineStr">
        <is>
          <t>四国</t>
        </is>
      </c>
      <c r="C5324" t="inlineStr">
        <is>
          <t>名頃変電所</t>
        </is>
      </c>
      <c r="D5324" t="inlineStr">
        <is>
          <t>徳島県</t>
        </is>
      </c>
      <c r="E5324" t="n">
        <v>66</v>
      </c>
      <c r="F5324" t="n">
        <v>6.6</v>
      </c>
      <c r="G5324" s="3" t="n"/>
      <c r="H5324" s="3" t="n"/>
      <c r="I5324" t="inlineStr">
        <is>
          <t>未取得</t>
        </is>
      </c>
      <c r="J5324" t="n">
        <v>2</v>
      </c>
      <c r="K5324" t="n">
        <v>2</v>
      </c>
      <c r="L5324" t="n">
        <v>0</v>
      </c>
      <c r="M5324" t="n">
        <v>2</v>
      </c>
      <c r="O5324" t="inlineStr">
        <is>
          <t>不可 #2</t>
        </is>
      </c>
      <c r="P5324" t="inlineStr">
        <is>
          <t>有り</t>
        </is>
      </c>
      <c r="R5324" s="4">
        <f>IF(COUNT($M5324:$N5324)=0,"",IF(AND(IF($N5324&lt;&gt;"",$N5324,$M5324)&lt;=0,$O5324&lt;&gt;"可"),"警告",""))</f>
        <v/>
      </c>
      <c r="S5324" s="4">
        <f>IF(COUNT($M5324:$N5324)=0,0,IF(IF($N5324&lt;&gt;"",$N5324,$M5324)&gt;=スコアリング基準!$B$20,スコアリング基準!$C$20,IF(IF($N5324&lt;&gt;"",$N5324,$M5324)&gt;=スコアリング基準!$B$21,スコアリング基準!$C$21,IF(IF($N5324&lt;&gt;"",$N5324,$M5324)&gt;0,スコアリング基準!$C$22,0))))</f>
        <v/>
      </c>
      <c r="T5324" s="4">
        <f>IF($O5324="可",スコアリング基準!$C$23,0)</f>
        <v/>
      </c>
      <c r="U5324" s="4">
        <f>IF(OR(COUNT($K5324:$L5324)&lt;2,$K5324=0),0,IF(ABS($L5324)/$K5324&lt;=スコアリング基準!$B$24,スコアリング基準!$C$24,IF(ABS($L5324)/$K5324&lt;=スコアリング基準!$B$25,スコアリング基準!$C$25,IF(ABS($L5324)/$K5324&lt;=スコアリング基準!$B$26,スコアリング基準!$C$26,0))))</f>
        <v/>
      </c>
      <c r="V5324" s="4">
        <f>IF($P5324="なし",スコアリング基準!$C$27,0)</f>
        <v/>
      </c>
      <c r="W5324" s="4">
        <f>IF($F5324="",0,IF(ISNUMBER($F5324),IF($F5324&lt;=スコアリング基準!$B$28,スコアリング基準!$C$28,スコアリング基準!$C$29),0))</f>
        <v/>
      </c>
      <c r="X5324" s="4">
        <f>IFERROR(VLOOKUP($B5324,スコアリング基準!$A$36:$B$46,2,FALSE),0)</f>
        <v/>
      </c>
      <c r="Y5324" s="4">
        <f>SUM($S5324:$X5324)</f>
        <v/>
      </c>
      <c r="Z5324" s="4">
        <f>IF(COUNT($M5324:$N5324)=0,"データ無",IF($Y5324&gt;=スコアリング基準!$B$30,"S",IF($Y5324&gt;=スコアリング基準!$B$31,"A",IF($Y5324&gt;=スコアリング基準!$B$32,"B","C"))))</f>
        <v/>
      </c>
      <c r="AA5324">
        <f>IFERROR(INDEX(実績DB!$I$3:$I$104,MATCH($B5324&amp;$C5324,実績DB!$J$3:$J$104,0)),"")</f>
        <v/>
      </c>
    </row>
    <row r="5325">
      <c r="A5325" t="n">
        <v>5323</v>
      </c>
      <c r="B5325" t="inlineStr">
        <is>
          <t>四国</t>
        </is>
      </c>
      <c r="C5325" t="inlineStr">
        <is>
          <t>善通寺変電所</t>
        </is>
      </c>
      <c r="D5325" t="inlineStr">
        <is>
          <t>香川県</t>
        </is>
      </c>
      <c r="E5325" t="n">
        <v>66</v>
      </c>
      <c r="F5325" t="n">
        <v>6.6</v>
      </c>
      <c r="G5325" s="3" t="n">
        <v>34.230984</v>
      </c>
      <c r="H5325" s="3" t="n">
        <v>133.789442</v>
      </c>
      <c r="I5325" t="inlineStr">
        <is>
          <t>Google Places(名称一致)</t>
        </is>
      </c>
      <c r="J5325" t="n">
        <v>52</v>
      </c>
      <c r="K5325" t="n">
        <v>52</v>
      </c>
      <c r="L5325" t="n">
        <v>-11</v>
      </c>
      <c r="M5325" t="n">
        <v>41</v>
      </c>
      <c r="O5325" t="inlineStr">
        <is>
          <t>不可 #2</t>
        </is>
      </c>
      <c r="P5325" t="inlineStr">
        <is>
          <t>なし</t>
        </is>
      </c>
      <c r="R5325" s="4">
        <f>IF(COUNT($M5325:$N5325)=0,"",IF(AND(IF($N5325&lt;&gt;"",$N5325,$M5325)&lt;=0,$O5325&lt;&gt;"可"),"警告",""))</f>
        <v/>
      </c>
      <c r="S5325" s="4">
        <f>IF(COUNT($M5325:$N5325)=0,0,IF(IF($N5325&lt;&gt;"",$N5325,$M5325)&gt;=スコアリング基準!$B$20,スコアリング基準!$C$20,IF(IF($N5325&lt;&gt;"",$N5325,$M5325)&gt;=スコアリング基準!$B$21,スコアリング基準!$C$21,IF(IF($N5325&lt;&gt;"",$N5325,$M5325)&gt;0,スコアリング基準!$C$22,0))))</f>
        <v/>
      </c>
      <c r="T5325" s="4">
        <f>IF($O5325="可",スコアリング基準!$C$23,0)</f>
        <v/>
      </c>
      <c r="U5325" s="4">
        <f>IF(OR(COUNT($K5325:$L5325)&lt;2,$K5325=0),0,IF(ABS($L5325)/$K5325&lt;=スコアリング基準!$B$24,スコアリング基準!$C$24,IF(ABS($L5325)/$K5325&lt;=スコアリング基準!$B$25,スコアリング基準!$C$25,IF(ABS($L5325)/$K5325&lt;=スコアリング基準!$B$26,スコアリング基準!$C$26,0))))</f>
        <v/>
      </c>
      <c r="V5325" s="4">
        <f>IF($P5325="なし",スコアリング基準!$C$27,0)</f>
        <v/>
      </c>
      <c r="W5325" s="4">
        <f>IF($F5325="",0,IF(ISNUMBER($F5325),IF($F5325&lt;=スコアリング基準!$B$28,スコアリング基準!$C$28,スコアリング基準!$C$29),0))</f>
        <v/>
      </c>
      <c r="X5325" s="4">
        <f>IFERROR(VLOOKUP($B5325,スコアリング基準!$A$36:$B$46,2,FALSE),0)</f>
        <v/>
      </c>
      <c r="Y5325" s="4">
        <f>SUM($S5325:$X5325)</f>
        <v/>
      </c>
      <c r="Z5325" s="4">
        <f>IF(COUNT($M5325:$N5325)=0,"データ無",IF($Y5325&gt;=スコアリング基準!$B$30,"S",IF($Y5325&gt;=スコアリング基準!$B$31,"A",IF($Y5325&gt;=スコアリング基準!$B$32,"B","C"))))</f>
        <v/>
      </c>
      <c r="AA5325">
        <f>IFERROR(INDEX(実績DB!$I$3:$I$104,MATCH($B5325&amp;$C5325,実績DB!$J$3:$J$104,0)),"")</f>
        <v/>
      </c>
    </row>
    <row r="5326">
      <c r="A5326" t="n">
        <v>5324</v>
      </c>
      <c r="B5326" t="inlineStr">
        <is>
          <t>四国</t>
        </is>
      </c>
      <c r="C5326" t="inlineStr">
        <is>
          <t>喜多川変電所</t>
        </is>
      </c>
      <c r="D5326" t="inlineStr">
        <is>
          <t>愛媛県</t>
        </is>
      </c>
      <c r="E5326" t="n">
        <v>66</v>
      </c>
      <c r="F5326" t="n">
        <v>6</v>
      </c>
      <c r="G5326" s="3" t="n"/>
      <c r="H5326" s="3" t="n"/>
      <c r="I5326" t="inlineStr">
        <is>
          <t>未取得</t>
        </is>
      </c>
      <c r="J5326" t="n">
        <v>28</v>
      </c>
      <c r="K5326" t="n">
        <v>28</v>
      </c>
      <c r="L5326" t="n">
        <v>-12</v>
      </c>
      <c r="M5326" t="n">
        <v>18</v>
      </c>
      <c r="O5326" t="inlineStr">
        <is>
          <t>不可 #3</t>
        </is>
      </c>
      <c r="P5326" t="inlineStr">
        <is>
          <t>有り</t>
        </is>
      </c>
      <c r="R5326" s="4">
        <f>IF(COUNT($M5326:$N5326)=0,"",IF(AND(IF($N5326&lt;&gt;"",$N5326,$M5326)&lt;=0,$O5326&lt;&gt;"可"),"警告",""))</f>
        <v/>
      </c>
      <c r="S5326" s="4">
        <f>IF(COUNT($M5326:$N5326)=0,0,IF(IF($N5326&lt;&gt;"",$N5326,$M5326)&gt;=スコアリング基準!$B$20,スコアリング基準!$C$20,IF(IF($N5326&lt;&gt;"",$N5326,$M5326)&gt;=スコアリング基準!$B$21,スコアリング基準!$C$21,IF(IF($N5326&lt;&gt;"",$N5326,$M5326)&gt;0,スコアリング基準!$C$22,0))))</f>
        <v/>
      </c>
      <c r="T5326" s="4">
        <f>IF($O5326="可",スコアリング基準!$C$23,0)</f>
        <v/>
      </c>
      <c r="U5326" s="4">
        <f>IF(OR(COUNT($K5326:$L5326)&lt;2,$K5326=0),0,IF(ABS($L5326)/$K5326&lt;=スコアリング基準!$B$24,スコアリング基準!$C$24,IF(ABS($L5326)/$K5326&lt;=スコアリング基準!$B$25,スコアリング基準!$C$25,IF(ABS($L5326)/$K5326&lt;=スコアリング基準!$B$26,スコアリング基準!$C$26,0))))</f>
        <v/>
      </c>
      <c r="V5326" s="4">
        <f>IF($P5326="なし",スコアリング基準!$C$27,0)</f>
        <v/>
      </c>
      <c r="W5326" s="4">
        <f>IF($F5326="",0,IF(ISNUMBER($F5326),IF($F5326&lt;=スコアリング基準!$B$28,スコアリング基準!$C$28,スコアリング基準!$C$29),0))</f>
        <v/>
      </c>
      <c r="X5326" s="4">
        <f>IFERROR(VLOOKUP($B5326,スコアリング基準!$A$36:$B$46,2,FALSE),0)</f>
        <v/>
      </c>
      <c r="Y5326" s="4">
        <f>SUM($S5326:$X5326)</f>
        <v/>
      </c>
      <c r="Z5326" s="4">
        <f>IF(COUNT($M5326:$N5326)=0,"データ無",IF($Y5326&gt;=スコアリング基準!$B$30,"S",IF($Y5326&gt;=スコアリング基準!$B$31,"A",IF($Y5326&gt;=スコアリング基準!$B$32,"B","C"))))</f>
        <v/>
      </c>
      <c r="AA5326">
        <f>IFERROR(INDEX(実績DB!$I$3:$I$104,MATCH($B5326&amp;$C5326,実績DB!$J$3:$J$104,0)),"")</f>
        <v/>
      </c>
    </row>
    <row r="5327">
      <c r="A5327" t="n">
        <v>5325</v>
      </c>
      <c r="B5327" t="inlineStr">
        <is>
          <t>四国</t>
        </is>
      </c>
      <c r="C5327" t="inlineStr">
        <is>
          <t>土居変電所</t>
        </is>
      </c>
      <c r="D5327" t="inlineStr">
        <is>
          <t>愛媛県</t>
        </is>
      </c>
      <c r="E5327" t="n">
        <v>66</v>
      </c>
      <c r="F5327" t="n">
        <v>6</v>
      </c>
      <c r="G5327" s="3" t="n">
        <v>33.956027</v>
      </c>
      <c r="H5327" s="3" t="n">
        <v>133.429608</v>
      </c>
      <c r="I5327" t="inlineStr">
        <is>
          <t>Google Places(名称一致)</t>
        </is>
      </c>
      <c r="J5327" t="n">
        <v>28</v>
      </c>
      <c r="K5327" t="n">
        <v>28</v>
      </c>
      <c r="L5327" t="n">
        <v>-22</v>
      </c>
      <c r="M5327" t="n">
        <v>6</v>
      </c>
      <c r="O5327" t="inlineStr">
        <is>
          <t>不可 #3</t>
        </is>
      </c>
      <c r="P5327" t="inlineStr">
        <is>
          <t>有り</t>
        </is>
      </c>
      <c r="R5327" s="4">
        <f>IF(COUNT($M5327:$N5327)=0,"",IF(AND(IF($N5327&lt;&gt;"",$N5327,$M5327)&lt;=0,$O5327&lt;&gt;"可"),"警告",""))</f>
        <v/>
      </c>
      <c r="S5327" s="4">
        <f>IF(COUNT($M5327:$N5327)=0,0,IF(IF($N5327&lt;&gt;"",$N5327,$M5327)&gt;=スコアリング基準!$B$20,スコアリング基準!$C$20,IF(IF($N5327&lt;&gt;"",$N5327,$M5327)&gt;=スコアリング基準!$B$21,スコアリング基準!$C$21,IF(IF($N5327&lt;&gt;"",$N5327,$M5327)&gt;0,スコアリング基準!$C$22,0))))</f>
        <v/>
      </c>
      <c r="T5327" s="4">
        <f>IF($O5327="可",スコアリング基準!$C$23,0)</f>
        <v/>
      </c>
      <c r="U5327" s="4">
        <f>IF(OR(COUNT($K5327:$L5327)&lt;2,$K5327=0),0,IF(ABS($L5327)/$K5327&lt;=スコアリング基準!$B$24,スコアリング基準!$C$24,IF(ABS($L5327)/$K5327&lt;=スコアリング基準!$B$25,スコアリング基準!$C$25,IF(ABS($L5327)/$K5327&lt;=スコアリング基準!$B$26,スコアリング基準!$C$26,0))))</f>
        <v/>
      </c>
      <c r="V5327" s="4">
        <f>IF($P5327="なし",スコアリング基準!$C$27,0)</f>
        <v/>
      </c>
      <c r="W5327" s="4">
        <f>IF($F5327="",0,IF(ISNUMBER($F5327),IF($F5327&lt;=スコアリング基準!$B$28,スコアリング基準!$C$28,スコアリング基準!$C$29),0))</f>
        <v/>
      </c>
      <c r="X5327" s="4">
        <f>IFERROR(VLOOKUP($B5327,スコアリング基準!$A$36:$B$46,2,FALSE),0)</f>
        <v/>
      </c>
      <c r="Y5327" s="4">
        <f>SUM($S5327:$X5327)</f>
        <v/>
      </c>
      <c r="Z5327" s="4">
        <f>IF(COUNT($M5327:$N5327)=0,"データ無",IF($Y5327&gt;=スコアリング基準!$B$30,"S",IF($Y5327&gt;=スコアリング基準!$B$31,"A",IF($Y5327&gt;=スコアリング基準!$B$32,"B","C"))))</f>
        <v/>
      </c>
      <c r="AA5327">
        <f>IFERROR(INDEX(実績DB!$I$3:$I$104,MATCH($B5327&amp;$C5327,実績DB!$J$3:$J$104,0)),"")</f>
        <v/>
      </c>
    </row>
    <row r="5328">
      <c r="A5328" t="n">
        <v>5326</v>
      </c>
      <c r="B5328" t="inlineStr">
        <is>
          <t>四国</t>
        </is>
      </c>
      <c r="C5328" t="inlineStr">
        <is>
          <t>垂水変電所</t>
        </is>
      </c>
      <c r="D5328" t="inlineStr">
        <is>
          <t>香川県</t>
        </is>
      </c>
      <c r="E5328" t="n">
        <v>66</v>
      </c>
      <c r="F5328" t="n">
        <v>6.6</v>
      </c>
      <c r="G5328" s="3" t="n">
        <v>34.22289</v>
      </c>
      <c r="H5328" s="3" t="n">
        <v>133.835021</v>
      </c>
      <c r="I5328" t="inlineStr">
        <is>
          <t>Google Places(名称一致)</t>
        </is>
      </c>
      <c r="J5328" t="n">
        <v>19</v>
      </c>
      <c r="K5328" t="n">
        <v>19</v>
      </c>
      <c r="L5328" t="n">
        <v>-13</v>
      </c>
      <c r="M5328" t="n">
        <v>6</v>
      </c>
      <c r="O5328" t="inlineStr">
        <is>
          <t>不可 #2</t>
        </is>
      </c>
      <c r="P5328" t="inlineStr">
        <is>
          <t>なし</t>
        </is>
      </c>
      <c r="R5328" s="4">
        <f>IF(COUNT($M5328:$N5328)=0,"",IF(AND(IF($N5328&lt;&gt;"",$N5328,$M5328)&lt;=0,$O5328&lt;&gt;"可"),"警告",""))</f>
        <v/>
      </c>
      <c r="S5328" s="4">
        <f>IF(COUNT($M5328:$N5328)=0,0,IF(IF($N5328&lt;&gt;"",$N5328,$M5328)&gt;=スコアリング基準!$B$20,スコアリング基準!$C$20,IF(IF($N5328&lt;&gt;"",$N5328,$M5328)&gt;=スコアリング基準!$B$21,スコアリング基準!$C$21,IF(IF($N5328&lt;&gt;"",$N5328,$M5328)&gt;0,スコアリング基準!$C$22,0))))</f>
        <v/>
      </c>
      <c r="T5328" s="4">
        <f>IF($O5328="可",スコアリング基準!$C$23,0)</f>
        <v/>
      </c>
      <c r="U5328" s="4">
        <f>IF(OR(COUNT($K5328:$L5328)&lt;2,$K5328=0),0,IF(ABS($L5328)/$K5328&lt;=スコアリング基準!$B$24,スコアリング基準!$C$24,IF(ABS($L5328)/$K5328&lt;=スコアリング基準!$B$25,スコアリング基準!$C$25,IF(ABS($L5328)/$K5328&lt;=スコアリング基準!$B$26,スコアリング基準!$C$26,0))))</f>
        <v/>
      </c>
      <c r="V5328" s="4">
        <f>IF($P5328="なし",スコアリング基準!$C$27,0)</f>
        <v/>
      </c>
      <c r="W5328" s="4">
        <f>IF($F5328="",0,IF(ISNUMBER($F5328),IF($F5328&lt;=スコアリング基準!$B$28,スコアリング基準!$C$28,スコアリング基準!$C$29),0))</f>
        <v/>
      </c>
      <c r="X5328" s="4">
        <f>IFERROR(VLOOKUP($B5328,スコアリング基準!$A$36:$B$46,2,FALSE),0)</f>
        <v/>
      </c>
      <c r="Y5328" s="4">
        <f>SUM($S5328:$X5328)</f>
        <v/>
      </c>
      <c r="Z5328" s="4">
        <f>IF(COUNT($M5328:$N5328)=0,"データ無",IF($Y5328&gt;=スコアリング基準!$B$30,"S",IF($Y5328&gt;=スコアリング基準!$B$31,"A",IF($Y5328&gt;=スコアリング基準!$B$32,"B","C"))))</f>
        <v/>
      </c>
      <c r="AA5328">
        <f>IFERROR(INDEX(実績DB!$I$3:$I$104,MATCH($B5328&amp;$C5328,実績DB!$J$3:$J$104,0)),"")</f>
        <v/>
      </c>
    </row>
    <row r="5329">
      <c r="A5329" t="n">
        <v>5327</v>
      </c>
      <c r="B5329" t="inlineStr">
        <is>
          <t>四国</t>
        </is>
      </c>
      <c r="C5329" t="inlineStr">
        <is>
          <t>塩屋変電所</t>
        </is>
      </c>
      <c r="D5329" t="inlineStr">
        <is>
          <t>香川県</t>
        </is>
      </c>
      <c r="E5329" t="n">
        <v>66</v>
      </c>
      <c r="F5329" t="n">
        <v>6.6</v>
      </c>
      <c r="G5329" s="3" t="n">
        <v>34.28939</v>
      </c>
      <c r="H5329" s="3" t="n">
        <v>133.78692</v>
      </c>
      <c r="I5329" t="inlineStr">
        <is>
          <t>OSM実測(名称一致)</t>
        </is>
      </c>
      <c r="J5329" t="n">
        <v>42</v>
      </c>
      <c r="K5329" t="n">
        <v>42</v>
      </c>
      <c r="L5329" t="n">
        <v>-2</v>
      </c>
      <c r="M5329" t="n">
        <v>40</v>
      </c>
      <c r="O5329" t="inlineStr">
        <is>
          <t>不可 #2</t>
        </is>
      </c>
      <c r="P5329" t="inlineStr">
        <is>
          <t>なし</t>
        </is>
      </c>
      <c r="R5329" s="4">
        <f>IF(COUNT($M5329:$N5329)=0,"",IF(AND(IF($N5329&lt;&gt;"",$N5329,$M5329)&lt;=0,$O5329&lt;&gt;"可"),"警告",""))</f>
        <v/>
      </c>
      <c r="S5329" s="4">
        <f>IF(COUNT($M5329:$N5329)=0,0,IF(IF($N5329&lt;&gt;"",$N5329,$M5329)&gt;=スコアリング基準!$B$20,スコアリング基準!$C$20,IF(IF($N5329&lt;&gt;"",$N5329,$M5329)&gt;=スコアリング基準!$B$21,スコアリング基準!$C$21,IF(IF($N5329&lt;&gt;"",$N5329,$M5329)&gt;0,スコアリング基準!$C$22,0))))</f>
        <v/>
      </c>
      <c r="T5329" s="4">
        <f>IF($O5329="可",スコアリング基準!$C$23,0)</f>
        <v/>
      </c>
      <c r="U5329" s="4">
        <f>IF(OR(COUNT($K5329:$L5329)&lt;2,$K5329=0),0,IF(ABS($L5329)/$K5329&lt;=スコアリング基準!$B$24,スコアリング基準!$C$24,IF(ABS($L5329)/$K5329&lt;=スコアリング基準!$B$25,スコアリング基準!$C$25,IF(ABS($L5329)/$K5329&lt;=スコアリング基準!$B$26,スコアリング基準!$C$26,0))))</f>
        <v/>
      </c>
      <c r="V5329" s="4">
        <f>IF($P5329="なし",スコアリング基準!$C$27,0)</f>
        <v/>
      </c>
      <c r="W5329" s="4">
        <f>IF($F5329="",0,IF(ISNUMBER($F5329),IF($F5329&lt;=スコアリング基準!$B$28,スコアリング基準!$C$28,スコアリング基準!$C$29),0))</f>
        <v/>
      </c>
      <c r="X5329" s="4">
        <f>IFERROR(VLOOKUP($B5329,スコアリング基準!$A$36:$B$46,2,FALSE),0)</f>
        <v/>
      </c>
      <c r="Y5329" s="4">
        <f>SUM($S5329:$X5329)</f>
        <v/>
      </c>
      <c r="Z5329" s="4">
        <f>IF(COUNT($M5329:$N5329)=0,"データ無",IF($Y5329&gt;=スコアリング基準!$B$30,"S",IF($Y5329&gt;=スコアリング基準!$B$31,"A",IF($Y5329&gt;=スコアリング基準!$B$32,"B","C"))))</f>
        <v/>
      </c>
      <c r="AA5329">
        <f>IFERROR(INDEX(実績DB!$I$3:$I$104,MATCH($B5329&amp;$C5329,実績DB!$J$3:$J$104,0)),"")</f>
        <v/>
      </c>
    </row>
    <row r="5330">
      <c r="A5330" t="n">
        <v>5328</v>
      </c>
      <c r="B5330" t="inlineStr">
        <is>
          <t>四国</t>
        </is>
      </c>
      <c r="C5330" t="inlineStr">
        <is>
          <t>多喜浜変電所</t>
        </is>
      </c>
      <c r="D5330" t="inlineStr">
        <is>
          <t>愛媛県</t>
        </is>
      </c>
      <c r="E5330" t="n">
        <v>66</v>
      </c>
      <c r="F5330" t="n">
        <v>6</v>
      </c>
      <c r="G5330" s="3" t="n">
        <v>33.976635</v>
      </c>
      <c r="H5330" s="3" t="n">
        <v>133.335458</v>
      </c>
      <c r="I5330" t="inlineStr">
        <is>
          <t>Google Places(名称一致)</t>
        </is>
      </c>
      <c r="J5330" t="n">
        <v>33</v>
      </c>
      <c r="K5330" t="n">
        <v>33</v>
      </c>
      <c r="L5330" t="n">
        <v>-16</v>
      </c>
      <c r="M5330" t="n">
        <v>17</v>
      </c>
      <c r="O5330" t="inlineStr">
        <is>
          <t>不可 #3</t>
        </is>
      </c>
      <c r="P5330" t="inlineStr">
        <is>
          <t>有り</t>
        </is>
      </c>
      <c r="R5330" s="4">
        <f>IF(COUNT($M5330:$N5330)=0,"",IF(AND(IF($N5330&lt;&gt;"",$N5330,$M5330)&lt;=0,$O5330&lt;&gt;"可"),"警告",""))</f>
        <v/>
      </c>
      <c r="S5330" s="4">
        <f>IF(COUNT($M5330:$N5330)=0,0,IF(IF($N5330&lt;&gt;"",$N5330,$M5330)&gt;=スコアリング基準!$B$20,スコアリング基準!$C$20,IF(IF($N5330&lt;&gt;"",$N5330,$M5330)&gt;=スコアリング基準!$B$21,スコアリング基準!$C$21,IF(IF($N5330&lt;&gt;"",$N5330,$M5330)&gt;0,スコアリング基準!$C$22,0))))</f>
        <v/>
      </c>
      <c r="T5330" s="4">
        <f>IF($O5330="可",スコアリング基準!$C$23,0)</f>
        <v/>
      </c>
      <c r="U5330" s="4">
        <f>IF(OR(COUNT($K5330:$L5330)&lt;2,$K5330=0),0,IF(ABS($L5330)/$K5330&lt;=スコアリング基準!$B$24,スコアリング基準!$C$24,IF(ABS($L5330)/$K5330&lt;=スコアリング基準!$B$25,スコアリング基準!$C$25,IF(ABS($L5330)/$K5330&lt;=スコアリング基準!$B$26,スコアリング基準!$C$26,0))))</f>
        <v/>
      </c>
      <c r="V5330" s="4">
        <f>IF($P5330="なし",スコアリング基準!$C$27,0)</f>
        <v/>
      </c>
      <c r="W5330" s="4">
        <f>IF($F5330="",0,IF(ISNUMBER($F5330),IF($F5330&lt;=スコアリング基準!$B$28,スコアリング基準!$C$28,スコアリング基準!$C$29),0))</f>
        <v/>
      </c>
      <c r="X5330" s="4">
        <f>IFERROR(VLOOKUP($B5330,スコアリング基準!$A$36:$B$46,2,FALSE),0)</f>
        <v/>
      </c>
      <c r="Y5330" s="4">
        <f>SUM($S5330:$X5330)</f>
        <v/>
      </c>
      <c r="Z5330" s="4">
        <f>IF(COUNT($M5330:$N5330)=0,"データ無",IF($Y5330&gt;=スコアリング基準!$B$30,"S",IF($Y5330&gt;=スコアリング基準!$B$31,"A",IF($Y5330&gt;=スコアリング基準!$B$32,"B","C"))))</f>
        <v/>
      </c>
      <c r="AA5330">
        <f>IFERROR(INDEX(実績DB!$I$3:$I$104,MATCH($B5330&amp;$C5330,実績DB!$J$3:$J$104,0)),"")</f>
        <v/>
      </c>
    </row>
    <row r="5331">
      <c r="A5331" t="n">
        <v>5329</v>
      </c>
      <c r="B5331" t="inlineStr">
        <is>
          <t>四国</t>
        </is>
      </c>
      <c r="C5331" t="inlineStr">
        <is>
          <t>多度津変電所</t>
        </is>
      </c>
      <c r="D5331" t="inlineStr">
        <is>
          <t>香川県</t>
        </is>
      </c>
      <c r="E5331" t="n">
        <v>66</v>
      </c>
      <c r="F5331" t="n">
        <v>6.6</v>
      </c>
      <c r="G5331" s="3" t="n">
        <v>34.26768</v>
      </c>
      <c r="H5331" s="3" t="n">
        <v>133.75569</v>
      </c>
      <c r="I5331" t="inlineStr">
        <is>
          <t>OSM実測(名称一致)</t>
        </is>
      </c>
      <c r="J5331" t="n">
        <v>47</v>
      </c>
      <c r="K5331" t="n">
        <v>47</v>
      </c>
      <c r="L5331" t="n">
        <v>-11</v>
      </c>
      <c r="M5331" t="n">
        <v>36</v>
      </c>
      <c r="O5331" t="inlineStr">
        <is>
          <t>不可 #2</t>
        </is>
      </c>
      <c r="P5331" t="inlineStr">
        <is>
          <t>なし</t>
        </is>
      </c>
      <c r="R5331" s="4">
        <f>IF(COUNT($M5331:$N5331)=0,"",IF(AND(IF($N5331&lt;&gt;"",$N5331,$M5331)&lt;=0,$O5331&lt;&gt;"可"),"警告",""))</f>
        <v/>
      </c>
      <c r="S5331" s="4">
        <f>IF(COUNT($M5331:$N5331)=0,0,IF(IF($N5331&lt;&gt;"",$N5331,$M5331)&gt;=スコアリング基準!$B$20,スコアリング基準!$C$20,IF(IF($N5331&lt;&gt;"",$N5331,$M5331)&gt;=スコアリング基準!$B$21,スコアリング基準!$C$21,IF(IF($N5331&lt;&gt;"",$N5331,$M5331)&gt;0,スコアリング基準!$C$22,0))))</f>
        <v/>
      </c>
      <c r="T5331" s="4">
        <f>IF($O5331="可",スコアリング基準!$C$23,0)</f>
        <v/>
      </c>
      <c r="U5331" s="4">
        <f>IF(OR(COUNT($K5331:$L5331)&lt;2,$K5331=0),0,IF(ABS($L5331)/$K5331&lt;=スコアリング基準!$B$24,スコアリング基準!$C$24,IF(ABS($L5331)/$K5331&lt;=スコアリング基準!$B$25,スコアリング基準!$C$25,IF(ABS($L5331)/$K5331&lt;=スコアリング基準!$B$26,スコアリング基準!$C$26,0))))</f>
        <v/>
      </c>
      <c r="V5331" s="4">
        <f>IF($P5331="なし",スコアリング基準!$C$27,0)</f>
        <v/>
      </c>
      <c r="W5331" s="4">
        <f>IF($F5331="",0,IF(ISNUMBER($F5331),IF($F5331&lt;=スコアリング基準!$B$28,スコアリング基準!$C$28,スコアリング基準!$C$29),0))</f>
        <v/>
      </c>
      <c r="X5331" s="4">
        <f>IFERROR(VLOOKUP($B5331,スコアリング基準!$A$36:$B$46,2,FALSE),0)</f>
        <v/>
      </c>
      <c r="Y5331" s="4">
        <f>SUM($S5331:$X5331)</f>
        <v/>
      </c>
      <c r="Z5331" s="4">
        <f>IF(COUNT($M5331:$N5331)=0,"データ無",IF($Y5331&gt;=スコアリング基準!$B$30,"S",IF($Y5331&gt;=スコアリング基準!$B$31,"A",IF($Y5331&gt;=スコアリング基準!$B$32,"B","C"))))</f>
        <v/>
      </c>
      <c r="AA5331">
        <f>IFERROR(INDEX(実績DB!$I$3:$I$104,MATCH($B5331&amp;$C5331,実績DB!$J$3:$J$104,0)),"")</f>
        <v/>
      </c>
    </row>
    <row r="5332">
      <c r="A5332" t="n">
        <v>5330</v>
      </c>
      <c r="B5332" t="inlineStr">
        <is>
          <t>四国</t>
        </is>
      </c>
      <c r="C5332" t="inlineStr">
        <is>
          <t>多賀変電所</t>
        </is>
      </c>
      <c r="D5332" t="inlineStr">
        <is>
          <t>愛媛県</t>
        </is>
      </c>
      <c r="E5332" t="n">
        <v>66</v>
      </c>
      <c r="F5332" t="n">
        <v>6</v>
      </c>
      <c r="G5332" s="3" t="n"/>
      <c r="H5332" s="3" t="n"/>
      <c r="I5332" t="inlineStr">
        <is>
          <t>未取得</t>
        </is>
      </c>
      <c r="J5332" t="n">
        <v>33</v>
      </c>
      <c r="K5332" t="n">
        <v>33</v>
      </c>
      <c r="L5332" t="n">
        <v>-16</v>
      </c>
      <c r="M5332" t="n">
        <v>17</v>
      </c>
      <c r="O5332" t="inlineStr">
        <is>
          <t>不可 #3</t>
        </is>
      </c>
      <c r="P5332" t="inlineStr">
        <is>
          <t>有り</t>
        </is>
      </c>
      <c r="R5332" s="4">
        <f>IF(COUNT($M5332:$N5332)=0,"",IF(AND(IF($N5332&lt;&gt;"",$N5332,$M5332)&lt;=0,$O5332&lt;&gt;"可"),"警告",""))</f>
        <v/>
      </c>
      <c r="S5332" s="4">
        <f>IF(COUNT($M5332:$N5332)=0,0,IF(IF($N5332&lt;&gt;"",$N5332,$M5332)&gt;=スコアリング基準!$B$20,スコアリング基準!$C$20,IF(IF($N5332&lt;&gt;"",$N5332,$M5332)&gt;=スコアリング基準!$B$21,スコアリング基準!$C$21,IF(IF($N5332&lt;&gt;"",$N5332,$M5332)&gt;0,スコアリング基準!$C$22,0))))</f>
        <v/>
      </c>
      <c r="T5332" s="4">
        <f>IF($O5332="可",スコアリング基準!$C$23,0)</f>
        <v/>
      </c>
      <c r="U5332" s="4">
        <f>IF(OR(COUNT($K5332:$L5332)&lt;2,$K5332=0),0,IF(ABS($L5332)/$K5332&lt;=スコアリング基準!$B$24,スコアリング基準!$C$24,IF(ABS($L5332)/$K5332&lt;=スコアリング基準!$B$25,スコアリング基準!$C$25,IF(ABS($L5332)/$K5332&lt;=スコアリング基準!$B$26,スコアリング基準!$C$26,0))))</f>
        <v/>
      </c>
      <c r="V5332" s="4">
        <f>IF($P5332="なし",スコアリング基準!$C$27,0)</f>
        <v/>
      </c>
      <c r="W5332" s="4">
        <f>IF($F5332="",0,IF(ISNUMBER($F5332),IF($F5332&lt;=スコアリング基準!$B$28,スコアリング基準!$C$28,スコアリング基準!$C$29),0))</f>
        <v/>
      </c>
      <c r="X5332" s="4">
        <f>IFERROR(VLOOKUP($B5332,スコアリング基準!$A$36:$B$46,2,FALSE),0)</f>
        <v/>
      </c>
      <c r="Y5332" s="4">
        <f>SUM($S5332:$X5332)</f>
        <v/>
      </c>
      <c r="Z5332" s="4">
        <f>IF(COUNT($M5332:$N5332)=0,"データ無",IF($Y5332&gt;=スコアリング基準!$B$30,"S",IF($Y5332&gt;=スコアリング基準!$B$31,"A",IF($Y5332&gt;=スコアリング基準!$B$32,"B","C"))))</f>
        <v/>
      </c>
      <c r="AA5332">
        <f>IFERROR(INDEX(実績DB!$I$3:$I$104,MATCH($B5332&amp;$C5332,実績DB!$J$3:$J$104,0)),"")</f>
        <v/>
      </c>
    </row>
    <row r="5333">
      <c r="A5333" t="n">
        <v>5331</v>
      </c>
      <c r="B5333" t="inlineStr">
        <is>
          <t>四国</t>
        </is>
      </c>
      <c r="C5333" t="inlineStr">
        <is>
          <t>大久変電所</t>
        </is>
      </c>
      <c r="D5333" t="inlineStr">
        <is>
          <t>愛媛県</t>
        </is>
      </c>
      <c r="E5333" t="n">
        <v>66</v>
      </c>
      <c r="F5333" t="n">
        <v>6</v>
      </c>
      <c r="G5333" s="3" t="n">
        <v>33.414194</v>
      </c>
      <c r="H5333" s="3" t="n">
        <v>132.187443</v>
      </c>
      <c r="I5333" t="inlineStr">
        <is>
          <t>Google Places(名称一致)</t>
        </is>
      </c>
      <c r="J5333" t="n">
        <v>19</v>
      </c>
      <c r="K5333" t="n">
        <v>19</v>
      </c>
      <c r="L5333" t="n">
        <v>-12</v>
      </c>
      <c r="M5333" t="n">
        <v>7</v>
      </c>
      <c r="O5333" t="inlineStr">
        <is>
          <t>不可 #3</t>
        </is>
      </c>
      <c r="P5333" t="inlineStr">
        <is>
          <t>有り</t>
        </is>
      </c>
      <c r="R5333" s="4">
        <f>IF(COUNT($M5333:$N5333)=0,"",IF(AND(IF($N5333&lt;&gt;"",$N5333,$M5333)&lt;=0,$O5333&lt;&gt;"可"),"警告",""))</f>
        <v/>
      </c>
      <c r="S5333" s="4">
        <f>IF(COUNT($M5333:$N5333)=0,0,IF(IF($N5333&lt;&gt;"",$N5333,$M5333)&gt;=スコアリング基準!$B$20,スコアリング基準!$C$20,IF(IF($N5333&lt;&gt;"",$N5333,$M5333)&gt;=スコアリング基準!$B$21,スコアリング基準!$C$21,IF(IF($N5333&lt;&gt;"",$N5333,$M5333)&gt;0,スコアリング基準!$C$22,0))))</f>
        <v/>
      </c>
      <c r="T5333" s="4">
        <f>IF($O5333="可",スコアリング基準!$C$23,0)</f>
        <v/>
      </c>
      <c r="U5333" s="4">
        <f>IF(OR(COUNT($K5333:$L5333)&lt;2,$K5333=0),0,IF(ABS($L5333)/$K5333&lt;=スコアリング基準!$B$24,スコアリング基準!$C$24,IF(ABS($L5333)/$K5333&lt;=スコアリング基準!$B$25,スコアリング基準!$C$25,IF(ABS($L5333)/$K5333&lt;=スコアリング基準!$B$26,スコアリング基準!$C$26,0))))</f>
        <v/>
      </c>
      <c r="V5333" s="4">
        <f>IF($P5333="なし",スコアリング基準!$C$27,0)</f>
        <v/>
      </c>
      <c r="W5333" s="4">
        <f>IF($F5333="",0,IF(ISNUMBER($F5333),IF($F5333&lt;=スコアリング基準!$B$28,スコアリング基準!$C$28,スコアリング基準!$C$29),0))</f>
        <v/>
      </c>
      <c r="X5333" s="4">
        <f>IFERROR(VLOOKUP($B5333,スコアリング基準!$A$36:$B$46,2,FALSE),0)</f>
        <v/>
      </c>
      <c r="Y5333" s="4">
        <f>SUM($S5333:$X5333)</f>
        <v/>
      </c>
      <c r="Z5333" s="4">
        <f>IF(COUNT($M5333:$N5333)=0,"データ無",IF($Y5333&gt;=スコアリング基準!$B$30,"S",IF($Y5333&gt;=スコアリング基準!$B$31,"A",IF($Y5333&gt;=スコアリング基準!$B$32,"B","C"))))</f>
        <v/>
      </c>
      <c r="AA5333">
        <f>IFERROR(INDEX(実績DB!$I$3:$I$104,MATCH($B5333&amp;$C5333,実績DB!$J$3:$J$104,0)),"")</f>
        <v/>
      </c>
    </row>
    <row r="5334">
      <c r="A5334" t="n">
        <v>5332</v>
      </c>
      <c r="B5334" t="inlineStr">
        <is>
          <t>四国</t>
        </is>
      </c>
      <c r="C5334" t="inlineStr">
        <is>
          <t>大津変電所</t>
        </is>
      </c>
      <c r="D5334" t="inlineStr">
        <is>
          <t>徳島県</t>
        </is>
      </c>
      <c r="E5334" t="n">
        <v>66</v>
      </c>
      <c r="F5334" t="n">
        <v>6.6</v>
      </c>
      <c r="G5334" s="3" t="n">
        <v>34.16395</v>
      </c>
      <c r="H5334" s="3" t="n">
        <v>134.59939</v>
      </c>
      <c r="I5334" t="inlineStr">
        <is>
          <t>OSM実測(名称一致)</t>
        </is>
      </c>
      <c r="J5334" t="n">
        <v>38</v>
      </c>
      <c r="K5334" t="n">
        <v>38</v>
      </c>
      <c r="L5334" t="n">
        <v>-4</v>
      </c>
      <c r="M5334" t="n">
        <v>34</v>
      </c>
      <c r="O5334" t="inlineStr">
        <is>
          <t>不可 #2</t>
        </is>
      </c>
      <c r="P5334" t="inlineStr">
        <is>
          <t>なし</t>
        </is>
      </c>
      <c r="R5334" s="4">
        <f>IF(COUNT($M5334:$N5334)=0,"",IF(AND(IF($N5334&lt;&gt;"",$N5334,$M5334)&lt;=0,$O5334&lt;&gt;"可"),"警告",""))</f>
        <v/>
      </c>
      <c r="S5334" s="4">
        <f>IF(COUNT($M5334:$N5334)=0,0,IF(IF($N5334&lt;&gt;"",$N5334,$M5334)&gt;=スコアリング基準!$B$20,スコアリング基準!$C$20,IF(IF($N5334&lt;&gt;"",$N5334,$M5334)&gt;=スコアリング基準!$B$21,スコアリング基準!$C$21,IF(IF($N5334&lt;&gt;"",$N5334,$M5334)&gt;0,スコアリング基準!$C$22,0))))</f>
        <v/>
      </c>
      <c r="T5334" s="4">
        <f>IF($O5334="可",スコアリング基準!$C$23,0)</f>
        <v/>
      </c>
      <c r="U5334" s="4">
        <f>IF(OR(COUNT($K5334:$L5334)&lt;2,$K5334=0),0,IF(ABS($L5334)/$K5334&lt;=スコアリング基準!$B$24,スコアリング基準!$C$24,IF(ABS($L5334)/$K5334&lt;=スコアリング基準!$B$25,スコアリング基準!$C$25,IF(ABS($L5334)/$K5334&lt;=スコアリング基準!$B$26,スコアリング基準!$C$26,0))))</f>
        <v/>
      </c>
      <c r="V5334" s="4">
        <f>IF($P5334="なし",スコアリング基準!$C$27,0)</f>
        <v/>
      </c>
      <c r="W5334" s="4">
        <f>IF($F5334="",0,IF(ISNUMBER($F5334),IF($F5334&lt;=スコアリング基準!$B$28,スコアリング基準!$C$28,スコアリング基準!$C$29),0))</f>
        <v/>
      </c>
      <c r="X5334" s="4">
        <f>IFERROR(VLOOKUP($B5334,スコアリング基準!$A$36:$B$46,2,FALSE),0)</f>
        <v/>
      </c>
      <c r="Y5334" s="4">
        <f>SUM($S5334:$X5334)</f>
        <v/>
      </c>
      <c r="Z5334" s="4">
        <f>IF(COUNT($M5334:$N5334)=0,"データ無",IF($Y5334&gt;=スコアリング基準!$B$30,"S",IF($Y5334&gt;=スコアリング基準!$B$31,"A",IF($Y5334&gt;=スコアリング基準!$B$32,"B","C"))))</f>
        <v/>
      </c>
      <c r="AA5334">
        <f>IFERROR(INDEX(実績DB!$I$3:$I$104,MATCH($B5334&amp;$C5334,実績DB!$J$3:$J$104,0)),"")</f>
        <v/>
      </c>
    </row>
    <row r="5335">
      <c r="A5335" t="n">
        <v>5333</v>
      </c>
      <c r="B5335" t="inlineStr">
        <is>
          <t>四国</t>
        </is>
      </c>
      <c r="C5335" t="inlineStr">
        <is>
          <t>大浜変電所</t>
        </is>
      </c>
      <c r="D5335" t="inlineStr">
        <is>
          <t>香川県</t>
        </is>
      </c>
      <c r="E5335" t="n">
        <v>66</v>
      </c>
      <c r="F5335" t="n">
        <v>6.6</v>
      </c>
      <c r="G5335" s="3" t="n">
        <v>34.324798</v>
      </c>
      <c r="H5335" s="3" t="n">
        <v>133.858366</v>
      </c>
      <c r="I5335" t="inlineStr">
        <is>
          <t>Google Places(名称一致)</t>
        </is>
      </c>
      <c r="J5335" t="n">
        <v>42</v>
      </c>
      <c r="K5335" t="n">
        <v>42</v>
      </c>
      <c r="L5335" t="n">
        <v>0</v>
      </c>
      <c r="M5335" t="n">
        <v>42</v>
      </c>
      <c r="O5335" t="inlineStr">
        <is>
          <t>不可 #2</t>
        </is>
      </c>
      <c r="P5335" t="inlineStr">
        <is>
          <t>有り</t>
        </is>
      </c>
      <c r="R5335" s="4">
        <f>IF(COUNT($M5335:$N5335)=0,"",IF(AND(IF($N5335&lt;&gt;"",$N5335,$M5335)&lt;=0,$O5335&lt;&gt;"可"),"警告",""))</f>
        <v/>
      </c>
      <c r="S5335" s="4">
        <f>IF(COUNT($M5335:$N5335)=0,0,IF(IF($N5335&lt;&gt;"",$N5335,$M5335)&gt;=スコアリング基準!$B$20,スコアリング基準!$C$20,IF(IF($N5335&lt;&gt;"",$N5335,$M5335)&gt;=スコアリング基準!$B$21,スコアリング基準!$C$21,IF(IF($N5335&lt;&gt;"",$N5335,$M5335)&gt;0,スコアリング基準!$C$22,0))))</f>
        <v/>
      </c>
      <c r="T5335" s="4">
        <f>IF($O5335="可",スコアリング基準!$C$23,0)</f>
        <v/>
      </c>
      <c r="U5335" s="4">
        <f>IF(OR(COUNT($K5335:$L5335)&lt;2,$K5335=0),0,IF(ABS($L5335)/$K5335&lt;=スコアリング基準!$B$24,スコアリング基準!$C$24,IF(ABS($L5335)/$K5335&lt;=スコアリング基準!$B$25,スコアリング基準!$C$25,IF(ABS($L5335)/$K5335&lt;=スコアリング基準!$B$26,スコアリング基準!$C$26,0))))</f>
        <v/>
      </c>
      <c r="V5335" s="4">
        <f>IF($P5335="なし",スコアリング基準!$C$27,0)</f>
        <v/>
      </c>
      <c r="W5335" s="4">
        <f>IF($F5335="",0,IF(ISNUMBER($F5335),IF($F5335&lt;=スコアリング基準!$B$28,スコアリング基準!$C$28,スコアリング基準!$C$29),0))</f>
        <v/>
      </c>
      <c r="X5335" s="4">
        <f>IFERROR(VLOOKUP($B5335,スコアリング基準!$A$36:$B$46,2,FALSE),0)</f>
        <v/>
      </c>
      <c r="Y5335" s="4">
        <f>SUM($S5335:$X5335)</f>
        <v/>
      </c>
      <c r="Z5335" s="4">
        <f>IF(COUNT($M5335:$N5335)=0,"データ無",IF($Y5335&gt;=スコアリング基準!$B$30,"S",IF($Y5335&gt;=スコアリング基準!$B$31,"A",IF($Y5335&gt;=スコアリング基準!$B$32,"B","C"))))</f>
        <v/>
      </c>
      <c r="AA5335">
        <f>IFERROR(INDEX(実績DB!$I$3:$I$104,MATCH($B5335&amp;$C5335,実績DB!$J$3:$J$104,0)),"")</f>
        <v/>
      </c>
    </row>
    <row r="5336">
      <c r="A5336" t="n">
        <v>5334</v>
      </c>
      <c r="B5336" t="inlineStr">
        <is>
          <t>四国</t>
        </is>
      </c>
      <c r="C5336" t="inlineStr">
        <is>
          <t>大浦変電所</t>
        </is>
      </c>
      <c r="D5336" t="inlineStr">
        <is>
          <t>愛媛県</t>
        </is>
      </c>
      <c r="E5336" t="n">
        <v>66</v>
      </c>
      <c r="F5336" t="n">
        <v>6</v>
      </c>
      <c r="G5336" s="3" t="n">
        <v>33.231386</v>
      </c>
      <c r="H5336" s="3" t="n">
        <v>132.555154</v>
      </c>
      <c r="I5336" t="inlineStr">
        <is>
          <t>Google Places(名称一致)</t>
        </is>
      </c>
      <c r="J5336" t="n">
        <v>38</v>
      </c>
      <c r="K5336" t="n">
        <v>38</v>
      </c>
      <c r="L5336" t="n">
        <v>0</v>
      </c>
      <c r="M5336" t="n">
        <v>38</v>
      </c>
      <c r="O5336" t="inlineStr">
        <is>
          <t>不可 #3</t>
        </is>
      </c>
      <c r="P5336" t="inlineStr">
        <is>
          <t>有り</t>
        </is>
      </c>
      <c r="R5336" s="4">
        <f>IF(COUNT($M5336:$N5336)=0,"",IF(AND(IF($N5336&lt;&gt;"",$N5336,$M5336)&lt;=0,$O5336&lt;&gt;"可"),"警告",""))</f>
        <v/>
      </c>
      <c r="S5336" s="4">
        <f>IF(COUNT($M5336:$N5336)=0,0,IF(IF($N5336&lt;&gt;"",$N5336,$M5336)&gt;=スコアリング基準!$B$20,スコアリング基準!$C$20,IF(IF($N5336&lt;&gt;"",$N5336,$M5336)&gt;=スコアリング基準!$B$21,スコアリング基準!$C$21,IF(IF($N5336&lt;&gt;"",$N5336,$M5336)&gt;0,スコアリング基準!$C$22,0))))</f>
        <v/>
      </c>
      <c r="T5336" s="4">
        <f>IF($O5336="可",スコアリング基準!$C$23,0)</f>
        <v/>
      </c>
      <c r="U5336" s="4">
        <f>IF(OR(COUNT($K5336:$L5336)&lt;2,$K5336=0),0,IF(ABS($L5336)/$K5336&lt;=スコアリング基準!$B$24,スコアリング基準!$C$24,IF(ABS($L5336)/$K5336&lt;=スコアリング基準!$B$25,スコアリング基準!$C$25,IF(ABS($L5336)/$K5336&lt;=スコアリング基準!$B$26,スコアリング基準!$C$26,0))))</f>
        <v/>
      </c>
      <c r="V5336" s="4">
        <f>IF($P5336="なし",スコアリング基準!$C$27,0)</f>
        <v/>
      </c>
      <c r="W5336" s="4">
        <f>IF($F5336="",0,IF(ISNUMBER($F5336),IF($F5336&lt;=スコアリング基準!$B$28,スコアリング基準!$C$28,スコアリング基準!$C$29),0))</f>
        <v/>
      </c>
      <c r="X5336" s="4">
        <f>IFERROR(VLOOKUP($B5336,スコアリング基準!$A$36:$B$46,2,FALSE),0)</f>
        <v/>
      </c>
      <c r="Y5336" s="4">
        <f>SUM($S5336:$X5336)</f>
        <v/>
      </c>
      <c r="Z5336" s="4">
        <f>IF(COUNT($M5336:$N5336)=0,"データ無",IF($Y5336&gt;=スコアリング基準!$B$30,"S",IF($Y5336&gt;=スコアリング基準!$B$31,"A",IF($Y5336&gt;=スコアリング基準!$B$32,"B","C"))))</f>
        <v/>
      </c>
      <c r="AA5336">
        <f>IFERROR(INDEX(実績DB!$I$3:$I$104,MATCH($B5336&amp;$C5336,実績DB!$J$3:$J$104,0)),"")</f>
        <v/>
      </c>
    </row>
    <row r="5337">
      <c r="A5337" t="n">
        <v>5335</v>
      </c>
      <c r="B5337" t="inlineStr">
        <is>
          <t>四国</t>
        </is>
      </c>
      <c r="C5337" t="inlineStr">
        <is>
          <t>室戸変電所</t>
        </is>
      </c>
      <c r="D5337" t="inlineStr">
        <is>
          <t>高知県</t>
        </is>
      </c>
      <c r="E5337" t="n">
        <v>66</v>
      </c>
      <c r="F5337" t="n">
        <v>6.6</v>
      </c>
      <c r="G5337" s="3" t="n">
        <v>33.291004</v>
      </c>
      <c r="H5337" s="3" t="n">
        <v>134.149639</v>
      </c>
      <c r="I5337" t="inlineStr">
        <is>
          <t>Google Places(名称一致)</t>
        </is>
      </c>
      <c r="J5337" t="n">
        <v>23</v>
      </c>
      <c r="K5337" t="n">
        <v>23</v>
      </c>
      <c r="L5337" t="n">
        <v>-3</v>
      </c>
      <c r="M5337" t="n">
        <v>20</v>
      </c>
      <c r="O5337" t="inlineStr">
        <is>
          <t>不可 #2</t>
        </is>
      </c>
      <c r="P5337" t="inlineStr">
        <is>
          <t>有り</t>
        </is>
      </c>
      <c r="R5337" s="4">
        <f>IF(COUNT($M5337:$N5337)=0,"",IF(AND(IF($N5337&lt;&gt;"",$N5337,$M5337)&lt;=0,$O5337&lt;&gt;"可"),"警告",""))</f>
        <v/>
      </c>
      <c r="S5337" s="4">
        <f>IF(COUNT($M5337:$N5337)=0,0,IF(IF($N5337&lt;&gt;"",$N5337,$M5337)&gt;=スコアリング基準!$B$20,スコアリング基準!$C$20,IF(IF($N5337&lt;&gt;"",$N5337,$M5337)&gt;=スコアリング基準!$B$21,スコアリング基準!$C$21,IF(IF($N5337&lt;&gt;"",$N5337,$M5337)&gt;0,スコアリング基準!$C$22,0))))</f>
        <v/>
      </c>
      <c r="T5337" s="4">
        <f>IF($O5337="可",スコアリング基準!$C$23,0)</f>
        <v/>
      </c>
      <c r="U5337" s="4">
        <f>IF(OR(COUNT($K5337:$L5337)&lt;2,$K5337=0),0,IF(ABS($L5337)/$K5337&lt;=スコアリング基準!$B$24,スコアリング基準!$C$24,IF(ABS($L5337)/$K5337&lt;=スコアリング基準!$B$25,スコアリング基準!$C$25,IF(ABS($L5337)/$K5337&lt;=スコアリング基準!$B$26,スコアリング基準!$C$26,0))))</f>
        <v/>
      </c>
      <c r="V5337" s="4">
        <f>IF($P5337="なし",スコアリング基準!$C$27,0)</f>
        <v/>
      </c>
      <c r="W5337" s="4">
        <f>IF($F5337="",0,IF(ISNUMBER($F5337),IF($F5337&lt;=スコアリング基準!$B$28,スコアリング基準!$C$28,スコアリング基準!$C$29),0))</f>
        <v/>
      </c>
      <c r="X5337" s="4">
        <f>IFERROR(VLOOKUP($B5337,スコアリング基準!$A$36:$B$46,2,FALSE),0)</f>
        <v/>
      </c>
      <c r="Y5337" s="4">
        <f>SUM($S5337:$X5337)</f>
        <v/>
      </c>
      <c r="Z5337" s="4">
        <f>IF(COUNT($M5337:$N5337)=0,"データ無",IF($Y5337&gt;=スコアリング基準!$B$30,"S",IF($Y5337&gt;=スコアリング基準!$B$31,"A",IF($Y5337&gt;=スコアリング基準!$B$32,"B","C"))))</f>
        <v/>
      </c>
      <c r="AA5337">
        <f>IFERROR(INDEX(実績DB!$I$3:$I$104,MATCH($B5337&amp;$C5337,実績DB!$J$3:$J$104,0)),"")</f>
        <v/>
      </c>
    </row>
    <row r="5338">
      <c r="A5338" t="n">
        <v>5336</v>
      </c>
      <c r="B5338" t="inlineStr">
        <is>
          <t>四国</t>
        </is>
      </c>
      <c r="C5338" t="inlineStr">
        <is>
          <t>宿毛変電所</t>
        </is>
      </c>
      <c r="D5338" t="inlineStr">
        <is>
          <t>高知県</t>
        </is>
      </c>
      <c r="E5338" t="n">
        <v>66</v>
      </c>
      <c r="F5338" t="n">
        <v>6.6</v>
      </c>
      <c r="G5338" s="3" t="n">
        <v>32.934523</v>
      </c>
      <c r="H5338" s="3" t="n">
        <v>132.71309</v>
      </c>
      <c r="I5338" t="inlineStr">
        <is>
          <t>Google Places(名称一致)</t>
        </is>
      </c>
      <c r="J5338" t="n">
        <v>28</v>
      </c>
      <c r="K5338" t="n">
        <v>28</v>
      </c>
      <c r="L5338" t="n">
        <v>-4</v>
      </c>
      <c r="M5338" t="n">
        <v>24</v>
      </c>
      <c r="O5338" t="inlineStr">
        <is>
          <t>不可 #2</t>
        </is>
      </c>
      <c r="P5338" t="inlineStr">
        <is>
          <t>有り</t>
        </is>
      </c>
      <c r="R5338" s="4">
        <f>IF(COUNT($M5338:$N5338)=0,"",IF(AND(IF($N5338&lt;&gt;"",$N5338,$M5338)&lt;=0,$O5338&lt;&gt;"可"),"警告",""))</f>
        <v/>
      </c>
      <c r="S5338" s="4">
        <f>IF(COUNT($M5338:$N5338)=0,0,IF(IF($N5338&lt;&gt;"",$N5338,$M5338)&gt;=スコアリング基準!$B$20,スコアリング基準!$C$20,IF(IF($N5338&lt;&gt;"",$N5338,$M5338)&gt;=スコアリング基準!$B$21,スコアリング基準!$C$21,IF(IF($N5338&lt;&gt;"",$N5338,$M5338)&gt;0,スコアリング基準!$C$22,0))))</f>
        <v/>
      </c>
      <c r="T5338" s="4">
        <f>IF($O5338="可",スコアリング基準!$C$23,0)</f>
        <v/>
      </c>
      <c r="U5338" s="4">
        <f>IF(OR(COUNT($K5338:$L5338)&lt;2,$K5338=0),0,IF(ABS($L5338)/$K5338&lt;=スコアリング基準!$B$24,スコアリング基準!$C$24,IF(ABS($L5338)/$K5338&lt;=スコアリング基準!$B$25,スコアリング基準!$C$25,IF(ABS($L5338)/$K5338&lt;=スコアリング基準!$B$26,スコアリング基準!$C$26,0))))</f>
        <v/>
      </c>
      <c r="V5338" s="4">
        <f>IF($P5338="なし",スコアリング基準!$C$27,0)</f>
        <v/>
      </c>
      <c r="W5338" s="4">
        <f>IF($F5338="",0,IF(ISNUMBER($F5338),IF($F5338&lt;=スコアリング基準!$B$28,スコアリング基準!$C$28,スコアリング基準!$C$29),0))</f>
        <v/>
      </c>
      <c r="X5338" s="4">
        <f>IFERROR(VLOOKUP($B5338,スコアリング基準!$A$36:$B$46,2,FALSE),0)</f>
        <v/>
      </c>
      <c r="Y5338" s="4">
        <f>SUM($S5338:$X5338)</f>
        <v/>
      </c>
      <c r="Z5338" s="4">
        <f>IF(COUNT($M5338:$N5338)=0,"データ無",IF($Y5338&gt;=スコアリング基準!$B$30,"S",IF($Y5338&gt;=スコアリング基準!$B$31,"A",IF($Y5338&gt;=スコアリング基準!$B$32,"B","C"))))</f>
        <v/>
      </c>
      <c r="AA5338">
        <f>IFERROR(INDEX(実績DB!$I$3:$I$104,MATCH($B5338&amp;$C5338,実績DB!$J$3:$J$104,0)),"")</f>
        <v/>
      </c>
    </row>
    <row r="5339">
      <c r="A5339" t="n">
        <v>5337</v>
      </c>
      <c r="B5339" t="inlineStr">
        <is>
          <t>四国</t>
        </is>
      </c>
      <c r="C5339" t="inlineStr">
        <is>
          <t>寄井変電所</t>
        </is>
      </c>
      <c r="D5339" t="inlineStr">
        <is>
          <t>徳島県</t>
        </is>
      </c>
      <c r="E5339" t="n">
        <v>66</v>
      </c>
      <c r="F5339" t="n">
        <v>6.6</v>
      </c>
      <c r="G5339" s="3" t="n">
        <v>33.968242</v>
      </c>
      <c r="H5339" s="3" t="n">
        <v>134.351555</v>
      </c>
      <c r="I5339" t="inlineStr">
        <is>
          <t>Google Places(名称一致)</t>
        </is>
      </c>
      <c r="J5339" t="n">
        <v>16</v>
      </c>
      <c r="K5339" t="n">
        <v>16</v>
      </c>
      <c r="L5339" t="n">
        <v>-1</v>
      </c>
      <c r="M5339" t="n">
        <v>15</v>
      </c>
      <c r="O5339" t="inlineStr">
        <is>
          <t>不可 #2</t>
        </is>
      </c>
      <c r="P5339" t="inlineStr">
        <is>
          <t>有り</t>
        </is>
      </c>
      <c r="R5339" s="4">
        <f>IF(COUNT($M5339:$N5339)=0,"",IF(AND(IF($N5339&lt;&gt;"",$N5339,$M5339)&lt;=0,$O5339&lt;&gt;"可"),"警告",""))</f>
        <v/>
      </c>
      <c r="S5339" s="4">
        <f>IF(COUNT($M5339:$N5339)=0,0,IF(IF($N5339&lt;&gt;"",$N5339,$M5339)&gt;=スコアリング基準!$B$20,スコアリング基準!$C$20,IF(IF($N5339&lt;&gt;"",$N5339,$M5339)&gt;=スコアリング基準!$B$21,スコアリング基準!$C$21,IF(IF($N5339&lt;&gt;"",$N5339,$M5339)&gt;0,スコアリング基準!$C$22,0))))</f>
        <v/>
      </c>
      <c r="T5339" s="4">
        <f>IF($O5339="可",スコアリング基準!$C$23,0)</f>
        <v/>
      </c>
      <c r="U5339" s="4">
        <f>IF(OR(COUNT($K5339:$L5339)&lt;2,$K5339=0),0,IF(ABS($L5339)/$K5339&lt;=スコアリング基準!$B$24,スコアリング基準!$C$24,IF(ABS($L5339)/$K5339&lt;=スコアリング基準!$B$25,スコアリング基準!$C$25,IF(ABS($L5339)/$K5339&lt;=スコアリング基準!$B$26,スコアリング基準!$C$26,0))))</f>
        <v/>
      </c>
      <c r="V5339" s="4">
        <f>IF($P5339="なし",スコアリング基準!$C$27,0)</f>
        <v/>
      </c>
      <c r="W5339" s="4">
        <f>IF($F5339="",0,IF(ISNUMBER($F5339),IF($F5339&lt;=スコアリング基準!$B$28,スコアリング基準!$C$28,スコアリング基準!$C$29),0))</f>
        <v/>
      </c>
      <c r="X5339" s="4">
        <f>IFERROR(VLOOKUP($B5339,スコアリング基準!$A$36:$B$46,2,FALSE),0)</f>
        <v/>
      </c>
      <c r="Y5339" s="4">
        <f>SUM($S5339:$X5339)</f>
        <v/>
      </c>
      <c r="Z5339" s="4">
        <f>IF(COUNT($M5339:$N5339)=0,"データ無",IF($Y5339&gt;=スコアリング基準!$B$30,"S",IF($Y5339&gt;=スコアリング基準!$B$31,"A",IF($Y5339&gt;=スコアリング基準!$B$32,"B","C"))))</f>
        <v/>
      </c>
      <c r="AA5339">
        <f>IFERROR(INDEX(実績DB!$I$3:$I$104,MATCH($B5339&amp;$C5339,実績DB!$J$3:$J$104,0)),"")</f>
        <v/>
      </c>
    </row>
    <row r="5340">
      <c r="A5340" t="n">
        <v>5338</v>
      </c>
      <c r="B5340" t="inlineStr">
        <is>
          <t>四国</t>
        </is>
      </c>
      <c r="C5340" t="inlineStr">
        <is>
          <t>富岡変電所</t>
        </is>
      </c>
      <c r="D5340" t="inlineStr">
        <is>
          <t>徳島県</t>
        </is>
      </c>
      <c r="E5340" t="n">
        <v>66</v>
      </c>
      <c r="F5340" t="n">
        <v>6.6</v>
      </c>
      <c r="G5340" s="3" t="n">
        <v>33.917115</v>
      </c>
      <c r="H5340" s="3" t="n">
        <v>134.661134</v>
      </c>
      <c r="I5340" t="inlineStr">
        <is>
          <t>Google Places(名称一致)</t>
        </is>
      </c>
      <c r="J5340" t="n">
        <v>38</v>
      </c>
      <c r="K5340" t="n">
        <v>38</v>
      </c>
      <c r="L5340" t="n">
        <v>-11</v>
      </c>
      <c r="M5340" t="n">
        <v>27</v>
      </c>
      <c r="O5340" t="inlineStr">
        <is>
          <t>不可 #2</t>
        </is>
      </c>
      <c r="P5340" t="inlineStr">
        <is>
          <t>有り</t>
        </is>
      </c>
      <c r="R5340" s="4">
        <f>IF(COUNT($M5340:$N5340)=0,"",IF(AND(IF($N5340&lt;&gt;"",$N5340,$M5340)&lt;=0,$O5340&lt;&gt;"可"),"警告",""))</f>
        <v/>
      </c>
      <c r="S5340" s="4">
        <f>IF(COUNT($M5340:$N5340)=0,0,IF(IF($N5340&lt;&gt;"",$N5340,$M5340)&gt;=スコアリング基準!$B$20,スコアリング基準!$C$20,IF(IF($N5340&lt;&gt;"",$N5340,$M5340)&gt;=スコアリング基準!$B$21,スコアリング基準!$C$21,IF(IF($N5340&lt;&gt;"",$N5340,$M5340)&gt;0,スコアリング基準!$C$22,0))))</f>
        <v/>
      </c>
      <c r="T5340" s="4">
        <f>IF($O5340="可",スコアリング基準!$C$23,0)</f>
        <v/>
      </c>
      <c r="U5340" s="4">
        <f>IF(OR(COUNT($K5340:$L5340)&lt;2,$K5340=0),0,IF(ABS($L5340)/$K5340&lt;=スコアリング基準!$B$24,スコアリング基準!$C$24,IF(ABS($L5340)/$K5340&lt;=スコアリング基準!$B$25,スコアリング基準!$C$25,IF(ABS($L5340)/$K5340&lt;=スコアリング基準!$B$26,スコアリング基準!$C$26,0))))</f>
        <v/>
      </c>
      <c r="V5340" s="4">
        <f>IF($P5340="なし",スコアリング基準!$C$27,0)</f>
        <v/>
      </c>
      <c r="W5340" s="4">
        <f>IF($F5340="",0,IF(ISNUMBER($F5340),IF($F5340&lt;=スコアリング基準!$B$28,スコアリング基準!$C$28,スコアリング基準!$C$29),0))</f>
        <v/>
      </c>
      <c r="X5340" s="4">
        <f>IFERROR(VLOOKUP($B5340,スコアリング基準!$A$36:$B$46,2,FALSE),0)</f>
        <v/>
      </c>
      <c r="Y5340" s="4">
        <f>SUM($S5340:$X5340)</f>
        <v/>
      </c>
      <c r="Z5340" s="4">
        <f>IF(COUNT($M5340:$N5340)=0,"データ無",IF($Y5340&gt;=スコアリング基準!$B$30,"S",IF($Y5340&gt;=スコアリング基準!$B$31,"A",IF($Y5340&gt;=スコアリング基準!$B$32,"B","C"))))</f>
        <v/>
      </c>
      <c r="AA5340">
        <f>IFERROR(INDEX(実績DB!$I$3:$I$104,MATCH($B5340&amp;$C5340,実績DB!$J$3:$J$104,0)),"")</f>
        <v/>
      </c>
    </row>
    <row r="5341">
      <c r="A5341" t="n">
        <v>5339</v>
      </c>
      <c r="B5341" t="inlineStr">
        <is>
          <t>四国</t>
        </is>
      </c>
      <c r="C5341" t="inlineStr">
        <is>
          <t>富田変電所</t>
        </is>
      </c>
      <c r="D5341" t="inlineStr">
        <is>
          <t>愛媛県</t>
        </is>
      </c>
      <c r="E5341" t="n">
        <v>66</v>
      </c>
      <c r="F5341" t="n">
        <v>6</v>
      </c>
      <c r="G5341" s="3" t="n">
        <v>34.039106</v>
      </c>
      <c r="H5341" s="3" t="n">
        <v>133.011163</v>
      </c>
      <c r="I5341" t="inlineStr">
        <is>
          <t>Google Places(名称一致)</t>
        </is>
      </c>
      <c r="J5341" t="n">
        <v>38</v>
      </c>
      <c r="K5341" t="n">
        <v>38</v>
      </c>
      <c r="L5341" t="n">
        <v>-16</v>
      </c>
      <c r="M5341" t="n">
        <v>20</v>
      </c>
      <c r="O5341" t="inlineStr">
        <is>
          <t>不可 #3</t>
        </is>
      </c>
      <c r="P5341" t="inlineStr">
        <is>
          <t>有り</t>
        </is>
      </c>
      <c r="R5341" s="4">
        <f>IF(COUNT($M5341:$N5341)=0,"",IF(AND(IF($N5341&lt;&gt;"",$N5341,$M5341)&lt;=0,$O5341&lt;&gt;"可"),"警告",""))</f>
        <v/>
      </c>
      <c r="S5341" s="4">
        <f>IF(COUNT($M5341:$N5341)=0,0,IF(IF($N5341&lt;&gt;"",$N5341,$M5341)&gt;=スコアリング基準!$B$20,スコアリング基準!$C$20,IF(IF($N5341&lt;&gt;"",$N5341,$M5341)&gt;=スコアリング基準!$B$21,スコアリング基準!$C$21,IF(IF($N5341&lt;&gt;"",$N5341,$M5341)&gt;0,スコアリング基準!$C$22,0))))</f>
        <v/>
      </c>
      <c r="T5341" s="4">
        <f>IF($O5341="可",スコアリング基準!$C$23,0)</f>
        <v/>
      </c>
      <c r="U5341" s="4">
        <f>IF(OR(COUNT($K5341:$L5341)&lt;2,$K5341=0),0,IF(ABS($L5341)/$K5341&lt;=スコアリング基準!$B$24,スコアリング基準!$C$24,IF(ABS($L5341)/$K5341&lt;=スコアリング基準!$B$25,スコアリング基準!$C$25,IF(ABS($L5341)/$K5341&lt;=スコアリング基準!$B$26,スコアリング基準!$C$26,0))))</f>
        <v/>
      </c>
      <c r="V5341" s="4">
        <f>IF($P5341="なし",スコアリング基準!$C$27,0)</f>
        <v/>
      </c>
      <c r="W5341" s="4">
        <f>IF($F5341="",0,IF(ISNUMBER($F5341),IF($F5341&lt;=スコアリング基準!$B$28,スコアリング基準!$C$28,スコアリング基準!$C$29),0))</f>
        <v/>
      </c>
      <c r="X5341" s="4">
        <f>IFERROR(VLOOKUP($B5341,スコアリング基準!$A$36:$B$46,2,FALSE),0)</f>
        <v/>
      </c>
      <c r="Y5341" s="4">
        <f>SUM($S5341:$X5341)</f>
        <v/>
      </c>
      <c r="Z5341" s="4">
        <f>IF(COUNT($M5341:$N5341)=0,"データ無",IF($Y5341&gt;=スコアリング基準!$B$30,"S",IF($Y5341&gt;=スコアリング基準!$B$31,"A",IF($Y5341&gt;=スコアリング基準!$B$32,"B","C"))))</f>
        <v/>
      </c>
      <c r="AA5341">
        <f>IFERROR(INDEX(実績DB!$I$3:$I$104,MATCH($B5341&amp;$C5341,実績DB!$J$3:$J$104,0)),"")</f>
        <v/>
      </c>
    </row>
    <row r="5342">
      <c r="A5342" t="n">
        <v>5340</v>
      </c>
      <c r="B5342" t="inlineStr">
        <is>
          <t>四国</t>
        </is>
      </c>
      <c r="C5342" t="inlineStr">
        <is>
          <t>寒川変電所</t>
        </is>
      </c>
      <c r="D5342" t="inlineStr">
        <is>
          <t>愛媛県</t>
        </is>
      </c>
      <c r="E5342" t="n">
        <v>66</v>
      </c>
      <c r="F5342" t="n">
        <v>6</v>
      </c>
      <c r="G5342" s="3" t="n">
        <v>33.965067</v>
      </c>
      <c r="H5342" s="3" t="n">
        <v>133.518512</v>
      </c>
      <c r="I5342" t="inlineStr">
        <is>
          <t>Google Places(名称一致)</t>
        </is>
      </c>
      <c r="J5342" t="n">
        <v>42</v>
      </c>
      <c r="K5342" t="n">
        <v>42</v>
      </c>
      <c r="L5342" t="n">
        <v>-9</v>
      </c>
      <c r="M5342" t="n">
        <v>33</v>
      </c>
      <c r="O5342" t="inlineStr">
        <is>
          <t>不可 #3</t>
        </is>
      </c>
      <c r="P5342" t="inlineStr">
        <is>
          <t>なし</t>
        </is>
      </c>
      <c r="R5342" s="4">
        <f>IF(COUNT($M5342:$N5342)=0,"",IF(AND(IF($N5342&lt;&gt;"",$N5342,$M5342)&lt;=0,$O5342&lt;&gt;"可"),"警告",""))</f>
        <v/>
      </c>
      <c r="S5342" s="4">
        <f>IF(COUNT($M5342:$N5342)=0,0,IF(IF($N5342&lt;&gt;"",$N5342,$M5342)&gt;=スコアリング基準!$B$20,スコアリング基準!$C$20,IF(IF($N5342&lt;&gt;"",$N5342,$M5342)&gt;=スコアリング基準!$B$21,スコアリング基準!$C$21,IF(IF($N5342&lt;&gt;"",$N5342,$M5342)&gt;0,スコアリング基準!$C$22,0))))</f>
        <v/>
      </c>
      <c r="T5342" s="4">
        <f>IF($O5342="可",スコアリング基準!$C$23,0)</f>
        <v/>
      </c>
      <c r="U5342" s="4">
        <f>IF(OR(COUNT($K5342:$L5342)&lt;2,$K5342=0),0,IF(ABS($L5342)/$K5342&lt;=スコアリング基準!$B$24,スコアリング基準!$C$24,IF(ABS($L5342)/$K5342&lt;=スコアリング基準!$B$25,スコアリング基準!$C$25,IF(ABS($L5342)/$K5342&lt;=スコアリング基準!$B$26,スコアリング基準!$C$26,0))))</f>
        <v/>
      </c>
      <c r="V5342" s="4">
        <f>IF($P5342="なし",スコアリング基準!$C$27,0)</f>
        <v/>
      </c>
      <c r="W5342" s="4">
        <f>IF($F5342="",0,IF(ISNUMBER($F5342),IF($F5342&lt;=スコアリング基準!$B$28,スコアリング基準!$C$28,スコアリング基準!$C$29),0))</f>
        <v/>
      </c>
      <c r="X5342" s="4">
        <f>IFERROR(VLOOKUP($B5342,スコアリング基準!$A$36:$B$46,2,FALSE),0)</f>
        <v/>
      </c>
      <c r="Y5342" s="4">
        <f>SUM($S5342:$X5342)</f>
        <v/>
      </c>
      <c r="Z5342" s="4">
        <f>IF(COUNT($M5342:$N5342)=0,"データ無",IF($Y5342&gt;=スコアリング基準!$B$30,"S",IF($Y5342&gt;=スコアリング基準!$B$31,"A",IF($Y5342&gt;=スコアリング基準!$B$32,"B","C"))))</f>
        <v/>
      </c>
      <c r="AA5342">
        <f>IFERROR(INDEX(実績DB!$I$3:$I$104,MATCH($B5342&amp;$C5342,実績DB!$J$3:$J$104,0)),"")</f>
        <v/>
      </c>
    </row>
    <row r="5343">
      <c r="A5343" t="n">
        <v>5341</v>
      </c>
      <c r="B5343" t="inlineStr">
        <is>
          <t>四国</t>
        </is>
      </c>
      <c r="C5343" t="inlineStr">
        <is>
          <t>小松島変電所</t>
        </is>
      </c>
      <c r="D5343" t="inlineStr">
        <is>
          <t>徳島県</t>
        </is>
      </c>
      <c r="E5343" t="n">
        <v>66</v>
      </c>
      <c r="F5343" t="n">
        <v>6.6</v>
      </c>
      <c r="G5343" s="3" t="n">
        <v>34.004149</v>
      </c>
      <c r="H5343" s="3" t="n">
        <v>134.591096</v>
      </c>
      <c r="I5343" t="inlineStr">
        <is>
          <t>Google Places(名称一致)</t>
        </is>
      </c>
      <c r="J5343" t="n">
        <v>38</v>
      </c>
      <c r="K5343" t="n">
        <v>38</v>
      </c>
      <c r="L5343" t="n">
        <v>-6</v>
      </c>
      <c r="M5343" t="n">
        <v>32</v>
      </c>
      <c r="O5343" t="inlineStr">
        <is>
          <t>不可 #2</t>
        </is>
      </c>
      <c r="P5343" t="inlineStr">
        <is>
          <t>有り</t>
        </is>
      </c>
      <c r="R5343" s="4">
        <f>IF(COUNT($M5343:$N5343)=0,"",IF(AND(IF($N5343&lt;&gt;"",$N5343,$M5343)&lt;=0,$O5343&lt;&gt;"可"),"警告",""))</f>
        <v/>
      </c>
      <c r="S5343" s="4">
        <f>IF(COUNT($M5343:$N5343)=0,0,IF(IF($N5343&lt;&gt;"",$N5343,$M5343)&gt;=スコアリング基準!$B$20,スコアリング基準!$C$20,IF(IF($N5343&lt;&gt;"",$N5343,$M5343)&gt;=スコアリング基準!$B$21,スコアリング基準!$C$21,IF(IF($N5343&lt;&gt;"",$N5343,$M5343)&gt;0,スコアリング基準!$C$22,0))))</f>
        <v/>
      </c>
      <c r="T5343" s="4">
        <f>IF($O5343="可",スコアリング基準!$C$23,0)</f>
        <v/>
      </c>
      <c r="U5343" s="4">
        <f>IF(OR(COUNT($K5343:$L5343)&lt;2,$K5343=0),0,IF(ABS($L5343)/$K5343&lt;=スコアリング基準!$B$24,スコアリング基準!$C$24,IF(ABS($L5343)/$K5343&lt;=スコアリング基準!$B$25,スコアリング基準!$C$25,IF(ABS($L5343)/$K5343&lt;=スコアリング基準!$B$26,スコアリング基準!$C$26,0))))</f>
        <v/>
      </c>
      <c r="V5343" s="4">
        <f>IF($P5343="なし",スコアリング基準!$C$27,0)</f>
        <v/>
      </c>
      <c r="W5343" s="4">
        <f>IF($F5343="",0,IF(ISNUMBER($F5343),IF($F5343&lt;=スコアリング基準!$B$28,スコアリング基準!$C$28,スコアリング基準!$C$29),0))</f>
        <v/>
      </c>
      <c r="X5343" s="4">
        <f>IFERROR(VLOOKUP($B5343,スコアリング基準!$A$36:$B$46,2,FALSE),0)</f>
        <v/>
      </c>
      <c r="Y5343" s="4">
        <f>SUM($S5343:$X5343)</f>
        <v/>
      </c>
      <c r="Z5343" s="4">
        <f>IF(COUNT($M5343:$N5343)=0,"データ無",IF($Y5343&gt;=スコアリング基準!$B$30,"S",IF($Y5343&gt;=スコアリング基準!$B$31,"A",IF($Y5343&gt;=スコアリング基準!$B$32,"B","C"))))</f>
        <v/>
      </c>
      <c r="AA5343">
        <f>IFERROR(INDEX(実績DB!$I$3:$I$104,MATCH($B5343&amp;$C5343,実績DB!$J$3:$J$104,0)),"")</f>
        <v/>
      </c>
    </row>
    <row r="5344">
      <c r="A5344" t="n">
        <v>5342</v>
      </c>
      <c r="B5344" t="inlineStr">
        <is>
          <t>四国</t>
        </is>
      </c>
      <c r="C5344" t="inlineStr">
        <is>
          <t>小高坂変電所</t>
        </is>
      </c>
      <c r="D5344" t="inlineStr">
        <is>
          <t>高知県</t>
        </is>
      </c>
      <c r="E5344" t="n">
        <v>66</v>
      </c>
      <c r="F5344" t="n">
        <v>6.6</v>
      </c>
      <c r="G5344" s="3" t="n">
        <v>33.56427</v>
      </c>
      <c r="H5344" s="3" t="n">
        <v>133.52241</v>
      </c>
      <c r="I5344" t="inlineStr">
        <is>
          <t>OSM実測(名称一致)</t>
        </is>
      </c>
      <c r="J5344" t="n">
        <v>57</v>
      </c>
      <c r="K5344" t="n">
        <v>57</v>
      </c>
      <c r="L5344" t="n">
        <v>-5</v>
      </c>
      <c r="M5344" t="n">
        <v>52</v>
      </c>
      <c r="O5344" t="inlineStr">
        <is>
          <t>不可 #2</t>
        </is>
      </c>
      <c r="P5344" t="inlineStr">
        <is>
          <t>なし</t>
        </is>
      </c>
      <c r="R5344" s="4">
        <f>IF(COUNT($M5344:$N5344)=0,"",IF(AND(IF($N5344&lt;&gt;"",$N5344,$M5344)&lt;=0,$O5344&lt;&gt;"可"),"警告",""))</f>
        <v/>
      </c>
      <c r="S5344" s="4">
        <f>IF(COUNT($M5344:$N5344)=0,0,IF(IF($N5344&lt;&gt;"",$N5344,$M5344)&gt;=スコアリング基準!$B$20,スコアリング基準!$C$20,IF(IF($N5344&lt;&gt;"",$N5344,$M5344)&gt;=スコアリング基準!$B$21,スコアリング基準!$C$21,IF(IF($N5344&lt;&gt;"",$N5344,$M5344)&gt;0,スコアリング基準!$C$22,0))))</f>
        <v/>
      </c>
      <c r="T5344" s="4">
        <f>IF($O5344="可",スコアリング基準!$C$23,0)</f>
        <v/>
      </c>
      <c r="U5344" s="4">
        <f>IF(OR(COUNT($K5344:$L5344)&lt;2,$K5344=0),0,IF(ABS($L5344)/$K5344&lt;=スコアリング基準!$B$24,スコアリング基準!$C$24,IF(ABS($L5344)/$K5344&lt;=スコアリング基準!$B$25,スコアリング基準!$C$25,IF(ABS($L5344)/$K5344&lt;=スコアリング基準!$B$26,スコアリング基準!$C$26,0))))</f>
        <v/>
      </c>
      <c r="V5344" s="4">
        <f>IF($P5344="なし",スコアリング基準!$C$27,0)</f>
        <v/>
      </c>
      <c r="W5344" s="4">
        <f>IF($F5344="",0,IF(ISNUMBER($F5344),IF($F5344&lt;=スコアリング基準!$B$28,スコアリング基準!$C$28,スコアリング基準!$C$29),0))</f>
        <v/>
      </c>
      <c r="X5344" s="4">
        <f>IFERROR(VLOOKUP($B5344,スコアリング基準!$A$36:$B$46,2,FALSE),0)</f>
        <v/>
      </c>
      <c r="Y5344" s="4">
        <f>SUM($S5344:$X5344)</f>
        <v/>
      </c>
      <c r="Z5344" s="4">
        <f>IF(COUNT($M5344:$N5344)=0,"データ無",IF($Y5344&gt;=スコアリング基準!$B$30,"S",IF($Y5344&gt;=スコアリング基準!$B$31,"A",IF($Y5344&gt;=スコアリング基準!$B$32,"B","C"))))</f>
        <v/>
      </c>
      <c r="AA5344">
        <f>IFERROR(INDEX(実績DB!$I$3:$I$104,MATCH($B5344&amp;$C5344,実績DB!$J$3:$J$104,0)),"")</f>
        <v/>
      </c>
    </row>
    <row r="5345">
      <c r="A5345" t="n">
        <v>5343</v>
      </c>
      <c r="B5345" t="inlineStr">
        <is>
          <t>四国</t>
        </is>
      </c>
      <c r="C5345" t="inlineStr">
        <is>
          <t>屋島変電所</t>
        </is>
      </c>
      <c r="D5345" t="inlineStr">
        <is>
          <t>香川県</t>
        </is>
      </c>
      <c r="E5345" t="n">
        <v>66</v>
      </c>
      <c r="F5345" t="n">
        <v>6.6</v>
      </c>
      <c r="G5345" s="3" t="n">
        <v>34.342452</v>
      </c>
      <c r="H5345" s="3" t="n">
        <v>134.124655</v>
      </c>
      <c r="I5345" t="inlineStr">
        <is>
          <t>Google Places(名称一致)</t>
        </is>
      </c>
      <c r="J5345" t="n">
        <v>76</v>
      </c>
      <c r="K5345" t="n">
        <v>76</v>
      </c>
      <c r="L5345" t="n">
        <v>-23</v>
      </c>
      <c r="M5345" t="n">
        <v>53</v>
      </c>
      <c r="O5345" t="inlineStr">
        <is>
          <t>不可 #2</t>
        </is>
      </c>
      <c r="P5345" t="inlineStr">
        <is>
          <t>有り</t>
        </is>
      </c>
      <c r="R5345" s="4">
        <f>IF(COUNT($M5345:$N5345)=0,"",IF(AND(IF($N5345&lt;&gt;"",$N5345,$M5345)&lt;=0,$O5345&lt;&gt;"可"),"警告",""))</f>
        <v/>
      </c>
      <c r="S5345" s="4">
        <f>IF(COUNT($M5345:$N5345)=0,0,IF(IF($N5345&lt;&gt;"",$N5345,$M5345)&gt;=スコアリング基準!$B$20,スコアリング基準!$C$20,IF(IF($N5345&lt;&gt;"",$N5345,$M5345)&gt;=スコアリング基準!$B$21,スコアリング基準!$C$21,IF(IF($N5345&lt;&gt;"",$N5345,$M5345)&gt;0,スコアリング基準!$C$22,0))))</f>
        <v/>
      </c>
      <c r="T5345" s="4">
        <f>IF($O5345="可",スコアリング基準!$C$23,0)</f>
        <v/>
      </c>
      <c r="U5345" s="4">
        <f>IF(OR(COUNT($K5345:$L5345)&lt;2,$K5345=0),0,IF(ABS($L5345)/$K5345&lt;=スコアリング基準!$B$24,スコアリング基準!$C$24,IF(ABS($L5345)/$K5345&lt;=スコアリング基準!$B$25,スコアリング基準!$C$25,IF(ABS($L5345)/$K5345&lt;=スコアリング基準!$B$26,スコアリング基準!$C$26,0))))</f>
        <v/>
      </c>
      <c r="V5345" s="4">
        <f>IF($P5345="なし",スコアリング基準!$C$27,0)</f>
        <v/>
      </c>
      <c r="W5345" s="4">
        <f>IF($F5345="",0,IF(ISNUMBER($F5345),IF($F5345&lt;=スコアリング基準!$B$28,スコアリング基準!$C$28,スコアリング基準!$C$29),0))</f>
        <v/>
      </c>
      <c r="X5345" s="4">
        <f>IFERROR(VLOOKUP($B5345,スコアリング基準!$A$36:$B$46,2,FALSE),0)</f>
        <v/>
      </c>
      <c r="Y5345" s="4">
        <f>SUM($S5345:$X5345)</f>
        <v/>
      </c>
      <c r="Z5345" s="4">
        <f>IF(COUNT($M5345:$N5345)=0,"データ無",IF($Y5345&gt;=スコアリング基準!$B$30,"S",IF($Y5345&gt;=スコアリング基準!$B$31,"A",IF($Y5345&gt;=スコアリング基準!$B$32,"B","C"))))</f>
        <v/>
      </c>
      <c r="AA5345">
        <f>IFERROR(INDEX(実績DB!$I$3:$I$104,MATCH($B5345&amp;$C5345,実績DB!$J$3:$J$104,0)),"")</f>
        <v/>
      </c>
    </row>
    <row r="5346">
      <c r="A5346" t="n">
        <v>5344</v>
      </c>
      <c r="B5346" t="inlineStr">
        <is>
          <t>四国</t>
        </is>
      </c>
      <c r="C5346" t="inlineStr">
        <is>
          <t>山川変電所</t>
        </is>
      </c>
      <c r="D5346" t="inlineStr">
        <is>
          <t>徳島県</t>
        </is>
      </c>
      <c r="E5346" t="n">
        <v>66</v>
      </c>
      <c r="F5346" t="n">
        <v>6.6</v>
      </c>
      <c r="G5346" s="3" t="n">
        <v>34.049086</v>
      </c>
      <c r="H5346" s="3" t="n">
        <v>134.228768</v>
      </c>
      <c r="I5346" t="inlineStr">
        <is>
          <t>Google Places(名称一致)</t>
        </is>
      </c>
      <c r="J5346" t="n">
        <v>21</v>
      </c>
      <c r="K5346" t="n">
        <v>21</v>
      </c>
      <c r="L5346" t="n">
        <v>-21</v>
      </c>
      <c r="M5346" t="n">
        <v>0</v>
      </c>
      <c r="O5346" t="inlineStr">
        <is>
          <t>不可 #2</t>
        </is>
      </c>
      <c r="P5346" t="inlineStr">
        <is>
          <t>有り</t>
        </is>
      </c>
      <c r="R5346" s="4">
        <f>IF(COUNT($M5346:$N5346)=0,"",IF(AND(IF($N5346&lt;&gt;"",$N5346,$M5346)&lt;=0,$O5346&lt;&gt;"可"),"警告",""))</f>
        <v/>
      </c>
      <c r="S5346" s="4">
        <f>IF(COUNT($M5346:$N5346)=0,0,IF(IF($N5346&lt;&gt;"",$N5346,$M5346)&gt;=スコアリング基準!$B$20,スコアリング基準!$C$20,IF(IF($N5346&lt;&gt;"",$N5346,$M5346)&gt;=スコアリング基準!$B$21,スコアリング基準!$C$21,IF(IF($N5346&lt;&gt;"",$N5346,$M5346)&gt;0,スコアリング基準!$C$22,0))))</f>
        <v/>
      </c>
      <c r="T5346" s="4">
        <f>IF($O5346="可",スコアリング基準!$C$23,0)</f>
        <v/>
      </c>
      <c r="U5346" s="4">
        <f>IF(OR(COUNT($K5346:$L5346)&lt;2,$K5346=0),0,IF(ABS($L5346)/$K5346&lt;=スコアリング基準!$B$24,スコアリング基準!$C$24,IF(ABS($L5346)/$K5346&lt;=スコアリング基準!$B$25,スコアリング基準!$C$25,IF(ABS($L5346)/$K5346&lt;=スコアリング基準!$B$26,スコアリング基準!$C$26,0))))</f>
        <v/>
      </c>
      <c r="V5346" s="4">
        <f>IF($P5346="なし",スコアリング基準!$C$27,0)</f>
        <v/>
      </c>
      <c r="W5346" s="4">
        <f>IF($F5346="",0,IF(ISNUMBER($F5346),IF($F5346&lt;=スコアリング基準!$B$28,スコアリング基準!$C$28,スコアリング基準!$C$29),0))</f>
        <v/>
      </c>
      <c r="X5346" s="4">
        <f>IFERROR(VLOOKUP($B5346,スコアリング基準!$A$36:$B$46,2,FALSE),0)</f>
        <v/>
      </c>
      <c r="Y5346" s="4">
        <f>SUM($S5346:$X5346)</f>
        <v/>
      </c>
      <c r="Z5346" s="4">
        <f>IF(COUNT($M5346:$N5346)=0,"データ無",IF($Y5346&gt;=スコアリング基準!$B$30,"S",IF($Y5346&gt;=スコアリング基準!$B$31,"A",IF($Y5346&gt;=スコアリング基準!$B$32,"B","C"))))</f>
        <v/>
      </c>
      <c r="AA5346">
        <f>IFERROR(INDEX(実績DB!$I$3:$I$104,MATCH($B5346&amp;$C5346,実績DB!$J$3:$J$104,0)),"")</f>
        <v/>
      </c>
    </row>
    <row r="5347">
      <c r="A5347" t="n">
        <v>5345</v>
      </c>
      <c r="B5347" t="inlineStr">
        <is>
          <t>四国</t>
        </is>
      </c>
      <c r="C5347" t="inlineStr">
        <is>
          <t>山本変電所</t>
        </is>
      </c>
      <c r="D5347" t="inlineStr">
        <is>
          <t>香川県</t>
        </is>
      </c>
      <c r="E5347" t="n">
        <v>66</v>
      </c>
      <c r="F5347" t="n">
        <v>6.6</v>
      </c>
      <c r="G5347" s="3" t="n">
        <v>34.119711</v>
      </c>
      <c r="H5347" s="3" t="n">
        <v>133.725904</v>
      </c>
      <c r="I5347" t="inlineStr">
        <is>
          <t>Google Places(名称一致)</t>
        </is>
      </c>
      <c r="J5347" t="n">
        <v>33</v>
      </c>
      <c r="K5347" t="n">
        <v>33</v>
      </c>
      <c r="L5347" t="n">
        <v>-26</v>
      </c>
      <c r="M5347" t="n">
        <v>7</v>
      </c>
      <c r="O5347" t="inlineStr">
        <is>
          <t>不可 #2</t>
        </is>
      </c>
      <c r="P5347" t="inlineStr">
        <is>
          <t>なし</t>
        </is>
      </c>
      <c r="R5347" s="4">
        <f>IF(COUNT($M5347:$N5347)=0,"",IF(AND(IF($N5347&lt;&gt;"",$N5347,$M5347)&lt;=0,$O5347&lt;&gt;"可"),"警告",""))</f>
        <v/>
      </c>
      <c r="S5347" s="4">
        <f>IF(COUNT($M5347:$N5347)=0,0,IF(IF($N5347&lt;&gt;"",$N5347,$M5347)&gt;=スコアリング基準!$B$20,スコアリング基準!$C$20,IF(IF($N5347&lt;&gt;"",$N5347,$M5347)&gt;=スコアリング基準!$B$21,スコアリング基準!$C$21,IF(IF($N5347&lt;&gt;"",$N5347,$M5347)&gt;0,スコアリング基準!$C$22,0))))</f>
        <v/>
      </c>
      <c r="T5347" s="4">
        <f>IF($O5347="可",スコアリング基準!$C$23,0)</f>
        <v/>
      </c>
      <c r="U5347" s="4">
        <f>IF(OR(COUNT($K5347:$L5347)&lt;2,$K5347=0),0,IF(ABS($L5347)/$K5347&lt;=スコアリング基準!$B$24,スコアリング基準!$C$24,IF(ABS($L5347)/$K5347&lt;=スコアリング基準!$B$25,スコアリング基準!$C$25,IF(ABS($L5347)/$K5347&lt;=スコアリング基準!$B$26,スコアリング基準!$C$26,0))))</f>
        <v/>
      </c>
      <c r="V5347" s="4">
        <f>IF($P5347="なし",スコアリング基準!$C$27,0)</f>
        <v/>
      </c>
      <c r="W5347" s="4">
        <f>IF($F5347="",0,IF(ISNUMBER($F5347),IF($F5347&lt;=スコアリング基準!$B$28,スコアリング基準!$C$28,スコアリング基準!$C$29),0))</f>
        <v/>
      </c>
      <c r="X5347" s="4">
        <f>IFERROR(VLOOKUP($B5347,スコアリング基準!$A$36:$B$46,2,FALSE),0)</f>
        <v/>
      </c>
      <c r="Y5347" s="4">
        <f>SUM($S5347:$X5347)</f>
        <v/>
      </c>
      <c r="Z5347" s="4">
        <f>IF(COUNT($M5347:$N5347)=0,"データ無",IF($Y5347&gt;=スコアリング基準!$B$30,"S",IF($Y5347&gt;=スコアリング基準!$B$31,"A",IF($Y5347&gt;=スコアリング基準!$B$32,"B","C"))))</f>
        <v/>
      </c>
      <c r="AA5347">
        <f>IFERROR(INDEX(実績DB!$I$3:$I$104,MATCH($B5347&amp;$C5347,実績DB!$J$3:$J$104,0)),"")</f>
        <v/>
      </c>
    </row>
    <row r="5348">
      <c r="A5348" t="n">
        <v>5346</v>
      </c>
      <c r="B5348" t="inlineStr">
        <is>
          <t>四国</t>
        </is>
      </c>
      <c r="C5348" t="inlineStr">
        <is>
          <t>山際変電所</t>
        </is>
      </c>
      <c r="D5348" t="inlineStr">
        <is>
          <t>愛媛県</t>
        </is>
      </c>
      <c r="E5348" t="n">
        <v>66</v>
      </c>
      <c r="F5348" t="n">
        <v>6</v>
      </c>
      <c r="G5348" s="3" t="n">
        <v>33.209697</v>
      </c>
      <c r="H5348" s="3" t="n">
        <v>132.561402</v>
      </c>
      <c r="I5348" t="inlineStr">
        <is>
          <t>Google Places(名称一致)</t>
        </is>
      </c>
      <c r="J5348" t="n">
        <v>38</v>
      </c>
      <c r="K5348" t="n">
        <v>38</v>
      </c>
      <c r="L5348" t="n">
        <v>-3</v>
      </c>
      <c r="M5348" t="n">
        <v>35</v>
      </c>
      <c r="O5348" t="inlineStr">
        <is>
          <t>不可 #3</t>
        </is>
      </c>
      <c r="P5348" t="inlineStr">
        <is>
          <t>有り</t>
        </is>
      </c>
      <c r="R5348" s="4">
        <f>IF(COUNT($M5348:$N5348)=0,"",IF(AND(IF($N5348&lt;&gt;"",$N5348,$M5348)&lt;=0,$O5348&lt;&gt;"可"),"警告",""))</f>
        <v/>
      </c>
      <c r="S5348" s="4">
        <f>IF(COUNT($M5348:$N5348)=0,0,IF(IF($N5348&lt;&gt;"",$N5348,$M5348)&gt;=スコアリング基準!$B$20,スコアリング基準!$C$20,IF(IF($N5348&lt;&gt;"",$N5348,$M5348)&gt;=スコアリング基準!$B$21,スコアリング基準!$C$21,IF(IF($N5348&lt;&gt;"",$N5348,$M5348)&gt;0,スコアリング基準!$C$22,0))))</f>
        <v/>
      </c>
      <c r="T5348" s="4">
        <f>IF($O5348="可",スコアリング基準!$C$23,0)</f>
        <v/>
      </c>
      <c r="U5348" s="4">
        <f>IF(OR(COUNT($K5348:$L5348)&lt;2,$K5348=0),0,IF(ABS($L5348)/$K5348&lt;=スコアリング基準!$B$24,スコアリング基準!$C$24,IF(ABS($L5348)/$K5348&lt;=スコアリング基準!$B$25,スコアリング基準!$C$25,IF(ABS($L5348)/$K5348&lt;=スコアリング基準!$B$26,スコアリング基準!$C$26,0))))</f>
        <v/>
      </c>
      <c r="V5348" s="4">
        <f>IF($P5348="なし",スコアリング基準!$C$27,0)</f>
        <v/>
      </c>
      <c r="W5348" s="4">
        <f>IF($F5348="",0,IF(ISNUMBER($F5348),IF($F5348&lt;=スコアリング基準!$B$28,スコアリング基準!$C$28,スコアリング基準!$C$29),0))</f>
        <v/>
      </c>
      <c r="X5348" s="4">
        <f>IFERROR(VLOOKUP($B5348,スコアリング基準!$A$36:$B$46,2,FALSE),0)</f>
        <v/>
      </c>
      <c r="Y5348" s="4">
        <f>SUM($S5348:$X5348)</f>
        <v/>
      </c>
      <c r="Z5348" s="4">
        <f>IF(COUNT($M5348:$N5348)=0,"データ無",IF($Y5348&gt;=スコアリング基準!$B$30,"S",IF($Y5348&gt;=スコアリング基準!$B$31,"A",IF($Y5348&gt;=スコアリング基準!$B$32,"B","C"))))</f>
        <v/>
      </c>
      <c r="AA5348">
        <f>IFERROR(INDEX(実績DB!$I$3:$I$104,MATCH($B5348&amp;$C5348,実績DB!$J$3:$J$104,0)),"")</f>
        <v/>
      </c>
    </row>
    <row r="5349">
      <c r="A5349" t="n">
        <v>5347</v>
      </c>
      <c r="B5349" t="inlineStr">
        <is>
          <t>四国</t>
        </is>
      </c>
      <c r="C5349" t="inlineStr">
        <is>
          <t>岩松変電所</t>
        </is>
      </c>
      <c r="D5349" t="inlineStr">
        <is>
          <t>愛媛県</t>
        </is>
      </c>
      <c r="E5349" t="n">
        <v>66</v>
      </c>
      <c r="F5349" t="n">
        <v>6</v>
      </c>
      <c r="G5349" s="3" t="n">
        <v>33.128875</v>
      </c>
      <c r="H5349" s="3" t="n">
        <v>132.527341</v>
      </c>
      <c r="I5349" t="inlineStr">
        <is>
          <t>Google Places(名称一致)</t>
        </is>
      </c>
      <c r="J5349" t="n">
        <v>16</v>
      </c>
      <c r="K5349" t="n">
        <v>16</v>
      </c>
      <c r="L5349" t="n">
        <v>-8</v>
      </c>
      <c r="M5349" t="n">
        <v>8</v>
      </c>
      <c r="O5349" t="inlineStr">
        <is>
          <t>不可 #3</t>
        </is>
      </c>
      <c r="P5349" t="inlineStr">
        <is>
          <t>有り</t>
        </is>
      </c>
      <c r="R5349" s="4">
        <f>IF(COUNT($M5349:$N5349)=0,"",IF(AND(IF($N5349&lt;&gt;"",$N5349,$M5349)&lt;=0,$O5349&lt;&gt;"可"),"警告",""))</f>
        <v/>
      </c>
      <c r="S5349" s="4">
        <f>IF(COUNT($M5349:$N5349)=0,0,IF(IF($N5349&lt;&gt;"",$N5349,$M5349)&gt;=スコアリング基準!$B$20,スコアリング基準!$C$20,IF(IF($N5349&lt;&gt;"",$N5349,$M5349)&gt;=スコアリング基準!$B$21,スコアリング基準!$C$21,IF(IF($N5349&lt;&gt;"",$N5349,$M5349)&gt;0,スコアリング基準!$C$22,0))))</f>
        <v/>
      </c>
      <c r="T5349" s="4">
        <f>IF($O5349="可",スコアリング基準!$C$23,0)</f>
        <v/>
      </c>
      <c r="U5349" s="4">
        <f>IF(OR(COUNT($K5349:$L5349)&lt;2,$K5349=0),0,IF(ABS($L5349)/$K5349&lt;=スコアリング基準!$B$24,スコアリング基準!$C$24,IF(ABS($L5349)/$K5349&lt;=スコアリング基準!$B$25,スコアリング基準!$C$25,IF(ABS($L5349)/$K5349&lt;=スコアリング基準!$B$26,スコアリング基準!$C$26,0))))</f>
        <v/>
      </c>
      <c r="V5349" s="4">
        <f>IF($P5349="なし",スコアリング基準!$C$27,0)</f>
        <v/>
      </c>
      <c r="W5349" s="4">
        <f>IF($F5349="",0,IF(ISNUMBER($F5349),IF($F5349&lt;=スコアリング基準!$B$28,スコアリング基準!$C$28,スコアリング基準!$C$29),0))</f>
        <v/>
      </c>
      <c r="X5349" s="4">
        <f>IFERROR(VLOOKUP($B5349,スコアリング基準!$A$36:$B$46,2,FALSE),0)</f>
        <v/>
      </c>
      <c r="Y5349" s="4">
        <f>SUM($S5349:$X5349)</f>
        <v/>
      </c>
      <c r="Z5349" s="4">
        <f>IF(COUNT($M5349:$N5349)=0,"データ無",IF($Y5349&gt;=スコアリング基準!$B$30,"S",IF($Y5349&gt;=スコアリング基準!$B$31,"A",IF($Y5349&gt;=スコアリング基準!$B$32,"B","C"))))</f>
        <v/>
      </c>
      <c r="AA5349">
        <f>IFERROR(INDEX(実績DB!$I$3:$I$104,MATCH($B5349&amp;$C5349,実績DB!$J$3:$J$104,0)),"")</f>
        <v/>
      </c>
    </row>
    <row r="5350">
      <c r="A5350" t="n">
        <v>5348</v>
      </c>
      <c r="B5350" t="inlineStr">
        <is>
          <t>四国</t>
        </is>
      </c>
      <c r="C5350" t="inlineStr">
        <is>
          <t>常磐変電所</t>
        </is>
      </c>
      <c r="D5350" t="inlineStr">
        <is>
          <t>香川県</t>
        </is>
      </c>
      <c r="E5350" t="n">
        <v>66</v>
      </c>
      <c r="F5350" t="n">
        <v>6.6</v>
      </c>
      <c r="G5350" s="3" t="n">
        <v>34.133481</v>
      </c>
      <c r="H5350" s="3" t="n">
        <v>133.68511</v>
      </c>
      <c r="I5350" t="inlineStr">
        <is>
          <t>Google Places(名称一致)</t>
        </is>
      </c>
      <c r="J5350" t="n">
        <v>38</v>
      </c>
      <c r="K5350" t="n">
        <v>38</v>
      </c>
      <c r="L5350" t="n">
        <v>-6</v>
      </c>
      <c r="M5350" t="n">
        <v>32</v>
      </c>
      <c r="O5350" t="inlineStr">
        <is>
          <t>不可 #2</t>
        </is>
      </c>
      <c r="P5350" t="inlineStr">
        <is>
          <t>なし</t>
        </is>
      </c>
      <c r="R5350" s="4">
        <f>IF(COUNT($M5350:$N5350)=0,"",IF(AND(IF($N5350&lt;&gt;"",$N5350,$M5350)&lt;=0,$O5350&lt;&gt;"可"),"警告",""))</f>
        <v/>
      </c>
      <c r="S5350" s="4">
        <f>IF(COUNT($M5350:$N5350)=0,0,IF(IF($N5350&lt;&gt;"",$N5350,$M5350)&gt;=スコアリング基準!$B$20,スコアリング基準!$C$20,IF(IF($N5350&lt;&gt;"",$N5350,$M5350)&gt;=スコアリング基準!$B$21,スコアリング基準!$C$21,IF(IF($N5350&lt;&gt;"",$N5350,$M5350)&gt;0,スコアリング基準!$C$22,0))))</f>
        <v/>
      </c>
      <c r="T5350" s="4">
        <f>IF($O5350="可",スコアリング基準!$C$23,0)</f>
        <v/>
      </c>
      <c r="U5350" s="4">
        <f>IF(OR(COUNT($K5350:$L5350)&lt;2,$K5350=0),0,IF(ABS($L5350)/$K5350&lt;=スコアリング基準!$B$24,スコアリング基準!$C$24,IF(ABS($L5350)/$K5350&lt;=スコアリング基準!$B$25,スコアリング基準!$C$25,IF(ABS($L5350)/$K5350&lt;=スコアリング基準!$B$26,スコアリング基準!$C$26,0))))</f>
        <v/>
      </c>
      <c r="V5350" s="4">
        <f>IF($P5350="なし",スコアリング基準!$C$27,0)</f>
        <v/>
      </c>
      <c r="W5350" s="4">
        <f>IF($F5350="",0,IF(ISNUMBER($F5350),IF($F5350&lt;=スコアリング基準!$B$28,スコアリング基準!$C$28,スコアリング基準!$C$29),0))</f>
        <v/>
      </c>
      <c r="X5350" s="4">
        <f>IFERROR(VLOOKUP($B5350,スコアリング基準!$A$36:$B$46,2,FALSE),0)</f>
        <v/>
      </c>
      <c r="Y5350" s="4">
        <f>SUM($S5350:$X5350)</f>
        <v/>
      </c>
      <c r="Z5350" s="4">
        <f>IF(COUNT($M5350:$N5350)=0,"データ無",IF($Y5350&gt;=スコアリング基準!$B$30,"S",IF($Y5350&gt;=スコアリング基準!$B$31,"A",IF($Y5350&gt;=スコアリング基準!$B$32,"B","C"))))</f>
        <v/>
      </c>
      <c r="AA5350">
        <f>IFERROR(INDEX(実績DB!$I$3:$I$104,MATCH($B5350&amp;$C5350,実績DB!$J$3:$J$104,0)),"")</f>
        <v/>
      </c>
    </row>
    <row r="5351">
      <c r="A5351" t="n">
        <v>5349</v>
      </c>
      <c r="B5351" t="inlineStr">
        <is>
          <t>四国</t>
        </is>
      </c>
      <c r="C5351" t="inlineStr">
        <is>
          <t>平島変電所</t>
        </is>
      </c>
      <c r="D5351" t="inlineStr">
        <is>
          <t>徳島県</t>
        </is>
      </c>
      <c r="E5351" t="n">
        <v>66</v>
      </c>
      <c r="F5351" t="n">
        <v>6.6</v>
      </c>
      <c r="G5351" s="3" t="n">
        <v>33.945025</v>
      </c>
      <c r="H5351" s="3" t="n">
        <v>134.643376</v>
      </c>
      <c r="I5351" t="inlineStr">
        <is>
          <t>Google Places(名称一致)</t>
        </is>
      </c>
      <c r="J5351" t="n">
        <v>38</v>
      </c>
      <c r="K5351" t="n">
        <v>38</v>
      </c>
      <c r="L5351" t="n">
        <v>-21</v>
      </c>
      <c r="M5351" t="n">
        <v>17</v>
      </c>
      <c r="O5351" t="inlineStr">
        <is>
          <t>不可 #2</t>
        </is>
      </c>
      <c r="P5351" t="inlineStr">
        <is>
          <t>有り</t>
        </is>
      </c>
      <c r="R5351" s="4">
        <f>IF(COUNT($M5351:$N5351)=0,"",IF(AND(IF($N5351&lt;&gt;"",$N5351,$M5351)&lt;=0,$O5351&lt;&gt;"可"),"警告",""))</f>
        <v/>
      </c>
      <c r="S5351" s="4">
        <f>IF(COUNT($M5351:$N5351)=0,0,IF(IF($N5351&lt;&gt;"",$N5351,$M5351)&gt;=スコアリング基準!$B$20,スコアリング基準!$C$20,IF(IF($N5351&lt;&gt;"",$N5351,$M5351)&gt;=スコアリング基準!$B$21,スコアリング基準!$C$21,IF(IF($N5351&lt;&gt;"",$N5351,$M5351)&gt;0,スコアリング基準!$C$22,0))))</f>
        <v/>
      </c>
      <c r="T5351" s="4">
        <f>IF($O5351="可",スコアリング基準!$C$23,0)</f>
        <v/>
      </c>
      <c r="U5351" s="4">
        <f>IF(OR(COUNT($K5351:$L5351)&lt;2,$K5351=0),0,IF(ABS($L5351)/$K5351&lt;=スコアリング基準!$B$24,スコアリング基準!$C$24,IF(ABS($L5351)/$K5351&lt;=スコアリング基準!$B$25,スコアリング基準!$C$25,IF(ABS($L5351)/$K5351&lt;=スコアリング基準!$B$26,スコアリング基準!$C$26,0))))</f>
        <v/>
      </c>
      <c r="V5351" s="4">
        <f>IF($P5351="なし",スコアリング基準!$C$27,0)</f>
        <v/>
      </c>
      <c r="W5351" s="4">
        <f>IF($F5351="",0,IF(ISNUMBER($F5351),IF($F5351&lt;=スコアリング基準!$B$28,スコアリング基準!$C$28,スコアリング基準!$C$29),0))</f>
        <v/>
      </c>
      <c r="X5351" s="4">
        <f>IFERROR(VLOOKUP($B5351,スコアリング基準!$A$36:$B$46,2,FALSE),0)</f>
        <v/>
      </c>
      <c r="Y5351" s="4">
        <f>SUM($S5351:$X5351)</f>
        <v/>
      </c>
      <c r="Z5351" s="4">
        <f>IF(COUNT($M5351:$N5351)=0,"データ無",IF($Y5351&gt;=スコアリング基準!$B$30,"S",IF($Y5351&gt;=スコアリング基準!$B$31,"A",IF($Y5351&gt;=スコアリング基準!$B$32,"B","C"))))</f>
        <v/>
      </c>
      <c r="AA5351">
        <f>IFERROR(INDEX(実績DB!$I$3:$I$104,MATCH($B5351&amp;$C5351,実績DB!$J$3:$J$104,0)),"")</f>
        <v/>
      </c>
    </row>
    <row r="5352">
      <c r="A5352" t="n">
        <v>5350</v>
      </c>
      <c r="B5352" t="inlineStr">
        <is>
          <t>四国</t>
        </is>
      </c>
      <c r="C5352" t="inlineStr">
        <is>
          <t>平田変電所</t>
        </is>
      </c>
      <c r="D5352" t="inlineStr">
        <is>
          <t>愛媛県</t>
        </is>
      </c>
      <c r="E5352" t="n">
        <v>66</v>
      </c>
      <c r="F5352" t="n">
        <v>6</v>
      </c>
      <c r="G5352" s="3" t="n">
        <v>33.883546</v>
      </c>
      <c r="H5352" s="3" t="n">
        <v>132.752309</v>
      </c>
      <c r="I5352" t="inlineStr">
        <is>
          <t>Google Places(名称一致)</t>
        </is>
      </c>
      <c r="J5352" t="n">
        <v>57</v>
      </c>
      <c r="K5352" t="n">
        <v>57</v>
      </c>
      <c r="L5352" t="n">
        <v>-8</v>
      </c>
      <c r="M5352" t="n">
        <v>49</v>
      </c>
      <c r="O5352" t="inlineStr">
        <is>
          <t>不可 #3</t>
        </is>
      </c>
      <c r="P5352" t="inlineStr">
        <is>
          <t>なし</t>
        </is>
      </c>
      <c r="R5352" s="4">
        <f>IF(COUNT($M5352:$N5352)=0,"",IF(AND(IF($N5352&lt;&gt;"",$N5352,$M5352)&lt;=0,$O5352&lt;&gt;"可"),"警告",""))</f>
        <v/>
      </c>
      <c r="S5352" s="4">
        <f>IF(COUNT($M5352:$N5352)=0,0,IF(IF($N5352&lt;&gt;"",$N5352,$M5352)&gt;=スコアリング基準!$B$20,スコアリング基準!$C$20,IF(IF($N5352&lt;&gt;"",$N5352,$M5352)&gt;=スコアリング基準!$B$21,スコアリング基準!$C$21,IF(IF($N5352&lt;&gt;"",$N5352,$M5352)&gt;0,スコアリング基準!$C$22,0))))</f>
        <v/>
      </c>
      <c r="T5352" s="4">
        <f>IF($O5352="可",スコアリング基準!$C$23,0)</f>
        <v/>
      </c>
      <c r="U5352" s="4">
        <f>IF(OR(COUNT($K5352:$L5352)&lt;2,$K5352=0),0,IF(ABS($L5352)/$K5352&lt;=スコアリング基準!$B$24,スコアリング基準!$C$24,IF(ABS($L5352)/$K5352&lt;=スコアリング基準!$B$25,スコアリング基準!$C$25,IF(ABS($L5352)/$K5352&lt;=スコアリング基準!$B$26,スコアリング基準!$C$26,0))))</f>
        <v/>
      </c>
      <c r="V5352" s="4">
        <f>IF($P5352="なし",スコアリング基準!$C$27,0)</f>
        <v/>
      </c>
      <c r="W5352" s="4">
        <f>IF($F5352="",0,IF(ISNUMBER($F5352),IF($F5352&lt;=スコアリング基準!$B$28,スコアリング基準!$C$28,スコアリング基準!$C$29),0))</f>
        <v/>
      </c>
      <c r="X5352" s="4">
        <f>IFERROR(VLOOKUP($B5352,スコアリング基準!$A$36:$B$46,2,FALSE),0)</f>
        <v/>
      </c>
      <c r="Y5352" s="4">
        <f>SUM($S5352:$X5352)</f>
        <v/>
      </c>
      <c r="Z5352" s="4">
        <f>IF(COUNT($M5352:$N5352)=0,"データ無",IF($Y5352&gt;=スコアリング基準!$B$30,"S",IF($Y5352&gt;=スコアリング基準!$B$31,"A",IF($Y5352&gt;=スコアリング基準!$B$32,"B","C"))))</f>
        <v/>
      </c>
      <c r="AA5352">
        <f>IFERROR(INDEX(実績DB!$I$3:$I$104,MATCH($B5352&amp;$C5352,実績DB!$J$3:$J$104,0)),"")</f>
        <v/>
      </c>
    </row>
    <row r="5353">
      <c r="A5353" t="n">
        <v>5351</v>
      </c>
      <c r="B5353" t="inlineStr">
        <is>
          <t>四国</t>
        </is>
      </c>
      <c r="C5353" t="inlineStr">
        <is>
          <t>幸町変電所</t>
        </is>
      </c>
      <c r="D5353" t="inlineStr">
        <is>
          <t>徳島県</t>
        </is>
      </c>
      <c r="E5353" t="n">
        <v>66</v>
      </c>
      <c r="F5353" t="n">
        <v>6.6</v>
      </c>
      <c r="G5353" s="3" t="n">
        <v>34.06791</v>
      </c>
      <c r="H5353" s="3" t="n">
        <v>134.55472</v>
      </c>
      <c r="I5353" t="inlineStr">
        <is>
          <t>OSM実測(名称一致)</t>
        </is>
      </c>
      <c r="J5353" t="n">
        <v>57</v>
      </c>
      <c r="K5353" t="n">
        <v>57</v>
      </c>
      <c r="L5353" t="n">
        <v>0</v>
      </c>
      <c r="M5353" t="n">
        <v>57</v>
      </c>
      <c r="O5353" t="inlineStr">
        <is>
          <t>不可 #2</t>
        </is>
      </c>
      <c r="P5353" t="inlineStr">
        <is>
          <t>有り</t>
        </is>
      </c>
      <c r="R5353" s="4">
        <f>IF(COUNT($M5353:$N5353)=0,"",IF(AND(IF($N5353&lt;&gt;"",$N5353,$M5353)&lt;=0,$O5353&lt;&gt;"可"),"警告",""))</f>
        <v/>
      </c>
      <c r="S5353" s="4">
        <f>IF(COUNT($M5353:$N5353)=0,0,IF(IF($N5353&lt;&gt;"",$N5353,$M5353)&gt;=スコアリング基準!$B$20,スコアリング基準!$C$20,IF(IF($N5353&lt;&gt;"",$N5353,$M5353)&gt;=スコアリング基準!$B$21,スコアリング基準!$C$21,IF(IF($N5353&lt;&gt;"",$N5353,$M5353)&gt;0,スコアリング基準!$C$22,0))))</f>
        <v/>
      </c>
      <c r="T5353" s="4">
        <f>IF($O5353="可",スコアリング基準!$C$23,0)</f>
        <v/>
      </c>
      <c r="U5353" s="4">
        <f>IF(OR(COUNT($K5353:$L5353)&lt;2,$K5353=0),0,IF(ABS($L5353)/$K5353&lt;=スコアリング基準!$B$24,スコアリング基準!$C$24,IF(ABS($L5353)/$K5353&lt;=スコアリング基準!$B$25,スコアリング基準!$C$25,IF(ABS($L5353)/$K5353&lt;=スコアリング基準!$B$26,スコアリング基準!$C$26,0))))</f>
        <v/>
      </c>
      <c r="V5353" s="4">
        <f>IF($P5353="なし",スコアリング基準!$C$27,0)</f>
        <v/>
      </c>
      <c r="W5353" s="4">
        <f>IF($F5353="",0,IF(ISNUMBER($F5353),IF($F5353&lt;=スコアリング基準!$B$28,スコアリング基準!$C$28,スコアリング基準!$C$29),0))</f>
        <v/>
      </c>
      <c r="X5353" s="4">
        <f>IFERROR(VLOOKUP($B5353,スコアリング基準!$A$36:$B$46,2,FALSE),0)</f>
        <v/>
      </c>
      <c r="Y5353" s="4">
        <f>SUM($S5353:$X5353)</f>
        <v/>
      </c>
      <c r="Z5353" s="4">
        <f>IF(COUNT($M5353:$N5353)=0,"データ無",IF($Y5353&gt;=スコアリング基準!$B$30,"S",IF($Y5353&gt;=スコアリング基準!$B$31,"A",IF($Y5353&gt;=スコアリング基準!$B$32,"B","C"))))</f>
        <v/>
      </c>
      <c r="AA5353">
        <f>IFERROR(INDEX(実績DB!$I$3:$I$104,MATCH($B5353&amp;$C5353,実績DB!$J$3:$J$104,0)),"")</f>
        <v/>
      </c>
    </row>
    <row r="5354">
      <c r="A5354" t="n">
        <v>5352</v>
      </c>
      <c r="B5354" t="inlineStr">
        <is>
          <t>四国</t>
        </is>
      </c>
      <c r="C5354" t="inlineStr">
        <is>
          <t>広野変電所</t>
        </is>
      </c>
      <c r="D5354" t="inlineStr">
        <is>
          <t>徳島県</t>
        </is>
      </c>
      <c r="E5354" t="n">
        <v>66</v>
      </c>
      <c r="F5354" t="n">
        <v>6.6</v>
      </c>
      <c r="G5354" s="3" t="n"/>
      <c r="H5354" s="3" t="n"/>
      <c r="I5354" t="inlineStr">
        <is>
          <t>未取得</t>
        </is>
      </c>
      <c r="J5354" t="n">
        <v>11</v>
      </c>
      <c r="K5354" t="n">
        <v>11</v>
      </c>
      <c r="L5354" t="n">
        <v>-2</v>
      </c>
      <c r="M5354" t="n">
        <v>2</v>
      </c>
      <c r="O5354" t="inlineStr">
        <is>
          <t>不可 #2</t>
        </is>
      </c>
      <c r="P5354" t="inlineStr">
        <is>
          <t>有り</t>
        </is>
      </c>
      <c r="R5354" s="4">
        <f>IF(COUNT($M5354:$N5354)=0,"",IF(AND(IF($N5354&lt;&gt;"",$N5354,$M5354)&lt;=0,$O5354&lt;&gt;"可"),"警告",""))</f>
        <v/>
      </c>
      <c r="S5354" s="4">
        <f>IF(COUNT($M5354:$N5354)=0,0,IF(IF($N5354&lt;&gt;"",$N5354,$M5354)&gt;=スコアリング基準!$B$20,スコアリング基準!$C$20,IF(IF($N5354&lt;&gt;"",$N5354,$M5354)&gt;=スコアリング基準!$B$21,スコアリング基準!$C$21,IF(IF($N5354&lt;&gt;"",$N5354,$M5354)&gt;0,スコアリング基準!$C$22,0))))</f>
        <v/>
      </c>
      <c r="T5354" s="4">
        <f>IF($O5354="可",スコアリング基準!$C$23,0)</f>
        <v/>
      </c>
      <c r="U5354" s="4">
        <f>IF(OR(COUNT($K5354:$L5354)&lt;2,$K5354=0),0,IF(ABS($L5354)/$K5354&lt;=スコアリング基準!$B$24,スコアリング基準!$C$24,IF(ABS($L5354)/$K5354&lt;=スコアリング基準!$B$25,スコアリング基準!$C$25,IF(ABS($L5354)/$K5354&lt;=スコアリング基準!$B$26,スコアリング基準!$C$26,0))))</f>
        <v/>
      </c>
      <c r="V5354" s="4">
        <f>IF($P5354="なし",スコアリング基準!$C$27,0)</f>
        <v/>
      </c>
      <c r="W5354" s="4">
        <f>IF($F5354="",0,IF(ISNUMBER($F5354),IF($F5354&lt;=スコアリング基準!$B$28,スコアリング基準!$C$28,スコアリング基準!$C$29),0))</f>
        <v/>
      </c>
      <c r="X5354" s="4">
        <f>IFERROR(VLOOKUP($B5354,スコアリング基準!$A$36:$B$46,2,FALSE),0)</f>
        <v/>
      </c>
      <c r="Y5354" s="4">
        <f>SUM($S5354:$X5354)</f>
        <v/>
      </c>
      <c r="Z5354" s="4">
        <f>IF(COUNT($M5354:$N5354)=0,"データ無",IF($Y5354&gt;=スコアリング基準!$B$30,"S",IF($Y5354&gt;=スコアリング基準!$B$31,"A",IF($Y5354&gt;=スコアリング基準!$B$32,"B","C"))))</f>
        <v/>
      </c>
      <c r="AA5354">
        <f>IFERROR(INDEX(実績DB!$I$3:$I$104,MATCH($B5354&amp;$C5354,実績DB!$J$3:$J$104,0)),"")</f>
        <v/>
      </c>
    </row>
    <row r="5355">
      <c r="A5355" t="n">
        <v>5353</v>
      </c>
      <c r="B5355" t="inlineStr">
        <is>
          <t>四国</t>
        </is>
      </c>
      <c r="C5355" t="inlineStr">
        <is>
          <t>引田変電所</t>
        </is>
      </c>
      <c r="D5355" t="inlineStr">
        <is>
          <t>香川県</t>
        </is>
      </c>
      <c r="E5355" t="n">
        <v>66</v>
      </c>
      <c r="F5355" t="n">
        <v>6.6</v>
      </c>
      <c r="G5355" s="3" t="n"/>
      <c r="H5355" s="3" t="n"/>
      <c r="I5355" t="inlineStr">
        <is>
          <t>未取得</t>
        </is>
      </c>
      <c r="J5355" t="n">
        <v>19</v>
      </c>
      <c r="K5355" t="n">
        <v>19</v>
      </c>
      <c r="L5355" t="n">
        <v>-16</v>
      </c>
      <c r="M5355" t="n">
        <v>3</v>
      </c>
      <c r="O5355" t="inlineStr">
        <is>
          <t>不可 #2</t>
        </is>
      </c>
      <c r="P5355" t="inlineStr">
        <is>
          <t>有り</t>
        </is>
      </c>
      <c r="R5355" s="4">
        <f>IF(COUNT($M5355:$N5355)=0,"",IF(AND(IF($N5355&lt;&gt;"",$N5355,$M5355)&lt;=0,$O5355&lt;&gt;"可"),"警告",""))</f>
        <v/>
      </c>
      <c r="S5355" s="4">
        <f>IF(COUNT($M5355:$N5355)=0,0,IF(IF($N5355&lt;&gt;"",$N5355,$M5355)&gt;=スコアリング基準!$B$20,スコアリング基準!$C$20,IF(IF($N5355&lt;&gt;"",$N5355,$M5355)&gt;=スコアリング基準!$B$21,スコアリング基準!$C$21,IF(IF($N5355&lt;&gt;"",$N5355,$M5355)&gt;0,スコアリング基準!$C$22,0))))</f>
        <v/>
      </c>
      <c r="T5355" s="4">
        <f>IF($O5355="可",スコアリング基準!$C$23,0)</f>
        <v/>
      </c>
      <c r="U5355" s="4">
        <f>IF(OR(COUNT($K5355:$L5355)&lt;2,$K5355=0),0,IF(ABS($L5355)/$K5355&lt;=スコアリング基準!$B$24,スコアリング基準!$C$24,IF(ABS($L5355)/$K5355&lt;=スコアリング基準!$B$25,スコアリング基準!$C$25,IF(ABS($L5355)/$K5355&lt;=スコアリング基準!$B$26,スコアリング基準!$C$26,0))))</f>
        <v/>
      </c>
      <c r="V5355" s="4">
        <f>IF($P5355="なし",スコアリング基準!$C$27,0)</f>
        <v/>
      </c>
      <c r="W5355" s="4">
        <f>IF($F5355="",0,IF(ISNUMBER($F5355),IF($F5355&lt;=スコアリング基準!$B$28,スコアリング基準!$C$28,スコアリング基準!$C$29),0))</f>
        <v/>
      </c>
      <c r="X5355" s="4">
        <f>IFERROR(VLOOKUP($B5355,スコアリング基準!$A$36:$B$46,2,FALSE),0)</f>
        <v/>
      </c>
      <c r="Y5355" s="4">
        <f>SUM($S5355:$X5355)</f>
        <v/>
      </c>
      <c r="Z5355" s="4">
        <f>IF(COUNT($M5355:$N5355)=0,"データ無",IF($Y5355&gt;=スコアリング基準!$B$30,"S",IF($Y5355&gt;=スコアリング基準!$B$31,"A",IF($Y5355&gt;=スコアリング基準!$B$32,"B","C"))))</f>
        <v/>
      </c>
      <c r="AA5355">
        <f>IFERROR(INDEX(実績DB!$I$3:$I$104,MATCH($B5355&amp;$C5355,実績DB!$J$3:$J$104,0)),"")</f>
        <v/>
      </c>
    </row>
    <row r="5356">
      <c r="A5356" t="n">
        <v>5354</v>
      </c>
      <c r="B5356" t="inlineStr">
        <is>
          <t>四国</t>
        </is>
      </c>
      <c r="C5356" t="inlineStr">
        <is>
          <t>御荘変電所</t>
        </is>
      </c>
      <c r="D5356" t="inlineStr">
        <is>
          <t>愛媛県</t>
        </is>
      </c>
      <c r="E5356" t="n">
        <v>66</v>
      </c>
      <c r="F5356" t="n">
        <v>6</v>
      </c>
      <c r="G5356" s="3" t="n">
        <v>32.966261</v>
      </c>
      <c r="H5356" s="3" t="n">
        <v>132.569052</v>
      </c>
      <c r="I5356" t="inlineStr">
        <is>
          <t>Google Places(名称一致)</t>
        </is>
      </c>
      <c r="J5356" t="n">
        <v>42</v>
      </c>
      <c r="K5356" t="n">
        <v>42</v>
      </c>
      <c r="L5356" t="n">
        <v>-17</v>
      </c>
      <c r="M5356" t="n">
        <v>23</v>
      </c>
      <c r="O5356" t="inlineStr">
        <is>
          <t>不可 #3</t>
        </is>
      </c>
      <c r="P5356" t="inlineStr">
        <is>
          <t>有り</t>
        </is>
      </c>
      <c r="R5356" s="4">
        <f>IF(COUNT($M5356:$N5356)=0,"",IF(AND(IF($N5356&lt;&gt;"",$N5356,$M5356)&lt;=0,$O5356&lt;&gt;"可"),"警告",""))</f>
        <v/>
      </c>
      <c r="S5356" s="4">
        <f>IF(COUNT($M5356:$N5356)=0,0,IF(IF($N5356&lt;&gt;"",$N5356,$M5356)&gt;=スコアリング基準!$B$20,スコアリング基準!$C$20,IF(IF($N5356&lt;&gt;"",$N5356,$M5356)&gt;=スコアリング基準!$B$21,スコアリング基準!$C$21,IF(IF($N5356&lt;&gt;"",$N5356,$M5356)&gt;0,スコアリング基準!$C$22,0))))</f>
        <v/>
      </c>
      <c r="T5356" s="4">
        <f>IF($O5356="可",スコアリング基準!$C$23,0)</f>
        <v/>
      </c>
      <c r="U5356" s="4">
        <f>IF(OR(COUNT($K5356:$L5356)&lt;2,$K5356=0),0,IF(ABS($L5356)/$K5356&lt;=スコアリング基準!$B$24,スコアリング基準!$C$24,IF(ABS($L5356)/$K5356&lt;=スコアリング基準!$B$25,スコアリング基準!$C$25,IF(ABS($L5356)/$K5356&lt;=スコアリング基準!$B$26,スコアリング基準!$C$26,0))))</f>
        <v/>
      </c>
      <c r="V5356" s="4">
        <f>IF($P5356="なし",スコアリング基準!$C$27,0)</f>
        <v/>
      </c>
      <c r="W5356" s="4">
        <f>IF($F5356="",0,IF(ISNUMBER($F5356),IF($F5356&lt;=スコアリング基準!$B$28,スコアリング基準!$C$28,スコアリング基準!$C$29),0))</f>
        <v/>
      </c>
      <c r="X5356" s="4">
        <f>IFERROR(VLOOKUP($B5356,スコアリング基準!$A$36:$B$46,2,FALSE),0)</f>
        <v/>
      </c>
      <c r="Y5356" s="4">
        <f>SUM($S5356:$X5356)</f>
        <v/>
      </c>
      <c r="Z5356" s="4">
        <f>IF(COUNT($M5356:$N5356)=0,"データ無",IF($Y5356&gt;=スコアリング基準!$B$30,"S",IF($Y5356&gt;=スコアリング基準!$B$31,"A",IF($Y5356&gt;=スコアリング基準!$B$32,"B","C"))))</f>
        <v/>
      </c>
      <c r="AA5356">
        <f>IFERROR(INDEX(実績DB!$I$3:$I$104,MATCH($B5356&amp;$C5356,実績DB!$J$3:$J$104,0)),"")</f>
        <v/>
      </c>
    </row>
    <row r="5357">
      <c r="A5357" t="n">
        <v>5355</v>
      </c>
      <c r="B5357" t="inlineStr">
        <is>
          <t>四国</t>
        </is>
      </c>
      <c r="C5357" t="inlineStr">
        <is>
          <t>徳島変電所</t>
        </is>
      </c>
      <c r="D5357" t="inlineStr">
        <is>
          <t>徳島県</t>
        </is>
      </c>
      <c r="E5357" t="n">
        <v>66</v>
      </c>
      <c r="F5357" t="n">
        <v>6.6</v>
      </c>
      <c r="G5357" s="3" t="n"/>
      <c r="H5357" s="3" t="n"/>
      <c r="I5357" t="inlineStr">
        <is>
          <t>未取得</t>
        </is>
      </c>
      <c r="J5357" t="n">
        <v>66</v>
      </c>
      <c r="K5357" t="n">
        <v>66</v>
      </c>
      <c r="L5357" t="n">
        <v>-6</v>
      </c>
      <c r="M5357" t="n">
        <v>60</v>
      </c>
      <c r="O5357" t="inlineStr">
        <is>
          <t>不可 #2</t>
        </is>
      </c>
      <c r="P5357" t="inlineStr">
        <is>
          <t>有り</t>
        </is>
      </c>
      <c r="R5357" s="4">
        <f>IF(COUNT($M5357:$N5357)=0,"",IF(AND(IF($N5357&lt;&gt;"",$N5357,$M5357)&lt;=0,$O5357&lt;&gt;"可"),"警告",""))</f>
        <v/>
      </c>
      <c r="S5357" s="4">
        <f>IF(COUNT($M5357:$N5357)=0,0,IF(IF($N5357&lt;&gt;"",$N5357,$M5357)&gt;=スコアリング基準!$B$20,スコアリング基準!$C$20,IF(IF($N5357&lt;&gt;"",$N5357,$M5357)&gt;=スコアリング基準!$B$21,スコアリング基準!$C$21,IF(IF($N5357&lt;&gt;"",$N5357,$M5357)&gt;0,スコアリング基準!$C$22,0))))</f>
        <v/>
      </c>
      <c r="T5357" s="4">
        <f>IF($O5357="可",スコアリング基準!$C$23,0)</f>
        <v/>
      </c>
      <c r="U5357" s="4">
        <f>IF(OR(COUNT($K5357:$L5357)&lt;2,$K5357=0),0,IF(ABS($L5357)/$K5357&lt;=スコアリング基準!$B$24,スコアリング基準!$C$24,IF(ABS($L5357)/$K5357&lt;=スコアリング基準!$B$25,スコアリング基準!$C$25,IF(ABS($L5357)/$K5357&lt;=スコアリング基準!$B$26,スコアリング基準!$C$26,0))))</f>
        <v/>
      </c>
      <c r="V5357" s="4">
        <f>IF($P5357="なし",スコアリング基準!$C$27,0)</f>
        <v/>
      </c>
      <c r="W5357" s="4">
        <f>IF($F5357="",0,IF(ISNUMBER($F5357),IF($F5357&lt;=スコアリング基準!$B$28,スコアリング基準!$C$28,スコアリング基準!$C$29),0))</f>
        <v/>
      </c>
      <c r="X5357" s="4">
        <f>IFERROR(VLOOKUP($B5357,スコアリング基準!$A$36:$B$46,2,FALSE),0)</f>
        <v/>
      </c>
      <c r="Y5357" s="4">
        <f>SUM($S5357:$X5357)</f>
        <v/>
      </c>
      <c r="Z5357" s="4">
        <f>IF(COUNT($M5357:$N5357)=0,"データ無",IF($Y5357&gt;=スコアリング基準!$B$30,"S",IF($Y5357&gt;=スコアリング基準!$B$31,"A",IF($Y5357&gt;=スコアリング基準!$B$32,"B","C"))))</f>
        <v/>
      </c>
      <c r="AA5357">
        <f>IFERROR(INDEX(実績DB!$I$3:$I$104,MATCH($B5357&amp;$C5357,実績DB!$J$3:$J$104,0)),"")</f>
        <v/>
      </c>
    </row>
    <row r="5358">
      <c r="A5358" t="n">
        <v>5356</v>
      </c>
      <c r="B5358" t="inlineStr">
        <is>
          <t>四国</t>
        </is>
      </c>
      <c r="C5358" t="inlineStr">
        <is>
          <t>徳森変電所</t>
        </is>
      </c>
      <c r="D5358" t="inlineStr">
        <is>
          <t>愛媛県</t>
        </is>
      </c>
      <c r="E5358" t="n">
        <v>66</v>
      </c>
      <c r="F5358" t="n">
        <v>6</v>
      </c>
      <c r="G5358" s="3" t="n">
        <v>33.53145</v>
      </c>
      <c r="H5358" s="3" t="n">
        <v>132.589904</v>
      </c>
      <c r="I5358" t="inlineStr">
        <is>
          <t>Google Places(名称一致)</t>
        </is>
      </c>
      <c r="J5358" t="n">
        <v>14</v>
      </c>
      <c r="K5358" t="n">
        <v>14</v>
      </c>
      <c r="L5358" t="n">
        <v>0</v>
      </c>
      <c r="M5358" t="n">
        <v>14</v>
      </c>
      <c r="O5358" t="inlineStr">
        <is>
          <t>不可 #3</t>
        </is>
      </c>
      <c r="P5358" t="inlineStr">
        <is>
          <t>有り</t>
        </is>
      </c>
      <c r="R5358" s="4">
        <f>IF(COUNT($M5358:$N5358)=0,"",IF(AND(IF($N5358&lt;&gt;"",$N5358,$M5358)&lt;=0,$O5358&lt;&gt;"可"),"警告",""))</f>
        <v/>
      </c>
      <c r="S5358" s="4">
        <f>IF(COUNT($M5358:$N5358)=0,0,IF(IF($N5358&lt;&gt;"",$N5358,$M5358)&gt;=スコアリング基準!$B$20,スコアリング基準!$C$20,IF(IF($N5358&lt;&gt;"",$N5358,$M5358)&gt;=スコアリング基準!$B$21,スコアリング基準!$C$21,IF(IF($N5358&lt;&gt;"",$N5358,$M5358)&gt;0,スコアリング基準!$C$22,0))))</f>
        <v/>
      </c>
      <c r="T5358" s="4">
        <f>IF($O5358="可",スコアリング基準!$C$23,0)</f>
        <v/>
      </c>
      <c r="U5358" s="4">
        <f>IF(OR(COUNT($K5358:$L5358)&lt;2,$K5358=0),0,IF(ABS($L5358)/$K5358&lt;=スコアリング基準!$B$24,スコアリング基準!$C$24,IF(ABS($L5358)/$K5358&lt;=スコアリング基準!$B$25,スコアリング基準!$C$25,IF(ABS($L5358)/$K5358&lt;=スコアリング基準!$B$26,スコアリング基準!$C$26,0))))</f>
        <v/>
      </c>
      <c r="V5358" s="4">
        <f>IF($P5358="なし",スコアリング基準!$C$27,0)</f>
        <v/>
      </c>
      <c r="W5358" s="4">
        <f>IF($F5358="",0,IF(ISNUMBER($F5358),IF($F5358&lt;=スコアリング基準!$B$28,スコアリング基準!$C$28,スコアリング基準!$C$29),0))</f>
        <v/>
      </c>
      <c r="X5358" s="4">
        <f>IFERROR(VLOOKUP($B5358,スコアリング基準!$A$36:$B$46,2,FALSE),0)</f>
        <v/>
      </c>
      <c r="Y5358" s="4">
        <f>SUM($S5358:$X5358)</f>
        <v/>
      </c>
      <c r="Z5358" s="4">
        <f>IF(COUNT($M5358:$N5358)=0,"データ無",IF($Y5358&gt;=スコアリング基準!$B$30,"S",IF($Y5358&gt;=スコアリング基準!$B$31,"A",IF($Y5358&gt;=スコアリング基準!$B$32,"B","C"))))</f>
        <v/>
      </c>
      <c r="AA5358">
        <f>IFERROR(INDEX(実績DB!$I$3:$I$104,MATCH($B5358&amp;$C5358,実績DB!$J$3:$J$104,0)),"")</f>
        <v/>
      </c>
    </row>
    <row r="5359">
      <c r="A5359" t="n">
        <v>5357</v>
      </c>
      <c r="B5359" t="inlineStr">
        <is>
          <t>四国</t>
        </is>
      </c>
      <c r="C5359" t="inlineStr">
        <is>
          <t>惣川変電所</t>
        </is>
      </c>
      <c r="D5359" t="inlineStr">
        <is>
          <t>愛媛県</t>
        </is>
      </c>
      <c r="E5359" t="n">
        <v>66</v>
      </c>
      <c r="F5359" t="n">
        <v>6</v>
      </c>
      <c r="G5359" s="3" t="n"/>
      <c r="H5359" s="3" t="n"/>
      <c r="I5359" t="inlineStr">
        <is>
          <t>未取得</t>
        </is>
      </c>
      <c r="J5359" t="n">
        <v>2</v>
      </c>
      <c r="K5359" t="n">
        <v>2</v>
      </c>
      <c r="L5359" t="n">
        <v>-1</v>
      </c>
      <c r="M5359" t="n">
        <v>1</v>
      </c>
      <c r="O5359" t="inlineStr">
        <is>
          <t>不可 #3</t>
        </is>
      </c>
      <c r="P5359" t="inlineStr">
        <is>
          <t>有り</t>
        </is>
      </c>
      <c r="R5359" s="4">
        <f>IF(COUNT($M5359:$N5359)=0,"",IF(AND(IF($N5359&lt;&gt;"",$N5359,$M5359)&lt;=0,$O5359&lt;&gt;"可"),"警告",""))</f>
        <v/>
      </c>
      <c r="S5359" s="4">
        <f>IF(COUNT($M5359:$N5359)=0,0,IF(IF($N5359&lt;&gt;"",$N5359,$M5359)&gt;=スコアリング基準!$B$20,スコアリング基準!$C$20,IF(IF($N5359&lt;&gt;"",$N5359,$M5359)&gt;=スコアリング基準!$B$21,スコアリング基準!$C$21,IF(IF($N5359&lt;&gt;"",$N5359,$M5359)&gt;0,スコアリング基準!$C$22,0))))</f>
        <v/>
      </c>
      <c r="T5359" s="4">
        <f>IF($O5359="可",スコアリング基準!$C$23,0)</f>
        <v/>
      </c>
      <c r="U5359" s="4">
        <f>IF(OR(COUNT($K5359:$L5359)&lt;2,$K5359=0),0,IF(ABS($L5359)/$K5359&lt;=スコアリング基準!$B$24,スコアリング基準!$C$24,IF(ABS($L5359)/$K5359&lt;=スコアリング基準!$B$25,スコアリング基準!$C$25,IF(ABS($L5359)/$K5359&lt;=スコアリング基準!$B$26,スコアリング基準!$C$26,0))))</f>
        <v/>
      </c>
      <c r="V5359" s="4">
        <f>IF($P5359="なし",スコアリング基準!$C$27,0)</f>
        <v/>
      </c>
      <c r="W5359" s="4">
        <f>IF($F5359="",0,IF(ISNUMBER($F5359),IF($F5359&lt;=スコアリング基準!$B$28,スコアリング基準!$C$28,スコアリング基準!$C$29),0))</f>
        <v/>
      </c>
      <c r="X5359" s="4">
        <f>IFERROR(VLOOKUP($B5359,スコアリング基準!$A$36:$B$46,2,FALSE),0)</f>
        <v/>
      </c>
      <c r="Y5359" s="4">
        <f>SUM($S5359:$X5359)</f>
        <v/>
      </c>
      <c r="Z5359" s="4">
        <f>IF(COUNT($M5359:$N5359)=0,"データ無",IF($Y5359&gt;=スコアリング基準!$B$30,"S",IF($Y5359&gt;=スコアリング基準!$B$31,"A",IF($Y5359&gt;=スコアリング基準!$B$32,"B","C"))))</f>
        <v/>
      </c>
      <c r="AA5359">
        <f>IFERROR(INDEX(実績DB!$I$3:$I$104,MATCH($B5359&amp;$C5359,実績DB!$J$3:$J$104,0)),"")</f>
        <v/>
      </c>
    </row>
    <row r="5360">
      <c r="A5360" t="n">
        <v>5358</v>
      </c>
      <c r="B5360" t="inlineStr">
        <is>
          <t>四国</t>
        </is>
      </c>
      <c r="C5360" t="inlineStr">
        <is>
          <t>戸内変電所</t>
        </is>
      </c>
      <c r="D5360" t="inlineStr">
        <is>
          <t>高知県</t>
        </is>
      </c>
      <c r="E5360" t="n">
        <v>66</v>
      </c>
      <c r="F5360" t="n">
        <v>6.6</v>
      </c>
      <c r="G5360" s="3" t="n">
        <v>32.956876</v>
      </c>
      <c r="H5360" s="3" t="n">
        <v>132.808492</v>
      </c>
      <c r="I5360" t="inlineStr">
        <is>
          <t>Google Places(名称一致)</t>
        </is>
      </c>
      <c r="J5360" t="n">
        <v>28</v>
      </c>
      <c r="K5360" t="n">
        <v>28</v>
      </c>
      <c r="L5360" t="n">
        <v>-23</v>
      </c>
      <c r="M5360" t="n">
        <v>5</v>
      </c>
      <c r="O5360" t="inlineStr">
        <is>
          <t>不可 #2</t>
        </is>
      </c>
      <c r="P5360" t="inlineStr">
        <is>
          <t>有り</t>
        </is>
      </c>
      <c r="R5360" s="4">
        <f>IF(COUNT($M5360:$N5360)=0,"",IF(AND(IF($N5360&lt;&gt;"",$N5360,$M5360)&lt;=0,$O5360&lt;&gt;"可"),"警告",""))</f>
        <v/>
      </c>
      <c r="S5360" s="4">
        <f>IF(COUNT($M5360:$N5360)=0,0,IF(IF($N5360&lt;&gt;"",$N5360,$M5360)&gt;=スコアリング基準!$B$20,スコアリング基準!$C$20,IF(IF($N5360&lt;&gt;"",$N5360,$M5360)&gt;=スコアリング基準!$B$21,スコアリング基準!$C$21,IF(IF($N5360&lt;&gt;"",$N5360,$M5360)&gt;0,スコアリング基準!$C$22,0))))</f>
        <v/>
      </c>
      <c r="T5360" s="4">
        <f>IF($O5360="可",スコアリング基準!$C$23,0)</f>
        <v/>
      </c>
      <c r="U5360" s="4">
        <f>IF(OR(COUNT($K5360:$L5360)&lt;2,$K5360=0),0,IF(ABS($L5360)/$K5360&lt;=スコアリング基準!$B$24,スコアリング基準!$C$24,IF(ABS($L5360)/$K5360&lt;=スコアリング基準!$B$25,スコアリング基準!$C$25,IF(ABS($L5360)/$K5360&lt;=スコアリング基準!$B$26,スコアリング基準!$C$26,0))))</f>
        <v/>
      </c>
      <c r="V5360" s="4">
        <f>IF($P5360="なし",スコアリング基準!$C$27,0)</f>
        <v/>
      </c>
      <c r="W5360" s="4">
        <f>IF($F5360="",0,IF(ISNUMBER($F5360),IF($F5360&lt;=スコアリング基準!$B$28,スコアリング基準!$C$28,スコアリング基準!$C$29),0))</f>
        <v/>
      </c>
      <c r="X5360" s="4">
        <f>IFERROR(VLOOKUP($B5360,スコアリング基準!$A$36:$B$46,2,FALSE),0)</f>
        <v/>
      </c>
      <c r="Y5360" s="4">
        <f>SUM($S5360:$X5360)</f>
        <v/>
      </c>
      <c r="Z5360" s="4">
        <f>IF(COUNT($M5360:$N5360)=0,"データ無",IF($Y5360&gt;=スコアリング基準!$B$30,"S",IF($Y5360&gt;=スコアリング基準!$B$31,"A",IF($Y5360&gt;=スコアリング基準!$B$32,"B","C"))))</f>
        <v/>
      </c>
      <c r="AA5360">
        <f>IFERROR(INDEX(実績DB!$I$3:$I$104,MATCH($B5360&amp;$C5360,実績DB!$J$3:$J$104,0)),"")</f>
        <v/>
      </c>
    </row>
    <row r="5361">
      <c r="A5361" t="n">
        <v>5359</v>
      </c>
      <c r="B5361" t="inlineStr">
        <is>
          <t>四国</t>
        </is>
      </c>
      <c r="C5361" t="inlineStr">
        <is>
          <t>政枝変電所</t>
        </is>
      </c>
      <c r="D5361" t="inlineStr">
        <is>
          <t>愛媛県</t>
        </is>
      </c>
      <c r="E5361" t="n">
        <v>66</v>
      </c>
      <c r="F5361" t="n">
        <v>6</v>
      </c>
      <c r="G5361" s="3" t="n"/>
      <c r="H5361" s="3" t="n"/>
      <c r="I5361" t="inlineStr">
        <is>
          <t>未取得</t>
        </is>
      </c>
      <c r="J5361" t="n">
        <v>47</v>
      </c>
      <c r="K5361" t="n">
        <v>47</v>
      </c>
      <c r="L5361" t="n">
        <v>-30</v>
      </c>
      <c r="M5361" t="n">
        <v>17</v>
      </c>
      <c r="O5361" t="inlineStr">
        <is>
          <t>不可 #3</t>
        </is>
      </c>
      <c r="P5361" t="inlineStr">
        <is>
          <t>有り</t>
        </is>
      </c>
      <c r="R5361" s="4">
        <f>IF(COUNT($M5361:$N5361)=0,"",IF(AND(IF($N5361&lt;&gt;"",$N5361,$M5361)&lt;=0,$O5361&lt;&gt;"可"),"警告",""))</f>
        <v/>
      </c>
      <c r="S5361" s="4">
        <f>IF(COUNT($M5361:$N5361)=0,0,IF(IF($N5361&lt;&gt;"",$N5361,$M5361)&gt;=スコアリング基準!$B$20,スコアリング基準!$C$20,IF(IF($N5361&lt;&gt;"",$N5361,$M5361)&gt;=スコアリング基準!$B$21,スコアリング基準!$C$21,IF(IF($N5361&lt;&gt;"",$N5361,$M5361)&gt;0,スコアリング基準!$C$22,0))))</f>
        <v/>
      </c>
      <c r="T5361" s="4">
        <f>IF($O5361="可",スコアリング基準!$C$23,0)</f>
        <v/>
      </c>
      <c r="U5361" s="4">
        <f>IF(OR(COUNT($K5361:$L5361)&lt;2,$K5361=0),0,IF(ABS($L5361)/$K5361&lt;=スコアリング基準!$B$24,スコアリング基準!$C$24,IF(ABS($L5361)/$K5361&lt;=スコアリング基準!$B$25,スコアリング基準!$C$25,IF(ABS($L5361)/$K5361&lt;=スコアリング基準!$B$26,スコアリング基準!$C$26,0))))</f>
        <v/>
      </c>
      <c r="V5361" s="4">
        <f>IF($P5361="なし",スコアリング基準!$C$27,0)</f>
        <v/>
      </c>
      <c r="W5361" s="4">
        <f>IF($F5361="",0,IF(ISNUMBER($F5361),IF($F5361&lt;=スコアリング基準!$B$28,スコアリング基準!$C$28,スコアリング基準!$C$29),0))</f>
        <v/>
      </c>
      <c r="X5361" s="4">
        <f>IFERROR(VLOOKUP($B5361,スコアリング基準!$A$36:$B$46,2,FALSE),0)</f>
        <v/>
      </c>
      <c r="Y5361" s="4">
        <f>SUM($S5361:$X5361)</f>
        <v/>
      </c>
      <c r="Z5361" s="4">
        <f>IF(COUNT($M5361:$N5361)=0,"データ無",IF($Y5361&gt;=スコアリング基準!$B$30,"S",IF($Y5361&gt;=スコアリング基準!$B$31,"A",IF($Y5361&gt;=スコアリング基準!$B$32,"B","C"))))</f>
        <v/>
      </c>
      <c r="AA5361">
        <f>IFERROR(INDEX(実績DB!$I$3:$I$104,MATCH($B5361&amp;$C5361,実績DB!$J$3:$J$104,0)),"")</f>
        <v/>
      </c>
    </row>
    <row r="5362">
      <c r="A5362" t="n">
        <v>5360</v>
      </c>
      <c r="B5362" t="inlineStr">
        <is>
          <t>四国</t>
        </is>
      </c>
      <c r="C5362" t="inlineStr">
        <is>
          <t>敷地変電所</t>
        </is>
      </c>
      <c r="D5362" t="inlineStr">
        <is>
          <t>徳島県</t>
        </is>
      </c>
      <c r="E5362" t="n">
        <v>66</v>
      </c>
      <c r="F5362" t="n">
        <v>6.6</v>
      </c>
      <c r="G5362" s="3" t="n"/>
      <c r="H5362" s="3" t="n"/>
      <c r="I5362" t="inlineStr">
        <is>
          <t>未取得</t>
        </is>
      </c>
      <c r="J5362" t="n">
        <v>42</v>
      </c>
      <c r="K5362" t="n">
        <v>42</v>
      </c>
      <c r="L5362" t="n">
        <v>-35</v>
      </c>
      <c r="M5362" t="n">
        <v>7</v>
      </c>
      <c r="O5362" t="inlineStr">
        <is>
          <t>不可 #2</t>
        </is>
      </c>
      <c r="P5362" t="inlineStr">
        <is>
          <t>有り</t>
        </is>
      </c>
      <c r="R5362" s="4">
        <f>IF(COUNT($M5362:$N5362)=0,"",IF(AND(IF($N5362&lt;&gt;"",$N5362,$M5362)&lt;=0,$O5362&lt;&gt;"可"),"警告",""))</f>
        <v/>
      </c>
      <c r="S5362" s="4">
        <f>IF(COUNT($M5362:$N5362)=0,0,IF(IF($N5362&lt;&gt;"",$N5362,$M5362)&gt;=スコアリング基準!$B$20,スコアリング基準!$C$20,IF(IF($N5362&lt;&gt;"",$N5362,$M5362)&gt;=スコアリング基準!$B$21,スコアリング基準!$C$21,IF(IF($N5362&lt;&gt;"",$N5362,$M5362)&gt;0,スコアリング基準!$C$22,0))))</f>
        <v/>
      </c>
      <c r="T5362" s="4">
        <f>IF($O5362="可",スコアリング基準!$C$23,0)</f>
        <v/>
      </c>
      <c r="U5362" s="4">
        <f>IF(OR(COUNT($K5362:$L5362)&lt;2,$K5362=0),0,IF(ABS($L5362)/$K5362&lt;=スコアリング基準!$B$24,スコアリング基準!$C$24,IF(ABS($L5362)/$K5362&lt;=スコアリング基準!$B$25,スコアリング基準!$C$25,IF(ABS($L5362)/$K5362&lt;=スコアリング基準!$B$26,スコアリング基準!$C$26,0))))</f>
        <v/>
      </c>
      <c r="V5362" s="4">
        <f>IF($P5362="なし",スコアリング基準!$C$27,0)</f>
        <v/>
      </c>
      <c r="W5362" s="4">
        <f>IF($F5362="",0,IF(ISNUMBER($F5362),IF($F5362&lt;=スコアリング基準!$B$28,スコアリング基準!$C$28,スコアリング基準!$C$29),0))</f>
        <v/>
      </c>
      <c r="X5362" s="4">
        <f>IFERROR(VLOOKUP($B5362,スコアリング基準!$A$36:$B$46,2,FALSE),0)</f>
        <v/>
      </c>
      <c r="Y5362" s="4">
        <f>SUM($S5362:$X5362)</f>
        <v/>
      </c>
      <c r="Z5362" s="4">
        <f>IF(COUNT($M5362:$N5362)=0,"データ無",IF($Y5362&gt;=スコアリング基準!$B$30,"S",IF($Y5362&gt;=スコアリング基準!$B$31,"A",IF($Y5362&gt;=スコアリング基準!$B$32,"B","C"))))</f>
        <v/>
      </c>
      <c r="AA5362">
        <f>IFERROR(INDEX(実績DB!$I$3:$I$104,MATCH($B5362&amp;$C5362,実績DB!$J$3:$J$104,0)),"")</f>
        <v/>
      </c>
    </row>
    <row r="5363">
      <c r="A5363" t="n">
        <v>5361</v>
      </c>
      <c r="B5363" t="inlineStr">
        <is>
          <t>四国</t>
        </is>
      </c>
      <c r="C5363" t="inlineStr">
        <is>
          <t>日和佐変電所</t>
        </is>
      </c>
      <c r="D5363" t="inlineStr">
        <is>
          <t>徳島県</t>
        </is>
      </c>
      <c r="E5363" t="n">
        <v>66</v>
      </c>
      <c r="F5363" t="n">
        <v>6.6</v>
      </c>
      <c r="G5363" s="3" t="n">
        <v>33.737081</v>
      </c>
      <c r="H5363" s="3" t="n">
        <v>134.526897</v>
      </c>
      <c r="I5363" t="inlineStr">
        <is>
          <t>Google Places(名称一致)</t>
        </is>
      </c>
      <c r="J5363" t="n">
        <v>14</v>
      </c>
      <c r="K5363" t="n">
        <v>14</v>
      </c>
      <c r="L5363" t="n">
        <v>-1</v>
      </c>
      <c r="M5363" t="n">
        <v>13</v>
      </c>
      <c r="O5363" t="inlineStr">
        <is>
          <t>不可 #2</t>
        </is>
      </c>
      <c r="P5363" t="inlineStr">
        <is>
          <t>有り</t>
        </is>
      </c>
      <c r="R5363" s="4">
        <f>IF(COUNT($M5363:$N5363)=0,"",IF(AND(IF($N5363&lt;&gt;"",$N5363,$M5363)&lt;=0,$O5363&lt;&gt;"可"),"警告",""))</f>
        <v/>
      </c>
      <c r="S5363" s="4">
        <f>IF(COUNT($M5363:$N5363)=0,0,IF(IF($N5363&lt;&gt;"",$N5363,$M5363)&gt;=スコアリング基準!$B$20,スコアリング基準!$C$20,IF(IF($N5363&lt;&gt;"",$N5363,$M5363)&gt;=スコアリング基準!$B$21,スコアリング基準!$C$21,IF(IF($N5363&lt;&gt;"",$N5363,$M5363)&gt;0,スコアリング基準!$C$22,0))))</f>
        <v/>
      </c>
      <c r="T5363" s="4">
        <f>IF($O5363="可",スコアリング基準!$C$23,0)</f>
        <v/>
      </c>
      <c r="U5363" s="4">
        <f>IF(OR(COUNT($K5363:$L5363)&lt;2,$K5363=0),0,IF(ABS($L5363)/$K5363&lt;=スコアリング基準!$B$24,スコアリング基準!$C$24,IF(ABS($L5363)/$K5363&lt;=スコアリング基準!$B$25,スコアリング基準!$C$25,IF(ABS($L5363)/$K5363&lt;=スコアリング基準!$B$26,スコアリング基準!$C$26,0))))</f>
        <v/>
      </c>
      <c r="V5363" s="4">
        <f>IF($P5363="なし",スコアリング基準!$C$27,0)</f>
        <v/>
      </c>
      <c r="W5363" s="4">
        <f>IF($F5363="",0,IF(ISNUMBER($F5363),IF($F5363&lt;=スコアリング基準!$B$28,スコアリング基準!$C$28,スコアリング基準!$C$29),0))</f>
        <v/>
      </c>
      <c r="X5363" s="4">
        <f>IFERROR(VLOOKUP($B5363,スコアリング基準!$A$36:$B$46,2,FALSE),0)</f>
        <v/>
      </c>
      <c r="Y5363" s="4">
        <f>SUM($S5363:$X5363)</f>
        <v/>
      </c>
      <c r="Z5363" s="4">
        <f>IF(COUNT($M5363:$N5363)=0,"データ無",IF($Y5363&gt;=スコアリング基準!$B$30,"S",IF($Y5363&gt;=スコアリング基準!$B$31,"A",IF($Y5363&gt;=スコアリング基準!$B$32,"B","C"))))</f>
        <v/>
      </c>
      <c r="AA5363">
        <f>IFERROR(INDEX(実績DB!$I$3:$I$104,MATCH($B5363&amp;$C5363,実績DB!$J$3:$J$104,0)),"")</f>
        <v/>
      </c>
    </row>
    <row r="5364">
      <c r="A5364" t="n">
        <v>5362</v>
      </c>
      <c r="B5364" t="inlineStr">
        <is>
          <t>四国</t>
        </is>
      </c>
      <c r="C5364" t="inlineStr">
        <is>
          <t>日野谷変電所</t>
        </is>
      </c>
      <c r="D5364" t="inlineStr">
        <is>
          <t>徳島県</t>
        </is>
      </c>
      <c r="E5364" t="n">
        <v>66</v>
      </c>
      <c r="F5364" t="n">
        <v>6.6</v>
      </c>
      <c r="G5364" s="3" t="n"/>
      <c r="H5364" s="3" t="n"/>
      <c r="I5364" t="inlineStr">
        <is>
          <t>未取得</t>
        </is>
      </c>
      <c r="J5364" t="n">
        <v>12</v>
      </c>
      <c r="K5364" t="n">
        <v>12</v>
      </c>
      <c r="L5364" t="n">
        <v>-2</v>
      </c>
      <c r="M5364" t="n">
        <v>10</v>
      </c>
      <c r="O5364" t="inlineStr">
        <is>
          <t>不可 #2</t>
        </is>
      </c>
      <c r="P5364" t="inlineStr">
        <is>
          <t>有り</t>
        </is>
      </c>
      <c r="R5364" s="4">
        <f>IF(COUNT($M5364:$N5364)=0,"",IF(AND(IF($N5364&lt;&gt;"",$N5364,$M5364)&lt;=0,$O5364&lt;&gt;"可"),"警告",""))</f>
        <v/>
      </c>
      <c r="S5364" s="4">
        <f>IF(COUNT($M5364:$N5364)=0,0,IF(IF($N5364&lt;&gt;"",$N5364,$M5364)&gt;=スコアリング基準!$B$20,スコアリング基準!$C$20,IF(IF($N5364&lt;&gt;"",$N5364,$M5364)&gt;=スコアリング基準!$B$21,スコアリング基準!$C$21,IF(IF($N5364&lt;&gt;"",$N5364,$M5364)&gt;0,スコアリング基準!$C$22,0))))</f>
        <v/>
      </c>
      <c r="T5364" s="4">
        <f>IF($O5364="可",スコアリング基準!$C$23,0)</f>
        <v/>
      </c>
      <c r="U5364" s="4">
        <f>IF(OR(COUNT($K5364:$L5364)&lt;2,$K5364=0),0,IF(ABS($L5364)/$K5364&lt;=スコアリング基準!$B$24,スコアリング基準!$C$24,IF(ABS($L5364)/$K5364&lt;=スコアリング基準!$B$25,スコアリング基準!$C$25,IF(ABS($L5364)/$K5364&lt;=スコアリング基準!$B$26,スコアリング基準!$C$26,0))))</f>
        <v/>
      </c>
      <c r="V5364" s="4">
        <f>IF($P5364="なし",スコアリング基準!$C$27,0)</f>
        <v/>
      </c>
      <c r="W5364" s="4">
        <f>IF($F5364="",0,IF(ISNUMBER($F5364),IF($F5364&lt;=スコアリング基準!$B$28,スコアリング基準!$C$28,スコアリング基準!$C$29),0))</f>
        <v/>
      </c>
      <c r="X5364" s="4">
        <f>IFERROR(VLOOKUP($B5364,スコアリング基準!$A$36:$B$46,2,FALSE),0)</f>
        <v/>
      </c>
      <c r="Y5364" s="4">
        <f>SUM($S5364:$X5364)</f>
        <v/>
      </c>
      <c r="Z5364" s="4">
        <f>IF(COUNT($M5364:$N5364)=0,"データ無",IF($Y5364&gt;=スコアリング基準!$B$30,"S",IF($Y5364&gt;=スコアリング基準!$B$31,"A",IF($Y5364&gt;=スコアリング基準!$B$32,"B","C"))))</f>
        <v/>
      </c>
      <c r="AA5364">
        <f>IFERROR(INDEX(実績DB!$I$3:$I$104,MATCH($B5364&amp;$C5364,実績DB!$J$3:$J$104,0)),"")</f>
        <v/>
      </c>
    </row>
    <row r="5365">
      <c r="A5365" t="n">
        <v>5363</v>
      </c>
      <c r="B5365" t="inlineStr">
        <is>
          <t>四国</t>
        </is>
      </c>
      <c r="C5365" t="inlineStr">
        <is>
          <t>旭変電所</t>
        </is>
      </c>
      <c r="D5365" t="inlineStr">
        <is>
          <t>高知県</t>
        </is>
      </c>
      <c r="E5365" t="n">
        <v>66</v>
      </c>
      <c r="F5365" t="n">
        <v>6.6</v>
      </c>
      <c r="G5365" s="3" t="n">
        <v>33.554348</v>
      </c>
      <c r="H5365" s="3" t="n">
        <v>133.509035</v>
      </c>
      <c r="I5365" t="inlineStr">
        <is>
          <t>Google Places(名称一致)</t>
        </is>
      </c>
      <c r="J5365" t="n">
        <v>33</v>
      </c>
      <c r="K5365" t="n">
        <v>33</v>
      </c>
      <c r="L5365" t="n">
        <v>0</v>
      </c>
      <c r="M5365" t="n">
        <v>33</v>
      </c>
      <c r="O5365" t="inlineStr">
        <is>
          <t>不可 #2</t>
        </is>
      </c>
      <c r="P5365" t="inlineStr">
        <is>
          <t>なし</t>
        </is>
      </c>
      <c r="R5365" s="4">
        <f>IF(COUNT($M5365:$N5365)=0,"",IF(AND(IF($N5365&lt;&gt;"",$N5365,$M5365)&lt;=0,$O5365&lt;&gt;"可"),"警告",""))</f>
        <v/>
      </c>
      <c r="S5365" s="4">
        <f>IF(COUNT($M5365:$N5365)=0,0,IF(IF($N5365&lt;&gt;"",$N5365,$M5365)&gt;=スコアリング基準!$B$20,スコアリング基準!$C$20,IF(IF($N5365&lt;&gt;"",$N5365,$M5365)&gt;=スコアリング基準!$B$21,スコアリング基準!$C$21,IF(IF($N5365&lt;&gt;"",$N5365,$M5365)&gt;0,スコアリング基準!$C$22,0))))</f>
        <v/>
      </c>
      <c r="T5365" s="4">
        <f>IF($O5365="可",スコアリング基準!$C$23,0)</f>
        <v/>
      </c>
      <c r="U5365" s="4">
        <f>IF(OR(COUNT($K5365:$L5365)&lt;2,$K5365=0),0,IF(ABS($L5365)/$K5365&lt;=スコアリング基準!$B$24,スコアリング基準!$C$24,IF(ABS($L5365)/$K5365&lt;=スコアリング基準!$B$25,スコアリング基準!$C$25,IF(ABS($L5365)/$K5365&lt;=スコアリング基準!$B$26,スコアリング基準!$C$26,0))))</f>
        <v/>
      </c>
      <c r="V5365" s="4">
        <f>IF($P5365="なし",スコアリング基準!$C$27,0)</f>
        <v/>
      </c>
      <c r="W5365" s="4">
        <f>IF($F5365="",0,IF(ISNUMBER($F5365),IF($F5365&lt;=スコアリング基準!$B$28,スコアリング基準!$C$28,スコアリング基準!$C$29),0))</f>
        <v/>
      </c>
      <c r="X5365" s="4">
        <f>IFERROR(VLOOKUP($B5365,スコアリング基準!$A$36:$B$46,2,FALSE),0)</f>
        <v/>
      </c>
      <c r="Y5365" s="4">
        <f>SUM($S5365:$X5365)</f>
        <v/>
      </c>
      <c r="Z5365" s="4">
        <f>IF(COUNT($M5365:$N5365)=0,"データ無",IF($Y5365&gt;=スコアリング基準!$B$30,"S",IF($Y5365&gt;=スコアリング基準!$B$31,"A",IF($Y5365&gt;=スコアリング基準!$B$32,"B","C"))))</f>
        <v/>
      </c>
      <c r="AA5365">
        <f>IFERROR(INDEX(実績DB!$I$3:$I$104,MATCH($B5365&amp;$C5365,実績DB!$J$3:$J$104,0)),"")</f>
        <v/>
      </c>
    </row>
    <row r="5366">
      <c r="A5366" t="n">
        <v>5364</v>
      </c>
      <c r="B5366" t="inlineStr">
        <is>
          <t>四国</t>
        </is>
      </c>
      <c r="C5366" t="inlineStr">
        <is>
          <t>春日変電所</t>
        </is>
      </c>
      <c r="D5366" t="inlineStr">
        <is>
          <t>愛媛県</t>
        </is>
      </c>
      <c r="E5366" t="n">
        <v>66</v>
      </c>
      <c r="F5366" t="n">
        <v>6</v>
      </c>
      <c r="G5366" s="3" t="n"/>
      <c r="H5366" s="3" t="n"/>
      <c r="I5366" t="inlineStr">
        <is>
          <t>未取得</t>
        </is>
      </c>
      <c r="J5366" t="n">
        <v>66</v>
      </c>
      <c r="K5366" t="n">
        <v>66</v>
      </c>
      <c r="L5366" t="n">
        <v>0</v>
      </c>
      <c r="M5366" t="n">
        <v>66</v>
      </c>
      <c r="O5366" t="inlineStr">
        <is>
          <t>不可 #3</t>
        </is>
      </c>
      <c r="P5366" t="inlineStr">
        <is>
          <t>なし</t>
        </is>
      </c>
      <c r="R5366" s="4">
        <f>IF(COUNT($M5366:$N5366)=0,"",IF(AND(IF($N5366&lt;&gt;"",$N5366,$M5366)&lt;=0,$O5366&lt;&gt;"可"),"警告",""))</f>
        <v/>
      </c>
      <c r="S5366" s="4">
        <f>IF(COUNT($M5366:$N5366)=0,0,IF(IF($N5366&lt;&gt;"",$N5366,$M5366)&gt;=スコアリング基準!$B$20,スコアリング基準!$C$20,IF(IF($N5366&lt;&gt;"",$N5366,$M5366)&gt;=スコアリング基準!$B$21,スコアリング基準!$C$21,IF(IF($N5366&lt;&gt;"",$N5366,$M5366)&gt;0,スコアリング基準!$C$22,0))))</f>
        <v/>
      </c>
      <c r="T5366" s="4">
        <f>IF($O5366="可",スコアリング基準!$C$23,0)</f>
        <v/>
      </c>
      <c r="U5366" s="4">
        <f>IF(OR(COUNT($K5366:$L5366)&lt;2,$K5366=0),0,IF(ABS($L5366)/$K5366&lt;=スコアリング基準!$B$24,スコアリング基準!$C$24,IF(ABS($L5366)/$K5366&lt;=スコアリング基準!$B$25,スコアリング基準!$C$25,IF(ABS($L5366)/$K5366&lt;=スコアリング基準!$B$26,スコアリング基準!$C$26,0))))</f>
        <v/>
      </c>
      <c r="V5366" s="4">
        <f>IF($P5366="なし",スコアリング基準!$C$27,0)</f>
        <v/>
      </c>
      <c r="W5366" s="4">
        <f>IF($F5366="",0,IF(ISNUMBER($F5366),IF($F5366&lt;=スコアリング基準!$B$28,スコアリング基準!$C$28,スコアリング基準!$C$29),0))</f>
        <v/>
      </c>
      <c r="X5366" s="4">
        <f>IFERROR(VLOOKUP($B5366,スコアリング基準!$A$36:$B$46,2,FALSE),0)</f>
        <v/>
      </c>
      <c r="Y5366" s="4">
        <f>SUM($S5366:$X5366)</f>
        <v/>
      </c>
      <c r="Z5366" s="4">
        <f>IF(COUNT($M5366:$N5366)=0,"データ無",IF($Y5366&gt;=スコアリング基準!$B$30,"S",IF($Y5366&gt;=スコアリング基準!$B$31,"A",IF($Y5366&gt;=スコアリング基準!$B$32,"B","C"))))</f>
        <v/>
      </c>
      <c r="AA5366">
        <f>IFERROR(INDEX(実績DB!$I$3:$I$104,MATCH($B5366&amp;$C5366,実績DB!$J$3:$J$104,0)),"")</f>
        <v/>
      </c>
    </row>
    <row r="5367">
      <c r="A5367" t="n">
        <v>5365</v>
      </c>
      <c r="B5367" t="inlineStr">
        <is>
          <t>四国</t>
        </is>
      </c>
      <c r="C5367" t="inlineStr">
        <is>
          <t>春野変電所</t>
        </is>
      </c>
      <c r="D5367" t="inlineStr">
        <is>
          <t>高知県</t>
        </is>
      </c>
      <c r="E5367" t="n">
        <v>66</v>
      </c>
      <c r="F5367" t="n">
        <v>6.6</v>
      </c>
      <c r="G5367" s="3" t="n">
        <v>33.50687</v>
      </c>
      <c r="H5367" s="3" t="n">
        <v>133.48444</v>
      </c>
      <c r="I5367" t="inlineStr">
        <is>
          <t>OSM実測(名称一致)</t>
        </is>
      </c>
      <c r="J5367" t="n">
        <v>14</v>
      </c>
      <c r="K5367" t="n">
        <v>14</v>
      </c>
      <c r="L5367" t="n">
        <v>-9</v>
      </c>
      <c r="M5367" t="n">
        <v>5</v>
      </c>
      <c r="O5367" t="inlineStr">
        <is>
          <t>不可 #2</t>
        </is>
      </c>
      <c r="P5367" t="inlineStr">
        <is>
          <t>なし</t>
        </is>
      </c>
      <c r="R5367" s="4">
        <f>IF(COUNT($M5367:$N5367)=0,"",IF(AND(IF($N5367&lt;&gt;"",$N5367,$M5367)&lt;=0,$O5367&lt;&gt;"可"),"警告",""))</f>
        <v/>
      </c>
      <c r="S5367" s="4">
        <f>IF(COUNT($M5367:$N5367)=0,0,IF(IF($N5367&lt;&gt;"",$N5367,$M5367)&gt;=スコアリング基準!$B$20,スコアリング基準!$C$20,IF(IF($N5367&lt;&gt;"",$N5367,$M5367)&gt;=スコアリング基準!$B$21,スコアリング基準!$C$21,IF(IF($N5367&lt;&gt;"",$N5367,$M5367)&gt;0,スコアリング基準!$C$22,0))))</f>
        <v/>
      </c>
      <c r="T5367" s="4">
        <f>IF($O5367="可",スコアリング基準!$C$23,0)</f>
        <v/>
      </c>
      <c r="U5367" s="4">
        <f>IF(OR(COUNT($K5367:$L5367)&lt;2,$K5367=0),0,IF(ABS($L5367)/$K5367&lt;=スコアリング基準!$B$24,スコアリング基準!$C$24,IF(ABS($L5367)/$K5367&lt;=スコアリング基準!$B$25,スコアリング基準!$C$25,IF(ABS($L5367)/$K5367&lt;=スコアリング基準!$B$26,スコアリング基準!$C$26,0))))</f>
        <v/>
      </c>
      <c r="V5367" s="4">
        <f>IF($P5367="なし",スコアリング基準!$C$27,0)</f>
        <v/>
      </c>
      <c r="W5367" s="4">
        <f>IF($F5367="",0,IF(ISNUMBER($F5367),IF($F5367&lt;=スコアリング基準!$B$28,スコアリング基準!$C$28,スコアリング基準!$C$29),0))</f>
        <v/>
      </c>
      <c r="X5367" s="4">
        <f>IFERROR(VLOOKUP($B5367,スコアリング基準!$A$36:$B$46,2,FALSE),0)</f>
        <v/>
      </c>
      <c r="Y5367" s="4">
        <f>SUM($S5367:$X5367)</f>
        <v/>
      </c>
      <c r="Z5367" s="4">
        <f>IF(COUNT($M5367:$N5367)=0,"データ無",IF($Y5367&gt;=スコアリング基準!$B$30,"S",IF($Y5367&gt;=スコアリング基準!$B$31,"A",IF($Y5367&gt;=スコアリング基準!$B$32,"B","C"))))</f>
        <v/>
      </c>
      <c r="AA5367">
        <f>IFERROR(INDEX(実績DB!$I$3:$I$104,MATCH($B5367&amp;$C5367,実績DB!$J$3:$J$104,0)),"")</f>
        <v/>
      </c>
    </row>
    <row r="5368">
      <c r="A5368" t="n">
        <v>5366</v>
      </c>
      <c r="B5368" t="inlineStr">
        <is>
          <t>四国</t>
        </is>
      </c>
      <c r="C5368" t="inlineStr">
        <is>
          <t>昭和変電所</t>
        </is>
      </c>
      <c r="D5368" t="inlineStr">
        <is>
          <t>香川県</t>
        </is>
      </c>
      <c r="E5368" t="n">
        <v>66</v>
      </c>
      <c r="F5368" t="n">
        <v>6.6</v>
      </c>
      <c r="G5368" s="3" t="n">
        <v>34.29089</v>
      </c>
      <c r="H5368" s="3" t="n">
        <v>133.76905</v>
      </c>
      <c r="I5368" t="inlineStr">
        <is>
          <t>OSM実測(名称一致)</t>
        </is>
      </c>
      <c r="J5368" t="n">
        <v>28</v>
      </c>
      <c r="K5368" t="n">
        <v>28</v>
      </c>
      <c r="L5368" t="n">
        <v>0</v>
      </c>
      <c r="M5368" t="n">
        <v>28</v>
      </c>
      <c r="O5368" t="inlineStr">
        <is>
          <t>不可 #2</t>
        </is>
      </c>
      <c r="P5368" t="inlineStr">
        <is>
          <t>なし</t>
        </is>
      </c>
      <c r="R5368" s="4">
        <f>IF(COUNT($M5368:$N5368)=0,"",IF(AND(IF($N5368&lt;&gt;"",$N5368,$M5368)&lt;=0,$O5368&lt;&gt;"可"),"警告",""))</f>
        <v/>
      </c>
      <c r="S5368" s="4">
        <f>IF(COUNT($M5368:$N5368)=0,0,IF(IF($N5368&lt;&gt;"",$N5368,$M5368)&gt;=スコアリング基準!$B$20,スコアリング基準!$C$20,IF(IF($N5368&lt;&gt;"",$N5368,$M5368)&gt;=スコアリング基準!$B$21,スコアリング基準!$C$21,IF(IF($N5368&lt;&gt;"",$N5368,$M5368)&gt;0,スコアリング基準!$C$22,0))))</f>
        <v/>
      </c>
      <c r="T5368" s="4">
        <f>IF($O5368="可",スコアリング基準!$C$23,0)</f>
        <v/>
      </c>
      <c r="U5368" s="4">
        <f>IF(OR(COUNT($K5368:$L5368)&lt;2,$K5368=0),0,IF(ABS($L5368)/$K5368&lt;=スコアリング基準!$B$24,スコアリング基準!$C$24,IF(ABS($L5368)/$K5368&lt;=スコアリング基準!$B$25,スコアリング基準!$C$25,IF(ABS($L5368)/$K5368&lt;=スコアリング基準!$B$26,スコアリング基準!$C$26,0))))</f>
        <v/>
      </c>
      <c r="V5368" s="4">
        <f>IF($P5368="なし",スコアリング基準!$C$27,0)</f>
        <v/>
      </c>
      <c r="W5368" s="4">
        <f>IF($F5368="",0,IF(ISNUMBER($F5368),IF($F5368&lt;=スコアリング基準!$B$28,スコアリング基準!$C$28,スコアリング基準!$C$29),0))</f>
        <v/>
      </c>
      <c r="X5368" s="4">
        <f>IFERROR(VLOOKUP($B5368,スコアリング基準!$A$36:$B$46,2,FALSE),0)</f>
        <v/>
      </c>
      <c r="Y5368" s="4">
        <f>SUM($S5368:$X5368)</f>
        <v/>
      </c>
      <c r="Z5368" s="4">
        <f>IF(COUNT($M5368:$N5368)=0,"データ無",IF($Y5368&gt;=スコアリング基準!$B$30,"S",IF($Y5368&gt;=スコアリング基準!$B$31,"A",IF($Y5368&gt;=スコアリング基準!$B$32,"B","C"))))</f>
        <v/>
      </c>
      <c r="AA5368">
        <f>IFERROR(INDEX(実績DB!$I$3:$I$104,MATCH($B5368&amp;$C5368,実績DB!$J$3:$J$104,0)),"")</f>
        <v/>
      </c>
    </row>
    <row r="5369">
      <c r="A5369" t="n">
        <v>5367</v>
      </c>
      <c r="B5369" t="inlineStr">
        <is>
          <t>四国</t>
        </is>
      </c>
      <c r="C5369" t="inlineStr">
        <is>
          <t>朝倉変電所</t>
        </is>
      </c>
      <c r="D5369" t="inlineStr">
        <is>
          <t>高知県</t>
        </is>
      </c>
      <c r="E5369" t="n">
        <v>66</v>
      </c>
      <c r="F5369" t="n">
        <v>6.6</v>
      </c>
      <c r="G5369" s="3" t="n">
        <v>33.54092</v>
      </c>
      <c r="H5369" s="3" t="n">
        <v>133.471831</v>
      </c>
      <c r="I5369" t="inlineStr">
        <is>
          <t>Google Places(名称一致)</t>
        </is>
      </c>
      <c r="J5369" t="n">
        <v>38</v>
      </c>
      <c r="K5369" t="n">
        <v>38</v>
      </c>
      <c r="L5369" t="n">
        <v>-2</v>
      </c>
      <c r="M5369" t="n">
        <v>36</v>
      </c>
      <c r="O5369" t="inlineStr">
        <is>
          <t>不可 #2</t>
        </is>
      </c>
      <c r="P5369" t="inlineStr">
        <is>
          <t>なし</t>
        </is>
      </c>
      <c r="R5369" s="4">
        <f>IF(COUNT($M5369:$N5369)=0,"",IF(AND(IF($N5369&lt;&gt;"",$N5369,$M5369)&lt;=0,$O5369&lt;&gt;"可"),"警告",""))</f>
        <v/>
      </c>
      <c r="S5369" s="4">
        <f>IF(COUNT($M5369:$N5369)=0,0,IF(IF($N5369&lt;&gt;"",$N5369,$M5369)&gt;=スコアリング基準!$B$20,スコアリング基準!$C$20,IF(IF($N5369&lt;&gt;"",$N5369,$M5369)&gt;=スコアリング基準!$B$21,スコアリング基準!$C$21,IF(IF($N5369&lt;&gt;"",$N5369,$M5369)&gt;0,スコアリング基準!$C$22,0))))</f>
        <v/>
      </c>
      <c r="T5369" s="4">
        <f>IF($O5369="可",スコアリング基準!$C$23,0)</f>
        <v/>
      </c>
      <c r="U5369" s="4">
        <f>IF(OR(COUNT($K5369:$L5369)&lt;2,$K5369=0),0,IF(ABS($L5369)/$K5369&lt;=スコアリング基準!$B$24,スコアリング基準!$C$24,IF(ABS($L5369)/$K5369&lt;=スコアリング基準!$B$25,スコアリング基準!$C$25,IF(ABS($L5369)/$K5369&lt;=スコアリング基準!$B$26,スコアリング基準!$C$26,0))))</f>
        <v/>
      </c>
      <c r="V5369" s="4">
        <f>IF($P5369="なし",スコアリング基準!$C$27,0)</f>
        <v/>
      </c>
      <c r="W5369" s="4">
        <f>IF($F5369="",0,IF(ISNUMBER($F5369),IF($F5369&lt;=スコアリング基準!$B$28,スコアリング基準!$C$28,スコアリング基準!$C$29),0))</f>
        <v/>
      </c>
      <c r="X5369" s="4">
        <f>IFERROR(VLOOKUP($B5369,スコアリング基準!$A$36:$B$46,2,FALSE),0)</f>
        <v/>
      </c>
      <c r="Y5369" s="4">
        <f>SUM($S5369:$X5369)</f>
        <v/>
      </c>
      <c r="Z5369" s="4">
        <f>IF(COUNT($M5369:$N5369)=0,"データ無",IF($Y5369&gt;=スコアリング基準!$B$30,"S",IF($Y5369&gt;=スコアリング基準!$B$31,"A",IF($Y5369&gt;=スコアリング基準!$B$32,"B","C"))))</f>
        <v/>
      </c>
      <c r="AA5369">
        <f>IFERROR(INDEX(実績DB!$I$3:$I$104,MATCH($B5369&amp;$C5369,実績DB!$J$3:$J$104,0)),"")</f>
        <v/>
      </c>
    </row>
    <row r="5370">
      <c r="A5370" t="n">
        <v>5368</v>
      </c>
      <c r="B5370" t="inlineStr">
        <is>
          <t>四国</t>
        </is>
      </c>
      <c r="C5370" t="inlineStr">
        <is>
          <t>朝倉北変電所</t>
        </is>
      </c>
      <c r="D5370" t="inlineStr">
        <is>
          <t>愛媛県</t>
        </is>
      </c>
      <c r="E5370" t="n">
        <v>66</v>
      </c>
      <c r="F5370" t="n">
        <v>6</v>
      </c>
      <c r="G5370" s="3" t="n">
        <v>34.004911</v>
      </c>
      <c r="H5370" s="3" t="n">
        <v>133.027457</v>
      </c>
      <c r="I5370" t="inlineStr">
        <is>
          <t>Google Places(名称一致)</t>
        </is>
      </c>
      <c r="J5370" t="n">
        <v>9</v>
      </c>
      <c r="K5370" t="n">
        <v>9</v>
      </c>
      <c r="L5370" t="n">
        <v>-9</v>
      </c>
      <c r="M5370" t="n">
        <v>0</v>
      </c>
      <c r="O5370" t="inlineStr">
        <is>
          <t>不可 #3</t>
        </is>
      </c>
      <c r="P5370" t="inlineStr">
        <is>
          <t>有り</t>
        </is>
      </c>
      <c r="R5370" s="4">
        <f>IF(COUNT($M5370:$N5370)=0,"",IF(AND(IF($N5370&lt;&gt;"",$N5370,$M5370)&lt;=0,$O5370&lt;&gt;"可"),"警告",""))</f>
        <v/>
      </c>
      <c r="S5370" s="4">
        <f>IF(COUNT($M5370:$N5370)=0,0,IF(IF($N5370&lt;&gt;"",$N5370,$M5370)&gt;=スコアリング基準!$B$20,スコアリング基準!$C$20,IF(IF($N5370&lt;&gt;"",$N5370,$M5370)&gt;=スコアリング基準!$B$21,スコアリング基準!$C$21,IF(IF($N5370&lt;&gt;"",$N5370,$M5370)&gt;0,スコアリング基準!$C$22,0))))</f>
        <v/>
      </c>
      <c r="T5370" s="4">
        <f>IF($O5370="可",スコアリング基準!$C$23,0)</f>
        <v/>
      </c>
      <c r="U5370" s="4">
        <f>IF(OR(COUNT($K5370:$L5370)&lt;2,$K5370=0),0,IF(ABS($L5370)/$K5370&lt;=スコアリング基準!$B$24,スコアリング基準!$C$24,IF(ABS($L5370)/$K5370&lt;=スコアリング基準!$B$25,スコアリング基準!$C$25,IF(ABS($L5370)/$K5370&lt;=スコアリング基準!$B$26,スコアリング基準!$C$26,0))))</f>
        <v/>
      </c>
      <c r="V5370" s="4">
        <f>IF($P5370="なし",スコアリング基準!$C$27,0)</f>
        <v/>
      </c>
      <c r="W5370" s="4">
        <f>IF($F5370="",0,IF(ISNUMBER($F5370),IF($F5370&lt;=スコアリング基準!$B$28,スコアリング基準!$C$28,スコアリング基準!$C$29),0))</f>
        <v/>
      </c>
      <c r="X5370" s="4">
        <f>IFERROR(VLOOKUP($B5370,スコアリング基準!$A$36:$B$46,2,FALSE),0)</f>
        <v/>
      </c>
      <c r="Y5370" s="4">
        <f>SUM($S5370:$X5370)</f>
        <v/>
      </c>
      <c r="Z5370" s="4">
        <f>IF(COUNT($M5370:$N5370)=0,"データ無",IF($Y5370&gt;=スコアリング基準!$B$30,"S",IF($Y5370&gt;=スコアリング基準!$B$31,"A",IF($Y5370&gt;=スコアリング基準!$B$32,"B","C"))))</f>
        <v/>
      </c>
      <c r="AA5370">
        <f>IFERROR(INDEX(実績DB!$I$3:$I$104,MATCH($B5370&amp;$C5370,実績DB!$J$3:$J$104,0)),"")</f>
        <v/>
      </c>
    </row>
    <row r="5371">
      <c r="A5371" t="n">
        <v>5369</v>
      </c>
      <c r="B5371" t="inlineStr">
        <is>
          <t>四国</t>
        </is>
      </c>
      <c r="C5371" t="inlineStr">
        <is>
          <t>朝日町変電所</t>
        </is>
      </c>
      <c r="D5371" t="inlineStr">
        <is>
          <t>愛媛県</t>
        </is>
      </c>
      <c r="E5371" t="n">
        <v>66</v>
      </c>
      <c r="F5371" t="n">
        <v>6</v>
      </c>
      <c r="G5371" s="3" t="n">
        <v>33.984238</v>
      </c>
      <c r="H5371" s="3" t="n">
        <v>133.554804</v>
      </c>
      <c r="I5371" t="inlineStr">
        <is>
          <t>Google Places(名称一致)</t>
        </is>
      </c>
      <c r="J5371" t="n">
        <v>47</v>
      </c>
      <c r="K5371" t="n">
        <v>47</v>
      </c>
      <c r="L5371" t="n">
        <v>-24</v>
      </c>
      <c r="M5371" t="n">
        <v>23</v>
      </c>
      <c r="O5371" t="inlineStr">
        <is>
          <t>不可 #3</t>
        </is>
      </c>
      <c r="P5371" t="inlineStr">
        <is>
          <t>なし</t>
        </is>
      </c>
      <c r="R5371" s="4">
        <f>IF(COUNT($M5371:$N5371)=0,"",IF(AND(IF($N5371&lt;&gt;"",$N5371,$M5371)&lt;=0,$O5371&lt;&gt;"可"),"警告",""))</f>
        <v/>
      </c>
      <c r="S5371" s="4">
        <f>IF(COUNT($M5371:$N5371)=0,0,IF(IF($N5371&lt;&gt;"",$N5371,$M5371)&gt;=スコアリング基準!$B$20,スコアリング基準!$C$20,IF(IF($N5371&lt;&gt;"",$N5371,$M5371)&gt;=スコアリング基準!$B$21,スコアリング基準!$C$21,IF(IF($N5371&lt;&gt;"",$N5371,$M5371)&gt;0,スコアリング基準!$C$22,0))))</f>
        <v/>
      </c>
      <c r="T5371" s="4">
        <f>IF($O5371="可",スコアリング基準!$C$23,0)</f>
        <v/>
      </c>
      <c r="U5371" s="4">
        <f>IF(OR(COUNT($K5371:$L5371)&lt;2,$K5371=0),0,IF(ABS($L5371)/$K5371&lt;=スコアリング基準!$B$24,スコアリング基準!$C$24,IF(ABS($L5371)/$K5371&lt;=スコアリング基準!$B$25,スコアリング基準!$C$25,IF(ABS($L5371)/$K5371&lt;=スコアリング基準!$B$26,スコアリング基準!$C$26,0))))</f>
        <v/>
      </c>
      <c r="V5371" s="4">
        <f>IF($P5371="なし",スコアリング基準!$C$27,0)</f>
        <v/>
      </c>
      <c r="W5371" s="4">
        <f>IF($F5371="",0,IF(ISNUMBER($F5371),IF($F5371&lt;=スコアリング基準!$B$28,スコアリング基準!$C$28,スコアリング基準!$C$29),0))</f>
        <v/>
      </c>
      <c r="X5371" s="4">
        <f>IFERROR(VLOOKUP($B5371,スコアリング基準!$A$36:$B$46,2,FALSE),0)</f>
        <v/>
      </c>
      <c r="Y5371" s="4">
        <f>SUM($S5371:$X5371)</f>
        <v/>
      </c>
      <c r="Z5371" s="4">
        <f>IF(COUNT($M5371:$N5371)=0,"データ無",IF($Y5371&gt;=スコアリング基準!$B$30,"S",IF($Y5371&gt;=スコアリング基準!$B$31,"A",IF($Y5371&gt;=スコアリング基準!$B$32,"B","C"))))</f>
        <v/>
      </c>
      <c r="AA5371">
        <f>IFERROR(INDEX(実績DB!$I$3:$I$104,MATCH($B5371&amp;$C5371,実績DB!$J$3:$J$104,0)),"")</f>
        <v/>
      </c>
    </row>
    <row r="5372">
      <c r="A5372" t="n">
        <v>5370</v>
      </c>
      <c r="B5372" t="inlineStr">
        <is>
          <t>四国</t>
        </is>
      </c>
      <c r="C5372" t="inlineStr">
        <is>
          <t>末広変電所</t>
        </is>
      </c>
      <c r="D5372" t="inlineStr">
        <is>
          <t>徳島県</t>
        </is>
      </c>
      <c r="E5372" t="n">
        <v>66</v>
      </c>
      <c r="F5372" t="n">
        <v>6.6</v>
      </c>
      <c r="G5372" s="3" t="n">
        <v>34.06561</v>
      </c>
      <c r="H5372" s="3" t="n">
        <v>134.577589</v>
      </c>
      <c r="I5372" t="inlineStr">
        <is>
          <t>Google Places(名称一致)</t>
        </is>
      </c>
      <c r="J5372" t="n">
        <v>52</v>
      </c>
      <c r="K5372" t="n">
        <v>52</v>
      </c>
      <c r="L5372" t="n">
        <v>-3</v>
      </c>
      <c r="M5372" t="n">
        <v>49</v>
      </c>
      <c r="O5372" t="inlineStr">
        <is>
          <t>不可 #2</t>
        </is>
      </c>
      <c r="P5372" t="inlineStr">
        <is>
          <t>有り</t>
        </is>
      </c>
      <c r="R5372" s="4">
        <f>IF(COUNT($M5372:$N5372)=0,"",IF(AND(IF($N5372&lt;&gt;"",$N5372,$M5372)&lt;=0,$O5372&lt;&gt;"可"),"警告",""))</f>
        <v/>
      </c>
      <c r="S5372" s="4">
        <f>IF(COUNT($M5372:$N5372)=0,0,IF(IF($N5372&lt;&gt;"",$N5372,$M5372)&gt;=スコアリング基準!$B$20,スコアリング基準!$C$20,IF(IF($N5372&lt;&gt;"",$N5372,$M5372)&gt;=スコアリング基準!$B$21,スコアリング基準!$C$21,IF(IF($N5372&lt;&gt;"",$N5372,$M5372)&gt;0,スコアリング基準!$C$22,0))))</f>
        <v/>
      </c>
      <c r="T5372" s="4">
        <f>IF($O5372="可",スコアリング基準!$C$23,0)</f>
        <v/>
      </c>
      <c r="U5372" s="4">
        <f>IF(OR(COUNT($K5372:$L5372)&lt;2,$K5372=0),0,IF(ABS($L5372)/$K5372&lt;=スコアリング基準!$B$24,スコアリング基準!$C$24,IF(ABS($L5372)/$K5372&lt;=スコアリング基準!$B$25,スコアリング基準!$C$25,IF(ABS($L5372)/$K5372&lt;=スコアリング基準!$B$26,スコアリング基準!$C$26,0))))</f>
        <v/>
      </c>
      <c r="V5372" s="4">
        <f>IF($P5372="なし",スコアリング基準!$C$27,0)</f>
        <v/>
      </c>
      <c r="W5372" s="4">
        <f>IF($F5372="",0,IF(ISNUMBER($F5372),IF($F5372&lt;=スコアリング基準!$B$28,スコアリング基準!$C$28,スコアリング基準!$C$29),0))</f>
        <v/>
      </c>
      <c r="X5372" s="4">
        <f>IFERROR(VLOOKUP($B5372,スコアリング基準!$A$36:$B$46,2,FALSE),0)</f>
        <v/>
      </c>
      <c r="Y5372" s="4">
        <f>SUM($S5372:$X5372)</f>
        <v/>
      </c>
      <c r="Z5372" s="4">
        <f>IF(COUNT($M5372:$N5372)=0,"データ無",IF($Y5372&gt;=スコアリング基準!$B$30,"S",IF($Y5372&gt;=スコアリング基準!$B$31,"A",IF($Y5372&gt;=スコアリング基準!$B$32,"B","C"))))</f>
        <v/>
      </c>
      <c r="AA5372">
        <f>IFERROR(INDEX(実績DB!$I$3:$I$104,MATCH($B5372&amp;$C5372,実績DB!$J$3:$J$104,0)),"")</f>
        <v/>
      </c>
    </row>
    <row r="5373">
      <c r="A5373" t="n">
        <v>5371</v>
      </c>
      <c r="B5373" t="inlineStr">
        <is>
          <t>四国</t>
        </is>
      </c>
      <c r="C5373" t="inlineStr">
        <is>
          <t>本町変電所</t>
        </is>
      </c>
      <c r="D5373" t="inlineStr">
        <is>
          <t>高知県</t>
        </is>
      </c>
      <c r="E5373" t="n">
        <v>66</v>
      </c>
      <c r="F5373" t="n">
        <v>6.6</v>
      </c>
      <c r="G5373" s="3" t="n">
        <v>33.558856</v>
      </c>
      <c r="H5373" s="3" t="n">
        <v>133.533573</v>
      </c>
      <c r="I5373" t="inlineStr">
        <is>
          <t>Google Places(名称一致)</t>
        </is>
      </c>
      <c r="J5373" t="n">
        <v>76</v>
      </c>
      <c r="K5373" t="n">
        <v>76</v>
      </c>
      <c r="L5373" t="n">
        <v>0</v>
      </c>
      <c r="M5373" t="n">
        <v>76</v>
      </c>
      <c r="O5373" t="inlineStr">
        <is>
          <t>不可 #2</t>
        </is>
      </c>
      <c r="P5373" t="inlineStr">
        <is>
          <t>なし</t>
        </is>
      </c>
      <c r="R5373" s="4">
        <f>IF(COUNT($M5373:$N5373)=0,"",IF(AND(IF($N5373&lt;&gt;"",$N5373,$M5373)&lt;=0,$O5373&lt;&gt;"可"),"警告",""))</f>
        <v/>
      </c>
      <c r="S5373" s="4">
        <f>IF(COUNT($M5373:$N5373)=0,0,IF(IF($N5373&lt;&gt;"",$N5373,$M5373)&gt;=スコアリング基準!$B$20,スコアリング基準!$C$20,IF(IF($N5373&lt;&gt;"",$N5373,$M5373)&gt;=スコアリング基準!$B$21,スコアリング基準!$C$21,IF(IF($N5373&lt;&gt;"",$N5373,$M5373)&gt;0,スコアリング基準!$C$22,0))))</f>
        <v/>
      </c>
      <c r="T5373" s="4">
        <f>IF($O5373="可",スコアリング基準!$C$23,0)</f>
        <v/>
      </c>
      <c r="U5373" s="4">
        <f>IF(OR(COUNT($K5373:$L5373)&lt;2,$K5373=0),0,IF(ABS($L5373)/$K5373&lt;=スコアリング基準!$B$24,スコアリング基準!$C$24,IF(ABS($L5373)/$K5373&lt;=スコアリング基準!$B$25,スコアリング基準!$C$25,IF(ABS($L5373)/$K5373&lt;=スコアリング基準!$B$26,スコアリング基準!$C$26,0))))</f>
        <v/>
      </c>
      <c r="V5373" s="4">
        <f>IF($P5373="なし",スコアリング基準!$C$27,0)</f>
        <v/>
      </c>
      <c r="W5373" s="4">
        <f>IF($F5373="",0,IF(ISNUMBER($F5373),IF($F5373&lt;=スコアリング基準!$B$28,スコアリング基準!$C$28,スコアリング基準!$C$29),0))</f>
        <v/>
      </c>
      <c r="X5373" s="4">
        <f>IFERROR(VLOOKUP($B5373,スコアリング基準!$A$36:$B$46,2,FALSE),0)</f>
        <v/>
      </c>
      <c r="Y5373" s="4">
        <f>SUM($S5373:$X5373)</f>
        <v/>
      </c>
      <c r="Z5373" s="4">
        <f>IF(COUNT($M5373:$N5373)=0,"データ無",IF($Y5373&gt;=スコアリング基準!$B$30,"S",IF($Y5373&gt;=スコアリング基準!$B$31,"A",IF($Y5373&gt;=スコアリング基準!$B$32,"B","C"))))</f>
        <v/>
      </c>
      <c r="AA5373">
        <f>IFERROR(INDEX(実績DB!$I$3:$I$104,MATCH($B5373&amp;$C5373,実績DB!$J$3:$J$104,0)),"")</f>
        <v/>
      </c>
    </row>
    <row r="5374">
      <c r="A5374" t="n">
        <v>5372</v>
      </c>
      <c r="B5374" t="inlineStr">
        <is>
          <t>四国</t>
        </is>
      </c>
      <c r="C5374" t="inlineStr">
        <is>
          <t>東浜変電所</t>
        </is>
      </c>
      <c r="D5374" t="inlineStr">
        <is>
          <t>香川県</t>
        </is>
      </c>
      <c r="E5374" t="n">
        <v>66</v>
      </c>
      <c r="F5374" t="n">
        <v>6.6</v>
      </c>
      <c r="G5374" s="3" t="n"/>
      <c r="H5374" s="3" t="n"/>
      <c r="I5374" t="inlineStr">
        <is>
          <t>未取得</t>
        </is>
      </c>
      <c r="J5374" t="n">
        <v>76</v>
      </c>
      <c r="K5374" t="n">
        <v>76</v>
      </c>
      <c r="L5374" t="n">
        <v>-1</v>
      </c>
      <c r="M5374" t="n">
        <v>75</v>
      </c>
      <c r="O5374" t="inlineStr">
        <is>
          <t>不可 #2</t>
        </is>
      </c>
      <c r="P5374" t="inlineStr">
        <is>
          <t>なし</t>
        </is>
      </c>
      <c r="R5374" s="4">
        <f>IF(COUNT($M5374:$N5374)=0,"",IF(AND(IF($N5374&lt;&gt;"",$N5374,$M5374)&lt;=0,$O5374&lt;&gt;"可"),"警告",""))</f>
        <v/>
      </c>
      <c r="S5374" s="4">
        <f>IF(COUNT($M5374:$N5374)=0,0,IF(IF($N5374&lt;&gt;"",$N5374,$M5374)&gt;=スコアリング基準!$B$20,スコアリング基準!$C$20,IF(IF($N5374&lt;&gt;"",$N5374,$M5374)&gt;=スコアリング基準!$B$21,スコアリング基準!$C$21,IF(IF($N5374&lt;&gt;"",$N5374,$M5374)&gt;0,スコアリング基準!$C$22,0))))</f>
        <v/>
      </c>
      <c r="T5374" s="4">
        <f>IF($O5374="可",スコアリング基準!$C$23,0)</f>
        <v/>
      </c>
      <c r="U5374" s="4">
        <f>IF(OR(COUNT($K5374:$L5374)&lt;2,$K5374=0),0,IF(ABS($L5374)/$K5374&lt;=スコアリング基準!$B$24,スコアリング基準!$C$24,IF(ABS($L5374)/$K5374&lt;=スコアリング基準!$B$25,スコアリング基準!$C$25,IF(ABS($L5374)/$K5374&lt;=スコアリング基準!$B$26,スコアリング基準!$C$26,0))))</f>
        <v/>
      </c>
      <c r="V5374" s="4">
        <f>IF($P5374="なし",スコアリング基準!$C$27,0)</f>
        <v/>
      </c>
      <c r="W5374" s="4">
        <f>IF($F5374="",0,IF(ISNUMBER($F5374),IF($F5374&lt;=スコアリング基準!$B$28,スコアリング基準!$C$28,スコアリング基準!$C$29),0))</f>
        <v/>
      </c>
      <c r="X5374" s="4">
        <f>IFERROR(VLOOKUP($B5374,スコアリング基準!$A$36:$B$46,2,FALSE),0)</f>
        <v/>
      </c>
      <c r="Y5374" s="4">
        <f>SUM($S5374:$X5374)</f>
        <v/>
      </c>
      <c r="Z5374" s="4">
        <f>IF(COUNT($M5374:$N5374)=0,"データ無",IF($Y5374&gt;=スコアリング基準!$B$30,"S",IF($Y5374&gt;=スコアリング基準!$B$31,"A",IF($Y5374&gt;=スコアリング基準!$B$32,"B","C"))))</f>
        <v/>
      </c>
      <c r="AA5374">
        <f>IFERROR(INDEX(実績DB!$I$3:$I$104,MATCH($B5374&amp;$C5374,実績DB!$J$3:$J$104,0)),"")</f>
        <v/>
      </c>
    </row>
    <row r="5375">
      <c r="A5375" t="n">
        <v>5373</v>
      </c>
      <c r="B5375" t="inlineStr">
        <is>
          <t>四国</t>
        </is>
      </c>
      <c r="C5375" t="inlineStr">
        <is>
          <t>東豊永変電所</t>
        </is>
      </c>
      <c r="D5375" t="inlineStr">
        <is>
          <t>高知県</t>
        </is>
      </c>
      <c r="E5375" t="n">
        <v>66</v>
      </c>
      <c r="F5375" t="n">
        <v>6.6</v>
      </c>
      <c r="G5375" s="3" t="n"/>
      <c r="H5375" s="3" t="n"/>
      <c r="I5375" t="inlineStr">
        <is>
          <t>未取得</t>
        </is>
      </c>
      <c r="J5375" t="n">
        <v>16</v>
      </c>
      <c r="K5375" t="n">
        <v>16</v>
      </c>
      <c r="L5375" t="n">
        <v>-9</v>
      </c>
      <c r="M5375" t="n">
        <v>7</v>
      </c>
      <c r="O5375" t="inlineStr">
        <is>
          <t>不可 #2</t>
        </is>
      </c>
      <c r="P5375" t="inlineStr">
        <is>
          <t>有り</t>
        </is>
      </c>
      <c r="R5375" s="4">
        <f>IF(COUNT($M5375:$N5375)=0,"",IF(AND(IF($N5375&lt;&gt;"",$N5375,$M5375)&lt;=0,$O5375&lt;&gt;"可"),"警告",""))</f>
        <v/>
      </c>
      <c r="S5375" s="4">
        <f>IF(COUNT($M5375:$N5375)=0,0,IF(IF($N5375&lt;&gt;"",$N5375,$M5375)&gt;=スコアリング基準!$B$20,スコアリング基準!$C$20,IF(IF($N5375&lt;&gt;"",$N5375,$M5375)&gt;=スコアリング基準!$B$21,スコアリング基準!$C$21,IF(IF($N5375&lt;&gt;"",$N5375,$M5375)&gt;0,スコアリング基準!$C$22,0))))</f>
        <v/>
      </c>
      <c r="T5375" s="4">
        <f>IF($O5375="可",スコアリング基準!$C$23,0)</f>
        <v/>
      </c>
      <c r="U5375" s="4">
        <f>IF(OR(COUNT($K5375:$L5375)&lt;2,$K5375=0),0,IF(ABS($L5375)/$K5375&lt;=スコアリング基準!$B$24,スコアリング基準!$C$24,IF(ABS($L5375)/$K5375&lt;=スコアリング基準!$B$25,スコアリング基準!$C$25,IF(ABS($L5375)/$K5375&lt;=スコアリング基準!$B$26,スコアリング基準!$C$26,0))))</f>
        <v/>
      </c>
      <c r="V5375" s="4">
        <f>IF($P5375="なし",スコアリング基準!$C$27,0)</f>
        <v/>
      </c>
      <c r="W5375" s="4">
        <f>IF($F5375="",0,IF(ISNUMBER($F5375),IF($F5375&lt;=スコアリング基準!$B$28,スコアリング基準!$C$28,スコアリング基準!$C$29),0))</f>
        <v/>
      </c>
      <c r="X5375" s="4">
        <f>IFERROR(VLOOKUP($B5375,スコアリング基準!$A$36:$B$46,2,FALSE),0)</f>
        <v/>
      </c>
      <c r="Y5375" s="4">
        <f>SUM($S5375:$X5375)</f>
        <v/>
      </c>
      <c r="Z5375" s="4">
        <f>IF(COUNT($M5375:$N5375)=0,"データ無",IF($Y5375&gt;=スコアリング基準!$B$30,"S",IF($Y5375&gt;=スコアリング基準!$B$31,"A",IF($Y5375&gt;=スコアリング基準!$B$32,"B","C"))))</f>
        <v/>
      </c>
      <c r="AA5375">
        <f>IFERROR(INDEX(実績DB!$I$3:$I$104,MATCH($B5375&amp;$C5375,実績DB!$J$3:$J$104,0)),"")</f>
        <v/>
      </c>
    </row>
    <row r="5376">
      <c r="A5376" t="n">
        <v>5374</v>
      </c>
      <c r="B5376" t="inlineStr">
        <is>
          <t>四国</t>
        </is>
      </c>
      <c r="C5376" t="inlineStr">
        <is>
          <t>東雲変電所</t>
        </is>
      </c>
      <c r="D5376" t="inlineStr">
        <is>
          <t>愛媛県</t>
        </is>
      </c>
      <c r="E5376" t="n">
        <v>66</v>
      </c>
      <c r="F5376" t="n">
        <v>6</v>
      </c>
      <c r="G5376" s="3" t="n">
        <v>33.968584</v>
      </c>
      <c r="H5376" s="3" t="n">
        <v>133.296601</v>
      </c>
      <c r="I5376" t="inlineStr">
        <is>
          <t>Google Places(名称一致)</t>
        </is>
      </c>
      <c r="J5376" t="n">
        <v>52</v>
      </c>
      <c r="K5376" t="n">
        <v>52</v>
      </c>
      <c r="L5376" t="n">
        <v>-6</v>
      </c>
      <c r="M5376" t="n">
        <v>46</v>
      </c>
      <c r="O5376" t="inlineStr">
        <is>
          <t>不可 #3</t>
        </is>
      </c>
      <c r="P5376" t="inlineStr">
        <is>
          <t>有り</t>
        </is>
      </c>
      <c r="R5376" s="4">
        <f>IF(COUNT($M5376:$N5376)=0,"",IF(AND(IF($N5376&lt;&gt;"",$N5376,$M5376)&lt;=0,$O5376&lt;&gt;"可"),"警告",""))</f>
        <v/>
      </c>
      <c r="S5376" s="4">
        <f>IF(COUNT($M5376:$N5376)=0,0,IF(IF($N5376&lt;&gt;"",$N5376,$M5376)&gt;=スコアリング基準!$B$20,スコアリング基準!$C$20,IF(IF($N5376&lt;&gt;"",$N5376,$M5376)&gt;=スコアリング基準!$B$21,スコアリング基準!$C$21,IF(IF($N5376&lt;&gt;"",$N5376,$M5376)&gt;0,スコアリング基準!$C$22,0))))</f>
        <v/>
      </c>
      <c r="T5376" s="4">
        <f>IF($O5376="可",スコアリング基準!$C$23,0)</f>
        <v/>
      </c>
      <c r="U5376" s="4">
        <f>IF(OR(COUNT($K5376:$L5376)&lt;2,$K5376=0),0,IF(ABS($L5376)/$K5376&lt;=スコアリング基準!$B$24,スコアリング基準!$C$24,IF(ABS($L5376)/$K5376&lt;=スコアリング基準!$B$25,スコアリング基準!$C$25,IF(ABS($L5376)/$K5376&lt;=スコアリング基準!$B$26,スコアリング基準!$C$26,0))))</f>
        <v/>
      </c>
      <c r="V5376" s="4">
        <f>IF($P5376="なし",スコアリング基準!$C$27,0)</f>
        <v/>
      </c>
      <c r="W5376" s="4">
        <f>IF($F5376="",0,IF(ISNUMBER($F5376),IF($F5376&lt;=スコアリング基準!$B$28,スコアリング基準!$C$28,スコアリング基準!$C$29),0))</f>
        <v/>
      </c>
      <c r="X5376" s="4">
        <f>IFERROR(VLOOKUP($B5376,スコアリング基準!$A$36:$B$46,2,FALSE),0)</f>
        <v/>
      </c>
      <c r="Y5376" s="4">
        <f>SUM($S5376:$X5376)</f>
        <v/>
      </c>
      <c r="Z5376" s="4">
        <f>IF(COUNT($M5376:$N5376)=0,"データ無",IF($Y5376&gt;=スコアリング基準!$B$30,"S",IF($Y5376&gt;=スコアリング基準!$B$31,"A",IF($Y5376&gt;=スコアリング基準!$B$32,"B","C"))))</f>
        <v/>
      </c>
      <c r="AA5376">
        <f>IFERROR(INDEX(実績DB!$I$3:$I$104,MATCH($B5376&amp;$C5376,実績DB!$J$3:$J$104,0)),"")</f>
        <v/>
      </c>
    </row>
    <row r="5377">
      <c r="A5377" t="n">
        <v>5375</v>
      </c>
      <c r="B5377" t="inlineStr">
        <is>
          <t>四国</t>
        </is>
      </c>
      <c r="C5377" t="inlineStr">
        <is>
          <t>松前変電所</t>
        </is>
      </c>
      <c r="D5377" t="inlineStr">
        <is>
          <t>愛媛県</t>
        </is>
      </c>
      <c r="E5377" t="n">
        <v>66</v>
      </c>
      <c r="F5377" t="n">
        <v>6</v>
      </c>
      <c r="G5377" s="3" t="n"/>
      <c r="H5377" s="3" t="n"/>
      <c r="I5377" t="inlineStr">
        <is>
          <t>未取得</t>
        </is>
      </c>
      <c r="J5377" t="n">
        <v>38</v>
      </c>
      <c r="K5377" t="n">
        <v>38</v>
      </c>
      <c r="L5377" t="n">
        <v>-7</v>
      </c>
      <c r="M5377" t="n">
        <v>31</v>
      </c>
      <c r="O5377" t="inlineStr">
        <is>
          <t>不可 #3</t>
        </is>
      </c>
      <c r="P5377" t="inlineStr">
        <is>
          <t>なし</t>
        </is>
      </c>
      <c r="R5377" s="4">
        <f>IF(COUNT($M5377:$N5377)=0,"",IF(AND(IF($N5377&lt;&gt;"",$N5377,$M5377)&lt;=0,$O5377&lt;&gt;"可"),"警告",""))</f>
        <v/>
      </c>
      <c r="S5377" s="4">
        <f>IF(COUNT($M5377:$N5377)=0,0,IF(IF($N5377&lt;&gt;"",$N5377,$M5377)&gt;=スコアリング基準!$B$20,スコアリング基準!$C$20,IF(IF($N5377&lt;&gt;"",$N5377,$M5377)&gt;=スコアリング基準!$B$21,スコアリング基準!$C$21,IF(IF($N5377&lt;&gt;"",$N5377,$M5377)&gt;0,スコアリング基準!$C$22,0))))</f>
        <v/>
      </c>
      <c r="T5377" s="4">
        <f>IF($O5377="可",スコアリング基準!$C$23,0)</f>
        <v/>
      </c>
      <c r="U5377" s="4">
        <f>IF(OR(COUNT($K5377:$L5377)&lt;2,$K5377=0),0,IF(ABS($L5377)/$K5377&lt;=スコアリング基準!$B$24,スコアリング基準!$C$24,IF(ABS($L5377)/$K5377&lt;=スコアリング基準!$B$25,スコアリング基準!$C$25,IF(ABS($L5377)/$K5377&lt;=スコアリング基準!$B$26,スコアリング基準!$C$26,0))))</f>
        <v/>
      </c>
      <c r="V5377" s="4">
        <f>IF($P5377="なし",スコアリング基準!$C$27,0)</f>
        <v/>
      </c>
      <c r="W5377" s="4">
        <f>IF($F5377="",0,IF(ISNUMBER($F5377),IF($F5377&lt;=スコアリング基準!$B$28,スコアリング基準!$C$28,スコアリング基準!$C$29),0))</f>
        <v/>
      </c>
      <c r="X5377" s="4">
        <f>IFERROR(VLOOKUP($B5377,スコアリング基準!$A$36:$B$46,2,FALSE),0)</f>
        <v/>
      </c>
      <c r="Y5377" s="4">
        <f>SUM($S5377:$X5377)</f>
        <v/>
      </c>
      <c r="Z5377" s="4">
        <f>IF(COUNT($M5377:$N5377)=0,"データ無",IF($Y5377&gt;=スコアリング基準!$B$30,"S",IF($Y5377&gt;=スコアリング基準!$B$31,"A",IF($Y5377&gt;=スコアリング基準!$B$32,"B","C"))))</f>
        <v/>
      </c>
      <c r="AA5377">
        <f>IFERROR(INDEX(実績DB!$I$3:$I$104,MATCH($B5377&amp;$C5377,実績DB!$J$3:$J$104,0)),"")</f>
        <v/>
      </c>
    </row>
    <row r="5378">
      <c r="A5378" t="n">
        <v>5376</v>
      </c>
      <c r="B5378" t="inlineStr">
        <is>
          <t>四国</t>
        </is>
      </c>
      <c r="C5378" t="inlineStr">
        <is>
          <t>松尾川第二変電所</t>
        </is>
      </c>
      <c r="D5378" t="inlineStr">
        <is>
          <t>徳島県</t>
        </is>
      </c>
      <c r="E5378" t="n">
        <v>66</v>
      </c>
      <c r="F5378" t="n">
        <v>6.6</v>
      </c>
      <c r="G5378" s="3" t="n"/>
      <c r="H5378" s="3" t="n"/>
      <c r="I5378" t="inlineStr">
        <is>
          <t>未取得</t>
        </is>
      </c>
      <c r="J5378" t="n">
        <v>28</v>
      </c>
      <c r="K5378" t="n">
        <v>28</v>
      </c>
      <c r="L5378" t="n">
        <v>-12</v>
      </c>
      <c r="M5378" t="n">
        <v>16</v>
      </c>
      <c r="O5378" t="inlineStr">
        <is>
          <t>不可 #2</t>
        </is>
      </c>
      <c r="P5378" t="inlineStr">
        <is>
          <t>有り</t>
        </is>
      </c>
      <c r="R5378" s="4">
        <f>IF(COUNT($M5378:$N5378)=0,"",IF(AND(IF($N5378&lt;&gt;"",$N5378,$M5378)&lt;=0,$O5378&lt;&gt;"可"),"警告",""))</f>
        <v/>
      </c>
      <c r="S5378" s="4">
        <f>IF(COUNT($M5378:$N5378)=0,0,IF(IF($N5378&lt;&gt;"",$N5378,$M5378)&gt;=スコアリング基準!$B$20,スコアリング基準!$C$20,IF(IF($N5378&lt;&gt;"",$N5378,$M5378)&gt;=スコアリング基準!$B$21,スコアリング基準!$C$21,IF(IF($N5378&lt;&gt;"",$N5378,$M5378)&gt;0,スコアリング基準!$C$22,0))))</f>
        <v/>
      </c>
      <c r="T5378" s="4">
        <f>IF($O5378="可",スコアリング基準!$C$23,0)</f>
        <v/>
      </c>
      <c r="U5378" s="4">
        <f>IF(OR(COUNT($K5378:$L5378)&lt;2,$K5378=0),0,IF(ABS($L5378)/$K5378&lt;=スコアリング基準!$B$24,スコアリング基準!$C$24,IF(ABS($L5378)/$K5378&lt;=スコアリング基準!$B$25,スコアリング基準!$C$25,IF(ABS($L5378)/$K5378&lt;=スコアリング基準!$B$26,スコアリング基準!$C$26,0))))</f>
        <v/>
      </c>
      <c r="V5378" s="4">
        <f>IF($P5378="なし",スコアリング基準!$C$27,0)</f>
        <v/>
      </c>
      <c r="W5378" s="4">
        <f>IF($F5378="",0,IF(ISNUMBER($F5378),IF($F5378&lt;=スコアリング基準!$B$28,スコアリング基準!$C$28,スコアリング基準!$C$29),0))</f>
        <v/>
      </c>
      <c r="X5378" s="4">
        <f>IFERROR(VLOOKUP($B5378,スコアリング基準!$A$36:$B$46,2,FALSE),0)</f>
        <v/>
      </c>
      <c r="Y5378" s="4">
        <f>SUM($S5378:$X5378)</f>
        <v/>
      </c>
      <c r="Z5378" s="4">
        <f>IF(COUNT($M5378:$N5378)=0,"データ無",IF($Y5378&gt;=スコアリング基準!$B$30,"S",IF($Y5378&gt;=スコアリング基準!$B$31,"A",IF($Y5378&gt;=スコアリング基準!$B$32,"B","C"))))</f>
        <v/>
      </c>
      <c r="AA5378">
        <f>IFERROR(INDEX(実績DB!$I$3:$I$104,MATCH($B5378&amp;$C5378,実績DB!$J$3:$J$104,0)),"")</f>
        <v/>
      </c>
    </row>
    <row r="5379">
      <c r="A5379" t="n">
        <v>5377</v>
      </c>
      <c r="B5379" t="inlineStr">
        <is>
          <t>四国</t>
        </is>
      </c>
      <c r="C5379" t="inlineStr">
        <is>
          <t>松島変電所</t>
        </is>
      </c>
      <c r="D5379" t="inlineStr">
        <is>
          <t>香川県</t>
        </is>
      </c>
      <c r="E5379" t="n">
        <v>66</v>
      </c>
      <c r="F5379" t="n">
        <v>6.6</v>
      </c>
      <c r="G5379" s="3" t="n"/>
      <c r="H5379" s="3" t="n"/>
      <c r="I5379" t="inlineStr">
        <is>
          <t>未取得</t>
        </is>
      </c>
      <c r="J5379" t="n">
        <v>47</v>
      </c>
      <c r="K5379" t="n">
        <v>47</v>
      </c>
      <c r="L5379" t="n">
        <v>0</v>
      </c>
      <c r="M5379" t="n">
        <v>47</v>
      </c>
      <c r="O5379" t="inlineStr">
        <is>
          <t>不可 #2</t>
        </is>
      </c>
      <c r="P5379" t="inlineStr">
        <is>
          <t>なし</t>
        </is>
      </c>
      <c r="R5379" s="4">
        <f>IF(COUNT($M5379:$N5379)=0,"",IF(AND(IF($N5379&lt;&gt;"",$N5379,$M5379)&lt;=0,$O5379&lt;&gt;"可"),"警告",""))</f>
        <v/>
      </c>
      <c r="S5379" s="4">
        <f>IF(COUNT($M5379:$N5379)=0,0,IF(IF($N5379&lt;&gt;"",$N5379,$M5379)&gt;=スコアリング基準!$B$20,スコアリング基準!$C$20,IF(IF($N5379&lt;&gt;"",$N5379,$M5379)&gt;=スコアリング基準!$B$21,スコアリング基準!$C$21,IF(IF($N5379&lt;&gt;"",$N5379,$M5379)&gt;0,スコアリング基準!$C$22,0))))</f>
        <v/>
      </c>
      <c r="T5379" s="4">
        <f>IF($O5379="可",スコアリング基準!$C$23,0)</f>
        <v/>
      </c>
      <c r="U5379" s="4">
        <f>IF(OR(COUNT($K5379:$L5379)&lt;2,$K5379=0),0,IF(ABS($L5379)/$K5379&lt;=スコアリング基準!$B$24,スコアリング基準!$C$24,IF(ABS($L5379)/$K5379&lt;=スコアリング基準!$B$25,スコアリング基準!$C$25,IF(ABS($L5379)/$K5379&lt;=スコアリング基準!$B$26,スコアリング基準!$C$26,0))))</f>
        <v/>
      </c>
      <c r="V5379" s="4">
        <f>IF($P5379="なし",スコアリング基準!$C$27,0)</f>
        <v/>
      </c>
      <c r="W5379" s="4">
        <f>IF($F5379="",0,IF(ISNUMBER($F5379),IF($F5379&lt;=スコアリング基準!$B$28,スコアリング基準!$C$28,スコアリング基準!$C$29),0))</f>
        <v/>
      </c>
      <c r="X5379" s="4">
        <f>IFERROR(VLOOKUP($B5379,スコアリング基準!$A$36:$B$46,2,FALSE),0)</f>
        <v/>
      </c>
      <c r="Y5379" s="4">
        <f>SUM($S5379:$X5379)</f>
        <v/>
      </c>
      <c r="Z5379" s="4">
        <f>IF(COUNT($M5379:$N5379)=0,"データ無",IF($Y5379&gt;=スコアリング基準!$B$30,"S",IF($Y5379&gt;=スコアリング基準!$B$31,"A",IF($Y5379&gt;=スコアリング基準!$B$32,"B","C"))))</f>
        <v/>
      </c>
      <c r="AA5379">
        <f>IFERROR(INDEX(実績DB!$I$3:$I$104,MATCH($B5379&amp;$C5379,実績DB!$J$3:$J$104,0)),"")</f>
        <v/>
      </c>
    </row>
    <row r="5380">
      <c r="A5380" t="n">
        <v>5378</v>
      </c>
      <c r="B5380" t="inlineStr">
        <is>
          <t>四国</t>
        </is>
      </c>
      <c r="C5380" t="inlineStr">
        <is>
          <t>板野変電所</t>
        </is>
      </c>
      <c r="D5380" t="inlineStr">
        <is>
          <t>徳島県</t>
        </is>
      </c>
      <c r="E5380" t="n">
        <v>66</v>
      </c>
      <c r="F5380" t="n">
        <v>6.6</v>
      </c>
      <c r="G5380" s="3" t="n">
        <v>34.147325</v>
      </c>
      <c r="H5380" s="3" t="n">
        <v>134.470737</v>
      </c>
      <c r="I5380" t="inlineStr">
        <is>
          <t>Google Places(名称一致)</t>
        </is>
      </c>
      <c r="J5380" t="n">
        <v>42</v>
      </c>
      <c r="K5380" t="n">
        <v>42</v>
      </c>
      <c r="L5380" t="n">
        <v>-39</v>
      </c>
      <c r="M5380" t="n">
        <v>2</v>
      </c>
      <c r="O5380" t="inlineStr">
        <is>
          <t>不可 #2</t>
        </is>
      </c>
      <c r="P5380" t="inlineStr">
        <is>
          <t>有り</t>
        </is>
      </c>
      <c r="R5380" s="4">
        <f>IF(COUNT($M5380:$N5380)=0,"",IF(AND(IF($N5380&lt;&gt;"",$N5380,$M5380)&lt;=0,$O5380&lt;&gt;"可"),"警告",""))</f>
        <v/>
      </c>
      <c r="S5380" s="4">
        <f>IF(COUNT($M5380:$N5380)=0,0,IF(IF($N5380&lt;&gt;"",$N5380,$M5380)&gt;=スコアリング基準!$B$20,スコアリング基準!$C$20,IF(IF($N5380&lt;&gt;"",$N5380,$M5380)&gt;=スコアリング基準!$B$21,スコアリング基準!$C$21,IF(IF($N5380&lt;&gt;"",$N5380,$M5380)&gt;0,スコアリング基準!$C$22,0))))</f>
        <v/>
      </c>
      <c r="T5380" s="4">
        <f>IF($O5380="可",スコアリング基準!$C$23,0)</f>
        <v/>
      </c>
      <c r="U5380" s="4">
        <f>IF(OR(COUNT($K5380:$L5380)&lt;2,$K5380=0),0,IF(ABS($L5380)/$K5380&lt;=スコアリング基準!$B$24,スコアリング基準!$C$24,IF(ABS($L5380)/$K5380&lt;=スコアリング基準!$B$25,スコアリング基準!$C$25,IF(ABS($L5380)/$K5380&lt;=スコアリング基準!$B$26,スコアリング基準!$C$26,0))))</f>
        <v/>
      </c>
      <c r="V5380" s="4">
        <f>IF($P5380="なし",スコアリング基準!$C$27,0)</f>
        <v/>
      </c>
      <c r="W5380" s="4">
        <f>IF($F5380="",0,IF(ISNUMBER($F5380),IF($F5380&lt;=スコアリング基準!$B$28,スコアリング基準!$C$28,スコアリング基準!$C$29),0))</f>
        <v/>
      </c>
      <c r="X5380" s="4">
        <f>IFERROR(VLOOKUP($B5380,スコアリング基準!$A$36:$B$46,2,FALSE),0)</f>
        <v/>
      </c>
      <c r="Y5380" s="4">
        <f>SUM($S5380:$X5380)</f>
        <v/>
      </c>
      <c r="Z5380" s="4">
        <f>IF(COUNT($M5380:$N5380)=0,"データ無",IF($Y5380&gt;=スコアリング基準!$B$30,"S",IF($Y5380&gt;=スコアリング基準!$B$31,"A",IF($Y5380&gt;=スコアリング基準!$B$32,"B","C"))))</f>
        <v/>
      </c>
      <c r="AA5380">
        <f>IFERROR(INDEX(実績DB!$I$3:$I$104,MATCH($B5380&amp;$C5380,実績DB!$J$3:$J$104,0)),"")</f>
        <v/>
      </c>
    </row>
    <row r="5381">
      <c r="A5381" t="n">
        <v>5379</v>
      </c>
      <c r="B5381" t="inlineStr">
        <is>
          <t>四国</t>
        </is>
      </c>
      <c r="C5381" t="inlineStr">
        <is>
          <t>林変電所</t>
        </is>
      </c>
      <c r="D5381" t="inlineStr">
        <is>
          <t>徳島県</t>
        </is>
      </c>
      <c r="E5381" t="n">
        <v>66</v>
      </c>
      <c r="F5381" t="n">
        <v>6.6</v>
      </c>
      <c r="G5381" s="3" t="n">
        <v>34.076984</v>
      </c>
      <c r="H5381" s="3" t="n">
        <v>134.207636</v>
      </c>
      <c r="I5381" t="inlineStr">
        <is>
          <t>Google Places(名称一致)</t>
        </is>
      </c>
      <c r="J5381" t="n">
        <v>57</v>
      </c>
      <c r="K5381" t="n">
        <v>57</v>
      </c>
      <c r="L5381" t="n">
        <v>-55</v>
      </c>
      <c r="M5381" t="n">
        <v>2</v>
      </c>
      <c r="O5381" t="inlineStr">
        <is>
          <t>不可 #2</t>
        </is>
      </c>
      <c r="P5381" t="inlineStr">
        <is>
          <t>有り</t>
        </is>
      </c>
      <c r="R5381" s="4">
        <f>IF(COUNT($M5381:$N5381)=0,"",IF(AND(IF($N5381&lt;&gt;"",$N5381,$M5381)&lt;=0,$O5381&lt;&gt;"可"),"警告",""))</f>
        <v/>
      </c>
      <c r="S5381" s="4">
        <f>IF(COUNT($M5381:$N5381)=0,0,IF(IF($N5381&lt;&gt;"",$N5381,$M5381)&gt;=スコアリング基準!$B$20,スコアリング基準!$C$20,IF(IF($N5381&lt;&gt;"",$N5381,$M5381)&gt;=スコアリング基準!$B$21,スコアリング基準!$C$21,IF(IF($N5381&lt;&gt;"",$N5381,$M5381)&gt;0,スコアリング基準!$C$22,0))))</f>
        <v/>
      </c>
      <c r="T5381" s="4">
        <f>IF($O5381="可",スコアリング基準!$C$23,0)</f>
        <v/>
      </c>
      <c r="U5381" s="4">
        <f>IF(OR(COUNT($K5381:$L5381)&lt;2,$K5381=0),0,IF(ABS($L5381)/$K5381&lt;=スコアリング基準!$B$24,スコアリング基準!$C$24,IF(ABS($L5381)/$K5381&lt;=スコアリング基準!$B$25,スコアリング基準!$C$25,IF(ABS($L5381)/$K5381&lt;=スコアリング基準!$B$26,スコアリング基準!$C$26,0))))</f>
        <v/>
      </c>
      <c r="V5381" s="4">
        <f>IF($P5381="なし",スコアリング基準!$C$27,0)</f>
        <v/>
      </c>
      <c r="W5381" s="4">
        <f>IF($F5381="",0,IF(ISNUMBER($F5381),IF($F5381&lt;=スコアリング基準!$B$28,スコアリング基準!$C$28,スコアリング基準!$C$29),0))</f>
        <v/>
      </c>
      <c r="X5381" s="4">
        <f>IFERROR(VLOOKUP($B5381,スコアリング基準!$A$36:$B$46,2,FALSE),0)</f>
        <v/>
      </c>
      <c r="Y5381" s="4">
        <f>SUM($S5381:$X5381)</f>
        <v/>
      </c>
      <c r="Z5381" s="4">
        <f>IF(COUNT($M5381:$N5381)=0,"データ無",IF($Y5381&gt;=スコアリング基準!$B$30,"S",IF($Y5381&gt;=スコアリング基準!$B$31,"A",IF($Y5381&gt;=スコアリング基準!$B$32,"B","C"))))</f>
        <v/>
      </c>
      <c r="AA5381">
        <f>IFERROR(INDEX(実績DB!$I$3:$I$104,MATCH($B5381&amp;$C5381,実績DB!$J$3:$J$104,0)),"")</f>
        <v/>
      </c>
    </row>
    <row r="5382">
      <c r="A5382" t="n">
        <v>5380</v>
      </c>
      <c r="B5382" t="inlineStr">
        <is>
          <t>四国</t>
        </is>
      </c>
      <c r="C5382" t="inlineStr">
        <is>
          <t>林田変電所</t>
        </is>
      </c>
      <c r="D5382" t="inlineStr">
        <is>
          <t>香川県</t>
        </is>
      </c>
      <c r="E5382" t="n">
        <v>66</v>
      </c>
      <c r="F5382" t="n">
        <v>6.6</v>
      </c>
      <c r="G5382" s="3" t="n">
        <v>34.333408</v>
      </c>
      <c r="H5382" s="3" t="n">
        <v>133.88079</v>
      </c>
      <c r="I5382" t="inlineStr">
        <is>
          <t>Google Places(名称一致)</t>
        </is>
      </c>
      <c r="J5382" t="n">
        <v>28</v>
      </c>
      <c r="K5382" t="n">
        <v>28</v>
      </c>
      <c r="L5382" t="n">
        <v>-18</v>
      </c>
      <c r="M5382" t="n">
        <v>10</v>
      </c>
      <c r="O5382" t="inlineStr">
        <is>
          <t>不可 #2</t>
        </is>
      </c>
      <c r="P5382" t="inlineStr">
        <is>
          <t>有り</t>
        </is>
      </c>
      <c r="R5382" s="4">
        <f>IF(COUNT($M5382:$N5382)=0,"",IF(AND(IF($N5382&lt;&gt;"",$N5382,$M5382)&lt;=0,$O5382&lt;&gt;"可"),"警告",""))</f>
        <v/>
      </c>
      <c r="S5382" s="4">
        <f>IF(COUNT($M5382:$N5382)=0,0,IF(IF($N5382&lt;&gt;"",$N5382,$M5382)&gt;=スコアリング基準!$B$20,スコアリング基準!$C$20,IF(IF($N5382&lt;&gt;"",$N5382,$M5382)&gt;=スコアリング基準!$B$21,スコアリング基準!$C$21,IF(IF($N5382&lt;&gt;"",$N5382,$M5382)&gt;0,スコアリング基準!$C$22,0))))</f>
        <v/>
      </c>
      <c r="T5382" s="4">
        <f>IF($O5382="可",スコアリング基準!$C$23,0)</f>
        <v/>
      </c>
      <c r="U5382" s="4">
        <f>IF(OR(COUNT($K5382:$L5382)&lt;2,$K5382=0),0,IF(ABS($L5382)/$K5382&lt;=スコアリング基準!$B$24,スコアリング基準!$C$24,IF(ABS($L5382)/$K5382&lt;=スコアリング基準!$B$25,スコアリング基準!$C$25,IF(ABS($L5382)/$K5382&lt;=スコアリング基準!$B$26,スコアリング基準!$C$26,0))))</f>
        <v/>
      </c>
      <c r="V5382" s="4">
        <f>IF($P5382="なし",スコアリング基準!$C$27,0)</f>
        <v/>
      </c>
      <c r="W5382" s="4">
        <f>IF($F5382="",0,IF(ISNUMBER($F5382),IF($F5382&lt;=スコアリング基準!$B$28,スコアリング基準!$C$28,スコアリング基準!$C$29),0))</f>
        <v/>
      </c>
      <c r="X5382" s="4">
        <f>IFERROR(VLOOKUP($B5382,スコアリング基準!$A$36:$B$46,2,FALSE),0)</f>
        <v/>
      </c>
      <c r="Y5382" s="4">
        <f>SUM($S5382:$X5382)</f>
        <v/>
      </c>
      <c r="Z5382" s="4">
        <f>IF(COUNT($M5382:$N5382)=0,"データ無",IF($Y5382&gt;=スコアリング基準!$B$30,"S",IF($Y5382&gt;=スコアリング基準!$B$31,"A",IF($Y5382&gt;=スコアリング基準!$B$32,"B","C"))))</f>
        <v/>
      </c>
      <c r="AA5382">
        <f>IFERROR(INDEX(実績DB!$I$3:$I$104,MATCH($B5382&amp;$C5382,実績DB!$J$3:$J$104,0)),"")</f>
        <v/>
      </c>
    </row>
    <row r="5383">
      <c r="A5383" t="n">
        <v>5381</v>
      </c>
      <c r="B5383" t="inlineStr">
        <is>
          <t>四国</t>
        </is>
      </c>
      <c r="C5383" t="inlineStr">
        <is>
          <t>枝堀変電所</t>
        </is>
      </c>
      <c r="D5383" t="inlineStr">
        <is>
          <t>愛媛県</t>
        </is>
      </c>
      <c r="E5383" t="n">
        <v>66</v>
      </c>
      <c r="F5383" t="n">
        <v>6</v>
      </c>
      <c r="G5383" s="3" t="n">
        <v>34.060154</v>
      </c>
      <c r="H5383" s="3" t="n">
        <v>133.00985</v>
      </c>
      <c r="I5383" t="inlineStr">
        <is>
          <t>Google Places(名称一致)</t>
        </is>
      </c>
      <c r="J5383" t="n">
        <v>33</v>
      </c>
      <c r="K5383" t="n">
        <v>33</v>
      </c>
      <c r="L5383" t="n">
        <v>0</v>
      </c>
      <c r="M5383" t="n">
        <v>33</v>
      </c>
      <c r="O5383" t="inlineStr">
        <is>
          <t>不可 #3</t>
        </is>
      </c>
      <c r="P5383" t="inlineStr">
        <is>
          <t>有り</t>
        </is>
      </c>
      <c r="R5383" s="4">
        <f>IF(COUNT($M5383:$N5383)=0,"",IF(AND(IF($N5383&lt;&gt;"",$N5383,$M5383)&lt;=0,$O5383&lt;&gt;"可"),"警告",""))</f>
        <v/>
      </c>
      <c r="S5383" s="4">
        <f>IF(COUNT($M5383:$N5383)=0,0,IF(IF($N5383&lt;&gt;"",$N5383,$M5383)&gt;=スコアリング基準!$B$20,スコアリング基準!$C$20,IF(IF($N5383&lt;&gt;"",$N5383,$M5383)&gt;=スコアリング基準!$B$21,スコアリング基準!$C$21,IF(IF($N5383&lt;&gt;"",$N5383,$M5383)&gt;0,スコアリング基準!$C$22,0))))</f>
        <v/>
      </c>
      <c r="T5383" s="4">
        <f>IF($O5383="可",スコアリング基準!$C$23,0)</f>
        <v/>
      </c>
      <c r="U5383" s="4">
        <f>IF(OR(COUNT($K5383:$L5383)&lt;2,$K5383=0),0,IF(ABS($L5383)/$K5383&lt;=スコアリング基準!$B$24,スコアリング基準!$C$24,IF(ABS($L5383)/$K5383&lt;=スコアリング基準!$B$25,スコアリング基準!$C$25,IF(ABS($L5383)/$K5383&lt;=スコアリング基準!$B$26,スコアリング基準!$C$26,0))))</f>
        <v/>
      </c>
      <c r="V5383" s="4">
        <f>IF($P5383="なし",スコアリング基準!$C$27,0)</f>
        <v/>
      </c>
      <c r="W5383" s="4">
        <f>IF($F5383="",0,IF(ISNUMBER($F5383),IF($F5383&lt;=スコアリング基準!$B$28,スコアリング基準!$C$28,スコアリング基準!$C$29),0))</f>
        <v/>
      </c>
      <c r="X5383" s="4">
        <f>IFERROR(VLOOKUP($B5383,スコアリング基準!$A$36:$B$46,2,FALSE),0)</f>
        <v/>
      </c>
      <c r="Y5383" s="4">
        <f>SUM($S5383:$X5383)</f>
        <v/>
      </c>
      <c r="Z5383" s="4">
        <f>IF(COUNT($M5383:$N5383)=0,"データ無",IF($Y5383&gt;=スコアリング基準!$B$30,"S",IF($Y5383&gt;=スコアリング基準!$B$31,"A",IF($Y5383&gt;=スコアリング基準!$B$32,"B","C"))))</f>
        <v/>
      </c>
      <c r="AA5383">
        <f>IFERROR(INDEX(実績DB!$I$3:$I$104,MATCH($B5383&amp;$C5383,実績DB!$J$3:$J$104,0)),"")</f>
        <v/>
      </c>
    </row>
    <row r="5384">
      <c r="A5384" t="n">
        <v>5382</v>
      </c>
      <c r="B5384" t="inlineStr">
        <is>
          <t>四国</t>
        </is>
      </c>
      <c r="C5384" t="inlineStr">
        <is>
          <t>枝松変電所</t>
        </is>
      </c>
      <c r="D5384" t="inlineStr">
        <is>
          <t>愛媛県</t>
        </is>
      </c>
      <c r="E5384" t="n">
        <v>66</v>
      </c>
      <c r="F5384" t="n">
        <v>6</v>
      </c>
      <c r="G5384" s="3" t="n">
        <v>33.835097</v>
      </c>
      <c r="H5384" s="3" t="n">
        <v>132.786258</v>
      </c>
      <c r="I5384" t="inlineStr">
        <is>
          <t>Google Places(名称一致)</t>
        </is>
      </c>
      <c r="J5384" t="n">
        <v>57</v>
      </c>
      <c r="K5384" t="n">
        <v>57</v>
      </c>
      <c r="L5384" t="n">
        <v>-4</v>
      </c>
      <c r="M5384" t="n">
        <v>53</v>
      </c>
      <c r="O5384" t="inlineStr">
        <is>
          <t>不可 #3</t>
        </is>
      </c>
      <c r="P5384" t="inlineStr">
        <is>
          <t>なし</t>
        </is>
      </c>
      <c r="R5384" s="4">
        <f>IF(COUNT($M5384:$N5384)=0,"",IF(AND(IF($N5384&lt;&gt;"",$N5384,$M5384)&lt;=0,$O5384&lt;&gt;"可"),"警告",""))</f>
        <v/>
      </c>
      <c r="S5384" s="4">
        <f>IF(COUNT($M5384:$N5384)=0,0,IF(IF($N5384&lt;&gt;"",$N5384,$M5384)&gt;=スコアリング基準!$B$20,スコアリング基準!$C$20,IF(IF($N5384&lt;&gt;"",$N5384,$M5384)&gt;=スコアリング基準!$B$21,スコアリング基準!$C$21,IF(IF($N5384&lt;&gt;"",$N5384,$M5384)&gt;0,スコアリング基準!$C$22,0))))</f>
        <v/>
      </c>
      <c r="T5384" s="4">
        <f>IF($O5384="可",スコアリング基準!$C$23,0)</f>
        <v/>
      </c>
      <c r="U5384" s="4">
        <f>IF(OR(COUNT($K5384:$L5384)&lt;2,$K5384=0),0,IF(ABS($L5384)/$K5384&lt;=スコアリング基準!$B$24,スコアリング基準!$C$24,IF(ABS($L5384)/$K5384&lt;=スコアリング基準!$B$25,スコアリング基準!$C$25,IF(ABS($L5384)/$K5384&lt;=スコアリング基準!$B$26,スコアリング基準!$C$26,0))))</f>
        <v/>
      </c>
      <c r="V5384" s="4">
        <f>IF($P5384="なし",スコアリング基準!$C$27,0)</f>
        <v/>
      </c>
      <c r="W5384" s="4">
        <f>IF($F5384="",0,IF(ISNUMBER($F5384),IF($F5384&lt;=スコアリング基準!$B$28,スコアリング基準!$C$28,スコアリング基準!$C$29),0))</f>
        <v/>
      </c>
      <c r="X5384" s="4">
        <f>IFERROR(VLOOKUP($B5384,スコアリング基準!$A$36:$B$46,2,FALSE),0)</f>
        <v/>
      </c>
      <c r="Y5384" s="4">
        <f>SUM($S5384:$X5384)</f>
        <v/>
      </c>
      <c r="Z5384" s="4">
        <f>IF(COUNT($M5384:$N5384)=0,"データ無",IF($Y5384&gt;=スコアリング基準!$B$30,"S",IF($Y5384&gt;=スコアリング基準!$B$31,"A",IF($Y5384&gt;=スコアリング基準!$B$32,"B","C"))))</f>
        <v/>
      </c>
      <c r="AA5384">
        <f>IFERROR(INDEX(実績DB!$I$3:$I$104,MATCH($B5384&amp;$C5384,実績DB!$J$3:$J$104,0)),"")</f>
        <v/>
      </c>
    </row>
    <row r="5385">
      <c r="A5385" t="n">
        <v>5383</v>
      </c>
      <c r="B5385" t="inlineStr">
        <is>
          <t>四国</t>
        </is>
      </c>
      <c r="C5385" t="inlineStr">
        <is>
          <t>柳井田変電所</t>
        </is>
      </c>
      <c r="D5385" t="inlineStr">
        <is>
          <t>愛媛県</t>
        </is>
      </c>
      <c r="E5385" t="n">
        <v>66</v>
      </c>
      <c r="F5385" t="n">
        <v>6</v>
      </c>
      <c r="G5385" s="3" t="n"/>
      <c r="H5385" s="3" t="n"/>
      <c r="I5385" t="inlineStr">
        <is>
          <t>未取得</t>
        </is>
      </c>
      <c r="J5385" t="n">
        <v>52</v>
      </c>
      <c r="K5385" t="n">
        <v>52</v>
      </c>
      <c r="L5385" t="n">
        <v>-7</v>
      </c>
      <c r="M5385" t="n">
        <v>45</v>
      </c>
      <c r="O5385" t="inlineStr">
        <is>
          <t>不可 #3</t>
        </is>
      </c>
      <c r="P5385" t="inlineStr">
        <is>
          <t>なし</t>
        </is>
      </c>
      <c r="R5385" s="4">
        <f>IF(COUNT($M5385:$N5385)=0,"",IF(AND(IF($N5385&lt;&gt;"",$N5385,$M5385)&lt;=0,$O5385&lt;&gt;"可"),"警告",""))</f>
        <v/>
      </c>
      <c r="S5385" s="4">
        <f>IF(COUNT($M5385:$N5385)=0,0,IF(IF($N5385&lt;&gt;"",$N5385,$M5385)&gt;=スコアリング基準!$B$20,スコアリング基準!$C$20,IF(IF($N5385&lt;&gt;"",$N5385,$M5385)&gt;=スコアリング基準!$B$21,スコアリング基準!$C$21,IF(IF($N5385&lt;&gt;"",$N5385,$M5385)&gt;0,スコアリング基準!$C$22,0))))</f>
        <v/>
      </c>
      <c r="T5385" s="4">
        <f>IF($O5385="可",スコアリング基準!$C$23,0)</f>
        <v/>
      </c>
      <c r="U5385" s="4">
        <f>IF(OR(COUNT($K5385:$L5385)&lt;2,$K5385=0),0,IF(ABS($L5385)/$K5385&lt;=スコアリング基準!$B$24,スコアリング基準!$C$24,IF(ABS($L5385)/$K5385&lt;=スコアリング基準!$B$25,スコアリング基準!$C$25,IF(ABS($L5385)/$K5385&lt;=スコアリング基準!$B$26,スコアリング基準!$C$26,0))))</f>
        <v/>
      </c>
      <c r="V5385" s="4">
        <f>IF($P5385="なし",スコアリング基準!$C$27,0)</f>
        <v/>
      </c>
      <c r="W5385" s="4">
        <f>IF($F5385="",0,IF(ISNUMBER($F5385),IF($F5385&lt;=スコアリング基準!$B$28,スコアリング基準!$C$28,スコアリング基準!$C$29),0))</f>
        <v/>
      </c>
      <c r="X5385" s="4">
        <f>IFERROR(VLOOKUP($B5385,スコアリング基準!$A$36:$B$46,2,FALSE),0)</f>
        <v/>
      </c>
      <c r="Y5385" s="4">
        <f>SUM($S5385:$X5385)</f>
        <v/>
      </c>
      <c r="Z5385" s="4">
        <f>IF(COUNT($M5385:$N5385)=0,"データ無",IF($Y5385&gt;=スコアリング基準!$B$30,"S",IF($Y5385&gt;=スコアリング基準!$B$31,"A",IF($Y5385&gt;=スコアリング基準!$B$32,"B","C"))))</f>
        <v/>
      </c>
      <c r="AA5385">
        <f>IFERROR(INDEX(実績DB!$I$3:$I$104,MATCH($B5385&amp;$C5385,実績DB!$J$3:$J$104,0)),"")</f>
        <v/>
      </c>
    </row>
    <row r="5386">
      <c r="A5386" t="n">
        <v>5384</v>
      </c>
      <c r="B5386" t="inlineStr">
        <is>
          <t>四国</t>
        </is>
      </c>
      <c r="C5386" t="inlineStr">
        <is>
          <t>柳瀬変電所</t>
        </is>
      </c>
      <c r="D5386" t="inlineStr">
        <is>
          <t>愛媛県</t>
        </is>
      </c>
      <c r="E5386" t="n">
        <v>66</v>
      </c>
      <c r="F5386" t="n">
        <v>6</v>
      </c>
      <c r="G5386" s="3" t="n"/>
      <c r="H5386" s="3" t="n"/>
      <c r="I5386" t="inlineStr">
        <is>
          <t>未取得</t>
        </is>
      </c>
      <c r="J5386" t="n">
        <v>4</v>
      </c>
      <c r="K5386" t="n">
        <v>4</v>
      </c>
      <c r="L5386" t="n">
        <v>0</v>
      </c>
      <c r="M5386" t="n">
        <v>4</v>
      </c>
      <c r="O5386" t="inlineStr">
        <is>
          <t>不可 #3</t>
        </is>
      </c>
      <c r="P5386" t="inlineStr">
        <is>
          <t>なし</t>
        </is>
      </c>
      <c r="R5386" s="4">
        <f>IF(COUNT($M5386:$N5386)=0,"",IF(AND(IF($N5386&lt;&gt;"",$N5386,$M5386)&lt;=0,$O5386&lt;&gt;"可"),"警告",""))</f>
        <v/>
      </c>
      <c r="S5386" s="4">
        <f>IF(COUNT($M5386:$N5386)=0,0,IF(IF($N5386&lt;&gt;"",$N5386,$M5386)&gt;=スコアリング基準!$B$20,スコアリング基準!$C$20,IF(IF($N5386&lt;&gt;"",$N5386,$M5386)&gt;=スコアリング基準!$B$21,スコアリング基準!$C$21,IF(IF($N5386&lt;&gt;"",$N5386,$M5386)&gt;0,スコアリング基準!$C$22,0))))</f>
        <v/>
      </c>
      <c r="T5386" s="4">
        <f>IF($O5386="可",スコアリング基準!$C$23,0)</f>
        <v/>
      </c>
      <c r="U5386" s="4">
        <f>IF(OR(COUNT($K5386:$L5386)&lt;2,$K5386=0),0,IF(ABS($L5386)/$K5386&lt;=スコアリング基準!$B$24,スコアリング基準!$C$24,IF(ABS($L5386)/$K5386&lt;=スコアリング基準!$B$25,スコアリング基準!$C$25,IF(ABS($L5386)/$K5386&lt;=スコアリング基準!$B$26,スコアリング基準!$C$26,0))))</f>
        <v/>
      </c>
      <c r="V5386" s="4">
        <f>IF($P5386="なし",スコアリング基準!$C$27,0)</f>
        <v/>
      </c>
      <c r="W5386" s="4">
        <f>IF($F5386="",0,IF(ISNUMBER($F5386),IF($F5386&lt;=スコアリング基準!$B$28,スコアリング基準!$C$28,スコアリング基準!$C$29),0))</f>
        <v/>
      </c>
      <c r="X5386" s="4">
        <f>IFERROR(VLOOKUP($B5386,スコアリング基準!$A$36:$B$46,2,FALSE),0)</f>
        <v/>
      </c>
      <c r="Y5386" s="4">
        <f>SUM($S5386:$X5386)</f>
        <v/>
      </c>
      <c r="Z5386" s="4">
        <f>IF(COUNT($M5386:$N5386)=0,"データ無",IF($Y5386&gt;=スコアリング基準!$B$30,"S",IF($Y5386&gt;=スコアリング基準!$B$31,"A",IF($Y5386&gt;=スコアリング基準!$B$32,"B","C"))))</f>
        <v/>
      </c>
      <c r="AA5386">
        <f>IFERROR(INDEX(実績DB!$I$3:$I$104,MATCH($B5386&amp;$C5386,実績DB!$J$3:$J$104,0)),"")</f>
        <v/>
      </c>
    </row>
    <row r="5387">
      <c r="A5387" t="n">
        <v>5385</v>
      </c>
      <c r="B5387" t="inlineStr">
        <is>
          <t>四国</t>
        </is>
      </c>
      <c r="C5387" t="inlineStr">
        <is>
          <t>桂浜変電所</t>
        </is>
      </c>
      <c r="D5387" t="inlineStr">
        <is>
          <t>高知県</t>
        </is>
      </c>
      <c r="E5387" t="n">
        <v>66</v>
      </c>
      <c r="F5387" t="n">
        <v>6.6</v>
      </c>
      <c r="G5387" s="3" t="n">
        <v>33.504379</v>
      </c>
      <c r="H5387" s="3" t="n">
        <v>133.541516</v>
      </c>
      <c r="I5387" t="inlineStr">
        <is>
          <t>Google Places(名称一致)</t>
        </is>
      </c>
      <c r="J5387" t="n">
        <v>23</v>
      </c>
      <c r="K5387" t="n">
        <v>23</v>
      </c>
      <c r="L5387" t="n">
        <v>-12</v>
      </c>
      <c r="M5387" t="n">
        <v>11</v>
      </c>
      <c r="O5387" t="inlineStr">
        <is>
          <t>不可 #2</t>
        </is>
      </c>
      <c r="P5387" t="inlineStr">
        <is>
          <t>なし</t>
        </is>
      </c>
      <c r="R5387" s="4">
        <f>IF(COUNT($M5387:$N5387)=0,"",IF(AND(IF($N5387&lt;&gt;"",$N5387,$M5387)&lt;=0,$O5387&lt;&gt;"可"),"警告",""))</f>
        <v/>
      </c>
      <c r="S5387" s="4">
        <f>IF(COUNT($M5387:$N5387)=0,0,IF(IF($N5387&lt;&gt;"",$N5387,$M5387)&gt;=スコアリング基準!$B$20,スコアリング基準!$C$20,IF(IF($N5387&lt;&gt;"",$N5387,$M5387)&gt;=スコアリング基準!$B$21,スコアリング基準!$C$21,IF(IF($N5387&lt;&gt;"",$N5387,$M5387)&gt;0,スコアリング基準!$C$22,0))))</f>
        <v/>
      </c>
      <c r="T5387" s="4">
        <f>IF($O5387="可",スコアリング基準!$C$23,0)</f>
        <v/>
      </c>
      <c r="U5387" s="4">
        <f>IF(OR(COUNT($K5387:$L5387)&lt;2,$K5387=0),0,IF(ABS($L5387)/$K5387&lt;=スコアリング基準!$B$24,スコアリング基準!$C$24,IF(ABS($L5387)/$K5387&lt;=スコアリング基準!$B$25,スコアリング基準!$C$25,IF(ABS($L5387)/$K5387&lt;=スコアリング基準!$B$26,スコアリング基準!$C$26,0))))</f>
        <v/>
      </c>
      <c r="V5387" s="4">
        <f>IF($P5387="なし",スコアリング基準!$C$27,0)</f>
        <v/>
      </c>
      <c r="W5387" s="4">
        <f>IF($F5387="",0,IF(ISNUMBER($F5387),IF($F5387&lt;=スコアリング基準!$B$28,スコアリング基準!$C$28,スコアリング基準!$C$29),0))</f>
        <v/>
      </c>
      <c r="X5387" s="4">
        <f>IFERROR(VLOOKUP($B5387,スコアリング基準!$A$36:$B$46,2,FALSE),0)</f>
        <v/>
      </c>
      <c r="Y5387" s="4">
        <f>SUM($S5387:$X5387)</f>
        <v/>
      </c>
      <c r="Z5387" s="4">
        <f>IF(COUNT($M5387:$N5387)=0,"データ無",IF($Y5387&gt;=スコアリング基準!$B$30,"S",IF($Y5387&gt;=スコアリング基準!$B$31,"A",IF($Y5387&gt;=スコアリング基準!$B$32,"B","C"))))</f>
        <v/>
      </c>
      <c r="AA5387">
        <f>IFERROR(INDEX(実績DB!$I$3:$I$104,MATCH($B5387&amp;$C5387,実績DB!$J$3:$J$104,0)),"")</f>
        <v/>
      </c>
    </row>
    <row r="5388">
      <c r="A5388" t="n">
        <v>5386</v>
      </c>
      <c r="B5388" t="inlineStr">
        <is>
          <t>四国</t>
        </is>
      </c>
      <c r="C5388" t="inlineStr">
        <is>
          <t>桑野変電所</t>
        </is>
      </c>
      <c r="D5388" t="inlineStr">
        <is>
          <t>徳島県</t>
        </is>
      </c>
      <c r="E5388" t="n">
        <v>66</v>
      </c>
      <c r="F5388" t="n">
        <v>6.6</v>
      </c>
      <c r="G5388" s="3" t="n">
        <v>33.87265</v>
      </c>
      <c r="H5388" s="3" t="n">
        <v>134.61628</v>
      </c>
      <c r="I5388" t="inlineStr">
        <is>
          <t>OSM実測(名称一致)</t>
        </is>
      </c>
      <c r="J5388" t="n">
        <v>38</v>
      </c>
      <c r="K5388" t="n">
        <v>38</v>
      </c>
      <c r="L5388" t="n">
        <v>-21</v>
      </c>
      <c r="M5388" t="n">
        <v>17</v>
      </c>
      <c r="O5388" t="inlineStr">
        <is>
          <t>不可 #2</t>
        </is>
      </c>
      <c r="P5388" t="inlineStr">
        <is>
          <t>有り</t>
        </is>
      </c>
      <c r="R5388" s="4">
        <f>IF(COUNT($M5388:$N5388)=0,"",IF(AND(IF($N5388&lt;&gt;"",$N5388,$M5388)&lt;=0,$O5388&lt;&gt;"可"),"警告",""))</f>
        <v/>
      </c>
      <c r="S5388" s="4">
        <f>IF(COUNT($M5388:$N5388)=0,0,IF(IF($N5388&lt;&gt;"",$N5388,$M5388)&gt;=スコアリング基準!$B$20,スコアリング基準!$C$20,IF(IF($N5388&lt;&gt;"",$N5388,$M5388)&gt;=スコアリング基準!$B$21,スコアリング基準!$C$21,IF(IF($N5388&lt;&gt;"",$N5388,$M5388)&gt;0,スコアリング基準!$C$22,0))))</f>
        <v/>
      </c>
      <c r="T5388" s="4">
        <f>IF($O5388="可",スコアリング基準!$C$23,0)</f>
        <v/>
      </c>
      <c r="U5388" s="4">
        <f>IF(OR(COUNT($K5388:$L5388)&lt;2,$K5388=0),0,IF(ABS($L5388)/$K5388&lt;=スコアリング基準!$B$24,スコアリング基準!$C$24,IF(ABS($L5388)/$K5388&lt;=スコアリング基準!$B$25,スコアリング基準!$C$25,IF(ABS($L5388)/$K5388&lt;=スコアリング基準!$B$26,スコアリング基準!$C$26,0))))</f>
        <v/>
      </c>
      <c r="V5388" s="4">
        <f>IF($P5388="なし",スコアリング基準!$C$27,0)</f>
        <v/>
      </c>
      <c r="W5388" s="4">
        <f>IF($F5388="",0,IF(ISNUMBER($F5388),IF($F5388&lt;=スコアリング基準!$B$28,スコアリング基準!$C$28,スコアリング基準!$C$29),0))</f>
        <v/>
      </c>
      <c r="X5388" s="4">
        <f>IFERROR(VLOOKUP($B5388,スコアリング基準!$A$36:$B$46,2,FALSE),0)</f>
        <v/>
      </c>
      <c r="Y5388" s="4">
        <f>SUM($S5388:$X5388)</f>
        <v/>
      </c>
      <c r="Z5388" s="4">
        <f>IF(COUNT($M5388:$N5388)=0,"データ無",IF($Y5388&gt;=スコアリング基準!$B$30,"S",IF($Y5388&gt;=スコアリング基準!$B$31,"A",IF($Y5388&gt;=スコアリング基準!$B$32,"B","C"))))</f>
        <v/>
      </c>
      <c r="AA5388">
        <f>IFERROR(INDEX(実績DB!$I$3:$I$104,MATCH($B5388&amp;$C5388,実績DB!$J$3:$J$104,0)),"")</f>
        <v/>
      </c>
    </row>
    <row r="5389">
      <c r="A5389" t="n">
        <v>5387</v>
      </c>
      <c r="B5389" t="inlineStr">
        <is>
          <t>四国</t>
        </is>
      </c>
      <c r="C5389" t="inlineStr">
        <is>
          <t>梼原川第一変電所</t>
        </is>
      </c>
      <c r="D5389" t="inlineStr">
        <is>
          <t>高知県</t>
        </is>
      </c>
      <c r="E5389" t="n">
        <v>66</v>
      </c>
      <c r="F5389" t="n">
        <v>6.6</v>
      </c>
      <c r="G5389" s="3" t="n"/>
      <c r="H5389" s="3" t="n"/>
      <c r="I5389" t="inlineStr">
        <is>
          <t>未取得</t>
        </is>
      </c>
      <c r="J5389" t="n">
        <v>7</v>
      </c>
      <c r="K5389" t="n">
        <v>7</v>
      </c>
      <c r="L5389" t="n">
        <v>-4</v>
      </c>
      <c r="M5389" t="n">
        <v>3</v>
      </c>
      <c r="O5389" t="inlineStr">
        <is>
          <t>不可 #2</t>
        </is>
      </c>
      <c r="P5389" t="inlineStr">
        <is>
          <t>有り</t>
        </is>
      </c>
      <c r="R5389" s="4">
        <f>IF(COUNT($M5389:$N5389)=0,"",IF(AND(IF($N5389&lt;&gt;"",$N5389,$M5389)&lt;=0,$O5389&lt;&gt;"可"),"警告",""))</f>
        <v/>
      </c>
      <c r="S5389" s="4">
        <f>IF(COUNT($M5389:$N5389)=0,0,IF(IF($N5389&lt;&gt;"",$N5389,$M5389)&gt;=スコアリング基準!$B$20,スコアリング基準!$C$20,IF(IF($N5389&lt;&gt;"",$N5389,$M5389)&gt;=スコアリング基準!$B$21,スコアリング基準!$C$21,IF(IF($N5389&lt;&gt;"",$N5389,$M5389)&gt;0,スコアリング基準!$C$22,0))))</f>
        <v/>
      </c>
      <c r="T5389" s="4">
        <f>IF($O5389="可",スコアリング基準!$C$23,0)</f>
        <v/>
      </c>
      <c r="U5389" s="4">
        <f>IF(OR(COUNT($K5389:$L5389)&lt;2,$K5389=0),0,IF(ABS($L5389)/$K5389&lt;=スコアリング基準!$B$24,スコアリング基準!$C$24,IF(ABS($L5389)/$K5389&lt;=スコアリング基準!$B$25,スコアリング基準!$C$25,IF(ABS($L5389)/$K5389&lt;=スコアリング基準!$B$26,スコアリング基準!$C$26,0))))</f>
        <v/>
      </c>
      <c r="V5389" s="4">
        <f>IF($P5389="なし",スコアリング基準!$C$27,0)</f>
        <v/>
      </c>
      <c r="W5389" s="4">
        <f>IF($F5389="",0,IF(ISNUMBER($F5389),IF($F5389&lt;=スコアリング基準!$B$28,スコアリング基準!$C$28,スコアリング基準!$C$29),0))</f>
        <v/>
      </c>
      <c r="X5389" s="4">
        <f>IFERROR(VLOOKUP($B5389,スコアリング基準!$A$36:$B$46,2,FALSE),0)</f>
        <v/>
      </c>
      <c r="Y5389" s="4">
        <f>SUM($S5389:$X5389)</f>
        <v/>
      </c>
      <c r="Z5389" s="4">
        <f>IF(COUNT($M5389:$N5389)=0,"データ無",IF($Y5389&gt;=スコアリング基準!$B$30,"S",IF($Y5389&gt;=スコアリング基準!$B$31,"A",IF($Y5389&gt;=スコアリング基準!$B$32,"B","C"))))</f>
        <v/>
      </c>
      <c r="AA5389">
        <f>IFERROR(INDEX(実績DB!$I$3:$I$104,MATCH($B5389&amp;$C5389,実績DB!$J$3:$J$104,0)),"")</f>
        <v/>
      </c>
    </row>
    <row r="5390">
      <c r="A5390" t="n">
        <v>5388</v>
      </c>
      <c r="B5390" t="inlineStr">
        <is>
          <t>四国</t>
        </is>
      </c>
      <c r="C5390" t="inlineStr">
        <is>
          <t>梼原川第二変電所</t>
        </is>
      </c>
      <c r="D5390" t="inlineStr">
        <is>
          <t>高知県</t>
        </is>
      </c>
      <c r="E5390" t="n">
        <v>66</v>
      </c>
      <c r="F5390" t="n">
        <v>6.6</v>
      </c>
      <c r="G5390" s="3" t="n"/>
      <c r="H5390" s="3" t="n"/>
      <c r="I5390" t="inlineStr">
        <is>
          <t>未取得</t>
        </is>
      </c>
      <c r="J5390" t="n">
        <v>4</v>
      </c>
      <c r="K5390" t="n">
        <v>4</v>
      </c>
      <c r="L5390" t="n">
        <v>-2</v>
      </c>
      <c r="M5390" t="n">
        <v>2</v>
      </c>
      <c r="O5390" t="inlineStr">
        <is>
          <t>不可 #2</t>
        </is>
      </c>
      <c r="P5390" t="inlineStr">
        <is>
          <t>有り</t>
        </is>
      </c>
      <c r="R5390" s="4">
        <f>IF(COUNT($M5390:$N5390)=0,"",IF(AND(IF($N5390&lt;&gt;"",$N5390,$M5390)&lt;=0,$O5390&lt;&gt;"可"),"警告",""))</f>
        <v/>
      </c>
      <c r="S5390" s="4">
        <f>IF(COUNT($M5390:$N5390)=0,0,IF(IF($N5390&lt;&gt;"",$N5390,$M5390)&gt;=スコアリング基準!$B$20,スコアリング基準!$C$20,IF(IF($N5390&lt;&gt;"",$N5390,$M5390)&gt;=スコアリング基準!$B$21,スコアリング基準!$C$21,IF(IF($N5390&lt;&gt;"",$N5390,$M5390)&gt;0,スコアリング基準!$C$22,0))))</f>
        <v/>
      </c>
      <c r="T5390" s="4">
        <f>IF($O5390="可",スコアリング基準!$C$23,0)</f>
        <v/>
      </c>
      <c r="U5390" s="4">
        <f>IF(OR(COUNT($K5390:$L5390)&lt;2,$K5390=0),0,IF(ABS($L5390)/$K5390&lt;=スコアリング基準!$B$24,スコアリング基準!$C$24,IF(ABS($L5390)/$K5390&lt;=スコアリング基準!$B$25,スコアリング基準!$C$25,IF(ABS($L5390)/$K5390&lt;=スコアリング基準!$B$26,スコアリング基準!$C$26,0))))</f>
        <v/>
      </c>
      <c r="V5390" s="4">
        <f>IF($P5390="なし",スコアリング基準!$C$27,0)</f>
        <v/>
      </c>
      <c r="W5390" s="4">
        <f>IF($F5390="",0,IF(ISNUMBER($F5390),IF($F5390&lt;=スコアリング基準!$B$28,スコアリング基準!$C$28,スコアリング基準!$C$29),0))</f>
        <v/>
      </c>
      <c r="X5390" s="4">
        <f>IFERROR(VLOOKUP($B5390,スコアリング基準!$A$36:$B$46,2,FALSE),0)</f>
        <v/>
      </c>
      <c r="Y5390" s="4">
        <f>SUM($S5390:$X5390)</f>
        <v/>
      </c>
      <c r="Z5390" s="4">
        <f>IF(COUNT($M5390:$N5390)=0,"データ無",IF($Y5390&gt;=スコアリング基準!$B$30,"S",IF($Y5390&gt;=スコアリング基準!$B$31,"A",IF($Y5390&gt;=スコアリング基準!$B$32,"B","C"))))</f>
        <v/>
      </c>
      <c r="AA5390">
        <f>IFERROR(INDEX(実績DB!$I$3:$I$104,MATCH($B5390&amp;$C5390,実績DB!$J$3:$J$104,0)),"")</f>
        <v/>
      </c>
    </row>
    <row r="5391">
      <c r="A5391" t="n">
        <v>5389</v>
      </c>
      <c r="B5391" t="inlineStr">
        <is>
          <t>四国</t>
        </is>
      </c>
      <c r="C5391" t="inlineStr">
        <is>
          <t>横林変電所</t>
        </is>
      </c>
      <c r="D5391" t="inlineStr">
        <is>
          <t>愛媛県</t>
        </is>
      </c>
      <c r="E5391" t="n">
        <v>66</v>
      </c>
      <c r="F5391" t="n">
        <v>6</v>
      </c>
      <c r="G5391" s="3" t="n"/>
      <c r="H5391" s="3" t="n"/>
      <c r="I5391" t="inlineStr">
        <is>
          <t>未取得</t>
        </is>
      </c>
      <c r="J5391" t="n">
        <v>9</v>
      </c>
      <c r="K5391" t="n">
        <v>9</v>
      </c>
      <c r="L5391" t="n">
        <v>0</v>
      </c>
      <c r="M5391" t="n">
        <v>9</v>
      </c>
      <c r="O5391" t="inlineStr">
        <is>
          <t>不可 #3</t>
        </is>
      </c>
      <c r="P5391" t="inlineStr">
        <is>
          <t>有り</t>
        </is>
      </c>
      <c r="R5391" s="4">
        <f>IF(COUNT($M5391:$N5391)=0,"",IF(AND(IF($N5391&lt;&gt;"",$N5391,$M5391)&lt;=0,$O5391&lt;&gt;"可"),"警告",""))</f>
        <v/>
      </c>
      <c r="S5391" s="4">
        <f>IF(COUNT($M5391:$N5391)=0,0,IF(IF($N5391&lt;&gt;"",$N5391,$M5391)&gt;=スコアリング基準!$B$20,スコアリング基準!$C$20,IF(IF($N5391&lt;&gt;"",$N5391,$M5391)&gt;=スコアリング基準!$B$21,スコアリング基準!$C$21,IF(IF($N5391&lt;&gt;"",$N5391,$M5391)&gt;0,スコアリング基準!$C$22,0))))</f>
        <v/>
      </c>
      <c r="T5391" s="4">
        <f>IF($O5391="可",スコアリング基準!$C$23,0)</f>
        <v/>
      </c>
      <c r="U5391" s="4">
        <f>IF(OR(COUNT($K5391:$L5391)&lt;2,$K5391=0),0,IF(ABS($L5391)/$K5391&lt;=スコアリング基準!$B$24,スコアリング基準!$C$24,IF(ABS($L5391)/$K5391&lt;=スコアリング基準!$B$25,スコアリング基準!$C$25,IF(ABS($L5391)/$K5391&lt;=スコアリング基準!$B$26,スコアリング基準!$C$26,0))))</f>
        <v/>
      </c>
      <c r="V5391" s="4">
        <f>IF($P5391="なし",スコアリング基準!$C$27,0)</f>
        <v/>
      </c>
      <c r="W5391" s="4">
        <f>IF($F5391="",0,IF(ISNUMBER($F5391),IF($F5391&lt;=スコアリング基準!$B$28,スコアリング基準!$C$28,スコアリング基準!$C$29),0))</f>
        <v/>
      </c>
      <c r="X5391" s="4">
        <f>IFERROR(VLOOKUP($B5391,スコアリング基準!$A$36:$B$46,2,FALSE),0)</f>
        <v/>
      </c>
      <c r="Y5391" s="4">
        <f>SUM($S5391:$X5391)</f>
        <v/>
      </c>
      <c r="Z5391" s="4">
        <f>IF(COUNT($M5391:$N5391)=0,"データ無",IF($Y5391&gt;=スコアリング基準!$B$30,"S",IF($Y5391&gt;=スコアリング基準!$B$31,"A",IF($Y5391&gt;=スコアリング基準!$B$32,"B","C"))))</f>
        <v/>
      </c>
      <c r="AA5391">
        <f>IFERROR(INDEX(実績DB!$I$3:$I$104,MATCH($B5391&amp;$C5391,実績DB!$J$3:$J$104,0)),"")</f>
        <v/>
      </c>
    </row>
    <row r="5392">
      <c r="A5392" t="n">
        <v>5390</v>
      </c>
      <c r="B5392" t="inlineStr">
        <is>
          <t>四国</t>
        </is>
      </c>
      <c r="C5392" t="inlineStr">
        <is>
          <t>橘変電所</t>
        </is>
      </c>
      <c r="D5392" t="inlineStr">
        <is>
          <t>徳島県</t>
        </is>
      </c>
      <c r="E5392" t="n">
        <v>66</v>
      </c>
      <c r="F5392" t="n">
        <v>6.6</v>
      </c>
      <c r="G5392" s="3" t="n"/>
      <c r="H5392" s="3" t="n"/>
      <c r="I5392" t="inlineStr">
        <is>
          <t>未取得</t>
        </is>
      </c>
      <c r="J5392" t="n">
        <v>16</v>
      </c>
      <c r="K5392" t="n">
        <v>16</v>
      </c>
      <c r="L5392" t="n">
        <v>-5</v>
      </c>
      <c r="M5392" t="n">
        <v>11</v>
      </c>
      <c r="O5392" t="inlineStr">
        <is>
          <t>不可 #2</t>
        </is>
      </c>
      <c r="P5392" t="inlineStr">
        <is>
          <t>有り</t>
        </is>
      </c>
      <c r="R5392" s="4">
        <f>IF(COUNT($M5392:$N5392)=0,"",IF(AND(IF($N5392&lt;&gt;"",$N5392,$M5392)&lt;=0,$O5392&lt;&gt;"可"),"警告",""))</f>
        <v/>
      </c>
      <c r="S5392" s="4">
        <f>IF(COUNT($M5392:$N5392)=0,0,IF(IF($N5392&lt;&gt;"",$N5392,$M5392)&gt;=スコアリング基準!$B$20,スコアリング基準!$C$20,IF(IF($N5392&lt;&gt;"",$N5392,$M5392)&gt;=スコアリング基準!$B$21,スコアリング基準!$C$21,IF(IF($N5392&lt;&gt;"",$N5392,$M5392)&gt;0,スコアリング基準!$C$22,0))))</f>
        <v/>
      </c>
      <c r="T5392" s="4">
        <f>IF($O5392="可",スコアリング基準!$C$23,0)</f>
        <v/>
      </c>
      <c r="U5392" s="4">
        <f>IF(OR(COUNT($K5392:$L5392)&lt;2,$K5392=0),0,IF(ABS($L5392)/$K5392&lt;=スコアリング基準!$B$24,スコアリング基準!$C$24,IF(ABS($L5392)/$K5392&lt;=スコアリング基準!$B$25,スコアリング基準!$C$25,IF(ABS($L5392)/$K5392&lt;=スコアリング基準!$B$26,スコアリング基準!$C$26,0))))</f>
        <v/>
      </c>
      <c r="V5392" s="4">
        <f>IF($P5392="なし",スコアリング基準!$C$27,0)</f>
        <v/>
      </c>
      <c r="W5392" s="4">
        <f>IF($F5392="",0,IF(ISNUMBER($F5392),IF($F5392&lt;=スコアリング基準!$B$28,スコアリング基準!$C$28,スコアリング基準!$C$29),0))</f>
        <v/>
      </c>
      <c r="X5392" s="4">
        <f>IFERROR(VLOOKUP($B5392,スコアリング基準!$A$36:$B$46,2,FALSE),0)</f>
        <v/>
      </c>
      <c r="Y5392" s="4">
        <f>SUM($S5392:$X5392)</f>
        <v/>
      </c>
      <c r="Z5392" s="4">
        <f>IF(COUNT($M5392:$N5392)=0,"データ無",IF($Y5392&gt;=スコアリング基準!$B$30,"S",IF($Y5392&gt;=スコアリング基準!$B$31,"A",IF($Y5392&gt;=スコアリング基準!$B$32,"B","C"))))</f>
        <v/>
      </c>
      <c r="AA5392">
        <f>IFERROR(INDEX(実績DB!$I$3:$I$104,MATCH($B5392&amp;$C5392,実績DB!$J$3:$J$104,0)),"")</f>
        <v/>
      </c>
    </row>
    <row r="5393">
      <c r="A5393" t="n">
        <v>5391</v>
      </c>
      <c r="B5393" t="inlineStr">
        <is>
          <t>四国</t>
        </is>
      </c>
      <c r="C5393" t="inlineStr">
        <is>
          <t>永瀬変電所</t>
        </is>
      </c>
      <c r="D5393" t="inlineStr">
        <is>
          <t>高知県</t>
        </is>
      </c>
      <c r="E5393" t="n">
        <v>66</v>
      </c>
      <c r="F5393" t="n">
        <v>6.6</v>
      </c>
      <c r="G5393" s="3" t="n">
        <v>33.677492</v>
      </c>
      <c r="H5393" s="3" t="n">
        <v>133.837263</v>
      </c>
      <c r="I5393" t="inlineStr">
        <is>
          <t>Google Places(名称一致)</t>
        </is>
      </c>
      <c r="J5393" t="n">
        <v>5</v>
      </c>
      <c r="K5393" t="n">
        <v>5</v>
      </c>
      <c r="L5393" t="n">
        <v>-5</v>
      </c>
      <c r="M5393" t="n">
        <v>0</v>
      </c>
      <c r="O5393" t="inlineStr">
        <is>
          <t>不可 #2</t>
        </is>
      </c>
      <c r="P5393" t="inlineStr">
        <is>
          <t>有り</t>
        </is>
      </c>
      <c r="R5393" s="4">
        <f>IF(COUNT($M5393:$N5393)=0,"",IF(AND(IF($N5393&lt;&gt;"",$N5393,$M5393)&lt;=0,$O5393&lt;&gt;"可"),"警告",""))</f>
        <v/>
      </c>
      <c r="S5393" s="4">
        <f>IF(COUNT($M5393:$N5393)=0,0,IF(IF($N5393&lt;&gt;"",$N5393,$M5393)&gt;=スコアリング基準!$B$20,スコアリング基準!$C$20,IF(IF($N5393&lt;&gt;"",$N5393,$M5393)&gt;=スコアリング基準!$B$21,スコアリング基準!$C$21,IF(IF($N5393&lt;&gt;"",$N5393,$M5393)&gt;0,スコアリング基準!$C$22,0))))</f>
        <v/>
      </c>
      <c r="T5393" s="4">
        <f>IF($O5393="可",スコアリング基準!$C$23,0)</f>
        <v/>
      </c>
      <c r="U5393" s="4">
        <f>IF(OR(COUNT($K5393:$L5393)&lt;2,$K5393=0),0,IF(ABS($L5393)/$K5393&lt;=スコアリング基準!$B$24,スコアリング基準!$C$24,IF(ABS($L5393)/$K5393&lt;=スコアリング基準!$B$25,スコアリング基準!$C$25,IF(ABS($L5393)/$K5393&lt;=スコアリング基準!$B$26,スコアリング基準!$C$26,0))))</f>
        <v/>
      </c>
      <c r="V5393" s="4">
        <f>IF($P5393="なし",スコアリング基準!$C$27,0)</f>
        <v/>
      </c>
      <c r="W5393" s="4">
        <f>IF($F5393="",0,IF(ISNUMBER($F5393),IF($F5393&lt;=スコアリング基準!$B$28,スコアリング基準!$C$28,スコアリング基準!$C$29),0))</f>
        <v/>
      </c>
      <c r="X5393" s="4">
        <f>IFERROR(VLOOKUP($B5393,スコアリング基準!$A$36:$B$46,2,FALSE),0)</f>
        <v/>
      </c>
      <c r="Y5393" s="4">
        <f>SUM($S5393:$X5393)</f>
        <v/>
      </c>
      <c r="Z5393" s="4">
        <f>IF(COUNT($M5393:$N5393)=0,"データ無",IF($Y5393&gt;=スコアリング基準!$B$30,"S",IF($Y5393&gt;=スコアリング基準!$B$31,"A",IF($Y5393&gt;=スコアリング基準!$B$32,"B","C"))))</f>
        <v/>
      </c>
      <c r="AA5393">
        <f>IFERROR(INDEX(実績DB!$I$3:$I$104,MATCH($B5393&amp;$C5393,実績DB!$J$3:$J$104,0)),"")</f>
        <v/>
      </c>
    </row>
    <row r="5394">
      <c r="A5394" t="n">
        <v>5392</v>
      </c>
      <c r="B5394" t="inlineStr">
        <is>
          <t>四国</t>
        </is>
      </c>
      <c r="C5394" t="inlineStr">
        <is>
          <t>江の口変電所</t>
        </is>
      </c>
      <c r="D5394" t="inlineStr">
        <is>
          <t>高知県</t>
        </is>
      </c>
      <c r="E5394" t="n">
        <v>66</v>
      </c>
      <c r="F5394" t="n">
        <v>6.6</v>
      </c>
      <c r="G5394" s="3" t="n">
        <v>33.571527</v>
      </c>
      <c r="H5394" s="3" t="n">
        <v>133.538115</v>
      </c>
      <c r="I5394" t="inlineStr">
        <is>
          <t>Google Places(名称一致)</t>
        </is>
      </c>
      <c r="J5394" t="n">
        <v>42</v>
      </c>
      <c r="K5394" t="n">
        <v>42</v>
      </c>
      <c r="L5394" t="n">
        <v>-4</v>
      </c>
      <c r="M5394" t="n">
        <v>38</v>
      </c>
      <c r="O5394" t="inlineStr">
        <is>
          <t>不可 #2</t>
        </is>
      </c>
      <c r="P5394" t="inlineStr">
        <is>
          <t>なし</t>
        </is>
      </c>
      <c r="R5394" s="4">
        <f>IF(COUNT($M5394:$N5394)=0,"",IF(AND(IF($N5394&lt;&gt;"",$N5394,$M5394)&lt;=0,$O5394&lt;&gt;"可"),"警告",""))</f>
        <v/>
      </c>
      <c r="S5394" s="4">
        <f>IF(COUNT($M5394:$N5394)=0,0,IF(IF($N5394&lt;&gt;"",$N5394,$M5394)&gt;=スコアリング基準!$B$20,スコアリング基準!$C$20,IF(IF($N5394&lt;&gt;"",$N5394,$M5394)&gt;=スコアリング基準!$B$21,スコアリング基準!$C$21,IF(IF($N5394&lt;&gt;"",$N5394,$M5394)&gt;0,スコアリング基準!$C$22,0))))</f>
        <v/>
      </c>
      <c r="T5394" s="4">
        <f>IF($O5394="可",スコアリング基準!$C$23,0)</f>
        <v/>
      </c>
      <c r="U5394" s="4">
        <f>IF(OR(COUNT($K5394:$L5394)&lt;2,$K5394=0),0,IF(ABS($L5394)/$K5394&lt;=スコアリング基準!$B$24,スコアリング基準!$C$24,IF(ABS($L5394)/$K5394&lt;=スコアリング基準!$B$25,スコアリング基準!$C$25,IF(ABS($L5394)/$K5394&lt;=スコアリング基準!$B$26,スコアリング基準!$C$26,0))))</f>
        <v/>
      </c>
      <c r="V5394" s="4">
        <f>IF($P5394="なし",スコアリング基準!$C$27,0)</f>
        <v/>
      </c>
      <c r="W5394" s="4">
        <f>IF($F5394="",0,IF(ISNUMBER($F5394),IF($F5394&lt;=スコアリング基準!$B$28,スコアリング基準!$C$28,スコアリング基準!$C$29),0))</f>
        <v/>
      </c>
      <c r="X5394" s="4">
        <f>IFERROR(VLOOKUP($B5394,スコアリング基準!$A$36:$B$46,2,FALSE),0)</f>
        <v/>
      </c>
      <c r="Y5394" s="4">
        <f>SUM($S5394:$X5394)</f>
        <v/>
      </c>
      <c r="Z5394" s="4">
        <f>IF(COUNT($M5394:$N5394)=0,"データ無",IF($Y5394&gt;=スコアリング基準!$B$30,"S",IF($Y5394&gt;=スコアリング基準!$B$31,"A",IF($Y5394&gt;=スコアリング基準!$B$32,"B","C"))))</f>
        <v/>
      </c>
      <c r="AA5394">
        <f>IFERROR(INDEX(実績DB!$I$3:$I$104,MATCH($B5394&amp;$C5394,実績DB!$J$3:$J$104,0)),"")</f>
        <v/>
      </c>
    </row>
    <row r="5395">
      <c r="A5395" t="n">
        <v>5393</v>
      </c>
      <c r="B5395" t="inlineStr">
        <is>
          <t>四国</t>
        </is>
      </c>
      <c r="C5395" t="inlineStr">
        <is>
          <t>池田変電所</t>
        </is>
      </c>
      <c r="D5395" t="inlineStr">
        <is>
          <t>徳島県</t>
        </is>
      </c>
      <c r="E5395" t="n">
        <v>66</v>
      </c>
      <c r="F5395" t="n">
        <v>6.6</v>
      </c>
      <c r="G5395" s="3" t="n">
        <v>34.025299</v>
      </c>
      <c r="H5395" s="3" t="n">
        <v>133.811978</v>
      </c>
      <c r="I5395" t="inlineStr">
        <is>
          <t>Google Places(名称一致)</t>
        </is>
      </c>
      <c r="J5395" t="n">
        <v>28</v>
      </c>
      <c r="K5395" t="n">
        <v>28</v>
      </c>
      <c r="L5395" t="n">
        <v>-4</v>
      </c>
      <c r="M5395" t="n">
        <v>24</v>
      </c>
      <c r="O5395" t="inlineStr">
        <is>
          <t>不可 #2</t>
        </is>
      </c>
      <c r="P5395" t="inlineStr">
        <is>
          <t>有り</t>
        </is>
      </c>
      <c r="R5395" s="4">
        <f>IF(COUNT($M5395:$N5395)=0,"",IF(AND(IF($N5395&lt;&gt;"",$N5395,$M5395)&lt;=0,$O5395&lt;&gt;"可"),"警告",""))</f>
        <v/>
      </c>
      <c r="S5395" s="4">
        <f>IF(COUNT($M5395:$N5395)=0,0,IF(IF($N5395&lt;&gt;"",$N5395,$M5395)&gt;=スコアリング基準!$B$20,スコアリング基準!$C$20,IF(IF($N5395&lt;&gt;"",$N5395,$M5395)&gt;=スコアリング基準!$B$21,スコアリング基準!$C$21,IF(IF($N5395&lt;&gt;"",$N5395,$M5395)&gt;0,スコアリング基準!$C$22,0))))</f>
        <v/>
      </c>
      <c r="T5395" s="4">
        <f>IF($O5395="可",スコアリング基準!$C$23,0)</f>
        <v/>
      </c>
      <c r="U5395" s="4">
        <f>IF(OR(COUNT($K5395:$L5395)&lt;2,$K5395=0),0,IF(ABS($L5395)/$K5395&lt;=スコアリング基準!$B$24,スコアリング基準!$C$24,IF(ABS($L5395)/$K5395&lt;=スコアリング基準!$B$25,スコアリング基準!$C$25,IF(ABS($L5395)/$K5395&lt;=スコアリング基準!$B$26,スコアリング基準!$C$26,0))))</f>
        <v/>
      </c>
      <c r="V5395" s="4">
        <f>IF($P5395="なし",スコアリング基準!$C$27,0)</f>
        <v/>
      </c>
      <c r="W5395" s="4">
        <f>IF($F5395="",0,IF(ISNUMBER($F5395),IF($F5395&lt;=スコアリング基準!$B$28,スコアリング基準!$C$28,スコアリング基準!$C$29),0))</f>
        <v/>
      </c>
      <c r="X5395" s="4">
        <f>IFERROR(VLOOKUP($B5395,スコアリング基準!$A$36:$B$46,2,FALSE),0)</f>
        <v/>
      </c>
      <c r="Y5395" s="4">
        <f>SUM($S5395:$X5395)</f>
        <v/>
      </c>
      <c r="Z5395" s="4">
        <f>IF(COUNT($M5395:$N5395)=0,"データ無",IF($Y5395&gt;=スコアリング基準!$B$30,"S",IF($Y5395&gt;=スコアリング基準!$B$31,"A",IF($Y5395&gt;=スコアリング基準!$B$32,"B","C"))))</f>
        <v/>
      </c>
      <c r="AA5395">
        <f>IFERROR(INDEX(実績DB!$I$3:$I$104,MATCH($B5395&amp;$C5395,実績DB!$J$3:$J$104,0)),"")</f>
        <v/>
      </c>
    </row>
    <row r="5396">
      <c r="A5396" t="n">
        <v>5394</v>
      </c>
      <c r="B5396" t="inlineStr">
        <is>
          <t>四国</t>
        </is>
      </c>
      <c r="C5396" t="inlineStr">
        <is>
          <t>泉川変電所</t>
        </is>
      </c>
      <c r="D5396" t="inlineStr">
        <is>
          <t>愛媛県</t>
        </is>
      </c>
      <c r="E5396" t="n">
        <v>66</v>
      </c>
      <c r="F5396" t="n">
        <v>6</v>
      </c>
      <c r="G5396" s="3" t="n">
        <v>34.056283</v>
      </c>
      <c r="H5396" s="3" t="n">
        <v>132.994802</v>
      </c>
      <c r="I5396" t="inlineStr">
        <is>
          <t>Google Places(名称一致)</t>
        </is>
      </c>
      <c r="J5396" t="n">
        <v>28</v>
      </c>
      <c r="K5396" t="n">
        <v>28</v>
      </c>
      <c r="L5396" t="n">
        <v>-20</v>
      </c>
      <c r="M5396" t="n">
        <v>8</v>
      </c>
      <c r="O5396" t="inlineStr">
        <is>
          <t>不可 #3</t>
        </is>
      </c>
      <c r="P5396" t="inlineStr">
        <is>
          <t>有り</t>
        </is>
      </c>
      <c r="R5396" s="4">
        <f>IF(COUNT($M5396:$N5396)=0,"",IF(AND(IF($N5396&lt;&gt;"",$N5396,$M5396)&lt;=0,$O5396&lt;&gt;"可"),"警告",""))</f>
        <v/>
      </c>
      <c r="S5396" s="4">
        <f>IF(COUNT($M5396:$N5396)=0,0,IF(IF($N5396&lt;&gt;"",$N5396,$M5396)&gt;=スコアリング基準!$B$20,スコアリング基準!$C$20,IF(IF($N5396&lt;&gt;"",$N5396,$M5396)&gt;=スコアリング基準!$B$21,スコアリング基準!$C$21,IF(IF($N5396&lt;&gt;"",$N5396,$M5396)&gt;0,スコアリング基準!$C$22,0))))</f>
        <v/>
      </c>
      <c r="T5396" s="4">
        <f>IF($O5396="可",スコアリング基準!$C$23,0)</f>
        <v/>
      </c>
      <c r="U5396" s="4">
        <f>IF(OR(COUNT($K5396:$L5396)&lt;2,$K5396=0),0,IF(ABS($L5396)/$K5396&lt;=スコアリング基準!$B$24,スコアリング基準!$C$24,IF(ABS($L5396)/$K5396&lt;=スコアリング基準!$B$25,スコアリング基準!$C$25,IF(ABS($L5396)/$K5396&lt;=スコアリング基準!$B$26,スコアリング基準!$C$26,0))))</f>
        <v/>
      </c>
      <c r="V5396" s="4">
        <f>IF($P5396="なし",スコアリング基準!$C$27,0)</f>
        <v/>
      </c>
      <c r="W5396" s="4">
        <f>IF($F5396="",0,IF(ISNUMBER($F5396),IF($F5396&lt;=スコアリング基準!$B$28,スコアリング基準!$C$28,スコアリング基準!$C$29),0))</f>
        <v/>
      </c>
      <c r="X5396" s="4">
        <f>IFERROR(VLOOKUP($B5396,スコアリング基準!$A$36:$B$46,2,FALSE),0)</f>
        <v/>
      </c>
      <c r="Y5396" s="4">
        <f>SUM($S5396:$X5396)</f>
        <v/>
      </c>
      <c r="Z5396" s="4">
        <f>IF(COUNT($M5396:$N5396)=0,"データ無",IF($Y5396&gt;=スコアリング基準!$B$30,"S",IF($Y5396&gt;=スコアリング基準!$B$31,"A",IF($Y5396&gt;=スコアリング基準!$B$32,"B","C"))))</f>
        <v/>
      </c>
      <c r="AA5396">
        <f>IFERROR(INDEX(実績DB!$I$3:$I$104,MATCH($B5396&amp;$C5396,実績DB!$J$3:$J$104,0)),"")</f>
        <v/>
      </c>
    </row>
    <row r="5397">
      <c r="A5397" t="n">
        <v>5395</v>
      </c>
      <c r="B5397" t="inlineStr">
        <is>
          <t>四国</t>
        </is>
      </c>
      <c r="C5397" t="inlineStr">
        <is>
          <t>波止浜変電所</t>
        </is>
      </c>
      <c r="D5397" t="inlineStr">
        <is>
          <t>愛媛県</t>
        </is>
      </c>
      <c r="E5397" t="n">
        <v>66</v>
      </c>
      <c r="F5397" t="n">
        <v>6</v>
      </c>
      <c r="G5397" s="3" t="n">
        <v>34.096349</v>
      </c>
      <c r="H5397" s="3" t="n">
        <v>132.974562</v>
      </c>
      <c r="I5397" t="inlineStr">
        <is>
          <t>Google Places(名称一致)</t>
        </is>
      </c>
      <c r="J5397" t="n">
        <v>30</v>
      </c>
      <c r="K5397" t="n">
        <v>30</v>
      </c>
      <c r="L5397" t="n">
        <v>-5</v>
      </c>
      <c r="M5397" t="n">
        <v>23</v>
      </c>
      <c r="O5397" t="inlineStr">
        <is>
          <t>不可 #3</t>
        </is>
      </c>
      <c r="P5397" t="inlineStr">
        <is>
          <t>有り</t>
        </is>
      </c>
      <c r="R5397" s="4">
        <f>IF(COUNT($M5397:$N5397)=0,"",IF(AND(IF($N5397&lt;&gt;"",$N5397,$M5397)&lt;=0,$O5397&lt;&gt;"可"),"警告",""))</f>
        <v/>
      </c>
      <c r="S5397" s="4">
        <f>IF(COUNT($M5397:$N5397)=0,0,IF(IF($N5397&lt;&gt;"",$N5397,$M5397)&gt;=スコアリング基準!$B$20,スコアリング基準!$C$20,IF(IF($N5397&lt;&gt;"",$N5397,$M5397)&gt;=スコアリング基準!$B$21,スコアリング基準!$C$21,IF(IF($N5397&lt;&gt;"",$N5397,$M5397)&gt;0,スコアリング基準!$C$22,0))))</f>
        <v/>
      </c>
      <c r="T5397" s="4">
        <f>IF($O5397="可",スコアリング基準!$C$23,0)</f>
        <v/>
      </c>
      <c r="U5397" s="4">
        <f>IF(OR(COUNT($K5397:$L5397)&lt;2,$K5397=0),0,IF(ABS($L5397)/$K5397&lt;=スコアリング基準!$B$24,スコアリング基準!$C$24,IF(ABS($L5397)/$K5397&lt;=スコアリング基準!$B$25,スコアリング基準!$C$25,IF(ABS($L5397)/$K5397&lt;=スコアリング基準!$B$26,スコアリング基準!$C$26,0))))</f>
        <v/>
      </c>
      <c r="V5397" s="4">
        <f>IF($P5397="なし",スコアリング基準!$C$27,0)</f>
        <v/>
      </c>
      <c r="W5397" s="4">
        <f>IF($F5397="",0,IF(ISNUMBER($F5397),IF($F5397&lt;=スコアリング基準!$B$28,スコアリング基準!$C$28,スコアリング基準!$C$29),0))</f>
        <v/>
      </c>
      <c r="X5397" s="4">
        <f>IFERROR(VLOOKUP($B5397,スコアリング基準!$A$36:$B$46,2,FALSE),0)</f>
        <v/>
      </c>
      <c r="Y5397" s="4">
        <f>SUM($S5397:$X5397)</f>
        <v/>
      </c>
      <c r="Z5397" s="4">
        <f>IF(COUNT($M5397:$N5397)=0,"データ無",IF($Y5397&gt;=スコアリング基準!$B$30,"S",IF($Y5397&gt;=スコアリング基準!$B$31,"A",IF($Y5397&gt;=スコアリング基準!$B$32,"B","C"))))</f>
        <v/>
      </c>
      <c r="AA5397">
        <f>IFERROR(INDEX(実績DB!$I$3:$I$104,MATCH($B5397&amp;$C5397,実績DB!$J$3:$J$104,0)),"")</f>
        <v/>
      </c>
    </row>
    <row r="5398">
      <c r="A5398" t="n">
        <v>5396</v>
      </c>
      <c r="B5398" t="inlineStr">
        <is>
          <t>四国</t>
        </is>
      </c>
      <c r="C5398" t="inlineStr">
        <is>
          <t>津賀変電所</t>
        </is>
      </c>
      <c r="D5398" t="inlineStr">
        <is>
          <t>高知県</t>
        </is>
      </c>
      <c r="E5398" t="n">
        <v>66</v>
      </c>
      <c r="F5398" t="n">
        <v>6.6</v>
      </c>
      <c r="G5398" s="3" t="n"/>
      <c r="H5398" s="3" t="n"/>
      <c r="I5398" t="inlineStr">
        <is>
          <t>未取得</t>
        </is>
      </c>
      <c r="J5398" t="n">
        <v>5</v>
      </c>
      <c r="K5398" t="n">
        <v>5</v>
      </c>
      <c r="L5398" t="n">
        <v>-2</v>
      </c>
      <c r="M5398" t="n">
        <v>3</v>
      </c>
      <c r="O5398" t="inlineStr">
        <is>
          <t>不可 #2</t>
        </is>
      </c>
      <c r="P5398" t="inlineStr">
        <is>
          <t>有り</t>
        </is>
      </c>
      <c r="R5398" s="4">
        <f>IF(COUNT($M5398:$N5398)=0,"",IF(AND(IF($N5398&lt;&gt;"",$N5398,$M5398)&lt;=0,$O5398&lt;&gt;"可"),"警告",""))</f>
        <v/>
      </c>
      <c r="S5398" s="4">
        <f>IF(COUNT($M5398:$N5398)=0,0,IF(IF($N5398&lt;&gt;"",$N5398,$M5398)&gt;=スコアリング基準!$B$20,スコアリング基準!$C$20,IF(IF($N5398&lt;&gt;"",$N5398,$M5398)&gt;=スコアリング基準!$B$21,スコアリング基準!$C$21,IF(IF($N5398&lt;&gt;"",$N5398,$M5398)&gt;0,スコアリング基準!$C$22,0))))</f>
        <v/>
      </c>
      <c r="T5398" s="4">
        <f>IF($O5398="可",スコアリング基準!$C$23,0)</f>
        <v/>
      </c>
      <c r="U5398" s="4">
        <f>IF(OR(COUNT($K5398:$L5398)&lt;2,$K5398=0),0,IF(ABS($L5398)/$K5398&lt;=スコアリング基準!$B$24,スコアリング基準!$C$24,IF(ABS($L5398)/$K5398&lt;=スコアリング基準!$B$25,スコアリング基準!$C$25,IF(ABS($L5398)/$K5398&lt;=スコアリング基準!$B$26,スコアリング基準!$C$26,0))))</f>
        <v/>
      </c>
      <c r="V5398" s="4">
        <f>IF($P5398="なし",スコアリング基準!$C$27,0)</f>
        <v/>
      </c>
      <c r="W5398" s="4">
        <f>IF($F5398="",0,IF(ISNUMBER($F5398),IF($F5398&lt;=スコアリング基準!$B$28,スコアリング基準!$C$28,スコアリング基準!$C$29),0))</f>
        <v/>
      </c>
      <c r="X5398" s="4">
        <f>IFERROR(VLOOKUP($B5398,スコアリング基準!$A$36:$B$46,2,FALSE),0)</f>
        <v/>
      </c>
      <c r="Y5398" s="4">
        <f>SUM($S5398:$X5398)</f>
        <v/>
      </c>
      <c r="Z5398" s="4">
        <f>IF(COUNT($M5398:$N5398)=0,"データ無",IF($Y5398&gt;=スコアリング基準!$B$30,"S",IF($Y5398&gt;=スコアリング基準!$B$31,"A",IF($Y5398&gt;=スコアリング基準!$B$32,"B","C"))))</f>
        <v/>
      </c>
      <c r="AA5398">
        <f>IFERROR(INDEX(実績DB!$I$3:$I$104,MATCH($B5398&amp;$C5398,実績DB!$J$3:$J$104,0)),"")</f>
        <v/>
      </c>
    </row>
    <row r="5399">
      <c r="A5399" t="n">
        <v>5397</v>
      </c>
      <c r="B5399" t="inlineStr">
        <is>
          <t>四国</t>
        </is>
      </c>
      <c r="C5399" t="inlineStr">
        <is>
          <t>浅川変電所</t>
        </is>
      </c>
      <c r="D5399" t="inlineStr">
        <is>
          <t>愛媛県</t>
        </is>
      </c>
      <c r="E5399" t="n">
        <v>66</v>
      </c>
      <c r="F5399" t="n">
        <v>6</v>
      </c>
      <c r="G5399" s="3" t="n">
        <v>34.078698</v>
      </c>
      <c r="H5399" s="3" t="n">
        <v>132.993931</v>
      </c>
      <c r="I5399" t="inlineStr">
        <is>
          <t>Google Places(名称一致)</t>
        </is>
      </c>
      <c r="J5399" t="n">
        <v>38</v>
      </c>
      <c r="K5399" t="n">
        <v>38</v>
      </c>
      <c r="L5399" t="n">
        <v>-1</v>
      </c>
      <c r="M5399" t="n">
        <v>37</v>
      </c>
      <c r="O5399" t="inlineStr">
        <is>
          <t>不可 #3</t>
        </is>
      </c>
      <c r="P5399" t="inlineStr">
        <is>
          <t>有り</t>
        </is>
      </c>
      <c r="R5399" s="4">
        <f>IF(COUNT($M5399:$N5399)=0,"",IF(AND(IF($N5399&lt;&gt;"",$N5399,$M5399)&lt;=0,$O5399&lt;&gt;"可"),"警告",""))</f>
        <v/>
      </c>
      <c r="S5399" s="4">
        <f>IF(COUNT($M5399:$N5399)=0,0,IF(IF($N5399&lt;&gt;"",$N5399,$M5399)&gt;=スコアリング基準!$B$20,スコアリング基準!$C$20,IF(IF($N5399&lt;&gt;"",$N5399,$M5399)&gt;=スコアリング基準!$B$21,スコアリング基準!$C$21,IF(IF($N5399&lt;&gt;"",$N5399,$M5399)&gt;0,スコアリング基準!$C$22,0))))</f>
        <v/>
      </c>
      <c r="T5399" s="4">
        <f>IF($O5399="可",スコアリング基準!$C$23,0)</f>
        <v/>
      </c>
      <c r="U5399" s="4">
        <f>IF(OR(COUNT($K5399:$L5399)&lt;2,$K5399=0),0,IF(ABS($L5399)/$K5399&lt;=スコアリング基準!$B$24,スコアリング基準!$C$24,IF(ABS($L5399)/$K5399&lt;=スコアリング基準!$B$25,スコアリング基準!$C$25,IF(ABS($L5399)/$K5399&lt;=スコアリング基準!$B$26,スコアリング基準!$C$26,0))))</f>
        <v/>
      </c>
      <c r="V5399" s="4">
        <f>IF($P5399="なし",スコアリング基準!$C$27,0)</f>
        <v/>
      </c>
      <c r="W5399" s="4">
        <f>IF($F5399="",0,IF(ISNUMBER($F5399),IF($F5399&lt;=スコアリング基準!$B$28,スコアリング基準!$C$28,スコアリング基準!$C$29),0))</f>
        <v/>
      </c>
      <c r="X5399" s="4">
        <f>IFERROR(VLOOKUP($B5399,スコアリング基準!$A$36:$B$46,2,FALSE),0)</f>
        <v/>
      </c>
      <c r="Y5399" s="4">
        <f>SUM($S5399:$X5399)</f>
        <v/>
      </c>
      <c r="Z5399" s="4">
        <f>IF(COUNT($M5399:$N5399)=0,"データ無",IF($Y5399&gt;=スコアリング基準!$B$30,"S",IF($Y5399&gt;=スコアリング基準!$B$31,"A",IF($Y5399&gt;=スコアリング基準!$B$32,"B","C"))))</f>
        <v/>
      </c>
      <c r="AA5399">
        <f>IFERROR(INDEX(実績DB!$I$3:$I$104,MATCH($B5399&amp;$C5399,実績DB!$J$3:$J$104,0)),"")</f>
        <v/>
      </c>
    </row>
    <row r="5400">
      <c r="A5400" t="n">
        <v>5398</v>
      </c>
      <c r="B5400" t="inlineStr">
        <is>
          <t>四国</t>
        </is>
      </c>
      <c r="C5400" t="inlineStr">
        <is>
          <t>浜田変電所</t>
        </is>
      </c>
      <c r="D5400" t="inlineStr">
        <is>
          <t>愛媛県</t>
        </is>
      </c>
      <c r="E5400" t="n">
        <v>66</v>
      </c>
      <c r="F5400" t="n">
        <v>6</v>
      </c>
      <c r="G5400" s="3" t="n">
        <v>34.008062</v>
      </c>
      <c r="H5400" s="3" t="n">
        <v>133.562849</v>
      </c>
      <c r="I5400" t="inlineStr">
        <is>
          <t>Google Places(名称一致)</t>
        </is>
      </c>
      <c r="J5400" t="n">
        <v>57</v>
      </c>
      <c r="K5400" t="n">
        <v>57</v>
      </c>
      <c r="L5400" t="n">
        <v>-9</v>
      </c>
      <c r="M5400" t="n">
        <v>48</v>
      </c>
      <c r="O5400" t="inlineStr">
        <is>
          <t>不可 #3</t>
        </is>
      </c>
      <c r="P5400" t="inlineStr">
        <is>
          <t>なし</t>
        </is>
      </c>
      <c r="R5400" s="4">
        <f>IF(COUNT($M5400:$N5400)=0,"",IF(AND(IF($N5400&lt;&gt;"",$N5400,$M5400)&lt;=0,$O5400&lt;&gt;"可"),"警告",""))</f>
        <v/>
      </c>
      <c r="S5400" s="4">
        <f>IF(COUNT($M5400:$N5400)=0,0,IF(IF($N5400&lt;&gt;"",$N5400,$M5400)&gt;=スコアリング基準!$B$20,スコアリング基準!$C$20,IF(IF($N5400&lt;&gt;"",$N5400,$M5400)&gt;=スコアリング基準!$B$21,スコアリング基準!$C$21,IF(IF($N5400&lt;&gt;"",$N5400,$M5400)&gt;0,スコアリング基準!$C$22,0))))</f>
        <v/>
      </c>
      <c r="T5400" s="4">
        <f>IF($O5400="可",スコアリング基準!$C$23,0)</f>
        <v/>
      </c>
      <c r="U5400" s="4">
        <f>IF(OR(COUNT($K5400:$L5400)&lt;2,$K5400=0),0,IF(ABS($L5400)/$K5400&lt;=スコアリング基準!$B$24,スコアリング基準!$C$24,IF(ABS($L5400)/$K5400&lt;=スコアリング基準!$B$25,スコアリング基準!$C$25,IF(ABS($L5400)/$K5400&lt;=スコアリング基準!$B$26,スコアリング基準!$C$26,0))))</f>
        <v/>
      </c>
      <c r="V5400" s="4">
        <f>IF($P5400="なし",スコアリング基準!$C$27,0)</f>
        <v/>
      </c>
      <c r="W5400" s="4">
        <f>IF($F5400="",0,IF(ISNUMBER($F5400),IF($F5400&lt;=スコアリング基準!$B$28,スコアリング基準!$C$28,スコアリング基準!$C$29),0))</f>
        <v/>
      </c>
      <c r="X5400" s="4">
        <f>IFERROR(VLOOKUP($B5400,スコアリング基準!$A$36:$B$46,2,FALSE),0)</f>
        <v/>
      </c>
      <c r="Y5400" s="4">
        <f>SUM($S5400:$X5400)</f>
        <v/>
      </c>
      <c r="Z5400" s="4">
        <f>IF(COUNT($M5400:$N5400)=0,"データ無",IF($Y5400&gt;=スコアリング基準!$B$30,"S",IF($Y5400&gt;=スコアリング基準!$B$31,"A",IF($Y5400&gt;=スコアリング基準!$B$32,"B","C"))))</f>
        <v/>
      </c>
      <c r="AA5400">
        <f>IFERROR(INDEX(実績DB!$I$3:$I$104,MATCH($B5400&amp;$C5400,実績DB!$J$3:$J$104,0)),"")</f>
        <v/>
      </c>
    </row>
    <row r="5401">
      <c r="A5401" t="n">
        <v>5399</v>
      </c>
      <c r="B5401" t="inlineStr">
        <is>
          <t>四国</t>
        </is>
      </c>
      <c r="C5401" t="inlineStr">
        <is>
          <t>海南変電所</t>
        </is>
      </c>
      <c r="D5401" t="inlineStr">
        <is>
          <t>徳島県</t>
        </is>
      </c>
      <c r="E5401" t="n">
        <v>66</v>
      </c>
      <c r="F5401" t="n">
        <v>6.6</v>
      </c>
      <c r="G5401" s="3" t="n"/>
      <c r="H5401" s="3" t="n"/>
      <c r="I5401" t="inlineStr">
        <is>
          <t>未取得</t>
        </is>
      </c>
      <c r="J5401" t="n">
        <v>19</v>
      </c>
      <c r="K5401" t="n">
        <v>19</v>
      </c>
      <c r="L5401" t="n">
        <v>-3</v>
      </c>
      <c r="M5401" t="n">
        <v>16</v>
      </c>
      <c r="O5401" t="inlineStr">
        <is>
          <t>不可 #2</t>
        </is>
      </c>
      <c r="P5401" t="inlineStr">
        <is>
          <t>有り</t>
        </is>
      </c>
      <c r="R5401" s="4">
        <f>IF(COUNT($M5401:$N5401)=0,"",IF(AND(IF($N5401&lt;&gt;"",$N5401,$M5401)&lt;=0,$O5401&lt;&gt;"可"),"警告",""))</f>
        <v/>
      </c>
      <c r="S5401" s="4">
        <f>IF(COUNT($M5401:$N5401)=0,0,IF(IF($N5401&lt;&gt;"",$N5401,$M5401)&gt;=スコアリング基準!$B$20,スコアリング基準!$C$20,IF(IF($N5401&lt;&gt;"",$N5401,$M5401)&gt;=スコアリング基準!$B$21,スコアリング基準!$C$21,IF(IF($N5401&lt;&gt;"",$N5401,$M5401)&gt;0,スコアリング基準!$C$22,0))))</f>
        <v/>
      </c>
      <c r="T5401" s="4">
        <f>IF($O5401="可",スコアリング基準!$C$23,0)</f>
        <v/>
      </c>
      <c r="U5401" s="4">
        <f>IF(OR(COUNT($K5401:$L5401)&lt;2,$K5401=0),0,IF(ABS($L5401)/$K5401&lt;=スコアリング基準!$B$24,スコアリング基準!$C$24,IF(ABS($L5401)/$K5401&lt;=スコアリング基準!$B$25,スコアリング基準!$C$25,IF(ABS($L5401)/$K5401&lt;=スコアリング基準!$B$26,スコアリング基準!$C$26,0))))</f>
        <v/>
      </c>
      <c r="V5401" s="4">
        <f>IF($P5401="なし",スコアリング基準!$C$27,0)</f>
        <v/>
      </c>
      <c r="W5401" s="4">
        <f>IF($F5401="",0,IF(ISNUMBER($F5401),IF($F5401&lt;=スコアリング基準!$B$28,スコアリング基準!$C$28,スコアリング基準!$C$29),0))</f>
        <v/>
      </c>
      <c r="X5401" s="4">
        <f>IFERROR(VLOOKUP($B5401,スコアリング基準!$A$36:$B$46,2,FALSE),0)</f>
        <v/>
      </c>
      <c r="Y5401" s="4">
        <f>SUM($S5401:$X5401)</f>
        <v/>
      </c>
      <c r="Z5401" s="4">
        <f>IF(COUNT($M5401:$N5401)=0,"データ無",IF($Y5401&gt;=スコアリング基準!$B$30,"S",IF($Y5401&gt;=スコアリング基準!$B$31,"A",IF($Y5401&gt;=スコアリング基準!$B$32,"B","C"))))</f>
        <v/>
      </c>
      <c r="AA5401">
        <f>IFERROR(INDEX(実績DB!$I$3:$I$104,MATCH($B5401&amp;$C5401,実績DB!$J$3:$J$104,0)),"")</f>
        <v/>
      </c>
    </row>
    <row r="5402">
      <c r="A5402" t="n">
        <v>5400</v>
      </c>
      <c r="B5402" t="inlineStr">
        <is>
          <t>四国</t>
        </is>
      </c>
      <c r="C5402" t="inlineStr">
        <is>
          <t>清水変電所</t>
        </is>
      </c>
      <c r="D5402" t="inlineStr">
        <is>
          <t>高知県</t>
        </is>
      </c>
      <c r="E5402" t="n">
        <v>66</v>
      </c>
      <c r="F5402" t="n">
        <v>6.6</v>
      </c>
      <c r="G5402" s="3" t="n">
        <v>32.782271</v>
      </c>
      <c r="H5402" s="3" t="n">
        <v>132.949648</v>
      </c>
      <c r="I5402" t="inlineStr">
        <is>
          <t>Google Places(名称一致)</t>
        </is>
      </c>
      <c r="J5402" t="n">
        <v>28</v>
      </c>
      <c r="K5402" t="n">
        <v>28</v>
      </c>
      <c r="L5402" t="n">
        <v>-12</v>
      </c>
      <c r="M5402" t="n">
        <v>16</v>
      </c>
      <c r="O5402" t="inlineStr">
        <is>
          <t>不可 #2</t>
        </is>
      </c>
      <c r="P5402" t="inlineStr">
        <is>
          <t>有り</t>
        </is>
      </c>
      <c r="R5402" s="4">
        <f>IF(COUNT($M5402:$N5402)=0,"",IF(AND(IF($N5402&lt;&gt;"",$N5402,$M5402)&lt;=0,$O5402&lt;&gt;"可"),"警告",""))</f>
        <v/>
      </c>
      <c r="S5402" s="4">
        <f>IF(COUNT($M5402:$N5402)=0,0,IF(IF($N5402&lt;&gt;"",$N5402,$M5402)&gt;=スコアリング基準!$B$20,スコアリング基準!$C$20,IF(IF($N5402&lt;&gt;"",$N5402,$M5402)&gt;=スコアリング基準!$B$21,スコアリング基準!$C$21,IF(IF($N5402&lt;&gt;"",$N5402,$M5402)&gt;0,スコアリング基準!$C$22,0))))</f>
        <v/>
      </c>
      <c r="T5402" s="4">
        <f>IF($O5402="可",スコアリング基準!$C$23,0)</f>
        <v/>
      </c>
      <c r="U5402" s="4">
        <f>IF(OR(COUNT($K5402:$L5402)&lt;2,$K5402=0),0,IF(ABS($L5402)/$K5402&lt;=スコアリング基準!$B$24,スコアリング基準!$C$24,IF(ABS($L5402)/$K5402&lt;=スコアリング基準!$B$25,スコアリング基準!$C$25,IF(ABS($L5402)/$K5402&lt;=スコアリング基準!$B$26,スコアリング基準!$C$26,0))))</f>
        <v/>
      </c>
      <c r="V5402" s="4">
        <f>IF($P5402="なし",スコアリング基準!$C$27,0)</f>
        <v/>
      </c>
      <c r="W5402" s="4">
        <f>IF($F5402="",0,IF(ISNUMBER($F5402),IF($F5402&lt;=スコアリング基準!$B$28,スコアリング基準!$C$28,スコアリング基準!$C$29),0))</f>
        <v/>
      </c>
      <c r="X5402" s="4">
        <f>IFERROR(VLOOKUP($B5402,スコアリング基準!$A$36:$B$46,2,FALSE),0)</f>
        <v/>
      </c>
      <c r="Y5402" s="4">
        <f>SUM($S5402:$X5402)</f>
        <v/>
      </c>
      <c r="Z5402" s="4">
        <f>IF(COUNT($M5402:$N5402)=0,"データ無",IF($Y5402&gt;=スコアリング基準!$B$30,"S",IF($Y5402&gt;=スコアリング基準!$B$31,"A",IF($Y5402&gt;=スコアリング基準!$B$32,"B","C"))))</f>
        <v/>
      </c>
      <c r="AA5402">
        <f>IFERROR(INDEX(実績DB!$I$3:$I$104,MATCH($B5402&amp;$C5402,実績DB!$J$3:$J$104,0)),"")</f>
        <v/>
      </c>
    </row>
    <row r="5403">
      <c r="A5403" t="n">
        <v>5401</v>
      </c>
      <c r="B5403" t="inlineStr">
        <is>
          <t>四国</t>
        </is>
      </c>
      <c r="C5403" t="inlineStr">
        <is>
          <t>湯山変電所</t>
        </is>
      </c>
      <c r="D5403" t="inlineStr">
        <is>
          <t>愛媛県</t>
        </is>
      </c>
      <c r="E5403" t="n">
        <v>66</v>
      </c>
      <c r="F5403" t="n">
        <v>6</v>
      </c>
      <c r="G5403" s="3" t="n"/>
      <c r="H5403" s="3" t="n"/>
      <c r="I5403" t="inlineStr">
        <is>
          <t>未取得</t>
        </is>
      </c>
      <c r="J5403" t="n">
        <v>9</v>
      </c>
      <c r="K5403" t="n">
        <v>9</v>
      </c>
      <c r="L5403" t="n">
        <v>-9</v>
      </c>
      <c r="M5403" t="n">
        <v>0</v>
      </c>
      <c r="O5403" t="inlineStr">
        <is>
          <t>不可 #3</t>
        </is>
      </c>
      <c r="P5403" t="inlineStr">
        <is>
          <t>なし</t>
        </is>
      </c>
      <c r="R5403" s="4">
        <f>IF(COUNT($M5403:$N5403)=0,"",IF(AND(IF($N5403&lt;&gt;"",$N5403,$M5403)&lt;=0,$O5403&lt;&gt;"可"),"警告",""))</f>
        <v/>
      </c>
      <c r="S5403" s="4">
        <f>IF(COUNT($M5403:$N5403)=0,0,IF(IF($N5403&lt;&gt;"",$N5403,$M5403)&gt;=スコアリング基準!$B$20,スコアリング基準!$C$20,IF(IF($N5403&lt;&gt;"",$N5403,$M5403)&gt;=スコアリング基準!$B$21,スコアリング基準!$C$21,IF(IF($N5403&lt;&gt;"",$N5403,$M5403)&gt;0,スコアリング基準!$C$22,0))))</f>
        <v/>
      </c>
      <c r="T5403" s="4">
        <f>IF($O5403="可",スコアリング基準!$C$23,0)</f>
        <v/>
      </c>
      <c r="U5403" s="4">
        <f>IF(OR(COUNT($K5403:$L5403)&lt;2,$K5403=0),0,IF(ABS($L5403)/$K5403&lt;=スコアリング基準!$B$24,スコアリング基準!$C$24,IF(ABS($L5403)/$K5403&lt;=スコアリング基準!$B$25,スコアリング基準!$C$25,IF(ABS($L5403)/$K5403&lt;=スコアリング基準!$B$26,スコアリング基準!$C$26,0))))</f>
        <v/>
      </c>
      <c r="V5403" s="4">
        <f>IF($P5403="なし",スコアリング基準!$C$27,0)</f>
        <v/>
      </c>
      <c r="W5403" s="4">
        <f>IF($F5403="",0,IF(ISNUMBER($F5403),IF($F5403&lt;=スコアリング基準!$B$28,スコアリング基準!$C$28,スコアリング基準!$C$29),0))</f>
        <v/>
      </c>
      <c r="X5403" s="4">
        <f>IFERROR(VLOOKUP($B5403,スコアリング基準!$A$36:$B$46,2,FALSE),0)</f>
        <v/>
      </c>
      <c r="Y5403" s="4">
        <f>SUM($S5403:$X5403)</f>
        <v/>
      </c>
      <c r="Z5403" s="4">
        <f>IF(COUNT($M5403:$N5403)=0,"データ無",IF($Y5403&gt;=スコアリング基準!$B$30,"S",IF($Y5403&gt;=スコアリング基準!$B$31,"A",IF($Y5403&gt;=スコアリング基準!$B$32,"B","C"))))</f>
        <v/>
      </c>
      <c r="AA5403">
        <f>IFERROR(INDEX(実績DB!$I$3:$I$104,MATCH($B5403&amp;$C5403,実績DB!$J$3:$J$104,0)),"")</f>
        <v/>
      </c>
    </row>
    <row r="5404">
      <c r="A5404" t="n">
        <v>5402</v>
      </c>
      <c r="B5404" t="inlineStr">
        <is>
          <t>四国</t>
        </is>
      </c>
      <c r="C5404" t="inlineStr">
        <is>
          <t>琴平変電所</t>
        </is>
      </c>
      <c r="D5404" t="inlineStr">
        <is>
          <t>香川県</t>
        </is>
      </c>
      <c r="E5404" t="n">
        <v>66</v>
      </c>
      <c r="F5404" t="n">
        <v>6.6</v>
      </c>
      <c r="G5404" s="3" t="n">
        <v>34.195041</v>
      </c>
      <c r="H5404" s="3" t="n">
        <v>133.840501</v>
      </c>
      <c r="I5404" t="inlineStr">
        <is>
          <t>Google Places(名称一致)</t>
        </is>
      </c>
      <c r="J5404" t="n">
        <v>47</v>
      </c>
      <c r="K5404" t="n">
        <v>47</v>
      </c>
      <c r="L5404" t="n">
        <v>-29</v>
      </c>
      <c r="M5404" t="n">
        <v>18</v>
      </c>
      <c r="O5404" t="inlineStr">
        <is>
          <t>不可 #2</t>
        </is>
      </c>
      <c r="P5404" t="inlineStr">
        <is>
          <t>なし</t>
        </is>
      </c>
      <c r="R5404" s="4">
        <f>IF(COUNT($M5404:$N5404)=0,"",IF(AND(IF($N5404&lt;&gt;"",$N5404,$M5404)&lt;=0,$O5404&lt;&gt;"可"),"警告",""))</f>
        <v/>
      </c>
      <c r="S5404" s="4">
        <f>IF(COUNT($M5404:$N5404)=0,0,IF(IF($N5404&lt;&gt;"",$N5404,$M5404)&gt;=スコアリング基準!$B$20,スコアリング基準!$C$20,IF(IF($N5404&lt;&gt;"",$N5404,$M5404)&gt;=スコアリング基準!$B$21,スコアリング基準!$C$21,IF(IF($N5404&lt;&gt;"",$N5404,$M5404)&gt;0,スコアリング基準!$C$22,0))))</f>
        <v/>
      </c>
      <c r="T5404" s="4">
        <f>IF($O5404="可",スコアリング基準!$C$23,0)</f>
        <v/>
      </c>
      <c r="U5404" s="4">
        <f>IF(OR(COUNT($K5404:$L5404)&lt;2,$K5404=0),0,IF(ABS($L5404)/$K5404&lt;=スコアリング基準!$B$24,スコアリング基準!$C$24,IF(ABS($L5404)/$K5404&lt;=スコアリング基準!$B$25,スコアリング基準!$C$25,IF(ABS($L5404)/$K5404&lt;=スコアリング基準!$B$26,スコアリング基準!$C$26,0))))</f>
        <v/>
      </c>
      <c r="V5404" s="4">
        <f>IF($P5404="なし",スコアリング基準!$C$27,0)</f>
        <v/>
      </c>
      <c r="W5404" s="4">
        <f>IF($F5404="",0,IF(ISNUMBER($F5404),IF($F5404&lt;=スコアリング基準!$B$28,スコアリング基準!$C$28,スコアリング基準!$C$29),0))</f>
        <v/>
      </c>
      <c r="X5404" s="4">
        <f>IFERROR(VLOOKUP($B5404,スコアリング基準!$A$36:$B$46,2,FALSE),0)</f>
        <v/>
      </c>
      <c r="Y5404" s="4">
        <f>SUM($S5404:$X5404)</f>
        <v/>
      </c>
      <c r="Z5404" s="4">
        <f>IF(COUNT($M5404:$N5404)=0,"データ無",IF($Y5404&gt;=スコアリング基準!$B$30,"S",IF($Y5404&gt;=スコアリング基準!$B$31,"A",IF($Y5404&gt;=スコアリング基準!$B$32,"B","C"))))</f>
        <v/>
      </c>
      <c r="AA5404">
        <f>IFERROR(INDEX(実績DB!$I$3:$I$104,MATCH($B5404&amp;$C5404,実績DB!$J$3:$J$104,0)),"")</f>
        <v/>
      </c>
    </row>
    <row r="5405">
      <c r="A5405" t="n">
        <v>5403</v>
      </c>
      <c r="B5405" t="inlineStr">
        <is>
          <t>四国</t>
        </is>
      </c>
      <c r="C5405" t="inlineStr">
        <is>
          <t>田野変電所</t>
        </is>
      </c>
      <c r="D5405" t="inlineStr">
        <is>
          <t>高知県</t>
        </is>
      </c>
      <c r="E5405" t="n">
        <v>66</v>
      </c>
      <c r="F5405" t="n">
        <v>6.6</v>
      </c>
      <c r="G5405" s="3" t="n">
        <v>33.428951</v>
      </c>
      <c r="H5405" s="3" t="n">
        <v>134.009668</v>
      </c>
      <c r="I5405" t="inlineStr">
        <is>
          <t>Google Places(名称一致)</t>
        </is>
      </c>
      <c r="J5405" t="n">
        <v>23</v>
      </c>
      <c r="K5405" t="n">
        <v>23</v>
      </c>
      <c r="L5405" t="n">
        <v>-10</v>
      </c>
      <c r="M5405" t="n">
        <v>11</v>
      </c>
      <c r="O5405" t="inlineStr">
        <is>
          <t>不可 #2</t>
        </is>
      </c>
      <c r="P5405" t="inlineStr">
        <is>
          <t>有り</t>
        </is>
      </c>
      <c r="R5405" s="4">
        <f>IF(COUNT($M5405:$N5405)=0,"",IF(AND(IF($N5405&lt;&gt;"",$N5405,$M5405)&lt;=0,$O5405&lt;&gt;"可"),"警告",""))</f>
        <v/>
      </c>
      <c r="S5405" s="4">
        <f>IF(COUNT($M5405:$N5405)=0,0,IF(IF($N5405&lt;&gt;"",$N5405,$M5405)&gt;=スコアリング基準!$B$20,スコアリング基準!$C$20,IF(IF($N5405&lt;&gt;"",$N5405,$M5405)&gt;=スコアリング基準!$B$21,スコアリング基準!$C$21,IF(IF($N5405&lt;&gt;"",$N5405,$M5405)&gt;0,スコアリング基準!$C$22,0))))</f>
        <v/>
      </c>
      <c r="T5405" s="4">
        <f>IF($O5405="可",スコアリング基準!$C$23,0)</f>
        <v/>
      </c>
      <c r="U5405" s="4">
        <f>IF(OR(COUNT($K5405:$L5405)&lt;2,$K5405=0),0,IF(ABS($L5405)/$K5405&lt;=スコアリング基準!$B$24,スコアリング基準!$C$24,IF(ABS($L5405)/$K5405&lt;=スコアリング基準!$B$25,スコアリング基準!$C$25,IF(ABS($L5405)/$K5405&lt;=スコアリング基準!$B$26,スコアリング基準!$C$26,0))))</f>
        <v/>
      </c>
      <c r="V5405" s="4">
        <f>IF($P5405="なし",スコアリング基準!$C$27,0)</f>
        <v/>
      </c>
      <c r="W5405" s="4">
        <f>IF($F5405="",0,IF(ISNUMBER($F5405),IF($F5405&lt;=スコアリング基準!$B$28,スコアリング基準!$C$28,スコアリング基準!$C$29),0))</f>
        <v/>
      </c>
      <c r="X5405" s="4">
        <f>IFERROR(VLOOKUP($B5405,スコアリング基準!$A$36:$B$46,2,FALSE),0)</f>
        <v/>
      </c>
      <c r="Y5405" s="4">
        <f>SUM($S5405:$X5405)</f>
        <v/>
      </c>
      <c r="Z5405" s="4">
        <f>IF(COUNT($M5405:$N5405)=0,"データ無",IF($Y5405&gt;=スコアリング基準!$B$30,"S",IF($Y5405&gt;=スコアリング基準!$B$31,"A",IF($Y5405&gt;=スコアリング基準!$B$32,"B","C"))))</f>
        <v/>
      </c>
      <c r="AA5405">
        <f>IFERROR(INDEX(実績DB!$I$3:$I$104,MATCH($B5405&amp;$C5405,実績DB!$J$3:$J$104,0)),"")</f>
        <v/>
      </c>
    </row>
    <row r="5406">
      <c r="A5406" t="n">
        <v>5404</v>
      </c>
      <c r="B5406" t="inlineStr">
        <is>
          <t>四国</t>
        </is>
      </c>
      <c r="C5406" t="inlineStr">
        <is>
          <t>番の州変電所</t>
        </is>
      </c>
      <c r="D5406" t="inlineStr">
        <is>
          <t>香川県</t>
        </is>
      </c>
      <c r="E5406" t="n">
        <v>66</v>
      </c>
      <c r="F5406" t="n">
        <v>6.6</v>
      </c>
      <c r="G5406" s="3" t="n"/>
      <c r="H5406" s="3" t="n"/>
      <c r="I5406" t="inlineStr">
        <is>
          <t>未取得</t>
        </is>
      </c>
      <c r="J5406" t="n">
        <v>19</v>
      </c>
      <c r="K5406" t="n">
        <v>19</v>
      </c>
      <c r="L5406" t="n">
        <v>-3</v>
      </c>
      <c r="M5406" t="n">
        <v>16</v>
      </c>
      <c r="O5406" t="inlineStr">
        <is>
          <t>不可 #2</t>
        </is>
      </c>
      <c r="P5406" t="inlineStr">
        <is>
          <t>なし</t>
        </is>
      </c>
      <c r="R5406" s="4">
        <f>IF(COUNT($M5406:$N5406)=0,"",IF(AND(IF($N5406&lt;&gt;"",$N5406,$M5406)&lt;=0,$O5406&lt;&gt;"可"),"警告",""))</f>
        <v/>
      </c>
      <c r="S5406" s="4">
        <f>IF(COUNT($M5406:$N5406)=0,0,IF(IF($N5406&lt;&gt;"",$N5406,$M5406)&gt;=スコアリング基準!$B$20,スコアリング基準!$C$20,IF(IF($N5406&lt;&gt;"",$N5406,$M5406)&gt;=スコアリング基準!$B$21,スコアリング基準!$C$21,IF(IF($N5406&lt;&gt;"",$N5406,$M5406)&gt;0,スコアリング基準!$C$22,0))))</f>
        <v/>
      </c>
      <c r="T5406" s="4">
        <f>IF($O5406="可",スコアリング基準!$C$23,0)</f>
        <v/>
      </c>
      <c r="U5406" s="4">
        <f>IF(OR(COUNT($K5406:$L5406)&lt;2,$K5406=0),0,IF(ABS($L5406)/$K5406&lt;=スコアリング基準!$B$24,スコアリング基準!$C$24,IF(ABS($L5406)/$K5406&lt;=スコアリング基準!$B$25,スコアリング基準!$C$25,IF(ABS($L5406)/$K5406&lt;=スコアリング基準!$B$26,スコアリング基準!$C$26,0))))</f>
        <v/>
      </c>
      <c r="V5406" s="4">
        <f>IF($P5406="なし",スコアリング基準!$C$27,0)</f>
        <v/>
      </c>
      <c r="W5406" s="4">
        <f>IF($F5406="",0,IF(ISNUMBER($F5406),IF($F5406&lt;=スコアリング基準!$B$28,スコアリング基準!$C$28,スコアリング基準!$C$29),0))</f>
        <v/>
      </c>
      <c r="X5406" s="4">
        <f>IFERROR(VLOOKUP($B5406,スコアリング基準!$A$36:$B$46,2,FALSE),0)</f>
        <v/>
      </c>
      <c r="Y5406" s="4">
        <f>SUM($S5406:$X5406)</f>
        <v/>
      </c>
      <c r="Z5406" s="4">
        <f>IF(COUNT($M5406:$N5406)=0,"データ無",IF($Y5406&gt;=スコアリング基準!$B$30,"S",IF($Y5406&gt;=スコアリング基準!$B$31,"A",IF($Y5406&gt;=スコアリング基準!$B$32,"B","C"))))</f>
        <v/>
      </c>
      <c r="AA5406">
        <f>IFERROR(INDEX(実績DB!$I$3:$I$104,MATCH($B5406&amp;$C5406,実績DB!$J$3:$J$104,0)),"")</f>
        <v/>
      </c>
    </row>
    <row r="5407">
      <c r="A5407" t="n">
        <v>5405</v>
      </c>
      <c r="B5407" t="inlineStr">
        <is>
          <t>四国</t>
        </is>
      </c>
      <c r="C5407" t="inlineStr">
        <is>
          <t>番町変電所</t>
        </is>
      </c>
      <c r="D5407" t="inlineStr">
        <is>
          <t>愛媛県</t>
        </is>
      </c>
      <c r="E5407" t="n">
        <v>66</v>
      </c>
      <c r="F5407" t="n">
        <v>6</v>
      </c>
      <c r="G5407" s="3" t="n">
        <v>33.839551</v>
      </c>
      <c r="H5407" s="3" t="n">
        <v>132.767208</v>
      </c>
      <c r="I5407" t="inlineStr">
        <is>
          <t>Google Places(名称一致)</t>
        </is>
      </c>
      <c r="J5407" t="n">
        <v>57</v>
      </c>
      <c r="K5407" t="n">
        <v>57</v>
      </c>
      <c r="L5407" t="n">
        <v>0</v>
      </c>
      <c r="M5407" t="n">
        <v>57</v>
      </c>
      <c r="O5407" t="inlineStr">
        <is>
          <t>不可 #3</t>
        </is>
      </c>
      <c r="P5407" t="inlineStr">
        <is>
          <t>なし</t>
        </is>
      </c>
      <c r="R5407" s="4">
        <f>IF(COUNT($M5407:$N5407)=0,"",IF(AND(IF($N5407&lt;&gt;"",$N5407,$M5407)&lt;=0,$O5407&lt;&gt;"可"),"警告",""))</f>
        <v/>
      </c>
      <c r="S5407" s="4">
        <f>IF(COUNT($M5407:$N5407)=0,0,IF(IF($N5407&lt;&gt;"",$N5407,$M5407)&gt;=スコアリング基準!$B$20,スコアリング基準!$C$20,IF(IF($N5407&lt;&gt;"",$N5407,$M5407)&gt;=スコアリング基準!$B$21,スコアリング基準!$C$21,IF(IF($N5407&lt;&gt;"",$N5407,$M5407)&gt;0,スコアリング基準!$C$22,0))))</f>
        <v/>
      </c>
      <c r="T5407" s="4">
        <f>IF($O5407="可",スコアリング基準!$C$23,0)</f>
        <v/>
      </c>
      <c r="U5407" s="4">
        <f>IF(OR(COUNT($K5407:$L5407)&lt;2,$K5407=0),0,IF(ABS($L5407)/$K5407&lt;=スコアリング基準!$B$24,スコアリング基準!$C$24,IF(ABS($L5407)/$K5407&lt;=スコアリング基準!$B$25,スコアリング基準!$C$25,IF(ABS($L5407)/$K5407&lt;=スコアリング基準!$B$26,スコアリング基準!$C$26,0))))</f>
        <v/>
      </c>
      <c r="V5407" s="4">
        <f>IF($P5407="なし",スコアリング基準!$C$27,0)</f>
        <v/>
      </c>
      <c r="W5407" s="4">
        <f>IF($F5407="",0,IF(ISNUMBER($F5407),IF($F5407&lt;=スコアリング基準!$B$28,スコアリング基準!$C$28,スコアリング基準!$C$29),0))</f>
        <v/>
      </c>
      <c r="X5407" s="4">
        <f>IFERROR(VLOOKUP($B5407,スコアリング基準!$A$36:$B$46,2,FALSE),0)</f>
        <v/>
      </c>
      <c r="Y5407" s="4">
        <f>SUM($S5407:$X5407)</f>
        <v/>
      </c>
      <c r="Z5407" s="4">
        <f>IF(COUNT($M5407:$N5407)=0,"データ無",IF($Y5407&gt;=スコアリング基準!$B$30,"S",IF($Y5407&gt;=スコアリング基準!$B$31,"A",IF($Y5407&gt;=スコアリング基準!$B$32,"B","C"))))</f>
        <v/>
      </c>
      <c r="AA5407">
        <f>IFERROR(INDEX(実績DB!$I$3:$I$104,MATCH($B5407&amp;$C5407,実績DB!$J$3:$J$104,0)),"")</f>
        <v/>
      </c>
    </row>
    <row r="5408">
      <c r="A5408" t="n">
        <v>5406</v>
      </c>
      <c r="B5408" t="inlineStr">
        <is>
          <t>四国</t>
        </is>
      </c>
      <c r="C5408" t="inlineStr">
        <is>
          <t>石井変電所</t>
        </is>
      </c>
      <c r="D5408" t="inlineStr">
        <is>
          <t>愛媛県</t>
        </is>
      </c>
      <c r="E5408" t="n">
        <v>66</v>
      </c>
      <c r="F5408" t="n">
        <v>6</v>
      </c>
      <c r="G5408" s="3" t="n">
        <v>33.821306</v>
      </c>
      <c r="H5408" s="3" t="n">
        <v>132.776947</v>
      </c>
      <c r="I5408" t="inlineStr">
        <is>
          <t>Google Places(名称一致)</t>
        </is>
      </c>
      <c r="J5408" t="n">
        <v>76</v>
      </c>
      <c r="K5408" t="n">
        <v>76</v>
      </c>
      <c r="L5408" t="n">
        <v>-1</v>
      </c>
      <c r="M5408" t="n">
        <v>75</v>
      </c>
      <c r="O5408" t="inlineStr">
        <is>
          <t>不可 #3</t>
        </is>
      </c>
      <c r="P5408" t="inlineStr">
        <is>
          <t>なし</t>
        </is>
      </c>
      <c r="R5408" s="4">
        <f>IF(COUNT($M5408:$N5408)=0,"",IF(AND(IF($N5408&lt;&gt;"",$N5408,$M5408)&lt;=0,$O5408&lt;&gt;"可"),"警告",""))</f>
        <v/>
      </c>
      <c r="S5408" s="4">
        <f>IF(COUNT($M5408:$N5408)=0,0,IF(IF($N5408&lt;&gt;"",$N5408,$M5408)&gt;=スコアリング基準!$B$20,スコアリング基準!$C$20,IF(IF($N5408&lt;&gt;"",$N5408,$M5408)&gt;=スコアリング基準!$B$21,スコアリング基準!$C$21,IF(IF($N5408&lt;&gt;"",$N5408,$M5408)&gt;0,スコアリング基準!$C$22,0))))</f>
        <v/>
      </c>
      <c r="T5408" s="4">
        <f>IF($O5408="可",スコアリング基準!$C$23,0)</f>
        <v/>
      </c>
      <c r="U5408" s="4">
        <f>IF(OR(COUNT($K5408:$L5408)&lt;2,$K5408=0),0,IF(ABS($L5408)/$K5408&lt;=スコアリング基準!$B$24,スコアリング基準!$C$24,IF(ABS($L5408)/$K5408&lt;=スコアリング基準!$B$25,スコアリング基準!$C$25,IF(ABS($L5408)/$K5408&lt;=スコアリング基準!$B$26,スコアリング基準!$C$26,0))))</f>
        <v/>
      </c>
      <c r="V5408" s="4">
        <f>IF($P5408="なし",スコアリング基準!$C$27,0)</f>
        <v/>
      </c>
      <c r="W5408" s="4">
        <f>IF($F5408="",0,IF(ISNUMBER($F5408),IF($F5408&lt;=スコアリング基準!$B$28,スコアリング基準!$C$28,スコアリング基準!$C$29),0))</f>
        <v/>
      </c>
      <c r="X5408" s="4">
        <f>IFERROR(VLOOKUP($B5408,スコアリング基準!$A$36:$B$46,2,FALSE),0)</f>
        <v/>
      </c>
      <c r="Y5408" s="4">
        <f>SUM($S5408:$X5408)</f>
        <v/>
      </c>
      <c r="Z5408" s="4">
        <f>IF(COUNT($M5408:$N5408)=0,"データ無",IF($Y5408&gt;=スコアリング基準!$B$30,"S",IF($Y5408&gt;=スコアリング基準!$B$31,"A",IF($Y5408&gt;=スコアリング基準!$B$32,"B","C"))))</f>
        <v/>
      </c>
      <c r="AA5408">
        <f>IFERROR(INDEX(実績DB!$I$3:$I$104,MATCH($B5408&amp;$C5408,実績DB!$J$3:$J$104,0)),"")</f>
        <v/>
      </c>
    </row>
    <row r="5409">
      <c r="A5409" t="n">
        <v>5407</v>
      </c>
      <c r="B5409" t="inlineStr">
        <is>
          <t>四国</t>
        </is>
      </c>
      <c r="C5409" t="inlineStr">
        <is>
          <t>祖谷変電所</t>
        </is>
      </c>
      <c r="D5409" t="inlineStr">
        <is>
          <t>徳島県</t>
        </is>
      </c>
      <c r="E5409" t="n">
        <v>66</v>
      </c>
      <c r="F5409" t="n">
        <v>6.6</v>
      </c>
      <c r="G5409" s="3" t="n"/>
      <c r="H5409" s="3" t="n"/>
      <c r="I5409" t="inlineStr">
        <is>
          <t>未取得</t>
        </is>
      </c>
      <c r="J5409" t="n">
        <v>1</v>
      </c>
      <c r="K5409" t="n">
        <v>1</v>
      </c>
      <c r="L5409" t="n">
        <v>0</v>
      </c>
      <c r="M5409" t="n">
        <v>0.9</v>
      </c>
      <c r="O5409" t="inlineStr">
        <is>
          <t>不可 #2</t>
        </is>
      </c>
      <c r="P5409" t="inlineStr">
        <is>
          <t>有り</t>
        </is>
      </c>
      <c r="R5409" s="4">
        <f>IF(COUNT($M5409:$N5409)=0,"",IF(AND(IF($N5409&lt;&gt;"",$N5409,$M5409)&lt;=0,$O5409&lt;&gt;"可"),"警告",""))</f>
        <v/>
      </c>
      <c r="S5409" s="4">
        <f>IF(COUNT($M5409:$N5409)=0,0,IF(IF($N5409&lt;&gt;"",$N5409,$M5409)&gt;=スコアリング基準!$B$20,スコアリング基準!$C$20,IF(IF($N5409&lt;&gt;"",$N5409,$M5409)&gt;=スコアリング基準!$B$21,スコアリング基準!$C$21,IF(IF($N5409&lt;&gt;"",$N5409,$M5409)&gt;0,スコアリング基準!$C$22,0))))</f>
        <v/>
      </c>
      <c r="T5409" s="4">
        <f>IF($O5409="可",スコアリング基準!$C$23,0)</f>
        <v/>
      </c>
      <c r="U5409" s="4">
        <f>IF(OR(COUNT($K5409:$L5409)&lt;2,$K5409=0),0,IF(ABS($L5409)/$K5409&lt;=スコアリング基準!$B$24,スコアリング基準!$C$24,IF(ABS($L5409)/$K5409&lt;=スコアリング基準!$B$25,スコアリング基準!$C$25,IF(ABS($L5409)/$K5409&lt;=スコアリング基準!$B$26,スコアリング基準!$C$26,0))))</f>
        <v/>
      </c>
      <c r="V5409" s="4">
        <f>IF($P5409="なし",スコアリング基準!$C$27,0)</f>
        <v/>
      </c>
      <c r="W5409" s="4">
        <f>IF($F5409="",0,IF(ISNUMBER($F5409),IF($F5409&lt;=スコアリング基準!$B$28,スコアリング基準!$C$28,スコアリング基準!$C$29),0))</f>
        <v/>
      </c>
      <c r="X5409" s="4">
        <f>IFERROR(VLOOKUP($B5409,スコアリング基準!$A$36:$B$46,2,FALSE),0)</f>
        <v/>
      </c>
      <c r="Y5409" s="4">
        <f>SUM($S5409:$X5409)</f>
        <v/>
      </c>
      <c r="Z5409" s="4">
        <f>IF(COUNT($M5409:$N5409)=0,"データ無",IF($Y5409&gt;=スコアリング基準!$B$30,"S",IF($Y5409&gt;=スコアリング基準!$B$31,"A",IF($Y5409&gt;=スコアリング基準!$B$32,"B","C"))))</f>
        <v/>
      </c>
      <c r="AA5409">
        <f>IFERROR(INDEX(実績DB!$I$3:$I$104,MATCH($B5409&amp;$C5409,実績DB!$J$3:$J$104,0)),"")</f>
        <v/>
      </c>
    </row>
    <row r="5410">
      <c r="A5410" t="n">
        <v>5408</v>
      </c>
      <c r="B5410" t="inlineStr">
        <is>
          <t>四国</t>
        </is>
      </c>
      <c r="C5410" t="inlineStr">
        <is>
          <t>穴内川変電所</t>
        </is>
      </c>
      <c r="D5410" t="inlineStr">
        <is>
          <t>高知県</t>
        </is>
      </c>
      <c r="E5410" t="n">
        <v>66</v>
      </c>
      <c r="F5410" t="n">
        <v>6.6</v>
      </c>
      <c r="G5410" s="3" t="n"/>
      <c r="H5410" s="3" t="n"/>
      <c r="I5410" t="inlineStr">
        <is>
          <t>未取得</t>
        </is>
      </c>
      <c r="J5410" t="n">
        <v>7</v>
      </c>
      <c r="K5410" t="n">
        <v>7</v>
      </c>
      <c r="L5410" t="n">
        <v>-2</v>
      </c>
      <c r="M5410" t="n">
        <v>5</v>
      </c>
      <c r="O5410" t="inlineStr">
        <is>
          <t>不可 #2</t>
        </is>
      </c>
      <c r="P5410" t="inlineStr">
        <is>
          <t>有り</t>
        </is>
      </c>
      <c r="R5410" s="4">
        <f>IF(COUNT($M5410:$N5410)=0,"",IF(AND(IF($N5410&lt;&gt;"",$N5410,$M5410)&lt;=0,$O5410&lt;&gt;"可"),"警告",""))</f>
        <v/>
      </c>
      <c r="S5410" s="4">
        <f>IF(COUNT($M5410:$N5410)=0,0,IF(IF($N5410&lt;&gt;"",$N5410,$M5410)&gt;=スコアリング基準!$B$20,スコアリング基準!$C$20,IF(IF($N5410&lt;&gt;"",$N5410,$M5410)&gt;=スコアリング基準!$B$21,スコアリング基準!$C$21,IF(IF($N5410&lt;&gt;"",$N5410,$M5410)&gt;0,スコアリング基準!$C$22,0))))</f>
        <v/>
      </c>
      <c r="T5410" s="4">
        <f>IF($O5410="可",スコアリング基準!$C$23,0)</f>
        <v/>
      </c>
      <c r="U5410" s="4">
        <f>IF(OR(COUNT($K5410:$L5410)&lt;2,$K5410=0),0,IF(ABS($L5410)/$K5410&lt;=スコアリング基準!$B$24,スコアリング基準!$C$24,IF(ABS($L5410)/$K5410&lt;=スコアリング基準!$B$25,スコアリング基準!$C$25,IF(ABS($L5410)/$K5410&lt;=スコアリング基準!$B$26,スコアリング基準!$C$26,0))))</f>
        <v/>
      </c>
      <c r="V5410" s="4">
        <f>IF($P5410="なし",スコアリング基準!$C$27,0)</f>
        <v/>
      </c>
      <c r="W5410" s="4">
        <f>IF($F5410="",0,IF(ISNUMBER($F5410),IF($F5410&lt;=スコアリング基準!$B$28,スコアリング基準!$C$28,スコアリング基準!$C$29),0))</f>
        <v/>
      </c>
      <c r="X5410" s="4">
        <f>IFERROR(VLOOKUP($B5410,スコアリング基準!$A$36:$B$46,2,FALSE),0)</f>
        <v/>
      </c>
      <c r="Y5410" s="4">
        <f>SUM($S5410:$X5410)</f>
        <v/>
      </c>
      <c r="Z5410" s="4">
        <f>IF(COUNT($M5410:$N5410)=0,"データ無",IF($Y5410&gt;=スコアリング基準!$B$30,"S",IF($Y5410&gt;=スコアリング基準!$B$31,"A",IF($Y5410&gt;=スコアリング基準!$B$32,"B","C"))))</f>
        <v/>
      </c>
      <c r="AA5410">
        <f>IFERROR(INDEX(実績DB!$I$3:$I$104,MATCH($B5410&amp;$C5410,実績DB!$J$3:$J$104,0)),"")</f>
        <v/>
      </c>
    </row>
    <row r="5411">
      <c r="A5411" t="n">
        <v>5409</v>
      </c>
      <c r="B5411" t="inlineStr">
        <is>
          <t>四国</t>
        </is>
      </c>
      <c r="C5411" t="inlineStr">
        <is>
          <t>穴吹変電所</t>
        </is>
      </c>
      <c r="D5411" t="inlineStr">
        <is>
          <t>徳島県</t>
        </is>
      </c>
      <c r="E5411" t="n">
        <v>66</v>
      </c>
      <c r="F5411" t="n">
        <v>6.6</v>
      </c>
      <c r="G5411" s="3" t="n">
        <v>34.044474</v>
      </c>
      <c r="H5411" s="3" t="n">
        <v>134.163978</v>
      </c>
      <c r="I5411" t="inlineStr">
        <is>
          <t>Google Places(名称一致)</t>
        </is>
      </c>
      <c r="J5411" t="n">
        <v>7</v>
      </c>
      <c r="K5411" t="n">
        <v>7</v>
      </c>
      <c r="L5411" t="n">
        <v>-7</v>
      </c>
      <c r="M5411" t="n">
        <v>0</v>
      </c>
      <c r="O5411" t="inlineStr">
        <is>
          <t>不可 #2</t>
        </is>
      </c>
      <c r="P5411" t="inlineStr">
        <is>
          <t>有り</t>
        </is>
      </c>
      <c r="R5411" s="4">
        <f>IF(COUNT($M5411:$N5411)=0,"",IF(AND(IF($N5411&lt;&gt;"",$N5411,$M5411)&lt;=0,$O5411&lt;&gt;"可"),"警告",""))</f>
        <v/>
      </c>
      <c r="S5411" s="4">
        <f>IF(COUNT($M5411:$N5411)=0,0,IF(IF($N5411&lt;&gt;"",$N5411,$M5411)&gt;=スコアリング基準!$B$20,スコアリング基準!$C$20,IF(IF($N5411&lt;&gt;"",$N5411,$M5411)&gt;=スコアリング基準!$B$21,スコアリング基準!$C$21,IF(IF($N5411&lt;&gt;"",$N5411,$M5411)&gt;0,スコアリング基準!$C$22,0))))</f>
        <v/>
      </c>
      <c r="T5411" s="4">
        <f>IF($O5411="可",スコアリング基準!$C$23,0)</f>
        <v/>
      </c>
      <c r="U5411" s="4">
        <f>IF(OR(COUNT($K5411:$L5411)&lt;2,$K5411=0),0,IF(ABS($L5411)/$K5411&lt;=スコアリング基準!$B$24,スコアリング基準!$C$24,IF(ABS($L5411)/$K5411&lt;=スコアリング基準!$B$25,スコアリング基準!$C$25,IF(ABS($L5411)/$K5411&lt;=スコアリング基準!$B$26,スコアリング基準!$C$26,0))))</f>
        <v/>
      </c>
      <c r="V5411" s="4">
        <f>IF($P5411="なし",スコアリング基準!$C$27,0)</f>
        <v/>
      </c>
      <c r="W5411" s="4">
        <f>IF($F5411="",0,IF(ISNUMBER($F5411),IF($F5411&lt;=スコアリング基準!$B$28,スコアリング基準!$C$28,スコアリング基準!$C$29),0))</f>
        <v/>
      </c>
      <c r="X5411" s="4">
        <f>IFERROR(VLOOKUP($B5411,スコアリング基準!$A$36:$B$46,2,FALSE),0)</f>
        <v/>
      </c>
      <c r="Y5411" s="4">
        <f>SUM($S5411:$X5411)</f>
        <v/>
      </c>
      <c r="Z5411" s="4">
        <f>IF(COUNT($M5411:$N5411)=0,"データ無",IF($Y5411&gt;=スコアリング基準!$B$30,"S",IF($Y5411&gt;=スコアリング基準!$B$31,"A",IF($Y5411&gt;=スコアリング基準!$B$32,"B","C"))))</f>
        <v/>
      </c>
      <c r="AA5411">
        <f>IFERROR(INDEX(実績DB!$I$3:$I$104,MATCH($B5411&amp;$C5411,実績DB!$J$3:$J$104,0)),"")</f>
        <v/>
      </c>
    </row>
    <row r="5412">
      <c r="A5412" t="n">
        <v>5410</v>
      </c>
      <c r="B5412" t="inlineStr">
        <is>
          <t>四国</t>
        </is>
      </c>
      <c r="C5412" t="inlineStr">
        <is>
          <t>窪川変電所</t>
        </is>
      </c>
      <c r="D5412" t="inlineStr">
        <is>
          <t>高知県</t>
        </is>
      </c>
      <c r="E5412" t="n">
        <v>66</v>
      </c>
      <c r="F5412" t="n">
        <v>6.6</v>
      </c>
      <c r="G5412" s="3" t="n">
        <v>33.207836</v>
      </c>
      <c r="H5412" s="3" t="n">
        <v>133.140414</v>
      </c>
      <c r="I5412" t="inlineStr">
        <is>
          <t>Google Places(名称一致)</t>
        </is>
      </c>
      <c r="J5412" t="n">
        <v>23</v>
      </c>
      <c r="K5412" t="n">
        <v>23</v>
      </c>
      <c r="L5412" t="n">
        <v>-14</v>
      </c>
      <c r="M5412" t="n">
        <v>9</v>
      </c>
      <c r="O5412" t="inlineStr">
        <is>
          <t>不可 #2</t>
        </is>
      </c>
      <c r="P5412" t="inlineStr">
        <is>
          <t>有り</t>
        </is>
      </c>
      <c r="R5412" s="4">
        <f>IF(COUNT($M5412:$N5412)=0,"",IF(AND(IF($N5412&lt;&gt;"",$N5412,$M5412)&lt;=0,$O5412&lt;&gt;"可"),"警告",""))</f>
        <v/>
      </c>
      <c r="S5412" s="4">
        <f>IF(COUNT($M5412:$N5412)=0,0,IF(IF($N5412&lt;&gt;"",$N5412,$M5412)&gt;=スコアリング基準!$B$20,スコアリング基準!$C$20,IF(IF($N5412&lt;&gt;"",$N5412,$M5412)&gt;=スコアリング基準!$B$21,スコアリング基準!$C$21,IF(IF($N5412&lt;&gt;"",$N5412,$M5412)&gt;0,スコアリング基準!$C$22,0))))</f>
        <v/>
      </c>
      <c r="T5412" s="4">
        <f>IF($O5412="可",スコアリング基準!$C$23,0)</f>
        <v/>
      </c>
      <c r="U5412" s="4">
        <f>IF(OR(COUNT($K5412:$L5412)&lt;2,$K5412=0),0,IF(ABS($L5412)/$K5412&lt;=スコアリング基準!$B$24,スコアリング基準!$C$24,IF(ABS($L5412)/$K5412&lt;=スコアリング基準!$B$25,スコアリング基準!$C$25,IF(ABS($L5412)/$K5412&lt;=スコアリング基準!$B$26,スコアリング基準!$C$26,0))))</f>
        <v/>
      </c>
      <c r="V5412" s="4">
        <f>IF($P5412="なし",スコアリング基準!$C$27,0)</f>
        <v/>
      </c>
      <c r="W5412" s="4">
        <f>IF($F5412="",0,IF(ISNUMBER($F5412),IF($F5412&lt;=スコアリング基準!$B$28,スコアリング基準!$C$28,スコアリング基準!$C$29),0))</f>
        <v/>
      </c>
      <c r="X5412" s="4">
        <f>IFERROR(VLOOKUP($B5412,スコアリング基準!$A$36:$B$46,2,FALSE),0)</f>
        <v/>
      </c>
      <c r="Y5412" s="4">
        <f>SUM($S5412:$X5412)</f>
        <v/>
      </c>
      <c r="Z5412" s="4">
        <f>IF(COUNT($M5412:$N5412)=0,"データ無",IF($Y5412&gt;=スコアリング基準!$B$30,"S",IF($Y5412&gt;=スコアリング基準!$B$31,"A",IF($Y5412&gt;=スコアリング基準!$B$32,"B","C"))))</f>
        <v/>
      </c>
      <c r="AA5412">
        <f>IFERROR(INDEX(実績DB!$I$3:$I$104,MATCH($B5412&amp;$C5412,実績DB!$J$3:$J$104,0)),"")</f>
        <v/>
      </c>
    </row>
    <row r="5413">
      <c r="A5413" t="n">
        <v>5411</v>
      </c>
      <c r="B5413" t="inlineStr">
        <is>
          <t>四国</t>
        </is>
      </c>
      <c r="C5413" t="inlineStr">
        <is>
          <t>立田変電所</t>
        </is>
      </c>
      <c r="D5413" t="inlineStr">
        <is>
          <t>高知県</t>
        </is>
      </c>
      <c r="E5413" t="n">
        <v>66</v>
      </c>
      <c r="F5413" t="n">
        <v>6.6</v>
      </c>
      <c r="G5413" s="3" t="n">
        <v>33.572227</v>
      </c>
      <c r="H5413" s="3" t="n">
        <v>133.671541</v>
      </c>
      <c r="I5413" t="inlineStr">
        <is>
          <t>Google Places(名称一致)</t>
        </is>
      </c>
      <c r="J5413" t="n">
        <v>47</v>
      </c>
      <c r="K5413" t="n">
        <v>47</v>
      </c>
      <c r="L5413" t="n">
        <v>-7</v>
      </c>
      <c r="M5413" t="n">
        <v>40</v>
      </c>
      <c r="O5413" t="inlineStr">
        <is>
          <t>不可 #2</t>
        </is>
      </c>
      <c r="P5413" t="inlineStr">
        <is>
          <t>有り</t>
        </is>
      </c>
      <c r="R5413" s="4">
        <f>IF(COUNT($M5413:$N5413)=0,"",IF(AND(IF($N5413&lt;&gt;"",$N5413,$M5413)&lt;=0,$O5413&lt;&gt;"可"),"警告",""))</f>
        <v/>
      </c>
      <c r="S5413" s="4">
        <f>IF(COUNT($M5413:$N5413)=0,0,IF(IF($N5413&lt;&gt;"",$N5413,$M5413)&gt;=スコアリング基準!$B$20,スコアリング基準!$C$20,IF(IF($N5413&lt;&gt;"",$N5413,$M5413)&gt;=スコアリング基準!$B$21,スコアリング基準!$C$21,IF(IF($N5413&lt;&gt;"",$N5413,$M5413)&gt;0,スコアリング基準!$C$22,0))))</f>
        <v/>
      </c>
      <c r="T5413" s="4">
        <f>IF($O5413="可",スコアリング基準!$C$23,0)</f>
        <v/>
      </c>
      <c r="U5413" s="4">
        <f>IF(OR(COUNT($K5413:$L5413)&lt;2,$K5413=0),0,IF(ABS($L5413)/$K5413&lt;=スコアリング基準!$B$24,スコアリング基準!$C$24,IF(ABS($L5413)/$K5413&lt;=スコアリング基準!$B$25,スコアリング基準!$C$25,IF(ABS($L5413)/$K5413&lt;=スコアリング基準!$B$26,スコアリング基準!$C$26,0))))</f>
        <v/>
      </c>
      <c r="V5413" s="4">
        <f>IF($P5413="なし",スコアリング基準!$C$27,0)</f>
        <v/>
      </c>
      <c r="W5413" s="4">
        <f>IF($F5413="",0,IF(ISNUMBER($F5413),IF($F5413&lt;=スコアリング基準!$B$28,スコアリング基準!$C$28,スコアリング基準!$C$29),0))</f>
        <v/>
      </c>
      <c r="X5413" s="4">
        <f>IFERROR(VLOOKUP($B5413,スコアリング基準!$A$36:$B$46,2,FALSE),0)</f>
        <v/>
      </c>
      <c r="Y5413" s="4">
        <f>SUM($S5413:$X5413)</f>
        <v/>
      </c>
      <c r="Z5413" s="4">
        <f>IF(COUNT($M5413:$N5413)=0,"データ無",IF($Y5413&gt;=スコアリング基準!$B$30,"S",IF($Y5413&gt;=スコアリング基準!$B$31,"A",IF($Y5413&gt;=スコアリング基準!$B$32,"B","C"))))</f>
        <v/>
      </c>
      <c r="AA5413">
        <f>IFERROR(INDEX(実績DB!$I$3:$I$104,MATCH($B5413&amp;$C5413,実績DB!$J$3:$J$104,0)),"")</f>
        <v/>
      </c>
    </row>
    <row r="5414">
      <c r="A5414" t="n">
        <v>5412</v>
      </c>
      <c r="B5414" t="inlineStr">
        <is>
          <t>四国</t>
        </is>
      </c>
      <c r="C5414" t="inlineStr">
        <is>
          <t>竹原変電所</t>
        </is>
      </c>
      <c r="D5414" t="inlineStr">
        <is>
          <t>愛媛県</t>
        </is>
      </c>
      <c r="E5414" t="n">
        <v>66</v>
      </c>
      <c r="F5414" t="n">
        <v>6</v>
      </c>
      <c r="G5414" s="3" t="n">
        <v>33.835103</v>
      </c>
      <c r="H5414" s="3" t="n">
        <v>132.751765</v>
      </c>
      <c r="I5414" t="inlineStr">
        <is>
          <t>Google Places(名称一致)</t>
        </is>
      </c>
      <c r="J5414" t="n">
        <v>57</v>
      </c>
      <c r="K5414" t="n">
        <v>57</v>
      </c>
      <c r="L5414" t="n">
        <v>0</v>
      </c>
      <c r="M5414" t="n">
        <v>57</v>
      </c>
      <c r="O5414" t="inlineStr">
        <is>
          <t>不可 #3</t>
        </is>
      </c>
      <c r="P5414" t="inlineStr">
        <is>
          <t>なし</t>
        </is>
      </c>
      <c r="R5414" s="4">
        <f>IF(COUNT($M5414:$N5414)=0,"",IF(AND(IF($N5414&lt;&gt;"",$N5414,$M5414)&lt;=0,$O5414&lt;&gt;"可"),"警告",""))</f>
        <v/>
      </c>
      <c r="S5414" s="4">
        <f>IF(COUNT($M5414:$N5414)=0,0,IF(IF($N5414&lt;&gt;"",$N5414,$M5414)&gt;=スコアリング基準!$B$20,スコアリング基準!$C$20,IF(IF($N5414&lt;&gt;"",$N5414,$M5414)&gt;=スコアリング基準!$B$21,スコアリング基準!$C$21,IF(IF($N5414&lt;&gt;"",$N5414,$M5414)&gt;0,スコアリング基準!$C$22,0))))</f>
        <v/>
      </c>
      <c r="T5414" s="4">
        <f>IF($O5414="可",スコアリング基準!$C$23,0)</f>
        <v/>
      </c>
      <c r="U5414" s="4">
        <f>IF(OR(COUNT($K5414:$L5414)&lt;2,$K5414=0),0,IF(ABS($L5414)/$K5414&lt;=スコアリング基準!$B$24,スコアリング基準!$C$24,IF(ABS($L5414)/$K5414&lt;=スコアリング基準!$B$25,スコアリング基準!$C$25,IF(ABS($L5414)/$K5414&lt;=スコアリング基準!$B$26,スコアリング基準!$C$26,0))))</f>
        <v/>
      </c>
      <c r="V5414" s="4">
        <f>IF($P5414="なし",スコアリング基準!$C$27,0)</f>
        <v/>
      </c>
      <c r="W5414" s="4">
        <f>IF($F5414="",0,IF(ISNUMBER($F5414),IF($F5414&lt;=スコアリング基準!$B$28,スコアリング基準!$C$28,スコアリング基準!$C$29),0))</f>
        <v/>
      </c>
      <c r="X5414" s="4">
        <f>IFERROR(VLOOKUP($B5414,スコアリング基準!$A$36:$B$46,2,FALSE),0)</f>
        <v/>
      </c>
      <c r="Y5414" s="4">
        <f>SUM($S5414:$X5414)</f>
        <v/>
      </c>
      <c r="Z5414" s="4">
        <f>IF(COUNT($M5414:$N5414)=0,"データ無",IF($Y5414&gt;=スコアリング基準!$B$30,"S",IF($Y5414&gt;=スコアリング基準!$B$31,"A",IF($Y5414&gt;=スコアリング基準!$B$32,"B","C"))))</f>
        <v/>
      </c>
      <c r="AA5414">
        <f>IFERROR(INDEX(実績DB!$I$3:$I$104,MATCH($B5414&amp;$C5414,実績DB!$J$3:$J$104,0)),"")</f>
        <v/>
      </c>
    </row>
    <row r="5415">
      <c r="A5415" t="n">
        <v>5413</v>
      </c>
      <c r="B5415" t="inlineStr">
        <is>
          <t>四国</t>
        </is>
      </c>
      <c r="C5415" t="inlineStr">
        <is>
          <t>第五黒川変電所</t>
        </is>
      </c>
      <c r="D5415" t="inlineStr">
        <is>
          <t>愛媛県</t>
        </is>
      </c>
      <c r="E5415" t="n">
        <v>66</v>
      </c>
      <c r="F5415" t="n">
        <v>6</v>
      </c>
      <c r="G5415" s="3" t="n"/>
      <c r="H5415" s="3" t="n"/>
      <c r="I5415" t="inlineStr">
        <is>
          <t>未取得</t>
        </is>
      </c>
      <c r="J5415" t="n">
        <v>1</v>
      </c>
      <c r="K5415" t="n">
        <v>1</v>
      </c>
      <c r="L5415" t="n">
        <v>0</v>
      </c>
      <c r="M5415" t="n">
        <v>1</v>
      </c>
      <c r="O5415" t="inlineStr">
        <is>
          <t>不可 #3</t>
        </is>
      </c>
      <c r="P5415" t="inlineStr">
        <is>
          <t>有り</t>
        </is>
      </c>
      <c r="R5415" s="4">
        <f>IF(COUNT($M5415:$N5415)=0,"",IF(AND(IF($N5415&lt;&gt;"",$N5415,$M5415)&lt;=0,$O5415&lt;&gt;"可"),"警告",""))</f>
        <v/>
      </c>
      <c r="S5415" s="4">
        <f>IF(COUNT($M5415:$N5415)=0,0,IF(IF($N5415&lt;&gt;"",$N5415,$M5415)&gt;=スコアリング基準!$B$20,スコアリング基準!$C$20,IF(IF($N5415&lt;&gt;"",$N5415,$M5415)&gt;=スコアリング基準!$B$21,スコアリング基準!$C$21,IF(IF($N5415&lt;&gt;"",$N5415,$M5415)&gt;0,スコアリング基準!$C$22,0))))</f>
        <v/>
      </c>
      <c r="T5415" s="4">
        <f>IF($O5415="可",スコアリング基準!$C$23,0)</f>
        <v/>
      </c>
      <c r="U5415" s="4">
        <f>IF(OR(COUNT($K5415:$L5415)&lt;2,$K5415=0),0,IF(ABS($L5415)/$K5415&lt;=スコアリング基準!$B$24,スコアリング基準!$C$24,IF(ABS($L5415)/$K5415&lt;=スコアリング基準!$B$25,スコアリング基準!$C$25,IF(ABS($L5415)/$K5415&lt;=スコアリング基準!$B$26,スコアリング基準!$C$26,0))))</f>
        <v/>
      </c>
      <c r="V5415" s="4">
        <f>IF($P5415="なし",スコアリング基準!$C$27,0)</f>
        <v/>
      </c>
      <c r="W5415" s="4">
        <f>IF($F5415="",0,IF(ISNUMBER($F5415),IF($F5415&lt;=スコアリング基準!$B$28,スコアリング基準!$C$28,スコアリング基準!$C$29),0))</f>
        <v/>
      </c>
      <c r="X5415" s="4">
        <f>IFERROR(VLOOKUP($B5415,スコアリング基準!$A$36:$B$46,2,FALSE),0)</f>
        <v/>
      </c>
      <c r="Y5415" s="4">
        <f>SUM($S5415:$X5415)</f>
        <v/>
      </c>
      <c r="Z5415" s="4">
        <f>IF(COUNT($M5415:$N5415)=0,"データ無",IF($Y5415&gt;=スコアリング基準!$B$30,"S",IF($Y5415&gt;=スコアリング基準!$B$31,"A",IF($Y5415&gt;=スコアリング基準!$B$32,"B","C"))))</f>
        <v/>
      </c>
      <c r="AA5415">
        <f>IFERROR(INDEX(実績DB!$I$3:$I$104,MATCH($B5415&amp;$C5415,実績DB!$J$3:$J$104,0)),"")</f>
        <v/>
      </c>
    </row>
    <row r="5416">
      <c r="A5416" t="n">
        <v>5414</v>
      </c>
      <c r="B5416" t="inlineStr">
        <is>
          <t>四国</t>
        </is>
      </c>
      <c r="C5416" t="inlineStr">
        <is>
          <t>筆山変電所</t>
        </is>
      </c>
      <c r="D5416" t="inlineStr">
        <is>
          <t>高知県</t>
        </is>
      </c>
      <c r="E5416" t="n">
        <v>66</v>
      </c>
      <c r="F5416" t="n">
        <v>6.6</v>
      </c>
      <c r="G5416" s="3" t="n">
        <v>33.551232</v>
      </c>
      <c r="H5416" s="3" t="n">
        <v>133.532343</v>
      </c>
      <c r="I5416" t="inlineStr">
        <is>
          <t>Google Places(名称一致)</t>
        </is>
      </c>
      <c r="J5416" t="n">
        <v>28</v>
      </c>
      <c r="K5416" t="n">
        <v>28</v>
      </c>
      <c r="L5416" t="n">
        <v>0</v>
      </c>
      <c r="M5416" t="n">
        <v>28</v>
      </c>
      <c r="O5416" t="inlineStr">
        <is>
          <t>不可 #2</t>
        </is>
      </c>
      <c r="P5416" t="inlineStr">
        <is>
          <t>なし</t>
        </is>
      </c>
      <c r="R5416" s="4">
        <f>IF(COUNT($M5416:$N5416)=0,"",IF(AND(IF($N5416&lt;&gt;"",$N5416,$M5416)&lt;=0,$O5416&lt;&gt;"可"),"警告",""))</f>
        <v/>
      </c>
      <c r="S5416" s="4">
        <f>IF(COUNT($M5416:$N5416)=0,0,IF(IF($N5416&lt;&gt;"",$N5416,$M5416)&gt;=スコアリング基準!$B$20,スコアリング基準!$C$20,IF(IF($N5416&lt;&gt;"",$N5416,$M5416)&gt;=スコアリング基準!$B$21,スコアリング基準!$C$21,IF(IF($N5416&lt;&gt;"",$N5416,$M5416)&gt;0,スコアリング基準!$C$22,0))))</f>
        <v/>
      </c>
      <c r="T5416" s="4">
        <f>IF($O5416="可",スコアリング基準!$C$23,0)</f>
        <v/>
      </c>
      <c r="U5416" s="4">
        <f>IF(OR(COUNT($K5416:$L5416)&lt;2,$K5416=0),0,IF(ABS($L5416)/$K5416&lt;=スコアリング基準!$B$24,スコアリング基準!$C$24,IF(ABS($L5416)/$K5416&lt;=スコアリング基準!$B$25,スコアリング基準!$C$25,IF(ABS($L5416)/$K5416&lt;=スコアリング基準!$B$26,スコアリング基準!$C$26,0))))</f>
        <v/>
      </c>
      <c r="V5416" s="4">
        <f>IF($P5416="なし",スコアリング基準!$C$27,0)</f>
        <v/>
      </c>
      <c r="W5416" s="4">
        <f>IF($F5416="",0,IF(ISNUMBER($F5416),IF($F5416&lt;=スコアリング基準!$B$28,スコアリング基準!$C$28,スコアリング基準!$C$29),0))</f>
        <v/>
      </c>
      <c r="X5416" s="4">
        <f>IFERROR(VLOOKUP($B5416,スコアリング基準!$A$36:$B$46,2,FALSE),0)</f>
        <v/>
      </c>
      <c r="Y5416" s="4">
        <f>SUM($S5416:$X5416)</f>
        <v/>
      </c>
      <c r="Z5416" s="4">
        <f>IF(COUNT($M5416:$N5416)=0,"データ無",IF($Y5416&gt;=スコアリング基準!$B$30,"S",IF($Y5416&gt;=スコアリング基準!$B$31,"A",IF($Y5416&gt;=スコアリング基準!$B$32,"B","C"))))</f>
        <v/>
      </c>
      <c r="AA5416">
        <f>IFERROR(INDEX(実績DB!$I$3:$I$104,MATCH($B5416&amp;$C5416,実績DB!$J$3:$J$104,0)),"")</f>
        <v/>
      </c>
    </row>
    <row r="5417">
      <c r="A5417" t="n">
        <v>5415</v>
      </c>
      <c r="B5417" t="inlineStr">
        <is>
          <t>四国</t>
        </is>
      </c>
      <c r="C5417" t="inlineStr">
        <is>
          <t>脇町変電所</t>
        </is>
      </c>
      <c r="D5417" t="inlineStr">
        <is>
          <t>徳島県</t>
        </is>
      </c>
      <c r="E5417" t="n">
        <v>66</v>
      </c>
      <c r="F5417" t="n">
        <v>6.6</v>
      </c>
      <c r="G5417" s="3" t="n">
        <v>34.06864</v>
      </c>
      <c r="H5417" s="3" t="n">
        <v>134.133237</v>
      </c>
      <c r="I5417" t="inlineStr">
        <is>
          <t>Google Places(名称一致)</t>
        </is>
      </c>
      <c r="J5417" t="n">
        <v>26</v>
      </c>
      <c r="K5417" t="n">
        <v>26</v>
      </c>
      <c r="L5417" t="n">
        <v>-26</v>
      </c>
      <c r="M5417" t="n">
        <v>0</v>
      </c>
      <c r="O5417" t="inlineStr">
        <is>
          <t>不可 #2</t>
        </is>
      </c>
      <c r="P5417" t="inlineStr">
        <is>
          <t>有り</t>
        </is>
      </c>
      <c r="R5417" s="4">
        <f>IF(COUNT($M5417:$N5417)=0,"",IF(AND(IF($N5417&lt;&gt;"",$N5417,$M5417)&lt;=0,$O5417&lt;&gt;"可"),"警告",""))</f>
        <v/>
      </c>
      <c r="S5417" s="4">
        <f>IF(COUNT($M5417:$N5417)=0,0,IF(IF($N5417&lt;&gt;"",$N5417,$M5417)&gt;=スコアリング基準!$B$20,スコアリング基準!$C$20,IF(IF($N5417&lt;&gt;"",$N5417,$M5417)&gt;=スコアリング基準!$B$21,スコアリング基準!$C$21,IF(IF($N5417&lt;&gt;"",$N5417,$M5417)&gt;0,スコアリング基準!$C$22,0))))</f>
        <v/>
      </c>
      <c r="T5417" s="4">
        <f>IF($O5417="可",スコアリング基準!$C$23,0)</f>
        <v/>
      </c>
      <c r="U5417" s="4">
        <f>IF(OR(COUNT($K5417:$L5417)&lt;2,$K5417=0),0,IF(ABS($L5417)/$K5417&lt;=スコアリング基準!$B$24,スコアリング基準!$C$24,IF(ABS($L5417)/$K5417&lt;=スコアリング基準!$B$25,スコアリング基準!$C$25,IF(ABS($L5417)/$K5417&lt;=スコアリング基準!$B$26,スコアリング基準!$C$26,0))))</f>
        <v/>
      </c>
      <c r="V5417" s="4">
        <f>IF($P5417="なし",スコアリング基準!$C$27,0)</f>
        <v/>
      </c>
      <c r="W5417" s="4">
        <f>IF($F5417="",0,IF(ISNUMBER($F5417),IF($F5417&lt;=スコアリング基準!$B$28,スコアリング基準!$C$28,スコアリング基準!$C$29),0))</f>
        <v/>
      </c>
      <c r="X5417" s="4">
        <f>IFERROR(VLOOKUP($B5417,スコアリング基準!$A$36:$B$46,2,FALSE),0)</f>
        <v/>
      </c>
      <c r="Y5417" s="4">
        <f>SUM($S5417:$X5417)</f>
        <v/>
      </c>
      <c r="Z5417" s="4">
        <f>IF(COUNT($M5417:$N5417)=0,"データ無",IF($Y5417&gt;=スコアリング基準!$B$30,"S",IF($Y5417&gt;=スコアリング基準!$B$31,"A",IF($Y5417&gt;=スコアリング基準!$B$32,"B","C"))))</f>
        <v/>
      </c>
      <c r="AA5417">
        <f>IFERROR(INDEX(実績DB!$I$3:$I$104,MATCH($B5417&amp;$C5417,実績DB!$J$3:$J$104,0)),"")</f>
        <v/>
      </c>
    </row>
    <row r="5418">
      <c r="A5418" t="n">
        <v>5416</v>
      </c>
      <c r="B5418" t="inlineStr">
        <is>
          <t>四国</t>
        </is>
      </c>
      <c r="C5418" t="inlineStr">
        <is>
          <t>若宮変電所</t>
        </is>
      </c>
      <c r="D5418" t="inlineStr">
        <is>
          <t>愛媛県</t>
        </is>
      </c>
      <c r="E5418" t="n">
        <v>66</v>
      </c>
      <c r="F5418" t="n">
        <v>6</v>
      </c>
      <c r="G5418" s="3" t="n">
        <v>33.516807</v>
      </c>
      <c r="H5418" s="3" t="n">
        <v>132.54872</v>
      </c>
      <c r="I5418" t="inlineStr">
        <is>
          <t>Google Places(名称一致)</t>
        </is>
      </c>
      <c r="J5418" t="n">
        <v>47</v>
      </c>
      <c r="K5418" t="n">
        <v>47</v>
      </c>
      <c r="L5418" t="n">
        <v>0</v>
      </c>
      <c r="M5418" t="n">
        <v>47</v>
      </c>
      <c r="O5418" t="inlineStr">
        <is>
          <t>不可 #3</t>
        </is>
      </c>
      <c r="P5418" t="inlineStr">
        <is>
          <t>有り</t>
        </is>
      </c>
      <c r="R5418" s="4">
        <f>IF(COUNT($M5418:$N5418)=0,"",IF(AND(IF($N5418&lt;&gt;"",$N5418,$M5418)&lt;=0,$O5418&lt;&gt;"可"),"警告",""))</f>
        <v/>
      </c>
      <c r="S5418" s="4">
        <f>IF(COUNT($M5418:$N5418)=0,0,IF(IF($N5418&lt;&gt;"",$N5418,$M5418)&gt;=スコアリング基準!$B$20,スコアリング基準!$C$20,IF(IF($N5418&lt;&gt;"",$N5418,$M5418)&gt;=スコアリング基準!$B$21,スコアリング基準!$C$21,IF(IF($N5418&lt;&gt;"",$N5418,$M5418)&gt;0,スコアリング基準!$C$22,0))))</f>
        <v/>
      </c>
      <c r="T5418" s="4">
        <f>IF($O5418="可",スコアリング基準!$C$23,0)</f>
        <v/>
      </c>
      <c r="U5418" s="4">
        <f>IF(OR(COUNT($K5418:$L5418)&lt;2,$K5418=0),0,IF(ABS($L5418)/$K5418&lt;=スコアリング基準!$B$24,スコアリング基準!$C$24,IF(ABS($L5418)/$K5418&lt;=スコアリング基準!$B$25,スコアリング基準!$C$25,IF(ABS($L5418)/$K5418&lt;=スコアリング基準!$B$26,スコアリング基準!$C$26,0))))</f>
        <v/>
      </c>
      <c r="V5418" s="4">
        <f>IF($P5418="なし",スコアリング基準!$C$27,0)</f>
        <v/>
      </c>
      <c r="W5418" s="4">
        <f>IF($F5418="",0,IF(ISNUMBER($F5418),IF($F5418&lt;=スコアリング基準!$B$28,スコアリング基準!$C$28,スコアリング基準!$C$29),0))</f>
        <v/>
      </c>
      <c r="X5418" s="4">
        <f>IFERROR(VLOOKUP($B5418,スコアリング基準!$A$36:$B$46,2,FALSE),0)</f>
        <v/>
      </c>
      <c r="Y5418" s="4">
        <f>SUM($S5418:$X5418)</f>
        <v/>
      </c>
      <c r="Z5418" s="4">
        <f>IF(COUNT($M5418:$N5418)=0,"データ無",IF($Y5418&gt;=スコアリング基準!$B$30,"S",IF($Y5418&gt;=スコアリング基準!$B$31,"A",IF($Y5418&gt;=スコアリング基準!$B$32,"B","C"))))</f>
        <v/>
      </c>
      <c r="AA5418">
        <f>IFERROR(INDEX(実績DB!$I$3:$I$104,MATCH($B5418&amp;$C5418,実績DB!$J$3:$J$104,0)),"")</f>
        <v/>
      </c>
    </row>
    <row r="5419">
      <c r="A5419" t="n">
        <v>5417</v>
      </c>
      <c r="B5419" t="inlineStr">
        <is>
          <t>四国</t>
        </is>
      </c>
      <c r="C5419" t="inlineStr">
        <is>
          <t>蔵本変電所</t>
        </is>
      </c>
      <c r="D5419" t="inlineStr">
        <is>
          <t>徳島県</t>
        </is>
      </c>
      <c r="E5419" t="n">
        <v>66</v>
      </c>
      <c r="F5419" t="n">
        <v>6.6</v>
      </c>
      <c r="G5419" s="3" t="n">
        <v>34.072451</v>
      </c>
      <c r="H5419" s="3" t="n">
        <v>134.51652</v>
      </c>
      <c r="I5419" t="inlineStr">
        <is>
          <t>Google Places(名称一致)</t>
        </is>
      </c>
      <c r="J5419" t="n">
        <v>47</v>
      </c>
      <c r="K5419" t="n">
        <v>47</v>
      </c>
      <c r="L5419" t="n">
        <v>-5</v>
      </c>
      <c r="M5419" t="n">
        <v>42</v>
      </c>
      <c r="O5419" t="inlineStr">
        <is>
          <t>不可 #2</t>
        </is>
      </c>
      <c r="P5419" t="inlineStr">
        <is>
          <t>有り</t>
        </is>
      </c>
      <c r="R5419" s="4">
        <f>IF(COUNT($M5419:$N5419)=0,"",IF(AND(IF($N5419&lt;&gt;"",$N5419,$M5419)&lt;=0,$O5419&lt;&gt;"可"),"警告",""))</f>
        <v/>
      </c>
      <c r="S5419" s="4">
        <f>IF(COUNT($M5419:$N5419)=0,0,IF(IF($N5419&lt;&gt;"",$N5419,$M5419)&gt;=スコアリング基準!$B$20,スコアリング基準!$C$20,IF(IF($N5419&lt;&gt;"",$N5419,$M5419)&gt;=スコアリング基準!$B$21,スコアリング基準!$C$21,IF(IF($N5419&lt;&gt;"",$N5419,$M5419)&gt;0,スコアリング基準!$C$22,0))))</f>
        <v/>
      </c>
      <c r="T5419" s="4">
        <f>IF($O5419="可",スコアリング基準!$C$23,0)</f>
        <v/>
      </c>
      <c r="U5419" s="4">
        <f>IF(OR(COUNT($K5419:$L5419)&lt;2,$K5419=0),0,IF(ABS($L5419)/$K5419&lt;=スコアリング基準!$B$24,スコアリング基準!$C$24,IF(ABS($L5419)/$K5419&lt;=スコアリング基準!$B$25,スコアリング基準!$C$25,IF(ABS($L5419)/$K5419&lt;=スコアリング基準!$B$26,スコアリング基準!$C$26,0))))</f>
        <v/>
      </c>
      <c r="V5419" s="4">
        <f>IF($P5419="なし",スコアリング基準!$C$27,0)</f>
        <v/>
      </c>
      <c r="W5419" s="4">
        <f>IF($F5419="",0,IF(ISNUMBER($F5419),IF($F5419&lt;=スコアリング基準!$B$28,スコアリング基準!$C$28,スコアリング基準!$C$29),0))</f>
        <v/>
      </c>
      <c r="X5419" s="4">
        <f>IFERROR(VLOOKUP($B5419,スコアリング基準!$A$36:$B$46,2,FALSE),0)</f>
        <v/>
      </c>
      <c r="Y5419" s="4">
        <f>SUM($S5419:$X5419)</f>
        <v/>
      </c>
      <c r="Z5419" s="4">
        <f>IF(COUNT($M5419:$N5419)=0,"データ無",IF($Y5419&gt;=スコアリング基準!$B$30,"S",IF($Y5419&gt;=スコアリング基準!$B$31,"A",IF($Y5419&gt;=スコアリング基準!$B$32,"B","C"))))</f>
        <v/>
      </c>
      <c r="AA5419">
        <f>IFERROR(INDEX(実績DB!$I$3:$I$104,MATCH($B5419&amp;$C5419,実績DB!$J$3:$J$104,0)),"")</f>
        <v/>
      </c>
    </row>
    <row r="5420">
      <c r="A5420" t="n">
        <v>5418</v>
      </c>
      <c r="B5420" t="inlineStr">
        <is>
          <t>四国</t>
        </is>
      </c>
      <c r="C5420" t="inlineStr">
        <is>
          <t>藍場変電所</t>
        </is>
      </c>
      <c r="D5420" t="inlineStr">
        <is>
          <t>徳島県</t>
        </is>
      </c>
      <c r="E5420" t="n">
        <v>66</v>
      </c>
      <c r="F5420" t="n">
        <v>6.6</v>
      </c>
      <c r="G5420" s="3" t="n">
        <v>34.075719</v>
      </c>
      <c r="H5420" s="3" t="n">
        <v>134.547214</v>
      </c>
      <c r="I5420" t="inlineStr">
        <is>
          <t>Google Places(名称一致)</t>
        </is>
      </c>
      <c r="J5420" t="n">
        <v>47</v>
      </c>
      <c r="K5420" t="n">
        <v>47</v>
      </c>
      <c r="L5420" t="n">
        <v>0</v>
      </c>
      <c r="M5420" t="n">
        <v>47</v>
      </c>
      <c r="O5420" t="inlineStr">
        <is>
          <t>不可 #2</t>
        </is>
      </c>
      <c r="P5420" t="inlineStr">
        <is>
          <t>有り</t>
        </is>
      </c>
      <c r="R5420" s="4">
        <f>IF(COUNT($M5420:$N5420)=0,"",IF(AND(IF($N5420&lt;&gt;"",$N5420,$M5420)&lt;=0,$O5420&lt;&gt;"可"),"警告",""))</f>
        <v/>
      </c>
      <c r="S5420" s="4">
        <f>IF(COUNT($M5420:$N5420)=0,0,IF(IF($N5420&lt;&gt;"",$N5420,$M5420)&gt;=スコアリング基準!$B$20,スコアリング基準!$C$20,IF(IF($N5420&lt;&gt;"",$N5420,$M5420)&gt;=スコアリング基準!$B$21,スコアリング基準!$C$21,IF(IF($N5420&lt;&gt;"",$N5420,$M5420)&gt;0,スコアリング基準!$C$22,0))))</f>
        <v/>
      </c>
      <c r="T5420" s="4">
        <f>IF($O5420="可",スコアリング基準!$C$23,0)</f>
        <v/>
      </c>
      <c r="U5420" s="4">
        <f>IF(OR(COUNT($K5420:$L5420)&lt;2,$K5420=0),0,IF(ABS($L5420)/$K5420&lt;=スコアリング基準!$B$24,スコアリング基準!$C$24,IF(ABS($L5420)/$K5420&lt;=スコアリング基準!$B$25,スコアリング基準!$C$25,IF(ABS($L5420)/$K5420&lt;=スコアリング基準!$B$26,スコアリング基準!$C$26,0))))</f>
        <v/>
      </c>
      <c r="V5420" s="4">
        <f>IF($P5420="なし",スコアリング基準!$C$27,0)</f>
        <v/>
      </c>
      <c r="W5420" s="4">
        <f>IF($F5420="",0,IF(ISNUMBER($F5420),IF($F5420&lt;=スコアリング基準!$B$28,スコアリング基準!$C$28,スコアリング基準!$C$29),0))</f>
        <v/>
      </c>
      <c r="X5420" s="4">
        <f>IFERROR(VLOOKUP($B5420,スコアリング基準!$A$36:$B$46,2,FALSE),0)</f>
        <v/>
      </c>
      <c r="Y5420" s="4">
        <f>SUM($S5420:$X5420)</f>
        <v/>
      </c>
      <c r="Z5420" s="4">
        <f>IF(COUNT($M5420:$N5420)=0,"データ無",IF($Y5420&gt;=スコアリング基準!$B$30,"S",IF($Y5420&gt;=スコアリング基準!$B$31,"A",IF($Y5420&gt;=スコアリング基準!$B$32,"B","C"))))</f>
        <v/>
      </c>
      <c r="AA5420">
        <f>IFERROR(INDEX(実績DB!$I$3:$I$104,MATCH($B5420&amp;$C5420,実績DB!$J$3:$J$104,0)),"")</f>
        <v/>
      </c>
    </row>
    <row r="5421">
      <c r="A5421" t="n">
        <v>5419</v>
      </c>
      <c r="B5421" t="inlineStr">
        <is>
          <t>四国</t>
        </is>
      </c>
      <c r="C5421" t="inlineStr">
        <is>
          <t>衣山変電所</t>
        </is>
      </c>
      <c r="D5421" t="inlineStr">
        <is>
          <t>愛媛県</t>
        </is>
      </c>
      <c r="E5421" t="n">
        <v>66</v>
      </c>
      <c r="F5421" t="n">
        <v>6</v>
      </c>
      <c r="G5421" s="3" t="n"/>
      <c r="H5421" s="3" t="n"/>
      <c r="I5421" t="inlineStr">
        <is>
          <t>未取得</t>
        </is>
      </c>
      <c r="J5421" t="n">
        <v>76</v>
      </c>
      <c r="K5421" t="n">
        <v>76</v>
      </c>
      <c r="L5421" t="n">
        <v>0</v>
      </c>
      <c r="M5421" t="n">
        <v>76</v>
      </c>
      <c r="O5421" t="inlineStr">
        <is>
          <t>不可 #3</t>
        </is>
      </c>
      <c r="P5421" t="inlineStr">
        <is>
          <t>なし</t>
        </is>
      </c>
      <c r="R5421" s="4">
        <f>IF(COUNT($M5421:$N5421)=0,"",IF(AND(IF($N5421&lt;&gt;"",$N5421,$M5421)&lt;=0,$O5421&lt;&gt;"可"),"警告",""))</f>
        <v/>
      </c>
      <c r="S5421" s="4">
        <f>IF(COUNT($M5421:$N5421)=0,0,IF(IF($N5421&lt;&gt;"",$N5421,$M5421)&gt;=スコアリング基準!$B$20,スコアリング基準!$C$20,IF(IF($N5421&lt;&gt;"",$N5421,$M5421)&gt;=スコアリング基準!$B$21,スコアリング基準!$C$21,IF(IF($N5421&lt;&gt;"",$N5421,$M5421)&gt;0,スコアリング基準!$C$22,0))))</f>
        <v/>
      </c>
      <c r="T5421" s="4">
        <f>IF($O5421="可",スコアリング基準!$C$23,0)</f>
        <v/>
      </c>
      <c r="U5421" s="4">
        <f>IF(OR(COUNT($K5421:$L5421)&lt;2,$K5421=0),0,IF(ABS($L5421)/$K5421&lt;=スコアリング基準!$B$24,スコアリング基準!$C$24,IF(ABS($L5421)/$K5421&lt;=スコアリング基準!$B$25,スコアリング基準!$C$25,IF(ABS($L5421)/$K5421&lt;=スコアリング基準!$B$26,スコアリング基準!$C$26,0))))</f>
        <v/>
      </c>
      <c r="V5421" s="4">
        <f>IF($P5421="なし",スコアリング基準!$C$27,0)</f>
        <v/>
      </c>
      <c r="W5421" s="4">
        <f>IF($F5421="",0,IF(ISNUMBER($F5421),IF($F5421&lt;=スコアリング基準!$B$28,スコアリング基準!$C$28,スコアリング基準!$C$29),0))</f>
        <v/>
      </c>
      <c r="X5421" s="4">
        <f>IFERROR(VLOOKUP($B5421,スコアリング基準!$A$36:$B$46,2,FALSE),0)</f>
        <v/>
      </c>
      <c r="Y5421" s="4">
        <f>SUM($S5421:$X5421)</f>
        <v/>
      </c>
      <c r="Z5421" s="4">
        <f>IF(COUNT($M5421:$N5421)=0,"データ無",IF($Y5421&gt;=スコアリング基準!$B$30,"S",IF($Y5421&gt;=スコアリング基準!$B$31,"A",IF($Y5421&gt;=スコアリング基準!$B$32,"B","C"))))</f>
        <v/>
      </c>
      <c r="AA5421">
        <f>IFERROR(INDEX(実績DB!$I$3:$I$104,MATCH($B5421&amp;$C5421,実績DB!$J$3:$J$104,0)),"")</f>
        <v/>
      </c>
    </row>
    <row r="5422">
      <c r="A5422" t="n">
        <v>5420</v>
      </c>
      <c r="B5422" t="inlineStr">
        <is>
          <t>四国</t>
        </is>
      </c>
      <c r="C5422" t="inlineStr">
        <is>
          <t>西通変電所</t>
        </is>
      </c>
      <c r="D5422" t="inlineStr">
        <is>
          <t>香川県</t>
        </is>
      </c>
      <c r="E5422" t="n">
        <v>66</v>
      </c>
      <c r="F5422" t="n">
        <v>6.6</v>
      </c>
      <c r="G5422" s="3" t="n">
        <v>34.34501</v>
      </c>
      <c r="H5422" s="3" t="n">
        <v>134.039453</v>
      </c>
      <c r="I5422" t="inlineStr">
        <is>
          <t>Google Places(名称一致)</t>
        </is>
      </c>
      <c r="J5422" t="n">
        <v>57</v>
      </c>
      <c r="K5422" t="n">
        <v>57</v>
      </c>
      <c r="L5422" t="n">
        <v>0</v>
      </c>
      <c r="M5422" t="n">
        <v>57</v>
      </c>
      <c r="O5422" t="inlineStr">
        <is>
          <t>不可 #2</t>
        </is>
      </c>
      <c r="P5422" t="inlineStr">
        <is>
          <t>なし</t>
        </is>
      </c>
      <c r="R5422" s="4">
        <f>IF(COUNT($M5422:$N5422)=0,"",IF(AND(IF($N5422&lt;&gt;"",$N5422,$M5422)&lt;=0,$O5422&lt;&gt;"可"),"警告",""))</f>
        <v/>
      </c>
      <c r="S5422" s="4">
        <f>IF(COUNT($M5422:$N5422)=0,0,IF(IF($N5422&lt;&gt;"",$N5422,$M5422)&gt;=スコアリング基準!$B$20,スコアリング基準!$C$20,IF(IF($N5422&lt;&gt;"",$N5422,$M5422)&gt;=スコアリング基準!$B$21,スコアリング基準!$C$21,IF(IF($N5422&lt;&gt;"",$N5422,$M5422)&gt;0,スコアリング基準!$C$22,0))))</f>
        <v/>
      </c>
      <c r="T5422" s="4">
        <f>IF($O5422="可",スコアリング基準!$C$23,0)</f>
        <v/>
      </c>
      <c r="U5422" s="4">
        <f>IF(OR(COUNT($K5422:$L5422)&lt;2,$K5422=0),0,IF(ABS($L5422)/$K5422&lt;=スコアリング基準!$B$24,スコアリング基準!$C$24,IF(ABS($L5422)/$K5422&lt;=スコアリング基準!$B$25,スコアリング基準!$C$25,IF(ABS($L5422)/$K5422&lt;=スコアリング基準!$B$26,スコアリング基準!$C$26,0))))</f>
        <v/>
      </c>
      <c r="V5422" s="4">
        <f>IF($P5422="なし",スコアリング基準!$C$27,0)</f>
        <v/>
      </c>
      <c r="W5422" s="4">
        <f>IF($F5422="",0,IF(ISNUMBER($F5422),IF($F5422&lt;=スコアリング基準!$B$28,スコアリング基準!$C$28,スコアリング基準!$C$29),0))</f>
        <v/>
      </c>
      <c r="X5422" s="4">
        <f>IFERROR(VLOOKUP($B5422,スコアリング基準!$A$36:$B$46,2,FALSE),0)</f>
        <v/>
      </c>
      <c r="Y5422" s="4">
        <f>SUM($S5422:$X5422)</f>
        <v/>
      </c>
      <c r="Z5422" s="4">
        <f>IF(COUNT($M5422:$N5422)=0,"データ無",IF($Y5422&gt;=スコアリング基準!$B$30,"S",IF($Y5422&gt;=スコアリング基準!$B$31,"A",IF($Y5422&gt;=スコアリング基準!$B$32,"B","C"))))</f>
        <v/>
      </c>
      <c r="AA5422">
        <f>IFERROR(INDEX(実績DB!$I$3:$I$104,MATCH($B5422&amp;$C5422,実績DB!$J$3:$J$104,0)),"")</f>
        <v/>
      </c>
    </row>
    <row r="5423">
      <c r="A5423" t="n">
        <v>5421</v>
      </c>
      <c r="B5423" t="inlineStr">
        <is>
          <t>四国</t>
        </is>
      </c>
      <c r="C5423" t="inlineStr">
        <is>
          <t>観音寺変電所</t>
        </is>
      </c>
      <c r="D5423" t="inlineStr">
        <is>
          <t>香川県</t>
        </is>
      </c>
      <c r="E5423" t="n">
        <v>66</v>
      </c>
      <c r="F5423" t="n">
        <v>6.6</v>
      </c>
      <c r="G5423" s="3" t="n">
        <v>34.1229</v>
      </c>
      <c r="H5423" s="3" t="n">
        <v>133.65453</v>
      </c>
      <c r="I5423" t="inlineStr">
        <is>
          <t>OSM実測(名称一致)</t>
        </is>
      </c>
      <c r="J5423" t="n">
        <v>42</v>
      </c>
      <c r="K5423" t="n">
        <v>42</v>
      </c>
      <c r="L5423" t="n">
        <v>-14</v>
      </c>
      <c r="M5423" t="n">
        <v>28</v>
      </c>
      <c r="O5423" t="inlineStr">
        <is>
          <t>不可 #2</t>
        </is>
      </c>
      <c r="P5423" t="inlineStr">
        <is>
          <t>なし</t>
        </is>
      </c>
      <c r="R5423" s="4">
        <f>IF(COUNT($M5423:$N5423)=0,"",IF(AND(IF($N5423&lt;&gt;"",$N5423,$M5423)&lt;=0,$O5423&lt;&gt;"可"),"警告",""))</f>
        <v/>
      </c>
      <c r="S5423" s="4">
        <f>IF(COUNT($M5423:$N5423)=0,0,IF(IF($N5423&lt;&gt;"",$N5423,$M5423)&gt;=スコアリング基準!$B$20,スコアリング基準!$C$20,IF(IF($N5423&lt;&gt;"",$N5423,$M5423)&gt;=スコアリング基準!$B$21,スコアリング基準!$C$21,IF(IF($N5423&lt;&gt;"",$N5423,$M5423)&gt;0,スコアリング基準!$C$22,0))))</f>
        <v/>
      </c>
      <c r="T5423" s="4">
        <f>IF($O5423="可",スコアリング基準!$C$23,0)</f>
        <v/>
      </c>
      <c r="U5423" s="4">
        <f>IF(OR(COUNT($K5423:$L5423)&lt;2,$K5423=0),0,IF(ABS($L5423)/$K5423&lt;=スコアリング基準!$B$24,スコアリング基準!$C$24,IF(ABS($L5423)/$K5423&lt;=スコアリング基準!$B$25,スコアリング基準!$C$25,IF(ABS($L5423)/$K5423&lt;=スコアリング基準!$B$26,スコアリング基準!$C$26,0))))</f>
        <v/>
      </c>
      <c r="V5423" s="4">
        <f>IF($P5423="なし",スコアリング基準!$C$27,0)</f>
        <v/>
      </c>
      <c r="W5423" s="4">
        <f>IF($F5423="",0,IF(ISNUMBER($F5423),IF($F5423&lt;=スコアリング基準!$B$28,スコアリング基準!$C$28,スコアリング基準!$C$29),0))</f>
        <v/>
      </c>
      <c r="X5423" s="4">
        <f>IFERROR(VLOOKUP($B5423,スコアリング基準!$A$36:$B$46,2,FALSE),0)</f>
        <v/>
      </c>
      <c r="Y5423" s="4">
        <f>SUM($S5423:$X5423)</f>
        <v/>
      </c>
      <c r="Z5423" s="4">
        <f>IF(COUNT($M5423:$N5423)=0,"データ無",IF($Y5423&gt;=スコアリング基準!$B$30,"S",IF($Y5423&gt;=スコアリング基準!$B$31,"A",IF($Y5423&gt;=スコアリング基準!$B$32,"B","C"))))</f>
        <v/>
      </c>
      <c r="AA5423">
        <f>IFERROR(INDEX(実績DB!$I$3:$I$104,MATCH($B5423&amp;$C5423,実績DB!$J$3:$J$104,0)),"")</f>
        <v/>
      </c>
    </row>
    <row r="5424">
      <c r="A5424" t="n">
        <v>5422</v>
      </c>
      <c r="B5424" t="inlineStr">
        <is>
          <t>四国</t>
        </is>
      </c>
      <c r="C5424" t="inlineStr">
        <is>
          <t>詫間変電所</t>
        </is>
      </c>
      <c r="D5424" t="inlineStr">
        <is>
          <t>香川県</t>
        </is>
      </c>
      <c r="E5424" t="n">
        <v>66</v>
      </c>
      <c r="F5424" t="n">
        <v>6.6</v>
      </c>
      <c r="G5424" s="3" t="n">
        <v>34.219577</v>
      </c>
      <c r="H5424" s="3" t="n">
        <v>133.669116</v>
      </c>
      <c r="I5424" t="inlineStr">
        <is>
          <t>Google Places(名称一致)</t>
        </is>
      </c>
      <c r="J5424" t="n">
        <v>28</v>
      </c>
      <c r="K5424" t="n">
        <v>28</v>
      </c>
      <c r="L5424" t="n">
        <v>-15</v>
      </c>
      <c r="M5424" t="n">
        <v>13</v>
      </c>
      <c r="O5424" t="inlineStr">
        <is>
          <t>不可 #2</t>
        </is>
      </c>
      <c r="P5424" t="inlineStr">
        <is>
          <t>なし</t>
        </is>
      </c>
      <c r="R5424" s="4">
        <f>IF(COUNT($M5424:$N5424)=0,"",IF(AND(IF($N5424&lt;&gt;"",$N5424,$M5424)&lt;=0,$O5424&lt;&gt;"可"),"警告",""))</f>
        <v/>
      </c>
      <c r="S5424" s="4">
        <f>IF(COUNT($M5424:$N5424)=0,0,IF(IF($N5424&lt;&gt;"",$N5424,$M5424)&gt;=スコアリング基準!$B$20,スコアリング基準!$C$20,IF(IF($N5424&lt;&gt;"",$N5424,$M5424)&gt;=スコアリング基準!$B$21,スコアリング基準!$C$21,IF(IF($N5424&lt;&gt;"",$N5424,$M5424)&gt;0,スコアリング基準!$C$22,0))))</f>
        <v/>
      </c>
      <c r="T5424" s="4">
        <f>IF($O5424="可",スコアリング基準!$C$23,0)</f>
        <v/>
      </c>
      <c r="U5424" s="4">
        <f>IF(OR(COUNT($K5424:$L5424)&lt;2,$K5424=0),0,IF(ABS($L5424)/$K5424&lt;=スコアリング基準!$B$24,スコアリング基準!$C$24,IF(ABS($L5424)/$K5424&lt;=スコアリング基準!$B$25,スコアリング基準!$C$25,IF(ABS($L5424)/$K5424&lt;=スコアリング基準!$B$26,スコアリング基準!$C$26,0))))</f>
        <v/>
      </c>
      <c r="V5424" s="4">
        <f>IF($P5424="なし",スコアリング基準!$C$27,0)</f>
        <v/>
      </c>
      <c r="W5424" s="4">
        <f>IF($F5424="",0,IF(ISNUMBER($F5424),IF($F5424&lt;=スコアリング基準!$B$28,スコアリング基準!$C$28,スコアリング基準!$C$29),0))</f>
        <v/>
      </c>
      <c r="X5424" s="4">
        <f>IFERROR(VLOOKUP($B5424,スコアリング基準!$A$36:$B$46,2,FALSE),0)</f>
        <v/>
      </c>
      <c r="Y5424" s="4">
        <f>SUM($S5424:$X5424)</f>
        <v/>
      </c>
      <c r="Z5424" s="4">
        <f>IF(COUNT($M5424:$N5424)=0,"データ無",IF($Y5424&gt;=スコアリング基準!$B$30,"S",IF($Y5424&gt;=スコアリング基準!$B$31,"A",IF($Y5424&gt;=スコアリング基準!$B$32,"B","C"))))</f>
        <v/>
      </c>
      <c r="AA5424">
        <f>IFERROR(INDEX(実績DB!$I$3:$I$104,MATCH($B5424&amp;$C5424,実績DB!$J$3:$J$104,0)),"")</f>
        <v/>
      </c>
    </row>
    <row r="5425">
      <c r="A5425" t="n">
        <v>5423</v>
      </c>
      <c r="B5425" t="inlineStr">
        <is>
          <t>四国</t>
        </is>
      </c>
      <c r="C5425" t="inlineStr">
        <is>
          <t>豊中変電所</t>
        </is>
      </c>
      <c r="D5425" t="inlineStr">
        <is>
          <t>香川県</t>
        </is>
      </c>
      <c r="E5425" t="n">
        <v>66</v>
      </c>
      <c r="F5425" t="n">
        <v>6.6</v>
      </c>
      <c r="G5425" s="3" t="n">
        <v>34.146817</v>
      </c>
      <c r="H5425" s="3" t="n">
        <v>133.698409</v>
      </c>
      <c r="I5425" t="inlineStr">
        <is>
          <t>Google Places(名称一致)</t>
        </is>
      </c>
      <c r="J5425" t="n">
        <v>28</v>
      </c>
      <c r="K5425" t="n">
        <v>28</v>
      </c>
      <c r="L5425" t="n">
        <v>-21</v>
      </c>
      <c r="M5425" t="n">
        <v>7</v>
      </c>
      <c r="O5425" t="inlineStr">
        <is>
          <t>不可 #2</t>
        </is>
      </c>
      <c r="P5425" t="inlineStr">
        <is>
          <t>なし</t>
        </is>
      </c>
      <c r="R5425" s="4">
        <f>IF(COUNT($M5425:$N5425)=0,"",IF(AND(IF($N5425&lt;&gt;"",$N5425,$M5425)&lt;=0,$O5425&lt;&gt;"可"),"警告",""))</f>
        <v/>
      </c>
      <c r="S5425" s="4">
        <f>IF(COUNT($M5425:$N5425)=0,0,IF(IF($N5425&lt;&gt;"",$N5425,$M5425)&gt;=スコアリング基準!$B$20,スコアリング基準!$C$20,IF(IF($N5425&lt;&gt;"",$N5425,$M5425)&gt;=スコアリング基準!$B$21,スコアリング基準!$C$21,IF(IF($N5425&lt;&gt;"",$N5425,$M5425)&gt;0,スコアリング基準!$C$22,0))))</f>
        <v/>
      </c>
      <c r="T5425" s="4">
        <f>IF($O5425="可",スコアリング基準!$C$23,0)</f>
        <v/>
      </c>
      <c r="U5425" s="4">
        <f>IF(OR(COUNT($K5425:$L5425)&lt;2,$K5425=0),0,IF(ABS($L5425)/$K5425&lt;=スコアリング基準!$B$24,スコアリング基準!$C$24,IF(ABS($L5425)/$K5425&lt;=スコアリング基準!$B$25,スコアリング基準!$C$25,IF(ABS($L5425)/$K5425&lt;=スコアリング基準!$B$26,スコアリング基準!$C$26,0))))</f>
        <v/>
      </c>
      <c r="V5425" s="4">
        <f>IF($P5425="なし",スコアリング基準!$C$27,0)</f>
        <v/>
      </c>
      <c r="W5425" s="4">
        <f>IF($F5425="",0,IF(ISNUMBER($F5425),IF($F5425&lt;=スコアリング基準!$B$28,スコアリング基準!$C$28,スコアリング基準!$C$29),0))</f>
        <v/>
      </c>
      <c r="X5425" s="4">
        <f>IFERROR(VLOOKUP($B5425,スコアリング基準!$A$36:$B$46,2,FALSE),0)</f>
        <v/>
      </c>
      <c r="Y5425" s="4">
        <f>SUM($S5425:$X5425)</f>
        <v/>
      </c>
      <c r="Z5425" s="4">
        <f>IF(COUNT($M5425:$N5425)=0,"データ無",IF($Y5425&gt;=スコアリング基準!$B$30,"S",IF($Y5425&gt;=スコアリング基準!$B$31,"A",IF($Y5425&gt;=スコアリング基準!$B$32,"B","C"))))</f>
        <v/>
      </c>
      <c r="AA5425">
        <f>IFERROR(INDEX(実績DB!$I$3:$I$104,MATCH($B5425&amp;$C5425,実績DB!$J$3:$J$104,0)),"")</f>
        <v/>
      </c>
    </row>
    <row r="5426">
      <c r="A5426" t="n">
        <v>5424</v>
      </c>
      <c r="B5426" t="inlineStr">
        <is>
          <t>四国</t>
        </is>
      </c>
      <c r="C5426" t="inlineStr">
        <is>
          <t>豊浜変電所</t>
        </is>
      </c>
      <c r="D5426" t="inlineStr">
        <is>
          <t>香川県</t>
        </is>
      </c>
      <c r="E5426" t="n">
        <v>66</v>
      </c>
      <c r="F5426" t="n">
        <v>6.6</v>
      </c>
      <c r="G5426" s="3" t="n">
        <v>34.083034</v>
      </c>
      <c r="H5426" s="3" t="n">
        <v>133.640982</v>
      </c>
      <c r="I5426" t="inlineStr">
        <is>
          <t>Google Places(名称一致)</t>
        </is>
      </c>
      <c r="J5426" t="n">
        <v>52</v>
      </c>
      <c r="K5426" t="n">
        <v>52</v>
      </c>
      <c r="L5426" t="n">
        <v>-23</v>
      </c>
      <c r="M5426" t="n">
        <v>29</v>
      </c>
      <c r="O5426" t="inlineStr">
        <is>
          <t>不可 #2</t>
        </is>
      </c>
      <c r="P5426" t="inlineStr">
        <is>
          <t>なし</t>
        </is>
      </c>
      <c r="R5426" s="4">
        <f>IF(COUNT($M5426:$N5426)=0,"",IF(AND(IF($N5426&lt;&gt;"",$N5426,$M5426)&lt;=0,$O5426&lt;&gt;"可"),"警告",""))</f>
        <v/>
      </c>
      <c r="S5426" s="4">
        <f>IF(COUNT($M5426:$N5426)=0,0,IF(IF($N5426&lt;&gt;"",$N5426,$M5426)&gt;=スコアリング基準!$B$20,スコアリング基準!$C$20,IF(IF($N5426&lt;&gt;"",$N5426,$M5426)&gt;=スコアリング基準!$B$21,スコアリング基準!$C$21,IF(IF($N5426&lt;&gt;"",$N5426,$M5426)&gt;0,スコアリング基準!$C$22,0))))</f>
        <v/>
      </c>
      <c r="T5426" s="4">
        <f>IF($O5426="可",スコアリング基準!$C$23,0)</f>
        <v/>
      </c>
      <c r="U5426" s="4">
        <f>IF(OR(COUNT($K5426:$L5426)&lt;2,$K5426=0),0,IF(ABS($L5426)/$K5426&lt;=スコアリング基準!$B$24,スコアリング基準!$C$24,IF(ABS($L5426)/$K5426&lt;=スコアリング基準!$B$25,スコアリング基準!$C$25,IF(ABS($L5426)/$K5426&lt;=スコアリング基準!$B$26,スコアリング基準!$C$26,0))))</f>
        <v/>
      </c>
      <c r="V5426" s="4">
        <f>IF($P5426="なし",スコアリング基準!$C$27,0)</f>
        <v/>
      </c>
      <c r="W5426" s="4">
        <f>IF($F5426="",0,IF(ISNUMBER($F5426),IF($F5426&lt;=スコアリング基準!$B$28,スコアリング基準!$C$28,スコアリング基準!$C$29),0))</f>
        <v/>
      </c>
      <c r="X5426" s="4">
        <f>IFERROR(VLOOKUP($B5426,スコアリング基準!$A$36:$B$46,2,FALSE),0)</f>
        <v/>
      </c>
      <c r="Y5426" s="4">
        <f>SUM($S5426:$X5426)</f>
        <v/>
      </c>
      <c r="Z5426" s="4">
        <f>IF(COUNT($M5426:$N5426)=0,"データ無",IF($Y5426&gt;=スコアリング基準!$B$30,"S",IF($Y5426&gt;=スコアリング基準!$B$31,"A",IF($Y5426&gt;=スコアリング基準!$B$32,"B","C"))))</f>
        <v/>
      </c>
      <c r="AA5426">
        <f>IFERROR(INDEX(実績DB!$I$3:$I$104,MATCH($B5426&amp;$C5426,実績DB!$J$3:$J$104,0)),"")</f>
        <v/>
      </c>
    </row>
    <row r="5427">
      <c r="A5427" t="n">
        <v>5425</v>
      </c>
      <c r="B5427" t="inlineStr">
        <is>
          <t>四国</t>
        </is>
      </c>
      <c r="C5427" t="inlineStr">
        <is>
          <t>貞光変電所</t>
        </is>
      </c>
      <c r="D5427" t="inlineStr">
        <is>
          <t>徳島県</t>
        </is>
      </c>
      <c r="E5427" t="n">
        <v>66</v>
      </c>
      <c r="F5427" t="n">
        <v>6.6</v>
      </c>
      <c r="G5427" s="3" t="n">
        <v>34.039741</v>
      </c>
      <c r="H5427" s="3" t="n">
        <v>134.067742</v>
      </c>
      <c r="I5427" t="inlineStr">
        <is>
          <t>Google Places(名称一致)</t>
        </is>
      </c>
      <c r="J5427" t="n">
        <v>33</v>
      </c>
      <c r="K5427" t="n">
        <v>33</v>
      </c>
      <c r="L5427" t="n">
        <v>-21</v>
      </c>
      <c r="M5427" t="n">
        <v>12</v>
      </c>
      <c r="O5427" t="inlineStr">
        <is>
          <t>不可 #2</t>
        </is>
      </c>
      <c r="P5427" t="inlineStr">
        <is>
          <t>有り</t>
        </is>
      </c>
      <c r="R5427" s="4">
        <f>IF(COUNT($M5427:$N5427)=0,"",IF(AND(IF($N5427&lt;&gt;"",$N5427,$M5427)&lt;=0,$O5427&lt;&gt;"可"),"警告",""))</f>
        <v/>
      </c>
      <c r="S5427" s="4">
        <f>IF(COUNT($M5427:$N5427)=0,0,IF(IF($N5427&lt;&gt;"",$N5427,$M5427)&gt;=スコアリング基準!$B$20,スコアリング基準!$C$20,IF(IF($N5427&lt;&gt;"",$N5427,$M5427)&gt;=スコアリング基準!$B$21,スコアリング基準!$C$21,IF(IF($N5427&lt;&gt;"",$N5427,$M5427)&gt;0,スコアリング基準!$C$22,0))))</f>
        <v/>
      </c>
      <c r="T5427" s="4">
        <f>IF($O5427="可",スコアリング基準!$C$23,0)</f>
        <v/>
      </c>
      <c r="U5427" s="4">
        <f>IF(OR(COUNT($K5427:$L5427)&lt;2,$K5427=0),0,IF(ABS($L5427)/$K5427&lt;=スコアリング基準!$B$24,スコアリング基準!$C$24,IF(ABS($L5427)/$K5427&lt;=スコアリング基準!$B$25,スコアリング基準!$C$25,IF(ABS($L5427)/$K5427&lt;=スコアリング基準!$B$26,スコアリング基準!$C$26,0))))</f>
        <v/>
      </c>
      <c r="V5427" s="4">
        <f>IF($P5427="なし",スコアリング基準!$C$27,0)</f>
        <v/>
      </c>
      <c r="W5427" s="4">
        <f>IF($F5427="",0,IF(ISNUMBER($F5427),IF($F5427&lt;=スコアリング基準!$B$28,スコアリング基準!$C$28,スコアリング基準!$C$29),0))</f>
        <v/>
      </c>
      <c r="X5427" s="4">
        <f>IFERROR(VLOOKUP($B5427,スコアリング基準!$A$36:$B$46,2,FALSE),0)</f>
        <v/>
      </c>
      <c r="Y5427" s="4">
        <f>SUM($S5427:$X5427)</f>
        <v/>
      </c>
      <c r="Z5427" s="4">
        <f>IF(COUNT($M5427:$N5427)=0,"データ無",IF($Y5427&gt;=スコアリング基準!$B$30,"S",IF($Y5427&gt;=スコアリング基準!$B$31,"A",IF($Y5427&gt;=スコアリング基準!$B$32,"B","C"))))</f>
        <v/>
      </c>
      <c r="AA5427">
        <f>IFERROR(INDEX(実績DB!$I$3:$I$104,MATCH($B5427&amp;$C5427,実績DB!$J$3:$J$104,0)),"")</f>
        <v/>
      </c>
    </row>
    <row r="5428">
      <c r="A5428" t="n">
        <v>5426</v>
      </c>
      <c r="B5428" t="inlineStr">
        <is>
          <t>四国</t>
        </is>
      </c>
      <c r="C5428" t="inlineStr">
        <is>
          <t>赤石変電所</t>
        </is>
      </c>
      <c r="D5428" t="inlineStr">
        <is>
          <t>徳島県</t>
        </is>
      </c>
      <c r="E5428" t="n">
        <v>66</v>
      </c>
      <c r="F5428" t="n">
        <v>6.6</v>
      </c>
      <c r="G5428" s="3" t="n">
        <v>33.980287</v>
      </c>
      <c r="H5428" s="3" t="n">
        <v>134.607412</v>
      </c>
      <c r="I5428" t="inlineStr">
        <is>
          <t>Google Places(名称一致)</t>
        </is>
      </c>
      <c r="J5428" t="n">
        <v>38</v>
      </c>
      <c r="K5428" t="n">
        <v>38</v>
      </c>
      <c r="L5428" t="n">
        <v>-19</v>
      </c>
      <c r="M5428" t="n">
        <v>17</v>
      </c>
      <c r="O5428" t="inlineStr">
        <is>
          <t>不可 #2</t>
        </is>
      </c>
      <c r="P5428" t="inlineStr">
        <is>
          <t>有り</t>
        </is>
      </c>
      <c r="R5428" s="4">
        <f>IF(COUNT($M5428:$N5428)=0,"",IF(AND(IF($N5428&lt;&gt;"",$N5428,$M5428)&lt;=0,$O5428&lt;&gt;"可"),"警告",""))</f>
        <v/>
      </c>
      <c r="S5428" s="4">
        <f>IF(COUNT($M5428:$N5428)=0,0,IF(IF($N5428&lt;&gt;"",$N5428,$M5428)&gt;=スコアリング基準!$B$20,スコアリング基準!$C$20,IF(IF($N5428&lt;&gt;"",$N5428,$M5428)&gt;=スコアリング基準!$B$21,スコアリング基準!$C$21,IF(IF($N5428&lt;&gt;"",$N5428,$M5428)&gt;0,スコアリング基準!$C$22,0))))</f>
        <v/>
      </c>
      <c r="T5428" s="4">
        <f>IF($O5428="可",スコアリング基準!$C$23,0)</f>
        <v/>
      </c>
      <c r="U5428" s="4">
        <f>IF(OR(COUNT($K5428:$L5428)&lt;2,$K5428=0),0,IF(ABS($L5428)/$K5428&lt;=スコアリング基準!$B$24,スコアリング基準!$C$24,IF(ABS($L5428)/$K5428&lt;=スコアリング基準!$B$25,スコアリング基準!$C$25,IF(ABS($L5428)/$K5428&lt;=スコアリング基準!$B$26,スコアリング基準!$C$26,0))))</f>
        <v/>
      </c>
      <c r="V5428" s="4">
        <f>IF($P5428="なし",スコアリング基準!$C$27,0)</f>
        <v/>
      </c>
      <c r="W5428" s="4">
        <f>IF($F5428="",0,IF(ISNUMBER($F5428),IF($F5428&lt;=スコアリング基準!$B$28,スコアリング基準!$C$28,スコアリング基準!$C$29),0))</f>
        <v/>
      </c>
      <c r="X5428" s="4">
        <f>IFERROR(VLOOKUP($B5428,スコアリング基準!$A$36:$B$46,2,FALSE),0)</f>
        <v/>
      </c>
      <c r="Y5428" s="4">
        <f>SUM($S5428:$X5428)</f>
        <v/>
      </c>
      <c r="Z5428" s="4">
        <f>IF(COUNT($M5428:$N5428)=0,"データ無",IF($Y5428&gt;=スコアリング基準!$B$30,"S",IF($Y5428&gt;=スコアリング基準!$B$31,"A",IF($Y5428&gt;=スコアリング基準!$B$32,"B","C"))))</f>
        <v/>
      </c>
      <c r="AA5428">
        <f>IFERROR(INDEX(実績DB!$I$3:$I$104,MATCH($B5428&amp;$C5428,実績DB!$J$3:$J$104,0)),"")</f>
        <v/>
      </c>
    </row>
    <row r="5429">
      <c r="A5429" t="n">
        <v>5427</v>
      </c>
      <c r="B5429" t="inlineStr">
        <is>
          <t>四国</t>
        </is>
      </c>
      <c r="C5429" t="inlineStr">
        <is>
          <t>辰巳変電所</t>
        </is>
      </c>
      <c r="D5429" t="inlineStr">
        <is>
          <t>徳島県</t>
        </is>
      </c>
      <c r="E5429" t="n">
        <v>66</v>
      </c>
      <c r="F5429" t="n">
        <v>6.6</v>
      </c>
      <c r="G5429" s="3" t="n">
        <v>33.93474</v>
      </c>
      <c r="H5429" s="3" t="n">
        <v>134.691624</v>
      </c>
      <c r="I5429" t="inlineStr">
        <is>
          <t>Google Places(名称一致)</t>
        </is>
      </c>
      <c r="J5429" t="n">
        <v>19</v>
      </c>
      <c r="K5429" t="n">
        <v>19</v>
      </c>
      <c r="L5429" t="n">
        <v>-10</v>
      </c>
      <c r="M5429" t="n">
        <v>9</v>
      </c>
      <c r="O5429" t="inlineStr">
        <is>
          <t>不可 #2</t>
        </is>
      </c>
      <c r="P5429" t="inlineStr">
        <is>
          <t>有り</t>
        </is>
      </c>
      <c r="R5429" s="4">
        <f>IF(COUNT($M5429:$N5429)=0,"",IF(AND(IF($N5429&lt;&gt;"",$N5429,$M5429)&lt;=0,$O5429&lt;&gt;"可"),"警告",""))</f>
        <v/>
      </c>
      <c r="S5429" s="4">
        <f>IF(COUNT($M5429:$N5429)=0,0,IF(IF($N5429&lt;&gt;"",$N5429,$M5429)&gt;=スコアリング基準!$B$20,スコアリング基準!$C$20,IF(IF($N5429&lt;&gt;"",$N5429,$M5429)&gt;=スコアリング基準!$B$21,スコアリング基準!$C$21,IF(IF($N5429&lt;&gt;"",$N5429,$M5429)&gt;0,スコアリング基準!$C$22,0))))</f>
        <v/>
      </c>
      <c r="T5429" s="4">
        <f>IF($O5429="可",スコアリング基準!$C$23,0)</f>
        <v/>
      </c>
      <c r="U5429" s="4">
        <f>IF(OR(COUNT($K5429:$L5429)&lt;2,$K5429=0),0,IF(ABS($L5429)/$K5429&lt;=スコアリング基準!$B$24,スコアリング基準!$C$24,IF(ABS($L5429)/$K5429&lt;=スコアリング基準!$B$25,スコアリング基準!$C$25,IF(ABS($L5429)/$K5429&lt;=スコアリング基準!$B$26,スコアリング基準!$C$26,0))))</f>
        <v/>
      </c>
      <c r="V5429" s="4">
        <f>IF($P5429="なし",スコアリング基準!$C$27,0)</f>
        <v/>
      </c>
      <c r="W5429" s="4">
        <f>IF($F5429="",0,IF(ISNUMBER($F5429),IF($F5429&lt;=スコアリング基準!$B$28,スコアリング基準!$C$28,スコアリング基準!$C$29),0))</f>
        <v/>
      </c>
      <c r="X5429" s="4">
        <f>IFERROR(VLOOKUP($B5429,スコアリング基準!$A$36:$B$46,2,FALSE),0)</f>
        <v/>
      </c>
      <c r="Y5429" s="4">
        <f>SUM($S5429:$X5429)</f>
        <v/>
      </c>
      <c r="Z5429" s="4">
        <f>IF(COUNT($M5429:$N5429)=0,"データ無",IF($Y5429&gt;=スコアリング基準!$B$30,"S",IF($Y5429&gt;=スコアリング基準!$B$31,"A",IF($Y5429&gt;=スコアリング基準!$B$32,"B","C"))))</f>
        <v/>
      </c>
      <c r="AA5429">
        <f>IFERROR(INDEX(実績DB!$I$3:$I$104,MATCH($B5429&amp;$C5429,実績DB!$J$3:$J$104,0)),"")</f>
        <v/>
      </c>
    </row>
    <row r="5430">
      <c r="A5430" t="n">
        <v>5428</v>
      </c>
      <c r="B5430" t="inlineStr">
        <is>
          <t>四国</t>
        </is>
      </c>
      <c r="C5430" t="inlineStr">
        <is>
          <t>農人町変電所</t>
        </is>
      </c>
      <c r="D5430" t="inlineStr">
        <is>
          <t>高知県</t>
        </is>
      </c>
      <c r="E5430" t="n">
        <v>66</v>
      </c>
      <c r="F5430" t="n">
        <v>6.6</v>
      </c>
      <c r="G5430" s="3" t="n"/>
      <c r="H5430" s="3" t="n"/>
      <c r="I5430" t="inlineStr">
        <is>
          <t>未取得</t>
        </is>
      </c>
      <c r="J5430" t="n">
        <v>38</v>
      </c>
      <c r="K5430" t="n">
        <v>38</v>
      </c>
      <c r="L5430" t="n">
        <v>0</v>
      </c>
      <c r="M5430" t="n">
        <v>38</v>
      </c>
      <c r="O5430" t="inlineStr">
        <is>
          <t>不可 #2</t>
        </is>
      </c>
      <c r="P5430" t="inlineStr">
        <is>
          <t>有り</t>
        </is>
      </c>
      <c r="R5430" s="4">
        <f>IF(COUNT($M5430:$N5430)=0,"",IF(AND(IF($N5430&lt;&gt;"",$N5430,$M5430)&lt;=0,$O5430&lt;&gt;"可"),"警告",""))</f>
        <v/>
      </c>
      <c r="S5430" s="4">
        <f>IF(COUNT($M5430:$N5430)=0,0,IF(IF($N5430&lt;&gt;"",$N5430,$M5430)&gt;=スコアリング基準!$B$20,スコアリング基準!$C$20,IF(IF($N5430&lt;&gt;"",$N5430,$M5430)&gt;=スコアリング基準!$B$21,スコアリング基準!$C$21,IF(IF($N5430&lt;&gt;"",$N5430,$M5430)&gt;0,スコアリング基準!$C$22,0))))</f>
        <v/>
      </c>
      <c r="T5430" s="4">
        <f>IF($O5430="可",スコアリング基準!$C$23,0)</f>
        <v/>
      </c>
      <c r="U5430" s="4">
        <f>IF(OR(COUNT($K5430:$L5430)&lt;2,$K5430=0),0,IF(ABS($L5430)/$K5430&lt;=スコアリング基準!$B$24,スコアリング基準!$C$24,IF(ABS($L5430)/$K5430&lt;=スコアリング基準!$B$25,スコアリング基準!$C$25,IF(ABS($L5430)/$K5430&lt;=スコアリング基準!$B$26,スコアリング基準!$C$26,0))))</f>
        <v/>
      </c>
      <c r="V5430" s="4">
        <f>IF($P5430="なし",スコアリング基準!$C$27,0)</f>
        <v/>
      </c>
      <c r="W5430" s="4">
        <f>IF($F5430="",0,IF(ISNUMBER($F5430),IF($F5430&lt;=スコアリング基準!$B$28,スコアリング基準!$C$28,スコアリング基準!$C$29),0))</f>
        <v/>
      </c>
      <c r="X5430" s="4">
        <f>IFERROR(VLOOKUP($B5430,スコアリング基準!$A$36:$B$46,2,FALSE),0)</f>
        <v/>
      </c>
      <c r="Y5430" s="4">
        <f>SUM($S5430:$X5430)</f>
        <v/>
      </c>
      <c r="Z5430" s="4">
        <f>IF(COUNT($M5430:$N5430)=0,"データ無",IF($Y5430&gt;=スコアリング基準!$B$30,"S",IF($Y5430&gt;=スコアリング基準!$B$31,"A",IF($Y5430&gt;=スコアリング基準!$B$32,"B","C"))))</f>
        <v/>
      </c>
      <c r="AA5430">
        <f>IFERROR(INDEX(実績DB!$I$3:$I$104,MATCH($B5430&amp;$C5430,実績DB!$J$3:$J$104,0)),"")</f>
        <v/>
      </c>
    </row>
    <row r="5431">
      <c r="A5431" t="n">
        <v>5429</v>
      </c>
      <c r="B5431" t="inlineStr">
        <is>
          <t>四国</t>
        </is>
      </c>
      <c r="C5431" t="inlineStr">
        <is>
          <t>道後変電所</t>
        </is>
      </c>
      <c r="D5431" t="inlineStr">
        <is>
          <t>愛媛県</t>
        </is>
      </c>
      <c r="E5431" t="n">
        <v>66</v>
      </c>
      <c r="F5431" t="n">
        <v>6</v>
      </c>
      <c r="G5431" s="3" t="n">
        <v>33.851756</v>
      </c>
      <c r="H5431" s="3" t="n">
        <v>132.778966</v>
      </c>
      <c r="I5431" t="inlineStr">
        <is>
          <t>Google Places(名称一致)</t>
        </is>
      </c>
      <c r="J5431" t="n">
        <v>47</v>
      </c>
      <c r="K5431" t="n">
        <v>47</v>
      </c>
      <c r="L5431" t="n">
        <v>0</v>
      </c>
      <c r="M5431" t="n">
        <v>47</v>
      </c>
      <c r="O5431" t="inlineStr">
        <is>
          <t>不可 #3</t>
        </is>
      </c>
      <c r="P5431" t="inlineStr">
        <is>
          <t>なし</t>
        </is>
      </c>
      <c r="R5431" s="4">
        <f>IF(COUNT($M5431:$N5431)=0,"",IF(AND(IF($N5431&lt;&gt;"",$N5431,$M5431)&lt;=0,$O5431&lt;&gt;"可"),"警告",""))</f>
        <v/>
      </c>
      <c r="S5431" s="4">
        <f>IF(COUNT($M5431:$N5431)=0,0,IF(IF($N5431&lt;&gt;"",$N5431,$M5431)&gt;=スコアリング基準!$B$20,スコアリング基準!$C$20,IF(IF($N5431&lt;&gt;"",$N5431,$M5431)&gt;=スコアリング基準!$B$21,スコアリング基準!$C$21,IF(IF($N5431&lt;&gt;"",$N5431,$M5431)&gt;0,スコアリング基準!$C$22,0))))</f>
        <v/>
      </c>
      <c r="T5431" s="4">
        <f>IF($O5431="可",スコアリング基準!$C$23,0)</f>
        <v/>
      </c>
      <c r="U5431" s="4">
        <f>IF(OR(COUNT($K5431:$L5431)&lt;2,$K5431=0),0,IF(ABS($L5431)/$K5431&lt;=スコアリング基準!$B$24,スコアリング基準!$C$24,IF(ABS($L5431)/$K5431&lt;=スコアリング基準!$B$25,スコアリング基準!$C$25,IF(ABS($L5431)/$K5431&lt;=スコアリング基準!$B$26,スコアリング基準!$C$26,0))))</f>
        <v/>
      </c>
      <c r="V5431" s="4">
        <f>IF($P5431="なし",スコアリング基準!$C$27,0)</f>
        <v/>
      </c>
      <c r="W5431" s="4">
        <f>IF($F5431="",0,IF(ISNUMBER($F5431),IF($F5431&lt;=スコアリング基準!$B$28,スコアリング基準!$C$28,スコアリング基準!$C$29),0))</f>
        <v/>
      </c>
      <c r="X5431" s="4">
        <f>IFERROR(VLOOKUP($B5431,スコアリング基準!$A$36:$B$46,2,FALSE),0)</f>
        <v/>
      </c>
      <c r="Y5431" s="4">
        <f>SUM($S5431:$X5431)</f>
        <v/>
      </c>
      <c r="Z5431" s="4">
        <f>IF(COUNT($M5431:$N5431)=0,"データ無",IF($Y5431&gt;=スコアリング基準!$B$30,"S",IF($Y5431&gt;=スコアリング基準!$B$31,"A",IF($Y5431&gt;=スコアリング基準!$B$32,"B","C"))))</f>
        <v/>
      </c>
      <c r="AA5431">
        <f>IFERROR(INDEX(実績DB!$I$3:$I$104,MATCH($B5431&amp;$C5431,実績DB!$J$3:$J$104,0)),"")</f>
        <v/>
      </c>
    </row>
    <row r="5432">
      <c r="A5432" t="n">
        <v>5430</v>
      </c>
      <c r="B5432" t="inlineStr">
        <is>
          <t>四国</t>
        </is>
      </c>
      <c r="C5432" t="inlineStr">
        <is>
          <t>郡中変電所</t>
        </is>
      </c>
      <c r="D5432" t="inlineStr">
        <is>
          <t>愛媛県</t>
        </is>
      </c>
      <c r="E5432" t="n">
        <v>66</v>
      </c>
      <c r="F5432" t="n">
        <v>6</v>
      </c>
      <c r="G5432" s="3" t="n">
        <v>33.761802</v>
      </c>
      <c r="H5432" s="3" t="n">
        <v>132.707096</v>
      </c>
      <c r="I5432" t="inlineStr">
        <is>
          <t>Google Places(名称一致)</t>
        </is>
      </c>
      <c r="J5432" t="n">
        <v>47</v>
      </c>
      <c r="K5432" t="n">
        <v>47</v>
      </c>
      <c r="L5432" t="n">
        <v>-5</v>
      </c>
      <c r="M5432" t="n">
        <v>41</v>
      </c>
      <c r="O5432" t="inlineStr">
        <is>
          <t>不可 #3</t>
        </is>
      </c>
      <c r="P5432" t="inlineStr">
        <is>
          <t>なし</t>
        </is>
      </c>
      <c r="R5432" s="4">
        <f>IF(COUNT($M5432:$N5432)=0,"",IF(AND(IF($N5432&lt;&gt;"",$N5432,$M5432)&lt;=0,$O5432&lt;&gt;"可"),"警告",""))</f>
        <v/>
      </c>
      <c r="S5432" s="4">
        <f>IF(COUNT($M5432:$N5432)=0,0,IF(IF($N5432&lt;&gt;"",$N5432,$M5432)&gt;=スコアリング基準!$B$20,スコアリング基準!$C$20,IF(IF($N5432&lt;&gt;"",$N5432,$M5432)&gt;=スコアリング基準!$B$21,スコアリング基準!$C$21,IF(IF($N5432&lt;&gt;"",$N5432,$M5432)&gt;0,スコアリング基準!$C$22,0))))</f>
        <v/>
      </c>
      <c r="T5432" s="4">
        <f>IF($O5432="可",スコアリング基準!$C$23,0)</f>
        <v/>
      </c>
      <c r="U5432" s="4">
        <f>IF(OR(COUNT($K5432:$L5432)&lt;2,$K5432=0),0,IF(ABS($L5432)/$K5432&lt;=スコアリング基準!$B$24,スコアリング基準!$C$24,IF(ABS($L5432)/$K5432&lt;=スコアリング基準!$B$25,スコアリング基準!$C$25,IF(ABS($L5432)/$K5432&lt;=スコアリング基準!$B$26,スコアリング基準!$C$26,0))))</f>
        <v/>
      </c>
      <c r="V5432" s="4">
        <f>IF($P5432="なし",スコアリング基準!$C$27,0)</f>
        <v/>
      </c>
      <c r="W5432" s="4">
        <f>IF($F5432="",0,IF(ISNUMBER($F5432),IF($F5432&lt;=スコアリング基準!$B$28,スコアリング基準!$C$28,スコアリング基準!$C$29),0))</f>
        <v/>
      </c>
      <c r="X5432" s="4">
        <f>IFERROR(VLOOKUP($B5432,スコアリング基準!$A$36:$B$46,2,FALSE),0)</f>
        <v/>
      </c>
      <c r="Y5432" s="4">
        <f>SUM($S5432:$X5432)</f>
        <v/>
      </c>
      <c r="Z5432" s="4">
        <f>IF(COUNT($M5432:$N5432)=0,"データ無",IF($Y5432&gt;=スコアリング基準!$B$30,"S",IF($Y5432&gt;=スコアリング基準!$B$31,"A",IF($Y5432&gt;=スコアリング基準!$B$32,"B","C"))))</f>
        <v/>
      </c>
      <c r="AA5432">
        <f>IFERROR(INDEX(実績DB!$I$3:$I$104,MATCH($B5432&amp;$C5432,実績DB!$J$3:$J$104,0)),"")</f>
        <v/>
      </c>
    </row>
    <row r="5433">
      <c r="A5433" t="n">
        <v>5431</v>
      </c>
      <c r="B5433" t="inlineStr">
        <is>
          <t>四国</t>
        </is>
      </c>
      <c r="C5433" t="inlineStr">
        <is>
          <t>重信変電所</t>
        </is>
      </c>
      <c r="D5433" t="inlineStr">
        <is>
          <t>愛媛県</t>
        </is>
      </c>
      <c r="E5433" t="n">
        <v>66</v>
      </c>
      <c r="F5433" t="n">
        <v>6</v>
      </c>
      <c r="G5433" s="3" t="n"/>
      <c r="H5433" s="3" t="n"/>
      <c r="I5433" t="inlineStr">
        <is>
          <t>未取得</t>
        </is>
      </c>
      <c r="J5433" t="n">
        <v>52</v>
      </c>
      <c r="K5433" t="n">
        <v>52</v>
      </c>
      <c r="L5433" t="n">
        <v>-14</v>
      </c>
      <c r="M5433" t="n">
        <v>38</v>
      </c>
      <c r="O5433" t="inlineStr">
        <is>
          <t>不可 #3</t>
        </is>
      </c>
      <c r="P5433" t="inlineStr">
        <is>
          <t>なし</t>
        </is>
      </c>
      <c r="R5433" s="4">
        <f>IF(COUNT($M5433:$N5433)=0,"",IF(AND(IF($N5433&lt;&gt;"",$N5433,$M5433)&lt;=0,$O5433&lt;&gt;"可"),"警告",""))</f>
        <v/>
      </c>
      <c r="S5433" s="4">
        <f>IF(COUNT($M5433:$N5433)=0,0,IF(IF($N5433&lt;&gt;"",$N5433,$M5433)&gt;=スコアリング基準!$B$20,スコアリング基準!$C$20,IF(IF($N5433&lt;&gt;"",$N5433,$M5433)&gt;=スコアリング基準!$B$21,スコアリング基準!$C$21,IF(IF($N5433&lt;&gt;"",$N5433,$M5433)&gt;0,スコアリング基準!$C$22,0))))</f>
        <v/>
      </c>
      <c r="T5433" s="4">
        <f>IF($O5433="可",スコアリング基準!$C$23,0)</f>
        <v/>
      </c>
      <c r="U5433" s="4">
        <f>IF(OR(COUNT($K5433:$L5433)&lt;2,$K5433=0),0,IF(ABS($L5433)/$K5433&lt;=スコアリング基準!$B$24,スコアリング基準!$C$24,IF(ABS($L5433)/$K5433&lt;=スコアリング基準!$B$25,スコアリング基準!$C$25,IF(ABS($L5433)/$K5433&lt;=スコアリング基準!$B$26,スコアリング基準!$C$26,0))))</f>
        <v/>
      </c>
      <c r="V5433" s="4">
        <f>IF($P5433="なし",スコアリング基準!$C$27,0)</f>
        <v/>
      </c>
      <c r="W5433" s="4">
        <f>IF($F5433="",0,IF(ISNUMBER($F5433),IF($F5433&lt;=スコアリング基準!$B$28,スコアリング基準!$C$28,スコアリング基準!$C$29),0))</f>
        <v/>
      </c>
      <c r="X5433" s="4">
        <f>IFERROR(VLOOKUP($B5433,スコアリング基準!$A$36:$B$46,2,FALSE),0)</f>
        <v/>
      </c>
      <c r="Y5433" s="4">
        <f>SUM($S5433:$X5433)</f>
        <v/>
      </c>
      <c r="Z5433" s="4">
        <f>IF(COUNT($M5433:$N5433)=0,"データ無",IF($Y5433&gt;=スコアリング基準!$B$30,"S",IF($Y5433&gt;=スコアリング基準!$B$31,"A",IF($Y5433&gt;=スコアリング基準!$B$32,"B","C"))))</f>
        <v/>
      </c>
      <c r="AA5433">
        <f>IFERROR(INDEX(実績DB!$I$3:$I$104,MATCH($B5433&amp;$C5433,実績DB!$J$3:$J$104,0)),"")</f>
        <v/>
      </c>
    </row>
    <row r="5434">
      <c r="A5434" t="n">
        <v>5432</v>
      </c>
      <c r="B5434" t="inlineStr">
        <is>
          <t>四国</t>
        </is>
      </c>
      <c r="C5434" t="inlineStr">
        <is>
          <t>野村変電所</t>
        </is>
      </c>
      <c r="D5434" t="inlineStr">
        <is>
          <t>愛媛県</t>
        </is>
      </c>
      <c r="E5434" t="n">
        <v>66</v>
      </c>
      <c r="F5434" t="n">
        <v>6</v>
      </c>
      <c r="G5434" s="3" t="n">
        <v>33.365949</v>
      </c>
      <c r="H5434" s="3" t="n">
        <v>132.634424</v>
      </c>
      <c r="I5434" t="inlineStr">
        <is>
          <t>Google Places(名称一致)</t>
        </is>
      </c>
      <c r="J5434" t="n">
        <v>19</v>
      </c>
      <c r="K5434" t="n">
        <v>19</v>
      </c>
      <c r="L5434" t="n">
        <v>-4</v>
      </c>
      <c r="M5434" t="n">
        <v>15</v>
      </c>
      <c r="O5434" t="inlineStr">
        <is>
          <t>不可 #3</t>
        </is>
      </c>
      <c r="P5434" t="inlineStr">
        <is>
          <t>有り</t>
        </is>
      </c>
      <c r="R5434" s="4">
        <f>IF(COUNT($M5434:$N5434)=0,"",IF(AND(IF($N5434&lt;&gt;"",$N5434,$M5434)&lt;=0,$O5434&lt;&gt;"可"),"警告",""))</f>
        <v/>
      </c>
      <c r="S5434" s="4">
        <f>IF(COUNT($M5434:$N5434)=0,0,IF(IF($N5434&lt;&gt;"",$N5434,$M5434)&gt;=スコアリング基準!$B$20,スコアリング基準!$C$20,IF(IF($N5434&lt;&gt;"",$N5434,$M5434)&gt;=スコアリング基準!$B$21,スコアリング基準!$C$21,IF(IF($N5434&lt;&gt;"",$N5434,$M5434)&gt;0,スコアリング基準!$C$22,0))))</f>
        <v/>
      </c>
      <c r="T5434" s="4">
        <f>IF($O5434="可",スコアリング基準!$C$23,0)</f>
        <v/>
      </c>
      <c r="U5434" s="4">
        <f>IF(OR(COUNT($K5434:$L5434)&lt;2,$K5434=0),0,IF(ABS($L5434)/$K5434&lt;=スコアリング基準!$B$24,スコアリング基準!$C$24,IF(ABS($L5434)/$K5434&lt;=スコアリング基準!$B$25,スコアリング基準!$C$25,IF(ABS($L5434)/$K5434&lt;=スコアリング基準!$B$26,スコアリング基準!$C$26,0))))</f>
        <v/>
      </c>
      <c r="V5434" s="4">
        <f>IF($P5434="なし",スコアリング基準!$C$27,0)</f>
        <v/>
      </c>
      <c r="W5434" s="4">
        <f>IF($F5434="",0,IF(ISNUMBER($F5434),IF($F5434&lt;=スコアリング基準!$B$28,スコアリング基準!$C$28,スコアリング基準!$C$29),0))</f>
        <v/>
      </c>
      <c r="X5434" s="4">
        <f>IFERROR(VLOOKUP($B5434,スコアリング基準!$A$36:$B$46,2,FALSE),0)</f>
        <v/>
      </c>
      <c r="Y5434" s="4">
        <f>SUM($S5434:$X5434)</f>
        <v/>
      </c>
      <c r="Z5434" s="4">
        <f>IF(COUNT($M5434:$N5434)=0,"データ無",IF($Y5434&gt;=スコアリング基準!$B$30,"S",IF($Y5434&gt;=スコアリング基準!$B$31,"A",IF($Y5434&gt;=スコアリング基準!$B$32,"B","C"))))</f>
        <v/>
      </c>
      <c r="AA5434">
        <f>IFERROR(INDEX(実績DB!$I$3:$I$104,MATCH($B5434&amp;$C5434,実績DB!$J$3:$J$104,0)),"")</f>
        <v/>
      </c>
    </row>
    <row r="5435">
      <c r="A5435" t="n">
        <v>5433</v>
      </c>
      <c r="B5435" t="inlineStr">
        <is>
          <t>四国</t>
        </is>
      </c>
      <c r="C5435" t="inlineStr">
        <is>
          <t>長浜変電所</t>
        </is>
      </c>
      <c r="D5435" t="inlineStr">
        <is>
          <t>愛媛県</t>
        </is>
      </c>
      <c r="E5435" t="n">
        <v>66</v>
      </c>
      <c r="F5435" t="n">
        <v>6</v>
      </c>
      <c r="G5435" s="3" t="n">
        <v>33.618487</v>
      </c>
      <c r="H5435" s="3" t="n">
        <v>132.49442</v>
      </c>
      <c r="I5435" t="inlineStr">
        <is>
          <t>Google Places(名称一致)</t>
        </is>
      </c>
      <c r="J5435" t="n">
        <v>23</v>
      </c>
      <c r="K5435" t="n">
        <v>23</v>
      </c>
      <c r="L5435" t="n">
        <v>-4</v>
      </c>
      <c r="M5435" t="n">
        <v>19</v>
      </c>
      <c r="O5435" t="inlineStr">
        <is>
          <t>不可 #3</t>
        </is>
      </c>
      <c r="P5435" t="inlineStr">
        <is>
          <t>有り</t>
        </is>
      </c>
      <c r="R5435" s="4">
        <f>IF(COUNT($M5435:$N5435)=0,"",IF(AND(IF($N5435&lt;&gt;"",$N5435,$M5435)&lt;=0,$O5435&lt;&gt;"可"),"警告",""))</f>
        <v/>
      </c>
      <c r="S5435" s="4">
        <f>IF(COUNT($M5435:$N5435)=0,0,IF(IF($N5435&lt;&gt;"",$N5435,$M5435)&gt;=スコアリング基準!$B$20,スコアリング基準!$C$20,IF(IF($N5435&lt;&gt;"",$N5435,$M5435)&gt;=スコアリング基準!$B$21,スコアリング基準!$C$21,IF(IF($N5435&lt;&gt;"",$N5435,$M5435)&gt;0,スコアリング基準!$C$22,0))))</f>
        <v/>
      </c>
      <c r="T5435" s="4">
        <f>IF($O5435="可",スコアリング基準!$C$23,0)</f>
        <v/>
      </c>
      <c r="U5435" s="4">
        <f>IF(OR(COUNT($K5435:$L5435)&lt;2,$K5435=0),0,IF(ABS($L5435)/$K5435&lt;=スコアリング基準!$B$24,スコアリング基準!$C$24,IF(ABS($L5435)/$K5435&lt;=スコアリング基準!$B$25,スコアリング基準!$C$25,IF(ABS($L5435)/$K5435&lt;=スコアリング基準!$B$26,スコアリング基準!$C$26,0))))</f>
        <v/>
      </c>
      <c r="V5435" s="4">
        <f>IF($P5435="なし",スコアリング基準!$C$27,0)</f>
        <v/>
      </c>
      <c r="W5435" s="4">
        <f>IF($F5435="",0,IF(ISNUMBER($F5435),IF($F5435&lt;=スコアリング基準!$B$28,スコアリング基準!$C$28,スコアリング基準!$C$29),0))</f>
        <v/>
      </c>
      <c r="X5435" s="4">
        <f>IFERROR(VLOOKUP($B5435,スコアリング基準!$A$36:$B$46,2,FALSE),0)</f>
        <v/>
      </c>
      <c r="Y5435" s="4">
        <f>SUM($S5435:$X5435)</f>
        <v/>
      </c>
      <c r="Z5435" s="4">
        <f>IF(COUNT($M5435:$N5435)=0,"データ無",IF($Y5435&gt;=スコアリング基準!$B$30,"S",IF($Y5435&gt;=スコアリング基準!$B$31,"A",IF($Y5435&gt;=スコアリング基準!$B$32,"B","C"))))</f>
        <v/>
      </c>
      <c r="AA5435">
        <f>IFERROR(INDEX(実績DB!$I$3:$I$104,MATCH($B5435&amp;$C5435,実績DB!$J$3:$J$104,0)),"")</f>
        <v/>
      </c>
    </row>
    <row r="5436">
      <c r="A5436" t="n">
        <v>5434</v>
      </c>
      <c r="B5436" t="inlineStr">
        <is>
          <t>四国</t>
        </is>
      </c>
      <c r="C5436" t="inlineStr">
        <is>
          <t>雑賀変電所</t>
        </is>
      </c>
      <c r="D5436" t="inlineStr">
        <is>
          <t>徳島県</t>
        </is>
      </c>
      <c r="E5436" t="n">
        <v>66</v>
      </c>
      <c r="F5436" t="n">
        <v>6.6</v>
      </c>
      <c r="G5436" s="3" t="n">
        <v>34.040491</v>
      </c>
      <c r="H5436" s="3" t="n">
        <v>134.562146</v>
      </c>
      <c r="I5436" t="inlineStr">
        <is>
          <t>Google Places(名称一致)</t>
        </is>
      </c>
      <c r="J5436" t="n">
        <v>52</v>
      </c>
      <c r="K5436" t="n">
        <v>52</v>
      </c>
      <c r="L5436" t="n">
        <v>-15</v>
      </c>
      <c r="M5436" t="n">
        <v>37</v>
      </c>
      <c r="O5436" t="inlineStr">
        <is>
          <t>不可 #2</t>
        </is>
      </c>
      <c r="P5436" t="inlineStr">
        <is>
          <t>有り</t>
        </is>
      </c>
      <c r="R5436" s="4">
        <f>IF(COUNT($M5436:$N5436)=0,"",IF(AND(IF($N5436&lt;&gt;"",$N5436,$M5436)&lt;=0,$O5436&lt;&gt;"可"),"警告",""))</f>
        <v/>
      </c>
      <c r="S5436" s="4">
        <f>IF(COUNT($M5436:$N5436)=0,0,IF(IF($N5436&lt;&gt;"",$N5436,$M5436)&gt;=スコアリング基準!$B$20,スコアリング基準!$C$20,IF(IF($N5436&lt;&gt;"",$N5436,$M5436)&gt;=スコアリング基準!$B$21,スコアリング基準!$C$21,IF(IF($N5436&lt;&gt;"",$N5436,$M5436)&gt;0,スコアリング基準!$C$22,0))))</f>
        <v/>
      </c>
      <c r="T5436" s="4">
        <f>IF($O5436="可",スコアリング基準!$C$23,0)</f>
        <v/>
      </c>
      <c r="U5436" s="4">
        <f>IF(OR(COUNT($K5436:$L5436)&lt;2,$K5436=0),0,IF(ABS($L5436)/$K5436&lt;=スコアリング基準!$B$24,スコアリング基準!$C$24,IF(ABS($L5436)/$K5436&lt;=スコアリング基準!$B$25,スコアリング基準!$C$25,IF(ABS($L5436)/$K5436&lt;=スコアリング基準!$B$26,スコアリング基準!$C$26,0))))</f>
        <v/>
      </c>
      <c r="V5436" s="4">
        <f>IF($P5436="なし",スコアリング基準!$C$27,0)</f>
        <v/>
      </c>
      <c r="W5436" s="4">
        <f>IF($F5436="",0,IF(ISNUMBER($F5436),IF($F5436&lt;=スコアリング基準!$B$28,スコアリング基準!$C$28,スコアリング基準!$C$29),0))</f>
        <v/>
      </c>
      <c r="X5436" s="4">
        <f>IFERROR(VLOOKUP($B5436,スコアリング基準!$A$36:$B$46,2,FALSE),0)</f>
        <v/>
      </c>
      <c r="Y5436" s="4">
        <f>SUM($S5436:$X5436)</f>
        <v/>
      </c>
      <c r="Z5436" s="4">
        <f>IF(COUNT($M5436:$N5436)=0,"データ無",IF($Y5436&gt;=スコアリング基準!$B$30,"S",IF($Y5436&gt;=スコアリング基準!$B$31,"A",IF($Y5436&gt;=スコアリング基準!$B$32,"B","C"))))</f>
        <v/>
      </c>
      <c r="AA5436">
        <f>IFERROR(INDEX(実績DB!$I$3:$I$104,MATCH($B5436&amp;$C5436,実績DB!$J$3:$J$104,0)),"")</f>
        <v/>
      </c>
    </row>
    <row r="5437">
      <c r="A5437" t="n">
        <v>5435</v>
      </c>
      <c r="B5437" t="inlineStr">
        <is>
          <t>四国</t>
        </is>
      </c>
      <c r="C5437" t="inlineStr">
        <is>
          <t>面河第一変電所</t>
        </is>
      </c>
      <c r="D5437" t="inlineStr">
        <is>
          <t>愛媛県</t>
        </is>
      </c>
      <c r="E5437" t="n">
        <v>66</v>
      </c>
      <c r="F5437" t="n">
        <v>6</v>
      </c>
      <c r="G5437" s="3" t="n"/>
      <c r="H5437" s="3" t="n"/>
      <c r="I5437" t="inlineStr">
        <is>
          <t>未取得</t>
        </is>
      </c>
      <c r="J5437" t="n">
        <v>7</v>
      </c>
      <c r="K5437" t="n">
        <v>7</v>
      </c>
      <c r="L5437" t="n">
        <v>-6</v>
      </c>
      <c r="M5437" t="n">
        <v>1</v>
      </c>
      <c r="O5437" t="inlineStr">
        <is>
          <t>不可 #3</t>
        </is>
      </c>
      <c r="P5437" t="inlineStr">
        <is>
          <t>有り</t>
        </is>
      </c>
      <c r="R5437" s="4">
        <f>IF(COUNT($M5437:$N5437)=0,"",IF(AND(IF($N5437&lt;&gt;"",$N5437,$M5437)&lt;=0,$O5437&lt;&gt;"可"),"警告",""))</f>
        <v/>
      </c>
      <c r="S5437" s="4">
        <f>IF(COUNT($M5437:$N5437)=0,0,IF(IF($N5437&lt;&gt;"",$N5437,$M5437)&gt;=スコアリング基準!$B$20,スコアリング基準!$C$20,IF(IF($N5437&lt;&gt;"",$N5437,$M5437)&gt;=スコアリング基準!$B$21,スコアリング基準!$C$21,IF(IF($N5437&lt;&gt;"",$N5437,$M5437)&gt;0,スコアリング基準!$C$22,0))))</f>
        <v/>
      </c>
      <c r="T5437" s="4">
        <f>IF($O5437="可",スコアリング基準!$C$23,0)</f>
        <v/>
      </c>
      <c r="U5437" s="4">
        <f>IF(OR(COUNT($K5437:$L5437)&lt;2,$K5437=0),0,IF(ABS($L5437)/$K5437&lt;=スコアリング基準!$B$24,スコアリング基準!$C$24,IF(ABS($L5437)/$K5437&lt;=スコアリング基準!$B$25,スコアリング基準!$C$25,IF(ABS($L5437)/$K5437&lt;=スコアリング基準!$B$26,スコアリング基準!$C$26,0))))</f>
        <v/>
      </c>
      <c r="V5437" s="4">
        <f>IF($P5437="なし",スコアリング基準!$C$27,0)</f>
        <v/>
      </c>
      <c r="W5437" s="4">
        <f>IF($F5437="",0,IF(ISNUMBER($F5437),IF($F5437&lt;=スコアリング基準!$B$28,スコアリング基準!$C$28,スコアリング基準!$C$29),0))</f>
        <v/>
      </c>
      <c r="X5437" s="4">
        <f>IFERROR(VLOOKUP($B5437,スコアリング基準!$A$36:$B$46,2,FALSE),0)</f>
        <v/>
      </c>
      <c r="Y5437" s="4">
        <f>SUM($S5437:$X5437)</f>
        <v/>
      </c>
      <c r="Z5437" s="4">
        <f>IF(COUNT($M5437:$N5437)=0,"データ無",IF($Y5437&gt;=スコアリング基準!$B$30,"S",IF($Y5437&gt;=スコアリング基準!$B$31,"A",IF($Y5437&gt;=スコアリング基準!$B$32,"B","C"))))</f>
        <v/>
      </c>
      <c r="AA5437">
        <f>IFERROR(INDEX(実績DB!$I$3:$I$104,MATCH($B5437&amp;$C5437,実績DB!$J$3:$J$104,0)),"")</f>
        <v/>
      </c>
    </row>
    <row r="5438">
      <c r="A5438" t="n">
        <v>5436</v>
      </c>
      <c r="B5438" t="inlineStr">
        <is>
          <t>四国</t>
        </is>
      </c>
      <c r="C5438" t="inlineStr">
        <is>
          <t>香我美変電所</t>
        </is>
      </c>
      <c r="D5438" t="inlineStr">
        <is>
          <t>高知県</t>
        </is>
      </c>
      <c r="E5438" t="n">
        <v>66</v>
      </c>
      <c r="F5438" t="n">
        <v>6.6</v>
      </c>
      <c r="G5438" s="3" t="n">
        <v>33.550437</v>
      </c>
      <c r="H5438" s="3" t="n">
        <v>133.747751</v>
      </c>
      <c r="I5438" t="inlineStr">
        <is>
          <t>Google Places(名称一致)</t>
        </is>
      </c>
      <c r="J5438" t="n">
        <v>38</v>
      </c>
      <c r="K5438" t="n">
        <v>38</v>
      </c>
      <c r="L5438" t="n">
        <v>-15</v>
      </c>
      <c r="M5438" t="n">
        <v>24</v>
      </c>
      <c r="O5438" t="inlineStr">
        <is>
          <t>不可 #2</t>
        </is>
      </c>
      <c r="P5438" t="inlineStr">
        <is>
          <t>有り</t>
        </is>
      </c>
      <c r="R5438" s="4">
        <f>IF(COUNT($M5438:$N5438)=0,"",IF(AND(IF($N5438&lt;&gt;"",$N5438,$M5438)&lt;=0,$O5438&lt;&gt;"可"),"警告",""))</f>
        <v/>
      </c>
      <c r="S5438" s="4">
        <f>IF(COUNT($M5438:$N5438)=0,0,IF(IF($N5438&lt;&gt;"",$N5438,$M5438)&gt;=スコアリング基準!$B$20,スコアリング基準!$C$20,IF(IF($N5438&lt;&gt;"",$N5438,$M5438)&gt;=スコアリング基準!$B$21,スコアリング基準!$C$21,IF(IF($N5438&lt;&gt;"",$N5438,$M5438)&gt;0,スコアリング基準!$C$22,0))))</f>
        <v/>
      </c>
      <c r="T5438" s="4">
        <f>IF($O5438="可",スコアリング基準!$C$23,0)</f>
        <v/>
      </c>
      <c r="U5438" s="4">
        <f>IF(OR(COUNT($K5438:$L5438)&lt;2,$K5438=0),0,IF(ABS($L5438)/$K5438&lt;=スコアリング基準!$B$24,スコアリング基準!$C$24,IF(ABS($L5438)/$K5438&lt;=スコアリング基準!$B$25,スコアリング基準!$C$25,IF(ABS($L5438)/$K5438&lt;=スコアリング基準!$B$26,スコアリング基準!$C$26,0))))</f>
        <v/>
      </c>
      <c r="V5438" s="4">
        <f>IF($P5438="なし",スコアリング基準!$C$27,0)</f>
        <v/>
      </c>
      <c r="W5438" s="4">
        <f>IF($F5438="",0,IF(ISNUMBER($F5438),IF($F5438&lt;=スコアリング基準!$B$28,スコアリング基準!$C$28,スコアリング基準!$C$29),0))</f>
        <v/>
      </c>
      <c r="X5438" s="4">
        <f>IFERROR(VLOOKUP($B5438,スコアリング基準!$A$36:$B$46,2,FALSE),0)</f>
        <v/>
      </c>
      <c r="Y5438" s="4">
        <f>SUM($S5438:$X5438)</f>
        <v/>
      </c>
      <c r="Z5438" s="4">
        <f>IF(COUNT($M5438:$N5438)=0,"データ無",IF($Y5438&gt;=スコアリング基準!$B$30,"S",IF($Y5438&gt;=スコアリング基準!$B$31,"A",IF($Y5438&gt;=スコアリング基準!$B$32,"B","C"))))</f>
        <v/>
      </c>
      <c r="AA5438">
        <f>IFERROR(INDEX(実績DB!$I$3:$I$104,MATCH($B5438&amp;$C5438,実績DB!$J$3:$J$104,0)),"")</f>
        <v/>
      </c>
    </row>
    <row r="5439">
      <c r="A5439" t="n">
        <v>5437</v>
      </c>
      <c r="B5439" t="inlineStr">
        <is>
          <t>四国</t>
        </is>
      </c>
      <c r="C5439" t="inlineStr">
        <is>
          <t>香東変電所</t>
        </is>
      </c>
      <c r="D5439" t="inlineStr">
        <is>
          <t>香川県</t>
        </is>
      </c>
      <c r="E5439" t="n">
        <v>66</v>
      </c>
      <c r="F5439" t="n">
        <v>6.6</v>
      </c>
      <c r="G5439" s="3" t="n"/>
      <c r="H5439" s="3" t="n"/>
      <c r="I5439" t="inlineStr">
        <is>
          <t>未取得</t>
        </is>
      </c>
      <c r="J5439" t="n">
        <v>52</v>
      </c>
      <c r="K5439" t="n">
        <v>52</v>
      </c>
      <c r="L5439" t="n">
        <v>-16</v>
      </c>
      <c r="M5439" t="n">
        <v>36</v>
      </c>
      <c r="O5439" t="inlineStr">
        <is>
          <t>不可 #2</t>
        </is>
      </c>
      <c r="P5439" t="inlineStr">
        <is>
          <t>なし</t>
        </is>
      </c>
      <c r="R5439" s="4">
        <f>IF(COUNT($M5439:$N5439)=0,"",IF(AND(IF($N5439&lt;&gt;"",$N5439,$M5439)&lt;=0,$O5439&lt;&gt;"可"),"警告",""))</f>
        <v/>
      </c>
      <c r="S5439" s="4">
        <f>IF(COUNT($M5439:$N5439)=0,0,IF(IF($N5439&lt;&gt;"",$N5439,$M5439)&gt;=スコアリング基準!$B$20,スコアリング基準!$C$20,IF(IF($N5439&lt;&gt;"",$N5439,$M5439)&gt;=スコアリング基準!$B$21,スコアリング基準!$C$21,IF(IF($N5439&lt;&gt;"",$N5439,$M5439)&gt;0,スコアリング基準!$C$22,0))))</f>
        <v/>
      </c>
      <c r="T5439" s="4">
        <f>IF($O5439="可",スコアリング基準!$C$23,0)</f>
        <v/>
      </c>
      <c r="U5439" s="4">
        <f>IF(OR(COUNT($K5439:$L5439)&lt;2,$K5439=0),0,IF(ABS($L5439)/$K5439&lt;=スコアリング基準!$B$24,スコアリング基準!$C$24,IF(ABS($L5439)/$K5439&lt;=スコアリング基準!$B$25,スコアリング基準!$C$25,IF(ABS($L5439)/$K5439&lt;=スコアリング基準!$B$26,スコアリング基準!$C$26,0))))</f>
        <v/>
      </c>
      <c r="V5439" s="4">
        <f>IF($P5439="なし",スコアリング基準!$C$27,0)</f>
        <v/>
      </c>
      <c r="W5439" s="4">
        <f>IF($F5439="",0,IF(ISNUMBER($F5439),IF($F5439&lt;=スコアリング基準!$B$28,スコアリング基準!$C$28,スコアリング基準!$C$29),0))</f>
        <v/>
      </c>
      <c r="X5439" s="4">
        <f>IFERROR(VLOOKUP($B5439,スコアリング基準!$A$36:$B$46,2,FALSE),0)</f>
        <v/>
      </c>
      <c r="Y5439" s="4">
        <f>SUM($S5439:$X5439)</f>
        <v/>
      </c>
      <c r="Z5439" s="4">
        <f>IF(COUNT($M5439:$N5439)=0,"データ無",IF($Y5439&gt;=スコアリング基準!$B$30,"S",IF($Y5439&gt;=スコアリング基準!$B$31,"A",IF($Y5439&gt;=スコアリング基準!$B$32,"B","C"))))</f>
        <v/>
      </c>
      <c r="AA5439">
        <f>IFERROR(INDEX(実績DB!$I$3:$I$104,MATCH($B5439&amp;$C5439,実績DB!$J$3:$J$104,0)),"")</f>
        <v/>
      </c>
    </row>
    <row r="5440">
      <c r="A5440" t="n">
        <v>5438</v>
      </c>
      <c r="B5440" t="inlineStr">
        <is>
          <t>四国</t>
        </is>
      </c>
      <c r="C5440" t="inlineStr">
        <is>
          <t>高岡変電所</t>
        </is>
      </c>
      <c r="D5440" t="inlineStr">
        <is>
          <t>高知県</t>
        </is>
      </c>
      <c r="E5440" t="n">
        <v>66</v>
      </c>
      <c r="F5440" t="n">
        <v>6.6</v>
      </c>
      <c r="G5440" s="3" t="n">
        <v>33.497508</v>
      </c>
      <c r="H5440" s="3" t="n">
        <v>133.432107</v>
      </c>
      <c r="I5440" t="inlineStr">
        <is>
          <t>Google Places(名称一致)</t>
        </is>
      </c>
      <c r="J5440" t="n">
        <v>42</v>
      </c>
      <c r="K5440" t="n">
        <v>42</v>
      </c>
      <c r="L5440" t="n">
        <v>-28</v>
      </c>
      <c r="M5440" t="n">
        <v>15</v>
      </c>
      <c r="O5440" t="inlineStr">
        <is>
          <t>不可 #2</t>
        </is>
      </c>
      <c r="P5440" t="inlineStr">
        <is>
          <t>なし</t>
        </is>
      </c>
      <c r="R5440" s="4">
        <f>IF(COUNT($M5440:$N5440)=0,"",IF(AND(IF($N5440&lt;&gt;"",$N5440,$M5440)&lt;=0,$O5440&lt;&gt;"可"),"警告",""))</f>
        <v/>
      </c>
      <c r="S5440" s="4">
        <f>IF(COUNT($M5440:$N5440)=0,0,IF(IF($N5440&lt;&gt;"",$N5440,$M5440)&gt;=スコアリング基準!$B$20,スコアリング基準!$C$20,IF(IF($N5440&lt;&gt;"",$N5440,$M5440)&gt;=スコアリング基準!$B$21,スコアリング基準!$C$21,IF(IF($N5440&lt;&gt;"",$N5440,$M5440)&gt;0,スコアリング基準!$C$22,0))))</f>
        <v/>
      </c>
      <c r="T5440" s="4">
        <f>IF($O5440="可",スコアリング基準!$C$23,0)</f>
        <v/>
      </c>
      <c r="U5440" s="4">
        <f>IF(OR(COUNT($K5440:$L5440)&lt;2,$K5440=0),0,IF(ABS($L5440)/$K5440&lt;=スコアリング基準!$B$24,スコアリング基準!$C$24,IF(ABS($L5440)/$K5440&lt;=スコアリング基準!$B$25,スコアリング基準!$C$25,IF(ABS($L5440)/$K5440&lt;=スコアリング基準!$B$26,スコアリング基準!$C$26,0))))</f>
        <v/>
      </c>
      <c r="V5440" s="4">
        <f>IF($P5440="なし",スコアリング基準!$C$27,0)</f>
        <v/>
      </c>
      <c r="W5440" s="4">
        <f>IF($F5440="",0,IF(ISNUMBER($F5440),IF($F5440&lt;=スコアリング基準!$B$28,スコアリング基準!$C$28,スコアリング基準!$C$29),0))</f>
        <v/>
      </c>
      <c r="X5440" s="4">
        <f>IFERROR(VLOOKUP($B5440,スコアリング基準!$A$36:$B$46,2,FALSE),0)</f>
        <v/>
      </c>
      <c r="Y5440" s="4">
        <f>SUM($S5440:$X5440)</f>
        <v/>
      </c>
      <c r="Z5440" s="4">
        <f>IF(COUNT($M5440:$N5440)=0,"データ無",IF($Y5440&gt;=スコアリング基準!$B$30,"S",IF($Y5440&gt;=スコアリング基準!$B$31,"A",IF($Y5440&gt;=スコアリング基準!$B$32,"B","C"))))</f>
        <v/>
      </c>
      <c r="AA5440">
        <f>IFERROR(INDEX(実績DB!$I$3:$I$104,MATCH($B5440&amp;$C5440,実績DB!$J$3:$J$104,0)),"")</f>
        <v/>
      </c>
    </row>
    <row r="5441">
      <c r="A5441" t="n">
        <v>5439</v>
      </c>
      <c r="B5441" t="inlineStr">
        <is>
          <t>四国</t>
        </is>
      </c>
      <c r="C5441" t="inlineStr">
        <is>
          <t>高松中央変電所</t>
        </is>
      </c>
      <c r="D5441" t="inlineStr">
        <is>
          <t>香川県</t>
        </is>
      </c>
      <c r="E5441" t="n">
        <v>66</v>
      </c>
      <c r="F5441" t="n">
        <v>6.6</v>
      </c>
      <c r="G5441" s="3" t="n"/>
      <c r="H5441" s="3" t="n"/>
      <c r="I5441" t="inlineStr">
        <is>
          <t>未取得</t>
        </is>
      </c>
      <c r="J5441" t="n">
        <v>61</v>
      </c>
      <c r="K5441" t="n">
        <v>61</v>
      </c>
      <c r="L5441" t="n">
        <v>0</v>
      </c>
      <c r="M5441" t="n">
        <v>61</v>
      </c>
      <c r="O5441" t="inlineStr">
        <is>
          <t>不可 #2</t>
        </is>
      </c>
      <c r="P5441" t="inlineStr">
        <is>
          <t>有り</t>
        </is>
      </c>
      <c r="R5441" s="4">
        <f>IF(COUNT($M5441:$N5441)=0,"",IF(AND(IF($N5441&lt;&gt;"",$N5441,$M5441)&lt;=0,$O5441&lt;&gt;"可"),"警告",""))</f>
        <v/>
      </c>
      <c r="S5441" s="4">
        <f>IF(COUNT($M5441:$N5441)=0,0,IF(IF($N5441&lt;&gt;"",$N5441,$M5441)&gt;=スコアリング基準!$B$20,スコアリング基準!$C$20,IF(IF($N5441&lt;&gt;"",$N5441,$M5441)&gt;=スコアリング基準!$B$21,スコアリング基準!$C$21,IF(IF($N5441&lt;&gt;"",$N5441,$M5441)&gt;0,スコアリング基準!$C$22,0))))</f>
        <v/>
      </c>
      <c r="T5441" s="4">
        <f>IF($O5441="可",スコアリング基準!$C$23,0)</f>
        <v/>
      </c>
      <c r="U5441" s="4">
        <f>IF(OR(COUNT($K5441:$L5441)&lt;2,$K5441=0),0,IF(ABS($L5441)/$K5441&lt;=スコアリング基準!$B$24,スコアリング基準!$C$24,IF(ABS($L5441)/$K5441&lt;=スコアリング基準!$B$25,スコアリング基準!$C$25,IF(ABS($L5441)/$K5441&lt;=スコアリング基準!$B$26,スコアリング基準!$C$26,0))))</f>
        <v/>
      </c>
      <c r="V5441" s="4">
        <f>IF($P5441="なし",スコアリング基準!$C$27,0)</f>
        <v/>
      </c>
      <c r="W5441" s="4">
        <f>IF($F5441="",0,IF(ISNUMBER($F5441),IF($F5441&lt;=スコアリング基準!$B$28,スコアリング基準!$C$28,スコアリング基準!$C$29),0))</f>
        <v/>
      </c>
      <c r="X5441" s="4">
        <f>IFERROR(VLOOKUP($B5441,スコアリング基準!$A$36:$B$46,2,FALSE),0)</f>
        <v/>
      </c>
      <c r="Y5441" s="4">
        <f>SUM($S5441:$X5441)</f>
        <v/>
      </c>
      <c r="Z5441" s="4">
        <f>IF(COUNT($M5441:$N5441)=0,"データ無",IF($Y5441&gt;=スコアリング基準!$B$30,"S",IF($Y5441&gt;=スコアリング基準!$B$31,"A",IF($Y5441&gt;=スコアリング基準!$B$32,"B","C"))))</f>
        <v/>
      </c>
      <c r="AA5441">
        <f>IFERROR(INDEX(実績DB!$I$3:$I$104,MATCH($B5441&amp;$C5441,実績DB!$J$3:$J$104,0)),"")</f>
        <v/>
      </c>
    </row>
    <row r="5442">
      <c r="A5442" t="n">
        <v>5440</v>
      </c>
      <c r="B5442" t="inlineStr">
        <is>
          <t>四国</t>
        </is>
      </c>
      <c r="C5442" t="inlineStr">
        <is>
          <t>高瀬変電所</t>
        </is>
      </c>
      <c r="D5442" t="inlineStr">
        <is>
          <t>香川県</t>
        </is>
      </c>
      <c r="E5442" t="n">
        <v>66</v>
      </c>
      <c r="F5442" t="n">
        <v>6.6</v>
      </c>
      <c r="G5442" s="3" t="n">
        <v>34.207688</v>
      </c>
      <c r="H5442" s="3" t="n">
        <v>133.691512</v>
      </c>
      <c r="I5442" t="inlineStr">
        <is>
          <t>Google Places(名称一致)</t>
        </is>
      </c>
      <c r="J5442" t="n">
        <v>28</v>
      </c>
      <c r="K5442" t="n">
        <v>28</v>
      </c>
      <c r="L5442" t="n">
        <v>-20</v>
      </c>
      <c r="M5442" t="n">
        <v>8</v>
      </c>
      <c r="O5442" t="inlineStr">
        <is>
          <t>不可 #2</t>
        </is>
      </c>
      <c r="P5442" t="inlineStr">
        <is>
          <t>なし</t>
        </is>
      </c>
      <c r="R5442" s="4">
        <f>IF(COUNT($M5442:$N5442)=0,"",IF(AND(IF($N5442&lt;&gt;"",$N5442,$M5442)&lt;=0,$O5442&lt;&gt;"可"),"警告",""))</f>
        <v/>
      </c>
      <c r="S5442" s="4">
        <f>IF(COUNT($M5442:$N5442)=0,0,IF(IF($N5442&lt;&gt;"",$N5442,$M5442)&gt;=スコアリング基準!$B$20,スコアリング基準!$C$20,IF(IF($N5442&lt;&gt;"",$N5442,$M5442)&gt;=スコアリング基準!$B$21,スコアリング基準!$C$21,IF(IF($N5442&lt;&gt;"",$N5442,$M5442)&gt;0,スコアリング基準!$C$22,0))))</f>
        <v/>
      </c>
      <c r="T5442" s="4">
        <f>IF($O5442="可",スコアリング基準!$C$23,0)</f>
        <v/>
      </c>
      <c r="U5442" s="4">
        <f>IF(OR(COUNT($K5442:$L5442)&lt;2,$K5442=0),0,IF(ABS($L5442)/$K5442&lt;=スコアリング基準!$B$24,スコアリング基準!$C$24,IF(ABS($L5442)/$K5442&lt;=スコアリング基準!$B$25,スコアリング基準!$C$25,IF(ABS($L5442)/$K5442&lt;=スコアリング基準!$B$26,スコアリング基準!$C$26,0))))</f>
        <v/>
      </c>
      <c r="V5442" s="4">
        <f>IF($P5442="なし",スコアリング基準!$C$27,0)</f>
        <v/>
      </c>
      <c r="W5442" s="4">
        <f>IF($F5442="",0,IF(ISNUMBER($F5442),IF($F5442&lt;=スコアリング基準!$B$28,スコアリング基準!$C$28,スコアリング基準!$C$29),0))</f>
        <v/>
      </c>
      <c r="X5442" s="4">
        <f>IFERROR(VLOOKUP($B5442,スコアリング基準!$A$36:$B$46,2,FALSE),0)</f>
        <v/>
      </c>
      <c r="Y5442" s="4">
        <f>SUM($S5442:$X5442)</f>
        <v/>
      </c>
      <c r="Z5442" s="4">
        <f>IF(COUNT($M5442:$N5442)=0,"データ無",IF($Y5442&gt;=スコアリング基準!$B$30,"S",IF($Y5442&gt;=スコアリング基準!$B$31,"A",IF($Y5442&gt;=スコアリング基準!$B$32,"B","C"))))</f>
        <v/>
      </c>
      <c r="AA5442">
        <f>IFERROR(INDEX(実績DB!$I$3:$I$104,MATCH($B5442&amp;$C5442,実績DB!$J$3:$J$104,0)),"")</f>
        <v/>
      </c>
    </row>
    <row r="5443">
      <c r="A5443" t="n">
        <v>5441</v>
      </c>
      <c r="B5443" t="inlineStr">
        <is>
          <t>四国</t>
        </is>
      </c>
      <c r="C5443" t="inlineStr">
        <is>
          <t>鷲敷変電所</t>
        </is>
      </c>
      <c r="D5443" t="inlineStr">
        <is>
          <t>徳島県</t>
        </is>
      </c>
      <c r="E5443" t="n">
        <v>66</v>
      </c>
      <c r="F5443" t="n">
        <v>6.6</v>
      </c>
      <c r="G5443" s="3" t="n"/>
      <c r="H5443" s="3" t="n"/>
      <c r="I5443" t="inlineStr">
        <is>
          <t>未取得</t>
        </is>
      </c>
      <c r="J5443" t="n">
        <v>14</v>
      </c>
      <c r="K5443" t="n">
        <v>14</v>
      </c>
      <c r="L5443" t="n">
        <v>-4</v>
      </c>
      <c r="M5443" t="n">
        <v>10</v>
      </c>
      <c r="O5443" t="inlineStr">
        <is>
          <t>不可 #2</t>
        </is>
      </c>
      <c r="P5443" t="inlineStr">
        <is>
          <t>有り</t>
        </is>
      </c>
      <c r="R5443" s="4">
        <f>IF(COUNT($M5443:$N5443)=0,"",IF(AND(IF($N5443&lt;&gt;"",$N5443,$M5443)&lt;=0,$O5443&lt;&gt;"可"),"警告",""))</f>
        <v/>
      </c>
      <c r="S5443" s="4">
        <f>IF(COUNT($M5443:$N5443)=0,0,IF(IF($N5443&lt;&gt;"",$N5443,$M5443)&gt;=スコアリング基準!$B$20,スコアリング基準!$C$20,IF(IF($N5443&lt;&gt;"",$N5443,$M5443)&gt;=スコアリング基準!$B$21,スコアリング基準!$C$21,IF(IF($N5443&lt;&gt;"",$N5443,$M5443)&gt;0,スコアリング基準!$C$22,0))))</f>
        <v/>
      </c>
      <c r="T5443" s="4">
        <f>IF($O5443="可",スコアリング基準!$C$23,0)</f>
        <v/>
      </c>
      <c r="U5443" s="4">
        <f>IF(OR(COUNT($K5443:$L5443)&lt;2,$K5443=0),0,IF(ABS($L5443)/$K5443&lt;=スコアリング基準!$B$24,スコアリング基準!$C$24,IF(ABS($L5443)/$K5443&lt;=スコアリング基準!$B$25,スコアリング基準!$C$25,IF(ABS($L5443)/$K5443&lt;=スコアリング基準!$B$26,スコアリング基準!$C$26,0))))</f>
        <v/>
      </c>
      <c r="V5443" s="4">
        <f>IF($P5443="なし",スコアリング基準!$C$27,0)</f>
        <v/>
      </c>
      <c r="W5443" s="4">
        <f>IF($F5443="",0,IF(ISNUMBER($F5443),IF($F5443&lt;=スコアリング基準!$B$28,スコアリング基準!$C$28,スコアリング基準!$C$29),0))</f>
        <v/>
      </c>
      <c r="X5443" s="4">
        <f>IFERROR(VLOOKUP($B5443,スコアリング基準!$A$36:$B$46,2,FALSE),0)</f>
        <v/>
      </c>
      <c r="Y5443" s="4">
        <f>SUM($S5443:$X5443)</f>
        <v/>
      </c>
      <c r="Z5443" s="4">
        <f>IF(COUNT($M5443:$N5443)=0,"データ無",IF($Y5443&gt;=スコアリング基準!$B$30,"S",IF($Y5443&gt;=スコアリング基準!$B$31,"A",IF($Y5443&gt;=スコアリング基準!$B$32,"B","C"))))</f>
        <v/>
      </c>
      <c r="AA5443">
        <f>IFERROR(INDEX(実績DB!$I$3:$I$104,MATCH($B5443&amp;$C5443,実績DB!$J$3:$J$104,0)),"")</f>
        <v/>
      </c>
    </row>
    <row r="5444">
      <c r="A5444" t="n">
        <v>5442</v>
      </c>
      <c r="B5444" t="inlineStr">
        <is>
          <t>四国</t>
        </is>
      </c>
      <c r="C5444" t="inlineStr">
        <is>
          <t>鷹子変電所</t>
        </is>
      </c>
      <c r="D5444" t="inlineStr">
        <is>
          <t>愛媛県</t>
        </is>
      </c>
      <c r="E5444" t="n">
        <v>66</v>
      </c>
      <c r="F5444" t="n">
        <v>6</v>
      </c>
      <c r="G5444" s="3" t="n"/>
      <c r="H5444" s="3" t="n"/>
      <c r="I5444" t="inlineStr">
        <is>
          <t>未取得</t>
        </is>
      </c>
      <c r="J5444" t="n">
        <v>57</v>
      </c>
      <c r="K5444" t="n">
        <v>57</v>
      </c>
      <c r="L5444" t="n">
        <v>-4</v>
      </c>
      <c r="M5444" t="n">
        <v>53</v>
      </c>
      <c r="O5444" t="inlineStr">
        <is>
          <t>不可 #3</t>
        </is>
      </c>
      <c r="P5444" t="inlineStr">
        <is>
          <t>なし</t>
        </is>
      </c>
      <c r="R5444" s="4">
        <f>IF(COUNT($M5444:$N5444)=0,"",IF(AND(IF($N5444&lt;&gt;"",$N5444,$M5444)&lt;=0,$O5444&lt;&gt;"可"),"警告",""))</f>
        <v/>
      </c>
      <c r="S5444" s="4">
        <f>IF(COUNT($M5444:$N5444)=0,0,IF(IF($N5444&lt;&gt;"",$N5444,$M5444)&gt;=スコアリング基準!$B$20,スコアリング基準!$C$20,IF(IF($N5444&lt;&gt;"",$N5444,$M5444)&gt;=スコアリング基準!$B$21,スコアリング基準!$C$21,IF(IF($N5444&lt;&gt;"",$N5444,$M5444)&gt;0,スコアリング基準!$C$22,0))))</f>
        <v/>
      </c>
      <c r="T5444" s="4">
        <f>IF($O5444="可",スコアリング基準!$C$23,0)</f>
        <v/>
      </c>
      <c r="U5444" s="4">
        <f>IF(OR(COUNT($K5444:$L5444)&lt;2,$K5444=0),0,IF(ABS($L5444)/$K5444&lt;=スコアリング基準!$B$24,スコアリング基準!$C$24,IF(ABS($L5444)/$K5444&lt;=スコアリング基準!$B$25,スコアリング基準!$C$25,IF(ABS($L5444)/$K5444&lt;=スコアリング基準!$B$26,スコアリング基準!$C$26,0))))</f>
        <v/>
      </c>
      <c r="V5444" s="4">
        <f>IF($P5444="なし",スコアリング基準!$C$27,0)</f>
        <v/>
      </c>
      <c r="W5444" s="4">
        <f>IF($F5444="",0,IF(ISNUMBER($F5444),IF($F5444&lt;=スコアリング基準!$B$28,スコアリング基準!$C$28,スコアリング基準!$C$29),0))</f>
        <v/>
      </c>
      <c r="X5444" s="4">
        <f>IFERROR(VLOOKUP($B5444,スコアリング基準!$A$36:$B$46,2,FALSE),0)</f>
        <v/>
      </c>
      <c r="Y5444" s="4">
        <f>SUM($S5444:$X5444)</f>
        <v/>
      </c>
      <c r="Z5444" s="4">
        <f>IF(COUNT($M5444:$N5444)=0,"データ無",IF($Y5444&gt;=スコアリング基準!$B$30,"S",IF($Y5444&gt;=スコアリング基準!$B$31,"A",IF($Y5444&gt;=スコアリング基準!$B$32,"B","C"))))</f>
        <v/>
      </c>
      <c r="AA5444">
        <f>IFERROR(INDEX(実績DB!$I$3:$I$104,MATCH($B5444&amp;$C5444,実績DB!$J$3:$J$104,0)),"")</f>
        <v/>
      </c>
    </row>
    <row r="5445">
      <c r="A5445" t="n">
        <v>5443</v>
      </c>
      <c r="B5445" t="inlineStr">
        <is>
          <t>九州</t>
        </is>
      </c>
      <c r="C5445" t="inlineStr">
        <is>
          <t>3/4号 開閉所</t>
        </is>
      </c>
      <c r="D5445" t="inlineStr">
        <is>
          <t>佐賀県</t>
        </is>
      </c>
      <c r="E5445" t="n">
        <v>500</v>
      </c>
      <c r="G5445" s="3" t="n">
        <v>33.515702</v>
      </c>
      <c r="H5445" s="3" t="n">
        <v>129.834795</v>
      </c>
      <c r="I5445" t="inlineStr">
        <is>
          <t>OSM実測</t>
        </is>
      </c>
      <c r="R5445" s="4">
        <f>IF(COUNT($M5445:$N5445)=0,"",IF(AND(IF($N5445&lt;&gt;"",$N5445,$M5445)&lt;=0,$O5445&lt;&gt;"可"),"警告",""))</f>
        <v/>
      </c>
      <c r="S5445" s="4">
        <f>IF(COUNT($M5445:$N5445)=0,0,IF(IF($N5445&lt;&gt;"",$N5445,$M5445)&gt;=スコアリング基準!$B$20,スコアリング基準!$C$20,IF(IF($N5445&lt;&gt;"",$N5445,$M5445)&gt;=スコアリング基準!$B$21,スコアリング基準!$C$21,IF(IF($N5445&lt;&gt;"",$N5445,$M5445)&gt;0,スコアリング基準!$C$22,0))))</f>
        <v/>
      </c>
      <c r="T5445" s="4">
        <f>IF($O5445="可",スコアリング基準!$C$23,0)</f>
        <v/>
      </c>
      <c r="U5445" s="4">
        <f>IF(OR(COUNT($K5445:$L5445)&lt;2,$K5445=0),0,IF(ABS($L5445)/$K5445&lt;=スコアリング基準!$B$24,スコアリング基準!$C$24,IF(ABS($L5445)/$K5445&lt;=スコアリング基準!$B$25,スコアリング基準!$C$25,IF(ABS($L5445)/$K5445&lt;=スコアリング基準!$B$26,スコアリング基準!$C$26,0))))</f>
        <v/>
      </c>
      <c r="V5445" s="4">
        <f>IF($P5445="なし",スコアリング基準!$C$27,0)</f>
        <v/>
      </c>
      <c r="W5445" s="4">
        <f>IF($F5445="",0,IF(ISNUMBER($F5445),IF($F5445&lt;=スコアリング基準!$B$28,スコアリング基準!$C$28,スコアリング基準!$C$29),0))</f>
        <v/>
      </c>
      <c r="X5445" s="4">
        <f>IFERROR(VLOOKUP($B5445,スコアリング基準!$A$36:$B$46,2,FALSE),0)</f>
        <v/>
      </c>
      <c r="Y5445" s="4">
        <f>SUM($S5445:$X5445)</f>
        <v/>
      </c>
      <c r="Z5445" s="4">
        <f>IF(COUNT($M5445:$N5445)=0,"データ無",IF($Y5445&gt;=スコアリング基準!$B$30,"S",IF($Y5445&gt;=スコアリング基準!$B$31,"A",IF($Y5445&gt;=スコアリング基準!$B$32,"B","C"))))</f>
        <v/>
      </c>
      <c r="AA5445">
        <f>IFERROR(INDEX(実績DB!$I$3:$I$104,MATCH($B5445&amp;$C5445,実績DB!$J$3:$J$104,0)),"")</f>
        <v/>
      </c>
    </row>
    <row r="5446">
      <c r="A5446" t="n">
        <v>5444</v>
      </c>
      <c r="B5446" t="inlineStr">
        <is>
          <t>九州</t>
        </is>
      </c>
      <c r="C5446" t="inlineStr">
        <is>
          <t>ひむか変電所</t>
        </is>
      </c>
      <c r="D5446" t="inlineStr">
        <is>
          <t>宮崎県</t>
        </is>
      </c>
      <c r="E5446" t="n">
        <v>500</v>
      </c>
      <c r="G5446" s="3" t="n">
        <v>32.251056</v>
      </c>
      <c r="H5446" s="3" t="n">
        <v>131.385482</v>
      </c>
      <c r="I5446" t="inlineStr">
        <is>
          <t>OSM実測</t>
        </is>
      </c>
      <c r="J5446" t="n">
        <v>950</v>
      </c>
      <c r="K5446" t="n">
        <v>950</v>
      </c>
      <c r="L5446" t="n">
        <v>-399</v>
      </c>
      <c r="O5446" t="inlineStr">
        <is>
          <t>不可 #1、3</t>
        </is>
      </c>
      <c r="P5446" t="inlineStr">
        <is>
          <t>なし</t>
        </is>
      </c>
      <c r="R5446" s="4">
        <f>IF(COUNT($M5446:$N5446)=0,"",IF(AND(IF($N5446&lt;&gt;"",$N5446,$M5446)&lt;=0,$O5446&lt;&gt;"可"),"警告",""))</f>
        <v/>
      </c>
      <c r="S5446" s="4">
        <f>IF(COUNT($M5446:$N5446)=0,0,IF(IF($N5446&lt;&gt;"",$N5446,$M5446)&gt;=スコアリング基準!$B$20,スコアリング基準!$C$20,IF(IF($N5446&lt;&gt;"",$N5446,$M5446)&gt;=スコアリング基準!$B$21,スコアリング基準!$C$21,IF(IF($N5446&lt;&gt;"",$N5446,$M5446)&gt;0,スコアリング基準!$C$22,0))))</f>
        <v/>
      </c>
      <c r="T5446" s="4">
        <f>IF($O5446="可",スコアリング基準!$C$23,0)</f>
        <v/>
      </c>
      <c r="U5446" s="4">
        <f>IF(OR(COUNT($K5446:$L5446)&lt;2,$K5446=0),0,IF(ABS($L5446)/$K5446&lt;=スコアリング基準!$B$24,スコアリング基準!$C$24,IF(ABS($L5446)/$K5446&lt;=スコアリング基準!$B$25,スコアリング基準!$C$25,IF(ABS($L5446)/$K5446&lt;=スコアリング基準!$B$26,スコアリング基準!$C$26,0))))</f>
        <v/>
      </c>
      <c r="V5446" s="4">
        <f>IF($P5446="なし",スコアリング基準!$C$27,0)</f>
        <v/>
      </c>
      <c r="W5446" s="4">
        <f>IF($F5446="",0,IF(ISNUMBER($F5446),IF($F5446&lt;=スコアリング基準!$B$28,スコアリング基準!$C$28,スコアリング基準!$C$29),0))</f>
        <v/>
      </c>
      <c r="X5446" s="4">
        <f>IFERROR(VLOOKUP($B5446,スコアリング基準!$A$36:$B$46,2,FALSE),0)</f>
        <v/>
      </c>
      <c r="Y5446" s="4">
        <f>SUM($S5446:$X5446)</f>
        <v/>
      </c>
      <c r="Z5446" s="4">
        <f>IF(COUNT($M5446:$N5446)=0,"データ無",IF($Y5446&gt;=スコアリング基準!$B$30,"S",IF($Y5446&gt;=スコアリング基準!$B$31,"A",IF($Y5446&gt;=スコアリング基準!$B$32,"B","C"))))</f>
        <v/>
      </c>
      <c r="AA5446">
        <f>IFERROR(INDEX(実績DB!$I$3:$I$104,MATCH($B5446&amp;$C5446,実績DB!$J$3:$J$104,0)),"")</f>
        <v/>
      </c>
    </row>
    <row r="5447">
      <c r="A5447" t="n">
        <v>5445</v>
      </c>
      <c r="B5447" t="inlineStr">
        <is>
          <t>九州</t>
        </is>
      </c>
      <c r="C5447" t="inlineStr">
        <is>
          <t>九州電力 中九州変電所</t>
        </is>
      </c>
      <c r="D5447" t="inlineStr">
        <is>
          <t>熊本県</t>
        </is>
      </c>
      <c r="E5447" t="n">
        <v>500</v>
      </c>
      <c r="G5447" s="3" t="n">
        <v>32.614344</v>
      </c>
      <c r="H5447" s="3" t="n">
        <v>130.799206</v>
      </c>
      <c r="I5447" t="inlineStr">
        <is>
          <t>OSM実測</t>
        </is>
      </c>
      <c r="J5447" t="n">
        <v>950</v>
      </c>
      <c r="K5447" t="n">
        <v>950</v>
      </c>
      <c r="L5447" t="n">
        <v>362</v>
      </c>
      <c r="O5447" t="inlineStr">
        <is>
          <t>不可 ♯1、3</t>
        </is>
      </c>
      <c r="P5447" t="inlineStr">
        <is>
          <t>なし</t>
        </is>
      </c>
      <c r="R5447" s="4">
        <f>IF(COUNT($M5447:$N5447)=0,"",IF(AND(IF($N5447&lt;&gt;"",$N5447,$M5447)&lt;=0,$O5447&lt;&gt;"可"),"警告",""))</f>
        <v/>
      </c>
      <c r="S5447" s="4">
        <f>IF(COUNT($M5447:$N5447)=0,0,IF(IF($N5447&lt;&gt;"",$N5447,$M5447)&gt;=スコアリング基準!$B$20,スコアリング基準!$C$20,IF(IF($N5447&lt;&gt;"",$N5447,$M5447)&gt;=スコアリング基準!$B$21,スコアリング基準!$C$21,IF(IF($N5447&lt;&gt;"",$N5447,$M5447)&gt;0,スコアリング基準!$C$22,0))))</f>
        <v/>
      </c>
      <c r="T5447" s="4">
        <f>IF($O5447="可",スコアリング基準!$C$23,0)</f>
        <v/>
      </c>
      <c r="U5447" s="4">
        <f>IF(OR(COUNT($K5447:$L5447)&lt;2,$K5447=0),0,IF(ABS($L5447)/$K5447&lt;=スコアリング基準!$B$24,スコアリング基準!$C$24,IF(ABS($L5447)/$K5447&lt;=スコアリング基準!$B$25,スコアリング基準!$C$25,IF(ABS($L5447)/$K5447&lt;=スコアリング基準!$B$26,スコアリング基準!$C$26,0))))</f>
        <v/>
      </c>
      <c r="V5447" s="4">
        <f>IF($P5447="なし",スコアリング基準!$C$27,0)</f>
        <v/>
      </c>
      <c r="W5447" s="4">
        <f>IF($F5447="",0,IF(ISNUMBER($F5447),IF($F5447&lt;=スコアリング基準!$B$28,スコアリング基準!$C$28,スコアリング基準!$C$29),0))</f>
        <v/>
      </c>
      <c r="X5447" s="4">
        <f>IFERROR(VLOOKUP($B5447,スコアリング基準!$A$36:$B$46,2,FALSE),0)</f>
        <v/>
      </c>
      <c r="Y5447" s="4">
        <f>SUM($S5447:$X5447)</f>
        <v/>
      </c>
      <c r="Z5447" s="4">
        <f>IF(COUNT($M5447:$N5447)=0,"データ無",IF($Y5447&gt;=スコアリング基準!$B$30,"S",IF($Y5447&gt;=スコアリング基準!$B$31,"A",IF($Y5447&gt;=スコアリング基準!$B$32,"B","C"))))</f>
        <v/>
      </c>
      <c r="AA5447">
        <f>IFERROR(INDEX(実績DB!$I$3:$I$104,MATCH($B5447&amp;$C5447,実績DB!$J$3:$J$104,0)),"")</f>
        <v/>
      </c>
    </row>
    <row r="5448">
      <c r="A5448" t="n">
        <v>5446</v>
      </c>
      <c r="B5448" t="inlineStr">
        <is>
          <t>九州</t>
        </is>
      </c>
      <c r="C5448" t="inlineStr">
        <is>
          <t>九州電力中央変電所</t>
        </is>
      </c>
      <c r="D5448" t="inlineStr">
        <is>
          <t>福岡県</t>
        </is>
      </c>
      <c r="E5448" t="n">
        <v>500</v>
      </c>
      <c r="G5448" s="3" t="n">
        <v>33.491828</v>
      </c>
      <c r="H5448" s="3" t="n">
        <v>130.623953</v>
      </c>
      <c r="I5448" t="inlineStr">
        <is>
          <t>OSM実測</t>
        </is>
      </c>
      <c r="J5448" t="n">
        <v>2850</v>
      </c>
      <c r="K5448" t="n">
        <v>2375</v>
      </c>
      <c r="L5448" t="n">
        <v>1299</v>
      </c>
      <c r="O5448" t="inlineStr">
        <is>
          <t>不可 #1</t>
        </is>
      </c>
      <c r="P5448" t="inlineStr">
        <is>
          <t>なし</t>
        </is>
      </c>
      <c r="R5448" s="4">
        <f>IF(COUNT($M5448:$N5448)=0,"",IF(AND(IF($N5448&lt;&gt;"",$N5448,$M5448)&lt;=0,$O5448&lt;&gt;"可"),"警告",""))</f>
        <v/>
      </c>
      <c r="S5448" s="4">
        <f>IF(COUNT($M5448:$N5448)=0,0,IF(IF($N5448&lt;&gt;"",$N5448,$M5448)&gt;=スコアリング基準!$B$20,スコアリング基準!$C$20,IF(IF($N5448&lt;&gt;"",$N5448,$M5448)&gt;=スコアリング基準!$B$21,スコアリング基準!$C$21,IF(IF($N5448&lt;&gt;"",$N5448,$M5448)&gt;0,スコアリング基準!$C$22,0))))</f>
        <v/>
      </c>
      <c r="T5448" s="4">
        <f>IF($O5448="可",スコアリング基準!$C$23,0)</f>
        <v/>
      </c>
      <c r="U5448" s="4">
        <f>IF(OR(COUNT($K5448:$L5448)&lt;2,$K5448=0),0,IF(ABS($L5448)/$K5448&lt;=スコアリング基準!$B$24,スコアリング基準!$C$24,IF(ABS($L5448)/$K5448&lt;=スコアリング基準!$B$25,スコアリング基準!$C$25,IF(ABS($L5448)/$K5448&lt;=スコアリング基準!$B$26,スコアリング基準!$C$26,0))))</f>
        <v/>
      </c>
      <c r="V5448" s="4">
        <f>IF($P5448="なし",スコアリング基準!$C$27,0)</f>
        <v/>
      </c>
      <c r="W5448" s="4">
        <f>IF($F5448="",0,IF(ISNUMBER($F5448),IF($F5448&lt;=スコアリング基準!$B$28,スコアリング基準!$C$28,スコアリング基準!$C$29),0))</f>
        <v/>
      </c>
      <c r="X5448" s="4">
        <f>IFERROR(VLOOKUP($B5448,スコアリング基準!$A$36:$B$46,2,FALSE),0)</f>
        <v/>
      </c>
      <c r="Y5448" s="4">
        <f>SUM($S5448:$X5448)</f>
        <v/>
      </c>
      <c r="Z5448" s="4">
        <f>IF(COUNT($M5448:$N5448)=0,"データ無",IF($Y5448&gt;=スコアリング基準!$B$30,"S",IF($Y5448&gt;=スコアリング基準!$B$31,"A",IF($Y5448&gt;=スコアリング基準!$B$32,"B","C"))))</f>
        <v/>
      </c>
      <c r="AA5448">
        <f>IFERROR(INDEX(実績DB!$I$3:$I$104,MATCH($B5448&amp;$C5448,実績DB!$J$3:$J$104,0)),"")</f>
        <v/>
      </c>
    </row>
    <row r="5449">
      <c r="A5449" t="n">
        <v>5447</v>
      </c>
      <c r="B5449" t="inlineStr">
        <is>
          <t>九州</t>
        </is>
      </c>
      <c r="C5449" t="inlineStr">
        <is>
          <t>九州電力脊振変電所</t>
        </is>
      </c>
      <c r="D5449" t="inlineStr">
        <is>
          <t>福岡県</t>
        </is>
      </c>
      <c r="E5449" t="n">
        <v>500</v>
      </c>
      <c r="G5449" s="3" t="n">
        <v>33.470202</v>
      </c>
      <c r="H5449" s="3" t="n">
        <v>130.364608</v>
      </c>
      <c r="I5449" t="inlineStr">
        <is>
          <t>OSM実測</t>
        </is>
      </c>
      <c r="J5449" t="n">
        <v>2850</v>
      </c>
      <c r="K5449" t="n">
        <v>2375</v>
      </c>
      <c r="L5449" t="n">
        <v>924</v>
      </c>
      <c r="O5449" t="inlineStr">
        <is>
          <t>不可 #1</t>
        </is>
      </c>
      <c r="P5449" t="inlineStr">
        <is>
          <t>なし</t>
        </is>
      </c>
      <c r="R5449" s="4">
        <f>IF(COUNT($M5449:$N5449)=0,"",IF(AND(IF($N5449&lt;&gt;"",$N5449,$M5449)&lt;=0,$O5449&lt;&gt;"可"),"警告",""))</f>
        <v/>
      </c>
      <c r="S5449" s="4">
        <f>IF(COUNT($M5449:$N5449)=0,0,IF(IF($N5449&lt;&gt;"",$N5449,$M5449)&gt;=スコアリング基準!$B$20,スコアリング基準!$C$20,IF(IF($N5449&lt;&gt;"",$N5449,$M5449)&gt;=スコアリング基準!$B$21,スコアリング基準!$C$21,IF(IF($N5449&lt;&gt;"",$N5449,$M5449)&gt;0,スコアリング基準!$C$22,0))))</f>
        <v/>
      </c>
      <c r="T5449" s="4">
        <f>IF($O5449="可",スコアリング基準!$C$23,0)</f>
        <v/>
      </c>
      <c r="U5449" s="4">
        <f>IF(OR(COUNT($K5449:$L5449)&lt;2,$K5449=0),0,IF(ABS($L5449)/$K5449&lt;=スコアリング基準!$B$24,スコアリング基準!$C$24,IF(ABS($L5449)/$K5449&lt;=スコアリング基準!$B$25,スコアリング基準!$C$25,IF(ABS($L5449)/$K5449&lt;=スコアリング基準!$B$26,スコアリング基準!$C$26,0))))</f>
        <v/>
      </c>
      <c r="V5449" s="4">
        <f>IF($P5449="なし",スコアリング基準!$C$27,0)</f>
        <v/>
      </c>
      <c r="W5449" s="4">
        <f>IF($F5449="",0,IF(ISNUMBER($F5449),IF($F5449&lt;=スコアリング基準!$B$28,スコアリング基準!$C$28,スコアリング基準!$C$29),0))</f>
        <v/>
      </c>
      <c r="X5449" s="4">
        <f>IFERROR(VLOOKUP($B5449,スコアリング基準!$A$36:$B$46,2,FALSE),0)</f>
        <v/>
      </c>
      <c r="Y5449" s="4">
        <f>SUM($S5449:$X5449)</f>
        <v/>
      </c>
      <c r="Z5449" s="4">
        <f>IF(COUNT($M5449:$N5449)=0,"データ無",IF($Y5449&gt;=スコアリング基準!$B$30,"S",IF($Y5449&gt;=スコアリング基準!$B$31,"A",IF($Y5449&gt;=スコアリング基準!$B$32,"B","C"))))</f>
        <v/>
      </c>
      <c r="AA5449">
        <f>IFERROR(INDEX(実績DB!$I$3:$I$104,MATCH($B5449&amp;$C5449,実績DB!$J$3:$J$104,0)),"")</f>
        <v/>
      </c>
    </row>
    <row r="5450">
      <c r="A5450" t="n">
        <v>5448</v>
      </c>
      <c r="B5450" t="inlineStr">
        <is>
          <t>九州</t>
        </is>
      </c>
      <c r="C5450" t="inlineStr">
        <is>
          <t>九州電力西九州変電所</t>
        </is>
      </c>
      <c r="D5450" t="inlineStr">
        <is>
          <t>佐賀県</t>
        </is>
      </c>
      <c r="E5450" t="n">
        <v>500</v>
      </c>
      <c r="G5450" s="3" t="n">
        <v>33.350444</v>
      </c>
      <c r="H5450" s="3" t="n">
        <v>129.929014</v>
      </c>
      <c r="I5450" t="inlineStr">
        <is>
          <t>OSM実測</t>
        </is>
      </c>
      <c r="J5450" t="n">
        <v>1900</v>
      </c>
      <c r="K5450" t="n">
        <v>1187</v>
      </c>
      <c r="L5450" t="n">
        <v>-527</v>
      </c>
      <c r="O5450" t="inlineStr">
        <is>
          <t>不可 #1</t>
        </is>
      </c>
      <c r="P5450" t="inlineStr">
        <is>
          <t>なし</t>
        </is>
      </c>
      <c r="R5450" s="4">
        <f>IF(COUNT($M5450:$N5450)=0,"",IF(AND(IF($N5450&lt;&gt;"",$N5450,$M5450)&lt;=0,$O5450&lt;&gt;"可"),"警告",""))</f>
        <v/>
      </c>
      <c r="S5450" s="4">
        <f>IF(COUNT($M5450:$N5450)=0,0,IF(IF($N5450&lt;&gt;"",$N5450,$M5450)&gt;=スコアリング基準!$B$20,スコアリング基準!$C$20,IF(IF($N5450&lt;&gt;"",$N5450,$M5450)&gt;=スコアリング基準!$B$21,スコアリング基準!$C$21,IF(IF($N5450&lt;&gt;"",$N5450,$M5450)&gt;0,スコアリング基準!$C$22,0))))</f>
        <v/>
      </c>
      <c r="T5450" s="4">
        <f>IF($O5450="可",スコアリング基準!$C$23,0)</f>
        <v/>
      </c>
      <c r="U5450" s="4">
        <f>IF(OR(COUNT($K5450:$L5450)&lt;2,$K5450=0),0,IF(ABS($L5450)/$K5450&lt;=スコアリング基準!$B$24,スコアリング基準!$C$24,IF(ABS($L5450)/$K5450&lt;=スコアリング基準!$B$25,スコアリング基準!$C$25,IF(ABS($L5450)/$K5450&lt;=スコアリング基準!$B$26,スコアリング基準!$C$26,0))))</f>
        <v/>
      </c>
      <c r="V5450" s="4">
        <f>IF($P5450="なし",スコアリング基準!$C$27,0)</f>
        <v/>
      </c>
      <c r="W5450" s="4">
        <f>IF($F5450="",0,IF(ISNUMBER($F5450),IF($F5450&lt;=スコアリング基準!$B$28,スコアリング基準!$C$28,スコアリング基準!$C$29),0))</f>
        <v/>
      </c>
      <c r="X5450" s="4">
        <f>IFERROR(VLOOKUP($B5450,スコアリング基準!$A$36:$B$46,2,FALSE),0)</f>
        <v/>
      </c>
      <c r="Y5450" s="4">
        <f>SUM($S5450:$X5450)</f>
        <v/>
      </c>
      <c r="Z5450" s="4">
        <f>IF(COUNT($M5450:$N5450)=0,"データ無",IF($Y5450&gt;=スコアリング基準!$B$30,"S",IF($Y5450&gt;=スコアリング基準!$B$31,"A",IF($Y5450&gt;=スコアリング基準!$B$32,"B","C"))))</f>
        <v/>
      </c>
      <c r="AA5450">
        <f>IFERROR(INDEX(実績DB!$I$3:$I$104,MATCH($B5450&amp;$C5450,実績DB!$J$3:$J$104,0)),"")</f>
        <v/>
      </c>
    </row>
    <row r="5451">
      <c r="A5451" t="n">
        <v>5449</v>
      </c>
      <c r="B5451" t="inlineStr">
        <is>
          <t>九州</t>
        </is>
      </c>
      <c r="C5451" t="inlineStr">
        <is>
          <t>北九州変電所</t>
        </is>
      </c>
      <c r="D5451" t="inlineStr">
        <is>
          <t>福岡県</t>
        </is>
      </c>
      <c r="E5451" t="n">
        <v>500</v>
      </c>
      <c r="G5451" s="3" t="n">
        <v>33.810506</v>
      </c>
      <c r="H5451" s="3" t="n">
        <v>130.80425</v>
      </c>
      <c r="I5451" t="inlineStr">
        <is>
          <t>OSM実測</t>
        </is>
      </c>
      <c r="J5451" t="n">
        <v>950</v>
      </c>
      <c r="K5451" t="n">
        <v>950</v>
      </c>
      <c r="L5451" t="n">
        <v>-520</v>
      </c>
      <c r="O5451" t="inlineStr">
        <is>
          <t>不可 #1、3</t>
        </is>
      </c>
      <c r="P5451" t="inlineStr">
        <is>
          <t>なし</t>
        </is>
      </c>
      <c r="R5451" s="4">
        <f>IF(COUNT($M5451:$N5451)=0,"",IF(AND(IF($N5451&lt;&gt;"",$N5451,$M5451)&lt;=0,$O5451&lt;&gt;"可"),"警告",""))</f>
        <v/>
      </c>
      <c r="S5451" s="4">
        <f>IF(COUNT($M5451:$N5451)=0,0,IF(IF($N5451&lt;&gt;"",$N5451,$M5451)&gt;=スコアリング基準!$B$20,スコアリング基準!$C$20,IF(IF($N5451&lt;&gt;"",$N5451,$M5451)&gt;=スコアリング基準!$B$21,スコアリング基準!$C$21,IF(IF($N5451&lt;&gt;"",$N5451,$M5451)&gt;0,スコアリング基準!$C$22,0))))</f>
        <v/>
      </c>
      <c r="T5451" s="4">
        <f>IF($O5451="可",スコアリング基準!$C$23,0)</f>
        <v/>
      </c>
      <c r="U5451" s="4">
        <f>IF(OR(COUNT($K5451:$L5451)&lt;2,$K5451=0),0,IF(ABS($L5451)/$K5451&lt;=スコアリング基準!$B$24,スコアリング基準!$C$24,IF(ABS($L5451)/$K5451&lt;=スコアリング基準!$B$25,スコアリング基準!$C$25,IF(ABS($L5451)/$K5451&lt;=スコアリング基準!$B$26,スコアリング基準!$C$26,0))))</f>
        <v/>
      </c>
      <c r="V5451" s="4">
        <f>IF($P5451="なし",スコアリング基準!$C$27,0)</f>
        <v/>
      </c>
      <c r="W5451" s="4">
        <f>IF($F5451="",0,IF(ISNUMBER($F5451),IF($F5451&lt;=スコアリング基準!$B$28,スコアリング基準!$C$28,スコアリング基準!$C$29),0))</f>
        <v/>
      </c>
      <c r="X5451" s="4">
        <f>IFERROR(VLOOKUP($B5451,スコアリング基準!$A$36:$B$46,2,FALSE),0)</f>
        <v/>
      </c>
      <c r="Y5451" s="4">
        <f>SUM($S5451:$X5451)</f>
        <v/>
      </c>
      <c r="Z5451" s="4">
        <f>IF(COUNT($M5451:$N5451)=0,"データ無",IF($Y5451&gt;=スコアリング基準!$B$30,"S",IF($Y5451&gt;=スコアリング基準!$B$31,"A",IF($Y5451&gt;=スコアリング基準!$B$32,"B","C"))))</f>
        <v/>
      </c>
      <c r="AA5451">
        <f>IFERROR(INDEX(実績DB!$I$3:$I$104,MATCH($B5451&amp;$C5451,実績DB!$J$3:$J$104,0)),"")</f>
        <v/>
      </c>
    </row>
    <row r="5452">
      <c r="A5452" t="n">
        <v>5450</v>
      </c>
      <c r="B5452" t="inlineStr">
        <is>
          <t>九州</t>
        </is>
      </c>
      <c r="C5452" t="inlineStr">
        <is>
          <t>南九州変電所</t>
        </is>
      </c>
      <c r="D5452" t="inlineStr">
        <is>
          <t>鹿児島県</t>
        </is>
      </c>
      <c r="E5452" t="n">
        <v>500</v>
      </c>
      <c r="G5452" s="3" t="n">
        <v>31.957709</v>
      </c>
      <c r="H5452" s="3" t="n">
        <v>130.655604</v>
      </c>
      <c r="I5452" t="inlineStr">
        <is>
          <t>OSM実測</t>
        </is>
      </c>
      <c r="J5452" t="n">
        <v>1900</v>
      </c>
      <c r="K5452" t="n">
        <v>1187</v>
      </c>
      <c r="L5452" t="n">
        <v>-794</v>
      </c>
      <c r="O5452" t="inlineStr">
        <is>
          <t>不可 #1</t>
        </is>
      </c>
      <c r="P5452" t="inlineStr">
        <is>
          <t>なし</t>
        </is>
      </c>
      <c r="R5452" s="4">
        <f>IF(COUNT($M5452:$N5452)=0,"",IF(AND(IF($N5452&lt;&gt;"",$N5452,$M5452)&lt;=0,$O5452&lt;&gt;"可"),"警告",""))</f>
        <v/>
      </c>
      <c r="S5452" s="4">
        <f>IF(COUNT($M5452:$N5452)=0,0,IF(IF($N5452&lt;&gt;"",$N5452,$M5452)&gt;=スコアリング基準!$B$20,スコアリング基準!$C$20,IF(IF($N5452&lt;&gt;"",$N5452,$M5452)&gt;=スコアリング基準!$B$21,スコアリング基準!$C$21,IF(IF($N5452&lt;&gt;"",$N5452,$M5452)&gt;0,スコアリング基準!$C$22,0))))</f>
        <v/>
      </c>
      <c r="T5452" s="4">
        <f>IF($O5452="可",スコアリング基準!$C$23,0)</f>
        <v/>
      </c>
      <c r="U5452" s="4">
        <f>IF(OR(COUNT($K5452:$L5452)&lt;2,$K5452=0),0,IF(ABS($L5452)/$K5452&lt;=スコアリング基準!$B$24,スコアリング基準!$C$24,IF(ABS($L5452)/$K5452&lt;=スコアリング基準!$B$25,スコアリング基準!$C$25,IF(ABS($L5452)/$K5452&lt;=スコアリング基準!$B$26,スコアリング基準!$C$26,0))))</f>
        <v/>
      </c>
      <c r="V5452" s="4">
        <f>IF($P5452="なし",スコアリング基準!$C$27,0)</f>
        <v/>
      </c>
      <c r="W5452" s="4">
        <f>IF($F5452="",0,IF(ISNUMBER($F5452),IF($F5452&lt;=スコアリング基準!$B$28,スコアリング基準!$C$28,スコアリング基準!$C$29),0))</f>
        <v/>
      </c>
      <c r="X5452" s="4">
        <f>IFERROR(VLOOKUP($B5452,スコアリング基準!$A$36:$B$46,2,FALSE),0)</f>
        <v/>
      </c>
      <c r="Y5452" s="4">
        <f>SUM($S5452:$X5452)</f>
        <v/>
      </c>
      <c r="Z5452" s="4">
        <f>IF(COUNT($M5452:$N5452)=0,"データ無",IF($Y5452&gt;=スコアリング基準!$B$30,"S",IF($Y5452&gt;=スコアリング基準!$B$31,"A",IF($Y5452&gt;=スコアリング基準!$B$32,"B","C"))))</f>
        <v/>
      </c>
      <c r="AA5452">
        <f>IFERROR(INDEX(実績DB!$I$3:$I$104,MATCH($B5452&amp;$C5452,実績DB!$J$3:$J$104,0)),"")</f>
        <v/>
      </c>
    </row>
    <row r="5453">
      <c r="A5453" t="n">
        <v>5451</v>
      </c>
      <c r="B5453" t="inlineStr">
        <is>
          <t>九州</t>
        </is>
      </c>
      <c r="C5453" t="inlineStr">
        <is>
          <t>宮崎変電所</t>
        </is>
      </c>
      <c r="D5453" t="inlineStr">
        <is>
          <t>宮崎県</t>
        </is>
      </c>
      <c r="E5453" t="n">
        <v>500</v>
      </c>
      <c r="G5453" s="3" t="n">
        <v>31.921965</v>
      </c>
      <c r="H5453" s="3" t="n">
        <v>131.194134</v>
      </c>
      <c r="I5453" t="inlineStr">
        <is>
          <t>OSM実測</t>
        </is>
      </c>
      <c r="J5453" t="n">
        <v>950</v>
      </c>
      <c r="K5453" t="n">
        <v>950</v>
      </c>
      <c r="L5453" t="n">
        <v>-643</v>
      </c>
      <c r="O5453" t="inlineStr">
        <is>
          <t>不可 #1、3</t>
        </is>
      </c>
      <c r="P5453" t="inlineStr">
        <is>
          <t>なし</t>
        </is>
      </c>
      <c r="R5453" s="4">
        <f>IF(COUNT($M5453:$N5453)=0,"",IF(AND(IF($N5453&lt;&gt;"",$N5453,$M5453)&lt;=0,$O5453&lt;&gt;"可"),"警告",""))</f>
        <v/>
      </c>
      <c r="S5453" s="4">
        <f>IF(COUNT($M5453:$N5453)=0,0,IF(IF($N5453&lt;&gt;"",$N5453,$M5453)&gt;=スコアリング基準!$B$20,スコアリング基準!$C$20,IF(IF($N5453&lt;&gt;"",$N5453,$M5453)&gt;=スコアリング基準!$B$21,スコアリング基準!$C$21,IF(IF($N5453&lt;&gt;"",$N5453,$M5453)&gt;0,スコアリング基準!$C$22,0))))</f>
        <v/>
      </c>
      <c r="T5453" s="4">
        <f>IF($O5453="可",スコアリング基準!$C$23,0)</f>
        <v/>
      </c>
      <c r="U5453" s="4">
        <f>IF(OR(COUNT($K5453:$L5453)&lt;2,$K5453=0),0,IF(ABS($L5453)/$K5453&lt;=スコアリング基準!$B$24,スコアリング基準!$C$24,IF(ABS($L5453)/$K5453&lt;=スコアリング基準!$B$25,スコアリング基準!$C$25,IF(ABS($L5453)/$K5453&lt;=スコアリング基準!$B$26,スコアリング基準!$C$26,0))))</f>
        <v/>
      </c>
      <c r="V5453" s="4">
        <f>IF($P5453="なし",スコアリング基準!$C$27,0)</f>
        <v/>
      </c>
      <c r="W5453" s="4">
        <f>IF($F5453="",0,IF(ISNUMBER($F5453),IF($F5453&lt;=スコアリング基準!$B$28,スコアリング基準!$C$28,スコアリング基準!$C$29),0))</f>
        <v/>
      </c>
      <c r="X5453" s="4">
        <f>IFERROR(VLOOKUP($B5453,スコアリング基準!$A$36:$B$46,2,FALSE),0)</f>
        <v/>
      </c>
      <c r="Y5453" s="4">
        <f>SUM($S5453:$X5453)</f>
        <v/>
      </c>
      <c r="Z5453" s="4">
        <f>IF(COUNT($M5453:$N5453)=0,"データ無",IF($Y5453&gt;=スコアリング基準!$B$30,"S",IF($Y5453&gt;=スコアリング基準!$B$31,"A",IF($Y5453&gt;=スコアリング基準!$B$32,"B","C"))))</f>
        <v/>
      </c>
      <c r="AA5453">
        <f>IFERROR(INDEX(実績DB!$I$3:$I$104,MATCH($B5453&amp;$C5453,実績DB!$J$3:$J$104,0)),"")</f>
        <v/>
      </c>
    </row>
    <row r="5454">
      <c r="A5454" t="n">
        <v>5452</v>
      </c>
      <c r="B5454" t="inlineStr">
        <is>
          <t>九州</t>
        </is>
      </c>
      <c r="C5454" t="inlineStr">
        <is>
          <t>東九州変電所</t>
        </is>
      </c>
      <c r="D5454" t="inlineStr">
        <is>
          <t>大分県</t>
        </is>
      </c>
      <c r="E5454" t="n">
        <v>500</v>
      </c>
      <c r="G5454" s="3" t="n">
        <v>33.134165</v>
      </c>
      <c r="H5454" s="3" t="n">
        <v>131.729324</v>
      </c>
      <c r="I5454" t="inlineStr">
        <is>
          <t>OSM実測</t>
        </is>
      </c>
      <c r="J5454" t="n">
        <v>4275</v>
      </c>
      <c r="K5454" t="n">
        <v>3562</v>
      </c>
      <c r="L5454" t="n">
        <v>-511</v>
      </c>
      <c r="O5454" t="inlineStr">
        <is>
          <t>不可 #1</t>
        </is>
      </c>
      <c r="P5454" t="inlineStr">
        <is>
          <t>なし</t>
        </is>
      </c>
      <c r="R5454" s="4">
        <f>IF(COUNT($M5454:$N5454)=0,"",IF(AND(IF($N5454&lt;&gt;"",$N5454,$M5454)&lt;=0,$O5454&lt;&gt;"可"),"警告",""))</f>
        <v/>
      </c>
      <c r="S5454" s="4">
        <f>IF(COUNT($M5454:$N5454)=0,0,IF(IF($N5454&lt;&gt;"",$N5454,$M5454)&gt;=スコアリング基準!$B$20,スコアリング基準!$C$20,IF(IF($N5454&lt;&gt;"",$N5454,$M5454)&gt;=スコアリング基準!$B$21,スコアリング基準!$C$21,IF(IF($N5454&lt;&gt;"",$N5454,$M5454)&gt;0,スコアリング基準!$C$22,0))))</f>
        <v/>
      </c>
      <c r="T5454" s="4">
        <f>IF($O5454="可",スコアリング基準!$C$23,0)</f>
        <v/>
      </c>
      <c r="U5454" s="4">
        <f>IF(OR(COUNT($K5454:$L5454)&lt;2,$K5454=0),0,IF(ABS($L5454)/$K5454&lt;=スコアリング基準!$B$24,スコアリング基準!$C$24,IF(ABS($L5454)/$K5454&lt;=スコアリング基準!$B$25,スコアリング基準!$C$25,IF(ABS($L5454)/$K5454&lt;=スコアリング基準!$B$26,スコアリング基準!$C$26,0))))</f>
        <v/>
      </c>
      <c r="V5454" s="4">
        <f>IF($P5454="なし",スコアリング基準!$C$27,0)</f>
        <v/>
      </c>
      <c r="W5454" s="4">
        <f>IF($F5454="",0,IF(ISNUMBER($F5454),IF($F5454&lt;=スコアリング基準!$B$28,スコアリング基準!$C$28,スコアリング基準!$C$29),0))</f>
        <v/>
      </c>
      <c r="X5454" s="4">
        <f>IFERROR(VLOOKUP($B5454,スコアリング基準!$A$36:$B$46,2,FALSE),0)</f>
        <v/>
      </c>
      <c r="Y5454" s="4">
        <f>SUM($S5454:$X5454)</f>
        <v/>
      </c>
      <c r="Z5454" s="4">
        <f>IF(COUNT($M5454:$N5454)=0,"データ無",IF($Y5454&gt;=スコアリング基準!$B$30,"S",IF($Y5454&gt;=スコアリング基準!$B$31,"A",IF($Y5454&gt;=スコアリング基準!$B$32,"B","C"))))</f>
        <v/>
      </c>
      <c r="AA5454">
        <f>IFERROR(INDEX(実績DB!$I$3:$I$104,MATCH($B5454&amp;$C5454,実績DB!$J$3:$J$104,0)),"")</f>
        <v/>
      </c>
    </row>
    <row r="5455">
      <c r="A5455" t="n">
        <v>5453</v>
      </c>
      <c r="B5455" t="inlineStr">
        <is>
          <t>九州</t>
        </is>
      </c>
      <c r="C5455" t="inlineStr">
        <is>
          <t>熊本変電所</t>
        </is>
      </c>
      <c r="D5455" t="inlineStr">
        <is>
          <t>熊本県</t>
        </is>
      </c>
      <c r="E5455" t="n">
        <v>500</v>
      </c>
      <c r="G5455" s="3" t="n">
        <v>32.909642</v>
      </c>
      <c r="H5455" s="3" t="n">
        <v>130.902559</v>
      </c>
      <c r="I5455" t="inlineStr">
        <is>
          <t>OSM実測</t>
        </is>
      </c>
      <c r="J5455" t="n">
        <v>950</v>
      </c>
      <c r="K5455" t="n">
        <v>950</v>
      </c>
      <c r="L5455" t="n">
        <v>299</v>
      </c>
      <c r="O5455" t="inlineStr">
        <is>
          <t>不可 #1、3</t>
        </is>
      </c>
      <c r="P5455" t="inlineStr">
        <is>
          <t>なし</t>
        </is>
      </c>
      <c r="R5455" s="4">
        <f>IF(COUNT($M5455:$N5455)=0,"",IF(AND(IF($N5455&lt;&gt;"",$N5455,$M5455)&lt;=0,$O5455&lt;&gt;"可"),"警告",""))</f>
        <v/>
      </c>
      <c r="S5455" s="4">
        <f>IF(COUNT($M5455:$N5455)=0,0,IF(IF($N5455&lt;&gt;"",$N5455,$M5455)&gt;=スコアリング基準!$B$20,スコアリング基準!$C$20,IF(IF($N5455&lt;&gt;"",$N5455,$M5455)&gt;=スコアリング基準!$B$21,スコアリング基準!$C$21,IF(IF($N5455&lt;&gt;"",$N5455,$M5455)&gt;0,スコアリング基準!$C$22,0))))</f>
        <v/>
      </c>
      <c r="T5455" s="4">
        <f>IF($O5455="可",スコアリング基準!$C$23,0)</f>
        <v/>
      </c>
      <c r="U5455" s="4">
        <f>IF(OR(COUNT($K5455:$L5455)&lt;2,$K5455=0),0,IF(ABS($L5455)/$K5455&lt;=スコアリング基準!$B$24,スコアリング基準!$C$24,IF(ABS($L5455)/$K5455&lt;=スコアリング基準!$B$25,スコアリング基準!$C$25,IF(ABS($L5455)/$K5455&lt;=スコアリング基準!$B$26,スコアリング基準!$C$26,0))))</f>
        <v/>
      </c>
      <c r="V5455" s="4">
        <f>IF($P5455="なし",スコアリング基準!$C$27,0)</f>
        <v/>
      </c>
      <c r="W5455" s="4">
        <f>IF($F5455="",0,IF(ISNUMBER($F5455),IF($F5455&lt;=スコアリング基準!$B$28,スコアリング基準!$C$28,スコアリング基準!$C$29),0))</f>
        <v/>
      </c>
      <c r="X5455" s="4">
        <f>IFERROR(VLOOKUP($B5455,スコアリング基準!$A$36:$B$46,2,FALSE),0)</f>
        <v/>
      </c>
      <c r="Y5455" s="4">
        <f>SUM($S5455:$X5455)</f>
        <v/>
      </c>
      <c r="Z5455" s="4">
        <f>IF(COUNT($M5455:$N5455)=0,"データ無",IF($Y5455&gt;=スコアリング基準!$B$30,"S",IF($Y5455&gt;=スコアリング基準!$B$31,"A",IF($Y5455&gt;=スコアリング基準!$B$32,"B","C"))))</f>
        <v/>
      </c>
      <c r="AA5455">
        <f>IFERROR(INDEX(実績DB!$I$3:$I$104,MATCH($B5455&amp;$C5455,実績DB!$J$3:$J$104,0)),"")</f>
        <v/>
      </c>
    </row>
    <row r="5456">
      <c r="A5456" t="n">
        <v>5454</v>
      </c>
      <c r="B5456" t="inlineStr">
        <is>
          <t>九州</t>
        </is>
      </c>
      <c r="C5456" t="inlineStr">
        <is>
          <t>豊前変電所</t>
        </is>
      </c>
      <c r="D5456" t="inlineStr">
        <is>
          <t>福岡県</t>
        </is>
      </c>
      <c r="E5456" t="n">
        <v>500</v>
      </c>
      <c r="G5456" s="3" t="n">
        <v>33.608195</v>
      </c>
      <c r="H5456" s="3" t="n">
        <v>131.015289</v>
      </c>
      <c r="I5456" t="inlineStr">
        <is>
          <t>OSM実測</t>
        </is>
      </c>
      <c r="J5456" t="n">
        <v>1900</v>
      </c>
      <c r="K5456" t="n">
        <v>1187</v>
      </c>
      <c r="L5456" t="n">
        <v>-308</v>
      </c>
      <c r="O5456" t="inlineStr">
        <is>
          <t>不可 #1</t>
        </is>
      </c>
      <c r="P5456" t="inlineStr">
        <is>
          <t>なし</t>
        </is>
      </c>
      <c r="R5456" s="4">
        <f>IF(COUNT($M5456:$N5456)=0,"",IF(AND(IF($N5456&lt;&gt;"",$N5456,$M5456)&lt;=0,$O5456&lt;&gt;"可"),"警告",""))</f>
        <v/>
      </c>
      <c r="S5456" s="4">
        <f>IF(COUNT($M5456:$N5456)=0,0,IF(IF($N5456&lt;&gt;"",$N5456,$M5456)&gt;=スコアリング基準!$B$20,スコアリング基準!$C$20,IF(IF($N5456&lt;&gt;"",$N5456,$M5456)&gt;=スコアリング基準!$B$21,スコアリング基準!$C$21,IF(IF($N5456&lt;&gt;"",$N5456,$M5456)&gt;0,スコアリング基準!$C$22,0))))</f>
        <v/>
      </c>
      <c r="T5456" s="4">
        <f>IF($O5456="可",スコアリング基準!$C$23,0)</f>
        <v/>
      </c>
      <c r="U5456" s="4">
        <f>IF(OR(COUNT($K5456:$L5456)&lt;2,$K5456=0),0,IF(ABS($L5456)/$K5456&lt;=スコアリング基準!$B$24,スコアリング基準!$C$24,IF(ABS($L5456)/$K5456&lt;=スコアリング基準!$B$25,スコアリング基準!$C$25,IF(ABS($L5456)/$K5456&lt;=スコアリング基準!$B$26,スコアリング基準!$C$26,0))))</f>
        <v/>
      </c>
      <c r="V5456" s="4">
        <f>IF($P5456="なし",スコアリング基準!$C$27,0)</f>
        <v/>
      </c>
      <c r="W5456" s="4">
        <f>IF($F5456="",0,IF(ISNUMBER($F5456),IF($F5456&lt;=スコアリング基準!$B$28,スコアリング基準!$C$28,スコアリング基準!$C$29),0))</f>
        <v/>
      </c>
      <c r="X5456" s="4">
        <f>IFERROR(VLOOKUP($B5456,スコアリング基準!$A$36:$B$46,2,FALSE),0)</f>
        <v/>
      </c>
      <c r="Y5456" s="4">
        <f>SUM($S5456:$X5456)</f>
        <v/>
      </c>
      <c r="Z5456" s="4">
        <f>IF(COUNT($M5456:$N5456)=0,"データ無",IF($Y5456&gt;=スコアリング基準!$B$30,"S",IF($Y5456&gt;=スコアリング基準!$B$31,"A",IF($Y5456&gt;=スコアリング基準!$B$32,"B","C"))))</f>
        <v/>
      </c>
      <c r="AA5456">
        <f>IFERROR(INDEX(実績DB!$I$3:$I$104,MATCH($B5456&amp;$C5456,実績DB!$J$3:$J$104,0)),"")</f>
        <v/>
      </c>
    </row>
    <row r="5457">
      <c r="A5457" t="n">
        <v>5455</v>
      </c>
      <c r="B5457" t="inlineStr">
        <is>
          <t>九州</t>
        </is>
      </c>
      <c r="C5457" t="inlineStr">
        <is>
          <t>1/2号 開閉所</t>
        </is>
      </c>
      <c r="D5457" t="inlineStr">
        <is>
          <t>佐賀県</t>
        </is>
      </c>
      <c r="E5457" t="n">
        <v>220</v>
      </c>
      <c r="G5457" s="3" t="n">
        <v>33.514618</v>
      </c>
      <c r="H5457" s="3" t="n">
        <v>129.838561</v>
      </c>
      <c r="I5457" t="inlineStr">
        <is>
          <t>OSM実測</t>
        </is>
      </c>
      <c r="R5457" s="4">
        <f>IF(COUNT($M5457:$N5457)=0,"",IF(AND(IF($N5457&lt;&gt;"",$N5457,$M5457)&lt;=0,$O5457&lt;&gt;"可"),"警告",""))</f>
        <v/>
      </c>
      <c r="S5457" s="4">
        <f>IF(COUNT($M5457:$N5457)=0,0,IF(IF($N5457&lt;&gt;"",$N5457,$M5457)&gt;=スコアリング基準!$B$20,スコアリング基準!$C$20,IF(IF($N5457&lt;&gt;"",$N5457,$M5457)&gt;=スコアリング基準!$B$21,スコアリング基準!$C$21,IF(IF($N5457&lt;&gt;"",$N5457,$M5457)&gt;0,スコアリング基準!$C$22,0))))</f>
        <v/>
      </c>
      <c r="T5457" s="4">
        <f>IF($O5457="可",スコアリング基準!$C$23,0)</f>
        <v/>
      </c>
      <c r="U5457" s="4">
        <f>IF(OR(COUNT($K5457:$L5457)&lt;2,$K5457=0),0,IF(ABS($L5457)/$K5457&lt;=スコアリング基準!$B$24,スコアリング基準!$C$24,IF(ABS($L5457)/$K5457&lt;=スコアリング基準!$B$25,スコアリング基準!$C$25,IF(ABS($L5457)/$K5457&lt;=スコアリング基準!$B$26,スコアリング基準!$C$26,0))))</f>
        <v/>
      </c>
      <c r="V5457" s="4">
        <f>IF($P5457="なし",スコアリング基準!$C$27,0)</f>
        <v/>
      </c>
      <c r="W5457" s="4">
        <f>IF($F5457="",0,IF(ISNUMBER($F5457),IF($F5457&lt;=スコアリング基準!$B$28,スコアリング基準!$C$28,スコアリング基準!$C$29),0))</f>
        <v/>
      </c>
      <c r="X5457" s="4">
        <f>IFERROR(VLOOKUP($B5457,スコアリング基準!$A$36:$B$46,2,FALSE),0)</f>
        <v/>
      </c>
      <c r="Y5457" s="4">
        <f>SUM($S5457:$X5457)</f>
        <v/>
      </c>
      <c r="Z5457" s="4">
        <f>IF(COUNT($M5457:$N5457)=0,"データ無",IF($Y5457&gt;=スコアリング基準!$B$30,"S",IF($Y5457&gt;=スコアリング基準!$B$31,"A",IF($Y5457&gt;=スコアリング基準!$B$32,"B","C"))))</f>
        <v/>
      </c>
      <c r="AA5457">
        <f>IFERROR(INDEX(実績DB!$I$3:$I$104,MATCH($B5457&amp;$C5457,実績DB!$J$3:$J$104,0)),"")</f>
        <v/>
      </c>
    </row>
    <row r="5458">
      <c r="A5458" t="n">
        <v>5456</v>
      </c>
      <c r="B5458" t="inlineStr">
        <is>
          <t>九州</t>
        </is>
      </c>
      <c r="C5458" t="inlineStr">
        <is>
          <t>三池変電所</t>
        </is>
      </c>
      <c r="D5458" t="inlineStr">
        <is>
          <t>福岡県</t>
        </is>
      </c>
      <c r="E5458" t="n">
        <v>220</v>
      </c>
      <c r="G5458" s="3" t="n">
        <v>33.060764</v>
      </c>
      <c r="H5458" s="3" t="n">
        <v>130.470334</v>
      </c>
      <c r="I5458" t="inlineStr">
        <is>
          <t>OSM実測</t>
        </is>
      </c>
      <c r="J5458" t="n">
        <v>615</v>
      </c>
      <c r="K5458" t="n">
        <v>453</v>
      </c>
      <c r="L5458" t="n">
        <v>-757</v>
      </c>
      <c r="O5458" t="inlineStr">
        <is>
          <t>可</t>
        </is>
      </c>
      <c r="P5458" t="inlineStr">
        <is>
          <t>有り</t>
        </is>
      </c>
      <c r="R5458" s="4">
        <f>IF(COUNT($M5458:$N5458)=0,"",IF(AND(IF($N5458&lt;&gt;"",$N5458,$M5458)&lt;=0,$O5458&lt;&gt;"可"),"警告",""))</f>
        <v/>
      </c>
      <c r="S5458" s="4">
        <f>IF(COUNT($M5458:$N5458)=0,0,IF(IF($N5458&lt;&gt;"",$N5458,$M5458)&gt;=スコアリング基準!$B$20,スコアリング基準!$C$20,IF(IF($N5458&lt;&gt;"",$N5458,$M5458)&gt;=スコアリング基準!$B$21,スコアリング基準!$C$21,IF(IF($N5458&lt;&gt;"",$N5458,$M5458)&gt;0,スコアリング基準!$C$22,0))))</f>
        <v/>
      </c>
      <c r="T5458" s="4">
        <f>IF($O5458="可",スコアリング基準!$C$23,0)</f>
        <v/>
      </c>
      <c r="U5458" s="4">
        <f>IF(OR(COUNT($K5458:$L5458)&lt;2,$K5458=0),0,IF(ABS($L5458)/$K5458&lt;=スコアリング基準!$B$24,スコアリング基準!$C$24,IF(ABS($L5458)/$K5458&lt;=スコアリング基準!$B$25,スコアリング基準!$C$25,IF(ABS($L5458)/$K5458&lt;=スコアリング基準!$B$26,スコアリング基準!$C$26,0))))</f>
        <v/>
      </c>
      <c r="V5458" s="4">
        <f>IF($P5458="なし",スコアリング基準!$C$27,0)</f>
        <v/>
      </c>
      <c r="W5458" s="4">
        <f>IF($F5458="",0,IF(ISNUMBER($F5458),IF($F5458&lt;=スコアリング基準!$B$28,スコアリング基準!$C$28,スコアリング基準!$C$29),0))</f>
        <v/>
      </c>
      <c r="X5458" s="4">
        <f>IFERROR(VLOOKUP($B5458,スコアリング基準!$A$36:$B$46,2,FALSE),0)</f>
        <v/>
      </c>
      <c r="Y5458" s="4">
        <f>SUM($S5458:$X5458)</f>
        <v/>
      </c>
      <c r="Z5458" s="4">
        <f>IF(COUNT($M5458:$N5458)=0,"データ無",IF($Y5458&gt;=スコアリング基準!$B$30,"S",IF($Y5458&gt;=スコアリング基準!$B$31,"A",IF($Y5458&gt;=スコアリング基準!$B$32,"B","C"))))</f>
        <v/>
      </c>
      <c r="AA5458">
        <f>IFERROR(INDEX(実績DB!$I$3:$I$104,MATCH($B5458&amp;$C5458,実績DB!$J$3:$J$104,0)),"")</f>
        <v/>
      </c>
    </row>
    <row r="5459">
      <c r="A5459" t="n">
        <v>5457</v>
      </c>
      <c r="B5459" t="inlineStr">
        <is>
          <t>九州</t>
        </is>
      </c>
      <c r="C5459" t="inlineStr">
        <is>
          <t>上津役変電所</t>
        </is>
      </c>
      <c r="D5459" t="inlineStr">
        <is>
          <t>福岡県</t>
        </is>
      </c>
      <c r="E5459" t="n">
        <v>220</v>
      </c>
      <c r="G5459" s="3" t="n">
        <v>33.834718</v>
      </c>
      <c r="H5459" s="3" t="n">
        <v>130.762906</v>
      </c>
      <c r="I5459" t="inlineStr">
        <is>
          <t>OSM実測</t>
        </is>
      </c>
      <c r="J5459" t="n">
        <v>565</v>
      </c>
      <c r="K5459" t="n">
        <v>285</v>
      </c>
      <c r="L5459" t="n">
        <v>-210</v>
      </c>
      <c r="O5459" t="inlineStr">
        <is>
          <t>可</t>
        </is>
      </c>
      <c r="P5459" t="inlineStr">
        <is>
          <t>有り</t>
        </is>
      </c>
      <c r="R5459" s="4">
        <f>IF(COUNT($M5459:$N5459)=0,"",IF(AND(IF($N5459&lt;&gt;"",$N5459,$M5459)&lt;=0,$O5459&lt;&gt;"可"),"警告",""))</f>
        <v/>
      </c>
      <c r="S5459" s="4">
        <f>IF(COUNT($M5459:$N5459)=0,0,IF(IF($N5459&lt;&gt;"",$N5459,$M5459)&gt;=スコアリング基準!$B$20,スコアリング基準!$C$20,IF(IF($N5459&lt;&gt;"",$N5459,$M5459)&gt;=スコアリング基準!$B$21,スコアリング基準!$C$21,IF(IF($N5459&lt;&gt;"",$N5459,$M5459)&gt;0,スコアリング基準!$C$22,0))))</f>
        <v/>
      </c>
      <c r="T5459" s="4">
        <f>IF($O5459="可",スコアリング基準!$C$23,0)</f>
        <v/>
      </c>
      <c r="U5459" s="4">
        <f>IF(OR(COUNT($K5459:$L5459)&lt;2,$K5459=0),0,IF(ABS($L5459)/$K5459&lt;=スコアリング基準!$B$24,スコアリング基準!$C$24,IF(ABS($L5459)/$K5459&lt;=スコアリング基準!$B$25,スコアリング基準!$C$25,IF(ABS($L5459)/$K5459&lt;=スコアリング基準!$B$26,スコアリング基準!$C$26,0))))</f>
        <v/>
      </c>
      <c r="V5459" s="4">
        <f>IF($P5459="なし",スコアリング基準!$C$27,0)</f>
        <v/>
      </c>
      <c r="W5459" s="4">
        <f>IF($F5459="",0,IF(ISNUMBER($F5459),IF($F5459&lt;=スコアリング基準!$B$28,スコアリング基準!$C$28,スコアリング基準!$C$29),0))</f>
        <v/>
      </c>
      <c r="X5459" s="4">
        <f>IFERROR(VLOOKUP($B5459,スコアリング基準!$A$36:$B$46,2,FALSE),0)</f>
        <v/>
      </c>
      <c r="Y5459" s="4">
        <f>SUM($S5459:$X5459)</f>
        <v/>
      </c>
      <c r="Z5459" s="4">
        <f>IF(COUNT($M5459:$N5459)=0,"データ無",IF($Y5459&gt;=スコアリング基準!$B$30,"S",IF($Y5459&gt;=スコアリング基準!$B$31,"A",IF($Y5459&gt;=スコアリング基準!$B$32,"B","C"))))</f>
        <v/>
      </c>
      <c r="AA5459">
        <f>IFERROR(INDEX(実績DB!$I$3:$I$104,MATCH($B5459&amp;$C5459,実績DB!$J$3:$J$104,0)),"")</f>
        <v/>
      </c>
    </row>
    <row r="5460">
      <c r="A5460" t="n">
        <v>5458</v>
      </c>
      <c r="B5460" t="inlineStr">
        <is>
          <t>九州</t>
        </is>
      </c>
      <c r="C5460" t="inlineStr">
        <is>
          <t>久留米変電所;久留米工務所</t>
        </is>
      </c>
      <c r="D5460" t="inlineStr">
        <is>
          <t>福岡県</t>
        </is>
      </c>
      <c r="E5460" t="n">
        <v>220</v>
      </c>
      <c r="G5460" s="3" t="n">
        <v>33.299934</v>
      </c>
      <c r="H5460" s="3" t="n">
        <v>130.509463</v>
      </c>
      <c r="I5460" t="inlineStr">
        <is>
          <t>OSM実測</t>
        </is>
      </c>
      <c r="J5460" t="n">
        <v>285</v>
      </c>
      <c r="K5460" t="n">
        <v>285</v>
      </c>
      <c r="L5460" t="n">
        <v>5</v>
      </c>
      <c r="O5460" t="inlineStr">
        <is>
          <t>不可 #3</t>
        </is>
      </c>
      <c r="P5460" t="inlineStr">
        <is>
          <t>なし</t>
        </is>
      </c>
      <c r="R5460" s="4">
        <f>IF(COUNT($M5460:$N5460)=0,"",IF(AND(IF($N5460&lt;&gt;"",$N5460,$M5460)&lt;=0,$O5460&lt;&gt;"可"),"警告",""))</f>
        <v/>
      </c>
      <c r="S5460" s="4">
        <f>IF(COUNT($M5460:$N5460)=0,0,IF(IF($N5460&lt;&gt;"",$N5460,$M5460)&gt;=スコアリング基準!$B$20,スコアリング基準!$C$20,IF(IF($N5460&lt;&gt;"",$N5460,$M5460)&gt;=スコアリング基準!$B$21,スコアリング基準!$C$21,IF(IF($N5460&lt;&gt;"",$N5460,$M5460)&gt;0,スコアリング基準!$C$22,0))))</f>
        <v/>
      </c>
      <c r="T5460" s="4">
        <f>IF($O5460="可",スコアリング基準!$C$23,0)</f>
        <v/>
      </c>
      <c r="U5460" s="4">
        <f>IF(OR(COUNT($K5460:$L5460)&lt;2,$K5460=0),0,IF(ABS($L5460)/$K5460&lt;=スコアリング基準!$B$24,スコアリング基準!$C$24,IF(ABS($L5460)/$K5460&lt;=スコアリング基準!$B$25,スコアリング基準!$C$25,IF(ABS($L5460)/$K5460&lt;=スコアリング基準!$B$26,スコアリング基準!$C$26,0))))</f>
        <v/>
      </c>
      <c r="V5460" s="4">
        <f>IF($P5460="なし",スコアリング基準!$C$27,0)</f>
        <v/>
      </c>
      <c r="W5460" s="4">
        <f>IF($F5460="",0,IF(ISNUMBER($F5460),IF($F5460&lt;=スコアリング基準!$B$28,スコアリング基準!$C$28,スコアリング基準!$C$29),0))</f>
        <v/>
      </c>
      <c r="X5460" s="4">
        <f>IFERROR(VLOOKUP($B5460,スコアリング基準!$A$36:$B$46,2,FALSE),0)</f>
        <v/>
      </c>
      <c r="Y5460" s="4">
        <f>SUM($S5460:$X5460)</f>
        <v/>
      </c>
      <c r="Z5460" s="4">
        <f>IF(COUNT($M5460:$N5460)=0,"データ無",IF($Y5460&gt;=スコアリング基準!$B$30,"S",IF($Y5460&gt;=スコアリング基準!$B$31,"A",IF($Y5460&gt;=スコアリング基準!$B$32,"B","C"))))</f>
        <v/>
      </c>
      <c r="AA5460">
        <f>IFERROR(INDEX(実績DB!$I$3:$I$104,MATCH($B5460&amp;$C5460,実績DB!$J$3:$J$104,0)),"")</f>
        <v/>
      </c>
    </row>
    <row r="5461">
      <c r="A5461" t="n">
        <v>5459</v>
      </c>
      <c r="B5461" t="inlineStr">
        <is>
          <t>九州</t>
        </is>
      </c>
      <c r="C5461" t="inlineStr">
        <is>
          <t>九州電力 北熊本変電所</t>
        </is>
      </c>
      <c r="D5461" t="inlineStr">
        <is>
          <t>熊本県</t>
        </is>
      </c>
      <c r="E5461" t="n">
        <v>220</v>
      </c>
      <c r="G5461" s="3" t="n">
        <v>32.864506</v>
      </c>
      <c r="H5461" s="3" t="n">
        <v>130.682873</v>
      </c>
      <c r="I5461" t="inlineStr">
        <is>
          <t>OSM実測</t>
        </is>
      </c>
      <c r="J5461" t="n">
        <v>568</v>
      </c>
      <c r="K5461" t="n">
        <v>326</v>
      </c>
      <c r="L5461" t="n">
        <v>-59</v>
      </c>
      <c r="O5461" t="inlineStr">
        <is>
          <t>可</t>
        </is>
      </c>
      <c r="P5461" t="inlineStr">
        <is>
          <t>なし</t>
        </is>
      </c>
      <c r="R5461" s="4">
        <f>IF(COUNT($M5461:$N5461)=0,"",IF(AND(IF($N5461&lt;&gt;"",$N5461,$M5461)&lt;=0,$O5461&lt;&gt;"可"),"警告",""))</f>
        <v/>
      </c>
      <c r="S5461" s="4">
        <f>IF(COUNT($M5461:$N5461)=0,0,IF(IF($N5461&lt;&gt;"",$N5461,$M5461)&gt;=スコアリング基準!$B$20,スコアリング基準!$C$20,IF(IF($N5461&lt;&gt;"",$N5461,$M5461)&gt;=スコアリング基準!$B$21,スコアリング基準!$C$21,IF(IF($N5461&lt;&gt;"",$N5461,$M5461)&gt;0,スコアリング基準!$C$22,0))))</f>
        <v/>
      </c>
      <c r="T5461" s="4">
        <f>IF($O5461="可",スコアリング基準!$C$23,0)</f>
        <v/>
      </c>
      <c r="U5461" s="4">
        <f>IF(OR(COUNT($K5461:$L5461)&lt;2,$K5461=0),0,IF(ABS($L5461)/$K5461&lt;=スコアリング基準!$B$24,スコアリング基準!$C$24,IF(ABS($L5461)/$K5461&lt;=スコアリング基準!$B$25,スコアリング基準!$C$25,IF(ABS($L5461)/$K5461&lt;=スコアリング基準!$B$26,スコアリング基準!$C$26,0))))</f>
        <v/>
      </c>
      <c r="V5461" s="4">
        <f>IF($P5461="なし",スコアリング基準!$C$27,0)</f>
        <v/>
      </c>
      <c r="W5461" s="4">
        <f>IF($F5461="",0,IF(ISNUMBER($F5461),IF($F5461&lt;=スコアリング基準!$B$28,スコアリング基準!$C$28,スコアリング基準!$C$29),0))</f>
        <v/>
      </c>
      <c r="X5461" s="4">
        <f>IFERROR(VLOOKUP($B5461,スコアリング基準!$A$36:$B$46,2,FALSE),0)</f>
        <v/>
      </c>
      <c r="Y5461" s="4">
        <f>SUM($S5461:$X5461)</f>
        <v/>
      </c>
      <c r="Z5461" s="4">
        <f>IF(COUNT($M5461:$N5461)=0,"データ無",IF($Y5461&gt;=スコアリング基準!$B$30,"S",IF($Y5461&gt;=スコアリング基準!$B$31,"A",IF($Y5461&gt;=スコアリング基準!$B$32,"B","C"))))</f>
        <v/>
      </c>
      <c r="AA5461">
        <f>IFERROR(INDEX(実績DB!$I$3:$I$104,MATCH($B5461&amp;$C5461,実績DB!$J$3:$J$104,0)),"")</f>
        <v/>
      </c>
    </row>
    <row r="5462">
      <c r="A5462" t="n">
        <v>5460</v>
      </c>
      <c r="B5462" t="inlineStr">
        <is>
          <t>九州</t>
        </is>
      </c>
      <c r="C5462" t="inlineStr">
        <is>
          <t>九州電力 南熊本変電所</t>
        </is>
      </c>
      <c r="D5462" t="inlineStr">
        <is>
          <t>熊本県</t>
        </is>
      </c>
      <c r="E5462" t="n">
        <v>220</v>
      </c>
      <c r="G5462" s="3" t="n">
        <v>32.667984</v>
      </c>
      <c r="H5462" s="3" t="n">
        <v>130.764915</v>
      </c>
      <c r="I5462" t="inlineStr">
        <is>
          <t>OSM実測</t>
        </is>
      </c>
      <c r="J5462" t="n">
        <v>678</v>
      </c>
      <c r="K5462" t="n">
        <v>552</v>
      </c>
      <c r="L5462" t="n">
        <v>-97</v>
      </c>
      <c r="O5462" t="inlineStr">
        <is>
          <t>可</t>
        </is>
      </c>
      <c r="P5462" t="inlineStr">
        <is>
          <t>なし</t>
        </is>
      </c>
      <c r="R5462" s="4">
        <f>IF(COUNT($M5462:$N5462)=0,"",IF(AND(IF($N5462&lt;&gt;"",$N5462,$M5462)&lt;=0,$O5462&lt;&gt;"可"),"警告",""))</f>
        <v/>
      </c>
      <c r="S5462" s="4">
        <f>IF(COUNT($M5462:$N5462)=0,0,IF(IF($N5462&lt;&gt;"",$N5462,$M5462)&gt;=スコアリング基準!$B$20,スコアリング基準!$C$20,IF(IF($N5462&lt;&gt;"",$N5462,$M5462)&gt;=スコアリング基準!$B$21,スコアリング基準!$C$21,IF(IF($N5462&lt;&gt;"",$N5462,$M5462)&gt;0,スコアリング基準!$C$22,0))))</f>
        <v/>
      </c>
      <c r="T5462" s="4">
        <f>IF($O5462="可",スコアリング基準!$C$23,0)</f>
        <v/>
      </c>
      <c r="U5462" s="4">
        <f>IF(OR(COUNT($K5462:$L5462)&lt;2,$K5462=0),0,IF(ABS($L5462)/$K5462&lt;=スコアリング基準!$B$24,スコアリング基準!$C$24,IF(ABS($L5462)/$K5462&lt;=スコアリング基準!$B$25,スコアリング基準!$C$25,IF(ABS($L5462)/$K5462&lt;=スコアリング基準!$B$26,スコアリング基準!$C$26,0))))</f>
        <v/>
      </c>
      <c r="V5462" s="4">
        <f>IF($P5462="なし",スコアリング基準!$C$27,0)</f>
        <v/>
      </c>
      <c r="W5462" s="4">
        <f>IF($F5462="",0,IF(ISNUMBER($F5462),IF($F5462&lt;=スコアリング基準!$B$28,スコアリング基準!$C$28,スコアリング基準!$C$29),0))</f>
        <v/>
      </c>
      <c r="X5462" s="4">
        <f>IFERROR(VLOOKUP($B5462,スコアリング基準!$A$36:$B$46,2,FALSE),0)</f>
        <v/>
      </c>
      <c r="Y5462" s="4">
        <f>SUM($S5462:$X5462)</f>
        <v/>
      </c>
      <c r="Z5462" s="4">
        <f>IF(COUNT($M5462:$N5462)=0,"データ無",IF($Y5462&gt;=スコアリング基準!$B$30,"S",IF($Y5462&gt;=スコアリング基準!$B$31,"A",IF($Y5462&gt;=スコアリング基準!$B$32,"B","C"))))</f>
        <v/>
      </c>
      <c r="AA5462">
        <f>IFERROR(INDEX(実績DB!$I$3:$I$104,MATCH($B5462&amp;$C5462,実績DB!$J$3:$J$104,0)),"")</f>
        <v/>
      </c>
    </row>
    <row r="5463">
      <c r="A5463" t="n">
        <v>5461</v>
      </c>
      <c r="B5463" t="inlineStr">
        <is>
          <t>九州</t>
        </is>
      </c>
      <c r="C5463" t="inlineStr">
        <is>
          <t>九州電力 古賀変電所</t>
        </is>
      </c>
      <c r="D5463" t="inlineStr">
        <is>
          <t>福岡県</t>
        </is>
      </c>
      <c r="E5463" t="n">
        <v>220</v>
      </c>
      <c r="G5463" s="3" t="n">
        <v>33.721482</v>
      </c>
      <c r="H5463" s="3" t="n">
        <v>130.465761</v>
      </c>
      <c r="I5463" t="inlineStr">
        <is>
          <t>OSM実測</t>
        </is>
      </c>
      <c r="J5463" t="n">
        <v>475</v>
      </c>
      <c r="K5463" t="n">
        <v>296</v>
      </c>
      <c r="L5463" t="n">
        <v>-87</v>
      </c>
      <c r="O5463" t="inlineStr">
        <is>
          <t>可</t>
        </is>
      </c>
      <c r="P5463" t="inlineStr">
        <is>
          <t>有り</t>
        </is>
      </c>
      <c r="R5463" s="4">
        <f>IF(COUNT($M5463:$N5463)=0,"",IF(AND(IF($N5463&lt;&gt;"",$N5463,$M5463)&lt;=0,$O5463&lt;&gt;"可"),"警告",""))</f>
        <v/>
      </c>
      <c r="S5463" s="4">
        <f>IF(COUNT($M5463:$N5463)=0,0,IF(IF($N5463&lt;&gt;"",$N5463,$M5463)&gt;=スコアリング基準!$B$20,スコアリング基準!$C$20,IF(IF($N5463&lt;&gt;"",$N5463,$M5463)&gt;=スコアリング基準!$B$21,スコアリング基準!$C$21,IF(IF($N5463&lt;&gt;"",$N5463,$M5463)&gt;0,スコアリング基準!$C$22,0))))</f>
        <v/>
      </c>
      <c r="T5463" s="4">
        <f>IF($O5463="可",スコアリング基準!$C$23,0)</f>
        <v/>
      </c>
      <c r="U5463" s="4">
        <f>IF(OR(COUNT($K5463:$L5463)&lt;2,$K5463=0),0,IF(ABS($L5463)/$K5463&lt;=スコアリング基準!$B$24,スコアリング基準!$C$24,IF(ABS($L5463)/$K5463&lt;=スコアリング基準!$B$25,スコアリング基準!$C$25,IF(ABS($L5463)/$K5463&lt;=スコアリング基準!$B$26,スコアリング基準!$C$26,0))))</f>
        <v/>
      </c>
      <c r="V5463" s="4">
        <f>IF($P5463="なし",スコアリング基準!$C$27,0)</f>
        <v/>
      </c>
      <c r="W5463" s="4">
        <f>IF($F5463="",0,IF(ISNUMBER($F5463),IF($F5463&lt;=スコアリング基準!$B$28,スコアリング基準!$C$28,スコアリング基準!$C$29),0))</f>
        <v/>
      </c>
      <c r="X5463" s="4">
        <f>IFERROR(VLOOKUP($B5463,スコアリング基準!$A$36:$B$46,2,FALSE),0)</f>
        <v/>
      </c>
      <c r="Y5463" s="4">
        <f>SUM($S5463:$X5463)</f>
        <v/>
      </c>
      <c r="Z5463" s="4">
        <f>IF(COUNT($M5463:$N5463)=0,"データ無",IF($Y5463&gt;=スコアリング基準!$B$30,"S",IF($Y5463&gt;=スコアリング基準!$B$31,"A",IF($Y5463&gt;=スコアリング基準!$B$32,"B","C"))))</f>
        <v/>
      </c>
      <c r="AA5463">
        <f>IFERROR(INDEX(実績DB!$I$3:$I$104,MATCH($B5463&amp;$C5463,実績DB!$J$3:$J$104,0)),"")</f>
        <v/>
      </c>
    </row>
    <row r="5464">
      <c r="A5464" t="n">
        <v>5462</v>
      </c>
      <c r="B5464" t="inlineStr">
        <is>
          <t>九州</t>
        </is>
      </c>
      <c r="C5464" t="inlineStr">
        <is>
          <t>九州電力 唐津変電所</t>
        </is>
      </c>
      <c r="D5464" t="inlineStr">
        <is>
          <t>佐賀県</t>
        </is>
      </c>
      <c r="E5464" t="n">
        <v>220</v>
      </c>
      <c r="G5464" s="3" t="n">
        <v>33.462725</v>
      </c>
      <c r="H5464" s="3" t="n">
        <v>129.954531</v>
      </c>
      <c r="I5464" t="inlineStr">
        <is>
          <t>OSM実測</t>
        </is>
      </c>
      <c r="J5464" t="n">
        <v>380</v>
      </c>
      <c r="K5464" t="n">
        <v>239</v>
      </c>
      <c r="L5464" t="n">
        <v>-289</v>
      </c>
      <c r="O5464" t="inlineStr">
        <is>
          <t>可</t>
        </is>
      </c>
      <c r="P5464" t="inlineStr">
        <is>
          <t>有り</t>
        </is>
      </c>
      <c r="R5464" s="4">
        <f>IF(COUNT($M5464:$N5464)=0,"",IF(AND(IF($N5464&lt;&gt;"",$N5464,$M5464)&lt;=0,$O5464&lt;&gt;"可"),"警告",""))</f>
        <v/>
      </c>
      <c r="S5464" s="4">
        <f>IF(COUNT($M5464:$N5464)=0,0,IF(IF($N5464&lt;&gt;"",$N5464,$M5464)&gt;=スコアリング基準!$B$20,スコアリング基準!$C$20,IF(IF($N5464&lt;&gt;"",$N5464,$M5464)&gt;=スコアリング基準!$B$21,スコアリング基準!$C$21,IF(IF($N5464&lt;&gt;"",$N5464,$M5464)&gt;0,スコアリング基準!$C$22,0))))</f>
        <v/>
      </c>
      <c r="T5464" s="4">
        <f>IF($O5464="可",スコアリング基準!$C$23,0)</f>
        <v/>
      </c>
      <c r="U5464" s="4">
        <f>IF(OR(COUNT($K5464:$L5464)&lt;2,$K5464=0),0,IF(ABS($L5464)/$K5464&lt;=スコアリング基準!$B$24,スコアリング基準!$C$24,IF(ABS($L5464)/$K5464&lt;=スコアリング基準!$B$25,スコアリング基準!$C$25,IF(ABS($L5464)/$K5464&lt;=スコアリング基準!$B$26,スコアリング基準!$C$26,0))))</f>
        <v/>
      </c>
      <c r="V5464" s="4">
        <f>IF($P5464="なし",スコアリング基準!$C$27,0)</f>
        <v/>
      </c>
      <c r="W5464" s="4">
        <f>IF($F5464="",0,IF(ISNUMBER($F5464),IF($F5464&lt;=スコアリング基準!$B$28,スコアリング基準!$C$28,スコアリング基準!$C$29),0))</f>
        <v/>
      </c>
      <c r="X5464" s="4">
        <f>IFERROR(VLOOKUP($B5464,スコアリング基準!$A$36:$B$46,2,FALSE),0)</f>
        <v/>
      </c>
      <c r="Y5464" s="4">
        <f>SUM($S5464:$X5464)</f>
        <v/>
      </c>
      <c r="Z5464" s="4">
        <f>IF(COUNT($M5464:$N5464)=0,"データ無",IF($Y5464&gt;=スコアリング基準!$B$30,"S",IF($Y5464&gt;=スコアリング基準!$B$31,"A",IF($Y5464&gt;=スコアリング基準!$B$32,"B","C"))))</f>
        <v/>
      </c>
      <c r="AA5464">
        <f>IFERROR(INDEX(実績DB!$I$3:$I$104,MATCH($B5464&amp;$C5464,実績DB!$J$3:$J$104,0)),"")</f>
        <v/>
      </c>
    </row>
    <row r="5465">
      <c r="A5465" t="n">
        <v>5463</v>
      </c>
      <c r="B5465" t="inlineStr">
        <is>
          <t>九州</t>
        </is>
      </c>
      <c r="C5465" t="inlineStr">
        <is>
          <t>九州電力 木佐木変電所</t>
        </is>
      </c>
      <c r="D5465" t="inlineStr">
        <is>
          <t>福岡県</t>
        </is>
      </c>
      <c r="E5465" t="n">
        <v>220</v>
      </c>
      <c r="G5465" s="3" t="n">
        <v>33.211191</v>
      </c>
      <c r="H5465" s="3" t="n">
        <v>130.44864</v>
      </c>
      <c r="I5465" t="inlineStr">
        <is>
          <t>OSM実測</t>
        </is>
      </c>
      <c r="J5465" t="n">
        <v>701</v>
      </c>
      <c r="K5465" t="n">
        <v>572</v>
      </c>
      <c r="L5465" t="n">
        <v>-229</v>
      </c>
      <c r="O5465" t="inlineStr">
        <is>
          <t>可</t>
        </is>
      </c>
      <c r="P5465" t="inlineStr">
        <is>
          <t>なし</t>
        </is>
      </c>
      <c r="R5465" s="4">
        <f>IF(COUNT($M5465:$N5465)=0,"",IF(AND(IF($N5465&lt;&gt;"",$N5465,$M5465)&lt;=0,$O5465&lt;&gt;"可"),"警告",""))</f>
        <v/>
      </c>
      <c r="S5465" s="4">
        <f>IF(COUNT($M5465:$N5465)=0,0,IF(IF($N5465&lt;&gt;"",$N5465,$M5465)&gt;=スコアリング基準!$B$20,スコアリング基準!$C$20,IF(IF($N5465&lt;&gt;"",$N5465,$M5465)&gt;=スコアリング基準!$B$21,スコアリング基準!$C$21,IF(IF($N5465&lt;&gt;"",$N5465,$M5465)&gt;0,スコアリング基準!$C$22,0))))</f>
        <v/>
      </c>
      <c r="T5465" s="4">
        <f>IF($O5465="可",スコアリング基準!$C$23,0)</f>
        <v/>
      </c>
      <c r="U5465" s="4">
        <f>IF(OR(COUNT($K5465:$L5465)&lt;2,$K5465=0),0,IF(ABS($L5465)/$K5465&lt;=スコアリング基準!$B$24,スコアリング基準!$C$24,IF(ABS($L5465)/$K5465&lt;=スコアリング基準!$B$25,スコアリング基準!$C$25,IF(ABS($L5465)/$K5465&lt;=スコアリング基準!$B$26,スコアリング基準!$C$26,0))))</f>
        <v/>
      </c>
      <c r="V5465" s="4">
        <f>IF($P5465="なし",スコアリング基準!$C$27,0)</f>
        <v/>
      </c>
      <c r="W5465" s="4">
        <f>IF($F5465="",0,IF(ISNUMBER($F5465),IF($F5465&lt;=スコアリング基準!$B$28,スコアリング基準!$C$28,スコアリング基準!$C$29),0))</f>
        <v/>
      </c>
      <c r="X5465" s="4">
        <f>IFERROR(VLOOKUP($B5465,スコアリング基準!$A$36:$B$46,2,FALSE),0)</f>
        <v/>
      </c>
      <c r="Y5465" s="4">
        <f>SUM($S5465:$X5465)</f>
        <v/>
      </c>
      <c r="Z5465" s="4">
        <f>IF(COUNT($M5465:$N5465)=0,"データ無",IF($Y5465&gt;=スコアリング基準!$B$30,"S",IF($Y5465&gt;=スコアリング基準!$B$31,"A",IF($Y5465&gt;=スコアリング基準!$B$32,"B","C"))))</f>
        <v/>
      </c>
      <c r="AA5465">
        <f>IFERROR(INDEX(実績DB!$I$3:$I$104,MATCH($B5465&amp;$C5465,実績DB!$J$3:$J$104,0)),"")</f>
        <v/>
      </c>
    </row>
    <row r="5466">
      <c r="A5466" t="n">
        <v>5464</v>
      </c>
      <c r="B5466" t="inlineStr">
        <is>
          <t>九州</t>
        </is>
      </c>
      <c r="C5466" t="inlineStr">
        <is>
          <t>九州電力 浮羽変電所</t>
        </is>
      </c>
      <c r="D5466" t="inlineStr">
        <is>
          <t>福岡県</t>
        </is>
      </c>
      <c r="E5466" t="n">
        <v>220</v>
      </c>
      <c r="G5466" s="3" t="n">
        <v>33.338441</v>
      </c>
      <c r="H5466" s="3" t="n">
        <v>130.748733</v>
      </c>
      <c r="I5466" t="inlineStr">
        <is>
          <t>OSM実測</t>
        </is>
      </c>
      <c r="J5466" t="n">
        <v>57</v>
      </c>
      <c r="K5466" t="n">
        <v>57</v>
      </c>
      <c r="L5466" t="n">
        <v>-56</v>
      </c>
      <c r="M5466" t="n">
        <v>1</v>
      </c>
      <c r="N5466" t="n">
        <v>1</v>
      </c>
      <c r="O5466" t="inlineStr">
        <is>
          <t>不可 #4</t>
        </is>
      </c>
      <c r="P5466" t="inlineStr">
        <is>
          <t>なし</t>
        </is>
      </c>
      <c r="R5466" s="4">
        <f>IF(COUNT($M5466:$N5466)=0,"",IF(AND(IF($N5466&lt;&gt;"",$N5466,$M5466)&lt;=0,$O5466&lt;&gt;"可"),"警告",""))</f>
        <v/>
      </c>
      <c r="S5466" s="4">
        <f>IF(COUNT($M5466:$N5466)=0,0,IF(IF($N5466&lt;&gt;"",$N5466,$M5466)&gt;=スコアリング基準!$B$20,スコアリング基準!$C$20,IF(IF($N5466&lt;&gt;"",$N5466,$M5466)&gt;=スコアリング基準!$B$21,スコアリング基準!$C$21,IF(IF($N5466&lt;&gt;"",$N5466,$M5466)&gt;0,スコアリング基準!$C$22,0))))</f>
        <v/>
      </c>
      <c r="T5466" s="4">
        <f>IF($O5466="可",スコアリング基準!$C$23,0)</f>
        <v/>
      </c>
      <c r="U5466" s="4">
        <f>IF(OR(COUNT($K5466:$L5466)&lt;2,$K5466=0),0,IF(ABS($L5466)/$K5466&lt;=スコアリング基準!$B$24,スコアリング基準!$C$24,IF(ABS($L5466)/$K5466&lt;=スコアリング基準!$B$25,スコアリング基準!$C$25,IF(ABS($L5466)/$K5466&lt;=スコアリング基準!$B$26,スコアリング基準!$C$26,0))))</f>
        <v/>
      </c>
      <c r="V5466" s="4">
        <f>IF($P5466="なし",スコアリング基準!$C$27,0)</f>
        <v/>
      </c>
      <c r="W5466" s="4">
        <f>IF($F5466="",0,IF(ISNUMBER($F5466),IF($F5466&lt;=スコアリング基準!$B$28,スコアリング基準!$C$28,スコアリング基準!$C$29),0))</f>
        <v/>
      </c>
      <c r="X5466" s="4">
        <f>IFERROR(VLOOKUP($B5466,スコアリング基準!$A$36:$B$46,2,FALSE),0)</f>
        <v/>
      </c>
      <c r="Y5466" s="4">
        <f>SUM($S5466:$X5466)</f>
        <v/>
      </c>
      <c r="Z5466" s="4">
        <f>IF(COUNT($M5466:$N5466)=0,"データ無",IF($Y5466&gt;=スコアリング基準!$B$30,"S",IF($Y5466&gt;=スコアリング基準!$B$31,"A",IF($Y5466&gt;=スコアリング基準!$B$32,"B","C"))))</f>
        <v/>
      </c>
      <c r="AA5466">
        <f>IFERROR(INDEX(実績DB!$I$3:$I$104,MATCH($B5466&amp;$C5466,実績DB!$J$3:$J$104,0)),"")</f>
        <v/>
      </c>
    </row>
    <row r="5467">
      <c r="A5467" t="n">
        <v>5465</v>
      </c>
      <c r="B5467" t="inlineStr">
        <is>
          <t>九州</t>
        </is>
      </c>
      <c r="C5467" t="inlineStr">
        <is>
          <t>九州電力緑川変電所</t>
        </is>
      </c>
      <c r="D5467" t="inlineStr">
        <is>
          <t>熊本県</t>
        </is>
      </c>
      <c r="E5467" t="n">
        <v>220</v>
      </c>
      <c r="G5467" s="3" t="n">
        <v>32.729467</v>
      </c>
      <c r="H5467" s="3" t="n">
        <v>130.700085</v>
      </c>
      <c r="I5467" t="inlineStr">
        <is>
          <t>OSM実測</t>
        </is>
      </c>
      <c r="J5467" t="n">
        <v>568</v>
      </c>
      <c r="K5467" t="n">
        <v>326</v>
      </c>
      <c r="L5467" t="n">
        <v>-85</v>
      </c>
      <c r="O5467" t="inlineStr">
        <is>
          <t>可</t>
        </is>
      </c>
      <c r="P5467" t="inlineStr">
        <is>
          <t>なし</t>
        </is>
      </c>
      <c r="R5467" s="4">
        <f>IF(COUNT($M5467:$N5467)=0,"",IF(AND(IF($N5467&lt;&gt;"",$N5467,$M5467)&lt;=0,$O5467&lt;&gt;"可"),"警告",""))</f>
        <v/>
      </c>
      <c r="S5467" s="4">
        <f>IF(COUNT($M5467:$N5467)=0,0,IF(IF($N5467&lt;&gt;"",$N5467,$M5467)&gt;=スコアリング基準!$B$20,スコアリング基準!$C$20,IF(IF($N5467&lt;&gt;"",$N5467,$M5467)&gt;=スコアリング基準!$B$21,スコアリング基準!$C$21,IF(IF($N5467&lt;&gt;"",$N5467,$M5467)&gt;0,スコアリング基準!$C$22,0))))</f>
        <v/>
      </c>
      <c r="T5467" s="4">
        <f>IF($O5467="可",スコアリング基準!$C$23,0)</f>
        <v/>
      </c>
      <c r="U5467" s="4">
        <f>IF(OR(COUNT($K5467:$L5467)&lt;2,$K5467=0),0,IF(ABS($L5467)/$K5467&lt;=スコアリング基準!$B$24,スコアリング基準!$C$24,IF(ABS($L5467)/$K5467&lt;=スコアリング基準!$B$25,スコアリング基準!$C$25,IF(ABS($L5467)/$K5467&lt;=スコアリング基準!$B$26,スコアリング基準!$C$26,0))))</f>
        <v/>
      </c>
      <c r="V5467" s="4">
        <f>IF($P5467="なし",スコアリング基準!$C$27,0)</f>
        <v/>
      </c>
      <c r="W5467" s="4">
        <f>IF($F5467="",0,IF(ISNUMBER($F5467),IF($F5467&lt;=スコアリング基準!$B$28,スコアリング基準!$C$28,スコアリング基準!$C$29),0))</f>
        <v/>
      </c>
      <c r="X5467" s="4">
        <f>IFERROR(VLOOKUP($B5467,スコアリング基準!$A$36:$B$46,2,FALSE),0)</f>
        <v/>
      </c>
      <c r="Y5467" s="4">
        <f>SUM($S5467:$X5467)</f>
        <v/>
      </c>
      <c r="Z5467" s="4">
        <f>IF(COUNT($M5467:$N5467)=0,"データ無",IF($Y5467&gt;=スコアリング基準!$B$30,"S",IF($Y5467&gt;=スコアリング基準!$B$31,"A",IF($Y5467&gt;=スコアリング基準!$B$32,"B","C"))))</f>
        <v/>
      </c>
      <c r="AA5467">
        <f>IFERROR(INDEX(実績DB!$I$3:$I$104,MATCH($B5467&amp;$C5467,実績DB!$J$3:$J$104,0)),"")</f>
        <v/>
      </c>
    </row>
    <row r="5468">
      <c r="A5468" t="n">
        <v>5466</v>
      </c>
      <c r="B5468" t="inlineStr">
        <is>
          <t>九州</t>
        </is>
      </c>
      <c r="C5468" t="inlineStr">
        <is>
          <t>人吉変電所</t>
        </is>
      </c>
      <c r="D5468" t="inlineStr">
        <is>
          <t>熊本県</t>
        </is>
      </c>
      <c r="E5468" t="n">
        <v>220</v>
      </c>
      <c r="G5468" s="3" t="n">
        <v>32.223203</v>
      </c>
      <c r="H5468" s="3" t="n">
        <v>130.772744</v>
      </c>
      <c r="I5468" t="inlineStr">
        <is>
          <t>OSM実測</t>
        </is>
      </c>
      <c r="J5468" t="n">
        <v>342</v>
      </c>
      <c r="K5468" t="n">
        <v>228</v>
      </c>
      <c r="L5468" t="n">
        <v>-408</v>
      </c>
      <c r="O5468" t="inlineStr">
        <is>
          <t>可</t>
        </is>
      </c>
      <c r="P5468" t="inlineStr">
        <is>
          <t>有り</t>
        </is>
      </c>
      <c r="R5468" s="4">
        <f>IF(COUNT($M5468:$N5468)=0,"",IF(AND(IF($N5468&lt;&gt;"",$N5468,$M5468)&lt;=0,$O5468&lt;&gt;"可"),"警告",""))</f>
        <v/>
      </c>
      <c r="S5468" s="4">
        <f>IF(COUNT($M5468:$N5468)=0,0,IF(IF($N5468&lt;&gt;"",$N5468,$M5468)&gt;=スコアリング基準!$B$20,スコアリング基準!$C$20,IF(IF($N5468&lt;&gt;"",$N5468,$M5468)&gt;=スコアリング基準!$B$21,スコアリング基準!$C$21,IF(IF($N5468&lt;&gt;"",$N5468,$M5468)&gt;0,スコアリング基準!$C$22,0))))</f>
        <v/>
      </c>
      <c r="T5468" s="4">
        <f>IF($O5468="可",スコアリング基準!$C$23,0)</f>
        <v/>
      </c>
      <c r="U5468" s="4">
        <f>IF(OR(COUNT($K5468:$L5468)&lt;2,$K5468=0),0,IF(ABS($L5468)/$K5468&lt;=スコアリング基準!$B$24,スコアリング基準!$C$24,IF(ABS($L5468)/$K5468&lt;=スコアリング基準!$B$25,スコアリング基準!$C$25,IF(ABS($L5468)/$K5468&lt;=スコアリング基準!$B$26,スコアリング基準!$C$26,0))))</f>
        <v/>
      </c>
      <c r="V5468" s="4">
        <f>IF($P5468="なし",スコアリング基準!$C$27,0)</f>
        <v/>
      </c>
      <c r="W5468" s="4">
        <f>IF($F5468="",0,IF(ISNUMBER($F5468),IF($F5468&lt;=スコアリング基準!$B$28,スコアリング基準!$C$28,スコアリング基準!$C$29),0))</f>
        <v/>
      </c>
      <c r="X5468" s="4">
        <f>IFERROR(VLOOKUP($B5468,スコアリング基準!$A$36:$B$46,2,FALSE),0)</f>
        <v/>
      </c>
      <c r="Y5468" s="4">
        <f>SUM($S5468:$X5468)</f>
        <v/>
      </c>
      <c r="Z5468" s="4">
        <f>IF(COUNT($M5468:$N5468)=0,"データ無",IF($Y5468&gt;=スコアリング基準!$B$30,"S",IF($Y5468&gt;=スコアリング基準!$B$31,"A",IF($Y5468&gt;=スコアリング基準!$B$32,"B","C"))))</f>
        <v/>
      </c>
      <c r="AA5468">
        <f>IFERROR(INDEX(実績DB!$I$3:$I$104,MATCH($B5468&amp;$C5468,実績DB!$J$3:$J$104,0)),"")</f>
        <v/>
      </c>
    </row>
    <row r="5469">
      <c r="A5469" t="n">
        <v>5467</v>
      </c>
      <c r="B5469" t="inlineStr">
        <is>
          <t>九州</t>
        </is>
      </c>
      <c r="C5469" t="inlineStr">
        <is>
          <t>伊都変電所</t>
        </is>
      </c>
      <c r="D5469" t="inlineStr">
        <is>
          <t>福岡県</t>
        </is>
      </c>
      <c r="E5469" t="n">
        <v>220</v>
      </c>
      <c r="G5469" s="3" t="n">
        <v>33.554484</v>
      </c>
      <c r="H5469" s="3" t="n">
        <v>130.226675</v>
      </c>
      <c r="I5469" t="inlineStr">
        <is>
          <t>OSM実測</t>
        </is>
      </c>
      <c r="J5469" t="n">
        <v>570</v>
      </c>
      <c r="K5469" t="n">
        <v>325</v>
      </c>
      <c r="L5469" t="n">
        <v>-107</v>
      </c>
      <c r="O5469" t="inlineStr">
        <is>
          <t>可</t>
        </is>
      </c>
      <c r="P5469" t="inlineStr">
        <is>
          <t>なし</t>
        </is>
      </c>
      <c r="R5469" s="4">
        <f>IF(COUNT($M5469:$N5469)=0,"",IF(AND(IF($N5469&lt;&gt;"",$N5469,$M5469)&lt;=0,$O5469&lt;&gt;"可"),"警告",""))</f>
        <v/>
      </c>
      <c r="S5469" s="4">
        <f>IF(COUNT($M5469:$N5469)=0,0,IF(IF($N5469&lt;&gt;"",$N5469,$M5469)&gt;=スコアリング基準!$B$20,スコアリング基準!$C$20,IF(IF($N5469&lt;&gt;"",$N5469,$M5469)&gt;=スコアリング基準!$B$21,スコアリング基準!$C$21,IF(IF($N5469&lt;&gt;"",$N5469,$M5469)&gt;0,スコアリング基準!$C$22,0))))</f>
        <v/>
      </c>
      <c r="T5469" s="4">
        <f>IF($O5469="可",スコアリング基準!$C$23,0)</f>
        <v/>
      </c>
      <c r="U5469" s="4">
        <f>IF(OR(COUNT($K5469:$L5469)&lt;2,$K5469=0),0,IF(ABS($L5469)/$K5469&lt;=スコアリング基準!$B$24,スコアリング基準!$C$24,IF(ABS($L5469)/$K5469&lt;=スコアリング基準!$B$25,スコアリング基準!$C$25,IF(ABS($L5469)/$K5469&lt;=スコアリング基準!$B$26,スコアリング基準!$C$26,0))))</f>
        <v/>
      </c>
      <c r="V5469" s="4">
        <f>IF($P5469="なし",スコアリング基準!$C$27,0)</f>
        <v/>
      </c>
      <c r="W5469" s="4">
        <f>IF($F5469="",0,IF(ISNUMBER($F5469),IF($F5469&lt;=スコアリング基準!$B$28,スコアリング基準!$C$28,スコアリング基準!$C$29),0))</f>
        <v/>
      </c>
      <c r="X5469" s="4">
        <f>IFERROR(VLOOKUP($B5469,スコアリング基準!$A$36:$B$46,2,FALSE),0)</f>
        <v/>
      </c>
      <c r="Y5469" s="4">
        <f>SUM($S5469:$X5469)</f>
        <v/>
      </c>
      <c r="Z5469" s="4">
        <f>IF(COUNT($M5469:$N5469)=0,"データ無",IF($Y5469&gt;=スコアリング基準!$B$30,"S",IF($Y5469&gt;=スコアリング基準!$B$31,"A",IF($Y5469&gt;=スコアリング基準!$B$32,"B","C"))))</f>
        <v/>
      </c>
      <c r="AA5469">
        <f>IFERROR(INDEX(実績DB!$I$3:$I$104,MATCH($B5469&amp;$C5469,実績DB!$J$3:$J$104,0)),"")</f>
        <v/>
      </c>
    </row>
    <row r="5470">
      <c r="A5470" t="n">
        <v>5468</v>
      </c>
      <c r="B5470" t="inlineStr">
        <is>
          <t>九州</t>
        </is>
      </c>
      <c r="C5470" t="inlineStr">
        <is>
          <t>住吉変電所</t>
        </is>
      </c>
      <c r="D5470" t="inlineStr">
        <is>
          <t>福岡県</t>
        </is>
      </c>
      <c r="E5470" t="n">
        <v>220</v>
      </c>
      <c r="G5470" s="3" t="n">
        <v>33.588855</v>
      </c>
      <c r="H5470" s="3" t="n">
        <v>130.411741</v>
      </c>
      <c r="I5470" t="inlineStr">
        <is>
          <t>OSM実測</t>
        </is>
      </c>
      <c r="J5470" t="n">
        <v>855</v>
      </c>
      <c r="K5470" t="n">
        <v>651</v>
      </c>
      <c r="L5470" t="n">
        <v>165</v>
      </c>
      <c r="O5470" t="inlineStr">
        <is>
          <t>可</t>
        </is>
      </c>
      <c r="P5470" t="inlineStr">
        <is>
          <t>なし</t>
        </is>
      </c>
      <c r="R5470" s="4">
        <f>IF(COUNT($M5470:$N5470)=0,"",IF(AND(IF($N5470&lt;&gt;"",$N5470,$M5470)&lt;=0,$O5470&lt;&gt;"可"),"警告",""))</f>
        <v/>
      </c>
      <c r="S5470" s="4">
        <f>IF(COUNT($M5470:$N5470)=0,0,IF(IF($N5470&lt;&gt;"",$N5470,$M5470)&gt;=スコアリング基準!$B$20,スコアリング基準!$C$20,IF(IF($N5470&lt;&gt;"",$N5470,$M5470)&gt;=スコアリング基準!$B$21,スコアリング基準!$C$21,IF(IF($N5470&lt;&gt;"",$N5470,$M5470)&gt;0,スコアリング基準!$C$22,0))))</f>
        <v/>
      </c>
      <c r="T5470" s="4">
        <f>IF($O5470="可",スコアリング基準!$C$23,0)</f>
        <v/>
      </c>
      <c r="U5470" s="4">
        <f>IF(OR(COUNT($K5470:$L5470)&lt;2,$K5470=0),0,IF(ABS($L5470)/$K5470&lt;=スコアリング基準!$B$24,スコアリング基準!$C$24,IF(ABS($L5470)/$K5470&lt;=スコアリング基準!$B$25,スコアリング基準!$C$25,IF(ABS($L5470)/$K5470&lt;=スコアリング基準!$B$26,スコアリング基準!$C$26,0))))</f>
        <v/>
      </c>
      <c r="V5470" s="4">
        <f>IF($P5470="なし",スコアリング基準!$C$27,0)</f>
        <v/>
      </c>
      <c r="W5470" s="4">
        <f>IF($F5470="",0,IF(ISNUMBER($F5470),IF($F5470&lt;=スコアリング基準!$B$28,スコアリング基準!$C$28,スコアリング基準!$C$29),0))</f>
        <v/>
      </c>
      <c r="X5470" s="4">
        <f>IFERROR(VLOOKUP($B5470,スコアリング基準!$A$36:$B$46,2,FALSE),0)</f>
        <v/>
      </c>
      <c r="Y5470" s="4">
        <f>SUM($S5470:$X5470)</f>
        <v/>
      </c>
      <c r="Z5470" s="4">
        <f>IF(COUNT($M5470:$N5470)=0,"データ無",IF($Y5470&gt;=スコアリング基準!$B$30,"S",IF($Y5470&gt;=スコアリング基準!$B$31,"A",IF($Y5470&gt;=スコアリング基準!$B$32,"B","C"))))</f>
        <v/>
      </c>
      <c r="AA5470">
        <f>IFERROR(INDEX(実績DB!$I$3:$I$104,MATCH($B5470&amp;$C5470,実績DB!$J$3:$J$104,0)),"")</f>
        <v/>
      </c>
    </row>
    <row r="5471">
      <c r="A5471" t="n">
        <v>5469</v>
      </c>
      <c r="B5471" t="inlineStr">
        <is>
          <t>九州</t>
        </is>
      </c>
      <c r="C5471" t="inlineStr">
        <is>
          <t>八代変電所</t>
        </is>
      </c>
      <c r="D5471" t="inlineStr">
        <is>
          <t>熊本県</t>
        </is>
      </c>
      <c r="E5471" t="n">
        <v>220</v>
      </c>
      <c r="G5471" s="3" t="n">
        <v>32.50779</v>
      </c>
      <c r="H5471" s="3" t="n">
        <v>130.624792</v>
      </c>
      <c r="I5471" t="inlineStr">
        <is>
          <t>OSM実測</t>
        </is>
      </c>
      <c r="J5471" t="n">
        <v>237</v>
      </c>
      <c r="K5471" t="n">
        <v>237</v>
      </c>
      <c r="L5471" t="n">
        <v>-210</v>
      </c>
      <c r="O5471" t="inlineStr">
        <is>
          <t>不可 ♯3</t>
        </is>
      </c>
      <c r="P5471" t="inlineStr">
        <is>
          <t>有り</t>
        </is>
      </c>
      <c r="R5471" s="4">
        <f>IF(COUNT($M5471:$N5471)=0,"",IF(AND(IF($N5471&lt;&gt;"",$N5471,$M5471)&lt;=0,$O5471&lt;&gt;"可"),"警告",""))</f>
        <v/>
      </c>
      <c r="S5471" s="4">
        <f>IF(COUNT($M5471:$N5471)=0,0,IF(IF($N5471&lt;&gt;"",$N5471,$M5471)&gt;=スコアリング基準!$B$20,スコアリング基準!$C$20,IF(IF($N5471&lt;&gt;"",$N5471,$M5471)&gt;=スコアリング基準!$B$21,スコアリング基準!$C$21,IF(IF($N5471&lt;&gt;"",$N5471,$M5471)&gt;0,スコアリング基準!$C$22,0))))</f>
        <v/>
      </c>
      <c r="T5471" s="4">
        <f>IF($O5471="可",スコアリング基準!$C$23,0)</f>
        <v/>
      </c>
      <c r="U5471" s="4">
        <f>IF(OR(COUNT($K5471:$L5471)&lt;2,$K5471=0),0,IF(ABS($L5471)/$K5471&lt;=スコアリング基準!$B$24,スコアリング基準!$C$24,IF(ABS($L5471)/$K5471&lt;=スコアリング基準!$B$25,スコアリング基準!$C$25,IF(ABS($L5471)/$K5471&lt;=スコアリング基準!$B$26,スコアリング基準!$C$26,0))))</f>
        <v/>
      </c>
      <c r="V5471" s="4">
        <f>IF($P5471="なし",スコアリング基準!$C$27,0)</f>
        <v/>
      </c>
      <c r="W5471" s="4">
        <f>IF($F5471="",0,IF(ISNUMBER($F5471),IF($F5471&lt;=スコアリング基準!$B$28,スコアリング基準!$C$28,スコアリング基準!$C$29),0))</f>
        <v/>
      </c>
      <c r="X5471" s="4">
        <f>IFERROR(VLOOKUP($B5471,スコアリング基準!$A$36:$B$46,2,FALSE),0)</f>
        <v/>
      </c>
      <c r="Y5471" s="4">
        <f>SUM($S5471:$X5471)</f>
        <v/>
      </c>
      <c r="Z5471" s="4">
        <f>IF(COUNT($M5471:$N5471)=0,"データ無",IF($Y5471&gt;=スコアリング基準!$B$30,"S",IF($Y5471&gt;=スコアリング基準!$B$31,"A",IF($Y5471&gt;=スコアリング基準!$B$32,"B","C"))))</f>
        <v/>
      </c>
      <c r="AA5471">
        <f>IFERROR(INDEX(実績DB!$I$3:$I$104,MATCH($B5471&amp;$C5471,実績DB!$J$3:$J$104,0)),"")</f>
        <v/>
      </c>
    </row>
    <row r="5472">
      <c r="A5472" t="n">
        <v>5470</v>
      </c>
      <c r="B5472" t="inlineStr">
        <is>
          <t>九州</t>
        </is>
      </c>
      <c r="C5472" t="inlineStr">
        <is>
          <t>出水変電所</t>
        </is>
      </c>
      <c r="D5472" t="inlineStr">
        <is>
          <t>鹿児島県</t>
        </is>
      </c>
      <c r="E5472" t="n">
        <v>220</v>
      </c>
      <c r="G5472" s="3" t="n">
        <v>32.067407</v>
      </c>
      <c r="H5472" s="3" t="n">
        <v>130.368492</v>
      </c>
      <c r="I5472" t="inlineStr">
        <is>
          <t>OSM実測</t>
        </is>
      </c>
      <c r="J5472" t="n">
        <v>237</v>
      </c>
      <c r="K5472" t="n">
        <v>237</v>
      </c>
      <c r="L5472" t="n">
        <v>-367</v>
      </c>
      <c r="O5472" t="inlineStr">
        <is>
          <t>不可 #3</t>
        </is>
      </c>
      <c r="P5472" t="inlineStr">
        <is>
          <t>有り</t>
        </is>
      </c>
      <c r="R5472" s="4">
        <f>IF(COUNT($M5472:$N5472)=0,"",IF(AND(IF($N5472&lt;&gt;"",$N5472,$M5472)&lt;=0,$O5472&lt;&gt;"可"),"警告",""))</f>
        <v/>
      </c>
      <c r="S5472" s="4">
        <f>IF(COUNT($M5472:$N5472)=0,0,IF(IF($N5472&lt;&gt;"",$N5472,$M5472)&gt;=スコアリング基準!$B$20,スコアリング基準!$C$20,IF(IF($N5472&lt;&gt;"",$N5472,$M5472)&gt;=スコアリング基準!$B$21,スコアリング基準!$C$21,IF(IF($N5472&lt;&gt;"",$N5472,$M5472)&gt;0,スコアリング基準!$C$22,0))))</f>
        <v/>
      </c>
      <c r="T5472" s="4">
        <f>IF($O5472="可",スコアリング基準!$C$23,0)</f>
        <v/>
      </c>
      <c r="U5472" s="4">
        <f>IF(OR(COUNT($K5472:$L5472)&lt;2,$K5472=0),0,IF(ABS($L5472)/$K5472&lt;=スコアリング基準!$B$24,スコアリング基準!$C$24,IF(ABS($L5472)/$K5472&lt;=スコアリング基準!$B$25,スコアリング基準!$C$25,IF(ABS($L5472)/$K5472&lt;=スコアリング基準!$B$26,スコアリング基準!$C$26,0))))</f>
        <v/>
      </c>
      <c r="V5472" s="4">
        <f>IF($P5472="なし",スコアリング基準!$C$27,0)</f>
        <v/>
      </c>
      <c r="W5472" s="4">
        <f>IF($F5472="",0,IF(ISNUMBER($F5472),IF($F5472&lt;=スコアリング基準!$B$28,スコアリング基準!$C$28,スコアリング基準!$C$29),0))</f>
        <v/>
      </c>
      <c r="X5472" s="4">
        <f>IFERROR(VLOOKUP($B5472,スコアリング基準!$A$36:$B$46,2,FALSE),0)</f>
        <v/>
      </c>
      <c r="Y5472" s="4">
        <f>SUM($S5472:$X5472)</f>
        <v/>
      </c>
      <c r="Z5472" s="4">
        <f>IF(COUNT($M5472:$N5472)=0,"データ無",IF($Y5472&gt;=スコアリング基準!$B$30,"S",IF($Y5472&gt;=スコアリング基準!$B$31,"A",IF($Y5472&gt;=スコアリング基準!$B$32,"B","C"))))</f>
        <v/>
      </c>
      <c r="AA5472">
        <f>IFERROR(INDEX(実績DB!$I$3:$I$104,MATCH($B5472&amp;$C5472,実績DB!$J$3:$J$104,0)),"")</f>
        <v/>
      </c>
    </row>
    <row r="5473">
      <c r="A5473" t="n">
        <v>5471</v>
      </c>
      <c r="B5473" t="inlineStr">
        <is>
          <t>九州</t>
        </is>
      </c>
      <c r="C5473" t="inlineStr">
        <is>
          <t>到津変電所</t>
        </is>
      </c>
      <c r="D5473" t="inlineStr">
        <is>
          <t>福岡県</t>
        </is>
      </c>
      <c r="E5473" t="n">
        <v>220</v>
      </c>
      <c r="G5473" s="3" t="n">
        <v>33.870127</v>
      </c>
      <c r="H5473" s="3" t="n">
        <v>130.847214</v>
      </c>
      <c r="I5473" t="inlineStr">
        <is>
          <t>OSM実測</t>
        </is>
      </c>
      <c r="J5473" t="n">
        <v>285</v>
      </c>
      <c r="K5473" t="n">
        <v>285</v>
      </c>
      <c r="L5473" t="n">
        <v>-89</v>
      </c>
      <c r="O5473" t="inlineStr">
        <is>
          <t>不可 #3</t>
        </is>
      </c>
      <c r="P5473" t="inlineStr">
        <is>
          <t>有り</t>
        </is>
      </c>
      <c r="R5473" s="4">
        <f>IF(COUNT($M5473:$N5473)=0,"",IF(AND(IF($N5473&lt;&gt;"",$N5473,$M5473)&lt;=0,$O5473&lt;&gt;"可"),"警告",""))</f>
        <v/>
      </c>
      <c r="S5473" s="4">
        <f>IF(COUNT($M5473:$N5473)=0,0,IF(IF($N5473&lt;&gt;"",$N5473,$M5473)&gt;=スコアリング基準!$B$20,スコアリング基準!$C$20,IF(IF($N5473&lt;&gt;"",$N5473,$M5473)&gt;=スコアリング基準!$B$21,スコアリング基準!$C$21,IF(IF($N5473&lt;&gt;"",$N5473,$M5473)&gt;0,スコアリング基準!$C$22,0))))</f>
        <v/>
      </c>
      <c r="T5473" s="4">
        <f>IF($O5473="可",スコアリング基準!$C$23,0)</f>
        <v/>
      </c>
      <c r="U5473" s="4">
        <f>IF(OR(COUNT($K5473:$L5473)&lt;2,$K5473=0),0,IF(ABS($L5473)/$K5473&lt;=スコアリング基準!$B$24,スコアリング基準!$C$24,IF(ABS($L5473)/$K5473&lt;=スコアリング基準!$B$25,スコアリング基準!$C$25,IF(ABS($L5473)/$K5473&lt;=スコアリング基準!$B$26,スコアリング基準!$C$26,0))))</f>
        <v/>
      </c>
      <c r="V5473" s="4">
        <f>IF($P5473="なし",スコアリング基準!$C$27,0)</f>
        <v/>
      </c>
      <c r="W5473" s="4">
        <f>IF($F5473="",0,IF(ISNUMBER($F5473),IF($F5473&lt;=スコアリング基準!$B$28,スコアリング基準!$C$28,スコアリング基準!$C$29),0))</f>
        <v/>
      </c>
      <c r="X5473" s="4">
        <f>IFERROR(VLOOKUP($B5473,スコアリング基準!$A$36:$B$46,2,FALSE),0)</f>
        <v/>
      </c>
      <c r="Y5473" s="4">
        <f>SUM($S5473:$X5473)</f>
        <v/>
      </c>
      <c r="Z5473" s="4">
        <f>IF(COUNT($M5473:$N5473)=0,"データ無",IF($Y5473&gt;=スコアリング基準!$B$30,"S",IF($Y5473&gt;=スコアリング基準!$B$31,"A",IF($Y5473&gt;=スコアリング基準!$B$32,"B","C"))))</f>
        <v/>
      </c>
      <c r="AA5473">
        <f>IFERROR(INDEX(実績DB!$I$3:$I$104,MATCH($B5473&amp;$C5473,実績DB!$J$3:$J$104,0)),"")</f>
        <v/>
      </c>
    </row>
    <row r="5474">
      <c r="A5474" t="n">
        <v>5472</v>
      </c>
      <c r="B5474" t="inlineStr">
        <is>
          <t>九州</t>
        </is>
      </c>
      <c r="C5474" t="inlineStr">
        <is>
          <t>北佐賀変電所</t>
        </is>
      </c>
      <c r="D5474" t="inlineStr">
        <is>
          <t>佐賀県</t>
        </is>
      </c>
      <c r="E5474" t="n">
        <v>220</v>
      </c>
      <c r="G5474" s="3" t="n">
        <v>33.334824</v>
      </c>
      <c r="H5474" s="3" t="n">
        <v>130.259533</v>
      </c>
      <c r="I5474" t="inlineStr">
        <is>
          <t>OSM実測</t>
        </is>
      </c>
      <c r="J5474" t="n">
        <v>466</v>
      </c>
      <c r="K5474" t="n">
        <v>297</v>
      </c>
      <c r="L5474" t="n">
        <v>-383</v>
      </c>
      <c r="O5474" t="inlineStr">
        <is>
          <t>可</t>
        </is>
      </c>
      <c r="P5474" t="inlineStr">
        <is>
          <t>有り</t>
        </is>
      </c>
      <c r="R5474" s="4">
        <f>IF(COUNT($M5474:$N5474)=0,"",IF(AND(IF($N5474&lt;&gt;"",$N5474,$M5474)&lt;=0,$O5474&lt;&gt;"可"),"警告",""))</f>
        <v/>
      </c>
      <c r="S5474" s="4">
        <f>IF(COUNT($M5474:$N5474)=0,0,IF(IF($N5474&lt;&gt;"",$N5474,$M5474)&gt;=スコアリング基準!$B$20,スコアリング基準!$C$20,IF(IF($N5474&lt;&gt;"",$N5474,$M5474)&gt;=スコアリング基準!$B$21,スコアリング基準!$C$21,IF(IF($N5474&lt;&gt;"",$N5474,$M5474)&gt;0,スコアリング基準!$C$22,0))))</f>
        <v/>
      </c>
      <c r="T5474" s="4">
        <f>IF($O5474="可",スコアリング基準!$C$23,0)</f>
        <v/>
      </c>
      <c r="U5474" s="4">
        <f>IF(OR(COUNT($K5474:$L5474)&lt;2,$K5474=0),0,IF(ABS($L5474)/$K5474&lt;=スコアリング基準!$B$24,スコアリング基準!$C$24,IF(ABS($L5474)/$K5474&lt;=スコアリング基準!$B$25,スコアリング基準!$C$25,IF(ABS($L5474)/$K5474&lt;=スコアリング基準!$B$26,スコアリング基準!$C$26,0))))</f>
        <v/>
      </c>
      <c r="V5474" s="4">
        <f>IF($P5474="なし",スコアリング基準!$C$27,0)</f>
        <v/>
      </c>
      <c r="W5474" s="4">
        <f>IF($F5474="",0,IF(ISNUMBER($F5474),IF($F5474&lt;=スコアリング基準!$B$28,スコアリング基準!$C$28,スコアリング基準!$C$29),0))</f>
        <v/>
      </c>
      <c r="X5474" s="4">
        <f>IFERROR(VLOOKUP($B5474,スコアリング基準!$A$36:$B$46,2,FALSE),0)</f>
        <v/>
      </c>
      <c r="Y5474" s="4">
        <f>SUM($S5474:$X5474)</f>
        <v/>
      </c>
      <c r="Z5474" s="4">
        <f>IF(COUNT($M5474:$N5474)=0,"データ無",IF($Y5474&gt;=スコアリング基準!$B$30,"S",IF($Y5474&gt;=スコアリング基準!$B$31,"A",IF($Y5474&gt;=スコアリング基準!$B$32,"B","C"))))</f>
        <v/>
      </c>
      <c r="AA5474">
        <f>IFERROR(INDEX(実績DB!$I$3:$I$104,MATCH($B5474&amp;$C5474,実績DB!$J$3:$J$104,0)),"")</f>
        <v/>
      </c>
    </row>
    <row r="5475">
      <c r="A5475" t="n">
        <v>5473</v>
      </c>
      <c r="B5475" t="inlineStr">
        <is>
          <t>九州</t>
        </is>
      </c>
      <c r="C5475" t="inlineStr">
        <is>
          <t>北長崎変電所</t>
        </is>
      </c>
      <c r="D5475" t="inlineStr">
        <is>
          <t>長崎県</t>
        </is>
      </c>
      <c r="E5475" t="n">
        <v>220</v>
      </c>
      <c r="G5475" s="3" t="n">
        <v>32.822011</v>
      </c>
      <c r="H5475" s="3" t="n">
        <v>129.834936</v>
      </c>
      <c r="I5475" t="inlineStr">
        <is>
          <t>OSM実測</t>
        </is>
      </c>
      <c r="J5475" t="n">
        <v>569</v>
      </c>
      <c r="K5475" t="n">
        <v>356</v>
      </c>
      <c r="L5475" t="n">
        <v>-57</v>
      </c>
      <c r="O5475" t="inlineStr">
        <is>
          <t>可</t>
        </is>
      </c>
      <c r="P5475" t="inlineStr">
        <is>
          <t>有り</t>
        </is>
      </c>
      <c r="R5475" s="4">
        <f>IF(COUNT($M5475:$N5475)=0,"",IF(AND(IF($N5475&lt;&gt;"",$N5475,$M5475)&lt;=0,$O5475&lt;&gt;"可"),"警告",""))</f>
        <v/>
      </c>
      <c r="S5475" s="4">
        <f>IF(COUNT($M5475:$N5475)=0,0,IF(IF($N5475&lt;&gt;"",$N5475,$M5475)&gt;=スコアリング基準!$B$20,スコアリング基準!$C$20,IF(IF($N5475&lt;&gt;"",$N5475,$M5475)&gt;=スコアリング基準!$B$21,スコアリング基準!$C$21,IF(IF($N5475&lt;&gt;"",$N5475,$M5475)&gt;0,スコアリング基準!$C$22,0))))</f>
        <v/>
      </c>
      <c r="T5475" s="4">
        <f>IF($O5475="可",スコアリング基準!$C$23,0)</f>
        <v/>
      </c>
      <c r="U5475" s="4">
        <f>IF(OR(COUNT($K5475:$L5475)&lt;2,$K5475=0),0,IF(ABS($L5475)/$K5475&lt;=スコアリング基準!$B$24,スコアリング基準!$C$24,IF(ABS($L5475)/$K5475&lt;=スコアリング基準!$B$25,スコアリング基準!$C$25,IF(ABS($L5475)/$K5475&lt;=スコアリング基準!$B$26,スコアリング基準!$C$26,0))))</f>
        <v/>
      </c>
      <c r="V5475" s="4">
        <f>IF($P5475="なし",スコアリング基準!$C$27,0)</f>
        <v/>
      </c>
      <c r="W5475" s="4">
        <f>IF($F5475="",0,IF(ISNUMBER($F5475),IF($F5475&lt;=スコアリング基準!$B$28,スコアリング基準!$C$28,スコアリング基準!$C$29),0))</f>
        <v/>
      </c>
      <c r="X5475" s="4">
        <f>IFERROR(VLOOKUP($B5475,スコアリング基準!$A$36:$B$46,2,FALSE),0)</f>
        <v/>
      </c>
      <c r="Y5475" s="4">
        <f>SUM($S5475:$X5475)</f>
        <v/>
      </c>
      <c r="Z5475" s="4">
        <f>IF(COUNT($M5475:$N5475)=0,"データ無",IF($Y5475&gt;=スコアリング基準!$B$30,"S",IF($Y5475&gt;=スコアリング基準!$B$31,"A",IF($Y5475&gt;=スコアリング基準!$B$32,"B","C"))))</f>
        <v/>
      </c>
      <c r="AA5475">
        <f>IFERROR(INDEX(実績DB!$I$3:$I$104,MATCH($B5475&amp;$C5475,実績DB!$J$3:$J$104,0)),"")</f>
        <v/>
      </c>
    </row>
    <row r="5476">
      <c r="A5476" t="n">
        <v>5474</v>
      </c>
      <c r="B5476" t="inlineStr">
        <is>
          <t>九州</t>
        </is>
      </c>
      <c r="C5476" t="inlineStr">
        <is>
          <t>南宮崎変電所</t>
        </is>
      </c>
      <c r="D5476" t="inlineStr">
        <is>
          <t>宮崎県</t>
        </is>
      </c>
      <c r="E5476" t="n">
        <v>220</v>
      </c>
      <c r="G5476" s="3" t="n">
        <v>31.901698</v>
      </c>
      <c r="H5476" s="3" t="n">
        <v>131.392396</v>
      </c>
      <c r="I5476" t="inlineStr">
        <is>
          <t>OSM実測</t>
        </is>
      </c>
      <c r="J5476" t="n">
        <v>475</v>
      </c>
      <c r="K5476" t="n">
        <v>296</v>
      </c>
      <c r="L5476" t="n">
        <v>-564</v>
      </c>
      <c r="O5476" t="inlineStr">
        <is>
          <t>可</t>
        </is>
      </c>
      <c r="P5476" t="inlineStr">
        <is>
          <t>有り</t>
        </is>
      </c>
      <c r="R5476" s="4">
        <f>IF(COUNT($M5476:$N5476)=0,"",IF(AND(IF($N5476&lt;&gt;"",$N5476,$M5476)&lt;=0,$O5476&lt;&gt;"可"),"警告",""))</f>
        <v/>
      </c>
      <c r="S5476" s="4">
        <f>IF(COUNT($M5476:$N5476)=0,0,IF(IF($N5476&lt;&gt;"",$N5476,$M5476)&gt;=スコアリング基準!$B$20,スコアリング基準!$C$20,IF(IF($N5476&lt;&gt;"",$N5476,$M5476)&gt;=スコアリング基準!$B$21,スコアリング基準!$C$21,IF(IF($N5476&lt;&gt;"",$N5476,$M5476)&gt;0,スコアリング基準!$C$22,0))))</f>
        <v/>
      </c>
      <c r="T5476" s="4">
        <f>IF($O5476="可",スコアリング基準!$C$23,0)</f>
        <v/>
      </c>
      <c r="U5476" s="4">
        <f>IF(OR(COUNT($K5476:$L5476)&lt;2,$K5476=0),0,IF(ABS($L5476)/$K5476&lt;=スコアリング基準!$B$24,スコアリング基準!$C$24,IF(ABS($L5476)/$K5476&lt;=スコアリング基準!$B$25,スコアリング基準!$C$25,IF(ABS($L5476)/$K5476&lt;=スコアリング基準!$B$26,スコアリング基準!$C$26,0))))</f>
        <v/>
      </c>
      <c r="V5476" s="4">
        <f>IF($P5476="なし",スコアリング基準!$C$27,0)</f>
        <v/>
      </c>
      <c r="W5476" s="4">
        <f>IF($F5476="",0,IF(ISNUMBER($F5476),IF($F5476&lt;=スコアリング基準!$B$28,スコアリング基準!$C$28,スコアリング基準!$C$29),0))</f>
        <v/>
      </c>
      <c r="X5476" s="4">
        <f>IFERROR(VLOOKUP($B5476,スコアリング基準!$A$36:$B$46,2,FALSE),0)</f>
        <v/>
      </c>
      <c r="Y5476" s="4">
        <f>SUM($S5476:$X5476)</f>
        <v/>
      </c>
      <c r="Z5476" s="4">
        <f>IF(COUNT($M5476:$N5476)=0,"データ無",IF($Y5476&gt;=スコアリング基準!$B$30,"S",IF($Y5476&gt;=スコアリング基準!$B$31,"A",IF($Y5476&gt;=スコアリング基準!$B$32,"B","C"))))</f>
        <v/>
      </c>
      <c r="AA5476">
        <f>IFERROR(INDEX(実績DB!$I$3:$I$104,MATCH($B5476&amp;$C5476,実績DB!$J$3:$J$104,0)),"")</f>
        <v/>
      </c>
    </row>
    <row r="5477">
      <c r="A5477" t="n">
        <v>5475</v>
      </c>
      <c r="B5477" t="inlineStr">
        <is>
          <t>九州</t>
        </is>
      </c>
      <c r="C5477" t="inlineStr">
        <is>
          <t>南福岡変電所</t>
        </is>
      </c>
      <c r="D5477" t="inlineStr">
        <is>
          <t>福岡県</t>
        </is>
      </c>
      <c r="E5477" t="n">
        <v>220</v>
      </c>
      <c r="G5477" s="3" t="n">
        <v>33.547549</v>
      </c>
      <c r="H5477" s="3" t="n">
        <v>130.487852</v>
      </c>
      <c r="I5477" t="inlineStr">
        <is>
          <t>OSM実測</t>
        </is>
      </c>
      <c r="J5477" t="n">
        <v>570</v>
      </c>
      <c r="K5477" t="n">
        <v>285</v>
      </c>
      <c r="L5477" t="n">
        <v>-34</v>
      </c>
      <c r="O5477" t="inlineStr">
        <is>
          <t>可</t>
        </is>
      </c>
      <c r="P5477" t="inlineStr">
        <is>
          <t>なし</t>
        </is>
      </c>
      <c r="R5477" s="4">
        <f>IF(COUNT($M5477:$N5477)=0,"",IF(AND(IF($N5477&lt;&gt;"",$N5477,$M5477)&lt;=0,$O5477&lt;&gt;"可"),"警告",""))</f>
        <v/>
      </c>
      <c r="S5477" s="4">
        <f>IF(COUNT($M5477:$N5477)=0,0,IF(IF($N5477&lt;&gt;"",$N5477,$M5477)&gt;=スコアリング基準!$B$20,スコアリング基準!$C$20,IF(IF($N5477&lt;&gt;"",$N5477,$M5477)&gt;=スコアリング基準!$B$21,スコアリング基準!$C$21,IF(IF($N5477&lt;&gt;"",$N5477,$M5477)&gt;0,スコアリング基準!$C$22,0))))</f>
        <v/>
      </c>
      <c r="T5477" s="4">
        <f>IF($O5477="可",スコアリング基準!$C$23,0)</f>
        <v/>
      </c>
      <c r="U5477" s="4">
        <f>IF(OR(COUNT($K5477:$L5477)&lt;2,$K5477=0),0,IF(ABS($L5477)/$K5477&lt;=スコアリング基準!$B$24,スコアリング基準!$C$24,IF(ABS($L5477)/$K5477&lt;=スコアリング基準!$B$25,スコアリング基準!$C$25,IF(ABS($L5477)/$K5477&lt;=スコアリング基準!$B$26,スコアリング基準!$C$26,0))))</f>
        <v/>
      </c>
      <c r="V5477" s="4">
        <f>IF($P5477="なし",スコアリング基準!$C$27,0)</f>
        <v/>
      </c>
      <c r="W5477" s="4">
        <f>IF($F5477="",0,IF(ISNUMBER($F5477),IF($F5477&lt;=スコアリング基準!$B$28,スコアリング基準!$C$28,スコアリング基準!$C$29),0))</f>
        <v/>
      </c>
      <c r="X5477" s="4">
        <f>IFERROR(VLOOKUP($B5477,スコアリング基準!$A$36:$B$46,2,FALSE),0)</f>
        <v/>
      </c>
      <c r="Y5477" s="4">
        <f>SUM($S5477:$X5477)</f>
        <v/>
      </c>
      <c r="Z5477" s="4">
        <f>IF(COUNT($M5477:$N5477)=0,"データ無",IF($Y5477&gt;=スコアリング基準!$B$30,"S",IF($Y5477&gt;=スコアリング基準!$B$31,"A",IF($Y5477&gt;=スコアリング基準!$B$32,"B","C"))))</f>
        <v/>
      </c>
      <c r="AA5477">
        <f>IFERROR(INDEX(実績DB!$I$3:$I$104,MATCH($B5477&amp;$C5477,実績DB!$J$3:$J$104,0)),"")</f>
        <v/>
      </c>
    </row>
    <row r="5478">
      <c r="A5478" t="n">
        <v>5476</v>
      </c>
      <c r="B5478" t="inlineStr">
        <is>
          <t>九州</t>
        </is>
      </c>
      <c r="C5478" t="inlineStr">
        <is>
          <t>南苅田系統開閉所</t>
        </is>
      </c>
      <c r="D5478" t="inlineStr">
        <is>
          <t>福岡県</t>
        </is>
      </c>
      <c r="E5478" t="n">
        <v>220</v>
      </c>
      <c r="G5478" s="3" t="n">
        <v>33.78597</v>
      </c>
      <c r="H5478" s="3" t="n">
        <v>130.996522</v>
      </c>
      <c r="I5478" t="inlineStr">
        <is>
          <t>OSM実測</t>
        </is>
      </c>
      <c r="R5478" s="4">
        <f>IF(COUNT($M5478:$N5478)=0,"",IF(AND(IF($N5478&lt;&gt;"",$N5478,$M5478)&lt;=0,$O5478&lt;&gt;"可"),"警告",""))</f>
        <v/>
      </c>
      <c r="S5478" s="4">
        <f>IF(COUNT($M5478:$N5478)=0,0,IF(IF($N5478&lt;&gt;"",$N5478,$M5478)&gt;=スコアリング基準!$B$20,スコアリング基準!$C$20,IF(IF($N5478&lt;&gt;"",$N5478,$M5478)&gt;=スコアリング基準!$B$21,スコアリング基準!$C$21,IF(IF($N5478&lt;&gt;"",$N5478,$M5478)&gt;0,スコアリング基準!$C$22,0))))</f>
        <v/>
      </c>
      <c r="T5478" s="4">
        <f>IF($O5478="可",スコアリング基準!$C$23,0)</f>
        <v/>
      </c>
      <c r="U5478" s="4">
        <f>IF(OR(COUNT($K5478:$L5478)&lt;2,$K5478=0),0,IF(ABS($L5478)/$K5478&lt;=スコアリング基準!$B$24,スコアリング基準!$C$24,IF(ABS($L5478)/$K5478&lt;=スコアリング基準!$B$25,スコアリング基準!$C$25,IF(ABS($L5478)/$K5478&lt;=スコアリング基準!$B$26,スコアリング基準!$C$26,0))))</f>
        <v/>
      </c>
      <c r="V5478" s="4">
        <f>IF($P5478="なし",スコアリング基準!$C$27,0)</f>
        <v/>
      </c>
      <c r="W5478" s="4">
        <f>IF($F5478="",0,IF(ISNUMBER($F5478),IF($F5478&lt;=スコアリング基準!$B$28,スコアリング基準!$C$28,スコアリング基準!$C$29),0))</f>
        <v/>
      </c>
      <c r="X5478" s="4">
        <f>IFERROR(VLOOKUP($B5478,スコアリング基準!$A$36:$B$46,2,FALSE),0)</f>
        <v/>
      </c>
      <c r="Y5478" s="4">
        <f>SUM($S5478:$X5478)</f>
        <v/>
      </c>
      <c r="Z5478" s="4">
        <f>IF(COUNT($M5478:$N5478)=0,"データ無",IF($Y5478&gt;=スコアリング基準!$B$30,"S",IF($Y5478&gt;=スコアリング基準!$B$31,"A",IF($Y5478&gt;=スコアリング基準!$B$32,"B","C"))))</f>
        <v/>
      </c>
      <c r="AA5478">
        <f>IFERROR(INDEX(実績DB!$I$3:$I$104,MATCH($B5478&amp;$C5478,実績DB!$J$3:$J$104,0)),"")</f>
        <v/>
      </c>
    </row>
    <row r="5479">
      <c r="A5479" t="n">
        <v>5477</v>
      </c>
      <c r="B5479" t="inlineStr">
        <is>
          <t>九州</t>
        </is>
      </c>
      <c r="C5479" t="inlineStr">
        <is>
          <t>大分変電所</t>
        </is>
      </c>
      <c r="D5479" t="inlineStr">
        <is>
          <t>大分県</t>
        </is>
      </c>
      <c r="E5479" t="n">
        <v>220</v>
      </c>
      <c r="G5479" s="3" t="n">
        <v>33.229231</v>
      </c>
      <c r="H5479" s="3" t="n">
        <v>131.639096</v>
      </c>
      <c r="I5479" t="inlineStr">
        <is>
          <t>OSM実測</t>
        </is>
      </c>
      <c r="J5479" t="n">
        <v>399</v>
      </c>
      <c r="K5479" t="n">
        <v>142</v>
      </c>
      <c r="L5479" t="n">
        <v>-36</v>
      </c>
      <c r="O5479" t="inlineStr">
        <is>
          <t>可</t>
        </is>
      </c>
      <c r="P5479" t="inlineStr">
        <is>
          <t>なし</t>
        </is>
      </c>
      <c r="R5479" s="4">
        <f>IF(COUNT($M5479:$N5479)=0,"",IF(AND(IF($N5479&lt;&gt;"",$N5479,$M5479)&lt;=0,$O5479&lt;&gt;"可"),"警告",""))</f>
        <v/>
      </c>
      <c r="S5479" s="4">
        <f>IF(COUNT($M5479:$N5479)=0,0,IF(IF($N5479&lt;&gt;"",$N5479,$M5479)&gt;=スコアリング基準!$B$20,スコアリング基準!$C$20,IF(IF($N5479&lt;&gt;"",$N5479,$M5479)&gt;=スコアリング基準!$B$21,スコアリング基準!$C$21,IF(IF($N5479&lt;&gt;"",$N5479,$M5479)&gt;0,スコアリング基準!$C$22,0))))</f>
        <v/>
      </c>
      <c r="T5479" s="4">
        <f>IF($O5479="可",スコアリング基準!$C$23,0)</f>
        <v/>
      </c>
      <c r="U5479" s="4">
        <f>IF(OR(COUNT($K5479:$L5479)&lt;2,$K5479=0),0,IF(ABS($L5479)/$K5479&lt;=スコアリング基準!$B$24,スコアリング基準!$C$24,IF(ABS($L5479)/$K5479&lt;=スコアリング基準!$B$25,スコアリング基準!$C$25,IF(ABS($L5479)/$K5479&lt;=スコアリング基準!$B$26,スコアリング基準!$C$26,0))))</f>
        <v/>
      </c>
      <c r="V5479" s="4">
        <f>IF($P5479="なし",スコアリング基準!$C$27,0)</f>
        <v/>
      </c>
      <c r="W5479" s="4">
        <f>IF($F5479="",0,IF(ISNUMBER($F5479),IF($F5479&lt;=スコアリング基準!$B$28,スコアリング基準!$C$28,スコアリング基準!$C$29),0))</f>
        <v/>
      </c>
      <c r="X5479" s="4">
        <f>IFERROR(VLOOKUP($B5479,スコアリング基準!$A$36:$B$46,2,FALSE),0)</f>
        <v/>
      </c>
      <c r="Y5479" s="4">
        <f>SUM($S5479:$X5479)</f>
        <v/>
      </c>
      <c r="Z5479" s="4">
        <f>IF(COUNT($M5479:$N5479)=0,"データ無",IF($Y5479&gt;=スコアリング基準!$B$30,"S",IF($Y5479&gt;=スコアリング基準!$B$31,"A",IF($Y5479&gt;=スコアリング基準!$B$32,"B","C"))))</f>
        <v/>
      </c>
      <c r="AA5479">
        <f>IFERROR(INDEX(実績DB!$I$3:$I$104,MATCH($B5479&amp;$C5479,実績DB!$J$3:$J$104,0)),"")</f>
        <v/>
      </c>
    </row>
    <row r="5480">
      <c r="A5480" t="n">
        <v>5478</v>
      </c>
      <c r="B5480" t="inlineStr">
        <is>
          <t>九州</t>
        </is>
      </c>
      <c r="C5480" t="inlineStr">
        <is>
          <t>大隅変電所</t>
        </is>
      </c>
      <c r="D5480" t="inlineStr">
        <is>
          <t>鹿児島県</t>
        </is>
      </c>
      <c r="E5480" t="n">
        <v>220</v>
      </c>
      <c r="G5480" s="3" t="n">
        <v>31.392219</v>
      </c>
      <c r="H5480" s="3" t="n">
        <v>130.93816</v>
      </c>
      <c r="I5480" t="inlineStr">
        <is>
          <t>OSM実測</t>
        </is>
      </c>
      <c r="J5480" t="n">
        <v>665</v>
      </c>
      <c r="K5480" t="n">
        <v>665</v>
      </c>
      <c r="L5480" t="n">
        <v>-1002</v>
      </c>
      <c r="O5480" t="inlineStr">
        <is>
          <t>可</t>
        </is>
      </c>
      <c r="P5480" t="inlineStr">
        <is>
          <t>有り</t>
        </is>
      </c>
      <c r="R5480" s="4">
        <f>IF(COUNT($M5480:$N5480)=0,"",IF(AND(IF($N5480&lt;&gt;"",$N5480,$M5480)&lt;=0,$O5480&lt;&gt;"可"),"警告",""))</f>
        <v/>
      </c>
      <c r="S5480" s="4">
        <f>IF(COUNT($M5480:$N5480)=0,0,IF(IF($N5480&lt;&gt;"",$N5480,$M5480)&gt;=スコアリング基準!$B$20,スコアリング基準!$C$20,IF(IF($N5480&lt;&gt;"",$N5480,$M5480)&gt;=スコアリング基準!$B$21,スコアリング基準!$C$21,IF(IF($N5480&lt;&gt;"",$N5480,$M5480)&gt;0,スコアリング基準!$C$22,0))))</f>
        <v/>
      </c>
      <c r="T5480" s="4">
        <f>IF($O5480="可",スコアリング基準!$C$23,0)</f>
        <v/>
      </c>
      <c r="U5480" s="4">
        <f>IF(OR(COUNT($K5480:$L5480)&lt;2,$K5480=0),0,IF(ABS($L5480)/$K5480&lt;=スコアリング基準!$B$24,スコアリング基準!$C$24,IF(ABS($L5480)/$K5480&lt;=スコアリング基準!$B$25,スコアリング基準!$C$25,IF(ABS($L5480)/$K5480&lt;=スコアリング基準!$B$26,スコアリング基準!$C$26,0))))</f>
        <v/>
      </c>
      <c r="V5480" s="4">
        <f>IF($P5480="なし",スコアリング基準!$C$27,0)</f>
        <v/>
      </c>
      <c r="W5480" s="4">
        <f>IF($F5480="",0,IF(ISNUMBER($F5480),IF($F5480&lt;=スコアリング基準!$B$28,スコアリング基準!$C$28,スコアリング基準!$C$29),0))</f>
        <v/>
      </c>
      <c r="X5480" s="4">
        <f>IFERROR(VLOOKUP($B5480,スコアリング基準!$A$36:$B$46,2,FALSE),0)</f>
        <v/>
      </c>
      <c r="Y5480" s="4">
        <f>SUM($S5480:$X5480)</f>
        <v/>
      </c>
      <c r="Z5480" s="4">
        <f>IF(COUNT($M5480:$N5480)=0,"データ無",IF($Y5480&gt;=スコアリング基準!$B$30,"S",IF($Y5480&gt;=スコアリング基準!$B$31,"A",IF($Y5480&gt;=スコアリング基準!$B$32,"B","C"))))</f>
        <v/>
      </c>
      <c r="AA5480">
        <f>IFERROR(INDEX(実績DB!$I$3:$I$104,MATCH($B5480&amp;$C5480,実績DB!$J$3:$J$104,0)),"")</f>
        <v/>
      </c>
    </row>
    <row r="5481">
      <c r="A5481" t="n">
        <v>5479</v>
      </c>
      <c r="B5481" t="inlineStr">
        <is>
          <t>九州</t>
        </is>
      </c>
      <c r="C5481" t="inlineStr">
        <is>
          <t>山家変電所</t>
        </is>
      </c>
      <c r="D5481" t="inlineStr">
        <is>
          <t>福岡県</t>
        </is>
      </c>
      <c r="E5481" t="n">
        <v>220</v>
      </c>
      <c r="G5481" s="3" t="n">
        <v>33.479337</v>
      </c>
      <c r="H5481" s="3" t="n">
        <v>130.583456</v>
      </c>
      <c r="I5481" t="inlineStr">
        <is>
          <t>OSM実測</t>
        </is>
      </c>
      <c r="J5481" t="n">
        <v>475</v>
      </c>
      <c r="K5481" t="n">
        <v>296</v>
      </c>
      <c r="L5481" t="n">
        <v>-222</v>
      </c>
      <c r="O5481" t="inlineStr">
        <is>
          <t>可</t>
        </is>
      </c>
      <c r="P5481" t="inlineStr">
        <is>
          <t>なし</t>
        </is>
      </c>
      <c r="R5481" s="4">
        <f>IF(COUNT($M5481:$N5481)=0,"",IF(AND(IF($N5481&lt;&gt;"",$N5481,$M5481)&lt;=0,$O5481&lt;&gt;"可"),"警告",""))</f>
        <v/>
      </c>
      <c r="S5481" s="4">
        <f>IF(COUNT($M5481:$N5481)=0,0,IF(IF($N5481&lt;&gt;"",$N5481,$M5481)&gt;=スコアリング基準!$B$20,スコアリング基準!$C$20,IF(IF($N5481&lt;&gt;"",$N5481,$M5481)&gt;=スコアリング基準!$B$21,スコアリング基準!$C$21,IF(IF($N5481&lt;&gt;"",$N5481,$M5481)&gt;0,スコアリング基準!$C$22,0))))</f>
        <v/>
      </c>
      <c r="T5481" s="4">
        <f>IF($O5481="可",スコアリング基準!$C$23,0)</f>
        <v/>
      </c>
      <c r="U5481" s="4">
        <f>IF(OR(COUNT($K5481:$L5481)&lt;2,$K5481=0),0,IF(ABS($L5481)/$K5481&lt;=スコアリング基準!$B$24,スコアリング基準!$C$24,IF(ABS($L5481)/$K5481&lt;=スコアリング基準!$B$25,スコアリング基準!$C$25,IF(ABS($L5481)/$K5481&lt;=スコアリング基準!$B$26,スコアリング基準!$C$26,0))))</f>
        <v/>
      </c>
      <c r="V5481" s="4">
        <f>IF($P5481="なし",スコアリング基準!$C$27,0)</f>
        <v/>
      </c>
      <c r="W5481" s="4">
        <f>IF($F5481="",0,IF(ISNUMBER($F5481),IF($F5481&lt;=スコアリング基準!$B$28,スコアリング基準!$C$28,スコアリング基準!$C$29),0))</f>
        <v/>
      </c>
      <c r="X5481" s="4">
        <f>IFERROR(VLOOKUP($B5481,スコアリング基準!$A$36:$B$46,2,FALSE),0)</f>
        <v/>
      </c>
      <c r="Y5481" s="4">
        <f>SUM($S5481:$X5481)</f>
        <v/>
      </c>
      <c r="Z5481" s="4">
        <f>IF(COUNT($M5481:$N5481)=0,"データ無",IF($Y5481&gt;=スコアリング基準!$B$30,"S",IF($Y5481&gt;=スコアリング基準!$B$31,"A",IF($Y5481&gt;=スコアリング基準!$B$32,"B","C"))))</f>
        <v/>
      </c>
      <c r="AA5481">
        <f>IFERROR(INDEX(実績DB!$I$3:$I$104,MATCH($B5481&amp;$C5481,実績DB!$J$3:$J$104,0)),"")</f>
        <v/>
      </c>
    </row>
    <row r="5482">
      <c r="A5482" t="n">
        <v>5480</v>
      </c>
      <c r="B5482" t="inlineStr">
        <is>
          <t>九州</t>
        </is>
      </c>
      <c r="C5482" t="inlineStr">
        <is>
          <t>川内電力所</t>
        </is>
      </c>
      <c r="D5482" t="inlineStr">
        <is>
          <t>鹿児島県</t>
        </is>
      </c>
      <c r="E5482" t="n">
        <v>220</v>
      </c>
      <c r="G5482" s="3" t="n">
        <v>31.806773</v>
      </c>
      <c r="H5482" s="3" t="n">
        <v>130.334804</v>
      </c>
      <c r="I5482" t="inlineStr">
        <is>
          <t>OSM実測</t>
        </is>
      </c>
      <c r="J5482" t="n">
        <v>371</v>
      </c>
      <c r="K5482" t="n">
        <v>309</v>
      </c>
      <c r="L5482" t="n">
        <v>-477</v>
      </c>
      <c r="O5482" t="inlineStr">
        <is>
          <t>可</t>
        </is>
      </c>
      <c r="P5482" t="inlineStr">
        <is>
          <t>有り</t>
        </is>
      </c>
      <c r="R5482" s="4">
        <f>IF(COUNT($M5482:$N5482)=0,"",IF(AND(IF($N5482&lt;&gt;"",$N5482,$M5482)&lt;=0,$O5482&lt;&gt;"可"),"警告",""))</f>
        <v/>
      </c>
      <c r="S5482" s="4">
        <f>IF(COUNT($M5482:$N5482)=0,0,IF(IF($N5482&lt;&gt;"",$N5482,$M5482)&gt;=スコアリング基準!$B$20,スコアリング基準!$C$20,IF(IF($N5482&lt;&gt;"",$N5482,$M5482)&gt;=スコアリング基準!$B$21,スコアリング基準!$C$21,IF(IF($N5482&lt;&gt;"",$N5482,$M5482)&gt;0,スコアリング基準!$C$22,0))))</f>
        <v/>
      </c>
      <c r="T5482" s="4">
        <f>IF($O5482="可",スコアリング基準!$C$23,0)</f>
        <v/>
      </c>
      <c r="U5482" s="4">
        <f>IF(OR(COUNT($K5482:$L5482)&lt;2,$K5482=0),0,IF(ABS($L5482)/$K5482&lt;=スコアリング基準!$B$24,スコアリング基準!$C$24,IF(ABS($L5482)/$K5482&lt;=スコアリング基準!$B$25,スコアリング基準!$C$25,IF(ABS($L5482)/$K5482&lt;=スコアリング基準!$B$26,スコアリング基準!$C$26,0))))</f>
        <v/>
      </c>
      <c r="V5482" s="4">
        <f>IF($P5482="なし",スコアリング基準!$C$27,0)</f>
        <v/>
      </c>
      <c r="W5482" s="4">
        <f>IF($F5482="",0,IF(ISNUMBER($F5482),IF($F5482&lt;=スコアリング基準!$B$28,スコアリング基準!$C$28,スコアリング基準!$C$29),0))</f>
        <v/>
      </c>
      <c r="X5482" s="4">
        <f>IFERROR(VLOOKUP($B5482,スコアリング基準!$A$36:$B$46,2,FALSE),0)</f>
        <v/>
      </c>
      <c r="Y5482" s="4">
        <f>SUM($S5482:$X5482)</f>
        <v/>
      </c>
      <c r="Z5482" s="4">
        <f>IF(COUNT($M5482:$N5482)=0,"データ無",IF($Y5482&gt;=スコアリング基準!$B$30,"S",IF($Y5482&gt;=スコアリング基準!$B$31,"A",IF($Y5482&gt;=スコアリング基準!$B$32,"B","C"))))</f>
        <v/>
      </c>
      <c r="AA5482">
        <f>IFERROR(INDEX(実績DB!$I$3:$I$104,MATCH($B5482&amp;$C5482,実績DB!$J$3:$J$104,0)),"")</f>
        <v/>
      </c>
    </row>
    <row r="5483">
      <c r="A5483" t="n">
        <v>5481</v>
      </c>
      <c r="B5483" t="inlineStr">
        <is>
          <t>九州</t>
        </is>
      </c>
      <c r="C5483" t="inlineStr">
        <is>
          <t>弓削変電所</t>
        </is>
      </c>
      <c r="D5483" t="inlineStr">
        <is>
          <t>熊本県</t>
        </is>
      </c>
      <c r="E5483" t="n">
        <v>220</v>
      </c>
      <c r="G5483" s="3" t="n">
        <v>32.848207</v>
      </c>
      <c r="H5483" s="3" t="n">
        <v>130.785332</v>
      </c>
      <c r="I5483" t="inlineStr">
        <is>
          <t>OSM実測</t>
        </is>
      </c>
      <c r="J5483" t="n">
        <v>475</v>
      </c>
      <c r="K5483" t="n">
        <v>296</v>
      </c>
      <c r="L5483" t="n">
        <v>-173</v>
      </c>
      <c r="O5483" t="inlineStr">
        <is>
          <t>可</t>
        </is>
      </c>
      <c r="P5483" t="inlineStr">
        <is>
          <t>なし</t>
        </is>
      </c>
      <c r="R5483" s="4">
        <f>IF(COUNT($M5483:$N5483)=0,"",IF(AND(IF($N5483&lt;&gt;"",$N5483,$M5483)&lt;=0,$O5483&lt;&gt;"可"),"警告",""))</f>
        <v/>
      </c>
      <c r="S5483" s="4">
        <f>IF(COUNT($M5483:$N5483)=0,0,IF(IF($N5483&lt;&gt;"",$N5483,$M5483)&gt;=スコアリング基準!$B$20,スコアリング基準!$C$20,IF(IF($N5483&lt;&gt;"",$N5483,$M5483)&gt;=スコアリング基準!$B$21,スコアリング基準!$C$21,IF(IF($N5483&lt;&gt;"",$N5483,$M5483)&gt;0,スコアリング基準!$C$22,0))))</f>
        <v/>
      </c>
      <c r="T5483" s="4">
        <f>IF($O5483="可",スコアリング基準!$C$23,0)</f>
        <v/>
      </c>
      <c r="U5483" s="4">
        <f>IF(OR(COUNT($K5483:$L5483)&lt;2,$K5483=0),0,IF(ABS($L5483)/$K5483&lt;=スコアリング基準!$B$24,スコアリング基準!$C$24,IF(ABS($L5483)/$K5483&lt;=スコアリング基準!$B$25,スコアリング基準!$C$25,IF(ABS($L5483)/$K5483&lt;=スコアリング基準!$B$26,スコアリング基準!$C$26,0))))</f>
        <v/>
      </c>
      <c r="V5483" s="4">
        <f>IF($P5483="なし",スコアリング基準!$C$27,0)</f>
        <v/>
      </c>
      <c r="W5483" s="4">
        <f>IF($F5483="",0,IF(ISNUMBER($F5483),IF($F5483&lt;=スコアリング基準!$B$28,スコアリング基準!$C$28,スコアリング基準!$C$29),0))</f>
        <v/>
      </c>
      <c r="X5483" s="4">
        <f>IFERROR(VLOOKUP($B5483,スコアリング基準!$A$36:$B$46,2,FALSE),0)</f>
        <v/>
      </c>
      <c r="Y5483" s="4">
        <f>SUM($S5483:$X5483)</f>
        <v/>
      </c>
      <c r="Z5483" s="4">
        <f>IF(COUNT($M5483:$N5483)=0,"データ無",IF($Y5483&gt;=スコアリング基準!$B$30,"S",IF($Y5483&gt;=スコアリング基準!$B$31,"A",IF($Y5483&gt;=スコアリング基準!$B$32,"B","C"))))</f>
        <v/>
      </c>
      <c r="AA5483">
        <f>IFERROR(INDEX(実績DB!$I$3:$I$104,MATCH($B5483&amp;$C5483,実績DB!$J$3:$J$104,0)),"")</f>
        <v/>
      </c>
    </row>
    <row r="5484">
      <c r="A5484" t="n">
        <v>5482</v>
      </c>
      <c r="B5484" t="inlineStr">
        <is>
          <t>九州</t>
        </is>
      </c>
      <c r="C5484" t="inlineStr">
        <is>
          <t>新坂本変電所</t>
        </is>
      </c>
      <c r="D5484" t="inlineStr">
        <is>
          <t>熊本県</t>
        </is>
      </c>
      <c r="E5484" t="n">
        <v>220</v>
      </c>
      <c r="G5484" s="3" t="n">
        <v>32.419363</v>
      </c>
      <c r="H5484" s="3" t="n">
        <v>130.623612</v>
      </c>
      <c r="I5484" t="inlineStr">
        <is>
          <t>OSM実測</t>
        </is>
      </c>
      <c r="R5484" s="4">
        <f>IF(COUNT($M5484:$N5484)=0,"",IF(AND(IF($N5484&lt;&gt;"",$N5484,$M5484)&lt;=0,$O5484&lt;&gt;"可"),"警告",""))</f>
        <v/>
      </c>
      <c r="S5484" s="4">
        <f>IF(COUNT($M5484:$N5484)=0,0,IF(IF($N5484&lt;&gt;"",$N5484,$M5484)&gt;=スコアリング基準!$B$20,スコアリング基準!$C$20,IF(IF($N5484&lt;&gt;"",$N5484,$M5484)&gt;=スコアリング基準!$B$21,スコアリング基準!$C$21,IF(IF($N5484&lt;&gt;"",$N5484,$M5484)&gt;0,スコアリング基準!$C$22,0))))</f>
        <v/>
      </c>
      <c r="T5484" s="4">
        <f>IF($O5484="可",スコアリング基準!$C$23,0)</f>
        <v/>
      </c>
      <c r="U5484" s="4">
        <f>IF(OR(COUNT($K5484:$L5484)&lt;2,$K5484=0),0,IF(ABS($L5484)/$K5484&lt;=スコアリング基準!$B$24,スコアリング基準!$C$24,IF(ABS($L5484)/$K5484&lt;=スコアリング基準!$B$25,スコアリング基準!$C$25,IF(ABS($L5484)/$K5484&lt;=スコアリング基準!$B$26,スコアリング基準!$C$26,0))))</f>
        <v/>
      </c>
      <c r="V5484" s="4">
        <f>IF($P5484="なし",スコアリング基準!$C$27,0)</f>
        <v/>
      </c>
      <c r="W5484" s="4">
        <f>IF($F5484="",0,IF(ISNUMBER($F5484),IF($F5484&lt;=スコアリング基準!$B$28,スコアリング基準!$C$28,スコアリング基準!$C$29),0))</f>
        <v/>
      </c>
      <c r="X5484" s="4">
        <f>IFERROR(VLOOKUP($B5484,スコアリング基準!$A$36:$B$46,2,FALSE),0)</f>
        <v/>
      </c>
      <c r="Y5484" s="4">
        <f>SUM($S5484:$X5484)</f>
        <v/>
      </c>
      <c r="Z5484" s="4">
        <f>IF(COUNT($M5484:$N5484)=0,"データ無",IF($Y5484&gt;=スコアリング基準!$B$30,"S",IF($Y5484&gt;=スコアリング基準!$B$31,"A",IF($Y5484&gt;=スコアリング基準!$B$32,"B","C"))))</f>
        <v/>
      </c>
      <c r="AA5484">
        <f>IFERROR(INDEX(実績DB!$I$3:$I$104,MATCH($B5484&amp;$C5484,実績DB!$J$3:$J$104,0)),"")</f>
        <v/>
      </c>
    </row>
    <row r="5485">
      <c r="A5485" t="n">
        <v>5483</v>
      </c>
      <c r="B5485" t="inlineStr">
        <is>
          <t>九州</t>
        </is>
      </c>
      <c r="C5485" t="inlineStr">
        <is>
          <t>新大分変電所</t>
        </is>
      </c>
      <c r="D5485" t="inlineStr">
        <is>
          <t>大分県</t>
        </is>
      </c>
      <c r="E5485" t="n">
        <v>220</v>
      </c>
      <c r="G5485" s="3" t="n">
        <v>33.264341</v>
      </c>
      <c r="H5485" s="3" t="n">
        <v>131.705776</v>
      </c>
      <c r="I5485" t="inlineStr">
        <is>
          <t>OSM実測</t>
        </is>
      </c>
      <c r="J5485" t="n">
        <v>284</v>
      </c>
      <c r="K5485" t="n">
        <v>230</v>
      </c>
      <c r="L5485" t="n">
        <v>-315</v>
      </c>
      <c r="O5485" t="inlineStr">
        <is>
          <t>可</t>
        </is>
      </c>
      <c r="P5485" t="inlineStr">
        <is>
          <t>有り</t>
        </is>
      </c>
      <c r="R5485" s="4">
        <f>IF(COUNT($M5485:$N5485)=0,"",IF(AND(IF($N5485&lt;&gt;"",$N5485,$M5485)&lt;=0,$O5485&lt;&gt;"可"),"警告",""))</f>
        <v/>
      </c>
      <c r="S5485" s="4">
        <f>IF(COUNT($M5485:$N5485)=0,0,IF(IF($N5485&lt;&gt;"",$N5485,$M5485)&gt;=スコアリング基準!$B$20,スコアリング基準!$C$20,IF(IF($N5485&lt;&gt;"",$N5485,$M5485)&gt;=スコアリング基準!$B$21,スコアリング基準!$C$21,IF(IF($N5485&lt;&gt;"",$N5485,$M5485)&gt;0,スコアリング基準!$C$22,0))))</f>
        <v/>
      </c>
      <c r="T5485" s="4">
        <f>IF($O5485="可",スコアリング基準!$C$23,0)</f>
        <v/>
      </c>
      <c r="U5485" s="4">
        <f>IF(OR(COUNT($K5485:$L5485)&lt;2,$K5485=0),0,IF(ABS($L5485)/$K5485&lt;=スコアリング基準!$B$24,スコアリング基準!$C$24,IF(ABS($L5485)/$K5485&lt;=スコアリング基準!$B$25,スコアリング基準!$C$25,IF(ABS($L5485)/$K5485&lt;=スコアリング基準!$B$26,スコアリング基準!$C$26,0))))</f>
        <v/>
      </c>
      <c r="V5485" s="4">
        <f>IF($P5485="なし",スコアリング基準!$C$27,0)</f>
        <v/>
      </c>
      <c r="W5485" s="4">
        <f>IF($F5485="",0,IF(ISNUMBER($F5485),IF($F5485&lt;=スコアリング基準!$B$28,スコアリング基準!$C$28,スコアリング基準!$C$29),0))</f>
        <v/>
      </c>
      <c r="X5485" s="4">
        <f>IFERROR(VLOOKUP($B5485,スコアリング基準!$A$36:$B$46,2,FALSE),0)</f>
        <v/>
      </c>
      <c r="Y5485" s="4">
        <f>SUM($S5485:$X5485)</f>
        <v/>
      </c>
      <c r="Z5485" s="4">
        <f>IF(COUNT($M5485:$N5485)=0,"データ無",IF($Y5485&gt;=スコアリング基準!$B$30,"S",IF($Y5485&gt;=スコアリング基準!$B$31,"A",IF($Y5485&gt;=スコアリング基準!$B$32,"B","C"))))</f>
        <v/>
      </c>
      <c r="AA5485">
        <f>IFERROR(INDEX(実績DB!$I$3:$I$104,MATCH($B5485&amp;$C5485,実績DB!$J$3:$J$104,0)),"")</f>
        <v/>
      </c>
    </row>
    <row r="5486">
      <c r="A5486" t="n">
        <v>5484</v>
      </c>
      <c r="B5486" t="inlineStr">
        <is>
          <t>九州</t>
        </is>
      </c>
      <c r="C5486" t="inlineStr">
        <is>
          <t>新日向変電所</t>
        </is>
      </c>
      <c r="D5486" t="inlineStr">
        <is>
          <t>宮崎県</t>
        </is>
      </c>
      <c r="E5486" t="n">
        <v>220</v>
      </c>
      <c r="G5486" s="3" t="n">
        <v>32.43006</v>
      </c>
      <c r="H5486" s="3" t="n">
        <v>131.588146</v>
      </c>
      <c r="I5486" t="inlineStr">
        <is>
          <t>OSM実測</t>
        </is>
      </c>
      <c r="J5486" t="n">
        <v>665</v>
      </c>
      <c r="K5486" t="n">
        <v>534</v>
      </c>
      <c r="L5486" t="n">
        <v>-573</v>
      </c>
      <c r="O5486" t="inlineStr">
        <is>
          <t>可</t>
        </is>
      </c>
      <c r="P5486" t="inlineStr">
        <is>
          <t>有り</t>
        </is>
      </c>
      <c r="R5486" s="4">
        <f>IF(COUNT($M5486:$N5486)=0,"",IF(AND(IF($N5486&lt;&gt;"",$N5486,$M5486)&lt;=0,$O5486&lt;&gt;"可"),"警告",""))</f>
        <v/>
      </c>
      <c r="S5486" s="4">
        <f>IF(COUNT($M5486:$N5486)=0,0,IF(IF($N5486&lt;&gt;"",$N5486,$M5486)&gt;=スコアリング基準!$B$20,スコアリング基準!$C$20,IF(IF($N5486&lt;&gt;"",$N5486,$M5486)&gt;=スコアリング基準!$B$21,スコアリング基準!$C$21,IF(IF($N5486&lt;&gt;"",$N5486,$M5486)&gt;0,スコアリング基準!$C$22,0))))</f>
        <v/>
      </c>
      <c r="T5486" s="4">
        <f>IF($O5486="可",スコアリング基準!$C$23,0)</f>
        <v/>
      </c>
      <c r="U5486" s="4">
        <f>IF(OR(COUNT($K5486:$L5486)&lt;2,$K5486=0),0,IF(ABS($L5486)/$K5486&lt;=スコアリング基準!$B$24,スコアリング基準!$C$24,IF(ABS($L5486)/$K5486&lt;=スコアリング基準!$B$25,スコアリング基準!$C$25,IF(ABS($L5486)/$K5486&lt;=スコアリング基準!$B$26,スコアリング基準!$C$26,0))))</f>
        <v/>
      </c>
      <c r="V5486" s="4">
        <f>IF($P5486="なし",スコアリング基準!$C$27,0)</f>
        <v/>
      </c>
      <c r="W5486" s="4">
        <f>IF($F5486="",0,IF(ISNUMBER($F5486),IF($F5486&lt;=スコアリング基準!$B$28,スコアリング基準!$C$28,スコアリング基準!$C$29),0))</f>
        <v/>
      </c>
      <c r="X5486" s="4">
        <f>IFERROR(VLOOKUP($B5486,スコアリング基準!$A$36:$B$46,2,FALSE),0)</f>
        <v/>
      </c>
      <c r="Y5486" s="4">
        <f>SUM($S5486:$X5486)</f>
        <v/>
      </c>
      <c r="Z5486" s="4">
        <f>IF(COUNT($M5486:$N5486)=0,"データ無",IF($Y5486&gt;=スコアリング基準!$B$30,"S",IF($Y5486&gt;=スコアリング基準!$B$31,"A",IF($Y5486&gt;=スコアリング基準!$B$32,"B","C"))))</f>
        <v/>
      </c>
      <c r="AA5486">
        <f>IFERROR(INDEX(実績DB!$I$3:$I$104,MATCH($B5486&amp;$C5486,実績DB!$J$3:$J$104,0)),"")</f>
        <v/>
      </c>
    </row>
    <row r="5487">
      <c r="A5487" t="n">
        <v>5485</v>
      </c>
      <c r="B5487" t="inlineStr">
        <is>
          <t>九州</t>
        </is>
      </c>
      <c r="C5487" t="inlineStr">
        <is>
          <t>新鹿児島変電所</t>
        </is>
      </c>
      <c r="D5487" t="inlineStr">
        <is>
          <t>鹿児島県</t>
        </is>
      </c>
      <c r="E5487" t="n">
        <v>220</v>
      </c>
      <c r="G5487" s="3" t="n">
        <v>31.536378</v>
      </c>
      <c r="H5487" s="3" t="n">
        <v>130.464713</v>
      </c>
      <c r="I5487" t="inlineStr">
        <is>
          <t>OSM実測</t>
        </is>
      </c>
      <c r="J5487" t="n">
        <v>549</v>
      </c>
      <c r="K5487" t="n">
        <v>463</v>
      </c>
      <c r="L5487" t="n">
        <v>-504</v>
      </c>
      <c r="O5487" t="inlineStr">
        <is>
          <t>可</t>
        </is>
      </c>
      <c r="P5487" t="inlineStr">
        <is>
          <t>有り</t>
        </is>
      </c>
      <c r="R5487" s="4">
        <f>IF(COUNT($M5487:$N5487)=0,"",IF(AND(IF($N5487&lt;&gt;"",$N5487,$M5487)&lt;=0,$O5487&lt;&gt;"可"),"警告",""))</f>
        <v/>
      </c>
      <c r="S5487" s="4">
        <f>IF(COUNT($M5487:$N5487)=0,0,IF(IF($N5487&lt;&gt;"",$N5487,$M5487)&gt;=スコアリング基準!$B$20,スコアリング基準!$C$20,IF(IF($N5487&lt;&gt;"",$N5487,$M5487)&gt;=スコアリング基準!$B$21,スコアリング基準!$C$21,IF(IF($N5487&lt;&gt;"",$N5487,$M5487)&gt;0,スコアリング基準!$C$22,0))))</f>
        <v/>
      </c>
      <c r="T5487" s="4">
        <f>IF($O5487="可",スコアリング基準!$C$23,0)</f>
        <v/>
      </c>
      <c r="U5487" s="4">
        <f>IF(OR(COUNT($K5487:$L5487)&lt;2,$K5487=0),0,IF(ABS($L5487)/$K5487&lt;=スコアリング基準!$B$24,スコアリング基準!$C$24,IF(ABS($L5487)/$K5487&lt;=スコアリング基準!$B$25,スコアリング基準!$C$25,IF(ABS($L5487)/$K5487&lt;=スコアリング基準!$B$26,スコアリング基準!$C$26,0))))</f>
        <v/>
      </c>
      <c r="V5487" s="4">
        <f>IF($P5487="なし",スコアリング基準!$C$27,0)</f>
        <v/>
      </c>
      <c r="W5487" s="4">
        <f>IF($F5487="",0,IF(ISNUMBER($F5487),IF($F5487&lt;=スコアリング基準!$B$28,スコアリング基準!$C$28,スコアリング基準!$C$29),0))</f>
        <v/>
      </c>
      <c r="X5487" s="4">
        <f>IFERROR(VLOOKUP($B5487,スコアリング基準!$A$36:$B$46,2,FALSE),0)</f>
        <v/>
      </c>
      <c r="Y5487" s="4">
        <f>SUM($S5487:$X5487)</f>
        <v/>
      </c>
      <c r="Z5487" s="4">
        <f>IF(COUNT($M5487:$N5487)=0,"データ無",IF($Y5487&gt;=スコアリング基準!$B$30,"S",IF($Y5487&gt;=スコアリング基準!$B$31,"A",IF($Y5487&gt;=スコアリング基準!$B$32,"B","C"))))</f>
        <v/>
      </c>
      <c r="AA5487">
        <f>IFERROR(INDEX(実績DB!$I$3:$I$104,MATCH($B5487&amp;$C5487,実績DB!$J$3:$J$104,0)),"")</f>
        <v/>
      </c>
    </row>
    <row r="5488">
      <c r="A5488" t="n">
        <v>5486</v>
      </c>
      <c r="B5488" t="inlineStr">
        <is>
          <t>九州</t>
        </is>
      </c>
      <c r="C5488" t="inlineStr">
        <is>
          <t>日田変電所</t>
        </is>
      </c>
      <c r="D5488" t="inlineStr">
        <is>
          <t>大分県</t>
        </is>
      </c>
      <c r="E5488" t="n">
        <v>220</v>
      </c>
      <c r="G5488" s="3" t="n">
        <v>33.305084</v>
      </c>
      <c r="H5488" s="3" t="n">
        <v>130.874897</v>
      </c>
      <c r="I5488" t="inlineStr">
        <is>
          <t>OSM実測</t>
        </is>
      </c>
      <c r="J5488" t="n">
        <v>475</v>
      </c>
      <c r="K5488" t="n">
        <v>296</v>
      </c>
      <c r="L5488" t="n">
        <v>-425</v>
      </c>
      <c r="O5488" t="inlineStr">
        <is>
          <t>可</t>
        </is>
      </c>
      <c r="P5488" t="inlineStr">
        <is>
          <t>有り</t>
        </is>
      </c>
      <c r="R5488" s="4">
        <f>IF(COUNT($M5488:$N5488)=0,"",IF(AND(IF($N5488&lt;&gt;"",$N5488,$M5488)&lt;=0,$O5488&lt;&gt;"可"),"警告",""))</f>
        <v/>
      </c>
      <c r="S5488" s="4">
        <f>IF(COUNT($M5488:$N5488)=0,0,IF(IF($N5488&lt;&gt;"",$N5488,$M5488)&gt;=スコアリング基準!$B$20,スコアリング基準!$C$20,IF(IF($N5488&lt;&gt;"",$N5488,$M5488)&gt;=スコアリング基準!$B$21,スコアリング基準!$C$21,IF(IF($N5488&lt;&gt;"",$N5488,$M5488)&gt;0,スコアリング基準!$C$22,0))))</f>
        <v/>
      </c>
      <c r="T5488" s="4">
        <f>IF($O5488="可",スコアリング基準!$C$23,0)</f>
        <v/>
      </c>
      <c r="U5488" s="4">
        <f>IF(OR(COUNT($K5488:$L5488)&lt;2,$K5488=0),0,IF(ABS($L5488)/$K5488&lt;=スコアリング基準!$B$24,スコアリング基準!$C$24,IF(ABS($L5488)/$K5488&lt;=スコアリング基準!$B$25,スコアリング基準!$C$25,IF(ABS($L5488)/$K5488&lt;=スコアリング基準!$B$26,スコアリング基準!$C$26,0))))</f>
        <v/>
      </c>
      <c r="V5488" s="4">
        <f>IF($P5488="なし",スコアリング基準!$C$27,0)</f>
        <v/>
      </c>
      <c r="W5488" s="4">
        <f>IF($F5488="",0,IF(ISNUMBER($F5488),IF($F5488&lt;=スコアリング基準!$B$28,スコアリング基準!$C$28,スコアリング基準!$C$29),0))</f>
        <v/>
      </c>
      <c r="X5488" s="4">
        <f>IFERROR(VLOOKUP($B5488,スコアリング基準!$A$36:$B$46,2,FALSE),0)</f>
        <v/>
      </c>
      <c r="Y5488" s="4">
        <f>SUM($S5488:$X5488)</f>
        <v/>
      </c>
      <c r="Z5488" s="4">
        <f>IF(COUNT($M5488:$N5488)=0,"データ無",IF($Y5488&gt;=スコアリング基準!$B$30,"S",IF($Y5488&gt;=スコアリング基準!$B$31,"A",IF($Y5488&gt;=スコアリング基準!$B$32,"B","C"))))</f>
        <v/>
      </c>
      <c r="AA5488">
        <f>IFERROR(INDEX(実績DB!$I$3:$I$104,MATCH($B5488&amp;$C5488,実績DB!$J$3:$J$104,0)),"")</f>
        <v/>
      </c>
    </row>
    <row r="5489">
      <c r="A5489" t="n">
        <v>5487</v>
      </c>
      <c r="B5489" t="inlineStr">
        <is>
          <t>九州</t>
        </is>
      </c>
      <c r="C5489" t="inlineStr">
        <is>
          <t>東佐世保変電所</t>
        </is>
      </c>
      <c r="D5489" t="inlineStr">
        <is>
          <t>長崎県</t>
        </is>
      </c>
      <c r="E5489" t="n">
        <v>220</v>
      </c>
      <c r="G5489" s="3" t="n">
        <v>33.137802</v>
      </c>
      <c r="H5489" s="3" t="n">
        <v>129.84169</v>
      </c>
      <c r="I5489" t="inlineStr">
        <is>
          <t>OSM実測</t>
        </is>
      </c>
      <c r="J5489" t="n">
        <v>285</v>
      </c>
      <c r="K5489" t="n">
        <v>285</v>
      </c>
      <c r="L5489" t="n">
        <v>-155</v>
      </c>
      <c r="O5489" t="inlineStr">
        <is>
          <t>不可 #3</t>
        </is>
      </c>
      <c r="P5489" t="inlineStr">
        <is>
          <t>なし</t>
        </is>
      </c>
      <c r="R5489" s="4">
        <f>IF(COUNT($M5489:$N5489)=0,"",IF(AND(IF($N5489&lt;&gt;"",$N5489,$M5489)&lt;=0,$O5489&lt;&gt;"可"),"警告",""))</f>
        <v/>
      </c>
      <c r="S5489" s="4">
        <f>IF(COUNT($M5489:$N5489)=0,0,IF(IF($N5489&lt;&gt;"",$N5489,$M5489)&gt;=スコアリング基準!$B$20,スコアリング基準!$C$20,IF(IF($N5489&lt;&gt;"",$N5489,$M5489)&gt;=スコアリング基準!$B$21,スコアリング基準!$C$21,IF(IF($N5489&lt;&gt;"",$N5489,$M5489)&gt;0,スコアリング基準!$C$22,0))))</f>
        <v/>
      </c>
      <c r="T5489" s="4">
        <f>IF($O5489="可",スコアリング基準!$C$23,0)</f>
        <v/>
      </c>
      <c r="U5489" s="4">
        <f>IF(OR(COUNT($K5489:$L5489)&lt;2,$K5489=0),0,IF(ABS($L5489)/$K5489&lt;=スコアリング基準!$B$24,スコアリング基準!$C$24,IF(ABS($L5489)/$K5489&lt;=スコアリング基準!$B$25,スコアリング基準!$C$25,IF(ABS($L5489)/$K5489&lt;=スコアリング基準!$B$26,スコアリング基準!$C$26,0))))</f>
        <v/>
      </c>
      <c r="V5489" s="4">
        <f>IF($P5489="なし",スコアリング基準!$C$27,0)</f>
        <v/>
      </c>
      <c r="W5489" s="4">
        <f>IF($F5489="",0,IF(ISNUMBER($F5489),IF($F5489&lt;=スコアリング基準!$B$28,スコアリング基準!$C$28,スコアリング基準!$C$29),0))</f>
        <v/>
      </c>
      <c r="X5489" s="4">
        <f>IFERROR(VLOOKUP($B5489,スコアリング基準!$A$36:$B$46,2,FALSE),0)</f>
        <v/>
      </c>
      <c r="Y5489" s="4">
        <f>SUM($S5489:$X5489)</f>
        <v/>
      </c>
      <c r="Z5489" s="4">
        <f>IF(COUNT($M5489:$N5489)=0,"データ無",IF($Y5489&gt;=スコアリング基準!$B$30,"S",IF($Y5489&gt;=スコアリング基準!$B$31,"A",IF($Y5489&gt;=スコアリング基準!$B$32,"B","C"))))</f>
        <v/>
      </c>
      <c r="AA5489">
        <f>IFERROR(INDEX(実績DB!$I$3:$I$104,MATCH($B5489&amp;$C5489,実績DB!$J$3:$J$104,0)),"")</f>
        <v/>
      </c>
    </row>
    <row r="5490">
      <c r="A5490" t="n">
        <v>5488</v>
      </c>
      <c r="B5490" t="inlineStr">
        <is>
          <t>九州</t>
        </is>
      </c>
      <c r="C5490" t="inlineStr">
        <is>
          <t>東大分変電所</t>
        </is>
      </c>
      <c r="D5490" t="inlineStr">
        <is>
          <t>大分県</t>
        </is>
      </c>
      <c r="E5490" t="n">
        <v>220</v>
      </c>
      <c r="G5490" s="3" t="n">
        <v>33.26259</v>
      </c>
      <c r="H5490" s="3" t="n">
        <v>131.690754</v>
      </c>
      <c r="I5490" t="inlineStr">
        <is>
          <t>OSM実測</t>
        </is>
      </c>
      <c r="J5490" t="n">
        <v>237</v>
      </c>
      <c r="K5490" t="n">
        <v>237</v>
      </c>
      <c r="L5490" t="n">
        <v>-107</v>
      </c>
      <c r="O5490" t="inlineStr">
        <is>
          <t>不可 #3</t>
        </is>
      </c>
      <c r="P5490" t="inlineStr">
        <is>
          <t>なし</t>
        </is>
      </c>
      <c r="R5490" s="4">
        <f>IF(COUNT($M5490:$N5490)=0,"",IF(AND(IF($N5490&lt;&gt;"",$N5490,$M5490)&lt;=0,$O5490&lt;&gt;"可"),"警告",""))</f>
        <v/>
      </c>
      <c r="S5490" s="4">
        <f>IF(COUNT($M5490:$N5490)=0,0,IF(IF($N5490&lt;&gt;"",$N5490,$M5490)&gt;=スコアリング基準!$B$20,スコアリング基準!$C$20,IF(IF($N5490&lt;&gt;"",$N5490,$M5490)&gt;=スコアリング基準!$B$21,スコアリング基準!$C$21,IF(IF($N5490&lt;&gt;"",$N5490,$M5490)&gt;0,スコアリング基準!$C$22,0))))</f>
        <v/>
      </c>
      <c r="T5490" s="4">
        <f>IF($O5490="可",スコアリング基準!$C$23,0)</f>
        <v/>
      </c>
      <c r="U5490" s="4">
        <f>IF(OR(COUNT($K5490:$L5490)&lt;2,$K5490=0),0,IF(ABS($L5490)/$K5490&lt;=スコアリング基準!$B$24,スコアリング基準!$C$24,IF(ABS($L5490)/$K5490&lt;=スコアリング基準!$B$25,スコアリング基準!$C$25,IF(ABS($L5490)/$K5490&lt;=スコアリング基準!$B$26,スコアリング基準!$C$26,0))))</f>
        <v/>
      </c>
      <c r="V5490" s="4">
        <f>IF($P5490="なし",スコアリング基準!$C$27,0)</f>
        <v/>
      </c>
      <c r="W5490" s="4">
        <f>IF($F5490="",0,IF(ISNUMBER($F5490),IF($F5490&lt;=スコアリング基準!$B$28,スコアリング基準!$C$28,スコアリング基準!$C$29),0))</f>
        <v/>
      </c>
      <c r="X5490" s="4">
        <f>IFERROR(VLOOKUP($B5490,スコアリング基準!$A$36:$B$46,2,FALSE),0)</f>
        <v/>
      </c>
      <c r="Y5490" s="4">
        <f>SUM($S5490:$X5490)</f>
        <v/>
      </c>
      <c r="Z5490" s="4">
        <f>IF(COUNT($M5490:$N5490)=0,"データ無",IF($Y5490&gt;=スコアリング基準!$B$30,"S",IF($Y5490&gt;=スコアリング基準!$B$31,"A",IF($Y5490&gt;=スコアリング基準!$B$32,"B","C"))))</f>
        <v/>
      </c>
      <c r="AA5490">
        <f>IFERROR(INDEX(実績DB!$I$3:$I$104,MATCH($B5490&amp;$C5490,実績DB!$J$3:$J$104,0)),"")</f>
        <v/>
      </c>
    </row>
    <row r="5491">
      <c r="A5491" t="n">
        <v>5489</v>
      </c>
      <c r="B5491" t="inlineStr">
        <is>
          <t>九州</t>
        </is>
      </c>
      <c r="C5491" t="inlineStr">
        <is>
          <t>東田変電所</t>
        </is>
      </c>
      <c r="D5491" t="inlineStr">
        <is>
          <t>福岡県</t>
        </is>
      </c>
      <c r="E5491" t="n">
        <v>220</v>
      </c>
      <c r="G5491" s="3" t="n">
        <v>33.8686</v>
      </c>
      <c r="H5491" s="3" t="n">
        <v>130.809359</v>
      </c>
      <c r="I5491" t="inlineStr">
        <is>
          <t>OSM実測</t>
        </is>
      </c>
      <c r="R5491" s="4">
        <f>IF(COUNT($M5491:$N5491)=0,"",IF(AND(IF($N5491&lt;&gt;"",$N5491,$M5491)&lt;=0,$O5491&lt;&gt;"可"),"警告",""))</f>
        <v/>
      </c>
      <c r="S5491" s="4">
        <f>IF(COUNT($M5491:$N5491)=0,0,IF(IF($N5491&lt;&gt;"",$N5491,$M5491)&gt;=スコアリング基準!$B$20,スコアリング基準!$C$20,IF(IF($N5491&lt;&gt;"",$N5491,$M5491)&gt;=スコアリング基準!$B$21,スコアリング基準!$C$21,IF(IF($N5491&lt;&gt;"",$N5491,$M5491)&gt;0,スコアリング基準!$C$22,0))))</f>
        <v/>
      </c>
      <c r="T5491" s="4">
        <f>IF($O5491="可",スコアリング基準!$C$23,0)</f>
        <v/>
      </c>
      <c r="U5491" s="4">
        <f>IF(OR(COUNT($K5491:$L5491)&lt;2,$K5491=0),0,IF(ABS($L5491)/$K5491&lt;=スコアリング基準!$B$24,スコアリング基準!$C$24,IF(ABS($L5491)/$K5491&lt;=スコアリング基準!$B$25,スコアリング基準!$C$25,IF(ABS($L5491)/$K5491&lt;=スコアリング基準!$B$26,スコアリング基準!$C$26,0))))</f>
        <v/>
      </c>
      <c r="V5491" s="4">
        <f>IF($P5491="なし",スコアリング基準!$C$27,0)</f>
        <v/>
      </c>
      <c r="W5491" s="4">
        <f>IF($F5491="",0,IF(ISNUMBER($F5491),IF($F5491&lt;=スコアリング基準!$B$28,スコアリング基準!$C$28,スコアリング基準!$C$29),0))</f>
        <v/>
      </c>
      <c r="X5491" s="4">
        <f>IFERROR(VLOOKUP($B5491,スコアリング基準!$A$36:$B$46,2,FALSE),0)</f>
        <v/>
      </c>
      <c r="Y5491" s="4">
        <f>SUM($S5491:$X5491)</f>
        <v/>
      </c>
      <c r="Z5491" s="4">
        <f>IF(COUNT($M5491:$N5491)=0,"データ無",IF($Y5491&gt;=スコアリング基準!$B$30,"S",IF($Y5491&gt;=スコアリング基準!$B$31,"A",IF($Y5491&gt;=スコアリング基準!$B$32,"B","C"))))</f>
        <v/>
      </c>
      <c r="AA5491">
        <f>IFERROR(INDEX(実績DB!$I$3:$I$104,MATCH($B5491&amp;$C5491,実績DB!$J$3:$J$104,0)),"")</f>
        <v/>
      </c>
    </row>
    <row r="5492">
      <c r="A5492" t="n">
        <v>5490</v>
      </c>
      <c r="B5492" t="inlineStr">
        <is>
          <t>九州</t>
        </is>
      </c>
      <c r="C5492" t="inlineStr">
        <is>
          <t>東福岡変電所</t>
        </is>
      </c>
      <c r="D5492" t="inlineStr">
        <is>
          <t>福岡県</t>
        </is>
      </c>
      <c r="E5492" t="n">
        <v>220</v>
      </c>
      <c r="G5492" s="3" t="n">
        <v>33.622053</v>
      </c>
      <c r="H5492" s="3" t="n">
        <v>130.46098</v>
      </c>
      <c r="I5492" t="inlineStr">
        <is>
          <t>OSM実測</t>
        </is>
      </c>
      <c r="J5492" t="n">
        <v>522</v>
      </c>
      <c r="K5492" t="n">
        <v>237</v>
      </c>
      <c r="L5492" t="n">
        <v>40</v>
      </c>
      <c r="O5492" t="inlineStr">
        <is>
          <t>可</t>
        </is>
      </c>
      <c r="P5492" t="inlineStr">
        <is>
          <t>なし</t>
        </is>
      </c>
      <c r="R5492" s="4">
        <f>IF(COUNT($M5492:$N5492)=0,"",IF(AND(IF($N5492&lt;&gt;"",$N5492,$M5492)&lt;=0,$O5492&lt;&gt;"可"),"警告",""))</f>
        <v/>
      </c>
      <c r="S5492" s="4">
        <f>IF(COUNT($M5492:$N5492)=0,0,IF(IF($N5492&lt;&gt;"",$N5492,$M5492)&gt;=スコアリング基準!$B$20,スコアリング基準!$C$20,IF(IF($N5492&lt;&gt;"",$N5492,$M5492)&gt;=スコアリング基準!$B$21,スコアリング基準!$C$21,IF(IF($N5492&lt;&gt;"",$N5492,$M5492)&gt;0,スコアリング基準!$C$22,0))))</f>
        <v/>
      </c>
      <c r="T5492" s="4">
        <f>IF($O5492="可",スコアリング基準!$C$23,0)</f>
        <v/>
      </c>
      <c r="U5492" s="4">
        <f>IF(OR(COUNT($K5492:$L5492)&lt;2,$K5492=0),0,IF(ABS($L5492)/$K5492&lt;=スコアリング基準!$B$24,スコアリング基準!$C$24,IF(ABS($L5492)/$K5492&lt;=スコアリング基準!$B$25,スコアリング基準!$C$25,IF(ABS($L5492)/$K5492&lt;=スコアリング基準!$B$26,スコアリング基準!$C$26,0))))</f>
        <v/>
      </c>
      <c r="V5492" s="4">
        <f>IF($P5492="なし",スコアリング基準!$C$27,0)</f>
        <v/>
      </c>
      <c r="W5492" s="4">
        <f>IF($F5492="",0,IF(ISNUMBER($F5492),IF($F5492&lt;=スコアリング基準!$B$28,スコアリング基準!$C$28,スコアリング基準!$C$29),0))</f>
        <v/>
      </c>
      <c r="X5492" s="4">
        <f>IFERROR(VLOOKUP($B5492,スコアリング基準!$A$36:$B$46,2,FALSE),0)</f>
        <v/>
      </c>
      <c r="Y5492" s="4">
        <f>SUM($S5492:$X5492)</f>
        <v/>
      </c>
      <c r="Z5492" s="4">
        <f>IF(COUNT($M5492:$N5492)=0,"データ無",IF($Y5492&gt;=スコアリング基準!$B$30,"S",IF($Y5492&gt;=スコアリング基準!$B$31,"A",IF($Y5492&gt;=スコアリング基準!$B$32,"B","C"))))</f>
        <v/>
      </c>
      <c r="AA5492">
        <f>IFERROR(INDEX(実績DB!$I$3:$I$104,MATCH($B5492&amp;$C5492,実績DB!$J$3:$J$104,0)),"")</f>
        <v/>
      </c>
    </row>
    <row r="5493">
      <c r="A5493" t="n">
        <v>5491</v>
      </c>
      <c r="B5493" t="inlineStr">
        <is>
          <t>九州</t>
        </is>
      </c>
      <c r="C5493" t="inlineStr">
        <is>
          <t>松島変電所</t>
        </is>
      </c>
      <c r="D5493" t="inlineStr">
        <is>
          <t>長崎県</t>
        </is>
      </c>
      <c r="E5493" t="n">
        <v>220</v>
      </c>
      <c r="G5493" s="3" t="n">
        <v>32.933278</v>
      </c>
      <c r="H5493" s="3" t="n">
        <v>129.599963</v>
      </c>
      <c r="I5493" t="inlineStr">
        <is>
          <t>OSM実測</t>
        </is>
      </c>
      <c r="J5493" t="n">
        <v>279</v>
      </c>
      <c r="K5493" t="n">
        <v>178</v>
      </c>
      <c r="L5493" t="n">
        <v>-108</v>
      </c>
      <c r="O5493" t="inlineStr">
        <is>
          <t>可</t>
        </is>
      </c>
      <c r="P5493" t="inlineStr">
        <is>
          <t>有り</t>
        </is>
      </c>
      <c r="R5493" s="4">
        <f>IF(COUNT($M5493:$N5493)=0,"",IF(AND(IF($N5493&lt;&gt;"",$N5493,$M5493)&lt;=0,$O5493&lt;&gt;"可"),"警告",""))</f>
        <v/>
      </c>
      <c r="S5493" s="4">
        <f>IF(COUNT($M5493:$N5493)=0,0,IF(IF($N5493&lt;&gt;"",$N5493,$M5493)&gt;=スコアリング基準!$B$20,スコアリング基準!$C$20,IF(IF($N5493&lt;&gt;"",$N5493,$M5493)&gt;=スコアリング基準!$B$21,スコアリング基準!$C$21,IF(IF($N5493&lt;&gt;"",$N5493,$M5493)&gt;0,スコアリング基準!$C$22,0))))</f>
        <v/>
      </c>
      <c r="T5493" s="4">
        <f>IF($O5493="可",スコアリング基準!$C$23,0)</f>
        <v/>
      </c>
      <c r="U5493" s="4">
        <f>IF(OR(COUNT($K5493:$L5493)&lt;2,$K5493=0),0,IF(ABS($L5493)/$K5493&lt;=スコアリング基準!$B$24,スコアリング基準!$C$24,IF(ABS($L5493)/$K5493&lt;=スコアリング基準!$B$25,スコアリング基準!$C$25,IF(ABS($L5493)/$K5493&lt;=スコアリング基準!$B$26,スコアリング基準!$C$26,0))))</f>
        <v/>
      </c>
      <c r="V5493" s="4">
        <f>IF($P5493="なし",スコアリング基準!$C$27,0)</f>
        <v/>
      </c>
      <c r="W5493" s="4">
        <f>IF($F5493="",0,IF(ISNUMBER($F5493),IF($F5493&lt;=スコアリング基準!$B$28,スコアリング基準!$C$28,スコアリング基準!$C$29),0))</f>
        <v/>
      </c>
      <c r="X5493" s="4">
        <f>IFERROR(VLOOKUP($B5493,スコアリング基準!$A$36:$B$46,2,FALSE),0)</f>
        <v/>
      </c>
      <c r="Y5493" s="4">
        <f>SUM($S5493:$X5493)</f>
        <v/>
      </c>
      <c r="Z5493" s="4">
        <f>IF(COUNT($M5493:$N5493)=0,"データ無",IF($Y5493&gt;=スコアリング基準!$B$30,"S",IF($Y5493&gt;=スコアリング基準!$B$31,"A",IF($Y5493&gt;=スコアリング基準!$B$32,"B","C"))))</f>
        <v/>
      </c>
      <c r="AA5493">
        <f>IFERROR(INDEX(実績DB!$I$3:$I$104,MATCH($B5493&amp;$C5493,実績DB!$J$3:$J$104,0)),"")</f>
        <v/>
      </c>
    </row>
    <row r="5494">
      <c r="A5494" t="n">
        <v>5492</v>
      </c>
      <c r="B5494" t="inlineStr">
        <is>
          <t>九州</t>
        </is>
      </c>
      <c r="C5494" t="inlineStr">
        <is>
          <t>柏田変電所</t>
        </is>
      </c>
      <c r="D5494" t="inlineStr">
        <is>
          <t>宮崎県</t>
        </is>
      </c>
      <c r="E5494" t="n">
        <v>220</v>
      </c>
      <c r="G5494" s="3" t="n">
        <v>31.958227</v>
      </c>
      <c r="H5494" s="3" t="n">
        <v>131.399682</v>
      </c>
      <c r="I5494" t="inlineStr">
        <is>
          <t>OSM実測</t>
        </is>
      </c>
      <c r="J5494" t="n">
        <v>570</v>
      </c>
      <c r="K5494" t="n">
        <v>285</v>
      </c>
      <c r="L5494" t="n">
        <v>-346</v>
      </c>
      <c r="O5494" t="inlineStr">
        <is>
          <t>可</t>
        </is>
      </c>
      <c r="P5494" t="inlineStr">
        <is>
          <t>有り</t>
        </is>
      </c>
      <c r="R5494" s="4">
        <f>IF(COUNT($M5494:$N5494)=0,"",IF(AND(IF($N5494&lt;&gt;"",$N5494,$M5494)&lt;=0,$O5494&lt;&gt;"可"),"警告",""))</f>
        <v/>
      </c>
      <c r="S5494" s="4">
        <f>IF(COUNT($M5494:$N5494)=0,0,IF(IF($N5494&lt;&gt;"",$N5494,$M5494)&gt;=スコアリング基準!$B$20,スコアリング基準!$C$20,IF(IF($N5494&lt;&gt;"",$N5494,$M5494)&gt;=スコアリング基準!$B$21,スコアリング基準!$C$21,IF(IF($N5494&lt;&gt;"",$N5494,$M5494)&gt;0,スコアリング基準!$C$22,0))))</f>
        <v/>
      </c>
      <c r="T5494" s="4">
        <f>IF($O5494="可",スコアリング基準!$C$23,0)</f>
        <v/>
      </c>
      <c r="U5494" s="4">
        <f>IF(OR(COUNT($K5494:$L5494)&lt;2,$K5494=0),0,IF(ABS($L5494)/$K5494&lt;=スコアリング基準!$B$24,スコアリング基準!$C$24,IF(ABS($L5494)/$K5494&lt;=スコアリング基準!$B$25,スコアリング基準!$C$25,IF(ABS($L5494)/$K5494&lt;=スコアリング基準!$B$26,スコアリング基準!$C$26,0))))</f>
        <v/>
      </c>
      <c r="V5494" s="4">
        <f>IF($P5494="なし",スコアリング基準!$C$27,0)</f>
        <v/>
      </c>
      <c r="W5494" s="4">
        <f>IF($F5494="",0,IF(ISNUMBER($F5494),IF($F5494&lt;=スコアリング基準!$B$28,スコアリング基準!$C$28,スコアリング基準!$C$29),0))</f>
        <v/>
      </c>
      <c r="X5494" s="4">
        <f>IFERROR(VLOOKUP($B5494,スコアリング基準!$A$36:$B$46,2,FALSE),0)</f>
        <v/>
      </c>
      <c r="Y5494" s="4">
        <f>SUM($S5494:$X5494)</f>
        <v/>
      </c>
      <c r="Z5494" s="4">
        <f>IF(COUNT($M5494:$N5494)=0,"データ無",IF($Y5494&gt;=スコアリング基準!$B$30,"S",IF($Y5494&gt;=スコアリング基準!$B$31,"A",IF($Y5494&gt;=スコアリング基準!$B$32,"B","C"))))</f>
        <v/>
      </c>
      <c r="AA5494">
        <f>IFERROR(INDEX(実績DB!$I$3:$I$104,MATCH($B5494&amp;$C5494,実績DB!$J$3:$J$104,0)),"")</f>
        <v/>
      </c>
    </row>
    <row r="5495">
      <c r="A5495" t="n">
        <v>5493</v>
      </c>
      <c r="B5495" t="inlineStr">
        <is>
          <t>九州</t>
        </is>
      </c>
      <c r="C5495" t="inlineStr">
        <is>
          <t>槻田系統開閉所</t>
        </is>
      </c>
      <c r="D5495" t="inlineStr">
        <is>
          <t>福岡県</t>
        </is>
      </c>
      <c r="E5495" t="n">
        <v>220</v>
      </c>
      <c r="G5495" s="3" t="n">
        <v>33.861288</v>
      </c>
      <c r="H5495" s="3" t="n">
        <v>130.847477</v>
      </c>
      <c r="I5495" t="inlineStr">
        <is>
          <t>OSM実測</t>
        </is>
      </c>
      <c r="R5495" s="4">
        <f>IF(COUNT($M5495:$N5495)=0,"",IF(AND(IF($N5495&lt;&gt;"",$N5495,$M5495)&lt;=0,$O5495&lt;&gt;"可"),"警告",""))</f>
        <v/>
      </c>
      <c r="S5495" s="4">
        <f>IF(COUNT($M5495:$N5495)=0,0,IF(IF($N5495&lt;&gt;"",$N5495,$M5495)&gt;=スコアリング基準!$B$20,スコアリング基準!$C$20,IF(IF($N5495&lt;&gt;"",$N5495,$M5495)&gt;=スコアリング基準!$B$21,スコアリング基準!$C$21,IF(IF($N5495&lt;&gt;"",$N5495,$M5495)&gt;0,スコアリング基準!$C$22,0))))</f>
        <v/>
      </c>
      <c r="T5495" s="4">
        <f>IF($O5495="可",スコアリング基準!$C$23,0)</f>
        <v/>
      </c>
      <c r="U5495" s="4">
        <f>IF(OR(COUNT($K5495:$L5495)&lt;2,$K5495=0),0,IF(ABS($L5495)/$K5495&lt;=スコアリング基準!$B$24,スコアリング基準!$C$24,IF(ABS($L5495)/$K5495&lt;=スコアリング基準!$B$25,スコアリング基準!$C$25,IF(ABS($L5495)/$K5495&lt;=スコアリング基準!$B$26,スコアリング基準!$C$26,0))))</f>
        <v/>
      </c>
      <c r="V5495" s="4">
        <f>IF($P5495="なし",スコアリング基準!$C$27,0)</f>
        <v/>
      </c>
      <c r="W5495" s="4">
        <f>IF($F5495="",0,IF(ISNUMBER($F5495),IF($F5495&lt;=スコアリング基準!$B$28,スコアリング基準!$C$28,スコアリング基準!$C$29),0))</f>
        <v/>
      </c>
      <c r="X5495" s="4">
        <f>IFERROR(VLOOKUP($B5495,スコアリング基準!$A$36:$B$46,2,FALSE),0)</f>
        <v/>
      </c>
      <c r="Y5495" s="4">
        <f>SUM($S5495:$X5495)</f>
        <v/>
      </c>
      <c r="Z5495" s="4">
        <f>IF(COUNT($M5495:$N5495)=0,"データ無",IF($Y5495&gt;=スコアリング基準!$B$30,"S",IF($Y5495&gt;=スコアリング基準!$B$31,"A",IF($Y5495&gt;=スコアリング基準!$B$32,"B","C"))))</f>
        <v/>
      </c>
      <c r="AA5495">
        <f>IFERROR(INDEX(実績DB!$I$3:$I$104,MATCH($B5495&amp;$C5495,実績DB!$J$3:$J$104,0)),"")</f>
        <v/>
      </c>
    </row>
    <row r="5496">
      <c r="A5496" t="n">
        <v>5494</v>
      </c>
      <c r="B5496" t="inlineStr">
        <is>
          <t>九州</t>
        </is>
      </c>
      <c r="C5496" t="inlineStr">
        <is>
          <t>武雄変電所</t>
        </is>
      </c>
      <c r="D5496" t="inlineStr">
        <is>
          <t>佐賀県</t>
        </is>
      </c>
      <c r="E5496" t="n">
        <v>220</v>
      </c>
      <c r="G5496" s="3" t="n">
        <v>33.180838</v>
      </c>
      <c r="H5496" s="3" t="n">
        <v>130.011212</v>
      </c>
      <c r="I5496" t="inlineStr">
        <is>
          <t>OSM実測</t>
        </is>
      </c>
      <c r="J5496" t="n">
        <v>261</v>
      </c>
      <c r="K5496" t="n">
        <v>175</v>
      </c>
      <c r="L5496" t="n">
        <v>-297</v>
      </c>
      <c r="O5496" t="inlineStr">
        <is>
          <t>可</t>
        </is>
      </c>
      <c r="P5496" t="inlineStr">
        <is>
          <t>有り</t>
        </is>
      </c>
      <c r="R5496" s="4">
        <f>IF(COUNT($M5496:$N5496)=0,"",IF(AND(IF($N5496&lt;&gt;"",$N5496,$M5496)&lt;=0,$O5496&lt;&gt;"可"),"警告",""))</f>
        <v/>
      </c>
      <c r="S5496" s="4">
        <f>IF(COUNT($M5496:$N5496)=0,0,IF(IF($N5496&lt;&gt;"",$N5496,$M5496)&gt;=スコアリング基準!$B$20,スコアリング基準!$C$20,IF(IF($N5496&lt;&gt;"",$N5496,$M5496)&gt;=スコアリング基準!$B$21,スコアリング基準!$C$21,IF(IF($N5496&lt;&gt;"",$N5496,$M5496)&gt;0,スコアリング基準!$C$22,0))))</f>
        <v/>
      </c>
      <c r="T5496" s="4">
        <f>IF($O5496="可",スコアリング基準!$C$23,0)</f>
        <v/>
      </c>
      <c r="U5496" s="4">
        <f>IF(OR(COUNT($K5496:$L5496)&lt;2,$K5496=0),0,IF(ABS($L5496)/$K5496&lt;=スコアリング基準!$B$24,スコアリング基準!$C$24,IF(ABS($L5496)/$K5496&lt;=スコアリング基準!$B$25,スコアリング基準!$C$25,IF(ABS($L5496)/$K5496&lt;=スコアリング基準!$B$26,スコアリング基準!$C$26,0))))</f>
        <v/>
      </c>
      <c r="V5496" s="4">
        <f>IF($P5496="なし",スコアリング基準!$C$27,0)</f>
        <v/>
      </c>
      <c r="W5496" s="4">
        <f>IF($F5496="",0,IF(ISNUMBER($F5496),IF($F5496&lt;=スコアリング基準!$B$28,スコアリング基準!$C$28,スコアリング基準!$C$29),0))</f>
        <v/>
      </c>
      <c r="X5496" s="4">
        <f>IFERROR(VLOOKUP($B5496,スコアリング基準!$A$36:$B$46,2,FALSE),0)</f>
        <v/>
      </c>
      <c r="Y5496" s="4">
        <f>SUM($S5496:$X5496)</f>
        <v/>
      </c>
      <c r="Z5496" s="4">
        <f>IF(COUNT($M5496:$N5496)=0,"データ無",IF($Y5496&gt;=スコアリング基準!$B$30,"S",IF($Y5496&gt;=スコアリング基準!$B$31,"A",IF($Y5496&gt;=スコアリング基準!$B$32,"B","C"))))</f>
        <v/>
      </c>
      <c r="AA5496">
        <f>IFERROR(INDEX(実績DB!$I$3:$I$104,MATCH($B5496&amp;$C5496,実績DB!$J$3:$J$104,0)),"")</f>
        <v/>
      </c>
    </row>
    <row r="5497">
      <c r="A5497" t="n">
        <v>5495</v>
      </c>
      <c r="B5497" t="inlineStr">
        <is>
          <t>九州</t>
        </is>
      </c>
      <c r="C5497" t="inlineStr">
        <is>
          <t>海崎変電所</t>
        </is>
      </c>
      <c r="D5497" t="inlineStr">
        <is>
          <t>大分県</t>
        </is>
      </c>
      <c r="E5497" t="n">
        <v>220</v>
      </c>
      <c r="G5497" s="3" t="n">
        <v>32.996106</v>
      </c>
      <c r="H5497" s="3" t="n">
        <v>131.881274</v>
      </c>
      <c r="I5497" t="inlineStr">
        <is>
          <t>OSM実測</t>
        </is>
      </c>
      <c r="J5497" t="n">
        <v>473</v>
      </c>
      <c r="K5497" t="n">
        <v>296</v>
      </c>
      <c r="L5497" t="n">
        <v>-111</v>
      </c>
      <c r="O5497" t="inlineStr">
        <is>
          <t>可</t>
        </is>
      </c>
      <c r="P5497" t="inlineStr">
        <is>
          <t>有り</t>
        </is>
      </c>
      <c r="R5497" s="4">
        <f>IF(COUNT($M5497:$N5497)=0,"",IF(AND(IF($N5497&lt;&gt;"",$N5497,$M5497)&lt;=0,$O5497&lt;&gt;"可"),"警告",""))</f>
        <v/>
      </c>
      <c r="S5497" s="4">
        <f>IF(COUNT($M5497:$N5497)=0,0,IF(IF($N5497&lt;&gt;"",$N5497,$M5497)&gt;=スコアリング基準!$B$20,スコアリング基準!$C$20,IF(IF($N5497&lt;&gt;"",$N5497,$M5497)&gt;=スコアリング基準!$B$21,スコアリング基準!$C$21,IF(IF($N5497&lt;&gt;"",$N5497,$M5497)&gt;0,スコアリング基準!$C$22,0))))</f>
        <v/>
      </c>
      <c r="T5497" s="4">
        <f>IF($O5497="可",スコアリング基準!$C$23,0)</f>
        <v/>
      </c>
      <c r="U5497" s="4">
        <f>IF(OR(COUNT($K5497:$L5497)&lt;2,$K5497=0),0,IF(ABS($L5497)/$K5497&lt;=スコアリング基準!$B$24,スコアリング基準!$C$24,IF(ABS($L5497)/$K5497&lt;=スコアリング基準!$B$25,スコアリング基準!$C$25,IF(ABS($L5497)/$K5497&lt;=スコアリング基準!$B$26,スコアリング基準!$C$26,0))))</f>
        <v/>
      </c>
      <c r="V5497" s="4">
        <f>IF($P5497="なし",スコアリング基準!$C$27,0)</f>
        <v/>
      </c>
      <c r="W5497" s="4">
        <f>IF($F5497="",0,IF(ISNUMBER($F5497),IF($F5497&lt;=スコアリング基準!$B$28,スコアリング基準!$C$28,スコアリング基準!$C$29),0))</f>
        <v/>
      </c>
      <c r="X5497" s="4">
        <f>IFERROR(VLOOKUP($B5497,スコアリング基準!$A$36:$B$46,2,FALSE),0)</f>
        <v/>
      </c>
      <c r="Y5497" s="4">
        <f>SUM($S5497:$X5497)</f>
        <v/>
      </c>
      <c r="Z5497" s="4">
        <f>IF(COUNT($M5497:$N5497)=0,"データ無",IF($Y5497&gt;=スコアリング基準!$B$30,"S",IF($Y5497&gt;=スコアリング基準!$B$31,"A",IF($Y5497&gt;=スコアリング基準!$B$32,"B","C"))))</f>
        <v/>
      </c>
      <c r="AA5497">
        <f>IFERROR(INDEX(実績DB!$I$3:$I$104,MATCH($B5497&amp;$C5497,実績DB!$J$3:$J$104,0)),"")</f>
        <v/>
      </c>
    </row>
    <row r="5498">
      <c r="A5498" t="n">
        <v>5496</v>
      </c>
      <c r="B5498" t="inlineStr">
        <is>
          <t>九州</t>
        </is>
      </c>
      <c r="C5498" t="inlineStr">
        <is>
          <t>筑豊変電所</t>
        </is>
      </c>
      <c r="D5498" t="inlineStr">
        <is>
          <t>福岡県</t>
        </is>
      </c>
      <c r="E5498" t="n">
        <v>220</v>
      </c>
      <c r="G5498" s="3" t="n">
        <v>33.602932</v>
      </c>
      <c r="H5498" s="3" t="n">
        <v>130.760392</v>
      </c>
      <c r="I5498" t="inlineStr">
        <is>
          <t>OSM実測</t>
        </is>
      </c>
      <c r="J5498" t="n">
        <v>836</v>
      </c>
      <c r="K5498" t="n">
        <v>696</v>
      </c>
      <c r="L5498" t="n">
        <v>-866</v>
      </c>
      <c r="O5498" t="inlineStr">
        <is>
          <t>可</t>
        </is>
      </c>
      <c r="P5498" t="inlineStr">
        <is>
          <t>なし</t>
        </is>
      </c>
      <c r="R5498" s="4">
        <f>IF(COUNT($M5498:$N5498)=0,"",IF(AND(IF($N5498&lt;&gt;"",$N5498,$M5498)&lt;=0,$O5498&lt;&gt;"可"),"警告",""))</f>
        <v/>
      </c>
      <c r="S5498" s="4">
        <f>IF(COUNT($M5498:$N5498)=0,0,IF(IF($N5498&lt;&gt;"",$N5498,$M5498)&gt;=スコアリング基準!$B$20,スコアリング基準!$C$20,IF(IF($N5498&lt;&gt;"",$N5498,$M5498)&gt;=スコアリング基準!$B$21,スコアリング基準!$C$21,IF(IF($N5498&lt;&gt;"",$N5498,$M5498)&gt;0,スコアリング基準!$C$22,0))))</f>
        <v/>
      </c>
      <c r="T5498" s="4">
        <f>IF($O5498="可",スコアリング基準!$C$23,0)</f>
        <v/>
      </c>
      <c r="U5498" s="4">
        <f>IF(OR(COUNT($K5498:$L5498)&lt;2,$K5498=0),0,IF(ABS($L5498)/$K5498&lt;=スコアリング基準!$B$24,スコアリング基準!$C$24,IF(ABS($L5498)/$K5498&lt;=スコアリング基準!$B$25,スコアリング基準!$C$25,IF(ABS($L5498)/$K5498&lt;=スコアリング基準!$B$26,スコアリング基準!$C$26,0))))</f>
        <v/>
      </c>
      <c r="V5498" s="4">
        <f>IF($P5498="なし",スコアリング基準!$C$27,0)</f>
        <v/>
      </c>
      <c r="W5498" s="4">
        <f>IF($F5498="",0,IF(ISNUMBER($F5498),IF($F5498&lt;=スコアリング基準!$B$28,スコアリング基準!$C$28,スコアリング基準!$C$29),0))</f>
        <v/>
      </c>
      <c r="X5498" s="4">
        <f>IFERROR(VLOOKUP($B5498,スコアリング基準!$A$36:$B$46,2,FALSE),0)</f>
        <v/>
      </c>
      <c r="Y5498" s="4">
        <f>SUM($S5498:$X5498)</f>
        <v/>
      </c>
      <c r="Z5498" s="4">
        <f>IF(COUNT($M5498:$N5498)=0,"データ無",IF($Y5498&gt;=スコアリング基準!$B$30,"S",IF($Y5498&gt;=スコアリング基準!$B$31,"A",IF($Y5498&gt;=スコアリング基準!$B$32,"B","C"))))</f>
        <v/>
      </c>
      <c r="AA5498">
        <f>IFERROR(INDEX(実績DB!$I$3:$I$104,MATCH($B5498&amp;$C5498,実績DB!$J$3:$J$104,0)),"")</f>
        <v/>
      </c>
    </row>
    <row r="5499">
      <c r="A5499" t="n">
        <v>5497</v>
      </c>
      <c r="B5499" t="inlineStr">
        <is>
          <t>九州</t>
        </is>
      </c>
      <c r="C5499" t="inlineStr">
        <is>
          <t>苅田変電所</t>
        </is>
      </c>
      <c r="D5499" t="inlineStr">
        <is>
          <t>福岡県</t>
        </is>
      </c>
      <c r="E5499" t="n">
        <v>220</v>
      </c>
      <c r="G5499" s="3" t="n">
        <v>33.788553</v>
      </c>
      <c r="H5499" s="3" t="n">
        <v>130.996028</v>
      </c>
      <c r="I5499" t="inlineStr">
        <is>
          <t>OSM実測</t>
        </is>
      </c>
      <c r="J5499" t="n">
        <v>400</v>
      </c>
      <c r="K5499" t="n">
        <v>213</v>
      </c>
      <c r="L5499" t="n">
        <v>-286</v>
      </c>
      <c r="O5499" t="inlineStr">
        <is>
          <t>可</t>
        </is>
      </c>
      <c r="P5499" t="inlineStr">
        <is>
          <t>有り</t>
        </is>
      </c>
      <c r="R5499" s="4">
        <f>IF(COUNT($M5499:$N5499)=0,"",IF(AND(IF($N5499&lt;&gt;"",$N5499,$M5499)&lt;=0,$O5499&lt;&gt;"可"),"警告",""))</f>
        <v/>
      </c>
      <c r="S5499" s="4">
        <f>IF(COUNT($M5499:$N5499)=0,0,IF(IF($N5499&lt;&gt;"",$N5499,$M5499)&gt;=スコアリング基準!$B$20,スコアリング基準!$C$20,IF(IF($N5499&lt;&gt;"",$N5499,$M5499)&gt;=スコアリング基準!$B$21,スコアリング基準!$C$21,IF(IF($N5499&lt;&gt;"",$N5499,$M5499)&gt;0,スコアリング基準!$C$22,0))))</f>
        <v/>
      </c>
      <c r="T5499" s="4">
        <f>IF($O5499="可",スコアリング基準!$C$23,0)</f>
        <v/>
      </c>
      <c r="U5499" s="4">
        <f>IF(OR(COUNT($K5499:$L5499)&lt;2,$K5499=0),0,IF(ABS($L5499)/$K5499&lt;=スコアリング基準!$B$24,スコアリング基準!$C$24,IF(ABS($L5499)/$K5499&lt;=スコアリング基準!$B$25,スコアリング基準!$C$25,IF(ABS($L5499)/$K5499&lt;=スコアリング基準!$B$26,スコアリング基準!$C$26,0))))</f>
        <v/>
      </c>
      <c r="V5499" s="4">
        <f>IF($P5499="なし",スコアリング基準!$C$27,0)</f>
        <v/>
      </c>
      <c r="W5499" s="4">
        <f>IF($F5499="",0,IF(ISNUMBER($F5499),IF($F5499&lt;=スコアリング基準!$B$28,スコアリング基準!$C$28,スコアリング基準!$C$29),0))</f>
        <v/>
      </c>
      <c r="X5499" s="4">
        <f>IFERROR(VLOOKUP($B5499,スコアリング基準!$A$36:$B$46,2,FALSE),0)</f>
        <v/>
      </c>
      <c r="Y5499" s="4">
        <f>SUM($S5499:$X5499)</f>
        <v/>
      </c>
      <c r="Z5499" s="4">
        <f>IF(COUNT($M5499:$N5499)=0,"データ無",IF($Y5499&gt;=スコアリング基準!$B$30,"S",IF($Y5499&gt;=スコアリング基準!$B$31,"A",IF($Y5499&gt;=スコアリング基準!$B$32,"B","C"))))</f>
        <v/>
      </c>
      <c r="AA5499">
        <f>IFERROR(INDEX(実績DB!$I$3:$I$104,MATCH($B5499&amp;$C5499,実績DB!$J$3:$J$104,0)),"")</f>
        <v/>
      </c>
    </row>
    <row r="5500">
      <c r="A5500" t="n">
        <v>5498</v>
      </c>
      <c r="B5500" t="inlineStr">
        <is>
          <t>九州</t>
        </is>
      </c>
      <c r="C5500" t="inlineStr">
        <is>
          <t>若松変電所</t>
        </is>
      </c>
      <c r="D5500" t="inlineStr">
        <is>
          <t>福岡県</t>
        </is>
      </c>
      <c r="E5500" t="n">
        <v>220</v>
      </c>
      <c r="G5500" s="3" t="n">
        <v>33.92571</v>
      </c>
      <c r="H5500" s="3" t="n">
        <v>130.740119</v>
      </c>
      <c r="I5500" t="inlineStr">
        <is>
          <t>OSM実測</t>
        </is>
      </c>
      <c r="J5500" t="n">
        <v>447</v>
      </c>
      <c r="K5500" t="n">
        <v>307</v>
      </c>
      <c r="L5500" t="n">
        <v>-335</v>
      </c>
      <c r="O5500" t="inlineStr">
        <is>
          <t>可</t>
        </is>
      </c>
      <c r="P5500" t="inlineStr">
        <is>
          <t>有り</t>
        </is>
      </c>
      <c r="R5500" s="4">
        <f>IF(COUNT($M5500:$N5500)=0,"",IF(AND(IF($N5500&lt;&gt;"",$N5500,$M5500)&lt;=0,$O5500&lt;&gt;"可"),"警告",""))</f>
        <v/>
      </c>
      <c r="S5500" s="4">
        <f>IF(COUNT($M5500:$N5500)=0,0,IF(IF($N5500&lt;&gt;"",$N5500,$M5500)&gt;=スコアリング基準!$B$20,スコアリング基準!$C$20,IF(IF($N5500&lt;&gt;"",$N5500,$M5500)&gt;=スコアリング基準!$B$21,スコアリング基準!$C$21,IF(IF($N5500&lt;&gt;"",$N5500,$M5500)&gt;0,スコアリング基準!$C$22,0))))</f>
        <v/>
      </c>
      <c r="T5500" s="4">
        <f>IF($O5500="可",スコアリング基準!$C$23,0)</f>
        <v/>
      </c>
      <c r="U5500" s="4">
        <f>IF(OR(COUNT($K5500:$L5500)&lt;2,$K5500=0),0,IF(ABS($L5500)/$K5500&lt;=スコアリング基準!$B$24,スコアリング基準!$C$24,IF(ABS($L5500)/$K5500&lt;=スコアリング基準!$B$25,スコアリング基準!$C$25,IF(ABS($L5500)/$K5500&lt;=スコアリング基準!$B$26,スコアリング基準!$C$26,0))))</f>
        <v/>
      </c>
      <c r="V5500" s="4">
        <f>IF($P5500="なし",スコアリング基準!$C$27,0)</f>
        <v/>
      </c>
      <c r="W5500" s="4">
        <f>IF($F5500="",0,IF(ISNUMBER($F5500),IF($F5500&lt;=スコアリング基準!$B$28,スコアリング基準!$C$28,スコアリング基準!$C$29),0))</f>
        <v/>
      </c>
      <c r="X5500" s="4">
        <f>IFERROR(VLOOKUP($B5500,スコアリング基準!$A$36:$B$46,2,FALSE),0)</f>
        <v/>
      </c>
      <c r="Y5500" s="4">
        <f>SUM($S5500:$X5500)</f>
        <v/>
      </c>
      <c r="Z5500" s="4">
        <f>IF(COUNT($M5500:$N5500)=0,"データ無",IF($Y5500&gt;=スコアリング基準!$B$30,"S",IF($Y5500&gt;=スコアリング基準!$B$31,"A",IF($Y5500&gt;=スコアリング基準!$B$32,"B","C"))))</f>
        <v/>
      </c>
      <c r="AA5500">
        <f>IFERROR(INDEX(実績DB!$I$3:$I$104,MATCH($B5500&amp;$C5500,実績DB!$J$3:$J$104,0)),"")</f>
        <v/>
      </c>
    </row>
    <row r="5501">
      <c r="A5501" t="n">
        <v>5499</v>
      </c>
      <c r="B5501" t="inlineStr">
        <is>
          <t>九州</t>
        </is>
      </c>
      <c r="C5501" t="inlineStr">
        <is>
          <t>西大分変電所</t>
        </is>
      </c>
      <c r="D5501" t="inlineStr">
        <is>
          <t>大分県</t>
        </is>
      </c>
      <c r="E5501" t="n">
        <v>220</v>
      </c>
      <c r="G5501" s="3" t="n">
        <v>33.188229</v>
      </c>
      <c r="H5501" s="3" t="n">
        <v>131.511805</v>
      </c>
      <c r="I5501" t="inlineStr">
        <is>
          <t>OSM実測</t>
        </is>
      </c>
      <c r="J5501" t="n">
        <v>519</v>
      </c>
      <c r="K5501" t="n">
        <v>418</v>
      </c>
      <c r="L5501" t="n">
        <v>-662</v>
      </c>
      <c r="O5501" t="inlineStr">
        <is>
          <t>可</t>
        </is>
      </c>
      <c r="P5501" t="inlineStr">
        <is>
          <t>有り</t>
        </is>
      </c>
      <c r="R5501" s="4">
        <f>IF(COUNT($M5501:$N5501)=0,"",IF(AND(IF($N5501&lt;&gt;"",$N5501,$M5501)&lt;=0,$O5501&lt;&gt;"可"),"警告",""))</f>
        <v/>
      </c>
      <c r="S5501" s="4">
        <f>IF(COUNT($M5501:$N5501)=0,0,IF(IF($N5501&lt;&gt;"",$N5501,$M5501)&gt;=スコアリング基準!$B$20,スコアリング基準!$C$20,IF(IF($N5501&lt;&gt;"",$N5501,$M5501)&gt;=スコアリング基準!$B$21,スコアリング基準!$C$21,IF(IF($N5501&lt;&gt;"",$N5501,$M5501)&gt;0,スコアリング基準!$C$22,0))))</f>
        <v/>
      </c>
      <c r="T5501" s="4">
        <f>IF($O5501="可",スコアリング基準!$C$23,0)</f>
        <v/>
      </c>
      <c r="U5501" s="4">
        <f>IF(OR(COUNT($K5501:$L5501)&lt;2,$K5501=0),0,IF(ABS($L5501)/$K5501&lt;=スコアリング基準!$B$24,スコアリング基準!$C$24,IF(ABS($L5501)/$K5501&lt;=スコアリング基準!$B$25,スコアリング基準!$C$25,IF(ABS($L5501)/$K5501&lt;=スコアリング基準!$B$26,スコアリング基準!$C$26,0))))</f>
        <v/>
      </c>
      <c r="V5501" s="4">
        <f>IF($P5501="なし",スコアリング基準!$C$27,0)</f>
        <v/>
      </c>
      <c r="W5501" s="4">
        <f>IF($F5501="",0,IF(ISNUMBER($F5501),IF($F5501&lt;=スコアリング基準!$B$28,スコアリング基準!$C$28,スコアリング基準!$C$29),0))</f>
        <v/>
      </c>
      <c r="X5501" s="4">
        <f>IFERROR(VLOOKUP($B5501,スコアリング基準!$A$36:$B$46,2,FALSE),0)</f>
        <v/>
      </c>
      <c r="Y5501" s="4">
        <f>SUM($S5501:$X5501)</f>
        <v/>
      </c>
      <c r="Z5501" s="4">
        <f>IF(COUNT($M5501:$N5501)=0,"データ無",IF($Y5501&gt;=スコアリング基準!$B$30,"S",IF($Y5501&gt;=スコアリング基準!$B$31,"A",IF($Y5501&gt;=スコアリング基準!$B$32,"B","C"))))</f>
        <v/>
      </c>
      <c r="AA5501">
        <f>IFERROR(INDEX(実績DB!$I$3:$I$104,MATCH($B5501&amp;$C5501,実績DB!$J$3:$J$104,0)),"")</f>
        <v/>
      </c>
    </row>
    <row r="5502">
      <c r="A5502" t="n">
        <v>5500</v>
      </c>
      <c r="B5502" t="inlineStr">
        <is>
          <t>九州</t>
        </is>
      </c>
      <c r="C5502" t="inlineStr">
        <is>
          <t>西福岡変電所</t>
        </is>
      </c>
      <c r="D5502" t="inlineStr">
        <is>
          <t>福岡県</t>
        </is>
      </c>
      <c r="E5502" t="n">
        <v>220</v>
      </c>
      <c r="G5502" s="3" t="n">
        <v>33.532733</v>
      </c>
      <c r="H5502" s="3" t="n">
        <v>130.388341</v>
      </c>
      <c r="I5502" t="inlineStr">
        <is>
          <t>OSM実測</t>
        </is>
      </c>
      <c r="J5502" t="n">
        <v>450</v>
      </c>
      <c r="K5502" t="n">
        <v>237</v>
      </c>
      <c r="L5502" t="n">
        <v>69</v>
      </c>
      <c r="O5502" t="inlineStr">
        <is>
          <t>可</t>
        </is>
      </c>
      <c r="P5502" t="inlineStr">
        <is>
          <t>なし</t>
        </is>
      </c>
      <c r="R5502" s="4">
        <f>IF(COUNT($M5502:$N5502)=0,"",IF(AND(IF($N5502&lt;&gt;"",$N5502,$M5502)&lt;=0,$O5502&lt;&gt;"可"),"警告",""))</f>
        <v/>
      </c>
      <c r="S5502" s="4">
        <f>IF(COUNT($M5502:$N5502)=0,0,IF(IF($N5502&lt;&gt;"",$N5502,$M5502)&gt;=スコアリング基準!$B$20,スコアリング基準!$C$20,IF(IF($N5502&lt;&gt;"",$N5502,$M5502)&gt;=スコアリング基準!$B$21,スコアリング基準!$C$21,IF(IF($N5502&lt;&gt;"",$N5502,$M5502)&gt;0,スコアリング基準!$C$22,0))))</f>
        <v/>
      </c>
      <c r="T5502" s="4">
        <f>IF($O5502="可",スコアリング基準!$C$23,0)</f>
        <v/>
      </c>
      <c r="U5502" s="4">
        <f>IF(OR(COUNT($K5502:$L5502)&lt;2,$K5502=0),0,IF(ABS($L5502)/$K5502&lt;=スコアリング基準!$B$24,スコアリング基準!$C$24,IF(ABS($L5502)/$K5502&lt;=スコアリング基準!$B$25,スコアリング基準!$C$25,IF(ABS($L5502)/$K5502&lt;=スコアリング基準!$B$26,スコアリング基準!$C$26,0))))</f>
        <v/>
      </c>
      <c r="V5502" s="4">
        <f>IF($P5502="なし",スコアリング基準!$C$27,0)</f>
        <v/>
      </c>
      <c r="W5502" s="4">
        <f>IF($F5502="",0,IF(ISNUMBER($F5502),IF($F5502&lt;=スコアリング基準!$B$28,スコアリング基準!$C$28,スコアリング基準!$C$29),0))</f>
        <v/>
      </c>
      <c r="X5502" s="4">
        <f>IFERROR(VLOOKUP($B5502,スコアリング基準!$A$36:$B$46,2,FALSE),0)</f>
        <v/>
      </c>
      <c r="Y5502" s="4">
        <f>SUM($S5502:$X5502)</f>
        <v/>
      </c>
      <c r="Z5502" s="4">
        <f>IF(COUNT($M5502:$N5502)=0,"データ無",IF($Y5502&gt;=スコアリング基準!$B$30,"S",IF($Y5502&gt;=スコアリング基準!$B$31,"A",IF($Y5502&gt;=スコアリング基準!$B$32,"B","C"))))</f>
        <v/>
      </c>
      <c r="AA5502">
        <f>IFERROR(INDEX(実績DB!$I$3:$I$104,MATCH($B5502&amp;$C5502,実績DB!$J$3:$J$104,0)),"")</f>
        <v/>
      </c>
    </row>
    <row r="5503">
      <c r="A5503" t="n">
        <v>5501</v>
      </c>
      <c r="B5503" t="inlineStr">
        <is>
          <t>九州</t>
        </is>
      </c>
      <c r="C5503" t="inlineStr">
        <is>
          <t>西谷変電所</t>
        </is>
      </c>
      <c r="D5503" t="inlineStr">
        <is>
          <t>福岡県</t>
        </is>
      </c>
      <c r="E5503" t="n">
        <v>220</v>
      </c>
      <c r="G5503" s="3" t="n">
        <v>33.827543</v>
      </c>
      <c r="H5503" s="3" t="n">
        <v>130.85009</v>
      </c>
      <c r="I5503" t="inlineStr">
        <is>
          <t>OSM実測</t>
        </is>
      </c>
      <c r="J5503" t="n">
        <v>566</v>
      </c>
      <c r="K5503" t="n">
        <v>356</v>
      </c>
      <c r="L5503" t="n">
        <v>50</v>
      </c>
      <c r="O5503" t="inlineStr">
        <is>
          <t>可</t>
        </is>
      </c>
      <c r="P5503" t="inlineStr">
        <is>
          <t>有り</t>
        </is>
      </c>
      <c r="R5503" s="4">
        <f>IF(COUNT($M5503:$N5503)=0,"",IF(AND(IF($N5503&lt;&gt;"",$N5503,$M5503)&lt;=0,$O5503&lt;&gt;"可"),"警告",""))</f>
        <v/>
      </c>
      <c r="S5503" s="4">
        <f>IF(COUNT($M5503:$N5503)=0,0,IF(IF($N5503&lt;&gt;"",$N5503,$M5503)&gt;=スコアリング基準!$B$20,スコアリング基準!$C$20,IF(IF($N5503&lt;&gt;"",$N5503,$M5503)&gt;=スコアリング基準!$B$21,スコアリング基準!$C$21,IF(IF($N5503&lt;&gt;"",$N5503,$M5503)&gt;0,スコアリング基準!$C$22,0))))</f>
        <v/>
      </c>
      <c r="T5503" s="4">
        <f>IF($O5503="可",スコアリング基準!$C$23,0)</f>
        <v/>
      </c>
      <c r="U5503" s="4">
        <f>IF(OR(COUNT($K5503:$L5503)&lt;2,$K5503=0),0,IF(ABS($L5503)/$K5503&lt;=スコアリング基準!$B$24,スコアリング基準!$C$24,IF(ABS($L5503)/$K5503&lt;=スコアリング基準!$B$25,スコアリング基準!$C$25,IF(ABS($L5503)/$K5503&lt;=スコアリング基準!$B$26,スコアリング基準!$C$26,0))))</f>
        <v/>
      </c>
      <c r="V5503" s="4">
        <f>IF($P5503="なし",スコアリング基準!$C$27,0)</f>
        <v/>
      </c>
      <c r="W5503" s="4">
        <f>IF($F5503="",0,IF(ISNUMBER($F5503),IF($F5503&lt;=スコアリング基準!$B$28,スコアリング基準!$C$28,スコアリング基準!$C$29),0))</f>
        <v/>
      </c>
      <c r="X5503" s="4">
        <f>IFERROR(VLOOKUP($B5503,スコアリング基準!$A$36:$B$46,2,FALSE),0)</f>
        <v/>
      </c>
      <c r="Y5503" s="4">
        <f>SUM($S5503:$X5503)</f>
        <v/>
      </c>
      <c r="Z5503" s="4">
        <f>IF(COUNT($M5503:$N5503)=0,"データ無",IF($Y5503&gt;=スコアリング基準!$B$30,"S",IF($Y5503&gt;=スコアリング基準!$B$31,"A",IF($Y5503&gt;=スコアリング基準!$B$32,"B","C"))))</f>
        <v/>
      </c>
      <c r="AA5503">
        <f>IFERROR(INDEX(実績DB!$I$3:$I$104,MATCH($B5503&amp;$C5503,実績DB!$J$3:$J$104,0)),"")</f>
        <v/>
      </c>
    </row>
    <row r="5504">
      <c r="A5504" t="n">
        <v>5502</v>
      </c>
      <c r="B5504" t="inlineStr">
        <is>
          <t>九州</t>
        </is>
      </c>
      <c r="C5504" t="inlineStr">
        <is>
          <t>諫早変電所</t>
        </is>
      </c>
      <c r="D5504" t="inlineStr">
        <is>
          <t>長崎県</t>
        </is>
      </c>
      <c r="E5504" t="n">
        <v>220</v>
      </c>
      <c r="G5504" s="3" t="n">
        <v>32.830707</v>
      </c>
      <c r="H5504" s="3" t="n">
        <v>130.019679</v>
      </c>
      <c r="I5504" t="inlineStr">
        <is>
          <t>OSM実測</t>
        </is>
      </c>
      <c r="J5504" t="n">
        <v>700</v>
      </c>
      <c r="K5504" t="n">
        <v>538</v>
      </c>
      <c r="L5504" t="n">
        <v>-344</v>
      </c>
      <c r="O5504" t="inlineStr">
        <is>
          <t>可</t>
        </is>
      </c>
      <c r="P5504" t="inlineStr">
        <is>
          <t>なし</t>
        </is>
      </c>
      <c r="R5504" s="4">
        <f>IF(COUNT($M5504:$N5504)=0,"",IF(AND(IF($N5504&lt;&gt;"",$N5504,$M5504)&lt;=0,$O5504&lt;&gt;"可"),"警告",""))</f>
        <v/>
      </c>
      <c r="S5504" s="4">
        <f>IF(COUNT($M5504:$N5504)=0,0,IF(IF($N5504&lt;&gt;"",$N5504,$M5504)&gt;=スコアリング基準!$B$20,スコアリング基準!$C$20,IF(IF($N5504&lt;&gt;"",$N5504,$M5504)&gt;=スコアリング基準!$B$21,スコアリング基準!$C$21,IF(IF($N5504&lt;&gt;"",$N5504,$M5504)&gt;0,スコアリング基準!$C$22,0))))</f>
        <v/>
      </c>
      <c r="T5504" s="4">
        <f>IF($O5504="可",スコアリング基準!$C$23,0)</f>
        <v/>
      </c>
      <c r="U5504" s="4">
        <f>IF(OR(COUNT($K5504:$L5504)&lt;2,$K5504=0),0,IF(ABS($L5504)/$K5504&lt;=スコアリング基準!$B$24,スコアリング基準!$C$24,IF(ABS($L5504)/$K5504&lt;=スコアリング基準!$B$25,スコアリング基準!$C$25,IF(ABS($L5504)/$K5504&lt;=スコアリング基準!$B$26,スコアリング基準!$C$26,0))))</f>
        <v/>
      </c>
      <c r="V5504" s="4">
        <f>IF($P5504="なし",スコアリング基準!$C$27,0)</f>
        <v/>
      </c>
      <c r="W5504" s="4">
        <f>IF($F5504="",0,IF(ISNUMBER($F5504),IF($F5504&lt;=スコアリング基準!$B$28,スコアリング基準!$C$28,スコアリング基準!$C$29),0))</f>
        <v/>
      </c>
      <c r="X5504" s="4">
        <f>IFERROR(VLOOKUP($B5504,スコアリング基準!$A$36:$B$46,2,FALSE),0)</f>
        <v/>
      </c>
      <c r="Y5504" s="4">
        <f>SUM($S5504:$X5504)</f>
        <v/>
      </c>
      <c r="Z5504" s="4">
        <f>IF(COUNT($M5504:$N5504)=0,"データ無",IF($Y5504&gt;=スコアリング基準!$B$30,"S",IF($Y5504&gt;=スコアリング基準!$B$31,"A",IF($Y5504&gt;=スコアリング基準!$B$32,"B","C"))))</f>
        <v/>
      </c>
      <c r="AA5504">
        <f>IFERROR(INDEX(実績DB!$I$3:$I$104,MATCH($B5504&amp;$C5504,実績DB!$J$3:$J$104,0)),"")</f>
        <v/>
      </c>
    </row>
    <row r="5505">
      <c r="A5505" t="n">
        <v>5503</v>
      </c>
      <c r="B5505" t="inlineStr">
        <is>
          <t>九州</t>
        </is>
      </c>
      <c r="C5505" t="inlineStr">
        <is>
          <t>赤坂変電所</t>
        </is>
      </c>
      <c r="D5505" t="inlineStr">
        <is>
          <t>福岡県</t>
        </is>
      </c>
      <c r="E5505" t="n">
        <v>220</v>
      </c>
      <c r="G5505" s="3" t="n">
        <v>33.587765</v>
      </c>
      <c r="H5505" s="3" t="n">
        <v>130.389671</v>
      </c>
      <c r="I5505" t="inlineStr">
        <is>
          <t>OSM実測</t>
        </is>
      </c>
      <c r="J5505" t="n">
        <v>570</v>
      </c>
      <c r="K5505" t="n">
        <v>285</v>
      </c>
      <c r="L5505" t="n">
        <v>103</v>
      </c>
      <c r="O5505" t="inlineStr">
        <is>
          <t>可</t>
        </is>
      </c>
      <c r="P5505" t="inlineStr">
        <is>
          <t>なし</t>
        </is>
      </c>
      <c r="R5505" s="4">
        <f>IF(COUNT($M5505:$N5505)=0,"",IF(AND(IF($N5505&lt;&gt;"",$N5505,$M5505)&lt;=0,$O5505&lt;&gt;"可"),"警告",""))</f>
        <v/>
      </c>
      <c r="S5505" s="4">
        <f>IF(COUNT($M5505:$N5505)=0,0,IF(IF($N5505&lt;&gt;"",$N5505,$M5505)&gt;=スコアリング基準!$B$20,スコアリング基準!$C$20,IF(IF($N5505&lt;&gt;"",$N5505,$M5505)&gt;=スコアリング基準!$B$21,スコアリング基準!$C$21,IF(IF($N5505&lt;&gt;"",$N5505,$M5505)&gt;0,スコアリング基準!$C$22,0))))</f>
        <v/>
      </c>
      <c r="T5505" s="4">
        <f>IF($O5505="可",スコアリング基準!$C$23,0)</f>
        <v/>
      </c>
      <c r="U5505" s="4">
        <f>IF(OR(COUNT($K5505:$L5505)&lt;2,$K5505=0),0,IF(ABS($L5505)/$K5505&lt;=スコアリング基準!$B$24,スコアリング基準!$C$24,IF(ABS($L5505)/$K5505&lt;=スコアリング基準!$B$25,スコアリング基準!$C$25,IF(ABS($L5505)/$K5505&lt;=スコアリング基準!$B$26,スコアリング基準!$C$26,0))))</f>
        <v/>
      </c>
      <c r="V5505" s="4">
        <f>IF($P5505="なし",スコアリング基準!$C$27,0)</f>
        <v/>
      </c>
      <c r="W5505" s="4">
        <f>IF($F5505="",0,IF(ISNUMBER($F5505),IF($F5505&lt;=スコアリング基準!$B$28,スコアリング基準!$C$28,スコアリング基準!$C$29),0))</f>
        <v/>
      </c>
      <c r="X5505" s="4">
        <f>IFERROR(VLOOKUP($B5505,スコアリング基準!$A$36:$B$46,2,FALSE),0)</f>
        <v/>
      </c>
      <c r="Y5505" s="4">
        <f>SUM($S5505:$X5505)</f>
        <v/>
      </c>
      <c r="Z5505" s="4">
        <f>IF(COUNT($M5505:$N5505)=0,"データ無",IF($Y5505&gt;=スコアリング基準!$B$30,"S",IF($Y5505&gt;=スコアリング基準!$B$31,"A",IF($Y5505&gt;=スコアリング基準!$B$32,"B","C"))))</f>
        <v/>
      </c>
      <c r="AA5505">
        <f>IFERROR(INDEX(実績DB!$I$3:$I$104,MATCH($B5505&amp;$C5505,実績DB!$J$3:$J$104,0)),"")</f>
        <v/>
      </c>
    </row>
    <row r="5506">
      <c r="A5506" t="n">
        <v>5504</v>
      </c>
      <c r="B5506" t="inlineStr">
        <is>
          <t>九州</t>
        </is>
      </c>
      <c r="C5506" t="inlineStr">
        <is>
          <t>速水変電所</t>
        </is>
      </c>
      <c r="D5506" t="inlineStr">
        <is>
          <t>大分県</t>
        </is>
      </c>
      <c r="E5506" t="n">
        <v>220</v>
      </c>
      <c r="G5506" s="3" t="n">
        <v>33.412834</v>
      </c>
      <c r="H5506" s="3" t="n">
        <v>131.534583</v>
      </c>
      <c r="I5506" t="inlineStr">
        <is>
          <t>OSM実測</t>
        </is>
      </c>
      <c r="R5506" s="4">
        <f>IF(COUNT($M5506:$N5506)=0,"",IF(AND(IF($N5506&lt;&gt;"",$N5506,$M5506)&lt;=0,$O5506&lt;&gt;"可"),"警告",""))</f>
        <v/>
      </c>
      <c r="S5506" s="4">
        <f>IF(COUNT($M5506:$N5506)=0,0,IF(IF($N5506&lt;&gt;"",$N5506,$M5506)&gt;=スコアリング基準!$B$20,スコアリング基準!$C$20,IF(IF($N5506&lt;&gt;"",$N5506,$M5506)&gt;=スコアリング基準!$B$21,スコアリング基準!$C$21,IF(IF($N5506&lt;&gt;"",$N5506,$M5506)&gt;0,スコアリング基準!$C$22,0))))</f>
        <v/>
      </c>
      <c r="T5506" s="4">
        <f>IF($O5506="可",スコアリング基準!$C$23,0)</f>
        <v/>
      </c>
      <c r="U5506" s="4">
        <f>IF(OR(COUNT($K5506:$L5506)&lt;2,$K5506=0),0,IF(ABS($L5506)/$K5506&lt;=スコアリング基準!$B$24,スコアリング基準!$C$24,IF(ABS($L5506)/$K5506&lt;=スコアリング基準!$B$25,スコアリング基準!$C$25,IF(ABS($L5506)/$K5506&lt;=スコアリング基準!$B$26,スコアリング基準!$C$26,0))))</f>
        <v/>
      </c>
      <c r="V5506" s="4">
        <f>IF($P5506="なし",スコアリング基準!$C$27,0)</f>
        <v/>
      </c>
      <c r="W5506" s="4">
        <f>IF($F5506="",0,IF(ISNUMBER($F5506),IF($F5506&lt;=スコアリング基準!$B$28,スコアリング基準!$C$28,スコアリング基準!$C$29),0))</f>
        <v/>
      </c>
      <c r="X5506" s="4">
        <f>IFERROR(VLOOKUP($B5506,スコアリング基準!$A$36:$B$46,2,FALSE),0)</f>
        <v/>
      </c>
      <c r="Y5506" s="4">
        <f>SUM($S5506:$X5506)</f>
        <v/>
      </c>
      <c r="Z5506" s="4">
        <f>IF(COUNT($M5506:$N5506)=0,"データ無",IF($Y5506&gt;=スコアリング基準!$B$30,"S",IF($Y5506&gt;=スコアリング基準!$B$31,"A",IF($Y5506&gt;=スコアリング基準!$B$32,"B","C"))))</f>
        <v/>
      </c>
      <c r="AA5506">
        <f>IFERROR(INDEX(実績DB!$I$3:$I$104,MATCH($B5506&amp;$C5506,実績DB!$J$3:$J$104,0)),"")</f>
        <v/>
      </c>
    </row>
    <row r="5507">
      <c r="A5507" t="n">
        <v>5505</v>
      </c>
      <c r="B5507" t="inlineStr">
        <is>
          <t>九州</t>
        </is>
      </c>
      <c r="C5507" t="inlineStr">
        <is>
          <t>都城変電所</t>
        </is>
      </c>
      <c r="D5507" t="inlineStr">
        <is>
          <t>宮崎県</t>
        </is>
      </c>
      <c r="E5507" t="n">
        <v>220</v>
      </c>
      <c r="G5507" s="3" t="n">
        <v>31.757767</v>
      </c>
      <c r="H5507" s="3" t="n">
        <v>131.046956</v>
      </c>
      <c r="I5507" t="inlineStr">
        <is>
          <t>OSM実測</t>
        </is>
      </c>
      <c r="J5507" t="n">
        <v>475</v>
      </c>
      <c r="K5507" t="n">
        <v>237</v>
      </c>
      <c r="L5507" t="n">
        <v>-303</v>
      </c>
      <c r="O5507" t="inlineStr">
        <is>
          <t>可</t>
        </is>
      </c>
      <c r="P5507" t="inlineStr">
        <is>
          <t>有り</t>
        </is>
      </c>
      <c r="R5507" s="4">
        <f>IF(COUNT($M5507:$N5507)=0,"",IF(AND(IF($N5507&lt;&gt;"",$N5507,$M5507)&lt;=0,$O5507&lt;&gt;"可"),"警告",""))</f>
        <v/>
      </c>
      <c r="S5507" s="4">
        <f>IF(COUNT($M5507:$N5507)=0,0,IF(IF($N5507&lt;&gt;"",$N5507,$M5507)&gt;=スコアリング基準!$B$20,スコアリング基準!$C$20,IF(IF($N5507&lt;&gt;"",$N5507,$M5507)&gt;=スコアリング基準!$B$21,スコアリング基準!$C$21,IF(IF($N5507&lt;&gt;"",$N5507,$M5507)&gt;0,スコアリング基準!$C$22,0))))</f>
        <v/>
      </c>
      <c r="T5507" s="4">
        <f>IF($O5507="可",スコアリング基準!$C$23,0)</f>
        <v/>
      </c>
      <c r="U5507" s="4">
        <f>IF(OR(COUNT($K5507:$L5507)&lt;2,$K5507=0),0,IF(ABS($L5507)/$K5507&lt;=スコアリング基準!$B$24,スコアリング基準!$C$24,IF(ABS($L5507)/$K5507&lt;=スコアリング基準!$B$25,スコアリング基準!$C$25,IF(ABS($L5507)/$K5507&lt;=スコアリング基準!$B$26,スコアリング基準!$C$26,0))))</f>
        <v/>
      </c>
      <c r="V5507" s="4">
        <f>IF($P5507="なし",スコアリング基準!$C$27,0)</f>
        <v/>
      </c>
      <c r="W5507" s="4">
        <f>IF($F5507="",0,IF(ISNUMBER($F5507),IF($F5507&lt;=スコアリング基準!$B$28,スコアリング基準!$C$28,スコアリング基準!$C$29),0))</f>
        <v/>
      </c>
      <c r="X5507" s="4">
        <f>IFERROR(VLOOKUP($B5507,スコアリング基準!$A$36:$B$46,2,FALSE),0)</f>
        <v/>
      </c>
      <c r="Y5507" s="4">
        <f>SUM($S5507:$X5507)</f>
        <v/>
      </c>
      <c r="Z5507" s="4">
        <f>IF(COUNT($M5507:$N5507)=0,"データ無",IF($Y5507&gt;=スコアリング基準!$B$30,"S",IF($Y5507&gt;=スコアリング基準!$B$31,"A",IF($Y5507&gt;=スコアリング基準!$B$32,"B","C"))))</f>
        <v/>
      </c>
      <c r="AA5507">
        <f>IFERROR(INDEX(実績DB!$I$3:$I$104,MATCH($B5507&amp;$C5507,実績DB!$J$3:$J$104,0)),"")</f>
        <v/>
      </c>
    </row>
    <row r="5508">
      <c r="A5508" t="n">
        <v>5506</v>
      </c>
      <c r="B5508" t="inlineStr">
        <is>
          <t>九州</t>
        </is>
      </c>
      <c r="C5508" t="inlineStr">
        <is>
          <t>長崎変電所</t>
        </is>
      </c>
      <c r="D5508" t="inlineStr">
        <is>
          <t>長崎県</t>
        </is>
      </c>
      <c r="E5508" t="n">
        <v>220</v>
      </c>
      <c r="G5508" s="3" t="n">
        <v>32.744767</v>
      </c>
      <c r="H5508" s="3" t="n">
        <v>129.911778</v>
      </c>
      <c r="I5508" t="inlineStr">
        <is>
          <t>OSM実測</t>
        </is>
      </c>
      <c r="J5508" t="n">
        <v>408</v>
      </c>
      <c r="K5508" t="n">
        <v>213</v>
      </c>
      <c r="L5508" t="n">
        <v>-4</v>
      </c>
      <c r="O5508" t="inlineStr">
        <is>
          <t>可</t>
        </is>
      </c>
      <c r="P5508" t="inlineStr">
        <is>
          <t>なし</t>
        </is>
      </c>
      <c r="R5508" s="4">
        <f>IF(COUNT($M5508:$N5508)=0,"",IF(AND(IF($N5508&lt;&gt;"",$N5508,$M5508)&lt;=0,$O5508&lt;&gt;"可"),"警告",""))</f>
        <v/>
      </c>
      <c r="S5508" s="4">
        <f>IF(COUNT($M5508:$N5508)=0,0,IF(IF($N5508&lt;&gt;"",$N5508,$M5508)&gt;=スコアリング基準!$B$20,スコアリング基準!$C$20,IF(IF($N5508&lt;&gt;"",$N5508,$M5508)&gt;=スコアリング基準!$B$21,スコアリング基準!$C$21,IF(IF($N5508&lt;&gt;"",$N5508,$M5508)&gt;0,スコアリング基準!$C$22,0))))</f>
        <v/>
      </c>
      <c r="T5508" s="4">
        <f>IF($O5508="可",スコアリング基準!$C$23,0)</f>
        <v/>
      </c>
      <c r="U5508" s="4">
        <f>IF(OR(COUNT($K5508:$L5508)&lt;2,$K5508=0),0,IF(ABS($L5508)/$K5508&lt;=スコアリング基準!$B$24,スコアリング基準!$C$24,IF(ABS($L5508)/$K5508&lt;=スコアリング基準!$B$25,スコアリング基準!$C$25,IF(ABS($L5508)/$K5508&lt;=スコアリング基準!$B$26,スコアリング基準!$C$26,0))))</f>
        <v/>
      </c>
      <c r="V5508" s="4">
        <f>IF($P5508="なし",スコアリング基準!$C$27,0)</f>
        <v/>
      </c>
      <c r="W5508" s="4">
        <f>IF($F5508="",0,IF(ISNUMBER($F5508),IF($F5508&lt;=スコアリング基準!$B$28,スコアリング基準!$C$28,スコアリング基準!$C$29),0))</f>
        <v/>
      </c>
      <c r="X5508" s="4">
        <f>IFERROR(VLOOKUP($B5508,スコアリング基準!$A$36:$B$46,2,FALSE),0)</f>
        <v/>
      </c>
      <c r="Y5508" s="4">
        <f>SUM($S5508:$X5508)</f>
        <v/>
      </c>
      <c r="Z5508" s="4">
        <f>IF(COUNT($M5508:$N5508)=0,"データ無",IF($Y5508&gt;=スコアリング基準!$B$30,"S",IF($Y5508&gt;=スコアリング基準!$B$31,"A",IF($Y5508&gt;=スコアリング基準!$B$32,"B","C"))))</f>
        <v/>
      </c>
      <c r="AA5508">
        <f>IFERROR(INDEX(実績DB!$I$3:$I$104,MATCH($B5508&amp;$C5508,実績DB!$J$3:$J$104,0)),"")</f>
        <v/>
      </c>
    </row>
    <row r="5509">
      <c r="A5509" t="n">
        <v>5507</v>
      </c>
      <c r="B5509" t="inlineStr">
        <is>
          <t>九州</t>
        </is>
      </c>
      <c r="C5509" t="inlineStr">
        <is>
          <t>門司変電所</t>
        </is>
      </c>
      <c r="D5509" t="inlineStr">
        <is>
          <t>山口県</t>
        </is>
      </c>
      <c r="E5509" t="n">
        <v>220</v>
      </c>
      <c r="G5509" s="3" t="n">
        <v>33.89582</v>
      </c>
      <c r="H5509" s="3" t="n">
        <v>130.971011</v>
      </c>
      <c r="I5509" t="inlineStr">
        <is>
          <t>OSM実測</t>
        </is>
      </c>
      <c r="J5509" t="n">
        <v>555</v>
      </c>
      <c r="K5509" t="n">
        <v>356</v>
      </c>
      <c r="L5509" t="n">
        <v>-111</v>
      </c>
      <c r="O5509" t="inlineStr">
        <is>
          <t>可</t>
        </is>
      </c>
      <c r="P5509" t="inlineStr">
        <is>
          <t>有り</t>
        </is>
      </c>
      <c r="R5509" s="4">
        <f>IF(COUNT($M5509:$N5509)=0,"",IF(AND(IF($N5509&lt;&gt;"",$N5509,$M5509)&lt;=0,$O5509&lt;&gt;"可"),"警告",""))</f>
        <v/>
      </c>
      <c r="S5509" s="4">
        <f>IF(COUNT($M5509:$N5509)=0,0,IF(IF($N5509&lt;&gt;"",$N5509,$M5509)&gt;=スコアリング基準!$B$20,スコアリング基準!$C$20,IF(IF($N5509&lt;&gt;"",$N5509,$M5509)&gt;=スコアリング基準!$B$21,スコアリング基準!$C$21,IF(IF($N5509&lt;&gt;"",$N5509,$M5509)&gt;0,スコアリング基準!$C$22,0))))</f>
        <v/>
      </c>
      <c r="T5509" s="4">
        <f>IF($O5509="可",スコアリング基準!$C$23,0)</f>
        <v/>
      </c>
      <c r="U5509" s="4">
        <f>IF(OR(COUNT($K5509:$L5509)&lt;2,$K5509=0),0,IF(ABS($L5509)/$K5509&lt;=スコアリング基準!$B$24,スコアリング基準!$C$24,IF(ABS($L5509)/$K5509&lt;=スコアリング基準!$B$25,スコアリング基準!$C$25,IF(ABS($L5509)/$K5509&lt;=スコアリング基準!$B$26,スコアリング基準!$C$26,0))))</f>
        <v/>
      </c>
      <c r="V5509" s="4">
        <f>IF($P5509="なし",スコアリング基準!$C$27,0)</f>
        <v/>
      </c>
      <c r="W5509" s="4">
        <f>IF($F5509="",0,IF(ISNUMBER($F5509),IF($F5509&lt;=スコアリング基準!$B$28,スコアリング基準!$C$28,スコアリング基準!$C$29),0))</f>
        <v/>
      </c>
      <c r="X5509" s="4">
        <f>IFERROR(VLOOKUP($B5509,スコアリング基準!$A$36:$B$46,2,FALSE),0)</f>
        <v/>
      </c>
      <c r="Y5509" s="4">
        <f>SUM($S5509:$X5509)</f>
        <v/>
      </c>
      <c r="Z5509" s="4">
        <f>IF(COUNT($M5509:$N5509)=0,"データ無",IF($Y5509&gt;=スコアリング基準!$B$30,"S",IF($Y5509&gt;=スコアリング基準!$B$31,"A",IF($Y5509&gt;=スコアリング基準!$B$32,"B","C"))))</f>
        <v/>
      </c>
      <c r="AA5509">
        <f>IFERROR(INDEX(実績DB!$I$3:$I$104,MATCH($B5509&amp;$C5509,実績DB!$J$3:$J$104,0)),"")</f>
        <v/>
      </c>
    </row>
    <row r="5510">
      <c r="A5510" t="n">
        <v>5508</v>
      </c>
      <c r="B5510" t="inlineStr">
        <is>
          <t>九州</t>
        </is>
      </c>
      <c r="C5510" t="inlineStr">
        <is>
          <t>霧島変電所</t>
        </is>
      </c>
      <c r="D5510" t="inlineStr">
        <is>
          <t>鹿児島県</t>
        </is>
      </c>
      <c r="E5510" t="n">
        <v>220</v>
      </c>
      <c r="G5510" s="3" t="n">
        <v>31.796126</v>
      </c>
      <c r="H5510" s="3" t="n">
        <v>130.79592</v>
      </c>
      <c r="I5510" t="inlineStr">
        <is>
          <t>OSM実測</t>
        </is>
      </c>
      <c r="J5510" t="n">
        <v>653</v>
      </c>
      <c r="K5510" t="n">
        <v>508</v>
      </c>
      <c r="L5510" t="n">
        <v>-699</v>
      </c>
      <c r="O5510" t="inlineStr">
        <is>
          <t>可</t>
        </is>
      </c>
      <c r="P5510" t="inlineStr">
        <is>
          <t>有り</t>
        </is>
      </c>
      <c r="R5510" s="4">
        <f>IF(COUNT($M5510:$N5510)=0,"",IF(AND(IF($N5510&lt;&gt;"",$N5510,$M5510)&lt;=0,$O5510&lt;&gt;"可"),"警告",""))</f>
        <v/>
      </c>
      <c r="S5510" s="4">
        <f>IF(COUNT($M5510:$N5510)=0,0,IF(IF($N5510&lt;&gt;"",$N5510,$M5510)&gt;=スコアリング基準!$B$20,スコアリング基準!$C$20,IF(IF($N5510&lt;&gt;"",$N5510,$M5510)&gt;=スコアリング基準!$B$21,スコアリング基準!$C$21,IF(IF($N5510&lt;&gt;"",$N5510,$M5510)&gt;0,スコアリング基準!$C$22,0))))</f>
        <v/>
      </c>
      <c r="T5510" s="4">
        <f>IF($O5510="可",スコアリング基準!$C$23,0)</f>
        <v/>
      </c>
      <c r="U5510" s="4">
        <f>IF(OR(COUNT($K5510:$L5510)&lt;2,$K5510=0),0,IF(ABS($L5510)/$K5510&lt;=スコアリング基準!$B$24,スコアリング基準!$C$24,IF(ABS($L5510)/$K5510&lt;=スコアリング基準!$B$25,スコアリング基準!$C$25,IF(ABS($L5510)/$K5510&lt;=スコアリング基準!$B$26,スコアリング基準!$C$26,0))))</f>
        <v/>
      </c>
      <c r="V5510" s="4">
        <f>IF($P5510="なし",スコアリング基準!$C$27,0)</f>
        <v/>
      </c>
      <c r="W5510" s="4">
        <f>IF($F5510="",0,IF(ISNUMBER($F5510),IF($F5510&lt;=スコアリング基準!$B$28,スコアリング基準!$C$28,スコアリング基準!$C$29),0))</f>
        <v/>
      </c>
      <c r="X5510" s="4">
        <f>IFERROR(VLOOKUP($B5510,スコアリング基準!$A$36:$B$46,2,FALSE),0)</f>
        <v/>
      </c>
      <c r="Y5510" s="4">
        <f>SUM($S5510:$X5510)</f>
        <v/>
      </c>
      <c r="Z5510" s="4">
        <f>IF(COUNT($M5510:$N5510)=0,"データ無",IF($Y5510&gt;=スコアリング基準!$B$30,"S",IF($Y5510&gt;=スコアリング基準!$B$31,"A",IF($Y5510&gt;=スコアリング基準!$B$32,"B","C"))))</f>
        <v/>
      </c>
      <c r="AA5510">
        <f>IFERROR(INDEX(実績DB!$I$3:$I$104,MATCH($B5510&amp;$C5510,実績DB!$J$3:$J$104,0)),"")</f>
        <v/>
      </c>
    </row>
    <row r="5511">
      <c r="A5511" t="n">
        <v>5509</v>
      </c>
      <c r="B5511" t="inlineStr">
        <is>
          <t>九州</t>
        </is>
      </c>
      <c r="C5511" t="inlineStr">
        <is>
          <t>高野系統開閉所</t>
        </is>
      </c>
      <c r="D5511" t="inlineStr">
        <is>
          <t>宮崎県</t>
        </is>
      </c>
      <c r="E5511" t="n">
        <v>220</v>
      </c>
      <c r="G5511" s="3" t="n">
        <v>31.78499</v>
      </c>
      <c r="H5511" s="3" t="n">
        <v>130.945923</v>
      </c>
      <c r="I5511" t="inlineStr">
        <is>
          <t>OSM実測</t>
        </is>
      </c>
      <c r="R5511" s="4">
        <f>IF(COUNT($M5511:$N5511)=0,"",IF(AND(IF($N5511&lt;&gt;"",$N5511,$M5511)&lt;=0,$O5511&lt;&gt;"可"),"警告",""))</f>
        <v/>
      </c>
      <c r="S5511" s="4">
        <f>IF(COUNT($M5511:$N5511)=0,0,IF(IF($N5511&lt;&gt;"",$N5511,$M5511)&gt;=スコアリング基準!$B$20,スコアリング基準!$C$20,IF(IF($N5511&lt;&gt;"",$N5511,$M5511)&gt;=スコアリング基準!$B$21,スコアリング基準!$C$21,IF(IF($N5511&lt;&gt;"",$N5511,$M5511)&gt;0,スコアリング基準!$C$22,0))))</f>
        <v/>
      </c>
      <c r="T5511" s="4">
        <f>IF($O5511="可",スコアリング基準!$C$23,0)</f>
        <v/>
      </c>
      <c r="U5511" s="4">
        <f>IF(OR(COUNT($K5511:$L5511)&lt;2,$K5511=0),0,IF(ABS($L5511)/$K5511&lt;=スコアリング基準!$B$24,スコアリング基準!$C$24,IF(ABS($L5511)/$K5511&lt;=スコアリング基準!$B$25,スコアリング基準!$C$25,IF(ABS($L5511)/$K5511&lt;=スコアリング基準!$B$26,スコアリング基準!$C$26,0))))</f>
        <v/>
      </c>
      <c r="V5511" s="4">
        <f>IF($P5511="なし",スコアリング基準!$C$27,0)</f>
        <v/>
      </c>
      <c r="W5511" s="4">
        <f>IF($F5511="",0,IF(ISNUMBER($F5511),IF($F5511&lt;=スコアリング基準!$B$28,スコアリング基準!$C$28,スコアリング基準!$C$29),0))</f>
        <v/>
      </c>
      <c r="X5511" s="4">
        <f>IFERROR(VLOOKUP($B5511,スコアリング基準!$A$36:$B$46,2,FALSE),0)</f>
        <v/>
      </c>
      <c r="Y5511" s="4">
        <f>SUM($S5511:$X5511)</f>
        <v/>
      </c>
      <c r="Z5511" s="4">
        <f>IF(COUNT($M5511:$N5511)=0,"データ無",IF($Y5511&gt;=スコアリング基準!$B$30,"S",IF($Y5511&gt;=スコアリング基準!$B$31,"A",IF($Y5511&gt;=スコアリング基準!$B$32,"B","C"))))</f>
        <v/>
      </c>
      <c r="AA5511">
        <f>IFERROR(INDEX(実績DB!$I$3:$I$104,MATCH($B5511&amp;$C5511,実績DB!$J$3:$J$104,0)),"")</f>
        <v/>
      </c>
    </row>
    <row r="5512">
      <c r="A5512" t="n">
        <v>5510</v>
      </c>
      <c r="B5512" t="inlineStr">
        <is>
          <t>九州</t>
        </is>
      </c>
      <c r="C5512" t="inlineStr">
        <is>
          <t>鳥栖変電所</t>
        </is>
      </c>
      <c r="D5512" t="inlineStr">
        <is>
          <t>佐賀県</t>
        </is>
      </c>
      <c r="E5512" t="n">
        <v>220</v>
      </c>
      <c r="G5512" s="3" t="n">
        <v>33.380952</v>
      </c>
      <c r="H5512" s="3" t="n">
        <v>130.491204</v>
      </c>
      <c r="I5512" t="inlineStr">
        <is>
          <t>OSM実測</t>
        </is>
      </c>
      <c r="J5512" t="n">
        <v>556</v>
      </c>
      <c r="K5512" t="n">
        <v>465</v>
      </c>
      <c r="L5512" t="n">
        <v>-143</v>
      </c>
      <c r="O5512" t="inlineStr">
        <is>
          <t>可</t>
        </is>
      </c>
      <c r="P5512" t="inlineStr">
        <is>
          <t>なし</t>
        </is>
      </c>
      <c r="R5512" s="4">
        <f>IF(COUNT($M5512:$N5512)=0,"",IF(AND(IF($N5512&lt;&gt;"",$N5512,$M5512)&lt;=0,$O5512&lt;&gt;"可"),"警告",""))</f>
        <v/>
      </c>
      <c r="S5512" s="4">
        <f>IF(COUNT($M5512:$N5512)=0,0,IF(IF($N5512&lt;&gt;"",$N5512,$M5512)&gt;=スコアリング基準!$B$20,スコアリング基準!$C$20,IF(IF($N5512&lt;&gt;"",$N5512,$M5512)&gt;=スコアリング基準!$B$21,スコアリング基準!$C$21,IF(IF($N5512&lt;&gt;"",$N5512,$M5512)&gt;0,スコアリング基準!$C$22,0))))</f>
        <v/>
      </c>
      <c r="T5512" s="4">
        <f>IF($O5512="可",スコアリング基準!$C$23,0)</f>
        <v/>
      </c>
      <c r="U5512" s="4">
        <f>IF(OR(COUNT($K5512:$L5512)&lt;2,$K5512=0),0,IF(ABS($L5512)/$K5512&lt;=スコアリング基準!$B$24,スコアリング基準!$C$24,IF(ABS($L5512)/$K5512&lt;=スコアリング基準!$B$25,スコアリング基準!$C$25,IF(ABS($L5512)/$K5512&lt;=スコアリング基準!$B$26,スコアリング基準!$C$26,0))))</f>
        <v/>
      </c>
      <c r="V5512" s="4">
        <f>IF($P5512="なし",スコアリング基準!$C$27,0)</f>
        <v/>
      </c>
      <c r="W5512" s="4">
        <f>IF($F5512="",0,IF(ISNUMBER($F5512),IF($F5512&lt;=スコアリング基準!$B$28,スコアリング基準!$C$28,スコアリング基準!$C$29),0))</f>
        <v/>
      </c>
      <c r="X5512" s="4">
        <f>IFERROR(VLOOKUP($B5512,スコアリング基準!$A$36:$B$46,2,FALSE),0)</f>
        <v/>
      </c>
      <c r="Y5512" s="4">
        <f>SUM($S5512:$X5512)</f>
        <v/>
      </c>
      <c r="Z5512" s="4">
        <f>IF(COUNT($M5512:$N5512)=0,"データ無",IF($Y5512&gt;=スコアリング基準!$B$30,"S",IF($Y5512&gt;=スコアリング基準!$B$31,"A",IF($Y5512&gt;=スコアリング基準!$B$32,"B","C"))))</f>
        <v/>
      </c>
      <c r="AA5512">
        <f>IFERROR(INDEX(実績DB!$I$3:$I$104,MATCH($B5512&amp;$C5512,実績DB!$J$3:$J$104,0)),"")</f>
        <v/>
      </c>
    </row>
    <row r="5513">
      <c r="A5513" t="n">
        <v>5511</v>
      </c>
      <c r="B5513" t="inlineStr">
        <is>
          <t>九州</t>
        </is>
      </c>
      <c r="C5513" t="inlineStr">
        <is>
          <t>鹿児島変電所</t>
        </is>
      </c>
      <c r="D5513" t="inlineStr">
        <is>
          <t>鹿児島県</t>
        </is>
      </c>
      <c r="E5513" t="n">
        <v>220</v>
      </c>
      <c r="G5513" s="3" t="n">
        <v>31.631279</v>
      </c>
      <c r="H5513" s="3" t="n">
        <v>130.533114</v>
      </c>
      <c r="I5513" t="inlineStr">
        <is>
          <t>OSM実測</t>
        </is>
      </c>
      <c r="J5513" t="n">
        <v>508</v>
      </c>
      <c r="K5513" t="n">
        <v>296</v>
      </c>
      <c r="L5513" t="n">
        <v>-216</v>
      </c>
      <c r="O5513" t="inlineStr">
        <is>
          <t>可</t>
        </is>
      </c>
      <c r="P5513" t="inlineStr">
        <is>
          <t>なし</t>
        </is>
      </c>
      <c r="R5513" s="4">
        <f>IF(COUNT($M5513:$N5513)=0,"",IF(AND(IF($N5513&lt;&gt;"",$N5513,$M5513)&lt;=0,$O5513&lt;&gt;"可"),"警告",""))</f>
        <v/>
      </c>
      <c r="S5513" s="4">
        <f>IF(COUNT($M5513:$N5513)=0,0,IF(IF($N5513&lt;&gt;"",$N5513,$M5513)&gt;=スコアリング基準!$B$20,スコアリング基準!$C$20,IF(IF($N5513&lt;&gt;"",$N5513,$M5513)&gt;=スコアリング基準!$B$21,スコアリング基準!$C$21,IF(IF($N5513&lt;&gt;"",$N5513,$M5513)&gt;0,スコアリング基準!$C$22,0))))</f>
        <v/>
      </c>
      <c r="T5513" s="4">
        <f>IF($O5513="可",スコアリング基準!$C$23,0)</f>
        <v/>
      </c>
      <c r="U5513" s="4">
        <f>IF(OR(COUNT($K5513:$L5513)&lt;2,$K5513=0),0,IF(ABS($L5513)/$K5513&lt;=スコアリング基準!$B$24,スコアリング基準!$C$24,IF(ABS($L5513)/$K5513&lt;=スコアリング基準!$B$25,スコアリング基準!$C$25,IF(ABS($L5513)/$K5513&lt;=スコアリング基準!$B$26,スコアリング基準!$C$26,0))))</f>
        <v/>
      </c>
      <c r="V5513" s="4">
        <f>IF($P5513="なし",スコアリング基準!$C$27,0)</f>
        <v/>
      </c>
      <c r="W5513" s="4">
        <f>IF($F5513="",0,IF(ISNUMBER($F5513),IF($F5513&lt;=スコアリング基準!$B$28,スコアリング基準!$C$28,スコアリング基準!$C$29),0))</f>
        <v/>
      </c>
      <c r="X5513" s="4">
        <f>IFERROR(VLOOKUP($B5513,スコアリング基準!$A$36:$B$46,2,FALSE),0)</f>
        <v/>
      </c>
      <c r="Y5513" s="4">
        <f>SUM($S5513:$X5513)</f>
        <v/>
      </c>
      <c r="Z5513" s="4">
        <f>IF(COUNT($M5513:$N5513)=0,"データ無",IF($Y5513&gt;=スコアリング基準!$B$30,"S",IF($Y5513&gt;=スコアリング基準!$B$31,"A",IF($Y5513&gt;=スコアリング基準!$B$32,"B","C"))))</f>
        <v/>
      </c>
      <c r="AA5513">
        <f>IFERROR(INDEX(実績DB!$I$3:$I$104,MATCH($B5513&amp;$C5513,実績DB!$J$3:$J$104,0)),"")</f>
        <v/>
      </c>
    </row>
    <row r="5514">
      <c r="A5514" t="n">
        <v>5512</v>
      </c>
      <c r="B5514" t="inlineStr">
        <is>
          <t>九州</t>
        </is>
      </c>
      <c r="C5514" t="inlineStr">
        <is>
          <t>三角変電所</t>
        </is>
      </c>
      <c r="D5514" t="inlineStr">
        <is>
          <t>熊本県</t>
        </is>
      </c>
      <c r="E5514" t="n">
        <v>110</v>
      </c>
      <c r="G5514" s="3" t="n">
        <v>32.614372</v>
      </c>
      <c r="H5514" s="3" t="n">
        <v>130.474418</v>
      </c>
      <c r="I5514" t="inlineStr">
        <is>
          <t>OSM実測</t>
        </is>
      </c>
      <c r="J5514" t="n">
        <v>167</v>
      </c>
      <c r="K5514" t="n">
        <v>106</v>
      </c>
      <c r="L5514" t="n">
        <v>-108</v>
      </c>
      <c r="O5514" t="inlineStr">
        <is>
          <t>可</t>
        </is>
      </c>
      <c r="P5514" t="inlineStr">
        <is>
          <t>有り</t>
        </is>
      </c>
      <c r="R5514" s="4">
        <f>IF(COUNT($M5514:$N5514)=0,"",IF(AND(IF($N5514&lt;&gt;"",$N5514,$M5514)&lt;=0,$O5514&lt;&gt;"可"),"警告",""))</f>
        <v/>
      </c>
      <c r="S5514" s="4">
        <f>IF(COUNT($M5514:$N5514)=0,0,IF(IF($N5514&lt;&gt;"",$N5514,$M5514)&gt;=スコアリング基準!$B$20,スコアリング基準!$C$20,IF(IF($N5514&lt;&gt;"",$N5514,$M5514)&gt;=スコアリング基準!$B$21,スコアリング基準!$C$21,IF(IF($N5514&lt;&gt;"",$N5514,$M5514)&gt;0,スコアリング基準!$C$22,0))))</f>
        <v/>
      </c>
      <c r="T5514" s="4">
        <f>IF($O5514="可",スコアリング基準!$C$23,0)</f>
        <v/>
      </c>
      <c r="U5514" s="4">
        <f>IF(OR(COUNT($K5514:$L5514)&lt;2,$K5514=0),0,IF(ABS($L5514)/$K5514&lt;=スコアリング基準!$B$24,スコアリング基準!$C$24,IF(ABS($L5514)/$K5514&lt;=スコアリング基準!$B$25,スコアリング基準!$C$25,IF(ABS($L5514)/$K5514&lt;=スコアリング基準!$B$26,スコアリング基準!$C$26,0))))</f>
        <v/>
      </c>
      <c r="V5514" s="4">
        <f>IF($P5514="なし",スコアリング基準!$C$27,0)</f>
        <v/>
      </c>
      <c r="W5514" s="4">
        <f>IF($F5514="",0,IF(ISNUMBER($F5514),IF($F5514&lt;=スコアリング基準!$B$28,スコアリング基準!$C$28,スコアリング基準!$C$29),0))</f>
        <v/>
      </c>
      <c r="X5514" s="4">
        <f>IFERROR(VLOOKUP($B5514,スコアリング基準!$A$36:$B$46,2,FALSE),0)</f>
        <v/>
      </c>
      <c r="Y5514" s="4">
        <f>SUM($S5514:$X5514)</f>
        <v/>
      </c>
      <c r="Z5514" s="4">
        <f>IF(COUNT($M5514:$N5514)=0,"データ無",IF($Y5514&gt;=スコアリング基準!$B$30,"S",IF($Y5514&gt;=スコアリング基準!$B$31,"A",IF($Y5514&gt;=スコアリング基準!$B$32,"B","C"))))</f>
        <v/>
      </c>
      <c r="AA5514">
        <f>IFERROR(INDEX(実績DB!$I$3:$I$104,MATCH($B5514&amp;$C5514,実績DB!$J$3:$J$104,0)),"")</f>
        <v/>
      </c>
    </row>
    <row r="5515">
      <c r="A5515" t="n">
        <v>5513</v>
      </c>
      <c r="B5515" t="inlineStr">
        <is>
          <t>九州</t>
        </is>
      </c>
      <c r="C5515" t="inlineStr">
        <is>
          <t>上川内変電所</t>
        </is>
      </c>
      <c r="D5515" t="inlineStr">
        <is>
          <t>鹿児島県</t>
        </is>
      </c>
      <c r="E5515" t="n">
        <v>110</v>
      </c>
      <c r="G5515" s="3" t="n">
        <v>31.846305</v>
      </c>
      <c r="H5515" s="3" t="n">
        <v>130.295427</v>
      </c>
      <c r="I5515" t="inlineStr">
        <is>
          <t>OSM実測</t>
        </is>
      </c>
      <c r="J5515" t="n">
        <v>38</v>
      </c>
      <c r="K5515" t="n">
        <v>38</v>
      </c>
      <c r="L5515" t="n">
        <v>-38</v>
      </c>
      <c r="M5515" t="n">
        <v>0</v>
      </c>
      <c r="N5515" t="n">
        <v>0</v>
      </c>
      <c r="O5515" t="inlineStr">
        <is>
          <t>不可 #4</t>
        </is>
      </c>
      <c r="P5515" t="inlineStr">
        <is>
          <t>有り</t>
        </is>
      </c>
      <c r="R5515" s="4">
        <f>IF(COUNT($M5515:$N5515)=0,"",IF(AND(IF($N5515&lt;&gt;"",$N5515,$M5515)&lt;=0,$O5515&lt;&gt;"可"),"警告",""))</f>
        <v/>
      </c>
      <c r="S5515" s="4">
        <f>IF(COUNT($M5515:$N5515)=0,0,IF(IF($N5515&lt;&gt;"",$N5515,$M5515)&gt;=スコアリング基準!$B$20,スコアリング基準!$C$20,IF(IF($N5515&lt;&gt;"",$N5515,$M5515)&gt;=スコアリング基準!$B$21,スコアリング基準!$C$21,IF(IF($N5515&lt;&gt;"",$N5515,$M5515)&gt;0,スコアリング基準!$C$22,0))))</f>
        <v/>
      </c>
      <c r="T5515" s="4">
        <f>IF($O5515="可",スコアリング基準!$C$23,0)</f>
        <v/>
      </c>
      <c r="U5515" s="4">
        <f>IF(OR(COUNT($K5515:$L5515)&lt;2,$K5515=0),0,IF(ABS($L5515)/$K5515&lt;=スコアリング基準!$B$24,スコアリング基準!$C$24,IF(ABS($L5515)/$K5515&lt;=スコアリング基準!$B$25,スコアリング基準!$C$25,IF(ABS($L5515)/$K5515&lt;=スコアリング基準!$B$26,スコアリング基準!$C$26,0))))</f>
        <v/>
      </c>
      <c r="V5515" s="4">
        <f>IF($P5515="なし",スコアリング基準!$C$27,0)</f>
        <v/>
      </c>
      <c r="W5515" s="4">
        <f>IF($F5515="",0,IF(ISNUMBER($F5515),IF($F5515&lt;=スコアリング基準!$B$28,スコアリング基準!$C$28,スコアリング基準!$C$29),0))</f>
        <v/>
      </c>
      <c r="X5515" s="4">
        <f>IFERROR(VLOOKUP($B5515,スコアリング基準!$A$36:$B$46,2,FALSE),0)</f>
        <v/>
      </c>
      <c r="Y5515" s="4">
        <f>SUM($S5515:$X5515)</f>
        <v/>
      </c>
      <c r="Z5515" s="4">
        <f>IF(COUNT($M5515:$N5515)=0,"データ無",IF($Y5515&gt;=スコアリング基準!$B$30,"S",IF($Y5515&gt;=スコアリング基準!$B$31,"A",IF($Y5515&gt;=スコアリング基準!$B$32,"B","C"))))</f>
        <v/>
      </c>
      <c r="AA5515">
        <f>IFERROR(INDEX(実績DB!$I$3:$I$104,MATCH($B5515&amp;$C5515,実績DB!$J$3:$J$104,0)),"")</f>
        <v/>
      </c>
    </row>
    <row r="5516">
      <c r="A5516" t="n">
        <v>5514</v>
      </c>
      <c r="B5516" t="inlineStr">
        <is>
          <t>九州</t>
        </is>
      </c>
      <c r="C5516" t="inlineStr">
        <is>
          <t>九州電力 原田変電所</t>
        </is>
      </c>
      <c r="D5516" t="inlineStr">
        <is>
          <t>福岡県</t>
        </is>
      </c>
      <c r="E5516" t="n">
        <v>110</v>
      </c>
      <c r="G5516" s="3" t="n">
        <v>33.440396</v>
      </c>
      <c r="H5516" s="3" t="n">
        <v>130.537756</v>
      </c>
      <c r="I5516" t="inlineStr">
        <is>
          <t>OSM実測</t>
        </is>
      </c>
      <c r="J5516" t="n">
        <v>38</v>
      </c>
      <c r="K5516" t="n">
        <v>38</v>
      </c>
      <c r="L5516" t="n">
        <v>-21</v>
      </c>
      <c r="M5516" t="n">
        <v>17</v>
      </c>
      <c r="N5516" t="n">
        <v>17</v>
      </c>
      <c r="O5516" t="inlineStr">
        <is>
          <t>不可 #4</t>
        </is>
      </c>
      <c r="P5516" t="inlineStr">
        <is>
          <t>有り</t>
        </is>
      </c>
      <c r="R5516" s="4">
        <f>IF(COUNT($M5516:$N5516)=0,"",IF(AND(IF($N5516&lt;&gt;"",$N5516,$M5516)&lt;=0,$O5516&lt;&gt;"可"),"警告",""))</f>
        <v/>
      </c>
      <c r="S5516" s="4">
        <f>IF(COUNT($M5516:$N5516)=0,0,IF(IF($N5516&lt;&gt;"",$N5516,$M5516)&gt;=スコアリング基準!$B$20,スコアリング基準!$C$20,IF(IF($N5516&lt;&gt;"",$N5516,$M5516)&gt;=スコアリング基準!$B$21,スコアリング基準!$C$21,IF(IF($N5516&lt;&gt;"",$N5516,$M5516)&gt;0,スコアリング基準!$C$22,0))))</f>
        <v/>
      </c>
      <c r="T5516" s="4">
        <f>IF($O5516="可",スコアリング基準!$C$23,0)</f>
        <v/>
      </c>
      <c r="U5516" s="4">
        <f>IF(OR(COUNT($K5516:$L5516)&lt;2,$K5516=0),0,IF(ABS($L5516)/$K5516&lt;=スコアリング基準!$B$24,スコアリング基準!$C$24,IF(ABS($L5516)/$K5516&lt;=スコアリング基準!$B$25,スコアリング基準!$C$25,IF(ABS($L5516)/$K5516&lt;=スコアリング基準!$B$26,スコアリング基準!$C$26,0))))</f>
        <v/>
      </c>
      <c r="V5516" s="4">
        <f>IF($P5516="なし",スコアリング基準!$C$27,0)</f>
        <v/>
      </c>
      <c r="W5516" s="4">
        <f>IF($F5516="",0,IF(ISNUMBER($F5516),IF($F5516&lt;=スコアリング基準!$B$28,スコアリング基準!$C$28,スコアリング基準!$C$29),0))</f>
        <v/>
      </c>
      <c r="X5516" s="4">
        <f>IFERROR(VLOOKUP($B5516,スコアリング基準!$A$36:$B$46,2,FALSE),0)</f>
        <v/>
      </c>
      <c r="Y5516" s="4">
        <f>SUM($S5516:$X5516)</f>
        <v/>
      </c>
      <c r="Z5516" s="4">
        <f>IF(COUNT($M5516:$N5516)=0,"データ無",IF($Y5516&gt;=スコアリング基準!$B$30,"S",IF($Y5516&gt;=スコアリング基準!$B$31,"A",IF($Y5516&gt;=スコアリング基準!$B$32,"B","C"))))</f>
        <v/>
      </c>
      <c r="AA5516">
        <f>IFERROR(INDEX(実績DB!$I$3:$I$104,MATCH($B5516&amp;$C5516,実績DB!$J$3:$J$104,0)),"")</f>
        <v/>
      </c>
    </row>
    <row r="5517">
      <c r="A5517" t="n">
        <v>5515</v>
      </c>
      <c r="B5517" t="inlineStr">
        <is>
          <t>九州</t>
        </is>
      </c>
      <c r="C5517" t="inlineStr">
        <is>
          <t>九州電力 宇土変電所</t>
        </is>
      </c>
      <c r="D5517" t="inlineStr">
        <is>
          <t>熊本県</t>
        </is>
      </c>
      <c r="E5517" t="n">
        <v>110</v>
      </c>
      <c r="G5517" s="3" t="n">
        <v>32.689634</v>
      </c>
      <c r="H5517" s="3" t="n">
        <v>130.655508</v>
      </c>
      <c r="I5517" t="inlineStr">
        <is>
          <t>OSM実測</t>
        </is>
      </c>
      <c r="J5517" t="n">
        <v>57</v>
      </c>
      <c r="K5517" t="n">
        <v>57</v>
      </c>
      <c r="L5517" t="n">
        <v>-27</v>
      </c>
      <c r="O5517" t="inlineStr">
        <is>
          <t>不可 ♯3</t>
        </is>
      </c>
      <c r="P5517" t="inlineStr">
        <is>
          <t>なし</t>
        </is>
      </c>
      <c r="R5517" s="4">
        <f>IF(COUNT($M5517:$N5517)=0,"",IF(AND(IF($N5517&lt;&gt;"",$N5517,$M5517)&lt;=0,$O5517&lt;&gt;"可"),"警告",""))</f>
        <v/>
      </c>
      <c r="S5517" s="4">
        <f>IF(COUNT($M5517:$N5517)=0,0,IF(IF($N5517&lt;&gt;"",$N5517,$M5517)&gt;=スコアリング基準!$B$20,スコアリング基準!$C$20,IF(IF($N5517&lt;&gt;"",$N5517,$M5517)&gt;=スコアリング基準!$B$21,スコアリング基準!$C$21,IF(IF($N5517&lt;&gt;"",$N5517,$M5517)&gt;0,スコアリング基準!$C$22,0))))</f>
        <v/>
      </c>
      <c r="T5517" s="4">
        <f>IF($O5517="可",スコアリング基準!$C$23,0)</f>
        <v/>
      </c>
      <c r="U5517" s="4">
        <f>IF(OR(COUNT($K5517:$L5517)&lt;2,$K5517=0),0,IF(ABS($L5517)/$K5517&lt;=スコアリング基準!$B$24,スコアリング基準!$C$24,IF(ABS($L5517)/$K5517&lt;=スコアリング基準!$B$25,スコアリング基準!$C$25,IF(ABS($L5517)/$K5517&lt;=スコアリング基準!$B$26,スコアリング基準!$C$26,0))))</f>
        <v/>
      </c>
      <c r="V5517" s="4">
        <f>IF($P5517="なし",スコアリング基準!$C$27,0)</f>
        <v/>
      </c>
      <c r="W5517" s="4">
        <f>IF($F5517="",0,IF(ISNUMBER($F5517),IF($F5517&lt;=スコアリング基準!$B$28,スコアリング基準!$C$28,スコアリング基準!$C$29),0))</f>
        <v/>
      </c>
      <c r="X5517" s="4">
        <f>IFERROR(VLOOKUP($B5517,スコアリング基準!$A$36:$B$46,2,FALSE),0)</f>
        <v/>
      </c>
      <c r="Y5517" s="4">
        <f>SUM($S5517:$X5517)</f>
        <v/>
      </c>
      <c r="Z5517" s="4">
        <f>IF(COUNT($M5517:$N5517)=0,"データ無",IF($Y5517&gt;=スコアリング基準!$B$30,"S",IF($Y5517&gt;=スコアリング基準!$B$31,"A",IF($Y5517&gt;=スコアリング基準!$B$32,"B","C"))))</f>
        <v/>
      </c>
      <c r="AA5517">
        <f>IFERROR(INDEX(実績DB!$I$3:$I$104,MATCH($B5517&amp;$C5517,実績DB!$J$3:$J$104,0)),"")</f>
        <v/>
      </c>
    </row>
    <row r="5518">
      <c r="A5518" t="n">
        <v>5516</v>
      </c>
      <c r="B5518" t="inlineStr">
        <is>
          <t>九州</t>
        </is>
      </c>
      <c r="C5518" t="inlineStr">
        <is>
          <t>九州電力 高鍋変電所</t>
        </is>
      </c>
      <c r="D5518" t="inlineStr">
        <is>
          <t>宮崎県</t>
        </is>
      </c>
      <c r="E5518" t="n">
        <v>110</v>
      </c>
      <c r="G5518" s="3" t="n">
        <v>32.133767</v>
      </c>
      <c r="H5518" s="3" t="n">
        <v>131.499328</v>
      </c>
      <c r="I5518" t="inlineStr">
        <is>
          <t>OSM実測</t>
        </is>
      </c>
      <c r="J5518" t="n">
        <v>152</v>
      </c>
      <c r="K5518" t="n">
        <v>57</v>
      </c>
      <c r="L5518" t="n">
        <v>-97</v>
      </c>
      <c r="O5518" t="inlineStr">
        <is>
          <t>可</t>
        </is>
      </c>
      <c r="P5518" t="inlineStr">
        <is>
          <t>有り</t>
        </is>
      </c>
      <c r="R5518" s="4">
        <f>IF(COUNT($M5518:$N5518)=0,"",IF(AND(IF($N5518&lt;&gt;"",$N5518,$M5518)&lt;=0,$O5518&lt;&gt;"可"),"警告",""))</f>
        <v/>
      </c>
      <c r="S5518" s="4">
        <f>IF(COUNT($M5518:$N5518)=0,0,IF(IF($N5518&lt;&gt;"",$N5518,$M5518)&gt;=スコアリング基準!$B$20,スコアリング基準!$C$20,IF(IF($N5518&lt;&gt;"",$N5518,$M5518)&gt;=スコアリング基準!$B$21,スコアリング基準!$C$21,IF(IF($N5518&lt;&gt;"",$N5518,$M5518)&gt;0,スコアリング基準!$C$22,0))))</f>
        <v/>
      </c>
      <c r="T5518" s="4">
        <f>IF($O5518="可",スコアリング基準!$C$23,0)</f>
        <v/>
      </c>
      <c r="U5518" s="4">
        <f>IF(OR(COUNT($K5518:$L5518)&lt;2,$K5518=0),0,IF(ABS($L5518)/$K5518&lt;=スコアリング基準!$B$24,スコアリング基準!$C$24,IF(ABS($L5518)/$K5518&lt;=スコアリング基準!$B$25,スコアリング基準!$C$25,IF(ABS($L5518)/$K5518&lt;=スコアリング基準!$B$26,スコアリング基準!$C$26,0))))</f>
        <v/>
      </c>
      <c r="V5518" s="4">
        <f>IF($P5518="なし",スコアリング基準!$C$27,0)</f>
        <v/>
      </c>
      <c r="W5518" s="4">
        <f>IF($F5518="",0,IF(ISNUMBER($F5518),IF($F5518&lt;=スコアリング基準!$B$28,スコアリング基準!$C$28,スコアリング基準!$C$29),0))</f>
        <v/>
      </c>
      <c r="X5518" s="4">
        <f>IFERROR(VLOOKUP($B5518,スコアリング基準!$A$36:$B$46,2,FALSE),0)</f>
        <v/>
      </c>
      <c r="Y5518" s="4">
        <f>SUM($S5518:$X5518)</f>
        <v/>
      </c>
      <c r="Z5518" s="4">
        <f>IF(COUNT($M5518:$N5518)=0,"データ無",IF($Y5518&gt;=スコアリング基準!$B$30,"S",IF($Y5518&gt;=スコアリング基準!$B$31,"A",IF($Y5518&gt;=スコアリング基準!$B$32,"B","C"))))</f>
        <v/>
      </c>
      <c r="AA5518">
        <f>IFERROR(INDEX(実績DB!$I$3:$I$104,MATCH($B5518&amp;$C5518,実績DB!$J$3:$J$104,0)),"")</f>
        <v/>
      </c>
    </row>
    <row r="5519">
      <c r="A5519" t="n">
        <v>5517</v>
      </c>
      <c r="B5519" t="inlineStr">
        <is>
          <t>九州</t>
        </is>
      </c>
      <c r="C5519" t="inlineStr">
        <is>
          <t>南関変電所</t>
        </is>
      </c>
      <c r="D5519" t="inlineStr">
        <is>
          <t>熊本県</t>
        </is>
      </c>
      <c r="E5519" t="n">
        <v>110</v>
      </c>
      <c r="G5519" s="3" t="n">
        <v>33.009966</v>
      </c>
      <c r="H5519" s="3" t="n">
        <v>130.577483</v>
      </c>
      <c r="I5519" t="inlineStr">
        <is>
          <t>OSM実測</t>
        </is>
      </c>
      <c r="J5519" t="n">
        <v>33</v>
      </c>
      <c r="K5519" t="n">
        <v>33</v>
      </c>
      <c r="L5519" t="n">
        <v>-33</v>
      </c>
      <c r="M5519" t="n">
        <v>0</v>
      </c>
      <c r="N5519" t="n">
        <v>0</v>
      </c>
      <c r="O5519" t="inlineStr">
        <is>
          <t>不可 #4</t>
        </is>
      </c>
      <c r="P5519" t="inlineStr">
        <is>
          <t>有り</t>
        </is>
      </c>
      <c r="R5519" s="4">
        <f>IF(COUNT($M5519:$N5519)=0,"",IF(AND(IF($N5519&lt;&gt;"",$N5519,$M5519)&lt;=0,$O5519&lt;&gt;"可"),"警告",""))</f>
        <v/>
      </c>
      <c r="S5519" s="4">
        <f>IF(COUNT($M5519:$N5519)=0,0,IF(IF($N5519&lt;&gt;"",$N5519,$M5519)&gt;=スコアリング基準!$B$20,スコアリング基準!$C$20,IF(IF($N5519&lt;&gt;"",$N5519,$M5519)&gt;=スコアリング基準!$B$21,スコアリング基準!$C$21,IF(IF($N5519&lt;&gt;"",$N5519,$M5519)&gt;0,スコアリング基準!$C$22,0))))</f>
        <v/>
      </c>
      <c r="T5519" s="4">
        <f>IF($O5519="可",スコアリング基準!$C$23,0)</f>
        <v/>
      </c>
      <c r="U5519" s="4">
        <f>IF(OR(COUNT($K5519:$L5519)&lt;2,$K5519=0),0,IF(ABS($L5519)/$K5519&lt;=スコアリング基準!$B$24,スコアリング基準!$C$24,IF(ABS($L5519)/$K5519&lt;=スコアリング基準!$B$25,スコアリング基準!$C$25,IF(ABS($L5519)/$K5519&lt;=スコアリング基準!$B$26,スコアリング基準!$C$26,0))))</f>
        <v/>
      </c>
      <c r="V5519" s="4">
        <f>IF($P5519="なし",スコアリング基準!$C$27,0)</f>
        <v/>
      </c>
      <c r="W5519" s="4">
        <f>IF($F5519="",0,IF(ISNUMBER($F5519),IF($F5519&lt;=スコアリング基準!$B$28,スコアリング基準!$C$28,スコアリング基準!$C$29),0))</f>
        <v/>
      </c>
      <c r="X5519" s="4">
        <f>IFERROR(VLOOKUP($B5519,スコアリング基準!$A$36:$B$46,2,FALSE),0)</f>
        <v/>
      </c>
      <c r="Y5519" s="4">
        <f>SUM($S5519:$X5519)</f>
        <v/>
      </c>
      <c r="Z5519" s="4">
        <f>IF(COUNT($M5519:$N5519)=0,"データ無",IF($Y5519&gt;=スコアリング基準!$B$30,"S",IF($Y5519&gt;=スコアリング基準!$B$31,"A",IF($Y5519&gt;=スコアリング基準!$B$32,"B","C"))))</f>
        <v/>
      </c>
      <c r="AA5519">
        <f>IFERROR(INDEX(実績DB!$I$3:$I$104,MATCH($B5519&amp;$C5519,実績DB!$J$3:$J$104,0)),"")</f>
        <v/>
      </c>
    </row>
    <row r="5520">
      <c r="A5520" t="n">
        <v>5518</v>
      </c>
      <c r="B5520" t="inlineStr">
        <is>
          <t>九州</t>
        </is>
      </c>
      <c r="C5520" t="inlineStr">
        <is>
          <t>嘉穂変電所</t>
        </is>
      </c>
      <c r="D5520" t="inlineStr">
        <is>
          <t>福岡県</t>
        </is>
      </c>
      <c r="E5520" t="n">
        <v>110</v>
      </c>
      <c r="G5520" s="3" t="n">
        <v>33.656395</v>
      </c>
      <c r="H5520" s="3" t="n">
        <v>130.694543</v>
      </c>
      <c r="I5520" t="inlineStr">
        <is>
          <t>OSM実測</t>
        </is>
      </c>
      <c r="J5520" t="n">
        <v>95</v>
      </c>
      <c r="K5520" t="n">
        <v>95</v>
      </c>
      <c r="L5520" t="n">
        <v>0</v>
      </c>
      <c r="O5520" t="inlineStr">
        <is>
          <t>不可 #3</t>
        </is>
      </c>
      <c r="P5520" t="inlineStr">
        <is>
          <t>有り</t>
        </is>
      </c>
      <c r="R5520" s="4">
        <f>IF(COUNT($M5520:$N5520)=0,"",IF(AND(IF($N5520&lt;&gt;"",$N5520,$M5520)&lt;=0,$O5520&lt;&gt;"可"),"警告",""))</f>
        <v/>
      </c>
      <c r="S5520" s="4">
        <f>IF(COUNT($M5520:$N5520)=0,0,IF(IF($N5520&lt;&gt;"",$N5520,$M5520)&gt;=スコアリング基準!$B$20,スコアリング基準!$C$20,IF(IF($N5520&lt;&gt;"",$N5520,$M5520)&gt;=スコアリング基準!$B$21,スコアリング基準!$C$21,IF(IF($N5520&lt;&gt;"",$N5520,$M5520)&gt;0,スコアリング基準!$C$22,0))))</f>
        <v/>
      </c>
      <c r="T5520" s="4">
        <f>IF($O5520="可",スコアリング基準!$C$23,0)</f>
        <v/>
      </c>
      <c r="U5520" s="4">
        <f>IF(OR(COUNT($K5520:$L5520)&lt;2,$K5520=0),0,IF(ABS($L5520)/$K5520&lt;=スコアリング基準!$B$24,スコアリング基準!$C$24,IF(ABS($L5520)/$K5520&lt;=スコアリング基準!$B$25,スコアリング基準!$C$25,IF(ABS($L5520)/$K5520&lt;=スコアリング基準!$B$26,スコアリング基準!$C$26,0))))</f>
        <v/>
      </c>
      <c r="V5520" s="4">
        <f>IF($P5520="なし",スコアリング基準!$C$27,0)</f>
        <v/>
      </c>
      <c r="W5520" s="4">
        <f>IF($F5520="",0,IF(ISNUMBER($F5520),IF($F5520&lt;=スコアリング基準!$B$28,スコアリング基準!$C$28,スコアリング基準!$C$29),0))</f>
        <v/>
      </c>
      <c r="X5520" s="4">
        <f>IFERROR(VLOOKUP($B5520,スコアリング基準!$A$36:$B$46,2,FALSE),0)</f>
        <v/>
      </c>
      <c r="Y5520" s="4">
        <f>SUM($S5520:$X5520)</f>
        <v/>
      </c>
      <c r="Z5520" s="4">
        <f>IF(COUNT($M5520:$N5520)=0,"データ無",IF($Y5520&gt;=スコアリング基準!$B$30,"S",IF($Y5520&gt;=スコアリング基準!$B$31,"A",IF($Y5520&gt;=スコアリング基準!$B$32,"B","C"))))</f>
        <v/>
      </c>
      <c r="AA5520">
        <f>IFERROR(INDEX(実績DB!$I$3:$I$104,MATCH($B5520&amp;$C5520,実績DB!$J$3:$J$104,0)),"")</f>
        <v/>
      </c>
    </row>
    <row r="5521">
      <c r="A5521" t="n">
        <v>5519</v>
      </c>
      <c r="B5521" t="inlineStr">
        <is>
          <t>九州</t>
        </is>
      </c>
      <c r="C5521" t="inlineStr">
        <is>
          <t>基山</t>
        </is>
      </c>
      <c r="D5521" t="inlineStr">
        <is>
          <t>佐賀県</t>
        </is>
      </c>
      <c r="E5521" t="n">
        <v>110</v>
      </c>
      <c r="G5521" s="3" t="n">
        <v>33.414517</v>
      </c>
      <c r="H5521" s="3" t="n">
        <v>130.533268</v>
      </c>
      <c r="I5521" t="inlineStr">
        <is>
          <t>OSM実測</t>
        </is>
      </c>
      <c r="J5521" t="n">
        <v>38</v>
      </c>
      <c r="K5521" t="n">
        <v>38</v>
      </c>
      <c r="L5521" t="n">
        <v>-24</v>
      </c>
      <c r="M5521" t="n">
        <v>14</v>
      </c>
      <c r="N5521" t="n">
        <v>14</v>
      </c>
      <c r="O5521" t="inlineStr">
        <is>
          <t>不可 #4</t>
        </is>
      </c>
      <c r="P5521" t="inlineStr">
        <is>
          <t>なし</t>
        </is>
      </c>
      <c r="R5521" s="4">
        <f>IF(COUNT($M5521:$N5521)=0,"",IF(AND(IF($N5521&lt;&gt;"",$N5521,$M5521)&lt;=0,$O5521&lt;&gt;"可"),"警告",""))</f>
        <v/>
      </c>
      <c r="S5521" s="4">
        <f>IF(COUNT($M5521:$N5521)=0,0,IF(IF($N5521&lt;&gt;"",$N5521,$M5521)&gt;=スコアリング基準!$B$20,スコアリング基準!$C$20,IF(IF($N5521&lt;&gt;"",$N5521,$M5521)&gt;=スコアリング基準!$B$21,スコアリング基準!$C$21,IF(IF($N5521&lt;&gt;"",$N5521,$M5521)&gt;0,スコアリング基準!$C$22,0))))</f>
        <v/>
      </c>
      <c r="T5521" s="4">
        <f>IF($O5521="可",スコアリング基準!$C$23,0)</f>
        <v/>
      </c>
      <c r="U5521" s="4">
        <f>IF(OR(COUNT($K5521:$L5521)&lt;2,$K5521=0),0,IF(ABS($L5521)/$K5521&lt;=スコアリング基準!$B$24,スコアリング基準!$C$24,IF(ABS($L5521)/$K5521&lt;=スコアリング基準!$B$25,スコアリング基準!$C$25,IF(ABS($L5521)/$K5521&lt;=スコアリング基準!$B$26,スコアリング基準!$C$26,0))))</f>
        <v/>
      </c>
      <c r="V5521" s="4">
        <f>IF($P5521="なし",スコアリング基準!$C$27,0)</f>
        <v/>
      </c>
      <c r="W5521" s="4">
        <f>IF($F5521="",0,IF(ISNUMBER($F5521),IF($F5521&lt;=スコアリング基準!$B$28,スコアリング基準!$C$28,スコアリング基準!$C$29),0))</f>
        <v/>
      </c>
      <c r="X5521" s="4">
        <f>IFERROR(VLOOKUP($B5521,スコアリング基準!$A$36:$B$46,2,FALSE),0)</f>
        <v/>
      </c>
      <c r="Y5521" s="4">
        <f>SUM($S5521:$X5521)</f>
        <v/>
      </c>
      <c r="Z5521" s="4">
        <f>IF(COUNT($M5521:$N5521)=0,"データ無",IF($Y5521&gt;=スコアリング基準!$B$30,"S",IF($Y5521&gt;=スコアリング基準!$B$31,"A",IF($Y5521&gt;=スコアリング基準!$B$32,"B","C"))))</f>
        <v/>
      </c>
      <c r="AA5521">
        <f>IFERROR(INDEX(実績DB!$I$3:$I$104,MATCH($B5521&amp;$C5521,実績DB!$J$3:$J$104,0)),"")</f>
        <v/>
      </c>
    </row>
    <row r="5522">
      <c r="A5522" t="n">
        <v>5520</v>
      </c>
      <c r="B5522" t="inlineStr">
        <is>
          <t>九州</t>
        </is>
      </c>
      <c r="C5522" t="inlineStr">
        <is>
          <t>大町変電所</t>
        </is>
      </c>
      <c r="D5522" t="inlineStr">
        <is>
          <t>佐賀県</t>
        </is>
      </c>
      <c r="E5522" t="n">
        <v>110</v>
      </c>
      <c r="G5522" s="3" t="n">
        <v>33.216075</v>
      </c>
      <c r="H5522" s="3" t="n">
        <v>130.111293</v>
      </c>
      <c r="I5522" t="inlineStr">
        <is>
          <t>OSM実測</t>
        </is>
      </c>
      <c r="J5522" t="n">
        <v>19</v>
      </c>
      <c r="K5522" t="n">
        <v>19</v>
      </c>
      <c r="L5522" t="n">
        <v>-10</v>
      </c>
      <c r="M5522" t="n">
        <v>9</v>
      </c>
      <c r="N5522" t="n">
        <v>0</v>
      </c>
      <c r="O5522" t="inlineStr">
        <is>
          <t>不可 #4</t>
        </is>
      </c>
      <c r="P5522" t="inlineStr">
        <is>
          <t>有り</t>
        </is>
      </c>
      <c r="R5522" s="4">
        <f>IF(COUNT($M5522:$N5522)=0,"",IF(AND(IF($N5522&lt;&gt;"",$N5522,$M5522)&lt;=0,$O5522&lt;&gt;"可"),"警告",""))</f>
        <v/>
      </c>
      <c r="S5522" s="4">
        <f>IF(COUNT($M5522:$N5522)=0,0,IF(IF($N5522&lt;&gt;"",$N5522,$M5522)&gt;=スコアリング基準!$B$20,スコアリング基準!$C$20,IF(IF($N5522&lt;&gt;"",$N5522,$M5522)&gt;=スコアリング基準!$B$21,スコアリング基準!$C$21,IF(IF($N5522&lt;&gt;"",$N5522,$M5522)&gt;0,スコアリング基準!$C$22,0))))</f>
        <v/>
      </c>
      <c r="T5522" s="4">
        <f>IF($O5522="可",スコアリング基準!$C$23,0)</f>
        <v/>
      </c>
      <c r="U5522" s="4">
        <f>IF(OR(COUNT($K5522:$L5522)&lt;2,$K5522=0),0,IF(ABS($L5522)/$K5522&lt;=スコアリング基準!$B$24,スコアリング基準!$C$24,IF(ABS($L5522)/$K5522&lt;=スコアリング基準!$B$25,スコアリング基準!$C$25,IF(ABS($L5522)/$K5522&lt;=スコアリング基準!$B$26,スコアリング基準!$C$26,0))))</f>
        <v/>
      </c>
      <c r="V5522" s="4">
        <f>IF($P5522="なし",スコアリング基準!$C$27,0)</f>
        <v/>
      </c>
      <c r="W5522" s="4">
        <f>IF($F5522="",0,IF(ISNUMBER($F5522),IF($F5522&lt;=スコアリング基準!$B$28,スコアリング基準!$C$28,スコアリング基準!$C$29),0))</f>
        <v/>
      </c>
      <c r="X5522" s="4">
        <f>IFERROR(VLOOKUP($B5522,スコアリング基準!$A$36:$B$46,2,FALSE),0)</f>
        <v/>
      </c>
      <c r="Y5522" s="4">
        <f>SUM($S5522:$X5522)</f>
        <v/>
      </c>
      <c r="Z5522" s="4">
        <f>IF(COUNT($M5522:$N5522)=0,"データ無",IF($Y5522&gt;=スコアリング基準!$B$30,"S",IF($Y5522&gt;=スコアリング基準!$B$31,"A",IF($Y5522&gt;=スコアリング基準!$B$32,"B","C"))))</f>
        <v/>
      </c>
      <c r="AA5522">
        <f>IFERROR(INDEX(実績DB!$I$3:$I$104,MATCH($B5522&amp;$C5522,実績DB!$J$3:$J$104,0)),"")</f>
        <v/>
      </c>
    </row>
    <row r="5523">
      <c r="A5523" t="n">
        <v>5521</v>
      </c>
      <c r="B5523" t="inlineStr">
        <is>
          <t>九州</t>
        </is>
      </c>
      <c r="C5523" t="inlineStr">
        <is>
          <t>山鹿変電所</t>
        </is>
      </c>
      <c r="D5523" t="inlineStr">
        <is>
          <t>熊本県</t>
        </is>
      </c>
      <c r="E5523" t="n">
        <v>110</v>
      </c>
      <c r="G5523" s="3" t="n">
        <v>33.011258</v>
      </c>
      <c r="H5523" s="3" t="n">
        <v>130.696054</v>
      </c>
      <c r="I5523" t="inlineStr">
        <is>
          <t>OSM実測</t>
        </is>
      </c>
      <c r="J5523" t="n">
        <v>57</v>
      </c>
      <c r="K5523" t="n">
        <v>57</v>
      </c>
      <c r="L5523" t="n">
        <v>-54</v>
      </c>
      <c r="M5523" t="n">
        <v>3</v>
      </c>
      <c r="N5523" t="n">
        <v>0</v>
      </c>
      <c r="O5523" t="inlineStr">
        <is>
          <t>不可 #4</t>
        </is>
      </c>
      <c r="P5523" t="inlineStr">
        <is>
          <t>有り</t>
        </is>
      </c>
      <c r="R5523" s="4">
        <f>IF(COUNT($M5523:$N5523)=0,"",IF(AND(IF($N5523&lt;&gt;"",$N5523,$M5523)&lt;=0,$O5523&lt;&gt;"可"),"警告",""))</f>
        <v/>
      </c>
      <c r="S5523" s="4">
        <f>IF(COUNT($M5523:$N5523)=0,0,IF(IF($N5523&lt;&gt;"",$N5523,$M5523)&gt;=スコアリング基準!$B$20,スコアリング基準!$C$20,IF(IF($N5523&lt;&gt;"",$N5523,$M5523)&gt;=スコアリング基準!$B$21,スコアリング基準!$C$21,IF(IF($N5523&lt;&gt;"",$N5523,$M5523)&gt;0,スコアリング基準!$C$22,0))))</f>
        <v/>
      </c>
      <c r="T5523" s="4">
        <f>IF($O5523="可",スコアリング基準!$C$23,0)</f>
        <v/>
      </c>
      <c r="U5523" s="4">
        <f>IF(OR(COUNT($K5523:$L5523)&lt;2,$K5523=0),0,IF(ABS($L5523)/$K5523&lt;=スコアリング基準!$B$24,スコアリング基準!$C$24,IF(ABS($L5523)/$K5523&lt;=スコアリング基準!$B$25,スコアリング基準!$C$25,IF(ABS($L5523)/$K5523&lt;=スコアリング基準!$B$26,スコアリング基準!$C$26,0))))</f>
        <v/>
      </c>
      <c r="V5523" s="4">
        <f>IF($P5523="なし",スコアリング基準!$C$27,0)</f>
        <v/>
      </c>
      <c r="W5523" s="4">
        <f>IF($F5523="",0,IF(ISNUMBER($F5523),IF($F5523&lt;=スコアリング基準!$B$28,スコアリング基準!$C$28,スコアリング基準!$C$29),0))</f>
        <v/>
      </c>
      <c r="X5523" s="4">
        <f>IFERROR(VLOOKUP($B5523,スコアリング基準!$A$36:$B$46,2,FALSE),0)</f>
        <v/>
      </c>
      <c r="Y5523" s="4">
        <f>SUM($S5523:$X5523)</f>
        <v/>
      </c>
      <c r="Z5523" s="4">
        <f>IF(COUNT($M5523:$N5523)=0,"データ無",IF($Y5523&gt;=スコアリング基準!$B$30,"S",IF($Y5523&gt;=スコアリング基準!$B$31,"A",IF($Y5523&gt;=スコアリング基準!$B$32,"B","C"))))</f>
        <v/>
      </c>
      <c r="AA5523">
        <f>IFERROR(INDEX(実績DB!$I$3:$I$104,MATCH($B5523&amp;$C5523,実績DB!$J$3:$J$104,0)),"")</f>
        <v/>
      </c>
    </row>
    <row r="5524">
      <c r="A5524" t="n">
        <v>5522</v>
      </c>
      <c r="B5524" t="inlineStr">
        <is>
          <t>九州</t>
        </is>
      </c>
      <c r="C5524" t="inlineStr">
        <is>
          <t>新水俣変電所</t>
        </is>
      </c>
      <c r="D5524" t="inlineStr">
        <is>
          <t>熊本県</t>
        </is>
      </c>
      <c r="E5524" t="n">
        <v>110</v>
      </c>
      <c r="G5524" s="3" t="n">
        <v>32.201853</v>
      </c>
      <c r="H5524" s="3" t="n">
        <v>130.418931</v>
      </c>
      <c r="I5524" t="inlineStr">
        <is>
          <t>OSM実測</t>
        </is>
      </c>
      <c r="J5524" t="n">
        <v>255</v>
      </c>
      <c r="K5524" t="n">
        <v>142</v>
      </c>
      <c r="L5524" t="n">
        <v>-93</v>
      </c>
      <c r="O5524" t="inlineStr">
        <is>
          <t>可</t>
        </is>
      </c>
      <c r="P5524" t="inlineStr">
        <is>
          <t>有り</t>
        </is>
      </c>
      <c r="R5524" s="4">
        <f>IF(COUNT($M5524:$N5524)=0,"",IF(AND(IF($N5524&lt;&gt;"",$N5524,$M5524)&lt;=0,$O5524&lt;&gt;"可"),"警告",""))</f>
        <v/>
      </c>
      <c r="S5524" s="4">
        <f>IF(COUNT($M5524:$N5524)=0,0,IF(IF($N5524&lt;&gt;"",$N5524,$M5524)&gt;=スコアリング基準!$B$20,スコアリング基準!$C$20,IF(IF($N5524&lt;&gt;"",$N5524,$M5524)&gt;=スコアリング基準!$B$21,スコアリング基準!$C$21,IF(IF($N5524&lt;&gt;"",$N5524,$M5524)&gt;0,スコアリング基準!$C$22,0))))</f>
        <v/>
      </c>
      <c r="T5524" s="4">
        <f>IF($O5524="可",スコアリング基準!$C$23,0)</f>
        <v/>
      </c>
      <c r="U5524" s="4">
        <f>IF(OR(COUNT($K5524:$L5524)&lt;2,$K5524=0),0,IF(ABS($L5524)/$K5524&lt;=スコアリング基準!$B$24,スコアリング基準!$C$24,IF(ABS($L5524)/$K5524&lt;=スコアリング基準!$B$25,スコアリング基準!$C$25,IF(ABS($L5524)/$K5524&lt;=スコアリング基準!$B$26,スコアリング基準!$C$26,0))))</f>
        <v/>
      </c>
      <c r="V5524" s="4">
        <f>IF($P5524="なし",スコアリング基準!$C$27,0)</f>
        <v/>
      </c>
      <c r="W5524" s="4">
        <f>IF($F5524="",0,IF(ISNUMBER($F5524),IF($F5524&lt;=スコアリング基準!$B$28,スコアリング基準!$C$28,スコアリング基準!$C$29),0))</f>
        <v/>
      </c>
      <c r="X5524" s="4">
        <f>IFERROR(VLOOKUP($B5524,スコアリング基準!$A$36:$B$46,2,FALSE),0)</f>
        <v/>
      </c>
      <c r="Y5524" s="4">
        <f>SUM($S5524:$X5524)</f>
        <v/>
      </c>
      <c r="Z5524" s="4">
        <f>IF(COUNT($M5524:$N5524)=0,"データ無",IF($Y5524&gt;=スコアリング基準!$B$30,"S",IF($Y5524&gt;=スコアリング基準!$B$31,"A",IF($Y5524&gt;=スコアリング基準!$B$32,"B","C"))))</f>
        <v/>
      </c>
      <c r="AA5524">
        <f>IFERROR(INDEX(実績DB!$I$3:$I$104,MATCH($B5524&amp;$C5524,実績DB!$J$3:$J$104,0)),"")</f>
        <v/>
      </c>
    </row>
    <row r="5525">
      <c r="A5525" t="n">
        <v>5523</v>
      </c>
      <c r="B5525" t="inlineStr">
        <is>
          <t>九州</t>
        </is>
      </c>
      <c r="C5525" t="inlineStr">
        <is>
          <t>日向変電所</t>
        </is>
      </c>
      <c r="D5525" t="inlineStr">
        <is>
          <t>宮崎県</t>
        </is>
      </c>
      <c r="E5525" t="n">
        <v>110</v>
      </c>
      <c r="G5525" s="3" t="n">
        <v>32.441888</v>
      </c>
      <c r="H5525" s="3" t="n">
        <v>131.622886</v>
      </c>
      <c r="I5525" t="inlineStr">
        <is>
          <t>OSM実測</t>
        </is>
      </c>
      <c r="J5525" t="n">
        <v>47</v>
      </c>
      <c r="K5525" t="n">
        <v>47</v>
      </c>
      <c r="L5525" t="n">
        <v>-35</v>
      </c>
      <c r="M5525" t="n">
        <v>13</v>
      </c>
      <c r="N5525" t="n">
        <v>0</v>
      </c>
      <c r="O5525" t="inlineStr">
        <is>
          <t>不可 #4</t>
        </is>
      </c>
      <c r="P5525" t="inlineStr">
        <is>
          <t>なし</t>
        </is>
      </c>
      <c r="R5525" s="4">
        <f>IF(COUNT($M5525:$N5525)=0,"",IF(AND(IF($N5525&lt;&gt;"",$N5525,$M5525)&lt;=0,$O5525&lt;&gt;"可"),"警告",""))</f>
        <v/>
      </c>
      <c r="S5525" s="4">
        <f>IF(COUNT($M5525:$N5525)=0,0,IF(IF($N5525&lt;&gt;"",$N5525,$M5525)&gt;=スコアリング基準!$B$20,スコアリング基準!$C$20,IF(IF($N5525&lt;&gt;"",$N5525,$M5525)&gt;=スコアリング基準!$B$21,スコアリング基準!$C$21,IF(IF($N5525&lt;&gt;"",$N5525,$M5525)&gt;0,スコアリング基準!$C$22,0))))</f>
        <v/>
      </c>
      <c r="T5525" s="4">
        <f>IF($O5525="可",スコアリング基準!$C$23,0)</f>
        <v/>
      </c>
      <c r="U5525" s="4">
        <f>IF(OR(COUNT($K5525:$L5525)&lt;2,$K5525=0),0,IF(ABS($L5525)/$K5525&lt;=スコアリング基準!$B$24,スコアリング基準!$C$24,IF(ABS($L5525)/$K5525&lt;=スコアリング基準!$B$25,スコアリング基準!$C$25,IF(ABS($L5525)/$K5525&lt;=スコアリング基準!$B$26,スコアリング基準!$C$26,0))))</f>
        <v/>
      </c>
      <c r="V5525" s="4">
        <f>IF($P5525="なし",スコアリング基準!$C$27,0)</f>
        <v/>
      </c>
      <c r="W5525" s="4">
        <f>IF($F5525="",0,IF(ISNUMBER($F5525),IF($F5525&lt;=スコアリング基準!$B$28,スコアリング基準!$C$28,スコアリング基準!$C$29),0))</f>
        <v/>
      </c>
      <c r="X5525" s="4">
        <f>IFERROR(VLOOKUP($B5525,スコアリング基準!$A$36:$B$46,2,FALSE),0)</f>
        <v/>
      </c>
      <c r="Y5525" s="4">
        <f>SUM($S5525:$X5525)</f>
        <v/>
      </c>
      <c r="Z5525" s="4">
        <f>IF(COUNT($M5525:$N5525)=0,"データ無",IF($Y5525&gt;=スコアリング基準!$B$30,"S",IF($Y5525&gt;=スコアリング基準!$B$31,"A",IF($Y5525&gt;=スコアリング基準!$B$32,"B","C"))))</f>
        <v/>
      </c>
      <c r="AA5525">
        <f>IFERROR(INDEX(実績DB!$I$3:$I$104,MATCH($B5525&amp;$C5525,実績DB!$J$3:$J$104,0)),"")</f>
        <v/>
      </c>
    </row>
    <row r="5526">
      <c r="A5526" t="n">
        <v>5524</v>
      </c>
      <c r="B5526" t="inlineStr">
        <is>
          <t>九州</t>
        </is>
      </c>
      <c r="C5526" t="inlineStr">
        <is>
          <t>牛津変電所</t>
        </is>
      </c>
      <c r="D5526" t="inlineStr">
        <is>
          <t>佐賀県</t>
        </is>
      </c>
      <c r="E5526" t="n">
        <v>110</v>
      </c>
      <c r="G5526" s="3" t="n">
        <v>33.247621</v>
      </c>
      <c r="H5526" s="3" t="n">
        <v>130.212188</v>
      </c>
      <c r="I5526" t="inlineStr">
        <is>
          <t>OSM実測</t>
        </is>
      </c>
      <c r="J5526" t="n">
        <v>38</v>
      </c>
      <c r="K5526" t="n">
        <v>38</v>
      </c>
      <c r="L5526" t="n">
        <v>-24</v>
      </c>
      <c r="M5526" t="n">
        <v>14</v>
      </c>
      <c r="N5526" t="n">
        <v>0</v>
      </c>
      <c r="O5526" t="inlineStr">
        <is>
          <t>不可 #4</t>
        </is>
      </c>
      <c r="P5526" t="inlineStr">
        <is>
          <t>有り</t>
        </is>
      </c>
      <c r="R5526" s="4">
        <f>IF(COUNT($M5526:$N5526)=0,"",IF(AND(IF($N5526&lt;&gt;"",$N5526,$M5526)&lt;=0,$O5526&lt;&gt;"可"),"警告",""))</f>
        <v/>
      </c>
      <c r="S5526" s="4">
        <f>IF(COUNT($M5526:$N5526)=0,0,IF(IF($N5526&lt;&gt;"",$N5526,$M5526)&gt;=スコアリング基準!$B$20,スコアリング基準!$C$20,IF(IF($N5526&lt;&gt;"",$N5526,$M5526)&gt;=スコアリング基準!$B$21,スコアリング基準!$C$21,IF(IF($N5526&lt;&gt;"",$N5526,$M5526)&gt;0,スコアリング基準!$C$22,0))))</f>
        <v/>
      </c>
      <c r="T5526" s="4">
        <f>IF($O5526="可",スコアリング基準!$C$23,0)</f>
        <v/>
      </c>
      <c r="U5526" s="4">
        <f>IF(OR(COUNT($K5526:$L5526)&lt;2,$K5526=0),0,IF(ABS($L5526)/$K5526&lt;=スコアリング基準!$B$24,スコアリング基準!$C$24,IF(ABS($L5526)/$K5526&lt;=スコアリング基準!$B$25,スコアリング基準!$C$25,IF(ABS($L5526)/$K5526&lt;=スコアリング基準!$B$26,スコアリング基準!$C$26,0))))</f>
        <v/>
      </c>
      <c r="V5526" s="4">
        <f>IF($P5526="なし",スコアリング基準!$C$27,0)</f>
        <v/>
      </c>
      <c r="W5526" s="4">
        <f>IF($F5526="",0,IF(ISNUMBER($F5526),IF($F5526&lt;=スコアリング基準!$B$28,スコアリング基準!$C$28,スコアリング基準!$C$29),0))</f>
        <v/>
      </c>
      <c r="X5526" s="4">
        <f>IFERROR(VLOOKUP($B5526,スコアリング基準!$A$36:$B$46,2,FALSE),0)</f>
        <v/>
      </c>
      <c r="Y5526" s="4">
        <f>SUM($S5526:$X5526)</f>
        <v/>
      </c>
      <c r="Z5526" s="4">
        <f>IF(COUNT($M5526:$N5526)=0,"データ無",IF($Y5526&gt;=スコアリング基準!$B$30,"S",IF($Y5526&gt;=スコアリング基準!$B$31,"A",IF($Y5526&gt;=スコアリング基準!$B$32,"B","C"))))</f>
        <v/>
      </c>
      <c r="AA5526">
        <f>IFERROR(INDEX(実績DB!$I$3:$I$104,MATCH($B5526&amp;$C5526,実績DB!$J$3:$J$104,0)),"")</f>
        <v/>
      </c>
    </row>
    <row r="5527">
      <c r="A5527" t="n">
        <v>5525</v>
      </c>
      <c r="B5527" t="inlineStr">
        <is>
          <t>九州</t>
        </is>
      </c>
      <c r="C5527" t="inlineStr">
        <is>
          <t>神水変電所</t>
        </is>
      </c>
      <c r="D5527" t="inlineStr">
        <is>
          <t>熊本県</t>
        </is>
      </c>
      <c r="E5527" t="n">
        <v>110</v>
      </c>
      <c r="G5527" s="3" t="n">
        <v>32.78354</v>
      </c>
      <c r="H5527" s="3" t="n">
        <v>130.747442</v>
      </c>
      <c r="I5527" t="inlineStr">
        <is>
          <t>OSM実測</t>
        </is>
      </c>
      <c r="J5527" t="n">
        <v>469</v>
      </c>
      <c r="K5527" t="n">
        <v>353</v>
      </c>
      <c r="L5527" t="n">
        <v>29</v>
      </c>
      <c r="O5527" t="inlineStr">
        <is>
          <t>可</t>
        </is>
      </c>
      <c r="P5527" t="inlineStr">
        <is>
          <t>なし</t>
        </is>
      </c>
      <c r="R5527" s="4">
        <f>IF(COUNT($M5527:$N5527)=0,"",IF(AND(IF($N5527&lt;&gt;"",$N5527,$M5527)&lt;=0,$O5527&lt;&gt;"可"),"警告",""))</f>
        <v/>
      </c>
      <c r="S5527" s="4">
        <f>IF(COUNT($M5527:$N5527)=0,0,IF(IF($N5527&lt;&gt;"",$N5527,$M5527)&gt;=スコアリング基準!$B$20,スコアリング基準!$C$20,IF(IF($N5527&lt;&gt;"",$N5527,$M5527)&gt;=スコアリング基準!$B$21,スコアリング基準!$C$21,IF(IF($N5527&lt;&gt;"",$N5527,$M5527)&gt;0,スコアリング基準!$C$22,0))))</f>
        <v/>
      </c>
      <c r="T5527" s="4">
        <f>IF($O5527="可",スコアリング基準!$C$23,0)</f>
        <v/>
      </c>
      <c r="U5527" s="4">
        <f>IF(OR(COUNT($K5527:$L5527)&lt;2,$K5527=0),0,IF(ABS($L5527)/$K5527&lt;=スコアリング基準!$B$24,スコアリング基準!$C$24,IF(ABS($L5527)/$K5527&lt;=スコアリング基準!$B$25,スコアリング基準!$C$25,IF(ABS($L5527)/$K5527&lt;=スコアリング基準!$B$26,スコアリング基準!$C$26,0))))</f>
        <v/>
      </c>
      <c r="V5527" s="4">
        <f>IF($P5527="なし",スコアリング基準!$C$27,0)</f>
        <v/>
      </c>
      <c r="W5527" s="4">
        <f>IF($F5527="",0,IF(ISNUMBER($F5527),IF($F5527&lt;=スコアリング基準!$B$28,スコアリング基準!$C$28,スコアリング基準!$C$29),0))</f>
        <v/>
      </c>
      <c r="X5527" s="4">
        <f>IFERROR(VLOOKUP($B5527,スコアリング基準!$A$36:$B$46,2,FALSE),0)</f>
        <v/>
      </c>
      <c r="Y5527" s="4">
        <f>SUM($S5527:$X5527)</f>
        <v/>
      </c>
      <c r="Z5527" s="4">
        <f>IF(COUNT($M5527:$N5527)=0,"データ無",IF($Y5527&gt;=スコアリング基準!$B$30,"S",IF($Y5527&gt;=スコアリング基準!$B$31,"A",IF($Y5527&gt;=スコアリング基準!$B$32,"B","C"))))</f>
        <v/>
      </c>
      <c r="AA5527">
        <f>IFERROR(INDEX(実績DB!$I$3:$I$104,MATCH($B5527&amp;$C5527,実績DB!$J$3:$J$104,0)),"")</f>
        <v/>
      </c>
    </row>
    <row r="5528">
      <c r="A5528" t="n">
        <v>5526</v>
      </c>
      <c r="B5528" t="inlineStr">
        <is>
          <t>九州</t>
        </is>
      </c>
      <c r="C5528" t="inlineStr">
        <is>
          <t>荒尾変電所</t>
        </is>
      </c>
      <c r="D5528" t="inlineStr">
        <is>
          <t>福岡県</t>
        </is>
      </c>
      <c r="E5528" t="n">
        <v>110</v>
      </c>
      <c r="G5528" s="3" t="n">
        <v>32.956986</v>
      </c>
      <c r="H5528" s="3" t="n">
        <v>130.465449</v>
      </c>
      <c r="I5528" t="inlineStr">
        <is>
          <t>OSM実測</t>
        </is>
      </c>
      <c r="J5528" t="n">
        <v>142</v>
      </c>
      <c r="K5528" t="n">
        <v>142</v>
      </c>
      <c r="L5528" t="n">
        <v>-90</v>
      </c>
      <c r="O5528" t="inlineStr">
        <is>
          <t>不可 #3</t>
        </is>
      </c>
      <c r="P5528" t="inlineStr">
        <is>
          <t>有り</t>
        </is>
      </c>
      <c r="R5528" s="4">
        <f>IF(COUNT($M5528:$N5528)=0,"",IF(AND(IF($N5528&lt;&gt;"",$N5528,$M5528)&lt;=0,$O5528&lt;&gt;"可"),"警告",""))</f>
        <v/>
      </c>
      <c r="S5528" s="4">
        <f>IF(COUNT($M5528:$N5528)=0,0,IF(IF($N5528&lt;&gt;"",$N5528,$M5528)&gt;=スコアリング基準!$B$20,スコアリング基準!$C$20,IF(IF($N5528&lt;&gt;"",$N5528,$M5528)&gt;=スコアリング基準!$B$21,スコアリング基準!$C$21,IF(IF($N5528&lt;&gt;"",$N5528,$M5528)&gt;0,スコアリング基準!$C$22,0))))</f>
        <v/>
      </c>
      <c r="T5528" s="4">
        <f>IF($O5528="可",スコアリング基準!$C$23,0)</f>
        <v/>
      </c>
      <c r="U5528" s="4">
        <f>IF(OR(COUNT($K5528:$L5528)&lt;2,$K5528=0),0,IF(ABS($L5528)/$K5528&lt;=スコアリング基準!$B$24,スコアリング基準!$C$24,IF(ABS($L5528)/$K5528&lt;=スコアリング基準!$B$25,スコアリング基準!$C$25,IF(ABS($L5528)/$K5528&lt;=スコアリング基準!$B$26,スコアリング基準!$C$26,0))))</f>
        <v/>
      </c>
      <c r="V5528" s="4">
        <f>IF($P5528="なし",スコアリング基準!$C$27,0)</f>
        <v/>
      </c>
      <c r="W5528" s="4">
        <f>IF($F5528="",0,IF(ISNUMBER($F5528),IF($F5528&lt;=スコアリング基準!$B$28,スコアリング基準!$C$28,スコアリング基準!$C$29),0))</f>
        <v/>
      </c>
      <c r="X5528" s="4">
        <f>IFERROR(VLOOKUP($B5528,スコアリング基準!$A$36:$B$46,2,FALSE),0)</f>
        <v/>
      </c>
      <c r="Y5528" s="4">
        <f>SUM($S5528:$X5528)</f>
        <v/>
      </c>
      <c r="Z5528" s="4">
        <f>IF(COUNT($M5528:$N5528)=0,"データ無",IF($Y5528&gt;=スコアリング基準!$B$30,"S",IF($Y5528&gt;=スコアリング基準!$B$31,"A",IF($Y5528&gt;=スコアリング基準!$B$32,"B","C"))))</f>
        <v/>
      </c>
      <c r="AA5528">
        <f>IFERROR(INDEX(実績DB!$I$3:$I$104,MATCH($B5528&amp;$C5528,実績DB!$J$3:$J$104,0)),"")</f>
        <v/>
      </c>
    </row>
    <row r="5529">
      <c r="A5529" t="n">
        <v>5527</v>
      </c>
      <c r="B5529" t="inlineStr">
        <is>
          <t>九州</t>
        </is>
      </c>
      <c r="C5529" t="inlineStr">
        <is>
          <t>西合志変電所</t>
        </is>
      </c>
      <c r="D5529" t="inlineStr">
        <is>
          <t>熊本県</t>
        </is>
      </c>
      <c r="E5529" t="n">
        <v>110</v>
      </c>
      <c r="G5529" s="3" t="n">
        <v>32.907081</v>
      </c>
      <c r="H5529" s="3" t="n">
        <v>130.755619</v>
      </c>
      <c r="I5529" t="inlineStr">
        <is>
          <t>OSM実測</t>
        </is>
      </c>
      <c r="J5529" t="n">
        <v>38</v>
      </c>
      <c r="K5529" t="n">
        <v>38</v>
      </c>
      <c r="L5529" t="n">
        <v>-31</v>
      </c>
      <c r="M5529" t="n">
        <v>7</v>
      </c>
      <c r="N5529" t="n">
        <v>7</v>
      </c>
      <c r="O5529" t="inlineStr">
        <is>
          <t>不可 #4</t>
        </is>
      </c>
      <c r="P5529" t="inlineStr">
        <is>
          <t>なし</t>
        </is>
      </c>
      <c r="R5529" s="4">
        <f>IF(COUNT($M5529:$N5529)=0,"",IF(AND(IF($N5529&lt;&gt;"",$N5529,$M5529)&lt;=0,$O5529&lt;&gt;"可"),"警告",""))</f>
        <v/>
      </c>
      <c r="S5529" s="4">
        <f>IF(COUNT($M5529:$N5529)=0,0,IF(IF($N5529&lt;&gt;"",$N5529,$M5529)&gt;=スコアリング基準!$B$20,スコアリング基準!$C$20,IF(IF($N5529&lt;&gt;"",$N5529,$M5529)&gt;=スコアリング基準!$B$21,スコアリング基準!$C$21,IF(IF($N5529&lt;&gt;"",$N5529,$M5529)&gt;0,スコアリング基準!$C$22,0))))</f>
        <v/>
      </c>
      <c r="T5529" s="4">
        <f>IF($O5529="可",スコアリング基準!$C$23,0)</f>
        <v/>
      </c>
      <c r="U5529" s="4">
        <f>IF(OR(COUNT($K5529:$L5529)&lt;2,$K5529=0),0,IF(ABS($L5529)/$K5529&lt;=スコアリング基準!$B$24,スコアリング基準!$C$24,IF(ABS($L5529)/$K5529&lt;=スコアリング基準!$B$25,スコアリング基準!$C$25,IF(ABS($L5529)/$K5529&lt;=スコアリング基準!$B$26,スコアリング基準!$C$26,0))))</f>
        <v/>
      </c>
      <c r="V5529" s="4">
        <f>IF($P5529="なし",スコアリング基準!$C$27,0)</f>
        <v/>
      </c>
      <c r="W5529" s="4">
        <f>IF($F5529="",0,IF(ISNUMBER($F5529),IF($F5529&lt;=スコアリング基準!$B$28,スコアリング基準!$C$28,スコアリング基準!$C$29),0))</f>
        <v/>
      </c>
      <c r="X5529" s="4">
        <f>IFERROR(VLOOKUP($B5529,スコアリング基準!$A$36:$B$46,2,FALSE),0)</f>
        <v/>
      </c>
      <c r="Y5529" s="4">
        <f>SUM($S5529:$X5529)</f>
        <v/>
      </c>
      <c r="Z5529" s="4">
        <f>IF(COUNT($M5529:$N5529)=0,"データ無",IF($Y5529&gt;=スコアリング基準!$B$30,"S",IF($Y5529&gt;=スコアリング基準!$B$31,"A",IF($Y5529&gt;=スコアリング基準!$B$32,"B","C"))))</f>
        <v/>
      </c>
      <c r="AA5529">
        <f>IFERROR(INDEX(実績DB!$I$3:$I$104,MATCH($B5529&amp;$C5529,実績DB!$J$3:$J$104,0)),"")</f>
        <v/>
      </c>
    </row>
    <row r="5530">
      <c r="A5530" t="n">
        <v>5528</v>
      </c>
      <c r="B5530" t="inlineStr">
        <is>
          <t>九州</t>
        </is>
      </c>
      <c r="C5530" t="inlineStr">
        <is>
          <t>西都変電所</t>
        </is>
      </c>
      <c r="D5530" t="inlineStr">
        <is>
          <t>宮崎県</t>
        </is>
      </c>
      <c r="E5530" t="n">
        <v>110</v>
      </c>
      <c r="G5530" s="3" t="n">
        <v>32.11806</v>
      </c>
      <c r="H5530" s="3" t="n">
        <v>131.41706</v>
      </c>
      <c r="I5530" t="inlineStr">
        <is>
          <t>OSM実測</t>
        </is>
      </c>
      <c r="J5530" t="n">
        <v>38</v>
      </c>
      <c r="K5530" t="n">
        <v>38</v>
      </c>
      <c r="L5530" t="n">
        <v>-38</v>
      </c>
      <c r="M5530" t="n">
        <v>1</v>
      </c>
      <c r="N5530" t="n">
        <v>0</v>
      </c>
      <c r="O5530" t="inlineStr">
        <is>
          <t>不可 #4</t>
        </is>
      </c>
      <c r="P5530" t="inlineStr">
        <is>
          <t>有り</t>
        </is>
      </c>
      <c r="R5530" s="4">
        <f>IF(COUNT($M5530:$N5530)=0,"",IF(AND(IF($N5530&lt;&gt;"",$N5530,$M5530)&lt;=0,$O5530&lt;&gt;"可"),"警告",""))</f>
        <v/>
      </c>
      <c r="S5530" s="4">
        <f>IF(COUNT($M5530:$N5530)=0,0,IF(IF($N5530&lt;&gt;"",$N5530,$M5530)&gt;=スコアリング基準!$B$20,スコアリング基準!$C$20,IF(IF($N5530&lt;&gt;"",$N5530,$M5530)&gt;=スコアリング基準!$B$21,スコアリング基準!$C$21,IF(IF($N5530&lt;&gt;"",$N5530,$M5530)&gt;0,スコアリング基準!$C$22,0))))</f>
        <v/>
      </c>
      <c r="T5530" s="4">
        <f>IF($O5530="可",スコアリング基準!$C$23,0)</f>
        <v/>
      </c>
      <c r="U5530" s="4">
        <f>IF(OR(COUNT($K5530:$L5530)&lt;2,$K5530=0),0,IF(ABS($L5530)/$K5530&lt;=スコアリング基準!$B$24,スコアリング基準!$C$24,IF(ABS($L5530)/$K5530&lt;=スコアリング基準!$B$25,スコアリング基準!$C$25,IF(ABS($L5530)/$K5530&lt;=スコアリング基準!$B$26,スコアリング基準!$C$26,0))))</f>
        <v/>
      </c>
      <c r="V5530" s="4">
        <f>IF($P5530="なし",スコアリング基準!$C$27,0)</f>
        <v/>
      </c>
      <c r="W5530" s="4">
        <f>IF($F5530="",0,IF(ISNUMBER($F5530),IF($F5530&lt;=スコアリング基準!$B$28,スコアリング基準!$C$28,スコアリング基準!$C$29),0))</f>
        <v/>
      </c>
      <c r="X5530" s="4">
        <f>IFERROR(VLOOKUP($B5530,スコアリング基準!$A$36:$B$46,2,FALSE),0)</f>
        <v/>
      </c>
      <c r="Y5530" s="4">
        <f>SUM($S5530:$X5530)</f>
        <v/>
      </c>
      <c r="Z5530" s="4">
        <f>IF(COUNT($M5530:$N5530)=0,"データ無",IF($Y5530&gt;=スコアリング基準!$B$30,"S",IF($Y5530&gt;=スコアリング基準!$B$31,"A",IF($Y5530&gt;=スコアリング基準!$B$32,"B","C"))))</f>
        <v/>
      </c>
      <c r="AA5530">
        <f>IFERROR(INDEX(実績DB!$I$3:$I$104,MATCH($B5530&amp;$C5530,実績DB!$J$3:$J$104,0)),"")</f>
        <v/>
      </c>
    </row>
    <row r="5531">
      <c r="A5531" t="n">
        <v>5529</v>
      </c>
      <c r="B5531" t="inlineStr">
        <is>
          <t>九州</t>
        </is>
      </c>
      <c r="C5531" t="inlineStr">
        <is>
          <t>高千穂変電所</t>
        </is>
      </c>
      <c r="D5531" t="inlineStr">
        <is>
          <t>大分県</t>
        </is>
      </c>
      <c r="E5531" t="n">
        <v>110</v>
      </c>
      <c r="G5531" s="3" t="n">
        <v>32.71373</v>
      </c>
      <c r="H5531" s="3" t="n">
        <v>131.292678</v>
      </c>
      <c r="I5531" t="inlineStr">
        <is>
          <t>OSM実測</t>
        </is>
      </c>
      <c r="J5531" t="n">
        <v>38</v>
      </c>
      <c r="K5531" t="n">
        <v>23</v>
      </c>
      <c r="L5531" t="n">
        <v>-26</v>
      </c>
      <c r="O5531" t="inlineStr">
        <is>
          <t>可</t>
        </is>
      </c>
      <c r="P5531" t="inlineStr">
        <is>
          <t>有り</t>
        </is>
      </c>
      <c r="R5531" s="4">
        <f>IF(COUNT($M5531:$N5531)=0,"",IF(AND(IF($N5531&lt;&gt;"",$N5531,$M5531)&lt;=0,$O5531&lt;&gt;"可"),"警告",""))</f>
        <v/>
      </c>
      <c r="S5531" s="4">
        <f>IF(COUNT($M5531:$N5531)=0,0,IF(IF($N5531&lt;&gt;"",$N5531,$M5531)&gt;=スコアリング基準!$B$20,スコアリング基準!$C$20,IF(IF($N5531&lt;&gt;"",$N5531,$M5531)&gt;=スコアリング基準!$B$21,スコアリング基準!$C$21,IF(IF($N5531&lt;&gt;"",$N5531,$M5531)&gt;0,スコアリング基準!$C$22,0))))</f>
        <v/>
      </c>
      <c r="T5531" s="4">
        <f>IF($O5531="可",スコアリング基準!$C$23,0)</f>
        <v/>
      </c>
      <c r="U5531" s="4">
        <f>IF(OR(COUNT($K5531:$L5531)&lt;2,$K5531=0),0,IF(ABS($L5531)/$K5531&lt;=スコアリング基準!$B$24,スコアリング基準!$C$24,IF(ABS($L5531)/$K5531&lt;=スコアリング基準!$B$25,スコアリング基準!$C$25,IF(ABS($L5531)/$K5531&lt;=スコアリング基準!$B$26,スコアリング基準!$C$26,0))))</f>
        <v/>
      </c>
      <c r="V5531" s="4">
        <f>IF($P5531="なし",スコアリング基準!$C$27,0)</f>
        <v/>
      </c>
      <c r="W5531" s="4">
        <f>IF($F5531="",0,IF(ISNUMBER($F5531),IF($F5531&lt;=スコアリング基準!$B$28,スコアリング基準!$C$28,スコアリング基準!$C$29),0))</f>
        <v/>
      </c>
      <c r="X5531" s="4">
        <f>IFERROR(VLOOKUP($B5531,スコアリング基準!$A$36:$B$46,2,FALSE),0)</f>
        <v/>
      </c>
      <c r="Y5531" s="4">
        <f>SUM($S5531:$X5531)</f>
        <v/>
      </c>
      <c r="Z5531" s="4">
        <f>IF(COUNT($M5531:$N5531)=0,"データ無",IF($Y5531&gt;=スコアリング基準!$B$30,"S",IF($Y5531&gt;=スコアリング基準!$B$31,"A",IF($Y5531&gt;=スコアリング基準!$B$32,"B","C"))))</f>
        <v/>
      </c>
      <c r="AA5531">
        <f>IFERROR(INDEX(実績DB!$I$3:$I$104,MATCH($B5531&amp;$C5531,実績DB!$J$3:$J$104,0)),"")</f>
        <v/>
      </c>
    </row>
    <row r="5532">
      <c r="A5532" t="n">
        <v>5530</v>
      </c>
      <c r="B5532" t="inlineStr">
        <is>
          <t>九州</t>
        </is>
      </c>
      <c r="C5532" t="inlineStr">
        <is>
          <t>めかり変電所</t>
        </is>
      </c>
      <c r="D5532" t="inlineStr">
        <is>
          <t>山口県</t>
        </is>
      </c>
      <c r="E5532" t="n">
        <v>66</v>
      </c>
      <c r="G5532" s="3" t="n">
        <v>33.957101</v>
      </c>
      <c r="H5532" s="3" t="n">
        <v>130.979867</v>
      </c>
      <c r="I5532" t="inlineStr">
        <is>
          <t>OSM実測</t>
        </is>
      </c>
      <c r="J5532" t="n">
        <v>38</v>
      </c>
      <c r="K5532" t="n">
        <v>38</v>
      </c>
      <c r="L5532" t="n">
        <v>-22</v>
      </c>
      <c r="M5532" t="n">
        <v>16</v>
      </c>
      <c r="N5532" t="n">
        <v>0</v>
      </c>
      <c r="O5532" t="inlineStr">
        <is>
          <t>不可 #4</t>
        </is>
      </c>
      <c r="P5532" t="inlineStr">
        <is>
          <t>有り</t>
        </is>
      </c>
      <c r="R5532" s="4">
        <f>IF(COUNT($M5532:$N5532)=0,"",IF(AND(IF($N5532&lt;&gt;"",$N5532,$M5532)&lt;=0,$O5532&lt;&gt;"可"),"警告",""))</f>
        <v/>
      </c>
      <c r="S5532" s="4">
        <f>IF(COUNT($M5532:$N5532)=0,0,IF(IF($N5532&lt;&gt;"",$N5532,$M5532)&gt;=スコアリング基準!$B$20,スコアリング基準!$C$20,IF(IF($N5532&lt;&gt;"",$N5532,$M5532)&gt;=スコアリング基準!$B$21,スコアリング基準!$C$21,IF(IF($N5532&lt;&gt;"",$N5532,$M5532)&gt;0,スコアリング基準!$C$22,0))))</f>
        <v/>
      </c>
      <c r="T5532" s="4">
        <f>IF($O5532="可",スコアリング基準!$C$23,0)</f>
        <v/>
      </c>
      <c r="U5532" s="4">
        <f>IF(OR(COUNT($K5532:$L5532)&lt;2,$K5532=0),0,IF(ABS($L5532)/$K5532&lt;=スコアリング基準!$B$24,スコアリング基準!$C$24,IF(ABS($L5532)/$K5532&lt;=スコアリング基準!$B$25,スコアリング基準!$C$25,IF(ABS($L5532)/$K5532&lt;=スコアリング基準!$B$26,スコアリング基準!$C$26,0))))</f>
        <v/>
      </c>
      <c r="V5532" s="4">
        <f>IF($P5532="なし",スコアリング基準!$C$27,0)</f>
        <v/>
      </c>
      <c r="W5532" s="4">
        <f>IF($F5532="",0,IF(ISNUMBER($F5532),IF($F5532&lt;=スコアリング基準!$B$28,スコアリング基準!$C$28,スコアリング基準!$C$29),0))</f>
        <v/>
      </c>
      <c r="X5532" s="4">
        <f>IFERROR(VLOOKUP($B5532,スコアリング基準!$A$36:$B$46,2,FALSE),0)</f>
        <v/>
      </c>
      <c r="Y5532" s="4">
        <f>SUM($S5532:$X5532)</f>
        <v/>
      </c>
      <c r="Z5532" s="4">
        <f>IF(COUNT($M5532:$N5532)=0,"データ無",IF($Y5532&gt;=スコアリング基準!$B$30,"S",IF($Y5532&gt;=スコアリング基準!$B$31,"A",IF($Y5532&gt;=スコアリング基準!$B$32,"B","C"))))</f>
        <v/>
      </c>
      <c r="AA5532">
        <f>IFERROR(INDEX(実績DB!$I$3:$I$104,MATCH($B5532&amp;$C5532,実績DB!$J$3:$J$104,0)),"")</f>
        <v/>
      </c>
    </row>
    <row r="5533">
      <c r="A5533" t="n">
        <v>5531</v>
      </c>
      <c r="B5533" t="inlineStr">
        <is>
          <t>九州</t>
        </is>
      </c>
      <c r="C5533" t="inlineStr">
        <is>
          <t>七隈変電所</t>
        </is>
      </c>
      <c r="D5533" t="inlineStr">
        <is>
          <t>福岡県</t>
        </is>
      </c>
      <c r="E5533" t="n">
        <v>66</v>
      </c>
      <c r="G5533" s="3" t="n">
        <v>33.561182</v>
      </c>
      <c r="H5533" s="3" t="n">
        <v>130.360962</v>
      </c>
      <c r="I5533" t="inlineStr">
        <is>
          <t>OSM実測</t>
        </is>
      </c>
      <c r="J5533" t="n">
        <v>85</v>
      </c>
      <c r="K5533" t="n">
        <v>85</v>
      </c>
      <c r="L5533" t="n">
        <v>-57</v>
      </c>
      <c r="M5533" t="n">
        <v>28</v>
      </c>
      <c r="N5533" t="n">
        <v>28</v>
      </c>
      <c r="O5533" t="inlineStr">
        <is>
          <t>不可 #4</t>
        </is>
      </c>
      <c r="P5533" t="inlineStr">
        <is>
          <t>なし</t>
        </is>
      </c>
      <c r="R5533" s="4">
        <f>IF(COUNT($M5533:$N5533)=0,"",IF(AND(IF($N5533&lt;&gt;"",$N5533,$M5533)&lt;=0,$O5533&lt;&gt;"可"),"警告",""))</f>
        <v/>
      </c>
      <c r="S5533" s="4">
        <f>IF(COUNT($M5533:$N5533)=0,0,IF(IF($N5533&lt;&gt;"",$N5533,$M5533)&gt;=スコアリング基準!$B$20,スコアリング基準!$C$20,IF(IF($N5533&lt;&gt;"",$N5533,$M5533)&gt;=スコアリング基準!$B$21,スコアリング基準!$C$21,IF(IF($N5533&lt;&gt;"",$N5533,$M5533)&gt;0,スコアリング基準!$C$22,0))))</f>
        <v/>
      </c>
      <c r="T5533" s="4">
        <f>IF($O5533="可",スコアリング基準!$C$23,0)</f>
        <v/>
      </c>
      <c r="U5533" s="4">
        <f>IF(OR(COUNT($K5533:$L5533)&lt;2,$K5533=0),0,IF(ABS($L5533)/$K5533&lt;=スコアリング基準!$B$24,スコアリング基準!$C$24,IF(ABS($L5533)/$K5533&lt;=スコアリング基準!$B$25,スコアリング基準!$C$25,IF(ABS($L5533)/$K5533&lt;=スコアリング基準!$B$26,スコアリング基準!$C$26,0))))</f>
        <v/>
      </c>
      <c r="V5533" s="4">
        <f>IF($P5533="なし",スコアリング基準!$C$27,0)</f>
        <v/>
      </c>
      <c r="W5533" s="4">
        <f>IF($F5533="",0,IF(ISNUMBER($F5533),IF($F5533&lt;=スコアリング基準!$B$28,スコアリング基準!$C$28,スコアリング基準!$C$29),0))</f>
        <v/>
      </c>
      <c r="X5533" s="4">
        <f>IFERROR(VLOOKUP($B5533,スコアリング基準!$A$36:$B$46,2,FALSE),0)</f>
        <v/>
      </c>
      <c r="Y5533" s="4">
        <f>SUM($S5533:$X5533)</f>
        <v/>
      </c>
      <c r="Z5533" s="4">
        <f>IF(COUNT($M5533:$N5533)=0,"データ無",IF($Y5533&gt;=スコアリング基準!$B$30,"S",IF($Y5533&gt;=スコアリング基準!$B$31,"A",IF($Y5533&gt;=スコアリング基準!$B$32,"B","C"))))</f>
        <v/>
      </c>
      <c r="AA5533">
        <f>IFERROR(INDEX(実績DB!$I$3:$I$104,MATCH($B5533&amp;$C5533,実績DB!$J$3:$J$104,0)),"")</f>
        <v/>
      </c>
    </row>
    <row r="5534">
      <c r="A5534" t="n">
        <v>5532</v>
      </c>
      <c r="B5534" t="inlineStr">
        <is>
          <t>九州</t>
        </is>
      </c>
      <c r="C5534" t="inlineStr">
        <is>
          <t>万田抗配電所</t>
        </is>
      </c>
      <c r="D5534" t="inlineStr">
        <is>
          <t>福岡県</t>
        </is>
      </c>
      <c r="E5534" t="n">
        <v>66</v>
      </c>
      <c r="G5534" s="3" t="n">
        <v>33.001811</v>
      </c>
      <c r="H5534" s="3" t="n">
        <v>130.449316</v>
      </c>
      <c r="I5534" t="inlineStr">
        <is>
          <t>OSM実測</t>
        </is>
      </c>
      <c r="R5534" s="4">
        <f>IF(COUNT($M5534:$N5534)=0,"",IF(AND(IF($N5534&lt;&gt;"",$N5534,$M5534)&lt;=0,$O5534&lt;&gt;"可"),"警告",""))</f>
        <v/>
      </c>
      <c r="S5534" s="4">
        <f>IF(COUNT($M5534:$N5534)=0,0,IF(IF($N5534&lt;&gt;"",$N5534,$M5534)&gt;=スコアリング基準!$B$20,スコアリング基準!$C$20,IF(IF($N5534&lt;&gt;"",$N5534,$M5534)&gt;=スコアリング基準!$B$21,スコアリング基準!$C$21,IF(IF($N5534&lt;&gt;"",$N5534,$M5534)&gt;0,スコアリング基準!$C$22,0))))</f>
        <v/>
      </c>
      <c r="T5534" s="4">
        <f>IF($O5534="可",スコアリング基準!$C$23,0)</f>
        <v/>
      </c>
      <c r="U5534" s="4">
        <f>IF(OR(COUNT($K5534:$L5534)&lt;2,$K5534=0),0,IF(ABS($L5534)/$K5534&lt;=スコアリング基準!$B$24,スコアリング基準!$C$24,IF(ABS($L5534)/$K5534&lt;=スコアリング基準!$B$25,スコアリング基準!$C$25,IF(ABS($L5534)/$K5534&lt;=スコアリング基準!$B$26,スコアリング基準!$C$26,0))))</f>
        <v/>
      </c>
      <c r="V5534" s="4">
        <f>IF($P5534="なし",スコアリング基準!$C$27,0)</f>
        <v/>
      </c>
      <c r="W5534" s="4">
        <f>IF($F5534="",0,IF(ISNUMBER($F5534),IF($F5534&lt;=スコアリング基準!$B$28,スコアリング基準!$C$28,スコアリング基準!$C$29),0))</f>
        <v/>
      </c>
      <c r="X5534" s="4">
        <f>IFERROR(VLOOKUP($B5534,スコアリング基準!$A$36:$B$46,2,FALSE),0)</f>
        <v/>
      </c>
      <c r="Y5534" s="4">
        <f>SUM($S5534:$X5534)</f>
        <v/>
      </c>
      <c r="Z5534" s="4">
        <f>IF(COUNT($M5534:$N5534)=0,"データ無",IF($Y5534&gt;=スコアリング基準!$B$30,"S",IF($Y5534&gt;=スコアリング基準!$B$31,"A",IF($Y5534&gt;=スコアリング基準!$B$32,"B","C"))))</f>
        <v/>
      </c>
      <c r="AA5534">
        <f>IFERROR(INDEX(実績DB!$I$3:$I$104,MATCH($B5534&amp;$C5534,実績DB!$J$3:$J$104,0)),"")</f>
        <v/>
      </c>
    </row>
    <row r="5535">
      <c r="A5535" t="n">
        <v>5533</v>
      </c>
      <c r="B5535" t="inlineStr">
        <is>
          <t>九州</t>
        </is>
      </c>
      <c r="C5535" t="inlineStr">
        <is>
          <t>三萩野変電所</t>
        </is>
      </c>
      <c r="D5535" t="inlineStr">
        <is>
          <t>福岡県</t>
        </is>
      </c>
      <c r="E5535" t="n">
        <v>66</v>
      </c>
      <c r="G5535" s="3" t="n">
        <v>33.872391</v>
      </c>
      <c r="H5535" s="3" t="n">
        <v>130.880987</v>
      </c>
      <c r="I5535" t="inlineStr">
        <is>
          <t>OSM実測</t>
        </is>
      </c>
      <c r="J5535" t="n">
        <v>28</v>
      </c>
      <c r="K5535" t="n">
        <v>28</v>
      </c>
      <c r="L5535" t="n">
        <v>0</v>
      </c>
      <c r="M5535" t="n">
        <v>28</v>
      </c>
      <c r="N5535" t="n">
        <v>0</v>
      </c>
      <c r="O5535" t="inlineStr">
        <is>
          <t>不可 #4</t>
        </is>
      </c>
      <c r="P5535" t="inlineStr">
        <is>
          <t>有り</t>
        </is>
      </c>
      <c r="R5535" s="4">
        <f>IF(COUNT($M5535:$N5535)=0,"",IF(AND(IF($N5535&lt;&gt;"",$N5535,$M5535)&lt;=0,$O5535&lt;&gt;"可"),"警告",""))</f>
        <v/>
      </c>
      <c r="S5535" s="4">
        <f>IF(COUNT($M5535:$N5535)=0,0,IF(IF($N5535&lt;&gt;"",$N5535,$M5535)&gt;=スコアリング基準!$B$20,スコアリング基準!$C$20,IF(IF($N5535&lt;&gt;"",$N5535,$M5535)&gt;=スコアリング基準!$B$21,スコアリング基準!$C$21,IF(IF($N5535&lt;&gt;"",$N5535,$M5535)&gt;0,スコアリング基準!$C$22,0))))</f>
        <v/>
      </c>
      <c r="T5535" s="4">
        <f>IF($O5535="可",スコアリング基準!$C$23,0)</f>
        <v/>
      </c>
      <c r="U5535" s="4">
        <f>IF(OR(COUNT($K5535:$L5535)&lt;2,$K5535=0),0,IF(ABS($L5535)/$K5535&lt;=スコアリング基準!$B$24,スコアリング基準!$C$24,IF(ABS($L5535)/$K5535&lt;=スコアリング基準!$B$25,スコアリング基準!$C$25,IF(ABS($L5535)/$K5535&lt;=スコアリング基準!$B$26,スコアリング基準!$C$26,0))))</f>
        <v/>
      </c>
      <c r="V5535" s="4">
        <f>IF($P5535="なし",スコアリング基準!$C$27,0)</f>
        <v/>
      </c>
      <c r="W5535" s="4">
        <f>IF($F5535="",0,IF(ISNUMBER($F5535),IF($F5535&lt;=スコアリング基準!$B$28,スコアリング基準!$C$28,スコアリング基準!$C$29),0))</f>
        <v/>
      </c>
      <c r="X5535" s="4">
        <f>IFERROR(VLOOKUP($B5535,スコアリング基準!$A$36:$B$46,2,FALSE),0)</f>
        <v/>
      </c>
      <c r="Y5535" s="4">
        <f>SUM($S5535:$X5535)</f>
        <v/>
      </c>
      <c r="Z5535" s="4">
        <f>IF(COUNT($M5535:$N5535)=0,"データ無",IF($Y5535&gt;=スコアリング基準!$B$30,"S",IF($Y5535&gt;=スコアリング基準!$B$31,"A",IF($Y5535&gt;=スコアリング基準!$B$32,"B","C"))))</f>
        <v/>
      </c>
      <c r="AA5535">
        <f>IFERROR(INDEX(実績DB!$I$3:$I$104,MATCH($B5535&amp;$C5535,実績DB!$J$3:$J$104,0)),"")</f>
        <v/>
      </c>
    </row>
    <row r="5536">
      <c r="A5536" t="n">
        <v>5534</v>
      </c>
      <c r="B5536" t="inlineStr">
        <is>
          <t>九州</t>
        </is>
      </c>
      <c r="C5536" t="inlineStr">
        <is>
          <t>三郎丸変電所</t>
        </is>
      </c>
      <c r="D5536" t="inlineStr">
        <is>
          <t>福岡県</t>
        </is>
      </c>
      <c r="E5536" t="n">
        <v>66</v>
      </c>
      <c r="G5536" s="3" t="n">
        <v>33.863456</v>
      </c>
      <c r="H5536" s="3" t="n">
        <v>130.887308</v>
      </c>
      <c r="I5536" t="inlineStr">
        <is>
          <t>OSM実測</t>
        </is>
      </c>
      <c r="J5536" t="n">
        <v>57</v>
      </c>
      <c r="K5536" t="n">
        <v>57</v>
      </c>
      <c r="L5536" t="n">
        <v>-29</v>
      </c>
      <c r="M5536" t="n">
        <v>28</v>
      </c>
      <c r="N5536" t="n">
        <v>0</v>
      </c>
      <c r="O5536" t="inlineStr">
        <is>
          <t>不可 #4</t>
        </is>
      </c>
      <c r="P5536" t="inlineStr">
        <is>
          <t>有り</t>
        </is>
      </c>
      <c r="R5536" s="4">
        <f>IF(COUNT($M5536:$N5536)=0,"",IF(AND(IF($N5536&lt;&gt;"",$N5536,$M5536)&lt;=0,$O5536&lt;&gt;"可"),"警告",""))</f>
        <v/>
      </c>
      <c r="S5536" s="4">
        <f>IF(COUNT($M5536:$N5536)=0,0,IF(IF($N5536&lt;&gt;"",$N5536,$M5536)&gt;=スコアリング基準!$B$20,スコアリング基準!$C$20,IF(IF($N5536&lt;&gt;"",$N5536,$M5536)&gt;=スコアリング基準!$B$21,スコアリング基準!$C$21,IF(IF($N5536&lt;&gt;"",$N5536,$M5536)&gt;0,スコアリング基準!$C$22,0))))</f>
        <v/>
      </c>
      <c r="T5536" s="4">
        <f>IF($O5536="可",スコアリング基準!$C$23,0)</f>
        <v/>
      </c>
      <c r="U5536" s="4">
        <f>IF(OR(COUNT($K5536:$L5536)&lt;2,$K5536=0),0,IF(ABS($L5536)/$K5536&lt;=スコアリング基準!$B$24,スコアリング基準!$C$24,IF(ABS($L5536)/$K5536&lt;=スコアリング基準!$B$25,スコアリング基準!$C$25,IF(ABS($L5536)/$K5536&lt;=スコアリング基準!$B$26,スコアリング基準!$C$26,0))))</f>
        <v/>
      </c>
      <c r="V5536" s="4">
        <f>IF($P5536="なし",スコアリング基準!$C$27,0)</f>
        <v/>
      </c>
      <c r="W5536" s="4">
        <f>IF($F5536="",0,IF(ISNUMBER($F5536),IF($F5536&lt;=スコアリング基準!$B$28,スコアリング基準!$C$28,スコアリング基準!$C$29),0))</f>
        <v/>
      </c>
      <c r="X5536" s="4">
        <f>IFERROR(VLOOKUP($B5536,スコアリング基準!$A$36:$B$46,2,FALSE),0)</f>
        <v/>
      </c>
      <c r="Y5536" s="4">
        <f>SUM($S5536:$X5536)</f>
        <v/>
      </c>
      <c r="Z5536" s="4">
        <f>IF(COUNT($M5536:$N5536)=0,"データ無",IF($Y5536&gt;=スコアリング基準!$B$30,"S",IF($Y5536&gt;=スコアリング基準!$B$31,"A",IF($Y5536&gt;=スコアリング基準!$B$32,"B","C"))))</f>
        <v/>
      </c>
      <c r="AA5536">
        <f>IFERROR(INDEX(実績DB!$I$3:$I$104,MATCH($B5536&amp;$C5536,実績DB!$J$3:$J$104,0)),"")</f>
        <v/>
      </c>
    </row>
    <row r="5537">
      <c r="A5537" t="n">
        <v>5535</v>
      </c>
      <c r="B5537" t="inlineStr">
        <is>
          <t>九州</t>
        </is>
      </c>
      <c r="C5537" t="inlineStr">
        <is>
          <t>三重変電所</t>
        </is>
      </c>
      <c r="D5537" t="inlineStr">
        <is>
          <t>大分県</t>
        </is>
      </c>
      <c r="E5537" t="n">
        <v>66</v>
      </c>
      <c r="G5537" s="3" t="n">
        <v>32.994035</v>
      </c>
      <c r="H5537" s="3" t="n">
        <v>131.579916</v>
      </c>
      <c r="I5537" t="inlineStr">
        <is>
          <t>OSM実測</t>
        </is>
      </c>
      <c r="J5537" t="n">
        <v>33</v>
      </c>
      <c r="K5537" t="n">
        <v>33</v>
      </c>
      <c r="L5537" t="n">
        <v>-33</v>
      </c>
      <c r="M5537" t="n">
        <v>0</v>
      </c>
      <c r="N5537" t="n">
        <v>0</v>
      </c>
      <c r="O5537" t="inlineStr">
        <is>
          <t>不可 #4</t>
        </is>
      </c>
      <c r="P5537" t="inlineStr">
        <is>
          <t>有り</t>
        </is>
      </c>
      <c r="R5537" s="4">
        <f>IF(COUNT($M5537:$N5537)=0,"",IF(AND(IF($N5537&lt;&gt;"",$N5537,$M5537)&lt;=0,$O5537&lt;&gt;"可"),"警告",""))</f>
        <v/>
      </c>
      <c r="S5537" s="4">
        <f>IF(COUNT($M5537:$N5537)=0,0,IF(IF($N5537&lt;&gt;"",$N5537,$M5537)&gt;=スコアリング基準!$B$20,スコアリング基準!$C$20,IF(IF($N5537&lt;&gt;"",$N5537,$M5537)&gt;=スコアリング基準!$B$21,スコアリング基準!$C$21,IF(IF($N5537&lt;&gt;"",$N5537,$M5537)&gt;0,スコアリング基準!$C$22,0))))</f>
        <v/>
      </c>
      <c r="T5537" s="4">
        <f>IF($O5537="可",スコアリング基準!$C$23,0)</f>
        <v/>
      </c>
      <c r="U5537" s="4">
        <f>IF(OR(COUNT($K5537:$L5537)&lt;2,$K5537=0),0,IF(ABS($L5537)/$K5537&lt;=スコアリング基準!$B$24,スコアリング基準!$C$24,IF(ABS($L5537)/$K5537&lt;=スコアリング基準!$B$25,スコアリング基準!$C$25,IF(ABS($L5537)/$K5537&lt;=スコアリング基準!$B$26,スコアリング基準!$C$26,0))))</f>
        <v/>
      </c>
      <c r="V5537" s="4">
        <f>IF($P5537="なし",スコアリング基準!$C$27,0)</f>
        <v/>
      </c>
      <c r="W5537" s="4">
        <f>IF($F5537="",0,IF(ISNUMBER($F5537),IF($F5537&lt;=スコアリング基準!$B$28,スコアリング基準!$C$28,スコアリング基準!$C$29),0))</f>
        <v/>
      </c>
      <c r="X5537" s="4">
        <f>IFERROR(VLOOKUP($B5537,スコアリング基準!$A$36:$B$46,2,FALSE),0)</f>
        <v/>
      </c>
      <c r="Y5537" s="4">
        <f>SUM($S5537:$X5537)</f>
        <v/>
      </c>
      <c r="Z5537" s="4">
        <f>IF(COUNT($M5537:$N5537)=0,"データ無",IF($Y5537&gt;=スコアリング基準!$B$30,"S",IF($Y5537&gt;=スコアリング基準!$B$31,"A",IF($Y5537&gt;=スコアリング基準!$B$32,"B","C"))))</f>
        <v/>
      </c>
      <c r="AA5537">
        <f>IFERROR(INDEX(実績DB!$I$3:$I$104,MATCH($B5537&amp;$C5537,実績DB!$J$3:$J$104,0)),"")</f>
        <v/>
      </c>
    </row>
    <row r="5538">
      <c r="A5538" t="n">
        <v>5536</v>
      </c>
      <c r="B5538" t="inlineStr">
        <is>
          <t>九州</t>
        </is>
      </c>
      <c r="C5538" t="inlineStr">
        <is>
          <t>上穂波変電所</t>
        </is>
      </c>
      <c r="D5538" t="inlineStr">
        <is>
          <t>福岡県</t>
        </is>
      </c>
      <c r="E5538" t="n">
        <v>66</v>
      </c>
      <c r="G5538" s="3" t="n">
        <v>33.576138</v>
      </c>
      <c r="H5538" s="3" t="n">
        <v>130.644496</v>
      </c>
      <c r="I5538" t="inlineStr">
        <is>
          <t>OSM実測</t>
        </is>
      </c>
      <c r="J5538" t="n">
        <v>28</v>
      </c>
      <c r="K5538" t="n">
        <v>28</v>
      </c>
      <c r="L5538" t="n">
        <v>-27</v>
      </c>
      <c r="M5538" t="n">
        <v>1</v>
      </c>
      <c r="N5538" t="n">
        <v>0</v>
      </c>
      <c r="O5538" t="inlineStr">
        <is>
          <t>不可 #4</t>
        </is>
      </c>
      <c r="P5538" t="inlineStr">
        <is>
          <t>有り</t>
        </is>
      </c>
      <c r="R5538" s="4">
        <f>IF(COUNT($M5538:$N5538)=0,"",IF(AND(IF($N5538&lt;&gt;"",$N5538,$M5538)&lt;=0,$O5538&lt;&gt;"可"),"警告",""))</f>
        <v/>
      </c>
      <c r="S5538" s="4">
        <f>IF(COUNT($M5538:$N5538)=0,0,IF(IF($N5538&lt;&gt;"",$N5538,$M5538)&gt;=スコアリング基準!$B$20,スコアリング基準!$C$20,IF(IF($N5538&lt;&gt;"",$N5538,$M5538)&gt;=スコアリング基準!$B$21,スコアリング基準!$C$21,IF(IF($N5538&lt;&gt;"",$N5538,$M5538)&gt;0,スコアリング基準!$C$22,0))))</f>
        <v/>
      </c>
      <c r="T5538" s="4">
        <f>IF($O5538="可",スコアリング基準!$C$23,0)</f>
        <v/>
      </c>
      <c r="U5538" s="4">
        <f>IF(OR(COUNT($K5538:$L5538)&lt;2,$K5538=0),0,IF(ABS($L5538)/$K5538&lt;=スコアリング基準!$B$24,スコアリング基準!$C$24,IF(ABS($L5538)/$K5538&lt;=スコアリング基準!$B$25,スコアリング基準!$C$25,IF(ABS($L5538)/$K5538&lt;=スコアリング基準!$B$26,スコアリング基準!$C$26,0))))</f>
        <v/>
      </c>
      <c r="V5538" s="4">
        <f>IF($P5538="なし",スコアリング基準!$C$27,0)</f>
        <v/>
      </c>
      <c r="W5538" s="4">
        <f>IF($F5538="",0,IF(ISNUMBER($F5538),IF($F5538&lt;=スコアリング基準!$B$28,スコアリング基準!$C$28,スコアリング基準!$C$29),0))</f>
        <v/>
      </c>
      <c r="X5538" s="4">
        <f>IFERROR(VLOOKUP($B5538,スコアリング基準!$A$36:$B$46,2,FALSE),0)</f>
        <v/>
      </c>
      <c r="Y5538" s="4">
        <f>SUM($S5538:$X5538)</f>
        <v/>
      </c>
      <c r="Z5538" s="4">
        <f>IF(COUNT($M5538:$N5538)=0,"データ無",IF($Y5538&gt;=スコアリング基準!$B$30,"S",IF($Y5538&gt;=スコアリング基準!$B$31,"A",IF($Y5538&gt;=スコアリング基準!$B$32,"B","C"))))</f>
        <v/>
      </c>
      <c r="AA5538">
        <f>IFERROR(INDEX(実績DB!$I$3:$I$104,MATCH($B5538&amp;$C5538,実績DB!$J$3:$J$104,0)),"")</f>
        <v/>
      </c>
    </row>
    <row r="5539">
      <c r="A5539" t="n">
        <v>5537</v>
      </c>
      <c r="B5539" t="inlineStr">
        <is>
          <t>九州</t>
        </is>
      </c>
      <c r="C5539" t="inlineStr">
        <is>
          <t>上野変電所</t>
        </is>
      </c>
      <c r="D5539" t="inlineStr">
        <is>
          <t>大分県</t>
        </is>
      </c>
      <c r="E5539" t="n">
        <v>66</v>
      </c>
      <c r="G5539" s="3" t="n">
        <v>33.225685</v>
      </c>
      <c r="H5539" s="3" t="n">
        <v>131.609735</v>
      </c>
      <c r="I5539" t="inlineStr">
        <is>
          <t>OSM実測</t>
        </is>
      </c>
      <c r="J5539" t="n">
        <v>57</v>
      </c>
      <c r="K5539" t="n">
        <v>57</v>
      </c>
      <c r="L5539" t="n">
        <v>-29</v>
      </c>
      <c r="M5539" t="n">
        <v>28</v>
      </c>
      <c r="N5539" t="n">
        <v>28</v>
      </c>
      <c r="O5539" t="inlineStr">
        <is>
          <t>不可 #4</t>
        </is>
      </c>
      <c r="P5539" t="inlineStr">
        <is>
          <t>なし</t>
        </is>
      </c>
      <c r="R5539" s="4">
        <f>IF(COUNT($M5539:$N5539)=0,"",IF(AND(IF($N5539&lt;&gt;"",$N5539,$M5539)&lt;=0,$O5539&lt;&gt;"可"),"警告",""))</f>
        <v/>
      </c>
      <c r="S5539" s="4">
        <f>IF(COUNT($M5539:$N5539)=0,0,IF(IF($N5539&lt;&gt;"",$N5539,$M5539)&gt;=スコアリング基準!$B$20,スコアリング基準!$C$20,IF(IF($N5539&lt;&gt;"",$N5539,$M5539)&gt;=スコアリング基準!$B$21,スコアリング基準!$C$21,IF(IF($N5539&lt;&gt;"",$N5539,$M5539)&gt;0,スコアリング基準!$C$22,0))))</f>
        <v/>
      </c>
      <c r="T5539" s="4">
        <f>IF($O5539="可",スコアリング基準!$C$23,0)</f>
        <v/>
      </c>
      <c r="U5539" s="4">
        <f>IF(OR(COUNT($K5539:$L5539)&lt;2,$K5539=0),0,IF(ABS($L5539)/$K5539&lt;=スコアリング基準!$B$24,スコアリング基準!$C$24,IF(ABS($L5539)/$K5539&lt;=スコアリング基準!$B$25,スコアリング基準!$C$25,IF(ABS($L5539)/$K5539&lt;=スコアリング基準!$B$26,スコアリング基準!$C$26,0))))</f>
        <v/>
      </c>
      <c r="V5539" s="4">
        <f>IF($P5539="なし",スコアリング基準!$C$27,0)</f>
        <v/>
      </c>
      <c r="W5539" s="4">
        <f>IF($F5539="",0,IF(ISNUMBER($F5539),IF($F5539&lt;=スコアリング基準!$B$28,スコアリング基準!$C$28,スコアリング基準!$C$29),0))</f>
        <v/>
      </c>
      <c r="X5539" s="4">
        <f>IFERROR(VLOOKUP($B5539,スコアリング基準!$A$36:$B$46,2,FALSE),0)</f>
        <v/>
      </c>
      <c r="Y5539" s="4">
        <f>SUM($S5539:$X5539)</f>
        <v/>
      </c>
      <c r="Z5539" s="4">
        <f>IF(COUNT($M5539:$N5539)=0,"データ無",IF($Y5539&gt;=スコアリング基準!$B$30,"S",IF($Y5539&gt;=スコアリング基準!$B$31,"A",IF($Y5539&gt;=スコアリング基準!$B$32,"B","C"))))</f>
        <v/>
      </c>
      <c r="AA5539">
        <f>IFERROR(INDEX(実績DB!$I$3:$I$104,MATCH($B5539&amp;$C5539,実績DB!$J$3:$J$104,0)),"")</f>
        <v/>
      </c>
    </row>
    <row r="5540">
      <c r="A5540" t="n">
        <v>5538</v>
      </c>
      <c r="B5540" t="inlineStr">
        <is>
          <t>九州</t>
        </is>
      </c>
      <c r="C5540" t="inlineStr">
        <is>
          <t>中尾変電所</t>
        </is>
      </c>
      <c r="D5540" t="inlineStr">
        <is>
          <t>福岡県</t>
        </is>
      </c>
      <c r="E5540" t="n">
        <v>66</v>
      </c>
      <c r="G5540" s="3" t="n">
        <v>33.543809</v>
      </c>
      <c r="H5540" s="3" t="n">
        <v>130.410519</v>
      </c>
      <c r="I5540" t="inlineStr">
        <is>
          <t>OSM実測</t>
        </is>
      </c>
      <c r="J5540" t="n">
        <v>28</v>
      </c>
      <c r="K5540" t="n">
        <v>28</v>
      </c>
      <c r="L5540" t="n">
        <v>0</v>
      </c>
      <c r="M5540" t="n">
        <v>28</v>
      </c>
      <c r="N5540" t="n">
        <v>28</v>
      </c>
      <c r="O5540" t="inlineStr">
        <is>
          <t>不可 #4</t>
        </is>
      </c>
      <c r="P5540" t="inlineStr">
        <is>
          <t>なし</t>
        </is>
      </c>
      <c r="R5540" s="4">
        <f>IF(COUNT($M5540:$N5540)=0,"",IF(AND(IF($N5540&lt;&gt;"",$N5540,$M5540)&lt;=0,$O5540&lt;&gt;"可"),"警告",""))</f>
        <v/>
      </c>
      <c r="S5540" s="4">
        <f>IF(COUNT($M5540:$N5540)=0,0,IF(IF($N5540&lt;&gt;"",$N5540,$M5540)&gt;=スコアリング基準!$B$20,スコアリング基準!$C$20,IF(IF($N5540&lt;&gt;"",$N5540,$M5540)&gt;=スコアリング基準!$B$21,スコアリング基準!$C$21,IF(IF($N5540&lt;&gt;"",$N5540,$M5540)&gt;0,スコアリング基準!$C$22,0))))</f>
        <v/>
      </c>
      <c r="T5540" s="4">
        <f>IF($O5540="可",スコアリング基準!$C$23,0)</f>
        <v/>
      </c>
      <c r="U5540" s="4">
        <f>IF(OR(COUNT($K5540:$L5540)&lt;2,$K5540=0),0,IF(ABS($L5540)/$K5540&lt;=スコアリング基準!$B$24,スコアリング基準!$C$24,IF(ABS($L5540)/$K5540&lt;=スコアリング基準!$B$25,スコアリング基準!$C$25,IF(ABS($L5540)/$K5540&lt;=スコアリング基準!$B$26,スコアリング基準!$C$26,0))))</f>
        <v/>
      </c>
      <c r="V5540" s="4">
        <f>IF($P5540="なし",スコアリング基準!$C$27,0)</f>
        <v/>
      </c>
      <c r="W5540" s="4">
        <f>IF($F5540="",0,IF(ISNUMBER($F5540),IF($F5540&lt;=スコアリング基準!$B$28,スコアリング基準!$C$28,スコアリング基準!$C$29),0))</f>
        <v/>
      </c>
      <c r="X5540" s="4">
        <f>IFERROR(VLOOKUP($B5540,スコアリング基準!$A$36:$B$46,2,FALSE),0)</f>
        <v/>
      </c>
      <c r="Y5540" s="4">
        <f>SUM($S5540:$X5540)</f>
        <v/>
      </c>
      <c r="Z5540" s="4">
        <f>IF(COUNT($M5540:$N5540)=0,"データ無",IF($Y5540&gt;=スコアリング基準!$B$30,"S",IF($Y5540&gt;=スコアリング基準!$B$31,"A",IF($Y5540&gt;=スコアリング基準!$B$32,"B","C"))))</f>
        <v/>
      </c>
      <c r="AA5540">
        <f>IFERROR(INDEX(実績DB!$I$3:$I$104,MATCH($B5540&amp;$C5540,実績DB!$J$3:$J$104,0)),"")</f>
        <v/>
      </c>
    </row>
    <row r="5541">
      <c r="A5541" t="n">
        <v>5539</v>
      </c>
      <c r="B5541" t="inlineStr">
        <is>
          <t>九州</t>
        </is>
      </c>
      <c r="C5541" t="inlineStr">
        <is>
          <t>中島変電所</t>
        </is>
      </c>
      <c r="D5541" t="inlineStr">
        <is>
          <t>大分県</t>
        </is>
      </c>
      <c r="E5541" t="n">
        <v>66</v>
      </c>
      <c r="G5541" s="3" t="n">
        <v>33.247482</v>
      </c>
      <c r="H5541" s="3" t="n">
        <v>131.616228</v>
      </c>
      <c r="I5541" t="inlineStr">
        <is>
          <t>OSM実測</t>
        </is>
      </c>
      <c r="J5541" t="n">
        <v>52</v>
      </c>
      <c r="K5541" t="n">
        <v>52</v>
      </c>
      <c r="L5541" t="n">
        <v>-38</v>
      </c>
      <c r="M5541" t="n">
        <v>14</v>
      </c>
      <c r="N5541" t="n">
        <v>14</v>
      </c>
      <c r="O5541" t="inlineStr">
        <is>
          <t>不可 #4</t>
        </is>
      </c>
      <c r="P5541" t="inlineStr">
        <is>
          <t>なし</t>
        </is>
      </c>
      <c r="R5541" s="4">
        <f>IF(COUNT($M5541:$N5541)=0,"",IF(AND(IF($N5541&lt;&gt;"",$N5541,$M5541)&lt;=0,$O5541&lt;&gt;"可"),"警告",""))</f>
        <v/>
      </c>
      <c r="S5541" s="4">
        <f>IF(COUNT($M5541:$N5541)=0,0,IF(IF($N5541&lt;&gt;"",$N5541,$M5541)&gt;=スコアリング基準!$B$20,スコアリング基準!$C$20,IF(IF($N5541&lt;&gt;"",$N5541,$M5541)&gt;=スコアリング基準!$B$21,スコアリング基準!$C$21,IF(IF($N5541&lt;&gt;"",$N5541,$M5541)&gt;0,スコアリング基準!$C$22,0))))</f>
        <v/>
      </c>
      <c r="T5541" s="4">
        <f>IF($O5541="可",スコアリング基準!$C$23,0)</f>
        <v/>
      </c>
      <c r="U5541" s="4">
        <f>IF(OR(COUNT($K5541:$L5541)&lt;2,$K5541=0),0,IF(ABS($L5541)/$K5541&lt;=スコアリング基準!$B$24,スコアリング基準!$C$24,IF(ABS($L5541)/$K5541&lt;=スコアリング基準!$B$25,スコアリング基準!$C$25,IF(ABS($L5541)/$K5541&lt;=スコアリング基準!$B$26,スコアリング基準!$C$26,0))))</f>
        <v/>
      </c>
      <c r="V5541" s="4">
        <f>IF($P5541="なし",スコアリング基準!$C$27,0)</f>
        <v/>
      </c>
      <c r="W5541" s="4">
        <f>IF($F5541="",0,IF(ISNUMBER($F5541),IF($F5541&lt;=スコアリング基準!$B$28,スコアリング基準!$C$28,スコアリング基準!$C$29),0))</f>
        <v/>
      </c>
      <c r="X5541" s="4">
        <f>IFERROR(VLOOKUP($B5541,スコアリング基準!$A$36:$B$46,2,FALSE),0)</f>
        <v/>
      </c>
      <c r="Y5541" s="4">
        <f>SUM($S5541:$X5541)</f>
        <v/>
      </c>
      <c r="Z5541" s="4">
        <f>IF(COUNT($M5541:$N5541)=0,"データ無",IF($Y5541&gt;=スコアリング基準!$B$30,"S",IF($Y5541&gt;=スコアリング基準!$B$31,"A",IF($Y5541&gt;=スコアリング基準!$B$32,"B","C"))))</f>
        <v/>
      </c>
      <c r="AA5541">
        <f>IFERROR(INDEX(実績DB!$I$3:$I$104,MATCH($B5541&amp;$C5541,実績DB!$J$3:$J$104,0)),"")</f>
        <v/>
      </c>
    </row>
    <row r="5542">
      <c r="A5542" t="n">
        <v>5540</v>
      </c>
      <c r="B5542" t="inlineStr">
        <is>
          <t>九州</t>
        </is>
      </c>
      <c r="C5542" t="inlineStr">
        <is>
          <t>中津変電所</t>
        </is>
      </c>
      <c r="D5542" t="inlineStr">
        <is>
          <t>福岡県</t>
        </is>
      </c>
      <c r="E5542" t="n">
        <v>66</v>
      </c>
      <c r="G5542" s="3" t="n">
        <v>33.587487</v>
      </c>
      <c r="H5542" s="3" t="n">
        <v>131.187581</v>
      </c>
      <c r="I5542" t="inlineStr">
        <is>
          <t>OSM実測</t>
        </is>
      </c>
      <c r="J5542" t="n">
        <v>71</v>
      </c>
      <c r="K5542" t="n">
        <v>71</v>
      </c>
      <c r="L5542" t="n">
        <v>-59</v>
      </c>
      <c r="M5542" t="n">
        <v>12</v>
      </c>
      <c r="N5542" t="n">
        <v>0</v>
      </c>
      <c r="O5542" t="inlineStr">
        <is>
          <t>不可 #4</t>
        </is>
      </c>
      <c r="P5542" t="inlineStr">
        <is>
          <t>有り</t>
        </is>
      </c>
      <c r="R5542" s="4">
        <f>IF(COUNT($M5542:$N5542)=0,"",IF(AND(IF($N5542&lt;&gt;"",$N5542,$M5542)&lt;=0,$O5542&lt;&gt;"可"),"警告",""))</f>
        <v/>
      </c>
      <c r="S5542" s="4">
        <f>IF(COUNT($M5542:$N5542)=0,0,IF(IF($N5542&lt;&gt;"",$N5542,$M5542)&gt;=スコアリング基準!$B$20,スコアリング基準!$C$20,IF(IF($N5542&lt;&gt;"",$N5542,$M5542)&gt;=スコアリング基準!$B$21,スコアリング基準!$C$21,IF(IF($N5542&lt;&gt;"",$N5542,$M5542)&gt;0,スコアリング基準!$C$22,0))))</f>
        <v/>
      </c>
      <c r="T5542" s="4">
        <f>IF($O5542="可",スコアリング基準!$C$23,0)</f>
        <v/>
      </c>
      <c r="U5542" s="4">
        <f>IF(OR(COUNT($K5542:$L5542)&lt;2,$K5542=0),0,IF(ABS($L5542)/$K5542&lt;=スコアリング基準!$B$24,スコアリング基準!$C$24,IF(ABS($L5542)/$K5542&lt;=スコアリング基準!$B$25,スコアリング基準!$C$25,IF(ABS($L5542)/$K5542&lt;=スコアリング基準!$B$26,スコアリング基準!$C$26,0))))</f>
        <v/>
      </c>
      <c r="V5542" s="4">
        <f>IF($P5542="なし",スコアリング基準!$C$27,0)</f>
        <v/>
      </c>
      <c r="W5542" s="4">
        <f>IF($F5542="",0,IF(ISNUMBER($F5542),IF($F5542&lt;=スコアリング基準!$B$28,スコアリング基準!$C$28,スコアリング基準!$C$29),0))</f>
        <v/>
      </c>
      <c r="X5542" s="4">
        <f>IFERROR(VLOOKUP($B5542,スコアリング基準!$A$36:$B$46,2,FALSE),0)</f>
        <v/>
      </c>
      <c r="Y5542" s="4">
        <f>SUM($S5542:$X5542)</f>
        <v/>
      </c>
      <c r="Z5542" s="4">
        <f>IF(COUNT($M5542:$N5542)=0,"データ無",IF($Y5542&gt;=スコアリング基準!$B$30,"S",IF($Y5542&gt;=スコアリング基準!$B$31,"A",IF($Y5542&gt;=スコアリング基準!$B$32,"B","C"))))</f>
        <v/>
      </c>
      <c r="AA5542">
        <f>IFERROR(INDEX(実績DB!$I$3:$I$104,MATCH($B5542&amp;$C5542,実績DB!$J$3:$J$104,0)),"")</f>
        <v/>
      </c>
    </row>
    <row r="5543">
      <c r="A5543" t="n">
        <v>5541</v>
      </c>
      <c r="B5543" t="inlineStr">
        <is>
          <t>九州</t>
        </is>
      </c>
      <c r="C5543" t="inlineStr">
        <is>
          <t>中洲変電所</t>
        </is>
      </c>
      <c r="D5543" t="inlineStr">
        <is>
          <t>福岡県</t>
        </is>
      </c>
      <c r="E5543" t="n">
        <v>66</v>
      </c>
      <c r="G5543" s="3" t="n">
        <v>33.593772</v>
      </c>
      <c r="H5543" s="3" t="n">
        <v>130.404647</v>
      </c>
      <c r="I5543" t="inlineStr">
        <is>
          <t>OSM実測</t>
        </is>
      </c>
      <c r="J5543" t="n">
        <v>57</v>
      </c>
      <c r="K5543" t="n">
        <v>57</v>
      </c>
      <c r="L5543" t="n">
        <v>-29</v>
      </c>
      <c r="M5543" t="n">
        <v>28</v>
      </c>
      <c r="N5543" t="n">
        <v>28</v>
      </c>
      <c r="O5543" t="inlineStr">
        <is>
          <t>不可 #4</t>
        </is>
      </c>
      <c r="P5543" t="inlineStr">
        <is>
          <t>なし</t>
        </is>
      </c>
      <c r="R5543" s="4">
        <f>IF(COUNT($M5543:$N5543)=0,"",IF(AND(IF($N5543&lt;&gt;"",$N5543,$M5543)&lt;=0,$O5543&lt;&gt;"可"),"警告",""))</f>
        <v/>
      </c>
      <c r="S5543" s="4">
        <f>IF(COUNT($M5543:$N5543)=0,0,IF(IF($N5543&lt;&gt;"",$N5543,$M5543)&gt;=スコアリング基準!$B$20,スコアリング基準!$C$20,IF(IF($N5543&lt;&gt;"",$N5543,$M5543)&gt;=スコアリング基準!$B$21,スコアリング基準!$C$21,IF(IF($N5543&lt;&gt;"",$N5543,$M5543)&gt;0,スコアリング基準!$C$22,0))))</f>
        <v/>
      </c>
      <c r="T5543" s="4">
        <f>IF($O5543="可",スコアリング基準!$C$23,0)</f>
        <v/>
      </c>
      <c r="U5543" s="4">
        <f>IF(OR(COUNT($K5543:$L5543)&lt;2,$K5543=0),0,IF(ABS($L5543)/$K5543&lt;=スコアリング基準!$B$24,スコアリング基準!$C$24,IF(ABS($L5543)/$K5543&lt;=スコアリング基準!$B$25,スコアリング基準!$C$25,IF(ABS($L5543)/$K5543&lt;=スコアリング基準!$B$26,スコアリング基準!$C$26,0))))</f>
        <v/>
      </c>
      <c r="V5543" s="4">
        <f>IF($P5543="なし",スコアリング基準!$C$27,0)</f>
        <v/>
      </c>
      <c r="W5543" s="4">
        <f>IF($F5543="",0,IF(ISNUMBER($F5543),IF($F5543&lt;=スコアリング基準!$B$28,スコアリング基準!$C$28,スコアリング基準!$C$29),0))</f>
        <v/>
      </c>
      <c r="X5543" s="4">
        <f>IFERROR(VLOOKUP($B5543,スコアリング基準!$A$36:$B$46,2,FALSE),0)</f>
        <v/>
      </c>
      <c r="Y5543" s="4">
        <f>SUM($S5543:$X5543)</f>
        <v/>
      </c>
      <c r="Z5543" s="4">
        <f>IF(COUNT($M5543:$N5543)=0,"データ無",IF($Y5543&gt;=スコアリング基準!$B$30,"S",IF($Y5543&gt;=スコアリング基準!$B$31,"A",IF($Y5543&gt;=スコアリング基準!$B$32,"B","C"))))</f>
        <v/>
      </c>
      <c r="AA5543">
        <f>IFERROR(INDEX(実績DB!$I$3:$I$104,MATCH($B5543&amp;$C5543,実績DB!$J$3:$J$104,0)),"")</f>
        <v/>
      </c>
    </row>
    <row r="5544">
      <c r="A5544" t="n">
        <v>5542</v>
      </c>
      <c r="B5544" t="inlineStr">
        <is>
          <t>九州</t>
        </is>
      </c>
      <c r="C5544" t="inlineStr">
        <is>
          <t>中間変電所</t>
        </is>
      </c>
      <c r="D5544" t="inlineStr">
        <is>
          <t>福岡県</t>
        </is>
      </c>
      <c r="E5544" t="n">
        <v>66</v>
      </c>
      <c r="G5544" s="3" t="n">
        <v>33.829889</v>
      </c>
      <c r="H5544" s="3" t="n">
        <v>130.714628</v>
      </c>
      <c r="I5544" t="inlineStr">
        <is>
          <t>OSM実測</t>
        </is>
      </c>
      <c r="J5544" t="n">
        <v>19</v>
      </c>
      <c r="K5544" t="n">
        <v>19</v>
      </c>
      <c r="L5544" t="n">
        <v>-7</v>
      </c>
      <c r="M5544" t="n">
        <v>12</v>
      </c>
      <c r="N5544" t="n">
        <v>0</v>
      </c>
      <c r="O5544" t="inlineStr">
        <is>
          <t>不可 #4</t>
        </is>
      </c>
      <c r="P5544" t="inlineStr">
        <is>
          <t>有り</t>
        </is>
      </c>
      <c r="R5544" s="4">
        <f>IF(COUNT($M5544:$N5544)=0,"",IF(AND(IF($N5544&lt;&gt;"",$N5544,$M5544)&lt;=0,$O5544&lt;&gt;"可"),"警告",""))</f>
        <v/>
      </c>
      <c r="S5544" s="4">
        <f>IF(COUNT($M5544:$N5544)=0,0,IF(IF($N5544&lt;&gt;"",$N5544,$M5544)&gt;=スコアリング基準!$B$20,スコアリング基準!$C$20,IF(IF($N5544&lt;&gt;"",$N5544,$M5544)&gt;=スコアリング基準!$B$21,スコアリング基準!$C$21,IF(IF($N5544&lt;&gt;"",$N5544,$M5544)&gt;0,スコアリング基準!$C$22,0))))</f>
        <v/>
      </c>
      <c r="T5544" s="4">
        <f>IF($O5544="可",スコアリング基準!$C$23,0)</f>
        <v/>
      </c>
      <c r="U5544" s="4">
        <f>IF(OR(COUNT($K5544:$L5544)&lt;2,$K5544=0),0,IF(ABS($L5544)/$K5544&lt;=スコアリング基準!$B$24,スコアリング基準!$C$24,IF(ABS($L5544)/$K5544&lt;=スコアリング基準!$B$25,スコアリング基準!$C$25,IF(ABS($L5544)/$K5544&lt;=スコアリング基準!$B$26,スコアリング基準!$C$26,0))))</f>
        <v/>
      </c>
      <c r="V5544" s="4">
        <f>IF($P5544="なし",スコアリング基準!$C$27,0)</f>
        <v/>
      </c>
      <c r="W5544" s="4">
        <f>IF($F5544="",0,IF(ISNUMBER($F5544),IF($F5544&lt;=スコアリング基準!$B$28,スコアリング基準!$C$28,スコアリング基準!$C$29),0))</f>
        <v/>
      </c>
      <c r="X5544" s="4">
        <f>IFERROR(VLOOKUP($B5544,スコアリング基準!$A$36:$B$46,2,FALSE),0)</f>
        <v/>
      </c>
      <c r="Y5544" s="4">
        <f>SUM($S5544:$X5544)</f>
        <v/>
      </c>
      <c r="Z5544" s="4">
        <f>IF(COUNT($M5544:$N5544)=0,"データ無",IF($Y5544&gt;=スコアリング基準!$B$30,"S",IF($Y5544&gt;=スコアリング基準!$B$31,"A",IF($Y5544&gt;=スコアリング基準!$B$32,"B","C"))))</f>
        <v/>
      </c>
      <c r="AA5544">
        <f>IFERROR(INDEX(実績DB!$I$3:$I$104,MATCH($B5544&amp;$C5544,実績DB!$J$3:$J$104,0)),"")</f>
        <v/>
      </c>
    </row>
    <row r="5545">
      <c r="A5545" t="n">
        <v>5543</v>
      </c>
      <c r="B5545" t="inlineStr">
        <is>
          <t>九州</t>
        </is>
      </c>
      <c r="C5545" t="inlineStr">
        <is>
          <t>串木野変電所</t>
        </is>
      </c>
      <c r="D5545" t="inlineStr">
        <is>
          <t>鹿児島県</t>
        </is>
      </c>
      <c r="E5545" t="n">
        <v>66</v>
      </c>
      <c r="G5545" s="3" t="n">
        <v>31.721978</v>
      </c>
      <c r="H5545" s="3" t="n">
        <v>130.270777</v>
      </c>
      <c r="I5545" t="inlineStr">
        <is>
          <t>OSM実測</t>
        </is>
      </c>
      <c r="J5545" t="n">
        <v>57</v>
      </c>
      <c r="K5545" t="n">
        <v>57</v>
      </c>
      <c r="L5545" t="n">
        <v>-35</v>
      </c>
      <c r="M5545" t="n">
        <v>22</v>
      </c>
      <c r="N5545" t="n">
        <v>0</v>
      </c>
      <c r="O5545" t="inlineStr">
        <is>
          <t>不可 #4</t>
        </is>
      </c>
      <c r="P5545" t="inlineStr">
        <is>
          <t>有り</t>
        </is>
      </c>
      <c r="R5545" s="4">
        <f>IF(COUNT($M5545:$N5545)=0,"",IF(AND(IF($N5545&lt;&gt;"",$N5545,$M5545)&lt;=0,$O5545&lt;&gt;"可"),"警告",""))</f>
        <v/>
      </c>
      <c r="S5545" s="4">
        <f>IF(COUNT($M5545:$N5545)=0,0,IF(IF($N5545&lt;&gt;"",$N5545,$M5545)&gt;=スコアリング基準!$B$20,スコアリング基準!$C$20,IF(IF($N5545&lt;&gt;"",$N5545,$M5545)&gt;=スコアリング基準!$B$21,スコアリング基準!$C$21,IF(IF($N5545&lt;&gt;"",$N5545,$M5545)&gt;0,スコアリング基準!$C$22,0))))</f>
        <v/>
      </c>
      <c r="T5545" s="4">
        <f>IF($O5545="可",スコアリング基準!$C$23,0)</f>
        <v/>
      </c>
      <c r="U5545" s="4">
        <f>IF(OR(COUNT($K5545:$L5545)&lt;2,$K5545=0),0,IF(ABS($L5545)/$K5545&lt;=スコアリング基準!$B$24,スコアリング基準!$C$24,IF(ABS($L5545)/$K5545&lt;=スコアリング基準!$B$25,スコアリング基準!$C$25,IF(ABS($L5545)/$K5545&lt;=スコアリング基準!$B$26,スコアリング基準!$C$26,0))))</f>
        <v/>
      </c>
      <c r="V5545" s="4">
        <f>IF($P5545="なし",スコアリング基準!$C$27,0)</f>
        <v/>
      </c>
      <c r="W5545" s="4">
        <f>IF($F5545="",0,IF(ISNUMBER($F5545),IF($F5545&lt;=スコアリング基準!$B$28,スコアリング基準!$C$28,スコアリング基準!$C$29),0))</f>
        <v/>
      </c>
      <c r="X5545" s="4">
        <f>IFERROR(VLOOKUP($B5545,スコアリング基準!$A$36:$B$46,2,FALSE),0)</f>
        <v/>
      </c>
      <c r="Y5545" s="4">
        <f>SUM($S5545:$X5545)</f>
        <v/>
      </c>
      <c r="Z5545" s="4">
        <f>IF(COUNT($M5545:$N5545)=0,"データ無",IF($Y5545&gt;=スコアリング基準!$B$30,"S",IF($Y5545&gt;=スコアリング基準!$B$31,"A",IF($Y5545&gt;=スコアリング基準!$B$32,"B","C"))))</f>
        <v/>
      </c>
      <c r="AA5545">
        <f>IFERROR(INDEX(実績DB!$I$3:$I$104,MATCH($B5545&amp;$C5545,実績DB!$J$3:$J$104,0)),"")</f>
        <v/>
      </c>
    </row>
    <row r="5546">
      <c r="A5546" t="n">
        <v>5544</v>
      </c>
      <c r="B5546" t="inlineStr">
        <is>
          <t>九州</t>
        </is>
      </c>
      <c r="C5546" t="inlineStr">
        <is>
          <t>串良変電所</t>
        </is>
      </c>
      <c r="D5546" t="inlineStr">
        <is>
          <t>鹿児島県</t>
        </is>
      </c>
      <c r="E5546" t="n">
        <v>66</v>
      </c>
      <c r="G5546" s="3" t="n">
        <v>31.39261</v>
      </c>
      <c r="H5546" s="3" t="n">
        <v>130.966108</v>
      </c>
      <c r="I5546" t="inlineStr">
        <is>
          <t>OSM実測</t>
        </is>
      </c>
      <c r="J5546" t="n">
        <v>38</v>
      </c>
      <c r="K5546" t="n">
        <v>38</v>
      </c>
      <c r="L5546" t="n">
        <v>-38</v>
      </c>
      <c r="M5546" t="n">
        <v>1</v>
      </c>
      <c r="N5546" t="n">
        <v>0</v>
      </c>
      <c r="O5546" t="inlineStr">
        <is>
          <t>不可 #4</t>
        </is>
      </c>
      <c r="P5546" t="inlineStr">
        <is>
          <t>有り</t>
        </is>
      </c>
      <c r="R5546" s="4">
        <f>IF(COUNT($M5546:$N5546)=0,"",IF(AND(IF($N5546&lt;&gt;"",$N5546,$M5546)&lt;=0,$O5546&lt;&gt;"可"),"警告",""))</f>
        <v/>
      </c>
      <c r="S5546" s="4">
        <f>IF(COUNT($M5546:$N5546)=0,0,IF(IF($N5546&lt;&gt;"",$N5546,$M5546)&gt;=スコアリング基準!$B$20,スコアリング基準!$C$20,IF(IF($N5546&lt;&gt;"",$N5546,$M5546)&gt;=スコアリング基準!$B$21,スコアリング基準!$C$21,IF(IF($N5546&lt;&gt;"",$N5546,$M5546)&gt;0,スコアリング基準!$C$22,0))))</f>
        <v/>
      </c>
      <c r="T5546" s="4">
        <f>IF($O5546="可",スコアリング基準!$C$23,0)</f>
        <v/>
      </c>
      <c r="U5546" s="4">
        <f>IF(OR(COUNT($K5546:$L5546)&lt;2,$K5546=0),0,IF(ABS($L5546)/$K5546&lt;=スコアリング基準!$B$24,スコアリング基準!$C$24,IF(ABS($L5546)/$K5546&lt;=スコアリング基準!$B$25,スコアリング基準!$C$25,IF(ABS($L5546)/$K5546&lt;=スコアリング基準!$B$26,スコアリング基準!$C$26,0))))</f>
        <v/>
      </c>
      <c r="V5546" s="4">
        <f>IF($P5546="なし",スコアリング基準!$C$27,0)</f>
        <v/>
      </c>
      <c r="W5546" s="4">
        <f>IF($F5546="",0,IF(ISNUMBER($F5546),IF($F5546&lt;=スコアリング基準!$B$28,スコアリング基準!$C$28,スコアリング基準!$C$29),0))</f>
        <v/>
      </c>
      <c r="X5546" s="4">
        <f>IFERROR(VLOOKUP($B5546,スコアリング基準!$A$36:$B$46,2,FALSE),0)</f>
        <v/>
      </c>
      <c r="Y5546" s="4">
        <f>SUM($S5546:$X5546)</f>
        <v/>
      </c>
      <c r="Z5546" s="4">
        <f>IF(COUNT($M5546:$N5546)=0,"データ無",IF($Y5546&gt;=スコアリング基準!$B$30,"S",IF($Y5546&gt;=スコアリング基準!$B$31,"A",IF($Y5546&gt;=スコアリング基準!$B$32,"B","C"))))</f>
        <v/>
      </c>
      <c r="AA5546">
        <f>IFERROR(INDEX(実績DB!$I$3:$I$104,MATCH($B5546&amp;$C5546,実績DB!$J$3:$J$104,0)),"")</f>
        <v/>
      </c>
    </row>
    <row r="5547">
      <c r="A5547" t="n">
        <v>5545</v>
      </c>
      <c r="B5547" t="inlineStr">
        <is>
          <t>九州</t>
        </is>
      </c>
      <c r="C5547" t="inlineStr">
        <is>
          <t>丸山変電所</t>
        </is>
      </c>
      <c r="D5547" t="inlineStr">
        <is>
          <t>長崎県</t>
        </is>
      </c>
      <c r="E5547" t="n">
        <v>66</v>
      </c>
      <c r="G5547" s="3" t="n">
        <v>32.73153</v>
      </c>
      <c r="H5547" s="3" t="n">
        <v>129.881834</v>
      </c>
      <c r="I5547" t="inlineStr">
        <is>
          <t>OSM実測</t>
        </is>
      </c>
      <c r="J5547" t="n">
        <v>47</v>
      </c>
      <c r="K5547" t="n">
        <v>47</v>
      </c>
      <c r="L5547" t="n">
        <v>-26</v>
      </c>
      <c r="M5547" t="n">
        <v>21</v>
      </c>
      <c r="N5547" t="n">
        <v>0</v>
      </c>
      <c r="O5547" t="inlineStr">
        <is>
          <t>不可 #4</t>
        </is>
      </c>
      <c r="P5547" t="inlineStr">
        <is>
          <t>なし</t>
        </is>
      </c>
      <c r="R5547" s="4">
        <f>IF(COUNT($M5547:$N5547)=0,"",IF(AND(IF($N5547&lt;&gt;"",$N5547,$M5547)&lt;=0,$O5547&lt;&gt;"可"),"警告",""))</f>
        <v/>
      </c>
      <c r="S5547" s="4">
        <f>IF(COUNT($M5547:$N5547)=0,0,IF(IF($N5547&lt;&gt;"",$N5547,$M5547)&gt;=スコアリング基準!$B$20,スコアリング基準!$C$20,IF(IF($N5547&lt;&gt;"",$N5547,$M5547)&gt;=スコアリング基準!$B$21,スコアリング基準!$C$21,IF(IF($N5547&lt;&gt;"",$N5547,$M5547)&gt;0,スコアリング基準!$C$22,0))))</f>
        <v/>
      </c>
      <c r="T5547" s="4">
        <f>IF($O5547="可",スコアリング基準!$C$23,0)</f>
        <v/>
      </c>
      <c r="U5547" s="4">
        <f>IF(OR(COUNT($K5547:$L5547)&lt;2,$K5547=0),0,IF(ABS($L5547)/$K5547&lt;=スコアリング基準!$B$24,スコアリング基準!$C$24,IF(ABS($L5547)/$K5547&lt;=スコアリング基準!$B$25,スコアリング基準!$C$25,IF(ABS($L5547)/$K5547&lt;=スコアリング基準!$B$26,スコアリング基準!$C$26,0))))</f>
        <v/>
      </c>
      <c r="V5547" s="4">
        <f>IF($P5547="なし",スコアリング基準!$C$27,0)</f>
        <v/>
      </c>
      <c r="W5547" s="4">
        <f>IF($F5547="",0,IF(ISNUMBER($F5547),IF($F5547&lt;=スコアリング基準!$B$28,スコアリング基準!$C$28,スコアリング基準!$C$29),0))</f>
        <v/>
      </c>
      <c r="X5547" s="4">
        <f>IFERROR(VLOOKUP($B5547,スコアリング基準!$A$36:$B$46,2,FALSE),0)</f>
        <v/>
      </c>
      <c r="Y5547" s="4">
        <f>SUM($S5547:$X5547)</f>
        <v/>
      </c>
      <c r="Z5547" s="4">
        <f>IF(COUNT($M5547:$N5547)=0,"データ無",IF($Y5547&gt;=スコアリング基準!$B$30,"S",IF($Y5547&gt;=スコアリング基準!$B$31,"A",IF($Y5547&gt;=スコアリング基準!$B$32,"B","C"))))</f>
        <v/>
      </c>
      <c r="AA5547">
        <f>IFERROR(INDEX(実績DB!$I$3:$I$104,MATCH($B5547&amp;$C5547,実績DB!$J$3:$J$104,0)),"")</f>
        <v/>
      </c>
    </row>
    <row r="5548">
      <c r="A5548" t="n">
        <v>5546</v>
      </c>
      <c r="B5548" t="inlineStr">
        <is>
          <t>九州</t>
        </is>
      </c>
      <c r="C5548" t="inlineStr">
        <is>
          <t>久賀変電所</t>
        </is>
      </c>
      <c r="D5548" t="inlineStr">
        <is>
          <t>長崎県</t>
        </is>
      </c>
      <c r="E5548" t="n">
        <v>66</v>
      </c>
      <c r="G5548" s="3" t="n">
        <v>32.791578</v>
      </c>
      <c r="H5548" s="3" t="n">
        <v>128.88203</v>
      </c>
      <c r="I5548" t="inlineStr">
        <is>
          <t>OSM実測</t>
        </is>
      </c>
      <c r="J5548" t="n">
        <v>1</v>
      </c>
      <c r="K5548" t="n">
        <v>1</v>
      </c>
      <c r="L5548" t="n">
        <v>-1</v>
      </c>
      <c r="M5548" t="n">
        <v>0</v>
      </c>
      <c r="N5548" t="n">
        <v>0</v>
      </c>
      <c r="O5548" t="inlineStr">
        <is>
          <t>不可 #4</t>
        </is>
      </c>
      <c r="P5548" t="inlineStr">
        <is>
          <t>有り</t>
        </is>
      </c>
      <c r="R5548" s="4">
        <f>IF(COUNT($M5548:$N5548)=0,"",IF(AND(IF($N5548&lt;&gt;"",$N5548,$M5548)&lt;=0,$O5548&lt;&gt;"可"),"警告",""))</f>
        <v/>
      </c>
      <c r="S5548" s="4">
        <f>IF(COUNT($M5548:$N5548)=0,0,IF(IF($N5548&lt;&gt;"",$N5548,$M5548)&gt;=スコアリング基準!$B$20,スコアリング基準!$C$20,IF(IF($N5548&lt;&gt;"",$N5548,$M5548)&gt;=スコアリング基準!$B$21,スコアリング基準!$C$21,IF(IF($N5548&lt;&gt;"",$N5548,$M5548)&gt;0,スコアリング基準!$C$22,0))))</f>
        <v/>
      </c>
      <c r="T5548" s="4">
        <f>IF($O5548="可",スコアリング基準!$C$23,0)</f>
        <v/>
      </c>
      <c r="U5548" s="4">
        <f>IF(OR(COUNT($K5548:$L5548)&lt;2,$K5548=0),0,IF(ABS($L5548)/$K5548&lt;=スコアリング基準!$B$24,スコアリング基準!$C$24,IF(ABS($L5548)/$K5548&lt;=スコアリング基準!$B$25,スコアリング基準!$C$25,IF(ABS($L5548)/$K5548&lt;=スコアリング基準!$B$26,スコアリング基準!$C$26,0))))</f>
        <v/>
      </c>
      <c r="V5548" s="4">
        <f>IF($P5548="なし",スコアリング基準!$C$27,0)</f>
        <v/>
      </c>
      <c r="W5548" s="4">
        <f>IF($F5548="",0,IF(ISNUMBER($F5548),IF($F5548&lt;=スコアリング基準!$B$28,スコアリング基準!$C$28,スコアリング基準!$C$29),0))</f>
        <v/>
      </c>
      <c r="X5548" s="4">
        <f>IFERROR(VLOOKUP($B5548,スコアリング基準!$A$36:$B$46,2,FALSE),0)</f>
        <v/>
      </c>
      <c r="Y5548" s="4">
        <f>SUM($S5548:$X5548)</f>
        <v/>
      </c>
      <c r="Z5548" s="4">
        <f>IF(COUNT($M5548:$N5548)=0,"データ無",IF($Y5548&gt;=スコアリング基準!$B$30,"S",IF($Y5548&gt;=スコアリング基準!$B$31,"A",IF($Y5548&gt;=スコアリング基準!$B$32,"B","C"))))</f>
        <v/>
      </c>
      <c r="AA5548">
        <f>IFERROR(INDEX(実績DB!$I$3:$I$104,MATCH($B5548&amp;$C5548,実績DB!$J$3:$J$104,0)),"")</f>
        <v/>
      </c>
    </row>
    <row r="5549">
      <c r="A5549" t="n">
        <v>5547</v>
      </c>
      <c r="B5549" t="inlineStr">
        <is>
          <t>九州</t>
        </is>
      </c>
      <c r="C5549" t="inlineStr">
        <is>
          <t>九州電力 万田変電所</t>
        </is>
      </c>
      <c r="D5549" t="inlineStr">
        <is>
          <t>福岡県</t>
        </is>
      </c>
      <c r="E5549" t="n">
        <v>66</v>
      </c>
      <c r="G5549" s="3" t="n">
        <v>32.997062</v>
      </c>
      <c r="H5549" s="3" t="n">
        <v>130.436132</v>
      </c>
      <c r="I5549" t="inlineStr">
        <is>
          <t>OSM実測</t>
        </is>
      </c>
      <c r="J5549" t="n">
        <v>57</v>
      </c>
      <c r="K5549" t="n">
        <v>57</v>
      </c>
      <c r="L5549" t="n">
        <v>-41</v>
      </c>
      <c r="M5549" t="n">
        <v>16</v>
      </c>
      <c r="N5549" t="n">
        <v>0</v>
      </c>
      <c r="O5549" t="inlineStr">
        <is>
          <t>不可 #4</t>
        </is>
      </c>
      <c r="P5549" t="inlineStr">
        <is>
          <t>有り</t>
        </is>
      </c>
      <c r="R5549" s="4">
        <f>IF(COUNT($M5549:$N5549)=0,"",IF(AND(IF($N5549&lt;&gt;"",$N5549,$M5549)&lt;=0,$O5549&lt;&gt;"可"),"警告",""))</f>
        <v/>
      </c>
      <c r="S5549" s="4">
        <f>IF(COUNT($M5549:$N5549)=0,0,IF(IF($N5549&lt;&gt;"",$N5549,$M5549)&gt;=スコアリング基準!$B$20,スコアリング基準!$C$20,IF(IF($N5549&lt;&gt;"",$N5549,$M5549)&gt;=スコアリング基準!$B$21,スコアリング基準!$C$21,IF(IF($N5549&lt;&gt;"",$N5549,$M5549)&gt;0,スコアリング基準!$C$22,0))))</f>
        <v/>
      </c>
      <c r="T5549" s="4">
        <f>IF($O5549="可",スコアリング基準!$C$23,0)</f>
        <v/>
      </c>
      <c r="U5549" s="4">
        <f>IF(OR(COUNT($K5549:$L5549)&lt;2,$K5549=0),0,IF(ABS($L5549)/$K5549&lt;=スコアリング基準!$B$24,スコアリング基準!$C$24,IF(ABS($L5549)/$K5549&lt;=スコアリング基準!$B$25,スコアリング基準!$C$25,IF(ABS($L5549)/$K5549&lt;=スコアリング基準!$B$26,スコアリング基準!$C$26,0))))</f>
        <v/>
      </c>
      <c r="V5549" s="4">
        <f>IF($P5549="なし",スコアリング基準!$C$27,0)</f>
        <v/>
      </c>
      <c r="W5549" s="4">
        <f>IF($F5549="",0,IF(ISNUMBER($F5549),IF($F5549&lt;=スコアリング基準!$B$28,スコアリング基準!$C$28,スコアリング基準!$C$29),0))</f>
        <v/>
      </c>
      <c r="X5549" s="4">
        <f>IFERROR(VLOOKUP($B5549,スコアリング基準!$A$36:$B$46,2,FALSE),0)</f>
        <v/>
      </c>
      <c r="Y5549" s="4">
        <f>SUM($S5549:$X5549)</f>
        <v/>
      </c>
      <c r="Z5549" s="4">
        <f>IF(COUNT($M5549:$N5549)=0,"データ無",IF($Y5549&gt;=スコアリング基準!$B$30,"S",IF($Y5549&gt;=スコアリング基準!$B$31,"A",IF($Y5549&gt;=スコアリング基準!$B$32,"B","C"))))</f>
        <v/>
      </c>
      <c r="AA5549">
        <f>IFERROR(INDEX(実績DB!$I$3:$I$104,MATCH($B5549&amp;$C5549,実績DB!$J$3:$J$104,0)),"")</f>
        <v/>
      </c>
    </row>
    <row r="5550">
      <c r="A5550" t="n">
        <v>5548</v>
      </c>
      <c r="B5550" t="inlineStr">
        <is>
          <t>九州</t>
        </is>
      </c>
      <c r="C5550" t="inlineStr">
        <is>
          <t>九州電力 三潴変電所</t>
        </is>
      </c>
      <c r="D5550" t="inlineStr">
        <is>
          <t>福岡県</t>
        </is>
      </c>
      <c r="E5550" t="n">
        <v>66</v>
      </c>
      <c r="G5550" s="3" t="n">
        <v>33.257762</v>
      </c>
      <c r="H5550" s="3" t="n">
        <v>130.477073</v>
      </c>
      <c r="I5550" t="inlineStr">
        <is>
          <t>OSM実測</t>
        </is>
      </c>
      <c r="J5550" t="n">
        <v>57</v>
      </c>
      <c r="K5550" t="n">
        <v>57</v>
      </c>
      <c r="L5550" t="n">
        <v>-39</v>
      </c>
      <c r="M5550" t="n">
        <v>12</v>
      </c>
      <c r="N5550" t="n">
        <v>12</v>
      </c>
      <c r="O5550" t="inlineStr">
        <is>
          <t>不可 #4</t>
        </is>
      </c>
      <c r="P5550" t="inlineStr">
        <is>
          <t>なし</t>
        </is>
      </c>
      <c r="R5550" s="4">
        <f>IF(COUNT($M5550:$N5550)=0,"",IF(AND(IF($N5550&lt;&gt;"",$N5550,$M5550)&lt;=0,$O5550&lt;&gt;"可"),"警告",""))</f>
        <v/>
      </c>
      <c r="S5550" s="4">
        <f>IF(COUNT($M5550:$N5550)=0,0,IF(IF($N5550&lt;&gt;"",$N5550,$M5550)&gt;=スコアリング基準!$B$20,スコアリング基準!$C$20,IF(IF($N5550&lt;&gt;"",$N5550,$M5550)&gt;=スコアリング基準!$B$21,スコアリング基準!$C$21,IF(IF($N5550&lt;&gt;"",$N5550,$M5550)&gt;0,スコアリング基準!$C$22,0))))</f>
        <v/>
      </c>
      <c r="T5550" s="4">
        <f>IF($O5550="可",スコアリング基準!$C$23,0)</f>
        <v/>
      </c>
      <c r="U5550" s="4">
        <f>IF(OR(COUNT($K5550:$L5550)&lt;2,$K5550=0),0,IF(ABS($L5550)/$K5550&lt;=スコアリング基準!$B$24,スコアリング基準!$C$24,IF(ABS($L5550)/$K5550&lt;=スコアリング基準!$B$25,スコアリング基準!$C$25,IF(ABS($L5550)/$K5550&lt;=スコアリング基準!$B$26,スコアリング基準!$C$26,0))))</f>
        <v/>
      </c>
      <c r="V5550" s="4">
        <f>IF($P5550="なし",スコアリング基準!$C$27,0)</f>
        <v/>
      </c>
      <c r="W5550" s="4">
        <f>IF($F5550="",0,IF(ISNUMBER($F5550),IF($F5550&lt;=スコアリング基準!$B$28,スコアリング基準!$C$28,スコアリング基準!$C$29),0))</f>
        <v/>
      </c>
      <c r="X5550" s="4">
        <f>IFERROR(VLOOKUP($B5550,スコアリング基準!$A$36:$B$46,2,FALSE),0)</f>
        <v/>
      </c>
      <c r="Y5550" s="4">
        <f>SUM($S5550:$X5550)</f>
        <v/>
      </c>
      <c r="Z5550" s="4">
        <f>IF(COUNT($M5550:$N5550)=0,"データ無",IF($Y5550&gt;=スコアリング基準!$B$30,"S",IF($Y5550&gt;=スコアリング基準!$B$31,"A",IF($Y5550&gt;=スコアリング基準!$B$32,"B","C"))))</f>
        <v/>
      </c>
      <c r="AA5550">
        <f>IFERROR(INDEX(実績DB!$I$3:$I$104,MATCH($B5550&amp;$C5550,実績DB!$J$3:$J$104,0)),"")</f>
        <v/>
      </c>
    </row>
    <row r="5551">
      <c r="A5551" t="n">
        <v>5549</v>
      </c>
      <c r="B5551" t="inlineStr">
        <is>
          <t>九州</t>
        </is>
      </c>
      <c r="C5551" t="inlineStr">
        <is>
          <t>九州電力 三輪変電所</t>
        </is>
      </c>
      <c r="D5551" t="inlineStr">
        <is>
          <t>福岡県</t>
        </is>
      </c>
      <c r="E5551" t="n">
        <v>66</v>
      </c>
      <c r="G5551" s="3" t="n">
        <v>33.431534</v>
      </c>
      <c r="H5551" s="3" t="n">
        <v>130.648298</v>
      </c>
      <c r="I5551" t="inlineStr">
        <is>
          <t>OSM実測</t>
        </is>
      </c>
      <c r="J5551" t="n">
        <v>47</v>
      </c>
      <c r="K5551" t="n">
        <v>47</v>
      </c>
      <c r="L5551" t="n">
        <v>-39</v>
      </c>
      <c r="M5551" t="n">
        <v>11</v>
      </c>
      <c r="N5551" t="n">
        <v>11</v>
      </c>
      <c r="O5551" t="inlineStr">
        <is>
          <t>不可 #4</t>
        </is>
      </c>
      <c r="P5551" t="inlineStr">
        <is>
          <t>なし</t>
        </is>
      </c>
      <c r="R5551" s="4">
        <f>IF(COUNT($M5551:$N5551)=0,"",IF(AND(IF($N5551&lt;&gt;"",$N5551,$M5551)&lt;=0,$O5551&lt;&gt;"可"),"警告",""))</f>
        <v/>
      </c>
      <c r="S5551" s="4">
        <f>IF(COUNT($M5551:$N5551)=0,0,IF(IF($N5551&lt;&gt;"",$N5551,$M5551)&gt;=スコアリング基準!$B$20,スコアリング基準!$C$20,IF(IF($N5551&lt;&gt;"",$N5551,$M5551)&gt;=スコアリング基準!$B$21,スコアリング基準!$C$21,IF(IF($N5551&lt;&gt;"",$N5551,$M5551)&gt;0,スコアリング基準!$C$22,0))))</f>
        <v/>
      </c>
      <c r="T5551" s="4">
        <f>IF($O5551="可",スコアリング基準!$C$23,0)</f>
        <v/>
      </c>
      <c r="U5551" s="4">
        <f>IF(OR(COUNT($K5551:$L5551)&lt;2,$K5551=0),0,IF(ABS($L5551)/$K5551&lt;=スコアリング基準!$B$24,スコアリング基準!$C$24,IF(ABS($L5551)/$K5551&lt;=スコアリング基準!$B$25,スコアリング基準!$C$25,IF(ABS($L5551)/$K5551&lt;=スコアリング基準!$B$26,スコアリング基準!$C$26,0))))</f>
        <v/>
      </c>
      <c r="V5551" s="4">
        <f>IF($P5551="なし",スコアリング基準!$C$27,0)</f>
        <v/>
      </c>
      <c r="W5551" s="4">
        <f>IF($F5551="",0,IF(ISNUMBER($F5551),IF($F5551&lt;=スコアリング基準!$B$28,スコアリング基準!$C$28,スコアリング基準!$C$29),0))</f>
        <v/>
      </c>
      <c r="X5551" s="4">
        <f>IFERROR(VLOOKUP($B5551,スコアリング基準!$A$36:$B$46,2,FALSE),0)</f>
        <v/>
      </c>
      <c r="Y5551" s="4">
        <f>SUM($S5551:$X5551)</f>
        <v/>
      </c>
      <c r="Z5551" s="4">
        <f>IF(COUNT($M5551:$N5551)=0,"データ無",IF($Y5551&gt;=スコアリング基準!$B$30,"S",IF($Y5551&gt;=スコアリング基準!$B$31,"A",IF($Y5551&gt;=スコアリング基準!$B$32,"B","C"))))</f>
        <v/>
      </c>
      <c r="AA5551">
        <f>IFERROR(INDEX(実績DB!$I$3:$I$104,MATCH($B5551&amp;$C5551,実績DB!$J$3:$J$104,0)),"")</f>
        <v/>
      </c>
    </row>
    <row r="5552">
      <c r="A5552" t="n">
        <v>5550</v>
      </c>
      <c r="B5552" t="inlineStr">
        <is>
          <t>九州</t>
        </is>
      </c>
      <c r="C5552" t="inlineStr">
        <is>
          <t>九州電力 上峰変電所</t>
        </is>
      </c>
      <c r="D5552" t="inlineStr">
        <is>
          <t>佐賀県</t>
        </is>
      </c>
      <c r="E5552" t="n">
        <v>66</v>
      </c>
      <c r="G5552" s="3" t="n">
        <v>33.325142</v>
      </c>
      <c r="H5552" s="3" t="n">
        <v>130.426846</v>
      </c>
      <c r="I5552" t="inlineStr">
        <is>
          <t>OSM実測</t>
        </is>
      </c>
      <c r="J5552" t="n">
        <v>66</v>
      </c>
      <c r="K5552" t="n">
        <v>66</v>
      </c>
      <c r="L5552" t="n">
        <v>-55</v>
      </c>
      <c r="M5552" t="n">
        <v>11</v>
      </c>
      <c r="N5552" t="n">
        <v>0</v>
      </c>
      <c r="O5552" t="inlineStr">
        <is>
          <t>不可 #4</t>
        </is>
      </c>
      <c r="P5552" t="inlineStr">
        <is>
          <t>有り</t>
        </is>
      </c>
      <c r="R5552" s="4">
        <f>IF(COUNT($M5552:$N5552)=0,"",IF(AND(IF($N5552&lt;&gt;"",$N5552,$M5552)&lt;=0,$O5552&lt;&gt;"可"),"警告",""))</f>
        <v/>
      </c>
      <c r="S5552" s="4">
        <f>IF(COUNT($M5552:$N5552)=0,0,IF(IF($N5552&lt;&gt;"",$N5552,$M5552)&gt;=スコアリング基準!$B$20,スコアリング基準!$C$20,IF(IF($N5552&lt;&gt;"",$N5552,$M5552)&gt;=スコアリング基準!$B$21,スコアリング基準!$C$21,IF(IF($N5552&lt;&gt;"",$N5552,$M5552)&gt;0,スコアリング基準!$C$22,0))))</f>
        <v/>
      </c>
      <c r="T5552" s="4">
        <f>IF($O5552="可",スコアリング基準!$C$23,0)</f>
        <v/>
      </c>
      <c r="U5552" s="4">
        <f>IF(OR(COUNT($K5552:$L5552)&lt;2,$K5552=0),0,IF(ABS($L5552)/$K5552&lt;=スコアリング基準!$B$24,スコアリング基準!$C$24,IF(ABS($L5552)/$K5552&lt;=スコアリング基準!$B$25,スコアリング基準!$C$25,IF(ABS($L5552)/$K5552&lt;=スコアリング基準!$B$26,スコアリング基準!$C$26,0))))</f>
        <v/>
      </c>
      <c r="V5552" s="4">
        <f>IF($P5552="なし",スコアリング基準!$C$27,0)</f>
        <v/>
      </c>
      <c r="W5552" s="4">
        <f>IF($F5552="",0,IF(ISNUMBER($F5552),IF($F5552&lt;=スコアリング基準!$B$28,スコアリング基準!$C$28,スコアリング基準!$C$29),0))</f>
        <v/>
      </c>
      <c r="X5552" s="4">
        <f>IFERROR(VLOOKUP($B5552,スコアリング基準!$A$36:$B$46,2,FALSE),0)</f>
        <v/>
      </c>
      <c r="Y5552" s="4">
        <f>SUM($S5552:$X5552)</f>
        <v/>
      </c>
      <c r="Z5552" s="4">
        <f>IF(COUNT($M5552:$N5552)=0,"データ無",IF($Y5552&gt;=スコアリング基準!$B$30,"S",IF($Y5552&gt;=スコアリング基準!$B$31,"A",IF($Y5552&gt;=スコアリング基準!$B$32,"B","C"))))</f>
        <v/>
      </c>
      <c r="AA5552">
        <f>IFERROR(INDEX(実績DB!$I$3:$I$104,MATCH($B5552&amp;$C5552,実績DB!$J$3:$J$104,0)),"")</f>
        <v/>
      </c>
    </row>
    <row r="5553">
      <c r="A5553" t="n">
        <v>5551</v>
      </c>
      <c r="B5553" t="inlineStr">
        <is>
          <t>九州</t>
        </is>
      </c>
      <c r="C5553" t="inlineStr">
        <is>
          <t>九州電力 上頓野変電所</t>
        </is>
      </c>
      <c r="D5553" t="inlineStr">
        <is>
          <t>福岡県</t>
        </is>
      </c>
      <c r="E5553" t="n">
        <v>66</v>
      </c>
      <c r="G5553" s="3" t="n">
        <v>33.760554</v>
      </c>
      <c r="H5553" s="3" t="n">
        <v>130.75957</v>
      </c>
      <c r="I5553" t="inlineStr">
        <is>
          <t>OSM実測</t>
        </is>
      </c>
      <c r="J5553" t="n">
        <v>61</v>
      </c>
      <c r="K5553" t="n">
        <v>61</v>
      </c>
      <c r="L5553" t="n">
        <v>-49</v>
      </c>
      <c r="M5553" t="n">
        <v>12</v>
      </c>
      <c r="N5553" t="n">
        <v>0</v>
      </c>
      <c r="O5553" t="inlineStr">
        <is>
          <t>不可 #4</t>
        </is>
      </c>
      <c r="P5553" t="inlineStr">
        <is>
          <t>有り</t>
        </is>
      </c>
      <c r="R5553" s="4">
        <f>IF(COUNT($M5553:$N5553)=0,"",IF(AND(IF($N5553&lt;&gt;"",$N5553,$M5553)&lt;=0,$O5553&lt;&gt;"可"),"警告",""))</f>
        <v/>
      </c>
      <c r="S5553" s="4">
        <f>IF(COUNT($M5553:$N5553)=0,0,IF(IF($N5553&lt;&gt;"",$N5553,$M5553)&gt;=スコアリング基準!$B$20,スコアリング基準!$C$20,IF(IF($N5553&lt;&gt;"",$N5553,$M5553)&gt;=スコアリング基準!$B$21,スコアリング基準!$C$21,IF(IF($N5553&lt;&gt;"",$N5553,$M5553)&gt;0,スコアリング基準!$C$22,0))))</f>
        <v/>
      </c>
      <c r="T5553" s="4">
        <f>IF($O5553="可",スコアリング基準!$C$23,0)</f>
        <v/>
      </c>
      <c r="U5553" s="4">
        <f>IF(OR(COUNT($K5553:$L5553)&lt;2,$K5553=0),0,IF(ABS($L5553)/$K5553&lt;=スコアリング基準!$B$24,スコアリング基準!$C$24,IF(ABS($L5553)/$K5553&lt;=スコアリング基準!$B$25,スコアリング基準!$C$25,IF(ABS($L5553)/$K5553&lt;=スコアリング基準!$B$26,スコアリング基準!$C$26,0))))</f>
        <v/>
      </c>
      <c r="V5553" s="4">
        <f>IF($P5553="なし",スコアリング基準!$C$27,0)</f>
        <v/>
      </c>
      <c r="W5553" s="4">
        <f>IF($F5553="",0,IF(ISNUMBER($F5553),IF($F5553&lt;=スコアリング基準!$B$28,スコアリング基準!$C$28,スコアリング基準!$C$29),0))</f>
        <v/>
      </c>
      <c r="X5553" s="4">
        <f>IFERROR(VLOOKUP($B5553,スコアリング基準!$A$36:$B$46,2,FALSE),0)</f>
        <v/>
      </c>
      <c r="Y5553" s="4">
        <f>SUM($S5553:$X5553)</f>
        <v/>
      </c>
      <c r="Z5553" s="4">
        <f>IF(COUNT($M5553:$N5553)=0,"データ無",IF($Y5553&gt;=スコアリング基準!$B$30,"S",IF($Y5553&gt;=スコアリング基準!$B$31,"A",IF($Y5553&gt;=スコアリング基準!$B$32,"B","C"))))</f>
        <v/>
      </c>
      <c r="AA5553">
        <f>IFERROR(INDEX(実績DB!$I$3:$I$104,MATCH($B5553&amp;$C5553,実績DB!$J$3:$J$104,0)),"")</f>
        <v/>
      </c>
    </row>
    <row r="5554">
      <c r="A5554" t="n">
        <v>5552</v>
      </c>
      <c r="B5554" t="inlineStr">
        <is>
          <t>九州</t>
        </is>
      </c>
      <c r="C5554" t="inlineStr">
        <is>
          <t>九州電力 二日市変電所</t>
        </is>
      </c>
      <c r="D5554" t="inlineStr">
        <is>
          <t>福岡県</t>
        </is>
      </c>
      <c r="E5554" t="n">
        <v>66</v>
      </c>
      <c r="G5554" s="3" t="n">
        <v>33.488951</v>
      </c>
      <c r="H5554" s="3" t="n">
        <v>130.523572</v>
      </c>
      <c r="I5554" t="inlineStr">
        <is>
          <t>OSM実測</t>
        </is>
      </c>
      <c r="J5554" t="n">
        <v>85</v>
      </c>
      <c r="K5554" t="n">
        <v>85</v>
      </c>
      <c r="L5554" t="n">
        <v>-57</v>
      </c>
      <c r="M5554" t="n">
        <v>28</v>
      </c>
      <c r="N5554" t="n">
        <v>28</v>
      </c>
      <c r="O5554" t="inlineStr">
        <is>
          <t>不可 #4</t>
        </is>
      </c>
      <c r="P5554" t="inlineStr">
        <is>
          <t>なし</t>
        </is>
      </c>
      <c r="R5554" s="4">
        <f>IF(COUNT($M5554:$N5554)=0,"",IF(AND(IF($N5554&lt;&gt;"",$N5554,$M5554)&lt;=0,$O5554&lt;&gt;"可"),"警告",""))</f>
        <v/>
      </c>
      <c r="S5554" s="4">
        <f>IF(COUNT($M5554:$N5554)=0,0,IF(IF($N5554&lt;&gt;"",$N5554,$M5554)&gt;=スコアリング基準!$B$20,スコアリング基準!$C$20,IF(IF($N5554&lt;&gt;"",$N5554,$M5554)&gt;=スコアリング基準!$B$21,スコアリング基準!$C$21,IF(IF($N5554&lt;&gt;"",$N5554,$M5554)&gt;0,スコアリング基準!$C$22,0))))</f>
        <v/>
      </c>
      <c r="T5554" s="4">
        <f>IF($O5554="可",スコアリング基準!$C$23,0)</f>
        <v/>
      </c>
      <c r="U5554" s="4">
        <f>IF(OR(COUNT($K5554:$L5554)&lt;2,$K5554=0),0,IF(ABS($L5554)/$K5554&lt;=スコアリング基準!$B$24,スコアリング基準!$C$24,IF(ABS($L5554)/$K5554&lt;=スコアリング基準!$B$25,スコアリング基準!$C$25,IF(ABS($L5554)/$K5554&lt;=スコアリング基準!$B$26,スコアリング基準!$C$26,0))))</f>
        <v/>
      </c>
      <c r="V5554" s="4">
        <f>IF($P5554="なし",スコアリング基準!$C$27,0)</f>
        <v/>
      </c>
      <c r="W5554" s="4">
        <f>IF($F5554="",0,IF(ISNUMBER($F5554),IF($F5554&lt;=スコアリング基準!$B$28,スコアリング基準!$C$28,スコアリング基準!$C$29),0))</f>
        <v/>
      </c>
      <c r="X5554" s="4">
        <f>IFERROR(VLOOKUP($B5554,スコアリング基準!$A$36:$B$46,2,FALSE),0)</f>
        <v/>
      </c>
      <c r="Y5554" s="4">
        <f>SUM($S5554:$X5554)</f>
        <v/>
      </c>
      <c r="Z5554" s="4">
        <f>IF(COUNT($M5554:$N5554)=0,"データ無",IF($Y5554&gt;=スコアリング基準!$B$30,"S",IF($Y5554&gt;=スコアリング基準!$B$31,"A",IF($Y5554&gt;=スコアリング基準!$B$32,"B","C"))))</f>
        <v/>
      </c>
      <c r="AA5554">
        <f>IFERROR(INDEX(実績DB!$I$3:$I$104,MATCH($B5554&amp;$C5554,実績DB!$J$3:$J$104,0)),"")</f>
        <v/>
      </c>
    </row>
    <row r="5555">
      <c r="A5555" t="n">
        <v>5553</v>
      </c>
      <c r="B5555" t="inlineStr">
        <is>
          <t>九州</t>
        </is>
      </c>
      <c r="C5555" t="inlineStr">
        <is>
          <t>九州電力 京町変電所</t>
        </is>
      </c>
      <c r="D5555" t="inlineStr">
        <is>
          <t>福岡県</t>
        </is>
      </c>
      <c r="E5555" t="n">
        <v>66</v>
      </c>
      <c r="G5555" s="3" t="n">
        <v>33.32234</v>
      </c>
      <c r="H5555" s="3" t="n">
        <v>130.49745</v>
      </c>
      <c r="I5555" t="inlineStr">
        <is>
          <t>OSM実測</t>
        </is>
      </c>
      <c r="J5555" t="n">
        <v>66</v>
      </c>
      <c r="K5555" t="n">
        <v>66</v>
      </c>
      <c r="L5555" t="n">
        <v>-47</v>
      </c>
      <c r="M5555" t="n">
        <v>19</v>
      </c>
      <c r="N5555" t="n">
        <v>19</v>
      </c>
      <c r="O5555" t="inlineStr">
        <is>
          <t>不可 #4</t>
        </is>
      </c>
      <c r="P5555" t="inlineStr">
        <is>
          <t>なし</t>
        </is>
      </c>
      <c r="R5555" s="4">
        <f>IF(COUNT($M5555:$N5555)=0,"",IF(AND(IF($N5555&lt;&gt;"",$N5555,$M5555)&lt;=0,$O5555&lt;&gt;"可"),"警告",""))</f>
        <v/>
      </c>
      <c r="S5555" s="4">
        <f>IF(COUNT($M5555:$N5555)=0,0,IF(IF($N5555&lt;&gt;"",$N5555,$M5555)&gt;=スコアリング基準!$B$20,スコアリング基準!$C$20,IF(IF($N5555&lt;&gt;"",$N5555,$M5555)&gt;=スコアリング基準!$B$21,スコアリング基準!$C$21,IF(IF($N5555&lt;&gt;"",$N5555,$M5555)&gt;0,スコアリング基準!$C$22,0))))</f>
        <v/>
      </c>
      <c r="T5555" s="4">
        <f>IF($O5555="可",スコアリング基準!$C$23,0)</f>
        <v/>
      </c>
      <c r="U5555" s="4">
        <f>IF(OR(COUNT($K5555:$L5555)&lt;2,$K5555=0),0,IF(ABS($L5555)/$K5555&lt;=スコアリング基準!$B$24,スコアリング基準!$C$24,IF(ABS($L5555)/$K5555&lt;=スコアリング基準!$B$25,スコアリング基準!$C$25,IF(ABS($L5555)/$K5555&lt;=スコアリング基準!$B$26,スコアリング基準!$C$26,0))))</f>
        <v/>
      </c>
      <c r="V5555" s="4">
        <f>IF($P5555="なし",スコアリング基準!$C$27,0)</f>
        <v/>
      </c>
      <c r="W5555" s="4">
        <f>IF($F5555="",0,IF(ISNUMBER($F5555),IF($F5555&lt;=スコアリング基準!$B$28,スコアリング基準!$C$28,スコアリング基準!$C$29),0))</f>
        <v/>
      </c>
      <c r="X5555" s="4">
        <f>IFERROR(VLOOKUP($B5555,スコアリング基準!$A$36:$B$46,2,FALSE),0)</f>
        <v/>
      </c>
      <c r="Y5555" s="4">
        <f>SUM($S5555:$X5555)</f>
        <v/>
      </c>
      <c r="Z5555" s="4">
        <f>IF(COUNT($M5555:$N5555)=0,"データ無",IF($Y5555&gt;=スコアリング基準!$B$30,"S",IF($Y5555&gt;=スコアリング基準!$B$31,"A",IF($Y5555&gt;=スコアリング基準!$B$32,"B","C"))))</f>
        <v/>
      </c>
      <c r="AA5555">
        <f>IFERROR(INDEX(実績DB!$I$3:$I$104,MATCH($B5555&amp;$C5555,実績DB!$J$3:$J$104,0)),"")</f>
        <v/>
      </c>
    </row>
    <row r="5556">
      <c r="A5556" t="n">
        <v>5554</v>
      </c>
      <c r="B5556" t="inlineStr">
        <is>
          <t>九州</t>
        </is>
      </c>
      <c r="C5556" t="inlineStr">
        <is>
          <t>九州電力 佐賀変電所</t>
        </is>
      </c>
      <c r="D5556" t="inlineStr">
        <is>
          <t>佐賀県</t>
        </is>
      </c>
      <c r="E5556" t="n">
        <v>66</v>
      </c>
      <c r="G5556" s="3" t="n">
        <v>33.264773</v>
      </c>
      <c r="H5556" s="3" t="n">
        <v>130.328123</v>
      </c>
      <c r="I5556" t="inlineStr">
        <is>
          <t>OSM実測</t>
        </is>
      </c>
      <c r="R5556" s="4">
        <f>IF(COUNT($M5556:$N5556)=0,"",IF(AND(IF($N5556&lt;&gt;"",$N5556,$M5556)&lt;=0,$O5556&lt;&gt;"可"),"警告",""))</f>
        <v/>
      </c>
      <c r="S5556" s="4">
        <f>IF(COUNT($M5556:$N5556)=0,0,IF(IF($N5556&lt;&gt;"",$N5556,$M5556)&gt;=スコアリング基準!$B$20,スコアリング基準!$C$20,IF(IF($N5556&lt;&gt;"",$N5556,$M5556)&gt;=スコアリング基準!$B$21,スコアリング基準!$C$21,IF(IF($N5556&lt;&gt;"",$N5556,$M5556)&gt;0,スコアリング基準!$C$22,0))))</f>
        <v/>
      </c>
      <c r="T5556" s="4">
        <f>IF($O5556="可",スコアリング基準!$C$23,0)</f>
        <v/>
      </c>
      <c r="U5556" s="4">
        <f>IF(OR(COUNT($K5556:$L5556)&lt;2,$K5556=0),0,IF(ABS($L5556)/$K5556&lt;=スコアリング基準!$B$24,スコアリング基準!$C$24,IF(ABS($L5556)/$K5556&lt;=スコアリング基準!$B$25,スコアリング基準!$C$25,IF(ABS($L5556)/$K5556&lt;=スコアリング基準!$B$26,スコアリング基準!$C$26,0))))</f>
        <v/>
      </c>
      <c r="V5556" s="4">
        <f>IF($P5556="なし",スコアリング基準!$C$27,0)</f>
        <v/>
      </c>
      <c r="W5556" s="4">
        <f>IF($F5556="",0,IF(ISNUMBER($F5556),IF($F5556&lt;=スコアリング基準!$B$28,スコアリング基準!$C$28,スコアリング基準!$C$29),0))</f>
        <v/>
      </c>
      <c r="X5556" s="4">
        <f>IFERROR(VLOOKUP($B5556,スコアリング基準!$A$36:$B$46,2,FALSE),0)</f>
        <v/>
      </c>
      <c r="Y5556" s="4">
        <f>SUM($S5556:$X5556)</f>
        <v/>
      </c>
      <c r="Z5556" s="4">
        <f>IF(COUNT($M5556:$N5556)=0,"データ無",IF($Y5556&gt;=スコアリング基準!$B$30,"S",IF($Y5556&gt;=スコアリング基準!$B$31,"A",IF($Y5556&gt;=スコアリング基準!$B$32,"B","C"))))</f>
        <v/>
      </c>
      <c r="AA5556">
        <f>IFERROR(INDEX(実績DB!$I$3:$I$104,MATCH($B5556&amp;$C5556,実績DB!$J$3:$J$104,0)),"")</f>
        <v/>
      </c>
    </row>
    <row r="5557">
      <c r="A5557" t="n">
        <v>5555</v>
      </c>
      <c r="B5557" t="inlineStr">
        <is>
          <t>九州</t>
        </is>
      </c>
      <c r="C5557" t="inlineStr">
        <is>
          <t>九州電力 内野河内変電所</t>
        </is>
      </c>
      <c r="D5557" t="inlineStr">
        <is>
          <t>熊本県</t>
        </is>
      </c>
      <c r="E5557" t="n">
        <v>66</v>
      </c>
      <c r="G5557" s="3" t="n">
        <v>32.466969</v>
      </c>
      <c r="H5557" s="3" t="n">
        <v>130.404725</v>
      </c>
      <c r="I5557" t="inlineStr">
        <is>
          <t>OSM実測</t>
        </is>
      </c>
      <c r="J5557" t="n">
        <v>33</v>
      </c>
      <c r="K5557" t="n">
        <v>33</v>
      </c>
      <c r="L5557" t="n">
        <v>-30</v>
      </c>
      <c r="M5557" t="n">
        <v>3</v>
      </c>
      <c r="N5557" t="n">
        <v>0</v>
      </c>
      <c r="O5557" t="inlineStr">
        <is>
          <t>不可 ♯4</t>
        </is>
      </c>
      <c r="P5557" t="inlineStr">
        <is>
          <t>有り</t>
        </is>
      </c>
      <c r="R5557" s="4">
        <f>IF(COUNT($M5557:$N5557)=0,"",IF(AND(IF($N5557&lt;&gt;"",$N5557,$M5557)&lt;=0,$O5557&lt;&gt;"可"),"警告",""))</f>
        <v/>
      </c>
      <c r="S5557" s="4">
        <f>IF(COUNT($M5557:$N5557)=0,0,IF(IF($N5557&lt;&gt;"",$N5557,$M5557)&gt;=スコアリング基準!$B$20,スコアリング基準!$C$20,IF(IF($N5557&lt;&gt;"",$N5557,$M5557)&gt;=スコアリング基準!$B$21,スコアリング基準!$C$21,IF(IF($N5557&lt;&gt;"",$N5557,$M5557)&gt;0,スコアリング基準!$C$22,0))))</f>
        <v/>
      </c>
      <c r="T5557" s="4">
        <f>IF($O5557="可",スコアリング基準!$C$23,0)</f>
        <v/>
      </c>
      <c r="U5557" s="4">
        <f>IF(OR(COUNT($K5557:$L5557)&lt;2,$K5557=0),0,IF(ABS($L5557)/$K5557&lt;=スコアリング基準!$B$24,スコアリング基準!$C$24,IF(ABS($L5557)/$K5557&lt;=スコアリング基準!$B$25,スコアリング基準!$C$25,IF(ABS($L5557)/$K5557&lt;=スコアリング基準!$B$26,スコアリング基準!$C$26,0))))</f>
        <v/>
      </c>
      <c r="V5557" s="4">
        <f>IF($P5557="なし",スコアリング基準!$C$27,0)</f>
        <v/>
      </c>
      <c r="W5557" s="4">
        <f>IF($F5557="",0,IF(ISNUMBER($F5557),IF($F5557&lt;=スコアリング基準!$B$28,スコアリング基準!$C$28,スコアリング基準!$C$29),0))</f>
        <v/>
      </c>
      <c r="X5557" s="4">
        <f>IFERROR(VLOOKUP($B5557,スコアリング基準!$A$36:$B$46,2,FALSE),0)</f>
        <v/>
      </c>
      <c r="Y5557" s="4">
        <f>SUM($S5557:$X5557)</f>
        <v/>
      </c>
      <c r="Z5557" s="4">
        <f>IF(COUNT($M5557:$N5557)=0,"データ無",IF($Y5557&gt;=スコアリング基準!$B$30,"S",IF($Y5557&gt;=スコアリング基準!$B$31,"A",IF($Y5557&gt;=スコアリング基準!$B$32,"B","C"))))</f>
        <v/>
      </c>
      <c r="AA5557">
        <f>IFERROR(INDEX(実績DB!$I$3:$I$104,MATCH($B5557&amp;$C5557,実績DB!$J$3:$J$104,0)),"")</f>
        <v/>
      </c>
    </row>
    <row r="5558">
      <c r="A5558" t="n">
        <v>5556</v>
      </c>
      <c r="B5558" t="inlineStr">
        <is>
          <t>九州</t>
        </is>
      </c>
      <c r="C5558" t="inlineStr">
        <is>
          <t>九州電力 北野変電所</t>
        </is>
      </c>
      <c r="D5558" t="inlineStr">
        <is>
          <t>福岡県</t>
        </is>
      </c>
      <c r="E5558" t="n">
        <v>66</v>
      </c>
      <c r="G5558" s="3" t="n">
        <v>33.341337</v>
      </c>
      <c r="H5558" s="3" t="n">
        <v>130.590351</v>
      </c>
      <c r="I5558" t="inlineStr">
        <is>
          <t>OSM実測</t>
        </is>
      </c>
      <c r="J5558" t="n">
        <v>28</v>
      </c>
      <c r="K5558" t="n">
        <v>28</v>
      </c>
      <c r="L5558" t="n">
        <v>-25</v>
      </c>
      <c r="M5558" t="n">
        <v>3</v>
      </c>
      <c r="N5558" t="n">
        <v>3</v>
      </c>
      <c r="O5558" t="inlineStr">
        <is>
          <t>不可 #4</t>
        </is>
      </c>
      <c r="P5558" t="inlineStr">
        <is>
          <t>なし</t>
        </is>
      </c>
      <c r="R5558" s="4">
        <f>IF(COUNT($M5558:$N5558)=0,"",IF(AND(IF($N5558&lt;&gt;"",$N5558,$M5558)&lt;=0,$O5558&lt;&gt;"可"),"警告",""))</f>
        <v/>
      </c>
      <c r="S5558" s="4">
        <f>IF(COUNT($M5558:$N5558)=0,0,IF(IF($N5558&lt;&gt;"",$N5558,$M5558)&gt;=スコアリング基準!$B$20,スコアリング基準!$C$20,IF(IF($N5558&lt;&gt;"",$N5558,$M5558)&gt;=スコアリング基準!$B$21,スコアリング基準!$C$21,IF(IF($N5558&lt;&gt;"",$N5558,$M5558)&gt;0,スコアリング基準!$C$22,0))))</f>
        <v/>
      </c>
      <c r="T5558" s="4">
        <f>IF($O5558="可",スコアリング基準!$C$23,0)</f>
        <v/>
      </c>
      <c r="U5558" s="4">
        <f>IF(OR(COUNT($K5558:$L5558)&lt;2,$K5558=0),0,IF(ABS($L5558)/$K5558&lt;=スコアリング基準!$B$24,スコアリング基準!$C$24,IF(ABS($L5558)/$K5558&lt;=スコアリング基準!$B$25,スコアリング基準!$C$25,IF(ABS($L5558)/$K5558&lt;=スコアリング基準!$B$26,スコアリング基準!$C$26,0))))</f>
        <v/>
      </c>
      <c r="V5558" s="4">
        <f>IF($P5558="なし",スコアリング基準!$C$27,0)</f>
        <v/>
      </c>
      <c r="W5558" s="4">
        <f>IF($F5558="",0,IF(ISNUMBER($F5558),IF($F5558&lt;=スコアリング基準!$B$28,スコアリング基準!$C$28,スコアリング基準!$C$29),0))</f>
        <v/>
      </c>
      <c r="X5558" s="4">
        <f>IFERROR(VLOOKUP($B5558,スコアリング基準!$A$36:$B$46,2,FALSE),0)</f>
        <v/>
      </c>
      <c r="Y5558" s="4">
        <f>SUM($S5558:$X5558)</f>
        <v/>
      </c>
      <c r="Z5558" s="4">
        <f>IF(COUNT($M5558:$N5558)=0,"データ無",IF($Y5558&gt;=スコアリング基準!$B$30,"S",IF($Y5558&gt;=スコアリング基準!$B$31,"A",IF($Y5558&gt;=スコアリング基準!$B$32,"B","C"))))</f>
        <v/>
      </c>
      <c r="AA5558">
        <f>IFERROR(INDEX(実績DB!$I$3:$I$104,MATCH($B5558&amp;$C5558,実績DB!$J$3:$J$104,0)),"")</f>
        <v/>
      </c>
    </row>
    <row r="5559">
      <c r="A5559" t="n">
        <v>5557</v>
      </c>
      <c r="B5559" t="inlineStr">
        <is>
          <t>九州</t>
        </is>
      </c>
      <c r="C5559" t="inlineStr">
        <is>
          <t>九州電力 千本杉変電所</t>
        </is>
      </c>
      <c r="D5559" t="inlineStr">
        <is>
          <t>福岡県</t>
        </is>
      </c>
      <c r="E5559" t="n">
        <v>66</v>
      </c>
      <c r="G5559" s="3" t="n">
        <v>33.310974</v>
      </c>
      <c r="H5559" s="3" t="n">
        <v>130.543958</v>
      </c>
      <c r="I5559" t="inlineStr">
        <is>
          <t>OSM実測</t>
        </is>
      </c>
      <c r="J5559" t="n">
        <v>66</v>
      </c>
      <c r="K5559" t="n">
        <v>66</v>
      </c>
      <c r="L5559" t="n">
        <v>-47</v>
      </c>
      <c r="M5559" t="n">
        <v>19</v>
      </c>
      <c r="N5559" t="n">
        <v>19</v>
      </c>
      <c r="O5559" t="inlineStr">
        <is>
          <t>不可 #4</t>
        </is>
      </c>
      <c r="P5559" t="inlineStr">
        <is>
          <t>なし</t>
        </is>
      </c>
      <c r="R5559" s="4">
        <f>IF(COUNT($M5559:$N5559)=0,"",IF(AND(IF($N5559&lt;&gt;"",$N5559,$M5559)&lt;=0,$O5559&lt;&gt;"可"),"警告",""))</f>
        <v/>
      </c>
      <c r="S5559" s="4">
        <f>IF(COUNT($M5559:$N5559)=0,0,IF(IF($N5559&lt;&gt;"",$N5559,$M5559)&gt;=スコアリング基準!$B$20,スコアリング基準!$C$20,IF(IF($N5559&lt;&gt;"",$N5559,$M5559)&gt;=スコアリング基準!$B$21,スコアリング基準!$C$21,IF(IF($N5559&lt;&gt;"",$N5559,$M5559)&gt;0,スコアリング基準!$C$22,0))))</f>
        <v/>
      </c>
      <c r="T5559" s="4">
        <f>IF($O5559="可",スコアリング基準!$C$23,0)</f>
        <v/>
      </c>
      <c r="U5559" s="4">
        <f>IF(OR(COUNT($K5559:$L5559)&lt;2,$K5559=0),0,IF(ABS($L5559)/$K5559&lt;=スコアリング基準!$B$24,スコアリング基準!$C$24,IF(ABS($L5559)/$K5559&lt;=スコアリング基準!$B$25,スコアリング基準!$C$25,IF(ABS($L5559)/$K5559&lt;=スコアリング基準!$B$26,スコアリング基準!$C$26,0))))</f>
        <v/>
      </c>
      <c r="V5559" s="4">
        <f>IF($P5559="なし",スコアリング基準!$C$27,0)</f>
        <v/>
      </c>
      <c r="W5559" s="4">
        <f>IF($F5559="",0,IF(ISNUMBER($F5559),IF($F5559&lt;=スコアリング基準!$B$28,スコアリング基準!$C$28,スコアリング基準!$C$29),0))</f>
        <v/>
      </c>
      <c r="X5559" s="4">
        <f>IFERROR(VLOOKUP($B5559,スコアリング基準!$A$36:$B$46,2,FALSE),0)</f>
        <v/>
      </c>
      <c r="Y5559" s="4">
        <f>SUM($S5559:$X5559)</f>
        <v/>
      </c>
      <c r="Z5559" s="4">
        <f>IF(COUNT($M5559:$N5559)=0,"データ無",IF($Y5559&gt;=スコアリング基準!$B$30,"S",IF($Y5559&gt;=スコアリング基準!$B$31,"A",IF($Y5559&gt;=スコアリング基準!$B$32,"B","C"))))</f>
        <v/>
      </c>
      <c r="AA5559">
        <f>IFERROR(INDEX(実績DB!$I$3:$I$104,MATCH($B5559&amp;$C5559,実績DB!$J$3:$J$104,0)),"")</f>
        <v/>
      </c>
    </row>
    <row r="5560">
      <c r="A5560" t="n">
        <v>5558</v>
      </c>
      <c r="B5560" t="inlineStr">
        <is>
          <t>九州</t>
        </is>
      </c>
      <c r="C5560" t="inlineStr">
        <is>
          <t>九州電力 南佐賀変電所</t>
        </is>
      </c>
      <c r="D5560" t="inlineStr">
        <is>
          <t>佐賀県</t>
        </is>
      </c>
      <c r="E5560" t="n">
        <v>66</v>
      </c>
      <c r="G5560" s="3" t="n">
        <v>33.232269</v>
      </c>
      <c r="H5560" s="3" t="n">
        <v>130.294881</v>
      </c>
      <c r="I5560" t="inlineStr">
        <is>
          <t>OSM実測</t>
        </is>
      </c>
      <c r="J5560" t="n">
        <v>47</v>
      </c>
      <c r="K5560" t="n">
        <v>47</v>
      </c>
      <c r="L5560" t="n">
        <v>-33</v>
      </c>
      <c r="M5560" t="n">
        <v>14</v>
      </c>
      <c r="N5560" t="n">
        <v>0</v>
      </c>
      <c r="O5560" t="inlineStr">
        <is>
          <t>不可 #4</t>
        </is>
      </c>
      <c r="P5560" t="inlineStr">
        <is>
          <t>有り</t>
        </is>
      </c>
      <c r="R5560" s="4">
        <f>IF(COUNT($M5560:$N5560)=0,"",IF(AND(IF($N5560&lt;&gt;"",$N5560,$M5560)&lt;=0,$O5560&lt;&gt;"可"),"警告",""))</f>
        <v/>
      </c>
      <c r="S5560" s="4">
        <f>IF(COUNT($M5560:$N5560)=0,0,IF(IF($N5560&lt;&gt;"",$N5560,$M5560)&gt;=スコアリング基準!$B$20,スコアリング基準!$C$20,IF(IF($N5560&lt;&gt;"",$N5560,$M5560)&gt;=スコアリング基準!$B$21,スコアリング基準!$C$21,IF(IF($N5560&lt;&gt;"",$N5560,$M5560)&gt;0,スコアリング基準!$C$22,0))))</f>
        <v/>
      </c>
      <c r="T5560" s="4">
        <f>IF($O5560="可",スコアリング基準!$C$23,0)</f>
        <v/>
      </c>
      <c r="U5560" s="4">
        <f>IF(OR(COUNT($K5560:$L5560)&lt;2,$K5560=0),0,IF(ABS($L5560)/$K5560&lt;=スコアリング基準!$B$24,スコアリング基準!$C$24,IF(ABS($L5560)/$K5560&lt;=スコアリング基準!$B$25,スコアリング基準!$C$25,IF(ABS($L5560)/$K5560&lt;=スコアリング基準!$B$26,スコアリング基準!$C$26,0))))</f>
        <v/>
      </c>
      <c r="V5560" s="4">
        <f>IF($P5560="なし",スコアリング基準!$C$27,0)</f>
        <v/>
      </c>
      <c r="W5560" s="4">
        <f>IF($F5560="",0,IF(ISNUMBER($F5560),IF($F5560&lt;=スコアリング基準!$B$28,スコアリング基準!$C$28,スコアリング基準!$C$29),0))</f>
        <v/>
      </c>
      <c r="X5560" s="4">
        <f>IFERROR(VLOOKUP($B5560,スコアリング基準!$A$36:$B$46,2,FALSE),0)</f>
        <v/>
      </c>
      <c r="Y5560" s="4">
        <f>SUM($S5560:$X5560)</f>
        <v/>
      </c>
      <c r="Z5560" s="4">
        <f>IF(COUNT($M5560:$N5560)=0,"データ無",IF($Y5560&gt;=スコアリング基準!$B$30,"S",IF($Y5560&gt;=スコアリング基準!$B$31,"A",IF($Y5560&gt;=スコアリング基準!$B$32,"B","C"))))</f>
        <v/>
      </c>
      <c r="AA5560">
        <f>IFERROR(INDEX(実績DB!$I$3:$I$104,MATCH($B5560&amp;$C5560,実績DB!$J$3:$J$104,0)),"")</f>
        <v/>
      </c>
    </row>
    <row r="5561">
      <c r="A5561" t="n">
        <v>5559</v>
      </c>
      <c r="B5561" t="inlineStr">
        <is>
          <t>九州</t>
        </is>
      </c>
      <c r="C5561" t="inlineStr">
        <is>
          <t>九州電力 和白変電所</t>
        </is>
      </c>
      <c r="D5561" t="inlineStr">
        <is>
          <t>福岡県</t>
        </is>
      </c>
      <c r="E5561" t="n">
        <v>66</v>
      </c>
      <c r="G5561" s="3" t="n">
        <v>33.691573</v>
      </c>
      <c r="H5561" s="3" t="n">
        <v>130.427238</v>
      </c>
      <c r="I5561" t="inlineStr">
        <is>
          <t>OSM実測</t>
        </is>
      </c>
      <c r="J5561" t="n">
        <v>28</v>
      </c>
      <c r="K5561" t="n">
        <v>28</v>
      </c>
      <c r="L5561" t="n">
        <v>0</v>
      </c>
      <c r="M5561" t="n">
        <v>28</v>
      </c>
      <c r="N5561" t="n">
        <v>0</v>
      </c>
      <c r="O5561" t="inlineStr">
        <is>
          <t>不可 #4</t>
        </is>
      </c>
      <c r="P5561" t="inlineStr">
        <is>
          <t>有り</t>
        </is>
      </c>
      <c r="R5561" s="4">
        <f>IF(COUNT($M5561:$N5561)=0,"",IF(AND(IF($N5561&lt;&gt;"",$N5561,$M5561)&lt;=0,$O5561&lt;&gt;"可"),"警告",""))</f>
        <v/>
      </c>
      <c r="S5561" s="4">
        <f>IF(COUNT($M5561:$N5561)=0,0,IF(IF($N5561&lt;&gt;"",$N5561,$M5561)&gt;=スコアリング基準!$B$20,スコアリング基準!$C$20,IF(IF($N5561&lt;&gt;"",$N5561,$M5561)&gt;=スコアリング基準!$B$21,スコアリング基準!$C$21,IF(IF($N5561&lt;&gt;"",$N5561,$M5561)&gt;0,スコアリング基準!$C$22,0))))</f>
        <v/>
      </c>
      <c r="T5561" s="4">
        <f>IF($O5561="可",スコアリング基準!$C$23,0)</f>
        <v/>
      </c>
      <c r="U5561" s="4">
        <f>IF(OR(COUNT($K5561:$L5561)&lt;2,$K5561=0),0,IF(ABS($L5561)/$K5561&lt;=スコアリング基準!$B$24,スコアリング基準!$C$24,IF(ABS($L5561)/$K5561&lt;=スコアリング基準!$B$25,スコアリング基準!$C$25,IF(ABS($L5561)/$K5561&lt;=スコアリング基準!$B$26,スコアリング基準!$C$26,0))))</f>
        <v/>
      </c>
      <c r="V5561" s="4">
        <f>IF($P5561="なし",スコアリング基準!$C$27,0)</f>
        <v/>
      </c>
      <c r="W5561" s="4">
        <f>IF($F5561="",0,IF(ISNUMBER($F5561),IF($F5561&lt;=スコアリング基準!$B$28,スコアリング基準!$C$28,スコアリング基準!$C$29),0))</f>
        <v/>
      </c>
      <c r="X5561" s="4">
        <f>IFERROR(VLOOKUP($B5561,スコアリング基準!$A$36:$B$46,2,FALSE),0)</f>
        <v/>
      </c>
      <c r="Y5561" s="4">
        <f>SUM($S5561:$X5561)</f>
        <v/>
      </c>
      <c r="Z5561" s="4">
        <f>IF(COUNT($M5561:$N5561)=0,"データ無",IF($Y5561&gt;=スコアリング基準!$B$30,"S",IF($Y5561&gt;=スコアリング基準!$B$31,"A",IF($Y5561&gt;=スコアリング基準!$B$32,"B","C"))))</f>
        <v/>
      </c>
      <c r="AA5561">
        <f>IFERROR(INDEX(実績DB!$I$3:$I$104,MATCH($B5561&amp;$C5561,実績DB!$J$3:$J$104,0)),"")</f>
        <v/>
      </c>
    </row>
    <row r="5562">
      <c r="A5562" t="n">
        <v>5560</v>
      </c>
      <c r="B5562" t="inlineStr">
        <is>
          <t>九州</t>
        </is>
      </c>
      <c r="C5562" t="inlineStr">
        <is>
          <t>九州電力 大三東変電所</t>
        </is>
      </c>
      <c r="D5562" t="inlineStr">
        <is>
          <t>長崎県</t>
        </is>
      </c>
      <c r="E5562" t="n">
        <v>66</v>
      </c>
      <c r="G5562" s="3" t="n">
        <v>32.846334</v>
      </c>
      <c r="H5562" s="3" t="n">
        <v>130.33438</v>
      </c>
      <c r="I5562" t="inlineStr">
        <is>
          <t>OSM実測</t>
        </is>
      </c>
      <c r="J5562" t="n">
        <v>38</v>
      </c>
      <c r="K5562" t="n">
        <v>38</v>
      </c>
      <c r="L5562" t="n">
        <v>-37</v>
      </c>
      <c r="M5562" t="n">
        <v>1</v>
      </c>
      <c r="N5562" t="n">
        <v>0</v>
      </c>
      <c r="O5562" t="inlineStr">
        <is>
          <t>不可 #4</t>
        </is>
      </c>
      <c r="P5562" t="inlineStr">
        <is>
          <t>なし</t>
        </is>
      </c>
      <c r="R5562" s="4">
        <f>IF(COUNT($M5562:$N5562)=0,"",IF(AND(IF($N5562&lt;&gt;"",$N5562,$M5562)&lt;=0,$O5562&lt;&gt;"可"),"警告",""))</f>
        <v/>
      </c>
      <c r="S5562" s="4">
        <f>IF(COUNT($M5562:$N5562)=0,0,IF(IF($N5562&lt;&gt;"",$N5562,$M5562)&gt;=スコアリング基準!$B$20,スコアリング基準!$C$20,IF(IF($N5562&lt;&gt;"",$N5562,$M5562)&gt;=スコアリング基準!$B$21,スコアリング基準!$C$21,IF(IF($N5562&lt;&gt;"",$N5562,$M5562)&gt;0,スコアリング基準!$C$22,0))))</f>
        <v/>
      </c>
      <c r="T5562" s="4">
        <f>IF($O5562="可",スコアリング基準!$C$23,0)</f>
        <v/>
      </c>
      <c r="U5562" s="4">
        <f>IF(OR(COUNT($K5562:$L5562)&lt;2,$K5562=0),0,IF(ABS($L5562)/$K5562&lt;=スコアリング基準!$B$24,スコアリング基準!$C$24,IF(ABS($L5562)/$K5562&lt;=スコアリング基準!$B$25,スコアリング基準!$C$25,IF(ABS($L5562)/$K5562&lt;=スコアリング基準!$B$26,スコアリング基準!$C$26,0))))</f>
        <v/>
      </c>
      <c r="V5562" s="4">
        <f>IF($P5562="なし",スコアリング基準!$C$27,0)</f>
        <v/>
      </c>
      <c r="W5562" s="4">
        <f>IF($F5562="",0,IF(ISNUMBER($F5562),IF($F5562&lt;=スコアリング基準!$B$28,スコアリング基準!$C$28,スコアリング基準!$C$29),0))</f>
        <v/>
      </c>
      <c r="X5562" s="4">
        <f>IFERROR(VLOOKUP($B5562,スコアリング基準!$A$36:$B$46,2,FALSE),0)</f>
        <v/>
      </c>
      <c r="Y5562" s="4">
        <f>SUM($S5562:$X5562)</f>
        <v/>
      </c>
      <c r="Z5562" s="4">
        <f>IF(COUNT($M5562:$N5562)=0,"データ無",IF($Y5562&gt;=スコアリング基準!$B$30,"S",IF($Y5562&gt;=スコアリング基準!$B$31,"A",IF($Y5562&gt;=スコアリング基準!$B$32,"B","C"))))</f>
        <v/>
      </c>
      <c r="AA5562">
        <f>IFERROR(INDEX(実績DB!$I$3:$I$104,MATCH($B5562&amp;$C5562,実績DB!$J$3:$J$104,0)),"")</f>
        <v/>
      </c>
    </row>
    <row r="5563">
      <c r="A5563" t="n">
        <v>5561</v>
      </c>
      <c r="B5563" t="inlineStr">
        <is>
          <t>九州</t>
        </is>
      </c>
      <c r="C5563" t="inlineStr">
        <is>
          <t>九州電力 大和変電所</t>
        </is>
      </c>
      <c r="D5563" t="inlineStr">
        <is>
          <t>福岡県</t>
        </is>
      </c>
      <c r="E5563" t="n">
        <v>66</v>
      </c>
      <c r="G5563" s="3" t="n">
        <v>33.127911</v>
      </c>
      <c r="H5563" s="3" t="n">
        <v>130.431284</v>
      </c>
      <c r="I5563" t="inlineStr">
        <is>
          <t>OSM実測</t>
        </is>
      </c>
      <c r="J5563" t="n">
        <v>38</v>
      </c>
      <c r="K5563" t="n">
        <v>38</v>
      </c>
      <c r="L5563" t="n">
        <v>-28</v>
      </c>
      <c r="M5563" t="n">
        <v>8</v>
      </c>
      <c r="N5563" t="n">
        <v>0</v>
      </c>
      <c r="O5563" t="inlineStr">
        <is>
          <t>不可 #4</t>
        </is>
      </c>
      <c r="P5563" t="inlineStr">
        <is>
          <t>有り</t>
        </is>
      </c>
      <c r="R5563" s="4">
        <f>IF(COUNT($M5563:$N5563)=0,"",IF(AND(IF($N5563&lt;&gt;"",$N5563,$M5563)&lt;=0,$O5563&lt;&gt;"可"),"警告",""))</f>
        <v/>
      </c>
      <c r="S5563" s="4">
        <f>IF(COUNT($M5563:$N5563)=0,0,IF(IF($N5563&lt;&gt;"",$N5563,$M5563)&gt;=スコアリング基準!$B$20,スコアリング基準!$C$20,IF(IF($N5563&lt;&gt;"",$N5563,$M5563)&gt;=スコアリング基準!$B$21,スコアリング基準!$C$21,IF(IF($N5563&lt;&gt;"",$N5563,$M5563)&gt;0,スコアリング基準!$C$22,0))))</f>
        <v/>
      </c>
      <c r="T5563" s="4">
        <f>IF($O5563="可",スコアリング基準!$C$23,0)</f>
        <v/>
      </c>
      <c r="U5563" s="4">
        <f>IF(OR(COUNT($K5563:$L5563)&lt;2,$K5563=0),0,IF(ABS($L5563)/$K5563&lt;=スコアリング基準!$B$24,スコアリング基準!$C$24,IF(ABS($L5563)/$K5563&lt;=スコアリング基準!$B$25,スコアリング基準!$C$25,IF(ABS($L5563)/$K5563&lt;=スコアリング基準!$B$26,スコアリング基準!$C$26,0))))</f>
        <v/>
      </c>
      <c r="V5563" s="4">
        <f>IF($P5563="なし",スコアリング基準!$C$27,0)</f>
        <v/>
      </c>
      <c r="W5563" s="4">
        <f>IF($F5563="",0,IF(ISNUMBER($F5563),IF($F5563&lt;=スコアリング基準!$B$28,スコアリング基準!$C$28,スコアリング基準!$C$29),0))</f>
        <v/>
      </c>
      <c r="X5563" s="4">
        <f>IFERROR(VLOOKUP($B5563,スコアリング基準!$A$36:$B$46,2,FALSE),0)</f>
        <v/>
      </c>
      <c r="Y5563" s="4">
        <f>SUM($S5563:$X5563)</f>
        <v/>
      </c>
      <c r="Z5563" s="4">
        <f>IF(COUNT($M5563:$N5563)=0,"データ無",IF($Y5563&gt;=スコアリング基準!$B$30,"S",IF($Y5563&gt;=スコアリング基準!$B$31,"A",IF($Y5563&gt;=スコアリング基準!$B$32,"B","C"))))</f>
        <v/>
      </c>
      <c r="AA5563">
        <f>IFERROR(INDEX(実績DB!$I$3:$I$104,MATCH($B5563&amp;$C5563,実績DB!$J$3:$J$104,0)),"")</f>
        <v/>
      </c>
    </row>
    <row r="5564">
      <c r="A5564" t="n">
        <v>5562</v>
      </c>
      <c r="B5564" t="inlineStr">
        <is>
          <t>九州</t>
        </is>
      </c>
      <c r="C5564" t="inlineStr">
        <is>
          <t>九州電力 大川変電所</t>
        </is>
      </c>
      <c r="D5564" t="inlineStr">
        <is>
          <t>佐賀県</t>
        </is>
      </c>
      <c r="E5564" t="n">
        <v>66</v>
      </c>
      <c r="G5564" s="3" t="n">
        <v>33.212189</v>
      </c>
      <c r="H5564" s="3" t="n">
        <v>130.367979</v>
      </c>
      <c r="I5564" t="inlineStr">
        <is>
          <t>OSM実測</t>
        </is>
      </c>
      <c r="J5564" t="n">
        <v>38</v>
      </c>
      <c r="K5564" t="n">
        <v>38</v>
      </c>
      <c r="L5564" t="n">
        <v>-28</v>
      </c>
      <c r="M5564" t="n">
        <v>8</v>
      </c>
      <c r="N5564" t="n">
        <v>8</v>
      </c>
      <c r="O5564" t="inlineStr">
        <is>
          <t>不可 #4</t>
        </is>
      </c>
      <c r="P5564" t="inlineStr">
        <is>
          <t>なし</t>
        </is>
      </c>
      <c r="R5564" s="4">
        <f>IF(COUNT($M5564:$N5564)=0,"",IF(AND(IF($N5564&lt;&gt;"",$N5564,$M5564)&lt;=0,$O5564&lt;&gt;"可"),"警告",""))</f>
        <v/>
      </c>
      <c r="S5564" s="4">
        <f>IF(COUNT($M5564:$N5564)=0,0,IF(IF($N5564&lt;&gt;"",$N5564,$M5564)&gt;=スコアリング基準!$B$20,スコアリング基準!$C$20,IF(IF($N5564&lt;&gt;"",$N5564,$M5564)&gt;=スコアリング基準!$B$21,スコアリング基準!$C$21,IF(IF($N5564&lt;&gt;"",$N5564,$M5564)&gt;0,スコアリング基準!$C$22,0))))</f>
        <v/>
      </c>
      <c r="T5564" s="4">
        <f>IF($O5564="可",スコアリング基準!$C$23,0)</f>
        <v/>
      </c>
      <c r="U5564" s="4">
        <f>IF(OR(COUNT($K5564:$L5564)&lt;2,$K5564=0),0,IF(ABS($L5564)/$K5564&lt;=スコアリング基準!$B$24,スコアリング基準!$C$24,IF(ABS($L5564)/$K5564&lt;=スコアリング基準!$B$25,スコアリング基準!$C$25,IF(ABS($L5564)/$K5564&lt;=スコアリング基準!$B$26,スコアリング基準!$C$26,0))))</f>
        <v/>
      </c>
      <c r="V5564" s="4">
        <f>IF($P5564="なし",スコアリング基準!$C$27,0)</f>
        <v/>
      </c>
      <c r="W5564" s="4">
        <f>IF($F5564="",0,IF(ISNUMBER($F5564),IF($F5564&lt;=スコアリング基準!$B$28,スコアリング基準!$C$28,スコアリング基準!$C$29),0))</f>
        <v/>
      </c>
      <c r="X5564" s="4">
        <f>IFERROR(VLOOKUP($B5564,スコアリング基準!$A$36:$B$46,2,FALSE),0)</f>
        <v/>
      </c>
      <c r="Y5564" s="4">
        <f>SUM($S5564:$X5564)</f>
        <v/>
      </c>
      <c r="Z5564" s="4">
        <f>IF(COUNT($M5564:$N5564)=0,"データ無",IF($Y5564&gt;=スコアリング基準!$B$30,"S",IF($Y5564&gt;=スコアリング基準!$B$31,"A",IF($Y5564&gt;=スコアリング基準!$B$32,"B","C"))))</f>
        <v/>
      </c>
      <c r="AA5564">
        <f>IFERROR(INDEX(実績DB!$I$3:$I$104,MATCH($B5564&amp;$C5564,実績DB!$J$3:$J$104,0)),"")</f>
        <v/>
      </c>
    </row>
    <row r="5565">
      <c r="A5565" t="n">
        <v>5563</v>
      </c>
      <c r="B5565" t="inlineStr">
        <is>
          <t>九州</t>
        </is>
      </c>
      <c r="C5565" t="inlineStr">
        <is>
          <t>九州電力 太刀洗変電所</t>
        </is>
      </c>
      <c r="D5565" t="inlineStr">
        <is>
          <t>福岡県</t>
        </is>
      </c>
      <c r="E5565" t="n">
        <v>66</v>
      </c>
      <c r="G5565" s="3" t="n">
        <v>33.400971</v>
      </c>
      <c r="H5565" s="3" t="n">
        <v>130.616966</v>
      </c>
      <c r="I5565" t="inlineStr">
        <is>
          <t>OSM実測</t>
        </is>
      </c>
      <c r="R5565" s="4">
        <f>IF(COUNT($M5565:$N5565)=0,"",IF(AND(IF($N5565&lt;&gt;"",$N5565,$M5565)&lt;=0,$O5565&lt;&gt;"可"),"警告",""))</f>
        <v/>
      </c>
      <c r="S5565" s="4">
        <f>IF(COUNT($M5565:$N5565)=0,0,IF(IF($N5565&lt;&gt;"",$N5565,$M5565)&gt;=スコアリング基準!$B$20,スコアリング基準!$C$20,IF(IF($N5565&lt;&gt;"",$N5565,$M5565)&gt;=スコアリング基準!$B$21,スコアリング基準!$C$21,IF(IF($N5565&lt;&gt;"",$N5565,$M5565)&gt;0,スコアリング基準!$C$22,0))))</f>
        <v/>
      </c>
      <c r="T5565" s="4">
        <f>IF($O5565="可",スコアリング基準!$C$23,0)</f>
        <v/>
      </c>
      <c r="U5565" s="4">
        <f>IF(OR(COUNT($K5565:$L5565)&lt;2,$K5565=0),0,IF(ABS($L5565)/$K5565&lt;=スコアリング基準!$B$24,スコアリング基準!$C$24,IF(ABS($L5565)/$K5565&lt;=スコアリング基準!$B$25,スコアリング基準!$C$25,IF(ABS($L5565)/$K5565&lt;=スコアリング基準!$B$26,スコアリング基準!$C$26,0))))</f>
        <v/>
      </c>
      <c r="V5565" s="4">
        <f>IF($P5565="なし",スコアリング基準!$C$27,0)</f>
        <v/>
      </c>
      <c r="W5565" s="4">
        <f>IF($F5565="",0,IF(ISNUMBER($F5565),IF($F5565&lt;=スコアリング基準!$B$28,スコアリング基準!$C$28,スコアリング基準!$C$29),0))</f>
        <v/>
      </c>
      <c r="X5565" s="4">
        <f>IFERROR(VLOOKUP($B5565,スコアリング基準!$A$36:$B$46,2,FALSE),0)</f>
        <v/>
      </c>
      <c r="Y5565" s="4">
        <f>SUM($S5565:$X5565)</f>
        <v/>
      </c>
      <c r="Z5565" s="4">
        <f>IF(COUNT($M5565:$N5565)=0,"データ無",IF($Y5565&gt;=スコアリング基準!$B$30,"S",IF($Y5565&gt;=スコアリング基準!$B$31,"A",IF($Y5565&gt;=スコアリング基準!$B$32,"B","C"))))</f>
        <v/>
      </c>
      <c r="AA5565">
        <f>IFERROR(INDEX(実績DB!$I$3:$I$104,MATCH($B5565&amp;$C5565,実績DB!$J$3:$J$104,0)),"")</f>
        <v/>
      </c>
    </row>
    <row r="5566">
      <c r="A5566" t="n">
        <v>5564</v>
      </c>
      <c r="B5566" t="inlineStr">
        <is>
          <t>九州</t>
        </is>
      </c>
      <c r="C5566" t="inlineStr">
        <is>
          <t>九州電力 姫浦変電所</t>
        </is>
      </c>
      <c r="D5566" t="inlineStr">
        <is>
          <t>熊本県</t>
        </is>
      </c>
      <c r="E5566" t="n">
        <v>66</v>
      </c>
      <c r="G5566" s="3" t="n">
        <v>32.435646</v>
      </c>
      <c r="H5566" s="3" t="n">
        <v>130.406295</v>
      </c>
      <c r="I5566" t="inlineStr">
        <is>
          <t>OSM実測</t>
        </is>
      </c>
      <c r="J5566" t="n">
        <v>9</v>
      </c>
      <c r="K5566" t="n">
        <v>9</v>
      </c>
      <c r="L5566" t="n">
        <v>-6</v>
      </c>
      <c r="M5566" t="n">
        <v>1</v>
      </c>
      <c r="N5566" t="n">
        <v>0</v>
      </c>
      <c r="O5566" t="inlineStr">
        <is>
          <t>不可 ♯4</t>
        </is>
      </c>
      <c r="P5566" t="inlineStr">
        <is>
          <t>有り</t>
        </is>
      </c>
      <c r="R5566" s="4">
        <f>IF(COUNT($M5566:$N5566)=0,"",IF(AND(IF($N5566&lt;&gt;"",$N5566,$M5566)&lt;=0,$O5566&lt;&gt;"可"),"警告",""))</f>
        <v/>
      </c>
      <c r="S5566" s="4">
        <f>IF(COUNT($M5566:$N5566)=0,0,IF(IF($N5566&lt;&gt;"",$N5566,$M5566)&gt;=スコアリング基準!$B$20,スコアリング基準!$C$20,IF(IF($N5566&lt;&gt;"",$N5566,$M5566)&gt;=スコアリング基準!$B$21,スコアリング基準!$C$21,IF(IF($N5566&lt;&gt;"",$N5566,$M5566)&gt;0,スコアリング基準!$C$22,0))))</f>
        <v/>
      </c>
      <c r="T5566" s="4">
        <f>IF($O5566="可",スコアリング基準!$C$23,0)</f>
        <v/>
      </c>
      <c r="U5566" s="4">
        <f>IF(OR(COUNT($K5566:$L5566)&lt;2,$K5566=0),0,IF(ABS($L5566)/$K5566&lt;=スコアリング基準!$B$24,スコアリング基準!$C$24,IF(ABS($L5566)/$K5566&lt;=スコアリング基準!$B$25,スコアリング基準!$C$25,IF(ABS($L5566)/$K5566&lt;=スコアリング基準!$B$26,スコアリング基準!$C$26,0))))</f>
        <v/>
      </c>
      <c r="V5566" s="4">
        <f>IF($P5566="なし",スコアリング基準!$C$27,0)</f>
        <v/>
      </c>
      <c r="W5566" s="4">
        <f>IF($F5566="",0,IF(ISNUMBER($F5566),IF($F5566&lt;=スコアリング基準!$B$28,スコアリング基準!$C$28,スコアリング基準!$C$29),0))</f>
        <v/>
      </c>
      <c r="X5566" s="4">
        <f>IFERROR(VLOOKUP($B5566,スコアリング基準!$A$36:$B$46,2,FALSE),0)</f>
        <v/>
      </c>
      <c r="Y5566" s="4">
        <f>SUM($S5566:$X5566)</f>
        <v/>
      </c>
      <c r="Z5566" s="4">
        <f>IF(COUNT($M5566:$N5566)=0,"データ無",IF($Y5566&gt;=スコアリング基準!$B$30,"S",IF($Y5566&gt;=スコアリング基準!$B$31,"A",IF($Y5566&gt;=スコアリング基準!$B$32,"B","C"))))</f>
        <v/>
      </c>
      <c r="AA5566">
        <f>IFERROR(INDEX(実績DB!$I$3:$I$104,MATCH($B5566&amp;$C5566,実績DB!$J$3:$J$104,0)),"")</f>
        <v/>
      </c>
    </row>
    <row r="5567">
      <c r="A5567" t="n">
        <v>5565</v>
      </c>
      <c r="B5567" t="inlineStr">
        <is>
          <t>九州</t>
        </is>
      </c>
      <c r="C5567" t="inlineStr">
        <is>
          <t>九州電力 島原変電所</t>
        </is>
      </c>
      <c r="D5567" t="inlineStr">
        <is>
          <t>長崎県</t>
        </is>
      </c>
      <c r="E5567" t="n">
        <v>66</v>
      </c>
      <c r="G5567" s="3" t="n">
        <v>32.783023</v>
      </c>
      <c r="H5567" s="3" t="n">
        <v>130.36397</v>
      </c>
      <c r="I5567" t="inlineStr">
        <is>
          <t>OSM実測</t>
        </is>
      </c>
      <c r="J5567" t="n">
        <v>61</v>
      </c>
      <c r="K5567" t="n">
        <v>61</v>
      </c>
      <c r="L5567" t="n">
        <v>-56</v>
      </c>
      <c r="M5567" t="n">
        <v>5</v>
      </c>
      <c r="N5567" t="n">
        <v>0</v>
      </c>
      <c r="O5567" t="inlineStr">
        <is>
          <t>不可 #4</t>
        </is>
      </c>
      <c r="P5567" t="inlineStr">
        <is>
          <t>なし</t>
        </is>
      </c>
      <c r="R5567" s="4">
        <f>IF(COUNT($M5567:$N5567)=0,"",IF(AND(IF($N5567&lt;&gt;"",$N5567,$M5567)&lt;=0,$O5567&lt;&gt;"可"),"警告",""))</f>
        <v/>
      </c>
      <c r="S5567" s="4">
        <f>IF(COUNT($M5567:$N5567)=0,0,IF(IF($N5567&lt;&gt;"",$N5567,$M5567)&gt;=スコアリング基準!$B$20,スコアリング基準!$C$20,IF(IF($N5567&lt;&gt;"",$N5567,$M5567)&gt;=スコアリング基準!$B$21,スコアリング基準!$C$21,IF(IF($N5567&lt;&gt;"",$N5567,$M5567)&gt;0,スコアリング基準!$C$22,0))))</f>
        <v/>
      </c>
      <c r="T5567" s="4">
        <f>IF($O5567="可",スコアリング基準!$C$23,0)</f>
        <v/>
      </c>
      <c r="U5567" s="4">
        <f>IF(OR(COUNT($K5567:$L5567)&lt;2,$K5567=0),0,IF(ABS($L5567)/$K5567&lt;=スコアリング基準!$B$24,スコアリング基準!$C$24,IF(ABS($L5567)/$K5567&lt;=スコアリング基準!$B$25,スコアリング基準!$C$25,IF(ABS($L5567)/$K5567&lt;=スコアリング基準!$B$26,スコアリング基準!$C$26,0))))</f>
        <v/>
      </c>
      <c r="V5567" s="4">
        <f>IF($P5567="なし",スコアリング基準!$C$27,0)</f>
        <v/>
      </c>
      <c r="W5567" s="4">
        <f>IF($F5567="",0,IF(ISNUMBER($F5567),IF($F5567&lt;=スコアリング基準!$B$28,スコアリング基準!$C$28,スコアリング基準!$C$29),0))</f>
        <v/>
      </c>
      <c r="X5567" s="4">
        <f>IFERROR(VLOOKUP($B5567,スコアリング基準!$A$36:$B$46,2,FALSE),0)</f>
        <v/>
      </c>
      <c r="Y5567" s="4">
        <f>SUM($S5567:$X5567)</f>
        <v/>
      </c>
      <c r="Z5567" s="4">
        <f>IF(COUNT($M5567:$N5567)=0,"データ無",IF($Y5567&gt;=スコアリング基準!$B$30,"S",IF($Y5567&gt;=スコアリング基準!$B$31,"A",IF($Y5567&gt;=スコアリング基準!$B$32,"B","C"))))</f>
        <v/>
      </c>
      <c r="AA5567">
        <f>IFERROR(INDEX(実績DB!$I$3:$I$104,MATCH($B5567&amp;$C5567,実績DB!$J$3:$J$104,0)),"")</f>
        <v/>
      </c>
    </row>
    <row r="5568">
      <c r="A5568" t="n">
        <v>5566</v>
      </c>
      <c r="B5568" t="inlineStr">
        <is>
          <t>九州</t>
        </is>
      </c>
      <c r="C5568" t="inlineStr">
        <is>
          <t>九州電力 曽根変電所</t>
        </is>
      </c>
      <c r="D5568" t="inlineStr">
        <is>
          <t>福岡県</t>
        </is>
      </c>
      <c r="E5568" t="n">
        <v>66</v>
      </c>
      <c r="G5568" s="3" t="n">
        <v>33.840562</v>
      </c>
      <c r="H5568" s="3" t="n">
        <v>130.927487</v>
      </c>
      <c r="I5568" t="inlineStr">
        <is>
          <t>OSM実測</t>
        </is>
      </c>
      <c r="J5568" t="n">
        <v>47</v>
      </c>
      <c r="K5568" t="n">
        <v>47</v>
      </c>
      <c r="L5568" t="n">
        <v>-28</v>
      </c>
      <c r="M5568" t="n">
        <v>19</v>
      </c>
      <c r="N5568" t="n">
        <v>0</v>
      </c>
      <c r="O5568" t="inlineStr">
        <is>
          <t>不可 #4</t>
        </is>
      </c>
      <c r="P5568" t="inlineStr">
        <is>
          <t>有り</t>
        </is>
      </c>
      <c r="R5568" s="4">
        <f>IF(COUNT($M5568:$N5568)=0,"",IF(AND(IF($N5568&lt;&gt;"",$N5568,$M5568)&lt;=0,$O5568&lt;&gt;"可"),"警告",""))</f>
        <v/>
      </c>
      <c r="S5568" s="4">
        <f>IF(COUNT($M5568:$N5568)=0,0,IF(IF($N5568&lt;&gt;"",$N5568,$M5568)&gt;=スコアリング基準!$B$20,スコアリング基準!$C$20,IF(IF($N5568&lt;&gt;"",$N5568,$M5568)&gt;=スコアリング基準!$B$21,スコアリング基準!$C$21,IF(IF($N5568&lt;&gt;"",$N5568,$M5568)&gt;0,スコアリング基準!$C$22,0))))</f>
        <v/>
      </c>
      <c r="T5568" s="4">
        <f>IF($O5568="可",スコアリング基準!$C$23,0)</f>
        <v/>
      </c>
      <c r="U5568" s="4">
        <f>IF(OR(COUNT($K5568:$L5568)&lt;2,$K5568=0),0,IF(ABS($L5568)/$K5568&lt;=スコアリング基準!$B$24,スコアリング基準!$C$24,IF(ABS($L5568)/$K5568&lt;=スコアリング基準!$B$25,スコアリング基準!$C$25,IF(ABS($L5568)/$K5568&lt;=スコアリング基準!$B$26,スコアリング基準!$C$26,0))))</f>
        <v/>
      </c>
      <c r="V5568" s="4">
        <f>IF($P5568="なし",スコアリング基準!$C$27,0)</f>
        <v/>
      </c>
      <c r="W5568" s="4">
        <f>IF($F5568="",0,IF(ISNUMBER($F5568),IF($F5568&lt;=スコアリング基準!$B$28,スコアリング基準!$C$28,スコアリング基準!$C$29),0))</f>
        <v/>
      </c>
      <c r="X5568" s="4">
        <f>IFERROR(VLOOKUP($B5568,スコアリング基準!$A$36:$B$46,2,FALSE),0)</f>
        <v/>
      </c>
      <c r="Y5568" s="4">
        <f>SUM($S5568:$X5568)</f>
        <v/>
      </c>
      <c r="Z5568" s="4">
        <f>IF(COUNT($M5568:$N5568)=0,"データ無",IF($Y5568&gt;=スコアリング基準!$B$30,"S",IF($Y5568&gt;=スコアリング基準!$B$31,"A",IF($Y5568&gt;=スコアリング基準!$B$32,"B","C"))))</f>
        <v/>
      </c>
      <c r="AA5568">
        <f>IFERROR(INDEX(実績DB!$I$3:$I$104,MATCH($B5568&amp;$C5568,実績DB!$J$3:$J$104,0)),"")</f>
        <v/>
      </c>
    </row>
    <row r="5569">
      <c r="A5569" t="n">
        <v>5567</v>
      </c>
      <c r="B5569" t="inlineStr">
        <is>
          <t>九州</t>
        </is>
      </c>
      <c r="C5569" t="inlineStr">
        <is>
          <t>九州電力 曽根崎変電所</t>
        </is>
      </c>
      <c r="D5569" t="inlineStr">
        <is>
          <t>佐賀県</t>
        </is>
      </c>
      <c r="E5569" t="n">
        <v>66</v>
      </c>
      <c r="G5569" s="3" t="n">
        <v>33.378678</v>
      </c>
      <c r="H5569" s="3" t="n">
        <v>130.527181</v>
      </c>
      <c r="I5569" t="inlineStr">
        <is>
          <t>OSM実測</t>
        </is>
      </c>
      <c r="J5569" t="n">
        <v>57</v>
      </c>
      <c r="K5569" t="n">
        <v>57</v>
      </c>
      <c r="L5569" t="n">
        <v>-44</v>
      </c>
      <c r="M5569" t="n">
        <v>13</v>
      </c>
      <c r="N5569" t="n">
        <v>13</v>
      </c>
      <c r="O5569" t="inlineStr">
        <is>
          <t>不可 #4</t>
        </is>
      </c>
      <c r="P5569" t="inlineStr">
        <is>
          <t>なし</t>
        </is>
      </c>
      <c r="R5569" s="4">
        <f>IF(COUNT($M5569:$N5569)=0,"",IF(AND(IF($N5569&lt;&gt;"",$N5569,$M5569)&lt;=0,$O5569&lt;&gt;"可"),"警告",""))</f>
        <v/>
      </c>
      <c r="S5569" s="4">
        <f>IF(COUNT($M5569:$N5569)=0,0,IF(IF($N5569&lt;&gt;"",$N5569,$M5569)&gt;=スコアリング基準!$B$20,スコアリング基準!$C$20,IF(IF($N5569&lt;&gt;"",$N5569,$M5569)&gt;=スコアリング基準!$B$21,スコアリング基準!$C$21,IF(IF($N5569&lt;&gt;"",$N5569,$M5569)&gt;0,スコアリング基準!$C$22,0))))</f>
        <v/>
      </c>
      <c r="T5569" s="4">
        <f>IF($O5569="可",スコアリング基準!$C$23,0)</f>
        <v/>
      </c>
      <c r="U5569" s="4">
        <f>IF(OR(COUNT($K5569:$L5569)&lt;2,$K5569=0),0,IF(ABS($L5569)/$K5569&lt;=スコアリング基準!$B$24,スコアリング基準!$C$24,IF(ABS($L5569)/$K5569&lt;=スコアリング基準!$B$25,スコアリング基準!$C$25,IF(ABS($L5569)/$K5569&lt;=スコアリング基準!$B$26,スコアリング基準!$C$26,0))))</f>
        <v/>
      </c>
      <c r="V5569" s="4">
        <f>IF($P5569="なし",スコアリング基準!$C$27,0)</f>
        <v/>
      </c>
      <c r="W5569" s="4">
        <f>IF($F5569="",0,IF(ISNUMBER($F5569),IF($F5569&lt;=スコアリング基準!$B$28,スコアリング基準!$C$28,スコアリング基準!$C$29),0))</f>
        <v/>
      </c>
      <c r="X5569" s="4">
        <f>IFERROR(VLOOKUP($B5569,スコアリング基準!$A$36:$B$46,2,FALSE),0)</f>
        <v/>
      </c>
      <c r="Y5569" s="4">
        <f>SUM($S5569:$X5569)</f>
        <v/>
      </c>
      <c r="Z5569" s="4">
        <f>IF(COUNT($M5569:$N5569)=0,"データ無",IF($Y5569&gt;=スコアリング基準!$B$30,"S",IF($Y5569&gt;=スコアリング基準!$B$31,"A",IF($Y5569&gt;=スコアリング基準!$B$32,"B","C"))))</f>
        <v/>
      </c>
      <c r="AA5569">
        <f>IFERROR(INDEX(実績DB!$I$3:$I$104,MATCH($B5569&amp;$C5569,実績DB!$J$3:$J$104,0)),"")</f>
        <v/>
      </c>
    </row>
    <row r="5570">
      <c r="A5570" t="n">
        <v>5568</v>
      </c>
      <c r="B5570" t="inlineStr">
        <is>
          <t>九州</t>
        </is>
      </c>
      <c r="C5570" t="inlineStr">
        <is>
          <t>九州電力 湯布院変電所</t>
        </is>
      </c>
      <c r="D5570" t="inlineStr">
        <is>
          <t>大分県</t>
        </is>
      </c>
      <c r="E5570" t="n">
        <v>66</v>
      </c>
      <c r="G5570" s="3" t="n">
        <v>33.256903</v>
      </c>
      <c r="H5570" s="3" t="n">
        <v>131.337501</v>
      </c>
      <c r="I5570" t="inlineStr">
        <is>
          <t>OSM実測</t>
        </is>
      </c>
      <c r="J5570" t="n">
        <v>38</v>
      </c>
      <c r="K5570" t="n">
        <v>38</v>
      </c>
      <c r="L5570" t="n">
        <v>-25</v>
      </c>
      <c r="M5570" t="n">
        <v>11</v>
      </c>
      <c r="N5570" t="n">
        <v>0</v>
      </c>
      <c r="O5570" t="inlineStr">
        <is>
          <t>不可 #4</t>
        </is>
      </c>
      <c r="P5570" t="inlineStr">
        <is>
          <t>有り</t>
        </is>
      </c>
      <c r="R5570" s="4">
        <f>IF(COUNT($M5570:$N5570)=0,"",IF(AND(IF($N5570&lt;&gt;"",$N5570,$M5570)&lt;=0,$O5570&lt;&gt;"可"),"警告",""))</f>
        <v/>
      </c>
      <c r="S5570" s="4">
        <f>IF(COUNT($M5570:$N5570)=0,0,IF(IF($N5570&lt;&gt;"",$N5570,$M5570)&gt;=スコアリング基準!$B$20,スコアリング基準!$C$20,IF(IF($N5570&lt;&gt;"",$N5570,$M5570)&gt;=スコアリング基準!$B$21,スコアリング基準!$C$21,IF(IF($N5570&lt;&gt;"",$N5570,$M5570)&gt;0,スコアリング基準!$C$22,0))))</f>
        <v/>
      </c>
      <c r="T5570" s="4">
        <f>IF($O5570="可",スコアリング基準!$C$23,0)</f>
        <v/>
      </c>
      <c r="U5570" s="4">
        <f>IF(OR(COUNT($K5570:$L5570)&lt;2,$K5570=0),0,IF(ABS($L5570)/$K5570&lt;=スコアリング基準!$B$24,スコアリング基準!$C$24,IF(ABS($L5570)/$K5570&lt;=スコアリング基準!$B$25,スコアリング基準!$C$25,IF(ABS($L5570)/$K5570&lt;=スコアリング基準!$B$26,スコアリング基準!$C$26,0))))</f>
        <v/>
      </c>
      <c r="V5570" s="4">
        <f>IF($P5570="なし",スコアリング基準!$C$27,0)</f>
        <v/>
      </c>
      <c r="W5570" s="4">
        <f>IF($F5570="",0,IF(ISNUMBER($F5570),IF($F5570&lt;=スコアリング基準!$B$28,スコアリング基準!$C$28,スコアリング基準!$C$29),0))</f>
        <v/>
      </c>
      <c r="X5570" s="4">
        <f>IFERROR(VLOOKUP($B5570,スコアリング基準!$A$36:$B$46,2,FALSE),0)</f>
        <v/>
      </c>
      <c r="Y5570" s="4">
        <f>SUM($S5570:$X5570)</f>
        <v/>
      </c>
      <c r="Z5570" s="4">
        <f>IF(COUNT($M5570:$N5570)=0,"データ無",IF($Y5570&gt;=スコアリング基準!$B$30,"S",IF($Y5570&gt;=スコアリング基準!$B$31,"A",IF($Y5570&gt;=スコアリング基準!$B$32,"B","C"))))</f>
        <v/>
      </c>
      <c r="AA5570">
        <f>IFERROR(INDEX(実績DB!$I$3:$I$104,MATCH($B5570&amp;$C5570,実績DB!$J$3:$J$104,0)),"")</f>
        <v/>
      </c>
    </row>
    <row r="5571">
      <c r="A5571" t="n">
        <v>5569</v>
      </c>
      <c r="B5571" t="inlineStr">
        <is>
          <t>九州</t>
        </is>
      </c>
      <c r="C5571" t="inlineStr">
        <is>
          <t>九州電力 甘木変電所</t>
        </is>
      </c>
      <c r="D5571" t="inlineStr">
        <is>
          <t>福岡県</t>
        </is>
      </c>
      <c r="E5571" t="n">
        <v>66</v>
      </c>
      <c r="G5571" s="3" t="n">
        <v>33.4109</v>
      </c>
      <c r="H5571" s="3" t="n">
        <v>130.66121</v>
      </c>
      <c r="I5571" t="inlineStr">
        <is>
          <t>OSM実測</t>
        </is>
      </c>
      <c r="J5571" t="n">
        <v>66</v>
      </c>
      <c r="K5571" t="n">
        <v>66</v>
      </c>
      <c r="L5571" t="n">
        <v>-61</v>
      </c>
      <c r="M5571" t="n">
        <v>5</v>
      </c>
      <c r="N5571" t="n">
        <v>5</v>
      </c>
      <c r="O5571" t="inlineStr">
        <is>
          <t>不可 #4</t>
        </is>
      </c>
      <c r="P5571" t="inlineStr">
        <is>
          <t>なし</t>
        </is>
      </c>
      <c r="R5571" s="4">
        <f>IF(COUNT($M5571:$N5571)=0,"",IF(AND(IF($N5571&lt;&gt;"",$N5571,$M5571)&lt;=0,$O5571&lt;&gt;"可"),"警告",""))</f>
        <v/>
      </c>
      <c r="S5571" s="4">
        <f>IF(COUNT($M5571:$N5571)=0,0,IF(IF($N5571&lt;&gt;"",$N5571,$M5571)&gt;=スコアリング基準!$B$20,スコアリング基準!$C$20,IF(IF($N5571&lt;&gt;"",$N5571,$M5571)&gt;=スコアリング基準!$B$21,スコアリング基準!$C$21,IF(IF($N5571&lt;&gt;"",$N5571,$M5571)&gt;0,スコアリング基準!$C$22,0))))</f>
        <v/>
      </c>
      <c r="T5571" s="4">
        <f>IF($O5571="可",スコアリング基準!$C$23,0)</f>
        <v/>
      </c>
      <c r="U5571" s="4">
        <f>IF(OR(COUNT($K5571:$L5571)&lt;2,$K5571=0),0,IF(ABS($L5571)/$K5571&lt;=スコアリング基準!$B$24,スコアリング基準!$C$24,IF(ABS($L5571)/$K5571&lt;=スコアリング基準!$B$25,スコアリング基準!$C$25,IF(ABS($L5571)/$K5571&lt;=スコアリング基準!$B$26,スコアリング基準!$C$26,0))))</f>
        <v/>
      </c>
      <c r="V5571" s="4">
        <f>IF($P5571="なし",スコアリング基準!$C$27,0)</f>
        <v/>
      </c>
      <c r="W5571" s="4">
        <f>IF($F5571="",0,IF(ISNUMBER($F5571),IF($F5571&lt;=スコアリング基準!$B$28,スコアリング基準!$C$28,スコアリング基準!$C$29),0))</f>
        <v/>
      </c>
      <c r="X5571" s="4">
        <f>IFERROR(VLOOKUP($B5571,スコアリング基準!$A$36:$B$46,2,FALSE),0)</f>
        <v/>
      </c>
      <c r="Y5571" s="4">
        <f>SUM($S5571:$X5571)</f>
        <v/>
      </c>
      <c r="Z5571" s="4">
        <f>IF(COUNT($M5571:$N5571)=0,"データ無",IF($Y5571&gt;=スコアリング基準!$B$30,"S",IF($Y5571&gt;=スコアリング基準!$B$31,"A",IF($Y5571&gt;=スコアリング基準!$B$32,"B","C"))))</f>
        <v/>
      </c>
      <c r="AA5571">
        <f>IFERROR(INDEX(実績DB!$I$3:$I$104,MATCH($B5571&amp;$C5571,実績DB!$J$3:$J$104,0)),"")</f>
        <v/>
      </c>
    </row>
    <row r="5572">
      <c r="A5572" t="n">
        <v>5570</v>
      </c>
      <c r="B5572" t="inlineStr">
        <is>
          <t>九州</t>
        </is>
      </c>
      <c r="C5572" t="inlineStr">
        <is>
          <t>九州電力 田主丸変電所</t>
        </is>
      </c>
      <c r="D5572" t="inlineStr">
        <is>
          <t>福岡県</t>
        </is>
      </c>
      <c r="E5572" t="n">
        <v>66</v>
      </c>
      <c r="G5572" s="3" t="n">
        <v>33.341002</v>
      </c>
      <c r="H5572" s="3" t="n">
        <v>130.682206</v>
      </c>
      <c r="I5572" t="inlineStr">
        <is>
          <t>OSM実測</t>
        </is>
      </c>
      <c r="J5572" t="n">
        <v>47</v>
      </c>
      <c r="K5572" t="n">
        <v>47</v>
      </c>
      <c r="L5572" t="n">
        <v>-43</v>
      </c>
      <c r="M5572" t="n">
        <v>4</v>
      </c>
      <c r="N5572" t="n">
        <v>4</v>
      </c>
      <c r="O5572" t="inlineStr">
        <is>
          <t>不可 #4</t>
        </is>
      </c>
      <c r="P5572" t="inlineStr">
        <is>
          <t>なし</t>
        </is>
      </c>
      <c r="R5572" s="4">
        <f>IF(COUNT($M5572:$N5572)=0,"",IF(AND(IF($N5572&lt;&gt;"",$N5572,$M5572)&lt;=0,$O5572&lt;&gt;"可"),"警告",""))</f>
        <v/>
      </c>
      <c r="S5572" s="4">
        <f>IF(COUNT($M5572:$N5572)=0,0,IF(IF($N5572&lt;&gt;"",$N5572,$M5572)&gt;=スコアリング基準!$B$20,スコアリング基準!$C$20,IF(IF($N5572&lt;&gt;"",$N5572,$M5572)&gt;=スコアリング基準!$B$21,スコアリング基準!$C$21,IF(IF($N5572&lt;&gt;"",$N5572,$M5572)&gt;0,スコアリング基準!$C$22,0))))</f>
        <v/>
      </c>
      <c r="T5572" s="4">
        <f>IF($O5572="可",スコアリング基準!$C$23,0)</f>
        <v/>
      </c>
      <c r="U5572" s="4">
        <f>IF(OR(COUNT($K5572:$L5572)&lt;2,$K5572=0),0,IF(ABS($L5572)/$K5572&lt;=スコアリング基準!$B$24,スコアリング基準!$C$24,IF(ABS($L5572)/$K5572&lt;=スコアリング基準!$B$25,スコアリング基準!$C$25,IF(ABS($L5572)/$K5572&lt;=スコアリング基準!$B$26,スコアリング基準!$C$26,0))))</f>
        <v/>
      </c>
      <c r="V5572" s="4">
        <f>IF($P5572="なし",スコアリング基準!$C$27,0)</f>
        <v/>
      </c>
      <c r="W5572" s="4">
        <f>IF($F5572="",0,IF(ISNUMBER($F5572),IF($F5572&lt;=スコアリング基準!$B$28,スコアリング基準!$C$28,スコアリング基準!$C$29),0))</f>
        <v/>
      </c>
      <c r="X5572" s="4">
        <f>IFERROR(VLOOKUP($B5572,スコアリング基準!$A$36:$B$46,2,FALSE),0)</f>
        <v/>
      </c>
      <c r="Y5572" s="4">
        <f>SUM($S5572:$X5572)</f>
        <v/>
      </c>
      <c r="Z5572" s="4">
        <f>IF(COUNT($M5572:$N5572)=0,"データ無",IF($Y5572&gt;=スコアリング基準!$B$30,"S",IF($Y5572&gt;=スコアリング基準!$B$31,"A",IF($Y5572&gt;=スコアリング基準!$B$32,"B","C"))))</f>
        <v/>
      </c>
      <c r="AA5572">
        <f>IFERROR(INDEX(実績DB!$I$3:$I$104,MATCH($B5572&amp;$C5572,実績DB!$J$3:$J$104,0)),"")</f>
        <v/>
      </c>
    </row>
    <row r="5573">
      <c r="A5573" t="n">
        <v>5571</v>
      </c>
      <c r="B5573" t="inlineStr">
        <is>
          <t>九州</t>
        </is>
      </c>
      <c r="C5573" t="inlineStr">
        <is>
          <t>九州電力 神埼変電所</t>
        </is>
      </c>
      <c r="D5573" t="inlineStr">
        <is>
          <t>佐賀県</t>
        </is>
      </c>
      <c r="E5573" t="n">
        <v>66</v>
      </c>
      <c r="G5573" s="3" t="n">
        <v>33.309079</v>
      </c>
      <c r="H5573" s="3" t="n">
        <v>130.371021</v>
      </c>
      <c r="I5573" t="inlineStr">
        <is>
          <t>OSM実測</t>
        </is>
      </c>
      <c r="J5573" t="n">
        <v>57</v>
      </c>
      <c r="K5573" t="n">
        <v>57</v>
      </c>
      <c r="L5573" t="n">
        <v>-47</v>
      </c>
      <c r="M5573" t="n">
        <v>10</v>
      </c>
      <c r="N5573" t="n">
        <v>0</v>
      </c>
      <c r="O5573" t="inlineStr">
        <is>
          <t>不可 #4</t>
        </is>
      </c>
      <c r="P5573" t="inlineStr">
        <is>
          <t>有り</t>
        </is>
      </c>
      <c r="R5573" s="4">
        <f>IF(COUNT($M5573:$N5573)=0,"",IF(AND(IF($N5573&lt;&gt;"",$N5573,$M5573)&lt;=0,$O5573&lt;&gt;"可"),"警告",""))</f>
        <v/>
      </c>
      <c r="S5573" s="4">
        <f>IF(COUNT($M5573:$N5573)=0,0,IF(IF($N5573&lt;&gt;"",$N5573,$M5573)&gt;=スコアリング基準!$B$20,スコアリング基準!$C$20,IF(IF($N5573&lt;&gt;"",$N5573,$M5573)&gt;=スコアリング基準!$B$21,スコアリング基準!$C$21,IF(IF($N5573&lt;&gt;"",$N5573,$M5573)&gt;0,スコアリング基準!$C$22,0))))</f>
        <v/>
      </c>
      <c r="T5573" s="4">
        <f>IF($O5573="可",スコアリング基準!$C$23,0)</f>
        <v/>
      </c>
      <c r="U5573" s="4">
        <f>IF(OR(COUNT($K5573:$L5573)&lt;2,$K5573=0),0,IF(ABS($L5573)/$K5573&lt;=スコアリング基準!$B$24,スコアリング基準!$C$24,IF(ABS($L5573)/$K5573&lt;=スコアリング基準!$B$25,スコアリング基準!$C$25,IF(ABS($L5573)/$K5573&lt;=スコアリング基準!$B$26,スコアリング基準!$C$26,0))))</f>
        <v/>
      </c>
      <c r="V5573" s="4">
        <f>IF($P5573="なし",スコアリング基準!$C$27,0)</f>
        <v/>
      </c>
      <c r="W5573" s="4">
        <f>IF($F5573="",0,IF(ISNUMBER($F5573),IF($F5573&lt;=スコアリング基準!$B$28,スコアリング基準!$C$28,スコアリング基準!$C$29),0))</f>
        <v/>
      </c>
      <c r="X5573" s="4">
        <f>IFERROR(VLOOKUP($B5573,スコアリング基準!$A$36:$B$46,2,FALSE),0)</f>
        <v/>
      </c>
      <c r="Y5573" s="4">
        <f>SUM($S5573:$X5573)</f>
        <v/>
      </c>
      <c r="Z5573" s="4">
        <f>IF(COUNT($M5573:$N5573)=0,"データ無",IF($Y5573&gt;=スコアリング基準!$B$30,"S",IF($Y5573&gt;=スコアリング基準!$B$31,"A",IF($Y5573&gt;=スコアリング基準!$B$32,"B","C"))))</f>
        <v/>
      </c>
      <c r="AA5573">
        <f>IFERROR(INDEX(実績DB!$I$3:$I$104,MATCH($B5573&amp;$C5573,実績DB!$J$3:$J$104,0)),"")</f>
        <v/>
      </c>
    </row>
    <row r="5574">
      <c r="A5574" t="n">
        <v>5572</v>
      </c>
      <c r="B5574" t="inlineStr">
        <is>
          <t>九州</t>
        </is>
      </c>
      <c r="C5574" t="inlineStr">
        <is>
          <t>九州電力 篠栗変電所</t>
        </is>
      </c>
      <c r="D5574" t="inlineStr">
        <is>
          <t>福岡県</t>
        </is>
      </c>
      <c r="E5574" t="n">
        <v>66</v>
      </c>
      <c r="G5574" s="3" t="n">
        <v>33.6292</v>
      </c>
      <c r="H5574" s="3" t="n">
        <v>130.523637</v>
      </c>
      <c r="I5574" t="inlineStr">
        <is>
          <t>OSM実測</t>
        </is>
      </c>
      <c r="J5574" t="n">
        <v>69</v>
      </c>
      <c r="K5574" t="n">
        <v>69</v>
      </c>
      <c r="L5574" t="n">
        <v>-53</v>
      </c>
      <c r="M5574" t="n">
        <v>16</v>
      </c>
      <c r="N5574" t="n">
        <v>16</v>
      </c>
      <c r="O5574" t="inlineStr">
        <is>
          <t>不可 #4</t>
        </is>
      </c>
      <c r="P5574" t="inlineStr">
        <is>
          <t>なし</t>
        </is>
      </c>
      <c r="R5574" s="4">
        <f>IF(COUNT($M5574:$N5574)=0,"",IF(AND(IF($N5574&lt;&gt;"",$N5574,$M5574)&lt;=0,$O5574&lt;&gt;"可"),"警告",""))</f>
        <v/>
      </c>
      <c r="S5574" s="4">
        <f>IF(COUNT($M5574:$N5574)=0,0,IF(IF($N5574&lt;&gt;"",$N5574,$M5574)&gt;=スコアリング基準!$B$20,スコアリング基準!$C$20,IF(IF($N5574&lt;&gt;"",$N5574,$M5574)&gt;=スコアリング基準!$B$21,スコアリング基準!$C$21,IF(IF($N5574&lt;&gt;"",$N5574,$M5574)&gt;0,スコアリング基準!$C$22,0))))</f>
        <v/>
      </c>
      <c r="T5574" s="4">
        <f>IF($O5574="可",スコアリング基準!$C$23,0)</f>
        <v/>
      </c>
      <c r="U5574" s="4">
        <f>IF(OR(COUNT($K5574:$L5574)&lt;2,$K5574=0),0,IF(ABS($L5574)/$K5574&lt;=スコアリング基準!$B$24,スコアリング基準!$C$24,IF(ABS($L5574)/$K5574&lt;=スコアリング基準!$B$25,スコアリング基準!$C$25,IF(ABS($L5574)/$K5574&lt;=スコアリング基準!$B$26,スコアリング基準!$C$26,0))))</f>
        <v/>
      </c>
      <c r="V5574" s="4">
        <f>IF($P5574="なし",スコアリング基準!$C$27,0)</f>
        <v/>
      </c>
      <c r="W5574" s="4">
        <f>IF($F5574="",0,IF(ISNUMBER($F5574),IF($F5574&lt;=スコアリング基準!$B$28,スコアリング基準!$C$28,スコアリング基準!$C$29),0))</f>
        <v/>
      </c>
      <c r="X5574" s="4">
        <f>IFERROR(VLOOKUP($B5574,スコアリング基準!$A$36:$B$46,2,FALSE),0)</f>
        <v/>
      </c>
      <c r="Y5574" s="4">
        <f>SUM($S5574:$X5574)</f>
        <v/>
      </c>
      <c r="Z5574" s="4">
        <f>IF(COUNT($M5574:$N5574)=0,"データ無",IF($Y5574&gt;=スコアリング基準!$B$30,"S",IF($Y5574&gt;=スコアリング基準!$B$31,"A",IF($Y5574&gt;=スコアリング基準!$B$32,"B","C"))))</f>
        <v/>
      </c>
      <c r="AA5574">
        <f>IFERROR(INDEX(実績DB!$I$3:$I$104,MATCH($B5574&amp;$C5574,実績DB!$J$3:$J$104,0)),"")</f>
        <v/>
      </c>
    </row>
    <row r="5575">
      <c r="A5575" t="n">
        <v>5573</v>
      </c>
      <c r="B5575" t="inlineStr">
        <is>
          <t>九州</t>
        </is>
      </c>
      <c r="C5575" t="inlineStr">
        <is>
          <t>九州電力 羽犬塚変電所</t>
        </is>
      </c>
      <c r="D5575" t="inlineStr">
        <is>
          <t>福岡県</t>
        </is>
      </c>
      <c r="E5575" t="n">
        <v>66</v>
      </c>
      <c r="G5575" s="3" t="n">
        <v>33.215283</v>
      </c>
      <c r="H5575" s="3" t="n">
        <v>130.509649</v>
      </c>
      <c r="I5575" t="inlineStr">
        <is>
          <t>OSM実測</t>
        </is>
      </c>
      <c r="J5575" t="n">
        <v>57</v>
      </c>
      <c r="K5575" t="n">
        <v>57</v>
      </c>
      <c r="L5575" t="n">
        <v>-52</v>
      </c>
      <c r="M5575" t="n">
        <v>5</v>
      </c>
      <c r="N5575" t="n">
        <v>5</v>
      </c>
      <c r="O5575" t="inlineStr">
        <is>
          <t>不可 #4</t>
        </is>
      </c>
      <c r="P5575" t="inlineStr">
        <is>
          <t>なし</t>
        </is>
      </c>
      <c r="R5575" s="4">
        <f>IF(COUNT($M5575:$N5575)=0,"",IF(AND(IF($N5575&lt;&gt;"",$N5575,$M5575)&lt;=0,$O5575&lt;&gt;"可"),"警告",""))</f>
        <v/>
      </c>
      <c r="S5575" s="4">
        <f>IF(COUNT($M5575:$N5575)=0,0,IF(IF($N5575&lt;&gt;"",$N5575,$M5575)&gt;=スコアリング基準!$B$20,スコアリング基準!$C$20,IF(IF($N5575&lt;&gt;"",$N5575,$M5575)&gt;=スコアリング基準!$B$21,スコアリング基準!$C$21,IF(IF($N5575&lt;&gt;"",$N5575,$M5575)&gt;0,スコアリング基準!$C$22,0))))</f>
        <v/>
      </c>
      <c r="T5575" s="4">
        <f>IF($O5575="可",スコアリング基準!$C$23,0)</f>
        <v/>
      </c>
      <c r="U5575" s="4">
        <f>IF(OR(COUNT($K5575:$L5575)&lt;2,$K5575=0),0,IF(ABS($L5575)/$K5575&lt;=スコアリング基準!$B$24,スコアリング基準!$C$24,IF(ABS($L5575)/$K5575&lt;=スコアリング基準!$B$25,スコアリング基準!$C$25,IF(ABS($L5575)/$K5575&lt;=スコアリング基準!$B$26,スコアリング基準!$C$26,0))))</f>
        <v/>
      </c>
      <c r="V5575" s="4">
        <f>IF($P5575="なし",スコアリング基準!$C$27,0)</f>
        <v/>
      </c>
      <c r="W5575" s="4">
        <f>IF($F5575="",0,IF(ISNUMBER($F5575),IF($F5575&lt;=スコアリング基準!$B$28,スコアリング基準!$C$28,スコアリング基準!$C$29),0))</f>
        <v/>
      </c>
      <c r="X5575" s="4">
        <f>IFERROR(VLOOKUP($B5575,スコアリング基準!$A$36:$B$46,2,FALSE),0)</f>
        <v/>
      </c>
      <c r="Y5575" s="4">
        <f>SUM($S5575:$X5575)</f>
        <v/>
      </c>
      <c r="Z5575" s="4">
        <f>IF(COUNT($M5575:$N5575)=0,"データ無",IF($Y5575&gt;=スコアリング基準!$B$30,"S",IF($Y5575&gt;=スコアリング基準!$B$31,"A",IF($Y5575&gt;=スコアリング基準!$B$32,"B","C"))))</f>
        <v/>
      </c>
      <c r="AA5575">
        <f>IFERROR(INDEX(実績DB!$I$3:$I$104,MATCH($B5575&amp;$C5575,実績DB!$J$3:$J$104,0)),"")</f>
        <v/>
      </c>
    </row>
    <row r="5576">
      <c r="A5576" t="n">
        <v>5574</v>
      </c>
      <c r="B5576" t="inlineStr">
        <is>
          <t>九州</t>
        </is>
      </c>
      <c r="C5576" t="inlineStr">
        <is>
          <t>九州電力 蓑島変電所</t>
        </is>
      </c>
      <c r="D5576" t="inlineStr">
        <is>
          <t>福岡県</t>
        </is>
      </c>
      <c r="E5576" t="n">
        <v>66</v>
      </c>
      <c r="G5576" s="3" t="n">
        <v>33.576422</v>
      </c>
      <c r="H5576" s="3" t="n">
        <v>130.421278</v>
      </c>
      <c r="I5576" t="inlineStr">
        <is>
          <t>OSM実測</t>
        </is>
      </c>
      <c r="R5576" s="4">
        <f>IF(COUNT($M5576:$N5576)=0,"",IF(AND(IF($N5576&lt;&gt;"",$N5576,$M5576)&lt;=0,$O5576&lt;&gt;"可"),"警告",""))</f>
        <v/>
      </c>
      <c r="S5576" s="4">
        <f>IF(COUNT($M5576:$N5576)=0,0,IF(IF($N5576&lt;&gt;"",$N5576,$M5576)&gt;=スコアリング基準!$B$20,スコアリング基準!$C$20,IF(IF($N5576&lt;&gt;"",$N5576,$M5576)&gt;=スコアリング基準!$B$21,スコアリング基準!$C$21,IF(IF($N5576&lt;&gt;"",$N5576,$M5576)&gt;0,スコアリング基準!$C$22,0))))</f>
        <v/>
      </c>
      <c r="T5576" s="4">
        <f>IF($O5576="可",スコアリング基準!$C$23,0)</f>
        <v/>
      </c>
      <c r="U5576" s="4">
        <f>IF(OR(COUNT($K5576:$L5576)&lt;2,$K5576=0),0,IF(ABS($L5576)/$K5576&lt;=スコアリング基準!$B$24,スコアリング基準!$C$24,IF(ABS($L5576)/$K5576&lt;=スコアリング基準!$B$25,スコアリング基準!$C$25,IF(ABS($L5576)/$K5576&lt;=スコアリング基準!$B$26,スコアリング基準!$C$26,0))))</f>
        <v/>
      </c>
      <c r="V5576" s="4">
        <f>IF($P5576="なし",スコアリング基準!$C$27,0)</f>
        <v/>
      </c>
      <c r="W5576" s="4">
        <f>IF($F5576="",0,IF(ISNUMBER($F5576),IF($F5576&lt;=スコアリング基準!$B$28,スコアリング基準!$C$28,スコアリング基準!$C$29),0))</f>
        <v/>
      </c>
      <c r="X5576" s="4">
        <f>IFERROR(VLOOKUP($B5576,スコアリング基準!$A$36:$B$46,2,FALSE),0)</f>
        <v/>
      </c>
      <c r="Y5576" s="4">
        <f>SUM($S5576:$X5576)</f>
        <v/>
      </c>
      <c r="Z5576" s="4">
        <f>IF(COUNT($M5576:$N5576)=0,"データ無",IF($Y5576&gt;=スコアリング基準!$B$30,"S",IF($Y5576&gt;=スコアリング基準!$B$31,"A",IF($Y5576&gt;=スコアリング基準!$B$32,"B","C"))))</f>
        <v/>
      </c>
      <c r="AA5576">
        <f>IFERROR(INDEX(実績DB!$I$3:$I$104,MATCH($B5576&amp;$C5576,実績DB!$J$3:$J$104,0)),"")</f>
        <v/>
      </c>
    </row>
    <row r="5577">
      <c r="A5577" t="n">
        <v>5575</v>
      </c>
      <c r="B5577" t="inlineStr">
        <is>
          <t>九州</t>
        </is>
      </c>
      <c r="C5577" t="inlineStr">
        <is>
          <t>九州電力 長者原変電所</t>
        </is>
      </c>
      <c r="D5577" t="inlineStr">
        <is>
          <t>福岡県</t>
        </is>
      </c>
      <c r="E5577" t="n">
        <v>66</v>
      </c>
      <c r="G5577" s="3" t="n">
        <v>33.615248</v>
      </c>
      <c r="H5577" s="3" t="n">
        <v>130.478807</v>
      </c>
      <c r="I5577" t="inlineStr">
        <is>
          <t>OSM実測</t>
        </is>
      </c>
      <c r="J5577" t="n">
        <v>76</v>
      </c>
      <c r="K5577" t="n">
        <v>76</v>
      </c>
      <c r="L5577" t="n">
        <v>-58</v>
      </c>
      <c r="M5577" t="n">
        <v>18</v>
      </c>
      <c r="N5577" t="n">
        <v>18</v>
      </c>
      <c r="O5577" t="inlineStr">
        <is>
          <t>不可 #4</t>
        </is>
      </c>
      <c r="P5577" t="inlineStr">
        <is>
          <t>なし</t>
        </is>
      </c>
      <c r="R5577" s="4">
        <f>IF(COUNT($M5577:$N5577)=0,"",IF(AND(IF($N5577&lt;&gt;"",$N5577,$M5577)&lt;=0,$O5577&lt;&gt;"可"),"警告",""))</f>
        <v/>
      </c>
      <c r="S5577" s="4">
        <f>IF(COUNT($M5577:$N5577)=0,0,IF(IF($N5577&lt;&gt;"",$N5577,$M5577)&gt;=スコアリング基準!$B$20,スコアリング基準!$C$20,IF(IF($N5577&lt;&gt;"",$N5577,$M5577)&gt;=スコアリング基準!$B$21,スコアリング基準!$C$21,IF(IF($N5577&lt;&gt;"",$N5577,$M5577)&gt;0,スコアリング基準!$C$22,0))))</f>
        <v/>
      </c>
      <c r="T5577" s="4">
        <f>IF($O5577="可",スコアリング基準!$C$23,0)</f>
        <v/>
      </c>
      <c r="U5577" s="4">
        <f>IF(OR(COUNT($K5577:$L5577)&lt;2,$K5577=0),0,IF(ABS($L5577)/$K5577&lt;=スコアリング基準!$B$24,スコアリング基準!$C$24,IF(ABS($L5577)/$K5577&lt;=スコアリング基準!$B$25,スコアリング基準!$C$25,IF(ABS($L5577)/$K5577&lt;=スコアリング基準!$B$26,スコアリング基準!$C$26,0))))</f>
        <v/>
      </c>
      <c r="V5577" s="4">
        <f>IF($P5577="なし",スコアリング基準!$C$27,0)</f>
        <v/>
      </c>
      <c r="W5577" s="4">
        <f>IF($F5577="",0,IF(ISNUMBER($F5577),IF($F5577&lt;=スコアリング基準!$B$28,スコアリング基準!$C$28,スコアリング基準!$C$29),0))</f>
        <v/>
      </c>
      <c r="X5577" s="4">
        <f>IFERROR(VLOOKUP($B5577,スコアリング基準!$A$36:$B$46,2,FALSE),0)</f>
        <v/>
      </c>
      <c r="Y5577" s="4">
        <f>SUM($S5577:$X5577)</f>
        <v/>
      </c>
      <c r="Z5577" s="4">
        <f>IF(COUNT($M5577:$N5577)=0,"データ無",IF($Y5577&gt;=スコアリング基準!$B$30,"S",IF($Y5577&gt;=スコアリング基準!$B$31,"A",IF($Y5577&gt;=スコアリング基準!$B$32,"B","C"))))</f>
        <v/>
      </c>
      <c r="AA5577">
        <f>IFERROR(INDEX(実績DB!$I$3:$I$104,MATCH($B5577&amp;$C5577,実績DB!$J$3:$J$104,0)),"")</f>
        <v/>
      </c>
    </row>
    <row r="5578">
      <c r="A5578" t="n">
        <v>5576</v>
      </c>
      <c r="B5578" t="inlineStr">
        <is>
          <t>九州</t>
        </is>
      </c>
      <c r="C5578" t="inlineStr">
        <is>
          <t>九州電力 香椎変電所</t>
        </is>
      </c>
      <c r="D5578" t="inlineStr">
        <is>
          <t>福岡県</t>
        </is>
      </c>
      <c r="E5578" t="n">
        <v>66</v>
      </c>
      <c r="G5578" s="3" t="n">
        <v>33.658012</v>
      </c>
      <c r="H5578" s="3" t="n">
        <v>130.433586</v>
      </c>
      <c r="I5578" t="inlineStr">
        <is>
          <t>OSM実測</t>
        </is>
      </c>
      <c r="J5578" t="n">
        <v>85</v>
      </c>
      <c r="K5578" t="n">
        <v>85</v>
      </c>
      <c r="L5578" t="n">
        <v>-57</v>
      </c>
      <c r="M5578" t="n">
        <v>28</v>
      </c>
      <c r="N5578" t="n">
        <v>28</v>
      </c>
      <c r="O5578" t="inlineStr">
        <is>
          <t>不可 #4</t>
        </is>
      </c>
      <c r="P5578" t="inlineStr">
        <is>
          <t>なし</t>
        </is>
      </c>
      <c r="R5578" s="4">
        <f>IF(COUNT($M5578:$N5578)=0,"",IF(AND(IF($N5578&lt;&gt;"",$N5578,$M5578)&lt;=0,$O5578&lt;&gt;"可"),"警告",""))</f>
        <v/>
      </c>
      <c r="S5578" s="4">
        <f>IF(COUNT($M5578:$N5578)=0,0,IF(IF($N5578&lt;&gt;"",$N5578,$M5578)&gt;=スコアリング基準!$B$20,スコアリング基準!$C$20,IF(IF($N5578&lt;&gt;"",$N5578,$M5578)&gt;=スコアリング基準!$B$21,スコアリング基準!$C$21,IF(IF($N5578&lt;&gt;"",$N5578,$M5578)&gt;0,スコアリング基準!$C$22,0))))</f>
        <v/>
      </c>
      <c r="T5578" s="4">
        <f>IF($O5578="可",スコアリング基準!$C$23,0)</f>
        <v/>
      </c>
      <c r="U5578" s="4">
        <f>IF(OR(COUNT($K5578:$L5578)&lt;2,$K5578=0),0,IF(ABS($L5578)/$K5578&lt;=スコアリング基準!$B$24,スコアリング基準!$C$24,IF(ABS($L5578)/$K5578&lt;=スコアリング基準!$B$25,スコアリング基準!$C$25,IF(ABS($L5578)/$K5578&lt;=スコアリング基準!$B$26,スコアリング基準!$C$26,0))))</f>
        <v/>
      </c>
      <c r="V5578" s="4">
        <f>IF($P5578="なし",スコアリング基準!$C$27,0)</f>
        <v/>
      </c>
      <c r="W5578" s="4">
        <f>IF($F5578="",0,IF(ISNUMBER($F5578),IF($F5578&lt;=スコアリング基準!$B$28,スコアリング基準!$C$28,スコアリング基準!$C$29),0))</f>
        <v/>
      </c>
      <c r="X5578" s="4">
        <f>IFERROR(VLOOKUP($B5578,スコアリング基準!$A$36:$B$46,2,FALSE),0)</f>
        <v/>
      </c>
      <c r="Y5578" s="4">
        <f>SUM($S5578:$X5578)</f>
        <v/>
      </c>
      <c r="Z5578" s="4">
        <f>IF(COUNT($M5578:$N5578)=0,"データ無",IF($Y5578&gt;=スコアリング基準!$B$30,"S",IF($Y5578&gt;=スコアリング基準!$B$31,"A",IF($Y5578&gt;=スコアリング基準!$B$32,"B","C"))))</f>
        <v/>
      </c>
      <c r="AA5578">
        <f>IFERROR(INDEX(実績DB!$I$3:$I$104,MATCH($B5578&amp;$C5578,実績DB!$J$3:$J$104,0)),"")</f>
        <v/>
      </c>
    </row>
    <row r="5579">
      <c r="A5579" t="n">
        <v>5577</v>
      </c>
      <c r="B5579" t="inlineStr">
        <is>
          <t>九州</t>
        </is>
      </c>
      <c r="C5579" t="inlineStr">
        <is>
          <t>九州電力一の宮変電所</t>
        </is>
      </c>
      <c r="D5579" t="inlineStr">
        <is>
          <t>熊本県</t>
        </is>
      </c>
      <c r="E5579" t="n">
        <v>66</v>
      </c>
      <c r="G5579" s="3" t="n">
        <v>32.93881</v>
      </c>
      <c r="H5579" s="3" t="n">
        <v>131.109626</v>
      </c>
      <c r="I5579" t="inlineStr">
        <is>
          <t>OSM実測</t>
        </is>
      </c>
      <c r="J5579" t="n">
        <v>57</v>
      </c>
      <c r="K5579" t="n">
        <v>57</v>
      </c>
      <c r="L5579" t="n">
        <v>-37</v>
      </c>
      <c r="M5579" t="n">
        <v>20</v>
      </c>
      <c r="N5579" t="n">
        <v>0</v>
      </c>
      <c r="O5579" t="inlineStr">
        <is>
          <t>不可 #4</t>
        </is>
      </c>
      <c r="P5579" t="inlineStr">
        <is>
          <t>有り</t>
        </is>
      </c>
      <c r="R5579" s="4">
        <f>IF(COUNT($M5579:$N5579)=0,"",IF(AND(IF($N5579&lt;&gt;"",$N5579,$M5579)&lt;=0,$O5579&lt;&gt;"可"),"警告",""))</f>
        <v/>
      </c>
      <c r="S5579" s="4">
        <f>IF(COUNT($M5579:$N5579)=0,0,IF(IF($N5579&lt;&gt;"",$N5579,$M5579)&gt;=スコアリング基準!$B$20,スコアリング基準!$C$20,IF(IF($N5579&lt;&gt;"",$N5579,$M5579)&gt;=スコアリング基準!$B$21,スコアリング基準!$C$21,IF(IF($N5579&lt;&gt;"",$N5579,$M5579)&gt;0,スコアリング基準!$C$22,0))))</f>
        <v/>
      </c>
      <c r="T5579" s="4">
        <f>IF($O5579="可",スコアリング基準!$C$23,0)</f>
        <v/>
      </c>
      <c r="U5579" s="4">
        <f>IF(OR(COUNT($K5579:$L5579)&lt;2,$K5579=0),0,IF(ABS($L5579)/$K5579&lt;=スコアリング基準!$B$24,スコアリング基準!$C$24,IF(ABS($L5579)/$K5579&lt;=スコアリング基準!$B$25,スコアリング基準!$C$25,IF(ABS($L5579)/$K5579&lt;=スコアリング基準!$B$26,スコアリング基準!$C$26,0))))</f>
        <v/>
      </c>
      <c r="V5579" s="4">
        <f>IF($P5579="なし",スコアリング基準!$C$27,0)</f>
        <v/>
      </c>
      <c r="W5579" s="4">
        <f>IF($F5579="",0,IF(ISNUMBER($F5579),IF($F5579&lt;=スコアリング基準!$B$28,スコアリング基準!$C$28,スコアリング基準!$C$29),0))</f>
        <v/>
      </c>
      <c r="X5579" s="4">
        <f>IFERROR(VLOOKUP($B5579,スコアリング基準!$A$36:$B$46,2,FALSE),0)</f>
        <v/>
      </c>
      <c r="Y5579" s="4">
        <f>SUM($S5579:$X5579)</f>
        <v/>
      </c>
      <c r="Z5579" s="4">
        <f>IF(COUNT($M5579:$N5579)=0,"データ無",IF($Y5579&gt;=スコアリング基準!$B$30,"S",IF($Y5579&gt;=スコアリング基準!$B$31,"A",IF($Y5579&gt;=スコアリング基準!$B$32,"B","C"))))</f>
        <v/>
      </c>
      <c r="AA5579">
        <f>IFERROR(INDEX(実績DB!$I$3:$I$104,MATCH($B5579&amp;$C5579,実績DB!$J$3:$J$104,0)),"")</f>
        <v/>
      </c>
    </row>
    <row r="5580">
      <c r="A5580" t="n">
        <v>5578</v>
      </c>
      <c r="B5580" t="inlineStr">
        <is>
          <t>九州</t>
        </is>
      </c>
      <c r="C5580" t="inlineStr">
        <is>
          <t>九州電力久保変電所</t>
        </is>
      </c>
      <c r="D5580" t="inlineStr">
        <is>
          <t>福岡県</t>
        </is>
      </c>
      <c r="E5580" t="n">
        <v>66</v>
      </c>
      <c r="G5580" s="3" t="n">
        <v>33.734641</v>
      </c>
      <c r="H5580" s="3" t="n">
        <v>130.485252</v>
      </c>
      <c r="I5580" t="inlineStr">
        <is>
          <t>OSM実測</t>
        </is>
      </c>
      <c r="J5580" t="n">
        <v>38</v>
      </c>
      <c r="K5580" t="n">
        <v>38</v>
      </c>
      <c r="L5580" t="n">
        <v>-23</v>
      </c>
      <c r="M5580" t="n">
        <v>15</v>
      </c>
      <c r="N5580" t="n">
        <v>0</v>
      </c>
      <c r="O5580" t="inlineStr">
        <is>
          <t>不可 #4</t>
        </is>
      </c>
      <c r="P5580" t="inlineStr">
        <is>
          <t>有り</t>
        </is>
      </c>
      <c r="R5580" s="4">
        <f>IF(COUNT($M5580:$N5580)=0,"",IF(AND(IF($N5580&lt;&gt;"",$N5580,$M5580)&lt;=0,$O5580&lt;&gt;"可"),"警告",""))</f>
        <v/>
      </c>
      <c r="S5580" s="4">
        <f>IF(COUNT($M5580:$N5580)=0,0,IF(IF($N5580&lt;&gt;"",$N5580,$M5580)&gt;=スコアリング基準!$B$20,スコアリング基準!$C$20,IF(IF($N5580&lt;&gt;"",$N5580,$M5580)&gt;=スコアリング基準!$B$21,スコアリング基準!$C$21,IF(IF($N5580&lt;&gt;"",$N5580,$M5580)&gt;0,スコアリング基準!$C$22,0))))</f>
        <v/>
      </c>
      <c r="T5580" s="4">
        <f>IF($O5580="可",スコアリング基準!$C$23,0)</f>
        <v/>
      </c>
      <c r="U5580" s="4">
        <f>IF(OR(COUNT($K5580:$L5580)&lt;2,$K5580=0),0,IF(ABS($L5580)/$K5580&lt;=スコアリング基準!$B$24,スコアリング基準!$C$24,IF(ABS($L5580)/$K5580&lt;=スコアリング基準!$B$25,スコアリング基準!$C$25,IF(ABS($L5580)/$K5580&lt;=スコアリング基準!$B$26,スコアリング基準!$C$26,0))))</f>
        <v/>
      </c>
      <c r="V5580" s="4">
        <f>IF($P5580="なし",スコアリング基準!$C$27,0)</f>
        <v/>
      </c>
      <c r="W5580" s="4">
        <f>IF($F5580="",0,IF(ISNUMBER($F5580),IF($F5580&lt;=スコアリング基準!$B$28,スコアリング基準!$C$28,スコアリング基準!$C$29),0))</f>
        <v/>
      </c>
      <c r="X5580" s="4">
        <f>IFERROR(VLOOKUP($B5580,スコアリング基準!$A$36:$B$46,2,FALSE),0)</f>
        <v/>
      </c>
      <c r="Y5580" s="4">
        <f>SUM($S5580:$X5580)</f>
        <v/>
      </c>
      <c r="Z5580" s="4">
        <f>IF(COUNT($M5580:$N5580)=0,"データ無",IF($Y5580&gt;=スコアリング基準!$B$30,"S",IF($Y5580&gt;=スコアリング基準!$B$31,"A",IF($Y5580&gt;=スコアリング基準!$B$32,"B","C"))))</f>
        <v/>
      </c>
      <c r="AA5580">
        <f>IFERROR(INDEX(実績DB!$I$3:$I$104,MATCH($B5580&amp;$C5580,実績DB!$J$3:$J$104,0)),"")</f>
        <v/>
      </c>
    </row>
    <row r="5581">
      <c r="A5581" t="n">
        <v>5579</v>
      </c>
      <c r="B5581" t="inlineStr">
        <is>
          <t>九州</t>
        </is>
      </c>
      <c r="C5581" t="inlineStr">
        <is>
          <t>九州電力川尻変電所</t>
        </is>
      </c>
      <c r="D5581" t="inlineStr">
        <is>
          <t>熊本県</t>
        </is>
      </c>
      <c r="E5581" t="n">
        <v>66</v>
      </c>
      <c r="G5581" s="3" t="n">
        <v>32.745536</v>
      </c>
      <c r="H5581" s="3" t="n">
        <v>130.688024</v>
      </c>
      <c r="I5581" t="inlineStr">
        <is>
          <t>OSM実測</t>
        </is>
      </c>
      <c r="J5581" t="n">
        <v>57</v>
      </c>
      <c r="K5581" t="n">
        <v>57</v>
      </c>
      <c r="L5581" t="n">
        <v>-39</v>
      </c>
      <c r="M5581" t="n">
        <v>18</v>
      </c>
      <c r="N5581" t="n">
        <v>18</v>
      </c>
      <c r="O5581" t="inlineStr">
        <is>
          <t>不可 #4</t>
        </is>
      </c>
      <c r="P5581" t="inlineStr">
        <is>
          <t>なし</t>
        </is>
      </c>
      <c r="R5581" s="4">
        <f>IF(COUNT($M5581:$N5581)=0,"",IF(AND(IF($N5581&lt;&gt;"",$N5581,$M5581)&lt;=0,$O5581&lt;&gt;"可"),"警告",""))</f>
        <v/>
      </c>
      <c r="S5581" s="4">
        <f>IF(COUNT($M5581:$N5581)=0,0,IF(IF($N5581&lt;&gt;"",$N5581,$M5581)&gt;=スコアリング基準!$B$20,スコアリング基準!$C$20,IF(IF($N5581&lt;&gt;"",$N5581,$M5581)&gt;=スコアリング基準!$B$21,スコアリング基準!$C$21,IF(IF($N5581&lt;&gt;"",$N5581,$M5581)&gt;0,スコアリング基準!$C$22,0))))</f>
        <v/>
      </c>
      <c r="T5581" s="4">
        <f>IF($O5581="可",スコアリング基準!$C$23,0)</f>
        <v/>
      </c>
      <c r="U5581" s="4">
        <f>IF(OR(COUNT($K5581:$L5581)&lt;2,$K5581=0),0,IF(ABS($L5581)/$K5581&lt;=スコアリング基準!$B$24,スコアリング基準!$C$24,IF(ABS($L5581)/$K5581&lt;=スコアリング基準!$B$25,スコアリング基準!$C$25,IF(ABS($L5581)/$K5581&lt;=スコアリング基準!$B$26,スコアリング基準!$C$26,0))))</f>
        <v/>
      </c>
      <c r="V5581" s="4">
        <f>IF($P5581="なし",スコアリング基準!$C$27,0)</f>
        <v/>
      </c>
      <c r="W5581" s="4">
        <f>IF($F5581="",0,IF(ISNUMBER($F5581),IF($F5581&lt;=スコアリング基準!$B$28,スコアリング基準!$C$28,スコアリング基準!$C$29),0))</f>
        <v/>
      </c>
      <c r="X5581" s="4">
        <f>IFERROR(VLOOKUP($B5581,スコアリング基準!$A$36:$B$46,2,FALSE),0)</f>
        <v/>
      </c>
      <c r="Y5581" s="4">
        <f>SUM($S5581:$X5581)</f>
        <v/>
      </c>
      <c r="Z5581" s="4">
        <f>IF(COUNT($M5581:$N5581)=0,"データ無",IF($Y5581&gt;=スコアリング基準!$B$30,"S",IF($Y5581&gt;=スコアリング基準!$B$31,"A",IF($Y5581&gt;=スコアリング基準!$B$32,"B","C"))))</f>
        <v/>
      </c>
      <c r="AA5581">
        <f>IFERROR(INDEX(実績DB!$I$3:$I$104,MATCH($B5581&amp;$C5581,実績DB!$J$3:$J$104,0)),"")</f>
        <v/>
      </c>
    </row>
    <row r="5582">
      <c r="A5582" t="n">
        <v>5580</v>
      </c>
      <c r="B5582" t="inlineStr">
        <is>
          <t>九州</t>
        </is>
      </c>
      <c r="C5582" t="inlineStr">
        <is>
          <t>九州電力松橋変電所</t>
        </is>
      </c>
      <c r="D5582" t="inlineStr">
        <is>
          <t>熊本県</t>
        </is>
      </c>
      <c r="E5582" t="n">
        <v>66</v>
      </c>
      <c r="G5582" s="3" t="n">
        <v>32.650655</v>
      </c>
      <c r="H5582" s="3" t="n">
        <v>130.689934</v>
      </c>
      <c r="I5582" t="inlineStr">
        <is>
          <t>OSM実測</t>
        </is>
      </c>
      <c r="J5582" t="n">
        <v>57</v>
      </c>
      <c r="K5582" t="n">
        <v>57</v>
      </c>
      <c r="L5582" t="n">
        <v>-53</v>
      </c>
      <c r="M5582" t="n">
        <v>4</v>
      </c>
      <c r="N5582" t="n">
        <v>0</v>
      </c>
      <c r="O5582" t="inlineStr">
        <is>
          <t>不可 ♯4</t>
        </is>
      </c>
      <c r="P5582" t="inlineStr">
        <is>
          <t>なし</t>
        </is>
      </c>
      <c r="R5582" s="4">
        <f>IF(COUNT($M5582:$N5582)=0,"",IF(AND(IF($N5582&lt;&gt;"",$N5582,$M5582)&lt;=0,$O5582&lt;&gt;"可"),"警告",""))</f>
        <v/>
      </c>
      <c r="S5582" s="4">
        <f>IF(COUNT($M5582:$N5582)=0,0,IF(IF($N5582&lt;&gt;"",$N5582,$M5582)&gt;=スコアリング基準!$B$20,スコアリング基準!$C$20,IF(IF($N5582&lt;&gt;"",$N5582,$M5582)&gt;=スコアリング基準!$B$21,スコアリング基準!$C$21,IF(IF($N5582&lt;&gt;"",$N5582,$M5582)&gt;0,スコアリング基準!$C$22,0))))</f>
        <v/>
      </c>
      <c r="T5582" s="4">
        <f>IF($O5582="可",スコアリング基準!$C$23,0)</f>
        <v/>
      </c>
      <c r="U5582" s="4">
        <f>IF(OR(COUNT($K5582:$L5582)&lt;2,$K5582=0),0,IF(ABS($L5582)/$K5582&lt;=スコアリング基準!$B$24,スコアリング基準!$C$24,IF(ABS($L5582)/$K5582&lt;=スコアリング基準!$B$25,スコアリング基準!$C$25,IF(ABS($L5582)/$K5582&lt;=スコアリング基準!$B$26,スコアリング基準!$C$26,0))))</f>
        <v/>
      </c>
      <c r="V5582" s="4">
        <f>IF($P5582="なし",スコアリング基準!$C$27,0)</f>
        <v/>
      </c>
      <c r="W5582" s="4">
        <f>IF($F5582="",0,IF(ISNUMBER($F5582),IF($F5582&lt;=スコアリング基準!$B$28,スコアリング基準!$C$28,スコアリング基準!$C$29),0))</f>
        <v/>
      </c>
      <c r="X5582" s="4">
        <f>IFERROR(VLOOKUP($B5582,スコアリング基準!$A$36:$B$46,2,FALSE),0)</f>
        <v/>
      </c>
      <c r="Y5582" s="4">
        <f>SUM($S5582:$X5582)</f>
        <v/>
      </c>
      <c r="Z5582" s="4">
        <f>IF(COUNT($M5582:$N5582)=0,"データ無",IF($Y5582&gt;=スコアリング基準!$B$30,"S",IF($Y5582&gt;=スコアリング基準!$B$31,"A",IF($Y5582&gt;=スコアリング基準!$B$32,"B","C"))))</f>
        <v/>
      </c>
      <c r="AA5582">
        <f>IFERROR(INDEX(実績DB!$I$3:$I$104,MATCH($B5582&amp;$C5582,実績DB!$J$3:$J$104,0)),"")</f>
        <v/>
      </c>
    </row>
    <row r="5583">
      <c r="A5583" t="n">
        <v>5581</v>
      </c>
      <c r="B5583" t="inlineStr">
        <is>
          <t>九州</t>
        </is>
      </c>
      <c r="C5583" t="inlineStr">
        <is>
          <t>九州電力福間変電所</t>
        </is>
      </c>
      <c r="D5583" t="inlineStr">
        <is>
          <t>福岡県</t>
        </is>
      </c>
      <c r="E5583" t="n">
        <v>66</v>
      </c>
      <c r="G5583" s="3" t="n">
        <v>33.762783</v>
      </c>
      <c r="H5583" s="3" t="n">
        <v>130.483005</v>
      </c>
      <c r="I5583" t="inlineStr">
        <is>
          <t>OSM実測</t>
        </is>
      </c>
      <c r="J5583" t="n">
        <v>69</v>
      </c>
      <c r="K5583" t="n">
        <v>69</v>
      </c>
      <c r="L5583" t="n">
        <v>-63</v>
      </c>
      <c r="M5583" t="n">
        <v>4</v>
      </c>
      <c r="N5583" t="n">
        <v>0</v>
      </c>
      <c r="O5583" t="inlineStr">
        <is>
          <t>不可 #4</t>
        </is>
      </c>
      <c r="P5583" t="inlineStr">
        <is>
          <t>有り</t>
        </is>
      </c>
      <c r="R5583" s="4">
        <f>IF(COUNT($M5583:$N5583)=0,"",IF(AND(IF($N5583&lt;&gt;"",$N5583,$M5583)&lt;=0,$O5583&lt;&gt;"可"),"警告",""))</f>
        <v/>
      </c>
      <c r="S5583" s="4">
        <f>IF(COUNT($M5583:$N5583)=0,0,IF(IF($N5583&lt;&gt;"",$N5583,$M5583)&gt;=スコアリング基準!$B$20,スコアリング基準!$C$20,IF(IF($N5583&lt;&gt;"",$N5583,$M5583)&gt;=スコアリング基準!$B$21,スコアリング基準!$C$21,IF(IF($N5583&lt;&gt;"",$N5583,$M5583)&gt;0,スコアリング基準!$C$22,0))))</f>
        <v/>
      </c>
      <c r="T5583" s="4">
        <f>IF($O5583="可",スコアリング基準!$C$23,0)</f>
        <v/>
      </c>
      <c r="U5583" s="4">
        <f>IF(OR(COUNT($K5583:$L5583)&lt;2,$K5583=0),0,IF(ABS($L5583)/$K5583&lt;=スコアリング基準!$B$24,スコアリング基準!$C$24,IF(ABS($L5583)/$K5583&lt;=スコアリング基準!$B$25,スコアリング基準!$C$25,IF(ABS($L5583)/$K5583&lt;=スコアリング基準!$B$26,スコアリング基準!$C$26,0))))</f>
        <v/>
      </c>
      <c r="V5583" s="4">
        <f>IF($P5583="なし",スコアリング基準!$C$27,0)</f>
        <v/>
      </c>
      <c r="W5583" s="4">
        <f>IF($F5583="",0,IF(ISNUMBER($F5583),IF($F5583&lt;=スコアリング基準!$B$28,スコアリング基準!$C$28,スコアリング基準!$C$29),0))</f>
        <v/>
      </c>
      <c r="X5583" s="4">
        <f>IFERROR(VLOOKUP($B5583,スコアリング基準!$A$36:$B$46,2,FALSE),0)</f>
        <v/>
      </c>
      <c r="Y5583" s="4">
        <f>SUM($S5583:$X5583)</f>
        <v/>
      </c>
      <c r="Z5583" s="4">
        <f>IF(COUNT($M5583:$N5583)=0,"データ無",IF($Y5583&gt;=スコアリング基準!$B$30,"S",IF($Y5583&gt;=スコアリング基準!$B$31,"A",IF($Y5583&gt;=スコアリング基準!$B$32,"B","C"))))</f>
        <v/>
      </c>
      <c r="AA5583">
        <f>IFERROR(INDEX(実績DB!$I$3:$I$104,MATCH($B5583&amp;$C5583,実績DB!$J$3:$J$104,0)),"")</f>
        <v/>
      </c>
    </row>
    <row r="5584">
      <c r="A5584" t="n">
        <v>5582</v>
      </c>
      <c r="B5584" t="inlineStr">
        <is>
          <t>九州</t>
        </is>
      </c>
      <c r="C5584" t="inlineStr">
        <is>
          <t>九州電力飛田変電所</t>
        </is>
      </c>
      <c r="D5584" t="inlineStr">
        <is>
          <t>熊本県</t>
        </is>
      </c>
      <c r="E5584" t="n">
        <v>66</v>
      </c>
      <c r="G5584" s="3" t="n">
        <v>32.853915</v>
      </c>
      <c r="H5584" s="3" t="n">
        <v>130.720002</v>
      </c>
      <c r="I5584" t="inlineStr">
        <is>
          <t>OSM実測</t>
        </is>
      </c>
      <c r="J5584" t="n">
        <v>28</v>
      </c>
      <c r="K5584" t="n">
        <v>28</v>
      </c>
      <c r="L5584" t="n">
        <v>-8</v>
      </c>
      <c r="M5584" t="n">
        <v>20</v>
      </c>
      <c r="N5584" t="n">
        <v>20</v>
      </c>
      <c r="O5584" t="inlineStr">
        <is>
          <t>不可 #3</t>
        </is>
      </c>
      <c r="P5584" t="inlineStr">
        <is>
          <t>なし</t>
        </is>
      </c>
      <c r="R5584" s="4">
        <f>IF(COUNT($M5584:$N5584)=0,"",IF(AND(IF($N5584&lt;&gt;"",$N5584,$M5584)&lt;=0,$O5584&lt;&gt;"可"),"警告",""))</f>
        <v/>
      </c>
      <c r="S5584" s="4">
        <f>IF(COUNT($M5584:$N5584)=0,0,IF(IF($N5584&lt;&gt;"",$N5584,$M5584)&gt;=スコアリング基準!$B$20,スコアリング基準!$C$20,IF(IF($N5584&lt;&gt;"",$N5584,$M5584)&gt;=スコアリング基準!$B$21,スコアリング基準!$C$21,IF(IF($N5584&lt;&gt;"",$N5584,$M5584)&gt;0,スコアリング基準!$C$22,0))))</f>
        <v/>
      </c>
      <c r="T5584" s="4">
        <f>IF($O5584="可",スコアリング基準!$C$23,0)</f>
        <v/>
      </c>
      <c r="U5584" s="4">
        <f>IF(OR(COUNT($K5584:$L5584)&lt;2,$K5584=0),0,IF(ABS($L5584)/$K5584&lt;=スコアリング基準!$B$24,スコアリング基準!$C$24,IF(ABS($L5584)/$K5584&lt;=スコアリング基準!$B$25,スコアリング基準!$C$25,IF(ABS($L5584)/$K5584&lt;=スコアリング基準!$B$26,スコアリング基準!$C$26,0))))</f>
        <v/>
      </c>
      <c r="V5584" s="4">
        <f>IF($P5584="なし",スコアリング基準!$C$27,0)</f>
        <v/>
      </c>
      <c r="W5584" s="4">
        <f>IF($F5584="",0,IF(ISNUMBER($F5584),IF($F5584&lt;=スコアリング基準!$B$28,スコアリング基準!$C$28,スコアリング基準!$C$29),0))</f>
        <v/>
      </c>
      <c r="X5584" s="4">
        <f>IFERROR(VLOOKUP($B5584,スコアリング基準!$A$36:$B$46,2,FALSE),0)</f>
        <v/>
      </c>
      <c r="Y5584" s="4">
        <f>SUM($S5584:$X5584)</f>
        <v/>
      </c>
      <c r="Z5584" s="4">
        <f>IF(COUNT($M5584:$N5584)=0,"データ無",IF($Y5584&gt;=スコアリング基準!$B$30,"S",IF($Y5584&gt;=スコアリング基準!$B$31,"A",IF($Y5584&gt;=スコアリング基準!$B$32,"B","C"))))</f>
        <v/>
      </c>
      <c r="AA5584">
        <f>IFERROR(INDEX(実績DB!$I$3:$I$104,MATCH($B5584&amp;$C5584,実績DB!$J$3:$J$104,0)),"")</f>
        <v/>
      </c>
    </row>
    <row r="5585">
      <c r="A5585" t="n">
        <v>5583</v>
      </c>
      <c r="B5585" t="inlineStr">
        <is>
          <t>九州</t>
        </is>
      </c>
      <c r="C5585" t="inlineStr">
        <is>
          <t>亀山変電所</t>
        </is>
      </c>
      <c r="D5585" t="inlineStr">
        <is>
          <t>福岡県</t>
        </is>
      </c>
      <c r="E5585" t="n">
        <v>66</v>
      </c>
      <c r="G5585" s="3" t="n">
        <v>33.598543</v>
      </c>
      <c r="H5585" s="3" t="n">
        <v>130.46643</v>
      </c>
      <c r="I5585" t="inlineStr">
        <is>
          <t>OSM実測</t>
        </is>
      </c>
      <c r="J5585" t="n">
        <v>57</v>
      </c>
      <c r="K5585" t="n">
        <v>57</v>
      </c>
      <c r="L5585" t="n">
        <v>-29</v>
      </c>
      <c r="M5585" t="n">
        <v>28</v>
      </c>
      <c r="N5585" t="n">
        <v>28</v>
      </c>
      <c r="O5585" t="inlineStr">
        <is>
          <t>不可 #4</t>
        </is>
      </c>
      <c r="P5585" t="inlineStr">
        <is>
          <t>なし</t>
        </is>
      </c>
      <c r="R5585" s="4">
        <f>IF(COUNT($M5585:$N5585)=0,"",IF(AND(IF($N5585&lt;&gt;"",$N5585,$M5585)&lt;=0,$O5585&lt;&gt;"可"),"警告",""))</f>
        <v/>
      </c>
      <c r="S5585" s="4">
        <f>IF(COUNT($M5585:$N5585)=0,0,IF(IF($N5585&lt;&gt;"",$N5585,$M5585)&gt;=スコアリング基準!$B$20,スコアリング基準!$C$20,IF(IF($N5585&lt;&gt;"",$N5585,$M5585)&gt;=スコアリング基準!$B$21,スコアリング基準!$C$21,IF(IF($N5585&lt;&gt;"",$N5585,$M5585)&gt;0,スコアリング基準!$C$22,0))))</f>
        <v/>
      </c>
      <c r="T5585" s="4">
        <f>IF($O5585="可",スコアリング基準!$C$23,0)</f>
        <v/>
      </c>
      <c r="U5585" s="4">
        <f>IF(OR(COUNT($K5585:$L5585)&lt;2,$K5585=0),0,IF(ABS($L5585)/$K5585&lt;=スコアリング基準!$B$24,スコアリング基準!$C$24,IF(ABS($L5585)/$K5585&lt;=スコアリング基準!$B$25,スコアリング基準!$C$25,IF(ABS($L5585)/$K5585&lt;=スコアリング基準!$B$26,スコアリング基準!$C$26,0))))</f>
        <v/>
      </c>
      <c r="V5585" s="4">
        <f>IF($P5585="なし",スコアリング基準!$C$27,0)</f>
        <v/>
      </c>
      <c r="W5585" s="4">
        <f>IF($F5585="",0,IF(ISNUMBER($F5585),IF($F5585&lt;=スコアリング基準!$B$28,スコアリング基準!$C$28,スコアリング基準!$C$29),0))</f>
        <v/>
      </c>
      <c r="X5585" s="4">
        <f>IFERROR(VLOOKUP($B5585,スコアリング基準!$A$36:$B$46,2,FALSE),0)</f>
        <v/>
      </c>
      <c r="Y5585" s="4">
        <f>SUM($S5585:$X5585)</f>
        <v/>
      </c>
      <c r="Z5585" s="4">
        <f>IF(COUNT($M5585:$N5585)=0,"データ無",IF($Y5585&gt;=スコアリング基準!$B$30,"S",IF($Y5585&gt;=スコアリング基準!$B$31,"A",IF($Y5585&gt;=スコアリング基準!$B$32,"B","C"))))</f>
        <v/>
      </c>
      <c r="AA5585">
        <f>IFERROR(INDEX(実績DB!$I$3:$I$104,MATCH($B5585&amp;$C5585,実績DB!$J$3:$J$104,0)),"")</f>
        <v/>
      </c>
    </row>
    <row r="5586">
      <c r="A5586" t="n">
        <v>5584</v>
      </c>
      <c r="B5586" t="inlineStr">
        <is>
          <t>九州</t>
        </is>
      </c>
      <c r="C5586" t="inlineStr">
        <is>
          <t>二島変電所</t>
        </is>
      </c>
      <c r="D5586" t="inlineStr">
        <is>
          <t>福岡県</t>
        </is>
      </c>
      <c r="E5586" t="n">
        <v>66</v>
      </c>
      <c r="G5586" s="3" t="n">
        <v>33.903206</v>
      </c>
      <c r="H5586" s="3" t="n">
        <v>130.739259</v>
      </c>
      <c r="I5586" t="inlineStr">
        <is>
          <t>OSM実測</t>
        </is>
      </c>
      <c r="J5586" t="n">
        <v>38</v>
      </c>
      <c r="K5586" t="n">
        <v>38</v>
      </c>
      <c r="L5586" t="n">
        <v>-25</v>
      </c>
      <c r="M5586" t="n">
        <v>13</v>
      </c>
      <c r="N5586" t="n">
        <v>0</v>
      </c>
      <c r="O5586" t="inlineStr">
        <is>
          <t>不可 #4</t>
        </is>
      </c>
      <c r="P5586" t="inlineStr">
        <is>
          <t>有り</t>
        </is>
      </c>
      <c r="R5586" s="4">
        <f>IF(COUNT($M5586:$N5586)=0,"",IF(AND(IF($N5586&lt;&gt;"",$N5586,$M5586)&lt;=0,$O5586&lt;&gt;"可"),"警告",""))</f>
        <v/>
      </c>
      <c r="S5586" s="4">
        <f>IF(COUNT($M5586:$N5586)=0,0,IF(IF($N5586&lt;&gt;"",$N5586,$M5586)&gt;=スコアリング基準!$B$20,スコアリング基準!$C$20,IF(IF($N5586&lt;&gt;"",$N5586,$M5586)&gt;=スコアリング基準!$B$21,スコアリング基準!$C$21,IF(IF($N5586&lt;&gt;"",$N5586,$M5586)&gt;0,スコアリング基準!$C$22,0))))</f>
        <v/>
      </c>
      <c r="T5586" s="4">
        <f>IF($O5586="可",スコアリング基準!$C$23,0)</f>
        <v/>
      </c>
      <c r="U5586" s="4">
        <f>IF(OR(COUNT($K5586:$L5586)&lt;2,$K5586=0),0,IF(ABS($L5586)/$K5586&lt;=スコアリング基準!$B$24,スコアリング基準!$C$24,IF(ABS($L5586)/$K5586&lt;=スコアリング基準!$B$25,スコアリング基準!$C$25,IF(ABS($L5586)/$K5586&lt;=スコアリング基準!$B$26,スコアリング基準!$C$26,0))))</f>
        <v/>
      </c>
      <c r="V5586" s="4">
        <f>IF($P5586="なし",スコアリング基準!$C$27,0)</f>
        <v/>
      </c>
      <c r="W5586" s="4">
        <f>IF($F5586="",0,IF(ISNUMBER($F5586),IF($F5586&lt;=スコアリング基準!$B$28,スコアリング基準!$C$28,スコアリング基準!$C$29),0))</f>
        <v/>
      </c>
      <c r="X5586" s="4">
        <f>IFERROR(VLOOKUP($B5586,スコアリング基準!$A$36:$B$46,2,FALSE),0)</f>
        <v/>
      </c>
      <c r="Y5586" s="4">
        <f>SUM($S5586:$X5586)</f>
        <v/>
      </c>
      <c r="Z5586" s="4">
        <f>IF(COUNT($M5586:$N5586)=0,"データ無",IF($Y5586&gt;=スコアリング基準!$B$30,"S",IF($Y5586&gt;=スコアリング基準!$B$31,"A",IF($Y5586&gt;=スコアリング基準!$B$32,"B","C"))))</f>
        <v/>
      </c>
      <c r="AA5586">
        <f>IFERROR(INDEX(実績DB!$I$3:$I$104,MATCH($B5586&amp;$C5586,実績DB!$J$3:$J$104,0)),"")</f>
        <v/>
      </c>
    </row>
    <row r="5587">
      <c r="A5587" t="n">
        <v>5585</v>
      </c>
      <c r="B5587" t="inlineStr">
        <is>
          <t>九州</t>
        </is>
      </c>
      <c r="C5587" t="inlineStr">
        <is>
          <t>二本楠変電所</t>
        </is>
      </c>
      <c r="D5587" t="inlineStr">
        <is>
          <t>長崎県</t>
        </is>
      </c>
      <c r="E5587" t="n">
        <v>66</v>
      </c>
      <c r="G5587" s="3" t="n">
        <v>32.673746</v>
      </c>
      <c r="H5587" s="3" t="n">
        <v>128.732986</v>
      </c>
      <c r="I5587" t="inlineStr">
        <is>
          <t>OSM実測</t>
        </is>
      </c>
      <c r="J5587" t="n">
        <v>28</v>
      </c>
      <c r="K5587" t="n">
        <v>28</v>
      </c>
      <c r="L5587" t="n">
        <v>-28</v>
      </c>
      <c r="M5587" t="n">
        <v>0</v>
      </c>
      <c r="N5587" t="n">
        <v>0</v>
      </c>
      <c r="O5587" t="inlineStr">
        <is>
          <t>不可 #4</t>
        </is>
      </c>
      <c r="P5587" t="inlineStr">
        <is>
          <t>有り</t>
        </is>
      </c>
      <c r="R5587" s="4">
        <f>IF(COUNT($M5587:$N5587)=0,"",IF(AND(IF($N5587&lt;&gt;"",$N5587,$M5587)&lt;=0,$O5587&lt;&gt;"可"),"警告",""))</f>
        <v/>
      </c>
      <c r="S5587" s="4">
        <f>IF(COUNT($M5587:$N5587)=0,0,IF(IF($N5587&lt;&gt;"",$N5587,$M5587)&gt;=スコアリング基準!$B$20,スコアリング基準!$C$20,IF(IF($N5587&lt;&gt;"",$N5587,$M5587)&gt;=スコアリング基準!$B$21,スコアリング基準!$C$21,IF(IF($N5587&lt;&gt;"",$N5587,$M5587)&gt;0,スコアリング基準!$C$22,0))))</f>
        <v/>
      </c>
      <c r="T5587" s="4">
        <f>IF($O5587="可",スコアリング基準!$C$23,0)</f>
        <v/>
      </c>
      <c r="U5587" s="4">
        <f>IF(OR(COUNT($K5587:$L5587)&lt;2,$K5587=0),0,IF(ABS($L5587)/$K5587&lt;=スコアリング基準!$B$24,スコアリング基準!$C$24,IF(ABS($L5587)/$K5587&lt;=スコアリング基準!$B$25,スコアリング基準!$C$25,IF(ABS($L5587)/$K5587&lt;=スコアリング基準!$B$26,スコアリング基準!$C$26,0))))</f>
        <v/>
      </c>
      <c r="V5587" s="4">
        <f>IF($P5587="なし",スコアリング基準!$C$27,0)</f>
        <v/>
      </c>
      <c r="W5587" s="4">
        <f>IF($F5587="",0,IF(ISNUMBER($F5587),IF($F5587&lt;=スコアリング基準!$B$28,スコアリング基準!$C$28,スコアリング基準!$C$29),0))</f>
        <v/>
      </c>
      <c r="X5587" s="4">
        <f>IFERROR(VLOOKUP($B5587,スコアリング基準!$A$36:$B$46,2,FALSE),0)</f>
        <v/>
      </c>
      <c r="Y5587" s="4">
        <f>SUM($S5587:$X5587)</f>
        <v/>
      </c>
      <c r="Z5587" s="4">
        <f>IF(COUNT($M5587:$N5587)=0,"データ無",IF($Y5587&gt;=スコアリング基準!$B$30,"S",IF($Y5587&gt;=スコアリング基準!$B$31,"A",IF($Y5587&gt;=スコアリング基準!$B$32,"B","C"))))</f>
        <v/>
      </c>
      <c r="AA5587">
        <f>IFERROR(INDEX(実績DB!$I$3:$I$104,MATCH($B5587&amp;$C5587,実績DB!$J$3:$J$104,0)),"")</f>
        <v/>
      </c>
    </row>
    <row r="5588">
      <c r="A5588" t="n">
        <v>5586</v>
      </c>
      <c r="B5588" t="inlineStr">
        <is>
          <t>九州</t>
        </is>
      </c>
      <c r="C5588" t="inlineStr">
        <is>
          <t>二瀬変電所</t>
        </is>
      </c>
      <c r="D5588" t="inlineStr">
        <is>
          <t>福岡県</t>
        </is>
      </c>
      <c r="E5588" t="n">
        <v>66</v>
      </c>
      <c r="G5588" s="3" t="n">
        <v>33.644351</v>
      </c>
      <c r="H5588" s="3" t="n">
        <v>130.672985</v>
      </c>
      <c r="I5588" t="inlineStr">
        <is>
          <t>OSM実測</t>
        </is>
      </c>
      <c r="J5588" t="n">
        <v>85</v>
      </c>
      <c r="K5588" t="n">
        <v>85</v>
      </c>
      <c r="L5588" t="n">
        <v>-71</v>
      </c>
      <c r="M5588" t="n">
        <v>16</v>
      </c>
      <c r="N5588" t="n">
        <v>0</v>
      </c>
      <c r="O5588" t="inlineStr">
        <is>
          <t>不可 #4</t>
        </is>
      </c>
      <c r="P5588" t="inlineStr">
        <is>
          <t>有り</t>
        </is>
      </c>
      <c r="R5588" s="4">
        <f>IF(COUNT($M5588:$N5588)=0,"",IF(AND(IF($N5588&lt;&gt;"",$N5588,$M5588)&lt;=0,$O5588&lt;&gt;"可"),"警告",""))</f>
        <v/>
      </c>
      <c r="S5588" s="4">
        <f>IF(COUNT($M5588:$N5588)=0,0,IF(IF($N5588&lt;&gt;"",$N5588,$M5588)&gt;=スコアリング基準!$B$20,スコアリング基準!$C$20,IF(IF($N5588&lt;&gt;"",$N5588,$M5588)&gt;=スコアリング基準!$B$21,スコアリング基準!$C$21,IF(IF($N5588&lt;&gt;"",$N5588,$M5588)&gt;0,スコアリング基準!$C$22,0))))</f>
        <v/>
      </c>
      <c r="T5588" s="4">
        <f>IF($O5588="可",スコアリング基準!$C$23,0)</f>
        <v/>
      </c>
      <c r="U5588" s="4">
        <f>IF(OR(COUNT($K5588:$L5588)&lt;2,$K5588=0),0,IF(ABS($L5588)/$K5588&lt;=スコアリング基準!$B$24,スコアリング基準!$C$24,IF(ABS($L5588)/$K5588&lt;=スコアリング基準!$B$25,スコアリング基準!$C$25,IF(ABS($L5588)/$K5588&lt;=スコアリング基準!$B$26,スコアリング基準!$C$26,0))))</f>
        <v/>
      </c>
      <c r="V5588" s="4">
        <f>IF($P5588="なし",スコアリング基準!$C$27,0)</f>
        <v/>
      </c>
      <c r="W5588" s="4">
        <f>IF($F5588="",0,IF(ISNUMBER($F5588),IF($F5588&lt;=スコアリング基準!$B$28,スコアリング基準!$C$28,スコアリング基準!$C$29),0))</f>
        <v/>
      </c>
      <c r="X5588" s="4">
        <f>IFERROR(VLOOKUP($B5588,スコアリング基準!$A$36:$B$46,2,FALSE),0)</f>
        <v/>
      </c>
      <c r="Y5588" s="4">
        <f>SUM($S5588:$X5588)</f>
        <v/>
      </c>
      <c r="Z5588" s="4">
        <f>IF(COUNT($M5588:$N5588)=0,"データ無",IF($Y5588&gt;=スコアリング基準!$B$30,"S",IF($Y5588&gt;=スコアリング基準!$B$31,"A",IF($Y5588&gt;=スコアリング基準!$B$32,"B","C"))))</f>
        <v/>
      </c>
      <c r="AA5588">
        <f>IFERROR(INDEX(実績DB!$I$3:$I$104,MATCH($B5588&amp;$C5588,実績DB!$J$3:$J$104,0)),"")</f>
        <v/>
      </c>
    </row>
    <row r="5589">
      <c r="A5589" t="n">
        <v>5587</v>
      </c>
      <c r="B5589" t="inlineStr">
        <is>
          <t>九州</t>
        </is>
      </c>
      <c r="C5589" t="inlineStr">
        <is>
          <t>五位野変電所</t>
        </is>
      </c>
      <c r="D5589" t="inlineStr">
        <is>
          <t>鹿児島県</t>
        </is>
      </c>
      <c r="E5589" t="n">
        <v>66</v>
      </c>
      <c r="G5589" s="3" t="n">
        <v>31.474482</v>
      </c>
      <c r="H5589" s="3" t="n">
        <v>130.514226</v>
      </c>
      <c r="I5589" t="inlineStr">
        <is>
          <t>OSM実測</t>
        </is>
      </c>
      <c r="J5589" t="n">
        <v>38</v>
      </c>
      <c r="K5589" t="n">
        <v>38</v>
      </c>
      <c r="L5589" t="n">
        <v>-22</v>
      </c>
      <c r="M5589" t="n">
        <v>16</v>
      </c>
      <c r="N5589" t="n">
        <v>0</v>
      </c>
      <c r="O5589" t="inlineStr">
        <is>
          <t>不可 #4</t>
        </is>
      </c>
      <c r="P5589" t="inlineStr">
        <is>
          <t>有り</t>
        </is>
      </c>
      <c r="R5589" s="4">
        <f>IF(COUNT($M5589:$N5589)=0,"",IF(AND(IF($N5589&lt;&gt;"",$N5589,$M5589)&lt;=0,$O5589&lt;&gt;"可"),"警告",""))</f>
        <v/>
      </c>
      <c r="S5589" s="4">
        <f>IF(COUNT($M5589:$N5589)=0,0,IF(IF($N5589&lt;&gt;"",$N5589,$M5589)&gt;=スコアリング基準!$B$20,スコアリング基準!$C$20,IF(IF($N5589&lt;&gt;"",$N5589,$M5589)&gt;=スコアリング基準!$B$21,スコアリング基準!$C$21,IF(IF($N5589&lt;&gt;"",$N5589,$M5589)&gt;0,スコアリング基準!$C$22,0))))</f>
        <v/>
      </c>
      <c r="T5589" s="4">
        <f>IF($O5589="可",スコアリング基準!$C$23,0)</f>
        <v/>
      </c>
      <c r="U5589" s="4">
        <f>IF(OR(COUNT($K5589:$L5589)&lt;2,$K5589=0),0,IF(ABS($L5589)/$K5589&lt;=スコアリング基準!$B$24,スコアリング基準!$C$24,IF(ABS($L5589)/$K5589&lt;=スコアリング基準!$B$25,スコアリング基準!$C$25,IF(ABS($L5589)/$K5589&lt;=スコアリング基準!$B$26,スコアリング基準!$C$26,0))))</f>
        <v/>
      </c>
      <c r="V5589" s="4">
        <f>IF($P5589="なし",スコアリング基準!$C$27,0)</f>
        <v/>
      </c>
      <c r="W5589" s="4">
        <f>IF($F5589="",0,IF(ISNUMBER($F5589),IF($F5589&lt;=スコアリング基準!$B$28,スコアリング基準!$C$28,スコアリング基準!$C$29),0))</f>
        <v/>
      </c>
      <c r="X5589" s="4">
        <f>IFERROR(VLOOKUP($B5589,スコアリング基準!$A$36:$B$46,2,FALSE),0)</f>
        <v/>
      </c>
      <c r="Y5589" s="4">
        <f>SUM($S5589:$X5589)</f>
        <v/>
      </c>
      <c r="Z5589" s="4">
        <f>IF(COUNT($M5589:$N5589)=0,"データ無",IF($Y5589&gt;=スコアリング基準!$B$30,"S",IF($Y5589&gt;=スコアリング基準!$B$31,"A",IF($Y5589&gt;=スコアリング基準!$B$32,"B","C"))))</f>
        <v/>
      </c>
      <c r="AA5589">
        <f>IFERROR(INDEX(実績DB!$I$3:$I$104,MATCH($B5589&amp;$C5589,実績DB!$J$3:$J$104,0)),"")</f>
        <v/>
      </c>
    </row>
    <row r="5590">
      <c r="A5590" t="n">
        <v>5588</v>
      </c>
      <c r="B5590" t="inlineStr">
        <is>
          <t>九州</t>
        </is>
      </c>
      <c r="C5590" t="inlineStr">
        <is>
          <t>井堀変電所</t>
        </is>
      </c>
      <c r="D5590" t="inlineStr">
        <is>
          <t>福岡県</t>
        </is>
      </c>
      <c r="E5590" t="n">
        <v>66</v>
      </c>
      <c r="G5590" s="3" t="n">
        <v>33.885829</v>
      </c>
      <c r="H5590" s="3" t="n">
        <v>130.843723</v>
      </c>
      <c r="I5590" t="inlineStr">
        <is>
          <t>OSM実測</t>
        </is>
      </c>
      <c r="J5590" t="n">
        <v>47</v>
      </c>
      <c r="K5590" t="n">
        <v>47</v>
      </c>
      <c r="L5590" t="n">
        <v>-28</v>
      </c>
      <c r="M5590" t="n">
        <v>19</v>
      </c>
      <c r="N5590" t="n">
        <v>0</v>
      </c>
      <c r="O5590" t="inlineStr">
        <is>
          <t>不可 #4</t>
        </is>
      </c>
      <c r="P5590" t="inlineStr">
        <is>
          <t>有り</t>
        </is>
      </c>
      <c r="R5590" s="4">
        <f>IF(COUNT($M5590:$N5590)=0,"",IF(AND(IF($N5590&lt;&gt;"",$N5590,$M5590)&lt;=0,$O5590&lt;&gt;"可"),"警告",""))</f>
        <v/>
      </c>
      <c r="S5590" s="4">
        <f>IF(COUNT($M5590:$N5590)=0,0,IF(IF($N5590&lt;&gt;"",$N5590,$M5590)&gt;=スコアリング基準!$B$20,スコアリング基準!$C$20,IF(IF($N5590&lt;&gt;"",$N5590,$M5590)&gt;=スコアリング基準!$B$21,スコアリング基準!$C$21,IF(IF($N5590&lt;&gt;"",$N5590,$M5590)&gt;0,スコアリング基準!$C$22,0))))</f>
        <v/>
      </c>
      <c r="T5590" s="4">
        <f>IF($O5590="可",スコアリング基準!$C$23,0)</f>
        <v/>
      </c>
      <c r="U5590" s="4">
        <f>IF(OR(COUNT($K5590:$L5590)&lt;2,$K5590=0),0,IF(ABS($L5590)/$K5590&lt;=スコアリング基準!$B$24,スコアリング基準!$C$24,IF(ABS($L5590)/$K5590&lt;=スコアリング基準!$B$25,スコアリング基準!$C$25,IF(ABS($L5590)/$K5590&lt;=スコアリング基準!$B$26,スコアリング基準!$C$26,0))))</f>
        <v/>
      </c>
      <c r="V5590" s="4">
        <f>IF($P5590="なし",スコアリング基準!$C$27,0)</f>
        <v/>
      </c>
      <c r="W5590" s="4">
        <f>IF($F5590="",0,IF(ISNUMBER($F5590),IF($F5590&lt;=スコアリング基準!$B$28,スコアリング基準!$C$28,スコアリング基準!$C$29),0))</f>
        <v/>
      </c>
      <c r="X5590" s="4">
        <f>IFERROR(VLOOKUP($B5590,スコアリング基準!$A$36:$B$46,2,FALSE),0)</f>
        <v/>
      </c>
      <c r="Y5590" s="4">
        <f>SUM($S5590:$X5590)</f>
        <v/>
      </c>
      <c r="Z5590" s="4">
        <f>IF(COUNT($M5590:$N5590)=0,"データ無",IF($Y5590&gt;=スコアリング基準!$B$30,"S",IF($Y5590&gt;=スコアリング基準!$B$31,"A",IF($Y5590&gt;=スコアリング基準!$B$32,"B","C"))))</f>
        <v/>
      </c>
      <c r="AA5590">
        <f>IFERROR(INDEX(実績DB!$I$3:$I$104,MATCH($B5590&amp;$C5590,実績DB!$J$3:$J$104,0)),"")</f>
        <v/>
      </c>
    </row>
    <row r="5591">
      <c r="A5591" t="n">
        <v>5589</v>
      </c>
      <c r="B5591" t="inlineStr">
        <is>
          <t>九州</t>
        </is>
      </c>
      <c r="C5591" t="inlineStr">
        <is>
          <t>井尻変電所</t>
        </is>
      </c>
      <c r="D5591" t="inlineStr">
        <is>
          <t>福岡県</t>
        </is>
      </c>
      <c r="E5591" t="n">
        <v>66</v>
      </c>
      <c r="G5591" s="3" t="n">
        <v>33.553598</v>
      </c>
      <c r="H5591" s="3" t="n">
        <v>130.438474</v>
      </c>
      <c r="I5591" t="inlineStr">
        <is>
          <t>OSM実測</t>
        </is>
      </c>
      <c r="J5591" t="n">
        <v>76</v>
      </c>
      <c r="K5591" t="n">
        <v>76</v>
      </c>
      <c r="L5591" t="n">
        <v>-57</v>
      </c>
      <c r="M5591" t="n">
        <v>19</v>
      </c>
      <c r="N5591" t="n">
        <v>19</v>
      </c>
      <c r="O5591" t="inlineStr">
        <is>
          <t>不可 #4</t>
        </is>
      </c>
      <c r="P5591" t="inlineStr">
        <is>
          <t>なし</t>
        </is>
      </c>
      <c r="R5591" s="4">
        <f>IF(COUNT($M5591:$N5591)=0,"",IF(AND(IF($N5591&lt;&gt;"",$N5591,$M5591)&lt;=0,$O5591&lt;&gt;"可"),"警告",""))</f>
        <v/>
      </c>
      <c r="S5591" s="4">
        <f>IF(COUNT($M5591:$N5591)=0,0,IF(IF($N5591&lt;&gt;"",$N5591,$M5591)&gt;=スコアリング基準!$B$20,スコアリング基準!$C$20,IF(IF($N5591&lt;&gt;"",$N5591,$M5591)&gt;=スコアリング基準!$B$21,スコアリング基準!$C$21,IF(IF($N5591&lt;&gt;"",$N5591,$M5591)&gt;0,スコアリング基準!$C$22,0))))</f>
        <v/>
      </c>
      <c r="T5591" s="4">
        <f>IF($O5591="可",スコアリング基準!$C$23,0)</f>
        <v/>
      </c>
      <c r="U5591" s="4">
        <f>IF(OR(COUNT($K5591:$L5591)&lt;2,$K5591=0),0,IF(ABS($L5591)/$K5591&lt;=スコアリング基準!$B$24,スコアリング基準!$C$24,IF(ABS($L5591)/$K5591&lt;=スコアリング基準!$B$25,スコアリング基準!$C$25,IF(ABS($L5591)/$K5591&lt;=スコアリング基準!$B$26,スコアリング基準!$C$26,0))))</f>
        <v/>
      </c>
      <c r="V5591" s="4">
        <f>IF($P5591="なし",スコアリング基準!$C$27,0)</f>
        <v/>
      </c>
      <c r="W5591" s="4">
        <f>IF($F5591="",0,IF(ISNUMBER($F5591),IF($F5591&lt;=スコアリング基準!$B$28,スコアリング基準!$C$28,スコアリング基準!$C$29),0))</f>
        <v/>
      </c>
      <c r="X5591" s="4">
        <f>IFERROR(VLOOKUP($B5591,スコアリング基準!$A$36:$B$46,2,FALSE),0)</f>
        <v/>
      </c>
      <c r="Y5591" s="4">
        <f>SUM($S5591:$X5591)</f>
        <v/>
      </c>
      <c r="Z5591" s="4">
        <f>IF(COUNT($M5591:$N5591)=0,"データ無",IF($Y5591&gt;=スコアリング基準!$B$30,"S",IF($Y5591&gt;=スコアリング基準!$B$31,"A",IF($Y5591&gt;=スコアリング基準!$B$32,"B","C"))))</f>
        <v/>
      </c>
      <c r="AA5591">
        <f>IFERROR(INDEX(実績DB!$I$3:$I$104,MATCH($B5591&amp;$C5591,実績DB!$J$3:$J$104,0)),"")</f>
        <v/>
      </c>
    </row>
    <row r="5592">
      <c r="A5592" t="n">
        <v>5590</v>
      </c>
      <c r="B5592" t="inlineStr">
        <is>
          <t>九州</t>
        </is>
      </c>
      <c r="C5592" t="inlineStr">
        <is>
          <t>京泊変電所</t>
        </is>
      </c>
      <c r="D5592" t="inlineStr">
        <is>
          <t>長崎県</t>
        </is>
      </c>
      <c r="E5592" t="n">
        <v>66</v>
      </c>
      <c r="G5592" s="3" t="n">
        <v>32.827521</v>
      </c>
      <c r="H5592" s="3" t="n">
        <v>129.777058</v>
      </c>
      <c r="I5592" t="inlineStr">
        <is>
          <t>OSM実測</t>
        </is>
      </c>
      <c r="J5592" t="n">
        <v>38</v>
      </c>
      <c r="K5592" t="n">
        <v>38</v>
      </c>
      <c r="L5592" t="n">
        <v>-35</v>
      </c>
      <c r="M5592" t="n">
        <v>0</v>
      </c>
      <c r="N5592" t="n">
        <v>0</v>
      </c>
      <c r="O5592" t="inlineStr">
        <is>
          <t>不可 #4</t>
        </is>
      </c>
      <c r="P5592" t="inlineStr">
        <is>
          <t>有り</t>
        </is>
      </c>
      <c r="R5592" s="4">
        <f>IF(COUNT($M5592:$N5592)=0,"",IF(AND(IF($N5592&lt;&gt;"",$N5592,$M5592)&lt;=0,$O5592&lt;&gt;"可"),"警告",""))</f>
        <v/>
      </c>
      <c r="S5592" s="4">
        <f>IF(COUNT($M5592:$N5592)=0,0,IF(IF($N5592&lt;&gt;"",$N5592,$M5592)&gt;=スコアリング基準!$B$20,スコアリング基準!$C$20,IF(IF($N5592&lt;&gt;"",$N5592,$M5592)&gt;=スコアリング基準!$B$21,スコアリング基準!$C$21,IF(IF($N5592&lt;&gt;"",$N5592,$M5592)&gt;0,スコアリング基準!$C$22,0))))</f>
        <v/>
      </c>
      <c r="T5592" s="4">
        <f>IF($O5592="可",スコアリング基準!$C$23,0)</f>
        <v/>
      </c>
      <c r="U5592" s="4">
        <f>IF(OR(COUNT($K5592:$L5592)&lt;2,$K5592=0),0,IF(ABS($L5592)/$K5592&lt;=スコアリング基準!$B$24,スコアリング基準!$C$24,IF(ABS($L5592)/$K5592&lt;=スコアリング基準!$B$25,スコアリング基準!$C$25,IF(ABS($L5592)/$K5592&lt;=スコアリング基準!$B$26,スコアリング基準!$C$26,0))))</f>
        <v/>
      </c>
      <c r="V5592" s="4">
        <f>IF($P5592="なし",スコアリング基準!$C$27,0)</f>
        <v/>
      </c>
      <c r="W5592" s="4">
        <f>IF($F5592="",0,IF(ISNUMBER($F5592),IF($F5592&lt;=スコアリング基準!$B$28,スコアリング基準!$C$28,スコアリング基準!$C$29),0))</f>
        <v/>
      </c>
      <c r="X5592" s="4">
        <f>IFERROR(VLOOKUP($B5592,スコアリング基準!$A$36:$B$46,2,FALSE),0)</f>
        <v/>
      </c>
      <c r="Y5592" s="4">
        <f>SUM($S5592:$X5592)</f>
        <v/>
      </c>
      <c r="Z5592" s="4">
        <f>IF(COUNT($M5592:$N5592)=0,"データ無",IF($Y5592&gt;=スコアリング基準!$B$30,"S",IF($Y5592&gt;=スコアリング基準!$B$31,"A",IF($Y5592&gt;=スコアリング基準!$B$32,"B","C"))))</f>
        <v/>
      </c>
      <c r="AA5592">
        <f>IFERROR(INDEX(実績DB!$I$3:$I$104,MATCH($B5592&amp;$C5592,実績DB!$J$3:$J$104,0)),"")</f>
        <v/>
      </c>
    </row>
    <row r="5593">
      <c r="A5593" t="n">
        <v>5591</v>
      </c>
      <c r="B5593" t="inlineStr">
        <is>
          <t>九州</t>
        </is>
      </c>
      <c r="C5593" t="inlineStr">
        <is>
          <t>今泉変電所</t>
        </is>
      </c>
      <c r="D5593" t="inlineStr">
        <is>
          <t>福岡県</t>
        </is>
      </c>
      <c r="E5593" t="n">
        <v>66</v>
      </c>
      <c r="G5593" s="3" t="n">
        <v>33.587724</v>
      </c>
      <c r="H5593" s="3" t="n">
        <v>130.40032</v>
      </c>
      <c r="I5593" t="inlineStr">
        <is>
          <t>OSM実測</t>
        </is>
      </c>
      <c r="J5593" t="n">
        <v>57</v>
      </c>
      <c r="K5593" t="n">
        <v>57</v>
      </c>
      <c r="L5593" t="n">
        <v>-29</v>
      </c>
      <c r="M5593" t="n">
        <v>28</v>
      </c>
      <c r="N5593" t="n">
        <v>28</v>
      </c>
      <c r="O5593" t="inlineStr">
        <is>
          <t>不可 #4</t>
        </is>
      </c>
      <c r="P5593" t="inlineStr">
        <is>
          <t>なし</t>
        </is>
      </c>
      <c r="R5593" s="4">
        <f>IF(COUNT($M5593:$N5593)=0,"",IF(AND(IF($N5593&lt;&gt;"",$N5593,$M5593)&lt;=0,$O5593&lt;&gt;"可"),"警告",""))</f>
        <v/>
      </c>
      <c r="S5593" s="4">
        <f>IF(COUNT($M5593:$N5593)=0,0,IF(IF($N5593&lt;&gt;"",$N5593,$M5593)&gt;=スコアリング基準!$B$20,スコアリング基準!$C$20,IF(IF($N5593&lt;&gt;"",$N5593,$M5593)&gt;=スコアリング基準!$B$21,スコアリング基準!$C$21,IF(IF($N5593&lt;&gt;"",$N5593,$M5593)&gt;0,スコアリング基準!$C$22,0))))</f>
        <v/>
      </c>
      <c r="T5593" s="4">
        <f>IF($O5593="可",スコアリング基準!$C$23,0)</f>
        <v/>
      </c>
      <c r="U5593" s="4">
        <f>IF(OR(COUNT($K5593:$L5593)&lt;2,$K5593=0),0,IF(ABS($L5593)/$K5593&lt;=スコアリング基準!$B$24,スコアリング基準!$C$24,IF(ABS($L5593)/$K5593&lt;=スコアリング基準!$B$25,スコアリング基準!$C$25,IF(ABS($L5593)/$K5593&lt;=スコアリング基準!$B$26,スコアリング基準!$C$26,0))))</f>
        <v/>
      </c>
      <c r="V5593" s="4">
        <f>IF($P5593="なし",スコアリング基準!$C$27,0)</f>
        <v/>
      </c>
      <c r="W5593" s="4">
        <f>IF($F5593="",0,IF(ISNUMBER($F5593),IF($F5593&lt;=スコアリング基準!$B$28,スコアリング基準!$C$28,スコアリング基準!$C$29),0))</f>
        <v/>
      </c>
      <c r="X5593" s="4">
        <f>IFERROR(VLOOKUP($B5593,スコアリング基準!$A$36:$B$46,2,FALSE),0)</f>
        <v/>
      </c>
      <c r="Y5593" s="4">
        <f>SUM($S5593:$X5593)</f>
        <v/>
      </c>
      <c r="Z5593" s="4">
        <f>IF(COUNT($M5593:$N5593)=0,"データ無",IF($Y5593&gt;=スコアリング基準!$B$30,"S",IF($Y5593&gt;=スコアリング基準!$B$31,"A",IF($Y5593&gt;=スコアリング基準!$B$32,"B","C"))))</f>
        <v/>
      </c>
      <c r="AA5593">
        <f>IFERROR(INDEX(実績DB!$I$3:$I$104,MATCH($B5593&amp;$C5593,実績DB!$J$3:$J$104,0)),"")</f>
        <v/>
      </c>
    </row>
    <row r="5594">
      <c r="A5594" t="n">
        <v>5592</v>
      </c>
      <c r="B5594" t="inlineStr">
        <is>
          <t>九州</t>
        </is>
      </c>
      <c r="C5594" t="inlineStr">
        <is>
          <t>今津変電所</t>
        </is>
      </c>
      <c r="D5594" t="inlineStr">
        <is>
          <t>山口県</t>
        </is>
      </c>
      <c r="E5594" t="n">
        <v>66</v>
      </c>
      <c r="G5594" s="3" t="n">
        <v>33.885925</v>
      </c>
      <c r="H5594" s="3" t="n">
        <v>130.984766</v>
      </c>
      <c r="I5594" t="inlineStr">
        <is>
          <t>OSM実測</t>
        </is>
      </c>
      <c r="J5594" t="n">
        <v>19</v>
      </c>
      <c r="K5594" t="n">
        <v>19</v>
      </c>
      <c r="L5594" t="n">
        <v>-4</v>
      </c>
      <c r="M5594" t="n">
        <v>15</v>
      </c>
      <c r="N5594" t="n">
        <v>0</v>
      </c>
      <c r="O5594" t="inlineStr">
        <is>
          <t>不可 #4</t>
        </is>
      </c>
      <c r="P5594" t="inlineStr">
        <is>
          <t>有り</t>
        </is>
      </c>
      <c r="R5594" s="4">
        <f>IF(COUNT($M5594:$N5594)=0,"",IF(AND(IF($N5594&lt;&gt;"",$N5594,$M5594)&lt;=0,$O5594&lt;&gt;"可"),"警告",""))</f>
        <v/>
      </c>
      <c r="S5594" s="4">
        <f>IF(COUNT($M5594:$N5594)=0,0,IF(IF($N5594&lt;&gt;"",$N5594,$M5594)&gt;=スコアリング基準!$B$20,スコアリング基準!$C$20,IF(IF($N5594&lt;&gt;"",$N5594,$M5594)&gt;=スコアリング基準!$B$21,スコアリング基準!$C$21,IF(IF($N5594&lt;&gt;"",$N5594,$M5594)&gt;0,スコアリング基準!$C$22,0))))</f>
        <v/>
      </c>
      <c r="T5594" s="4">
        <f>IF($O5594="可",スコアリング基準!$C$23,0)</f>
        <v/>
      </c>
      <c r="U5594" s="4">
        <f>IF(OR(COUNT($K5594:$L5594)&lt;2,$K5594=0),0,IF(ABS($L5594)/$K5594&lt;=スコアリング基準!$B$24,スコアリング基準!$C$24,IF(ABS($L5594)/$K5594&lt;=スコアリング基準!$B$25,スコアリング基準!$C$25,IF(ABS($L5594)/$K5594&lt;=スコアリング基準!$B$26,スコアリング基準!$C$26,0))))</f>
        <v/>
      </c>
      <c r="V5594" s="4">
        <f>IF($P5594="なし",スコアリング基準!$C$27,0)</f>
        <v/>
      </c>
      <c r="W5594" s="4">
        <f>IF($F5594="",0,IF(ISNUMBER($F5594),IF($F5594&lt;=スコアリング基準!$B$28,スコアリング基準!$C$28,スコアリング基準!$C$29),0))</f>
        <v/>
      </c>
      <c r="X5594" s="4">
        <f>IFERROR(VLOOKUP($B5594,スコアリング基準!$A$36:$B$46,2,FALSE),0)</f>
        <v/>
      </c>
      <c r="Y5594" s="4">
        <f>SUM($S5594:$X5594)</f>
        <v/>
      </c>
      <c r="Z5594" s="4">
        <f>IF(COUNT($M5594:$N5594)=0,"データ無",IF($Y5594&gt;=スコアリング基準!$B$30,"S",IF($Y5594&gt;=スコアリング基準!$B$31,"A",IF($Y5594&gt;=スコアリング基準!$B$32,"B","C"))))</f>
        <v/>
      </c>
      <c r="AA5594">
        <f>IFERROR(INDEX(実績DB!$I$3:$I$104,MATCH($B5594&amp;$C5594,実績DB!$J$3:$J$104,0)),"")</f>
        <v/>
      </c>
    </row>
    <row r="5595">
      <c r="A5595" t="n">
        <v>5593</v>
      </c>
      <c r="B5595" t="inlineStr">
        <is>
          <t>九州</t>
        </is>
      </c>
      <c r="C5595" t="inlineStr">
        <is>
          <t>伊万里変電所</t>
        </is>
      </c>
      <c r="D5595" t="inlineStr">
        <is>
          <t>佐賀県</t>
        </is>
      </c>
      <c r="E5595" t="n">
        <v>66</v>
      </c>
      <c r="G5595" s="3" t="n">
        <v>33.273937</v>
      </c>
      <c r="H5595" s="3" t="n">
        <v>129.886172</v>
      </c>
      <c r="I5595" t="inlineStr">
        <is>
          <t>OSM実測</t>
        </is>
      </c>
      <c r="J5595" t="n">
        <v>47</v>
      </c>
      <c r="K5595" t="n">
        <v>47</v>
      </c>
      <c r="L5595" t="n">
        <v>-47</v>
      </c>
      <c r="M5595" t="n">
        <v>0</v>
      </c>
      <c r="N5595" t="n">
        <v>0</v>
      </c>
      <c r="O5595" t="inlineStr">
        <is>
          <t>不可 #4</t>
        </is>
      </c>
      <c r="P5595" t="inlineStr">
        <is>
          <t>有り</t>
        </is>
      </c>
      <c r="R5595" s="4">
        <f>IF(COUNT($M5595:$N5595)=0,"",IF(AND(IF($N5595&lt;&gt;"",$N5595,$M5595)&lt;=0,$O5595&lt;&gt;"可"),"警告",""))</f>
        <v/>
      </c>
      <c r="S5595" s="4">
        <f>IF(COUNT($M5595:$N5595)=0,0,IF(IF($N5595&lt;&gt;"",$N5595,$M5595)&gt;=スコアリング基準!$B$20,スコアリング基準!$C$20,IF(IF($N5595&lt;&gt;"",$N5595,$M5595)&gt;=スコアリング基準!$B$21,スコアリング基準!$C$21,IF(IF($N5595&lt;&gt;"",$N5595,$M5595)&gt;0,スコアリング基準!$C$22,0))))</f>
        <v/>
      </c>
      <c r="T5595" s="4">
        <f>IF($O5595="可",スコアリング基準!$C$23,0)</f>
        <v/>
      </c>
      <c r="U5595" s="4">
        <f>IF(OR(COUNT($K5595:$L5595)&lt;2,$K5595=0),0,IF(ABS($L5595)/$K5595&lt;=スコアリング基準!$B$24,スコアリング基準!$C$24,IF(ABS($L5595)/$K5595&lt;=スコアリング基準!$B$25,スコアリング基準!$C$25,IF(ABS($L5595)/$K5595&lt;=スコアリング基準!$B$26,スコアリング基準!$C$26,0))))</f>
        <v/>
      </c>
      <c r="V5595" s="4">
        <f>IF($P5595="なし",スコアリング基準!$C$27,0)</f>
        <v/>
      </c>
      <c r="W5595" s="4">
        <f>IF($F5595="",0,IF(ISNUMBER($F5595),IF($F5595&lt;=スコアリング基準!$B$28,スコアリング基準!$C$28,スコアリング基準!$C$29),0))</f>
        <v/>
      </c>
      <c r="X5595" s="4">
        <f>IFERROR(VLOOKUP($B5595,スコアリング基準!$A$36:$B$46,2,FALSE),0)</f>
        <v/>
      </c>
      <c r="Y5595" s="4">
        <f>SUM($S5595:$X5595)</f>
        <v/>
      </c>
      <c r="Z5595" s="4">
        <f>IF(COUNT($M5595:$N5595)=0,"データ無",IF($Y5595&gt;=スコアリング基準!$B$30,"S",IF($Y5595&gt;=スコアリング基準!$B$31,"A",IF($Y5595&gt;=スコアリング基準!$B$32,"B","C"))))</f>
        <v/>
      </c>
      <c r="AA5595">
        <f>IFERROR(INDEX(実績DB!$I$3:$I$104,MATCH($B5595&amp;$C5595,実績DB!$J$3:$J$104,0)),"")</f>
        <v/>
      </c>
    </row>
    <row r="5596">
      <c r="A5596" t="n">
        <v>5594</v>
      </c>
      <c r="B5596" t="inlineStr">
        <is>
          <t>九州</t>
        </is>
      </c>
      <c r="C5596" t="inlineStr">
        <is>
          <t>伊作変電所</t>
        </is>
      </c>
      <c r="D5596" t="inlineStr">
        <is>
          <t>鹿児島県</t>
        </is>
      </c>
      <c r="E5596" t="n">
        <v>66</v>
      </c>
      <c r="G5596" s="3" t="n">
        <v>31.510166</v>
      </c>
      <c r="H5596" s="3" t="n">
        <v>130.342725</v>
      </c>
      <c r="I5596" t="inlineStr">
        <is>
          <t>OSM実測</t>
        </is>
      </c>
      <c r="J5596" t="n">
        <v>19</v>
      </c>
      <c r="K5596" t="n">
        <v>19</v>
      </c>
      <c r="L5596" t="n">
        <v>-19</v>
      </c>
      <c r="M5596" t="n">
        <v>0</v>
      </c>
      <c r="N5596" t="n">
        <v>0</v>
      </c>
      <c r="O5596" t="inlineStr">
        <is>
          <t>不可 #4</t>
        </is>
      </c>
      <c r="P5596" t="inlineStr">
        <is>
          <t>有り</t>
        </is>
      </c>
      <c r="R5596" s="4">
        <f>IF(COUNT($M5596:$N5596)=0,"",IF(AND(IF($N5596&lt;&gt;"",$N5596,$M5596)&lt;=0,$O5596&lt;&gt;"可"),"警告",""))</f>
        <v/>
      </c>
      <c r="S5596" s="4">
        <f>IF(COUNT($M5596:$N5596)=0,0,IF(IF($N5596&lt;&gt;"",$N5596,$M5596)&gt;=スコアリング基準!$B$20,スコアリング基準!$C$20,IF(IF($N5596&lt;&gt;"",$N5596,$M5596)&gt;=スコアリング基準!$B$21,スコアリング基準!$C$21,IF(IF($N5596&lt;&gt;"",$N5596,$M5596)&gt;0,スコアリング基準!$C$22,0))))</f>
        <v/>
      </c>
      <c r="T5596" s="4">
        <f>IF($O5596="可",スコアリング基準!$C$23,0)</f>
        <v/>
      </c>
      <c r="U5596" s="4">
        <f>IF(OR(COUNT($K5596:$L5596)&lt;2,$K5596=0),0,IF(ABS($L5596)/$K5596&lt;=スコアリング基準!$B$24,スコアリング基準!$C$24,IF(ABS($L5596)/$K5596&lt;=スコアリング基準!$B$25,スコアリング基準!$C$25,IF(ABS($L5596)/$K5596&lt;=スコアリング基準!$B$26,スコアリング基準!$C$26,0))))</f>
        <v/>
      </c>
      <c r="V5596" s="4">
        <f>IF($P5596="なし",スコアリング基準!$C$27,0)</f>
        <v/>
      </c>
      <c r="W5596" s="4">
        <f>IF($F5596="",0,IF(ISNUMBER($F5596),IF($F5596&lt;=スコアリング基準!$B$28,スコアリング基準!$C$28,スコアリング基準!$C$29),0))</f>
        <v/>
      </c>
      <c r="X5596" s="4">
        <f>IFERROR(VLOOKUP($B5596,スコアリング基準!$A$36:$B$46,2,FALSE),0)</f>
        <v/>
      </c>
      <c r="Y5596" s="4">
        <f>SUM($S5596:$X5596)</f>
        <v/>
      </c>
      <c r="Z5596" s="4">
        <f>IF(COUNT($M5596:$N5596)=0,"データ無",IF($Y5596&gt;=スコアリング基準!$B$30,"S",IF($Y5596&gt;=スコアリング基準!$B$31,"A",IF($Y5596&gt;=スコアリング基準!$B$32,"B","C"))))</f>
        <v/>
      </c>
      <c r="AA5596">
        <f>IFERROR(INDEX(実績DB!$I$3:$I$104,MATCH($B5596&amp;$C5596,実績DB!$J$3:$J$104,0)),"")</f>
        <v/>
      </c>
    </row>
    <row r="5597">
      <c r="A5597" t="n">
        <v>5595</v>
      </c>
      <c r="B5597" t="inlineStr">
        <is>
          <t>九州</t>
        </is>
      </c>
      <c r="C5597" t="inlineStr">
        <is>
          <t>伊集院変電所</t>
        </is>
      </c>
      <c r="D5597" t="inlineStr">
        <is>
          <t>鹿児島県</t>
        </is>
      </c>
      <c r="E5597" t="n">
        <v>66</v>
      </c>
      <c r="G5597" s="3" t="n">
        <v>31.638255</v>
      </c>
      <c r="H5597" s="3" t="n">
        <v>130.389476</v>
      </c>
      <c r="I5597" t="inlineStr">
        <is>
          <t>OSM実測</t>
        </is>
      </c>
      <c r="J5597" t="n">
        <v>38</v>
      </c>
      <c r="K5597" t="n">
        <v>38</v>
      </c>
      <c r="L5597" t="n">
        <v>-38</v>
      </c>
      <c r="M5597" t="n">
        <v>2</v>
      </c>
      <c r="N5597" t="n">
        <v>0</v>
      </c>
      <c r="O5597" t="inlineStr">
        <is>
          <t>不可 #4</t>
        </is>
      </c>
      <c r="P5597" t="inlineStr">
        <is>
          <t>有り</t>
        </is>
      </c>
      <c r="R5597" s="4">
        <f>IF(COUNT($M5597:$N5597)=0,"",IF(AND(IF($N5597&lt;&gt;"",$N5597,$M5597)&lt;=0,$O5597&lt;&gt;"可"),"警告",""))</f>
        <v/>
      </c>
      <c r="S5597" s="4">
        <f>IF(COUNT($M5597:$N5597)=0,0,IF(IF($N5597&lt;&gt;"",$N5597,$M5597)&gt;=スコアリング基準!$B$20,スコアリング基準!$C$20,IF(IF($N5597&lt;&gt;"",$N5597,$M5597)&gt;=スコアリング基準!$B$21,スコアリング基準!$C$21,IF(IF($N5597&lt;&gt;"",$N5597,$M5597)&gt;0,スコアリング基準!$C$22,0))))</f>
        <v/>
      </c>
      <c r="T5597" s="4">
        <f>IF($O5597="可",スコアリング基準!$C$23,0)</f>
        <v/>
      </c>
      <c r="U5597" s="4">
        <f>IF(OR(COUNT($K5597:$L5597)&lt;2,$K5597=0),0,IF(ABS($L5597)/$K5597&lt;=スコアリング基準!$B$24,スコアリング基準!$C$24,IF(ABS($L5597)/$K5597&lt;=スコアリング基準!$B$25,スコアリング基準!$C$25,IF(ABS($L5597)/$K5597&lt;=スコアリング基準!$B$26,スコアリング基準!$C$26,0))))</f>
        <v/>
      </c>
      <c r="V5597" s="4">
        <f>IF($P5597="なし",スコアリング基準!$C$27,0)</f>
        <v/>
      </c>
      <c r="W5597" s="4">
        <f>IF($F5597="",0,IF(ISNUMBER($F5597),IF($F5597&lt;=スコアリング基準!$B$28,スコアリング基準!$C$28,スコアリング基準!$C$29),0))</f>
        <v/>
      </c>
      <c r="X5597" s="4">
        <f>IFERROR(VLOOKUP($B5597,スコアリング基準!$A$36:$B$46,2,FALSE),0)</f>
        <v/>
      </c>
      <c r="Y5597" s="4">
        <f>SUM($S5597:$X5597)</f>
        <v/>
      </c>
      <c r="Z5597" s="4">
        <f>IF(COUNT($M5597:$N5597)=0,"データ無",IF($Y5597&gt;=スコアリング基準!$B$30,"S",IF($Y5597&gt;=スコアリング基準!$B$31,"A",IF($Y5597&gt;=スコアリング基準!$B$32,"B","C"))))</f>
        <v/>
      </c>
      <c r="AA5597">
        <f>IFERROR(INDEX(実績DB!$I$3:$I$104,MATCH($B5597&amp;$C5597,実績DB!$J$3:$J$104,0)),"")</f>
        <v/>
      </c>
    </row>
    <row r="5598">
      <c r="A5598" t="n">
        <v>5596</v>
      </c>
      <c r="B5598" t="inlineStr">
        <is>
          <t>九州</t>
        </is>
      </c>
      <c r="C5598" t="inlineStr">
        <is>
          <t>佐土原変電所</t>
        </is>
      </c>
      <c r="D5598" t="inlineStr">
        <is>
          <t>宮崎県</t>
        </is>
      </c>
      <c r="E5598" t="n">
        <v>66</v>
      </c>
      <c r="G5598" s="3" t="n">
        <v>32.051157</v>
      </c>
      <c r="H5598" s="3" t="n">
        <v>131.426484</v>
      </c>
      <c r="I5598" t="inlineStr">
        <is>
          <t>OSM実測</t>
        </is>
      </c>
      <c r="J5598" t="n">
        <v>42</v>
      </c>
      <c r="K5598" t="n">
        <v>42</v>
      </c>
      <c r="L5598" t="n">
        <v>-42</v>
      </c>
      <c r="M5598" t="n">
        <v>0</v>
      </c>
      <c r="N5598" t="n">
        <v>0</v>
      </c>
      <c r="O5598" t="inlineStr">
        <is>
          <t>不可 #4</t>
        </is>
      </c>
      <c r="P5598" t="inlineStr">
        <is>
          <t>有り</t>
        </is>
      </c>
      <c r="R5598" s="4">
        <f>IF(COUNT($M5598:$N5598)=0,"",IF(AND(IF($N5598&lt;&gt;"",$N5598,$M5598)&lt;=0,$O5598&lt;&gt;"可"),"警告",""))</f>
        <v/>
      </c>
      <c r="S5598" s="4">
        <f>IF(COUNT($M5598:$N5598)=0,0,IF(IF($N5598&lt;&gt;"",$N5598,$M5598)&gt;=スコアリング基準!$B$20,スコアリング基準!$C$20,IF(IF($N5598&lt;&gt;"",$N5598,$M5598)&gt;=スコアリング基準!$B$21,スコアリング基準!$C$21,IF(IF($N5598&lt;&gt;"",$N5598,$M5598)&gt;0,スコアリング基準!$C$22,0))))</f>
        <v/>
      </c>
      <c r="T5598" s="4">
        <f>IF($O5598="可",スコアリング基準!$C$23,0)</f>
        <v/>
      </c>
      <c r="U5598" s="4">
        <f>IF(OR(COUNT($K5598:$L5598)&lt;2,$K5598=0),0,IF(ABS($L5598)/$K5598&lt;=スコアリング基準!$B$24,スコアリング基準!$C$24,IF(ABS($L5598)/$K5598&lt;=スコアリング基準!$B$25,スコアリング基準!$C$25,IF(ABS($L5598)/$K5598&lt;=スコアリング基準!$B$26,スコアリング基準!$C$26,0))))</f>
        <v/>
      </c>
      <c r="V5598" s="4">
        <f>IF($P5598="なし",スコアリング基準!$C$27,0)</f>
        <v/>
      </c>
      <c r="W5598" s="4">
        <f>IF($F5598="",0,IF(ISNUMBER($F5598),IF($F5598&lt;=スコアリング基準!$B$28,スコアリング基準!$C$28,スコアリング基準!$C$29),0))</f>
        <v/>
      </c>
      <c r="X5598" s="4">
        <f>IFERROR(VLOOKUP($B5598,スコアリング基準!$A$36:$B$46,2,FALSE),0)</f>
        <v/>
      </c>
      <c r="Y5598" s="4">
        <f>SUM($S5598:$X5598)</f>
        <v/>
      </c>
      <c r="Z5598" s="4">
        <f>IF(COUNT($M5598:$N5598)=0,"データ無",IF($Y5598&gt;=スコアリング基準!$B$30,"S",IF($Y5598&gt;=スコアリング基準!$B$31,"A",IF($Y5598&gt;=スコアリング基準!$B$32,"B","C"))))</f>
        <v/>
      </c>
      <c r="AA5598">
        <f>IFERROR(INDEX(実績DB!$I$3:$I$104,MATCH($B5598&amp;$C5598,実績DB!$J$3:$J$104,0)),"")</f>
        <v/>
      </c>
    </row>
    <row r="5599">
      <c r="A5599" t="n">
        <v>5597</v>
      </c>
      <c r="B5599" t="inlineStr">
        <is>
          <t>九州</t>
        </is>
      </c>
      <c r="C5599" t="inlineStr">
        <is>
          <t>保田窪変電所</t>
        </is>
      </c>
      <c r="D5599" t="inlineStr">
        <is>
          <t>熊本県</t>
        </is>
      </c>
      <c r="E5599" t="n">
        <v>66</v>
      </c>
      <c r="G5599" s="3" t="n">
        <v>32.807401</v>
      </c>
      <c r="H5599" s="3" t="n">
        <v>130.759408</v>
      </c>
      <c r="I5599" t="inlineStr">
        <is>
          <t>OSM実測</t>
        </is>
      </c>
      <c r="J5599" t="n">
        <v>85</v>
      </c>
      <c r="K5599" t="n">
        <v>85</v>
      </c>
      <c r="L5599" t="n">
        <v>-57</v>
      </c>
      <c r="M5599" t="n">
        <v>28</v>
      </c>
      <c r="N5599" t="n">
        <v>28</v>
      </c>
      <c r="O5599" t="inlineStr">
        <is>
          <t>不可 #4</t>
        </is>
      </c>
      <c r="P5599" t="inlineStr">
        <is>
          <t>なし</t>
        </is>
      </c>
      <c r="R5599" s="4">
        <f>IF(COUNT($M5599:$N5599)=0,"",IF(AND(IF($N5599&lt;&gt;"",$N5599,$M5599)&lt;=0,$O5599&lt;&gt;"可"),"警告",""))</f>
        <v/>
      </c>
      <c r="S5599" s="4">
        <f>IF(COUNT($M5599:$N5599)=0,0,IF(IF($N5599&lt;&gt;"",$N5599,$M5599)&gt;=スコアリング基準!$B$20,スコアリング基準!$C$20,IF(IF($N5599&lt;&gt;"",$N5599,$M5599)&gt;=スコアリング基準!$B$21,スコアリング基準!$C$21,IF(IF($N5599&lt;&gt;"",$N5599,$M5599)&gt;0,スコアリング基準!$C$22,0))))</f>
        <v/>
      </c>
      <c r="T5599" s="4">
        <f>IF($O5599="可",スコアリング基準!$C$23,0)</f>
        <v/>
      </c>
      <c r="U5599" s="4">
        <f>IF(OR(COUNT($K5599:$L5599)&lt;2,$K5599=0),0,IF(ABS($L5599)/$K5599&lt;=スコアリング基準!$B$24,スコアリング基準!$C$24,IF(ABS($L5599)/$K5599&lt;=スコアリング基準!$B$25,スコアリング基準!$C$25,IF(ABS($L5599)/$K5599&lt;=スコアリング基準!$B$26,スコアリング基準!$C$26,0))))</f>
        <v/>
      </c>
      <c r="V5599" s="4">
        <f>IF($P5599="なし",スコアリング基準!$C$27,0)</f>
        <v/>
      </c>
      <c r="W5599" s="4">
        <f>IF($F5599="",0,IF(ISNUMBER($F5599),IF($F5599&lt;=スコアリング基準!$B$28,スコアリング基準!$C$28,スコアリング基準!$C$29),0))</f>
        <v/>
      </c>
      <c r="X5599" s="4">
        <f>IFERROR(VLOOKUP($B5599,スコアリング基準!$A$36:$B$46,2,FALSE),0)</f>
        <v/>
      </c>
      <c r="Y5599" s="4">
        <f>SUM($S5599:$X5599)</f>
        <v/>
      </c>
      <c r="Z5599" s="4">
        <f>IF(COUNT($M5599:$N5599)=0,"データ無",IF($Y5599&gt;=スコアリング基準!$B$30,"S",IF($Y5599&gt;=スコアリング基準!$B$31,"A",IF($Y5599&gt;=スコアリング基準!$B$32,"B","C"))))</f>
        <v/>
      </c>
      <c r="AA5599">
        <f>IFERROR(INDEX(実績DB!$I$3:$I$104,MATCH($B5599&amp;$C5599,実績DB!$J$3:$J$104,0)),"")</f>
        <v/>
      </c>
    </row>
    <row r="5600">
      <c r="A5600" t="n">
        <v>5598</v>
      </c>
      <c r="B5600" t="inlineStr">
        <is>
          <t>九州</t>
        </is>
      </c>
      <c r="C5600" t="inlineStr">
        <is>
          <t>入来変電所</t>
        </is>
      </c>
      <c r="D5600" t="inlineStr">
        <is>
          <t>鹿児島県</t>
        </is>
      </c>
      <c r="E5600" t="n">
        <v>66</v>
      </c>
      <c r="G5600" s="3" t="n">
        <v>31.824167</v>
      </c>
      <c r="H5600" s="3" t="n">
        <v>130.431689</v>
      </c>
      <c r="I5600" t="inlineStr">
        <is>
          <t>OSM実測</t>
        </is>
      </c>
      <c r="J5600" t="n">
        <v>38</v>
      </c>
      <c r="K5600" t="n">
        <v>38</v>
      </c>
      <c r="L5600" t="n">
        <v>-37</v>
      </c>
      <c r="M5600" t="n">
        <v>1</v>
      </c>
      <c r="N5600" t="n">
        <v>0</v>
      </c>
      <c r="O5600" t="inlineStr">
        <is>
          <t>不可 #4</t>
        </is>
      </c>
      <c r="P5600" t="inlineStr">
        <is>
          <t>有り</t>
        </is>
      </c>
      <c r="R5600" s="4">
        <f>IF(COUNT($M5600:$N5600)=0,"",IF(AND(IF($N5600&lt;&gt;"",$N5600,$M5600)&lt;=0,$O5600&lt;&gt;"可"),"警告",""))</f>
        <v/>
      </c>
      <c r="S5600" s="4">
        <f>IF(COUNT($M5600:$N5600)=0,0,IF(IF($N5600&lt;&gt;"",$N5600,$M5600)&gt;=スコアリング基準!$B$20,スコアリング基準!$C$20,IF(IF($N5600&lt;&gt;"",$N5600,$M5600)&gt;=スコアリング基準!$B$21,スコアリング基準!$C$21,IF(IF($N5600&lt;&gt;"",$N5600,$M5600)&gt;0,スコアリング基準!$C$22,0))))</f>
        <v/>
      </c>
      <c r="T5600" s="4">
        <f>IF($O5600="可",スコアリング基準!$C$23,0)</f>
        <v/>
      </c>
      <c r="U5600" s="4">
        <f>IF(OR(COUNT($K5600:$L5600)&lt;2,$K5600=0),0,IF(ABS($L5600)/$K5600&lt;=スコアリング基準!$B$24,スコアリング基準!$C$24,IF(ABS($L5600)/$K5600&lt;=スコアリング基準!$B$25,スコアリング基準!$C$25,IF(ABS($L5600)/$K5600&lt;=スコアリング基準!$B$26,スコアリング基準!$C$26,0))))</f>
        <v/>
      </c>
      <c r="V5600" s="4">
        <f>IF($P5600="なし",スコアリング基準!$C$27,0)</f>
        <v/>
      </c>
      <c r="W5600" s="4">
        <f>IF($F5600="",0,IF(ISNUMBER($F5600),IF($F5600&lt;=スコアリング基準!$B$28,スコアリング基準!$C$28,スコアリング基準!$C$29),0))</f>
        <v/>
      </c>
      <c r="X5600" s="4">
        <f>IFERROR(VLOOKUP($B5600,スコアリング基準!$A$36:$B$46,2,FALSE),0)</f>
        <v/>
      </c>
      <c r="Y5600" s="4">
        <f>SUM($S5600:$X5600)</f>
        <v/>
      </c>
      <c r="Z5600" s="4">
        <f>IF(COUNT($M5600:$N5600)=0,"データ無",IF($Y5600&gt;=スコアリング基準!$B$30,"S",IF($Y5600&gt;=スコアリング基準!$B$31,"A",IF($Y5600&gt;=スコアリング基準!$B$32,"B","C"))))</f>
        <v/>
      </c>
      <c r="AA5600">
        <f>IFERROR(INDEX(実績DB!$I$3:$I$104,MATCH($B5600&amp;$C5600,実績DB!$J$3:$J$104,0)),"")</f>
        <v/>
      </c>
    </row>
    <row r="5601">
      <c r="A5601" t="n">
        <v>5599</v>
      </c>
      <c r="B5601" t="inlineStr">
        <is>
          <t>九州</t>
        </is>
      </c>
      <c r="C5601" t="inlineStr">
        <is>
          <t>別府変電所</t>
        </is>
      </c>
      <c r="D5601" t="inlineStr">
        <is>
          <t>大分県</t>
        </is>
      </c>
      <c r="E5601" t="n">
        <v>66</v>
      </c>
      <c r="G5601" s="3" t="n">
        <v>33.305898</v>
      </c>
      <c r="H5601" s="3" t="n">
        <v>131.488008</v>
      </c>
      <c r="I5601" t="inlineStr">
        <is>
          <t>OSM実測</t>
        </is>
      </c>
      <c r="J5601" t="n">
        <v>57</v>
      </c>
      <c r="K5601" t="n">
        <v>57</v>
      </c>
      <c r="L5601" t="n">
        <v>-44</v>
      </c>
      <c r="M5601" t="n">
        <v>13</v>
      </c>
      <c r="N5601" t="n">
        <v>0</v>
      </c>
      <c r="O5601" t="inlineStr">
        <is>
          <t>不可 #4</t>
        </is>
      </c>
      <c r="P5601" t="inlineStr">
        <is>
          <t>有り</t>
        </is>
      </c>
      <c r="R5601" s="4">
        <f>IF(COUNT($M5601:$N5601)=0,"",IF(AND(IF($N5601&lt;&gt;"",$N5601,$M5601)&lt;=0,$O5601&lt;&gt;"可"),"警告",""))</f>
        <v/>
      </c>
      <c r="S5601" s="4">
        <f>IF(COUNT($M5601:$N5601)=0,0,IF(IF($N5601&lt;&gt;"",$N5601,$M5601)&gt;=スコアリング基準!$B$20,スコアリング基準!$C$20,IF(IF($N5601&lt;&gt;"",$N5601,$M5601)&gt;=スコアリング基準!$B$21,スコアリング基準!$C$21,IF(IF($N5601&lt;&gt;"",$N5601,$M5601)&gt;0,スコアリング基準!$C$22,0))))</f>
        <v/>
      </c>
      <c r="T5601" s="4">
        <f>IF($O5601="可",スコアリング基準!$C$23,0)</f>
        <v/>
      </c>
      <c r="U5601" s="4">
        <f>IF(OR(COUNT($K5601:$L5601)&lt;2,$K5601=0),0,IF(ABS($L5601)/$K5601&lt;=スコアリング基準!$B$24,スコアリング基準!$C$24,IF(ABS($L5601)/$K5601&lt;=スコアリング基準!$B$25,スコアリング基準!$C$25,IF(ABS($L5601)/$K5601&lt;=スコアリング基準!$B$26,スコアリング基準!$C$26,0))))</f>
        <v/>
      </c>
      <c r="V5601" s="4">
        <f>IF($P5601="なし",スコアリング基準!$C$27,0)</f>
        <v/>
      </c>
      <c r="W5601" s="4">
        <f>IF($F5601="",0,IF(ISNUMBER($F5601),IF($F5601&lt;=スコアリング基準!$B$28,スコアリング基準!$C$28,スコアリング基準!$C$29),0))</f>
        <v/>
      </c>
      <c r="X5601" s="4">
        <f>IFERROR(VLOOKUP($B5601,スコアリング基準!$A$36:$B$46,2,FALSE),0)</f>
        <v/>
      </c>
      <c r="Y5601" s="4">
        <f>SUM($S5601:$X5601)</f>
        <v/>
      </c>
      <c r="Z5601" s="4">
        <f>IF(COUNT($M5601:$N5601)=0,"データ無",IF($Y5601&gt;=スコアリング基準!$B$30,"S",IF($Y5601&gt;=スコアリング基準!$B$31,"A",IF($Y5601&gt;=スコアリング基準!$B$32,"B","C"))))</f>
        <v/>
      </c>
      <c r="AA5601">
        <f>IFERROR(INDEX(実績DB!$I$3:$I$104,MATCH($B5601&amp;$C5601,実績DB!$J$3:$J$104,0)),"")</f>
        <v/>
      </c>
    </row>
    <row r="5602">
      <c r="A5602" t="n">
        <v>5600</v>
      </c>
      <c r="B5602" t="inlineStr">
        <is>
          <t>九州</t>
        </is>
      </c>
      <c r="C5602" t="inlineStr">
        <is>
          <t>前松原変電所</t>
        </is>
      </c>
      <c r="D5602" t="inlineStr">
        <is>
          <t>福岡県</t>
        </is>
      </c>
      <c r="E5602" t="n">
        <v>66</v>
      </c>
      <c r="G5602" s="3" t="n">
        <v>33.64632</v>
      </c>
      <c r="H5602" s="3" t="n">
        <v>130.439309</v>
      </c>
      <c r="I5602" t="inlineStr">
        <is>
          <t>OSM実測</t>
        </is>
      </c>
      <c r="J5602" t="n">
        <v>76</v>
      </c>
      <c r="K5602" t="n">
        <v>76</v>
      </c>
      <c r="L5602" t="n">
        <v>-57</v>
      </c>
      <c r="M5602" t="n">
        <v>19</v>
      </c>
      <c r="N5602" t="n">
        <v>19</v>
      </c>
      <c r="O5602" t="inlineStr">
        <is>
          <t>不可 #4</t>
        </is>
      </c>
      <c r="P5602" t="inlineStr">
        <is>
          <t>なし</t>
        </is>
      </c>
      <c r="R5602" s="4">
        <f>IF(COUNT($M5602:$N5602)=0,"",IF(AND(IF($N5602&lt;&gt;"",$N5602,$M5602)&lt;=0,$O5602&lt;&gt;"可"),"警告",""))</f>
        <v/>
      </c>
      <c r="S5602" s="4">
        <f>IF(COUNT($M5602:$N5602)=0,0,IF(IF($N5602&lt;&gt;"",$N5602,$M5602)&gt;=スコアリング基準!$B$20,スコアリング基準!$C$20,IF(IF($N5602&lt;&gt;"",$N5602,$M5602)&gt;=スコアリング基準!$B$21,スコアリング基準!$C$21,IF(IF($N5602&lt;&gt;"",$N5602,$M5602)&gt;0,スコアリング基準!$C$22,0))))</f>
        <v/>
      </c>
      <c r="T5602" s="4">
        <f>IF($O5602="可",スコアリング基準!$C$23,0)</f>
        <v/>
      </c>
      <c r="U5602" s="4">
        <f>IF(OR(COUNT($K5602:$L5602)&lt;2,$K5602=0),0,IF(ABS($L5602)/$K5602&lt;=スコアリング基準!$B$24,スコアリング基準!$C$24,IF(ABS($L5602)/$K5602&lt;=スコアリング基準!$B$25,スコアリング基準!$C$25,IF(ABS($L5602)/$K5602&lt;=スコアリング基準!$B$26,スコアリング基準!$C$26,0))))</f>
        <v/>
      </c>
      <c r="V5602" s="4">
        <f>IF($P5602="なし",スコアリング基準!$C$27,0)</f>
        <v/>
      </c>
      <c r="W5602" s="4">
        <f>IF($F5602="",0,IF(ISNUMBER($F5602),IF($F5602&lt;=スコアリング基準!$B$28,スコアリング基準!$C$28,スコアリング基準!$C$29),0))</f>
        <v/>
      </c>
      <c r="X5602" s="4">
        <f>IFERROR(VLOOKUP($B5602,スコアリング基準!$A$36:$B$46,2,FALSE),0)</f>
        <v/>
      </c>
      <c r="Y5602" s="4">
        <f>SUM($S5602:$X5602)</f>
        <v/>
      </c>
      <c r="Z5602" s="4">
        <f>IF(COUNT($M5602:$N5602)=0,"データ無",IF($Y5602&gt;=スコアリング基準!$B$30,"S",IF($Y5602&gt;=スコアリング基準!$B$31,"A",IF($Y5602&gt;=スコアリング基準!$B$32,"B","C"))))</f>
        <v/>
      </c>
      <c r="AA5602">
        <f>IFERROR(INDEX(実績DB!$I$3:$I$104,MATCH($B5602&amp;$C5602,実績DB!$J$3:$J$104,0)),"")</f>
        <v/>
      </c>
    </row>
    <row r="5603">
      <c r="A5603" t="n">
        <v>5601</v>
      </c>
      <c r="B5603" t="inlineStr">
        <is>
          <t>九州</t>
        </is>
      </c>
      <c r="C5603" t="inlineStr">
        <is>
          <t>前田変電所</t>
        </is>
      </c>
      <c r="D5603" t="inlineStr">
        <is>
          <t>福岡県</t>
        </is>
      </c>
      <c r="E5603" t="n">
        <v>66</v>
      </c>
      <c r="G5603" s="3" t="n">
        <v>33.866529</v>
      </c>
      <c r="H5603" s="3" t="n">
        <v>130.791201</v>
      </c>
      <c r="I5603" t="inlineStr">
        <is>
          <t>OSM実測</t>
        </is>
      </c>
      <c r="J5603" t="n">
        <v>38</v>
      </c>
      <c r="K5603" t="n">
        <v>38</v>
      </c>
      <c r="L5603" t="n">
        <v>-19</v>
      </c>
      <c r="M5603" t="n">
        <v>19</v>
      </c>
      <c r="N5603" t="n">
        <v>0</v>
      </c>
      <c r="O5603" t="inlineStr">
        <is>
          <t>不可 #4</t>
        </is>
      </c>
      <c r="P5603" t="inlineStr">
        <is>
          <t>有り</t>
        </is>
      </c>
      <c r="R5603" s="4">
        <f>IF(COUNT($M5603:$N5603)=0,"",IF(AND(IF($N5603&lt;&gt;"",$N5603,$M5603)&lt;=0,$O5603&lt;&gt;"可"),"警告",""))</f>
        <v/>
      </c>
      <c r="S5603" s="4">
        <f>IF(COUNT($M5603:$N5603)=0,0,IF(IF($N5603&lt;&gt;"",$N5603,$M5603)&gt;=スコアリング基準!$B$20,スコアリング基準!$C$20,IF(IF($N5603&lt;&gt;"",$N5603,$M5603)&gt;=スコアリング基準!$B$21,スコアリング基準!$C$21,IF(IF($N5603&lt;&gt;"",$N5603,$M5603)&gt;0,スコアリング基準!$C$22,0))))</f>
        <v/>
      </c>
      <c r="T5603" s="4">
        <f>IF($O5603="可",スコアリング基準!$C$23,0)</f>
        <v/>
      </c>
      <c r="U5603" s="4">
        <f>IF(OR(COUNT($K5603:$L5603)&lt;2,$K5603=0),0,IF(ABS($L5603)/$K5603&lt;=スコアリング基準!$B$24,スコアリング基準!$C$24,IF(ABS($L5603)/$K5603&lt;=スコアリング基準!$B$25,スコアリング基準!$C$25,IF(ABS($L5603)/$K5603&lt;=スコアリング基準!$B$26,スコアリング基準!$C$26,0))))</f>
        <v/>
      </c>
      <c r="V5603" s="4">
        <f>IF($P5603="なし",スコアリング基準!$C$27,0)</f>
        <v/>
      </c>
      <c r="W5603" s="4">
        <f>IF($F5603="",0,IF(ISNUMBER($F5603),IF($F5603&lt;=スコアリング基準!$B$28,スコアリング基準!$C$28,スコアリング基準!$C$29),0))</f>
        <v/>
      </c>
      <c r="X5603" s="4">
        <f>IFERROR(VLOOKUP($B5603,スコアリング基準!$A$36:$B$46,2,FALSE),0)</f>
        <v/>
      </c>
      <c r="Y5603" s="4">
        <f>SUM($S5603:$X5603)</f>
        <v/>
      </c>
      <c r="Z5603" s="4">
        <f>IF(COUNT($M5603:$N5603)=0,"データ無",IF($Y5603&gt;=スコアリング基準!$B$30,"S",IF($Y5603&gt;=スコアリング基準!$B$31,"A",IF($Y5603&gt;=スコアリング基準!$B$32,"B","C"))))</f>
        <v/>
      </c>
      <c r="AA5603">
        <f>IFERROR(INDEX(実績DB!$I$3:$I$104,MATCH($B5603&amp;$C5603,実績DB!$J$3:$J$104,0)),"")</f>
        <v/>
      </c>
    </row>
    <row r="5604">
      <c r="A5604" t="n">
        <v>5602</v>
      </c>
      <c r="B5604" t="inlineStr">
        <is>
          <t>九州</t>
        </is>
      </c>
      <c r="C5604" t="inlineStr">
        <is>
          <t>加治木変電所</t>
        </is>
      </c>
      <c r="D5604" t="inlineStr">
        <is>
          <t>鹿児島県</t>
        </is>
      </c>
      <c r="E5604" t="n">
        <v>66</v>
      </c>
      <c r="G5604" s="3" t="n">
        <v>31.741474</v>
      </c>
      <c r="H5604" s="3" t="n">
        <v>130.656466</v>
      </c>
      <c r="I5604" t="inlineStr">
        <is>
          <t>OSM実測</t>
        </is>
      </c>
      <c r="J5604" t="n">
        <v>38</v>
      </c>
      <c r="K5604" t="n">
        <v>38</v>
      </c>
      <c r="L5604" t="n">
        <v>-29</v>
      </c>
      <c r="M5604" t="n">
        <v>11</v>
      </c>
      <c r="N5604" t="n">
        <v>7</v>
      </c>
      <c r="O5604" t="inlineStr">
        <is>
          <t>不可 #4</t>
        </is>
      </c>
      <c r="P5604" t="inlineStr">
        <is>
          <t>なし</t>
        </is>
      </c>
      <c r="R5604" s="4">
        <f>IF(COUNT($M5604:$N5604)=0,"",IF(AND(IF($N5604&lt;&gt;"",$N5604,$M5604)&lt;=0,$O5604&lt;&gt;"可"),"警告",""))</f>
        <v/>
      </c>
      <c r="S5604" s="4">
        <f>IF(COUNT($M5604:$N5604)=0,0,IF(IF($N5604&lt;&gt;"",$N5604,$M5604)&gt;=スコアリング基準!$B$20,スコアリング基準!$C$20,IF(IF($N5604&lt;&gt;"",$N5604,$M5604)&gt;=スコアリング基準!$B$21,スコアリング基準!$C$21,IF(IF($N5604&lt;&gt;"",$N5604,$M5604)&gt;0,スコアリング基準!$C$22,0))))</f>
        <v/>
      </c>
      <c r="T5604" s="4">
        <f>IF($O5604="可",スコアリング基準!$C$23,0)</f>
        <v/>
      </c>
      <c r="U5604" s="4">
        <f>IF(OR(COUNT($K5604:$L5604)&lt;2,$K5604=0),0,IF(ABS($L5604)/$K5604&lt;=スコアリング基準!$B$24,スコアリング基準!$C$24,IF(ABS($L5604)/$K5604&lt;=スコアリング基準!$B$25,スコアリング基準!$C$25,IF(ABS($L5604)/$K5604&lt;=スコアリング基準!$B$26,スコアリング基準!$C$26,0))))</f>
        <v/>
      </c>
      <c r="V5604" s="4">
        <f>IF($P5604="なし",スコアリング基準!$C$27,0)</f>
        <v/>
      </c>
      <c r="W5604" s="4">
        <f>IF($F5604="",0,IF(ISNUMBER($F5604),IF($F5604&lt;=スコアリング基準!$B$28,スコアリング基準!$C$28,スコアリング基準!$C$29),0))</f>
        <v/>
      </c>
      <c r="X5604" s="4">
        <f>IFERROR(VLOOKUP($B5604,スコアリング基準!$A$36:$B$46,2,FALSE),0)</f>
        <v/>
      </c>
      <c r="Y5604" s="4">
        <f>SUM($S5604:$X5604)</f>
        <v/>
      </c>
      <c r="Z5604" s="4">
        <f>IF(COUNT($M5604:$N5604)=0,"データ無",IF($Y5604&gt;=スコアリング基準!$B$30,"S",IF($Y5604&gt;=スコアリング基準!$B$31,"A",IF($Y5604&gt;=スコアリング基準!$B$32,"B","C"))))</f>
        <v/>
      </c>
      <c r="AA5604">
        <f>IFERROR(INDEX(実績DB!$I$3:$I$104,MATCH($B5604&amp;$C5604,実績DB!$J$3:$J$104,0)),"")</f>
        <v/>
      </c>
    </row>
    <row r="5605">
      <c r="A5605" t="n">
        <v>5603</v>
      </c>
      <c r="B5605" t="inlineStr">
        <is>
          <t>九州</t>
        </is>
      </c>
      <c r="C5605" t="inlineStr">
        <is>
          <t>北湊変電所</t>
        </is>
      </c>
      <c r="D5605" t="inlineStr">
        <is>
          <t>福岡県</t>
        </is>
      </c>
      <c r="E5605" t="n">
        <v>66</v>
      </c>
      <c r="G5605" s="3" t="n">
        <v>33.909997</v>
      </c>
      <c r="H5605" s="3" t="n">
        <v>130.810994</v>
      </c>
      <c r="I5605" t="inlineStr">
        <is>
          <t>OSM実測</t>
        </is>
      </c>
      <c r="R5605" s="4">
        <f>IF(COUNT($M5605:$N5605)=0,"",IF(AND(IF($N5605&lt;&gt;"",$N5605,$M5605)&lt;=0,$O5605&lt;&gt;"可"),"警告",""))</f>
        <v/>
      </c>
      <c r="S5605" s="4">
        <f>IF(COUNT($M5605:$N5605)=0,0,IF(IF($N5605&lt;&gt;"",$N5605,$M5605)&gt;=スコアリング基準!$B$20,スコアリング基準!$C$20,IF(IF($N5605&lt;&gt;"",$N5605,$M5605)&gt;=スコアリング基準!$B$21,スコアリング基準!$C$21,IF(IF($N5605&lt;&gt;"",$N5605,$M5605)&gt;0,スコアリング基準!$C$22,0))))</f>
        <v/>
      </c>
      <c r="T5605" s="4">
        <f>IF($O5605="可",スコアリング基準!$C$23,0)</f>
        <v/>
      </c>
      <c r="U5605" s="4">
        <f>IF(OR(COUNT($K5605:$L5605)&lt;2,$K5605=0),0,IF(ABS($L5605)/$K5605&lt;=スコアリング基準!$B$24,スコアリング基準!$C$24,IF(ABS($L5605)/$K5605&lt;=スコアリング基準!$B$25,スコアリング基準!$C$25,IF(ABS($L5605)/$K5605&lt;=スコアリング基準!$B$26,スコアリング基準!$C$26,0))))</f>
        <v/>
      </c>
      <c r="V5605" s="4">
        <f>IF($P5605="なし",スコアリング基準!$C$27,0)</f>
        <v/>
      </c>
      <c r="W5605" s="4">
        <f>IF($F5605="",0,IF(ISNUMBER($F5605),IF($F5605&lt;=スコアリング基準!$B$28,スコアリング基準!$C$28,スコアリング基準!$C$29),0))</f>
        <v/>
      </c>
      <c r="X5605" s="4">
        <f>IFERROR(VLOOKUP($B5605,スコアリング基準!$A$36:$B$46,2,FALSE),0)</f>
        <v/>
      </c>
      <c r="Y5605" s="4">
        <f>SUM($S5605:$X5605)</f>
        <v/>
      </c>
      <c r="Z5605" s="4">
        <f>IF(COUNT($M5605:$N5605)=0,"データ無",IF($Y5605&gt;=スコアリング基準!$B$30,"S",IF($Y5605&gt;=スコアリング基準!$B$31,"A",IF($Y5605&gt;=スコアリング基準!$B$32,"B","C"))))</f>
        <v/>
      </c>
      <c r="AA5605">
        <f>IFERROR(INDEX(実績DB!$I$3:$I$104,MATCH($B5605&amp;$C5605,実績DB!$J$3:$J$104,0)),"")</f>
        <v/>
      </c>
    </row>
    <row r="5606">
      <c r="A5606" t="n">
        <v>5604</v>
      </c>
      <c r="B5606" t="inlineStr">
        <is>
          <t>九州</t>
        </is>
      </c>
      <c r="C5606" t="inlineStr">
        <is>
          <t>南原変電所</t>
        </is>
      </c>
      <c r="D5606" t="inlineStr">
        <is>
          <t>福岡県</t>
        </is>
      </c>
      <c r="E5606" t="n">
        <v>66</v>
      </c>
      <c r="G5606" s="3" t="n">
        <v>33.774867</v>
      </c>
      <c r="H5606" s="3" t="n">
        <v>130.977343</v>
      </c>
      <c r="I5606" t="inlineStr">
        <is>
          <t>OSM実測</t>
        </is>
      </c>
      <c r="J5606" t="n">
        <v>38</v>
      </c>
      <c r="K5606" t="n">
        <v>38</v>
      </c>
      <c r="L5606" t="n">
        <v>-28</v>
      </c>
      <c r="M5606" t="n">
        <v>10</v>
      </c>
      <c r="N5606" t="n">
        <v>0</v>
      </c>
      <c r="O5606" t="inlineStr">
        <is>
          <t>不可 #4</t>
        </is>
      </c>
      <c r="P5606" t="inlineStr">
        <is>
          <t>有り</t>
        </is>
      </c>
      <c r="R5606" s="4">
        <f>IF(COUNT($M5606:$N5606)=0,"",IF(AND(IF($N5606&lt;&gt;"",$N5606,$M5606)&lt;=0,$O5606&lt;&gt;"可"),"警告",""))</f>
        <v/>
      </c>
      <c r="S5606" s="4">
        <f>IF(COUNT($M5606:$N5606)=0,0,IF(IF($N5606&lt;&gt;"",$N5606,$M5606)&gt;=スコアリング基準!$B$20,スコアリング基準!$C$20,IF(IF($N5606&lt;&gt;"",$N5606,$M5606)&gt;=スコアリング基準!$B$21,スコアリング基準!$C$21,IF(IF($N5606&lt;&gt;"",$N5606,$M5606)&gt;0,スコアリング基準!$C$22,0))))</f>
        <v/>
      </c>
      <c r="T5606" s="4">
        <f>IF($O5606="可",スコアリング基準!$C$23,0)</f>
        <v/>
      </c>
      <c r="U5606" s="4">
        <f>IF(OR(COUNT($K5606:$L5606)&lt;2,$K5606=0),0,IF(ABS($L5606)/$K5606&lt;=スコアリング基準!$B$24,スコアリング基準!$C$24,IF(ABS($L5606)/$K5606&lt;=スコアリング基準!$B$25,スコアリング基準!$C$25,IF(ABS($L5606)/$K5606&lt;=スコアリング基準!$B$26,スコアリング基準!$C$26,0))))</f>
        <v/>
      </c>
      <c r="V5606" s="4">
        <f>IF($P5606="なし",スコアリング基準!$C$27,0)</f>
        <v/>
      </c>
      <c r="W5606" s="4">
        <f>IF($F5606="",0,IF(ISNUMBER($F5606),IF($F5606&lt;=スコアリング基準!$B$28,スコアリング基準!$C$28,スコアリング基準!$C$29),0))</f>
        <v/>
      </c>
      <c r="X5606" s="4">
        <f>IFERROR(VLOOKUP($B5606,スコアリング基準!$A$36:$B$46,2,FALSE),0)</f>
        <v/>
      </c>
      <c r="Y5606" s="4">
        <f>SUM($S5606:$X5606)</f>
        <v/>
      </c>
      <c r="Z5606" s="4">
        <f>IF(COUNT($M5606:$N5606)=0,"データ無",IF($Y5606&gt;=スコアリング基準!$B$30,"S",IF($Y5606&gt;=スコアリング基準!$B$31,"A",IF($Y5606&gt;=スコアリング基準!$B$32,"B","C"))))</f>
        <v/>
      </c>
      <c r="AA5606">
        <f>IFERROR(INDEX(実績DB!$I$3:$I$104,MATCH($B5606&amp;$C5606,実績DB!$J$3:$J$104,0)),"")</f>
        <v/>
      </c>
    </row>
    <row r="5607">
      <c r="A5607" t="n">
        <v>5605</v>
      </c>
      <c r="B5607" t="inlineStr">
        <is>
          <t>九州</t>
        </is>
      </c>
      <c r="C5607" t="inlineStr">
        <is>
          <t>原町変電所</t>
        </is>
      </c>
      <c r="D5607" t="inlineStr">
        <is>
          <t>山口県</t>
        </is>
      </c>
      <c r="E5607" t="n">
        <v>66</v>
      </c>
      <c r="G5607" s="3" t="n">
        <v>33.896375</v>
      </c>
      <c r="H5607" s="3" t="n">
        <v>130.931075</v>
      </c>
      <c r="I5607" t="inlineStr">
        <is>
          <t>OSM実測</t>
        </is>
      </c>
      <c r="J5607" t="n">
        <v>28</v>
      </c>
      <c r="K5607" t="n">
        <v>28</v>
      </c>
      <c r="L5607" t="n">
        <v>0</v>
      </c>
      <c r="M5607" t="n">
        <v>28</v>
      </c>
      <c r="N5607" t="n">
        <v>0</v>
      </c>
      <c r="O5607" t="inlineStr">
        <is>
          <t>不可 #4</t>
        </is>
      </c>
      <c r="P5607" t="inlineStr">
        <is>
          <t>有り</t>
        </is>
      </c>
      <c r="R5607" s="4">
        <f>IF(COUNT($M5607:$N5607)=0,"",IF(AND(IF($N5607&lt;&gt;"",$N5607,$M5607)&lt;=0,$O5607&lt;&gt;"可"),"警告",""))</f>
        <v/>
      </c>
      <c r="S5607" s="4">
        <f>IF(COUNT($M5607:$N5607)=0,0,IF(IF($N5607&lt;&gt;"",$N5607,$M5607)&gt;=スコアリング基準!$B$20,スコアリング基準!$C$20,IF(IF($N5607&lt;&gt;"",$N5607,$M5607)&gt;=スコアリング基準!$B$21,スコアリング基準!$C$21,IF(IF($N5607&lt;&gt;"",$N5607,$M5607)&gt;0,スコアリング基準!$C$22,0))))</f>
        <v/>
      </c>
      <c r="T5607" s="4">
        <f>IF($O5607="可",スコアリング基準!$C$23,0)</f>
        <v/>
      </c>
      <c r="U5607" s="4">
        <f>IF(OR(COUNT($K5607:$L5607)&lt;2,$K5607=0),0,IF(ABS($L5607)/$K5607&lt;=スコアリング基準!$B$24,スコアリング基準!$C$24,IF(ABS($L5607)/$K5607&lt;=スコアリング基準!$B$25,スコアリング基準!$C$25,IF(ABS($L5607)/$K5607&lt;=スコアリング基準!$B$26,スコアリング基準!$C$26,0))))</f>
        <v/>
      </c>
      <c r="V5607" s="4">
        <f>IF($P5607="なし",スコアリング基準!$C$27,0)</f>
        <v/>
      </c>
      <c r="W5607" s="4">
        <f>IF($F5607="",0,IF(ISNUMBER($F5607),IF($F5607&lt;=スコアリング基準!$B$28,スコアリング基準!$C$28,スコアリング基準!$C$29),0))</f>
        <v/>
      </c>
      <c r="X5607" s="4">
        <f>IFERROR(VLOOKUP($B5607,スコアリング基準!$A$36:$B$46,2,FALSE),0)</f>
        <v/>
      </c>
      <c r="Y5607" s="4">
        <f>SUM($S5607:$X5607)</f>
        <v/>
      </c>
      <c r="Z5607" s="4">
        <f>IF(COUNT($M5607:$N5607)=0,"データ無",IF($Y5607&gt;=スコアリング基準!$B$30,"S",IF($Y5607&gt;=スコアリング基準!$B$31,"A",IF($Y5607&gt;=スコアリング基準!$B$32,"B","C"))))</f>
        <v/>
      </c>
      <c r="AA5607">
        <f>IFERROR(INDEX(実績DB!$I$3:$I$104,MATCH($B5607&amp;$C5607,実績DB!$J$3:$J$104,0)),"")</f>
        <v/>
      </c>
    </row>
    <row r="5608">
      <c r="A5608" t="n">
        <v>5606</v>
      </c>
      <c r="B5608" t="inlineStr">
        <is>
          <t>九州</t>
        </is>
      </c>
      <c r="C5608" t="inlineStr">
        <is>
          <t>原良変電所</t>
        </is>
      </c>
      <c r="D5608" t="inlineStr">
        <is>
          <t>鹿児島県</t>
        </is>
      </c>
      <c r="E5608" t="n">
        <v>66</v>
      </c>
      <c r="G5608" s="3" t="n">
        <v>31.597521</v>
      </c>
      <c r="H5608" s="3" t="n">
        <v>130.532362</v>
      </c>
      <c r="I5608" t="inlineStr">
        <is>
          <t>OSM実測</t>
        </is>
      </c>
      <c r="J5608" t="n">
        <v>57</v>
      </c>
      <c r="K5608" t="n">
        <v>57</v>
      </c>
      <c r="L5608" t="n">
        <v>-32</v>
      </c>
      <c r="M5608" t="n">
        <v>25</v>
      </c>
      <c r="N5608" t="n">
        <v>25</v>
      </c>
      <c r="O5608" t="inlineStr">
        <is>
          <t>不可 #4</t>
        </is>
      </c>
      <c r="P5608" t="inlineStr">
        <is>
          <t>なし</t>
        </is>
      </c>
      <c r="R5608" s="4">
        <f>IF(COUNT($M5608:$N5608)=0,"",IF(AND(IF($N5608&lt;&gt;"",$N5608,$M5608)&lt;=0,$O5608&lt;&gt;"可"),"警告",""))</f>
        <v/>
      </c>
      <c r="S5608" s="4">
        <f>IF(COUNT($M5608:$N5608)=0,0,IF(IF($N5608&lt;&gt;"",$N5608,$M5608)&gt;=スコアリング基準!$B$20,スコアリング基準!$C$20,IF(IF($N5608&lt;&gt;"",$N5608,$M5608)&gt;=スコアリング基準!$B$21,スコアリング基準!$C$21,IF(IF($N5608&lt;&gt;"",$N5608,$M5608)&gt;0,スコアリング基準!$C$22,0))))</f>
        <v/>
      </c>
      <c r="T5608" s="4">
        <f>IF($O5608="可",スコアリング基準!$C$23,0)</f>
        <v/>
      </c>
      <c r="U5608" s="4">
        <f>IF(OR(COUNT($K5608:$L5608)&lt;2,$K5608=0),0,IF(ABS($L5608)/$K5608&lt;=スコアリング基準!$B$24,スコアリング基準!$C$24,IF(ABS($L5608)/$K5608&lt;=スコアリング基準!$B$25,スコアリング基準!$C$25,IF(ABS($L5608)/$K5608&lt;=スコアリング基準!$B$26,スコアリング基準!$C$26,0))))</f>
        <v/>
      </c>
      <c r="V5608" s="4">
        <f>IF($P5608="なし",スコアリング基準!$C$27,0)</f>
        <v/>
      </c>
      <c r="W5608" s="4">
        <f>IF($F5608="",0,IF(ISNUMBER($F5608),IF($F5608&lt;=スコアリング基準!$B$28,スコアリング基準!$C$28,スコアリング基準!$C$29),0))</f>
        <v/>
      </c>
      <c r="X5608" s="4">
        <f>IFERROR(VLOOKUP($B5608,スコアリング基準!$A$36:$B$46,2,FALSE),0)</f>
        <v/>
      </c>
      <c r="Y5608" s="4">
        <f>SUM($S5608:$X5608)</f>
        <v/>
      </c>
      <c r="Z5608" s="4">
        <f>IF(COUNT($M5608:$N5608)=0,"データ無",IF($Y5608&gt;=スコアリング基準!$B$30,"S",IF($Y5608&gt;=スコアリング基準!$B$31,"A",IF($Y5608&gt;=スコアリング基準!$B$32,"B","C"))))</f>
        <v/>
      </c>
      <c r="AA5608">
        <f>IFERROR(INDEX(実績DB!$I$3:$I$104,MATCH($B5608&amp;$C5608,実績DB!$J$3:$J$104,0)),"")</f>
        <v/>
      </c>
    </row>
    <row r="5609">
      <c r="A5609" t="n">
        <v>5607</v>
      </c>
      <c r="B5609" t="inlineStr">
        <is>
          <t>九州</t>
        </is>
      </c>
      <c r="C5609" t="inlineStr">
        <is>
          <t>厳原変電所</t>
        </is>
      </c>
      <c r="D5609" t="inlineStr">
        <is>
          <t>長崎県</t>
        </is>
      </c>
      <c r="E5609" t="n">
        <v>66</v>
      </c>
      <c r="G5609" s="3" t="n">
        <v>34.216701</v>
      </c>
      <c r="H5609" s="3" t="n">
        <v>129.294415</v>
      </c>
      <c r="I5609" t="inlineStr">
        <is>
          <t>OSM実測</t>
        </is>
      </c>
      <c r="J5609" t="n">
        <v>28</v>
      </c>
      <c r="K5609" t="n">
        <v>28</v>
      </c>
      <c r="L5609" t="n">
        <v>-14</v>
      </c>
      <c r="M5609" t="n">
        <v>14</v>
      </c>
      <c r="N5609" t="n">
        <v>14</v>
      </c>
      <c r="O5609" t="inlineStr">
        <is>
          <t>不可 #4</t>
        </is>
      </c>
      <c r="P5609" t="inlineStr">
        <is>
          <t>なし</t>
        </is>
      </c>
      <c r="R5609" s="4">
        <f>IF(COUNT($M5609:$N5609)=0,"",IF(AND(IF($N5609&lt;&gt;"",$N5609,$M5609)&lt;=0,$O5609&lt;&gt;"可"),"警告",""))</f>
        <v/>
      </c>
      <c r="S5609" s="4">
        <f>IF(COUNT($M5609:$N5609)=0,0,IF(IF($N5609&lt;&gt;"",$N5609,$M5609)&gt;=スコアリング基準!$B$20,スコアリング基準!$C$20,IF(IF($N5609&lt;&gt;"",$N5609,$M5609)&gt;=スコアリング基準!$B$21,スコアリング基準!$C$21,IF(IF($N5609&lt;&gt;"",$N5609,$M5609)&gt;0,スコアリング基準!$C$22,0))))</f>
        <v/>
      </c>
      <c r="T5609" s="4">
        <f>IF($O5609="可",スコアリング基準!$C$23,0)</f>
        <v/>
      </c>
      <c r="U5609" s="4">
        <f>IF(OR(COUNT($K5609:$L5609)&lt;2,$K5609=0),0,IF(ABS($L5609)/$K5609&lt;=スコアリング基準!$B$24,スコアリング基準!$C$24,IF(ABS($L5609)/$K5609&lt;=スコアリング基準!$B$25,スコアリング基準!$C$25,IF(ABS($L5609)/$K5609&lt;=スコアリング基準!$B$26,スコアリング基準!$C$26,0))))</f>
        <v/>
      </c>
      <c r="V5609" s="4">
        <f>IF($P5609="なし",スコアリング基準!$C$27,0)</f>
        <v/>
      </c>
      <c r="W5609" s="4">
        <f>IF($F5609="",0,IF(ISNUMBER($F5609),IF($F5609&lt;=スコアリング基準!$B$28,スコアリング基準!$C$28,スコアリング基準!$C$29),0))</f>
        <v/>
      </c>
      <c r="X5609" s="4">
        <f>IFERROR(VLOOKUP($B5609,スコアリング基準!$A$36:$B$46,2,FALSE),0)</f>
        <v/>
      </c>
      <c r="Y5609" s="4">
        <f>SUM($S5609:$X5609)</f>
        <v/>
      </c>
      <c r="Z5609" s="4">
        <f>IF(COUNT($M5609:$N5609)=0,"データ無",IF($Y5609&gt;=スコアリング基準!$B$30,"S",IF($Y5609&gt;=スコアリング基準!$B$31,"A",IF($Y5609&gt;=スコアリング基準!$B$32,"B","C"))))</f>
        <v/>
      </c>
      <c r="AA5609">
        <f>IFERROR(INDEX(実績DB!$I$3:$I$104,MATCH($B5609&amp;$C5609,実績DB!$J$3:$J$104,0)),"")</f>
        <v/>
      </c>
    </row>
    <row r="5610">
      <c r="A5610" t="n">
        <v>5608</v>
      </c>
      <c r="B5610" t="inlineStr">
        <is>
          <t>九州</t>
        </is>
      </c>
      <c r="C5610" t="inlineStr">
        <is>
          <t>古月変電所</t>
        </is>
      </c>
      <c r="D5610" t="inlineStr">
        <is>
          <t>福岡県</t>
        </is>
      </c>
      <c r="E5610" t="n">
        <v>66</v>
      </c>
      <c r="G5610" s="3" t="n">
        <v>33.809711</v>
      </c>
      <c r="H5610" s="3" t="n">
        <v>130.679504</v>
      </c>
      <c r="I5610" t="inlineStr">
        <is>
          <t>OSM実測</t>
        </is>
      </c>
      <c r="J5610" t="n">
        <v>52</v>
      </c>
      <c r="K5610" t="n">
        <v>52</v>
      </c>
      <c r="L5610" t="n">
        <v>-43</v>
      </c>
      <c r="M5610" t="n">
        <v>9</v>
      </c>
      <c r="N5610" t="n">
        <v>0</v>
      </c>
      <c r="O5610" t="inlineStr">
        <is>
          <t>不可 #4</t>
        </is>
      </c>
      <c r="P5610" t="inlineStr">
        <is>
          <t>有り</t>
        </is>
      </c>
      <c r="R5610" s="4">
        <f>IF(COUNT($M5610:$N5610)=0,"",IF(AND(IF($N5610&lt;&gt;"",$N5610,$M5610)&lt;=0,$O5610&lt;&gt;"可"),"警告",""))</f>
        <v/>
      </c>
      <c r="S5610" s="4">
        <f>IF(COUNT($M5610:$N5610)=0,0,IF(IF($N5610&lt;&gt;"",$N5610,$M5610)&gt;=スコアリング基準!$B$20,スコアリング基準!$C$20,IF(IF($N5610&lt;&gt;"",$N5610,$M5610)&gt;=スコアリング基準!$B$21,スコアリング基準!$C$21,IF(IF($N5610&lt;&gt;"",$N5610,$M5610)&gt;0,スコアリング基準!$C$22,0))))</f>
        <v/>
      </c>
      <c r="T5610" s="4">
        <f>IF($O5610="可",スコアリング基準!$C$23,0)</f>
        <v/>
      </c>
      <c r="U5610" s="4">
        <f>IF(OR(COUNT($K5610:$L5610)&lt;2,$K5610=0),0,IF(ABS($L5610)/$K5610&lt;=スコアリング基準!$B$24,スコアリング基準!$C$24,IF(ABS($L5610)/$K5610&lt;=スコアリング基準!$B$25,スコアリング基準!$C$25,IF(ABS($L5610)/$K5610&lt;=スコアリング基準!$B$26,スコアリング基準!$C$26,0))))</f>
        <v/>
      </c>
      <c r="V5610" s="4">
        <f>IF($P5610="なし",スコアリング基準!$C$27,0)</f>
        <v/>
      </c>
      <c r="W5610" s="4">
        <f>IF($F5610="",0,IF(ISNUMBER($F5610),IF($F5610&lt;=スコアリング基準!$B$28,スコアリング基準!$C$28,スコアリング基準!$C$29),0))</f>
        <v/>
      </c>
      <c r="X5610" s="4">
        <f>IFERROR(VLOOKUP($B5610,スコアリング基準!$A$36:$B$46,2,FALSE),0)</f>
        <v/>
      </c>
      <c r="Y5610" s="4">
        <f>SUM($S5610:$X5610)</f>
        <v/>
      </c>
      <c r="Z5610" s="4">
        <f>IF(COUNT($M5610:$N5610)=0,"データ無",IF($Y5610&gt;=スコアリング基準!$B$30,"S",IF($Y5610&gt;=スコアリング基準!$B$31,"A",IF($Y5610&gt;=スコアリング基準!$B$32,"B","C"))))</f>
        <v/>
      </c>
      <c r="AA5610">
        <f>IFERROR(INDEX(実績DB!$I$3:$I$104,MATCH($B5610&amp;$C5610,実績DB!$J$3:$J$104,0)),"")</f>
        <v/>
      </c>
    </row>
    <row r="5611">
      <c r="A5611" t="n">
        <v>5609</v>
      </c>
      <c r="B5611" t="inlineStr">
        <is>
          <t>九州</t>
        </is>
      </c>
      <c r="C5611" t="inlineStr">
        <is>
          <t>古門戸変電所</t>
        </is>
      </c>
      <c r="D5611" t="inlineStr">
        <is>
          <t>福岡県</t>
        </is>
      </c>
      <c r="E5611" t="n">
        <v>66</v>
      </c>
      <c r="G5611" s="3" t="n">
        <v>33.59737</v>
      </c>
      <c r="H5611" s="3" t="n">
        <v>130.405244</v>
      </c>
      <c r="I5611" t="inlineStr">
        <is>
          <t>OSM実測</t>
        </is>
      </c>
      <c r="J5611" t="n">
        <v>47</v>
      </c>
      <c r="K5611" t="n">
        <v>47</v>
      </c>
      <c r="L5611" t="n">
        <v>-33</v>
      </c>
      <c r="M5611" t="n">
        <v>14</v>
      </c>
      <c r="N5611" t="n">
        <v>14</v>
      </c>
      <c r="O5611" t="inlineStr">
        <is>
          <t>不可 #4</t>
        </is>
      </c>
      <c r="P5611" t="inlineStr">
        <is>
          <t>なし</t>
        </is>
      </c>
      <c r="R5611" s="4">
        <f>IF(COUNT($M5611:$N5611)=0,"",IF(AND(IF($N5611&lt;&gt;"",$N5611,$M5611)&lt;=0,$O5611&lt;&gt;"可"),"警告",""))</f>
        <v/>
      </c>
      <c r="S5611" s="4">
        <f>IF(COUNT($M5611:$N5611)=0,0,IF(IF($N5611&lt;&gt;"",$N5611,$M5611)&gt;=スコアリング基準!$B$20,スコアリング基準!$C$20,IF(IF($N5611&lt;&gt;"",$N5611,$M5611)&gt;=スコアリング基準!$B$21,スコアリング基準!$C$21,IF(IF($N5611&lt;&gt;"",$N5611,$M5611)&gt;0,スコアリング基準!$C$22,0))))</f>
        <v/>
      </c>
      <c r="T5611" s="4">
        <f>IF($O5611="可",スコアリング基準!$C$23,0)</f>
        <v/>
      </c>
      <c r="U5611" s="4">
        <f>IF(OR(COUNT($K5611:$L5611)&lt;2,$K5611=0),0,IF(ABS($L5611)/$K5611&lt;=スコアリング基準!$B$24,スコアリング基準!$C$24,IF(ABS($L5611)/$K5611&lt;=スコアリング基準!$B$25,スコアリング基準!$C$25,IF(ABS($L5611)/$K5611&lt;=スコアリング基準!$B$26,スコアリング基準!$C$26,0))))</f>
        <v/>
      </c>
      <c r="V5611" s="4">
        <f>IF($P5611="なし",スコアリング基準!$C$27,0)</f>
        <v/>
      </c>
      <c r="W5611" s="4">
        <f>IF($F5611="",0,IF(ISNUMBER($F5611),IF($F5611&lt;=スコアリング基準!$B$28,スコアリング基準!$C$28,スコアリング基準!$C$29),0))</f>
        <v/>
      </c>
      <c r="X5611" s="4">
        <f>IFERROR(VLOOKUP($B5611,スコアリング基準!$A$36:$B$46,2,FALSE),0)</f>
        <v/>
      </c>
      <c r="Y5611" s="4">
        <f>SUM($S5611:$X5611)</f>
        <v/>
      </c>
      <c r="Z5611" s="4">
        <f>IF(COUNT($M5611:$N5611)=0,"データ無",IF($Y5611&gt;=スコアリング基準!$B$30,"S",IF($Y5611&gt;=スコアリング基準!$B$31,"A",IF($Y5611&gt;=スコアリング基準!$B$32,"B","C"))))</f>
        <v/>
      </c>
      <c r="AA5611">
        <f>IFERROR(INDEX(実績DB!$I$3:$I$104,MATCH($B5611&amp;$C5611,実績DB!$J$3:$J$104,0)),"")</f>
        <v/>
      </c>
    </row>
    <row r="5612">
      <c r="A5612" t="n">
        <v>5610</v>
      </c>
      <c r="B5612" t="inlineStr">
        <is>
          <t>九州</t>
        </is>
      </c>
      <c r="C5612" t="inlineStr">
        <is>
          <t>吉隈変電所</t>
        </is>
      </c>
      <c r="D5612" t="inlineStr">
        <is>
          <t>福岡県</t>
        </is>
      </c>
      <c r="E5612" t="n">
        <v>66</v>
      </c>
      <c r="G5612" s="3" t="n">
        <v>33.580182</v>
      </c>
      <c r="H5612" s="3" t="n">
        <v>130.705496</v>
      </c>
      <c r="I5612" t="inlineStr">
        <is>
          <t>OSM実測</t>
        </is>
      </c>
      <c r="J5612" t="n">
        <v>38</v>
      </c>
      <c r="K5612" t="n">
        <v>38</v>
      </c>
      <c r="L5612" t="n">
        <v>-38</v>
      </c>
      <c r="M5612" t="n">
        <v>0</v>
      </c>
      <c r="N5612" t="n">
        <v>0</v>
      </c>
      <c r="O5612" t="inlineStr">
        <is>
          <t>不可 #4</t>
        </is>
      </c>
      <c r="P5612" t="inlineStr">
        <is>
          <t>有り</t>
        </is>
      </c>
      <c r="R5612" s="4">
        <f>IF(COUNT($M5612:$N5612)=0,"",IF(AND(IF($N5612&lt;&gt;"",$N5612,$M5612)&lt;=0,$O5612&lt;&gt;"可"),"警告",""))</f>
        <v/>
      </c>
      <c r="S5612" s="4">
        <f>IF(COUNT($M5612:$N5612)=0,0,IF(IF($N5612&lt;&gt;"",$N5612,$M5612)&gt;=スコアリング基準!$B$20,スコアリング基準!$C$20,IF(IF($N5612&lt;&gt;"",$N5612,$M5612)&gt;=スコアリング基準!$B$21,スコアリング基準!$C$21,IF(IF($N5612&lt;&gt;"",$N5612,$M5612)&gt;0,スコアリング基準!$C$22,0))))</f>
        <v/>
      </c>
      <c r="T5612" s="4">
        <f>IF($O5612="可",スコアリング基準!$C$23,0)</f>
        <v/>
      </c>
      <c r="U5612" s="4">
        <f>IF(OR(COUNT($K5612:$L5612)&lt;2,$K5612=0),0,IF(ABS($L5612)/$K5612&lt;=スコアリング基準!$B$24,スコアリング基準!$C$24,IF(ABS($L5612)/$K5612&lt;=スコアリング基準!$B$25,スコアリング基準!$C$25,IF(ABS($L5612)/$K5612&lt;=スコアリング基準!$B$26,スコアリング基準!$C$26,0))))</f>
        <v/>
      </c>
      <c r="V5612" s="4">
        <f>IF($P5612="なし",スコアリング基準!$C$27,0)</f>
        <v/>
      </c>
      <c r="W5612" s="4">
        <f>IF($F5612="",0,IF(ISNUMBER($F5612),IF($F5612&lt;=スコアリング基準!$B$28,スコアリング基準!$C$28,スコアリング基準!$C$29),0))</f>
        <v/>
      </c>
      <c r="X5612" s="4">
        <f>IFERROR(VLOOKUP($B5612,スコアリング基準!$A$36:$B$46,2,FALSE),0)</f>
        <v/>
      </c>
      <c r="Y5612" s="4">
        <f>SUM($S5612:$X5612)</f>
        <v/>
      </c>
      <c r="Z5612" s="4">
        <f>IF(COUNT($M5612:$N5612)=0,"データ無",IF($Y5612&gt;=スコアリング基準!$B$30,"S",IF($Y5612&gt;=スコアリング基準!$B$31,"A",IF($Y5612&gt;=スコアリング基準!$B$32,"B","C"))))</f>
        <v/>
      </c>
      <c r="AA5612">
        <f>IFERROR(INDEX(実績DB!$I$3:$I$104,MATCH($B5612&amp;$C5612,実績DB!$J$3:$J$104,0)),"")</f>
        <v/>
      </c>
    </row>
    <row r="5613">
      <c r="A5613" t="n">
        <v>5611</v>
      </c>
      <c r="B5613" t="inlineStr">
        <is>
          <t>九州</t>
        </is>
      </c>
      <c r="C5613" t="inlineStr">
        <is>
          <t>名山変電所</t>
        </is>
      </c>
      <c r="D5613" t="inlineStr">
        <is>
          <t>鹿児島県</t>
        </is>
      </c>
      <c r="E5613" t="n">
        <v>66</v>
      </c>
      <c r="G5613" s="3" t="n">
        <v>31.594837</v>
      </c>
      <c r="H5613" s="3" t="n">
        <v>130.56064</v>
      </c>
      <c r="I5613" t="inlineStr">
        <is>
          <t>OSM実測</t>
        </is>
      </c>
      <c r="J5613" t="n">
        <v>66</v>
      </c>
      <c r="K5613" t="n">
        <v>66</v>
      </c>
      <c r="L5613" t="n">
        <v>-47</v>
      </c>
      <c r="M5613" t="n">
        <v>19</v>
      </c>
      <c r="N5613" t="n">
        <v>19</v>
      </c>
      <c r="O5613" t="inlineStr">
        <is>
          <t>不可 #4</t>
        </is>
      </c>
      <c r="P5613" t="inlineStr">
        <is>
          <t>なし</t>
        </is>
      </c>
      <c r="R5613" s="4">
        <f>IF(COUNT($M5613:$N5613)=0,"",IF(AND(IF($N5613&lt;&gt;"",$N5613,$M5613)&lt;=0,$O5613&lt;&gt;"可"),"警告",""))</f>
        <v/>
      </c>
      <c r="S5613" s="4">
        <f>IF(COUNT($M5613:$N5613)=0,0,IF(IF($N5613&lt;&gt;"",$N5613,$M5613)&gt;=スコアリング基準!$B$20,スコアリング基準!$C$20,IF(IF($N5613&lt;&gt;"",$N5613,$M5613)&gt;=スコアリング基準!$B$21,スコアリング基準!$C$21,IF(IF($N5613&lt;&gt;"",$N5613,$M5613)&gt;0,スコアリング基準!$C$22,0))))</f>
        <v/>
      </c>
      <c r="T5613" s="4">
        <f>IF($O5613="可",スコアリング基準!$C$23,0)</f>
        <v/>
      </c>
      <c r="U5613" s="4">
        <f>IF(OR(COUNT($K5613:$L5613)&lt;2,$K5613=0),0,IF(ABS($L5613)/$K5613&lt;=スコアリング基準!$B$24,スコアリング基準!$C$24,IF(ABS($L5613)/$K5613&lt;=スコアリング基準!$B$25,スコアリング基準!$C$25,IF(ABS($L5613)/$K5613&lt;=スコアリング基準!$B$26,スコアリング基準!$C$26,0))))</f>
        <v/>
      </c>
      <c r="V5613" s="4">
        <f>IF($P5613="なし",スコアリング基準!$C$27,0)</f>
        <v/>
      </c>
      <c r="W5613" s="4">
        <f>IF($F5613="",0,IF(ISNUMBER($F5613),IF($F5613&lt;=スコアリング基準!$B$28,スコアリング基準!$C$28,スコアリング基準!$C$29),0))</f>
        <v/>
      </c>
      <c r="X5613" s="4">
        <f>IFERROR(VLOOKUP($B5613,スコアリング基準!$A$36:$B$46,2,FALSE),0)</f>
        <v/>
      </c>
      <c r="Y5613" s="4">
        <f>SUM($S5613:$X5613)</f>
        <v/>
      </c>
      <c r="Z5613" s="4">
        <f>IF(COUNT($M5613:$N5613)=0,"データ無",IF($Y5613&gt;=スコアリング基準!$B$30,"S",IF($Y5613&gt;=スコアリング基準!$B$31,"A",IF($Y5613&gt;=スコアリング基準!$B$32,"B","C"))))</f>
        <v/>
      </c>
      <c r="AA5613">
        <f>IFERROR(INDEX(実績DB!$I$3:$I$104,MATCH($B5613&amp;$C5613,実績DB!$J$3:$J$104,0)),"")</f>
        <v/>
      </c>
    </row>
    <row r="5614">
      <c r="A5614" t="n">
        <v>5612</v>
      </c>
      <c r="B5614" t="inlineStr">
        <is>
          <t>九州</t>
        </is>
      </c>
      <c r="C5614" t="inlineStr">
        <is>
          <t>向田変電所</t>
        </is>
      </c>
      <c r="D5614" t="inlineStr">
        <is>
          <t>鹿児島県</t>
        </is>
      </c>
      <c r="E5614" t="n">
        <v>66</v>
      </c>
      <c r="G5614" s="3" t="n">
        <v>31.813635</v>
      </c>
      <c r="H5614" s="3" t="n">
        <v>130.305966</v>
      </c>
      <c r="I5614" t="inlineStr">
        <is>
          <t>OSM実測</t>
        </is>
      </c>
      <c r="J5614" t="n">
        <v>28</v>
      </c>
      <c r="K5614" t="n">
        <v>28</v>
      </c>
      <c r="L5614" t="n">
        <v>-6</v>
      </c>
      <c r="M5614" t="n">
        <v>22</v>
      </c>
      <c r="N5614" t="n">
        <v>0</v>
      </c>
      <c r="O5614" t="inlineStr">
        <is>
          <t>不可 #4</t>
        </is>
      </c>
      <c r="P5614" t="inlineStr">
        <is>
          <t>有り</t>
        </is>
      </c>
      <c r="R5614" s="4">
        <f>IF(COUNT($M5614:$N5614)=0,"",IF(AND(IF($N5614&lt;&gt;"",$N5614,$M5614)&lt;=0,$O5614&lt;&gt;"可"),"警告",""))</f>
        <v/>
      </c>
      <c r="S5614" s="4">
        <f>IF(COUNT($M5614:$N5614)=0,0,IF(IF($N5614&lt;&gt;"",$N5614,$M5614)&gt;=スコアリング基準!$B$20,スコアリング基準!$C$20,IF(IF($N5614&lt;&gt;"",$N5614,$M5614)&gt;=スコアリング基準!$B$21,スコアリング基準!$C$21,IF(IF($N5614&lt;&gt;"",$N5614,$M5614)&gt;0,スコアリング基準!$C$22,0))))</f>
        <v/>
      </c>
      <c r="T5614" s="4">
        <f>IF($O5614="可",スコアリング基準!$C$23,0)</f>
        <v/>
      </c>
      <c r="U5614" s="4">
        <f>IF(OR(COUNT($K5614:$L5614)&lt;2,$K5614=0),0,IF(ABS($L5614)/$K5614&lt;=スコアリング基準!$B$24,スコアリング基準!$C$24,IF(ABS($L5614)/$K5614&lt;=スコアリング基準!$B$25,スコアリング基準!$C$25,IF(ABS($L5614)/$K5614&lt;=スコアリング基準!$B$26,スコアリング基準!$C$26,0))))</f>
        <v/>
      </c>
      <c r="V5614" s="4">
        <f>IF($P5614="なし",スコアリング基準!$C$27,0)</f>
        <v/>
      </c>
      <c r="W5614" s="4">
        <f>IF($F5614="",0,IF(ISNUMBER($F5614),IF($F5614&lt;=スコアリング基準!$B$28,スコアリング基準!$C$28,スコアリング基準!$C$29),0))</f>
        <v/>
      </c>
      <c r="X5614" s="4">
        <f>IFERROR(VLOOKUP($B5614,スコアリング基準!$A$36:$B$46,2,FALSE),0)</f>
        <v/>
      </c>
      <c r="Y5614" s="4">
        <f>SUM($S5614:$X5614)</f>
        <v/>
      </c>
      <c r="Z5614" s="4">
        <f>IF(COUNT($M5614:$N5614)=0,"データ無",IF($Y5614&gt;=スコアリング基準!$B$30,"S",IF($Y5614&gt;=スコアリング基準!$B$31,"A",IF($Y5614&gt;=スコアリング基準!$B$32,"B","C"))))</f>
        <v/>
      </c>
      <c r="AA5614">
        <f>IFERROR(INDEX(実績DB!$I$3:$I$104,MATCH($B5614&amp;$C5614,実績DB!$J$3:$J$104,0)),"")</f>
        <v/>
      </c>
    </row>
    <row r="5615">
      <c r="A5615" t="n">
        <v>5613</v>
      </c>
      <c r="B5615" t="inlineStr">
        <is>
          <t>九州</t>
        </is>
      </c>
      <c r="C5615" t="inlineStr">
        <is>
          <t>土居町変電所</t>
        </is>
      </c>
      <c r="D5615" t="inlineStr">
        <is>
          <t>福岡県</t>
        </is>
      </c>
      <c r="E5615" t="n">
        <v>66</v>
      </c>
      <c r="G5615" s="3" t="n">
        <v>33.594282</v>
      </c>
      <c r="H5615" s="3" t="n">
        <v>130.410359</v>
      </c>
      <c r="I5615" t="inlineStr">
        <is>
          <t>OSM実測</t>
        </is>
      </c>
      <c r="J5615" t="n">
        <v>38</v>
      </c>
      <c r="K5615" t="n">
        <v>38</v>
      </c>
      <c r="L5615" t="n">
        <v>-19</v>
      </c>
      <c r="M5615" t="n">
        <v>19</v>
      </c>
      <c r="N5615" t="n">
        <v>19</v>
      </c>
      <c r="O5615" t="inlineStr">
        <is>
          <t>不可 #4</t>
        </is>
      </c>
      <c r="P5615" t="inlineStr">
        <is>
          <t>なし</t>
        </is>
      </c>
      <c r="R5615" s="4">
        <f>IF(COUNT($M5615:$N5615)=0,"",IF(AND(IF($N5615&lt;&gt;"",$N5615,$M5615)&lt;=0,$O5615&lt;&gt;"可"),"警告",""))</f>
        <v/>
      </c>
      <c r="S5615" s="4">
        <f>IF(COUNT($M5615:$N5615)=0,0,IF(IF($N5615&lt;&gt;"",$N5615,$M5615)&gt;=スコアリング基準!$B$20,スコアリング基準!$C$20,IF(IF($N5615&lt;&gt;"",$N5615,$M5615)&gt;=スコアリング基準!$B$21,スコアリング基準!$C$21,IF(IF($N5615&lt;&gt;"",$N5615,$M5615)&gt;0,スコアリング基準!$C$22,0))))</f>
        <v/>
      </c>
      <c r="T5615" s="4">
        <f>IF($O5615="可",スコアリング基準!$C$23,0)</f>
        <v/>
      </c>
      <c r="U5615" s="4">
        <f>IF(OR(COUNT($K5615:$L5615)&lt;2,$K5615=0),0,IF(ABS($L5615)/$K5615&lt;=スコアリング基準!$B$24,スコアリング基準!$C$24,IF(ABS($L5615)/$K5615&lt;=スコアリング基準!$B$25,スコアリング基準!$C$25,IF(ABS($L5615)/$K5615&lt;=スコアリング基準!$B$26,スコアリング基準!$C$26,0))))</f>
        <v/>
      </c>
      <c r="V5615" s="4">
        <f>IF($P5615="なし",スコアリング基準!$C$27,0)</f>
        <v/>
      </c>
      <c r="W5615" s="4">
        <f>IF($F5615="",0,IF(ISNUMBER($F5615),IF($F5615&lt;=スコアリング基準!$B$28,スコアリング基準!$C$28,スコアリング基準!$C$29),0))</f>
        <v/>
      </c>
      <c r="X5615" s="4">
        <f>IFERROR(VLOOKUP($B5615,スコアリング基準!$A$36:$B$46,2,FALSE),0)</f>
        <v/>
      </c>
      <c r="Y5615" s="4">
        <f>SUM($S5615:$X5615)</f>
        <v/>
      </c>
      <c r="Z5615" s="4">
        <f>IF(COUNT($M5615:$N5615)=0,"データ無",IF($Y5615&gt;=スコアリング基準!$B$30,"S",IF($Y5615&gt;=スコアリング基準!$B$31,"A",IF($Y5615&gt;=スコアリング基準!$B$32,"B","C"))))</f>
        <v/>
      </c>
      <c r="AA5615">
        <f>IFERROR(INDEX(実績DB!$I$3:$I$104,MATCH($B5615&amp;$C5615,実績DB!$J$3:$J$104,0)),"")</f>
        <v/>
      </c>
    </row>
    <row r="5616">
      <c r="A5616" t="n">
        <v>5614</v>
      </c>
      <c r="B5616" t="inlineStr">
        <is>
          <t>九州</t>
        </is>
      </c>
      <c r="C5616" t="inlineStr">
        <is>
          <t>土谷変電所</t>
        </is>
      </c>
      <c r="D5616" t="inlineStr">
        <is>
          <t>佐賀県</t>
        </is>
      </c>
      <c r="E5616" t="n">
        <v>66</v>
      </c>
      <c r="G5616" s="3" t="n">
        <v>33.38904</v>
      </c>
      <c r="H5616" s="3" t="n">
        <v>129.817381</v>
      </c>
      <c r="I5616" t="inlineStr">
        <is>
          <t>OSM実測</t>
        </is>
      </c>
      <c r="J5616" t="n">
        <v>15</v>
      </c>
      <c r="K5616" t="n">
        <v>15</v>
      </c>
      <c r="L5616" t="n">
        <v>-13</v>
      </c>
      <c r="M5616" t="n">
        <v>2</v>
      </c>
      <c r="N5616" t="n">
        <v>0</v>
      </c>
      <c r="O5616" t="inlineStr">
        <is>
          <t>不可 #4</t>
        </is>
      </c>
      <c r="P5616" t="inlineStr">
        <is>
          <t>有り</t>
        </is>
      </c>
      <c r="R5616" s="4">
        <f>IF(COUNT($M5616:$N5616)=0,"",IF(AND(IF($N5616&lt;&gt;"",$N5616,$M5616)&lt;=0,$O5616&lt;&gt;"可"),"警告",""))</f>
        <v/>
      </c>
      <c r="S5616" s="4">
        <f>IF(COUNT($M5616:$N5616)=0,0,IF(IF($N5616&lt;&gt;"",$N5616,$M5616)&gt;=スコアリング基準!$B$20,スコアリング基準!$C$20,IF(IF($N5616&lt;&gt;"",$N5616,$M5616)&gt;=スコアリング基準!$B$21,スコアリング基準!$C$21,IF(IF($N5616&lt;&gt;"",$N5616,$M5616)&gt;0,スコアリング基準!$C$22,0))))</f>
        <v/>
      </c>
      <c r="T5616" s="4">
        <f>IF($O5616="可",スコアリング基準!$C$23,0)</f>
        <v/>
      </c>
      <c r="U5616" s="4">
        <f>IF(OR(COUNT($K5616:$L5616)&lt;2,$K5616=0),0,IF(ABS($L5616)/$K5616&lt;=スコアリング基準!$B$24,スコアリング基準!$C$24,IF(ABS($L5616)/$K5616&lt;=スコアリング基準!$B$25,スコアリング基準!$C$25,IF(ABS($L5616)/$K5616&lt;=スコアリング基準!$B$26,スコアリング基準!$C$26,0))))</f>
        <v/>
      </c>
      <c r="V5616" s="4">
        <f>IF($P5616="なし",スコアリング基準!$C$27,0)</f>
        <v/>
      </c>
      <c r="W5616" s="4">
        <f>IF($F5616="",0,IF(ISNUMBER($F5616),IF($F5616&lt;=スコアリング基準!$B$28,スコアリング基準!$C$28,スコアリング基準!$C$29),0))</f>
        <v/>
      </c>
      <c r="X5616" s="4">
        <f>IFERROR(VLOOKUP($B5616,スコアリング基準!$A$36:$B$46,2,FALSE),0)</f>
        <v/>
      </c>
      <c r="Y5616" s="4">
        <f>SUM($S5616:$X5616)</f>
        <v/>
      </c>
      <c r="Z5616" s="4">
        <f>IF(COUNT($M5616:$N5616)=0,"データ無",IF($Y5616&gt;=スコアリング基準!$B$30,"S",IF($Y5616&gt;=スコアリング基準!$B$31,"A",IF($Y5616&gt;=スコアリング基準!$B$32,"B","C"))))</f>
        <v/>
      </c>
      <c r="AA5616">
        <f>IFERROR(INDEX(実績DB!$I$3:$I$104,MATCH($B5616&amp;$C5616,実績DB!$J$3:$J$104,0)),"")</f>
        <v/>
      </c>
    </row>
    <row r="5617">
      <c r="A5617" t="n">
        <v>5615</v>
      </c>
      <c r="B5617" t="inlineStr">
        <is>
          <t>九州</t>
        </is>
      </c>
      <c r="C5617" t="inlineStr">
        <is>
          <t>坪井変電所</t>
        </is>
      </c>
      <c r="D5617" t="inlineStr">
        <is>
          <t>熊本県</t>
        </is>
      </c>
      <c r="E5617" t="n">
        <v>66</v>
      </c>
      <c r="G5617" s="3" t="n">
        <v>32.80934</v>
      </c>
      <c r="H5617" s="3" t="n">
        <v>130.714537</v>
      </c>
      <c r="I5617" t="inlineStr">
        <is>
          <t>OSM実測</t>
        </is>
      </c>
      <c r="J5617" t="n">
        <v>57</v>
      </c>
      <c r="K5617" t="n">
        <v>57</v>
      </c>
      <c r="L5617" t="n">
        <v>-29</v>
      </c>
      <c r="M5617" t="n">
        <v>28</v>
      </c>
      <c r="N5617" t="n">
        <v>28</v>
      </c>
      <c r="O5617" t="inlineStr">
        <is>
          <t>不可 #4</t>
        </is>
      </c>
      <c r="P5617" t="inlineStr">
        <is>
          <t>なし</t>
        </is>
      </c>
      <c r="R5617" s="4">
        <f>IF(COUNT($M5617:$N5617)=0,"",IF(AND(IF($N5617&lt;&gt;"",$N5617,$M5617)&lt;=0,$O5617&lt;&gt;"可"),"警告",""))</f>
        <v/>
      </c>
      <c r="S5617" s="4">
        <f>IF(COUNT($M5617:$N5617)=0,0,IF(IF($N5617&lt;&gt;"",$N5617,$M5617)&gt;=スコアリング基準!$B$20,スコアリング基準!$C$20,IF(IF($N5617&lt;&gt;"",$N5617,$M5617)&gt;=スコアリング基準!$B$21,スコアリング基準!$C$21,IF(IF($N5617&lt;&gt;"",$N5617,$M5617)&gt;0,スコアリング基準!$C$22,0))))</f>
        <v/>
      </c>
      <c r="T5617" s="4">
        <f>IF($O5617="可",スコアリング基準!$C$23,0)</f>
        <v/>
      </c>
      <c r="U5617" s="4">
        <f>IF(OR(COUNT($K5617:$L5617)&lt;2,$K5617=0),0,IF(ABS($L5617)/$K5617&lt;=スコアリング基準!$B$24,スコアリング基準!$C$24,IF(ABS($L5617)/$K5617&lt;=スコアリング基準!$B$25,スコアリング基準!$C$25,IF(ABS($L5617)/$K5617&lt;=スコアリング基準!$B$26,スコアリング基準!$C$26,0))))</f>
        <v/>
      </c>
      <c r="V5617" s="4">
        <f>IF($P5617="なし",スコアリング基準!$C$27,0)</f>
        <v/>
      </c>
      <c r="W5617" s="4">
        <f>IF($F5617="",0,IF(ISNUMBER($F5617),IF($F5617&lt;=スコアリング基準!$B$28,スコアリング基準!$C$28,スコアリング基準!$C$29),0))</f>
        <v/>
      </c>
      <c r="X5617" s="4">
        <f>IFERROR(VLOOKUP($B5617,スコアリング基準!$A$36:$B$46,2,FALSE),0)</f>
        <v/>
      </c>
      <c r="Y5617" s="4">
        <f>SUM($S5617:$X5617)</f>
        <v/>
      </c>
      <c r="Z5617" s="4">
        <f>IF(COUNT($M5617:$N5617)=0,"データ無",IF($Y5617&gt;=スコアリング基準!$B$30,"S",IF($Y5617&gt;=スコアリング基準!$B$31,"A",IF($Y5617&gt;=スコアリング基準!$B$32,"B","C"))))</f>
        <v/>
      </c>
      <c r="AA5617">
        <f>IFERROR(INDEX(実績DB!$I$3:$I$104,MATCH($B5617&amp;$C5617,実績DB!$J$3:$J$104,0)),"")</f>
        <v/>
      </c>
    </row>
    <row r="5618">
      <c r="A5618" t="n">
        <v>5616</v>
      </c>
      <c r="B5618" t="inlineStr">
        <is>
          <t>九州</t>
        </is>
      </c>
      <c r="C5618" t="inlineStr">
        <is>
          <t>城山変電所</t>
        </is>
      </c>
      <c r="D5618" t="inlineStr">
        <is>
          <t>鹿児島県</t>
        </is>
      </c>
      <c r="E5618" t="n">
        <v>66</v>
      </c>
      <c r="G5618" s="3" t="n">
        <v>31.591086</v>
      </c>
      <c r="H5618" s="3" t="n">
        <v>130.54845</v>
      </c>
      <c r="I5618" t="inlineStr">
        <is>
          <t>OSM実測</t>
        </is>
      </c>
      <c r="J5618" t="n">
        <v>57</v>
      </c>
      <c r="K5618" t="n">
        <v>57</v>
      </c>
      <c r="L5618" t="n">
        <v>-29</v>
      </c>
      <c r="M5618" t="n">
        <v>28</v>
      </c>
      <c r="N5618" t="n">
        <v>28</v>
      </c>
      <c r="O5618" t="inlineStr">
        <is>
          <t>不可 #4</t>
        </is>
      </c>
      <c r="P5618" t="inlineStr">
        <is>
          <t>なし</t>
        </is>
      </c>
      <c r="R5618" s="4">
        <f>IF(COUNT($M5618:$N5618)=0,"",IF(AND(IF($N5618&lt;&gt;"",$N5618,$M5618)&lt;=0,$O5618&lt;&gt;"可"),"警告",""))</f>
        <v/>
      </c>
      <c r="S5618" s="4">
        <f>IF(COUNT($M5618:$N5618)=0,0,IF(IF($N5618&lt;&gt;"",$N5618,$M5618)&gt;=スコアリング基準!$B$20,スコアリング基準!$C$20,IF(IF($N5618&lt;&gt;"",$N5618,$M5618)&gt;=スコアリング基準!$B$21,スコアリング基準!$C$21,IF(IF($N5618&lt;&gt;"",$N5618,$M5618)&gt;0,スコアリング基準!$C$22,0))))</f>
        <v/>
      </c>
      <c r="T5618" s="4">
        <f>IF($O5618="可",スコアリング基準!$C$23,0)</f>
        <v/>
      </c>
      <c r="U5618" s="4">
        <f>IF(OR(COUNT($K5618:$L5618)&lt;2,$K5618=0),0,IF(ABS($L5618)/$K5618&lt;=スコアリング基準!$B$24,スコアリング基準!$C$24,IF(ABS($L5618)/$K5618&lt;=スコアリング基準!$B$25,スコアリング基準!$C$25,IF(ABS($L5618)/$K5618&lt;=スコアリング基準!$B$26,スコアリング基準!$C$26,0))))</f>
        <v/>
      </c>
      <c r="V5618" s="4">
        <f>IF($P5618="なし",スコアリング基準!$C$27,0)</f>
        <v/>
      </c>
      <c r="W5618" s="4">
        <f>IF($F5618="",0,IF(ISNUMBER($F5618),IF($F5618&lt;=スコアリング基準!$B$28,スコアリング基準!$C$28,スコアリング基準!$C$29),0))</f>
        <v/>
      </c>
      <c r="X5618" s="4">
        <f>IFERROR(VLOOKUP($B5618,スコアリング基準!$A$36:$B$46,2,FALSE),0)</f>
        <v/>
      </c>
      <c r="Y5618" s="4">
        <f>SUM($S5618:$X5618)</f>
        <v/>
      </c>
      <c r="Z5618" s="4">
        <f>IF(COUNT($M5618:$N5618)=0,"データ無",IF($Y5618&gt;=スコアリング基準!$B$30,"S",IF($Y5618&gt;=スコアリング基準!$B$31,"A",IF($Y5618&gt;=スコアリング基準!$B$32,"B","C"))))</f>
        <v/>
      </c>
      <c r="AA5618">
        <f>IFERROR(INDEX(実績DB!$I$3:$I$104,MATCH($B5618&amp;$C5618,実績DB!$J$3:$J$104,0)),"")</f>
        <v/>
      </c>
    </row>
    <row r="5619">
      <c r="A5619" t="n">
        <v>5617</v>
      </c>
      <c r="B5619" t="inlineStr">
        <is>
          <t>九州</t>
        </is>
      </c>
      <c r="C5619" t="inlineStr">
        <is>
          <t>城町変電所</t>
        </is>
      </c>
      <c r="D5619" t="inlineStr">
        <is>
          <t>大分県</t>
        </is>
      </c>
      <c r="E5619" t="n">
        <v>66</v>
      </c>
      <c r="G5619" s="3" t="n">
        <v>33.328844</v>
      </c>
      <c r="H5619" s="3" t="n">
        <v>130.944603</v>
      </c>
      <c r="I5619" t="inlineStr">
        <is>
          <t>OSM実測</t>
        </is>
      </c>
      <c r="J5619" t="n">
        <v>38</v>
      </c>
      <c r="K5619" t="n">
        <v>38</v>
      </c>
      <c r="L5619" t="n">
        <v>-23</v>
      </c>
      <c r="M5619" t="n">
        <v>15</v>
      </c>
      <c r="N5619" t="n">
        <v>0</v>
      </c>
      <c r="O5619" t="inlineStr">
        <is>
          <t>不可 #4</t>
        </is>
      </c>
      <c r="P5619" t="inlineStr">
        <is>
          <t>有り</t>
        </is>
      </c>
      <c r="R5619" s="4">
        <f>IF(COUNT($M5619:$N5619)=0,"",IF(AND(IF($N5619&lt;&gt;"",$N5619,$M5619)&lt;=0,$O5619&lt;&gt;"可"),"警告",""))</f>
        <v/>
      </c>
      <c r="S5619" s="4">
        <f>IF(COUNT($M5619:$N5619)=0,0,IF(IF($N5619&lt;&gt;"",$N5619,$M5619)&gt;=スコアリング基準!$B$20,スコアリング基準!$C$20,IF(IF($N5619&lt;&gt;"",$N5619,$M5619)&gt;=スコアリング基準!$B$21,スコアリング基準!$C$21,IF(IF($N5619&lt;&gt;"",$N5619,$M5619)&gt;0,スコアリング基準!$C$22,0))))</f>
        <v/>
      </c>
      <c r="T5619" s="4">
        <f>IF($O5619="可",スコアリング基準!$C$23,0)</f>
        <v/>
      </c>
      <c r="U5619" s="4">
        <f>IF(OR(COUNT($K5619:$L5619)&lt;2,$K5619=0),0,IF(ABS($L5619)/$K5619&lt;=スコアリング基準!$B$24,スコアリング基準!$C$24,IF(ABS($L5619)/$K5619&lt;=スコアリング基準!$B$25,スコアリング基準!$C$25,IF(ABS($L5619)/$K5619&lt;=スコアリング基準!$B$26,スコアリング基準!$C$26,0))))</f>
        <v/>
      </c>
      <c r="V5619" s="4">
        <f>IF($P5619="なし",スコアリング基準!$C$27,0)</f>
        <v/>
      </c>
      <c r="W5619" s="4">
        <f>IF($F5619="",0,IF(ISNUMBER($F5619),IF($F5619&lt;=スコアリング基準!$B$28,スコアリング基準!$C$28,スコアリング基準!$C$29),0))</f>
        <v/>
      </c>
      <c r="X5619" s="4">
        <f>IFERROR(VLOOKUP($B5619,スコアリング基準!$A$36:$B$46,2,FALSE),0)</f>
        <v/>
      </c>
      <c r="Y5619" s="4">
        <f>SUM($S5619:$X5619)</f>
        <v/>
      </c>
      <c r="Z5619" s="4">
        <f>IF(COUNT($M5619:$N5619)=0,"データ無",IF($Y5619&gt;=スコアリング基準!$B$30,"S",IF($Y5619&gt;=スコアリング基準!$B$31,"A",IF($Y5619&gt;=スコアリング基準!$B$32,"B","C"))))</f>
        <v/>
      </c>
      <c r="AA5619">
        <f>IFERROR(INDEX(実績DB!$I$3:$I$104,MATCH($B5619&amp;$C5619,実績DB!$J$3:$J$104,0)),"")</f>
        <v/>
      </c>
    </row>
    <row r="5620">
      <c r="A5620" t="n">
        <v>5618</v>
      </c>
      <c r="B5620" t="inlineStr">
        <is>
          <t>九州</t>
        </is>
      </c>
      <c r="C5620" t="inlineStr">
        <is>
          <t>堺町変電所</t>
        </is>
      </c>
      <c r="D5620" t="inlineStr">
        <is>
          <t>福岡県</t>
        </is>
      </c>
      <c r="E5620" t="n">
        <v>66</v>
      </c>
      <c r="G5620" s="3" t="n">
        <v>33.881616</v>
      </c>
      <c r="H5620" s="3" t="n">
        <v>130.883516</v>
      </c>
      <c r="I5620" t="inlineStr">
        <is>
          <t>OSM実測</t>
        </is>
      </c>
      <c r="J5620" t="n">
        <v>47</v>
      </c>
      <c r="K5620" t="n">
        <v>47</v>
      </c>
      <c r="L5620" t="n">
        <v>-24</v>
      </c>
      <c r="M5620" t="n">
        <v>23</v>
      </c>
      <c r="N5620" t="n">
        <v>0</v>
      </c>
      <c r="O5620" t="inlineStr">
        <is>
          <t>不可 #4</t>
        </is>
      </c>
      <c r="P5620" t="inlineStr">
        <is>
          <t>有り</t>
        </is>
      </c>
      <c r="R5620" s="4">
        <f>IF(COUNT($M5620:$N5620)=0,"",IF(AND(IF($N5620&lt;&gt;"",$N5620,$M5620)&lt;=0,$O5620&lt;&gt;"可"),"警告",""))</f>
        <v/>
      </c>
      <c r="S5620" s="4">
        <f>IF(COUNT($M5620:$N5620)=0,0,IF(IF($N5620&lt;&gt;"",$N5620,$M5620)&gt;=スコアリング基準!$B$20,スコアリング基準!$C$20,IF(IF($N5620&lt;&gt;"",$N5620,$M5620)&gt;=スコアリング基準!$B$21,スコアリング基準!$C$21,IF(IF($N5620&lt;&gt;"",$N5620,$M5620)&gt;0,スコアリング基準!$C$22,0))))</f>
        <v/>
      </c>
      <c r="T5620" s="4">
        <f>IF($O5620="可",スコアリング基準!$C$23,0)</f>
        <v/>
      </c>
      <c r="U5620" s="4">
        <f>IF(OR(COUNT($K5620:$L5620)&lt;2,$K5620=0),0,IF(ABS($L5620)/$K5620&lt;=スコアリング基準!$B$24,スコアリング基準!$C$24,IF(ABS($L5620)/$K5620&lt;=スコアリング基準!$B$25,スコアリング基準!$C$25,IF(ABS($L5620)/$K5620&lt;=スコアリング基準!$B$26,スコアリング基準!$C$26,0))))</f>
        <v/>
      </c>
      <c r="V5620" s="4">
        <f>IF($P5620="なし",スコアリング基準!$C$27,0)</f>
        <v/>
      </c>
      <c r="W5620" s="4">
        <f>IF($F5620="",0,IF(ISNUMBER($F5620),IF($F5620&lt;=スコアリング基準!$B$28,スコアリング基準!$C$28,スコアリング基準!$C$29),0))</f>
        <v/>
      </c>
      <c r="X5620" s="4">
        <f>IFERROR(VLOOKUP($B5620,スコアリング基準!$A$36:$B$46,2,FALSE),0)</f>
        <v/>
      </c>
      <c r="Y5620" s="4">
        <f>SUM($S5620:$X5620)</f>
        <v/>
      </c>
      <c r="Z5620" s="4">
        <f>IF(COUNT($M5620:$N5620)=0,"データ無",IF($Y5620&gt;=スコアリング基準!$B$30,"S",IF($Y5620&gt;=スコアリング基準!$B$31,"A",IF($Y5620&gt;=スコアリング基準!$B$32,"B","C"))))</f>
        <v/>
      </c>
      <c r="AA5620">
        <f>IFERROR(INDEX(実績DB!$I$3:$I$104,MATCH($B5620&amp;$C5620,実績DB!$J$3:$J$104,0)),"")</f>
        <v/>
      </c>
    </row>
    <row r="5621">
      <c r="A5621" t="n">
        <v>5619</v>
      </c>
      <c r="B5621" t="inlineStr">
        <is>
          <t>九州</t>
        </is>
      </c>
      <c r="C5621" t="inlineStr">
        <is>
          <t>壱岐変電所</t>
        </is>
      </c>
      <c r="D5621" t="inlineStr">
        <is>
          <t>福岡県</t>
        </is>
      </c>
      <c r="E5621" t="n">
        <v>66</v>
      </c>
      <c r="G5621" s="3" t="n">
        <v>33.557113</v>
      </c>
      <c r="H5621" s="3" t="n">
        <v>130.311439</v>
      </c>
      <c r="I5621" t="inlineStr">
        <is>
          <t>OSM実測</t>
        </is>
      </c>
      <c r="J5621" t="n">
        <v>57</v>
      </c>
      <c r="K5621" t="n">
        <v>57</v>
      </c>
      <c r="L5621" t="n">
        <v>-35</v>
      </c>
      <c r="M5621" t="n">
        <v>20</v>
      </c>
      <c r="N5621" t="n">
        <v>20</v>
      </c>
      <c r="O5621" t="inlineStr">
        <is>
          <t>不可 #4</t>
        </is>
      </c>
      <c r="P5621" t="inlineStr">
        <is>
          <t>なし</t>
        </is>
      </c>
      <c r="R5621" s="4">
        <f>IF(COUNT($M5621:$N5621)=0,"",IF(AND(IF($N5621&lt;&gt;"",$N5621,$M5621)&lt;=0,$O5621&lt;&gt;"可"),"警告",""))</f>
        <v/>
      </c>
      <c r="S5621" s="4">
        <f>IF(COUNT($M5621:$N5621)=0,0,IF(IF($N5621&lt;&gt;"",$N5621,$M5621)&gt;=スコアリング基準!$B$20,スコアリング基準!$C$20,IF(IF($N5621&lt;&gt;"",$N5621,$M5621)&gt;=スコアリング基準!$B$21,スコアリング基準!$C$21,IF(IF($N5621&lt;&gt;"",$N5621,$M5621)&gt;0,スコアリング基準!$C$22,0))))</f>
        <v/>
      </c>
      <c r="T5621" s="4">
        <f>IF($O5621="可",スコアリング基準!$C$23,0)</f>
        <v/>
      </c>
      <c r="U5621" s="4">
        <f>IF(OR(COUNT($K5621:$L5621)&lt;2,$K5621=0),0,IF(ABS($L5621)/$K5621&lt;=スコアリング基準!$B$24,スコアリング基準!$C$24,IF(ABS($L5621)/$K5621&lt;=スコアリング基準!$B$25,スコアリング基準!$C$25,IF(ABS($L5621)/$K5621&lt;=スコアリング基準!$B$26,スコアリング基準!$C$26,0))))</f>
        <v/>
      </c>
      <c r="V5621" s="4">
        <f>IF($P5621="なし",スコアリング基準!$C$27,0)</f>
        <v/>
      </c>
      <c r="W5621" s="4">
        <f>IF($F5621="",0,IF(ISNUMBER($F5621),IF($F5621&lt;=スコアリング基準!$B$28,スコアリング基準!$C$28,スコアリング基準!$C$29),0))</f>
        <v/>
      </c>
      <c r="X5621" s="4">
        <f>IFERROR(VLOOKUP($B5621,スコアリング基準!$A$36:$B$46,2,FALSE),0)</f>
        <v/>
      </c>
      <c r="Y5621" s="4">
        <f>SUM($S5621:$X5621)</f>
        <v/>
      </c>
      <c r="Z5621" s="4">
        <f>IF(COUNT($M5621:$N5621)=0,"データ無",IF($Y5621&gt;=スコアリング基準!$B$30,"S",IF($Y5621&gt;=スコアリング基準!$B$31,"A",IF($Y5621&gt;=スコアリング基準!$B$32,"B","C"))))</f>
        <v/>
      </c>
      <c r="AA5621">
        <f>IFERROR(INDEX(実績DB!$I$3:$I$104,MATCH($B5621&amp;$C5621,実績DB!$J$3:$J$104,0)),"")</f>
        <v/>
      </c>
    </row>
    <row r="5622">
      <c r="A5622" t="n">
        <v>5620</v>
      </c>
      <c r="B5622" t="inlineStr">
        <is>
          <t>九州</t>
        </is>
      </c>
      <c r="C5622" t="inlineStr">
        <is>
          <t>多の津変電所</t>
        </is>
      </c>
      <c r="D5622" t="inlineStr">
        <is>
          <t>福岡県</t>
        </is>
      </c>
      <c r="E5622" t="n">
        <v>66</v>
      </c>
      <c r="G5622" s="3" t="n">
        <v>33.622888</v>
      </c>
      <c r="H5622" s="3" t="n">
        <v>130.438132</v>
      </c>
      <c r="I5622" t="inlineStr">
        <is>
          <t>OSM実測</t>
        </is>
      </c>
      <c r="J5622" t="n">
        <v>28</v>
      </c>
      <c r="K5622" t="n">
        <v>28</v>
      </c>
      <c r="L5622" t="n">
        <v>0</v>
      </c>
      <c r="M5622" t="n">
        <v>28</v>
      </c>
      <c r="N5622" t="n">
        <v>28</v>
      </c>
      <c r="O5622" t="inlineStr">
        <is>
          <t>不可 #4</t>
        </is>
      </c>
      <c r="P5622" t="inlineStr">
        <is>
          <t>なし</t>
        </is>
      </c>
      <c r="R5622" s="4">
        <f>IF(COUNT($M5622:$N5622)=0,"",IF(AND(IF($N5622&lt;&gt;"",$N5622,$M5622)&lt;=0,$O5622&lt;&gt;"可"),"警告",""))</f>
        <v/>
      </c>
      <c r="S5622" s="4">
        <f>IF(COUNT($M5622:$N5622)=0,0,IF(IF($N5622&lt;&gt;"",$N5622,$M5622)&gt;=スコアリング基準!$B$20,スコアリング基準!$C$20,IF(IF($N5622&lt;&gt;"",$N5622,$M5622)&gt;=スコアリング基準!$B$21,スコアリング基準!$C$21,IF(IF($N5622&lt;&gt;"",$N5622,$M5622)&gt;0,スコアリング基準!$C$22,0))))</f>
        <v/>
      </c>
      <c r="T5622" s="4">
        <f>IF($O5622="可",スコアリング基準!$C$23,0)</f>
        <v/>
      </c>
      <c r="U5622" s="4">
        <f>IF(OR(COUNT($K5622:$L5622)&lt;2,$K5622=0),0,IF(ABS($L5622)/$K5622&lt;=スコアリング基準!$B$24,スコアリング基準!$C$24,IF(ABS($L5622)/$K5622&lt;=スコアリング基準!$B$25,スコアリング基準!$C$25,IF(ABS($L5622)/$K5622&lt;=スコアリング基準!$B$26,スコアリング基準!$C$26,0))))</f>
        <v/>
      </c>
      <c r="V5622" s="4">
        <f>IF($P5622="なし",スコアリング基準!$C$27,0)</f>
        <v/>
      </c>
      <c r="W5622" s="4">
        <f>IF($F5622="",0,IF(ISNUMBER($F5622),IF($F5622&lt;=スコアリング基準!$B$28,スコアリング基準!$C$28,スコアリング基準!$C$29),0))</f>
        <v/>
      </c>
      <c r="X5622" s="4">
        <f>IFERROR(VLOOKUP($B5622,スコアリング基準!$A$36:$B$46,2,FALSE),0)</f>
        <v/>
      </c>
      <c r="Y5622" s="4">
        <f>SUM($S5622:$X5622)</f>
        <v/>
      </c>
      <c r="Z5622" s="4">
        <f>IF(COUNT($M5622:$N5622)=0,"データ無",IF($Y5622&gt;=スコアリング基準!$B$30,"S",IF($Y5622&gt;=スコアリング基準!$B$31,"A",IF($Y5622&gt;=スコアリング基準!$B$32,"B","C"))))</f>
        <v/>
      </c>
      <c r="AA5622">
        <f>IFERROR(INDEX(実績DB!$I$3:$I$104,MATCH($B5622&amp;$C5622,実績DB!$J$3:$J$104,0)),"")</f>
        <v/>
      </c>
    </row>
    <row r="5623">
      <c r="A5623" t="n">
        <v>5621</v>
      </c>
      <c r="B5623" t="inlineStr">
        <is>
          <t>九州</t>
        </is>
      </c>
      <c r="C5623" t="inlineStr">
        <is>
          <t>多良木変電所</t>
        </is>
      </c>
      <c r="D5623" t="inlineStr">
        <is>
          <t>熊本県</t>
        </is>
      </c>
      <c r="E5623" t="n">
        <v>66</v>
      </c>
      <c r="G5623" s="3" t="n">
        <v>32.268454</v>
      </c>
      <c r="H5623" s="3" t="n">
        <v>130.940246</v>
      </c>
      <c r="I5623" t="inlineStr">
        <is>
          <t>OSM実測</t>
        </is>
      </c>
      <c r="J5623" t="n">
        <v>38</v>
      </c>
      <c r="K5623" t="n">
        <v>38</v>
      </c>
      <c r="L5623" t="n">
        <v>-38</v>
      </c>
      <c r="M5623" t="n">
        <v>0</v>
      </c>
      <c r="N5623" t="n">
        <v>0</v>
      </c>
      <c r="O5623" t="inlineStr">
        <is>
          <t>不可 #4</t>
        </is>
      </c>
      <c r="P5623" t="inlineStr">
        <is>
          <t>有り</t>
        </is>
      </c>
      <c r="R5623" s="4">
        <f>IF(COUNT($M5623:$N5623)=0,"",IF(AND(IF($N5623&lt;&gt;"",$N5623,$M5623)&lt;=0,$O5623&lt;&gt;"可"),"警告",""))</f>
        <v/>
      </c>
      <c r="S5623" s="4">
        <f>IF(COUNT($M5623:$N5623)=0,0,IF(IF($N5623&lt;&gt;"",$N5623,$M5623)&gt;=スコアリング基準!$B$20,スコアリング基準!$C$20,IF(IF($N5623&lt;&gt;"",$N5623,$M5623)&gt;=スコアリング基準!$B$21,スコアリング基準!$C$21,IF(IF($N5623&lt;&gt;"",$N5623,$M5623)&gt;0,スコアリング基準!$C$22,0))))</f>
        <v/>
      </c>
      <c r="T5623" s="4">
        <f>IF($O5623="可",スコアリング基準!$C$23,0)</f>
        <v/>
      </c>
      <c r="U5623" s="4">
        <f>IF(OR(COUNT($K5623:$L5623)&lt;2,$K5623=0),0,IF(ABS($L5623)/$K5623&lt;=スコアリング基準!$B$24,スコアリング基準!$C$24,IF(ABS($L5623)/$K5623&lt;=スコアリング基準!$B$25,スコアリング基準!$C$25,IF(ABS($L5623)/$K5623&lt;=スコアリング基準!$B$26,スコアリング基準!$C$26,0))))</f>
        <v/>
      </c>
      <c r="V5623" s="4">
        <f>IF($P5623="なし",スコアリング基準!$C$27,0)</f>
        <v/>
      </c>
      <c r="W5623" s="4">
        <f>IF($F5623="",0,IF(ISNUMBER($F5623),IF($F5623&lt;=スコアリング基準!$B$28,スコアリング基準!$C$28,スコアリング基準!$C$29),0))</f>
        <v/>
      </c>
      <c r="X5623" s="4">
        <f>IFERROR(VLOOKUP($B5623,スコアリング基準!$A$36:$B$46,2,FALSE),0)</f>
        <v/>
      </c>
      <c r="Y5623" s="4">
        <f>SUM($S5623:$X5623)</f>
        <v/>
      </c>
      <c r="Z5623" s="4">
        <f>IF(COUNT($M5623:$N5623)=0,"データ無",IF($Y5623&gt;=スコアリング基準!$B$30,"S",IF($Y5623&gt;=スコアリング基準!$B$31,"A",IF($Y5623&gt;=スコアリング基準!$B$32,"B","C"))))</f>
        <v/>
      </c>
      <c r="AA5623">
        <f>IFERROR(INDEX(実績DB!$I$3:$I$104,MATCH($B5623&amp;$C5623,実績DB!$J$3:$J$104,0)),"")</f>
        <v/>
      </c>
    </row>
    <row r="5624">
      <c r="A5624" t="n">
        <v>5622</v>
      </c>
      <c r="B5624" t="inlineStr">
        <is>
          <t>九州</t>
        </is>
      </c>
      <c r="C5624" t="inlineStr">
        <is>
          <t>大塚変電所</t>
        </is>
      </c>
      <c r="D5624" t="inlineStr">
        <is>
          <t>宮崎県</t>
        </is>
      </c>
      <c r="E5624" t="n">
        <v>66</v>
      </c>
      <c r="G5624" s="3" t="n">
        <v>31.923268</v>
      </c>
      <c r="H5624" s="3" t="n">
        <v>131.388633</v>
      </c>
      <c r="I5624" t="inlineStr">
        <is>
          <t>OSM実測</t>
        </is>
      </c>
      <c r="J5624" t="n">
        <v>38</v>
      </c>
      <c r="K5624" t="n">
        <v>38</v>
      </c>
      <c r="L5624" t="n">
        <v>-30</v>
      </c>
      <c r="M5624" t="n">
        <v>8</v>
      </c>
      <c r="N5624" t="n">
        <v>0</v>
      </c>
      <c r="O5624" t="inlineStr">
        <is>
          <t>不可 #4</t>
        </is>
      </c>
      <c r="P5624" t="inlineStr">
        <is>
          <t>有り</t>
        </is>
      </c>
      <c r="R5624" s="4">
        <f>IF(COUNT($M5624:$N5624)=0,"",IF(AND(IF($N5624&lt;&gt;"",$N5624,$M5624)&lt;=0,$O5624&lt;&gt;"可"),"警告",""))</f>
        <v/>
      </c>
      <c r="S5624" s="4">
        <f>IF(COUNT($M5624:$N5624)=0,0,IF(IF($N5624&lt;&gt;"",$N5624,$M5624)&gt;=スコアリング基準!$B$20,スコアリング基準!$C$20,IF(IF($N5624&lt;&gt;"",$N5624,$M5624)&gt;=スコアリング基準!$B$21,スコアリング基準!$C$21,IF(IF($N5624&lt;&gt;"",$N5624,$M5624)&gt;0,スコアリング基準!$C$22,0))))</f>
        <v/>
      </c>
      <c r="T5624" s="4">
        <f>IF($O5624="可",スコアリング基準!$C$23,0)</f>
        <v/>
      </c>
      <c r="U5624" s="4">
        <f>IF(OR(COUNT($K5624:$L5624)&lt;2,$K5624=0),0,IF(ABS($L5624)/$K5624&lt;=スコアリング基準!$B$24,スコアリング基準!$C$24,IF(ABS($L5624)/$K5624&lt;=スコアリング基準!$B$25,スコアリング基準!$C$25,IF(ABS($L5624)/$K5624&lt;=スコアリング基準!$B$26,スコアリング基準!$C$26,0))))</f>
        <v/>
      </c>
      <c r="V5624" s="4">
        <f>IF($P5624="なし",スコアリング基準!$C$27,0)</f>
        <v/>
      </c>
      <c r="W5624" s="4">
        <f>IF($F5624="",0,IF(ISNUMBER($F5624),IF($F5624&lt;=スコアリング基準!$B$28,スコアリング基準!$C$28,スコアリング基準!$C$29),0))</f>
        <v/>
      </c>
      <c r="X5624" s="4">
        <f>IFERROR(VLOOKUP($B5624,スコアリング基準!$A$36:$B$46,2,FALSE),0)</f>
        <v/>
      </c>
      <c r="Y5624" s="4">
        <f>SUM($S5624:$X5624)</f>
        <v/>
      </c>
      <c r="Z5624" s="4">
        <f>IF(COUNT($M5624:$N5624)=0,"データ無",IF($Y5624&gt;=スコアリング基準!$B$30,"S",IF($Y5624&gt;=スコアリング基準!$B$31,"A",IF($Y5624&gt;=スコアリング基準!$B$32,"B","C"))))</f>
        <v/>
      </c>
      <c r="AA5624">
        <f>IFERROR(INDEX(実績DB!$I$3:$I$104,MATCH($B5624&amp;$C5624,実績DB!$J$3:$J$104,0)),"")</f>
        <v/>
      </c>
    </row>
    <row r="5625">
      <c r="A5625" t="n">
        <v>5623</v>
      </c>
      <c r="B5625" t="inlineStr">
        <is>
          <t>九州</t>
        </is>
      </c>
      <c r="C5625" t="inlineStr">
        <is>
          <t>大江変電所</t>
        </is>
      </c>
      <c r="D5625" t="inlineStr">
        <is>
          <t>熊本県</t>
        </is>
      </c>
      <c r="E5625" t="n">
        <v>66</v>
      </c>
      <c r="G5625" s="3" t="n">
        <v>32.796484</v>
      </c>
      <c r="H5625" s="3" t="n">
        <v>130.727685</v>
      </c>
      <c r="I5625" t="inlineStr">
        <is>
          <t>OSM実測</t>
        </is>
      </c>
      <c r="J5625" t="n">
        <v>52</v>
      </c>
      <c r="K5625" t="n">
        <v>52</v>
      </c>
      <c r="L5625" t="n">
        <v>-38</v>
      </c>
      <c r="M5625" t="n">
        <v>14</v>
      </c>
      <c r="N5625" t="n">
        <v>14</v>
      </c>
      <c r="O5625" t="inlineStr">
        <is>
          <t>不可 #4</t>
        </is>
      </c>
      <c r="P5625" t="inlineStr">
        <is>
          <t>なし</t>
        </is>
      </c>
      <c r="R5625" s="4">
        <f>IF(COUNT($M5625:$N5625)=0,"",IF(AND(IF($N5625&lt;&gt;"",$N5625,$M5625)&lt;=0,$O5625&lt;&gt;"可"),"警告",""))</f>
        <v/>
      </c>
      <c r="S5625" s="4">
        <f>IF(COUNT($M5625:$N5625)=0,0,IF(IF($N5625&lt;&gt;"",$N5625,$M5625)&gt;=スコアリング基準!$B$20,スコアリング基準!$C$20,IF(IF($N5625&lt;&gt;"",$N5625,$M5625)&gt;=スコアリング基準!$B$21,スコアリング基準!$C$21,IF(IF($N5625&lt;&gt;"",$N5625,$M5625)&gt;0,スコアリング基準!$C$22,0))))</f>
        <v/>
      </c>
      <c r="T5625" s="4">
        <f>IF($O5625="可",スコアリング基準!$C$23,0)</f>
        <v/>
      </c>
      <c r="U5625" s="4">
        <f>IF(OR(COUNT($K5625:$L5625)&lt;2,$K5625=0),0,IF(ABS($L5625)/$K5625&lt;=スコアリング基準!$B$24,スコアリング基準!$C$24,IF(ABS($L5625)/$K5625&lt;=スコアリング基準!$B$25,スコアリング基準!$C$25,IF(ABS($L5625)/$K5625&lt;=スコアリング基準!$B$26,スコアリング基準!$C$26,0))))</f>
        <v/>
      </c>
      <c r="V5625" s="4">
        <f>IF($P5625="なし",スコアリング基準!$C$27,0)</f>
        <v/>
      </c>
      <c r="W5625" s="4">
        <f>IF($F5625="",0,IF(ISNUMBER($F5625),IF($F5625&lt;=スコアリング基準!$B$28,スコアリング基準!$C$28,スコアリング基準!$C$29),0))</f>
        <v/>
      </c>
      <c r="X5625" s="4">
        <f>IFERROR(VLOOKUP($B5625,スコアリング基準!$A$36:$B$46,2,FALSE),0)</f>
        <v/>
      </c>
      <c r="Y5625" s="4">
        <f>SUM($S5625:$X5625)</f>
        <v/>
      </c>
      <c r="Z5625" s="4">
        <f>IF(COUNT($M5625:$N5625)=0,"データ無",IF($Y5625&gt;=スコアリング基準!$B$30,"S",IF($Y5625&gt;=スコアリング基準!$B$31,"A",IF($Y5625&gt;=スコアリング基準!$B$32,"B","C"))))</f>
        <v/>
      </c>
      <c r="AA5625">
        <f>IFERROR(INDEX(実績DB!$I$3:$I$104,MATCH($B5625&amp;$C5625,実績DB!$J$3:$J$104,0)),"")</f>
        <v/>
      </c>
    </row>
    <row r="5626">
      <c r="A5626" t="n">
        <v>5624</v>
      </c>
      <c r="B5626" t="inlineStr">
        <is>
          <t>九州</t>
        </is>
      </c>
      <c r="C5626" t="inlineStr">
        <is>
          <t>大濠変電所</t>
        </is>
      </c>
      <c r="D5626" t="inlineStr">
        <is>
          <t>福岡県</t>
        </is>
      </c>
      <c r="E5626" t="n">
        <v>66</v>
      </c>
      <c r="G5626" s="3" t="n">
        <v>33.58308</v>
      </c>
      <c r="H5626" s="3" t="n">
        <v>130.383487</v>
      </c>
      <c r="I5626" t="inlineStr">
        <is>
          <t>OSM実測</t>
        </is>
      </c>
      <c r="J5626" t="n">
        <v>57</v>
      </c>
      <c r="K5626" t="n">
        <v>57</v>
      </c>
      <c r="L5626" t="n">
        <v>-29</v>
      </c>
      <c r="M5626" t="n">
        <v>28</v>
      </c>
      <c r="N5626" t="n">
        <v>28</v>
      </c>
      <c r="O5626" t="inlineStr">
        <is>
          <t>不可 #4</t>
        </is>
      </c>
      <c r="P5626" t="inlineStr">
        <is>
          <t>なし</t>
        </is>
      </c>
      <c r="R5626" s="4">
        <f>IF(COUNT($M5626:$N5626)=0,"",IF(AND(IF($N5626&lt;&gt;"",$N5626,$M5626)&lt;=0,$O5626&lt;&gt;"可"),"警告",""))</f>
        <v/>
      </c>
      <c r="S5626" s="4">
        <f>IF(COUNT($M5626:$N5626)=0,0,IF(IF($N5626&lt;&gt;"",$N5626,$M5626)&gt;=スコアリング基準!$B$20,スコアリング基準!$C$20,IF(IF($N5626&lt;&gt;"",$N5626,$M5626)&gt;=スコアリング基準!$B$21,スコアリング基準!$C$21,IF(IF($N5626&lt;&gt;"",$N5626,$M5626)&gt;0,スコアリング基準!$C$22,0))))</f>
        <v/>
      </c>
      <c r="T5626" s="4">
        <f>IF($O5626="可",スコアリング基準!$C$23,0)</f>
        <v/>
      </c>
      <c r="U5626" s="4">
        <f>IF(OR(COUNT($K5626:$L5626)&lt;2,$K5626=0),0,IF(ABS($L5626)/$K5626&lt;=スコアリング基準!$B$24,スコアリング基準!$C$24,IF(ABS($L5626)/$K5626&lt;=スコアリング基準!$B$25,スコアリング基準!$C$25,IF(ABS($L5626)/$K5626&lt;=スコアリング基準!$B$26,スコアリング基準!$C$26,0))))</f>
        <v/>
      </c>
      <c r="V5626" s="4">
        <f>IF($P5626="なし",スコアリング基準!$C$27,0)</f>
        <v/>
      </c>
      <c r="W5626" s="4">
        <f>IF($F5626="",0,IF(ISNUMBER($F5626),IF($F5626&lt;=スコアリング基準!$B$28,スコアリング基準!$C$28,スコアリング基準!$C$29),0))</f>
        <v/>
      </c>
      <c r="X5626" s="4">
        <f>IFERROR(VLOOKUP($B5626,スコアリング基準!$A$36:$B$46,2,FALSE),0)</f>
        <v/>
      </c>
      <c r="Y5626" s="4">
        <f>SUM($S5626:$X5626)</f>
        <v/>
      </c>
      <c r="Z5626" s="4">
        <f>IF(COUNT($M5626:$N5626)=0,"データ無",IF($Y5626&gt;=スコアリング基準!$B$30,"S",IF($Y5626&gt;=スコアリング基準!$B$31,"A",IF($Y5626&gt;=スコアリング基準!$B$32,"B","C"))))</f>
        <v/>
      </c>
      <c r="AA5626">
        <f>IFERROR(INDEX(実績DB!$I$3:$I$104,MATCH($B5626&amp;$C5626,実績DB!$J$3:$J$104,0)),"")</f>
        <v/>
      </c>
    </row>
    <row r="5627">
      <c r="A5627" t="n">
        <v>5625</v>
      </c>
      <c r="B5627" t="inlineStr">
        <is>
          <t>九州</t>
        </is>
      </c>
      <c r="C5627" t="inlineStr">
        <is>
          <t>大田変電所</t>
        </is>
      </c>
      <c r="D5627" t="inlineStr">
        <is>
          <t>鹿児島県</t>
        </is>
      </c>
      <c r="E5627" t="n">
        <v>66</v>
      </c>
      <c r="G5627" s="3" t="n">
        <v>31.632597</v>
      </c>
      <c r="H5627" s="3" t="n">
        <v>130.367621</v>
      </c>
      <c r="I5627" t="inlineStr">
        <is>
          <t>OSM実測</t>
        </is>
      </c>
      <c r="J5627" t="n">
        <v>38</v>
      </c>
      <c r="K5627" t="n">
        <v>38</v>
      </c>
      <c r="L5627" t="n">
        <v>-37</v>
      </c>
      <c r="M5627" t="n">
        <v>1</v>
      </c>
      <c r="N5627" t="n">
        <v>0</v>
      </c>
      <c r="O5627" t="inlineStr">
        <is>
          <t>不可 #4</t>
        </is>
      </c>
      <c r="P5627" t="inlineStr">
        <is>
          <t>有り</t>
        </is>
      </c>
      <c r="R5627" s="4">
        <f>IF(COUNT($M5627:$N5627)=0,"",IF(AND(IF($N5627&lt;&gt;"",$N5627,$M5627)&lt;=0,$O5627&lt;&gt;"可"),"警告",""))</f>
        <v/>
      </c>
      <c r="S5627" s="4">
        <f>IF(COUNT($M5627:$N5627)=0,0,IF(IF($N5627&lt;&gt;"",$N5627,$M5627)&gt;=スコアリング基準!$B$20,スコアリング基準!$C$20,IF(IF($N5627&lt;&gt;"",$N5627,$M5627)&gt;=スコアリング基準!$B$21,スコアリング基準!$C$21,IF(IF($N5627&lt;&gt;"",$N5627,$M5627)&gt;0,スコアリング基準!$C$22,0))))</f>
        <v/>
      </c>
      <c r="T5627" s="4">
        <f>IF($O5627="可",スコアリング基準!$C$23,0)</f>
        <v/>
      </c>
      <c r="U5627" s="4">
        <f>IF(OR(COUNT($K5627:$L5627)&lt;2,$K5627=0),0,IF(ABS($L5627)/$K5627&lt;=スコアリング基準!$B$24,スコアリング基準!$C$24,IF(ABS($L5627)/$K5627&lt;=スコアリング基準!$B$25,スコアリング基準!$C$25,IF(ABS($L5627)/$K5627&lt;=スコアリング基準!$B$26,スコアリング基準!$C$26,0))))</f>
        <v/>
      </c>
      <c r="V5627" s="4">
        <f>IF($P5627="なし",スコアリング基準!$C$27,0)</f>
        <v/>
      </c>
      <c r="W5627" s="4">
        <f>IF($F5627="",0,IF(ISNUMBER($F5627),IF($F5627&lt;=スコアリング基準!$B$28,スコアリング基準!$C$28,スコアリング基準!$C$29),0))</f>
        <v/>
      </c>
      <c r="X5627" s="4">
        <f>IFERROR(VLOOKUP($B5627,スコアリング基準!$A$36:$B$46,2,FALSE),0)</f>
        <v/>
      </c>
      <c r="Y5627" s="4">
        <f>SUM($S5627:$X5627)</f>
        <v/>
      </c>
      <c r="Z5627" s="4">
        <f>IF(COUNT($M5627:$N5627)=0,"データ無",IF($Y5627&gt;=スコアリング基準!$B$30,"S",IF($Y5627&gt;=スコアリング基準!$B$31,"A",IF($Y5627&gt;=スコアリング基準!$B$32,"B","C"))))</f>
        <v/>
      </c>
      <c r="AA5627">
        <f>IFERROR(INDEX(実績DB!$I$3:$I$104,MATCH($B5627&amp;$C5627,実績DB!$J$3:$J$104,0)),"")</f>
        <v/>
      </c>
    </row>
    <row r="5628">
      <c r="A5628" t="n">
        <v>5626</v>
      </c>
      <c r="B5628" t="inlineStr">
        <is>
          <t>九州</t>
        </is>
      </c>
      <c r="C5628" t="inlineStr">
        <is>
          <t>大矢野変電所</t>
        </is>
      </c>
      <c r="D5628" t="inlineStr">
        <is>
          <t>熊本県</t>
        </is>
      </c>
      <c r="E5628" t="n">
        <v>66</v>
      </c>
      <c r="G5628" s="3" t="n">
        <v>32.587383</v>
      </c>
      <c r="H5628" s="3" t="n">
        <v>130.428087</v>
      </c>
      <c r="I5628" t="inlineStr">
        <is>
          <t>OSM実測</t>
        </is>
      </c>
      <c r="J5628" t="n">
        <v>28</v>
      </c>
      <c r="K5628" t="n">
        <v>28</v>
      </c>
      <c r="L5628" t="n">
        <v>-22</v>
      </c>
      <c r="M5628" t="n">
        <v>6</v>
      </c>
      <c r="N5628" t="n">
        <v>0</v>
      </c>
      <c r="O5628" t="inlineStr">
        <is>
          <t>不可 ♯4</t>
        </is>
      </c>
      <c r="P5628" t="inlineStr">
        <is>
          <t>有り</t>
        </is>
      </c>
      <c r="R5628" s="4">
        <f>IF(COUNT($M5628:$N5628)=0,"",IF(AND(IF($N5628&lt;&gt;"",$N5628,$M5628)&lt;=0,$O5628&lt;&gt;"可"),"警告",""))</f>
        <v/>
      </c>
      <c r="S5628" s="4">
        <f>IF(COUNT($M5628:$N5628)=0,0,IF(IF($N5628&lt;&gt;"",$N5628,$M5628)&gt;=スコアリング基準!$B$20,スコアリング基準!$C$20,IF(IF($N5628&lt;&gt;"",$N5628,$M5628)&gt;=スコアリング基準!$B$21,スコアリング基準!$C$21,IF(IF($N5628&lt;&gt;"",$N5628,$M5628)&gt;0,スコアリング基準!$C$22,0))))</f>
        <v/>
      </c>
      <c r="T5628" s="4">
        <f>IF($O5628="可",スコアリング基準!$C$23,0)</f>
        <v/>
      </c>
      <c r="U5628" s="4">
        <f>IF(OR(COUNT($K5628:$L5628)&lt;2,$K5628=0),0,IF(ABS($L5628)/$K5628&lt;=スコアリング基準!$B$24,スコアリング基準!$C$24,IF(ABS($L5628)/$K5628&lt;=スコアリング基準!$B$25,スコアリング基準!$C$25,IF(ABS($L5628)/$K5628&lt;=スコアリング基準!$B$26,スコアリング基準!$C$26,0))))</f>
        <v/>
      </c>
      <c r="V5628" s="4">
        <f>IF($P5628="なし",スコアリング基準!$C$27,0)</f>
        <v/>
      </c>
      <c r="W5628" s="4">
        <f>IF($F5628="",0,IF(ISNUMBER($F5628),IF($F5628&lt;=スコアリング基準!$B$28,スコアリング基準!$C$28,スコアリング基準!$C$29),0))</f>
        <v/>
      </c>
      <c r="X5628" s="4">
        <f>IFERROR(VLOOKUP($B5628,スコアリング基準!$A$36:$B$46,2,FALSE),0)</f>
        <v/>
      </c>
      <c r="Y5628" s="4">
        <f>SUM($S5628:$X5628)</f>
        <v/>
      </c>
      <c r="Z5628" s="4">
        <f>IF(COUNT($M5628:$N5628)=0,"データ無",IF($Y5628&gt;=スコアリング基準!$B$30,"S",IF($Y5628&gt;=スコアリング基準!$B$31,"A",IF($Y5628&gt;=スコアリング基準!$B$32,"B","C"))))</f>
        <v/>
      </c>
      <c r="AA5628">
        <f>IFERROR(INDEX(実績DB!$I$3:$I$104,MATCH($B5628&amp;$C5628,実績DB!$J$3:$J$104,0)),"")</f>
        <v/>
      </c>
    </row>
    <row r="5629">
      <c r="A5629" t="n">
        <v>5627</v>
      </c>
      <c r="B5629" t="inlineStr">
        <is>
          <t>九州</t>
        </is>
      </c>
      <c r="C5629" t="inlineStr">
        <is>
          <t>大里変電所</t>
        </is>
      </c>
      <c r="D5629" t="inlineStr">
        <is>
          <t>山口県</t>
        </is>
      </c>
      <c r="E5629" t="n">
        <v>66</v>
      </c>
      <c r="G5629" s="3" t="n">
        <v>33.912607</v>
      </c>
      <c r="H5629" s="3" t="n">
        <v>130.942379</v>
      </c>
      <c r="I5629" t="inlineStr">
        <is>
          <t>OSM実測</t>
        </is>
      </c>
      <c r="J5629" t="n">
        <v>66</v>
      </c>
      <c r="K5629" t="n">
        <v>66</v>
      </c>
      <c r="L5629" t="n">
        <v>-47</v>
      </c>
      <c r="M5629" t="n">
        <v>19</v>
      </c>
      <c r="N5629" t="n">
        <v>0</v>
      </c>
      <c r="O5629" t="inlineStr">
        <is>
          <t>不可 #4</t>
        </is>
      </c>
      <c r="P5629" t="inlineStr">
        <is>
          <t>有り</t>
        </is>
      </c>
      <c r="R5629" s="4">
        <f>IF(COUNT($M5629:$N5629)=0,"",IF(AND(IF($N5629&lt;&gt;"",$N5629,$M5629)&lt;=0,$O5629&lt;&gt;"可"),"警告",""))</f>
        <v/>
      </c>
      <c r="S5629" s="4">
        <f>IF(COUNT($M5629:$N5629)=0,0,IF(IF($N5629&lt;&gt;"",$N5629,$M5629)&gt;=スコアリング基準!$B$20,スコアリング基準!$C$20,IF(IF($N5629&lt;&gt;"",$N5629,$M5629)&gt;=スコアリング基準!$B$21,スコアリング基準!$C$21,IF(IF($N5629&lt;&gt;"",$N5629,$M5629)&gt;0,スコアリング基準!$C$22,0))))</f>
        <v/>
      </c>
      <c r="T5629" s="4">
        <f>IF($O5629="可",スコアリング基準!$C$23,0)</f>
        <v/>
      </c>
      <c r="U5629" s="4">
        <f>IF(OR(COUNT($K5629:$L5629)&lt;2,$K5629=0),0,IF(ABS($L5629)/$K5629&lt;=スコアリング基準!$B$24,スコアリング基準!$C$24,IF(ABS($L5629)/$K5629&lt;=スコアリング基準!$B$25,スコアリング基準!$C$25,IF(ABS($L5629)/$K5629&lt;=スコアリング基準!$B$26,スコアリング基準!$C$26,0))))</f>
        <v/>
      </c>
      <c r="V5629" s="4">
        <f>IF($P5629="なし",スコアリング基準!$C$27,0)</f>
        <v/>
      </c>
      <c r="W5629" s="4">
        <f>IF($F5629="",0,IF(ISNUMBER($F5629),IF($F5629&lt;=スコアリング基準!$B$28,スコアリング基準!$C$28,スコアリング基準!$C$29),0))</f>
        <v/>
      </c>
      <c r="X5629" s="4">
        <f>IFERROR(VLOOKUP($B5629,スコアリング基準!$A$36:$B$46,2,FALSE),0)</f>
        <v/>
      </c>
      <c r="Y5629" s="4">
        <f>SUM($S5629:$X5629)</f>
        <v/>
      </c>
      <c r="Z5629" s="4">
        <f>IF(COUNT($M5629:$N5629)=0,"データ無",IF($Y5629&gt;=スコアリング基準!$B$30,"S",IF($Y5629&gt;=スコアリング基準!$B$31,"A",IF($Y5629&gt;=スコアリング基準!$B$32,"B","C"))))</f>
        <v/>
      </c>
      <c r="AA5629">
        <f>IFERROR(INDEX(実績DB!$I$3:$I$104,MATCH($B5629&amp;$C5629,実績DB!$J$3:$J$104,0)),"")</f>
        <v/>
      </c>
    </row>
    <row r="5630">
      <c r="A5630" t="n">
        <v>5628</v>
      </c>
      <c r="B5630" t="inlineStr">
        <is>
          <t>九州</t>
        </is>
      </c>
      <c r="C5630" t="inlineStr">
        <is>
          <t>大門変電所</t>
        </is>
      </c>
      <c r="D5630" t="inlineStr">
        <is>
          <t>福岡県</t>
        </is>
      </c>
      <c r="E5630" t="n">
        <v>66</v>
      </c>
      <c r="G5630" s="3" t="n">
        <v>33.887435</v>
      </c>
      <c r="H5630" s="3" t="n">
        <v>130.868472</v>
      </c>
      <c r="I5630" t="inlineStr">
        <is>
          <t>OSM実測</t>
        </is>
      </c>
      <c r="J5630" t="n">
        <v>66</v>
      </c>
      <c r="K5630" t="n">
        <v>66</v>
      </c>
      <c r="L5630" t="n">
        <v>-38</v>
      </c>
      <c r="M5630" t="n">
        <v>28</v>
      </c>
      <c r="N5630" t="n">
        <v>0</v>
      </c>
      <c r="O5630" t="inlineStr">
        <is>
          <t>不可 #4</t>
        </is>
      </c>
      <c r="P5630" t="inlineStr">
        <is>
          <t>有り</t>
        </is>
      </c>
      <c r="R5630" s="4">
        <f>IF(COUNT($M5630:$N5630)=0,"",IF(AND(IF($N5630&lt;&gt;"",$N5630,$M5630)&lt;=0,$O5630&lt;&gt;"可"),"警告",""))</f>
        <v/>
      </c>
      <c r="S5630" s="4">
        <f>IF(COUNT($M5630:$N5630)=0,0,IF(IF($N5630&lt;&gt;"",$N5630,$M5630)&gt;=スコアリング基準!$B$20,スコアリング基準!$C$20,IF(IF($N5630&lt;&gt;"",$N5630,$M5630)&gt;=スコアリング基準!$B$21,スコアリング基準!$C$21,IF(IF($N5630&lt;&gt;"",$N5630,$M5630)&gt;0,スコアリング基準!$C$22,0))))</f>
        <v/>
      </c>
      <c r="T5630" s="4">
        <f>IF($O5630="可",スコアリング基準!$C$23,0)</f>
        <v/>
      </c>
      <c r="U5630" s="4">
        <f>IF(OR(COUNT($K5630:$L5630)&lt;2,$K5630=0),0,IF(ABS($L5630)/$K5630&lt;=スコアリング基準!$B$24,スコアリング基準!$C$24,IF(ABS($L5630)/$K5630&lt;=スコアリング基準!$B$25,スコアリング基準!$C$25,IF(ABS($L5630)/$K5630&lt;=スコアリング基準!$B$26,スコアリング基準!$C$26,0))))</f>
        <v/>
      </c>
      <c r="V5630" s="4">
        <f>IF($P5630="なし",スコアリング基準!$C$27,0)</f>
        <v/>
      </c>
      <c r="W5630" s="4">
        <f>IF($F5630="",0,IF(ISNUMBER($F5630),IF($F5630&lt;=スコアリング基準!$B$28,スコアリング基準!$C$28,スコアリング基準!$C$29),0))</f>
        <v/>
      </c>
      <c r="X5630" s="4">
        <f>IFERROR(VLOOKUP($B5630,スコアリング基準!$A$36:$B$46,2,FALSE),0)</f>
        <v/>
      </c>
      <c r="Y5630" s="4">
        <f>SUM($S5630:$X5630)</f>
        <v/>
      </c>
      <c r="Z5630" s="4">
        <f>IF(COUNT($M5630:$N5630)=0,"データ無",IF($Y5630&gt;=スコアリング基準!$B$30,"S",IF($Y5630&gt;=スコアリング基準!$B$31,"A",IF($Y5630&gt;=スコアリング基準!$B$32,"B","C"))))</f>
        <v/>
      </c>
      <c r="AA5630">
        <f>IFERROR(INDEX(実績DB!$I$3:$I$104,MATCH($B5630&amp;$C5630,実績DB!$J$3:$J$104,0)),"")</f>
        <v/>
      </c>
    </row>
    <row r="5631">
      <c r="A5631" t="n">
        <v>5629</v>
      </c>
      <c r="B5631" t="inlineStr">
        <is>
          <t>九州</t>
        </is>
      </c>
      <c r="C5631" t="inlineStr">
        <is>
          <t>大鶴変電所</t>
        </is>
      </c>
      <c r="D5631" t="inlineStr">
        <is>
          <t>佐賀県</t>
        </is>
      </c>
      <c r="E5631" t="n">
        <v>66</v>
      </c>
      <c r="G5631" s="3" t="n">
        <v>33.434587</v>
      </c>
      <c r="H5631" s="3" t="n">
        <v>129.835284</v>
      </c>
      <c r="I5631" t="inlineStr">
        <is>
          <t>OSM実測</t>
        </is>
      </c>
      <c r="J5631" t="n">
        <v>28</v>
      </c>
      <c r="K5631" t="n">
        <v>28</v>
      </c>
      <c r="L5631" t="n">
        <v>-25</v>
      </c>
      <c r="M5631" t="n">
        <v>3</v>
      </c>
      <c r="N5631" t="n">
        <v>0</v>
      </c>
      <c r="O5631" t="inlineStr">
        <is>
          <t>不可 #4</t>
        </is>
      </c>
      <c r="P5631" t="inlineStr">
        <is>
          <t>有り</t>
        </is>
      </c>
      <c r="R5631" s="4">
        <f>IF(COUNT($M5631:$N5631)=0,"",IF(AND(IF($N5631&lt;&gt;"",$N5631,$M5631)&lt;=0,$O5631&lt;&gt;"可"),"警告",""))</f>
        <v/>
      </c>
      <c r="S5631" s="4">
        <f>IF(COUNT($M5631:$N5631)=0,0,IF(IF($N5631&lt;&gt;"",$N5631,$M5631)&gt;=スコアリング基準!$B$20,スコアリング基準!$C$20,IF(IF($N5631&lt;&gt;"",$N5631,$M5631)&gt;=スコアリング基準!$B$21,スコアリング基準!$C$21,IF(IF($N5631&lt;&gt;"",$N5631,$M5631)&gt;0,スコアリング基準!$C$22,0))))</f>
        <v/>
      </c>
      <c r="T5631" s="4">
        <f>IF($O5631="可",スコアリング基準!$C$23,0)</f>
        <v/>
      </c>
      <c r="U5631" s="4">
        <f>IF(OR(COUNT($K5631:$L5631)&lt;2,$K5631=0),0,IF(ABS($L5631)/$K5631&lt;=スコアリング基準!$B$24,スコアリング基準!$C$24,IF(ABS($L5631)/$K5631&lt;=スコアリング基準!$B$25,スコアリング基準!$C$25,IF(ABS($L5631)/$K5631&lt;=スコアリング基準!$B$26,スコアリング基準!$C$26,0))))</f>
        <v/>
      </c>
      <c r="V5631" s="4">
        <f>IF($P5631="なし",スコアリング基準!$C$27,0)</f>
        <v/>
      </c>
      <c r="W5631" s="4">
        <f>IF($F5631="",0,IF(ISNUMBER($F5631),IF($F5631&lt;=スコアリング基準!$B$28,スコアリング基準!$C$28,スコアリング基準!$C$29),0))</f>
        <v/>
      </c>
      <c r="X5631" s="4">
        <f>IFERROR(VLOOKUP($B5631,スコアリング基準!$A$36:$B$46,2,FALSE),0)</f>
        <v/>
      </c>
      <c r="Y5631" s="4">
        <f>SUM($S5631:$X5631)</f>
        <v/>
      </c>
      <c r="Z5631" s="4">
        <f>IF(COUNT($M5631:$N5631)=0,"データ無",IF($Y5631&gt;=スコアリング基準!$B$30,"S",IF($Y5631&gt;=スコアリング基準!$B$31,"A",IF($Y5631&gt;=スコアリング基準!$B$32,"B","C"))))</f>
        <v/>
      </c>
      <c r="AA5631">
        <f>IFERROR(INDEX(実績DB!$I$3:$I$104,MATCH($B5631&amp;$C5631,実績DB!$J$3:$J$104,0)),"")</f>
        <v/>
      </c>
    </row>
    <row r="5632">
      <c r="A5632" t="n">
        <v>5630</v>
      </c>
      <c r="B5632" t="inlineStr">
        <is>
          <t>九州</t>
        </is>
      </c>
      <c r="C5632" t="inlineStr">
        <is>
          <t>天文館変電所</t>
        </is>
      </c>
      <c r="D5632" t="inlineStr">
        <is>
          <t>鹿児島県</t>
        </is>
      </c>
      <c r="E5632" t="n">
        <v>66</v>
      </c>
      <c r="G5632" s="3" t="n">
        <v>31.585769</v>
      </c>
      <c r="H5632" s="3" t="n">
        <v>130.555515</v>
      </c>
      <c r="I5632" t="inlineStr">
        <is>
          <t>OSM実測</t>
        </is>
      </c>
      <c r="J5632" t="n">
        <v>57</v>
      </c>
      <c r="K5632" t="n">
        <v>57</v>
      </c>
      <c r="L5632" t="n">
        <v>-29</v>
      </c>
      <c r="M5632" t="n">
        <v>28</v>
      </c>
      <c r="N5632" t="n">
        <v>0</v>
      </c>
      <c r="O5632" t="inlineStr">
        <is>
          <t>不可 #4</t>
        </is>
      </c>
      <c r="P5632" t="inlineStr">
        <is>
          <t>有り</t>
        </is>
      </c>
      <c r="R5632" s="4">
        <f>IF(COUNT($M5632:$N5632)=0,"",IF(AND(IF($N5632&lt;&gt;"",$N5632,$M5632)&lt;=0,$O5632&lt;&gt;"可"),"警告",""))</f>
        <v/>
      </c>
      <c r="S5632" s="4">
        <f>IF(COUNT($M5632:$N5632)=0,0,IF(IF($N5632&lt;&gt;"",$N5632,$M5632)&gt;=スコアリング基準!$B$20,スコアリング基準!$C$20,IF(IF($N5632&lt;&gt;"",$N5632,$M5632)&gt;=スコアリング基準!$B$21,スコアリング基準!$C$21,IF(IF($N5632&lt;&gt;"",$N5632,$M5632)&gt;0,スコアリング基準!$C$22,0))))</f>
        <v/>
      </c>
      <c r="T5632" s="4">
        <f>IF($O5632="可",スコアリング基準!$C$23,0)</f>
        <v/>
      </c>
      <c r="U5632" s="4">
        <f>IF(OR(COUNT($K5632:$L5632)&lt;2,$K5632=0),0,IF(ABS($L5632)/$K5632&lt;=スコアリング基準!$B$24,スコアリング基準!$C$24,IF(ABS($L5632)/$K5632&lt;=スコアリング基準!$B$25,スコアリング基準!$C$25,IF(ABS($L5632)/$K5632&lt;=スコアリング基準!$B$26,スコアリング基準!$C$26,0))))</f>
        <v/>
      </c>
      <c r="V5632" s="4">
        <f>IF($P5632="なし",スコアリング基準!$C$27,0)</f>
        <v/>
      </c>
      <c r="W5632" s="4">
        <f>IF($F5632="",0,IF(ISNUMBER($F5632),IF($F5632&lt;=スコアリング基準!$B$28,スコアリング基準!$C$28,スコアリング基準!$C$29),0))</f>
        <v/>
      </c>
      <c r="X5632" s="4">
        <f>IFERROR(VLOOKUP($B5632,スコアリング基準!$A$36:$B$46,2,FALSE),0)</f>
        <v/>
      </c>
      <c r="Y5632" s="4">
        <f>SUM($S5632:$X5632)</f>
        <v/>
      </c>
      <c r="Z5632" s="4">
        <f>IF(COUNT($M5632:$N5632)=0,"データ無",IF($Y5632&gt;=スコアリング基準!$B$30,"S",IF($Y5632&gt;=スコアリング基準!$B$31,"A",IF($Y5632&gt;=スコアリング基準!$B$32,"B","C"))))</f>
        <v/>
      </c>
      <c r="AA5632">
        <f>IFERROR(INDEX(実績DB!$I$3:$I$104,MATCH($B5632&amp;$C5632,実績DB!$J$3:$J$104,0)),"")</f>
        <v/>
      </c>
    </row>
    <row r="5633">
      <c r="A5633" t="n">
        <v>5631</v>
      </c>
      <c r="B5633" t="inlineStr">
        <is>
          <t>九州</t>
        </is>
      </c>
      <c r="C5633" t="inlineStr">
        <is>
          <t>天神変電所</t>
        </is>
      </c>
      <c r="D5633" t="inlineStr">
        <is>
          <t>福岡県</t>
        </is>
      </c>
      <c r="E5633" t="n">
        <v>66</v>
      </c>
      <c r="G5633" s="3" t="n">
        <v>33.591667</v>
      </c>
      <c r="H5633" s="3" t="n">
        <v>130.398266</v>
      </c>
      <c r="I5633" t="inlineStr">
        <is>
          <t>OSM実測</t>
        </is>
      </c>
      <c r="J5633" t="n">
        <v>57</v>
      </c>
      <c r="K5633" t="n">
        <v>57</v>
      </c>
      <c r="L5633" t="n">
        <v>-29</v>
      </c>
      <c r="M5633" t="n">
        <v>28</v>
      </c>
      <c r="N5633" t="n">
        <v>28</v>
      </c>
      <c r="O5633" t="inlineStr">
        <is>
          <t>不可 #4</t>
        </is>
      </c>
      <c r="P5633" t="inlineStr">
        <is>
          <t>なし</t>
        </is>
      </c>
      <c r="R5633" s="4">
        <f>IF(COUNT($M5633:$N5633)=0,"",IF(AND(IF($N5633&lt;&gt;"",$N5633,$M5633)&lt;=0,$O5633&lt;&gt;"可"),"警告",""))</f>
        <v/>
      </c>
      <c r="S5633" s="4">
        <f>IF(COUNT($M5633:$N5633)=0,0,IF(IF($N5633&lt;&gt;"",$N5633,$M5633)&gt;=スコアリング基準!$B$20,スコアリング基準!$C$20,IF(IF($N5633&lt;&gt;"",$N5633,$M5633)&gt;=スコアリング基準!$B$21,スコアリング基準!$C$21,IF(IF($N5633&lt;&gt;"",$N5633,$M5633)&gt;0,スコアリング基準!$C$22,0))))</f>
        <v/>
      </c>
      <c r="T5633" s="4">
        <f>IF($O5633="可",スコアリング基準!$C$23,0)</f>
        <v/>
      </c>
      <c r="U5633" s="4">
        <f>IF(OR(COUNT($K5633:$L5633)&lt;2,$K5633=0),0,IF(ABS($L5633)/$K5633&lt;=スコアリング基準!$B$24,スコアリング基準!$C$24,IF(ABS($L5633)/$K5633&lt;=スコアリング基準!$B$25,スコアリング基準!$C$25,IF(ABS($L5633)/$K5633&lt;=スコアリング基準!$B$26,スコアリング基準!$C$26,0))))</f>
        <v/>
      </c>
      <c r="V5633" s="4">
        <f>IF($P5633="なし",スコアリング基準!$C$27,0)</f>
        <v/>
      </c>
      <c r="W5633" s="4">
        <f>IF($F5633="",0,IF(ISNUMBER($F5633),IF($F5633&lt;=スコアリング基準!$B$28,スコアリング基準!$C$28,スコアリング基準!$C$29),0))</f>
        <v/>
      </c>
      <c r="X5633" s="4">
        <f>IFERROR(VLOOKUP($B5633,スコアリング基準!$A$36:$B$46,2,FALSE),0)</f>
        <v/>
      </c>
      <c r="Y5633" s="4">
        <f>SUM($S5633:$X5633)</f>
        <v/>
      </c>
      <c r="Z5633" s="4">
        <f>IF(COUNT($M5633:$N5633)=0,"データ無",IF($Y5633&gt;=スコアリング基準!$B$30,"S",IF($Y5633&gt;=スコアリング基準!$B$31,"A",IF($Y5633&gt;=スコアリング基準!$B$32,"B","C"))))</f>
        <v/>
      </c>
      <c r="AA5633">
        <f>IFERROR(INDEX(実績DB!$I$3:$I$104,MATCH($B5633&amp;$C5633,実績DB!$J$3:$J$104,0)),"")</f>
        <v/>
      </c>
    </row>
    <row r="5634">
      <c r="A5634" t="n">
        <v>5632</v>
      </c>
      <c r="B5634" t="inlineStr">
        <is>
          <t>九州</t>
        </is>
      </c>
      <c r="C5634" t="inlineStr">
        <is>
          <t>太宰府変電所</t>
        </is>
      </c>
      <c r="D5634" t="inlineStr">
        <is>
          <t>福岡県</t>
        </is>
      </c>
      <c r="E5634" t="n">
        <v>66</v>
      </c>
      <c r="G5634" s="3" t="n">
        <v>33.515555</v>
      </c>
      <c r="H5634" s="3" t="n">
        <v>130.533439</v>
      </c>
      <c r="I5634" t="inlineStr">
        <is>
          <t>OSM実測</t>
        </is>
      </c>
      <c r="J5634" t="n">
        <v>28</v>
      </c>
      <c r="K5634" t="n">
        <v>28</v>
      </c>
      <c r="L5634" t="n">
        <v>-4</v>
      </c>
      <c r="M5634" t="n">
        <v>26</v>
      </c>
      <c r="N5634" t="n">
        <v>26</v>
      </c>
      <c r="O5634" t="inlineStr">
        <is>
          <t>不可 #4</t>
        </is>
      </c>
      <c r="P5634" t="inlineStr">
        <is>
          <t>なし</t>
        </is>
      </c>
      <c r="R5634" s="4">
        <f>IF(COUNT($M5634:$N5634)=0,"",IF(AND(IF($N5634&lt;&gt;"",$N5634,$M5634)&lt;=0,$O5634&lt;&gt;"可"),"警告",""))</f>
        <v/>
      </c>
      <c r="S5634" s="4">
        <f>IF(COUNT($M5634:$N5634)=0,0,IF(IF($N5634&lt;&gt;"",$N5634,$M5634)&gt;=スコアリング基準!$B$20,スコアリング基準!$C$20,IF(IF($N5634&lt;&gt;"",$N5634,$M5634)&gt;=スコアリング基準!$B$21,スコアリング基準!$C$21,IF(IF($N5634&lt;&gt;"",$N5634,$M5634)&gt;0,スコアリング基準!$C$22,0))))</f>
        <v/>
      </c>
      <c r="T5634" s="4">
        <f>IF($O5634="可",スコアリング基準!$C$23,0)</f>
        <v/>
      </c>
      <c r="U5634" s="4">
        <f>IF(OR(COUNT($K5634:$L5634)&lt;2,$K5634=0),0,IF(ABS($L5634)/$K5634&lt;=スコアリング基準!$B$24,スコアリング基準!$C$24,IF(ABS($L5634)/$K5634&lt;=スコアリング基準!$B$25,スコアリング基準!$C$25,IF(ABS($L5634)/$K5634&lt;=スコアリング基準!$B$26,スコアリング基準!$C$26,0))))</f>
        <v/>
      </c>
      <c r="V5634" s="4">
        <f>IF($P5634="なし",スコアリング基準!$C$27,0)</f>
        <v/>
      </c>
      <c r="W5634" s="4">
        <f>IF($F5634="",0,IF(ISNUMBER($F5634),IF($F5634&lt;=スコアリング基準!$B$28,スコアリング基準!$C$28,スコアリング基準!$C$29),0))</f>
        <v/>
      </c>
      <c r="X5634" s="4">
        <f>IFERROR(VLOOKUP($B5634,スコアリング基準!$A$36:$B$46,2,FALSE),0)</f>
        <v/>
      </c>
      <c r="Y5634" s="4">
        <f>SUM($S5634:$X5634)</f>
        <v/>
      </c>
      <c r="Z5634" s="4">
        <f>IF(COUNT($M5634:$N5634)=0,"データ無",IF($Y5634&gt;=スコアリング基準!$B$30,"S",IF($Y5634&gt;=スコアリング基準!$B$31,"A",IF($Y5634&gt;=スコアリング基準!$B$32,"B","C"))))</f>
        <v/>
      </c>
      <c r="AA5634">
        <f>IFERROR(INDEX(実績DB!$I$3:$I$104,MATCH($B5634&amp;$C5634,実績DB!$J$3:$J$104,0)),"")</f>
        <v/>
      </c>
    </row>
    <row r="5635">
      <c r="A5635" t="n">
        <v>5633</v>
      </c>
      <c r="B5635" t="inlineStr">
        <is>
          <t>九州</t>
        </is>
      </c>
      <c r="C5635" t="inlineStr">
        <is>
          <t>奈留変電所</t>
        </is>
      </c>
      <c r="D5635" t="inlineStr">
        <is>
          <t>長崎県</t>
        </is>
      </c>
      <c r="E5635" t="n">
        <v>66</v>
      </c>
      <c r="G5635" s="3" t="n">
        <v>32.831917</v>
      </c>
      <c r="H5635" s="3" t="n">
        <v>128.934627</v>
      </c>
      <c r="I5635" t="inlineStr">
        <is>
          <t>OSM実測</t>
        </is>
      </c>
      <c r="J5635" t="n">
        <v>5</v>
      </c>
      <c r="K5635" t="n">
        <v>5</v>
      </c>
      <c r="L5635" t="n">
        <v>0</v>
      </c>
      <c r="M5635" t="n">
        <v>5</v>
      </c>
      <c r="N5635" t="n">
        <v>0</v>
      </c>
      <c r="O5635" t="inlineStr">
        <is>
          <t>不可 #4</t>
        </is>
      </c>
      <c r="P5635" t="inlineStr">
        <is>
          <t>有り</t>
        </is>
      </c>
      <c r="R5635" s="4">
        <f>IF(COUNT($M5635:$N5635)=0,"",IF(AND(IF($N5635&lt;&gt;"",$N5635,$M5635)&lt;=0,$O5635&lt;&gt;"可"),"警告",""))</f>
        <v/>
      </c>
      <c r="S5635" s="4">
        <f>IF(COUNT($M5635:$N5635)=0,0,IF(IF($N5635&lt;&gt;"",$N5635,$M5635)&gt;=スコアリング基準!$B$20,スコアリング基準!$C$20,IF(IF($N5635&lt;&gt;"",$N5635,$M5635)&gt;=スコアリング基準!$B$21,スコアリング基準!$C$21,IF(IF($N5635&lt;&gt;"",$N5635,$M5635)&gt;0,スコアリング基準!$C$22,0))))</f>
        <v/>
      </c>
      <c r="T5635" s="4">
        <f>IF($O5635="可",スコアリング基準!$C$23,0)</f>
        <v/>
      </c>
      <c r="U5635" s="4">
        <f>IF(OR(COUNT($K5635:$L5635)&lt;2,$K5635=0),0,IF(ABS($L5635)/$K5635&lt;=スコアリング基準!$B$24,スコアリング基準!$C$24,IF(ABS($L5635)/$K5635&lt;=スコアリング基準!$B$25,スコアリング基準!$C$25,IF(ABS($L5635)/$K5635&lt;=スコアリング基準!$B$26,スコアリング基準!$C$26,0))))</f>
        <v/>
      </c>
      <c r="V5635" s="4">
        <f>IF($P5635="なし",スコアリング基準!$C$27,0)</f>
        <v/>
      </c>
      <c r="W5635" s="4">
        <f>IF($F5635="",0,IF(ISNUMBER($F5635),IF($F5635&lt;=スコアリング基準!$B$28,スコアリング基準!$C$28,スコアリング基準!$C$29),0))</f>
        <v/>
      </c>
      <c r="X5635" s="4">
        <f>IFERROR(VLOOKUP($B5635,スコアリング基準!$A$36:$B$46,2,FALSE),0)</f>
        <v/>
      </c>
      <c r="Y5635" s="4">
        <f>SUM($S5635:$X5635)</f>
        <v/>
      </c>
      <c r="Z5635" s="4">
        <f>IF(COUNT($M5635:$N5635)=0,"データ無",IF($Y5635&gt;=スコアリング基準!$B$30,"S",IF($Y5635&gt;=スコアリング基準!$B$31,"A",IF($Y5635&gt;=スコアリング基準!$B$32,"B","C"))))</f>
        <v/>
      </c>
      <c r="AA5635">
        <f>IFERROR(INDEX(実績DB!$I$3:$I$104,MATCH($B5635&amp;$C5635,実績DB!$J$3:$J$104,0)),"")</f>
        <v/>
      </c>
    </row>
    <row r="5636">
      <c r="A5636" t="n">
        <v>5634</v>
      </c>
      <c r="B5636" t="inlineStr">
        <is>
          <t>九州</t>
        </is>
      </c>
      <c r="C5636" t="inlineStr">
        <is>
          <t>奈良尾変電所</t>
        </is>
      </c>
      <c r="D5636" t="inlineStr">
        <is>
          <t>長崎県</t>
        </is>
      </c>
      <c r="E5636" t="n">
        <v>66</v>
      </c>
      <c r="G5636" s="3" t="n">
        <v>32.848918</v>
      </c>
      <c r="H5636" s="3" t="n">
        <v>129.055007</v>
      </c>
      <c r="I5636" t="inlineStr">
        <is>
          <t>OSM実測</t>
        </is>
      </c>
      <c r="J5636" t="n">
        <v>19</v>
      </c>
      <c r="K5636" t="n">
        <v>19</v>
      </c>
      <c r="L5636" t="n">
        <v>-12</v>
      </c>
      <c r="M5636" t="n">
        <v>7</v>
      </c>
      <c r="N5636" t="n">
        <v>0</v>
      </c>
      <c r="O5636" t="inlineStr">
        <is>
          <t>不可 #4</t>
        </is>
      </c>
      <c r="P5636" t="inlineStr">
        <is>
          <t>有り</t>
        </is>
      </c>
      <c r="R5636" s="4">
        <f>IF(COUNT($M5636:$N5636)=0,"",IF(AND(IF($N5636&lt;&gt;"",$N5636,$M5636)&lt;=0,$O5636&lt;&gt;"可"),"警告",""))</f>
        <v/>
      </c>
      <c r="S5636" s="4">
        <f>IF(COUNT($M5636:$N5636)=0,0,IF(IF($N5636&lt;&gt;"",$N5636,$M5636)&gt;=スコアリング基準!$B$20,スコアリング基準!$C$20,IF(IF($N5636&lt;&gt;"",$N5636,$M5636)&gt;=スコアリング基準!$B$21,スコアリング基準!$C$21,IF(IF($N5636&lt;&gt;"",$N5636,$M5636)&gt;0,スコアリング基準!$C$22,0))))</f>
        <v/>
      </c>
      <c r="T5636" s="4">
        <f>IF($O5636="可",スコアリング基準!$C$23,0)</f>
        <v/>
      </c>
      <c r="U5636" s="4">
        <f>IF(OR(COUNT($K5636:$L5636)&lt;2,$K5636=0),0,IF(ABS($L5636)/$K5636&lt;=スコアリング基準!$B$24,スコアリング基準!$C$24,IF(ABS($L5636)/$K5636&lt;=スコアリング基準!$B$25,スコアリング基準!$C$25,IF(ABS($L5636)/$K5636&lt;=スコアリング基準!$B$26,スコアリング基準!$C$26,0))))</f>
        <v/>
      </c>
      <c r="V5636" s="4">
        <f>IF($P5636="なし",スコアリング基準!$C$27,0)</f>
        <v/>
      </c>
      <c r="W5636" s="4">
        <f>IF($F5636="",0,IF(ISNUMBER($F5636),IF($F5636&lt;=スコアリング基準!$B$28,スコアリング基準!$C$28,スコアリング基準!$C$29),0))</f>
        <v/>
      </c>
      <c r="X5636" s="4">
        <f>IFERROR(VLOOKUP($B5636,スコアリング基準!$A$36:$B$46,2,FALSE),0)</f>
        <v/>
      </c>
      <c r="Y5636" s="4">
        <f>SUM($S5636:$X5636)</f>
        <v/>
      </c>
      <c r="Z5636" s="4">
        <f>IF(COUNT($M5636:$N5636)=0,"データ無",IF($Y5636&gt;=スコアリング基準!$B$30,"S",IF($Y5636&gt;=スコアリング基準!$B$31,"A",IF($Y5636&gt;=スコアリング基準!$B$32,"B","C"))))</f>
        <v/>
      </c>
      <c r="AA5636">
        <f>IFERROR(INDEX(実績DB!$I$3:$I$104,MATCH($B5636&amp;$C5636,実績DB!$J$3:$J$104,0)),"")</f>
        <v/>
      </c>
    </row>
    <row r="5637">
      <c r="A5637" t="n">
        <v>5635</v>
      </c>
      <c r="B5637" t="inlineStr">
        <is>
          <t>九州</t>
        </is>
      </c>
      <c r="C5637" t="inlineStr">
        <is>
          <t>如水変電所</t>
        </is>
      </c>
      <c r="D5637" t="inlineStr">
        <is>
          <t>福岡県</t>
        </is>
      </c>
      <c r="E5637" t="n">
        <v>66</v>
      </c>
      <c r="G5637" s="3" t="n">
        <v>33.585604</v>
      </c>
      <c r="H5637" s="3" t="n">
        <v>131.227123</v>
      </c>
      <c r="I5637" t="inlineStr">
        <is>
          <t>OSM実測</t>
        </is>
      </c>
      <c r="J5637" t="n">
        <v>38</v>
      </c>
      <c r="K5637" t="n">
        <v>38</v>
      </c>
      <c r="L5637" t="n">
        <v>-32</v>
      </c>
      <c r="M5637" t="n">
        <v>6</v>
      </c>
      <c r="N5637" t="n">
        <v>0</v>
      </c>
      <c r="O5637" t="inlineStr">
        <is>
          <t>不可 #4</t>
        </is>
      </c>
      <c r="P5637" t="inlineStr">
        <is>
          <t>有り</t>
        </is>
      </c>
      <c r="R5637" s="4">
        <f>IF(COUNT($M5637:$N5637)=0,"",IF(AND(IF($N5637&lt;&gt;"",$N5637,$M5637)&lt;=0,$O5637&lt;&gt;"可"),"警告",""))</f>
        <v/>
      </c>
      <c r="S5637" s="4">
        <f>IF(COUNT($M5637:$N5637)=0,0,IF(IF($N5637&lt;&gt;"",$N5637,$M5637)&gt;=スコアリング基準!$B$20,スコアリング基準!$C$20,IF(IF($N5637&lt;&gt;"",$N5637,$M5637)&gt;=スコアリング基準!$B$21,スコアリング基準!$C$21,IF(IF($N5637&lt;&gt;"",$N5637,$M5637)&gt;0,スコアリング基準!$C$22,0))))</f>
        <v/>
      </c>
      <c r="T5637" s="4">
        <f>IF($O5637="可",スコアリング基準!$C$23,0)</f>
        <v/>
      </c>
      <c r="U5637" s="4">
        <f>IF(OR(COUNT($K5637:$L5637)&lt;2,$K5637=0),0,IF(ABS($L5637)/$K5637&lt;=スコアリング基準!$B$24,スコアリング基準!$C$24,IF(ABS($L5637)/$K5637&lt;=スコアリング基準!$B$25,スコアリング基準!$C$25,IF(ABS($L5637)/$K5637&lt;=スコアリング基準!$B$26,スコアリング基準!$C$26,0))))</f>
        <v/>
      </c>
      <c r="V5637" s="4">
        <f>IF($P5637="なし",スコアリング基準!$C$27,0)</f>
        <v/>
      </c>
      <c r="W5637" s="4">
        <f>IF($F5637="",0,IF(ISNUMBER($F5637),IF($F5637&lt;=スコアリング基準!$B$28,スコアリング基準!$C$28,スコアリング基準!$C$29),0))</f>
        <v/>
      </c>
      <c r="X5637" s="4">
        <f>IFERROR(VLOOKUP($B5637,スコアリング基準!$A$36:$B$46,2,FALSE),0)</f>
        <v/>
      </c>
      <c r="Y5637" s="4">
        <f>SUM($S5637:$X5637)</f>
        <v/>
      </c>
      <c r="Z5637" s="4">
        <f>IF(COUNT($M5637:$N5637)=0,"データ無",IF($Y5637&gt;=スコアリング基準!$B$30,"S",IF($Y5637&gt;=スコアリング基準!$B$31,"A",IF($Y5637&gt;=スコアリング基準!$B$32,"B","C"))))</f>
        <v/>
      </c>
      <c r="AA5637">
        <f>IFERROR(INDEX(実績DB!$I$3:$I$104,MATCH($B5637&amp;$C5637,実績DB!$J$3:$J$104,0)),"")</f>
        <v/>
      </c>
    </row>
    <row r="5638">
      <c r="A5638" t="n">
        <v>5636</v>
      </c>
      <c r="B5638" t="inlineStr">
        <is>
          <t>九州</t>
        </is>
      </c>
      <c r="C5638" t="inlineStr">
        <is>
          <t>姪浜変電所</t>
        </is>
      </c>
      <c r="D5638" t="inlineStr">
        <is>
          <t>福岡県</t>
        </is>
      </c>
      <c r="E5638" t="n">
        <v>66</v>
      </c>
      <c r="G5638" s="3" t="n">
        <v>33.579237</v>
      </c>
      <c r="H5638" s="3" t="n">
        <v>130.32536</v>
      </c>
      <c r="I5638" t="inlineStr">
        <is>
          <t>OSM実測</t>
        </is>
      </c>
      <c r="J5638" t="n">
        <v>85</v>
      </c>
      <c r="K5638" t="n">
        <v>85</v>
      </c>
      <c r="L5638" t="n">
        <v>-57</v>
      </c>
      <c r="M5638" t="n">
        <v>28</v>
      </c>
      <c r="N5638" t="n">
        <v>28</v>
      </c>
      <c r="O5638" t="inlineStr">
        <is>
          <t>不可 #4</t>
        </is>
      </c>
      <c r="P5638" t="inlineStr">
        <is>
          <t>なし</t>
        </is>
      </c>
      <c r="R5638" s="4">
        <f>IF(COUNT($M5638:$N5638)=0,"",IF(AND(IF($N5638&lt;&gt;"",$N5638,$M5638)&lt;=0,$O5638&lt;&gt;"可"),"警告",""))</f>
        <v/>
      </c>
      <c r="S5638" s="4">
        <f>IF(COUNT($M5638:$N5638)=0,0,IF(IF($N5638&lt;&gt;"",$N5638,$M5638)&gt;=スコアリング基準!$B$20,スコアリング基準!$C$20,IF(IF($N5638&lt;&gt;"",$N5638,$M5638)&gt;=スコアリング基準!$B$21,スコアリング基準!$C$21,IF(IF($N5638&lt;&gt;"",$N5638,$M5638)&gt;0,スコアリング基準!$C$22,0))))</f>
        <v/>
      </c>
      <c r="T5638" s="4">
        <f>IF($O5638="可",スコアリング基準!$C$23,0)</f>
        <v/>
      </c>
      <c r="U5638" s="4">
        <f>IF(OR(COUNT($K5638:$L5638)&lt;2,$K5638=0),0,IF(ABS($L5638)/$K5638&lt;=スコアリング基準!$B$24,スコアリング基準!$C$24,IF(ABS($L5638)/$K5638&lt;=スコアリング基準!$B$25,スコアリング基準!$C$25,IF(ABS($L5638)/$K5638&lt;=スコアリング基準!$B$26,スコアリング基準!$C$26,0))))</f>
        <v/>
      </c>
      <c r="V5638" s="4">
        <f>IF($P5638="なし",スコアリング基準!$C$27,0)</f>
        <v/>
      </c>
      <c r="W5638" s="4">
        <f>IF($F5638="",0,IF(ISNUMBER($F5638),IF($F5638&lt;=スコアリング基準!$B$28,スコアリング基準!$C$28,スコアリング基準!$C$29),0))</f>
        <v/>
      </c>
      <c r="X5638" s="4">
        <f>IFERROR(VLOOKUP($B5638,スコアリング基準!$A$36:$B$46,2,FALSE),0)</f>
        <v/>
      </c>
      <c r="Y5638" s="4">
        <f>SUM($S5638:$X5638)</f>
        <v/>
      </c>
      <c r="Z5638" s="4">
        <f>IF(COUNT($M5638:$N5638)=0,"データ無",IF($Y5638&gt;=スコアリング基準!$B$30,"S",IF($Y5638&gt;=スコアリング基準!$B$31,"A",IF($Y5638&gt;=スコアリング基準!$B$32,"B","C"))))</f>
        <v/>
      </c>
      <c r="AA5638">
        <f>IFERROR(INDEX(実績DB!$I$3:$I$104,MATCH($B5638&amp;$C5638,実績DB!$J$3:$J$104,0)),"")</f>
        <v/>
      </c>
    </row>
    <row r="5639">
      <c r="A5639" t="n">
        <v>5637</v>
      </c>
      <c r="B5639" t="inlineStr">
        <is>
          <t>九州</t>
        </is>
      </c>
      <c r="C5639" t="inlineStr">
        <is>
          <t>宇佐変電所</t>
        </is>
      </c>
      <c r="D5639" t="inlineStr">
        <is>
          <t>大分県</t>
        </is>
      </c>
      <c r="E5639" t="n">
        <v>66</v>
      </c>
      <c r="G5639" s="3" t="n">
        <v>33.535092</v>
      </c>
      <c r="H5639" s="3" t="n">
        <v>131.350493</v>
      </c>
      <c r="I5639" t="inlineStr">
        <is>
          <t>OSM実測</t>
        </is>
      </c>
      <c r="J5639" t="n">
        <v>38</v>
      </c>
      <c r="K5639" t="n">
        <v>38</v>
      </c>
      <c r="L5639" t="n">
        <v>-30</v>
      </c>
      <c r="M5639" t="n">
        <v>8</v>
      </c>
      <c r="N5639" t="n">
        <v>0</v>
      </c>
      <c r="O5639" t="inlineStr">
        <is>
          <t>不可 #4</t>
        </is>
      </c>
      <c r="P5639" t="inlineStr">
        <is>
          <t>有り</t>
        </is>
      </c>
      <c r="R5639" s="4">
        <f>IF(COUNT($M5639:$N5639)=0,"",IF(AND(IF($N5639&lt;&gt;"",$N5639,$M5639)&lt;=0,$O5639&lt;&gt;"可"),"警告",""))</f>
        <v/>
      </c>
      <c r="S5639" s="4">
        <f>IF(COUNT($M5639:$N5639)=0,0,IF(IF($N5639&lt;&gt;"",$N5639,$M5639)&gt;=スコアリング基準!$B$20,スコアリング基準!$C$20,IF(IF($N5639&lt;&gt;"",$N5639,$M5639)&gt;=スコアリング基準!$B$21,スコアリング基準!$C$21,IF(IF($N5639&lt;&gt;"",$N5639,$M5639)&gt;0,スコアリング基準!$C$22,0))))</f>
        <v/>
      </c>
      <c r="T5639" s="4">
        <f>IF($O5639="可",スコアリング基準!$C$23,0)</f>
        <v/>
      </c>
      <c r="U5639" s="4">
        <f>IF(OR(COUNT($K5639:$L5639)&lt;2,$K5639=0),0,IF(ABS($L5639)/$K5639&lt;=スコアリング基準!$B$24,スコアリング基準!$C$24,IF(ABS($L5639)/$K5639&lt;=スコアリング基準!$B$25,スコアリング基準!$C$25,IF(ABS($L5639)/$K5639&lt;=スコアリング基準!$B$26,スコアリング基準!$C$26,0))))</f>
        <v/>
      </c>
      <c r="V5639" s="4">
        <f>IF($P5639="なし",スコアリング基準!$C$27,0)</f>
        <v/>
      </c>
      <c r="W5639" s="4">
        <f>IF($F5639="",0,IF(ISNUMBER($F5639),IF($F5639&lt;=スコアリング基準!$B$28,スコアリング基準!$C$28,スコアリング基準!$C$29),0))</f>
        <v/>
      </c>
      <c r="X5639" s="4">
        <f>IFERROR(VLOOKUP($B5639,スコアリング基準!$A$36:$B$46,2,FALSE),0)</f>
        <v/>
      </c>
      <c r="Y5639" s="4">
        <f>SUM($S5639:$X5639)</f>
        <v/>
      </c>
      <c r="Z5639" s="4">
        <f>IF(COUNT($M5639:$N5639)=0,"データ無",IF($Y5639&gt;=スコアリング基準!$B$30,"S",IF($Y5639&gt;=スコアリング基準!$B$31,"A",IF($Y5639&gt;=スコアリング基準!$B$32,"B","C"))))</f>
        <v/>
      </c>
      <c r="AA5639">
        <f>IFERROR(INDEX(実績DB!$I$3:$I$104,MATCH($B5639&amp;$C5639,実績DB!$J$3:$J$104,0)),"")</f>
        <v/>
      </c>
    </row>
    <row r="5640">
      <c r="A5640" t="n">
        <v>5638</v>
      </c>
      <c r="B5640" t="inlineStr">
        <is>
          <t>九州</t>
        </is>
      </c>
      <c r="C5640" t="inlineStr">
        <is>
          <t>安心院変電所</t>
        </is>
      </c>
      <c r="D5640" t="inlineStr">
        <is>
          <t>大分県</t>
        </is>
      </c>
      <c r="E5640" t="n">
        <v>66</v>
      </c>
      <c r="G5640" s="3" t="n">
        <v>33.433107</v>
      </c>
      <c r="H5640" s="3" t="n">
        <v>131.363162</v>
      </c>
      <c r="I5640" t="inlineStr">
        <is>
          <t>OSM実測</t>
        </is>
      </c>
      <c r="J5640" t="n">
        <v>19</v>
      </c>
      <c r="K5640" t="n">
        <v>19</v>
      </c>
      <c r="L5640" t="n">
        <v>-18</v>
      </c>
      <c r="M5640" t="n">
        <v>1</v>
      </c>
      <c r="N5640" t="n">
        <v>0</v>
      </c>
      <c r="O5640" t="inlineStr">
        <is>
          <t>不可 #4</t>
        </is>
      </c>
      <c r="P5640" t="inlineStr">
        <is>
          <t>有り</t>
        </is>
      </c>
      <c r="R5640" s="4">
        <f>IF(COUNT($M5640:$N5640)=0,"",IF(AND(IF($N5640&lt;&gt;"",$N5640,$M5640)&lt;=0,$O5640&lt;&gt;"可"),"警告",""))</f>
        <v/>
      </c>
      <c r="S5640" s="4">
        <f>IF(COUNT($M5640:$N5640)=0,0,IF(IF($N5640&lt;&gt;"",$N5640,$M5640)&gt;=スコアリング基準!$B$20,スコアリング基準!$C$20,IF(IF($N5640&lt;&gt;"",$N5640,$M5640)&gt;=スコアリング基準!$B$21,スコアリング基準!$C$21,IF(IF($N5640&lt;&gt;"",$N5640,$M5640)&gt;0,スコアリング基準!$C$22,0))))</f>
        <v/>
      </c>
      <c r="T5640" s="4">
        <f>IF($O5640="可",スコアリング基準!$C$23,0)</f>
        <v/>
      </c>
      <c r="U5640" s="4">
        <f>IF(OR(COUNT($K5640:$L5640)&lt;2,$K5640=0),0,IF(ABS($L5640)/$K5640&lt;=スコアリング基準!$B$24,スコアリング基準!$C$24,IF(ABS($L5640)/$K5640&lt;=スコアリング基準!$B$25,スコアリング基準!$C$25,IF(ABS($L5640)/$K5640&lt;=スコアリング基準!$B$26,スコアリング基準!$C$26,0))))</f>
        <v/>
      </c>
      <c r="V5640" s="4">
        <f>IF($P5640="なし",スコアリング基準!$C$27,0)</f>
        <v/>
      </c>
      <c r="W5640" s="4">
        <f>IF($F5640="",0,IF(ISNUMBER($F5640),IF($F5640&lt;=スコアリング基準!$B$28,スコアリング基準!$C$28,スコアリング基準!$C$29),0))</f>
        <v/>
      </c>
      <c r="X5640" s="4">
        <f>IFERROR(VLOOKUP($B5640,スコアリング基準!$A$36:$B$46,2,FALSE),0)</f>
        <v/>
      </c>
      <c r="Y5640" s="4">
        <f>SUM($S5640:$X5640)</f>
        <v/>
      </c>
      <c r="Z5640" s="4">
        <f>IF(COUNT($M5640:$N5640)=0,"データ無",IF($Y5640&gt;=スコアリング基準!$B$30,"S",IF($Y5640&gt;=スコアリング基準!$B$31,"A",IF($Y5640&gt;=スコアリング基準!$B$32,"B","C"))))</f>
        <v/>
      </c>
      <c r="AA5640">
        <f>IFERROR(INDEX(実績DB!$I$3:$I$104,MATCH($B5640&amp;$C5640,実績DB!$J$3:$J$104,0)),"")</f>
        <v/>
      </c>
    </row>
    <row r="5641">
      <c r="A5641" t="n">
        <v>5639</v>
      </c>
      <c r="B5641" t="inlineStr">
        <is>
          <t>九州</t>
        </is>
      </c>
      <c r="C5641" t="inlineStr">
        <is>
          <t>安瀬変電所</t>
        </is>
      </c>
      <c r="D5641" t="inlineStr">
        <is>
          <t>福岡県</t>
        </is>
      </c>
      <c r="E5641" t="n">
        <v>66</v>
      </c>
      <c r="G5641" s="3" t="n">
        <v>33.92184</v>
      </c>
      <c r="H5641" s="3" t="n">
        <v>130.800547</v>
      </c>
      <c r="I5641" t="inlineStr">
        <is>
          <t>OSM実測</t>
        </is>
      </c>
      <c r="J5641" t="n">
        <v>57</v>
      </c>
      <c r="K5641" t="n">
        <v>57</v>
      </c>
      <c r="L5641" t="n">
        <v>-44</v>
      </c>
      <c r="M5641" t="n">
        <v>13</v>
      </c>
      <c r="N5641" t="n">
        <v>0</v>
      </c>
      <c r="O5641" t="inlineStr">
        <is>
          <t>不可 #4</t>
        </is>
      </c>
      <c r="P5641" t="inlineStr">
        <is>
          <t>有り</t>
        </is>
      </c>
      <c r="R5641" s="4">
        <f>IF(COUNT($M5641:$N5641)=0,"",IF(AND(IF($N5641&lt;&gt;"",$N5641,$M5641)&lt;=0,$O5641&lt;&gt;"可"),"警告",""))</f>
        <v/>
      </c>
      <c r="S5641" s="4">
        <f>IF(COUNT($M5641:$N5641)=0,0,IF(IF($N5641&lt;&gt;"",$N5641,$M5641)&gt;=スコアリング基準!$B$20,スコアリング基準!$C$20,IF(IF($N5641&lt;&gt;"",$N5641,$M5641)&gt;=スコアリング基準!$B$21,スコアリング基準!$C$21,IF(IF($N5641&lt;&gt;"",$N5641,$M5641)&gt;0,スコアリング基準!$C$22,0))))</f>
        <v/>
      </c>
      <c r="T5641" s="4">
        <f>IF($O5641="可",スコアリング基準!$C$23,0)</f>
        <v/>
      </c>
      <c r="U5641" s="4">
        <f>IF(OR(COUNT($K5641:$L5641)&lt;2,$K5641=0),0,IF(ABS($L5641)/$K5641&lt;=スコアリング基準!$B$24,スコアリング基準!$C$24,IF(ABS($L5641)/$K5641&lt;=スコアリング基準!$B$25,スコアリング基準!$C$25,IF(ABS($L5641)/$K5641&lt;=スコアリング基準!$B$26,スコアリング基準!$C$26,0))))</f>
        <v/>
      </c>
      <c r="V5641" s="4">
        <f>IF($P5641="なし",スコアリング基準!$C$27,0)</f>
        <v/>
      </c>
      <c r="W5641" s="4">
        <f>IF($F5641="",0,IF(ISNUMBER($F5641),IF($F5641&lt;=スコアリング基準!$B$28,スコアリング基準!$C$28,スコアリング基準!$C$29),0))</f>
        <v/>
      </c>
      <c r="X5641" s="4">
        <f>IFERROR(VLOOKUP($B5641,スコアリング基準!$A$36:$B$46,2,FALSE),0)</f>
        <v/>
      </c>
      <c r="Y5641" s="4">
        <f>SUM($S5641:$X5641)</f>
        <v/>
      </c>
      <c r="Z5641" s="4">
        <f>IF(COUNT($M5641:$N5641)=0,"データ無",IF($Y5641&gt;=スコアリング基準!$B$30,"S",IF($Y5641&gt;=スコアリング基準!$B$31,"A",IF($Y5641&gt;=スコアリング基準!$B$32,"B","C"))))</f>
        <v/>
      </c>
      <c r="AA5641">
        <f>IFERROR(INDEX(実績DB!$I$3:$I$104,MATCH($B5641&amp;$C5641,実績DB!$J$3:$J$104,0)),"")</f>
        <v/>
      </c>
    </row>
    <row r="5642">
      <c r="A5642" t="n">
        <v>5640</v>
      </c>
      <c r="B5642" t="inlineStr">
        <is>
          <t>九州</t>
        </is>
      </c>
      <c r="C5642" t="inlineStr">
        <is>
          <t>宗像変電所</t>
        </is>
      </c>
      <c r="D5642" t="inlineStr">
        <is>
          <t>福岡県</t>
        </is>
      </c>
      <c r="E5642" t="n">
        <v>66</v>
      </c>
      <c r="G5642" s="3" t="n">
        <v>33.794596</v>
      </c>
      <c r="H5642" s="3" t="n">
        <v>130.547835</v>
      </c>
      <c r="I5642" t="inlineStr">
        <is>
          <t>OSM実測</t>
        </is>
      </c>
      <c r="J5642" t="n">
        <v>66</v>
      </c>
      <c r="K5642" t="n">
        <v>66</v>
      </c>
      <c r="L5642" t="n">
        <v>-64</v>
      </c>
      <c r="M5642" t="n">
        <v>3</v>
      </c>
      <c r="N5642" t="n">
        <v>0</v>
      </c>
      <c r="O5642" t="inlineStr">
        <is>
          <t>不可 #4</t>
        </is>
      </c>
      <c r="P5642" t="inlineStr">
        <is>
          <t>有り</t>
        </is>
      </c>
      <c r="R5642" s="4">
        <f>IF(COUNT($M5642:$N5642)=0,"",IF(AND(IF($N5642&lt;&gt;"",$N5642,$M5642)&lt;=0,$O5642&lt;&gt;"可"),"警告",""))</f>
        <v/>
      </c>
      <c r="S5642" s="4">
        <f>IF(COUNT($M5642:$N5642)=0,0,IF(IF($N5642&lt;&gt;"",$N5642,$M5642)&gt;=スコアリング基準!$B$20,スコアリング基準!$C$20,IF(IF($N5642&lt;&gt;"",$N5642,$M5642)&gt;=スコアリング基準!$B$21,スコアリング基準!$C$21,IF(IF($N5642&lt;&gt;"",$N5642,$M5642)&gt;0,スコアリング基準!$C$22,0))))</f>
        <v/>
      </c>
      <c r="T5642" s="4">
        <f>IF($O5642="可",スコアリング基準!$C$23,0)</f>
        <v/>
      </c>
      <c r="U5642" s="4">
        <f>IF(OR(COUNT($K5642:$L5642)&lt;2,$K5642=0),0,IF(ABS($L5642)/$K5642&lt;=スコアリング基準!$B$24,スコアリング基準!$C$24,IF(ABS($L5642)/$K5642&lt;=スコアリング基準!$B$25,スコアリング基準!$C$25,IF(ABS($L5642)/$K5642&lt;=スコアリング基準!$B$26,スコアリング基準!$C$26,0))))</f>
        <v/>
      </c>
      <c r="V5642" s="4">
        <f>IF($P5642="なし",スコアリング基準!$C$27,0)</f>
        <v/>
      </c>
      <c r="W5642" s="4">
        <f>IF($F5642="",0,IF(ISNUMBER($F5642),IF($F5642&lt;=スコアリング基準!$B$28,スコアリング基準!$C$28,スコアリング基準!$C$29),0))</f>
        <v/>
      </c>
      <c r="X5642" s="4">
        <f>IFERROR(VLOOKUP($B5642,スコアリング基準!$A$36:$B$46,2,FALSE),0)</f>
        <v/>
      </c>
      <c r="Y5642" s="4">
        <f>SUM($S5642:$X5642)</f>
        <v/>
      </c>
      <c r="Z5642" s="4">
        <f>IF(COUNT($M5642:$N5642)=0,"データ無",IF($Y5642&gt;=スコアリング基準!$B$30,"S",IF($Y5642&gt;=スコアリング基準!$B$31,"A",IF($Y5642&gt;=スコアリング基準!$B$32,"B","C"))))</f>
        <v/>
      </c>
      <c r="AA5642">
        <f>IFERROR(INDEX(実績DB!$I$3:$I$104,MATCH($B5642&amp;$C5642,実績DB!$J$3:$J$104,0)),"")</f>
        <v/>
      </c>
    </row>
    <row r="5643">
      <c r="A5643" t="n">
        <v>5641</v>
      </c>
      <c r="B5643" t="inlineStr">
        <is>
          <t>九州</t>
        </is>
      </c>
      <c r="C5643" t="inlineStr">
        <is>
          <t>宮ノ下変電所</t>
        </is>
      </c>
      <c r="D5643" t="inlineStr">
        <is>
          <t>長崎県</t>
        </is>
      </c>
      <c r="E5643" t="n">
        <v>66</v>
      </c>
      <c r="G5643" s="3" t="n">
        <v>32.750752</v>
      </c>
      <c r="H5643" s="3" t="n">
        <v>129.881568</v>
      </c>
      <c r="I5643" t="inlineStr">
        <is>
          <t>OSM実測</t>
        </is>
      </c>
      <c r="R5643" s="4">
        <f>IF(COUNT($M5643:$N5643)=0,"",IF(AND(IF($N5643&lt;&gt;"",$N5643,$M5643)&lt;=0,$O5643&lt;&gt;"可"),"警告",""))</f>
        <v/>
      </c>
      <c r="S5643" s="4">
        <f>IF(COUNT($M5643:$N5643)=0,0,IF(IF($N5643&lt;&gt;"",$N5643,$M5643)&gt;=スコアリング基準!$B$20,スコアリング基準!$C$20,IF(IF($N5643&lt;&gt;"",$N5643,$M5643)&gt;=スコアリング基準!$B$21,スコアリング基準!$C$21,IF(IF($N5643&lt;&gt;"",$N5643,$M5643)&gt;0,スコアリング基準!$C$22,0))))</f>
        <v/>
      </c>
      <c r="T5643" s="4">
        <f>IF($O5643="可",スコアリング基準!$C$23,0)</f>
        <v/>
      </c>
      <c r="U5643" s="4">
        <f>IF(OR(COUNT($K5643:$L5643)&lt;2,$K5643=0),0,IF(ABS($L5643)/$K5643&lt;=スコアリング基準!$B$24,スコアリング基準!$C$24,IF(ABS($L5643)/$K5643&lt;=スコアリング基準!$B$25,スコアリング基準!$C$25,IF(ABS($L5643)/$K5643&lt;=スコアリング基準!$B$26,スコアリング基準!$C$26,0))))</f>
        <v/>
      </c>
      <c r="V5643" s="4">
        <f>IF($P5643="なし",スコアリング基準!$C$27,0)</f>
        <v/>
      </c>
      <c r="W5643" s="4">
        <f>IF($F5643="",0,IF(ISNUMBER($F5643),IF($F5643&lt;=スコアリング基準!$B$28,スコアリング基準!$C$28,スコアリング基準!$C$29),0))</f>
        <v/>
      </c>
      <c r="X5643" s="4">
        <f>IFERROR(VLOOKUP($B5643,スコアリング基準!$A$36:$B$46,2,FALSE),0)</f>
        <v/>
      </c>
      <c r="Y5643" s="4">
        <f>SUM($S5643:$X5643)</f>
        <v/>
      </c>
      <c r="Z5643" s="4">
        <f>IF(COUNT($M5643:$N5643)=0,"データ無",IF($Y5643&gt;=スコアリング基準!$B$30,"S",IF($Y5643&gt;=スコアリング基準!$B$31,"A",IF($Y5643&gt;=スコアリング基準!$B$32,"B","C"))))</f>
        <v/>
      </c>
      <c r="AA5643">
        <f>IFERROR(INDEX(実績DB!$I$3:$I$104,MATCH($B5643&amp;$C5643,実績DB!$J$3:$J$104,0)),"")</f>
        <v/>
      </c>
    </row>
    <row r="5644">
      <c r="A5644" t="n">
        <v>5642</v>
      </c>
      <c r="B5644" t="inlineStr">
        <is>
          <t>九州</t>
        </is>
      </c>
      <c r="C5644" t="inlineStr">
        <is>
          <t>宮原変電所</t>
        </is>
      </c>
      <c r="D5644" t="inlineStr">
        <is>
          <t>福岡県</t>
        </is>
      </c>
      <c r="E5644" t="n">
        <v>66</v>
      </c>
      <c r="G5644" s="3" t="n">
        <v>33.014723</v>
      </c>
      <c r="H5644" s="3" t="n">
        <v>130.455858</v>
      </c>
      <c r="I5644" t="inlineStr">
        <is>
          <t>OSM実測</t>
        </is>
      </c>
      <c r="J5644" t="n">
        <v>76</v>
      </c>
      <c r="K5644" t="n">
        <v>76</v>
      </c>
      <c r="L5644" t="n">
        <v>-67</v>
      </c>
      <c r="M5644" t="n">
        <v>9</v>
      </c>
      <c r="N5644" t="n">
        <v>0</v>
      </c>
      <c r="O5644" t="inlineStr">
        <is>
          <t>不可 ♯4</t>
        </is>
      </c>
      <c r="P5644" t="inlineStr">
        <is>
          <t>有り</t>
        </is>
      </c>
      <c r="R5644" s="4">
        <f>IF(COUNT($M5644:$N5644)=0,"",IF(AND(IF($N5644&lt;&gt;"",$N5644,$M5644)&lt;=0,$O5644&lt;&gt;"可"),"警告",""))</f>
        <v/>
      </c>
      <c r="S5644" s="4">
        <f>IF(COUNT($M5644:$N5644)=0,0,IF(IF($N5644&lt;&gt;"",$N5644,$M5644)&gt;=スコアリング基準!$B$20,スコアリング基準!$C$20,IF(IF($N5644&lt;&gt;"",$N5644,$M5644)&gt;=スコアリング基準!$B$21,スコアリング基準!$C$21,IF(IF($N5644&lt;&gt;"",$N5644,$M5644)&gt;0,スコアリング基準!$C$22,0))))</f>
        <v/>
      </c>
      <c r="T5644" s="4">
        <f>IF($O5644="可",スコアリング基準!$C$23,0)</f>
        <v/>
      </c>
      <c r="U5644" s="4">
        <f>IF(OR(COUNT($K5644:$L5644)&lt;2,$K5644=0),0,IF(ABS($L5644)/$K5644&lt;=スコアリング基準!$B$24,スコアリング基準!$C$24,IF(ABS($L5644)/$K5644&lt;=スコアリング基準!$B$25,スコアリング基準!$C$25,IF(ABS($L5644)/$K5644&lt;=スコアリング基準!$B$26,スコアリング基準!$C$26,0))))</f>
        <v/>
      </c>
      <c r="V5644" s="4">
        <f>IF($P5644="なし",スコアリング基準!$C$27,0)</f>
        <v/>
      </c>
      <c r="W5644" s="4">
        <f>IF($F5644="",0,IF(ISNUMBER($F5644),IF($F5644&lt;=スコアリング基準!$B$28,スコアリング基準!$C$28,スコアリング基準!$C$29),0))</f>
        <v/>
      </c>
      <c r="X5644" s="4">
        <f>IFERROR(VLOOKUP($B5644,スコアリング基準!$A$36:$B$46,2,FALSE),0)</f>
        <v/>
      </c>
      <c r="Y5644" s="4">
        <f>SUM($S5644:$X5644)</f>
        <v/>
      </c>
      <c r="Z5644" s="4">
        <f>IF(COUNT($M5644:$N5644)=0,"データ無",IF($Y5644&gt;=スコアリング基準!$B$30,"S",IF($Y5644&gt;=スコアリング基準!$B$31,"A",IF($Y5644&gt;=スコアリング基準!$B$32,"B","C"))))</f>
        <v/>
      </c>
      <c r="AA5644">
        <f>IFERROR(INDEX(実績DB!$I$3:$I$104,MATCH($B5644&amp;$C5644,実績DB!$J$3:$J$104,0)),"")</f>
        <v/>
      </c>
    </row>
    <row r="5645">
      <c r="A5645" t="n">
        <v>5643</v>
      </c>
      <c r="B5645" t="inlineStr">
        <is>
          <t>九州</t>
        </is>
      </c>
      <c r="C5645" t="inlineStr">
        <is>
          <t>宮原変電所</t>
        </is>
      </c>
      <c r="D5645" t="inlineStr">
        <is>
          <t>熊本県</t>
        </is>
      </c>
      <c r="E5645" t="n">
        <v>66</v>
      </c>
      <c r="G5645" s="3" t="n">
        <v>32.559484</v>
      </c>
      <c r="H5645" s="3" t="n">
        <v>130.677962</v>
      </c>
      <c r="I5645" t="inlineStr">
        <is>
          <t>OSM実測</t>
        </is>
      </c>
      <c r="J5645" t="n">
        <v>76</v>
      </c>
      <c r="K5645" t="n">
        <v>76</v>
      </c>
      <c r="L5645" t="n">
        <v>-67</v>
      </c>
      <c r="M5645" t="n">
        <v>9</v>
      </c>
      <c r="N5645" t="n">
        <v>0</v>
      </c>
      <c r="O5645" t="inlineStr">
        <is>
          <t>不可 ♯4</t>
        </is>
      </c>
      <c r="P5645" t="inlineStr">
        <is>
          <t>有り</t>
        </is>
      </c>
      <c r="R5645" s="4">
        <f>IF(COUNT($M5645:$N5645)=0,"",IF(AND(IF($N5645&lt;&gt;"",$N5645,$M5645)&lt;=0,$O5645&lt;&gt;"可"),"警告",""))</f>
        <v/>
      </c>
      <c r="S5645" s="4">
        <f>IF(COUNT($M5645:$N5645)=0,0,IF(IF($N5645&lt;&gt;"",$N5645,$M5645)&gt;=スコアリング基準!$B$20,スコアリング基準!$C$20,IF(IF($N5645&lt;&gt;"",$N5645,$M5645)&gt;=スコアリング基準!$B$21,スコアリング基準!$C$21,IF(IF($N5645&lt;&gt;"",$N5645,$M5645)&gt;0,スコアリング基準!$C$22,0))))</f>
        <v/>
      </c>
      <c r="T5645" s="4">
        <f>IF($O5645="可",スコアリング基準!$C$23,0)</f>
        <v/>
      </c>
      <c r="U5645" s="4">
        <f>IF(OR(COUNT($K5645:$L5645)&lt;2,$K5645=0),0,IF(ABS($L5645)/$K5645&lt;=スコアリング基準!$B$24,スコアリング基準!$C$24,IF(ABS($L5645)/$K5645&lt;=スコアリング基準!$B$25,スコアリング基準!$C$25,IF(ABS($L5645)/$K5645&lt;=スコアリング基準!$B$26,スコアリング基準!$C$26,0))))</f>
        <v/>
      </c>
      <c r="V5645" s="4">
        <f>IF($P5645="なし",スコアリング基準!$C$27,0)</f>
        <v/>
      </c>
      <c r="W5645" s="4">
        <f>IF($F5645="",0,IF(ISNUMBER($F5645),IF($F5645&lt;=スコアリング基準!$B$28,スコアリング基準!$C$28,スコアリング基準!$C$29),0))</f>
        <v/>
      </c>
      <c r="X5645" s="4">
        <f>IFERROR(VLOOKUP($B5645,スコアリング基準!$A$36:$B$46,2,FALSE),0)</f>
        <v/>
      </c>
      <c r="Y5645" s="4">
        <f>SUM($S5645:$X5645)</f>
        <v/>
      </c>
      <c r="Z5645" s="4">
        <f>IF(COUNT($M5645:$N5645)=0,"データ無",IF($Y5645&gt;=スコアリング基準!$B$30,"S",IF($Y5645&gt;=スコアリング基準!$B$31,"A",IF($Y5645&gt;=スコアリング基準!$B$32,"B","C"))))</f>
        <v/>
      </c>
      <c r="AA5645">
        <f>IFERROR(INDEX(実績DB!$I$3:$I$104,MATCH($B5645&amp;$C5645,実績DB!$J$3:$J$104,0)),"")</f>
        <v/>
      </c>
    </row>
    <row r="5646">
      <c r="A5646" t="n">
        <v>5644</v>
      </c>
      <c r="B5646" t="inlineStr">
        <is>
          <t>九州</t>
        </is>
      </c>
      <c r="C5646" t="inlineStr">
        <is>
          <t>宮田変電所</t>
        </is>
      </c>
      <c r="D5646" t="inlineStr">
        <is>
          <t>福岡県</t>
        </is>
      </c>
      <c r="E5646" t="n">
        <v>66</v>
      </c>
      <c r="G5646" s="3" t="n">
        <v>33.729054</v>
      </c>
      <c r="H5646" s="3" t="n">
        <v>130.65675</v>
      </c>
      <c r="I5646" t="inlineStr">
        <is>
          <t>OSM実測</t>
        </is>
      </c>
      <c r="J5646" t="n">
        <v>28</v>
      </c>
      <c r="K5646" t="n">
        <v>28</v>
      </c>
      <c r="L5646" t="n">
        <v>-28</v>
      </c>
      <c r="M5646" t="n">
        <v>0</v>
      </c>
      <c r="N5646" t="n">
        <v>0</v>
      </c>
      <c r="O5646" t="inlineStr">
        <is>
          <t>不可 #4</t>
        </is>
      </c>
      <c r="P5646" t="inlineStr">
        <is>
          <t>有り</t>
        </is>
      </c>
      <c r="R5646" s="4">
        <f>IF(COUNT($M5646:$N5646)=0,"",IF(AND(IF($N5646&lt;&gt;"",$N5646,$M5646)&lt;=0,$O5646&lt;&gt;"可"),"警告",""))</f>
        <v/>
      </c>
      <c r="S5646" s="4">
        <f>IF(COUNT($M5646:$N5646)=0,0,IF(IF($N5646&lt;&gt;"",$N5646,$M5646)&gt;=スコアリング基準!$B$20,スコアリング基準!$C$20,IF(IF($N5646&lt;&gt;"",$N5646,$M5646)&gt;=スコアリング基準!$B$21,スコアリング基準!$C$21,IF(IF($N5646&lt;&gt;"",$N5646,$M5646)&gt;0,スコアリング基準!$C$22,0))))</f>
        <v/>
      </c>
      <c r="T5646" s="4">
        <f>IF($O5646="可",スコアリング基準!$C$23,0)</f>
        <v/>
      </c>
      <c r="U5646" s="4">
        <f>IF(OR(COUNT($K5646:$L5646)&lt;2,$K5646=0),0,IF(ABS($L5646)/$K5646&lt;=スコアリング基準!$B$24,スコアリング基準!$C$24,IF(ABS($L5646)/$K5646&lt;=スコアリング基準!$B$25,スコアリング基準!$C$25,IF(ABS($L5646)/$K5646&lt;=スコアリング基準!$B$26,スコアリング基準!$C$26,0))))</f>
        <v/>
      </c>
      <c r="V5646" s="4">
        <f>IF($P5646="なし",スコアリング基準!$C$27,0)</f>
        <v/>
      </c>
      <c r="W5646" s="4">
        <f>IF($F5646="",0,IF(ISNUMBER($F5646),IF($F5646&lt;=スコアリング基準!$B$28,スコアリング基準!$C$28,スコアリング基準!$C$29),0))</f>
        <v/>
      </c>
      <c r="X5646" s="4">
        <f>IFERROR(VLOOKUP($B5646,スコアリング基準!$A$36:$B$46,2,FALSE),0)</f>
        <v/>
      </c>
      <c r="Y5646" s="4">
        <f>SUM($S5646:$X5646)</f>
        <v/>
      </c>
      <c r="Z5646" s="4">
        <f>IF(COUNT($M5646:$N5646)=0,"データ無",IF($Y5646&gt;=スコアリング基準!$B$30,"S",IF($Y5646&gt;=スコアリング基準!$B$31,"A",IF($Y5646&gt;=スコアリング基準!$B$32,"B","C"))))</f>
        <v/>
      </c>
      <c r="AA5646">
        <f>IFERROR(INDEX(実績DB!$I$3:$I$104,MATCH($B5646&amp;$C5646,実績DB!$J$3:$J$104,0)),"")</f>
        <v/>
      </c>
    </row>
    <row r="5647">
      <c r="A5647" t="n">
        <v>5645</v>
      </c>
      <c r="B5647" t="inlineStr">
        <is>
          <t>九州</t>
        </is>
      </c>
      <c r="C5647" t="inlineStr">
        <is>
          <t>富士見変電所</t>
        </is>
      </c>
      <c r="D5647" t="inlineStr">
        <is>
          <t>長崎県</t>
        </is>
      </c>
      <c r="E5647" t="n">
        <v>66</v>
      </c>
      <c r="G5647" s="3" t="n">
        <v>32.773514</v>
      </c>
      <c r="H5647" s="3" t="n">
        <v>129.85497</v>
      </c>
      <c r="I5647" t="inlineStr">
        <is>
          <t>OSM実測</t>
        </is>
      </c>
      <c r="J5647" t="n">
        <v>57</v>
      </c>
      <c r="K5647" t="n">
        <v>57</v>
      </c>
      <c r="L5647" t="n">
        <v>-29</v>
      </c>
      <c r="M5647" t="n">
        <v>28</v>
      </c>
      <c r="N5647" t="n">
        <v>0</v>
      </c>
      <c r="O5647" t="inlineStr">
        <is>
          <t>不可 #4</t>
        </is>
      </c>
      <c r="P5647" t="inlineStr">
        <is>
          <t>有り</t>
        </is>
      </c>
      <c r="R5647" s="4">
        <f>IF(COUNT($M5647:$N5647)=0,"",IF(AND(IF($N5647&lt;&gt;"",$N5647,$M5647)&lt;=0,$O5647&lt;&gt;"可"),"警告",""))</f>
        <v/>
      </c>
      <c r="S5647" s="4">
        <f>IF(COUNT($M5647:$N5647)=0,0,IF(IF($N5647&lt;&gt;"",$N5647,$M5647)&gt;=スコアリング基準!$B$20,スコアリング基準!$C$20,IF(IF($N5647&lt;&gt;"",$N5647,$M5647)&gt;=スコアリング基準!$B$21,スコアリング基準!$C$21,IF(IF($N5647&lt;&gt;"",$N5647,$M5647)&gt;0,スコアリング基準!$C$22,0))))</f>
        <v/>
      </c>
      <c r="T5647" s="4">
        <f>IF($O5647="可",スコアリング基準!$C$23,0)</f>
        <v/>
      </c>
      <c r="U5647" s="4">
        <f>IF(OR(COUNT($K5647:$L5647)&lt;2,$K5647=0),0,IF(ABS($L5647)/$K5647&lt;=スコアリング基準!$B$24,スコアリング基準!$C$24,IF(ABS($L5647)/$K5647&lt;=スコアリング基準!$B$25,スコアリング基準!$C$25,IF(ABS($L5647)/$K5647&lt;=スコアリング基準!$B$26,スコアリング基準!$C$26,0))))</f>
        <v/>
      </c>
      <c r="V5647" s="4">
        <f>IF($P5647="なし",スコアリング基準!$C$27,0)</f>
        <v/>
      </c>
      <c r="W5647" s="4">
        <f>IF($F5647="",0,IF(ISNUMBER($F5647),IF($F5647&lt;=スコアリング基準!$B$28,スコアリング基準!$C$28,スコアリング基準!$C$29),0))</f>
        <v/>
      </c>
      <c r="X5647" s="4">
        <f>IFERROR(VLOOKUP($B5647,スコアリング基準!$A$36:$B$46,2,FALSE),0)</f>
        <v/>
      </c>
      <c r="Y5647" s="4">
        <f>SUM($S5647:$X5647)</f>
        <v/>
      </c>
      <c r="Z5647" s="4">
        <f>IF(COUNT($M5647:$N5647)=0,"データ無",IF($Y5647&gt;=スコアリング基準!$B$30,"S",IF($Y5647&gt;=スコアリング基準!$B$31,"A",IF($Y5647&gt;=スコアリング基準!$B$32,"B","C"))))</f>
        <v/>
      </c>
      <c r="AA5647">
        <f>IFERROR(INDEX(実績DB!$I$3:$I$104,MATCH($B5647&amp;$C5647,実績DB!$J$3:$J$104,0)),"")</f>
        <v/>
      </c>
    </row>
    <row r="5648">
      <c r="A5648" t="n">
        <v>5646</v>
      </c>
      <c r="B5648" t="inlineStr">
        <is>
          <t>九州</t>
        </is>
      </c>
      <c r="C5648" t="inlineStr">
        <is>
          <t>富高変電所</t>
        </is>
      </c>
      <c r="D5648" t="inlineStr">
        <is>
          <t>宮崎県</t>
        </is>
      </c>
      <c r="E5648" t="n">
        <v>66</v>
      </c>
      <c r="G5648" s="3" t="n">
        <v>32.427819</v>
      </c>
      <c r="H5648" s="3" t="n">
        <v>131.624044</v>
      </c>
      <c r="I5648" t="inlineStr">
        <is>
          <t>OSM実測</t>
        </is>
      </c>
      <c r="J5648" t="n">
        <v>33</v>
      </c>
      <c r="K5648" t="n">
        <v>33</v>
      </c>
      <c r="L5648" t="n">
        <v>-24</v>
      </c>
      <c r="M5648" t="n">
        <v>13</v>
      </c>
      <c r="N5648" t="n">
        <v>0</v>
      </c>
      <c r="O5648" t="inlineStr">
        <is>
          <t>不可 #4</t>
        </is>
      </c>
      <c r="P5648" t="inlineStr">
        <is>
          <t>なし</t>
        </is>
      </c>
      <c r="R5648" s="4">
        <f>IF(COUNT($M5648:$N5648)=0,"",IF(AND(IF($N5648&lt;&gt;"",$N5648,$M5648)&lt;=0,$O5648&lt;&gt;"可"),"警告",""))</f>
        <v/>
      </c>
      <c r="S5648" s="4">
        <f>IF(COUNT($M5648:$N5648)=0,0,IF(IF($N5648&lt;&gt;"",$N5648,$M5648)&gt;=スコアリング基準!$B$20,スコアリング基準!$C$20,IF(IF($N5648&lt;&gt;"",$N5648,$M5648)&gt;=スコアリング基準!$B$21,スコアリング基準!$C$21,IF(IF($N5648&lt;&gt;"",$N5648,$M5648)&gt;0,スコアリング基準!$C$22,0))))</f>
        <v/>
      </c>
      <c r="T5648" s="4">
        <f>IF($O5648="可",スコアリング基準!$C$23,0)</f>
        <v/>
      </c>
      <c r="U5648" s="4">
        <f>IF(OR(COUNT($K5648:$L5648)&lt;2,$K5648=0),0,IF(ABS($L5648)/$K5648&lt;=スコアリング基準!$B$24,スコアリング基準!$C$24,IF(ABS($L5648)/$K5648&lt;=スコアリング基準!$B$25,スコアリング基準!$C$25,IF(ABS($L5648)/$K5648&lt;=スコアリング基準!$B$26,スコアリング基準!$C$26,0))))</f>
        <v/>
      </c>
      <c r="V5648" s="4">
        <f>IF($P5648="なし",スコアリング基準!$C$27,0)</f>
        <v/>
      </c>
      <c r="W5648" s="4">
        <f>IF($F5648="",0,IF(ISNUMBER($F5648),IF($F5648&lt;=スコアリング基準!$B$28,スコアリング基準!$C$28,スコアリング基準!$C$29),0))</f>
        <v/>
      </c>
      <c r="X5648" s="4">
        <f>IFERROR(VLOOKUP($B5648,スコアリング基準!$A$36:$B$46,2,FALSE),0)</f>
        <v/>
      </c>
      <c r="Y5648" s="4">
        <f>SUM($S5648:$X5648)</f>
        <v/>
      </c>
      <c r="Z5648" s="4">
        <f>IF(COUNT($M5648:$N5648)=0,"データ無",IF($Y5648&gt;=スコアリング基準!$B$30,"S",IF($Y5648&gt;=スコアリング基準!$B$31,"A",IF($Y5648&gt;=スコアリング基準!$B$32,"B","C"))))</f>
        <v/>
      </c>
      <c r="AA5648">
        <f>IFERROR(INDEX(実績DB!$I$3:$I$104,MATCH($B5648&amp;$C5648,実績DB!$J$3:$J$104,0)),"")</f>
        <v/>
      </c>
    </row>
    <row r="5649">
      <c r="A5649" t="n">
        <v>5647</v>
      </c>
      <c r="B5649" t="inlineStr">
        <is>
          <t>九州</t>
        </is>
      </c>
      <c r="C5649" t="inlineStr">
        <is>
          <t>寿町変電所</t>
        </is>
      </c>
      <c r="D5649" t="inlineStr">
        <is>
          <t>大分県</t>
        </is>
      </c>
      <c r="E5649" t="n">
        <v>66</v>
      </c>
      <c r="G5649" s="3" t="n">
        <v>33.240674</v>
      </c>
      <c r="H5649" s="3" t="n">
        <v>131.6011</v>
      </c>
      <c r="I5649" t="inlineStr">
        <is>
          <t>OSM実測</t>
        </is>
      </c>
      <c r="J5649" t="n">
        <v>28</v>
      </c>
      <c r="K5649" t="n">
        <v>28</v>
      </c>
      <c r="L5649" t="n">
        <v>0</v>
      </c>
      <c r="M5649" t="n">
        <v>28</v>
      </c>
      <c r="N5649" t="n">
        <v>0</v>
      </c>
      <c r="O5649" t="inlineStr">
        <is>
          <t>不可 #4</t>
        </is>
      </c>
      <c r="P5649" t="inlineStr">
        <is>
          <t>有り</t>
        </is>
      </c>
      <c r="R5649" s="4">
        <f>IF(COUNT($M5649:$N5649)=0,"",IF(AND(IF($N5649&lt;&gt;"",$N5649,$M5649)&lt;=0,$O5649&lt;&gt;"可"),"警告",""))</f>
        <v/>
      </c>
      <c r="S5649" s="4">
        <f>IF(COUNT($M5649:$N5649)=0,0,IF(IF($N5649&lt;&gt;"",$N5649,$M5649)&gt;=スコアリング基準!$B$20,スコアリング基準!$C$20,IF(IF($N5649&lt;&gt;"",$N5649,$M5649)&gt;=スコアリング基準!$B$21,スコアリング基準!$C$21,IF(IF($N5649&lt;&gt;"",$N5649,$M5649)&gt;0,スコアリング基準!$C$22,0))))</f>
        <v/>
      </c>
      <c r="T5649" s="4">
        <f>IF($O5649="可",スコアリング基準!$C$23,0)</f>
        <v/>
      </c>
      <c r="U5649" s="4">
        <f>IF(OR(COUNT($K5649:$L5649)&lt;2,$K5649=0),0,IF(ABS($L5649)/$K5649&lt;=スコアリング基準!$B$24,スコアリング基準!$C$24,IF(ABS($L5649)/$K5649&lt;=スコアリング基準!$B$25,スコアリング基準!$C$25,IF(ABS($L5649)/$K5649&lt;=スコアリング基準!$B$26,スコアリング基準!$C$26,0))))</f>
        <v/>
      </c>
      <c r="V5649" s="4">
        <f>IF($P5649="なし",スコアリング基準!$C$27,0)</f>
        <v/>
      </c>
      <c r="W5649" s="4">
        <f>IF($F5649="",0,IF(ISNUMBER($F5649),IF($F5649&lt;=スコアリング基準!$B$28,スコアリング基準!$C$28,スコアリング基準!$C$29),0))</f>
        <v/>
      </c>
      <c r="X5649" s="4">
        <f>IFERROR(VLOOKUP($B5649,スコアリング基準!$A$36:$B$46,2,FALSE),0)</f>
        <v/>
      </c>
      <c r="Y5649" s="4">
        <f>SUM($S5649:$X5649)</f>
        <v/>
      </c>
      <c r="Z5649" s="4">
        <f>IF(COUNT($M5649:$N5649)=0,"データ無",IF($Y5649&gt;=スコアリング基準!$B$30,"S",IF($Y5649&gt;=スコアリング基準!$B$31,"A",IF($Y5649&gt;=スコアリング基準!$B$32,"B","C"))))</f>
        <v/>
      </c>
      <c r="AA5649">
        <f>IFERROR(INDEX(実績DB!$I$3:$I$104,MATCH($B5649&amp;$C5649,実績DB!$J$3:$J$104,0)),"")</f>
        <v/>
      </c>
    </row>
    <row r="5650">
      <c r="A5650" t="n">
        <v>5648</v>
      </c>
      <c r="B5650" t="inlineStr">
        <is>
          <t>九州</t>
        </is>
      </c>
      <c r="C5650" t="inlineStr">
        <is>
          <t>小倉変電所</t>
        </is>
      </c>
      <c r="D5650" t="inlineStr">
        <is>
          <t>福岡県</t>
        </is>
      </c>
      <c r="E5650" t="n">
        <v>66</v>
      </c>
      <c r="G5650" s="3" t="n">
        <v>33.866659</v>
      </c>
      <c r="H5650" s="3" t="n">
        <v>130.868028</v>
      </c>
      <c r="I5650" t="inlineStr">
        <is>
          <t>OSM実測</t>
        </is>
      </c>
      <c r="J5650" t="n">
        <v>57</v>
      </c>
      <c r="K5650" t="n">
        <v>57</v>
      </c>
      <c r="L5650" t="n">
        <v>-29</v>
      </c>
      <c r="M5650" t="n">
        <v>28</v>
      </c>
      <c r="N5650" t="n">
        <v>0</v>
      </c>
      <c r="O5650" t="inlineStr">
        <is>
          <t>不可 #4</t>
        </is>
      </c>
      <c r="P5650" t="inlineStr">
        <is>
          <t>有り</t>
        </is>
      </c>
      <c r="R5650" s="4">
        <f>IF(COUNT($M5650:$N5650)=0,"",IF(AND(IF($N5650&lt;&gt;"",$N5650,$M5650)&lt;=0,$O5650&lt;&gt;"可"),"警告",""))</f>
        <v/>
      </c>
      <c r="S5650" s="4">
        <f>IF(COUNT($M5650:$N5650)=0,0,IF(IF($N5650&lt;&gt;"",$N5650,$M5650)&gt;=スコアリング基準!$B$20,スコアリング基準!$C$20,IF(IF($N5650&lt;&gt;"",$N5650,$M5650)&gt;=スコアリング基準!$B$21,スコアリング基準!$C$21,IF(IF($N5650&lt;&gt;"",$N5650,$M5650)&gt;0,スコアリング基準!$C$22,0))))</f>
        <v/>
      </c>
      <c r="T5650" s="4">
        <f>IF($O5650="可",スコアリング基準!$C$23,0)</f>
        <v/>
      </c>
      <c r="U5650" s="4">
        <f>IF(OR(COUNT($K5650:$L5650)&lt;2,$K5650=0),0,IF(ABS($L5650)/$K5650&lt;=スコアリング基準!$B$24,スコアリング基準!$C$24,IF(ABS($L5650)/$K5650&lt;=スコアリング基準!$B$25,スコアリング基準!$C$25,IF(ABS($L5650)/$K5650&lt;=スコアリング基準!$B$26,スコアリング基準!$C$26,0))))</f>
        <v/>
      </c>
      <c r="V5650" s="4">
        <f>IF($P5650="なし",スコアリング基準!$C$27,0)</f>
        <v/>
      </c>
      <c r="W5650" s="4">
        <f>IF($F5650="",0,IF(ISNUMBER($F5650),IF($F5650&lt;=スコアリング基準!$B$28,スコアリング基準!$C$28,スコアリング基準!$C$29),0))</f>
        <v/>
      </c>
      <c r="X5650" s="4">
        <f>IFERROR(VLOOKUP($B5650,スコアリング基準!$A$36:$B$46,2,FALSE),0)</f>
        <v/>
      </c>
      <c r="Y5650" s="4">
        <f>SUM($S5650:$X5650)</f>
        <v/>
      </c>
      <c r="Z5650" s="4">
        <f>IF(COUNT($M5650:$N5650)=0,"データ無",IF($Y5650&gt;=スコアリング基準!$B$30,"S",IF($Y5650&gt;=スコアリング基準!$B$31,"A",IF($Y5650&gt;=スコアリング基準!$B$32,"B","C"))))</f>
        <v/>
      </c>
      <c r="AA5650">
        <f>IFERROR(INDEX(実績DB!$I$3:$I$104,MATCH($B5650&amp;$C5650,実績DB!$J$3:$J$104,0)),"")</f>
        <v/>
      </c>
    </row>
    <row r="5651">
      <c r="A5651" t="n">
        <v>5649</v>
      </c>
      <c r="B5651" t="inlineStr">
        <is>
          <t>九州</t>
        </is>
      </c>
      <c r="C5651" t="inlineStr">
        <is>
          <t>山川変電所</t>
        </is>
      </c>
      <c r="D5651" t="inlineStr">
        <is>
          <t>鹿児島県</t>
        </is>
      </c>
      <c r="E5651" t="n">
        <v>66</v>
      </c>
      <c r="G5651" s="3" t="n">
        <v>31.210404</v>
      </c>
      <c r="H5651" s="3" t="n">
        <v>130.625605</v>
      </c>
      <c r="I5651" t="inlineStr">
        <is>
          <t>OSM実測</t>
        </is>
      </c>
      <c r="J5651" t="n">
        <v>38</v>
      </c>
      <c r="K5651" t="n">
        <v>33</v>
      </c>
      <c r="L5651" t="n">
        <v>-27</v>
      </c>
      <c r="M5651" t="n">
        <v>6</v>
      </c>
      <c r="N5651" t="n">
        <v>0</v>
      </c>
      <c r="O5651" t="inlineStr">
        <is>
          <t>不可 #4</t>
        </is>
      </c>
      <c r="P5651" t="inlineStr">
        <is>
          <t>有り</t>
        </is>
      </c>
      <c r="R5651" s="4">
        <f>IF(COUNT($M5651:$N5651)=0,"",IF(AND(IF($N5651&lt;&gt;"",$N5651,$M5651)&lt;=0,$O5651&lt;&gt;"可"),"警告",""))</f>
        <v/>
      </c>
      <c r="S5651" s="4">
        <f>IF(COUNT($M5651:$N5651)=0,0,IF(IF($N5651&lt;&gt;"",$N5651,$M5651)&gt;=スコアリング基準!$B$20,スコアリング基準!$C$20,IF(IF($N5651&lt;&gt;"",$N5651,$M5651)&gt;=スコアリング基準!$B$21,スコアリング基準!$C$21,IF(IF($N5651&lt;&gt;"",$N5651,$M5651)&gt;0,スコアリング基準!$C$22,0))))</f>
        <v/>
      </c>
      <c r="T5651" s="4">
        <f>IF($O5651="可",スコアリング基準!$C$23,0)</f>
        <v/>
      </c>
      <c r="U5651" s="4">
        <f>IF(OR(COUNT($K5651:$L5651)&lt;2,$K5651=0),0,IF(ABS($L5651)/$K5651&lt;=スコアリング基準!$B$24,スコアリング基準!$C$24,IF(ABS($L5651)/$K5651&lt;=スコアリング基準!$B$25,スコアリング基準!$C$25,IF(ABS($L5651)/$K5651&lt;=スコアリング基準!$B$26,スコアリング基準!$C$26,0))))</f>
        <v/>
      </c>
      <c r="V5651" s="4">
        <f>IF($P5651="なし",スコアリング基準!$C$27,0)</f>
        <v/>
      </c>
      <c r="W5651" s="4">
        <f>IF($F5651="",0,IF(ISNUMBER($F5651),IF($F5651&lt;=スコアリング基準!$B$28,スコアリング基準!$C$28,スコアリング基準!$C$29),0))</f>
        <v/>
      </c>
      <c r="X5651" s="4">
        <f>IFERROR(VLOOKUP($B5651,スコアリング基準!$A$36:$B$46,2,FALSE),0)</f>
        <v/>
      </c>
      <c r="Y5651" s="4">
        <f>SUM($S5651:$X5651)</f>
        <v/>
      </c>
      <c r="Z5651" s="4">
        <f>IF(COUNT($M5651:$N5651)=0,"データ無",IF($Y5651&gt;=スコアリング基準!$B$30,"S",IF($Y5651&gt;=スコアリング基準!$B$31,"A",IF($Y5651&gt;=スコアリング基準!$B$32,"B","C"))))</f>
        <v/>
      </c>
      <c r="AA5651">
        <f>IFERROR(INDEX(実績DB!$I$3:$I$104,MATCH($B5651&amp;$C5651,実績DB!$J$3:$J$104,0)),"")</f>
        <v/>
      </c>
    </row>
    <row r="5652">
      <c r="A5652" t="n">
        <v>5650</v>
      </c>
      <c r="B5652" t="inlineStr">
        <is>
          <t>九州</t>
        </is>
      </c>
      <c r="C5652" t="inlineStr">
        <is>
          <t>山田変電所</t>
        </is>
      </c>
      <c r="D5652" t="inlineStr">
        <is>
          <t>福岡県</t>
        </is>
      </c>
      <c r="E5652" t="n">
        <v>66</v>
      </c>
      <c r="G5652" s="3" t="n">
        <v>33.568371</v>
      </c>
      <c r="H5652" s="3" t="n">
        <v>130.766466</v>
      </c>
      <c r="I5652" t="inlineStr">
        <is>
          <t>OSM実測</t>
        </is>
      </c>
      <c r="J5652" t="n">
        <v>47</v>
      </c>
      <c r="K5652" t="n">
        <v>47</v>
      </c>
      <c r="L5652" t="n">
        <v>-46</v>
      </c>
      <c r="M5652" t="n">
        <v>1</v>
      </c>
      <c r="N5652" t="n">
        <v>0</v>
      </c>
      <c r="O5652" t="inlineStr">
        <is>
          <t>不可 #4</t>
        </is>
      </c>
      <c r="P5652" t="inlineStr">
        <is>
          <t>有り</t>
        </is>
      </c>
      <c r="R5652" s="4">
        <f>IF(COUNT($M5652:$N5652)=0,"",IF(AND(IF($N5652&lt;&gt;"",$N5652,$M5652)&lt;=0,$O5652&lt;&gt;"可"),"警告",""))</f>
        <v/>
      </c>
      <c r="S5652" s="4">
        <f>IF(COUNT($M5652:$N5652)=0,0,IF(IF($N5652&lt;&gt;"",$N5652,$M5652)&gt;=スコアリング基準!$B$20,スコアリング基準!$C$20,IF(IF($N5652&lt;&gt;"",$N5652,$M5652)&gt;=スコアリング基準!$B$21,スコアリング基準!$C$21,IF(IF($N5652&lt;&gt;"",$N5652,$M5652)&gt;0,スコアリング基準!$C$22,0))))</f>
        <v/>
      </c>
      <c r="T5652" s="4">
        <f>IF($O5652="可",スコアリング基準!$C$23,0)</f>
        <v/>
      </c>
      <c r="U5652" s="4">
        <f>IF(OR(COUNT($K5652:$L5652)&lt;2,$K5652=0),0,IF(ABS($L5652)/$K5652&lt;=スコアリング基準!$B$24,スコアリング基準!$C$24,IF(ABS($L5652)/$K5652&lt;=スコアリング基準!$B$25,スコアリング基準!$C$25,IF(ABS($L5652)/$K5652&lt;=スコアリング基準!$B$26,スコアリング基準!$C$26,0))))</f>
        <v/>
      </c>
      <c r="V5652" s="4">
        <f>IF($P5652="なし",スコアリング基準!$C$27,0)</f>
        <v/>
      </c>
      <c r="W5652" s="4">
        <f>IF($F5652="",0,IF(ISNUMBER($F5652),IF($F5652&lt;=スコアリング基準!$B$28,スコアリング基準!$C$28,スコアリング基準!$C$29),0))</f>
        <v/>
      </c>
      <c r="X5652" s="4">
        <f>IFERROR(VLOOKUP($B5652,スコアリング基準!$A$36:$B$46,2,FALSE),0)</f>
        <v/>
      </c>
      <c r="Y5652" s="4">
        <f>SUM($S5652:$X5652)</f>
        <v/>
      </c>
      <c r="Z5652" s="4">
        <f>IF(COUNT($M5652:$N5652)=0,"データ無",IF($Y5652&gt;=スコアリング基準!$B$30,"S",IF($Y5652&gt;=スコアリング基準!$B$31,"A",IF($Y5652&gt;=スコアリング基準!$B$32,"B","C"))))</f>
        <v/>
      </c>
      <c r="AA5652">
        <f>IFERROR(INDEX(実績DB!$I$3:$I$104,MATCH($B5652&amp;$C5652,実績DB!$J$3:$J$104,0)),"")</f>
        <v/>
      </c>
    </row>
    <row r="5653">
      <c r="A5653" t="n">
        <v>5651</v>
      </c>
      <c r="B5653" t="inlineStr">
        <is>
          <t>九州</t>
        </is>
      </c>
      <c r="C5653" t="inlineStr">
        <is>
          <t>川崎変電所</t>
        </is>
      </c>
      <c r="D5653" t="inlineStr">
        <is>
          <t>福岡県</t>
        </is>
      </c>
      <c r="E5653" t="n">
        <v>66</v>
      </c>
      <c r="G5653" s="3" t="n">
        <v>33.595916</v>
      </c>
      <c r="H5653" s="3" t="n">
        <v>130.812976</v>
      </c>
      <c r="I5653" t="inlineStr">
        <is>
          <t>OSM実測</t>
        </is>
      </c>
      <c r="J5653" t="n">
        <v>57</v>
      </c>
      <c r="K5653" t="n">
        <v>57</v>
      </c>
      <c r="L5653" t="n">
        <v>-57</v>
      </c>
      <c r="M5653" t="n">
        <v>0</v>
      </c>
      <c r="N5653" t="n">
        <v>0</v>
      </c>
      <c r="O5653" t="inlineStr">
        <is>
          <t>不可 #4</t>
        </is>
      </c>
      <c r="P5653" t="inlineStr">
        <is>
          <t>有り</t>
        </is>
      </c>
      <c r="R5653" s="4">
        <f>IF(COUNT($M5653:$N5653)=0,"",IF(AND(IF($N5653&lt;&gt;"",$N5653,$M5653)&lt;=0,$O5653&lt;&gt;"可"),"警告",""))</f>
        <v/>
      </c>
      <c r="S5653" s="4">
        <f>IF(COUNT($M5653:$N5653)=0,0,IF(IF($N5653&lt;&gt;"",$N5653,$M5653)&gt;=スコアリング基準!$B$20,スコアリング基準!$C$20,IF(IF($N5653&lt;&gt;"",$N5653,$M5653)&gt;=スコアリング基準!$B$21,スコアリング基準!$C$21,IF(IF($N5653&lt;&gt;"",$N5653,$M5653)&gt;0,スコアリング基準!$C$22,0))))</f>
        <v/>
      </c>
      <c r="T5653" s="4">
        <f>IF($O5653="可",スコアリング基準!$C$23,0)</f>
        <v/>
      </c>
      <c r="U5653" s="4">
        <f>IF(OR(COUNT($K5653:$L5653)&lt;2,$K5653=0),0,IF(ABS($L5653)/$K5653&lt;=スコアリング基準!$B$24,スコアリング基準!$C$24,IF(ABS($L5653)/$K5653&lt;=スコアリング基準!$B$25,スコアリング基準!$C$25,IF(ABS($L5653)/$K5653&lt;=スコアリング基準!$B$26,スコアリング基準!$C$26,0))))</f>
        <v/>
      </c>
      <c r="V5653" s="4">
        <f>IF($P5653="なし",スコアリング基準!$C$27,0)</f>
        <v/>
      </c>
      <c r="W5653" s="4">
        <f>IF($F5653="",0,IF(ISNUMBER($F5653),IF($F5653&lt;=スコアリング基準!$B$28,スコアリング基準!$C$28,スコアリング基準!$C$29),0))</f>
        <v/>
      </c>
      <c r="X5653" s="4">
        <f>IFERROR(VLOOKUP($B5653,スコアリング基準!$A$36:$B$46,2,FALSE),0)</f>
        <v/>
      </c>
      <c r="Y5653" s="4">
        <f>SUM($S5653:$X5653)</f>
        <v/>
      </c>
      <c r="Z5653" s="4">
        <f>IF(COUNT($M5653:$N5653)=0,"データ無",IF($Y5653&gt;=スコアリング基準!$B$30,"S",IF($Y5653&gt;=スコアリング基準!$B$31,"A",IF($Y5653&gt;=スコアリング基準!$B$32,"B","C"))))</f>
        <v/>
      </c>
      <c r="AA5653">
        <f>IFERROR(INDEX(実績DB!$I$3:$I$104,MATCH($B5653&amp;$C5653,実績DB!$J$3:$J$104,0)),"")</f>
        <v/>
      </c>
    </row>
    <row r="5654">
      <c r="A5654" t="n">
        <v>5652</v>
      </c>
      <c r="B5654" t="inlineStr">
        <is>
          <t>九州</t>
        </is>
      </c>
      <c r="C5654" t="inlineStr">
        <is>
          <t>川辺変電所</t>
        </is>
      </c>
      <c r="D5654" t="inlineStr">
        <is>
          <t>熊本県</t>
        </is>
      </c>
      <c r="E5654" t="n">
        <v>66</v>
      </c>
      <c r="G5654" s="3" t="n">
        <v>32.914856</v>
      </c>
      <c r="H5654" s="3" t="n">
        <v>130.830658</v>
      </c>
      <c r="I5654" t="inlineStr">
        <is>
          <t>OSM実測</t>
        </is>
      </c>
      <c r="J5654" t="n">
        <v>66</v>
      </c>
      <c r="K5654" t="n">
        <v>66</v>
      </c>
      <c r="L5654" t="n">
        <v>-20</v>
      </c>
      <c r="O5654" t="inlineStr">
        <is>
          <t>不可 #4</t>
        </is>
      </c>
      <c r="P5654" t="inlineStr">
        <is>
          <t>なし</t>
        </is>
      </c>
      <c r="R5654" s="4">
        <f>IF(COUNT($M5654:$N5654)=0,"",IF(AND(IF($N5654&lt;&gt;"",$N5654,$M5654)&lt;=0,$O5654&lt;&gt;"可"),"警告",""))</f>
        <v/>
      </c>
      <c r="S5654" s="4">
        <f>IF(COUNT($M5654:$N5654)=0,0,IF(IF($N5654&lt;&gt;"",$N5654,$M5654)&gt;=スコアリング基準!$B$20,スコアリング基準!$C$20,IF(IF($N5654&lt;&gt;"",$N5654,$M5654)&gt;=スコアリング基準!$B$21,スコアリング基準!$C$21,IF(IF($N5654&lt;&gt;"",$N5654,$M5654)&gt;0,スコアリング基準!$C$22,0))))</f>
        <v/>
      </c>
      <c r="T5654" s="4">
        <f>IF($O5654="可",スコアリング基準!$C$23,0)</f>
        <v/>
      </c>
      <c r="U5654" s="4">
        <f>IF(OR(COUNT($K5654:$L5654)&lt;2,$K5654=0),0,IF(ABS($L5654)/$K5654&lt;=スコアリング基準!$B$24,スコアリング基準!$C$24,IF(ABS($L5654)/$K5654&lt;=スコアリング基準!$B$25,スコアリング基準!$C$25,IF(ABS($L5654)/$K5654&lt;=スコアリング基準!$B$26,スコアリング基準!$C$26,0))))</f>
        <v/>
      </c>
      <c r="V5654" s="4">
        <f>IF($P5654="なし",スコアリング基準!$C$27,0)</f>
        <v/>
      </c>
      <c r="W5654" s="4">
        <f>IF($F5654="",0,IF(ISNUMBER($F5654),IF($F5654&lt;=スコアリング基準!$B$28,スコアリング基準!$C$28,スコアリング基準!$C$29),0))</f>
        <v/>
      </c>
      <c r="X5654" s="4">
        <f>IFERROR(VLOOKUP($B5654,スコアリング基準!$A$36:$B$46,2,FALSE),0)</f>
        <v/>
      </c>
      <c r="Y5654" s="4">
        <f>SUM($S5654:$X5654)</f>
        <v/>
      </c>
      <c r="Z5654" s="4">
        <f>IF(COUNT($M5654:$N5654)=0,"データ無",IF($Y5654&gt;=スコアリング基準!$B$30,"S",IF($Y5654&gt;=スコアリング基準!$B$31,"A",IF($Y5654&gt;=スコアリング基準!$B$32,"B","C"))))</f>
        <v/>
      </c>
      <c r="AA5654">
        <f>IFERROR(INDEX(実績DB!$I$3:$I$104,MATCH($B5654&amp;$C5654,実績DB!$J$3:$J$104,0)),"")</f>
        <v/>
      </c>
    </row>
    <row r="5655">
      <c r="A5655" t="n">
        <v>5653</v>
      </c>
      <c r="B5655" t="inlineStr">
        <is>
          <t>九州</t>
        </is>
      </c>
      <c r="C5655" t="inlineStr">
        <is>
          <t>帖佐変電所</t>
        </is>
      </c>
      <c r="D5655" t="inlineStr">
        <is>
          <t>鹿児島県</t>
        </is>
      </c>
      <c r="E5655" t="n">
        <v>66</v>
      </c>
      <c r="G5655" s="3" t="n">
        <v>31.72904</v>
      </c>
      <c r="H5655" s="3" t="n">
        <v>130.629672</v>
      </c>
      <c r="I5655" t="inlineStr">
        <is>
          <t>OSM実測</t>
        </is>
      </c>
      <c r="J5655" t="n">
        <v>57</v>
      </c>
      <c r="K5655" t="n">
        <v>57</v>
      </c>
      <c r="L5655" t="n">
        <v>-54</v>
      </c>
      <c r="M5655" t="n">
        <v>3</v>
      </c>
      <c r="N5655" t="n">
        <v>0</v>
      </c>
      <c r="O5655" t="inlineStr">
        <is>
          <t>不可 #4</t>
        </is>
      </c>
      <c r="P5655" t="inlineStr">
        <is>
          <t>有り</t>
        </is>
      </c>
      <c r="R5655" s="4">
        <f>IF(COUNT($M5655:$N5655)=0,"",IF(AND(IF($N5655&lt;&gt;"",$N5655,$M5655)&lt;=0,$O5655&lt;&gt;"可"),"警告",""))</f>
        <v/>
      </c>
      <c r="S5655" s="4">
        <f>IF(COUNT($M5655:$N5655)=0,0,IF(IF($N5655&lt;&gt;"",$N5655,$M5655)&gt;=スコアリング基準!$B$20,スコアリング基準!$C$20,IF(IF($N5655&lt;&gt;"",$N5655,$M5655)&gt;=スコアリング基準!$B$21,スコアリング基準!$C$21,IF(IF($N5655&lt;&gt;"",$N5655,$M5655)&gt;0,スコアリング基準!$C$22,0))))</f>
        <v/>
      </c>
      <c r="T5655" s="4">
        <f>IF($O5655="可",スコアリング基準!$C$23,0)</f>
        <v/>
      </c>
      <c r="U5655" s="4">
        <f>IF(OR(COUNT($K5655:$L5655)&lt;2,$K5655=0),0,IF(ABS($L5655)/$K5655&lt;=スコアリング基準!$B$24,スコアリング基準!$C$24,IF(ABS($L5655)/$K5655&lt;=スコアリング基準!$B$25,スコアリング基準!$C$25,IF(ABS($L5655)/$K5655&lt;=スコアリング基準!$B$26,スコアリング基準!$C$26,0))))</f>
        <v/>
      </c>
      <c r="V5655" s="4">
        <f>IF($P5655="なし",スコアリング基準!$C$27,0)</f>
        <v/>
      </c>
      <c r="W5655" s="4">
        <f>IF($F5655="",0,IF(ISNUMBER($F5655),IF($F5655&lt;=スコアリング基準!$B$28,スコアリング基準!$C$28,スコアリング基準!$C$29),0))</f>
        <v/>
      </c>
      <c r="X5655" s="4">
        <f>IFERROR(VLOOKUP($B5655,スコアリング基準!$A$36:$B$46,2,FALSE),0)</f>
        <v/>
      </c>
      <c r="Y5655" s="4">
        <f>SUM($S5655:$X5655)</f>
        <v/>
      </c>
      <c r="Z5655" s="4">
        <f>IF(COUNT($M5655:$N5655)=0,"データ無",IF($Y5655&gt;=スコアリング基準!$B$30,"S",IF($Y5655&gt;=スコアリング基準!$B$31,"A",IF($Y5655&gt;=スコアリング基準!$B$32,"B","C"))))</f>
        <v/>
      </c>
      <c r="AA5655">
        <f>IFERROR(INDEX(実績DB!$I$3:$I$104,MATCH($B5655&amp;$C5655,実績DB!$J$3:$J$104,0)),"")</f>
        <v/>
      </c>
    </row>
    <row r="5656">
      <c r="A5656" t="n">
        <v>5654</v>
      </c>
      <c r="B5656" t="inlineStr">
        <is>
          <t>九州</t>
        </is>
      </c>
      <c r="C5656" t="inlineStr">
        <is>
          <t>平佐変電所</t>
        </is>
      </c>
      <c r="D5656" t="inlineStr">
        <is>
          <t>鹿児島県</t>
        </is>
      </c>
      <c r="E5656" t="n">
        <v>66</v>
      </c>
      <c r="G5656" s="3" t="n">
        <v>31.811147</v>
      </c>
      <c r="H5656" s="3" t="n">
        <v>130.320077</v>
      </c>
      <c r="I5656" t="inlineStr">
        <is>
          <t>OSM実測</t>
        </is>
      </c>
      <c r="J5656" t="n">
        <v>57</v>
      </c>
      <c r="K5656" t="n">
        <v>57</v>
      </c>
      <c r="L5656" t="n">
        <v>-55</v>
      </c>
      <c r="M5656" t="n">
        <v>1</v>
      </c>
      <c r="N5656" t="n">
        <v>0</v>
      </c>
      <c r="O5656" t="inlineStr">
        <is>
          <t>不可 #4</t>
        </is>
      </c>
      <c r="P5656" t="inlineStr">
        <is>
          <t>有り</t>
        </is>
      </c>
      <c r="R5656" s="4">
        <f>IF(COUNT($M5656:$N5656)=0,"",IF(AND(IF($N5656&lt;&gt;"",$N5656,$M5656)&lt;=0,$O5656&lt;&gt;"可"),"警告",""))</f>
        <v/>
      </c>
      <c r="S5656" s="4">
        <f>IF(COUNT($M5656:$N5656)=0,0,IF(IF($N5656&lt;&gt;"",$N5656,$M5656)&gt;=スコアリング基準!$B$20,スコアリング基準!$C$20,IF(IF($N5656&lt;&gt;"",$N5656,$M5656)&gt;=スコアリング基準!$B$21,スコアリング基準!$C$21,IF(IF($N5656&lt;&gt;"",$N5656,$M5656)&gt;0,スコアリング基準!$C$22,0))))</f>
        <v/>
      </c>
      <c r="T5656" s="4">
        <f>IF($O5656="可",スコアリング基準!$C$23,0)</f>
        <v/>
      </c>
      <c r="U5656" s="4">
        <f>IF(OR(COUNT($K5656:$L5656)&lt;2,$K5656=0),0,IF(ABS($L5656)/$K5656&lt;=スコアリング基準!$B$24,スコアリング基準!$C$24,IF(ABS($L5656)/$K5656&lt;=スコアリング基準!$B$25,スコアリング基準!$C$25,IF(ABS($L5656)/$K5656&lt;=スコアリング基準!$B$26,スコアリング基準!$C$26,0))))</f>
        <v/>
      </c>
      <c r="V5656" s="4">
        <f>IF($P5656="なし",スコアリング基準!$C$27,0)</f>
        <v/>
      </c>
      <c r="W5656" s="4">
        <f>IF($F5656="",0,IF(ISNUMBER($F5656),IF($F5656&lt;=スコアリング基準!$B$28,スコアリング基準!$C$28,スコアリング基準!$C$29),0))</f>
        <v/>
      </c>
      <c r="X5656" s="4">
        <f>IFERROR(VLOOKUP($B5656,スコアリング基準!$A$36:$B$46,2,FALSE),0)</f>
        <v/>
      </c>
      <c r="Y5656" s="4">
        <f>SUM($S5656:$X5656)</f>
        <v/>
      </c>
      <c r="Z5656" s="4">
        <f>IF(COUNT($M5656:$N5656)=0,"データ無",IF($Y5656&gt;=スコアリング基準!$B$30,"S",IF($Y5656&gt;=スコアリング基準!$B$31,"A",IF($Y5656&gt;=スコアリング基準!$B$32,"B","C"))))</f>
        <v/>
      </c>
      <c r="AA5656">
        <f>IFERROR(INDEX(実績DB!$I$3:$I$104,MATCH($B5656&amp;$C5656,実績DB!$J$3:$J$104,0)),"")</f>
        <v/>
      </c>
    </row>
    <row r="5657">
      <c r="A5657" t="n">
        <v>5655</v>
      </c>
      <c r="B5657" t="inlineStr">
        <is>
          <t>九州</t>
        </is>
      </c>
      <c r="C5657" t="inlineStr">
        <is>
          <t>平原変電所</t>
        </is>
      </c>
      <c r="D5657" t="inlineStr">
        <is>
          <t>宮崎県</t>
        </is>
      </c>
      <c r="E5657" t="n">
        <v>66</v>
      </c>
      <c r="G5657" s="3" t="n">
        <v>31.943784</v>
      </c>
      <c r="H5657" s="3" t="n">
        <v>131.443588</v>
      </c>
      <c r="I5657" t="inlineStr">
        <is>
          <t>OSM実測</t>
        </is>
      </c>
      <c r="J5657" t="n">
        <v>57</v>
      </c>
      <c r="K5657" t="n">
        <v>57</v>
      </c>
      <c r="L5657" t="n">
        <v>-47</v>
      </c>
      <c r="M5657" t="n">
        <v>14</v>
      </c>
      <c r="N5657" t="n">
        <v>0</v>
      </c>
      <c r="O5657" t="inlineStr">
        <is>
          <t>不可 #4</t>
        </is>
      </c>
      <c r="P5657" t="inlineStr">
        <is>
          <t>有り</t>
        </is>
      </c>
      <c r="R5657" s="4">
        <f>IF(COUNT($M5657:$N5657)=0,"",IF(AND(IF($N5657&lt;&gt;"",$N5657,$M5657)&lt;=0,$O5657&lt;&gt;"可"),"警告",""))</f>
        <v/>
      </c>
      <c r="S5657" s="4">
        <f>IF(COUNT($M5657:$N5657)=0,0,IF(IF($N5657&lt;&gt;"",$N5657,$M5657)&gt;=スコアリング基準!$B$20,スコアリング基準!$C$20,IF(IF($N5657&lt;&gt;"",$N5657,$M5657)&gt;=スコアリング基準!$B$21,スコアリング基準!$C$21,IF(IF($N5657&lt;&gt;"",$N5657,$M5657)&gt;0,スコアリング基準!$C$22,0))))</f>
        <v/>
      </c>
      <c r="T5657" s="4">
        <f>IF($O5657="可",スコアリング基準!$C$23,0)</f>
        <v/>
      </c>
      <c r="U5657" s="4">
        <f>IF(OR(COUNT($K5657:$L5657)&lt;2,$K5657=0),0,IF(ABS($L5657)/$K5657&lt;=スコアリング基準!$B$24,スコアリング基準!$C$24,IF(ABS($L5657)/$K5657&lt;=スコアリング基準!$B$25,スコアリング基準!$C$25,IF(ABS($L5657)/$K5657&lt;=スコアリング基準!$B$26,スコアリング基準!$C$26,0))))</f>
        <v/>
      </c>
      <c r="V5657" s="4">
        <f>IF($P5657="なし",スコアリング基準!$C$27,0)</f>
        <v/>
      </c>
      <c r="W5657" s="4">
        <f>IF($F5657="",0,IF(ISNUMBER($F5657),IF($F5657&lt;=スコアリング基準!$B$28,スコアリング基準!$C$28,スコアリング基準!$C$29),0))</f>
        <v/>
      </c>
      <c r="X5657" s="4">
        <f>IFERROR(VLOOKUP($B5657,スコアリング基準!$A$36:$B$46,2,FALSE),0)</f>
        <v/>
      </c>
      <c r="Y5657" s="4">
        <f>SUM($S5657:$X5657)</f>
        <v/>
      </c>
      <c r="Z5657" s="4">
        <f>IF(COUNT($M5657:$N5657)=0,"データ無",IF($Y5657&gt;=スコアリング基準!$B$30,"S",IF($Y5657&gt;=スコアリング基準!$B$31,"A",IF($Y5657&gt;=スコアリング基準!$B$32,"B","C"))))</f>
        <v/>
      </c>
      <c r="AA5657">
        <f>IFERROR(INDEX(実績DB!$I$3:$I$104,MATCH($B5657&amp;$C5657,実績DB!$J$3:$J$104,0)),"")</f>
        <v/>
      </c>
    </row>
    <row r="5658">
      <c r="A5658" t="n">
        <v>5656</v>
      </c>
      <c r="B5658" t="inlineStr">
        <is>
          <t>九州</t>
        </is>
      </c>
      <c r="C5658" t="inlineStr">
        <is>
          <t>平恒変電所</t>
        </is>
      </c>
      <c r="D5658" t="inlineStr">
        <is>
          <t>福岡県</t>
        </is>
      </c>
      <c r="E5658" t="n">
        <v>66</v>
      </c>
      <c r="G5658" s="3" t="n">
        <v>33.6141</v>
      </c>
      <c r="H5658" s="3" t="n">
        <v>130.693683</v>
      </c>
      <c r="I5658" t="inlineStr">
        <is>
          <t>OSM実測</t>
        </is>
      </c>
      <c r="J5658" t="n">
        <v>38</v>
      </c>
      <c r="K5658" t="n">
        <v>38</v>
      </c>
      <c r="L5658" t="n">
        <v>-28</v>
      </c>
      <c r="M5658" t="n">
        <v>10</v>
      </c>
      <c r="N5658" t="n">
        <v>0</v>
      </c>
      <c r="O5658" t="inlineStr">
        <is>
          <t>不可 #4</t>
        </is>
      </c>
      <c r="P5658" t="inlineStr">
        <is>
          <t>有り</t>
        </is>
      </c>
      <c r="R5658" s="4">
        <f>IF(COUNT($M5658:$N5658)=0,"",IF(AND(IF($N5658&lt;&gt;"",$N5658,$M5658)&lt;=0,$O5658&lt;&gt;"可"),"警告",""))</f>
        <v/>
      </c>
      <c r="S5658" s="4">
        <f>IF(COUNT($M5658:$N5658)=0,0,IF(IF($N5658&lt;&gt;"",$N5658,$M5658)&gt;=スコアリング基準!$B$20,スコアリング基準!$C$20,IF(IF($N5658&lt;&gt;"",$N5658,$M5658)&gt;=スコアリング基準!$B$21,スコアリング基準!$C$21,IF(IF($N5658&lt;&gt;"",$N5658,$M5658)&gt;0,スコアリング基準!$C$22,0))))</f>
        <v/>
      </c>
      <c r="T5658" s="4">
        <f>IF($O5658="可",スコアリング基準!$C$23,0)</f>
        <v/>
      </c>
      <c r="U5658" s="4">
        <f>IF(OR(COUNT($K5658:$L5658)&lt;2,$K5658=0),0,IF(ABS($L5658)/$K5658&lt;=スコアリング基準!$B$24,スコアリング基準!$C$24,IF(ABS($L5658)/$K5658&lt;=スコアリング基準!$B$25,スコアリング基準!$C$25,IF(ABS($L5658)/$K5658&lt;=スコアリング基準!$B$26,スコアリング基準!$C$26,0))))</f>
        <v/>
      </c>
      <c r="V5658" s="4">
        <f>IF($P5658="なし",スコアリング基準!$C$27,0)</f>
        <v/>
      </c>
      <c r="W5658" s="4">
        <f>IF($F5658="",0,IF(ISNUMBER($F5658),IF($F5658&lt;=スコアリング基準!$B$28,スコアリング基準!$C$28,スコアリング基準!$C$29),0))</f>
        <v/>
      </c>
      <c r="X5658" s="4">
        <f>IFERROR(VLOOKUP($B5658,スコアリング基準!$A$36:$B$46,2,FALSE),0)</f>
        <v/>
      </c>
      <c r="Y5658" s="4">
        <f>SUM($S5658:$X5658)</f>
        <v/>
      </c>
      <c r="Z5658" s="4">
        <f>IF(COUNT($M5658:$N5658)=0,"データ無",IF($Y5658&gt;=スコアリング基準!$B$30,"S",IF($Y5658&gt;=スコアリング基準!$B$31,"A",IF($Y5658&gt;=スコアリング基準!$B$32,"B","C"))))</f>
        <v/>
      </c>
      <c r="AA5658">
        <f>IFERROR(INDEX(実績DB!$I$3:$I$104,MATCH($B5658&amp;$C5658,実績DB!$J$3:$J$104,0)),"")</f>
        <v/>
      </c>
    </row>
    <row r="5659">
      <c r="A5659" t="n">
        <v>5657</v>
      </c>
      <c r="B5659" t="inlineStr">
        <is>
          <t>九州</t>
        </is>
      </c>
      <c r="C5659" t="inlineStr">
        <is>
          <t>広崎変電所</t>
        </is>
      </c>
      <c r="D5659" t="inlineStr">
        <is>
          <t>熊本県</t>
        </is>
      </c>
      <c r="E5659" t="n">
        <v>66</v>
      </c>
      <c r="G5659" s="3" t="n">
        <v>32.780439</v>
      </c>
      <c r="H5659" s="3" t="n">
        <v>130.787651</v>
      </c>
      <c r="I5659" t="inlineStr">
        <is>
          <t>OSM実測</t>
        </is>
      </c>
      <c r="J5659" t="n">
        <v>47</v>
      </c>
      <c r="K5659" t="n">
        <v>47</v>
      </c>
      <c r="L5659" t="n">
        <v>-11</v>
      </c>
      <c r="O5659" t="inlineStr">
        <is>
          <t>不可 #4</t>
        </is>
      </c>
      <c r="P5659" t="inlineStr">
        <is>
          <t>なし</t>
        </is>
      </c>
      <c r="R5659" s="4">
        <f>IF(COUNT($M5659:$N5659)=0,"",IF(AND(IF($N5659&lt;&gt;"",$N5659,$M5659)&lt;=0,$O5659&lt;&gt;"可"),"警告",""))</f>
        <v/>
      </c>
      <c r="S5659" s="4">
        <f>IF(COUNT($M5659:$N5659)=0,0,IF(IF($N5659&lt;&gt;"",$N5659,$M5659)&gt;=スコアリング基準!$B$20,スコアリング基準!$C$20,IF(IF($N5659&lt;&gt;"",$N5659,$M5659)&gt;=スコアリング基準!$B$21,スコアリング基準!$C$21,IF(IF($N5659&lt;&gt;"",$N5659,$M5659)&gt;0,スコアリング基準!$C$22,0))))</f>
        <v/>
      </c>
      <c r="T5659" s="4">
        <f>IF($O5659="可",スコアリング基準!$C$23,0)</f>
        <v/>
      </c>
      <c r="U5659" s="4">
        <f>IF(OR(COUNT($K5659:$L5659)&lt;2,$K5659=0),0,IF(ABS($L5659)/$K5659&lt;=スコアリング基準!$B$24,スコアリング基準!$C$24,IF(ABS($L5659)/$K5659&lt;=スコアリング基準!$B$25,スコアリング基準!$C$25,IF(ABS($L5659)/$K5659&lt;=スコアリング基準!$B$26,スコアリング基準!$C$26,0))))</f>
        <v/>
      </c>
      <c r="V5659" s="4">
        <f>IF($P5659="なし",スコアリング基準!$C$27,0)</f>
        <v/>
      </c>
      <c r="W5659" s="4">
        <f>IF($F5659="",0,IF(ISNUMBER($F5659),IF($F5659&lt;=スコアリング基準!$B$28,スコアリング基準!$C$28,スコアリング基準!$C$29),0))</f>
        <v/>
      </c>
      <c r="X5659" s="4">
        <f>IFERROR(VLOOKUP($B5659,スコアリング基準!$A$36:$B$46,2,FALSE),0)</f>
        <v/>
      </c>
      <c r="Y5659" s="4">
        <f>SUM($S5659:$X5659)</f>
        <v/>
      </c>
      <c r="Z5659" s="4">
        <f>IF(COUNT($M5659:$N5659)=0,"データ無",IF($Y5659&gt;=スコアリング基準!$B$30,"S",IF($Y5659&gt;=スコアリング基準!$B$31,"A",IF($Y5659&gt;=スコアリング基準!$B$32,"B","C"))))</f>
        <v/>
      </c>
      <c r="AA5659">
        <f>IFERROR(INDEX(実績DB!$I$3:$I$104,MATCH($B5659&amp;$C5659,実績DB!$J$3:$J$104,0)),"")</f>
        <v/>
      </c>
    </row>
    <row r="5660">
      <c r="A5660" t="n">
        <v>5658</v>
      </c>
      <c r="B5660" t="inlineStr">
        <is>
          <t>九州</t>
        </is>
      </c>
      <c r="C5660" t="inlineStr">
        <is>
          <t>広瀬変電所</t>
        </is>
      </c>
      <c r="D5660" t="inlineStr">
        <is>
          <t>宮崎県</t>
        </is>
      </c>
      <c r="E5660" t="n">
        <v>66</v>
      </c>
      <c r="G5660" s="3" t="n">
        <v>32.023476</v>
      </c>
      <c r="H5660" s="3" t="n">
        <v>131.469432</v>
      </c>
      <c r="I5660" t="inlineStr">
        <is>
          <t>OSM実測</t>
        </is>
      </c>
      <c r="J5660" t="n">
        <v>38</v>
      </c>
      <c r="K5660" t="n">
        <v>38</v>
      </c>
      <c r="L5660" t="n">
        <v>-38</v>
      </c>
      <c r="M5660" t="n">
        <v>0</v>
      </c>
      <c r="N5660" t="n">
        <v>0</v>
      </c>
      <c r="O5660" t="inlineStr">
        <is>
          <t>不可 #4</t>
        </is>
      </c>
      <c r="P5660" t="inlineStr">
        <is>
          <t>有り</t>
        </is>
      </c>
      <c r="R5660" s="4">
        <f>IF(COUNT($M5660:$N5660)=0,"",IF(AND(IF($N5660&lt;&gt;"",$N5660,$M5660)&lt;=0,$O5660&lt;&gt;"可"),"警告",""))</f>
        <v/>
      </c>
      <c r="S5660" s="4">
        <f>IF(COUNT($M5660:$N5660)=0,0,IF(IF($N5660&lt;&gt;"",$N5660,$M5660)&gt;=スコアリング基準!$B$20,スコアリング基準!$C$20,IF(IF($N5660&lt;&gt;"",$N5660,$M5660)&gt;=スコアリング基準!$B$21,スコアリング基準!$C$21,IF(IF($N5660&lt;&gt;"",$N5660,$M5660)&gt;0,スコアリング基準!$C$22,0))))</f>
        <v/>
      </c>
      <c r="T5660" s="4">
        <f>IF($O5660="可",スコアリング基準!$C$23,0)</f>
        <v/>
      </c>
      <c r="U5660" s="4">
        <f>IF(OR(COUNT($K5660:$L5660)&lt;2,$K5660=0),0,IF(ABS($L5660)/$K5660&lt;=スコアリング基準!$B$24,スコアリング基準!$C$24,IF(ABS($L5660)/$K5660&lt;=スコアリング基準!$B$25,スコアリング基準!$C$25,IF(ABS($L5660)/$K5660&lt;=スコアリング基準!$B$26,スコアリング基準!$C$26,0))))</f>
        <v/>
      </c>
      <c r="V5660" s="4">
        <f>IF($P5660="なし",スコアリング基準!$C$27,0)</f>
        <v/>
      </c>
      <c r="W5660" s="4">
        <f>IF($F5660="",0,IF(ISNUMBER($F5660),IF($F5660&lt;=スコアリング基準!$B$28,スコアリング基準!$C$28,スコアリング基準!$C$29),0))</f>
        <v/>
      </c>
      <c r="X5660" s="4">
        <f>IFERROR(VLOOKUP($B5660,スコアリング基準!$A$36:$B$46,2,FALSE),0)</f>
        <v/>
      </c>
      <c r="Y5660" s="4">
        <f>SUM($S5660:$X5660)</f>
        <v/>
      </c>
      <c r="Z5660" s="4">
        <f>IF(COUNT($M5660:$N5660)=0,"データ無",IF($Y5660&gt;=スコアリング基準!$B$30,"S",IF($Y5660&gt;=スコアリング基準!$B$31,"A",IF($Y5660&gt;=スコアリング基準!$B$32,"B","C"))))</f>
        <v/>
      </c>
      <c r="AA5660">
        <f>IFERROR(INDEX(実績DB!$I$3:$I$104,MATCH($B5660&amp;$C5660,実績DB!$J$3:$J$104,0)),"")</f>
        <v/>
      </c>
    </row>
    <row r="5661">
      <c r="A5661" t="n">
        <v>5659</v>
      </c>
      <c r="B5661" t="inlineStr">
        <is>
          <t>九州</t>
        </is>
      </c>
      <c r="C5661" t="inlineStr">
        <is>
          <t>延岡変電所</t>
        </is>
      </c>
      <c r="D5661" t="inlineStr">
        <is>
          <t>宮崎県</t>
        </is>
      </c>
      <c r="E5661" t="n">
        <v>66</v>
      </c>
      <c r="G5661" s="3" t="n">
        <v>32.586858</v>
      </c>
      <c r="H5661" s="3" t="n">
        <v>131.65474</v>
      </c>
      <c r="I5661" t="inlineStr">
        <is>
          <t>OSM実測</t>
        </is>
      </c>
      <c r="J5661" t="n">
        <v>76</v>
      </c>
      <c r="K5661" t="n">
        <v>76</v>
      </c>
      <c r="L5661" t="n">
        <v>-60</v>
      </c>
      <c r="M5661" t="n">
        <v>14</v>
      </c>
      <c r="N5661" t="n">
        <v>0</v>
      </c>
      <c r="O5661" t="inlineStr">
        <is>
          <t>不可 #4</t>
        </is>
      </c>
      <c r="P5661" t="inlineStr">
        <is>
          <t>なし</t>
        </is>
      </c>
      <c r="R5661" s="4">
        <f>IF(COUNT($M5661:$N5661)=0,"",IF(AND(IF($N5661&lt;&gt;"",$N5661,$M5661)&lt;=0,$O5661&lt;&gt;"可"),"警告",""))</f>
        <v/>
      </c>
      <c r="S5661" s="4">
        <f>IF(COUNT($M5661:$N5661)=0,0,IF(IF($N5661&lt;&gt;"",$N5661,$M5661)&gt;=スコアリング基準!$B$20,スコアリング基準!$C$20,IF(IF($N5661&lt;&gt;"",$N5661,$M5661)&gt;=スコアリング基準!$B$21,スコアリング基準!$C$21,IF(IF($N5661&lt;&gt;"",$N5661,$M5661)&gt;0,スコアリング基準!$C$22,0))))</f>
        <v/>
      </c>
      <c r="T5661" s="4">
        <f>IF($O5661="可",スコアリング基準!$C$23,0)</f>
        <v/>
      </c>
      <c r="U5661" s="4">
        <f>IF(OR(COUNT($K5661:$L5661)&lt;2,$K5661=0),0,IF(ABS($L5661)/$K5661&lt;=スコアリング基準!$B$24,スコアリング基準!$C$24,IF(ABS($L5661)/$K5661&lt;=スコアリング基準!$B$25,スコアリング基準!$C$25,IF(ABS($L5661)/$K5661&lt;=スコアリング基準!$B$26,スコアリング基準!$C$26,0))))</f>
        <v/>
      </c>
      <c r="V5661" s="4">
        <f>IF($P5661="なし",スコアリング基準!$C$27,0)</f>
        <v/>
      </c>
      <c r="W5661" s="4">
        <f>IF($F5661="",0,IF(ISNUMBER($F5661),IF($F5661&lt;=スコアリング基準!$B$28,スコアリング基準!$C$28,スコアリング基準!$C$29),0))</f>
        <v/>
      </c>
      <c r="X5661" s="4">
        <f>IFERROR(VLOOKUP($B5661,スコアリング基準!$A$36:$B$46,2,FALSE),0)</f>
        <v/>
      </c>
      <c r="Y5661" s="4">
        <f>SUM($S5661:$X5661)</f>
        <v/>
      </c>
      <c r="Z5661" s="4">
        <f>IF(COUNT($M5661:$N5661)=0,"データ無",IF($Y5661&gt;=スコアリング基準!$B$30,"S",IF($Y5661&gt;=スコアリング基準!$B$31,"A",IF($Y5661&gt;=スコアリング基準!$B$32,"B","C"))))</f>
        <v/>
      </c>
      <c r="AA5661">
        <f>IFERROR(INDEX(実績DB!$I$3:$I$104,MATCH($B5661&amp;$C5661,実績DB!$J$3:$J$104,0)),"")</f>
        <v/>
      </c>
    </row>
    <row r="5662">
      <c r="A5662" t="n">
        <v>5660</v>
      </c>
      <c r="B5662" t="inlineStr">
        <is>
          <t>九州</t>
        </is>
      </c>
      <c r="C5662" t="inlineStr">
        <is>
          <t>御船変電所</t>
        </is>
      </c>
      <c r="D5662" t="inlineStr">
        <is>
          <t>熊本県</t>
        </is>
      </c>
      <c r="E5662" t="n">
        <v>66</v>
      </c>
      <c r="G5662" s="3" t="n">
        <v>32.71287</v>
      </c>
      <c r="H5662" s="3" t="n">
        <v>130.798436</v>
      </c>
      <c r="I5662" t="inlineStr">
        <is>
          <t>OSM実測</t>
        </is>
      </c>
      <c r="J5662" t="n">
        <v>38</v>
      </c>
      <c r="K5662" t="n">
        <v>38</v>
      </c>
      <c r="L5662" t="n">
        <v>-27</v>
      </c>
      <c r="M5662" t="n">
        <v>9</v>
      </c>
      <c r="N5662" t="n">
        <v>0</v>
      </c>
      <c r="O5662" t="inlineStr">
        <is>
          <t>不可 #4</t>
        </is>
      </c>
      <c r="P5662" t="inlineStr">
        <is>
          <t>有り</t>
        </is>
      </c>
      <c r="R5662" s="4">
        <f>IF(COUNT($M5662:$N5662)=0,"",IF(AND(IF($N5662&lt;&gt;"",$N5662,$M5662)&lt;=0,$O5662&lt;&gt;"可"),"警告",""))</f>
        <v/>
      </c>
      <c r="S5662" s="4">
        <f>IF(COUNT($M5662:$N5662)=0,0,IF(IF($N5662&lt;&gt;"",$N5662,$M5662)&gt;=スコアリング基準!$B$20,スコアリング基準!$C$20,IF(IF($N5662&lt;&gt;"",$N5662,$M5662)&gt;=スコアリング基準!$B$21,スコアリング基準!$C$21,IF(IF($N5662&lt;&gt;"",$N5662,$M5662)&gt;0,スコアリング基準!$C$22,0))))</f>
        <v/>
      </c>
      <c r="T5662" s="4">
        <f>IF($O5662="可",スコアリング基準!$C$23,0)</f>
        <v/>
      </c>
      <c r="U5662" s="4">
        <f>IF(OR(COUNT($K5662:$L5662)&lt;2,$K5662=0),0,IF(ABS($L5662)/$K5662&lt;=スコアリング基準!$B$24,スコアリング基準!$C$24,IF(ABS($L5662)/$K5662&lt;=スコアリング基準!$B$25,スコアリング基準!$C$25,IF(ABS($L5662)/$K5662&lt;=スコアリング基準!$B$26,スコアリング基準!$C$26,0))))</f>
        <v/>
      </c>
      <c r="V5662" s="4">
        <f>IF($P5662="なし",スコアリング基準!$C$27,0)</f>
        <v/>
      </c>
      <c r="W5662" s="4">
        <f>IF($F5662="",0,IF(ISNUMBER($F5662),IF($F5662&lt;=スコアリング基準!$B$28,スコアリング基準!$C$28,スコアリング基準!$C$29),0))</f>
        <v/>
      </c>
      <c r="X5662" s="4">
        <f>IFERROR(VLOOKUP($B5662,スコアリング基準!$A$36:$B$46,2,FALSE),0)</f>
        <v/>
      </c>
      <c r="Y5662" s="4">
        <f>SUM($S5662:$X5662)</f>
        <v/>
      </c>
      <c r="Z5662" s="4">
        <f>IF(COUNT($M5662:$N5662)=0,"データ無",IF($Y5662&gt;=スコアリング基準!$B$30,"S",IF($Y5662&gt;=スコアリング基準!$B$31,"A",IF($Y5662&gt;=スコアリング基準!$B$32,"B","C"))))</f>
        <v/>
      </c>
      <c r="AA5662">
        <f>IFERROR(INDEX(実績DB!$I$3:$I$104,MATCH($B5662&amp;$C5662,実績DB!$J$3:$J$104,0)),"")</f>
        <v/>
      </c>
    </row>
    <row r="5663">
      <c r="A5663" t="n">
        <v>5661</v>
      </c>
      <c r="B5663" t="inlineStr">
        <is>
          <t>九州</t>
        </is>
      </c>
      <c r="C5663" t="inlineStr">
        <is>
          <t>御領変電所</t>
        </is>
      </c>
      <c r="D5663" t="inlineStr">
        <is>
          <t>熊本県</t>
        </is>
      </c>
      <c r="E5663" t="n">
        <v>66</v>
      </c>
      <c r="G5663" s="3" t="n">
        <v>32.828745</v>
      </c>
      <c r="H5663" s="3" t="n">
        <v>130.776154</v>
      </c>
      <c r="I5663" t="inlineStr">
        <is>
          <t>OSM実測</t>
        </is>
      </c>
      <c r="J5663" t="n">
        <v>57</v>
      </c>
      <c r="K5663" t="n">
        <v>57</v>
      </c>
      <c r="L5663" t="n">
        <v>-31</v>
      </c>
      <c r="M5663" t="n">
        <v>25</v>
      </c>
      <c r="N5663" t="n">
        <v>25</v>
      </c>
      <c r="O5663" t="inlineStr">
        <is>
          <t>不可 #4</t>
        </is>
      </c>
      <c r="P5663" t="inlineStr">
        <is>
          <t>なし</t>
        </is>
      </c>
      <c r="R5663" s="4">
        <f>IF(COUNT($M5663:$N5663)=0,"",IF(AND(IF($N5663&lt;&gt;"",$N5663,$M5663)&lt;=0,$O5663&lt;&gt;"可"),"警告",""))</f>
        <v/>
      </c>
      <c r="S5663" s="4">
        <f>IF(COUNT($M5663:$N5663)=0,0,IF(IF($N5663&lt;&gt;"",$N5663,$M5663)&gt;=スコアリング基準!$B$20,スコアリング基準!$C$20,IF(IF($N5663&lt;&gt;"",$N5663,$M5663)&gt;=スコアリング基準!$B$21,スコアリング基準!$C$21,IF(IF($N5663&lt;&gt;"",$N5663,$M5663)&gt;0,スコアリング基準!$C$22,0))))</f>
        <v/>
      </c>
      <c r="T5663" s="4">
        <f>IF($O5663="可",スコアリング基準!$C$23,0)</f>
        <v/>
      </c>
      <c r="U5663" s="4">
        <f>IF(OR(COUNT($K5663:$L5663)&lt;2,$K5663=0),0,IF(ABS($L5663)/$K5663&lt;=スコアリング基準!$B$24,スコアリング基準!$C$24,IF(ABS($L5663)/$K5663&lt;=スコアリング基準!$B$25,スコアリング基準!$C$25,IF(ABS($L5663)/$K5663&lt;=スコアリング基準!$B$26,スコアリング基準!$C$26,0))))</f>
        <v/>
      </c>
      <c r="V5663" s="4">
        <f>IF($P5663="なし",スコアリング基準!$C$27,0)</f>
        <v/>
      </c>
      <c r="W5663" s="4">
        <f>IF($F5663="",0,IF(ISNUMBER($F5663),IF($F5663&lt;=スコアリング基準!$B$28,スコアリング基準!$C$28,スコアリング基準!$C$29),0))</f>
        <v/>
      </c>
      <c r="X5663" s="4">
        <f>IFERROR(VLOOKUP($B5663,スコアリング基準!$A$36:$B$46,2,FALSE),0)</f>
        <v/>
      </c>
      <c r="Y5663" s="4">
        <f>SUM($S5663:$X5663)</f>
        <v/>
      </c>
      <c r="Z5663" s="4">
        <f>IF(COUNT($M5663:$N5663)=0,"データ無",IF($Y5663&gt;=スコアリング基準!$B$30,"S",IF($Y5663&gt;=スコアリング基準!$B$31,"A",IF($Y5663&gt;=スコアリング基準!$B$32,"B","C"))))</f>
        <v/>
      </c>
      <c r="AA5663">
        <f>IFERROR(INDEX(実績DB!$I$3:$I$104,MATCH($B5663&amp;$C5663,実績DB!$J$3:$J$104,0)),"")</f>
        <v/>
      </c>
    </row>
    <row r="5664">
      <c r="A5664" t="n">
        <v>5662</v>
      </c>
      <c r="B5664" t="inlineStr">
        <is>
          <t>九州</t>
        </is>
      </c>
      <c r="C5664" t="inlineStr">
        <is>
          <t>徳力変電所</t>
        </is>
      </c>
      <c r="D5664" t="inlineStr">
        <is>
          <t>福岡県</t>
        </is>
      </c>
      <c r="E5664" t="n">
        <v>66</v>
      </c>
      <c r="G5664" s="3" t="n">
        <v>33.827521</v>
      </c>
      <c r="H5664" s="3" t="n">
        <v>130.8699</v>
      </c>
      <c r="I5664" t="inlineStr">
        <is>
          <t>OSM実測</t>
        </is>
      </c>
      <c r="J5664" t="n">
        <v>66</v>
      </c>
      <c r="K5664" t="n">
        <v>66</v>
      </c>
      <c r="L5664" t="n">
        <v>-47</v>
      </c>
      <c r="M5664" t="n">
        <v>19</v>
      </c>
      <c r="N5664" t="n">
        <v>0</v>
      </c>
      <c r="O5664" t="inlineStr">
        <is>
          <t>不可 #4</t>
        </is>
      </c>
      <c r="P5664" t="inlineStr">
        <is>
          <t>有り</t>
        </is>
      </c>
      <c r="R5664" s="4">
        <f>IF(COUNT($M5664:$N5664)=0,"",IF(AND(IF($N5664&lt;&gt;"",$N5664,$M5664)&lt;=0,$O5664&lt;&gt;"可"),"警告",""))</f>
        <v/>
      </c>
      <c r="S5664" s="4">
        <f>IF(COUNT($M5664:$N5664)=0,0,IF(IF($N5664&lt;&gt;"",$N5664,$M5664)&gt;=スコアリング基準!$B$20,スコアリング基準!$C$20,IF(IF($N5664&lt;&gt;"",$N5664,$M5664)&gt;=スコアリング基準!$B$21,スコアリング基準!$C$21,IF(IF($N5664&lt;&gt;"",$N5664,$M5664)&gt;0,スコアリング基準!$C$22,0))))</f>
        <v/>
      </c>
      <c r="T5664" s="4">
        <f>IF($O5664="可",スコアリング基準!$C$23,0)</f>
        <v/>
      </c>
      <c r="U5664" s="4">
        <f>IF(OR(COUNT($K5664:$L5664)&lt;2,$K5664=0),0,IF(ABS($L5664)/$K5664&lt;=スコアリング基準!$B$24,スコアリング基準!$C$24,IF(ABS($L5664)/$K5664&lt;=スコアリング基準!$B$25,スコアリング基準!$C$25,IF(ABS($L5664)/$K5664&lt;=スコアリング基準!$B$26,スコアリング基準!$C$26,0))))</f>
        <v/>
      </c>
      <c r="V5664" s="4">
        <f>IF($P5664="なし",スコアリング基準!$C$27,0)</f>
        <v/>
      </c>
      <c r="W5664" s="4">
        <f>IF($F5664="",0,IF(ISNUMBER($F5664),IF($F5664&lt;=スコアリング基準!$B$28,スコアリング基準!$C$28,スコアリング基準!$C$29),0))</f>
        <v/>
      </c>
      <c r="X5664" s="4">
        <f>IFERROR(VLOOKUP($B5664,スコアリング基準!$A$36:$B$46,2,FALSE),0)</f>
        <v/>
      </c>
      <c r="Y5664" s="4">
        <f>SUM($S5664:$X5664)</f>
        <v/>
      </c>
      <c r="Z5664" s="4">
        <f>IF(COUNT($M5664:$N5664)=0,"データ無",IF($Y5664&gt;=スコアリング基準!$B$30,"S",IF($Y5664&gt;=スコアリング基準!$B$31,"A",IF($Y5664&gt;=スコアリング基準!$B$32,"B","C"))))</f>
        <v/>
      </c>
      <c r="AA5664">
        <f>IFERROR(INDEX(実績DB!$I$3:$I$104,MATCH($B5664&amp;$C5664,実績DB!$J$3:$J$104,0)),"")</f>
        <v/>
      </c>
    </row>
    <row r="5665">
      <c r="A5665" t="n">
        <v>5663</v>
      </c>
      <c r="B5665" t="inlineStr">
        <is>
          <t>九州</t>
        </is>
      </c>
      <c r="C5665" t="inlineStr">
        <is>
          <t>志免変電所</t>
        </is>
      </c>
      <c r="D5665" t="inlineStr">
        <is>
          <t>福岡県</t>
        </is>
      </c>
      <c r="E5665" t="n">
        <v>66</v>
      </c>
      <c r="G5665" s="3" t="n">
        <v>33.582637</v>
      </c>
      <c r="H5665" s="3" t="n">
        <v>130.488189</v>
      </c>
      <c r="I5665" t="inlineStr">
        <is>
          <t>OSM実測</t>
        </is>
      </c>
      <c r="J5665" t="n">
        <v>28</v>
      </c>
      <c r="K5665" t="n">
        <v>28</v>
      </c>
      <c r="L5665" t="n">
        <v>0</v>
      </c>
      <c r="M5665" t="n">
        <v>28</v>
      </c>
      <c r="N5665" t="n">
        <v>28</v>
      </c>
      <c r="O5665" t="inlineStr">
        <is>
          <t>不可 #4</t>
        </is>
      </c>
      <c r="P5665" t="inlineStr">
        <is>
          <t>なし</t>
        </is>
      </c>
      <c r="R5665" s="4">
        <f>IF(COUNT($M5665:$N5665)=0,"",IF(AND(IF($N5665&lt;&gt;"",$N5665,$M5665)&lt;=0,$O5665&lt;&gt;"可"),"警告",""))</f>
        <v/>
      </c>
      <c r="S5665" s="4">
        <f>IF(COUNT($M5665:$N5665)=0,0,IF(IF($N5665&lt;&gt;"",$N5665,$M5665)&gt;=スコアリング基準!$B$20,スコアリング基準!$C$20,IF(IF($N5665&lt;&gt;"",$N5665,$M5665)&gt;=スコアリング基準!$B$21,スコアリング基準!$C$21,IF(IF($N5665&lt;&gt;"",$N5665,$M5665)&gt;0,スコアリング基準!$C$22,0))))</f>
        <v/>
      </c>
      <c r="T5665" s="4">
        <f>IF($O5665="可",スコアリング基準!$C$23,0)</f>
        <v/>
      </c>
      <c r="U5665" s="4">
        <f>IF(OR(COUNT($K5665:$L5665)&lt;2,$K5665=0),0,IF(ABS($L5665)/$K5665&lt;=スコアリング基準!$B$24,スコアリング基準!$C$24,IF(ABS($L5665)/$K5665&lt;=スコアリング基準!$B$25,スコアリング基準!$C$25,IF(ABS($L5665)/$K5665&lt;=スコアリング基準!$B$26,スコアリング基準!$C$26,0))))</f>
        <v/>
      </c>
      <c r="V5665" s="4">
        <f>IF($P5665="なし",スコアリング基準!$C$27,0)</f>
        <v/>
      </c>
      <c r="W5665" s="4">
        <f>IF($F5665="",0,IF(ISNUMBER($F5665),IF($F5665&lt;=スコアリング基準!$B$28,スコアリング基準!$C$28,スコアリング基準!$C$29),0))</f>
        <v/>
      </c>
      <c r="X5665" s="4">
        <f>IFERROR(VLOOKUP($B5665,スコアリング基準!$A$36:$B$46,2,FALSE),0)</f>
        <v/>
      </c>
      <c r="Y5665" s="4">
        <f>SUM($S5665:$X5665)</f>
        <v/>
      </c>
      <c r="Z5665" s="4">
        <f>IF(COUNT($M5665:$N5665)=0,"データ無",IF($Y5665&gt;=スコアリング基準!$B$30,"S",IF($Y5665&gt;=スコアリング基準!$B$31,"A",IF($Y5665&gt;=スコアリング基準!$B$32,"B","C"))))</f>
        <v/>
      </c>
      <c r="AA5665">
        <f>IFERROR(INDEX(実績DB!$I$3:$I$104,MATCH($B5665&amp;$C5665,実績DB!$J$3:$J$104,0)),"")</f>
        <v/>
      </c>
    </row>
    <row r="5666">
      <c r="A5666" t="n">
        <v>5664</v>
      </c>
      <c r="B5666" t="inlineStr">
        <is>
          <t>九州</t>
        </is>
      </c>
      <c r="C5666" t="inlineStr">
        <is>
          <t>恒久変電所</t>
        </is>
      </c>
      <c r="D5666" t="inlineStr">
        <is>
          <t>宮崎県</t>
        </is>
      </c>
      <c r="E5666" t="n">
        <v>66</v>
      </c>
      <c r="G5666" s="3" t="n">
        <v>31.892004</v>
      </c>
      <c r="H5666" s="3" t="n">
        <v>131.410691</v>
      </c>
      <c r="I5666" t="inlineStr">
        <is>
          <t>OSM実測</t>
        </is>
      </c>
      <c r="J5666" t="n">
        <v>66</v>
      </c>
      <c r="K5666" t="n">
        <v>66</v>
      </c>
      <c r="L5666" t="n">
        <v>-52</v>
      </c>
      <c r="M5666" t="n">
        <v>16</v>
      </c>
      <c r="N5666" t="n">
        <v>0</v>
      </c>
      <c r="O5666" t="inlineStr">
        <is>
          <t>不可 #4</t>
        </is>
      </c>
      <c r="P5666" t="inlineStr">
        <is>
          <t>有り</t>
        </is>
      </c>
      <c r="R5666" s="4">
        <f>IF(COUNT($M5666:$N5666)=0,"",IF(AND(IF($N5666&lt;&gt;"",$N5666,$M5666)&lt;=0,$O5666&lt;&gt;"可"),"警告",""))</f>
        <v/>
      </c>
      <c r="S5666" s="4">
        <f>IF(COUNT($M5666:$N5666)=0,0,IF(IF($N5666&lt;&gt;"",$N5666,$M5666)&gt;=スコアリング基準!$B$20,スコアリング基準!$C$20,IF(IF($N5666&lt;&gt;"",$N5666,$M5666)&gt;=スコアリング基準!$B$21,スコアリング基準!$C$21,IF(IF($N5666&lt;&gt;"",$N5666,$M5666)&gt;0,スコアリング基準!$C$22,0))))</f>
        <v/>
      </c>
      <c r="T5666" s="4">
        <f>IF($O5666="可",スコアリング基準!$C$23,0)</f>
        <v/>
      </c>
      <c r="U5666" s="4">
        <f>IF(OR(COUNT($K5666:$L5666)&lt;2,$K5666=0),0,IF(ABS($L5666)/$K5666&lt;=スコアリング基準!$B$24,スコアリング基準!$C$24,IF(ABS($L5666)/$K5666&lt;=スコアリング基準!$B$25,スコアリング基準!$C$25,IF(ABS($L5666)/$K5666&lt;=スコアリング基準!$B$26,スコアリング基準!$C$26,0))))</f>
        <v/>
      </c>
      <c r="V5666" s="4">
        <f>IF($P5666="なし",スコアリング基準!$C$27,0)</f>
        <v/>
      </c>
      <c r="W5666" s="4">
        <f>IF($F5666="",0,IF(ISNUMBER($F5666),IF($F5666&lt;=スコアリング基準!$B$28,スコアリング基準!$C$28,スコアリング基準!$C$29),0))</f>
        <v/>
      </c>
      <c r="X5666" s="4">
        <f>IFERROR(VLOOKUP($B5666,スコアリング基準!$A$36:$B$46,2,FALSE),0)</f>
        <v/>
      </c>
      <c r="Y5666" s="4">
        <f>SUM($S5666:$X5666)</f>
        <v/>
      </c>
      <c r="Z5666" s="4">
        <f>IF(COUNT($M5666:$N5666)=0,"データ無",IF($Y5666&gt;=スコアリング基準!$B$30,"S",IF($Y5666&gt;=スコアリング基準!$B$31,"A",IF($Y5666&gt;=スコアリング基準!$B$32,"B","C"))))</f>
        <v/>
      </c>
      <c r="AA5666">
        <f>IFERROR(INDEX(実績DB!$I$3:$I$104,MATCH($B5666&amp;$C5666,実績DB!$J$3:$J$104,0)),"")</f>
        <v/>
      </c>
    </row>
    <row r="5667">
      <c r="A5667" t="n">
        <v>5665</v>
      </c>
      <c r="B5667" t="inlineStr">
        <is>
          <t>九州</t>
        </is>
      </c>
      <c r="C5667" t="inlineStr">
        <is>
          <t>恒富変電所</t>
        </is>
      </c>
      <c r="D5667" t="inlineStr">
        <is>
          <t>宮崎県</t>
        </is>
      </c>
      <c r="E5667" t="n">
        <v>66</v>
      </c>
      <c r="G5667" s="3" t="n">
        <v>32.550307</v>
      </c>
      <c r="H5667" s="3" t="n">
        <v>131.673071</v>
      </c>
      <c r="I5667" t="inlineStr">
        <is>
          <t>OSM実測</t>
        </is>
      </c>
      <c r="J5667" t="n">
        <v>57</v>
      </c>
      <c r="K5667" t="n">
        <v>57</v>
      </c>
      <c r="L5667" t="n">
        <v>-39</v>
      </c>
      <c r="M5667" t="n">
        <v>18</v>
      </c>
      <c r="N5667" t="n">
        <v>0</v>
      </c>
      <c r="O5667" t="inlineStr">
        <is>
          <t>不可 #4</t>
        </is>
      </c>
      <c r="P5667" t="inlineStr">
        <is>
          <t>有り</t>
        </is>
      </c>
      <c r="R5667" s="4">
        <f>IF(COUNT($M5667:$N5667)=0,"",IF(AND(IF($N5667&lt;&gt;"",$N5667,$M5667)&lt;=0,$O5667&lt;&gt;"可"),"警告",""))</f>
        <v/>
      </c>
      <c r="S5667" s="4">
        <f>IF(COUNT($M5667:$N5667)=0,0,IF(IF($N5667&lt;&gt;"",$N5667,$M5667)&gt;=スコアリング基準!$B$20,スコアリング基準!$C$20,IF(IF($N5667&lt;&gt;"",$N5667,$M5667)&gt;=スコアリング基準!$B$21,スコアリング基準!$C$21,IF(IF($N5667&lt;&gt;"",$N5667,$M5667)&gt;0,スコアリング基準!$C$22,0))))</f>
        <v/>
      </c>
      <c r="T5667" s="4">
        <f>IF($O5667="可",スコアリング基準!$C$23,0)</f>
        <v/>
      </c>
      <c r="U5667" s="4">
        <f>IF(OR(COUNT($K5667:$L5667)&lt;2,$K5667=0),0,IF(ABS($L5667)/$K5667&lt;=スコアリング基準!$B$24,スコアリング基準!$C$24,IF(ABS($L5667)/$K5667&lt;=スコアリング基準!$B$25,スコアリング基準!$C$25,IF(ABS($L5667)/$K5667&lt;=スコアリング基準!$B$26,スコアリング基準!$C$26,0))))</f>
        <v/>
      </c>
      <c r="V5667" s="4">
        <f>IF($P5667="なし",スコアリング基準!$C$27,0)</f>
        <v/>
      </c>
      <c r="W5667" s="4">
        <f>IF($F5667="",0,IF(ISNUMBER($F5667),IF($F5667&lt;=スコアリング基準!$B$28,スコアリング基準!$C$28,スコアリング基準!$C$29),0))</f>
        <v/>
      </c>
      <c r="X5667" s="4">
        <f>IFERROR(VLOOKUP($B5667,スコアリング基準!$A$36:$B$46,2,FALSE),0)</f>
        <v/>
      </c>
      <c r="Y5667" s="4">
        <f>SUM($S5667:$X5667)</f>
        <v/>
      </c>
      <c r="Z5667" s="4">
        <f>IF(COUNT($M5667:$N5667)=0,"データ無",IF($Y5667&gt;=スコアリング基準!$B$30,"S",IF($Y5667&gt;=スコアリング基準!$B$31,"A",IF($Y5667&gt;=スコアリング基準!$B$32,"B","C"))))</f>
        <v/>
      </c>
      <c r="AA5667">
        <f>IFERROR(INDEX(実績DB!$I$3:$I$104,MATCH($B5667&amp;$C5667,実績DB!$J$3:$J$104,0)),"")</f>
        <v/>
      </c>
    </row>
    <row r="5668">
      <c r="A5668" t="n">
        <v>5666</v>
      </c>
      <c r="B5668" t="inlineStr">
        <is>
          <t>九州</t>
        </is>
      </c>
      <c r="C5668" t="inlineStr">
        <is>
          <t>慶徳変電所</t>
        </is>
      </c>
      <c r="D5668" t="inlineStr">
        <is>
          <t>熊本県</t>
        </is>
      </c>
      <c r="E5668" t="n">
        <v>66</v>
      </c>
      <c r="G5668" s="3" t="n">
        <v>32.796053</v>
      </c>
      <c r="H5668" s="3" t="n">
        <v>130.702502</v>
      </c>
      <c r="I5668" t="inlineStr">
        <is>
          <t>OSM実測</t>
        </is>
      </c>
      <c r="J5668" t="n">
        <v>47</v>
      </c>
      <c r="K5668" t="n">
        <v>47</v>
      </c>
      <c r="L5668" t="n">
        <v>-28</v>
      </c>
      <c r="M5668" t="n">
        <v>19</v>
      </c>
      <c r="N5668" t="n">
        <v>19</v>
      </c>
      <c r="O5668" t="inlineStr">
        <is>
          <t>不可 #4</t>
        </is>
      </c>
      <c r="P5668" t="inlineStr">
        <is>
          <t>なし</t>
        </is>
      </c>
      <c r="R5668" s="4">
        <f>IF(COUNT($M5668:$N5668)=0,"",IF(AND(IF($N5668&lt;&gt;"",$N5668,$M5668)&lt;=0,$O5668&lt;&gt;"可"),"警告",""))</f>
        <v/>
      </c>
      <c r="S5668" s="4">
        <f>IF(COUNT($M5668:$N5668)=0,0,IF(IF($N5668&lt;&gt;"",$N5668,$M5668)&gt;=スコアリング基準!$B$20,スコアリング基準!$C$20,IF(IF($N5668&lt;&gt;"",$N5668,$M5668)&gt;=スコアリング基準!$B$21,スコアリング基準!$C$21,IF(IF($N5668&lt;&gt;"",$N5668,$M5668)&gt;0,スコアリング基準!$C$22,0))))</f>
        <v/>
      </c>
      <c r="T5668" s="4">
        <f>IF($O5668="可",スコアリング基準!$C$23,0)</f>
        <v/>
      </c>
      <c r="U5668" s="4">
        <f>IF(OR(COUNT($K5668:$L5668)&lt;2,$K5668=0),0,IF(ABS($L5668)/$K5668&lt;=スコアリング基準!$B$24,スコアリング基準!$C$24,IF(ABS($L5668)/$K5668&lt;=スコアリング基準!$B$25,スコアリング基準!$C$25,IF(ABS($L5668)/$K5668&lt;=スコアリング基準!$B$26,スコアリング基準!$C$26,0))))</f>
        <v/>
      </c>
      <c r="V5668" s="4">
        <f>IF($P5668="なし",スコアリング基準!$C$27,0)</f>
        <v/>
      </c>
      <c r="W5668" s="4">
        <f>IF($F5668="",0,IF(ISNUMBER($F5668),IF($F5668&lt;=スコアリング基準!$B$28,スコアリング基準!$C$28,スコアリング基準!$C$29),0))</f>
        <v/>
      </c>
      <c r="X5668" s="4">
        <f>IFERROR(VLOOKUP($B5668,スコアリング基準!$A$36:$B$46,2,FALSE),0)</f>
        <v/>
      </c>
      <c r="Y5668" s="4">
        <f>SUM($S5668:$X5668)</f>
        <v/>
      </c>
      <c r="Z5668" s="4">
        <f>IF(COUNT($M5668:$N5668)=0,"データ無",IF($Y5668&gt;=スコアリング基準!$B$30,"S",IF($Y5668&gt;=スコアリング基準!$B$31,"A",IF($Y5668&gt;=スコアリング基準!$B$32,"B","C"))))</f>
        <v/>
      </c>
      <c r="AA5668">
        <f>IFERROR(INDEX(実績DB!$I$3:$I$104,MATCH($B5668&amp;$C5668,実績DB!$J$3:$J$104,0)),"")</f>
        <v/>
      </c>
    </row>
    <row r="5669">
      <c r="A5669" t="n">
        <v>5667</v>
      </c>
      <c r="B5669" t="inlineStr">
        <is>
          <t>九州</t>
        </is>
      </c>
      <c r="C5669" t="inlineStr">
        <is>
          <t>戸畑変電所</t>
        </is>
      </c>
      <c r="D5669" t="inlineStr">
        <is>
          <t>福岡県</t>
        </is>
      </c>
      <c r="E5669" t="n">
        <v>66</v>
      </c>
      <c r="G5669" s="3" t="n">
        <v>33.88918</v>
      </c>
      <c r="H5669" s="3" t="n">
        <v>130.825731</v>
      </c>
      <c r="I5669" t="inlineStr">
        <is>
          <t>OSM実測</t>
        </is>
      </c>
      <c r="J5669" t="n">
        <v>57</v>
      </c>
      <c r="K5669" t="n">
        <v>57</v>
      </c>
      <c r="L5669" t="n">
        <v>-29</v>
      </c>
      <c r="M5669" t="n">
        <v>28</v>
      </c>
      <c r="N5669" t="n">
        <v>0</v>
      </c>
      <c r="O5669" t="inlineStr">
        <is>
          <t>不可 #4</t>
        </is>
      </c>
      <c r="P5669" t="inlineStr">
        <is>
          <t>有り</t>
        </is>
      </c>
      <c r="R5669" s="4">
        <f>IF(COUNT($M5669:$N5669)=0,"",IF(AND(IF($N5669&lt;&gt;"",$N5669,$M5669)&lt;=0,$O5669&lt;&gt;"可"),"警告",""))</f>
        <v/>
      </c>
      <c r="S5669" s="4">
        <f>IF(COUNT($M5669:$N5669)=0,0,IF(IF($N5669&lt;&gt;"",$N5669,$M5669)&gt;=スコアリング基準!$B$20,スコアリング基準!$C$20,IF(IF($N5669&lt;&gt;"",$N5669,$M5669)&gt;=スコアリング基準!$B$21,スコアリング基準!$C$21,IF(IF($N5669&lt;&gt;"",$N5669,$M5669)&gt;0,スコアリング基準!$C$22,0))))</f>
        <v/>
      </c>
      <c r="T5669" s="4">
        <f>IF($O5669="可",スコアリング基準!$C$23,0)</f>
        <v/>
      </c>
      <c r="U5669" s="4">
        <f>IF(OR(COUNT($K5669:$L5669)&lt;2,$K5669=0),0,IF(ABS($L5669)/$K5669&lt;=スコアリング基準!$B$24,スコアリング基準!$C$24,IF(ABS($L5669)/$K5669&lt;=スコアリング基準!$B$25,スコアリング基準!$C$25,IF(ABS($L5669)/$K5669&lt;=スコアリング基準!$B$26,スコアリング基準!$C$26,0))))</f>
        <v/>
      </c>
      <c r="V5669" s="4">
        <f>IF($P5669="なし",スコアリング基準!$C$27,0)</f>
        <v/>
      </c>
      <c r="W5669" s="4">
        <f>IF($F5669="",0,IF(ISNUMBER($F5669),IF($F5669&lt;=スコアリング基準!$B$28,スコアリング基準!$C$28,スコアリング基準!$C$29),0))</f>
        <v/>
      </c>
      <c r="X5669" s="4">
        <f>IFERROR(VLOOKUP($B5669,スコアリング基準!$A$36:$B$46,2,FALSE),0)</f>
        <v/>
      </c>
      <c r="Y5669" s="4">
        <f>SUM($S5669:$X5669)</f>
        <v/>
      </c>
      <c r="Z5669" s="4">
        <f>IF(COUNT($M5669:$N5669)=0,"データ無",IF($Y5669&gt;=スコアリング基準!$B$30,"S",IF($Y5669&gt;=スコアリング基準!$B$31,"A",IF($Y5669&gt;=スコアリング基準!$B$32,"B","C"))))</f>
        <v/>
      </c>
      <c r="AA5669">
        <f>IFERROR(INDEX(実績DB!$I$3:$I$104,MATCH($B5669&amp;$C5669,実績DB!$J$3:$J$104,0)),"")</f>
        <v/>
      </c>
    </row>
    <row r="5670">
      <c r="A5670" t="n">
        <v>5668</v>
      </c>
      <c r="B5670" t="inlineStr">
        <is>
          <t>九州</t>
        </is>
      </c>
      <c r="C5670" t="inlineStr">
        <is>
          <t>折尾変電所</t>
        </is>
      </c>
      <c r="D5670" t="inlineStr">
        <is>
          <t>福岡県</t>
        </is>
      </c>
      <c r="E5670" t="n">
        <v>66</v>
      </c>
      <c r="G5670" s="3" t="n">
        <v>33.86871</v>
      </c>
      <c r="H5670" s="3" t="n">
        <v>130.726865</v>
      </c>
      <c r="I5670" t="inlineStr">
        <is>
          <t>OSM実測</t>
        </is>
      </c>
      <c r="J5670" t="n">
        <v>85</v>
      </c>
      <c r="K5670" t="n">
        <v>85</v>
      </c>
      <c r="L5670" t="n">
        <v>-57</v>
      </c>
      <c r="M5670" t="n">
        <v>28</v>
      </c>
      <c r="N5670" t="n">
        <v>0</v>
      </c>
      <c r="O5670" t="inlineStr">
        <is>
          <t>不可 #4</t>
        </is>
      </c>
      <c r="P5670" t="inlineStr">
        <is>
          <t>有り</t>
        </is>
      </c>
      <c r="R5670" s="4">
        <f>IF(COUNT($M5670:$N5670)=0,"",IF(AND(IF($N5670&lt;&gt;"",$N5670,$M5670)&lt;=0,$O5670&lt;&gt;"可"),"警告",""))</f>
        <v/>
      </c>
      <c r="S5670" s="4">
        <f>IF(COUNT($M5670:$N5670)=0,0,IF(IF($N5670&lt;&gt;"",$N5670,$M5670)&gt;=スコアリング基準!$B$20,スコアリング基準!$C$20,IF(IF($N5670&lt;&gt;"",$N5670,$M5670)&gt;=スコアリング基準!$B$21,スコアリング基準!$C$21,IF(IF($N5670&lt;&gt;"",$N5670,$M5670)&gt;0,スコアリング基準!$C$22,0))))</f>
        <v/>
      </c>
      <c r="T5670" s="4">
        <f>IF($O5670="可",スコアリング基準!$C$23,0)</f>
        <v/>
      </c>
      <c r="U5670" s="4">
        <f>IF(OR(COUNT($K5670:$L5670)&lt;2,$K5670=0),0,IF(ABS($L5670)/$K5670&lt;=スコアリング基準!$B$24,スコアリング基準!$C$24,IF(ABS($L5670)/$K5670&lt;=スコアリング基準!$B$25,スコアリング基準!$C$25,IF(ABS($L5670)/$K5670&lt;=スコアリング基準!$B$26,スコアリング基準!$C$26,0))))</f>
        <v/>
      </c>
      <c r="V5670" s="4">
        <f>IF($P5670="なし",スコアリング基準!$C$27,0)</f>
        <v/>
      </c>
      <c r="W5670" s="4">
        <f>IF($F5670="",0,IF(ISNUMBER($F5670),IF($F5670&lt;=スコアリング基準!$B$28,スコアリング基準!$C$28,スコアリング基準!$C$29),0))</f>
        <v/>
      </c>
      <c r="X5670" s="4">
        <f>IFERROR(VLOOKUP($B5670,スコアリング基準!$A$36:$B$46,2,FALSE),0)</f>
        <v/>
      </c>
      <c r="Y5670" s="4">
        <f>SUM($S5670:$X5670)</f>
        <v/>
      </c>
      <c r="Z5670" s="4">
        <f>IF(COUNT($M5670:$N5670)=0,"データ無",IF($Y5670&gt;=スコアリング基準!$B$30,"S",IF($Y5670&gt;=スコアリング基準!$B$31,"A",IF($Y5670&gt;=スコアリング基準!$B$32,"B","C"))))</f>
        <v/>
      </c>
      <c r="AA5670">
        <f>IFERROR(INDEX(実績DB!$I$3:$I$104,MATCH($B5670&amp;$C5670,実績DB!$J$3:$J$104,0)),"")</f>
        <v/>
      </c>
    </row>
    <row r="5671">
      <c r="A5671" t="n">
        <v>5669</v>
      </c>
      <c r="B5671" t="inlineStr">
        <is>
          <t>九州</t>
        </is>
      </c>
      <c r="C5671" t="inlineStr">
        <is>
          <t>指宿変電所</t>
        </is>
      </c>
      <c r="D5671" t="inlineStr">
        <is>
          <t>鹿児島県</t>
        </is>
      </c>
      <c r="E5671" t="n">
        <v>66</v>
      </c>
      <c r="G5671" s="3" t="n">
        <v>31.268566</v>
      </c>
      <c r="H5671" s="3" t="n">
        <v>130.620645</v>
      </c>
      <c r="I5671" t="inlineStr">
        <is>
          <t>OSM実測</t>
        </is>
      </c>
      <c r="J5671" t="n">
        <v>42</v>
      </c>
      <c r="K5671" t="n">
        <v>42</v>
      </c>
      <c r="L5671" t="n">
        <v>-40</v>
      </c>
      <c r="M5671" t="n">
        <v>2</v>
      </c>
      <c r="N5671" t="n">
        <v>0</v>
      </c>
      <c r="O5671" t="inlineStr">
        <is>
          <t>不可 #4</t>
        </is>
      </c>
      <c r="P5671" t="inlineStr">
        <is>
          <t>有り</t>
        </is>
      </c>
      <c r="R5671" s="4">
        <f>IF(COUNT($M5671:$N5671)=0,"",IF(AND(IF($N5671&lt;&gt;"",$N5671,$M5671)&lt;=0,$O5671&lt;&gt;"可"),"警告",""))</f>
        <v/>
      </c>
      <c r="S5671" s="4">
        <f>IF(COUNT($M5671:$N5671)=0,0,IF(IF($N5671&lt;&gt;"",$N5671,$M5671)&gt;=スコアリング基準!$B$20,スコアリング基準!$C$20,IF(IF($N5671&lt;&gt;"",$N5671,$M5671)&gt;=スコアリング基準!$B$21,スコアリング基準!$C$21,IF(IF($N5671&lt;&gt;"",$N5671,$M5671)&gt;0,スコアリング基準!$C$22,0))))</f>
        <v/>
      </c>
      <c r="T5671" s="4">
        <f>IF($O5671="可",スコアリング基準!$C$23,0)</f>
        <v/>
      </c>
      <c r="U5671" s="4">
        <f>IF(OR(COUNT($K5671:$L5671)&lt;2,$K5671=0),0,IF(ABS($L5671)/$K5671&lt;=スコアリング基準!$B$24,スコアリング基準!$C$24,IF(ABS($L5671)/$K5671&lt;=スコアリング基準!$B$25,スコアリング基準!$C$25,IF(ABS($L5671)/$K5671&lt;=スコアリング基準!$B$26,スコアリング基準!$C$26,0))))</f>
        <v/>
      </c>
      <c r="V5671" s="4">
        <f>IF($P5671="なし",スコアリング基準!$C$27,0)</f>
        <v/>
      </c>
      <c r="W5671" s="4">
        <f>IF($F5671="",0,IF(ISNUMBER($F5671),IF($F5671&lt;=スコアリング基準!$B$28,スコアリング基準!$C$28,スコアリング基準!$C$29),0))</f>
        <v/>
      </c>
      <c r="X5671" s="4">
        <f>IFERROR(VLOOKUP($B5671,スコアリング基準!$A$36:$B$46,2,FALSE),0)</f>
        <v/>
      </c>
      <c r="Y5671" s="4">
        <f>SUM($S5671:$X5671)</f>
        <v/>
      </c>
      <c r="Z5671" s="4">
        <f>IF(COUNT($M5671:$N5671)=0,"データ無",IF($Y5671&gt;=スコアリング基準!$B$30,"S",IF($Y5671&gt;=スコアリング基準!$B$31,"A",IF($Y5671&gt;=スコアリング基準!$B$32,"B","C"))))</f>
        <v/>
      </c>
      <c r="AA5671">
        <f>IFERROR(INDEX(実績DB!$I$3:$I$104,MATCH($B5671&amp;$C5671,実績DB!$J$3:$J$104,0)),"")</f>
        <v/>
      </c>
    </row>
    <row r="5672">
      <c r="A5672" t="n">
        <v>5670</v>
      </c>
      <c r="B5672" t="inlineStr">
        <is>
          <t>九州</t>
        </is>
      </c>
      <c r="C5672" t="inlineStr">
        <is>
          <t>新地変電所</t>
        </is>
      </c>
      <c r="D5672" t="inlineStr">
        <is>
          <t>長崎県</t>
        </is>
      </c>
      <c r="E5672" t="n">
        <v>66</v>
      </c>
      <c r="G5672" s="3" t="n">
        <v>32.740417</v>
      </c>
      <c r="H5672" s="3" t="n">
        <v>129.874517</v>
      </c>
      <c r="I5672" t="inlineStr">
        <is>
          <t>OSM実測</t>
        </is>
      </c>
      <c r="J5672" t="n">
        <v>85</v>
      </c>
      <c r="K5672" t="n">
        <v>85</v>
      </c>
      <c r="L5672" t="n">
        <v>-55</v>
      </c>
      <c r="M5672" t="n">
        <v>30</v>
      </c>
      <c r="N5672" t="n">
        <v>0</v>
      </c>
      <c r="O5672" t="inlineStr">
        <is>
          <t>不可 #4</t>
        </is>
      </c>
      <c r="P5672" t="inlineStr">
        <is>
          <t>なし</t>
        </is>
      </c>
      <c r="R5672" s="4">
        <f>IF(COUNT($M5672:$N5672)=0,"",IF(AND(IF($N5672&lt;&gt;"",$N5672,$M5672)&lt;=0,$O5672&lt;&gt;"可"),"警告",""))</f>
        <v/>
      </c>
      <c r="S5672" s="4">
        <f>IF(COUNT($M5672:$N5672)=0,0,IF(IF($N5672&lt;&gt;"",$N5672,$M5672)&gt;=スコアリング基準!$B$20,スコアリング基準!$C$20,IF(IF($N5672&lt;&gt;"",$N5672,$M5672)&gt;=スコアリング基準!$B$21,スコアリング基準!$C$21,IF(IF($N5672&lt;&gt;"",$N5672,$M5672)&gt;0,スコアリング基準!$C$22,0))))</f>
        <v/>
      </c>
      <c r="T5672" s="4">
        <f>IF($O5672="可",スコアリング基準!$C$23,0)</f>
        <v/>
      </c>
      <c r="U5672" s="4">
        <f>IF(OR(COUNT($K5672:$L5672)&lt;2,$K5672=0),0,IF(ABS($L5672)/$K5672&lt;=スコアリング基準!$B$24,スコアリング基準!$C$24,IF(ABS($L5672)/$K5672&lt;=スコアリング基準!$B$25,スコアリング基準!$C$25,IF(ABS($L5672)/$K5672&lt;=スコアリング基準!$B$26,スコアリング基準!$C$26,0))))</f>
        <v/>
      </c>
      <c r="V5672" s="4">
        <f>IF($P5672="なし",スコアリング基準!$C$27,0)</f>
        <v/>
      </c>
      <c r="W5672" s="4">
        <f>IF($F5672="",0,IF(ISNUMBER($F5672),IF($F5672&lt;=スコアリング基準!$B$28,スコアリング基準!$C$28,スコアリング基準!$C$29),0))</f>
        <v/>
      </c>
      <c r="X5672" s="4">
        <f>IFERROR(VLOOKUP($B5672,スコアリング基準!$A$36:$B$46,2,FALSE),0)</f>
        <v/>
      </c>
      <c r="Y5672" s="4">
        <f>SUM($S5672:$X5672)</f>
        <v/>
      </c>
      <c r="Z5672" s="4">
        <f>IF(COUNT($M5672:$N5672)=0,"データ無",IF($Y5672&gt;=スコアリング基準!$B$30,"S",IF($Y5672&gt;=スコアリング基準!$B$31,"A",IF($Y5672&gt;=スコアリング基準!$B$32,"B","C"))))</f>
        <v/>
      </c>
      <c r="AA5672">
        <f>IFERROR(INDEX(実績DB!$I$3:$I$104,MATCH($B5672&amp;$C5672,実績DB!$J$3:$J$104,0)),"")</f>
        <v/>
      </c>
    </row>
    <row r="5673">
      <c r="A5673" t="n">
        <v>5671</v>
      </c>
      <c r="B5673" t="inlineStr">
        <is>
          <t>九州</t>
        </is>
      </c>
      <c r="C5673" t="inlineStr">
        <is>
          <t>新町変電所</t>
        </is>
      </c>
      <c r="D5673" t="inlineStr">
        <is>
          <t>熊本県</t>
        </is>
      </c>
      <c r="E5673" t="n">
        <v>66</v>
      </c>
      <c r="G5673" s="3" t="n">
        <v>32.805631</v>
      </c>
      <c r="H5673" s="3" t="n">
        <v>130.696377</v>
      </c>
      <c r="I5673" t="inlineStr">
        <is>
          <t>OSM実測</t>
        </is>
      </c>
      <c r="J5673" t="n">
        <v>38</v>
      </c>
      <c r="K5673" t="n">
        <v>38</v>
      </c>
      <c r="L5673" t="n">
        <v>-19</v>
      </c>
      <c r="M5673" t="n">
        <v>19</v>
      </c>
      <c r="N5673" t="n">
        <v>19</v>
      </c>
      <c r="O5673" t="inlineStr">
        <is>
          <t>不可 #4</t>
        </is>
      </c>
      <c r="P5673" t="inlineStr">
        <is>
          <t>なし</t>
        </is>
      </c>
      <c r="R5673" s="4">
        <f>IF(COUNT($M5673:$N5673)=0,"",IF(AND(IF($N5673&lt;&gt;"",$N5673,$M5673)&lt;=0,$O5673&lt;&gt;"可"),"警告",""))</f>
        <v/>
      </c>
      <c r="S5673" s="4">
        <f>IF(COUNT($M5673:$N5673)=0,0,IF(IF($N5673&lt;&gt;"",$N5673,$M5673)&gt;=スコアリング基準!$B$20,スコアリング基準!$C$20,IF(IF($N5673&lt;&gt;"",$N5673,$M5673)&gt;=スコアリング基準!$B$21,スコアリング基準!$C$21,IF(IF($N5673&lt;&gt;"",$N5673,$M5673)&gt;0,スコアリング基準!$C$22,0))))</f>
        <v/>
      </c>
      <c r="T5673" s="4">
        <f>IF($O5673="可",スコアリング基準!$C$23,0)</f>
        <v/>
      </c>
      <c r="U5673" s="4">
        <f>IF(OR(COUNT($K5673:$L5673)&lt;2,$K5673=0),0,IF(ABS($L5673)/$K5673&lt;=スコアリング基準!$B$24,スコアリング基準!$C$24,IF(ABS($L5673)/$K5673&lt;=スコアリング基準!$B$25,スコアリング基準!$C$25,IF(ABS($L5673)/$K5673&lt;=スコアリング基準!$B$26,スコアリング基準!$C$26,0))))</f>
        <v/>
      </c>
      <c r="V5673" s="4">
        <f>IF($P5673="なし",スコアリング基準!$C$27,0)</f>
        <v/>
      </c>
      <c r="W5673" s="4">
        <f>IF($F5673="",0,IF(ISNUMBER($F5673),IF($F5673&lt;=スコアリング基準!$B$28,スコアリング基準!$C$28,スコアリング基準!$C$29),0))</f>
        <v/>
      </c>
      <c r="X5673" s="4">
        <f>IFERROR(VLOOKUP($B5673,スコアリング基準!$A$36:$B$46,2,FALSE),0)</f>
        <v/>
      </c>
      <c r="Y5673" s="4">
        <f>SUM($S5673:$X5673)</f>
        <v/>
      </c>
      <c r="Z5673" s="4">
        <f>IF(COUNT($M5673:$N5673)=0,"データ無",IF($Y5673&gt;=スコアリング基準!$B$30,"S",IF($Y5673&gt;=スコアリング基準!$B$31,"A",IF($Y5673&gt;=スコアリング基準!$B$32,"B","C"))))</f>
        <v/>
      </c>
      <c r="AA5673">
        <f>IFERROR(INDEX(実績DB!$I$3:$I$104,MATCH($B5673&amp;$C5673,実績DB!$J$3:$J$104,0)),"")</f>
        <v/>
      </c>
    </row>
    <row r="5674">
      <c r="A5674" t="n">
        <v>5672</v>
      </c>
      <c r="B5674" t="inlineStr">
        <is>
          <t>九州</t>
        </is>
      </c>
      <c r="C5674" t="inlineStr">
        <is>
          <t>日出変電所</t>
        </is>
      </c>
      <c r="D5674" t="inlineStr">
        <is>
          <t>大分県</t>
        </is>
      </c>
      <c r="E5674" t="n">
        <v>66</v>
      </c>
      <c r="G5674" s="3" t="n">
        <v>33.369835</v>
      </c>
      <c r="H5674" s="3" t="n">
        <v>131.549122</v>
      </c>
      <c r="I5674" t="inlineStr">
        <is>
          <t>OSM実測</t>
        </is>
      </c>
      <c r="J5674" t="n">
        <v>38</v>
      </c>
      <c r="K5674" t="n">
        <v>38</v>
      </c>
      <c r="L5674" t="n">
        <v>-37</v>
      </c>
      <c r="M5674" t="n">
        <v>1</v>
      </c>
      <c r="N5674" t="n">
        <v>0</v>
      </c>
      <c r="O5674" t="inlineStr">
        <is>
          <t>不可 #4</t>
        </is>
      </c>
      <c r="P5674" t="inlineStr">
        <is>
          <t>有り</t>
        </is>
      </c>
      <c r="R5674" s="4">
        <f>IF(COUNT($M5674:$N5674)=0,"",IF(AND(IF($N5674&lt;&gt;"",$N5674,$M5674)&lt;=0,$O5674&lt;&gt;"可"),"警告",""))</f>
        <v/>
      </c>
      <c r="S5674" s="4">
        <f>IF(COUNT($M5674:$N5674)=0,0,IF(IF($N5674&lt;&gt;"",$N5674,$M5674)&gt;=スコアリング基準!$B$20,スコアリング基準!$C$20,IF(IF($N5674&lt;&gt;"",$N5674,$M5674)&gt;=スコアリング基準!$B$21,スコアリング基準!$C$21,IF(IF($N5674&lt;&gt;"",$N5674,$M5674)&gt;0,スコアリング基準!$C$22,0))))</f>
        <v/>
      </c>
      <c r="T5674" s="4">
        <f>IF($O5674="可",スコアリング基準!$C$23,0)</f>
        <v/>
      </c>
      <c r="U5674" s="4">
        <f>IF(OR(COUNT($K5674:$L5674)&lt;2,$K5674=0),0,IF(ABS($L5674)/$K5674&lt;=スコアリング基準!$B$24,スコアリング基準!$C$24,IF(ABS($L5674)/$K5674&lt;=スコアリング基準!$B$25,スコアリング基準!$C$25,IF(ABS($L5674)/$K5674&lt;=スコアリング基準!$B$26,スコアリング基準!$C$26,0))))</f>
        <v/>
      </c>
      <c r="V5674" s="4">
        <f>IF($P5674="なし",スコアリング基準!$C$27,0)</f>
        <v/>
      </c>
      <c r="W5674" s="4">
        <f>IF($F5674="",0,IF(ISNUMBER($F5674),IF($F5674&lt;=スコアリング基準!$B$28,スコアリング基準!$C$28,スコアリング基準!$C$29),0))</f>
        <v/>
      </c>
      <c r="X5674" s="4">
        <f>IFERROR(VLOOKUP($B5674,スコアリング基準!$A$36:$B$46,2,FALSE),0)</f>
        <v/>
      </c>
      <c r="Y5674" s="4">
        <f>SUM($S5674:$X5674)</f>
        <v/>
      </c>
      <c r="Z5674" s="4">
        <f>IF(COUNT($M5674:$N5674)=0,"データ無",IF($Y5674&gt;=スコアリング基準!$B$30,"S",IF($Y5674&gt;=スコアリング基準!$B$31,"A",IF($Y5674&gt;=スコアリング基準!$B$32,"B","C"))))</f>
        <v/>
      </c>
      <c r="AA5674">
        <f>IFERROR(INDEX(実績DB!$I$3:$I$104,MATCH($B5674&amp;$C5674,実績DB!$J$3:$J$104,0)),"")</f>
        <v/>
      </c>
    </row>
    <row r="5675">
      <c r="A5675" t="n">
        <v>5673</v>
      </c>
      <c r="B5675" t="inlineStr">
        <is>
          <t>九州</t>
        </is>
      </c>
      <c r="C5675" t="inlineStr">
        <is>
          <t>日吉変電所</t>
        </is>
      </c>
      <c r="D5675" t="inlineStr">
        <is>
          <t>熊本県</t>
        </is>
      </c>
      <c r="E5675" t="n">
        <v>66</v>
      </c>
      <c r="G5675" s="3" t="n">
        <v>32.783222</v>
      </c>
      <c r="H5675" s="3" t="n">
        <v>130.699468</v>
      </c>
      <c r="I5675" t="inlineStr">
        <is>
          <t>OSM実測</t>
        </is>
      </c>
      <c r="J5675" t="n">
        <v>61</v>
      </c>
      <c r="K5675" t="n">
        <v>61</v>
      </c>
      <c r="L5675" t="n">
        <v>-47</v>
      </c>
      <c r="M5675" t="n">
        <v>14</v>
      </c>
      <c r="N5675" t="n">
        <v>14</v>
      </c>
      <c r="O5675" t="inlineStr">
        <is>
          <t>不可 #4</t>
        </is>
      </c>
      <c r="P5675" t="inlineStr">
        <is>
          <t>なし</t>
        </is>
      </c>
      <c r="R5675" s="4">
        <f>IF(COUNT($M5675:$N5675)=0,"",IF(AND(IF($N5675&lt;&gt;"",$N5675,$M5675)&lt;=0,$O5675&lt;&gt;"可"),"警告",""))</f>
        <v/>
      </c>
      <c r="S5675" s="4">
        <f>IF(COUNT($M5675:$N5675)=0,0,IF(IF($N5675&lt;&gt;"",$N5675,$M5675)&gt;=スコアリング基準!$B$20,スコアリング基準!$C$20,IF(IF($N5675&lt;&gt;"",$N5675,$M5675)&gt;=スコアリング基準!$B$21,スコアリング基準!$C$21,IF(IF($N5675&lt;&gt;"",$N5675,$M5675)&gt;0,スコアリング基準!$C$22,0))))</f>
        <v/>
      </c>
      <c r="T5675" s="4">
        <f>IF($O5675="可",スコアリング基準!$C$23,0)</f>
        <v/>
      </c>
      <c r="U5675" s="4">
        <f>IF(OR(COUNT($K5675:$L5675)&lt;2,$K5675=0),0,IF(ABS($L5675)/$K5675&lt;=スコアリング基準!$B$24,スコアリング基準!$C$24,IF(ABS($L5675)/$K5675&lt;=スコアリング基準!$B$25,スコアリング基準!$C$25,IF(ABS($L5675)/$K5675&lt;=スコアリング基準!$B$26,スコアリング基準!$C$26,0))))</f>
        <v/>
      </c>
      <c r="V5675" s="4">
        <f>IF($P5675="なし",スコアリング基準!$C$27,0)</f>
        <v/>
      </c>
      <c r="W5675" s="4">
        <f>IF($F5675="",0,IF(ISNUMBER($F5675),IF($F5675&lt;=スコアリング基準!$B$28,スコアリング基準!$C$28,スコアリング基準!$C$29),0))</f>
        <v/>
      </c>
      <c r="X5675" s="4">
        <f>IFERROR(VLOOKUP($B5675,スコアリング基準!$A$36:$B$46,2,FALSE),0)</f>
        <v/>
      </c>
      <c r="Y5675" s="4">
        <f>SUM($S5675:$X5675)</f>
        <v/>
      </c>
      <c r="Z5675" s="4">
        <f>IF(COUNT($M5675:$N5675)=0,"データ無",IF($Y5675&gt;=スコアリング基準!$B$30,"S",IF($Y5675&gt;=スコアリング基準!$B$31,"A",IF($Y5675&gt;=スコアリング基準!$B$32,"B","C"))))</f>
        <v/>
      </c>
      <c r="AA5675">
        <f>IFERROR(INDEX(実績DB!$I$3:$I$104,MATCH($B5675&amp;$C5675,実績DB!$J$3:$J$104,0)),"")</f>
        <v/>
      </c>
    </row>
    <row r="5676">
      <c r="A5676" t="n">
        <v>5674</v>
      </c>
      <c r="B5676" t="inlineStr">
        <is>
          <t>九州</t>
        </is>
      </c>
      <c r="C5676" t="inlineStr">
        <is>
          <t>日岡変電所</t>
        </is>
      </c>
      <c r="D5676" t="inlineStr">
        <is>
          <t>大分県</t>
        </is>
      </c>
      <c r="E5676" t="n">
        <v>66</v>
      </c>
      <c r="G5676" s="3" t="n">
        <v>33.255147</v>
      </c>
      <c r="H5676" s="3" t="n">
        <v>131.656986</v>
      </c>
      <c r="I5676" t="inlineStr">
        <is>
          <t>OSM実測</t>
        </is>
      </c>
      <c r="J5676" t="n">
        <v>47</v>
      </c>
      <c r="K5676" t="n">
        <v>47</v>
      </c>
      <c r="L5676" t="n">
        <v>-28</v>
      </c>
      <c r="M5676" t="n">
        <v>19</v>
      </c>
      <c r="N5676" t="n">
        <v>19</v>
      </c>
      <c r="O5676" t="inlineStr">
        <is>
          <t>不可 #4</t>
        </is>
      </c>
      <c r="P5676" t="inlineStr">
        <is>
          <t>なし</t>
        </is>
      </c>
      <c r="R5676" s="4">
        <f>IF(COUNT($M5676:$N5676)=0,"",IF(AND(IF($N5676&lt;&gt;"",$N5676,$M5676)&lt;=0,$O5676&lt;&gt;"可"),"警告",""))</f>
        <v/>
      </c>
      <c r="S5676" s="4">
        <f>IF(COUNT($M5676:$N5676)=0,0,IF(IF($N5676&lt;&gt;"",$N5676,$M5676)&gt;=スコアリング基準!$B$20,スコアリング基準!$C$20,IF(IF($N5676&lt;&gt;"",$N5676,$M5676)&gt;=スコアリング基準!$B$21,スコアリング基準!$C$21,IF(IF($N5676&lt;&gt;"",$N5676,$M5676)&gt;0,スコアリング基準!$C$22,0))))</f>
        <v/>
      </c>
      <c r="T5676" s="4">
        <f>IF($O5676="可",スコアリング基準!$C$23,0)</f>
        <v/>
      </c>
      <c r="U5676" s="4">
        <f>IF(OR(COUNT($K5676:$L5676)&lt;2,$K5676=0),0,IF(ABS($L5676)/$K5676&lt;=スコアリング基準!$B$24,スコアリング基準!$C$24,IF(ABS($L5676)/$K5676&lt;=スコアリング基準!$B$25,スコアリング基準!$C$25,IF(ABS($L5676)/$K5676&lt;=スコアリング基準!$B$26,スコアリング基準!$C$26,0))))</f>
        <v/>
      </c>
      <c r="V5676" s="4">
        <f>IF($P5676="なし",スコアリング基準!$C$27,0)</f>
        <v/>
      </c>
      <c r="W5676" s="4">
        <f>IF($F5676="",0,IF(ISNUMBER($F5676),IF($F5676&lt;=スコアリング基準!$B$28,スコアリング基準!$C$28,スコアリング基準!$C$29),0))</f>
        <v/>
      </c>
      <c r="X5676" s="4">
        <f>IFERROR(VLOOKUP($B5676,スコアリング基準!$A$36:$B$46,2,FALSE),0)</f>
        <v/>
      </c>
      <c r="Y5676" s="4">
        <f>SUM($S5676:$X5676)</f>
        <v/>
      </c>
      <c r="Z5676" s="4">
        <f>IF(COUNT($M5676:$N5676)=0,"データ無",IF($Y5676&gt;=スコアリング基準!$B$30,"S",IF($Y5676&gt;=スコアリング基準!$B$31,"A",IF($Y5676&gt;=スコアリング基準!$B$32,"B","C"))))</f>
        <v/>
      </c>
      <c r="AA5676">
        <f>IFERROR(INDEX(実績DB!$I$3:$I$104,MATCH($B5676&amp;$C5676,実績DB!$J$3:$J$104,0)),"")</f>
        <v/>
      </c>
    </row>
    <row r="5677">
      <c r="A5677" t="n">
        <v>5675</v>
      </c>
      <c r="B5677" t="inlineStr">
        <is>
          <t>九州</t>
        </is>
      </c>
      <c r="C5677" t="inlineStr">
        <is>
          <t>日明系統開閉所</t>
        </is>
      </c>
      <c r="D5677" t="inlineStr">
        <is>
          <t>福岡県</t>
        </is>
      </c>
      <c r="E5677" t="n">
        <v>66</v>
      </c>
      <c r="G5677" s="3" t="n">
        <v>33.886269</v>
      </c>
      <c r="H5677" s="3" t="n">
        <v>130.859709</v>
      </c>
      <c r="I5677" t="inlineStr">
        <is>
          <t>OSM実測</t>
        </is>
      </c>
      <c r="R5677" s="4">
        <f>IF(COUNT($M5677:$N5677)=0,"",IF(AND(IF($N5677&lt;&gt;"",$N5677,$M5677)&lt;=0,$O5677&lt;&gt;"可"),"警告",""))</f>
        <v/>
      </c>
      <c r="S5677" s="4">
        <f>IF(COUNT($M5677:$N5677)=0,0,IF(IF($N5677&lt;&gt;"",$N5677,$M5677)&gt;=スコアリング基準!$B$20,スコアリング基準!$C$20,IF(IF($N5677&lt;&gt;"",$N5677,$M5677)&gt;=スコアリング基準!$B$21,スコアリング基準!$C$21,IF(IF($N5677&lt;&gt;"",$N5677,$M5677)&gt;0,スコアリング基準!$C$22,0))))</f>
        <v/>
      </c>
      <c r="T5677" s="4">
        <f>IF($O5677="可",スコアリング基準!$C$23,0)</f>
        <v/>
      </c>
      <c r="U5677" s="4">
        <f>IF(OR(COUNT($K5677:$L5677)&lt;2,$K5677=0),0,IF(ABS($L5677)/$K5677&lt;=スコアリング基準!$B$24,スコアリング基準!$C$24,IF(ABS($L5677)/$K5677&lt;=スコアリング基準!$B$25,スコアリング基準!$C$25,IF(ABS($L5677)/$K5677&lt;=スコアリング基準!$B$26,スコアリング基準!$C$26,0))))</f>
        <v/>
      </c>
      <c r="V5677" s="4">
        <f>IF($P5677="なし",スコアリング基準!$C$27,0)</f>
        <v/>
      </c>
      <c r="W5677" s="4">
        <f>IF($F5677="",0,IF(ISNUMBER($F5677),IF($F5677&lt;=スコアリング基準!$B$28,スコアリング基準!$C$28,スコアリング基準!$C$29),0))</f>
        <v/>
      </c>
      <c r="X5677" s="4">
        <f>IFERROR(VLOOKUP($B5677,スコアリング基準!$A$36:$B$46,2,FALSE),0)</f>
        <v/>
      </c>
      <c r="Y5677" s="4">
        <f>SUM($S5677:$X5677)</f>
        <v/>
      </c>
      <c r="Z5677" s="4">
        <f>IF(COUNT($M5677:$N5677)=0,"データ無",IF($Y5677&gt;=スコアリング基準!$B$30,"S",IF($Y5677&gt;=スコアリング基準!$B$31,"A",IF($Y5677&gt;=スコアリング基準!$B$32,"B","C"))))</f>
        <v/>
      </c>
      <c r="AA5677">
        <f>IFERROR(INDEX(実績DB!$I$3:$I$104,MATCH($B5677&amp;$C5677,実績DB!$J$3:$J$104,0)),"")</f>
        <v/>
      </c>
    </row>
    <row r="5678">
      <c r="A5678" t="n">
        <v>5676</v>
      </c>
      <c r="B5678" t="inlineStr">
        <is>
          <t>九州</t>
        </is>
      </c>
      <c r="C5678" t="inlineStr">
        <is>
          <t>旦過変電所</t>
        </is>
      </c>
      <c r="D5678" t="inlineStr">
        <is>
          <t>福岡県</t>
        </is>
      </c>
      <c r="E5678" t="n">
        <v>66</v>
      </c>
      <c r="G5678" s="3" t="n">
        <v>33.878386</v>
      </c>
      <c r="H5678" s="3" t="n">
        <v>130.875398</v>
      </c>
      <c r="I5678" t="inlineStr">
        <is>
          <t>OSM実測</t>
        </is>
      </c>
      <c r="J5678" t="n">
        <v>38</v>
      </c>
      <c r="K5678" t="n">
        <v>38</v>
      </c>
      <c r="L5678" t="n">
        <v>-19</v>
      </c>
      <c r="M5678" t="n">
        <v>19</v>
      </c>
      <c r="N5678" t="n">
        <v>0</v>
      </c>
      <c r="O5678" t="inlineStr">
        <is>
          <t>不可 #4</t>
        </is>
      </c>
      <c r="P5678" t="inlineStr">
        <is>
          <t>有り</t>
        </is>
      </c>
      <c r="R5678" s="4">
        <f>IF(COUNT($M5678:$N5678)=0,"",IF(AND(IF($N5678&lt;&gt;"",$N5678,$M5678)&lt;=0,$O5678&lt;&gt;"可"),"警告",""))</f>
        <v/>
      </c>
      <c r="S5678" s="4">
        <f>IF(COUNT($M5678:$N5678)=0,0,IF(IF($N5678&lt;&gt;"",$N5678,$M5678)&gt;=スコアリング基準!$B$20,スコアリング基準!$C$20,IF(IF($N5678&lt;&gt;"",$N5678,$M5678)&gt;=スコアリング基準!$B$21,スコアリング基準!$C$21,IF(IF($N5678&lt;&gt;"",$N5678,$M5678)&gt;0,スコアリング基準!$C$22,0))))</f>
        <v/>
      </c>
      <c r="T5678" s="4">
        <f>IF($O5678="可",スコアリング基準!$C$23,0)</f>
        <v/>
      </c>
      <c r="U5678" s="4">
        <f>IF(OR(COUNT($K5678:$L5678)&lt;2,$K5678=0),0,IF(ABS($L5678)/$K5678&lt;=スコアリング基準!$B$24,スコアリング基準!$C$24,IF(ABS($L5678)/$K5678&lt;=スコアリング基準!$B$25,スコアリング基準!$C$25,IF(ABS($L5678)/$K5678&lt;=スコアリング基準!$B$26,スコアリング基準!$C$26,0))))</f>
        <v/>
      </c>
      <c r="V5678" s="4">
        <f>IF($P5678="なし",スコアリング基準!$C$27,0)</f>
        <v/>
      </c>
      <c r="W5678" s="4">
        <f>IF($F5678="",0,IF(ISNUMBER($F5678),IF($F5678&lt;=スコアリング基準!$B$28,スコアリング基準!$C$28,スコアリング基準!$C$29),0))</f>
        <v/>
      </c>
      <c r="X5678" s="4">
        <f>IFERROR(VLOOKUP($B5678,スコアリング基準!$A$36:$B$46,2,FALSE),0)</f>
        <v/>
      </c>
      <c r="Y5678" s="4">
        <f>SUM($S5678:$X5678)</f>
        <v/>
      </c>
      <c r="Z5678" s="4">
        <f>IF(COUNT($M5678:$N5678)=0,"データ無",IF($Y5678&gt;=スコアリング基準!$B$30,"S",IF($Y5678&gt;=スコアリング基準!$B$31,"A",IF($Y5678&gt;=スコアリング基準!$B$32,"B","C"))))</f>
        <v/>
      </c>
      <c r="AA5678">
        <f>IFERROR(INDEX(実績DB!$I$3:$I$104,MATCH($B5678&amp;$C5678,実績DB!$J$3:$J$104,0)),"")</f>
        <v/>
      </c>
    </row>
    <row r="5679">
      <c r="A5679" t="n">
        <v>5677</v>
      </c>
      <c r="B5679" t="inlineStr">
        <is>
          <t>九州</t>
        </is>
      </c>
      <c r="C5679" t="inlineStr">
        <is>
          <t>旭変電所</t>
        </is>
      </c>
      <c r="D5679" t="inlineStr">
        <is>
          <t>宮崎県</t>
        </is>
      </c>
      <c r="E5679" t="n">
        <v>66</v>
      </c>
      <c r="G5679" s="3" t="n">
        <v>31.908221</v>
      </c>
      <c r="H5679" s="3" t="n">
        <v>131.427961</v>
      </c>
      <c r="I5679" t="inlineStr">
        <is>
          <t>OSM実測</t>
        </is>
      </c>
      <c r="J5679" t="n">
        <v>57</v>
      </c>
      <c r="K5679" t="n">
        <v>57</v>
      </c>
      <c r="L5679" t="n">
        <v>-29</v>
      </c>
      <c r="M5679" t="n">
        <v>28</v>
      </c>
      <c r="N5679" t="n">
        <v>0</v>
      </c>
      <c r="O5679" t="inlineStr">
        <is>
          <t>不可 #4</t>
        </is>
      </c>
      <c r="P5679" t="inlineStr">
        <is>
          <t>有り</t>
        </is>
      </c>
      <c r="R5679" s="4">
        <f>IF(COUNT($M5679:$N5679)=0,"",IF(AND(IF($N5679&lt;&gt;"",$N5679,$M5679)&lt;=0,$O5679&lt;&gt;"可"),"警告",""))</f>
        <v/>
      </c>
      <c r="S5679" s="4">
        <f>IF(COUNT($M5679:$N5679)=0,0,IF(IF($N5679&lt;&gt;"",$N5679,$M5679)&gt;=スコアリング基準!$B$20,スコアリング基準!$C$20,IF(IF($N5679&lt;&gt;"",$N5679,$M5679)&gt;=スコアリング基準!$B$21,スコアリング基準!$C$21,IF(IF($N5679&lt;&gt;"",$N5679,$M5679)&gt;0,スコアリング基準!$C$22,0))))</f>
        <v/>
      </c>
      <c r="T5679" s="4">
        <f>IF($O5679="可",スコアリング基準!$C$23,0)</f>
        <v/>
      </c>
      <c r="U5679" s="4">
        <f>IF(OR(COUNT($K5679:$L5679)&lt;2,$K5679=0),0,IF(ABS($L5679)/$K5679&lt;=スコアリング基準!$B$24,スコアリング基準!$C$24,IF(ABS($L5679)/$K5679&lt;=スコアリング基準!$B$25,スコアリング基準!$C$25,IF(ABS($L5679)/$K5679&lt;=スコアリング基準!$B$26,スコアリング基準!$C$26,0))))</f>
        <v/>
      </c>
      <c r="V5679" s="4">
        <f>IF($P5679="なし",スコアリング基準!$C$27,0)</f>
        <v/>
      </c>
      <c r="W5679" s="4">
        <f>IF($F5679="",0,IF(ISNUMBER($F5679),IF($F5679&lt;=スコアリング基準!$B$28,スコアリング基準!$C$28,スコアリング基準!$C$29),0))</f>
        <v/>
      </c>
      <c r="X5679" s="4">
        <f>IFERROR(VLOOKUP($B5679,スコアリング基準!$A$36:$B$46,2,FALSE),0)</f>
        <v/>
      </c>
      <c r="Y5679" s="4">
        <f>SUM($S5679:$X5679)</f>
        <v/>
      </c>
      <c r="Z5679" s="4">
        <f>IF(COUNT($M5679:$N5679)=0,"データ無",IF($Y5679&gt;=スコアリング基準!$B$30,"S",IF($Y5679&gt;=スコアリング基準!$B$31,"A",IF($Y5679&gt;=スコアリング基準!$B$32,"B","C"))))</f>
        <v/>
      </c>
      <c r="AA5679">
        <f>IFERROR(INDEX(実績DB!$I$3:$I$104,MATCH($B5679&amp;$C5679,実績DB!$J$3:$J$104,0)),"")</f>
        <v/>
      </c>
    </row>
    <row r="5680">
      <c r="A5680" t="n">
        <v>5678</v>
      </c>
      <c r="B5680" t="inlineStr">
        <is>
          <t>九州</t>
        </is>
      </c>
      <c r="C5680" t="inlineStr">
        <is>
          <t>春日町変電所</t>
        </is>
      </c>
      <c r="D5680" t="inlineStr">
        <is>
          <t>熊本県</t>
        </is>
      </c>
      <c r="E5680" t="n">
        <v>66</v>
      </c>
      <c r="G5680" s="3" t="n">
        <v>32.785161</v>
      </c>
      <c r="H5680" s="3" t="n">
        <v>130.676139</v>
      </c>
      <c r="I5680" t="inlineStr">
        <is>
          <t>OSM実測</t>
        </is>
      </c>
      <c r="J5680" t="n">
        <v>57</v>
      </c>
      <c r="K5680" t="n">
        <v>57</v>
      </c>
      <c r="L5680" t="n">
        <v>-33</v>
      </c>
      <c r="M5680" t="n">
        <v>22</v>
      </c>
      <c r="N5680" t="n">
        <v>22</v>
      </c>
      <c r="O5680" t="inlineStr">
        <is>
          <t>不可 #4</t>
        </is>
      </c>
      <c r="P5680" t="inlineStr">
        <is>
          <t>なし</t>
        </is>
      </c>
      <c r="R5680" s="4">
        <f>IF(COUNT($M5680:$N5680)=0,"",IF(AND(IF($N5680&lt;&gt;"",$N5680,$M5680)&lt;=0,$O5680&lt;&gt;"可"),"警告",""))</f>
        <v/>
      </c>
      <c r="S5680" s="4">
        <f>IF(COUNT($M5680:$N5680)=0,0,IF(IF($N5680&lt;&gt;"",$N5680,$M5680)&gt;=スコアリング基準!$B$20,スコアリング基準!$C$20,IF(IF($N5680&lt;&gt;"",$N5680,$M5680)&gt;=スコアリング基準!$B$21,スコアリング基準!$C$21,IF(IF($N5680&lt;&gt;"",$N5680,$M5680)&gt;0,スコアリング基準!$C$22,0))))</f>
        <v/>
      </c>
      <c r="T5680" s="4">
        <f>IF($O5680="可",スコアリング基準!$C$23,0)</f>
        <v/>
      </c>
      <c r="U5680" s="4">
        <f>IF(OR(COUNT($K5680:$L5680)&lt;2,$K5680=0),0,IF(ABS($L5680)/$K5680&lt;=スコアリング基準!$B$24,スコアリング基準!$C$24,IF(ABS($L5680)/$K5680&lt;=スコアリング基準!$B$25,スコアリング基準!$C$25,IF(ABS($L5680)/$K5680&lt;=スコアリング基準!$B$26,スコアリング基準!$C$26,0))))</f>
        <v/>
      </c>
      <c r="V5680" s="4">
        <f>IF($P5680="なし",スコアリング基準!$C$27,0)</f>
        <v/>
      </c>
      <c r="W5680" s="4">
        <f>IF($F5680="",0,IF(ISNUMBER($F5680),IF($F5680&lt;=スコアリング基準!$B$28,スコアリング基準!$C$28,スコアリング基準!$C$29),0))</f>
        <v/>
      </c>
      <c r="X5680" s="4">
        <f>IFERROR(VLOOKUP($B5680,スコアリング基準!$A$36:$B$46,2,FALSE),0)</f>
        <v/>
      </c>
      <c r="Y5680" s="4">
        <f>SUM($S5680:$X5680)</f>
        <v/>
      </c>
      <c r="Z5680" s="4">
        <f>IF(COUNT($M5680:$N5680)=0,"データ無",IF($Y5680&gt;=スコアリング基準!$B$30,"S",IF($Y5680&gt;=スコアリング基準!$B$31,"A",IF($Y5680&gt;=スコアリング基準!$B$32,"B","C"))))</f>
        <v/>
      </c>
      <c r="AA5680">
        <f>IFERROR(INDEX(実績DB!$I$3:$I$104,MATCH($B5680&amp;$C5680,実績DB!$J$3:$J$104,0)),"")</f>
        <v/>
      </c>
    </row>
    <row r="5681">
      <c r="A5681" t="n">
        <v>5679</v>
      </c>
      <c r="B5681" t="inlineStr">
        <is>
          <t>九州</t>
        </is>
      </c>
      <c r="C5681" t="inlineStr">
        <is>
          <t>時津変電所</t>
        </is>
      </c>
      <c r="D5681" t="inlineStr">
        <is>
          <t>長崎県</t>
        </is>
      </c>
      <c r="E5681" t="n">
        <v>66</v>
      </c>
      <c r="G5681" s="3" t="n">
        <v>32.833345</v>
      </c>
      <c r="H5681" s="3" t="n">
        <v>129.842302</v>
      </c>
      <c r="I5681" t="inlineStr">
        <is>
          <t>OSM実測</t>
        </is>
      </c>
      <c r="J5681" t="n">
        <v>57</v>
      </c>
      <c r="K5681" t="n">
        <v>57</v>
      </c>
      <c r="L5681" t="n">
        <v>-43</v>
      </c>
      <c r="M5681" t="n">
        <v>14</v>
      </c>
      <c r="N5681" t="n">
        <v>0</v>
      </c>
      <c r="O5681" t="inlineStr">
        <is>
          <t>不可 #4</t>
        </is>
      </c>
      <c r="P5681" t="inlineStr">
        <is>
          <t>有り</t>
        </is>
      </c>
      <c r="R5681" s="4">
        <f>IF(COUNT($M5681:$N5681)=0,"",IF(AND(IF($N5681&lt;&gt;"",$N5681,$M5681)&lt;=0,$O5681&lt;&gt;"可"),"警告",""))</f>
        <v/>
      </c>
      <c r="S5681" s="4">
        <f>IF(COUNT($M5681:$N5681)=0,0,IF(IF($N5681&lt;&gt;"",$N5681,$M5681)&gt;=スコアリング基準!$B$20,スコアリング基準!$C$20,IF(IF($N5681&lt;&gt;"",$N5681,$M5681)&gt;=スコアリング基準!$B$21,スコアリング基準!$C$21,IF(IF($N5681&lt;&gt;"",$N5681,$M5681)&gt;0,スコアリング基準!$C$22,0))))</f>
        <v/>
      </c>
      <c r="T5681" s="4">
        <f>IF($O5681="可",スコアリング基準!$C$23,0)</f>
        <v/>
      </c>
      <c r="U5681" s="4">
        <f>IF(OR(COUNT($K5681:$L5681)&lt;2,$K5681=0),0,IF(ABS($L5681)/$K5681&lt;=スコアリング基準!$B$24,スコアリング基準!$C$24,IF(ABS($L5681)/$K5681&lt;=スコアリング基準!$B$25,スコアリング基準!$C$25,IF(ABS($L5681)/$K5681&lt;=スコアリング基準!$B$26,スコアリング基準!$C$26,0))))</f>
        <v/>
      </c>
      <c r="V5681" s="4">
        <f>IF($P5681="なし",スコアリング基準!$C$27,0)</f>
        <v/>
      </c>
      <c r="W5681" s="4">
        <f>IF($F5681="",0,IF(ISNUMBER($F5681),IF($F5681&lt;=スコアリング基準!$B$28,スコアリング基準!$C$28,スコアリング基準!$C$29),0))</f>
        <v/>
      </c>
      <c r="X5681" s="4">
        <f>IFERROR(VLOOKUP($B5681,スコアリング基準!$A$36:$B$46,2,FALSE),0)</f>
        <v/>
      </c>
      <c r="Y5681" s="4">
        <f>SUM($S5681:$X5681)</f>
        <v/>
      </c>
      <c r="Z5681" s="4">
        <f>IF(COUNT($M5681:$N5681)=0,"データ無",IF($Y5681&gt;=スコアリング基準!$B$30,"S",IF($Y5681&gt;=スコアリング基準!$B$31,"A",IF($Y5681&gt;=スコアリング基準!$B$32,"B","C"))))</f>
        <v/>
      </c>
      <c r="AA5681">
        <f>IFERROR(INDEX(実績DB!$I$3:$I$104,MATCH($B5681&amp;$C5681,実績DB!$J$3:$J$104,0)),"")</f>
        <v/>
      </c>
    </row>
    <row r="5682">
      <c r="A5682" t="n">
        <v>5680</v>
      </c>
      <c r="B5682" t="inlineStr">
        <is>
          <t>九州</t>
        </is>
      </c>
      <c r="C5682" t="inlineStr">
        <is>
          <t>有木変電所</t>
        </is>
      </c>
      <c r="D5682" t="inlineStr">
        <is>
          <t>福岡県</t>
        </is>
      </c>
      <c r="E5682" t="n">
        <v>66</v>
      </c>
      <c r="G5682" s="3" t="n">
        <v>33.747706</v>
      </c>
      <c r="H5682" s="3" t="n">
        <v>130.63806</v>
      </c>
      <c r="I5682" t="inlineStr">
        <is>
          <t>OSM実測</t>
        </is>
      </c>
      <c r="J5682" t="n">
        <v>38</v>
      </c>
      <c r="K5682" t="n">
        <v>38</v>
      </c>
      <c r="L5682" t="n">
        <v>-35</v>
      </c>
      <c r="M5682" t="n">
        <v>3</v>
      </c>
      <c r="N5682" t="n">
        <v>0</v>
      </c>
      <c r="O5682" t="inlineStr">
        <is>
          <t>不可 #4</t>
        </is>
      </c>
      <c r="P5682" t="inlineStr">
        <is>
          <t>有り</t>
        </is>
      </c>
      <c r="R5682" s="4">
        <f>IF(COUNT($M5682:$N5682)=0,"",IF(AND(IF($N5682&lt;&gt;"",$N5682,$M5682)&lt;=0,$O5682&lt;&gt;"可"),"警告",""))</f>
        <v/>
      </c>
      <c r="S5682" s="4">
        <f>IF(COUNT($M5682:$N5682)=0,0,IF(IF($N5682&lt;&gt;"",$N5682,$M5682)&gt;=スコアリング基準!$B$20,スコアリング基準!$C$20,IF(IF($N5682&lt;&gt;"",$N5682,$M5682)&gt;=スコアリング基準!$B$21,スコアリング基準!$C$21,IF(IF($N5682&lt;&gt;"",$N5682,$M5682)&gt;0,スコアリング基準!$C$22,0))))</f>
        <v/>
      </c>
      <c r="T5682" s="4">
        <f>IF($O5682="可",スコアリング基準!$C$23,0)</f>
        <v/>
      </c>
      <c r="U5682" s="4">
        <f>IF(OR(COUNT($K5682:$L5682)&lt;2,$K5682=0),0,IF(ABS($L5682)/$K5682&lt;=スコアリング基準!$B$24,スコアリング基準!$C$24,IF(ABS($L5682)/$K5682&lt;=スコアリング基準!$B$25,スコアリング基準!$C$25,IF(ABS($L5682)/$K5682&lt;=スコアリング基準!$B$26,スコアリング基準!$C$26,0))))</f>
        <v/>
      </c>
      <c r="V5682" s="4">
        <f>IF($P5682="なし",スコアリング基準!$C$27,0)</f>
        <v/>
      </c>
      <c r="W5682" s="4">
        <f>IF($F5682="",0,IF(ISNUMBER($F5682),IF($F5682&lt;=スコアリング基準!$B$28,スコアリング基準!$C$28,スコアリング基準!$C$29),0))</f>
        <v/>
      </c>
      <c r="X5682" s="4">
        <f>IFERROR(VLOOKUP($B5682,スコアリング基準!$A$36:$B$46,2,FALSE),0)</f>
        <v/>
      </c>
      <c r="Y5682" s="4">
        <f>SUM($S5682:$X5682)</f>
        <v/>
      </c>
      <c r="Z5682" s="4">
        <f>IF(COUNT($M5682:$N5682)=0,"データ無",IF($Y5682&gt;=スコアリング基準!$B$30,"S",IF($Y5682&gt;=スコアリング基準!$B$31,"A",IF($Y5682&gt;=スコアリング基準!$B$32,"B","C"))))</f>
        <v/>
      </c>
      <c r="AA5682">
        <f>IFERROR(INDEX(実績DB!$I$3:$I$104,MATCH($B5682&amp;$C5682,実績DB!$J$3:$J$104,0)),"")</f>
        <v/>
      </c>
    </row>
    <row r="5683">
      <c r="A5683" t="n">
        <v>5681</v>
      </c>
      <c r="B5683" t="inlineStr">
        <is>
          <t>九州</t>
        </is>
      </c>
      <c r="C5683" t="inlineStr">
        <is>
          <t>木上変電所</t>
        </is>
      </c>
      <c r="D5683" t="inlineStr">
        <is>
          <t>熊本県</t>
        </is>
      </c>
      <c r="E5683" t="n">
        <v>66</v>
      </c>
      <c r="G5683" s="3" t="n">
        <v>32.211271</v>
      </c>
      <c r="H5683" s="3" t="n">
        <v>130.856546</v>
      </c>
      <c r="I5683" t="inlineStr">
        <is>
          <t>OSM実測</t>
        </is>
      </c>
      <c r="J5683" t="n">
        <v>47</v>
      </c>
      <c r="K5683" t="n">
        <v>47</v>
      </c>
      <c r="L5683" t="n">
        <v>-47</v>
      </c>
      <c r="M5683" t="n">
        <v>0</v>
      </c>
      <c r="N5683" t="n">
        <v>0</v>
      </c>
      <c r="O5683" t="inlineStr">
        <is>
          <t>不可 #4</t>
        </is>
      </c>
      <c r="P5683" t="inlineStr">
        <is>
          <t>有り</t>
        </is>
      </c>
      <c r="R5683" s="4">
        <f>IF(COUNT($M5683:$N5683)=0,"",IF(AND(IF($N5683&lt;&gt;"",$N5683,$M5683)&lt;=0,$O5683&lt;&gt;"可"),"警告",""))</f>
        <v/>
      </c>
      <c r="S5683" s="4">
        <f>IF(COUNT($M5683:$N5683)=0,0,IF(IF($N5683&lt;&gt;"",$N5683,$M5683)&gt;=スコアリング基準!$B$20,スコアリング基準!$C$20,IF(IF($N5683&lt;&gt;"",$N5683,$M5683)&gt;=スコアリング基準!$B$21,スコアリング基準!$C$21,IF(IF($N5683&lt;&gt;"",$N5683,$M5683)&gt;0,スコアリング基準!$C$22,0))))</f>
        <v/>
      </c>
      <c r="T5683" s="4">
        <f>IF($O5683="可",スコアリング基準!$C$23,0)</f>
        <v/>
      </c>
      <c r="U5683" s="4">
        <f>IF(OR(COUNT($K5683:$L5683)&lt;2,$K5683=0),0,IF(ABS($L5683)/$K5683&lt;=スコアリング基準!$B$24,スコアリング基準!$C$24,IF(ABS($L5683)/$K5683&lt;=スコアリング基準!$B$25,スコアリング基準!$C$25,IF(ABS($L5683)/$K5683&lt;=スコアリング基準!$B$26,スコアリング基準!$C$26,0))))</f>
        <v/>
      </c>
      <c r="V5683" s="4">
        <f>IF($P5683="なし",スコアリング基準!$C$27,0)</f>
        <v/>
      </c>
      <c r="W5683" s="4">
        <f>IF($F5683="",0,IF(ISNUMBER($F5683),IF($F5683&lt;=スコアリング基準!$B$28,スコアリング基準!$C$28,スコアリング基準!$C$29),0))</f>
        <v/>
      </c>
      <c r="X5683" s="4">
        <f>IFERROR(VLOOKUP($B5683,スコアリング基準!$A$36:$B$46,2,FALSE),0)</f>
        <v/>
      </c>
      <c r="Y5683" s="4">
        <f>SUM($S5683:$X5683)</f>
        <v/>
      </c>
      <c r="Z5683" s="4">
        <f>IF(COUNT($M5683:$N5683)=0,"データ無",IF($Y5683&gt;=スコアリング基準!$B$30,"S",IF($Y5683&gt;=スコアリング基準!$B$31,"A",IF($Y5683&gt;=スコアリング基準!$B$32,"B","C"))))</f>
        <v/>
      </c>
      <c r="AA5683">
        <f>IFERROR(INDEX(実績DB!$I$3:$I$104,MATCH($B5683&amp;$C5683,実績DB!$J$3:$J$104,0)),"")</f>
        <v/>
      </c>
    </row>
    <row r="5684">
      <c r="A5684" t="n">
        <v>5682</v>
      </c>
      <c r="B5684" t="inlineStr">
        <is>
          <t>九州</t>
        </is>
      </c>
      <c r="C5684" t="inlineStr">
        <is>
          <t>本庄変電所</t>
        </is>
      </c>
      <c r="D5684" t="inlineStr">
        <is>
          <t>宮崎県</t>
        </is>
      </c>
      <c r="E5684" t="n">
        <v>66</v>
      </c>
      <c r="G5684" s="3" t="n">
        <v>31.988158</v>
      </c>
      <c r="H5684" s="3" t="n">
        <v>131.32355</v>
      </c>
      <c r="I5684" t="inlineStr">
        <is>
          <t>OSM実測</t>
        </is>
      </c>
      <c r="J5684" t="n">
        <v>57</v>
      </c>
      <c r="K5684" t="n">
        <v>57</v>
      </c>
      <c r="L5684" t="n">
        <v>-57</v>
      </c>
      <c r="M5684" t="n">
        <v>0</v>
      </c>
      <c r="N5684" t="n">
        <v>0</v>
      </c>
      <c r="O5684" t="inlineStr">
        <is>
          <t>不可 #4</t>
        </is>
      </c>
      <c r="P5684" t="inlineStr">
        <is>
          <t>有り</t>
        </is>
      </c>
      <c r="R5684" s="4">
        <f>IF(COUNT($M5684:$N5684)=0,"",IF(AND(IF($N5684&lt;&gt;"",$N5684,$M5684)&lt;=0,$O5684&lt;&gt;"可"),"警告",""))</f>
        <v/>
      </c>
      <c r="S5684" s="4">
        <f>IF(COUNT($M5684:$N5684)=0,0,IF(IF($N5684&lt;&gt;"",$N5684,$M5684)&gt;=スコアリング基準!$B$20,スコアリング基準!$C$20,IF(IF($N5684&lt;&gt;"",$N5684,$M5684)&gt;=スコアリング基準!$B$21,スコアリング基準!$C$21,IF(IF($N5684&lt;&gt;"",$N5684,$M5684)&gt;0,スコアリング基準!$C$22,0))))</f>
        <v/>
      </c>
      <c r="T5684" s="4">
        <f>IF($O5684="可",スコアリング基準!$C$23,0)</f>
        <v/>
      </c>
      <c r="U5684" s="4">
        <f>IF(OR(COUNT($K5684:$L5684)&lt;2,$K5684=0),0,IF(ABS($L5684)/$K5684&lt;=スコアリング基準!$B$24,スコアリング基準!$C$24,IF(ABS($L5684)/$K5684&lt;=スコアリング基準!$B$25,スコアリング基準!$C$25,IF(ABS($L5684)/$K5684&lt;=スコアリング基準!$B$26,スコアリング基準!$C$26,0))))</f>
        <v/>
      </c>
      <c r="V5684" s="4">
        <f>IF($P5684="なし",スコアリング基準!$C$27,0)</f>
        <v/>
      </c>
      <c r="W5684" s="4">
        <f>IF($F5684="",0,IF(ISNUMBER($F5684),IF($F5684&lt;=スコアリング基準!$B$28,スコアリング基準!$C$28,スコアリング基準!$C$29),0))</f>
        <v/>
      </c>
      <c r="X5684" s="4">
        <f>IFERROR(VLOOKUP($B5684,スコアリング基準!$A$36:$B$46,2,FALSE),0)</f>
        <v/>
      </c>
      <c r="Y5684" s="4">
        <f>SUM($S5684:$X5684)</f>
        <v/>
      </c>
      <c r="Z5684" s="4">
        <f>IF(COUNT($M5684:$N5684)=0,"データ無",IF($Y5684&gt;=スコアリング基準!$B$30,"S",IF($Y5684&gt;=スコアリング基準!$B$31,"A",IF($Y5684&gt;=スコアリング基準!$B$32,"B","C"))))</f>
        <v/>
      </c>
      <c r="AA5684">
        <f>IFERROR(INDEX(実績DB!$I$3:$I$104,MATCH($B5684&amp;$C5684,実績DB!$J$3:$J$104,0)),"")</f>
        <v/>
      </c>
    </row>
    <row r="5685">
      <c r="A5685" t="n">
        <v>5683</v>
      </c>
      <c r="B5685" t="inlineStr">
        <is>
          <t>九州</t>
        </is>
      </c>
      <c r="C5685" t="inlineStr">
        <is>
          <t>東多久変電所</t>
        </is>
      </c>
      <c r="D5685" t="inlineStr">
        <is>
          <t>佐賀県</t>
        </is>
      </c>
      <c r="E5685" t="n">
        <v>66</v>
      </c>
      <c r="G5685" s="3" t="n">
        <v>33.28498</v>
      </c>
      <c r="H5685" s="3" t="n">
        <v>130.136675</v>
      </c>
      <c r="I5685" t="inlineStr">
        <is>
          <t>OSM実測</t>
        </is>
      </c>
      <c r="J5685" t="n">
        <v>47</v>
      </c>
      <c r="K5685" t="n">
        <v>47</v>
      </c>
      <c r="L5685" t="n">
        <v>-47</v>
      </c>
      <c r="M5685" t="n">
        <v>0</v>
      </c>
      <c r="N5685" t="n">
        <v>0</v>
      </c>
      <c r="O5685" t="inlineStr">
        <is>
          <t>不可 #4</t>
        </is>
      </c>
      <c r="P5685" t="inlineStr">
        <is>
          <t>有り</t>
        </is>
      </c>
      <c r="R5685" s="4">
        <f>IF(COUNT($M5685:$N5685)=0,"",IF(AND(IF($N5685&lt;&gt;"",$N5685,$M5685)&lt;=0,$O5685&lt;&gt;"可"),"警告",""))</f>
        <v/>
      </c>
      <c r="S5685" s="4">
        <f>IF(COUNT($M5685:$N5685)=0,0,IF(IF($N5685&lt;&gt;"",$N5685,$M5685)&gt;=スコアリング基準!$B$20,スコアリング基準!$C$20,IF(IF($N5685&lt;&gt;"",$N5685,$M5685)&gt;=スコアリング基準!$B$21,スコアリング基準!$C$21,IF(IF($N5685&lt;&gt;"",$N5685,$M5685)&gt;0,スコアリング基準!$C$22,0))))</f>
        <v/>
      </c>
      <c r="T5685" s="4">
        <f>IF($O5685="可",スコアリング基準!$C$23,0)</f>
        <v/>
      </c>
      <c r="U5685" s="4">
        <f>IF(OR(COUNT($K5685:$L5685)&lt;2,$K5685=0),0,IF(ABS($L5685)/$K5685&lt;=スコアリング基準!$B$24,スコアリング基準!$C$24,IF(ABS($L5685)/$K5685&lt;=スコアリング基準!$B$25,スコアリング基準!$C$25,IF(ABS($L5685)/$K5685&lt;=スコアリング基準!$B$26,スコアリング基準!$C$26,0))))</f>
        <v/>
      </c>
      <c r="V5685" s="4">
        <f>IF($P5685="なし",スコアリング基準!$C$27,0)</f>
        <v/>
      </c>
      <c r="W5685" s="4">
        <f>IF($F5685="",0,IF(ISNUMBER($F5685),IF($F5685&lt;=スコアリング基準!$B$28,スコアリング基準!$C$28,スコアリング基準!$C$29),0))</f>
        <v/>
      </c>
      <c r="X5685" s="4">
        <f>IFERROR(VLOOKUP($B5685,スコアリング基準!$A$36:$B$46,2,FALSE),0)</f>
        <v/>
      </c>
      <c r="Y5685" s="4">
        <f>SUM($S5685:$X5685)</f>
        <v/>
      </c>
      <c r="Z5685" s="4">
        <f>IF(COUNT($M5685:$N5685)=0,"データ無",IF($Y5685&gt;=スコアリング基準!$B$30,"S",IF($Y5685&gt;=スコアリング基準!$B$31,"A",IF($Y5685&gt;=スコアリング基準!$B$32,"B","C"))))</f>
        <v/>
      </c>
      <c r="AA5685">
        <f>IFERROR(INDEX(実績DB!$I$3:$I$104,MATCH($B5685&amp;$C5685,実績DB!$J$3:$J$104,0)),"")</f>
        <v/>
      </c>
    </row>
    <row r="5686">
      <c r="A5686" t="n">
        <v>5684</v>
      </c>
      <c r="B5686" t="inlineStr">
        <is>
          <t>九州</t>
        </is>
      </c>
      <c r="C5686" t="inlineStr">
        <is>
          <t>東大津変電所</t>
        </is>
      </c>
      <c r="D5686" t="inlineStr">
        <is>
          <t>熊本県</t>
        </is>
      </c>
      <c r="E5686" t="n">
        <v>66</v>
      </c>
      <c r="G5686" s="3" t="n">
        <v>32.896266</v>
      </c>
      <c r="H5686" s="3" t="n">
        <v>130.913295</v>
      </c>
      <c r="I5686" t="inlineStr">
        <is>
          <t>OSM実測</t>
        </is>
      </c>
      <c r="J5686" t="n">
        <v>28</v>
      </c>
      <c r="K5686" t="n">
        <v>28</v>
      </c>
      <c r="L5686" t="n">
        <v>0</v>
      </c>
      <c r="M5686" t="n">
        <v>28</v>
      </c>
      <c r="N5686" t="n">
        <v>0</v>
      </c>
      <c r="O5686" t="inlineStr">
        <is>
          <t>不可 #3</t>
        </is>
      </c>
      <c r="P5686" t="inlineStr">
        <is>
          <t>有り</t>
        </is>
      </c>
      <c r="R5686" s="4">
        <f>IF(COUNT($M5686:$N5686)=0,"",IF(AND(IF($N5686&lt;&gt;"",$N5686,$M5686)&lt;=0,$O5686&lt;&gt;"可"),"警告",""))</f>
        <v/>
      </c>
      <c r="S5686" s="4">
        <f>IF(COUNT($M5686:$N5686)=0,0,IF(IF($N5686&lt;&gt;"",$N5686,$M5686)&gt;=スコアリング基準!$B$20,スコアリング基準!$C$20,IF(IF($N5686&lt;&gt;"",$N5686,$M5686)&gt;=スコアリング基準!$B$21,スコアリング基準!$C$21,IF(IF($N5686&lt;&gt;"",$N5686,$M5686)&gt;0,スコアリング基準!$C$22,0))))</f>
        <v/>
      </c>
      <c r="T5686" s="4">
        <f>IF($O5686="可",スコアリング基準!$C$23,0)</f>
        <v/>
      </c>
      <c r="U5686" s="4">
        <f>IF(OR(COUNT($K5686:$L5686)&lt;2,$K5686=0),0,IF(ABS($L5686)/$K5686&lt;=スコアリング基準!$B$24,スコアリング基準!$C$24,IF(ABS($L5686)/$K5686&lt;=スコアリング基準!$B$25,スコアリング基準!$C$25,IF(ABS($L5686)/$K5686&lt;=スコアリング基準!$B$26,スコアリング基準!$C$26,0))))</f>
        <v/>
      </c>
      <c r="V5686" s="4">
        <f>IF($P5686="なし",スコアリング基準!$C$27,0)</f>
        <v/>
      </c>
      <c r="W5686" s="4">
        <f>IF($F5686="",0,IF(ISNUMBER($F5686),IF($F5686&lt;=スコアリング基準!$B$28,スコアリング基準!$C$28,スコアリング基準!$C$29),0))</f>
        <v/>
      </c>
      <c r="X5686" s="4">
        <f>IFERROR(VLOOKUP($B5686,スコアリング基準!$A$36:$B$46,2,FALSE),0)</f>
        <v/>
      </c>
      <c r="Y5686" s="4">
        <f>SUM($S5686:$X5686)</f>
        <v/>
      </c>
      <c r="Z5686" s="4">
        <f>IF(COUNT($M5686:$N5686)=0,"データ無",IF($Y5686&gt;=スコアリング基準!$B$30,"S",IF($Y5686&gt;=スコアリング基準!$B$31,"A",IF($Y5686&gt;=スコアリング基準!$B$32,"B","C"))))</f>
        <v/>
      </c>
      <c r="AA5686">
        <f>IFERROR(INDEX(実績DB!$I$3:$I$104,MATCH($B5686&amp;$C5686,実績DB!$J$3:$J$104,0)),"")</f>
        <v/>
      </c>
    </row>
    <row r="5687">
      <c r="A5687" t="n">
        <v>5685</v>
      </c>
      <c r="B5687" t="inlineStr">
        <is>
          <t>九州</t>
        </is>
      </c>
      <c r="C5687" t="inlineStr">
        <is>
          <t>東浜変電所</t>
        </is>
      </c>
      <c r="D5687" t="inlineStr">
        <is>
          <t>福岡県</t>
        </is>
      </c>
      <c r="E5687" t="n">
        <v>66</v>
      </c>
      <c r="G5687" s="3" t="n">
        <v>33.613841</v>
      </c>
      <c r="H5687" s="3" t="n">
        <v>130.410942</v>
      </c>
      <c r="I5687" t="inlineStr">
        <is>
          <t>OSM実測</t>
        </is>
      </c>
      <c r="J5687" t="n">
        <v>38</v>
      </c>
      <c r="K5687" t="n">
        <v>38</v>
      </c>
      <c r="L5687" t="n">
        <v>-19</v>
      </c>
      <c r="M5687" t="n">
        <v>19</v>
      </c>
      <c r="N5687" t="n">
        <v>19</v>
      </c>
      <c r="O5687" t="inlineStr">
        <is>
          <t>不可 #4</t>
        </is>
      </c>
      <c r="P5687" t="inlineStr">
        <is>
          <t>なし</t>
        </is>
      </c>
      <c r="R5687" s="4">
        <f>IF(COUNT($M5687:$N5687)=0,"",IF(AND(IF($N5687&lt;&gt;"",$N5687,$M5687)&lt;=0,$O5687&lt;&gt;"可"),"警告",""))</f>
        <v/>
      </c>
      <c r="S5687" s="4">
        <f>IF(COUNT($M5687:$N5687)=0,0,IF(IF($N5687&lt;&gt;"",$N5687,$M5687)&gt;=スコアリング基準!$B$20,スコアリング基準!$C$20,IF(IF($N5687&lt;&gt;"",$N5687,$M5687)&gt;=スコアリング基準!$B$21,スコアリング基準!$C$21,IF(IF($N5687&lt;&gt;"",$N5687,$M5687)&gt;0,スコアリング基準!$C$22,0))))</f>
        <v/>
      </c>
      <c r="T5687" s="4">
        <f>IF($O5687="可",スコアリング基準!$C$23,0)</f>
        <v/>
      </c>
      <c r="U5687" s="4">
        <f>IF(OR(COUNT($K5687:$L5687)&lt;2,$K5687=0),0,IF(ABS($L5687)/$K5687&lt;=スコアリング基準!$B$24,スコアリング基準!$C$24,IF(ABS($L5687)/$K5687&lt;=スコアリング基準!$B$25,スコアリング基準!$C$25,IF(ABS($L5687)/$K5687&lt;=スコアリング基準!$B$26,スコアリング基準!$C$26,0))))</f>
        <v/>
      </c>
      <c r="V5687" s="4">
        <f>IF($P5687="なし",スコアリング基準!$C$27,0)</f>
        <v/>
      </c>
      <c r="W5687" s="4">
        <f>IF($F5687="",0,IF(ISNUMBER($F5687),IF($F5687&lt;=スコアリング基準!$B$28,スコアリング基準!$C$28,スコアリング基準!$C$29),0))</f>
        <v/>
      </c>
      <c r="X5687" s="4">
        <f>IFERROR(VLOOKUP($B5687,スコアリング基準!$A$36:$B$46,2,FALSE),0)</f>
        <v/>
      </c>
      <c r="Y5687" s="4">
        <f>SUM($S5687:$X5687)</f>
        <v/>
      </c>
      <c r="Z5687" s="4">
        <f>IF(COUNT($M5687:$N5687)=0,"データ無",IF($Y5687&gt;=スコアリング基準!$B$30,"S",IF($Y5687&gt;=スコアリング基準!$B$31,"A",IF($Y5687&gt;=スコアリング基準!$B$32,"B","C"))))</f>
        <v/>
      </c>
      <c r="AA5687">
        <f>IFERROR(INDEX(実績DB!$I$3:$I$104,MATCH($B5687&amp;$C5687,実績DB!$J$3:$J$104,0)),"")</f>
        <v/>
      </c>
    </row>
    <row r="5688">
      <c r="A5688" t="n">
        <v>5686</v>
      </c>
      <c r="B5688" t="inlineStr">
        <is>
          <t>九州</t>
        </is>
      </c>
      <c r="C5688" t="inlineStr">
        <is>
          <t>東畑変電所</t>
        </is>
      </c>
      <c r="D5688" t="inlineStr">
        <is>
          <t>福岡県</t>
        </is>
      </c>
      <c r="E5688" t="n">
        <v>66</v>
      </c>
      <c r="G5688" s="3" t="n">
        <v>33.908764</v>
      </c>
      <c r="H5688" s="3" t="n">
        <v>130.798036</v>
      </c>
      <c r="I5688" t="inlineStr">
        <is>
          <t>OSM実測</t>
        </is>
      </c>
      <c r="J5688" t="n">
        <v>38</v>
      </c>
      <c r="K5688" t="n">
        <v>38</v>
      </c>
      <c r="L5688" t="n">
        <v>-24</v>
      </c>
      <c r="M5688" t="n">
        <v>14</v>
      </c>
      <c r="N5688" t="n">
        <v>0</v>
      </c>
      <c r="O5688" t="inlineStr">
        <is>
          <t>不可 #4</t>
        </is>
      </c>
      <c r="P5688" t="inlineStr">
        <is>
          <t>有り</t>
        </is>
      </c>
      <c r="R5688" s="4">
        <f>IF(COUNT($M5688:$N5688)=0,"",IF(AND(IF($N5688&lt;&gt;"",$N5688,$M5688)&lt;=0,$O5688&lt;&gt;"可"),"警告",""))</f>
        <v/>
      </c>
      <c r="S5688" s="4">
        <f>IF(COUNT($M5688:$N5688)=0,0,IF(IF($N5688&lt;&gt;"",$N5688,$M5688)&gt;=スコアリング基準!$B$20,スコアリング基準!$C$20,IF(IF($N5688&lt;&gt;"",$N5688,$M5688)&gt;=スコアリング基準!$B$21,スコアリング基準!$C$21,IF(IF($N5688&lt;&gt;"",$N5688,$M5688)&gt;0,スコアリング基準!$C$22,0))))</f>
        <v/>
      </c>
      <c r="T5688" s="4">
        <f>IF($O5688="可",スコアリング基準!$C$23,0)</f>
        <v/>
      </c>
      <c r="U5688" s="4">
        <f>IF(OR(COUNT($K5688:$L5688)&lt;2,$K5688=0),0,IF(ABS($L5688)/$K5688&lt;=スコアリング基準!$B$24,スコアリング基準!$C$24,IF(ABS($L5688)/$K5688&lt;=スコアリング基準!$B$25,スコアリング基準!$C$25,IF(ABS($L5688)/$K5688&lt;=スコアリング基準!$B$26,スコアリング基準!$C$26,0))))</f>
        <v/>
      </c>
      <c r="V5688" s="4">
        <f>IF($P5688="なし",スコアリング基準!$C$27,0)</f>
        <v/>
      </c>
      <c r="W5688" s="4">
        <f>IF($F5688="",0,IF(ISNUMBER($F5688),IF($F5688&lt;=スコアリング基準!$B$28,スコアリング基準!$C$28,スコアリング基準!$C$29),0))</f>
        <v/>
      </c>
      <c r="X5688" s="4">
        <f>IFERROR(VLOOKUP($B5688,スコアリング基準!$A$36:$B$46,2,FALSE),0)</f>
        <v/>
      </c>
      <c r="Y5688" s="4">
        <f>SUM($S5688:$X5688)</f>
        <v/>
      </c>
      <c r="Z5688" s="4">
        <f>IF(COUNT($M5688:$N5688)=0,"データ無",IF($Y5688&gt;=スコアリング基準!$B$30,"S",IF($Y5688&gt;=スコアリング基準!$B$31,"A",IF($Y5688&gt;=スコアリング基準!$B$32,"B","C"))))</f>
        <v/>
      </c>
      <c r="AA5688">
        <f>IFERROR(INDEX(実績DB!$I$3:$I$104,MATCH($B5688&amp;$C5688,実績DB!$J$3:$J$104,0)),"")</f>
        <v/>
      </c>
    </row>
    <row r="5689">
      <c r="A5689" t="n">
        <v>5687</v>
      </c>
      <c r="B5689" t="inlineStr">
        <is>
          <t>九州</t>
        </is>
      </c>
      <c r="C5689" t="inlineStr">
        <is>
          <t>松ヶ江変電所</t>
        </is>
      </c>
      <c r="D5689" t="inlineStr">
        <is>
          <t>福岡県</t>
        </is>
      </c>
      <c r="E5689" t="n">
        <v>66</v>
      </c>
      <c r="G5689" s="3" t="n">
        <v>33.859036</v>
      </c>
      <c r="H5689" s="3" t="n">
        <v>130.970966</v>
      </c>
      <c r="I5689" t="inlineStr">
        <is>
          <t>OSM実測</t>
        </is>
      </c>
      <c r="J5689" t="n">
        <v>38</v>
      </c>
      <c r="K5689" t="n">
        <v>38</v>
      </c>
      <c r="L5689" t="n">
        <v>-37</v>
      </c>
      <c r="M5689" t="n">
        <v>1</v>
      </c>
      <c r="N5689" t="n">
        <v>0</v>
      </c>
      <c r="O5689" t="inlineStr">
        <is>
          <t>不可 #4</t>
        </is>
      </c>
      <c r="P5689" t="inlineStr">
        <is>
          <t>有り</t>
        </is>
      </c>
      <c r="R5689" s="4">
        <f>IF(COUNT($M5689:$N5689)=0,"",IF(AND(IF($N5689&lt;&gt;"",$N5689,$M5689)&lt;=0,$O5689&lt;&gt;"可"),"警告",""))</f>
        <v/>
      </c>
      <c r="S5689" s="4">
        <f>IF(COUNT($M5689:$N5689)=0,0,IF(IF($N5689&lt;&gt;"",$N5689,$M5689)&gt;=スコアリング基準!$B$20,スコアリング基準!$C$20,IF(IF($N5689&lt;&gt;"",$N5689,$M5689)&gt;=スコアリング基準!$B$21,スコアリング基準!$C$21,IF(IF($N5689&lt;&gt;"",$N5689,$M5689)&gt;0,スコアリング基準!$C$22,0))))</f>
        <v/>
      </c>
      <c r="T5689" s="4">
        <f>IF($O5689="可",スコアリング基準!$C$23,0)</f>
        <v/>
      </c>
      <c r="U5689" s="4">
        <f>IF(OR(COUNT($K5689:$L5689)&lt;2,$K5689=0),0,IF(ABS($L5689)/$K5689&lt;=スコアリング基準!$B$24,スコアリング基準!$C$24,IF(ABS($L5689)/$K5689&lt;=スコアリング基準!$B$25,スコアリング基準!$C$25,IF(ABS($L5689)/$K5689&lt;=スコアリング基準!$B$26,スコアリング基準!$C$26,0))))</f>
        <v/>
      </c>
      <c r="V5689" s="4">
        <f>IF($P5689="なし",スコアリング基準!$C$27,0)</f>
        <v/>
      </c>
      <c r="W5689" s="4">
        <f>IF($F5689="",0,IF(ISNUMBER($F5689),IF($F5689&lt;=スコアリング基準!$B$28,スコアリング基準!$C$28,スコアリング基準!$C$29),0))</f>
        <v/>
      </c>
      <c r="X5689" s="4">
        <f>IFERROR(VLOOKUP($B5689,スコアリング基準!$A$36:$B$46,2,FALSE),0)</f>
        <v/>
      </c>
      <c r="Y5689" s="4">
        <f>SUM($S5689:$X5689)</f>
        <v/>
      </c>
      <c r="Z5689" s="4">
        <f>IF(COUNT($M5689:$N5689)=0,"データ無",IF($Y5689&gt;=スコアリング基準!$B$30,"S",IF($Y5689&gt;=スコアリング基準!$B$31,"A",IF($Y5689&gt;=スコアリング基準!$B$32,"B","C"))))</f>
        <v/>
      </c>
      <c r="AA5689">
        <f>IFERROR(INDEX(実績DB!$I$3:$I$104,MATCH($B5689&amp;$C5689,実績DB!$J$3:$J$104,0)),"")</f>
        <v/>
      </c>
    </row>
    <row r="5690">
      <c r="A5690" t="n">
        <v>5688</v>
      </c>
      <c r="B5690" t="inlineStr">
        <is>
          <t>九州</t>
        </is>
      </c>
      <c r="C5690" t="inlineStr">
        <is>
          <t>板付変電所</t>
        </is>
      </c>
      <c r="D5690" t="inlineStr">
        <is>
          <t>福岡県</t>
        </is>
      </c>
      <c r="E5690" t="n">
        <v>66</v>
      </c>
      <c r="G5690" s="3" t="n">
        <v>33.566504</v>
      </c>
      <c r="H5690" s="3" t="n">
        <v>130.457319</v>
      </c>
      <c r="I5690" t="inlineStr">
        <is>
          <t>OSM実測</t>
        </is>
      </c>
      <c r="J5690" t="n">
        <v>57</v>
      </c>
      <c r="K5690" t="n">
        <v>57</v>
      </c>
      <c r="L5690" t="n">
        <v>-29</v>
      </c>
      <c r="M5690" t="n">
        <v>28</v>
      </c>
      <c r="N5690" t="n">
        <v>28</v>
      </c>
      <c r="O5690" t="inlineStr">
        <is>
          <t>不可 #4</t>
        </is>
      </c>
      <c r="P5690" t="inlineStr">
        <is>
          <t>なし</t>
        </is>
      </c>
      <c r="R5690" s="4">
        <f>IF(COUNT($M5690:$N5690)=0,"",IF(AND(IF($N5690&lt;&gt;"",$N5690,$M5690)&lt;=0,$O5690&lt;&gt;"可"),"警告",""))</f>
        <v/>
      </c>
      <c r="S5690" s="4">
        <f>IF(COUNT($M5690:$N5690)=0,0,IF(IF($N5690&lt;&gt;"",$N5690,$M5690)&gt;=スコアリング基準!$B$20,スコアリング基準!$C$20,IF(IF($N5690&lt;&gt;"",$N5690,$M5690)&gt;=スコアリング基準!$B$21,スコアリング基準!$C$21,IF(IF($N5690&lt;&gt;"",$N5690,$M5690)&gt;0,スコアリング基準!$C$22,0))))</f>
        <v/>
      </c>
      <c r="T5690" s="4">
        <f>IF($O5690="可",スコアリング基準!$C$23,0)</f>
        <v/>
      </c>
      <c r="U5690" s="4">
        <f>IF(OR(COUNT($K5690:$L5690)&lt;2,$K5690=0),0,IF(ABS($L5690)/$K5690&lt;=スコアリング基準!$B$24,スコアリング基準!$C$24,IF(ABS($L5690)/$K5690&lt;=スコアリング基準!$B$25,スコアリング基準!$C$25,IF(ABS($L5690)/$K5690&lt;=スコアリング基準!$B$26,スコアリング基準!$C$26,0))))</f>
        <v/>
      </c>
      <c r="V5690" s="4">
        <f>IF($P5690="なし",スコアリング基準!$C$27,0)</f>
        <v/>
      </c>
      <c r="W5690" s="4">
        <f>IF($F5690="",0,IF(ISNUMBER($F5690),IF($F5690&lt;=スコアリング基準!$B$28,スコアリング基準!$C$28,スコアリング基準!$C$29),0))</f>
        <v/>
      </c>
      <c r="X5690" s="4">
        <f>IFERROR(VLOOKUP($B5690,スコアリング基準!$A$36:$B$46,2,FALSE),0)</f>
        <v/>
      </c>
      <c r="Y5690" s="4">
        <f>SUM($S5690:$X5690)</f>
        <v/>
      </c>
      <c r="Z5690" s="4">
        <f>IF(COUNT($M5690:$N5690)=0,"データ無",IF($Y5690&gt;=スコアリング基準!$B$30,"S",IF($Y5690&gt;=スコアリング基準!$B$31,"A",IF($Y5690&gt;=スコアリング基準!$B$32,"B","C"))))</f>
        <v/>
      </c>
      <c r="AA5690">
        <f>IFERROR(INDEX(実績DB!$I$3:$I$104,MATCH($B5690&amp;$C5690,実績DB!$J$3:$J$104,0)),"")</f>
        <v/>
      </c>
    </row>
    <row r="5691">
      <c r="A5691" t="n">
        <v>5689</v>
      </c>
      <c r="B5691" t="inlineStr">
        <is>
          <t>九州</t>
        </is>
      </c>
      <c r="C5691" t="inlineStr">
        <is>
          <t>枕崎変電所</t>
        </is>
      </c>
      <c r="D5691" t="inlineStr">
        <is>
          <t>鹿児島県</t>
        </is>
      </c>
      <c r="E5691" t="n">
        <v>66</v>
      </c>
      <c r="G5691" s="3" t="n">
        <v>31.275272</v>
      </c>
      <c r="H5691" s="3" t="n">
        <v>130.29539</v>
      </c>
      <c r="I5691" t="inlineStr">
        <is>
          <t>OSM実測</t>
        </is>
      </c>
      <c r="J5691" t="n">
        <v>57</v>
      </c>
      <c r="K5691" t="n">
        <v>57</v>
      </c>
      <c r="L5691" t="n">
        <v>-55</v>
      </c>
      <c r="M5691" t="n">
        <v>0</v>
      </c>
      <c r="N5691" t="n">
        <v>0</v>
      </c>
      <c r="O5691" t="inlineStr">
        <is>
          <t>不可 #4</t>
        </is>
      </c>
      <c r="P5691" t="inlineStr">
        <is>
          <t>有り</t>
        </is>
      </c>
      <c r="R5691" s="4">
        <f>IF(COUNT($M5691:$N5691)=0,"",IF(AND(IF($N5691&lt;&gt;"",$N5691,$M5691)&lt;=0,$O5691&lt;&gt;"可"),"警告",""))</f>
        <v/>
      </c>
      <c r="S5691" s="4">
        <f>IF(COUNT($M5691:$N5691)=0,0,IF(IF($N5691&lt;&gt;"",$N5691,$M5691)&gt;=スコアリング基準!$B$20,スコアリング基準!$C$20,IF(IF($N5691&lt;&gt;"",$N5691,$M5691)&gt;=スコアリング基準!$B$21,スコアリング基準!$C$21,IF(IF($N5691&lt;&gt;"",$N5691,$M5691)&gt;0,スコアリング基準!$C$22,0))))</f>
        <v/>
      </c>
      <c r="T5691" s="4">
        <f>IF($O5691="可",スコアリング基準!$C$23,0)</f>
        <v/>
      </c>
      <c r="U5691" s="4">
        <f>IF(OR(COUNT($K5691:$L5691)&lt;2,$K5691=0),0,IF(ABS($L5691)/$K5691&lt;=スコアリング基準!$B$24,スコアリング基準!$C$24,IF(ABS($L5691)/$K5691&lt;=スコアリング基準!$B$25,スコアリング基準!$C$25,IF(ABS($L5691)/$K5691&lt;=スコアリング基準!$B$26,スコアリング基準!$C$26,0))))</f>
        <v/>
      </c>
      <c r="V5691" s="4">
        <f>IF($P5691="なし",スコアリング基準!$C$27,0)</f>
        <v/>
      </c>
      <c r="W5691" s="4">
        <f>IF($F5691="",0,IF(ISNUMBER($F5691),IF($F5691&lt;=スコアリング基準!$B$28,スコアリング基準!$C$28,スコアリング基準!$C$29),0))</f>
        <v/>
      </c>
      <c r="X5691" s="4">
        <f>IFERROR(VLOOKUP($B5691,スコアリング基準!$A$36:$B$46,2,FALSE),0)</f>
        <v/>
      </c>
      <c r="Y5691" s="4">
        <f>SUM($S5691:$X5691)</f>
        <v/>
      </c>
      <c r="Z5691" s="4">
        <f>IF(COUNT($M5691:$N5691)=0,"データ無",IF($Y5691&gt;=スコアリング基準!$B$30,"S",IF($Y5691&gt;=スコアリング基準!$B$31,"A",IF($Y5691&gt;=スコアリング基準!$B$32,"B","C"))))</f>
        <v/>
      </c>
      <c r="AA5691">
        <f>IFERROR(INDEX(実績DB!$I$3:$I$104,MATCH($B5691&amp;$C5691,実績DB!$J$3:$J$104,0)),"")</f>
        <v/>
      </c>
    </row>
    <row r="5692">
      <c r="A5692" t="n">
        <v>5690</v>
      </c>
      <c r="B5692" t="inlineStr">
        <is>
          <t>九州</t>
        </is>
      </c>
      <c r="C5692" t="inlineStr">
        <is>
          <t>森変電所</t>
        </is>
      </c>
      <c r="D5692" t="inlineStr">
        <is>
          <t>大分県</t>
        </is>
      </c>
      <c r="E5692" t="n">
        <v>66</v>
      </c>
      <c r="G5692" s="3" t="n">
        <v>33.294818</v>
      </c>
      <c r="H5692" s="3" t="n">
        <v>131.15766</v>
      </c>
      <c r="I5692" t="inlineStr">
        <is>
          <t>OSM実測</t>
        </is>
      </c>
      <c r="J5692" t="n">
        <v>47</v>
      </c>
      <c r="K5692" t="n">
        <v>47</v>
      </c>
      <c r="L5692" t="n">
        <v>-41</v>
      </c>
      <c r="M5692" t="n">
        <v>6</v>
      </c>
      <c r="N5692" t="n">
        <v>0</v>
      </c>
      <c r="O5692" t="inlineStr">
        <is>
          <t>不可 #4</t>
        </is>
      </c>
      <c r="P5692" t="inlineStr">
        <is>
          <t>有り</t>
        </is>
      </c>
      <c r="R5692" s="4">
        <f>IF(COUNT($M5692:$N5692)=0,"",IF(AND(IF($N5692&lt;&gt;"",$N5692,$M5692)&lt;=0,$O5692&lt;&gt;"可"),"警告",""))</f>
        <v/>
      </c>
      <c r="S5692" s="4">
        <f>IF(COUNT($M5692:$N5692)=0,0,IF(IF($N5692&lt;&gt;"",$N5692,$M5692)&gt;=スコアリング基準!$B$20,スコアリング基準!$C$20,IF(IF($N5692&lt;&gt;"",$N5692,$M5692)&gt;=スコアリング基準!$B$21,スコアリング基準!$C$21,IF(IF($N5692&lt;&gt;"",$N5692,$M5692)&gt;0,スコアリング基準!$C$22,0))))</f>
        <v/>
      </c>
      <c r="T5692" s="4">
        <f>IF($O5692="可",スコアリング基準!$C$23,0)</f>
        <v/>
      </c>
      <c r="U5692" s="4">
        <f>IF(OR(COUNT($K5692:$L5692)&lt;2,$K5692=0),0,IF(ABS($L5692)/$K5692&lt;=スコアリング基準!$B$24,スコアリング基準!$C$24,IF(ABS($L5692)/$K5692&lt;=スコアリング基準!$B$25,スコアリング基準!$C$25,IF(ABS($L5692)/$K5692&lt;=スコアリング基準!$B$26,スコアリング基準!$C$26,0))))</f>
        <v/>
      </c>
      <c r="V5692" s="4">
        <f>IF($P5692="なし",スコアリング基準!$C$27,0)</f>
        <v/>
      </c>
      <c r="W5692" s="4">
        <f>IF($F5692="",0,IF(ISNUMBER($F5692),IF($F5692&lt;=スコアリング基準!$B$28,スコアリング基準!$C$28,スコアリング基準!$C$29),0))</f>
        <v/>
      </c>
      <c r="X5692" s="4">
        <f>IFERROR(VLOOKUP($B5692,スコアリング基準!$A$36:$B$46,2,FALSE),0)</f>
        <v/>
      </c>
      <c r="Y5692" s="4">
        <f>SUM($S5692:$X5692)</f>
        <v/>
      </c>
      <c r="Z5692" s="4">
        <f>IF(COUNT($M5692:$N5692)=0,"データ無",IF($Y5692&gt;=スコアリング基準!$B$30,"S",IF($Y5692&gt;=スコアリング基準!$B$31,"A",IF($Y5692&gt;=スコアリング基準!$B$32,"B","C"))))</f>
        <v/>
      </c>
      <c r="AA5692">
        <f>IFERROR(INDEX(実績DB!$I$3:$I$104,MATCH($B5692&amp;$C5692,実績DB!$J$3:$J$104,0)),"")</f>
        <v/>
      </c>
    </row>
    <row r="5693">
      <c r="A5693" t="n">
        <v>5691</v>
      </c>
      <c r="B5693" t="inlineStr">
        <is>
          <t>九州</t>
        </is>
      </c>
      <c r="C5693" t="inlineStr">
        <is>
          <t>植木変電所</t>
        </is>
      </c>
      <c r="D5693" t="inlineStr">
        <is>
          <t>熊本県</t>
        </is>
      </c>
      <c r="E5693" t="n">
        <v>66</v>
      </c>
      <c r="G5693" s="3" t="n">
        <v>32.896772</v>
      </c>
      <c r="H5693" s="3" t="n">
        <v>130.68075</v>
      </c>
      <c r="I5693" t="inlineStr">
        <is>
          <t>OSM実測</t>
        </is>
      </c>
      <c r="J5693" t="n">
        <v>47</v>
      </c>
      <c r="K5693" t="n">
        <v>47</v>
      </c>
      <c r="L5693" t="n">
        <v>-47</v>
      </c>
      <c r="M5693" t="n">
        <v>0</v>
      </c>
      <c r="N5693" t="n">
        <v>0</v>
      </c>
      <c r="O5693" t="inlineStr">
        <is>
          <t>不可 #4</t>
        </is>
      </c>
      <c r="P5693" t="inlineStr">
        <is>
          <t>有り</t>
        </is>
      </c>
      <c r="R5693" s="4">
        <f>IF(COUNT($M5693:$N5693)=0,"",IF(AND(IF($N5693&lt;&gt;"",$N5693,$M5693)&lt;=0,$O5693&lt;&gt;"可"),"警告",""))</f>
        <v/>
      </c>
      <c r="S5693" s="4">
        <f>IF(COUNT($M5693:$N5693)=0,0,IF(IF($N5693&lt;&gt;"",$N5693,$M5693)&gt;=スコアリング基準!$B$20,スコアリング基準!$C$20,IF(IF($N5693&lt;&gt;"",$N5693,$M5693)&gt;=スコアリング基準!$B$21,スコアリング基準!$C$21,IF(IF($N5693&lt;&gt;"",$N5693,$M5693)&gt;0,スコアリング基準!$C$22,0))))</f>
        <v/>
      </c>
      <c r="T5693" s="4">
        <f>IF($O5693="可",スコアリング基準!$C$23,0)</f>
        <v/>
      </c>
      <c r="U5693" s="4">
        <f>IF(OR(COUNT($K5693:$L5693)&lt;2,$K5693=0),0,IF(ABS($L5693)/$K5693&lt;=スコアリング基準!$B$24,スコアリング基準!$C$24,IF(ABS($L5693)/$K5693&lt;=スコアリング基準!$B$25,スコアリング基準!$C$25,IF(ABS($L5693)/$K5693&lt;=スコアリング基準!$B$26,スコアリング基準!$C$26,0))))</f>
        <v/>
      </c>
      <c r="V5693" s="4">
        <f>IF($P5693="なし",スコアリング基準!$C$27,0)</f>
        <v/>
      </c>
      <c r="W5693" s="4">
        <f>IF($F5693="",0,IF(ISNUMBER($F5693),IF($F5693&lt;=スコアリング基準!$B$28,スコアリング基準!$C$28,スコアリング基準!$C$29),0))</f>
        <v/>
      </c>
      <c r="X5693" s="4">
        <f>IFERROR(VLOOKUP($B5693,スコアリング基準!$A$36:$B$46,2,FALSE),0)</f>
        <v/>
      </c>
      <c r="Y5693" s="4">
        <f>SUM($S5693:$X5693)</f>
        <v/>
      </c>
      <c r="Z5693" s="4">
        <f>IF(COUNT($M5693:$N5693)=0,"データ無",IF($Y5693&gt;=スコアリング基準!$B$30,"S",IF($Y5693&gt;=スコアリング基準!$B$31,"A",IF($Y5693&gt;=スコアリング基準!$B$32,"B","C"))))</f>
        <v/>
      </c>
      <c r="AA5693">
        <f>IFERROR(INDEX(実績DB!$I$3:$I$104,MATCH($B5693&amp;$C5693,実績DB!$J$3:$J$104,0)),"")</f>
        <v/>
      </c>
    </row>
    <row r="5694">
      <c r="A5694" t="n">
        <v>5692</v>
      </c>
      <c r="B5694" t="inlineStr">
        <is>
          <t>九州</t>
        </is>
      </c>
      <c r="C5694" t="inlineStr">
        <is>
          <t>横代変電所</t>
        </is>
      </c>
      <c r="D5694" t="inlineStr">
        <is>
          <t>福岡県</t>
        </is>
      </c>
      <c r="E5694" t="n">
        <v>66</v>
      </c>
      <c r="G5694" s="3" t="n">
        <v>33.82805</v>
      </c>
      <c r="H5694" s="3" t="n">
        <v>130.897263</v>
      </c>
      <c r="I5694" t="inlineStr">
        <is>
          <t>OSM実測</t>
        </is>
      </c>
      <c r="J5694" t="n">
        <v>28</v>
      </c>
      <c r="K5694" t="n">
        <v>28</v>
      </c>
      <c r="L5694" t="n">
        <v>-6</v>
      </c>
      <c r="M5694" t="n">
        <v>20</v>
      </c>
      <c r="N5694" t="n">
        <v>0</v>
      </c>
      <c r="O5694" t="inlineStr">
        <is>
          <t>不可 #4</t>
        </is>
      </c>
      <c r="P5694" t="inlineStr">
        <is>
          <t>有り</t>
        </is>
      </c>
      <c r="R5694" s="4">
        <f>IF(COUNT($M5694:$N5694)=0,"",IF(AND(IF($N5694&lt;&gt;"",$N5694,$M5694)&lt;=0,$O5694&lt;&gt;"可"),"警告",""))</f>
        <v/>
      </c>
      <c r="S5694" s="4">
        <f>IF(COUNT($M5694:$N5694)=0,0,IF(IF($N5694&lt;&gt;"",$N5694,$M5694)&gt;=スコアリング基準!$B$20,スコアリング基準!$C$20,IF(IF($N5694&lt;&gt;"",$N5694,$M5694)&gt;=スコアリング基準!$B$21,スコアリング基準!$C$21,IF(IF($N5694&lt;&gt;"",$N5694,$M5694)&gt;0,スコアリング基準!$C$22,0))))</f>
        <v/>
      </c>
      <c r="T5694" s="4">
        <f>IF($O5694="可",スコアリング基準!$C$23,0)</f>
        <v/>
      </c>
      <c r="U5694" s="4">
        <f>IF(OR(COUNT($K5694:$L5694)&lt;2,$K5694=0),0,IF(ABS($L5694)/$K5694&lt;=スコアリング基準!$B$24,スコアリング基準!$C$24,IF(ABS($L5694)/$K5694&lt;=スコアリング基準!$B$25,スコアリング基準!$C$25,IF(ABS($L5694)/$K5694&lt;=スコアリング基準!$B$26,スコアリング基準!$C$26,0))))</f>
        <v/>
      </c>
      <c r="V5694" s="4">
        <f>IF($P5694="なし",スコアリング基準!$C$27,0)</f>
        <v/>
      </c>
      <c r="W5694" s="4">
        <f>IF($F5694="",0,IF(ISNUMBER($F5694),IF($F5694&lt;=スコアリング基準!$B$28,スコアリング基準!$C$28,スコアリング基準!$C$29),0))</f>
        <v/>
      </c>
      <c r="X5694" s="4">
        <f>IFERROR(VLOOKUP($B5694,スコアリング基準!$A$36:$B$46,2,FALSE),0)</f>
        <v/>
      </c>
      <c r="Y5694" s="4">
        <f>SUM($S5694:$X5694)</f>
        <v/>
      </c>
      <c r="Z5694" s="4">
        <f>IF(COUNT($M5694:$N5694)=0,"データ無",IF($Y5694&gt;=スコアリング基準!$B$30,"S",IF($Y5694&gt;=スコアリング基準!$B$31,"A",IF($Y5694&gt;=スコアリング基準!$B$32,"B","C"))))</f>
        <v/>
      </c>
      <c r="AA5694">
        <f>IFERROR(INDEX(実績DB!$I$3:$I$104,MATCH($B5694&amp;$C5694,実績DB!$J$3:$J$104,0)),"")</f>
        <v/>
      </c>
    </row>
    <row r="5695">
      <c r="A5695" t="n">
        <v>5693</v>
      </c>
      <c r="B5695" t="inlineStr">
        <is>
          <t>九州</t>
        </is>
      </c>
      <c r="C5695" t="inlineStr">
        <is>
          <t>水俣変電所</t>
        </is>
      </c>
      <c r="D5695" t="inlineStr">
        <is>
          <t>熊本県</t>
        </is>
      </c>
      <c r="E5695" t="n">
        <v>66</v>
      </c>
      <c r="G5695" s="3" t="n">
        <v>32.205666</v>
      </c>
      <c r="H5695" s="3" t="n">
        <v>130.399645</v>
      </c>
      <c r="I5695" t="inlineStr">
        <is>
          <t>OSM実測</t>
        </is>
      </c>
      <c r="J5695" t="n">
        <v>33</v>
      </c>
      <c r="K5695" t="n">
        <v>33</v>
      </c>
      <c r="L5695" t="n">
        <v>-30</v>
      </c>
      <c r="M5695" t="n">
        <v>1</v>
      </c>
      <c r="N5695" t="n">
        <v>0</v>
      </c>
      <c r="O5695" t="inlineStr">
        <is>
          <t>不可 ♯4</t>
        </is>
      </c>
      <c r="P5695" t="inlineStr">
        <is>
          <t>有り</t>
        </is>
      </c>
      <c r="R5695" s="4">
        <f>IF(COUNT($M5695:$N5695)=0,"",IF(AND(IF($N5695&lt;&gt;"",$N5695,$M5695)&lt;=0,$O5695&lt;&gt;"可"),"警告",""))</f>
        <v/>
      </c>
      <c r="S5695" s="4">
        <f>IF(COUNT($M5695:$N5695)=0,0,IF(IF($N5695&lt;&gt;"",$N5695,$M5695)&gt;=スコアリング基準!$B$20,スコアリング基準!$C$20,IF(IF($N5695&lt;&gt;"",$N5695,$M5695)&gt;=スコアリング基準!$B$21,スコアリング基準!$C$21,IF(IF($N5695&lt;&gt;"",$N5695,$M5695)&gt;0,スコアリング基準!$C$22,0))))</f>
        <v/>
      </c>
      <c r="T5695" s="4">
        <f>IF($O5695="可",スコアリング基準!$C$23,0)</f>
        <v/>
      </c>
      <c r="U5695" s="4">
        <f>IF(OR(COUNT($K5695:$L5695)&lt;2,$K5695=0),0,IF(ABS($L5695)/$K5695&lt;=スコアリング基準!$B$24,スコアリング基準!$C$24,IF(ABS($L5695)/$K5695&lt;=スコアリング基準!$B$25,スコアリング基準!$C$25,IF(ABS($L5695)/$K5695&lt;=スコアリング基準!$B$26,スコアリング基準!$C$26,0))))</f>
        <v/>
      </c>
      <c r="V5695" s="4">
        <f>IF($P5695="なし",スコアリング基準!$C$27,0)</f>
        <v/>
      </c>
      <c r="W5695" s="4">
        <f>IF($F5695="",0,IF(ISNUMBER($F5695),IF($F5695&lt;=スコアリング基準!$B$28,スコアリング基準!$C$28,スコアリング基準!$C$29),0))</f>
        <v/>
      </c>
      <c r="X5695" s="4">
        <f>IFERROR(VLOOKUP($B5695,スコアリング基準!$A$36:$B$46,2,FALSE),0)</f>
        <v/>
      </c>
      <c r="Y5695" s="4">
        <f>SUM($S5695:$X5695)</f>
        <v/>
      </c>
      <c r="Z5695" s="4">
        <f>IF(COUNT($M5695:$N5695)=0,"データ無",IF($Y5695&gt;=スコアリング基準!$B$30,"S",IF($Y5695&gt;=スコアリング基準!$B$31,"A",IF($Y5695&gt;=スコアリング基準!$B$32,"B","C"))))</f>
        <v/>
      </c>
      <c r="AA5695">
        <f>IFERROR(INDEX(実績DB!$I$3:$I$104,MATCH($B5695&amp;$C5695,実績DB!$J$3:$J$104,0)),"")</f>
        <v/>
      </c>
    </row>
    <row r="5696">
      <c r="A5696" t="n">
        <v>5694</v>
      </c>
      <c r="B5696" t="inlineStr">
        <is>
          <t>九州</t>
        </is>
      </c>
      <c r="C5696" t="inlineStr">
        <is>
          <t>永田変電所</t>
        </is>
      </c>
      <c r="D5696" t="inlineStr">
        <is>
          <t>鹿児島県</t>
        </is>
      </c>
      <c r="E5696" t="n">
        <v>66</v>
      </c>
      <c r="G5696" s="3" t="n">
        <v>31.528359</v>
      </c>
      <c r="H5696" s="3" t="n">
        <v>130.514594</v>
      </c>
      <c r="I5696" t="inlineStr">
        <is>
          <t>OSM実測</t>
        </is>
      </c>
      <c r="J5696" t="n">
        <v>57</v>
      </c>
      <c r="K5696" t="n">
        <v>57</v>
      </c>
      <c r="L5696" t="n">
        <v>-29</v>
      </c>
      <c r="M5696" t="n">
        <v>28</v>
      </c>
      <c r="N5696" t="n">
        <v>0</v>
      </c>
      <c r="O5696" t="inlineStr">
        <is>
          <t>不可 #4</t>
        </is>
      </c>
      <c r="P5696" t="inlineStr">
        <is>
          <t>有り</t>
        </is>
      </c>
      <c r="R5696" s="4">
        <f>IF(COUNT($M5696:$N5696)=0,"",IF(AND(IF($N5696&lt;&gt;"",$N5696,$M5696)&lt;=0,$O5696&lt;&gt;"可"),"警告",""))</f>
        <v/>
      </c>
      <c r="S5696" s="4">
        <f>IF(COUNT($M5696:$N5696)=0,0,IF(IF($N5696&lt;&gt;"",$N5696,$M5696)&gt;=スコアリング基準!$B$20,スコアリング基準!$C$20,IF(IF($N5696&lt;&gt;"",$N5696,$M5696)&gt;=スコアリング基準!$B$21,スコアリング基準!$C$21,IF(IF($N5696&lt;&gt;"",$N5696,$M5696)&gt;0,スコアリング基準!$C$22,0))))</f>
        <v/>
      </c>
      <c r="T5696" s="4">
        <f>IF($O5696="可",スコアリング基準!$C$23,0)</f>
        <v/>
      </c>
      <c r="U5696" s="4">
        <f>IF(OR(COUNT($K5696:$L5696)&lt;2,$K5696=0),0,IF(ABS($L5696)/$K5696&lt;=スコアリング基準!$B$24,スコアリング基準!$C$24,IF(ABS($L5696)/$K5696&lt;=スコアリング基準!$B$25,スコアリング基準!$C$25,IF(ABS($L5696)/$K5696&lt;=スコアリング基準!$B$26,スコアリング基準!$C$26,0))))</f>
        <v/>
      </c>
      <c r="V5696" s="4">
        <f>IF($P5696="なし",スコアリング基準!$C$27,0)</f>
        <v/>
      </c>
      <c r="W5696" s="4">
        <f>IF($F5696="",0,IF(ISNUMBER($F5696),IF($F5696&lt;=スコアリング基準!$B$28,スコアリング基準!$C$28,スコアリング基準!$C$29),0))</f>
        <v/>
      </c>
      <c r="X5696" s="4">
        <f>IFERROR(VLOOKUP($B5696,スコアリング基準!$A$36:$B$46,2,FALSE),0)</f>
        <v/>
      </c>
      <c r="Y5696" s="4">
        <f>SUM($S5696:$X5696)</f>
        <v/>
      </c>
      <c r="Z5696" s="4">
        <f>IF(COUNT($M5696:$N5696)=0,"データ無",IF($Y5696&gt;=スコアリング基準!$B$30,"S",IF($Y5696&gt;=スコアリング基準!$B$31,"A",IF($Y5696&gt;=スコアリング基準!$B$32,"B","C"))))</f>
        <v/>
      </c>
      <c r="AA5696">
        <f>IFERROR(INDEX(実績DB!$I$3:$I$104,MATCH($B5696&amp;$C5696,実績DB!$J$3:$J$104,0)),"")</f>
        <v/>
      </c>
    </row>
    <row r="5697">
      <c r="A5697" t="n">
        <v>5695</v>
      </c>
      <c r="B5697" t="inlineStr">
        <is>
          <t>九州</t>
        </is>
      </c>
      <c r="C5697" t="inlineStr">
        <is>
          <t>江川変電所</t>
        </is>
      </c>
      <c r="D5697" t="inlineStr">
        <is>
          <t>長崎県</t>
        </is>
      </c>
      <c r="E5697" t="n">
        <v>66</v>
      </c>
      <c r="G5697" s="3" t="n">
        <v>32.684591</v>
      </c>
      <c r="H5697" s="3" t="n">
        <v>129.842026</v>
      </c>
      <c r="I5697" t="inlineStr">
        <is>
          <t>OSM実測</t>
        </is>
      </c>
      <c r="J5697" t="n">
        <v>52</v>
      </c>
      <c r="K5697" t="n">
        <v>52</v>
      </c>
      <c r="L5697" t="n">
        <v>-37</v>
      </c>
      <c r="M5697" t="n">
        <v>15</v>
      </c>
      <c r="N5697" t="n">
        <v>0</v>
      </c>
      <c r="O5697" t="inlineStr">
        <is>
          <t>不可 #4</t>
        </is>
      </c>
      <c r="P5697" t="inlineStr">
        <is>
          <t>なし</t>
        </is>
      </c>
      <c r="R5697" s="4">
        <f>IF(COUNT($M5697:$N5697)=0,"",IF(AND(IF($N5697&lt;&gt;"",$N5697,$M5697)&lt;=0,$O5697&lt;&gt;"可"),"警告",""))</f>
        <v/>
      </c>
      <c r="S5697" s="4">
        <f>IF(COUNT($M5697:$N5697)=0,0,IF(IF($N5697&lt;&gt;"",$N5697,$M5697)&gt;=スコアリング基準!$B$20,スコアリング基準!$C$20,IF(IF($N5697&lt;&gt;"",$N5697,$M5697)&gt;=スコアリング基準!$B$21,スコアリング基準!$C$21,IF(IF($N5697&lt;&gt;"",$N5697,$M5697)&gt;0,スコアリング基準!$C$22,0))))</f>
        <v/>
      </c>
      <c r="T5697" s="4">
        <f>IF($O5697="可",スコアリング基準!$C$23,0)</f>
        <v/>
      </c>
      <c r="U5697" s="4">
        <f>IF(OR(COUNT($K5697:$L5697)&lt;2,$K5697=0),0,IF(ABS($L5697)/$K5697&lt;=スコアリング基準!$B$24,スコアリング基準!$C$24,IF(ABS($L5697)/$K5697&lt;=スコアリング基準!$B$25,スコアリング基準!$C$25,IF(ABS($L5697)/$K5697&lt;=スコアリング基準!$B$26,スコアリング基準!$C$26,0))))</f>
        <v/>
      </c>
      <c r="V5697" s="4">
        <f>IF($P5697="なし",スコアリング基準!$C$27,0)</f>
        <v/>
      </c>
      <c r="W5697" s="4">
        <f>IF($F5697="",0,IF(ISNUMBER($F5697),IF($F5697&lt;=スコアリング基準!$B$28,スコアリング基準!$C$28,スコアリング基準!$C$29),0))</f>
        <v/>
      </c>
      <c r="X5697" s="4">
        <f>IFERROR(VLOOKUP($B5697,スコアリング基準!$A$36:$B$46,2,FALSE),0)</f>
        <v/>
      </c>
      <c r="Y5697" s="4">
        <f>SUM($S5697:$X5697)</f>
        <v/>
      </c>
      <c r="Z5697" s="4">
        <f>IF(COUNT($M5697:$N5697)=0,"データ無",IF($Y5697&gt;=スコアリング基準!$B$30,"S",IF($Y5697&gt;=スコアリング基準!$B$31,"A",IF($Y5697&gt;=スコアリング基準!$B$32,"B","C"))))</f>
        <v/>
      </c>
      <c r="AA5697">
        <f>IFERROR(INDEX(実績DB!$I$3:$I$104,MATCH($B5697&amp;$C5697,実績DB!$J$3:$J$104,0)),"")</f>
        <v/>
      </c>
    </row>
    <row r="5698">
      <c r="A5698" t="n">
        <v>5696</v>
      </c>
      <c r="B5698" t="inlineStr">
        <is>
          <t>九州</t>
        </is>
      </c>
      <c r="C5698" t="inlineStr">
        <is>
          <t>池田変電所</t>
        </is>
      </c>
      <c r="D5698" t="inlineStr">
        <is>
          <t>熊本県</t>
        </is>
      </c>
      <c r="E5698" t="n">
        <v>66</v>
      </c>
      <c r="G5698" s="3" t="n">
        <v>32.82903</v>
      </c>
      <c r="H5698" s="3" t="n">
        <v>130.710049</v>
      </c>
      <c r="I5698" t="inlineStr">
        <is>
          <t>OSM実測</t>
        </is>
      </c>
      <c r="J5698" t="n">
        <v>57</v>
      </c>
      <c r="K5698" t="n">
        <v>57</v>
      </c>
      <c r="L5698" t="n">
        <v>-31</v>
      </c>
      <c r="M5698" t="n">
        <v>24</v>
      </c>
      <c r="N5698" t="n">
        <v>24</v>
      </c>
      <c r="O5698" t="inlineStr">
        <is>
          <t>不可 #4</t>
        </is>
      </c>
      <c r="P5698" t="inlineStr">
        <is>
          <t>なし</t>
        </is>
      </c>
      <c r="R5698" s="4">
        <f>IF(COUNT($M5698:$N5698)=0,"",IF(AND(IF($N5698&lt;&gt;"",$N5698,$M5698)&lt;=0,$O5698&lt;&gt;"可"),"警告",""))</f>
        <v/>
      </c>
      <c r="S5698" s="4">
        <f>IF(COUNT($M5698:$N5698)=0,0,IF(IF($N5698&lt;&gt;"",$N5698,$M5698)&gt;=スコアリング基準!$B$20,スコアリング基準!$C$20,IF(IF($N5698&lt;&gt;"",$N5698,$M5698)&gt;=スコアリング基準!$B$21,スコアリング基準!$C$21,IF(IF($N5698&lt;&gt;"",$N5698,$M5698)&gt;0,スコアリング基準!$C$22,0))))</f>
        <v/>
      </c>
      <c r="T5698" s="4">
        <f>IF($O5698="可",スコアリング基準!$C$23,0)</f>
        <v/>
      </c>
      <c r="U5698" s="4">
        <f>IF(OR(COUNT($K5698:$L5698)&lt;2,$K5698=0),0,IF(ABS($L5698)/$K5698&lt;=スコアリング基準!$B$24,スコアリング基準!$C$24,IF(ABS($L5698)/$K5698&lt;=スコアリング基準!$B$25,スコアリング基準!$C$25,IF(ABS($L5698)/$K5698&lt;=スコアリング基準!$B$26,スコアリング基準!$C$26,0))))</f>
        <v/>
      </c>
      <c r="V5698" s="4">
        <f>IF($P5698="なし",スコアリング基準!$C$27,0)</f>
        <v/>
      </c>
      <c r="W5698" s="4">
        <f>IF($F5698="",0,IF(ISNUMBER($F5698),IF($F5698&lt;=スコアリング基準!$B$28,スコアリング基準!$C$28,スコアリング基準!$C$29),0))</f>
        <v/>
      </c>
      <c r="X5698" s="4">
        <f>IFERROR(VLOOKUP($B5698,スコアリング基準!$A$36:$B$46,2,FALSE),0)</f>
        <v/>
      </c>
      <c r="Y5698" s="4">
        <f>SUM($S5698:$X5698)</f>
        <v/>
      </c>
      <c r="Z5698" s="4">
        <f>IF(COUNT($M5698:$N5698)=0,"データ無",IF($Y5698&gt;=スコアリング基準!$B$30,"S",IF($Y5698&gt;=スコアリング基準!$B$31,"A",IF($Y5698&gt;=スコアリング基準!$B$32,"B","C"))))</f>
        <v/>
      </c>
      <c r="AA5698">
        <f>IFERROR(INDEX(実績DB!$I$3:$I$104,MATCH($B5698&amp;$C5698,実績DB!$J$3:$J$104,0)),"")</f>
        <v/>
      </c>
    </row>
    <row r="5699">
      <c r="A5699" t="n">
        <v>5697</v>
      </c>
      <c r="B5699" t="inlineStr">
        <is>
          <t>九州</t>
        </is>
      </c>
      <c r="C5699" t="inlineStr">
        <is>
          <t>泉変電所</t>
        </is>
      </c>
      <c r="D5699" t="inlineStr">
        <is>
          <t>福岡県</t>
        </is>
      </c>
      <c r="E5699" t="n">
        <v>66</v>
      </c>
      <c r="G5699" s="3" t="n">
        <v>33.709249</v>
      </c>
      <c r="H5699" s="3" t="n">
        <v>130.975755</v>
      </c>
      <c r="I5699" t="inlineStr">
        <is>
          <t>OSM実測</t>
        </is>
      </c>
      <c r="J5699" t="n">
        <v>57</v>
      </c>
      <c r="K5699" t="n">
        <v>57</v>
      </c>
      <c r="L5699" t="n">
        <v>-52</v>
      </c>
      <c r="M5699" t="n">
        <v>5</v>
      </c>
      <c r="N5699" t="n">
        <v>0</v>
      </c>
      <c r="O5699" t="inlineStr">
        <is>
          <t>不可 #4</t>
        </is>
      </c>
      <c r="P5699" t="inlineStr">
        <is>
          <t>有り</t>
        </is>
      </c>
      <c r="R5699" s="4">
        <f>IF(COUNT($M5699:$N5699)=0,"",IF(AND(IF($N5699&lt;&gt;"",$N5699,$M5699)&lt;=0,$O5699&lt;&gt;"可"),"警告",""))</f>
        <v/>
      </c>
      <c r="S5699" s="4">
        <f>IF(COUNT($M5699:$N5699)=0,0,IF(IF($N5699&lt;&gt;"",$N5699,$M5699)&gt;=スコアリング基準!$B$20,スコアリング基準!$C$20,IF(IF($N5699&lt;&gt;"",$N5699,$M5699)&gt;=スコアリング基準!$B$21,スコアリング基準!$C$21,IF(IF($N5699&lt;&gt;"",$N5699,$M5699)&gt;0,スコアリング基準!$C$22,0))))</f>
        <v/>
      </c>
      <c r="T5699" s="4">
        <f>IF($O5699="可",スコアリング基準!$C$23,0)</f>
        <v/>
      </c>
      <c r="U5699" s="4">
        <f>IF(OR(COUNT($K5699:$L5699)&lt;2,$K5699=0),0,IF(ABS($L5699)/$K5699&lt;=スコアリング基準!$B$24,スコアリング基準!$C$24,IF(ABS($L5699)/$K5699&lt;=スコアリング基準!$B$25,スコアリング基準!$C$25,IF(ABS($L5699)/$K5699&lt;=スコアリング基準!$B$26,スコアリング基準!$C$26,0))))</f>
        <v/>
      </c>
      <c r="V5699" s="4">
        <f>IF($P5699="なし",スコアリング基準!$C$27,0)</f>
        <v/>
      </c>
      <c r="W5699" s="4">
        <f>IF($F5699="",0,IF(ISNUMBER($F5699),IF($F5699&lt;=スコアリング基準!$B$28,スコアリング基準!$C$28,スコアリング基準!$C$29),0))</f>
        <v/>
      </c>
      <c r="X5699" s="4">
        <f>IFERROR(VLOOKUP($B5699,スコアリング基準!$A$36:$B$46,2,FALSE),0)</f>
        <v/>
      </c>
      <c r="Y5699" s="4">
        <f>SUM($S5699:$X5699)</f>
        <v/>
      </c>
      <c r="Z5699" s="4">
        <f>IF(COUNT($M5699:$N5699)=0,"データ無",IF($Y5699&gt;=スコアリング基準!$B$30,"S",IF($Y5699&gt;=スコアリング基準!$B$31,"A",IF($Y5699&gt;=スコアリング基準!$B$32,"B","C"))))</f>
        <v/>
      </c>
      <c r="AA5699">
        <f>IFERROR(INDEX(実績DB!$I$3:$I$104,MATCH($B5699&amp;$C5699,実績DB!$J$3:$J$104,0)),"")</f>
        <v/>
      </c>
    </row>
    <row r="5700">
      <c r="A5700" t="n">
        <v>5698</v>
      </c>
      <c r="B5700" t="inlineStr">
        <is>
          <t>九州</t>
        </is>
      </c>
      <c r="C5700" t="inlineStr">
        <is>
          <t>洞海変電所</t>
        </is>
      </c>
      <c r="D5700" t="inlineStr">
        <is>
          <t>福岡県</t>
        </is>
      </c>
      <c r="E5700" t="n">
        <v>66</v>
      </c>
      <c r="G5700" s="3" t="n">
        <v>33.887729</v>
      </c>
      <c r="H5700" s="3" t="n">
        <v>130.761604</v>
      </c>
      <c r="I5700" t="inlineStr">
        <is>
          <t>OSM実測</t>
        </is>
      </c>
      <c r="J5700" t="n">
        <v>19</v>
      </c>
      <c r="K5700" t="n">
        <v>19</v>
      </c>
      <c r="L5700" t="n">
        <v>0</v>
      </c>
      <c r="M5700" t="n">
        <v>19</v>
      </c>
      <c r="N5700" t="n">
        <v>0</v>
      </c>
      <c r="O5700" t="inlineStr">
        <is>
          <t>不可 #4</t>
        </is>
      </c>
      <c r="P5700" t="inlineStr">
        <is>
          <t>有り</t>
        </is>
      </c>
      <c r="R5700" s="4">
        <f>IF(COUNT($M5700:$N5700)=0,"",IF(AND(IF($N5700&lt;&gt;"",$N5700,$M5700)&lt;=0,$O5700&lt;&gt;"可"),"警告",""))</f>
        <v/>
      </c>
      <c r="S5700" s="4">
        <f>IF(COUNT($M5700:$N5700)=0,0,IF(IF($N5700&lt;&gt;"",$N5700,$M5700)&gt;=スコアリング基準!$B$20,スコアリング基準!$C$20,IF(IF($N5700&lt;&gt;"",$N5700,$M5700)&gt;=スコアリング基準!$B$21,スコアリング基準!$C$21,IF(IF($N5700&lt;&gt;"",$N5700,$M5700)&gt;0,スコアリング基準!$C$22,0))))</f>
        <v/>
      </c>
      <c r="T5700" s="4">
        <f>IF($O5700="可",スコアリング基準!$C$23,0)</f>
        <v/>
      </c>
      <c r="U5700" s="4">
        <f>IF(OR(COUNT($K5700:$L5700)&lt;2,$K5700=0),0,IF(ABS($L5700)/$K5700&lt;=スコアリング基準!$B$24,スコアリング基準!$C$24,IF(ABS($L5700)/$K5700&lt;=スコアリング基準!$B$25,スコアリング基準!$C$25,IF(ABS($L5700)/$K5700&lt;=スコアリング基準!$B$26,スコアリング基準!$C$26,0))))</f>
        <v/>
      </c>
      <c r="V5700" s="4">
        <f>IF($P5700="なし",スコアリング基準!$C$27,0)</f>
        <v/>
      </c>
      <c r="W5700" s="4">
        <f>IF($F5700="",0,IF(ISNUMBER($F5700),IF($F5700&lt;=スコアリング基準!$B$28,スコアリング基準!$C$28,スコアリング基準!$C$29),0))</f>
        <v/>
      </c>
      <c r="X5700" s="4">
        <f>IFERROR(VLOOKUP($B5700,スコアリング基準!$A$36:$B$46,2,FALSE),0)</f>
        <v/>
      </c>
      <c r="Y5700" s="4">
        <f>SUM($S5700:$X5700)</f>
        <v/>
      </c>
      <c r="Z5700" s="4">
        <f>IF(COUNT($M5700:$N5700)=0,"データ無",IF($Y5700&gt;=スコアリング基準!$B$30,"S",IF($Y5700&gt;=スコアリング基準!$B$31,"A",IF($Y5700&gt;=スコアリング基準!$B$32,"B","C"))))</f>
        <v/>
      </c>
      <c r="AA5700">
        <f>IFERROR(INDEX(実績DB!$I$3:$I$104,MATCH($B5700&amp;$C5700,実績DB!$J$3:$J$104,0)),"")</f>
        <v/>
      </c>
    </row>
    <row r="5701">
      <c r="A5701" t="n">
        <v>5699</v>
      </c>
      <c r="B5701" t="inlineStr">
        <is>
          <t>九州</t>
        </is>
      </c>
      <c r="C5701" t="inlineStr">
        <is>
          <t>浅川変電所</t>
        </is>
      </c>
      <c r="D5701" t="inlineStr">
        <is>
          <t>福岡県</t>
        </is>
      </c>
      <c r="E5701" t="n">
        <v>66</v>
      </c>
      <c r="G5701" s="3" t="n">
        <v>33.871723</v>
      </c>
      <c r="H5701" s="3" t="n">
        <v>130.700077</v>
      </c>
      <c r="I5701" t="inlineStr">
        <is>
          <t>OSM実測</t>
        </is>
      </c>
      <c r="J5701" t="n">
        <v>47</v>
      </c>
      <c r="K5701" t="n">
        <v>47</v>
      </c>
      <c r="L5701" t="n">
        <v>-28</v>
      </c>
      <c r="M5701" t="n">
        <v>19</v>
      </c>
      <c r="N5701" t="n">
        <v>0</v>
      </c>
      <c r="O5701" t="inlineStr">
        <is>
          <t>不可 #4</t>
        </is>
      </c>
      <c r="P5701" t="inlineStr">
        <is>
          <t>有り</t>
        </is>
      </c>
      <c r="R5701" s="4">
        <f>IF(COUNT($M5701:$N5701)=0,"",IF(AND(IF($N5701&lt;&gt;"",$N5701,$M5701)&lt;=0,$O5701&lt;&gt;"可"),"警告",""))</f>
        <v/>
      </c>
      <c r="S5701" s="4">
        <f>IF(COUNT($M5701:$N5701)=0,0,IF(IF($N5701&lt;&gt;"",$N5701,$M5701)&gt;=スコアリング基準!$B$20,スコアリング基準!$C$20,IF(IF($N5701&lt;&gt;"",$N5701,$M5701)&gt;=スコアリング基準!$B$21,スコアリング基準!$C$21,IF(IF($N5701&lt;&gt;"",$N5701,$M5701)&gt;0,スコアリング基準!$C$22,0))))</f>
        <v/>
      </c>
      <c r="T5701" s="4">
        <f>IF($O5701="可",スコアリング基準!$C$23,0)</f>
        <v/>
      </c>
      <c r="U5701" s="4">
        <f>IF(OR(COUNT($K5701:$L5701)&lt;2,$K5701=0),0,IF(ABS($L5701)/$K5701&lt;=スコアリング基準!$B$24,スコアリング基準!$C$24,IF(ABS($L5701)/$K5701&lt;=スコアリング基準!$B$25,スコアリング基準!$C$25,IF(ABS($L5701)/$K5701&lt;=スコアリング基準!$B$26,スコアリング基準!$C$26,0))))</f>
        <v/>
      </c>
      <c r="V5701" s="4">
        <f>IF($P5701="なし",スコアリング基準!$C$27,0)</f>
        <v/>
      </c>
      <c r="W5701" s="4">
        <f>IF($F5701="",0,IF(ISNUMBER($F5701),IF($F5701&lt;=スコアリング基準!$B$28,スコアリング基準!$C$28,スコアリング基準!$C$29),0))</f>
        <v/>
      </c>
      <c r="X5701" s="4">
        <f>IFERROR(VLOOKUP($B5701,スコアリング基準!$A$36:$B$46,2,FALSE),0)</f>
        <v/>
      </c>
      <c r="Y5701" s="4">
        <f>SUM($S5701:$X5701)</f>
        <v/>
      </c>
      <c r="Z5701" s="4">
        <f>IF(COUNT($M5701:$N5701)=0,"データ無",IF($Y5701&gt;=スコアリング基準!$B$30,"S",IF($Y5701&gt;=スコアリング基準!$B$31,"A",IF($Y5701&gt;=スコアリング基準!$B$32,"B","C"))))</f>
        <v/>
      </c>
      <c r="AA5701">
        <f>IFERROR(INDEX(実績DB!$I$3:$I$104,MATCH($B5701&amp;$C5701,実績DB!$J$3:$J$104,0)),"")</f>
        <v/>
      </c>
    </row>
    <row r="5702">
      <c r="A5702" t="n">
        <v>5700</v>
      </c>
      <c r="B5702" t="inlineStr">
        <is>
          <t>九州</t>
        </is>
      </c>
      <c r="C5702" t="inlineStr">
        <is>
          <t>浦上変電所</t>
        </is>
      </c>
      <c r="D5702" t="inlineStr">
        <is>
          <t>長崎県</t>
        </is>
      </c>
      <c r="E5702" t="n">
        <v>66</v>
      </c>
      <c r="G5702" s="3" t="n">
        <v>32.783252</v>
      </c>
      <c r="H5702" s="3" t="n">
        <v>129.867979</v>
      </c>
      <c r="I5702" t="inlineStr">
        <is>
          <t>OSM実測</t>
        </is>
      </c>
      <c r="J5702" t="n">
        <v>28</v>
      </c>
      <c r="K5702" t="n">
        <v>28</v>
      </c>
      <c r="L5702" t="n">
        <v>-12</v>
      </c>
      <c r="M5702" t="n">
        <v>16</v>
      </c>
      <c r="N5702" t="n">
        <v>0</v>
      </c>
      <c r="O5702" t="inlineStr">
        <is>
          <t>不可 #4</t>
        </is>
      </c>
      <c r="P5702" t="inlineStr">
        <is>
          <t>有り</t>
        </is>
      </c>
      <c r="R5702" s="4">
        <f>IF(COUNT($M5702:$N5702)=0,"",IF(AND(IF($N5702&lt;&gt;"",$N5702,$M5702)&lt;=0,$O5702&lt;&gt;"可"),"警告",""))</f>
        <v/>
      </c>
      <c r="S5702" s="4">
        <f>IF(COUNT($M5702:$N5702)=0,0,IF(IF($N5702&lt;&gt;"",$N5702,$M5702)&gt;=スコアリング基準!$B$20,スコアリング基準!$C$20,IF(IF($N5702&lt;&gt;"",$N5702,$M5702)&gt;=スコアリング基準!$B$21,スコアリング基準!$C$21,IF(IF($N5702&lt;&gt;"",$N5702,$M5702)&gt;0,スコアリング基準!$C$22,0))))</f>
        <v/>
      </c>
      <c r="T5702" s="4">
        <f>IF($O5702="可",スコアリング基準!$C$23,0)</f>
        <v/>
      </c>
      <c r="U5702" s="4">
        <f>IF(OR(COUNT($K5702:$L5702)&lt;2,$K5702=0),0,IF(ABS($L5702)/$K5702&lt;=スコアリング基準!$B$24,スコアリング基準!$C$24,IF(ABS($L5702)/$K5702&lt;=スコアリング基準!$B$25,スコアリング基準!$C$25,IF(ABS($L5702)/$K5702&lt;=スコアリング基準!$B$26,スコアリング基準!$C$26,0))))</f>
        <v/>
      </c>
      <c r="V5702" s="4">
        <f>IF($P5702="なし",スコアリング基準!$C$27,0)</f>
        <v/>
      </c>
      <c r="W5702" s="4">
        <f>IF($F5702="",0,IF(ISNUMBER($F5702),IF($F5702&lt;=スコアリング基準!$B$28,スコアリング基準!$C$28,スコアリング基準!$C$29),0))</f>
        <v/>
      </c>
      <c r="X5702" s="4">
        <f>IFERROR(VLOOKUP($B5702,スコアリング基準!$A$36:$B$46,2,FALSE),0)</f>
        <v/>
      </c>
      <c r="Y5702" s="4">
        <f>SUM($S5702:$X5702)</f>
        <v/>
      </c>
      <c r="Z5702" s="4">
        <f>IF(COUNT($M5702:$N5702)=0,"データ無",IF($Y5702&gt;=スコアリング基準!$B$30,"S",IF($Y5702&gt;=スコアリング基準!$B$31,"A",IF($Y5702&gt;=スコアリング基準!$B$32,"B","C"))))</f>
        <v/>
      </c>
      <c r="AA5702">
        <f>IFERROR(INDEX(実績DB!$I$3:$I$104,MATCH($B5702&amp;$C5702,実績DB!$J$3:$J$104,0)),"")</f>
        <v/>
      </c>
    </row>
    <row r="5703">
      <c r="A5703" t="n">
        <v>5701</v>
      </c>
      <c r="B5703" t="inlineStr">
        <is>
          <t>九州</t>
        </is>
      </c>
      <c r="C5703" t="inlineStr">
        <is>
          <t>浦桑変電所</t>
        </is>
      </c>
      <c r="D5703" t="inlineStr">
        <is>
          <t>長崎県</t>
        </is>
      </c>
      <c r="E5703" t="n">
        <v>66</v>
      </c>
      <c r="G5703" s="3" t="n">
        <v>32.987951</v>
      </c>
      <c r="H5703" s="3" t="n">
        <v>129.079161</v>
      </c>
      <c r="I5703" t="inlineStr">
        <is>
          <t>OSM実測</t>
        </is>
      </c>
      <c r="J5703" t="n">
        <v>19</v>
      </c>
      <c r="K5703" t="n">
        <v>19</v>
      </c>
      <c r="L5703" t="n">
        <v>-1</v>
      </c>
      <c r="M5703" t="n">
        <v>18</v>
      </c>
      <c r="N5703" t="n">
        <v>0</v>
      </c>
      <c r="O5703" t="inlineStr">
        <is>
          <t>不可 #4</t>
        </is>
      </c>
      <c r="P5703" t="inlineStr">
        <is>
          <t>有り</t>
        </is>
      </c>
      <c r="R5703" s="4">
        <f>IF(COUNT($M5703:$N5703)=0,"",IF(AND(IF($N5703&lt;&gt;"",$N5703,$M5703)&lt;=0,$O5703&lt;&gt;"可"),"警告",""))</f>
        <v/>
      </c>
      <c r="S5703" s="4">
        <f>IF(COUNT($M5703:$N5703)=0,0,IF(IF($N5703&lt;&gt;"",$N5703,$M5703)&gt;=スコアリング基準!$B$20,スコアリング基準!$C$20,IF(IF($N5703&lt;&gt;"",$N5703,$M5703)&gt;=スコアリング基準!$B$21,スコアリング基準!$C$21,IF(IF($N5703&lt;&gt;"",$N5703,$M5703)&gt;0,スコアリング基準!$C$22,0))))</f>
        <v/>
      </c>
      <c r="T5703" s="4">
        <f>IF($O5703="可",スコアリング基準!$C$23,0)</f>
        <v/>
      </c>
      <c r="U5703" s="4">
        <f>IF(OR(COUNT($K5703:$L5703)&lt;2,$K5703=0),0,IF(ABS($L5703)/$K5703&lt;=スコアリング基準!$B$24,スコアリング基準!$C$24,IF(ABS($L5703)/$K5703&lt;=スコアリング基準!$B$25,スコアリング基準!$C$25,IF(ABS($L5703)/$K5703&lt;=スコアリング基準!$B$26,スコアリング基準!$C$26,0))))</f>
        <v/>
      </c>
      <c r="V5703" s="4">
        <f>IF($P5703="なし",スコアリング基準!$C$27,0)</f>
        <v/>
      </c>
      <c r="W5703" s="4">
        <f>IF($F5703="",0,IF(ISNUMBER($F5703),IF($F5703&lt;=スコアリング基準!$B$28,スコアリング基準!$C$28,スコアリング基準!$C$29),0))</f>
        <v/>
      </c>
      <c r="X5703" s="4">
        <f>IFERROR(VLOOKUP($B5703,スコアリング基準!$A$36:$B$46,2,FALSE),0)</f>
        <v/>
      </c>
      <c r="Y5703" s="4">
        <f>SUM($S5703:$X5703)</f>
        <v/>
      </c>
      <c r="Z5703" s="4">
        <f>IF(COUNT($M5703:$N5703)=0,"データ無",IF($Y5703&gt;=スコアリング基準!$B$30,"S",IF($Y5703&gt;=スコアリング基準!$B$31,"A",IF($Y5703&gt;=スコアリング基準!$B$32,"B","C"))))</f>
        <v/>
      </c>
      <c r="AA5703">
        <f>IFERROR(INDEX(実績DB!$I$3:$I$104,MATCH($B5703&amp;$C5703,実績DB!$J$3:$J$104,0)),"")</f>
        <v/>
      </c>
    </row>
    <row r="5704">
      <c r="A5704" t="n">
        <v>5702</v>
      </c>
      <c r="B5704" t="inlineStr">
        <is>
          <t>九州</t>
        </is>
      </c>
      <c r="C5704" t="inlineStr">
        <is>
          <t>海老津変電所</t>
        </is>
      </c>
      <c r="D5704" t="inlineStr">
        <is>
          <t>福岡県</t>
        </is>
      </c>
      <c r="E5704" t="n">
        <v>66</v>
      </c>
      <c r="G5704" s="3" t="n">
        <v>33.843871</v>
      </c>
      <c r="H5704" s="3" t="n">
        <v>130.622584</v>
      </c>
      <c r="I5704" t="inlineStr">
        <is>
          <t>OSM実測</t>
        </is>
      </c>
      <c r="J5704" t="n">
        <v>57</v>
      </c>
      <c r="K5704" t="n">
        <v>57</v>
      </c>
      <c r="L5704" t="n">
        <v>-50</v>
      </c>
      <c r="M5704" t="n">
        <v>6</v>
      </c>
      <c r="N5704" t="n">
        <v>0</v>
      </c>
      <c r="O5704" t="inlineStr">
        <is>
          <t>不可 #4</t>
        </is>
      </c>
      <c r="P5704" t="inlineStr">
        <is>
          <t>有り</t>
        </is>
      </c>
      <c r="R5704" s="4">
        <f>IF(COUNT($M5704:$N5704)=0,"",IF(AND(IF($N5704&lt;&gt;"",$N5704,$M5704)&lt;=0,$O5704&lt;&gt;"可"),"警告",""))</f>
        <v/>
      </c>
      <c r="S5704" s="4">
        <f>IF(COUNT($M5704:$N5704)=0,0,IF(IF($N5704&lt;&gt;"",$N5704,$M5704)&gt;=スコアリング基準!$B$20,スコアリング基準!$C$20,IF(IF($N5704&lt;&gt;"",$N5704,$M5704)&gt;=スコアリング基準!$B$21,スコアリング基準!$C$21,IF(IF($N5704&lt;&gt;"",$N5704,$M5704)&gt;0,スコアリング基準!$C$22,0))))</f>
        <v/>
      </c>
      <c r="T5704" s="4">
        <f>IF($O5704="可",スコアリング基準!$C$23,0)</f>
        <v/>
      </c>
      <c r="U5704" s="4">
        <f>IF(OR(COUNT($K5704:$L5704)&lt;2,$K5704=0),0,IF(ABS($L5704)/$K5704&lt;=スコアリング基準!$B$24,スコアリング基準!$C$24,IF(ABS($L5704)/$K5704&lt;=スコアリング基準!$B$25,スコアリング基準!$C$25,IF(ABS($L5704)/$K5704&lt;=スコアリング基準!$B$26,スコアリング基準!$C$26,0))))</f>
        <v/>
      </c>
      <c r="V5704" s="4">
        <f>IF($P5704="なし",スコアリング基準!$C$27,0)</f>
        <v/>
      </c>
      <c r="W5704" s="4">
        <f>IF($F5704="",0,IF(ISNUMBER($F5704),IF($F5704&lt;=スコアリング基準!$B$28,スコアリング基準!$C$28,スコアリング基準!$C$29),0))</f>
        <v/>
      </c>
      <c r="X5704" s="4">
        <f>IFERROR(VLOOKUP($B5704,スコアリング基準!$A$36:$B$46,2,FALSE),0)</f>
        <v/>
      </c>
      <c r="Y5704" s="4">
        <f>SUM($S5704:$X5704)</f>
        <v/>
      </c>
      <c r="Z5704" s="4">
        <f>IF(COUNT($M5704:$N5704)=0,"データ無",IF($Y5704&gt;=スコアリング基準!$B$30,"S",IF($Y5704&gt;=スコアリング基準!$B$31,"A",IF($Y5704&gt;=スコアリング基準!$B$32,"B","C"))))</f>
        <v/>
      </c>
      <c r="AA5704">
        <f>IFERROR(INDEX(実績DB!$I$3:$I$104,MATCH($B5704&amp;$C5704,実績DB!$J$3:$J$104,0)),"")</f>
        <v/>
      </c>
    </row>
    <row r="5705">
      <c r="A5705" t="n">
        <v>5703</v>
      </c>
      <c r="B5705" t="inlineStr">
        <is>
          <t>九州</t>
        </is>
      </c>
      <c r="C5705" t="inlineStr">
        <is>
          <t>添田変電所</t>
        </is>
      </c>
      <c r="D5705" t="inlineStr">
        <is>
          <t>福岡県</t>
        </is>
      </c>
      <c r="E5705" t="n">
        <v>66</v>
      </c>
      <c r="G5705" s="3" t="n">
        <v>33.573445</v>
      </c>
      <c r="H5705" s="3" t="n">
        <v>130.845381</v>
      </c>
      <c r="I5705" t="inlineStr">
        <is>
          <t>OSM実測</t>
        </is>
      </c>
      <c r="J5705" t="n">
        <v>28</v>
      </c>
      <c r="K5705" t="n">
        <v>28</v>
      </c>
      <c r="L5705" t="n">
        <v>-28</v>
      </c>
      <c r="M5705" t="n">
        <v>0</v>
      </c>
      <c r="N5705" t="n">
        <v>0</v>
      </c>
      <c r="O5705" t="inlineStr">
        <is>
          <t>不可 #4</t>
        </is>
      </c>
      <c r="P5705" t="inlineStr">
        <is>
          <t>有り</t>
        </is>
      </c>
      <c r="R5705" s="4">
        <f>IF(COUNT($M5705:$N5705)=0,"",IF(AND(IF($N5705&lt;&gt;"",$N5705,$M5705)&lt;=0,$O5705&lt;&gt;"可"),"警告",""))</f>
        <v/>
      </c>
      <c r="S5705" s="4">
        <f>IF(COUNT($M5705:$N5705)=0,0,IF(IF($N5705&lt;&gt;"",$N5705,$M5705)&gt;=スコアリング基準!$B$20,スコアリング基準!$C$20,IF(IF($N5705&lt;&gt;"",$N5705,$M5705)&gt;=スコアリング基準!$B$21,スコアリング基準!$C$21,IF(IF($N5705&lt;&gt;"",$N5705,$M5705)&gt;0,スコアリング基準!$C$22,0))))</f>
        <v/>
      </c>
      <c r="T5705" s="4">
        <f>IF($O5705="可",スコアリング基準!$C$23,0)</f>
        <v/>
      </c>
      <c r="U5705" s="4">
        <f>IF(OR(COUNT($K5705:$L5705)&lt;2,$K5705=0),0,IF(ABS($L5705)/$K5705&lt;=スコアリング基準!$B$24,スコアリング基準!$C$24,IF(ABS($L5705)/$K5705&lt;=スコアリング基準!$B$25,スコアリング基準!$C$25,IF(ABS($L5705)/$K5705&lt;=スコアリング基準!$B$26,スコアリング基準!$C$26,0))))</f>
        <v/>
      </c>
      <c r="V5705" s="4">
        <f>IF($P5705="なし",スコアリング基準!$C$27,0)</f>
        <v/>
      </c>
      <c r="W5705" s="4">
        <f>IF($F5705="",0,IF(ISNUMBER($F5705),IF($F5705&lt;=スコアリング基準!$B$28,スコアリング基準!$C$28,スコアリング基準!$C$29),0))</f>
        <v/>
      </c>
      <c r="X5705" s="4">
        <f>IFERROR(VLOOKUP($B5705,スコアリング基準!$A$36:$B$46,2,FALSE),0)</f>
        <v/>
      </c>
      <c r="Y5705" s="4">
        <f>SUM($S5705:$X5705)</f>
        <v/>
      </c>
      <c r="Z5705" s="4">
        <f>IF(COUNT($M5705:$N5705)=0,"データ無",IF($Y5705&gt;=スコアリング基準!$B$30,"S",IF($Y5705&gt;=スコアリング基準!$B$31,"A",IF($Y5705&gt;=スコアリング基準!$B$32,"B","C"))))</f>
        <v/>
      </c>
      <c r="AA5705">
        <f>IFERROR(INDEX(実績DB!$I$3:$I$104,MATCH($B5705&amp;$C5705,実績DB!$J$3:$J$104,0)),"")</f>
        <v/>
      </c>
    </row>
    <row r="5706">
      <c r="A5706" t="n">
        <v>5704</v>
      </c>
      <c r="B5706" t="inlineStr">
        <is>
          <t>九州</t>
        </is>
      </c>
      <c r="C5706" t="inlineStr">
        <is>
          <t>清水変電所</t>
        </is>
      </c>
      <c r="D5706" t="inlineStr">
        <is>
          <t>宮崎県</t>
        </is>
      </c>
      <c r="E5706" t="n">
        <v>66</v>
      </c>
      <c r="G5706" s="3" t="n">
        <v>31.918727</v>
      </c>
      <c r="H5706" s="3" t="n">
        <v>131.418236</v>
      </c>
      <c r="I5706" t="inlineStr">
        <is>
          <t>OSM実測</t>
        </is>
      </c>
      <c r="J5706" t="n">
        <v>76</v>
      </c>
      <c r="K5706" t="n">
        <v>76</v>
      </c>
      <c r="L5706" t="n">
        <v>-57</v>
      </c>
      <c r="M5706" t="n">
        <v>19</v>
      </c>
      <c r="N5706" t="n">
        <v>0</v>
      </c>
      <c r="O5706" t="inlineStr">
        <is>
          <t>不可 #4</t>
        </is>
      </c>
      <c r="P5706" t="inlineStr">
        <is>
          <t>有り</t>
        </is>
      </c>
      <c r="R5706" s="4">
        <f>IF(COUNT($M5706:$N5706)=0,"",IF(AND(IF($N5706&lt;&gt;"",$N5706,$M5706)&lt;=0,$O5706&lt;&gt;"可"),"警告",""))</f>
        <v/>
      </c>
      <c r="S5706" s="4">
        <f>IF(COUNT($M5706:$N5706)=0,0,IF(IF($N5706&lt;&gt;"",$N5706,$M5706)&gt;=スコアリング基準!$B$20,スコアリング基準!$C$20,IF(IF($N5706&lt;&gt;"",$N5706,$M5706)&gt;=スコアリング基準!$B$21,スコアリング基準!$C$21,IF(IF($N5706&lt;&gt;"",$N5706,$M5706)&gt;0,スコアリング基準!$C$22,0))))</f>
        <v/>
      </c>
      <c r="T5706" s="4">
        <f>IF($O5706="可",スコアリング基準!$C$23,0)</f>
        <v/>
      </c>
      <c r="U5706" s="4">
        <f>IF(OR(COUNT($K5706:$L5706)&lt;2,$K5706=0),0,IF(ABS($L5706)/$K5706&lt;=スコアリング基準!$B$24,スコアリング基準!$C$24,IF(ABS($L5706)/$K5706&lt;=スコアリング基準!$B$25,スコアリング基準!$C$25,IF(ABS($L5706)/$K5706&lt;=スコアリング基準!$B$26,スコアリング基準!$C$26,0))))</f>
        <v/>
      </c>
      <c r="V5706" s="4">
        <f>IF($P5706="なし",スコアリング基準!$C$27,0)</f>
        <v/>
      </c>
      <c r="W5706" s="4">
        <f>IF($F5706="",0,IF(ISNUMBER($F5706),IF($F5706&lt;=スコアリング基準!$B$28,スコアリング基準!$C$28,スコアリング基準!$C$29),0))</f>
        <v/>
      </c>
      <c r="X5706" s="4">
        <f>IFERROR(VLOOKUP($B5706,スコアリング基準!$A$36:$B$46,2,FALSE),0)</f>
        <v/>
      </c>
      <c r="Y5706" s="4">
        <f>SUM($S5706:$X5706)</f>
        <v/>
      </c>
      <c r="Z5706" s="4">
        <f>IF(COUNT($M5706:$N5706)=0,"データ無",IF($Y5706&gt;=スコアリング基準!$B$30,"S",IF($Y5706&gt;=スコアリング基準!$B$31,"A",IF($Y5706&gt;=スコアリング基準!$B$32,"B","C"))))</f>
        <v/>
      </c>
      <c r="AA5706">
        <f>IFERROR(INDEX(実績DB!$I$3:$I$104,MATCH($B5706&amp;$C5706,実績DB!$J$3:$J$104,0)),"")</f>
        <v/>
      </c>
    </row>
    <row r="5707">
      <c r="A5707" t="n">
        <v>5705</v>
      </c>
      <c r="B5707" t="inlineStr">
        <is>
          <t>九州</t>
        </is>
      </c>
      <c r="C5707" t="inlineStr">
        <is>
          <t>清滝変電所</t>
        </is>
      </c>
      <c r="D5707" t="inlineStr">
        <is>
          <t>鹿児島県</t>
        </is>
      </c>
      <c r="E5707" t="n">
        <v>66</v>
      </c>
      <c r="G5707" s="3" t="n">
        <v>31.580381</v>
      </c>
      <c r="H5707" s="3" t="n">
        <v>130.560416</v>
      </c>
      <c r="I5707" t="inlineStr">
        <is>
          <t>OSM実測</t>
        </is>
      </c>
      <c r="J5707" t="n">
        <v>28</v>
      </c>
      <c r="K5707" t="n">
        <v>28</v>
      </c>
      <c r="L5707" t="n">
        <v>-15</v>
      </c>
      <c r="M5707" t="n">
        <v>13</v>
      </c>
      <c r="N5707" t="n">
        <v>0</v>
      </c>
      <c r="O5707" t="inlineStr">
        <is>
          <t>不可 #4</t>
        </is>
      </c>
      <c r="P5707" t="inlineStr">
        <is>
          <t>有り</t>
        </is>
      </c>
      <c r="R5707" s="4">
        <f>IF(COUNT($M5707:$N5707)=0,"",IF(AND(IF($N5707&lt;&gt;"",$N5707,$M5707)&lt;=0,$O5707&lt;&gt;"可"),"警告",""))</f>
        <v/>
      </c>
      <c r="S5707" s="4">
        <f>IF(COUNT($M5707:$N5707)=0,0,IF(IF($N5707&lt;&gt;"",$N5707,$M5707)&gt;=スコアリング基準!$B$20,スコアリング基準!$C$20,IF(IF($N5707&lt;&gt;"",$N5707,$M5707)&gt;=スコアリング基準!$B$21,スコアリング基準!$C$21,IF(IF($N5707&lt;&gt;"",$N5707,$M5707)&gt;0,スコアリング基準!$C$22,0))))</f>
        <v/>
      </c>
      <c r="T5707" s="4">
        <f>IF($O5707="可",スコアリング基準!$C$23,0)</f>
        <v/>
      </c>
      <c r="U5707" s="4">
        <f>IF(OR(COUNT($K5707:$L5707)&lt;2,$K5707=0),0,IF(ABS($L5707)/$K5707&lt;=スコアリング基準!$B$24,スコアリング基準!$C$24,IF(ABS($L5707)/$K5707&lt;=スコアリング基準!$B$25,スコアリング基準!$C$25,IF(ABS($L5707)/$K5707&lt;=スコアリング基準!$B$26,スコアリング基準!$C$26,0))))</f>
        <v/>
      </c>
      <c r="V5707" s="4">
        <f>IF($P5707="なし",スコアリング基準!$C$27,0)</f>
        <v/>
      </c>
      <c r="W5707" s="4">
        <f>IF($F5707="",0,IF(ISNUMBER($F5707),IF($F5707&lt;=スコアリング基準!$B$28,スコアリング基準!$C$28,スコアリング基準!$C$29),0))</f>
        <v/>
      </c>
      <c r="X5707" s="4">
        <f>IFERROR(VLOOKUP($B5707,スコアリング基準!$A$36:$B$46,2,FALSE),0)</f>
        <v/>
      </c>
      <c r="Y5707" s="4">
        <f>SUM($S5707:$X5707)</f>
        <v/>
      </c>
      <c r="Z5707" s="4">
        <f>IF(COUNT($M5707:$N5707)=0,"データ無",IF($Y5707&gt;=スコアリング基準!$B$30,"S",IF($Y5707&gt;=スコアリング基準!$B$31,"A",IF($Y5707&gt;=スコアリング基準!$B$32,"B","C"))))</f>
        <v/>
      </c>
      <c r="AA5707">
        <f>IFERROR(INDEX(実績DB!$I$3:$I$104,MATCH($B5707&amp;$C5707,実績DB!$J$3:$J$104,0)),"")</f>
        <v/>
      </c>
    </row>
    <row r="5708">
      <c r="A5708" t="n">
        <v>5706</v>
      </c>
      <c r="B5708" t="inlineStr">
        <is>
          <t>九州</t>
        </is>
      </c>
      <c r="C5708" t="inlineStr">
        <is>
          <t>渡辺通変電所</t>
        </is>
      </c>
      <c r="D5708" t="inlineStr">
        <is>
          <t>福岡県</t>
        </is>
      </c>
      <c r="E5708" t="n">
        <v>66</v>
      </c>
      <c r="G5708" s="3" t="n">
        <v>33.582811</v>
      </c>
      <c r="H5708" s="3" t="n">
        <v>130.404334</v>
      </c>
      <c r="I5708" t="inlineStr">
        <is>
          <t>OSM実測</t>
        </is>
      </c>
      <c r="J5708" t="n">
        <v>42</v>
      </c>
      <c r="K5708" t="n">
        <v>42</v>
      </c>
      <c r="L5708" t="n">
        <v>-28</v>
      </c>
      <c r="M5708" t="n">
        <v>14</v>
      </c>
      <c r="N5708" t="n">
        <v>14</v>
      </c>
      <c r="O5708" t="inlineStr">
        <is>
          <t>不可 #4</t>
        </is>
      </c>
      <c r="P5708" t="inlineStr">
        <is>
          <t>なし</t>
        </is>
      </c>
      <c r="R5708" s="4">
        <f>IF(COUNT($M5708:$N5708)=0,"",IF(AND(IF($N5708&lt;&gt;"",$N5708,$M5708)&lt;=0,$O5708&lt;&gt;"可"),"警告",""))</f>
        <v/>
      </c>
      <c r="S5708" s="4">
        <f>IF(COUNT($M5708:$N5708)=0,0,IF(IF($N5708&lt;&gt;"",$N5708,$M5708)&gt;=スコアリング基準!$B$20,スコアリング基準!$C$20,IF(IF($N5708&lt;&gt;"",$N5708,$M5708)&gt;=スコアリング基準!$B$21,スコアリング基準!$C$21,IF(IF($N5708&lt;&gt;"",$N5708,$M5708)&gt;0,スコアリング基準!$C$22,0))))</f>
        <v/>
      </c>
      <c r="T5708" s="4">
        <f>IF($O5708="可",スコアリング基準!$C$23,0)</f>
        <v/>
      </c>
      <c r="U5708" s="4">
        <f>IF(OR(COUNT($K5708:$L5708)&lt;2,$K5708=0),0,IF(ABS($L5708)/$K5708&lt;=スコアリング基準!$B$24,スコアリング基準!$C$24,IF(ABS($L5708)/$K5708&lt;=スコアリング基準!$B$25,スコアリング基準!$C$25,IF(ABS($L5708)/$K5708&lt;=スコアリング基準!$B$26,スコアリング基準!$C$26,0))))</f>
        <v/>
      </c>
      <c r="V5708" s="4">
        <f>IF($P5708="なし",スコアリング基準!$C$27,0)</f>
        <v/>
      </c>
      <c r="W5708" s="4">
        <f>IF($F5708="",0,IF(ISNUMBER($F5708),IF($F5708&lt;=スコアリング基準!$B$28,スコアリング基準!$C$28,スコアリング基準!$C$29),0))</f>
        <v/>
      </c>
      <c r="X5708" s="4">
        <f>IFERROR(VLOOKUP($B5708,スコアリング基準!$A$36:$B$46,2,FALSE),0)</f>
        <v/>
      </c>
      <c r="Y5708" s="4">
        <f>SUM($S5708:$X5708)</f>
        <v/>
      </c>
      <c r="Z5708" s="4">
        <f>IF(COUNT($M5708:$N5708)=0,"データ無",IF($Y5708&gt;=スコアリング基準!$B$30,"S",IF($Y5708&gt;=スコアリング基準!$B$31,"A",IF($Y5708&gt;=スコアリング基準!$B$32,"B","C"))))</f>
        <v/>
      </c>
      <c r="AA5708">
        <f>IFERROR(INDEX(実績DB!$I$3:$I$104,MATCH($B5708&amp;$C5708,実績DB!$J$3:$J$104,0)),"")</f>
        <v/>
      </c>
    </row>
    <row r="5709">
      <c r="A5709" t="n">
        <v>5707</v>
      </c>
      <c r="B5709" t="inlineStr">
        <is>
          <t>九州</t>
        </is>
      </c>
      <c r="C5709" t="inlineStr">
        <is>
          <t>溝部変電所</t>
        </is>
      </c>
      <c r="D5709" t="inlineStr">
        <is>
          <t>大分県</t>
        </is>
      </c>
      <c r="E5709" t="n">
        <v>66</v>
      </c>
      <c r="G5709" s="3" t="n">
        <v>33.435012</v>
      </c>
      <c r="H5709" s="3" t="n">
        <v>130.992584</v>
      </c>
      <c r="I5709" t="inlineStr">
        <is>
          <t>OSM実測</t>
        </is>
      </c>
      <c r="J5709" t="n">
        <v>9</v>
      </c>
      <c r="K5709" t="n">
        <v>9</v>
      </c>
      <c r="L5709" t="n">
        <v>-1</v>
      </c>
      <c r="M5709" t="n">
        <v>8</v>
      </c>
      <c r="N5709" t="n">
        <v>0</v>
      </c>
      <c r="O5709" t="inlineStr">
        <is>
          <t>不可 #4</t>
        </is>
      </c>
      <c r="P5709" t="inlineStr">
        <is>
          <t>有り</t>
        </is>
      </c>
      <c r="R5709" s="4">
        <f>IF(COUNT($M5709:$N5709)=0,"",IF(AND(IF($N5709&lt;&gt;"",$N5709,$M5709)&lt;=0,$O5709&lt;&gt;"可"),"警告",""))</f>
        <v/>
      </c>
      <c r="S5709" s="4">
        <f>IF(COUNT($M5709:$N5709)=0,0,IF(IF($N5709&lt;&gt;"",$N5709,$M5709)&gt;=スコアリング基準!$B$20,スコアリング基準!$C$20,IF(IF($N5709&lt;&gt;"",$N5709,$M5709)&gt;=スコアリング基準!$B$21,スコアリング基準!$C$21,IF(IF($N5709&lt;&gt;"",$N5709,$M5709)&gt;0,スコアリング基準!$C$22,0))))</f>
        <v/>
      </c>
      <c r="T5709" s="4">
        <f>IF($O5709="可",スコアリング基準!$C$23,0)</f>
        <v/>
      </c>
      <c r="U5709" s="4">
        <f>IF(OR(COUNT($K5709:$L5709)&lt;2,$K5709=0),0,IF(ABS($L5709)/$K5709&lt;=スコアリング基準!$B$24,スコアリング基準!$C$24,IF(ABS($L5709)/$K5709&lt;=スコアリング基準!$B$25,スコアリング基準!$C$25,IF(ABS($L5709)/$K5709&lt;=スコアリング基準!$B$26,スコアリング基準!$C$26,0))))</f>
        <v/>
      </c>
      <c r="V5709" s="4">
        <f>IF($P5709="なし",スコアリング基準!$C$27,0)</f>
        <v/>
      </c>
      <c r="W5709" s="4">
        <f>IF($F5709="",0,IF(ISNUMBER($F5709),IF($F5709&lt;=スコアリング基準!$B$28,スコアリング基準!$C$28,スコアリング基準!$C$29),0))</f>
        <v/>
      </c>
      <c r="X5709" s="4">
        <f>IFERROR(VLOOKUP($B5709,スコアリング基準!$A$36:$B$46,2,FALSE),0)</f>
        <v/>
      </c>
      <c r="Y5709" s="4">
        <f>SUM($S5709:$X5709)</f>
        <v/>
      </c>
      <c r="Z5709" s="4">
        <f>IF(COUNT($M5709:$N5709)=0,"データ無",IF($Y5709&gt;=スコアリング基準!$B$30,"S",IF($Y5709&gt;=スコアリング基準!$B$31,"A",IF($Y5709&gt;=スコアリング基準!$B$32,"B","C"))))</f>
        <v/>
      </c>
      <c r="AA5709">
        <f>IFERROR(INDEX(実績DB!$I$3:$I$104,MATCH($B5709&amp;$C5709,実績DB!$J$3:$J$104,0)),"")</f>
        <v/>
      </c>
    </row>
    <row r="5710">
      <c r="A5710" t="n">
        <v>5708</v>
      </c>
      <c r="B5710" t="inlineStr">
        <is>
          <t>九州</t>
        </is>
      </c>
      <c r="C5710" t="inlineStr">
        <is>
          <t>滝之神変電所</t>
        </is>
      </c>
      <c r="D5710" t="inlineStr">
        <is>
          <t>鹿児島県</t>
        </is>
      </c>
      <c r="E5710" t="n">
        <v>66</v>
      </c>
      <c r="G5710" s="3" t="n">
        <v>31.617762</v>
      </c>
      <c r="H5710" s="3" t="n">
        <v>130.568081</v>
      </c>
      <c r="I5710" t="inlineStr">
        <is>
          <t>OSM実測</t>
        </is>
      </c>
      <c r="J5710" t="n">
        <v>57</v>
      </c>
      <c r="K5710" t="n">
        <v>57</v>
      </c>
      <c r="L5710" t="n">
        <v>-36</v>
      </c>
      <c r="M5710" t="n">
        <v>21</v>
      </c>
      <c r="N5710" t="n">
        <v>22</v>
      </c>
      <c r="O5710" t="inlineStr">
        <is>
          <t>不可 #4</t>
        </is>
      </c>
      <c r="P5710" t="inlineStr">
        <is>
          <t>なし</t>
        </is>
      </c>
      <c r="R5710" s="4">
        <f>IF(COUNT($M5710:$N5710)=0,"",IF(AND(IF($N5710&lt;&gt;"",$N5710,$M5710)&lt;=0,$O5710&lt;&gt;"可"),"警告",""))</f>
        <v/>
      </c>
      <c r="S5710" s="4">
        <f>IF(COUNT($M5710:$N5710)=0,0,IF(IF($N5710&lt;&gt;"",$N5710,$M5710)&gt;=スコアリング基準!$B$20,スコアリング基準!$C$20,IF(IF($N5710&lt;&gt;"",$N5710,$M5710)&gt;=スコアリング基準!$B$21,スコアリング基準!$C$21,IF(IF($N5710&lt;&gt;"",$N5710,$M5710)&gt;0,スコアリング基準!$C$22,0))))</f>
        <v/>
      </c>
      <c r="T5710" s="4">
        <f>IF($O5710="可",スコアリング基準!$C$23,0)</f>
        <v/>
      </c>
      <c r="U5710" s="4">
        <f>IF(OR(COUNT($K5710:$L5710)&lt;2,$K5710=0),0,IF(ABS($L5710)/$K5710&lt;=スコアリング基準!$B$24,スコアリング基準!$C$24,IF(ABS($L5710)/$K5710&lt;=スコアリング基準!$B$25,スコアリング基準!$C$25,IF(ABS($L5710)/$K5710&lt;=スコアリング基準!$B$26,スコアリング基準!$C$26,0))))</f>
        <v/>
      </c>
      <c r="V5710" s="4">
        <f>IF($P5710="なし",スコアリング基準!$C$27,0)</f>
        <v/>
      </c>
      <c r="W5710" s="4">
        <f>IF($F5710="",0,IF(ISNUMBER($F5710),IF($F5710&lt;=スコアリング基準!$B$28,スコアリング基準!$C$28,スコアリング基準!$C$29),0))</f>
        <v/>
      </c>
      <c r="X5710" s="4">
        <f>IFERROR(VLOOKUP($B5710,スコアリング基準!$A$36:$B$46,2,FALSE),0)</f>
        <v/>
      </c>
      <c r="Y5710" s="4">
        <f>SUM($S5710:$X5710)</f>
        <v/>
      </c>
      <c r="Z5710" s="4">
        <f>IF(COUNT($M5710:$N5710)=0,"データ無",IF($Y5710&gt;=スコアリング基準!$B$30,"S",IF($Y5710&gt;=スコアリング基準!$B$31,"A",IF($Y5710&gt;=スコアリング基準!$B$32,"B","C"))))</f>
        <v/>
      </c>
      <c r="AA5710">
        <f>IFERROR(INDEX(実績DB!$I$3:$I$104,MATCH($B5710&amp;$C5710,実績DB!$J$3:$J$104,0)),"")</f>
        <v/>
      </c>
    </row>
    <row r="5711">
      <c r="A5711" t="n">
        <v>5709</v>
      </c>
      <c r="B5711" t="inlineStr">
        <is>
          <t>九州</t>
        </is>
      </c>
      <c r="C5711" t="inlineStr">
        <is>
          <t>瀬戸変電所</t>
        </is>
      </c>
      <c r="D5711" t="inlineStr">
        <is>
          <t>長崎県</t>
        </is>
      </c>
      <c r="E5711" t="n">
        <v>66</v>
      </c>
      <c r="G5711" s="3" t="n">
        <v>32.937511</v>
      </c>
      <c r="H5711" s="3" t="n">
        <v>129.64037</v>
      </c>
      <c r="I5711" t="inlineStr">
        <is>
          <t>OSM実測</t>
        </is>
      </c>
      <c r="J5711" t="n">
        <v>25</v>
      </c>
      <c r="K5711" t="n">
        <v>25</v>
      </c>
      <c r="L5711" t="n">
        <v>-20</v>
      </c>
      <c r="M5711" t="n">
        <v>3</v>
      </c>
      <c r="N5711" t="n">
        <v>0</v>
      </c>
      <c r="O5711" t="inlineStr">
        <is>
          <t>不可 #4</t>
        </is>
      </c>
      <c r="P5711" t="inlineStr">
        <is>
          <t>なし</t>
        </is>
      </c>
      <c r="R5711" s="4">
        <f>IF(COUNT($M5711:$N5711)=0,"",IF(AND(IF($N5711&lt;&gt;"",$N5711,$M5711)&lt;=0,$O5711&lt;&gt;"可"),"警告",""))</f>
        <v/>
      </c>
      <c r="S5711" s="4">
        <f>IF(COUNT($M5711:$N5711)=0,0,IF(IF($N5711&lt;&gt;"",$N5711,$M5711)&gt;=スコアリング基準!$B$20,スコアリング基準!$C$20,IF(IF($N5711&lt;&gt;"",$N5711,$M5711)&gt;=スコアリング基準!$B$21,スコアリング基準!$C$21,IF(IF($N5711&lt;&gt;"",$N5711,$M5711)&gt;0,スコアリング基準!$C$22,0))))</f>
        <v/>
      </c>
      <c r="T5711" s="4">
        <f>IF($O5711="可",スコアリング基準!$C$23,0)</f>
        <v/>
      </c>
      <c r="U5711" s="4">
        <f>IF(OR(COUNT($K5711:$L5711)&lt;2,$K5711=0),0,IF(ABS($L5711)/$K5711&lt;=スコアリング基準!$B$24,スコアリング基準!$C$24,IF(ABS($L5711)/$K5711&lt;=スコアリング基準!$B$25,スコアリング基準!$C$25,IF(ABS($L5711)/$K5711&lt;=スコアリング基準!$B$26,スコアリング基準!$C$26,0))))</f>
        <v/>
      </c>
      <c r="V5711" s="4">
        <f>IF($P5711="なし",スコアリング基準!$C$27,0)</f>
        <v/>
      </c>
      <c r="W5711" s="4">
        <f>IF($F5711="",0,IF(ISNUMBER($F5711),IF($F5711&lt;=スコアリング基準!$B$28,スコアリング基準!$C$28,スコアリング基準!$C$29),0))</f>
        <v/>
      </c>
      <c r="X5711" s="4">
        <f>IFERROR(VLOOKUP($B5711,スコアリング基準!$A$36:$B$46,2,FALSE),0)</f>
        <v/>
      </c>
      <c r="Y5711" s="4">
        <f>SUM($S5711:$X5711)</f>
        <v/>
      </c>
      <c r="Z5711" s="4">
        <f>IF(COUNT($M5711:$N5711)=0,"データ無",IF($Y5711&gt;=スコアリング基準!$B$30,"S",IF($Y5711&gt;=スコアリング基準!$B$31,"A",IF($Y5711&gt;=スコアリング基準!$B$32,"B","C"))))</f>
        <v/>
      </c>
      <c r="AA5711">
        <f>IFERROR(INDEX(実績DB!$I$3:$I$104,MATCH($B5711&amp;$C5711,実績DB!$J$3:$J$104,0)),"")</f>
        <v/>
      </c>
    </row>
    <row r="5712">
      <c r="A5712" t="n">
        <v>5710</v>
      </c>
      <c r="B5712" t="inlineStr">
        <is>
          <t>九州</t>
        </is>
      </c>
      <c r="C5712" t="inlineStr">
        <is>
          <t>犬飼変電所</t>
        </is>
      </c>
      <c r="D5712" t="inlineStr">
        <is>
          <t>大分県</t>
        </is>
      </c>
      <c r="E5712" t="n">
        <v>66</v>
      </c>
      <c r="G5712" s="3" t="n">
        <v>33.049231</v>
      </c>
      <c r="H5712" s="3" t="n">
        <v>131.642774</v>
      </c>
      <c r="I5712" t="inlineStr">
        <is>
          <t>OSM実測</t>
        </is>
      </c>
      <c r="J5712" t="n">
        <v>33</v>
      </c>
      <c r="K5712" t="n">
        <v>33</v>
      </c>
      <c r="L5712" t="n">
        <v>-28</v>
      </c>
      <c r="M5712" t="n">
        <v>5</v>
      </c>
      <c r="N5712" t="n">
        <v>0</v>
      </c>
      <c r="O5712" t="inlineStr">
        <is>
          <t>不可 #4</t>
        </is>
      </c>
      <c r="P5712" t="inlineStr">
        <is>
          <t>有り</t>
        </is>
      </c>
      <c r="R5712" s="4">
        <f>IF(COUNT($M5712:$N5712)=0,"",IF(AND(IF($N5712&lt;&gt;"",$N5712,$M5712)&lt;=0,$O5712&lt;&gt;"可"),"警告",""))</f>
        <v/>
      </c>
      <c r="S5712" s="4">
        <f>IF(COUNT($M5712:$N5712)=0,0,IF(IF($N5712&lt;&gt;"",$N5712,$M5712)&gt;=スコアリング基準!$B$20,スコアリング基準!$C$20,IF(IF($N5712&lt;&gt;"",$N5712,$M5712)&gt;=スコアリング基準!$B$21,スコアリング基準!$C$21,IF(IF($N5712&lt;&gt;"",$N5712,$M5712)&gt;0,スコアリング基準!$C$22,0))))</f>
        <v/>
      </c>
      <c r="T5712" s="4">
        <f>IF($O5712="可",スコアリング基準!$C$23,0)</f>
        <v/>
      </c>
      <c r="U5712" s="4">
        <f>IF(OR(COUNT($K5712:$L5712)&lt;2,$K5712=0),0,IF(ABS($L5712)/$K5712&lt;=スコアリング基準!$B$24,スコアリング基準!$C$24,IF(ABS($L5712)/$K5712&lt;=スコアリング基準!$B$25,スコアリング基準!$C$25,IF(ABS($L5712)/$K5712&lt;=スコアリング基準!$B$26,スコアリング基準!$C$26,0))))</f>
        <v/>
      </c>
      <c r="V5712" s="4">
        <f>IF($P5712="なし",スコアリング基準!$C$27,0)</f>
        <v/>
      </c>
      <c r="W5712" s="4">
        <f>IF($F5712="",0,IF(ISNUMBER($F5712),IF($F5712&lt;=スコアリング基準!$B$28,スコアリング基準!$C$28,スコアリング基準!$C$29),0))</f>
        <v/>
      </c>
      <c r="X5712" s="4">
        <f>IFERROR(VLOOKUP($B5712,スコアリング基準!$A$36:$B$46,2,FALSE),0)</f>
        <v/>
      </c>
      <c r="Y5712" s="4">
        <f>SUM($S5712:$X5712)</f>
        <v/>
      </c>
      <c r="Z5712" s="4">
        <f>IF(COUNT($M5712:$N5712)=0,"データ無",IF($Y5712&gt;=スコアリング基準!$B$30,"S",IF($Y5712&gt;=スコアリング基準!$B$31,"A",IF($Y5712&gt;=スコアリング基準!$B$32,"B","C"))))</f>
        <v/>
      </c>
      <c r="AA5712">
        <f>IFERROR(INDEX(実績DB!$I$3:$I$104,MATCH($B5712&amp;$C5712,実績DB!$J$3:$J$104,0)),"")</f>
        <v/>
      </c>
    </row>
    <row r="5713">
      <c r="A5713" t="n">
        <v>5711</v>
      </c>
      <c r="B5713" t="inlineStr">
        <is>
          <t>九州</t>
        </is>
      </c>
      <c r="C5713" t="inlineStr">
        <is>
          <t>玉名変電所</t>
        </is>
      </c>
      <c r="D5713" t="inlineStr">
        <is>
          <t>熊本県</t>
        </is>
      </c>
      <c r="E5713" t="n">
        <v>66</v>
      </c>
      <c r="G5713" s="3" t="n">
        <v>32.922654</v>
      </c>
      <c r="H5713" s="3" t="n">
        <v>130.550521</v>
      </c>
      <c r="I5713" t="inlineStr">
        <is>
          <t>OSM実測</t>
        </is>
      </c>
      <c r="J5713" t="n">
        <v>52</v>
      </c>
      <c r="K5713" t="n">
        <v>52</v>
      </c>
      <c r="L5713" t="n">
        <v>-41</v>
      </c>
      <c r="M5713" t="n">
        <v>10</v>
      </c>
      <c r="N5713" t="n">
        <v>0</v>
      </c>
      <c r="O5713" t="inlineStr">
        <is>
          <t>不可 #4</t>
        </is>
      </c>
      <c r="P5713" t="inlineStr">
        <is>
          <t>有り</t>
        </is>
      </c>
      <c r="R5713" s="4">
        <f>IF(COUNT($M5713:$N5713)=0,"",IF(AND(IF($N5713&lt;&gt;"",$N5713,$M5713)&lt;=0,$O5713&lt;&gt;"可"),"警告",""))</f>
        <v/>
      </c>
      <c r="S5713" s="4">
        <f>IF(COUNT($M5713:$N5713)=0,0,IF(IF($N5713&lt;&gt;"",$N5713,$M5713)&gt;=スコアリング基準!$B$20,スコアリング基準!$C$20,IF(IF($N5713&lt;&gt;"",$N5713,$M5713)&gt;=スコアリング基準!$B$21,スコアリング基準!$C$21,IF(IF($N5713&lt;&gt;"",$N5713,$M5713)&gt;0,スコアリング基準!$C$22,0))))</f>
        <v/>
      </c>
      <c r="T5713" s="4">
        <f>IF($O5713="可",スコアリング基準!$C$23,0)</f>
        <v/>
      </c>
      <c r="U5713" s="4">
        <f>IF(OR(COUNT($K5713:$L5713)&lt;2,$K5713=0),0,IF(ABS($L5713)/$K5713&lt;=スコアリング基準!$B$24,スコアリング基準!$C$24,IF(ABS($L5713)/$K5713&lt;=スコアリング基準!$B$25,スコアリング基準!$C$25,IF(ABS($L5713)/$K5713&lt;=スコアリング基準!$B$26,スコアリング基準!$C$26,0))))</f>
        <v/>
      </c>
      <c r="V5713" s="4">
        <f>IF($P5713="なし",スコアリング基準!$C$27,0)</f>
        <v/>
      </c>
      <c r="W5713" s="4">
        <f>IF($F5713="",0,IF(ISNUMBER($F5713),IF($F5713&lt;=スコアリング基準!$B$28,スコアリング基準!$C$28,スコアリング基準!$C$29),0))</f>
        <v/>
      </c>
      <c r="X5713" s="4">
        <f>IFERROR(VLOOKUP($B5713,スコアリング基準!$A$36:$B$46,2,FALSE),0)</f>
        <v/>
      </c>
      <c r="Y5713" s="4">
        <f>SUM($S5713:$X5713)</f>
        <v/>
      </c>
      <c r="Z5713" s="4">
        <f>IF(COUNT($M5713:$N5713)=0,"データ無",IF($Y5713&gt;=スコアリング基準!$B$30,"S",IF($Y5713&gt;=スコアリング基準!$B$31,"A",IF($Y5713&gt;=スコアリング基準!$B$32,"B","C"))))</f>
        <v/>
      </c>
      <c r="AA5713">
        <f>IFERROR(INDEX(実績DB!$I$3:$I$104,MATCH($B5713&amp;$C5713,実績DB!$J$3:$J$104,0)),"")</f>
        <v/>
      </c>
    </row>
    <row r="5714">
      <c r="A5714" t="n">
        <v>5712</v>
      </c>
      <c r="B5714" t="inlineStr">
        <is>
          <t>九州</t>
        </is>
      </c>
      <c r="C5714" t="inlineStr">
        <is>
          <t>玉川変電所</t>
        </is>
      </c>
      <c r="D5714" t="inlineStr">
        <is>
          <t>大分県</t>
        </is>
      </c>
      <c r="E5714" t="n">
        <v>66</v>
      </c>
      <c r="G5714" s="3" t="n">
        <v>33.32532</v>
      </c>
      <c r="H5714" s="3" t="n">
        <v>130.926241</v>
      </c>
      <c r="I5714" t="inlineStr">
        <is>
          <t>OSM実測</t>
        </is>
      </c>
      <c r="J5714" t="n">
        <v>57</v>
      </c>
      <c r="K5714" t="n">
        <v>57</v>
      </c>
      <c r="L5714" t="n">
        <v>-44</v>
      </c>
      <c r="M5714" t="n">
        <v>13</v>
      </c>
      <c r="N5714" t="n">
        <v>0</v>
      </c>
      <c r="O5714" t="inlineStr">
        <is>
          <t>不可 #4</t>
        </is>
      </c>
      <c r="P5714" t="inlineStr">
        <is>
          <t>有り</t>
        </is>
      </c>
      <c r="R5714" s="4">
        <f>IF(COUNT($M5714:$N5714)=0,"",IF(AND(IF($N5714&lt;&gt;"",$N5714,$M5714)&lt;=0,$O5714&lt;&gt;"可"),"警告",""))</f>
        <v/>
      </c>
      <c r="S5714" s="4">
        <f>IF(COUNT($M5714:$N5714)=0,0,IF(IF($N5714&lt;&gt;"",$N5714,$M5714)&gt;=スコアリング基準!$B$20,スコアリング基準!$C$20,IF(IF($N5714&lt;&gt;"",$N5714,$M5714)&gt;=スコアリング基準!$B$21,スコアリング基準!$C$21,IF(IF($N5714&lt;&gt;"",$N5714,$M5714)&gt;0,スコアリング基準!$C$22,0))))</f>
        <v/>
      </c>
      <c r="T5714" s="4">
        <f>IF($O5714="可",スコアリング基準!$C$23,0)</f>
        <v/>
      </c>
      <c r="U5714" s="4">
        <f>IF(OR(COUNT($K5714:$L5714)&lt;2,$K5714=0),0,IF(ABS($L5714)/$K5714&lt;=スコアリング基準!$B$24,スコアリング基準!$C$24,IF(ABS($L5714)/$K5714&lt;=スコアリング基準!$B$25,スコアリング基準!$C$25,IF(ABS($L5714)/$K5714&lt;=スコアリング基準!$B$26,スコアリング基準!$C$26,0))))</f>
        <v/>
      </c>
      <c r="V5714" s="4">
        <f>IF($P5714="なし",スコアリング基準!$C$27,0)</f>
        <v/>
      </c>
      <c r="W5714" s="4">
        <f>IF($F5714="",0,IF(ISNUMBER($F5714),IF($F5714&lt;=スコアリング基準!$B$28,スコアリング基準!$C$28,スコアリング基準!$C$29),0))</f>
        <v/>
      </c>
      <c r="X5714" s="4">
        <f>IFERROR(VLOOKUP($B5714,スコアリング基準!$A$36:$B$46,2,FALSE),0)</f>
        <v/>
      </c>
      <c r="Y5714" s="4">
        <f>SUM($S5714:$X5714)</f>
        <v/>
      </c>
      <c r="Z5714" s="4">
        <f>IF(COUNT($M5714:$N5714)=0,"データ無",IF($Y5714&gt;=スコアリング基準!$B$30,"S",IF($Y5714&gt;=スコアリング基準!$B$31,"A",IF($Y5714&gt;=スコアリング基準!$B$32,"B","C"))))</f>
        <v/>
      </c>
      <c r="AA5714">
        <f>IFERROR(INDEX(実績DB!$I$3:$I$104,MATCH($B5714&amp;$C5714,実績DB!$J$3:$J$104,0)),"")</f>
        <v/>
      </c>
    </row>
    <row r="5715">
      <c r="A5715" t="n">
        <v>5713</v>
      </c>
      <c r="B5715" t="inlineStr">
        <is>
          <t>九州</t>
        </is>
      </c>
      <c r="C5715" t="inlineStr">
        <is>
          <t>王子変電所</t>
        </is>
      </c>
      <c r="D5715" t="inlineStr">
        <is>
          <t>大分県</t>
        </is>
      </c>
      <c r="E5715" t="n">
        <v>66</v>
      </c>
      <c r="G5715" s="3" t="n">
        <v>33.241548</v>
      </c>
      <c r="H5715" s="3" t="n">
        <v>131.590853</v>
      </c>
      <c r="I5715" t="inlineStr">
        <is>
          <t>OSM実測</t>
        </is>
      </c>
      <c r="J5715" t="n">
        <v>52</v>
      </c>
      <c r="K5715" t="n">
        <v>52</v>
      </c>
      <c r="L5715" t="n">
        <v>-40</v>
      </c>
      <c r="M5715" t="n">
        <v>12</v>
      </c>
      <c r="N5715" t="n">
        <v>0</v>
      </c>
      <c r="O5715" t="inlineStr">
        <is>
          <t>不可 #4</t>
        </is>
      </c>
      <c r="P5715" t="inlineStr">
        <is>
          <t>有り</t>
        </is>
      </c>
      <c r="R5715" s="4">
        <f>IF(COUNT($M5715:$N5715)=0,"",IF(AND(IF($N5715&lt;&gt;"",$N5715,$M5715)&lt;=0,$O5715&lt;&gt;"可"),"警告",""))</f>
        <v/>
      </c>
      <c r="S5715" s="4">
        <f>IF(COUNT($M5715:$N5715)=0,0,IF(IF($N5715&lt;&gt;"",$N5715,$M5715)&gt;=スコアリング基準!$B$20,スコアリング基準!$C$20,IF(IF($N5715&lt;&gt;"",$N5715,$M5715)&gt;=スコアリング基準!$B$21,スコアリング基準!$C$21,IF(IF($N5715&lt;&gt;"",$N5715,$M5715)&gt;0,スコアリング基準!$C$22,0))))</f>
        <v/>
      </c>
      <c r="T5715" s="4">
        <f>IF($O5715="可",スコアリング基準!$C$23,0)</f>
        <v/>
      </c>
      <c r="U5715" s="4">
        <f>IF(OR(COUNT($K5715:$L5715)&lt;2,$K5715=0),0,IF(ABS($L5715)/$K5715&lt;=スコアリング基準!$B$24,スコアリング基準!$C$24,IF(ABS($L5715)/$K5715&lt;=スコアリング基準!$B$25,スコアリング基準!$C$25,IF(ABS($L5715)/$K5715&lt;=スコアリング基準!$B$26,スコアリング基準!$C$26,0))))</f>
        <v/>
      </c>
      <c r="V5715" s="4">
        <f>IF($P5715="なし",スコアリング基準!$C$27,0)</f>
        <v/>
      </c>
      <c r="W5715" s="4">
        <f>IF($F5715="",0,IF(ISNUMBER($F5715),IF($F5715&lt;=スコアリング基準!$B$28,スコアリング基準!$C$28,スコアリング基準!$C$29),0))</f>
        <v/>
      </c>
      <c r="X5715" s="4">
        <f>IFERROR(VLOOKUP($B5715,スコアリング基準!$A$36:$B$46,2,FALSE),0)</f>
        <v/>
      </c>
      <c r="Y5715" s="4">
        <f>SUM($S5715:$X5715)</f>
        <v/>
      </c>
      <c r="Z5715" s="4">
        <f>IF(COUNT($M5715:$N5715)=0,"データ無",IF($Y5715&gt;=スコアリング基準!$B$30,"S",IF($Y5715&gt;=スコアリング基準!$B$31,"A",IF($Y5715&gt;=スコアリング基準!$B$32,"B","C"))))</f>
        <v/>
      </c>
      <c r="AA5715">
        <f>IFERROR(INDEX(実績DB!$I$3:$I$104,MATCH($B5715&amp;$C5715,実績DB!$J$3:$J$104,0)),"")</f>
        <v/>
      </c>
    </row>
    <row r="5716">
      <c r="A5716" t="n">
        <v>5714</v>
      </c>
      <c r="B5716" t="inlineStr">
        <is>
          <t>九州</t>
        </is>
      </c>
      <c r="C5716" t="inlineStr">
        <is>
          <t>田の湯変電所</t>
        </is>
      </c>
      <c r="D5716" t="inlineStr">
        <is>
          <t>大分県</t>
        </is>
      </c>
      <c r="E5716" t="n">
        <v>66</v>
      </c>
      <c r="G5716" s="3" t="n">
        <v>33.277324</v>
      </c>
      <c r="H5716" s="3" t="n">
        <v>131.496229</v>
      </c>
      <c r="I5716" t="inlineStr">
        <is>
          <t>OSM実測</t>
        </is>
      </c>
      <c r="J5716" t="n">
        <v>52</v>
      </c>
      <c r="K5716" t="n">
        <v>52</v>
      </c>
      <c r="L5716" t="n">
        <v>-38</v>
      </c>
      <c r="M5716" t="n">
        <v>14</v>
      </c>
      <c r="N5716" t="n">
        <v>0</v>
      </c>
      <c r="O5716" t="inlineStr">
        <is>
          <t>不可 #4</t>
        </is>
      </c>
      <c r="P5716" t="inlineStr">
        <is>
          <t>有り</t>
        </is>
      </c>
      <c r="R5716" s="4">
        <f>IF(COUNT($M5716:$N5716)=0,"",IF(AND(IF($N5716&lt;&gt;"",$N5716,$M5716)&lt;=0,$O5716&lt;&gt;"可"),"警告",""))</f>
        <v/>
      </c>
      <c r="S5716" s="4">
        <f>IF(COUNT($M5716:$N5716)=0,0,IF(IF($N5716&lt;&gt;"",$N5716,$M5716)&gt;=スコアリング基準!$B$20,スコアリング基準!$C$20,IF(IF($N5716&lt;&gt;"",$N5716,$M5716)&gt;=スコアリング基準!$B$21,スコアリング基準!$C$21,IF(IF($N5716&lt;&gt;"",$N5716,$M5716)&gt;0,スコアリング基準!$C$22,0))))</f>
        <v/>
      </c>
      <c r="T5716" s="4">
        <f>IF($O5716="可",スコアリング基準!$C$23,0)</f>
        <v/>
      </c>
      <c r="U5716" s="4">
        <f>IF(OR(COUNT($K5716:$L5716)&lt;2,$K5716=0),0,IF(ABS($L5716)/$K5716&lt;=スコアリング基準!$B$24,スコアリング基準!$C$24,IF(ABS($L5716)/$K5716&lt;=スコアリング基準!$B$25,スコアリング基準!$C$25,IF(ABS($L5716)/$K5716&lt;=スコアリング基準!$B$26,スコアリング基準!$C$26,0))))</f>
        <v/>
      </c>
      <c r="V5716" s="4">
        <f>IF($P5716="なし",スコアリング基準!$C$27,0)</f>
        <v/>
      </c>
      <c r="W5716" s="4">
        <f>IF($F5716="",0,IF(ISNUMBER($F5716),IF($F5716&lt;=スコアリング基準!$B$28,スコアリング基準!$C$28,スコアリング基準!$C$29),0))</f>
        <v/>
      </c>
      <c r="X5716" s="4">
        <f>IFERROR(VLOOKUP($B5716,スコアリング基準!$A$36:$B$46,2,FALSE),0)</f>
        <v/>
      </c>
      <c r="Y5716" s="4">
        <f>SUM($S5716:$X5716)</f>
        <v/>
      </c>
      <c r="Z5716" s="4">
        <f>IF(COUNT($M5716:$N5716)=0,"データ無",IF($Y5716&gt;=スコアリング基準!$B$30,"S",IF($Y5716&gt;=スコアリング基準!$B$31,"A",IF($Y5716&gt;=スコアリング基準!$B$32,"B","C"))))</f>
        <v/>
      </c>
      <c r="AA5716">
        <f>IFERROR(INDEX(実績DB!$I$3:$I$104,MATCH($B5716&amp;$C5716,実績DB!$J$3:$J$104,0)),"")</f>
        <v/>
      </c>
    </row>
    <row r="5717">
      <c r="A5717" t="n">
        <v>5715</v>
      </c>
      <c r="B5717" t="inlineStr">
        <is>
          <t>九州</t>
        </is>
      </c>
      <c r="C5717" t="inlineStr">
        <is>
          <t>田上変電所</t>
        </is>
      </c>
      <c r="D5717" t="inlineStr">
        <is>
          <t>鹿児島県</t>
        </is>
      </c>
      <c r="E5717" t="n">
        <v>66</v>
      </c>
      <c r="G5717" s="3" t="n">
        <v>31.575478</v>
      </c>
      <c r="H5717" s="3" t="n">
        <v>130.535049</v>
      </c>
      <c r="I5717" t="inlineStr">
        <is>
          <t>OSM実測</t>
        </is>
      </c>
      <c r="J5717" t="n">
        <v>57</v>
      </c>
      <c r="K5717" t="n">
        <v>57</v>
      </c>
      <c r="L5717" t="n">
        <v>-29</v>
      </c>
      <c r="M5717" t="n">
        <v>28</v>
      </c>
      <c r="N5717" t="n">
        <v>28</v>
      </c>
      <c r="O5717" t="inlineStr">
        <is>
          <t>不可 #4</t>
        </is>
      </c>
      <c r="P5717" t="inlineStr">
        <is>
          <t>なし</t>
        </is>
      </c>
      <c r="R5717" s="4">
        <f>IF(COUNT($M5717:$N5717)=0,"",IF(AND(IF($N5717&lt;&gt;"",$N5717,$M5717)&lt;=0,$O5717&lt;&gt;"可"),"警告",""))</f>
        <v/>
      </c>
      <c r="S5717" s="4">
        <f>IF(COUNT($M5717:$N5717)=0,0,IF(IF($N5717&lt;&gt;"",$N5717,$M5717)&gt;=スコアリング基準!$B$20,スコアリング基準!$C$20,IF(IF($N5717&lt;&gt;"",$N5717,$M5717)&gt;=スコアリング基準!$B$21,スコアリング基準!$C$21,IF(IF($N5717&lt;&gt;"",$N5717,$M5717)&gt;0,スコアリング基準!$C$22,0))))</f>
        <v/>
      </c>
      <c r="T5717" s="4">
        <f>IF($O5717="可",スコアリング基準!$C$23,0)</f>
        <v/>
      </c>
      <c r="U5717" s="4">
        <f>IF(OR(COUNT($K5717:$L5717)&lt;2,$K5717=0),0,IF(ABS($L5717)/$K5717&lt;=スコアリング基準!$B$24,スコアリング基準!$C$24,IF(ABS($L5717)/$K5717&lt;=スコアリング基準!$B$25,スコアリング基準!$C$25,IF(ABS($L5717)/$K5717&lt;=スコアリング基準!$B$26,スコアリング基準!$C$26,0))))</f>
        <v/>
      </c>
      <c r="V5717" s="4">
        <f>IF($P5717="なし",スコアリング基準!$C$27,0)</f>
        <v/>
      </c>
      <c r="W5717" s="4">
        <f>IF($F5717="",0,IF(ISNUMBER($F5717),IF($F5717&lt;=スコアリング基準!$B$28,スコアリング基準!$C$28,スコアリング基準!$C$29),0))</f>
        <v/>
      </c>
      <c r="X5717" s="4">
        <f>IFERROR(VLOOKUP($B5717,スコアリング基準!$A$36:$B$46,2,FALSE),0)</f>
        <v/>
      </c>
      <c r="Y5717" s="4">
        <f>SUM($S5717:$X5717)</f>
        <v/>
      </c>
      <c r="Z5717" s="4">
        <f>IF(COUNT($M5717:$N5717)=0,"データ無",IF($Y5717&gt;=スコアリング基準!$B$30,"S",IF($Y5717&gt;=スコアリング基準!$B$31,"A",IF($Y5717&gt;=スコアリング基準!$B$32,"B","C"))))</f>
        <v/>
      </c>
      <c r="AA5717">
        <f>IFERROR(INDEX(実績DB!$I$3:$I$104,MATCH($B5717&amp;$C5717,実績DB!$J$3:$J$104,0)),"")</f>
        <v/>
      </c>
    </row>
    <row r="5718">
      <c r="A5718" t="n">
        <v>5716</v>
      </c>
      <c r="B5718" t="inlineStr">
        <is>
          <t>九州</t>
        </is>
      </c>
      <c r="C5718" t="inlineStr">
        <is>
          <t>田川変電所</t>
        </is>
      </c>
      <c r="D5718" t="inlineStr">
        <is>
          <t>福岡県</t>
        </is>
      </c>
      <c r="E5718" t="n">
        <v>66</v>
      </c>
      <c r="G5718" s="3" t="n">
        <v>33.638867</v>
      </c>
      <c r="H5718" s="3" t="n">
        <v>130.780997</v>
      </c>
      <c r="I5718" t="inlineStr">
        <is>
          <t>OSM実測</t>
        </is>
      </c>
      <c r="J5718" t="n">
        <v>38</v>
      </c>
      <c r="K5718" t="n">
        <v>38</v>
      </c>
      <c r="L5718" t="n">
        <v>-27</v>
      </c>
      <c r="M5718" t="n">
        <v>9</v>
      </c>
      <c r="N5718" t="n">
        <v>0</v>
      </c>
      <c r="O5718" t="inlineStr">
        <is>
          <t>不可 #4</t>
        </is>
      </c>
      <c r="P5718" t="inlineStr">
        <is>
          <t>有り</t>
        </is>
      </c>
      <c r="R5718" s="4">
        <f>IF(COUNT($M5718:$N5718)=0,"",IF(AND(IF($N5718&lt;&gt;"",$N5718,$M5718)&lt;=0,$O5718&lt;&gt;"可"),"警告",""))</f>
        <v/>
      </c>
      <c r="S5718" s="4">
        <f>IF(COUNT($M5718:$N5718)=0,0,IF(IF($N5718&lt;&gt;"",$N5718,$M5718)&gt;=スコアリング基準!$B$20,スコアリング基準!$C$20,IF(IF($N5718&lt;&gt;"",$N5718,$M5718)&gt;=スコアリング基準!$B$21,スコアリング基準!$C$21,IF(IF($N5718&lt;&gt;"",$N5718,$M5718)&gt;0,スコアリング基準!$C$22,0))))</f>
        <v/>
      </c>
      <c r="T5718" s="4">
        <f>IF($O5718="可",スコアリング基準!$C$23,0)</f>
        <v/>
      </c>
      <c r="U5718" s="4">
        <f>IF(OR(COUNT($K5718:$L5718)&lt;2,$K5718=0),0,IF(ABS($L5718)/$K5718&lt;=スコアリング基準!$B$24,スコアリング基準!$C$24,IF(ABS($L5718)/$K5718&lt;=スコアリング基準!$B$25,スコアリング基準!$C$25,IF(ABS($L5718)/$K5718&lt;=スコアリング基準!$B$26,スコアリング基準!$C$26,0))))</f>
        <v/>
      </c>
      <c r="V5718" s="4">
        <f>IF($P5718="なし",スコアリング基準!$C$27,0)</f>
        <v/>
      </c>
      <c r="W5718" s="4">
        <f>IF($F5718="",0,IF(ISNUMBER($F5718),IF($F5718&lt;=スコアリング基準!$B$28,スコアリング基準!$C$28,スコアリング基準!$C$29),0))</f>
        <v/>
      </c>
      <c r="X5718" s="4">
        <f>IFERROR(VLOOKUP($B5718,スコアリング基準!$A$36:$B$46,2,FALSE),0)</f>
        <v/>
      </c>
      <c r="Y5718" s="4">
        <f>SUM($S5718:$X5718)</f>
        <v/>
      </c>
      <c r="Z5718" s="4">
        <f>IF(COUNT($M5718:$N5718)=0,"データ無",IF($Y5718&gt;=スコアリング基準!$B$30,"S",IF($Y5718&gt;=スコアリング基準!$B$31,"A",IF($Y5718&gt;=スコアリング基準!$B$32,"B","C"))))</f>
        <v/>
      </c>
      <c r="AA5718">
        <f>IFERROR(INDEX(実績DB!$I$3:$I$104,MATCH($B5718&amp;$C5718,実績DB!$J$3:$J$104,0)),"")</f>
        <v/>
      </c>
    </row>
    <row r="5719">
      <c r="A5719" t="n">
        <v>5717</v>
      </c>
      <c r="B5719" t="inlineStr">
        <is>
          <t>九州</t>
        </is>
      </c>
      <c r="C5719" t="inlineStr">
        <is>
          <t>白木原変電所</t>
        </is>
      </c>
      <c r="D5719" t="inlineStr">
        <is>
          <t>福岡県</t>
        </is>
      </c>
      <c r="E5719" t="n">
        <v>66</v>
      </c>
      <c r="G5719" s="3" t="n">
        <v>33.529664</v>
      </c>
      <c r="H5719" s="3" t="n">
        <v>130.47668</v>
      </c>
      <c r="I5719" t="inlineStr">
        <is>
          <t>OSM実測</t>
        </is>
      </c>
      <c r="J5719" t="n">
        <v>61</v>
      </c>
      <c r="K5719" t="n">
        <v>61</v>
      </c>
      <c r="L5719" t="n">
        <v>-47</v>
      </c>
      <c r="M5719" t="n">
        <v>14</v>
      </c>
      <c r="N5719" t="n">
        <v>14</v>
      </c>
      <c r="O5719" t="inlineStr">
        <is>
          <t>不可 #4</t>
        </is>
      </c>
      <c r="P5719" t="inlineStr">
        <is>
          <t>なし</t>
        </is>
      </c>
      <c r="R5719" s="4">
        <f>IF(COUNT($M5719:$N5719)=0,"",IF(AND(IF($N5719&lt;&gt;"",$N5719,$M5719)&lt;=0,$O5719&lt;&gt;"可"),"警告",""))</f>
        <v/>
      </c>
      <c r="S5719" s="4">
        <f>IF(COUNT($M5719:$N5719)=0,0,IF(IF($N5719&lt;&gt;"",$N5719,$M5719)&gt;=スコアリング基準!$B$20,スコアリング基準!$C$20,IF(IF($N5719&lt;&gt;"",$N5719,$M5719)&gt;=スコアリング基準!$B$21,スコアリング基準!$C$21,IF(IF($N5719&lt;&gt;"",$N5719,$M5719)&gt;0,スコアリング基準!$C$22,0))))</f>
        <v/>
      </c>
      <c r="T5719" s="4">
        <f>IF($O5719="可",スコアリング基準!$C$23,0)</f>
        <v/>
      </c>
      <c r="U5719" s="4">
        <f>IF(OR(COUNT($K5719:$L5719)&lt;2,$K5719=0),0,IF(ABS($L5719)/$K5719&lt;=スコアリング基準!$B$24,スコアリング基準!$C$24,IF(ABS($L5719)/$K5719&lt;=スコアリング基準!$B$25,スコアリング基準!$C$25,IF(ABS($L5719)/$K5719&lt;=スコアリング基準!$B$26,スコアリング基準!$C$26,0))))</f>
        <v/>
      </c>
      <c r="V5719" s="4">
        <f>IF($P5719="なし",スコアリング基準!$C$27,0)</f>
        <v/>
      </c>
      <c r="W5719" s="4">
        <f>IF($F5719="",0,IF(ISNUMBER($F5719),IF($F5719&lt;=スコアリング基準!$B$28,スコアリング基準!$C$28,スコアリング基準!$C$29),0))</f>
        <v/>
      </c>
      <c r="X5719" s="4">
        <f>IFERROR(VLOOKUP($B5719,スコアリング基準!$A$36:$B$46,2,FALSE),0)</f>
        <v/>
      </c>
      <c r="Y5719" s="4">
        <f>SUM($S5719:$X5719)</f>
        <v/>
      </c>
      <c r="Z5719" s="4">
        <f>IF(COUNT($M5719:$N5719)=0,"データ無",IF($Y5719&gt;=スコアリング基準!$B$30,"S",IF($Y5719&gt;=スコアリング基準!$B$31,"A",IF($Y5719&gt;=スコアリング基準!$B$32,"B","C"))))</f>
        <v/>
      </c>
      <c r="AA5719">
        <f>IFERROR(INDEX(実績DB!$I$3:$I$104,MATCH($B5719&amp;$C5719,実績DB!$J$3:$J$104,0)),"")</f>
        <v/>
      </c>
    </row>
    <row r="5720">
      <c r="A5720" t="n">
        <v>5718</v>
      </c>
      <c r="B5720" t="inlineStr">
        <is>
          <t>九州</t>
        </is>
      </c>
      <c r="C5720" t="inlineStr">
        <is>
          <t>白石変電所</t>
        </is>
      </c>
      <c r="D5720" t="inlineStr">
        <is>
          <t>佐賀県</t>
        </is>
      </c>
      <c r="E5720" t="n">
        <v>66</v>
      </c>
      <c r="G5720" s="3" t="n">
        <v>33.181044</v>
      </c>
      <c r="H5720" s="3" t="n">
        <v>130.130505</v>
      </c>
      <c r="I5720" t="inlineStr">
        <is>
          <t>OSM実測</t>
        </is>
      </c>
      <c r="J5720" t="n">
        <v>38</v>
      </c>
      <c r="K5720" t="n">
        <v>38</v>
      </c>
      <c r="L5720" t="n">
        <v>-25</v>
      </c>
      <c r="M5720" t="n">
        <v>13</v>
      </c>
      <c r="N5720" t="n">
        <v>0</v>
      </c>
      <c r="O5720" t="inlineStr">
        <is>
          <t>不可 #4</t>
        </is>
      </c>
      <c r="P5720" t="inlineStr">
        <is>
          <t>有り</t>
        </is>
      </c>
      <c r="R5720" s="4">
        <f>IF(COUNT($M5720:$N5720)=0,"",IF(AND(IF($N5720&lt;&gt;"",$N5720,$M5720)&lt;=0,$O5720&lt;&gt;"可"),"警告",""))</f>
        <v/>
      </c>
      <c r="S5720" s="4">
        <f>IF(COUNT($M5720:$N5720)=0,0,IF(IF($N5720&lt;&gt;"",$N5720,$M5720)&gt;=スコアリング基準!$B$20,スコアリング基準!$C$20,IF(IF($N5720&lt;&gt;"",$N5720,$M5720)&gt;=スコアリング基準!$B$21,スコアリング基準!$C$21,IF(IF($N5720&lt;&gt;"",$N5720,$M5720)&gt;0,スコアリング基準!$C$22,0))))</f>
        <v/>
      </c>
      <c r="T5720" s="4">
        <f>IF($O5720="可",スコアリング基準!$C$23,0)</f>
        <v/>
      </c>
      <c r="U5720" s="4">
        <f>IF(OR(COUNT($K5720:$L5720)&lt;2,$K5720=0),0,IF(ABS($L5720)/$K5720&lt;=スコアリング基準!$B$24,スコアリング基準!$C$24,IF(ABS($L5720)/$K5720&lt;=スコアリング基準!$B$25,スコアリング基準!$C$25,IF(ABS($L5720)/$K5720&lt;=スコアリング基準!$B$26,スコアリング基準!$C$26,0))))</f>
        <v/>
      </c>
      <c r="V5720" s="4">
        <f>IF($P5720="なし",スコアリング基準!$C$27,0)</f>
        <v/>
      </c>
      <c r="W5720" s="4">
        <f>IF($F5720="",0,IF(ISNUMBER($F5720),IF($F5720&lt;=スコアリング基準!$B$28,スコアリング基準!$C$28,スコアリング基準!$C$29),0))</f>
        <v/>
      </c>
      <c r="X5720" s="4">
        <f>IFERROR(VLOOKUP($B5720,スコアリング基準!$A$36:$B$46,2,FALSE),0)</f>
        <v/>
      </c>
      <c r="Y5720" s="4">
        <f>SUM($S5720:$X5720)</f>
        <v/>
      </c>
      <c r="Z5720" s="4">
        <f>IF(COUNT($M5720:$N5720)=0,"データ無",IF($Y5720&gt;=スコアリング基準!$B$30,"S",IF($Y5720&gt;=スコアリング基準!$B$31,"A",IF($Y5720&gt;=スコアリング基準!$B$32,"B","C"))))</f>
        <v/>
      </c>
      <c r="AA5720">
        <f>IFERROR(INDEX(実績DB!$I$3:$I$104,MATCH($B5720&amp;$C5720,実績DB!$J$3:$J$104,0)),"")</f>
        <v/>
      </c>
    </row>
    <row r="5721">
      <c r="A5721" t="n">
        <v>5719</v>
      </c>
      <c r="B5721" t="inlineStr">
        <is>
          <t>九州</t>
        </is>
      </c>
      <c r="C5721" t="inlineStr">
        <is>
          <t>白鳥変電所</t>
        </is>
      </c>
      <c r="D5721" t="inlineStr">
        <is>
          <t>福岡県</t>
        </is>
      </c>
      <c r="E5721" t="n">
        <v>66</v>
      </c>
      <c r="G5721" s="3" t="n">
        <v>33.637659</v>
      </c>
      <c r="H5721" s="3" t="n">
        <v>130.814928</v>
      </c>
      <c r="I5721" t="inlineStr">
        <is>
          <t>OSM実測</t>
        </is>
      </c>
      <c r="J5721" t="n">
        <v>19</v>
      </c>
      <c r="K5721" t="n">
        <v>19</v>
      </c>
      <c r="L5721" t="n">
        <v>-16</v>
      </c>
      <c r="M5721" t="n">
        <v>3</v>
      </c>
      <c r="N5721" t="n">
        <v>0</v>
      </c>
      <c r="O5721" t="inlineStr">
        <is>
          <t>不可 #4</t>
        </is>
      </c>
      <c r="P5721" t="inlineStr">
        <is>
          <t>有り</t>
        </is>
      </c>
      <c r="R5721" s="4">
        <f>IF(COUNT($M5721:$N5721)=0,"",IF(AND(IF($N5721&lt;&gt;"",$N5721,$M5721)&lt;=0,$O5721&lt;&gt;"可"),"警告",""))</f>
        <v/>
      </c>
      <c r="S5721" s="4">
        <f>IF(COUNT($M5721:$N5721)=0,0,IF(IF($N5721&lt;&gt;"",$N5721,$M5721)&gt;=スコアリング基準!$B$20,スコアリング基準!$C$20,IF(IF($N5721&lt;&gt;"",$N5721,$M5721)&gt;=スコアリング基準!$B$21,スコアリング基準!$C$21,IF(IF($N5721&lt;&gt;"",$N5721,$M5721)&gt;0,スコアリング基準!$C$22,0))))</f>
        <v/>
      </c>
      <c r="T5721" s="4">
        <f>IF($O5721="可",スコアリング基準!$C$23,0)</f>
        <v/>
      </c>
      <c r="U5721" s="4">
        <f>IF(OR(COUNT($K5721:$L5721)&lt;2,$K5721=0),0,IF(ABS($L5721)/$K5721&lt;=スコアリング基準!$B$24,スコアリング基準!$C$24,IF(ABS($L5721)/$K5721&lt;=スコアリング基準!$B$25,スコアリング基準!$C$25,IF(ABS($L5721)/$K5721&lt;=スコアリング基準!$B$26,スコアリング基準!$C$26,0))))</f>
        <v/>
      </c>
      <c r="V5721" s="4">
        <f>IF($P5721="なし",スコアリング基準!$C$27,0)</f>
        <v/>
      </c>
      <c r="W5721" s="4">
        <f>IF($F5721="",0,IF(ISNUMBER($F5721),IF($F5721&lt;=スコアリング基準!$B$28,スコアリング基準!$C$28,スコアリング基準!$C$29),0))</f>
        <v/>
      </c>
      <c r="X5721" s="4">
        <f>IFERROR(VLOOKUP($B5721,スコアリング基準!$A$36:$B$46,2,FALSE),0)</f>
        <v/>
      </c>
      <c r="Y5721" s="4">
        <f>SUM($S5721:$X5721)</f>
        <v/>
      </c>
      <c r="Z5721" s="4">
        <f>IF(COUNT($M5721:$N5721)=0,"データ無",IF($Y5721&gt;=スコアリング基準!$B$30,"S",IF($Y5721&gt;=スコアリング基準!$B$31,"A",IF($Y5721&gt;=スコアリング基準!$B$32,"B","C"))))</f>
        <v/>
      </c>
      <c r="AA5721">
        <f>IFERROR(INDEX(実績DB!$I$3:$I$104,MATCH($B5721&amp;$C5721,実績DB!$J$3:$J$104,0)),"")</f>
        <v/>
      </c>
    </row>
    <row r="5722">
      <c r="A5722" t="n">
        <v>5720</v>
      </c>
      <c r="B5722" t="inlineStr">
        <is>
          <t>九州</t>
        </is>
      </c>
      <c r="C5722" t="inlineStr">
        <is>
          <t>百道変電所</t>
        </is>
      </c>
      <c r="D5722" t="inlineStr">
        <is>
          <t>福岡県</t>
        </is>
      </c>
      <c r="E5722" t="n">
        <v>66</v>
      </c>
      <c r="G5722" s="3" t="n">
        <v>33.588314</v>
      </c>
      <c r="H5722" s="3" t="n">
        <v>130.345024</v>
      </c>
      <c r="I5722" t="inlineStr">
        <is>
          <t>OSM実測</t>
        </is>
      </c>
      <c r="J5722" t="n">
        <v>76</v>
      </c>
      <c r="K5722" t="n">
        <v>76</v>
      </c>
      <c r="L5722" t="n">
        <v>14</v>
      </c>
      <c r="O5722" t="inlineStr">
        <is>
          <t>不可 #4</t>
        </is>
      </c>
      <c r="P5722" t="inlineStr">
        <is>
          <t>なし</t>
        </is>
      </c>
      <c r="R5722" s="4">
        <f>IF(COUNT($M5722:$N5722)=0,"",IF(AND(IF($N5722&lt;&gt;"",$N5722,$M5722)&lt;=0,$O5722&lt;&gt;"可"),"警告",""))</f>
        <v/>
      </c>
      <c r="S5722" s="4">
        <f>IF(COUNT($M5722:$N5722)=0,0,IF(IF($N5722&lt;&gt;"",$N5722,$M5722)&gt;=スコアリング基準!$B$20,スコアリング基準!$C$20,IF(IF($N5722&lt;&gt;"",$N5722,$M5722)&gt;=スコアリング基準!$B$21,スコアリング基準!$C$21,IF(IF($N5722&lt;&gt;"",$N5722,$M5722)&gt;0,スコアリング基準!$C$22,0))))</f>
        <v/>
      </c>
      <c r="T5722" s="4">
        <f>IF($O5722="可",スコアリング基準!$C$23,0)</f>
        <v/>
      </c>
      <c r="U5722" s="4">
        <f>IF(OR(COUNT($K5722:$L5722)&lt;2,$K5722=0),0,IF(ABS($L5722)/$K5722&lt;=スコアリング基準!$B$24,スコアリング基準!$C$24,IF(ABS($L5722)/$K5722&lt;=スコアリング基準!$B$25,スコアリング基準!$C$25,IF(ABS($L5722)/$K5722&lt;=スコアリング基準!$B$26,スコアリング基準!$C$26,0))))</f>
        <v/>
      </c>
      <c r="V5722" s="4">
        <f>IF($P5722="なし",スコアリング基準!$C$27,0)</f>
        <v/>
      </c>
      <c r="W5722" s="4">
        <f>IF($F5722="",0,IF(ISNUMBER($F5722),IF($F5722&lt;=スコアリング基準!$B$28,スコアリング基準!$C$28,スコアリング基準!$C$29),0))</f>
        <v/>
      </c>
      <c r="X5722" s="4">
        <f>IFERROR(VLOOKUP($B5722,スコアリング基準!$A$36:$B$46,2,FALSE),0)</f>
        <v/>
      </c>
      <c r="Y5722" s="4">
        <f>SUM($S5722:$X5722)</f>
        <v/>
      </c>
      <c r="Z5722" s="4">
        <f>IF(COUNT($M5722:$N5722)=0,"データ無",IF($Y5722&gt;=スコアリング基準!$B$30,"S",IF($Y5722&gt;=スコアリング基準!$B$31,"A",IF($Y5722&gt;=スコアリング基準!$B$32,"B","C"))))</f>
        <v/>
      </c>
      <c r="AA5722">
        <f>IFERROR(INDEX(実績DB!$I$3:$I$104,MATCH($B5722&amp;$C5722,実績DB!$J$3:$J$104,0)),"")</f>
        <v/>
      </c>
    </row>
    <row r="5723">
      <c r="A5723" t="n">
        <v>5721</v>
      </c>
      <c r="B5723" t="inlineStr">
        <is>
          <t>九州</t>
        </is>
      </c>
      <c r="C5723" t="inlineStr">
        <is>
          <t>直方変電所</t>
        </is>
      </c>
      <c r="D5723" t="inlineStr">
        <is>
          <t>福岡県</t>
        </is>
      </c>
      <c r="E5723" t="n">
        <v>66</v>
      </c>
      <c r="G5723" s="3" t="n">
        <v>33.73116</v>
      </c>
      <c r="H5723" s="3" t="n">
        <v>130.717953</v>
      </c>
      <c r="I5723" t="inlineStr">
        <is>
          <t>OSM実測</t>
        </is>
      </c>
      <c r="J5723" t="n">
        <v>66</v>
      </c>
      <c r="K5723" t="n">
        <v>66</v>
      </c>
      <c r="L5723" t="n">
        <v>-61</v>
      </c>
      <c r="M5723" t="n">
        <v>5</v>
      </c>
      <c r="N5723" t="n">
        <v>0</v>
      </c>
      <c r="O5723" t="inlineStr">
        <is>
          <t>不可 #4</t>
        </is>
      </c>
      <c r="P5723" t="inlineStr">
        <is>
          <t>有り</t>
        </is>
      </c>
      <c r="R5723" s="4">
        <f>IF(COUNT($M5723:$N5723)=0,"",IF(AND(IF($N5723&lt;&gt;"",$N5723,$M5723)&lt;=0,$O5723&lt;&gt;"可"),"警告",""))</f>
        <v/>
      </c>
      <c r="S5723" s="4">
        <f>IF(COUNT($M5723:$N5723)=0,0,IF(IF($N5723&lt;&gt;"",$N5723,$M5723)&gt;=スコアリング基準!$B$20,スコアリング基準!$C$20,IF(IF($N5723&lt;&gt;"",$N5723,$M5723)&gt;=スコアリング基準!$B$21,スコアリング基準!$C$21,IF(IF($N5723&lt;&gt;"",$N5723,$M5723)&gt;0,スコアリング基準!$C$22,0))))</f>
        <v/>
      </c>
      <c r="T5723" s="4">
        <f>IF($O5723="可",スコアリング基準!$C$23,0)</f>
        <v/>
      </c>
      <c r="U5723" s="4">
        <f>IF(OR(COUNT($K5723:$L5723)&lt;2,$K5723=0),0,IF(ABS($L5723)/$K5723&lt;=スコアリング基準!$B$24,スコアリング基準!$C$24,IF(ABS($L5723)/$K5723&lt;=スコアリング基準!$B$25,スコアリング基準!$C$25,IF(ABS($L5723)/$K5723&lt;=スコアリング基準!$B$26,スコアリング基準!$C$26,0))))</f>
        <v/>
      </c>
      <c r="V5723" s="4">
        <f>IF($P5723="なし",スコアリング基準!$C$27,0)</f>
        <v/>
      </c>
      <c r="W5723" s="4">
        <f>IF($F5723="",0,IF(ISNUMBER($F5723),IF($F5723&lt;=スコアリング基準!$B$28,スコアリング基準!$C$28,スコアリング基準!$C$29),0))</f>
        <v/>
      </c>
      <c r="X5723" s="4">
        <f>IFERROR(VLOOKUP($B5723,スコアリング基準!$A$36:$B$46,2,FALSE),0)</f>
        <v/>
      </c>
      <c r="Y5723" s="4">
        <f>SUM($S5723:$X5723)</f>
        <v/>
      </c>
      <c r="Z5723" s="4">
        <f>IF(COUNT($M5723:$N5723)=0,"データ無",IF($Y5723&gt;=スコアリング基準!$B$30,"S",IF($Y5723&gt;=スコアリング基準!$B$31,"A",IF($Y5723&gt;=スコアリング基準!$B$32,"B","C"))))</f>
        <v/>
      </c>
      <c r="AA5723">
        <f>IFERROR(INDEX(実績DB!$I$3:$I$104,MATCH($B5723&amp;$C5723,実績DB!$J$3:$J$104,0)),"")</f>
        <v/>
      </c>
    </row>
    <row r="5724">
      <c r="A5724" t="n">
        <v>5722</v>
      </c>
      <c r="B5724" t="inlineStr">
        <is>
          <t>九州</t>
        </is>
      </c>
      <c r="C5724" t="inlineStr">
        <is>
          <t>矢部変電所</t>
        </is>
      </c>
      <c r="D5724" t="inlineStr">
        <is>
          <t>熊本県</t>
        </is>
      </c>
      <c r="E5724" t="n">
        <v>66</v>
      </c>
      <c r="G5724" s="3" t="n">
        <v>32.67974</v>
      </c>
      <c r="H5724" s="3" t="n">
        <v>130.984566</v>
      </c>
      <c r="I5724" t="inlineStr">
        <is>
          <t>OSM実測</t>
        </is>
      </c>
      <c r="J5724" t="n">
        <v>28</v>
      </c>
      <c r="K5724" t="n">
        <v>28</v>
      </c>
      <c r="L5724" t="n">
        <v>-28</v>
      </c>
      <c r="M5724" t="n">
        <v>0</v>
      </c>
      <c r="N5724" t="n">
        <v>0</v>
      </c>
      <c r="O5724" t="inlineStr">
        <is>
          <t>不可 #4</t>
        </is>
      </c>
      <c r="P5724" t="inlineStr">
        <is>
          <t>有り</t>
        </is>
      </c>
      <c r="R5724" s="4">
        <f>IF(COUNT($M5724:$N5724)=0,"",IF(AND(IF($N5724&lt;&gt;"",$N5724,$M5724)&lt;=0,$O5724&lt;&gt;"可"),"警告",""))</f>
        <v/>
      </c>
      <c r="S5724" s="4">
        <f>IF(COUNT($M5724:$N5724)=0,0,IF(IF($N5724&lt;&gt;"",$N5724,$M5724)&gt;=スコアリング基準!$B$20,スコアリング基準!$C$20,IF(IF($N5724&lt;&gt;"",$N5724,$M5724)&gt;=スコアリング基準!$B$21,スコアリング基準!$C$21,IF(IF($N5724&lt;&gt;"",$N5724,$M5724)&gt;0,スコアリング基準!$C$22,0))))</f>
        <v/>
      </c>
      <c r="T5724" s="4">
        <f>IF($O5724="可",スコアリング基準!$C$23,0)</f>
        <v/>
      </c>
      <c r="U5724" s="4">
        <f>IF(OR(COUNT($K5724:$L5724)&lt;2,$K5724=0),0,IF(ABS($L5724)/$K5724&lt;=スコアリング基準!$B$24,スコアリング基準!$C$24,IF(ABS($L5724)/$K5724&lt;=スコアリング基準!$B$25,スコアリング基準!$C$25,IF(ABS($L5724)/$K5724&lt;=スコアリング基準!$B$26,スコアリング基準!$C$26,0))))</f>
        <v/>
      </c>
      <c r="V5724" s="4">
        <f>IF($P5724="なし",スコアリング基準!$C$27,0)</f>
        <v/>
      </c>
      <c r="W5724" s="4">
        <f>IF($F5724="",0,IF(ISNUMBER($F5724),IF($F5724&lt;=スコアリング基準!$B$28,スコアリング基準!$C$28,スコアリング基準!$C$29),0))</f>
        <v/>
      </c>
      <c r="X5724" s="4">
        <f>IFERROR(VLOOKUP($B5724,スコアリング基準!$A$36:$B$46,2,FALSE),0)</f>
        <v/>
      </c>
      <c r="Y5724" s="4">
        <f>SUM($S5724:$X5724)</f>
        <v/>
      </c>
      <c r="Z5724" s="4">
        <f>IF(COUNT($M5724:$N5724)=0,"データ無",IF($Y5724&gt;=スコアリング基準!$B$30,"S",IF($Y5724&gt;=スコアリング基準!$B$31,"A",IF($Y5724&gt;=スコアリング基準!$B$32,"B","C"))))</f>
        <v/>
      </c>
      <c r="AA5724">
        <f>IFERROR(INDEX(実績DB!$I$3:$I$104,MATCH($B5724&amp;$C5724,実績DB!$J$3:$J$104,0)),"")</f>
        <v/>
      </c>
    </row>
    <row r="5725">
      <c r="A5725" t="n">
        <v>5723</v>
      </c>
      <c r="B5725" t="inlineStr">
        <is>
          <t>九州</t>
        </is>
      </c>
      <c r="C5725" t="inlineStr">
        <is>
          <t>石原町変電所</t>
        </is>
      </c>
      <c r="D5725" t="inlineStr">
        <is>
          <t>福岡県</t>
        </is>
      </c>
      <c r="E5725" t="n">
        <v>66</v>
      </c>
      <c r="G5725" s="3" t="n">
        <v>33.786206</v>
      </c>
      <c r="H5725" s="3" t="n">
        <v>130.861372</v>
      </c>
      <c r="I5725" t="inlineStr">
        <is>
          <t>OSM実測</t>
        </is>
      </c>
      <c r="J5725" t="n">
        <v>14</v>
      </c>
      <c r="K5725" t="n">
        <v>14</v>
      </c>
      <c r="L5725" t="n">
        <v>-3</v>
      </c>
      <c r="M5725" t="n">
        <v>9</v>
      </c>
      <c r="N5725" t="n">
        <v>0</v>
      </c>
      <c r="O5725" t="inlineStr">
        <is>
          <t>不可 #4</t>
        </is>
      </c>
      <c r="P5725" t="inlineStr">
        <is>
          <t>有り</t>
        </is>
      </c>
      <c r="R5725" s="4">
        <f>IF(COUNT($M5725:$N5725)=0,"",IF(AND(IF($N5725&lt;&gt;"",$N5725,$M5725)&lt;=0,$O5725&lt;&gt;"可"),"警告",""))</f>
        <v/>
      </c>
      <c r="S5725" s="4">
        <f>IF(COUNT($M5725:$N5725)=0,0,IF(IF($N5725&lt;&gt;"",$N5725,$M5725)&gt;=スコアリング基準!$B$20,スコアリング基準!$C$20,IF(IF($N5725&lt;&gt;"",$N5725,$M5725)&gt;=スコアリング基準!$B$21,スコアリング基準!$C$21,IF(IF($N5725&lt;&gt;"",$N5725,$M5725)&gt;0,スコアリング基準!$C$22,0))))</f>
        <v/>
      </c>
      <c r="T5725" s="4">
        <f>IF($O5725="可",スコアリング基準!$C$23,0)</f>
        <v/>
      </c>
      <c r="U5725" s="4">
        <f>IF(OR(COUNT($K5725:$L5725)&lt;2,$K5725=0),0,IF(ABS($L5725)/$K5725&lt;=スコアリング基準!$B$24,スコアリング基準!$C$24,IF(ABS($L5725)/$K5725&lt;=スコアリング基準!$B$25,スコアリング基準!$C$25,IF(ABS($L5725)/$K5725&lt;=スコアリング基準!$B$26,スコアリング基準!$C$26,0))))</f>
        <v/>
      </c>
      <c r="V5725" s="4">
        <f>IF($P5725="なし",スコアリング基準!$C$27,0)</f>
        <v/>
      </c>
      <c r="W5725" s="4">
        <f>IF($F5725="",0,IF(ISNUMBER($F5725),IF($F5725&lt;=スコアリング基準!$B$28,スコアリング基準!$C$28,スコアリング基準!$C$29),0))</f>
        <v/>
      </c>
      <c r="X5725" s="4">
        <f>IFERROR(VLOOKUP($B5725,スコアリング基準!$A$36:$B$46,2,FALSE),0)</f>
        <v/>
      </c>
      <c r="Y5725" s="4">
        <f>SUM($S5725:$X5725)</f>
        <v/>
      </c>
      <c r="Z5725" s="4">
        <f>IF(COUNT($M5725:$N5725)=0,"データ無",IF($Y5725&gt;=スコアリング基準!$B$30,"S",IF($Y5725&gt;=スコアリング基準!$B$31,"A",IF($Y5725&gt;=スコアリング基準!$B$32,"B","C"))))</f>
        <v/>
      </c>
      <c r="AA5725">
        <f>IFERROR(INDEX(実績DB!$I$3:$I$104,MATCH($B5725&amp;$C5725,実績DB!$J$3:$J$104,0)),"")</f>
        <v/>
      </c>
    </row>
    <row r="5726">
      <c r="A5726" t="n">
        <v>5724</v>
      </c>
      <c r="B5726" t="inlineStr">
        <is>
          <t>九州</t>
        </is>
      </c>
      <c r="C5726" t="inlineStr">
        <is>
          <t>石垣変電所</t>
        </is>
      </c>
      <c r="D5726" t="inlineStr">
        <is>
          <t>大分県</t>
        </is>
      </c>
      <c r="E5726" t="n">
        <v>66</v>
      </c>
      <c r="G5726" s="3" t="n">
        <v>33.295184</v>
      </c>
      <c r="H5726" s="3" t="n">
        <v>131.501519</v>
      </c>
      <c r="I5726" t="inlineStr">
        <is>
          <t>OSM実測</t>
        </is>
      </c>
      <c r="J5726" t="n">
        <v>57</v>
      </c>
      <c r="K5726" t="n">
        <v>57</v>
      </c>
      <c r="L5726" t="n">
        <v>-29</v>
      </c>
      <c r="M5726" t="n">
        <v>28</v>
      </c>
      <c r="N5726" t="n">
        <v>0</v>
      </c>
      <c r="O5726" t="inlineStr">
        <is>
          <t>不可 #4</t>
        </is>
      </c>
      <c r="P5726" t="inlineStr">
        <is>
          <t>有り</t>
        </is>
      </c>
      <c r="R5726" s="4">
        <f>IF(COUNT($M5726:$N5726)=0,"",IF(AND(IF($N5726&lt;&gt;"",$N5726,$M5726)&lt;=0,$O5726&lt;&gt;"可"),"警告",""))</f>
        <v/>
      </c>
      <c r="S5726" s="4">
        <f>IF(COUNT($M5726:$N5726)=0,0,IF(IF($N5726&lt;&gt;"",$N5726,$M5726)&gt;=スコアリング基準!$B$20,スコアリング基準!$C$20,IF(IF($N5726&lt;&gt;"",$N5726,$M5726)&gt;=スコアリング基準!$B$21,スコアリング基準!$C$21,IF(IF($N5726&lt;&gt;"",$N5726,$M5726)&gt;0,スコアリング基準!$C$22,0))))</f>
        <v/>
      </c>
      <c r="T5726" s="4">
        <f>IF($O5726="可",スコアリング基準!$C$23,0)</f>
        <v/>
      </c>
      <c r="U5726" s="4">
        <f>IF(OR(COUNT($K5726:$L5726)&lt;2,$K5726=0),0,IF(ABS($L5726)/$K5726&lt;=スコアリング基準!$B$24,スコアリング基準!$C$24,IF(ABS($L5726)/$K5726&lt;=スコアリング基準!$B$25,スコアリング基準!$C$25,IF(ABS($L5726)/$K5726&lt;=スコアリング基準!$B$26,スコアリング基準!$C$26,0))))</f>
        <v/>
      </c>
      <c r="V5726" s="4">
        <f>IF($P5726="なし",スコアリング基準!$C$27,0)</f>
        <v/>
      </c>
      <c r="W5726" s="4">
        <f>IF($F5726="",0,IF(ISNUMBER($F5726),IF($F5726&lt;=スコアリング基準!$B$28,スコアリング基準!$C$28,スコアリング基準!$C$29),0))</f>
        <v/>
      </c>
      <c r="X5726" s="4">
        <f>IFERROR(VLOOKUP($B5726,スコアリング基準!$A$36:$B$46,2,FALSE),0)</f>
        <v/>
      </c>
      <c r="Y5726" s="4">
        <f>SUM($S5726:$X5726)</f>
        <v/>
      </c>
      <c r="Z5726" s="4">
        <f>IF(COUNT($M5726:$N5726)=0,"データ無",IF($Y5726&gt;=スコアリング基準!$B$30,"S",IF($Y5726&gt;=スコアリング基準!$B$31,"A",IF($Y5726&gt;=スコアリング基準!$B$32,"B","C"))))</f>
        <v/>
      </c>
      <c r="AA5726">
        <f>IFERROR(INDEX(実績DB!$I$3:$I$104,MATCH($B5726&amp;$C5726,実績DB!$J$3:$J$104,0)),"")</f>
        <v/>
      </c>
    </row>
    <row r="5727">
      <c r="A5727" t="n">
        <v>5725</v>
      </c>
      <c r="B5727" t="inlineStr">
        <is>
          <t>九州</t>
        </is>
      </c>
      <c r="C5727" t="inlineStr">
        <is>
          <t>砂津変電所</t>
        </is>
      </c>
      <c r="D5727" t="inlineStr">
        <is>
          <t>福岡県</t>
        </is>
      </c>
      <c r="E5727" t="n">
        <v>66</v>
      </c>
      <c r="G5727" s="3" t="n">
        <v>33.883418</v>
      </c>
      <c r="H5727" s="3" t="n">
        <v>130.890184</v>
      </c>
      <c r="I5727" t="inlineStr">
        <is>
          <t>OSM実測</t>
        </is>
      </c>
      <c r="J5727" t="n">
        <v>76</v>
      </c>
      <c r="K5727" t="n">
        <v>76</v>
      </c>
      <c r="L5727" t="n">
        <v>-57</v>
      </c>
      <c r="M5727" t="n">
        <v>19</v>
      </c>
      <c r="N5727" t="n">
        <v>0</v>
      </c>
      <c r="O5727" t="inlineStr">
        <is>
          <t>不可 #4</t>
        </is>
      </c>
      <c r="P5727" t="inlineStr">
        <is>
          <t>有り</t>
        </is>
      </c>
      <c r="R5727" s="4">
        <f>IF(COUNT($M5727:$N5727)=0,"",IF(AND(IF($N5727&lt;&gt;"",$N5727,$M5727)&lt;=0,$O5727&lt;&gt;"可"),"警告",""))</f>
        <v/>
      </c>
      <c r="S5727" s="4">
        <f>IF(COUNT($M5727:$N5727)=0,0,IF(IF($N5727&lt;&gt;"",$N5727,$M5727)&gt;=スコアリング基準!$B$20,スコアリング基準!$C$20,IF(IF($N5727&lt;&gt;"",$N5727,$M5727)&gt;=スコアリング基準!$B$21,スコアリング基準!$C$21,IF(IF($N5727&lt;&gt;"",$N5727,$M5727)&gt;0,スコアリング基準!$C$22,0))))</f>
        <v/>
      </c>
      <c r="T5727" s="4">
        <f>IF($O5727="可",スコアリング基準!$C$23,0)</f>
        <v/>
      </c>
      <c r="U5727" s="4">
        <f>IF(OR(COUNT($K5727:$L5727)&lt;2,$K5727=0),0,IF(ABS($L5727)/$K5727&lt;=スコアリング基準!$B$24,スコアリング基準!$C$24,IF(ABS($L5727)/$K5727&lt;=スコアリング基準!$B$25,スコアリング基準!$C$25,IF(ABS($L5727)/$K5727&lt;=スコアリング基準!$B$26,スコアリング基準!$C$26,0))))</f>
        <v/>
      </c>
      <c r="V5727" s="4">
        <f>IF($P5727="なし",スコアリング基準!$C$27,0)</f>
        <v/>
      </c>
      <c r="W5727" s="4">
        <f>IF($F5727="",0,IF(ISNUMBER($F5727),IF($F5727&lt;=スコアリング基準!$B$28,スコアリング基準!$C$28,スコアリング基準!$C$29),0))</f>
        <v/>
      </c>
      <c r="X5727" s="4">
        <f>IFERROR(VLOOKUP($B5727,スコアリング基準!$A$36:$B$46,2,FALSE),0)</f>
        <v/>
      </c>
      <c r="Y5727" s="4">
        <f>SUM($S5727:$X5727)</f>
        <v/>
      </c>
      <c r="Z5727" s="4">
        <f>IF(COUNT($M5727:$N5727)=0,"データ無",IF($Y5727&gt;=スコアリング基準!$B$30,"S",IF($Y5727&gt;=スコアリング基準!$B$31,"A",IF($Y5727&gt;=スコアリング基準!$B$32,"B","C"))))</f>
        <v/>
      </c>
      <c r="AA5727">
        <f>IFERROR(INDEX(実績DB!$I$3:$I$104,MATCH($B5727&amp;$C5727,実績DB!$J$3:$J$104,0)),"")</f>
        <v/>
      </c>
    </row>
    <row r="5728">
      <c r="A5728" t="n">
        <v>5726</v>
      </c>
      <c r="B5728" t="inlineStr">
        <is>
          <t>九州</t>
        </is>
      </c>
      <c r="C5728" t="inlineStr">
        <is>
          <t>福江変電所</t>
        </is>
      </c>
      <c r="D5728" t="inlineStr">
        <is>
          <t>長崎県</t>
        </is>
      </c>
      <c r="E5728" t="n">
        <v>66</v>
      </c>
      <c r="G5728" s="3" t="n">
        <v>32.690789</v>
      </c>
      <c r="H5728" s="3" t="n">
        <v>128.848191</v>
      </c>
      <c r="I5728" t="inlineStr">
        <is>
          <t>OSM実測</t>
        </is>
      </c>
      <c r="J5728" t="n">
        <v>38</v>
      </c>
      <c r="K5728" t="n">
        <v>38</v>
      </c>
      <c r="L5728" t="n">
        <v>-23</v>
      </c>
      <c r="M5728" t="n">
        <v>10</v>
      </c>
      <c r="N5728" t="n">
        <v>0</v>
      </c>
      <c r="O5728" t="inlineStr">
        <is>
          <t>不可 #4</t>
        </is>
      </c>
      <c r="P5728" t="inlineStr">
        <is>
          <t>有り</t>
        </is>
      </c>
      <c r="R5728" s="4">
        <f>IF(COUNT($M5728:$N5728)=0,"",IF(AND(IF($N5728&lt;&gt;"",$N5728,$M5728)&lt;=0,$O5728&lt;&gt;"可"),"警告",""))</f>
        <v/>
      </c>
      <c r="S5728" s="4">
        <f>IF(COUNT($M5728:$N5728)=0,0,IF(IF($N5728&lt;&gt;"",$N5728,$M5728)&gt;=スコアリング基準!$B$20,スコアリング基準!$C$20,IF(IF($N5728&lt;&gt;"",$N5728,$M5728)&gt;=スコアリング基準!$B$21,スコアリング基準!$C$21,IF(IF($N5728&lt;&gt;"",$N5728,$M5728)&gt;0,スコアリング基準!$C$22,0))))</f>
        <v/>
      </c>
      <c r="T5728" s="4">
        <f>IF($O5728="可",スコアリング基準!$C$23,0)</f>
        <v/>
      </c>
      <c r="U5728" s="4">
        <f>IF(OR(COUNT($K5728:$L5728)&lt;2,$K5728=0),0,IF(ABS($L5728)/$K5728&lt;=スコアリング基準!$B$24,スコアリング基準!$C$24,IF(ABS($L5728)/$K5728&lt;=スコアリング基準!$B$25,スコアリング基準!$C$25,IF(ABS($L5728)/$K5728&lt;=スコアリング基準!$B$26,スコアリング基準!$C$26,0))))</f>
        <v/>
      </c>
      <c r="V5728" s="4">
        <f>IF($P5728="なし",スコアリング基準!$C$27,0)</f>
        <v/>
      </c>
      <c r="W5728" s="4">
        <f>IF($F5728="",0,IF(ISNUMBER($F5728),IF($F5728&lt;=スコアリング基準!$B$28,スコアリング基準!$C$28,スコアリング基準!$C$29),0))</f>
        <v/>
      </c>
      <c r="X5728" s="4">
        <f>IFERROR(VLOOKUP($B5728,スコアリング基準!$A$36:$B$46,2,FALSE),0)</f>
        <v/>
      </c>
      <c r="Y5728" s="4">
        <f>SUM($S5728:$X5728)</f>
        <v/>
      </c>
      <c r="Z5728" s="4">
        <f>IF(COUNT($M5728:$N5728)=0,"データ無",IF($Y5728&gt;=スコアリング基準!$B$30,"S",IF($Y5728&gt;=スコアリング基準!$B$31,"A",IF($Y5728&gt;=スコアリング基準!$B$32,"B","C"))))</f>
        <v/>
      </c>
      <c r="AA5728">
        <f>IFERROR(INDEX(実績DB!$I$3:$I$104,MATCH($B5728&amp;$C5728,実績DB!$J$3:$J$104,0)),"")</f>
        <v/>
      </c>
    </row>
    <row r="5729">
      <c r="A5729" t="n">
        <v>5727</v>
      </c>
      <c r="B5729" t="inlineStr">
        <is>
          <t>九州</t>
        </is>
      </c>
      <c r="C5729" t="inlineStr">
        <is>
          <t>福陵変電所</t>
        </is>
      </c>
      <c r="D5729" t="inlineStr">
        <is>
          <t>福岡県</t>
        </is>
      </c>
      <c r="E5729" t="n">
        <v>66</v>
      </c>
      <c r="G5729" s="3" t="n">
        <v>33.574081</v>
      </c>
      <c r="H5729" s="3" t="n">
        <v>130.3508</v>
      </c>
      <c r="I5729" t="inlineStr">
        <is>
          <t>OSM実測</t>
        </is>
      </c>
      <c r="J5729" t="n">
        <v>66</v>
      </c>
      <c r="K5729" t="n">
        <v>66</v>
      </c>
      <c r="L5729" t="n">
        <v>-47</v>
      </c>
      <c r="M5729" t="n">
        <v>19</v>
      </c>
      <c r="N5729" t="n">
        <v>19</v>
      </c>
      <c r="O5729" t="inlineStr">
        <is>
          <t>不可 #4</t>
        </is>
      </c>
      <c r="P5729" t="inlineStr">
        <is>
          <t>なし</t>
        </is>
      </c>
      <c r="R5729" s="4">
        <f>IF(COUNT($M5729:$N5729)=0,"",IF(AND(IF($N5729&lt;&gt;"",$N5729,$M5729)&lt;=0,$O5729&lt;&gt;"可"),"警告",""))</f>
        <v/>
      </c>
      <c r="S5729" s="4">
        <f>IF(COUNT($M5729:$N5729)=0,0,IF(IF($N5729&lt;&gt;"",$N5729,$M5729)&gt;=スコアリング基準!$B$20,スコアリング基準!$C$20,IF(IF($N5729&lt;&gt;"",$N5729,$M5729)&gt;=スコアリング基準!$B$21,スコアリング基準!$C$21,IF(IF($N5729&lt;&gt;"",$N5729,$M5729)&gt;0,スコアリング基準!$C$22,0))))</f>
        <v/>
      </c>
      <c r="T5729" s="4">
        <f>IF($O5729="可",スコアリング基準!$C$23,0)</f>
        <v/>
      </c>
      <c r="U5729" s="4">
        <f>IF(OR(COUNT($K5729:$L5729)&lt;2,$K5729=0),0,IF(ABS($L5729)/$K5729&lt;=スコアリング基準!$B$24,スコアリング基準!$C$24,IF(ABS($L5729)/$K5729&lt;=スコアリング基準!$B$25,スコアリング基準!$C$25,IF(ABS($L5729)/$K5729&lt;=スコアリング基準!$B$26,スコアリング基準!$C$26,0))))</f>
        <v/>
      </c>
      <c r="V5729" s="4">
        <f>IF($P5729="なし",スコアリング基準!$C$27,0)</f>
        <v/>
      </c>
      <c r="W5729" s="4">
        <f>IF($F5729="",0,IF(ISNUMBER($F5729),IF($F5729&lt;=スコアリング基準!$B$28,スコアリング基準!$C$28,スコアリング基準!$C$29),0))</f>
        <v/>
      </c>
      <c r="X5729" s="4">
        <f>IFERROR(VLOOKUP($B5729,スコアリング基準!$A$36:$B$46,2,FALSE),0)</f>
        <v/>
      </c>
      <c r="Y5729" s="4">
        <f>SUM($S5729:$X5729)</f>
        <v/>
      </c>
      <c r="Z5729" s="4">
        <f>IF(COUNT($M5729:$N5729)=0,"データ無",IF($Y5729&gt;=スコアリング基準!$B$30,"S",IF($Y5729&gt;=スコアリング基準!$B$31,"A",IF($Y5729&gt;=スコアリング基準!$B$32,"B","C"))))</f>
        <v/>
      </c>
      <c r="AA5729">
        <f>IFERROR(INDEX(実績DB!$I$3:$I$104,MATCH($B5729&amp;$C5729,実績DB!$J$3:$J$104,0)),"")</f>
        <v/>
      </c>
    </row>
    <row r="5730">
      <c r="A5730" t="n">
        <v>5728</v>
      </c>
      <c r="B5730" t="inlineStr">
        <is>
          <t>九州</t>
        </is>
      </c>
      <c r="C5730" t="inlineStr">
        <is>
          <t>穴生変電所</t>
        </is>
      </c>
      <c r="D5730" t="inlineStr">
        <is>
          <t>福岡県</t>
        </is>
      </c>
      <c r="E5730" t="n">
        <v>66</v>
      </c>
      <c r="G5730" s="3" t="n">
        <v>33.854473</v>
      </c>
      <c r="H5730" s="3" t="n">
        <v>130.743426</v>
      </c>
      <c r="I5730" t="inlineStr">
        <is>
          <t>OSM実測</t>
        </is>
      </c>
      <c r="J5730" t="n">
        <v>38</v>
      </c>
      <c r="K5730" t="n">
        <v>38</v>
      </c>
      <c r="L5730" t="n">
        <v>-19</v>
      </c>
      <c r="M5730" t="n">
        <v>19</v>
      </c>
      <c r="N5730" t="n">
        <v>0</v>
      </c>
      <c r="O5730" t="inlineStr">
        <is>
          <t>不可 #4</t>
        </is>
      </c>
      <c r="P5730" t="inlineStr">
        <is>
          <t>有り</t>
        </is>
      </c>
      <c r="R5730" s="4">
        <f>IF(COUNT($M5730:$N5730)=0,"",IF(AND(IF($N5730&lt;&gt;"",$N5730,$M5730)&lt;=0,$O5730&lt;&gt;"可"),"警告",""))</f>
        <v/>
      </c>
      <c r="S5730" s="4">
        <f>IF(COUNT($M5730:$N5730)=0,0,IF(IF($N5730&lt;&gt;"",$N5730,$M5730)&gt;=スコアリング基準!$B$20,スコアリング基準!$C$20,IF(IF($N5730&lt;&gt;"",$N5730,$M5730)&gt;=スコアリング基準!$B$21,スコアリング基準!$C$21,IF(IF($N5730&lt;&gt;"",$N5730,$M5730)&gt;0,スコアリング基準!$C$22,0))))</f>
        <v/>
      </c>
      <c r="T5730" s="4">
        <f>IF($O5730="可",スコアリング基準!$C$23,0)</f>
        <v/>
      </c>
      <c r="U5730" s="4">
        <f>IF(OR(COUNT($K5730:$L5730)&lt;2,$K5730=0),0,IF(ABS($L5730)/$K5730&lt;=スコアリング基準!$B$24,スコアリング基準!$C$24,IF(ABS($L5730)/$K5730&lt;=スコアリング基準!$B$25,スコアリング基準!$C$25,IF(ABS($L5730)/$K5730&lt;=スコアリング基準!$B$26,スコアリング基準!$C$26,0))))</f>
        <v/>
      </c>
      <c r="V5730" s="4">
        <f>IF($P5730="なし",スコアリング基準!$C$27,0)</f>
        <v/>
      </c>
      <c r="W5730" s="4">
        <f>IF($F5730="",0,IF(ISNUMBER($F5730),IF($F5730&lt;=スコアリング基準!$B$28,スコアリング基準!$C$28,スコアリング基準!$C$29),0))</f>
        <v/>
      </c>
      <c r="X5730" s="4">
        <f>IFERROR(VLOOKUP($B5730,スコアリング基準!$A$36:$B$46,2,FALSE),0)</f>
        <v/>
      </c>
      <c r="Y5730" s="4">
        <f>SUM($S5730:$X5730)</f>
        <v/>
      </c>
      <c r="Z5730" s="4">
        <f>IF(COUNT($M5730:$N5730)=0,"データ無",IF($Y5730&gt;=スコアリング基準!$B$30,"S",IF($Y5730&gt;=スコアリング基準!$B$31,"A",IF($Y5730&gt;=スコアリング基準!$B$32,"B","C"))))</f>
        <v/>
      </c>
      <c r="AA5730">
        <f>IFERROR(INDEX(実績DB!$I$3:$I$104,MATCH($B5730&amp;$C5730,実績DB!$J$3:$J$104,0)),"")</f>
        <v/>
      </c>
    </row>
    <row r="5731">
      <c r="A5731" t="n">
        <v>5729</v>
      </c>
      <c r="B5731" t="inlineStr">
        <is>
          <t>九州</t>
        </is>
      </c>
      <c r="C5731" t="inlineStr">
        <is>
          <t>竹下変電所</t>
        </is>
      </c>
      <c r="D5731" t="inlineStr">
        <is>
          <t>福岡県</t>
        </is>
      </c>
      <c r="E5731" t="n">
        <v>66</v>
      </c>
      <c r="G5731" s="3" t="n">
        <v>33.576459</v>
      </c>
      <c r="H5731" s="3" t="n">
        <v>130.432562</v>
      </c>
      <c r="I5731" t="inlineStr">
        <is>
          <t>OSM実測</t>
        </is>
      </c>
      <c r="J5731" t="n">
        <v>81</v>
      </c>
      <c r="K5731" t="n">
        <v>81</v>
      </c>
      <c r="L5731" t="n">
        <v>-57</v>
      </c>
      <c r="M5731" t="n">
        <v>24</v>
      </c>
      <c r="N5731" t="n">
        <v>24</v>
      </c>
      <c r="O5731" t="inlineStr">
        <is>
          <t>不可 #4</t>
        </is>
      </c>
      <c r="P5731" t="inlineStr">
        <is>
          <t>なし</t>
        </is>
      </c>
      <c r="R5731" s="4">
        <f>IF(COUNT($M5731:$N5731)=0,"",IF(AND(IF($N5731&lt;&gt;"",$N5731,$M5731)&lt;=0,$O5731&lt;&gt;"可"),"警告",""))</f>
        <v/>
      </c>
      <c r="S5731" s="4">
        <f>IF(COUNT($M5731:$N5731)=0,0,IF(IF($N5731&lt;&gt;"",$N5731,$M5731)&gt;=スコアリング基準!$B$20,スコアリング基準!$C$20,IF(IF($N5731&lt;&gt;"",$N5731,$M5731)&gt;=スコアリング基準!$B$21,スコアリング基準!$C$21,IF(IF($N5731&lt;&gt;"",$N5731,$M5731)&gt;0,スコアリング基準!$C$22,0))))</f>
        <v/>
      </c>
      <c r="T5731" s="4">
        <f>IF($O5731="可",スコアリング基準!$C$23,0)</f>
        <v/>
      </c>
      <c r="U5731" s="4">
        <f>IF(OR(COUNT($K5731:$L5731)&lt;2,$K5731=0),0,IF(ABS($L5731)/$K5731&lt;=スコアリング基準!$B$24,スコアリング基準!$C$24,IF(ABS($L5731)/$K5731&lt;=スコアリング基準!$B$25,スコアリング基準!$C$25,IF(ABS($L5731)/$K5731&lt;=スコアリング基準!$B$26,スコアリング基準!$C$26,0))))</f>
        <v/>
      </c>
      <c r="V5731" s="4">
        <f>IF($P5731="なし",スコアリング基準!$C$27,0)</f>
        <v/>
      </c>
      <c r="W5731" s="4">
        <f>IF($F5731="",0,IF(ISNUMBER($F5731),IF($F5731&lt;=スコアリング基準!$B$28,スコアリング基準!$C$28,スコアリング基準!$C$29),0))</f>
        <v/>
      </c>
      <c r="X5731" s="4">
        <f>IFERROR(VLOOKUP($B5731,スコアリング基準!$A$36:$B$46,2,FALSE),0)</f>
        <v/>
      </c>
      <c r="Y5731" s="4">
        <f>SUM($S5731:$X5731)</f>
        <v/>
      </c>
      <c r="Z5731" s="4">
        <f>IF(COUNT($M5731:$N5731)=0,"データ無",IF($Y5731&gt;=スコアリング基準!$B$30,"S",IF($Y5731&gt;=スコアリング基準!$B$31,"A",IF($Y5731&gt;=スコアリング基準!$B$32,"B","C"))))</f>
        <v/>
      </c>
      <c r="AA5731">
        <f>IFERROR(INDEX(実績DB!$I$3:$I$104,MATCH($B5731&amp;$C5731,実績DB!$J$3:$J$104,0)),"")</f>
        <v/>
      </c>
    </row>
    <row r="5732">
      <c r="A5732" t="n">
        <v>5730</v>
      </c>
      <c r="B5732" t="inlineStr">
        <is>
          <t>九州</t>
        </is>
      </c>
      <c r="C5732" t="inlineStr">
        <is>
          <t>竹田変電所</t>
        </is>
      </c>
      <c r="D5732" t="inlineStr">
        <is>
          <t>大分県</t>
        </is>
      </c>
      <c r="E5732" t="n">
        <v>66</v>
      </c>
      <c r="G5732" s="3" t="n">
        <v>32.964986</v>
      </c>
      <c r="H5732" s="3" t="n">
        <v>131.388106</v>
      </c>
      <c r="I5732" t="inlineStr">
        <is>
          <t>OSM実測</t>
        </is>
      </c>
      <c r="J5732" t="n">
        <v>52</v>
      </c>
      <c r="K5732" t="n">
        <v>52</v>
      </c>
      <c r="L5732" t="n">
        <v>-48</v>
      </c>
      <c r="M5732" t="n">
        <v>6</v>
      </c>
      <c r="N5732" t="n">
        <v>0</v>
      </c>
      <c r="O5732" t="inlineStr">
        <is>
          <t>不可 #4</t>
        </is>
      </c>
      <c r="P5732" t="inlineStr">
        <is>
          <t>有り</t>
        </is>
      </c>
      <c r="R5732" s="4">
        <f>IF(COUNT($M5732:$N5732)=0,"",IF(AND(IF($N5732&lt;&gt;"",$N5732,$M5732)&lt;=0,$O5732&lt;&gt;"可"),"警告",""))</f>
        <v/>
      </c>
      <c r="S5732" s="4">
        <f>IF(COUNT($M5732:$N5732)=0,0,IF(IF($N5732&lt;&gt;"",$N5732,$M5732)&gt;=スコアリング基準!$B$20,スコアリング基準!$C$20,IF(IF($N5732&lt;&gt;"",$N5732,$M5732)&gt;=スコアリング基準!$B$21,スコアリング基準!$C$21,IF(IF($N5732&lt;&gt;"",$N5732,$M5732)&gt;0,スコアリング基準!$C$22,0))))</f>
        <v/>
      </c>
      <c r="T5732" s="4">
        <f>IF($O5732="可",スコアリング基準!$C$23,0)</f>
        <v/>
      </c>
      <c r="U5732" s="4">
        <f>IF(OR(COUNT($K5732:$L5732)&lt;2,$K5732=0),0,IF(ABS($L5732)/$K5732&lt;=スコアリング基準!$B$24,スコアリング基準!$C$24,IF(ABS($L5732)/$K5732&lt;=スコアリング基準!$B$25,スコアリング基準!$C$25,IF(ABS($L5732)/$K5732&lt;=スコアリング基準!$B$26,スコアリング基準!$C$26,0))))</f>
        <v/>
      </c>
      <c r="V5732" s="4">
        <f>IF($P5732="なし",スコアリング基準!$C$27,0)</f>
        <v/>
      </c>
      <c r="W5732" s="4">
        <f>IF($F5732="",0,IF(ISNUMBER($F5732),IF($F5732&lt;=スコアリング基準!$B$28,スコアリング基準!$C$28,スコアリング基準!$C$29),0))</f>
        <v/>
      </c>
      <c r="X5732" s="4">
        <f>IFERROR(VLOOKUP($B5732,スコアリング基準!$A$36:$B$46,2,FALSE),0)</f>
        <v/>
      </c>
      <c r="Y5732" s="4">
        <f>SUM($S5732:$X5732)</f>
        <v/>
      </c>
      <c r="Z5732" s="4">
        <f>IF(COUNT($M5732:$N5732)=0,"データ無",IF($Y5732&gt;=スコアリング基準!$B$30,"S",IF($Y5732&gt;=スコアリング基準!$B$31,"A",IF($Y5732&gt;=スコアリング基準!$B$32,"B","C"))))</f>
        <v/>
      </c>
      <c r="AA5732">
        <f>IFERROR(INDEX(実績DB!$I$3:$I$104,MATCH($B5732&amp;$C5732,実績DB!$J$3:$J$104,0)),"")</f>
        <v/>
      </c>
    </row>
    <row r="5733">
      <c r="A5733" t="n">
        <v>5731</v>
      </c>
      <c r="B5733" t="inlineStr">
        <is>
          <t>九州</t>
        </is>
      </c>
      <c r="C5733" t="inlineStr">
        <is>
          <t>箱崎変電所</t>
        </is>
      </c>
      <c r="D5733" t="inlineStr">
        <is>
          <t>福岡県</t>
        </is>
      </c>
      <c r="E5733" t="n">
        <v>66</v>
      </c>
      <c r="G5733" s="3" t="n">
        <v>33.622751</v>
      </c>
      <c r="H5733" s="3" t="n">
        <v>130.427442</v>
      </c>
      <c r="I5733" t="inlineStr">
        <is>
          <t>OSM実測</t>
        </is>
      </c>
      <c r="J5733" t="n">
        <v>28</v>
      </c>
      <c r="K5733" t="n">
        <v>28</v>
      </c>
      <c r="L5733" t="n">
        <v>0</v>
      </c>
      <c r="M5733" t="n">
        <v>28</v>
      </c>
      <c r="N5733" t="n">
        <v>28</v>
      </c>
      <c r="O5733" t="inlineStr">
        <is>
          <t>不可 #4</t>
        </is>
      </c>
      <c r="P5733" t="inlineStr">
        <is>
          <t>なし</t>
        </is>
      </c>
      <c r="R5733" s="4">
        <f>IF(COUNT($M5733:$N5733)=0,"",IF(AND(IF($N5733&lt;&gt;"",$N5733,$M5733)&lt;=0,$O5733&lt;&gt;"可"),"警告",""))</f>
        <v/>
      </c>
      <c r="S5733" s="4">
        <f>IF(COUNT($M5733:$N5733)=0,0,IF(IF($N5733&lt;&gt;"",$N5733,$M5733)&gt;=スコアリング基準!$B$20,スコアリング基準!$C$20,IF(IF($N5733&lt;&gt;"",$N5733,$M5733)&gt;=スコアリング基準!$B$21,スコアリング基準!$C$21,IF(IF($N5733&lt;&gt;"",$N5733,$M5733)&gt;0,スコアリング基準!$C$22,0))))</f>
        <v/>
      </c>
      <c r="T5733" s="4">
        <f>IF($O5733="可",スコアリング基準!$C$23,0)</f>
        <v/>
      </c>
      <c r="U5733" s="4">
        <f>IF(OR(COUNT($K5733:$L5733)&lt;2,$K5733=0),0,IF(ABS($L5733)/$K5733&lt;=スコアリング基準!$B$24,スコアリング基準!$C$24,IF(ABS($L5733)/$K5733&lt;=スコアリング基準!$B$25,スコアリング基準!$C$25,IF(ABS($L5733)/$K5733&lt;=スコアリング基準!$B$26,スコアリング基準!$C$26,0))))</f>
        <v/>
      </c>
      <c r="V5733" s="4">
        <f>IF($P5733="なし",スコアリング基準!$C$27,0)</f>
        <v/>
      </c>
      <c r="W5733" s="4">
        <f>IF($F5733="",0,IF(ISNUMBER($F5733),IF($F5733&lt;=スコアリング基準!$B$28,スコアリング基準!$C$28,スコアリング基準!$C$29),0))</f>
        <v/>
      </c>
      <c r="X5733" s="4">
        <f>IFERROR(VLOOKUP($B5733,スコアリング基準!$A$36:$B$46,2,FALSE),0)</f>
        <v/>
      </c>
      <c r="Y5733" s="4">
        <f>SUM($S5733:$X5733)</f>
        <v/>
      </c>
      <c r="Z5733" s="4">
        <f>IF(COUNT($M5733:$N5733)=0,"データ無",IF($Y5733&gt;=スコアリング基準!$B$30,"S",IF($Y5733&gt;=スコアリング基準!$B$31,"A",IF($Y5733&gt;=スコアリング基準!$B$32,"B","C"))))</f>
        <v/>
      </c>
      <c r="AA5733">
        <f>IFERROR(INDEX(実績DB!$I$3:$I$104,MATCH($B5733&amp;$C5733,実績DB!$J$3:$J$104,0)),"")</f>
        <v/>
      </c>
    </row>
    <row r="5734">
      <c r="A5734" t="n">
        <v>5732</v>
      </c>
      <c r="B5734" t="inlineStr">
        <is>
          <t>九州</t>
        </is>
      </c>
      <c r="C5734" t="inlineStr">
        <is>
          <t>篠原変電所</t>
        </is>
      </c>
      <c r="D5734" t="inlineStr">
        <is>
          <t>大分県</t>
        </is>
      </c>
      <c r="E5734" t="n">
        <v>66</v>
      </c>
      <c r="G5734" s="3" t="n">
        <v>33.191634</v>
      </c>
      <c r="H5734" s="3" t="n">
        <v>131.485697</v>
      </c>
      <c r="I5734" t="inlineStr">
        <is>
          <t>OSM実測</t>
        </is>
      </c>
      <c r="J5734" t="n">
        <v>47</v>
      </c>
      <c r="K5734" t="n">
        <v>47</v>
      </c>
      <c r="L5734" t="n">
        <v>-43</v>
      </c>
      <c r="M5734" t="n">
        <v>4</v>
      </c>
      <c r="N5734" t="n">
        <v>0</v>
      </c>
      <c r="O5734" t="inlineStr">
        <is>
          <t>不可 #4</t>
        </is>
      </c>
      <c r="P5734" t="inlineStr">
        <is>
          <t>有り</t>
        </is>
      </c>
      <c r="R5734" s="4">
        <f>IF(COUNT($M5734:$N5734)=0,"",IF(AND(IF($N5734&lt;&gt;"",$N5734,$M5734)&lt;=0,$O5734&lt;&gt;"可"),"警告",""))</f>
        <v/>
      </c>
      <c r="S5734" s="4">
        <f>IF(COUNT($M5734:$N5734)=0,0,IF(IF($N5734&lt;&gt;"",$N5734,$M5734)&gt;=スコアリング基準!$B$20,スコアリング基準!$C$20,IF(IF($N5734&lt;&gt;"",$N5734,$M5734)&gt;=スコアリング基準!$B$21,スコアリング基準!$C$21,IF(IF($N5734&lt;&gt;"",$N5734,$M5734)&gt;0,スコアリング基準!$C$22,0))))</f>
        <v/>
      </c>
      <c r="T5734" s="4">
        <f>IF($O5734="可",スコアリング基準!$C$23,0)</f>
        <v/>
      </c>
      <c r="U5734" s="4">
        <f>IF(OR(COUNT($K5734:$L5734)&lt;2,$K5734=0),0,IF(ABS($L5734)/$K5734&lt;=スコアリング基準!$B$24,スコアリング基準!$C$24,IF(ABS($L5734)/$K5734&lt;=スコアリング基準!$B$25,スコアリング基準!$C$25,IF(ABS($L5734)/$K5734&lt;=スコアリング基準!$B$26,スコアリング基準!$C$26,0))))</f>
        <v/>
      </c>
      <c r="V5734" s="4">
        <f>IF($P5734="なし",スコアリング基準!$C$27,0)</f>
        <v/>
      </c>
      <c r="W5734" s="4">
        <f>IF($F5734="",0,IF(ISNUMBER($F5734),IF($F5734&lt;=スコアリング基準!$B$28,スコアリング基準!$C$28,スコアリング基準!$C$29),0))</f>
        <v/>
      </c>
      <c r="X5734" s="4">
        <f>IFERROR(VLOOKUP($B5734,スコアリング基準!$A$36:$B$46,2,FALSE),0)</f>
        <v/>
      </c>
      <c r="Y5734" s="4">
        <f>SUM($S5734:$X5734)</f>
        <v/>
      </c>
      <c r="Z5734" s="4">
        <f>IF(COUNT($M5734:$N5734)=0,"データ無",IF($Y5734&gt;=スコアリング基準!$B$30,"S",IF($Y5734&gt;=スコアリング基準!$B$31,"A",IF($Y5734&gt;=スコアリング基準!$B$32,"B","C"))))</f>
        <v/>
      </c>
      <c r="AA5734">
        <f>IFERROR(INDEX(実績DB!$I$3:$I$104,MATCH($B5734&amp;$C5734,実績DB!$J$3:$J$104,0)),"")</f>
        <v/>
      </c>
    </row>
    <row r="5735">
      <c r="A5735" t="n">
        <v>5733</v>
      </c>
      <c r="B5735" t="inlineStr">
        <is>
          <t>九州</t>
        </is>
      </c>
      <c r="C5735" t="inlineStr">
        <is>
          <t>米ノ津変電所</t>
        </is>
      </c>
      <c r="D5735" t="inlineStr">
        <is>
          <t>鹿児島県</t>
        </is>
      </c>
      <c r="E5735" t="n">
        <v>66</v>
      </c>
      <c r="G5735" s="3" t="n">
        <v>32.116076</v>
      </c>
      <c r="H5735" s="3" t="n">
        <v>130.341208</v>
      </c>
      <c r="I5735" t="inlineStr">
        <is>
          <t>OSM実測</t>
        </is>
      </c>
      <c r="R5735" s="4">
        <f>IF(COUNT($M5735:$N5735)=0,"",IF(AND(IF($N5735&lt;&gt;"",$N5735,$M5735)&lt;=0,$O5735&lt;&gt;"可"),"警告",""))</f>
        <v/>
      </c>
      <c r="S5735" s="4">
        <f>IF(COUNT($M5735:$N5735)=0,0,IF(IF($N5735&lt;&gt;"",$N5735,$M5735)&gt;=スコアリング基準!$B$20,スコアリング基準!$C$20,IF(IF($N5735&lt;&gt;"",$N5735,$M5735)&gt;=スコアリング基準!$B$21,スコアリング基準!$C$21,IF(IF($N5735&lt;&gt;"",$N5735,$M5735)&gt;0,スコアリング基準!$C$22,0))))</f>
        <v/>
      </c>
      <c r="T5735" s="4">
        <f>IF($O5735="可",スコアリング基準!$C$23,0)</f>
        <v/>
      </c>
      <c r="U5735" s="4">
        <f>IF(OR(COUNT($K5735:$L5735)&lt;2,$K5735=0),0,IF(ABS($L5735)/$K5735&lt;=スコアリング基準!$B$24,スコアリング基準!$C$24,IF(ABS($L5735)/$K5735&lt;=スコアリング基準!$B$25,スコアリング基準!$C$25,IF(ABS($L5735)/$K5735&lt;=スコアリング基準!$B$26,スコアリング基準!$C$26,0))))</f>
        <v/>
      </c>
      <c r="V5735" s="4">
        <f>IF($P5735="なし",スコアリング基準!$C$27,0)</f>
        <v/>
      </c>
      <c r="W5735" s="4">
        <f>IF($F5735="",0,IF(ISNUMBER($F5735),IF($F5735&lt;=スコアリング基準!$B$28,スコアリング基準!$C$28,スコアリング基準!$C$29),0))</f>
        <v/>
      </c>
      <c r="X5735" s="4">
        <f>IFERROR(VLOOKUP($B5735,スコアリング基準!$A$36:$B$46,2,FALSE),0)</f>
        <v/>
      </c>
      <c r="Y5735" s="4">
        <f>SUM($S5735:$X5735)</f>
        <v/>
      </c>
      <c r="Z5735" s="4">
        <f>IF(COUNT($M5735:$N5735)=0,"データ無",IF($Y5735&gt;=スコアリング基準!$B$30,"S",IF($Y5735&gt;=スコアリング基準!$B$31,"A",IF($Y5735&gt;=スコアリング基準!$B$32,"B","C"))))</f>
        <v/>
      </c>
      <c r="AA5735">
        <f>IFERROR(INDEX(実績DB!$I$3:$I$104,MATCH($B5735&amp;$C5735,実績DB!$J$3:$J$104,0)),"")</f>
        <v/>
      </c>
    </row>
    <row r="5736">
      <c r="A5736" t="n">
        <v>5734</v>
      </c>
      <c r="B5736" t="inlineStr">
        <is>
          <t>九州</t>
        </is>
      </c>
      <c r="C5736" t="inlineStr">
        <is>
          <t>糸田変電所</t>
        </is>
      </c>
      <c r="D5736" t="inlineStr">
        <is>
          <t>福岡県</t>
        </is>
      </c>
      <c r="E5736" t="n">
        <v>66</v>
      </c>
      <c r="G5736" s="3" t="n">
        <v>33.665328</v>
      </c>
      <c r="H5736" s="3" t="n">
        <v>130.768304</v>
      </c>
      <c r="I5736" t="inlineStr">
        <is>
          <t>OSM実測</t>
        </is>
      </c>
      <c r="J5736" t="n">
        <v>33</v>
      </c>
      <c r="K5736" t="n">
        <v>33</v>
      </c>
      <c r="L5736" t="n">
        <v>-29</v>
      </c>
      <c r="M5736" t="n">
        <v>4</v>
      </c>
      <c r="N5736" t="n">
        <v>0</v>
      </c>
      <c r="O5736" t="inlineStr">
        <is>
          <t>不可 #4</t>
        </is>
      </c>
      <c r="P5736" t="inlineStr">
        <is>
          <t>有り</t>
        </is>
      </c>
      <c r="R5736" s="4">
        <f>IF(COUNT($M5736:$N5736)=0,"",IF(AND(IF($N5736&lt;&gt;"",$N5736,$M5736)&lt;=0,$O5736&lt;&gt;"可"),"警告",""))</f>
        <v/>
      </c>
      <c r="S5736" s="4">
        <f>IF(COUNT($M5736:$N5736)=0,0,IF(IF($N5736&lt;&gt;"",$N5736,$M5736)&gt;=スコアリング基準!$B$20,スコアリング基準!$C$20,IF(IF($N5736&lt;&gt;"",$N5736,$M5736)&gt;=スコアリング基準!$B$21,スコアリング基準!$C$21,IF(IF($N5736&lt;&gt;"",$N5736,$M5736)&gt;0,スコアリング基準!$C$22,0))))</f>
        <v/>
      </c>
      <c r="T5736" s="4">
        <f>IF($O5736="可",スコアリング基準!$C$23,0)</f>
        <v/>
      </c>
      <c r="U5736" s="4">
        <f>IF(OR(COUNT($K5736:$L5736)&lt;2,$K5736=0),0,IF(ABS($L5736)/$K5736&lt;=スコアリング基準!$B$24,スコアリング基準!$C$24,IF(ABS($L5736)/$K5736&lt;=スコアリング基準!$B$25,スコアリング基準!$C$25,IF(ABS($L5736)/$K5736&lt;=スコアリング基準!$B$26,スコアリング基準!$C$26,0))))</f>
        <v/>
      </c>
      <c r="V5736" s="4">
        <f>IF($P5736="なし",スコアリング基準!$C$27,0)</f>
        <v/>
      </c>
      <c r="W5736" s="4">
        <f>IF($F5736="",0,IF(ISNUMBER($F5736),IF($F5736&lt;=スコアリング基準!$B$28,スコアリング基準!$C$28,スコアリング基準!$C$29),0))</f>
        <v/>
      </c>
      <c r="X5736" s="4">
        <f>IFERROR(VLOOKUP($B5736,スコアリング基準!$A$36:$B$46,2,FALSE),0)</f>
        <v/>
      </c>
      <c r="Y5736" s="4">
        <f>SUM($S5736:$X5736)</f>
        <v/>
      </c>
      <c r="Z5736" s="4">
        <f>IF(COUNT($M5736:$N5736)=0,"データ無",IF($Y5736&gt;=スコアリング基準!$B$30,"S",IF($Y5736&gt;=スコアリング基準!$B$31,"A",IF($Y5736&gt;=スコアリング基準!$B$32,"B","C"))))</f>
        <v/>
      </c>
      <c r="AA5736">
        <f>IFERROR(INDEX(実績DB!$I$3:$I$104,MATCH($B5736&amp;$C5736,実績DB!$J$3:$J$104,0)),"")</f>
        <v/>
      </c>
    </row>
    <row r="5737">
      <c r="A5737" t="n">
        <v>5735</v>
      </c>
      <c r="B5737" t="inlineStr">
        <is>
          <t>九州</t>
        </is>
      </c>
      <c r="C5737" t="inlineStr">
        <is>
          <t>紫原変電所</t>
        </is>
      </c>
      <c r="D5737" t="inlineStr">
        <is>
          <t>鹿児島県</t>
        </is>
      </c>
      <c r="E5737" t="n">
        <v>66</v>
      </c>
      <c r="G5737" s="3" t="n">
        <v>31.548751</v>
      </c>
      <c r="H5737" s="3" t="n">
        <v>130.536193</v>
      </c>
      <c r="I5737" t="inlineStr">
        <is>
          <t>OSM実測</t>
        </is>
      </c>
      <c r="J5737" t="n">
        <v>57</v>
      </c>
      <c r="K5737" t="n">
        <v>57</v>
      </c>
      <c r="L5737" t="n">
        <v>-29</v>
      </c>
      <c r="M5737" t="n">
        <v>28</v>
      </c>
      <c r="N5737" t="n">
        <v>0</v>
      </c>
      <c r="O5737" t="inlineStr">
        <is>
          <t>不可 #4</t>
        </is>
      </c>
      <c r="P5737" t="inlineStr">
        <is>
          <t>有り</t>
        </is>
      </c>
      <c r="R5737" s="4">
        <f>IF(COUNT($M5737:$N5737)=0,"",IF(AND(IF($N5737&lt;&gt;"",$N5737,$M5737)&lt;=0,$O5737&lt;&gt;"可"),"警告",""))</f>
        <v/>
      </c>
      <c r="S5737" s="4">
        <f>IF(COUNT($M5737:$N5737)=0,0,IF(IF($N5737&lt;&gt;"",$N5737,$M5737)&gt;=スコアリング基準!$B$20,スコアリング基準!$C$20,IF(IF($N5737&lt;&gt;"",$N5737,$M5737)&gt;=スコアリング基準!$B$21,スコアリング基準!$C$21,IF(IF($N5737&lt;&gt;"",$N5737,$M5737)&gt;0,スコアリング基準!$C$22,0))))</f>
        <v/>
      </c>
      <c r="T5737" s="4">
        <f>IF($O5737="可",スコアリング基準!$C$23,0)</f>
        <v/>
      </c>
      <c r="U5737" s="4">
        <f>IF(OR(COUNT($K5737:$L5737)&lt;2,$K5737=0),0,IF(ABS($L5737)/$K5737&lt;=スコアリング基準!$B$24,スコアリング基準!$C$24,IF(ABS($L5737)/$K5737&lt;=スコアリング基準!$B$25,スコアリング基準!$C$25,IF(ABS($L5737)/$K5737&lt;=スコアリング基準!$B$26,スコアリング基準!$C$26,0))))</f>
        <v/>
      </c>
      <c r="V5737" s="4">
        <f>IF($P5737="なし",スコアリング基準!$C$27,0)</f>
        <v/>
      </c>
      <c r="W5737" s="4">
        <f>IF($F5737="",0,IF(ISNUMBER($F5737),IF($F5737&lt;=スコアリング基準!$B$28,スコアリング基準!$C$28,スコアリング基準!$C$29),0))</f>
        <v/>
      </c>
      <c r="X5737" s="4">
        <f>IFERROR(VLOOKUP($B5737,スコアリング基準!$A$36:$B$46,2,FALSE),0)</f>
        <v/>
      </c>
      <c r="Y5737" s="4">
        <f>SUM($S5737:$X5737)</f>
        <v/>
      </c>
      <c r="Z5737" s="4">
        <f>IF(COUNT($M5737:$N5737)=0,"データ無",IF($Y5737&gt;=スコアリング基準!$B$30,"S",IF($Y5737&gt;=スコアリング基準!$B$31,"A",IF($Y5737&gt;=スコアリング基準!$B$32,"B","C"))))</f>
        <v/>
      </c>
      <c r="AA5737">
        <f>IFERROR(INDEX(実績DB!$I$3:$I$104,MATCH($B5737&amp;$C5737,実績DB!$J$3:$J$104,0)),"")</f>
        <v/>
      </c>
    </row>
    <row r="5738">
      <c r="A5738" t="n">
        <v>5736</v>
      </c>
      <c r="B5738" t="inlineStr">
        <is>
          <t>九州</t>
        </is>
      </c>
      <c r="C5738" t="inlineStr">
        <is>
          <t>芦屋変電所</t>
        </is>
      </c>
      <c r="D5738" t="inlineStr">
        <is>
          <t>福岡県</t>
        </is>
      </c>
      <c r="E5738" t="n">
        <v>66</v>
      </c>
      <c r="G5738" s="3" t="n">
        <v>33.879275</v>
      </c>
      <c r="H5738" s="3" t="n">
        <v>130.6682</v>
      </c>
      <c r="I5738" t="inlineStr">
        <is>
          <t>OSM実測</t>
        </is>
      </c>
      <c r="J5738" t="n">
        <v>42</v>
      </c>
      <c r="K5738" t="n">
        <v>42</v>
      </c>
      <c r="L5738" t="n">
        <v>-31</v>
      </c>
      <c r="M5738" t="n">
        <v>11</v>
      </c>
      <c r="N5738" t="n">
        <v>0</v>
      </c>
      <c r="O5738" t="inlineStr">
        <is>
          <t>不可 #4</t>
        </is>
      </c>
      <c r="P5738" t="inlineStr">
        <is>
          <t>有り</t>
        </is>
      </c>
      <c r="R5738" s="4">
        <f>IF(COUNT($M5738:$N5738)=0,"",IF(AND(IF($N5738&lt;&gt;"",$N5738,$M5738)&lt;=0,$O5738&lt;&gt;"可"),"警告",""))</f>
        <v/>
      </c>
      <c r="S5738" s="4">
        <f>IF(COUNT($M5738:$N5738)=0,0,IF(IF($N5738&lt;&gt;"",$N5738,$M5738)&gt;=スコアリング基準!$B$20,スコアリング基準!$C$20,IF(IF($N5738&lt;&gt;"",$N5738,$M5738)&gt;=スコアリング基準!$B$21,スコアリング基準!$C$21,IF(IF($N5738&lt;&gt;"",$N5738,$M5738)&gt;0,スコアリング基準!$C$22,0))))</f>
        <v/>
      </c>
      <c r="T5738" s="4">
        <f>IF($O5738="可",スコアリング基準!$C$23,0)</f>
        <v/>
      </c>
      <c r="U5738" s="4">
        <f>IF(OR(COUNT($K5738:$L5738)&lt;2,$K5738=0),0,IF(ABS($L5738)/$K5738&lt;=スコアリング基準!$B$24,スコアリング基準!$C$24,IF(ABS($L5738)/$K5738&lt;=スコアリング基準!$B$25,スコアリング基準!$C$25,IF(ABS($L5738)/$K5738&lt;=スコアリング基準!$B$26,スコアリング基準!$C$26,0))))</f>
        <v/>
      </c>
      <c r="V5738" s="4">
        <f>IF($P5738="なし",スコアリング基準!$C$27,0)</f>
        <v/>
      </c>
      <c r="W5738" s="4">
        <f>IF($F5738="",0,IF(ISNUMBER($F5738),IF($F5738&lt;=スコアリング基準!$B$28,スコアリング基準!$C$28,スコアリング基準!$C$29),0))</f>
        <v/>
      </c>
      <c r="X5738" s="4">
        <f>IFERROR(VLOOKUP($B5738,スコアリング基準!$A$36:$B$46,2,FALSE),0)</f>
        <v/>
      </c>
      <c r="Y5738" s="4">
        <f>SUM($S5738:$X5738)</f>
        <v/>
      </c>
      <c r="Z5738" s="4">
        <f>IF(COUNT($M5738:$N5738)=0,"データ無",IF($Y5738&gt;=スコアリング基準!$B$30,"S",IF($Y5738&gt;=スコアリング基準!$B$31,"A",IF($Y5738&gt;=スコアリング基準!$B$32,"B","C"))))</f>
        <v/>
      </c>
      <c r="AA5738">
        <f>IFERROR(INDEX(実績DB!$I$3:$I$104,MATCH($B5738&amp;$C5738,実績DB!$J$3:$J$104,0)),"")</f>
        <v/>
      </c>
    </row>
    <row r="5739">
      <c r="A5739" t="n">
        <v>5737</v>
      </c>
      <c r="B5739" t="inlineStr">
        <is>
          <t>九州</t>
        </is>
      </c>
      <c r="C5739" t="inlineStr">
        <is>
          <t>花丘変電所</t>
        </is>
      </c>
      <c r="D5739" t="inlineStr">
        <is>
          <t>長崎県</t>
        </is>
      </c>
      <c r="E5739" t="n">
        <v>66</v>
      </c>
      <c r="G5739" s="3" t="n">
        <v>32.793295</v>
      </c>
      <c r="H5739" s="3" t="n">
        <v>129.862419</v>
      </c>
      <c r="I5739" t="inlineStr">
        <is>
          <t>OSM実測</t>
        </is>
      </c>
      <c r="J5739" t="n">
        <v>47</v>
      </c>
      <c r="K5739" t="n">
        <v>47</v>
      </c>
      <c r="L5739" t="n">
        <v>-27</v>
      </c>
      <c r="M5739" t="n">
        <v>20</v>
      </c>
      <c r="N5739" t="n">
        <v>0</v>
      </c>
      <c r="O5739" t="inlineStr">
        <is>
          <t>不可 #4</t>
        </is>
      </c>
      <c r="P5739" t="inlineStr">
        <is>
          <t>有り</t>
        </is>
      </c>
      <c r="R5739" s="4">
        <f>IF(COUNT($M5739:$N5739)=0,"",IF(AND(IF($N5739&lt;&gt;"",$N5739,$M5739)&lt;=0,$O5739&lt;&gt;"可"),"警告",""))</f>
        <v/>
      </c>
      <c r="S5739" s="4">
        <f>IF(COUNT($M5739:$N5739)=0,0,IF(IF($N5739&lt;&gt;"",$N5739,$M5739)&gt;=スコアリング基準!$B$20,スコアリング基準!$C$20,IF(IF($N5739&lt;&gt;"",$N5739,$M5739)&gt;=スコアリング基準!$B$21,スコアリング基準!$C$21,IF(IF($N5739&lt;&gt;"",$N5739,$M5739)&gt;0,スコアリング基準!$C$22,0))))</f>
        <v/>
      </c>
      <c r="T5739" s="4">
        <f>IF($O5739="可",スコアリング基準!$C$23,0)</f>
        <v/>
      </c>
      <c r="U5739" s="4">
        <f>IF(OR(COUNT($K5739:$L5739)&lt;2,$K5739=0),0,IF(ABS($L5739)/$K5739&lt;=スコアリング基準!$B$24,スコアリング基準!$C$24,IF(ABS($L5739)/$K5739&lt;=スコアリング基準!$B$25,スコアリング基準!$C$25,IF(ABS($L5739)/$K5739&lt;=スコアリング基準!$B$26,スコアリング基準!$C$26,0))))</f>
        <v/>
      </c>
      <c r="V5739" s="4">
        <f>IF($P5739="なし",スコアリング基準!$C$27,0)</f>
        <v/>
      </c>
      <c r="W5739" s="4">
        <f>IF($F5739="",0,IF(ISNUMBER($F5739),IF($F5739&lt;=スコアリング基準!$B$28,スコアリング基準!$C$28,スコアリング基準!$C$29),0))</f>
        <v/>
      </c>
      <c r="X5739" s="4">
        <f>IFERROR(VLOOKUP($B5739,スコアリング基準!$A$36:$B$46,2,FALSE),0)</f>
        <v/>
      </c>
      <c r="Y5739" s="4">
        <f>SUM($S5739:$X5739)</f>
        <v/>
      </c>
      <c r="Z5739" s="4">
        <f>IF(COUNT($M5739:$N5739)=0,"データ無",IF($Y5739&gt;=スコアリング基準!$B$30,"S",IF($Y5739&gt;=スコアリング基準!$B$31,"A",IF($Y5739&gt;=スコアリング基準!$B$32,"B","C"))))</f>
        <v/>
      </c>
      <c r="AA5739">
        <f>IFERROR(INDEX(実績DB!$I$3:$I$104,MATCH($B5739&amp;$C5739,実績DB!$J$3:$J$104,0)),"")</f>
        <v/>
      </c>
    </row>
    <row r="5740">
      <c r="A5740" t="n">
        <v>5738</v>
      </c>
      <c r="B5740" t="inlineStr">
        <is>
          <t>九州</t>
        </is>
      </c>
      <c r="C5740" t="inlineStr">
        <is>
          <t>花畑変電所</t>
        </is>
      </c>
      <c r="D5740" t="inlineStr">
        <is>
          <t>熊本県</t>
        </is>
      </c>
      <c r="E5740" t="n">
        <v>66</v>
      </c>
      <c r="G5740" s="3" t="n">
        <v>32.802629</v>
      </c>
      <c r="H5740" s="3" t="n">
        <v>130.707427</v>
      </c>
      <c r="I5740" t="inlineStr">
        <is>
          <t>OSM実測</t>
        </is>
      </c>
      <c r="J5740" t="n">
        <v>57</v>
      </c>
      <c r="K5740" t="n">
        <v>57</v>
      </c>
      <c r="L5740" t="n">
        <v>-29</v>
      </c>
      <c r="M5740" t="n">
        <v>28</v>
      </c>
      <c r="N5740" t="n">
        <v>28</v>
      </c>
      <c r="O5740" t="inlineStr">
        <is>
          <t>不可 #4</t>
        </is>
      </c>
      <c r="P5740" t="inlineStr">
        <is>
          <t>なし</t>
        </is>
      </c>
      <c r="R5740" s="4">
        <f>IF(COUNT($M5740:$N5740)=0,"",IF(AND(IF($N5740&lt;&gt;"",$N5740,$M5740)&lt;=0,$O5740&lt;&gt;"可"),"警告",""))</f>
        <v/>
      </c>
      <c r="S5740" s="4">
        <f>IF(COUNT($M5740:$N5740)=0,0,IF(IF($N5740&lt;&gt;"",$N5740,$M5740)&gt;=スコアリング基準!$B$20,スコアリング基準!$C$20,IF(IF($N5740&lt;&gt;"",$N5740,$M5740)&gt;=スコアリング基準!$B$21,スコアリング基準!$C$21,IF(IF($N5740&lt;&gt;"",$N5740,$M5740)&gt;0,スコアリング基準!$C$22,0))))</f>
        <v/>
      </c>
      <c r="T5740" s="4">
        <f>IF($O5740="可",スコアリング基準!$C$23,0)</f>
        <v/>
      </c>
      <c r="U5740" s="4">
        <f>IF(OR(COUNT($K5740:$L5740)&lt;2,$K5740=0),0,IF(ABS($L5740)/$K5740&lt;=スコアリング基準!$B$24,スコアリング基準!$C$24,IF(ABS($L5740)/$K5740&lt;=スコアリング基準!$B$25,スコアリング基準!$C$25,IF(ABS($L5740)/$K5740&lt;=スコアリング基準!$B$26,スコアリング基準!$C$26,0))))</f>
        <v/>
      </c>
      <c r="V5740" s="4">
        <f>IF($P5740="なし",スコアリング基準!$C$27,0)</f>
        <v/>
      </c>
      <c r="W5740" s="4">
        <f>IF($F5740="",0,IF(ISNUMBER($F5740),IF($F5740&lt;=スコアリング基準!$B$28,スコアリング基準!$C$28,スコアリング基準!$C$29),0))</f>
        <v/>
      </c>
      <c r="X5740" s="4">
        <f>IFERROR(VLOOKUP($B5740,スコアリング基準!$A$36:$B$46,2,FALSE),0)</f>
        <v/>
      </c>
      <c r="Y5740" s="4">
        <f>SUM($S5740:$X5740)</f>
        <v/>
      </c>
      <c r="Z5740" s="4">
        <f>IF(COUNT($M5740:$N5740)=0,"データ無",IF($Y5740&gt;=スコアリング基準!$B$30,"S",IF($Y5740&gt;=スコアリング基準!$B$31,"A",IF($Y5740&gt;=スコアリング基準!$B$32,"B","C"))))</f>
        <v/>
      </c>
      <c r="AA5740">
        <f>IFERROR(INDEX(実績DB!$I$3:$I$104,MATCH($B5740&amp;$C5740,実績DB!$J$3:$J$104,0)),"")</f>
        <v/>
      </c>
    </row>
    <row r="5741">
      <c r="A5741" t="n">
        <v>5739</v>
      </c>
      <c r="B5741" t="inlineStr">
        <is>
          <t>九州</t>
        </is>
      </c>
      <c r="C5741" t="inlineStr">
        <is>
          <t>若久変電所</t>
        </is>
      </c>
      <c r="D5741" t="inlineStr">
        <is>
          <t>福岡県</t>
        </is>
      </c>
      <c r="E5741" t="n">
        <v>66</v>
      </c>
      <c r="G5741" s="3" t="n">
        <v>33.795412</v>
      </c>
      <c r="H5741" s="3" t="n">
        <v>130.976961</v>
      </c>
      <c r="I5741" t="inlineStr">
        <is>
          <t>OSM実測</t>
        </is>
      </c>
      <c r="J5741" t="n">
        <v>42</v>
      </c>
      <c r="K5741" t="n">
        <v>42</v>
      </c>
      <c r="L5741" t="n">
        <v>-34</v>
      </c>
      <c r="M5741" t="n">
        <v>8</v>
      </c>
      <c r="N5741" t="n">
        <v>0</v>
      </c>
      <c r="O5741" t="inlineStr">
        <is>
          <t>不可 #4</t>
        </is>
      </c>
      <c r="P5741" t="inlineStr">
        <is>
          <t>有り</t>
        </is>
      </c>
      <c r="R5741" s="4">
        <f>IF(COUNT($M5741:$N5741)=0,"",IF(AND(IF($N5741&lt;&gt;"",$N5741,$M5741)&lt;=0,$O5741&lt;&gt;"可"),"警告",""))</f>
        <v/>
      </c>
      <c r="S5741" s="4">
        <f>IF(COUNT($M5741:$N5741)=0,0,IF(IF($N5741&lt;&gt;"",$N5741,$M5741)&gt;=スコアリング基準!$B$20,スコアリング基準!$C$20,IF(IF($N5741&lt;&gt;"",$N5741,$M5741)&gt;=スコアリング基準!$B$21,スコアリング基準!$C$21,IF(IF($N5741&lt;&gt;"",$N5741,$M5741)&gt;0,スコアリング基準!$C$22,0))))</f>
        <v/>
      </c>
      <c r="T5741" s="4">
        <f>IF($O5741="可",スコアリング基準!$C$23,0)</f>
        <v/>
      </c>
      <c r="U5741" s="4">
        <f>IF(OR(COUNT($K5741:$L5741)&lt;2,$K5741=0),0,IF(ABS($L5741)/$K5741&lt;=スコアリング基準!$B$24,スコアリング基準!$C$24,IF(ABS($L5741)/$K5741&lt;=スコアリング基準!$B$25,スコアリング基準!$C$25,IF(ABS($L5741)/$K5741&lt;=スコアリング基準!$B$26,スコアリング基準!$C$26,0))))</f>
        <v/>
      </c>
      <c r="V5741" s="4">
        <f>IF($P5741="なし",スコアリング基準!$C$27,0)</f>
        <v/>
      </c>
      <c r="W5741" s="4">
        <f>IF($F5741="",0,IF(ISNUMBER($F5741),IF($F5741&lt;=スコアリング基準!$B$28,スコアリング基準!$C$28,スコアリング基準!$C$29),0))</f>
        <v/>
      </c>
      <c r="X5741" s="4">
        <f>IFERROR(VLOOKUP($B5741,スコアリング基準!$A$36:$B$46,2,FALSE),0)</f>
        <v/>
      </c>
      <c r="Y5741" s="4">
        <f>SUM($S5741:$X5741)</f>
        <v/>
      </c>
      <c r="Z5741" s="4">
        <f>IF(COUNT($M5741:$N5741)=0,"データ無",IF($Y5741&gt;=スコアリング基準!$B$30,"S",IF($Y5741&gt;=スコアリング基準!$B$31,"A",IF($Y5741&gt;=スコアリング基準!$B$32,"B","C"))))</f>
        <v/>
      </c>
      <c r="AA5741">
        <f>IFERROR(INDEX(実績DB!$I$3:$I$104,MATCH($B5741&amp;$C5741,実績DB!$J$3:$J$104,0)),"")</f>
        <v/>
      </c>
    </row>
    <row r="5742">
      <c r="A5742" t="n">
        <v>5740</v>
      </c>
      <c r="B5742" t="inlineStr">
        <is>
          <t>九州</t>
        </is>
      </c>
      <c r="C5742" t="inlineStr">
        <is>
          <t>荒戸変電所</t>
        </is>
      </c>
      <c r="D5742" t="inlineStr">
        <is>
          <t>福岡県</t>
        </is>
      </c>
      <c r="E5742" t="n">
        <v>66</v>
      </c>
      <c r="G5742" s="3" t="n">
        <v>33.59407</v>
      </c>
      <c r="H5742" s="3" t="n">
        <v>130.379241</v>
      </c>
      <c r="I5742" t="inlineStr">
        <is>
          <t>OSM実測</t>
        </is>
      </c>
      <c r="J5742" t="n">
        <v>52</v>
      </c>
      <c r="K5742" t="n">
        <v>52</v>
      </c>
      <c r="L5742" t="n">
        <v>-38</v>
      </c>
      <c r="M5742" t="n">
        <v>14</v>
      </c>
      <c r="N5742" t="n">
        <v>14</v>
      </c>
      <c r="O5742" t="inlineStr">
        <is>
          <t>不可 #4</t>
        </is>
      </c>
      <c r="P5742" t="inlineStr">
        <is>
          <t>なし</t>
        </is>
      </c>
      <c r="R5742" s="4">
        <f>IF(COUNT($M5742:$N5742)=0,"",IF(AND(IF($N5742&lt;&gt;"",$N5742,$M5742)&lt;=0,$O5742&lt;&gt;"可"),"警告",""))</f>
        <v/>
      </c>
      <c r="S5742" s="4">
        <f>IF(COUNT($M5742:$N5742)=0,0,IF(IF($N5742&lt;&gt;"",$N5742,$M5742)&gt;=スコアリング基準!$B$20,スコアリング基準!$C$20,IF(IF($N5742&lt;&gt;"",$N5742,$M5742)&gt;=スコアリング基準!$B$21,スコアリング基準!$C$21,IF(IF($N5742&lt;&gt;"",$N5742,$M5742)&gt;0,スコアリング基準!$C$22,0))))</f>
        <v/>
      </c>
      <c r="T5742" s="4">
        <f>IF($O5742="可",スコアリング基準!$C$23,0)</f>
        <v/>
      </c>
      <c r="U5742" s="4">
        <f>IF(OR(COUNT($K5742:$L5742)&lt;2,$K5742=0),0,IF(ABS($L5742)/$K5742&lt;=スコアリング基準!$B$24,スコアリング基準!$C$24,IF(ABS($L5742)/$K5742&lt;=スコアリング基準!$B$25,スコアリング基準!$C$25,IF(ABS($L5742)/$K5742&lt;=スコアリング基準!$B$26,スコアリング基準!$C$26,0))))</f>
        <v/>
      </c>
      <c r="V5742" s="4">
        <f>IF($P5742="なし",スコアリング基準!$C$27,0)</f>
        <v/>
      </c>
      <c r="W5742" s="4">
        <f>IF($F5742="",0,IF(ISNUMBER($F5742),IF($F5742&lt;=スコアリング基準!$B$28,スコアリング基準!$C$28,スコアリング基準!$C$29),0))</f>
        <v/>
      </c>
      <c r="X5742" s="4">
        <f>IFERROR(VLOOKUP($B5742,スコアリング基準!$A$36:$B$46,2,FALSE),0)</f>
        <v/>
      </c>
      <c r="Y5742" s="4">
        <f>SUM($S5742:$X5742)</f>
        <v/>
      </c>
      <c r="Z5742" s="4">
        <f>IF(COUNT($M5742:$N5742)=0,"データ無",IF($Y5742&gt;=スコアリング基準!$B$30,"S",IF($Y5742&gt;=スコアリング基準!$B$31,"A",IF($Y5742&gt;=スコアリング基準!$B$32,"B","C"))))</f>
        <v/>
      </c>
      <c r="AA5742">
        <f>IFERROR(INDEX(実績DB!$I$3:$I$104,MATCH($B5742&amp;$C5742,実績DB!$J$3:$J$104,0)),"")</f>
        <v/>
      </c>
    </row>
    <row r="5743">
      <c r="A5743" t="n">
        <v>5741</v>
      </c>
      <c r="B5743" t="inlineStr">
        <is>
          <t>九州</t>
        </is>
      </c>
      <c r="C5743" t="inlineStr">
        <is>
          <t>荘園変電所</t>
        </is>
      </c>
      <c r="D5743" t="inlineStr">
        <is>
          <t>大分県</t>
        </is>
      </c>
      <c r="E5743" t="n">
        <v>66</v>
      </c>
      <c r="G5743" s="3" t="n">
        <v>33.292248</v>
      </c>
      <c r="H5743" s="3" t="n">
        <v>131.477479</v>
      </c>
      <c r="I5743" t="inlineStr">
        <is>
          <t>OSM実測</t>
        </is>
      </c>
      <c r="J5743" t="n">
        <v>28</v>
      </c>
      <c r="K5743" t="n">
        <v>28</v>
      </c>
      <c r="L5743" t="n">
        <v>-3</v>
      </c>
      <c r="M5743" t="n">
        <v>25</v>
      </c>
      <c r="N5743" t="n">
        <v>0</v>
      </c>
      <c r="O5743" t="inlineStr">
        <is>
          <t>不可 #4</t>
        </is>
      </c>
      <c r="P5743" t="inlineStr">
        <is>
          <t>有り</t>
        </is>
      </c>
      <c r="R5743" s="4">
        <f>IF(COUNT($M5743:$N5743)=0,"",IF(AND(IF($N5743&lt;&gt;"",$N5743,$M5743)&lt;=0,$O5743&lt;&gt;"可"),"警告",""))</f>
        <v/>
      </c>
      <c r="S5743" s="4">
        <f>IF(COUNT($M5743:$N5743)=0,0,IF(IF($N5743&lt;&gt;"",$N5743,$M5743)&gt;=スコアリング基準!$B$20,スコアリング基準!$C$20,IF(IF($N5743&lt;&gt;"",$N5743,$M5743)&gt;=スコアリング基準!$B$21,スコアリング基準!$C$21,IF(IF($N5743&lt;&gt;"",$N5743,$M5743)&gt;0,スコアリング基準!$C$22,0))))</f>
        <v/>
      </c>
      <c r="T5743" s="4">
        <f>IF($O5743="可",スコアリング基準!$C$23,0)</f>
        <v/>
      </c>
      <c r="U5743" s="4">
        <f>IF(OR(COUNT($K5743:$L5743)&lt;2,$K5743=0),0,IF(ABS($L5743)/$K5743&lt;=スコアリング基準!$B$24,スコアリング基準!$C$24,IF(ABS($L5743)/$K5743&lt;=スコアリング基準!$B$25,スコアリング基準!$C$25,IF(ABS($L5743)/$K5743&lt;=スコアリング基準!$B$26,スコアリング基準!$C$26,0))))</f>
        <v/>
      </c>
      <c r="V5743" s="4">
        <f>IF($P5743="なし",スコアリング基準!$C$27,0)</f>
        <v/>
      </c>
      <c r="W5743" s="4">
        <f>IF($F5743="",0,IF(ISNUMBER($F5743),IF($F5743&lt;=スコアリング基準!$B$28,スコアリング基準!$C$28,スコアリング基準!$C$29),0))</f>
        <v/>
      </c>
      <c r="X5743" s="4">
        <f>IFERROR(VLOOKUP($B5743,スコアリング基準!$A$36:$B$46,2,FALSE),0)</f>
        <v/>
      </c>
      <c r="Y5743" s="4">
        <f>SUM($S5743:$X5743)</f>
        <v/>
      </c>
      <c r="Z5743" s="4">
        <f>IF(COUNT($M5743:$N5743)=0,"データ無",IF($Y5743&gt;=スコアリング基準!$B$30,"S",IF($Y5743&gt;=スコアリング基準!$B$31,"A",IF($Y5743&gt;=スコアリング基準!$B$32,"B","C"))))</f>
        <v/>
      </c>
      <c r="AA5743">
        <f>IFERROR(INDEX(実績DB!$I$3:$I$104,MATCH($B5743&amp;$C5743,実績DB!$J$3:$J$104,0)),"")</f>
        <v/>
      </c>
    </row>
    <row r="5744">
      <c r="A5744" t="n">
        <v>5742</v>
      </c>
      <c r="B5744" t="inlineStr">
        <is>
          <t>九州</t>
        </is>
      </c>
      <c r="C5744" t="inlineStr">
        <is>
          <t>菊池変電所</t>
        </is>
      </c>
      <c r="D5744" t="inlineStr">
        <is>
          <t>熊本県</t>
        </is>
      </c>
      <c r="E5744" t="n">
        <v>66</v>
      </c>
      <c r="G5744" s="3" t="n">
        <v>32.98069</v>
      </c>
      <c r="H5744" s="3" t="n">
        <v>130.804229</v>
      </c>
      <c r="I5744" t="inlineStr">
        <is>
          <t>OSM実測</t>
        </is>
      </c>
      <c r="J5744" t="n">
        <v>57</v>
      </c>
      <c r="K5744" t="n">
        <v>57</v>
      </c>
      <c r="L5744" t="n">
        <v>-38</v>
      </c>
      <c r="M5744" t="n">
        <v>19</v>
      </c>
      <c r="N5744" t="n">
        <v>0</v>
      </c>
      <c r="O5744" t="inlineStr">
        <is>
          <t>不可 #4</t>
        </is>
      </c>
      <c r="P5744" t="inlineStr">
        <is>
          <t>有り</t>
        </is>
      </c>
      <c r="R5744" s="4">
        <f>IF(COUNT($M5744:$N5744)=0,"",IF(AND(IF($N5744&lt;&gt;"",$N5744,$M5744)&lt;=0,$O5744&lt;&gt;"可"),"警告",""))</f>
        <v/>
      </c>
      <c r="S5744" s="4">
        <f>IF(COUNT($M5744:$N5744)=0,0,IF(IF($N5744&lt;&gt;"",$N5744,$M5744)&gt;=スコアリング基準!$B$20,スコアリング基準!$C$20,IF(IF($N5744&lt;&gt;"",$N5744,$M5744)&gt;=スコアリング基準!$B$21,スコアリング基準!$C$21,IF(IF($N5744&lt;&gt;"",$N5744,$M5744)&gt;0,スコアリング基準!$C$22,0))))</f>
        <v/>
      </c>
      <c r="T5744" s="4">
        <f>IF($O5744="可",スコアリング基準!$C$23,0)</f>
        <v/>
      </c>
      <c r="U5744" s="4">
        <f>IF(OR(COUNT($K5744:$L5744)&lt;2,$K5744=0),0,IF(ABS($L5744)/$K5744&lt;=スコアリング基準!$B$24,スコアリング基準!$C$24,IF(ABS($L5744)/$K5744&lt;=スコアリング基準!$B$25,スコアリング基準!$C$25,IF(ABS($L5744)/$K5744&lt;=スコアリング基準!$B$26,スコアリング基準!$C$26,0))))</f>
        <v/>
      </c>
      <c r="V5744" s="4">
        <f>IF($P5744="なし",スコアリング基準!$C$27,0)</f>
        <v/>
      </c>
      <c r="W5744" s="4">
        <f>IF($F5744="",0,IF(ISNUMBER($F5744),IF($F5744&lt;=スコアリング基準!$B$28,スコアリング基準!$C$28,スコアリング基準!$C$29),0))</f>
        <v/>
      </c>
      <c r="X5744" s="4">
        <f>IFERROR(VLOOKUP($B5744,スコアリング基準!$A$36:$B$46,2,FALSE),0)</f>
        <v/>
      </c>
      <c r="Y5744" s="4">
        <f>SUM($S5744:$X5744)</f>
        <v/>
      </c>
      <c r="Z5744" s="4">
        <f>IF(COUNT($M5744:$N5744)=0,"データ無",IF($Y5744&gt;=スコアリング基準!$B$30,"S",IF($Y5744&gt;=スコアリング基準!$B$31,"A",IF($Y5744&gt;=スコアリング基準!$B$32,"B","C"))))</f>
        <v/>
      </c>
      <c r="AA5744">
        <f>IFERROR(INDEX(実績DB!$I$3:$I$104,MATCH($B5744&amp;$C5744,実績DB!$J$3:$J$104,0)),"")</f>
        <v/>
      </c>
    </row>
    <row r="5745">
      <c r="A5745" t="n">
        <v>5743</v>
      </c>
      <c r="B5745" t="inlineStr">
        <is>
          <t>九州</t>
        </is>
      </c>
      <c r="C5745" t="inlineStr">
        <is>
          <t>菰屋変電所</t>
        </is>
      </c>
      <c r="D5745" t="inlineStr">
        <is>
          <t>福岡県</t>
        </is>
      </c>
      <c r="E5745" t="n">
        <v>66</v>
      </c>
      <c r="G5745" s="3" t="n">
        <v>32.954476</v>
      </c>
      <c r="H5745" s="3" t="n">
        <v>130.470047</v>
      </c>
      <c r="I5745" t="inlineStr">
        <is>
          <t>OSM実測</t>
        </is>
      </c>
      <c r="J5745" t="n">
        <v>30</v>
      </c>
      <c r="K5745" t="n">
        <v>30</v>
      </c>
      <c r="L5745" t="n">
        <v>-30</v>
      </c>
      <c r="M5745" t="n">
        <v>0</v>
      </c>
      <c r="N5745" t="n">
        <v>0</v>
      </c>
      <c r="O5745" t="inlineStr">
        <is>
          <t>不可 #4</t>
        </is>
      </c>
      <c r="P5745" t="inlineStr">
        <is>
          <t>有り</t>
        </is>
      </c>
      <c r="R5745" s="4">
        <f>IF(COUNT($M5745:$N5745)=0,"",IF(AND(IF($N5745&lt;&gt;"",$N5745,$M5745)&lt;=0,$O5745&lt;&gt;"可"),"警告",""))</f>
        <v/>
      </c>
      <c r="S5745" s="4">
        <f>IF(COUNT($M5745:$N5745)=0,0,IF(IF($N5745&lt;&gt;"",$N5745,$M5745)&gt;=スコアリング基準!$B$20,スコアリング基準!$C$20,IF(IF($N5745&lt;&gt;"",$N5745,$M5745)&gt;=スコアリング基準!$B$21,スコアリング基準!$C$21,IF(IF($N5745&lt;&gt;"",$N5745,$M5745)&gt;0,スコアリング基準!$C$22,0))))</f>
        <v/>
      </c>
      <c r="T5745" s="4">
        <f>IF($O5745="可",スコアリング基準!$C$23,0)</f>
        <v/>
      </c>
      <c r="U5745" s="4">
        <f>IF(OR(COUNT($K5745:$L5745)&lt;2,$K5745=0),0,IF(ABS($L5745)/$K5745&lt;=スコアリング基準!$B$24,スコアリング基準!$C$24,IF(ABS($L5745)/$K5745&lt;=スコアリング基準!$B$25,スコアリング基準!$C$25,IF(ABS($L5745)/$K5745&lt;=スコアリング基準!$B$26,スコアリング基準!$C$26,0))))</f>
        <v/>
      </c>
      <c r="V5745" s="4">
        <f>IF($P5745="なし",スコアリング基準!$C$27,0)</f>
        <v/>
      </c>
      <c r="W5745" s="4">
        <f>IF($F5745="",0,IF(ISNUMBER($F5745),IF($F5745&lt;=スコアリング基準!$B$28,スコアリング基準!$C$28,スコアリング基準!$C$29),0))</f>
        <v/>
      </c>
      <c r="X5745" s="4">
        <f>IFERROR(VLOOKUP($B5745,スコアリング基準!$A$36:$B$46,2,FALSE),0)</f>
        <v/>
      </c>
      <c r="Y5745" s="4">
        <f>SUM($S5745:$X5745)</f>
        <v/>
      </c>
      <c r="Z5745" s="4">
        <f>IF(COUNT($M5745:$N5745)=0,"データ無",IF($Y5745&gt;=スコアリング基準!$B$30,"S",IF($Y5745&gt;=スコアリング基準!$B$31,"A",IF($Y5745&gt;=スコアリング基準!$B$32,"B","C"))))</f>
        <v/>
      </c>
      <c r="AA5745">
        <f>IFERROR(INDEX(実績DB!$I$3:$I$104,MATCH($B5745&amp;$C5745,実績DB!$J$3:$J$104,0)),"")</f>
        <v/>
      </c>
    </row>
    <row r="5746">
      <c r="A5746" t="n">
        <v>5744</v>
      </c>
      <c r="B5746" t="inlineStr">
        <is>
          <t>九州</t>
        </is>
      </c>
      <c r="C5746" t="inlineStr">
        <is>
          <t>藤田変電所</t>
        </is>
      </c>
      <c r="D5746" t="inlineStr">
        <is>
          <t>福岡県</t>
        </is>
      </c>
      <c r="E5746" t="n">
        <v>66</v>
      </c>
      <c r="G5746" s="3" t="n">
        <v>33.866732</v>
      </c>
      <c r="H5746" s="3" t="n">
        <v>130.769863</v>
      </c>
      <c r="I5746" t="inlineStr">
        <is>
          <t>OSM実測</t>
        </is>
      </c>
      <c r="J5746" t="n">
        <v>57</v>
      </c>
      <c r="K5746" t="n">
        <v>57</v>
      </c>
      <c r="L5746" t="n">
        <v>-29</v>
      </c>
      <c r="M5746" t="n">
        <v>28</v>
      </c>
      <c r="N5746" t="n">
        <v>0</v>
      </c>
      <c r="O5746" t="inlineStr">
        <is>
          <t>不可 #4</t>
        </is>
      </c>
      <c r="P5746" t="inlineStr">
        <is>
          <t>有り</t>
        </is>
      </c>
      <c r="R5746" s="4">
        <f>IF(COUNT($M5746:$N5746)=0,"",IF(AND(IF($N5746&lt;&gt;"",$N5746,$M5746)&lt;=0,$O5746&lt;&gt;"可"),"警告",""))</f>
        <v/>
      </c>
      <c r="S5746" s="4">
        <f>IF(COUNT($M5746:$N5746)=0,0,IF(IF($N5746&lt;&gt;"",$N5746,$M5746)&gt;=スコアリング基準!$B$20,スコアリング基準!$C$20,IF(IF($N5746&lt;&gt;"",$N5746,$M5746)&gt;=スコアリング基準!$B$21,スコアリング基準!$C$21,IF(IF($N5746&lt;&gt;"",$N5746,$M5746)&gt;0,スコアリング基準!$C$22,0))))</f>
        <v/>
      </c>
      <c r="T5746" s="4">
        <f>IF($O5746="可",スコアリング基準!$C$23,0)</f>
        <v/>
      </c>
      <c r="U5746" s="4">
        <f>IF(OR(COUNT($K5746:$L5746)&lt;2,$K5746=0),0,IF(ABS($L5746)/$K5746&lt;=スコアリング基準!$B$24,スコアリング基準!$C$24,IF(ABS($L5746)/$K5746&lt;=スコアリング基準!$B$25,スコアリング基準!$C$25,IF(ABS($L5746)/$K5746&lt;=スコアリング基準!$B$26,スコアリング基準!$C$26,0))))</f>
        <v/>
      </c>
      <c r="V5746" s="4">
        <f>IF($P5746="なし",スコアリング基準!$C$27,0)</f>
        <v/>
      </c>
      <c r="W5746" s="4">
        <f>IF($F5746="",0,IF(ISNUMBER($F5746),IF($F5746&lt;=スコアリング基準!$B$28,スコアリング基準!$C$28,スコアリング基準!$C$29),0))</f>
        <v/>
      </c>
      <c r="X5746" s="4">
        <f>IFERROR(VLOOKUP($B5746,スコアリング基準!$A$36:$B$46,2,FALSE),0)</f>
        <v/>
      </c>
      <c r="Y5746" s="4">
        <f>SUM($S5746:$X5746)</f>
        <v/>
      </c>
      <c r="Z5746" s="4">
        <f>IF(COUNT($M5746:$N5746)=0,"データ無",IF($Y5746&gt;=スコアリング基準!$B$30,"S",IF($Y5746&gt;=スコアリング基準!$B$31,"A",IF($Y5746&gt;=スコアリング基準!$B$32,"B","C"))))</f>
        <v/>
      </c>
      <c r="AA5746">
        <f>IFERROR(INDEX(実績DB!$I$3:$I$104,MATCH($B5746&amp;$C5746,実績DB!$J$3:$J$104,0)),"")</f>
        <v/>
      </c>
    </row>
    <row r="5747">
      <c r="A5747" t="n">
        <v>5745</v>
      </c>
      <c r="B5747" t="inlineStr">
        <is>
          <t>九州</t>
        </is>
      </c>
      <c r="C5747" t="inlineStr">
        <is>
          <t>行橋変電所</t>
        </is>
      </c>
      <c r="D5747" t="inlineStr">
        <is>
          <t>福岡県</t>
        </is>
      </c>
      <c r="E5747" t="n">
        <v>66</v>
      </c>
      <c r="G5747" s="3" t="n">
        <v>33.730175</v>
      </c>
      <c r="H5747" s="3" t="n">
        <v>130.96446</v>
      </c>
      <c r="I5747" t="inlineStr">
        <is>
          <t>OSM実測</t>
        </is>
      </c>
      <c r="J5747" t="n">
        <v>57</v>
      </c>
      <c r="K5747" t="n">
        <v>57</v>
      </c>
      <c r="L5747" t="n">
        <v>-37</v>
      </c>
      <c r="M5747" t="n">
        <v>16</v>
      </c>
      <c r="N5747" t="n">
        <v>0</v>
      </c>
      <c r="O5747" t="inlineStr">
        <is>
          <t>不可 #4</t>
        </is>
      </c>
      <c r="P5747" t="inlineStr">
        <is>
          <t>有り</t>
        </is>
      </c>
      <c r="R5747" s="4">
        <f>IF(COUNT($M5747:$N5747)=0,"",IF(AND(IF($N5747&lt;&gt;"",$N5747,$M5747)&lt;=0,$O5747&lt;&gt;"可"),"警告",""))</f>
        <v/>
      </c>
      <c r="S5747" s="4">
        <f>IF(COUNT($M5747:$N5747)=0,0,IF(IF($N5747&lt;&gt;"",$N5747,$M5747)&gt;=スコアリング基準!$B$20,スコアリング基準!$C$20,IF(IF($N5747&lt;&gt;"",$N5747,$M5747)&gt;=スコアリング基準!$B$21,スコアリング基準!$C$21,IF(IF($N5747&lt;&gt;"",$N5747,$M5747)&gt;0,スコアリング基準!$C$22,0))))</f>
        <v/>
      </c>
      <c r="T5747" s="4">
        <f>IF($O5747="可",スコアリング基準!$C$23,0)</f>
        <v/>
      </c>
      <c r="U5747" s="4">
        <f>IF(OR(COUNT($K5747:$L5747)&lt;2,$K5747=0),0,IF(ABS($L5747)/$K5747&lt;=スコアリング基準!$B$24,スコアリング基準!$C$24,IF(ABS($L5747)/$K5747&lt;=スコアリング基準!$B$25,スコアリング基準!$C$25,IF(ABS($L5747)/$K5747&lt;=スコアリング基準!$B$26,スコアリング基準!$C$26,0))))</f>
        <v/>
      </c>
      <c r="V5747" s="4">
        <f>IF($P5747="なし",スコアリング基準!$C$27,0)</f>
        <v/>
      </c>
      <c r="W5747" s="4">
        <f>IF($F5747="",0,IF(ISNUMBER($F5747),IF($F5747&lt;=スコアリング基準!$B$28,スコアリング基準!$C$28,スコアリング基準!$C$29),0))</f>
        <v/>
      </c>
      <c r="X5747" s="4">
        <f>IFERROR(VLOOKUP($B5747,スコアリング基準!$A$36:$B$46,2,FALSE),0)</f>
        <v/>
      </c>
      <c r="Y5747" s="4">
        <f>SUM($S5747:$X5747)</f>
        <v/>
      </c>
      <c r="Z5747" s="4">
        <f>IF(COUNT($M5747:$N5747)=0,"データ無",IF($Y5747&gt;=スコアリング基準!$B$30,"S",IF($Y5747&gt;=スコアリング基準!$B$31,"A",IF($Y5747&gt;=スコアリング基準!$B$32,"B","C"))))</f>
        <v/>
      </c>
      <c r="AA5747">
        <f>IFERROR(INDEX(実績DB!$I$3:$I$104,MATCH($B5747&amp;$C5747,実績DB!$J$3:$J$104,0)),"")</f>
        <v/>
      </c>
    </row>
    <row r="5748">
      <c r="A5748" t="n">
        <v>5746</v>
      </c>
      <c r="B5748" t="inlineStr">
        <is>
          <t>九州</t>
        </is>
      </c>
      <c r="C5748" t="inlineStr">
        <is>
          <t>西新変電所</t>
        </is>
      </c>
      <c r="D5748" t="inlineStr">
        <is>
          <t>福岡県</t>
        </is>
      </c>
      <c r="E5748" t="n">
        <v>66</v>
      </c>
      <c r="G5748" s="3" t="n">
        <v>33.584312</v>
      </c>
      <c r="H5748" s="3" t="n">
        <v>130.362121</v>
      </c>
      <c r="I5748" t="inlineStr">
        <is>
          <t>OSM実測</t>
        </is>
      </c>
      <c r="J5748" t="n">
        <v>76</v>
      </c>
      <c r="K5748" t="n">
        <v>76</v>
      </c>
      <c r="L5748" t="n">
        <v>-57</v>
      </c>
      <c r="M5748" t="n">
        <v>19</v>
      </c>
      <c r="N5748" t="n">
        <v>19</v>
      </c>
      <c r="O5748" t="inlineStr">
        <is>
          <t>不可 #4</t>
        </is>
      </c>
      <c r="P5748" t="inlineStr">
        <is>
          <t>なし</t>
        </is>
      </c>
      <c r="R5748" s="4">
        <f>IF(COUNT($M5748:$N5748)=0,"",IF(AND(IF($N5748&lt;&gt;"",$N5748,$M5748)&lt;=0,$O5748&lt;&gt;"可"),"警告",""))</f>
        <v/>
      </c>
      <c r="S5748" s="4">
        <f>IF(COUNT($M5748:$N5748)=0,0,IF(IF($N5748&lt;&gt;"",$N5748,$M5748)&gt;=スコアリング基準!$B$20,スコアリング基準!$C$20,IF(IF($N5748&lt;&gt;"",$N5748,$M5748)&gt;=スコアリング基準!$B$21,スコアリング基準!$C$21,IF(IF($N5748&lt;&gt;"",$N5748,$M5748)&gt;0,スコアリング基準!$C$22,0))))</f>
        <v/>
      </c>
      <c r="T5748" s="4">
        <f>IF($O5748="可",スコアリング基準!$C$23,0)</f>
        <v/>
      </c>
      <c r="U5748" s="4">
        <f>IF(OR(COUNT($K5748:$L5748)&lt;2,$K5748=0),0,IF(ABS($L5748)/$K5748&lt;=スコアリング基準!$B$24,スコアリング基準!$C$24,IF(ABS($L5748)/$K5748&lt;=スコアリング基準!$B$25,スコアリング基準!$C$25,IF(ABS($L5748)/$K5748&lt;=スコアリング基準!$B$26,スコアリング基準!$C$26,0))))</f>
        <v/>
      </c>
      <c r="V5748" s="4">
        <f>IF($P5748="なし",スコアリング基準!$C$27,0)</f>
        <v/>
      </c>
      <c r="W5748" s="4">
        <f>IF($F5748="",0,IF(ISNUMBER($F5748),IF($F5748&lt;=スコアリング基準!$B$28,スコアリング基準!$C$28,スコアリング基準!$C$29),0))</f>
        <v/>
      </c>
      <c r="X5748" s="4">
        <f>IFERROR(VLOOKUP($B5748,スコアリング基準!$A$36:$B$46,2,FALSE),0)</f>
        <v/>
      </c>
      <c r="Y5748" s="4">
        <f>SUM($S5748:$X5748)</f>
        <v/>
      </c>
      <c r="Z5748" s="4">
        <f>IF(COUNT($M5748:$N5748)=0,"データ無",IF($Y5748&gt;=スコアリング基準!$B$30,"S",IF($Y5748&gt;=スコアリング基準!$B$31,"A",IF($Y5748&gt;=スコアリング基準!$B$32,"B","C"))))</f>
        <v/>
      </c>
      <c r="AA5748">
        <f>IFERROR(INDEX(実績DB!$I$3:$I$104,MATCH($B5748&amp;$C5748,実績DB!$J$3:$J$104,0)),"")</f>
        <v/>
      </c>
    </row>
    <row r="5749">
      <c r="A5749" t="n">
        <v>5747</v>
      </c>
      <c r="B5749" t="inlineStr">
        <is>
          <t>九州</t>
        </is>
      </c>
      <c r="C5749" t="inlineStr">
        <is>
          <t>西春変電所</t>
        </is>
      </c>
      <c r="D5749" t="inlineStr">
        <is>
          <t>福岡県</t>
        </is>
      </c>
      <c r="E5749" t="n">
        <v>66</v>
      </c>
      <c r="G5749" s="3" t="n">
        <v>33.541771</v>
      </c>
      <c r="H5749" s="3" t="n">
        <v>130.469076</v>
      </c>
      <c r="I5749" t="inlineStr">
        <is>
          <t>OSM実測</t>
        </is>
      </c>
      <c r="J5749" t="n">
        <v>57</v>
      </c>
      <c r="K5749" t="n">
        <v>57</v>
      </c>
      <c r="L5749" t="n">
        <v>-29</v>
      </c>
      <c r="M5749" t="n">
        <v>28</v>
      </c>
      <c r="N5749" t="n">
        <v>28</v>
      </c>
      <c r="O5749" t="inlineStr">
        <is>
          <t>不可 #4</t>
        </is>
      </c>
      <c r="P5749" t="inlineStr">
        <is>
          <t>なし</t>
        </is>
      </c>
      <c r="R5749" s="4">
        <f>IF(COUNT($M5749:$N5749)=0,"",IF(AND(IF($N5749&lt;&gt;"",$N5749,$M5749)&lt;=0,$O5749&lt;&gt;"可"),"警告",""))</f>
        <v/>
      </c>
      <c r="S5749" s="4">
        <f>IF(COUNT($M5749:$N5749)=0,0,IF(IF($N5749&lt;&gt;"",$N5749,$M5749)&gt;=スコアリング基準!$B$20,スコアリング基準!$C$20,IF(IF($N5749&lt;&gt;"",$N5749,$M5749)&gt;=スコアリング基準!$B$21,スコアリング基準!$C$21,IF(IF($N5749&lt;&gt;"",$N5749,$M5749)&gt;0,スコアリング基準!$C$22,0))))</f>
        <v/>
      </c>
      <c r="T5749" s="4">
        <f>IF($O5749="可",スコアリング基準!$C$23,0)</f>
        <v/>
      </c>
      <c r="U5749" s="4">
        <f>IF(OR(COUNT($K5749:$L5749)&lt;2,$K5749=0),0,IF(ABS($L5749)/$K5749&lt;=スコアリング基準!$B$24,スコアリング基準!$C$24,IF(ABS($L5749)/$K5749&lt;=スコアリング基準!$B$25,スコアリング基準!$C$25,IF(ABS($L5749)/$K5749&lt;=スコアリング基準!$B$26,スコアリング基準!$C$26,0))))</f>
        <v/>
      </c>
      <c r="V5749" s="4">
        <f>IF($P5749="なし",スコアリング基準!$C$27,0)</f>
        <v/>
      </c>
      <c r="W5749" s="4">
        <f>IF($F5749="",0,IF(ISNUMBER($F5749),IF($F5749&lt;=スコアリング基準!$B$28,スコアリング基準!$C$28,スコアリング基準!$C$29),0))</f>
        <v/>
      </c>
      <c r="X5749" s="4">
        <f>IFERROR(VLOOKUP($B5749,スコアリング基準!$A$36:$B$46,2,FALSE),0)</f>
        <v/>
      </c>
      <c r="Y5749" s="4">
        <f>SUM($S5749:$X5749)</f>
        <v/>
      </c>
      <c r="Z5749" s="4">
        <f>IF(COUNT($M5749:$N5749)=0,"データ無",IF($Y5749&gt;=スコアリング基準!$B$30,"S",IF($Y5749&gt;=スコアリング基準!$B$31,"A",IF($Y5749&gt;=スコアリング基準!$B$32,"B","C"))))</f>
        <v/>
      </c>
      <c r="AA5749">
        <f>IFERROR(INDEX(実績DB!$I$3:$I$104,MATCH($B5749&amp;$C5749,実績DB!$J$3:$J$104,0)),"")</f>
        <v/>
      </c>
    </row>
    <row r="5750">
      <c r="A5750" t="n">
        <v>5748</v>
      </c>
      <c r="B5750" t="inlineStr">
        <is>
          <t>九州</t>
        </is>
      </c>
      <c r="C5750" t="inlineStr">
        <is>
          <t>谷山変電所</t>
        </is>
      </c>
      <c r="D5750" t="inlineStr">
        <is>
          <t>鹿児島県</t>
        </is>
      </c>
      <c r="E5750" t="n">
        <v>66</v>
      </c>
      <c r="G5750" s="3" t="n">
        <v>31.506767</v>
      </c>
      <c r="H5750" s="3" t="n">
        <v>130.516153</v>
      </c>
      <c r="I5750" t="inlineStr">
        <is>
          <t>OSM実測</t>
        </is>
      </c>
      <c r="J5750" t="n">
        <v>85</v>
      </c>
      <c r="K5750" t="n">
        <v>85</v>
      </c>
      <c r="L5750" t="n">
        <v>-62</v>
      </c>
      <c r="M5750" t="n">
        <v>23</v>
      </c>
      <c r="N5750" t="n">
        <v>0</v>
      </c>
      <c r="O5750" t="inlineStr">
        <is>
          <t>不可 #4</t>
        </is>
      </c>
      <c r="P5750" t="inlineStr">
        <is>
          <t>有り</t>
        </is>
      </c>
      <c r="R5750" s="4">
        <f>IF(COUNT($M5750:$N5750)=0,"",IF(AND(IF($N5750&lt;&gt;"",$N5750,$M5750)&lt;=0,$O5750&lt;&gt;"可"),"警告",""))</f>
        <v/>
      </c>
      <c r="S5750" s="4">
        <f>IF(COUNT($M5750:$N5750)=0,0,IF(IF($N5750&lt;&gt;"",$N5750,$M5750)&gt;=スコアリング基準!$B$20,スコアリング基準!$C$20,IF(IF($N5750&lt;&gt;"",$N5750,$M5750)&gt;=スコアリング基準!$B$21,スコアリング基準!$C$21,IF(IF($N5750&lt;&gt;"",$N5750,$M5750)&gt;0,スコアリング基準!$C$22,0))))</f>
        <v/>
      </c>
      <c r="T5750" s="4">
        <f>IF($O5750="可",スコアリング基準!$C$23,0)</f>
        <v/>
      </c>
      <c r="U5750" s="4">
        <f>IF(OR(COUNT($K5750:$L5750)&lt;2,$K5750=0),0,IF(ABS($L5750)/$K5750&lt;=スコアリング基準!$B$24,スコアリング基準!$C$24,IF(ABS($L5750)/$K5750&lt;=スコアリング基準!$B$25,スコアリング基準!$C$25,IF(ABS($L5750)/$K5750&lt;=スコアリング基準!$B$26,スコアリング基準!$C$26,0))))</f>
        <v/>
      </c>
      <c r="V5750" s="4">
        <f>IF($P5750="なし",スコアリング基準!$C$27,0)</f>
        <v/>
      </c>
      <c r="W5750" s="4">
        <f>IF($F5750="",0,IF(ISNUMBER($F5750),IF($F5750&lt;=スコアリング基準!$B$28,スコアリング基準!$C$28,スコアリング基準!$C$29),0))</f>
        <v/>
      </c>
      <c r="X5750" s="4">
        <f>IFERROR(VLOOKUP($B5750,スコアリング基準!$A$36:$B$46,2,FALSE),0)</f>
        <v/>
      </c>
      <c r="Y5750" s="4">
        <f>SUM($S5750:$X5750)</f>
        <v/>
      </c>
      <c r="Z5750" s="4">
        <f>IF(COUNT($M5750:$N5750)=0,"データ無",IF($Y5750&gt;=スコアリング基準!$B$30,"S",IF($Y5750&gt;=スコアリング基準!$B$31,"A",IF($Y5750&gt;=スコアリング基準!$B$32,"B","C"))))</f>
        <v/>
      </c>
      <c r="AA5750">
        <f>IFERROR(INDEX(実績DB!$I$3:$I$104,MATCH($B5750&amp;$C5750,実績DB!$J$3:$J$104,0)),"")</f>
        <v/>
      </c>
    </row>
    <row r="5751">
      <c r="A5751" t="n">
        <v>5749</v>
      </c>
      <c r="B5751" t="inlineStr">
        <is>
          <t>九州</t>
        </is>
      </c>
      <c r="C5751" t="inlineStr">
        <is>
          <t>財光寺変電所</t>
        </is>
      </c>
      <c r="D5751" t="inlineStr">
        <is>
          <t>宮崎県</t>
        </is>
      </c>
      <c r="E5751" t="n">
        <v>66</v>
      </c>
      <c r="G5751" s="3" t="n">
        <v>32.397294</v>
      </c>
      <c r="H5751" s="3" t="n">
        <v>131.631723</v>
      </c>
      <c r="I5751" t="inlineStr">
        <is>
          <t>OSM実測</t>
        </is>
      </c>
      <c r="J5751" t="n">
        <v>38</v>
      </c>
      <c r="K5751" t="n">
        <v>38</v>
      </c>
      <c r="L5751" t="n">
        <v>-30</v>
      </c>
      <c r="M5751" t="n">
        <v>8</v>
      </c>
      <c r="N5751" t="n">
        <v>0</v>
      </c>
      <c r="O5751" t="inlineStr">
        <is>
          <t>不可 #4</t>
        </is>
      </c>
      <c r="P5751" t="inlineStr">
        <is>
          <t>有り</t>
        </is>
      </c>
      <c r="R5751" s="4">
        <f>IF(COUNT($M5751:$N5751)=0,"",IF(AND(IF($N5751&lt;&gt;"",$N5751,$M5751)&lt;=0,$O5751&lt;&gt;"可"),"警告",""))</f>
        <v/>
      </c>
      <c r="S5751" s="4">
        <f>IF(COUNT($M5751:$N5751)=0,0,IF(IF($N5751&lt;&gt;"",$N5751,$M5751)&gt;=スコアリング基準!$B$20,スコアリング基準!$C$20,IF(IF($N5751&lt;&gt;"",$N5751,$M5751)&gt;=スコアリング基準!$B$21,スコアリング基準!$C$21,IF(IF($N5751&lt;&gt;"",$N5751,$M5751)&gt;0,スコアリング基準!$C$22,0))))</f>
        <v/>
      </c>
      <c r="T5751" s="4">
        <f>IF($O5751="可",スコアリング基準!$C$23,0)</f>
        <v/>
      </c>
      <c r="U5751" s="4">
        <f>IF(OR(COUNT($K5751:$L5751)&lt;2,$K5751=0),0,IF(ABS($L5751)/$K5751&lt;=スコアリング基準!$B$24,スコアリング基準!$C$24,IF(ABS($L5751)/$K5751&lt;=スコアリング基準!$B$25,スコアリング基準!$C$25,IF(ABS($L5751)/$K5751&lt;=スコアリング基準!$B$26,スコアリング基準!$C$26,0))))</f>
        <v/>
      </c>
      <c r="V5751" s="4">
        <f>IF($P5751="なし",スコアリング基準!$C$27,0)</f>
        <v/>
      </c>
      <c r="W5751" s="4">
        <f>IF($F5751="",0,IF(ISNUMBER($F5751),IF($F5751&lt;=スコアリング基準!$B$28,スコアリング基準!$C$28,スコアリング基準!$C$29),0))</f>
        <v/>
      </c>
      <c r="X5751" s="4">
        <f>IFERROR(VLOOKUP($B5751,スコアリング基準!$A$36:$B$46,2,FALSE),0)</f>
        <v/>
      </c>
      <c r="Y5751" s="4">
        <f>SUM($S5751:$X5751)</f>
        <v/>
      </c>
      <c r="Z5751" s="4">
        <f>IF(COUNT($M5751:$N5751)=0,"データ無",IF($Y5751&gt;=スコアリング基準!$B$30,"S",IF($Y5751&gt;=スコアリング基準!$B$31,"A",IF($Y5751&gt;=スコアリング基準!$B$32,"B","C"))))</f>
        <v/>
      </c>
      <c r="AA5751">
        <f>IFERROR(INDEX(実績DB!$I$3:$I$104,MATCH($B5751&amp;$C5751,実績DB!$J$3:$J$104,0)),"")</f>
        <v/>
      </c>
    </row>
    <row r="5752">
      <c r="A5752" t="n">
        <v>5750</v>
      </c>
      <c r="B5752" t="inlineStr">
        <is>
          <t>九州</t>
        </is>
      </c>
      <c r="C5752" t="inlineStr">
        <is>
          <t>貫変電所</t>
        </is>
      </c>
      <c r="D5752" t="inlineStr">
        <is>
          <t>福岡県</t>
        </is>
      </c>
      <c r="E5752" t="n">
        <v>66</v>
      </c>
      <c r="G5752" s="3" t="n">
        <v>33.81607</v>
      </c>
      <c r="H5752" s="3" t="n">
        <v>130.935903</v>
      </c>
      <c r="I5752" t="inlineStr">
        <is>
          <t>OSM実測</t>
        </is>
      </c>
      <c r="J5752" t="n">
        <v>19</v>
      </c>
      <c r="K5752" t="n">
        <v>19</v>
      </c>
      <c r="L5752" t="n">
        <v>0</v>
      </c>
      <c r="M5752" t="n">
        <v>19</v>
      </c>
      <c r="N5752" t="n">
        <v>0</v>
      </c>
      <c r="O5752" t="inlineStr">
        <is>
          <t>不可 #4</t>
        </is>
      </c>
      <c r="P5752" t="inlineStr">
        <is>
          <t>有り</t>
        </is>
      </c>
      <c r="R5752" s="4">
        <f>IF(COUNT($M5752:$N5752)=0,"",IF(AND(IF($N5752&lt;&gt;"",$N5752,$M5752)&lt;=0,$O5752&lt;&gt;"可"),"警告",""))</f>
        <v/>
      </c>
      <c r="S5752" s="4">
        <f>IF(COUNT($M5752:$N5752)=0,0,IF(IF($N5752&lt;&gt;"",$N5752,$M5752)&gt;=スコアリング基準!$B$20,スコアリング基準!$C$20,IF(IF($N5752&lt;&gt;"",$N5752,$M5752)&gt;=スコアリング基準!$B$21,スコアリング基準!$C$21,IF(IF($N5752&lt;&gt;"",$N5752,$M5752)&gt;0,スコアリング基準!$C$22,0))))</f>
        <v/>
      </c>
      <c r="T5752" s="4">
        <f>IF($O5752="可",スコアリング基準!$C$23,0)</f>
        <v/>
      </c>
      <c r="U5752" s="4">
        <f>IF(OR(COUNT($K5752:$L5752)&lt;2,$K5752=0),0,IF(ABS($L5752)/$K5752&lt;=スコアリング基準!$B$24,スコアリング基準!$C$24,IF(ABS($L5752)/$K5752&lt;=スコアリング基準!$B$25,スコアリング基準!$C$25,IF(ABS($L5752)/$K5752&lt;=スコアリング基準!$B$26,スコアリング基準!$C$26,0))))</f>
        <v/>
      </c>
      <c r="V5752" s="4">
        <f>IF($P5752="なし",スコアリング基準!$C$27,0)</f>
        <v/>
      </c>
      <c r="W5752" s="4">
        <f>IF($F5752="",0,IF(ISNUMBER($F5752),IF($F5752&lt;=スコアリング基準!$B$28,スコアリング基準!$C$28,スコアリング基準!$C$29),0))</f>
        <v/>
      </c>
      <c r="X5752" s="4">
        <f>IFERROR(VLOOKUP($B5752,スコアリング基準!$A$36:$B$46,2,FALSE),0)</f>
        <v/>
      </c>
      <c r="Y5752" s="4">
        <f>SUM($S5752:$X5752)</f>
        <v/>
      </c>
      <c r="Z5752" s="4">
        <f>IF(COUNT($M5752:$N5752)=0,"データ無",IF($Y5752&gt;=スコアリング基準!$B$30,"S",IF($Y5752&gt;=スコアリング基準!$B$31,"A",IF($Y5752&gt;=スコアリング基準!$B$32,"B","C"))))</f>
        <v/>
      </c>
      <c r="AA5752">
        <f>IFERROR(INDEX(実績DB!$I$3:$I$104,MATCH($B5752&amp;$C5752,実績DB!$J$3:$J$104,0)),"")</f>
        <v/>
      </c>
    </row>
    <row r="5753">
      <c r="A5753" t="n">
        <v>5751</v>
      </c>
      <c r="B5753" t="inlineStr">
        <is>
          <t>九州</t>
        </is>
      </c>
      <c r="C5753" t="inlineStr">
        <is>
          <t>賑橋変電所</t>
        </is>
      </c>
      <c r="D5753" t="inlineStr">
        <is>
          <t>長崎県</t>
        </is>
      </c>
      <c r="E5753" t="n">
        <v>66</v>
      </c>
      <c r="G5753" s="3" t="n">
        <v>32.747439</v>
      </c>
      <c r="H5753" s="3" t="n">
        <v>129.878016</v>
      </c>
      <c r="I5753" t="inlineStr">
        <is>
          <t>OSM実測</t>
        </is>
      </c>
      <c r="J5753" t="n">
        <v>66</v>
      </c>
      <c r="K5753" t="n">
        <v>66</v>
      </c>
      <c r="L5753" t="n">
        <v>-57</v>
      </c>
      <c r="M5753" t="n">
        <v>9</v>
      </c>
      <c r="N5753" t="n">
        <v>0</v>
      </c>
      <c r="O5753" t="inlineStr">
        <is>
          <t>不可 #4</t>
        </is>
      </c>
      <c r="P5753" t="inlineStr">
        <is>
          <t>有り</t>
        </is>
      </c>
      <c r="R5753" s="4">
        <f>IF(COUNT($M5753:$N5753)=0,"",IF(AND(IF($N5753&lt;&gt;"",$N5753,$M5753)&lt;=0,$O5753&lt;&gt;"可"),"警告",""))</f>
        <v/>
      </c>
      <c r="S5753" s="4">
        <f>IF(COUNT($M5753:$N5753)=0,0,IF(IF($N5753&lt;&gt;"",$N5753,$M5753)&gt;=スコアリング基準!$B$20,スコアリング基準!$C$20,IF(IF($N5753&lt;&gt;"",$N5753,$M5753)&gt;=スコアリング基準!$B$21,スコアリング基準!$C$21,IF(IF($N5753&lt;&gt;"",$N5753,$M5753)&gt;0,スコアリング基準!$C$22,0))))</f>
        <v/>
      </c>
      <c r="T5753" s="4">
        <f>IF($O5753="可",スコアリング基準!$C$23,0)</f>
        <v/>
      </c>
      <c r="U5753" s="4">
        <f>IF(OR(COUNT($K5753:$L5753)&lt;2,$K5753=0),0,IF(ABS($L5753)/$K5753&lt;=スコアリング基準!$B$24,スコアリング基準!$C$24,IF(ABS($L5753)/$K5753&lt;=スコアリング基準!$B$25,スコアリング基準!$C$25,IF(ABS($L5753)/$K5753&lt;=スコアリング基準!$B$26,スコアリング基準!$C$26,0))))</f>
        <v/>
      </c>
      <c r="V5753" s="4">
        <f>IF($P5753="なし",スコアリング基準!$C$27,0)</f>
        <v/>
      </c>
      <c r="W5753" s="4">
        <f>IF($F5753="",0,IF(ISNUMBER($F5753),IF($F5753&lt;=スコアリング基準!$B$28,スコアリング基準!$C$28,スコアリング基準!$C$29),0))</f>
        <v/>
      </c>
      <c r="X5753" s="4">
        <f>IFERROR(VLOOKUP($B5753,スコアリング基準!$A$36:$B$46,2,FALSE),0)</f>
        <v/>
      </c>
      <c r="Y5753" s="4">
        <f>SUM($S5753:$X5753)</f>
        <v/>
      </c>
      <c r="Z5753" s="4">
        <f>IF(COUNT($M5753:$N5753)=0,"データ無",IF($Y5753&gt;=スコアリング基準!$B$30,"S",IF($Y5753&gt;=スコアリング基準!$B$31,"A",IF($Y5753&gt;=スコアリング基準!$B$32,"B","C"))))</f>
        <v/>
      </c>
      <c r="AA5753">
        <f>IFERROR(INDEX(実績DB!$I$3:$I$104,MATCH($B5753&amp;$C5753,実績DB!$J$3:$J$104,0)),"")</f>
        <v/>
      </c>
    </row>
    <row r="5754">
      <c r="A5754" t="n">
        <v>5752</v>
      </c>
      <c r="B5754" t="inlineStr">
        <is>
          <t>九州</t>
        </is>
      </c>
      <c r="C5754" t="inlineStr">
        <is>
          <t>赤間変電所</t>
        </is>
      </c>
      <c r="D5754" t="inlineStr">
        <is>
          <t>福岡県</t>
        </is>
      </c>
      <c r="E5754" t="n">
        <v>66</v>
      </c>
      <c r="G5754" s="3" t="n">
        <v>33.808078</v>
      </c>
      <c r="H5754" s="3" t="n">
        <v>130.566114</v>
      </c>
      <c r="I5754" t="inlineStr">
        <is>
          <t>OSM実測</t>
        </is>
      </c>
      <c r="J5754" t="n">
        <v>28</v>
      </c>
      <c r="K5754" t="n">
        <v>28</v>
      </c>
      <c r="L5754" t="n">
        <v>-4</v>
      </c>
      <c r="M5754" t="n">
        <v>24</v>
      </c>
      <c r="N5754" t="n">
        <v>0</v>
      </c>
      <c r="O5754" t="inlineStr">
        <is>
          <t>不可 #4</t>
        </is>
      </c>
      <c r="P5754" t="inlineStr">
        <is>
          <t>有り</t>
        </is>
      </c>
      <c r="R5754" s="4">
        <f>IF(COUNT($M5754:$N5754)=0,"",IF(AND(IF($N5754&lt;&gt;"",$N5754,$M5754)&lt;=0,$O5754&lt;&gt;"可"),"警告",""))</f>
        <v/>
      </c>
      <c r="S5754" s="4">
        <f>IF(COUNT($M5754:$N5754)=0,0,IF(IF($N5754&lt;&gt;"",$N5754,$M5754)&gt;=スコアリング基準!$B$20,スコアリング基準!$C$20,IF(IF($N5754&lt;&gt;"",$N5754,$M5754)&gt;=スコアリング基準!$B$21,スコアリング基準!$C$21,IF(IF($N5754&lt;&gt;"",$N5754,$M5754)&gt;0,スコアリング基準!$C$22,0))))</f>
        <v/>
      </c>
      <c r="T5754" s="4">
        <f>IF($O5754="可",スコアリング基準!$C$23,0)</f>
        <v/>
      </c>
      <c r="U5754" s="4">
        <f>IF(OR(COUNT($K5754:$L5754)&lt;2,$K5754=0),0,IF(ABS($L5754)/$K5754&lt;=スコアリング基準!$B$24,スコアリング基準!$C$24,IF(ABS($L5754)/$K5754&lt;=スコアリング基準!$B$25,スコアリング基準!$C$25,IF(ABS($L5754)/$K5754&lt;=スコアリング基準!$B$26,スコアリング基準!$C$26,0))))</f>
        <v/>
      </c>
      <c r="V5754" s="4">
        <f>IF($P5754="なし",スコアリング基準!$C$27,0)</f>
        <v/>
      </c>
      <c r="W5754" s="4">
        <f>IF($F5754="",0,IF(ISNUMBER($F5754),IF($F5754&lt;=スコアリング基準!$B$28,スコアリング基準!$C$28,スコアリング基準!$C$29),0))</f>
        <v/>
      </c>
      <c r="X5754" s="4">
        <f>IFERROR(VLOOKUP($B5754,スコアリング基準!$A$36:$B$46,2,FALSE),0)</f>
        <v/>
      </c>
      <c r="Y5754" s="4">
        <f>SUM($S5754:$X5754)</f>
        <v/>
      </c>
      <c r="Z5754" s="4">
        <f>IF(COUNT($M5754:$N5754)=0,"データ無",IF($Y5754&gt;=スコアリング基準!$B$30,"S",IF($Y5754&gt;=スコアリング基準!$B$31,"A",IF($Y5754&gt;=スコアリング基準!$B$32,"B","C"))))</f>
        <v/>
      </c>
      <c r="AA5754">
        <f>IFERROR(INDEX(実績DB!$I$3:$I$104,MATCH($B5754&amp;$C5754,実績DB!$J$3:$J$104,0)),"")</f>
        <v/>
      </c>
    </row>
    <row r="5755">
      <c r="A5755" t="n">
        <v>5753</v>
      </c>
      <c r="B5755" t="inlineStr">
        <is>
          <t>九州</t>
        </is>
      </c>
      <c r="C5755" t="inlineStr">
        <is>
          <t>轟木変電所</t>
        </is>
      </c>
      <c r="D5755" t="inlineStr">
        <is>
          <t>佐賀県</t>
        </is>
      </c>
      <c r="E5755" t="n">
        <v>66</v>
      </c>
      <c r="G5755" s="3" t="n">
        <v>33.363917</v>
      </c>
      <c r="H5755" s="3" t="n">
        <v>130.500873</v>
      </c>
      <c r="I5755" t="inlineStr">
        <is>
          <t>OSM実測</t>
        </is>
      </c>
      <c r="J5755" t="n">
        <v>57</v>
      </c>
      <c r="K5755" t="n">
        <v>57</v>
      </c>
      <c r="L5755" t="n">
        <v>-42</v>
      </c>
      <c r="M5755" t="n">
        <v>13</v>
      </c>
      <c r="N5755" t="n">
        <v>13</v>
      </c>
      <c r="O5755" t="inlineStr">
        <is>
          <t>不可 #4</t>
        </is>
      </c>
      <c r="P5755" t="inlineStr">
        <is>
          <t>なし</t>
        </is>
      </c>
      <c r="R5755" s="4">
        <f>IF(COUNT($M5755:$N5755)=0,"",IF(AND(IF($N5755&lt;&gt;"",$N5755,$M5755)&lt;=0,$O5755&lt;&gt;"可"),"警告",""))</f>
        <v/>
      </c>
      <c r="S5755" s="4">
        <f>IF(COUNT($M5755:$N5755)=0,0,IF(IF($N5755&lt;&gt;"",$N5755,$M5755)&gt;=スコアリング基準!$B$20,スコアリング基準!$C$20,IF(IF($N5755&lt;&gt;"",$N5755,$M5755)&gt;=スコアリング基準!$B$21,スコアリング基準!$C$21,IF(IF($N5755&lt;&gt;"",$N5755,$M5755)&gt;0,スコアリング基準!$C$22,0))))</f>
        <v/>
      </c>
      <c r="T5755" s="4">
        <f>IF($O5755="可",スコアリング基準!$C$23,0)</f>
        <v/>
      </c>
      <c r="U5755" s="4">
        <f>IF(OR(COUNT($K5755:$L5755)&lt;2,$K5755=0),0,IF(ABS($L5755)/$K5755&lt;=スコアリング基準!$B$24,スコアリング基準!$C$24,IF(ABS($L5755)/$K5755&lt;=スコアリング基準!$B$25,スコアリング基準!$C$25,IF(ABS($L5755)/$K5755&lt;=スコアリング基準!$B$26,スコアリング基準!$C$26,0))))</f>
        <v/>
      </c>
      <c r="V5755" s="4">
        <f>IF($P5755="なし",スコアリング基準!$C$27,0)</f>
        <v/>
      </c>
      <c r="W5755" s="4">
        <f>IF($F5755="",0,IF(ISNUMBER($F5755),IF($F5755&lt;=スコアリング基準!$B$28,スコアリング基準!$C$28,スコアリング基準!$C$29),0))</f>
        <v/>
      </c>
      <c r="X5755" s="4">
        <f>IFERROR(VLOOKUP($B5755,スコアリング基準!$A$36:$B$46,2,FALSE),0)</f>
        <v/>
      </c>
      <c r="Y5755" s="4">
        <f>SUM($S5755:$X5755)</f>
        <v/>
      </c>
      <c r="Z5755" s="4">
        <f>IF(COUNT($M5755:$N5755)=0,"データ無",IF($Y5755&gt;=スコアリング基準!$B$30,"S",IF($Y5755&gt;=スコアリング基準!$B$31,"A",IF($Y5755&gt;=スコアリング基準!$B$32,"B","C"))))</f>
        <v/>
      </c>
      <c r="AA5755">
        <f>IFERROR(INDEX(実績DB!$I$3:$I$104,MATCH($B5755&amp;$C5755,実績DB!$J$3:$J$104,0)),"")</f>
        <v/>
      </c>
    </row>
    <row r="5756">
      <c r="A5756" t="n">
        <v>5754</v>
      </c>
      <c r="B5756" t="inlineStr">
        <is>
          <t>九州</t>
        </is>
      </c>
      <c r="C5756" t="inlineStr">
        <is>
          <t>通谷変電所</t>
        </is>
      </c>
      <c r="D5756" t="inlineStr">
        <is>
          <t>福岡県</t>
        </is>
      </c>
      <c r="E5756" t="n">
        <v>66</v>
      </c>
      <c r="G5756" s="3" t="n">
        <v>33.824663</v>
      </c>
      <c r="H5756" s="3" t="n">
        <v>130.733037</v>
      </c>
      <c r="I5756" t="inlineStr">
        <is>
          <t>OSM実測</t>
        </is>
      </c>
      <c r="J5756" t="n">
        <v>57</v>
      </c>
      <c r="K5756" t="n">
        <v>57</v>
      </c>
      <c r="L5756" t="n">
        <v>-32</v>
      </c>
      <c r="M5756" t="n">
        <v>25</v>
      </c>
      <c r="N5756" t="n">
        <v>0</v>
      </c>
      <c r="O5756" t="inlineStr">
        <is>
          <t>不可 #4</t>
        </is>
      </c>
      <c r="P5756" t="inlineStr">
        <is>
          <t>有り</t>
        </is>
      </c>
      <c r="R5756" s="4">
        <f>IF(COUNT($M5756:$N5756)=0,"",IF(AND(IF($N5756&lt;&gt;"",$N5756,$M5756)&lt;=0,$O5756&lt;&gt;"可"),"警告",""))</f>
        <v/>
      </c>
      <c r="S5756" s="4">
        <f>IF(COUNT($M5756:$N5756)=0,0,IF(IF($N5756&lt;&gt;"",$N5756,$M5756)&gt;=スコアリング基準!$B$20,スコアリング基準!$C$20,IF(IF($N5756&lt;&gt;"",$N5756,$M5756)&gt;=スコアリング基準!$B$21,スコアリング基準!$C$21,IF(IF($N5756&lt;&gt;"",$N5756,$M5756)&gt;0,スコアリング基準!$C$22,0))))</f>
        <v/>
      </c>
      <c r="T5756" s="4">
        <f>IF($O5756="可",スコアリング基準!$C$23,0)</f>
        <v/>
      </c>
      <c r="U5756" s="4">
        <f>IF(OR(COUNT($K5756:$L5756)&lt;2,$K5756=0),0,IF(ABS($L5756)/$K5756&lt;=スコアリング基準!$B$24,スコアリング基準!$C$24,IF(ABS($L5756)/$K5756&lt;=スコアリング基準!$B$25,スコアリング基準!$C$25,IF(ABS($L5756)/$K5756&lt;=スコアリング基準!$B$26,スコアリング基準!$C$26,0))))</f>
        <v/>
      </c>
      <c r="V5756" s="4">
        <f>IF($P5756="なし",スコアリング基準!$C$27,0)</f>
        <v/>
      </c>
      <c r="W5756" s="4">
        <f>IF($F5756="",0,IF(ISNUMBER($F5756),IF($F5756&lt;=スコアリング基準!$B$28,スコアリング基準!$C$28,スコアリング基準!$C$29),0))</f>
        <v/>
      </c>
      <c r="X5756" s="4">
        <f>IFERROR(VLOOKUP($B5756,スコアリング基準!$A$36:$B$46,2,FALSE),0)</f>
        <v/>
      </c>
      <c r="Y5756" s="4">
        <f>SUM($S5756:$X5756)</f>
        <v/>
      </c>
      <c r="Z5756" s="4">
        <f>IF(COUNT($M5756:$N5756)=0,"データ無",IF($Y5756&gt;=スコアリング基準!$B$30,"S",IF($Y5756&gt;=スコアリング基準!$B$31,"A",IF($Y5756&gt;=スコアリング基準!$B$32,"B","C"))))</f>
        <v/>
      </c>
      <c r="AA5756">
        <f>IFERROR(INDEX(実績DB!$I$3:$I$104,MATCH($B5756&amp;$C5756,実績DB!$J$3:$J$104,0)),"")</f>
        <v/>
      </c>
    </row>
    <row r="5757">
      <c r="A5757" t="n">
        <v>5755</v>
      </c>
      <c r="B5757" t="inlineStr">
        <is>
          <t>九州</t>
        </is>
      </c>
      <c r="C5757" t="inlineStr">
        <is>
          <t>遠賀変電所</t>
        </is>
      </c>
      <c r="D5757" t="inlineStr">
        <is>
          <t>福岡県</t>
        </is>
      </c>
      <c r="E5757" t="n">
        <v>66</v>
      </c>
      <c r="G5757" s="3" t="n">
        <v>33.845543</v>
      </c>
      <c r="H5757" s="3" t="n">
        <v>130.664585</v>
      </c>
      <c r="I5757" t="inlineStr">
        <is>
          <t>OSM実測</t>
        </is>
      </c>
      <c r="J5757" t="n">
        <v>28</v>
      </c>
      <c r="K5757" t="n">
        <v>28</v>
      </c>
      <c r="L5757" t="n">
        <v>-1</v>
      </c>
      <c r="M5757" t="n">
        <v>25</v>
      </c>
      <c r="N5757" t="n">
        <v>0</v>
      </c>
      <c r="O5757" t="inlineStr">
        <is>
          <t>不可 #4</t>
        </is>
      </c>
      <c r="P5757" t="inlineStr">
        <is>
          <t>有り</t>
        </is>
      </c>
      <c r="R5757" s="4">
        <f>IF(COUNT($M5757:$N5757)=0,"",IF(AND(IF($N5757&lt;&gt;"",$N5757,$M5757)&lt;=0,$O5757&lt;&gt;"可"),"警告",""))</f>
        <v/>
      </c>
      <c r="S5757" s="4">
        <f>IF(COUNT($M5757:$N5757)=0,0,IF(IF($N5757&lt;&gt;"",$N5757,$M5757)&gt;=スコアリング基準!$B$20,スコアリング基準!$C$20,IF(IF($N5757&lt;&gt;"",$N5757,$M5757)&gt;=スコアリング基準!$B$21,スコアリング基準!$C$21,IF(IF($N5757&lt;&gt;"",$N5757,$M5757)&gt;0,スコアリング基準!$C$22,0))))</f>
        <v/>
      </c>
      <c r="T5757" s="4">
        <f>IF($O5757="可",スコアリング基準!$C$23,0)</f>
        <v/>
      </c>
      <c r="U5757" s="4">
        <f>IF(OR(COUNT($K5757:$L5757)&lt;2,$K5757=0),0,IF(ABS($L5757)/$K5757&lt;=スコアリング基準!$B$24,スコアリング基準!$C$24,IF(ABS($L5757)/$K5757&lt;=スコアリング基準!$B$25,スコアリング基準!$C$25,IF(ABS($L5757)/$K5757&lt;=スコアリング基準!$B$26,スコアリング基準!$C$26,0))))</f>
        <v/>
      </c>
      <c r="V5757" s="4">
        <f>IF($P5757="なし",スコアリング基準!$C$27,0)</f>
        <v/>
      </c>
      <c r="W5757" s="4">
        <f>IF($F5757="",0,IF(ISNUMBER($F5757),IF($F5757&lt;=スコアリング基準!$B$28,スコアリング基準!$C$28,スコアリング基準!$C$29),0))</f>
        <v/>
      </c>
      <c r="X5757" s="4">
        <f>IFERROR(VLOOKUP($B5757,スコアリング基準!$A$36:$B$46,2,FALSE),0)</f>
        <v/>
      </c>
      <c r="Y5757" s="4">
        <f>SUM($S5757:$X5757)</f>
        <v/>
      </c>
      <c r="Z5757" s="4">
        <f>IF(COUNT($M5757:$N5757)=0,"データ無",IF($Y5757&gt;=スコアリング基準!$B$30,"S",IF($Y5757&gt;=スコアリング基準!$B$31,"A",IF($Y5757&gt;=スコアリング基準!$B$32,"B","C"))))</f>
        <v/>
      </c>
      <c r="AA5757">
        <f>IFERROR(INDEX(実績DB!$I$3:$I$104,MATCH($B5757&amp;$C5757,実績DB!$J$3:$J$104,0)),"")</f>
        <v/>
      </c>
    </row>
    <row r="5758">
      <c r="A5758" t="n">
        <v>5756</v>
      </c>
      <c r="B5758" t="inlineStr">
        <is>
          <t>九州</t>
        </is>
      </c>
      <c r="C5758" t="inlineStr">
        <is>
          <t>那の川変電所</t>
        </is>
      </c>
      <c r="D5758" t="inlineStr">
        <is>
          <t>福岡県</t>
        </is>
      </c>
      <c r="E5758" t="n">
        <v>66</v>
      </c>
      <c r="G5758" s="3" t="n">
        <v>33.574956</v>
      </c>
      <c r="H5758" s="3" t="n">
        <v>130.409676</v>
      </c>
      <c r="I5758" t="inlineStr">
        <is>
          <t>OSM実測</t>
        </is>
      </c>
      <c r="J5758" t="n">
        <v>85</v>
      </c>
      <c r="K5758" t="n">
        <v>85</v>
      </c>
      <c r="L5758" t="n">
        <v>-57</v>
      </c>
      <c r="M5758" t="n">
        <v>28</v>
      </c>
      <c r="N5758" t="n">
        <v>28</v>
      </c>
      <c r="O5758" t="inlineStr">
        <is>
          <t>不可 #4</t>
        </is>
      </c>
      <c r="P5758" t="inlineStr">
        <is>
          <t>なし</t>
        </is>
      </c>
      <c r="R5758" s="4">
        <f>IF(COUNT($M5758:$N5758)=0,"",IF(AND(IF($N5758&lt;&gt;"",$N5758,$M5758)&lt;=0,$O5758&lt;&gt;"可"),"警告",""))</f>
        <v/>
      </c>
      <c r="S5758" s="4">
        <f>IF(COUNT($M5758:$N5758)=0,0,IF(IF($N5758&lt;&gt;"",$N5758,$M5758)&gt;=スコアリング基準!$B$20,スコアリング基準!$C$20,IF(IF($N5758&lt;&gt;"",$N5758,$M5758)&gt;=スコアリング基準!$B$21,スコアリング基準!$C$21,IF(IF($N5758&lt;&gt;"",$N5758,$M5758)&gt;0,スコアリング基準!$C$22,0))))</f>
        <v/>
      </c>
      <c r="T5758" s="4">
        <f>IF($O5758="可",スコアリング基準!$C$23,0)</f>
        <v/>
      </c>
      <c r="U5758" s="4">
        <f>IF(OR(COUNT($K5758:$L5758)&lt;2,$K5758=0),0,IF(ABS($L5758)/$K5758&lt;=スコアリング基準!$B$24,スコアリング基準!$C$24,IF(ABS($L5758)/$K5758&lt;=スコアリング基準!$B$25,スコアリング基準!$C$25,IF(ABS($L5758)/$K5758&lt;=スコアリング基準!$B$26,スコアリング基準!$C$26,0))))</f>
        <v/>
      </c>
      <c r="V5758" s="4">
        <f>IF($P5758="なし",スコアリング基準!$C$27,0)</f>
        <v/>
      </c>
      <c r="W5758" s="4">
        <f>IF($F5758="",0,IF(ISNUMBER($F5758),IF($F5758&lt;=スコアリング基準!$B$28,スコアリング基準!$C$28,スコアリング基準!$C$29),0))</f>
        <v/>
      </c>
      <c r="X5758" s="4">
        <f>IFERROR(VLOOKUP($B5758,スコアリング基準!$A$36:$B$46,2,FALSE),0)</f>
        <v/>
      </c>
      <c r="Y5758" s="4">
        <f>SUM($S5758:$X5758)</f>
        <v/>
      </c>
      <c r="Z5758" s="4">
        <f>IF(COUNT($M5758:$N5758)=0,"データ無",IF($Y5758&gt;=スコアリング基準!$B$30,"S",IF($Y5758&gt;=スコアリング基準!$B$31,"A",IF($Y5758&gt;=スコアリング基準!$B$32,"B","C"))))</f>
        <v/>
      </c>
      <c r="AA5758">
        <f>IFERROR(INDEX(実績DB!$I$3:$I$104,MATCH($B5758&amp;$C5758,実績DB!$J$3:$J$104,0)),"")</f>
        <v/>
      </c>
    </row>
    <row r="5759">
      <c r="A5759" t="n">
        <v>5757</v>
      </c>
      <c r="B5759" t="inlineStr">
        <is>
          <t>九州</t>
        </is>
      </c>
      <c r="C5759" t="inlineStr">
        <is>
          <t>郡変電所</t>
        </is>
      </c>
      <c r="D5759" t="inlineStr">
        <is>
          <t>鹿児島県</t>
        </is>
      </c>
      <c r="E5759" t="n">
        <v>66</v>
      </c>
      <c r="G5759" s="3" t="n">
        <v>31.260605</v>
      </c>
      <c r="H5759" s="3" t="n">
        <v>130.525917</v>
      </c>
      <c r="I5759" t="inlineStr">
        <is>
          <t>OSM実測</t>
        </is>
      </c>
      <c r="J5759" t="n">
        <v>9</v>
      </c>
      <c r="K5759" t="n">
        <v>9</v>
      </c>
      <c r="L5759" t="n">
        <v>-8</v>
      </c>
      <c r="M5759" t="n">
        <v>1</v>
      </c>
      <c r="N5759" t="n">
        <v>0</v>
      </c>
      <c r="O5759" t="inlineStr">
        <is>
          <t>不可 #4</t>
        </is>
      </c>
      <c r="P5759" t="inlineStr">
        <is>
          <t>有り</t>
        </is>
      </c>
      <c r="R5759" s="4">
        <f>IF(COUNT($M5759:$N5759)=0,"",IF(AND(IF($N5759&lt;&gt;"",$N5759,$M5759)&lt;=0,$O5759&lt;&gt;"可"),"警告",""))</f>
        <v/>
      </c>
      <c r="S5759" s="4">
        <f>IF(COUNT($M5759:$N5759)=0,0,IF(IF($N5759&lt;&gt;"",$N5759,$M5759)&gt;=スコアリング基準!$B$20,スコアリング基準!$C$20,IF(IF($N5759&lt;&gt;"",$N5759,$M5759)&gt;=スコアリング基準!$B$21,スコアリング基準!$C$21,IF(IF($N5759&lt;&gt;"",$N5759,$M5759)&gt;0,スコアリング基準!$C$22,0))))</f>
        <v/>
      </c>
      <c r="T5759" s="4">
        <f>IF($O5759="可",スコアリング基準!$C$23,0)</f>
        <v/>
      </c>
      <c r="U5759" s="4">
        <f>IF(OR(COUNT($K5759:$L5759)&lt;2,$K5759=0),0,IF(ABS($L5759)/$K5759&lt;=スコアリング基準!$B$24,スコアリング基準!$C$24,IF(ABS($L5759)/$K5759&lt;=スコアリング基準!$B$25,スコアリング基準!$C$25,IF(ABS($L5759)/$K5759&lt;=スコアリング基準!$B$26,スコアリング基準!$C$26,0))))</f>
        <v/>
      </c>
      <c r="V5759" s="4">
        <f>IF($P5759="なし",スコアリング基準!$C$27,0)</f>
        <v/>
      </c>
      <c r="W5759" s="4">
        <f>IF($F5759="",0,IF(ISNUMBER($F5759),IF($F5759&lt;=スコアリング基準!$B$28,スコアリング基準!$C$28,スコアリング基準!$C$29),0))</f>
        <v/>
      </c>
      <c r="X5759" s="4">
        <f>IFERROR(VLOOKUP($B5759,スコアリング基準!$A$36:$B$46,2,FALSE),0)</f>
        <v/>
      </c>
      <c r="Y5759" s="4">
        <f>SUM($S5759:$X5759)</f>
        <v/>
      </c>
      <c r="Z5759" s="4">
        <f>IF(COUNT($M5759:$N5759)=0,"データ無",IF($Y5759&gt;=スコアリング基準!$B$30,"S",IF($Y5759&gt;=スコアリング基準!$B$31,"A",IF($Y5759&gt;=スコアリング基準!$B$32,"B","C"))))</f>
        <v/>
      </c>
      <c r="AA5759">
        <f>IFERROR(INDEX(実績DB!$I$3:$I$104,MATCH($B5759&amp;$C5759,実績DB!$J$3:$J$104,0)),"")</f>
        <v/>
      </c>
    </row>
    <row r="5760">
      <c r="A5760" t="n">
        <v>5758</v>
      </c>
      <c r="B5760" t="inlineStr">
        <is>
          <t>九州</t>
        </is>
      </c>
      <c r="C5760" t="inlineStr">
        <is>
          <t>都農変電所</t>
        </is>
      </c>
      <c r="D5760" t="inlineStr">
        <is>
          <t>宮崎県</t>
        </is>
      </c>
      <c r="E5760" t="n">
        <v>66</v>
      </c>
      <c r="G5760" s="3" t="n">
        <v>32.256258</v>
      </c>
      <c r="H5760" s="3" t="n">
        <v>131.554478</v>
      </c>
      <c r="I5760" t="inlineStr">
        <is>
          <t>OSM実測</t>
        </is>
      </c>
      <c r="J5760" t="n">
        <v>47</v>
      </c>
      <c r="K5760" t="n">
        <v>47</v>
      </c>
      <c r="L5760" t="n">
        <v>-47</v>
      </c>
      <c r="M5760" t="n">
        <v>0</v>
      </c>
      <c r="N5760" t="n">
        <v>0</v>
      </c>
      <c r="O5760" t="inlineStr">
        <is>
          <t>不可 #4</t>
        </is>
      </c>
      <c r="P5760" t="inlineStr">
        <is>
          <t>有り</t>
        </is>
      </c>
      <c r="R5760" s="4">
        <f>IF(COUNT($M5760:$N5760)=0,"",IF(AND(IF($N5760&lt;&gt;"",$N5760,$M5760)&lt;=0,$O5760&lt;&gt;"可"),"警告",""))</f>
        <v/>
      </c>
      <c r="S5760" s="4">
        <f>IF(COUNT($M5760:$N5760)=0,0,IF(IF($N5760&lt;&gt;"",$N5760,$M5760)&gt;=スコアリング基準!$B$20,スコアリング基準!$C$20,IF(IF($N5760&lt;&gt;"",$N5760,$M5760)&gt;=スコアリング基準!$B$21,スコアリング基準!$C$21,IF(IF($N5760&lt;&gt;"",$N5760,$M5760)&gt;0,スコアリング基準!$C$22,0))))</f>
        <v/>
      </c>
      <c r="T5760" s="4">
        <f>IF($O5760="可",スコアリング基準!$C$23,0)</f>
        <v/>
      </c>
      <c r="U5760" s="4">
        <f>IF(OR(COUNT($K5760:$L5760)&lt;2,$K5760=0),0,IF(ABS($L5760)/$K5760&lt;=スコアリング基準!$B$24,スコアリング基準!$C$24,IF(ABS($L5760)/$K5760&lt;=スコアリング基準!$B$25,スコアリング基準!$C$25,IF(ABS($L5760)/$K5760&lt;=スコアリング基準!$B$26,スコアリング基準!$C$26,0))))</f>
        <v/>
      </c>
      <c r="V5760" s="4">
        <f>IF($P5760="なし",スコアリング基準!$C$27,0)</f>
        <v/>
      </c>
      <c r="W5760" s="4">
        <f>IF($F5760="",0,IF(ISNUMBER($F5760),IF($F5760&lt;=スコアリング基準!$B$28,スコアリング基準!$C$28,スコアリング基準!$C$29),0))</f>
        <v/>
      </c>
      <c r="X5760" s="4">
        <f>IFERROR(VLOOKUP($B5760,スコアリング基準!$A$36:$B$46,2,FALSE),0)</f>
        <v/>
      </c>
      <c r="Y5760" s="4">
        <f>SUM($S5760:$X5760)</f>
        <v/>
      </c>
      <c r="Z5760" s="4">
        <f>IF(COUNT($M5760:$N5760)=0,"データ無",IF($Y5760&gt;=スコアリング基準!$B$30,"S",IF($Y5760&gt;=スコアリング基準!$B$31,"A",IF($Y5760&gt;=スコアリング基準!$B$32,"B","C"))))</f>
        <v/>
      </c>
      <c r="AA5760">
        <f>IFERROR(INDEX(実績DB!$I$3:$I$104,MATCH($B5760&amp;$C5760,実績DB!$J$3:$J$104,0)),"")</f>
        <v/>
      </c>
    </row>
    <row r="5761">
      <c r="A5761" t="n">
        <v>5759</v>
      </c>
      <c r="B5761" t="inlineStr">
        <is>
          <t>九州</t>
        </is>
      </c>
      <c r="C5761" t="inlineStr">
        <is>
          <t>重留変電所</t>
        </is>
      </c>
      <c r="D5761" t="inlineStr">
        <is>
          <t>福岡県</t>
        </is>
      </c>
      <c r="E5761" t="n">
        <v>66</v>
      </c>
      <c r="G5761" s="3" t="n">
        <v>33.533299</v>
      </c>
      <c r="H5761" s="3" t="n">
        <v>130.339426</v>
      </c>
      <c r="I5761" t="inlineStr">
        <is>
          <t>OSM実測</t>
        </is>
      </c>
      <c r="J5761" t="n">
        <v>85</v>
      </c>
      <c r="K5761" t="n">
        <v>85</v>
      </c>
      <c r="L5761" t="n">
        <v>-63</v>
      </c>
      <c r="M5761" t="n">
        <v>22</v>
      </c>
      <c r="N5761" t="n">
        <v>22</v>
      </c>
      <c r="O5761" t="inlineStr">
        <is>
          <t>不可 #4</t>
        </is>
      </c>
      <c r="P5761" t="inlineStr">
        <is>
          <t>なし</t>
        </is>
      </c>
      <c r="R5761" s="4">
        <f>IF(COUNT($M5761:$N5761)=0,"",IF(AND(IF($N5761&lt;&gt;"",$N5761,$M5761)&lt;=0,$O5761&lt;&gt;"可"),"警告",""))</f>
        <v/>
      </c>
      <c r="S5761" s="4">
        <f>IF(COUNT($M5761:$N5761)=0,0,IF(IF($N5761&lt;&gt;"",$N5761,$M5761)&gt;=スコアリング基準!$B$20,スコアリング基準!$C$20,IF(IF($N5761&lt;&gt;"",$N5761,$M5761)&gt;=スコアリング基準!$B$21,スコアリング基準!$C$21,IF(IF($N5761&lt;&gt;"",$N5761,$M5761)&gt;0,スコアリング基準!$C$22,0))))</f>
        <v/>
      </c>
      <c r="T5761" s="4">
        <f>IF($O5761="可",スコアリング基準!$C$23,0)</f>
        <v/>
      </c>
      <c r="U5761" s="4">
        <f>IF(OR(COUNT($K5761:$L5761)&lt;2,$K5761=0),0,IF(ABS($L5761)/$K5761&lt;=スコアリング基準!$B$24,スコアリング基準!$C$24,IF(ABS($L5761)/$K5761&lt;=スコアリング基準!$B$25,スコアリング基準!$C$25,IF(ABS($L5761)/$K5761&lt;=スコアリング基準!$B$26,スコアリング基準!$C$26,0))))</f>
        <v/>
      </c>
      <c r="V5761" s="4">
        <f>IF($P5761="なし",スコアリング基準!$C$27,0)</f>
        <v/>
      </c>
      <c r="W5761" s="4">
        <f>IF($F5761="",0,IF(ISNUMBER($F5761),IF($F5761&lt;=スコアリング基準!$B$28,スコアリング基準!$C$28,スコアリング基準!$C$29),0))</f>
        <v/>
      </c>
      <c r="X5761" s="4">
        <f>IFERROR(VLOOKUP($B5761,スコアリング基準!$A$36:$B$46,2,FALSE),0)</f>
        <v/>
      </c>
      <c r="Y5761" s="4">
        <f>SUM($S5761:$X5761)</f>
        <v/>
      </c>
      <c r="Z5761" s="4">
        <f>IF(COUNT($M5761:$N5761)=0,"データ無",IF($Y5761&gt;=スコアリング基準!$B$30,"S",IF($Y5761&gt;=スコアリング基準!$B$31,"A",IF($Y5761&gt;=スコアリング基準!$B$32,"B","C"))))</f>
        <v/>
      </c>
      <c r="AA5761">
        <f>IFERROR(INDEX(実績DB!$I$3:$I$104,MATCH($B5761&amp;$C5761,実績DB!$J$3:$J$104,0)),"")</f>
        <v/>
      </c>
    </row>
    <row r="5762">
      <c r="A5762" t="n">
        <v>5760</v>
      </c>
      <c r="B5762" t="inlineStr">
        <is>
          <t>九州</t>
        </is>
      </c>
      <c r="C5762" t="inlineStr">
        <is>
          <t>野間変電所</t>
        </is>
      </c>
      <c r="D5762" t="inlineStr">
        <is>
          <t>福岡県</t>
        </is>
      </c>
      <c r="E5762" t="n">
        <v>66</v>
      </c>
      <c r="G5762" s="3" t="n">
        <v>33.563371</v>
      </c>
      <c r="H5762" s="3" t="n">
        <v>130.418427</v>
      </c>
      <c r="I5762" t="inlineStr">
        <is>
          <t>OSM実測</t>
        </is>
      </c>
      <c r="J5762" t="n">
        <v>85</v>
      </c>
      <c r="K5762" t="n">
        <v>85</v>
      </c>
      <c r="L5762" t="n">
        <v>-57</v>
      </c>
      <c r="M5762" t="n">
        <v>28</v>
      </c>
      <c r="N5762" t="n">
        <v>28</v>
      </c>
      <c r="O5762" t="inlineStr">
        <is>
          <t>不可 #4</t>
        </is>
      </c>
      <c r="P5762" t="inlineStr">
        <is>
          <t>なし</t>
        </is>
      </c>
      <c r="R5762" s="4">
        <f>IF(COUNT($M5762:$N5762)=0,"",IF(AND(IF($N5762&lt;&gt;"",$N5762,$M5762)&lt;=0,$O5762&lt;&gt;"可"),"警告",""))</f>
        <v/>
      </c>
      <c r="S5762" s="4">
        <f>IF(COUNT($M5762:$N5762)=0,0,IF(IF($N5762&lt;&gt;"",$N5762,$M5762)&gt;=スコアリング基準!$B$20,スコアリング基準!$C$20,IF(IF($N5762&lt;&gt;"",$N5762,$M5762)&gt;=スコアリング基準!$B$21,スコアリング基準!$C$21,IF(IF($N5762&lt;&gt;"",$N5762,$M5762)&gt;0,スコアリング基準!$C$22,0))))</f>
        <v/>
      </c>
      <c r="T5762" s="4">
        <f>IF($O5762="可",スコアリング基準!$C$23,0)</f>
        <v/>
      </c>
      <c r="U5762" s="4">
        <f>IF(OR(COUNT($K5762:$L5762)&lt;2,$K5762=0),0,IF(ABS($L5762)/$K5762&lt;=スコアリング基準!$B$24,スコアリング基準!$C$24,IF(ABS($L5762)/$K5762&lt;=スコアリング基準!$B$25,スコアリング基準!$C$25,IF(ABS($L5762)/$K5762&lt;=スコアリング基準!$B$26,スコアリング基準!$C$26,0))))</f>
        <v/>
      </c>
      <c r="V5762" s="4">
        <f>IF($P5762="なし",スコアリング基準!$C$27,0)</f>
        <v/>
      </c>
      <c r="W5762" s="4">
        <f>IF($F5762="",0,IF(ISNUMBER($F5762),IF($F5762&lt;=スコアリング基準!$B$28,スコアリング基準!$C$28,スコアリング基準!$C$29),0))</f>
        <v/>
      </c>
      <c r="X5762" s="4">
        <f>IFERROR(VLOOKUP($B5762,スコアリング基準!$A$36:$B$46,2,FALSE),0)</f>
        <v/>
      </c>
      <c r="Y5762" s="4">
        <f>SUM($S5762:$X5762)</f>
        <v/>
      </c>
      <c r="Z5762" s="4">
        <f>IF(COUNT($M5762:$N5762)=0,"データ無",IF($Y5762&gt;=スコアリング基準!$B$30,"S",IF($Y5762&gt;=スコアリング基準!$B$31,"A",IF($Y5762&gt;=スコアリング基準!$B$32,"B","C"))))</f>
        <v/>
      </c>
      <c r="AA5762">
        <f>IFERROR(INDEX(実績DB!$I$3:$I$104,MATCH($B5762&amp;$C5762,実績DB!$J$3:$J$104,0)),"")</f>
        <v/>
      </c>
    </row>
    <row r="5763">
      <c r="A5763" t="n">
        <v>5761</v>
      </c>
      <c r="B5763" t="inlineStr">
        <is>
          <t>九州</t>
        </is>
      </c>
      <c r="C5763" t="inlineStr">
        <is>
          <t>金池変電所</t>
        </is>
      </c>
      <c r="D5763" t="inlineStr">
        <is>
          <t>大分県</t>
        </is>
      </c>
      <c r="E5763" t="n">
        <v>66</v>
      </c>
      <c r="G5763" s="3" t="n">
        <v>33.234387</v>
      </c>
      <c r="H5763" s="3" t="n">
        <v>131.609994</v>
      </c>
      <c r="I5763" t="inlineStr">
        <is>
          <t>OSM実測</t>
        </is>
      </c>
      <c r="J5763" t="n">
        <v>38</v>
      </c>
      <c r="K5763" t="n">
        <v>38</v>
      </c>
      <c r="L5763" t="n">
        <v>-19</v>
      </c>
      <c r="M5763" t="n">
        <v>19</v>
      </c>
      <c r="N5763" t="n">
        <v>19</v>
      </c>
      <c r="O5763" t="inlineStr">
        <is>
          <t>不可 #4</t>
        </is>
      </c>
      <c r="P5763" t="inlineStr">
        <is>
          <t>なし</t>
        </is>
      </c>
      <c r="R5763" s="4">
        <f>IF(COUNT($M5763:$N5763)=0,"",IF(AND(IF($N5763&lt;&gt;"",$N5763,$M5763)&lt;=0,$O5763&lt;&gt;"可"),"警告",""))</f>
        <v/>
      </c>
      <c r="S5763" s="4">
        <f>IF(COUNT($M5763:$N5763)=0,0,IF(IF($N5763&lt;&gt;"",$N5763,$M5763)&gt;=スコアリング基準!$B$20,スコアリング基準!$C$20,IF(IF($N5763&lt;&gt;"",$N5763,$M5763)&gt;=スコアリング基準!$B$21,スコアリング基準!$C$21,IF(IF($N5763&lt;&gt;"",$N5763,$M5763)&gt;0,スコアリング基準!$C$22,0))))</f>
        <v/>
      </c>
      <c r="T5763" s="4">
        <f>IF($O5763="可",スコアリング基準!$C$23,0)</f>
        <v/>
      </c>
      <c r="U5763" s="4">
        <f>IF(OR(COUNT($K5763:$L5763)&lt;2,$K5763=0),0,IF(ABS($L5763)/$K5763&lt;=スコアリング基準!$B$24,スコアリング基準!$C$24,IF(ABS($L5763)/$K5763&lt;=スコアリング基準!$B$25,スコアリング基準!$C$25,IF(ABS($L5763)/$K5763&lt;=スコアリング基準!$B$26,スコアリング基準!$C$26,0))))</f>
        <v/>
      </c>
      <c r="V5763" s="4">
        <f>IF($P5763="なし",スコアリング基準!$C$27,0)</f>
        <v/>
      </c>
      <c r="W5763" s="4">
        <f>IF($F5763="",0,IF(ISNUMBER($F5763),IF($F5763&lt;=スコアリング基準!$B$28,スコアリング基準!$C$28,スコアリング基準!$C$29),0))</f>
        <v/>
      </c>
      <c r="X5763" s="4">
        <f>IFERROR(VLOOKUP($B5763,スコアリング基準!$A$36:$B$46,2,FALSE),0)</f>
        <v/>
      </c>
      <c r="Y5763" s="4">
        <f>SUM($S5763:$X5763)</f>
        <v/>
      </c>
      <c r="Z5763" s="4">
        <f>IF(COUNT($M5763:$N5763)=0,"データ無",IF($Y5763&gt;=スコアリング基準!$B$30,"S",IF($Y5763&gt;=スコアリング基準!$B$31,"A",IF($Y5763&gt;=スコアリング基準!$B$32,"B","C"))))</f>
        <v/>
      </c>
      <c r="AA5763">
        <f>IFERROR(INDEX(実績DB!$I$3:$I$104,MATCH($B5763&amp;$C5763,実績DB!$J$3:$J$104,0)),"")</f>
        <v/>
      </c>
    </row>
    <row r="5764">
      <c r="A5764" t="n">
        <v>5762</v>
      </c>
      <c r="B5764" t="inlineStr">
        <is>
          <t>九州</t>
        </is>
      </c>
      <c r="C5764" t="inlineStr">
        <is>
          <t>金鶏町変電所</t>
        </is>
      </c>
      <c r="D5764" t="inlineStr">
        <is>
          <t>福岡県</t>
        </is>
      </c>
      <c r="E5764" t="n">
        <v>66</v>
      </c>
      <c r="G5764" s="3" t="n">
        <v>33.869619</v>
      </c>
      <c r="H5764" s="3" t="n">
        <v>130.847616</v>
      </c>
      <c r="I5764" t="inlineStr">
        <is>
          <t>OSM実測</t>
        </is>
      </c>
      <c r="J5764" t="n">
        <v>28</v>
      </c>
      <c r="K5764" t="n">
        <v>28</v>
      </c>
      <c r="L5764" t="n">
        <v>0</v>
      </c>
      <c r="M5764" t="n">
        <v>28</v>
      </c>
      <c r="N5764" t="n">
        <v>0</v>
      </c>
      <c r="O5764" t="inlineStr">
        <is>
          <t>不可 #4</t>
        </is>
      </c>
      <c r="P5764" t="inlineStr">
        <is>
          <t>有り</t>
        </is>
      </c>
      <c r="R5764" s="4">
        <f>IF(COUNT($M5764:$N5764)=0,"",IF(AND(IF($N5764&lt;&gt;"",$N5764,$M5764)&lt;=0,$O5764&lt;&gt;"可"),"警告",""))</f>
        <v/>
      </c>
      <c r="S5764" s="4">
        <f>IF(COUNT($M5764:$N5764)=0,0,IF(IF($N5764&lt;&gt;"",$N5764,$M5764)&gt;=スコアリング基準!$B$20,スコアリング基準!$C$20,IF(IF($N5764&lt;&gt;"",$N5764,$M5764)&gt;=スコアリング基準!$B$21,スコアリング基準!$C$21,IF(IF($N5764&lt;&gt;"",$N5764,$M5764)&gt;0,スコアリング基準!$C$22,0))))</f>
        <v/>
      </c>
      <c r="T5764" s="4">
        <f>IF($O5764="可",スコアリング基準!$C$23,0)</f>
        <v/>
      </c>
      <c r="U5764" s="4">
        <f>IF(OR(COUNT($K5764:$L5764)&lt;2,$K5764=0),0,IF(ABS($L5764)/$K5764&lt;=スコアリング基準!$B$24,スコアリング基準!$C$24,IF(ABS($L5764)/$K5764&lt;=スコアリング基準!$B$25,スコアリング基準!$C$25,IF(ABS($L5764)/$K5764&lt;=スコアリング基準!$B$26,スコアリング基準!$C$26,0))))</f>
        <v/>
      </c>
      <c r="V5764" s="4">
        <f>IF($P5764="なし",スコアリング基準!$C$27,0)</f>
        <v/>
      </c>
      <c r="W5764" s="4">
        <f>IF($F5764="",0,IF(ISNUMBER($F5764),IF($F5764&lt;=スコアリング基準!$B$28,スコアリング基準!$C$28,スコアリング基準!$C$29),0))</f>
        <v/>
      </c>
      <c r="X5764" s="4">
        <f>IFERROR(VLOOKUP($B5764,スコアリング基準!$A$36:$B$46,2,FALSE),0)</f>
        <v/>
      </c>
      <c r="Y5764" s="4">
        <f>SUM($S5764:$X5764)</f>
        <v/>
      </c>
      <c r="Z5764" s="4">
        <f>IF(COUNT($M5764:$N5764)=0,"データ無",IF($Y5764&gt;=スコアリング基準!$B$30,"S",IF($Y5764&gt;=スコアリング基準!$B$31,"A",IF($Y5764&gt;=スコアリング基準!$B$32,"B","C"))))</f>
        <v/>
      </c>
      <c r="AA5764">
        <f>IFERROR(INDEX(実績DB!$I$3:$I$104,MATCH($B5764&amp;$C5764,実績DB!$J$3:$J$104,0)),"")</f>
        <v/>
      </c>
    </row>
    <row r="5765">
      <c r="A5765" t="n">
        <v>5763</v>
      </c>
      <c r="B5765" t="inlineStr">
        <is>
          <t>九州</t>
        </is>
      </c>
      <c r="C5765" t="inlineStr">
        <is>
          <t>銀座橋変電所</t>
        </is>
      </c>
      <c r="D5765" t="inlineStr">
        <is>
          <t>熊本県</t>
        </is>
      </c>
      <c r="E5765" t="n">
        <v>66</v>
      </c>
      <c r="G5765" s="3" t="n">
        <v>32.800798</v>
      </c>
      <c r="H5765" s="3" t="n">
        <v>130.710532</v>
      </c>
      <c r="I5765" t="inlineStr">
        <is>
          <t>OSM実測</t>
        </is>
      </c>
      <c r="J5765" t="n">
        <v>85</v>
      </c>
      <c r="K5765" t="n">
        <v>85</v>
      </c>
      <c r="L5765" t="n">
        <v>-57</v>
      </c>
      <c r="M5765" t="n">
        <v>28</v>
      </c>
      <c r="N5765" t="n">
        <v>28</v>
      </c>
      <c r="O5765" t="inlineStr">
        <is>
          <t>不可 #4</t>
        </is>
      </c>
      <c r="P5765" t="inlineStr">
        <is>
          <t>なし</t>
        </is>
      </c>
      <c r="R5765" s="4">
        <f>IF(COUNT($M5765:$N5765)=0,"",IF(AND(IF($N5765&lt;&gt;"",$N5765,$M5765)&lt;=0,$O5765&lt;&gt;"可"),"警告",""))</f>
        <v/>
      </c>
      <c r="S5765" s="4">
        <f>IF(COUNT($M5765:$N5765)=0,0,IF(IF($N5765&lt;&gt;"",$N5765,$M5765)&gt;=スコアリング基準!$B$20,スコアリング基準!$C$20,IF(IF($N5765&lt;&gt;"",$N5765,$M5765)&gt;=スコアリング基準!$B$21,スコアリング基準!$C$21,IF(IF($N5765&lt;&gt;"",$N5765,$M5765)&gt;0,スコアリング基準!$C$22,0))))</f>
        <v/>
      </c>
      <c r="T5765" s="4">
        <f>IF($O5765="可",スコアリング基準!$C$23,0)</f>
        <v/>
      </c>
      <c r="U5765" s="4">
        <f>IF(OR(COUNT($K5765:$L5765)&lt;2,$K5765=0),0,IF(ABS($L5765)/$K5765&lt;=スコアリング基準!$B$24,スコアリング基準!$C$24,IF(ABS($L5765)/$K5765&lt;=スコアリング基準!$B$25,スコアリング基準!$C$25,IF(ABS($L5765)/$K5765&lt;=スコアリング基準!$B$26,スコアリング基準!$C$26,0))))</f>
        <v/>
      </c>
      <c r="V5765" s="4">
        <f>IF($P5765="なし",スコアリング基準!$C$27,0)</f>
        <v/>
      </c>
      <c r="W5765" s="4">
        <f>IF($F5765="",0,IF(ISNUMBER($F5765),IF($F5765&lt;=スコアリング基準!$B$28,スコアリング基準!$C$28,スコアリング基準!$C$29),0))</f>
        <v/>
      </c>
      <c r="X5765" s="4">
        <f>IFERROR(VLOOKUP($B5765,スコアリング基準!$A$36:$B$46,2,FALSE),0)</f>
        <v/>
      </c>
      <c r="Y5765" s="4">
        <f>SUM($S5765:$X5765)</f>
        <v/>
      </c>
      <c r="Z5765" s="4">
        <f>IF(COUNT($M5765:$N5765)=0,"データ無",IF($Y5765&gt;=スコアリング基準!$B$30,"S",IF($Y5765&gt;=スコアリング基準!$B$31,"A",IF($Y5765&gt;=スコアリング基準!$B$32,"B","C"))))</f>
        <v/>
      </c>
      <c r="AA5765">
        <f>IFERROR(INDEX(実績DB!$I$3:$I$104,MATCH($B5765&amp;$C5765,実績DB!$J$3:$J$104,0)),"")</f>
        <v/>
      </c>
    </row>
    <row r="5766">
      <c r="A5766" t="n">
        <v>5764</v>
      </c>
      <c r="B5766" t="inlineStr">
        <is>
          <t>九州</t>
        </is>
      </c>
      <c r="C5766" t="inlineStr">
        <is>
          <t>銭座変電所</t>
        </is>
      </c>
      <c r="D5766" t="inlineStr">
        <is>
          <t>長崎県</t>
        </is>
      </c>
      <c r="E5766" t="n">
        <v>66</v>
      </c>
      <c r="G5766" s="3" t="n">
        <v>32.760797</v>
      </c>
      <c r="H5766" s="3" t="n">
        <v>129.869561</v>
      </c>
      <c r="I5766" t="inlineStr">
        <is>
          <t>OSM実測</t>
        </is>
      </c>
      <c r="J5766" t="n">
        <v>47</v>
      </c>
      <c r="K5766" t="n">
        <v>47</v>
      </c>
      <c r="L5766" t="n">
        <v>-27</v>
      </c>
      <c r="M5766" t="n">
        <v>20</v>
      </c>
      <c r="N5766" t="n">
        <v>0</v>
      </c>
      <c r="O5766" t="inlineStr">
        <is>
          <t>不可 #4</t>
        </is>
      </c>
      <c r="P5766" t="inlineStr">
        <is>
          <t>有り</t>
        </is>
      </c>
      <c r="R5766" s="4">
        <f>IF(COUNT($M5766:$N5766)=0,"",IF(AND(IF($N5766&lt;&gt;"",$N5766,$M5766)&lt;=0,$O5766&lt;&gt;"可"),"警告",""))</f>
        <v/>
      </c>
      <c r="S5766" s="4">
        <f>IF(COUNT($M5766:$N5766)=0,0,IF(IF($N5766&lt;&gt;"",$N5766,$M5766)&gt;=スコアリング基準!$B$20,スコアリング基準!$C$20,IF(IF($N5766&lt;&gt;"",$N5766,$M5766)&gt;=スコアリング基準!$B$21,スコアリング基準!$C$21,IF(IF($N5766&lt;&gt;"",$N5766,$M5766)&gt;0,スコアリング基準!$C$22,0))))</f>
        <v/>
      </c>
      <c r="T5766" s="4">
        <f>IF($O5766="可",スコアリング基準!$C$23,0)</f>
        <v/>
      </c>
      <c r="U5766" s="4">
        <f>IF(OR(COUNT($K5766:$L5766)&lt;2,$K5766=0),0,IF(ABS($L5766)/$K5766&lt;=スコアリング基準!$B$24,スコアリング基準!$C$24,IF(ABS($L5766)/$K5766&lt;=スコアリング基準!$B$25,スコアリング基準!$C$25,IF(ABS($L5766)/$K5766&lt;=スコアリング基準!$B$26,スコアリング基準!$C$26,0))))</f>
        <v/>
      </c>
      <c r="V5766" s="4">
        <f>IF($P5766="なし",スコアリング基準!$C$27,0)</f>
        <v/>
      </c>
      <c r="W5766" s="4">
        <f>IF($F5766="",0,IF(ISNUMBER($F5766),IF($F5766&lt;=スコアリング基準!$B$28,スコアリング基準!$C$28,スコアリング基準!$C$29),0))</f>
        <v/>
      </c>
      <c r="X5766" s="4">
        <f>IFERROR(VLOOKUP($B5766,スコアリング基準!$A$36:$B$46,2,FALSE),0)</f>
        <v/>
      </c>
      <c r="Y5766" s="4">
        <f>SUM($S5766:$X5766)</f>
        <v/>
      </c>
      <c r="Z5766" s="4">
        <f>IF(COUNT($M5766:$N5766)=0,"データ無",IF($Y5766&gt;=スコアリング基準!$B$30,"S",IF($Y5766&gt;=スコアリング基準!$B$31,"A",IF($Y5766&gt;=スコアリング基準!$B$32,"B","C"))))</f>
        <v/>
      </c>
      <c r="AA5766">
        <f>IFERROR(INDEX(実績DB!$I$3:$I$104,MATCH($B5766&amp;$C5766,実績DB!$J$3:$J$104,0)),"")</f>
        <v/>
      </c>
    </row>
    <row r="5767">
      <c r="A5767" t="n">
        <v>5765</v>
      </c>
      <c r="B5767" t="inlineStr">
        <is>
          <t>九州</t>
        </is>
      </c>
      <c r="C5767" t="inlineStr">
        <is>
          <t>錦町変電所</t>
        </is>
      </c>
      <c r="D5767" t="inlineStr">
        <is>
          <t>山口県</t>
        </is>
      </c>
      <c r="E5767" t="n">
        <v>66</v>
      </c>
      <c r="G5767" s="3" t="n">
        <v>33.940413</v>
      </c>
      <c r="H5767" s="3" t="n">
        <v>130.966969</v>
      </c>
      <c r="I5767" t="inlineStr">
        <is>
          <t>OSM実測</t>
        </is>
      </c>
      <c r="J5767" t="n">
        <v>33</v>
      </c>
      <c r="K5767" t="n">
        <v>33</v>
      </c>
      <c r="L5767" t="n">
        <v>-18</v>
      </c>
      <c r="M5767" t="n">
        <v>13</v>
      </c>
      <c r="N5767" t="n">
        <v>0</v>
      </c>
      <c r="O5767" t="inlineStr">
        <is>
          <t>不可 #4</t>
        </is>
      </c>
      <c r="P5767" t="inlineStr">
        <is>
          <t>有り</t>
        </is>
      </c>
      <c r="R5767" s="4">
        <f>IF(COUNT($M5767:$N5767)=0,"",IF(AND(IF($N5767&lt;&gt;"",$N5767,$M5767)&lt;=0,$O5767&lt;&gt;"可"),"警告",""))</f>
        <v/>
      </c>
      <c r="S5767" s="4">
        <f>IF(COUNT($M5767:$N5767)=0,0,IF(IF($N5767&lt;&gt;"",$N5767,$M5767)&gt;=スコアリング基準!$B$20,スコアリング基準!$C$20,IF(IF($N5767&lt;&gt;"",$N5767,$M5767)&gt;=スコアリング基準!$B$21,スコアリング基準!$C$21,IF(IF($N5767&lt;&gt;"",$N5767,$M5767)&gt;0,スコアリング基準!$C$22,0))))</f>
        <v/>
      </c>
      <c r="T5767" s="4">
        <f>IF($O5767="可",スコアリング基準!$C$23,0)</f>
        <v/>
      </c>
      <c r="U5767" s="4">
        <f>IF(OR(COUNT($K5767:$L5767)&lt;2,$K5767=0),0,IF(ABS($L5767)/$K5767&lt;=スコアリング基準!$B$24,スコアリング基準!$C$24,IF(ABS($L5767)/$K5767&lt;=スコアリング基準!$B$25,スコアリング基準!$C$25,IF(ABS($L5767)/$K5767&lt;=スコアリング基準!$B$26,スコアリング基準!$C$26,0))))</f>
        <v/>
      </c>
      <c r="V5767" s="4">
        <f>IF($P5767="なし",スコアリング基準!$C$27,0)</f>
        <v/>
      </c>
      <c r="W5767" s="4">
        <f>IF($F5767="",0,IF(ISNUMBER($F5767),IF($F5767&lt;=スコアリング基準!$B$28,スコアリング基準!$C$28,スコアリング基準!$C$29),0))</f>
        <v/>
      </c>
      <c r="X5767" s="4">
        <f>IFERROR(VLOOKUP($B5767,スコアリング基準!$A$36:$B$46,2,FALSE),0)</f>
        <v/>
      </c>
      <c r="Y5767" s="4">
        <f>SUM($S5767:$X5767)</f>
        <v/>
      </c>
      <c r="Z5767" s="4">
        <f>IF(COUNT($M5767:$N5767)=0,"データ無",IF($Y5767&gt;=スコアリング基準!$B$30,"S",IF($Y5767&gt;=スコアリング基準!$B$31,"A",IF($Y5767&gt;=スコアリング基準!$B$32,"B","C"))))</f>
        <v/>
      </c>
      <c r="AA5767">
        <f>IFERROR(INDEX(実績DB!$I$3:$I$104,MATCH($B5767&amp;$C5767,実績DB!$J$3:$J$104,0)),"")</f>
        <v/>
      </c>
    </row>
    <row r="5768">
      <c r="A5768" t="n">
        <v>5766</v>
      </c>
      <c r="B5768" t="inlineStr">
        <is>
          <t>九州</t>
        </is>
      </c>
      <c r="C5768" t="inlineStr">
        <is>
          <t>長与変電所</t>
        </is>
      </c>
      <c r="D5768" t="inlineStr">
        <is>
          <t>長崎県</t>
        </is>
      </c>
      <c r="E5768" t="n">
        <v>66</v>
      </c>
      <c r="G5768" s="3" t="n">
        <v>32.810524</v>
      </c>
      <c r="H5768" s="3" t="n">
        <v>129.857899</v>
      </c>
      <c r="I5768" t="inlineStr">
        <is>
          <t>OSM実測</t>
        </is>
      </c>
      <c r="J5768" t="n">
        <v>61</v>
      </c>
      <c r="K5768" t="n">
        <v>61</v>
      </c>
      <c r="L5768" t="n">
        <v>-46</v>
      </c>
      <c r="M5768" t="n">
        <v>19</v>
      </c>
      <c r="N5768" t="n">
        <v>0</v>
      </c>
      <c r="O5768" t="inlineStr">
        <is>
          <t>不可 #4</t>
        </is>
      </c>
      <c r="P5768" t="inlineStr">
        <is>
          <t>有り</t>
        </is>
      </c>
      <c r="R5768" s="4">
        <f>IF(COUNT($M5768:$N5768)=0,"",IF(AND(IF($N5768&lt;&gt;"",$N5768,$M5768)&lt;=0,$O5768&lt;&gt;"可"),"警告",""))</f>
        <v/>
      </c>
      <c r="S5768" s="4">
        <f>IF(COUNT($M5768:$N5768)=0,0,IF(IF($N5768&lt;&gt;"",$N5768,$M5768)&gt;=スコアリング基準!$B$20,スコアリング基準!$C$20,IF(IF($N5768&lt;&gt;"",$N5768,$M5768)&gt;=スコアリング基準!$B$21,スコアリング基準!$C$21,IF(IF($N5768&lt;&gt;"",$N5768,$M5768)&gt;0,スコアリング基準!$C$22,0))))</f>
        <v/>
      </c>
      <c r="T5768" s="4">
        <f>IF($O5768="可",スコアリング基準!$C$23,0)</f>
        <v/>
      </c>
      <c r="U5768" s="4">
        <f>IF(OR(COUNT($K5768:$L5768)&lt;2,$K5768=0),0,IF(ABS($L5768)/$K5768&lt;=スコアリング基準!$B$24,スコアリング基準!$C$24,IF(ABS($L5768)/$K5768&lt;=スコアリング基準!$B$25,スコアリング基準!$C$25,IF(ABS($L5768)/$K5768&lt;=スコアリング基準!$B$26,スコアリング基準!$C$26,0))))</f>
        <v/>
      </c>
      <c r="V5768" s="4">
        <f>IF($P5768="なし",スコアリング基準!$C$27,0)</f>
        <v/>
      </c>
      <c r="W5768" s="4">
        <f>IF($F5768="",0,IF(ISNUMBER($F5768),IF($F5768&lt;=スコアリング基準!$B$28,スコアリング基準!$C$28,スコアリング基準!$C$29),0))</f>
        <v/>
      </c>
      <c r="X5768" s="4">
        <f>IFERROR(VLOOKUP($B5768,スコアリング基準!$A$36:$B$46,2,FALSE),0)</f>
        <v/>
      </c>
      <c r="Y5768" s="4">
        <f>SUM($S5768:$X5768)</f>
        <v/>
      </c>
      <c r="Z5768" s="4">
        <f>IF(COUNT($M5768:$N5768)=0,"データ無",IF($Y5768&gt;=スコアリング基準!$B$30,"S",IF($Y5768&gt;=スコアリング基準!$B$31,"A",IF($Y5768&gt;=スコアリング基準!$B$32,"B","C"))))</f>
        <v/>
      </c>
      <c r="AA5768">
        <f>IFERROR(INDEX(実績DB!$I$3:$I$104,MATCH($B5768&amp;$C5768,実績DB!$J$3:$J$104,0)),"")</f>
        <v/>
      </c>
    </row>
    <row r="5769">
      <c r="A5769" t="n">
        <v>5767</v>
      </c>
      <c r="B5769" t="inlineStr">
        <is>
          <t>九州</t>
        </is>
      </c>
      <c r="C5769" t="inlineStr">
        <is>
          <t>長尾変電所</t>
        </is>
      </c>
      <c r="D5769" t="inlineStr">
        <is>
          <t>福岡県</t>
        </is>
      </c>
      <c r="E5769" t="n">
        <v>66</v>
      </c>
      <c r="G5769" s="3" t="n">
        <v>33.552502</v>
      </c>
      <c r="H5769" s="3" t="n">
        <v>130.386994</v>
      </c>
      <c r="I5769" t="inlineStr">
        <is>
          <t>OSM実測</t>
        </is>
      </c>
      <c r="J5769" t="n">
        <v>69</v>
      </c>
      <c r="K5769" t="n">
        <v>69</v>
      </c>
      <c r="L5769" t="n">
        <v>-50</v>
      </c>
      <c r="M5769" t="n">
        <v>19</v>
      </c>
      <c r="N5769" t="n">
        <v>19</v>
      </c>
      <c r="O5769" t="inlineStr">
        <is>
          <t>不可 #4</t>
        </is>
      </c>
      <c r="P5769" t="inlineStr">
        <is>
          <t>なし</t>
        </is>
      </c>
      <c r="R5769" s="4">
        <f>IF(COUNT($M5769:$N5769)=0,"",IF(AND(IF($N5769&lt;&gt;"",$N5769,$M5769)&lt;=0,$O5769&lt;&gt;"可"),"警告",""))</f>
        <v/>
      </c>
      <c r="S5769" s="4">
        <f>IF(COUNT($M5769:$N5769)=0,0,IF(IF($N5769&lt;&gt;"",$N5769,$M5769)&gt;=スコアリング基準!$B$20,スコアリング基準!$C$20,IF(IF($N5769&lt;&gt;"",$N5769,$M5769)&gt;=スコアリング基準!$B$21,スコアリング基準!$C$21,IF(IF($N5769&lt;&gt;"",$N5769,$M5769)&gt;0,スコアリング基準!$C$22,0))))</f>
        <v/>
      </c>
      <c r="T5769" s="4">
        <f>IF($O5769="可",スコアリング基準!$C$23,0)</f>
        <v/>
      </c>
      <c r="U5769" s="4">
        <f>IF(OR(COUNT($K5769:$L5769)&lt;2,$K5769=0),0,IF(ABS($L5769)/$K5769&lt;=スコアリング基準!$B$24,スコアリング基準!$C$24,IF(ABS($L5769)/$K5769&lt;=スコアリング基準!$B$25,スコアリング基準!$C$25,IF(ABS($L5769)/$K5769&lt;=スコアリング基準!$B$26,スコアリング基準!$C$26,0))))</f>
        <v/>
      </c>
      <c r="V5769" s="4">
        <f>IF($P5769="なし",スコアリング基準!$C$27,0)</f>
        <v/>
      </c>
      <c r="W5769" s="4">
        <f>IF($F5769="",0,IF(ISNUMBER($F5769),IF($F5769&lt;=スコアリング基準!$B$28,スコアリング基準!$C$28,スコアリング基準!$C$29),0))</f>
        <v/>
      </c>
      <c r="X5769" s="4">
        <f>IFERROR(VLOOKUP($B5769,スコアリング基準!$A$36:$B$46,2,FALSE),0)</f>
        <v/>
      </c>
      <c r="Y5769" s="4">
        <f>SUM($S5769:$X5769)</f>
        <v/>
      </c>
      <c r="Z5769" s="4">
        <f>IF(COUNT($M5769:$N5769)=0,"データ無",IF($Y5769&gt;=スコアリング基準!$B$30,"S",IF($Y5769&gt;=スコアリング基準!$B$31,"A",IF($Y5769&gt;=スコアリング基準!$B$32,"B","C"))))</f>
        <v/>
      </c>
      <c r="AA5769">
        <f>IFERROR(INDEX(実績DB!$I$3:$I$104,MATCH($B5769&amp;$C5769,実績DB!$J$3:$J$104,0)),"")</f>
        <v/>
      </c>
    </row>
    <row r="5770">
      <c r="A5770" t="n">
        <v>5768</v>
      </c>
      <c r="B5770" t="inlineStr">
        <is>
          <t>九州</t>
        </is>
      </c>
      <c r="C5770" t="inlineStr">
        <is>
          <t>阿瀬津変電所</t>
        </is>
      </c>
      <c r="D5770" t="inlineStr">
        <is>
          <t>長崎県</t>
        </is>
      </c>
      <c r="E5770" t="n">
        <v>66</v>
      </c>
      <c r="G5770" s="3" t="n">
        <v>32.957387</v>
      </c>
      <c r="H5770" s="3" t="n">
        <v>129.105255</v>
      </c>
      <c r="I5770" t="inlineStr">
        <is>
          <t>OSM実測</t>
        </is>
      </c>
      <c r="J5770" t="n">
        <v>9</v>
      </c>
      <c r="K5770" t="n">
        <v>9</v>
      </c>
      <c r="L5770" t="n">
        <v>0</v>
      </c>
      <c r="M5770" t="n">
        <v>9</v>
      </c>
      <c r="N5770" t="n">
        <v>0</v>
      </c>
      <c r="O5770" t="inlineStr">
        <is>
          <t>不可 #4</t>
        </is>
      </c>
      <c r="P5770" t="inlineStr">
        <is>
          <t>有り</t>
        </is>
      </c>
      <c r="R5770" s="4">
        <f>IF(COUNT($M5770:$N5770)=0,"",IF(AND(IF($N5770&lt;&gt;"",$N5770,$M5770)&lt;=0,$O5770&lt;&gt;"可"),"警告",""))</f>
        <v/>
      </c>
      <c r="S5770" s="4">
        <f>IF(COUNT($M5770:$N5770)=0,0,IF(IF($N5770&lt;&gt;"",$N5770,$M5770)&gt;=スコアリング基準!$B$20,スコアリング基準!$C$20,IF(IF($N5770&lt;&gt;"",$N5770,$M5770)&gt;=スコアリング基準!$B$21,スコアリング基準!$C$21,IF(IF($N5770&lt;&gt;"",$N5770,$M5770)&gt;0,スコアリング基準!$C$22,0))))</f>
        <v/>
      </c>
      <c r="T5770" s="4">
        <f>IF($O5770="可",スコアリング基準!$C$23,0)</f>
        <v/>
      </c>
      <c r="U5770" s="4">
        <f>IF(OR(COUNT($K5770:$L5770)&lt;2,$K5770=0),0,IF(ABS($L5770)/$K5770&lt;=スコアリング基準!$B$24,スコアリング基準!$C$24,IF(ABS($L5770)/$K5770&lt;=スコアリング基準!$B$25,スコアリング基準!$C$25,IF(ABS($L5770)/$K5770&lt;=スコアリング基準!$B$26,スコアリング基準!$C$26,0))))</f>
        <v/>
      </c>
      <c r="V5770" s="4">
        <f>IF($P5770="なし",スコアリング基準!$C$27,0)</f>
        <v/>
      </c>
      <c r="W5770" s="4">
        <f>IF($F5770="",0,IF(ISNUMBER($F5770),IF($F5770&lt;=スコアリング基準!$B$28,スコアリング基準!$C$28,スコアリング基準!$C$29),0))</f>
        <v/>
      </c>
      <c r="X5770" s="4">
        <f>IFERROR(VLOOKUP($B5770,スコアリング基準!$A$36:$B$46,2,FALSE),0)</f>
        <v/>
      </c>
      <c r="Y5770" s="4">
        <f>SUM($S5770:$X5770)</f>
        <v/>
      </c>
      <c r="Z5770" s="4">
        <f>IF(COUNT($M5770:$N5770)=0,"データ無",IF($Y5770&gt;=スコアリング基準!$B$30,"S",IF($Y5770&gt;=スコアリング基準!$B$31,"A",IF($Y5770&gt;=スコアリング基準!$B$32,"B","C"))))</f>
        <v/>
      </c>
      <c r="AA5770">
        <f>IFERROR(INDEX(実績DB!$I$3:$I$104,MATCH($B5770&amp;$C5770,実績DB!$J$3:$J$104,0)),"")</f>
        <v/>
      </c>
    </row>
    <row r="5771">
      <c r="A5771" t="n">
        <v>5769</v>
      </c>
      <c r="B5771" t="inlineStr">
        <is>
          <t>九州</t>
        </is>
      </c>
      <c r="C5771" t="inlineStr">
        <is>
          <t>雨窪系統開閉所</t>
        </is>
      </c>
      <c r="D5771" t="inlineStr">
        <is>
          <t>福岡県</t>
        </is>
      </c>
      <c r="E5771" t="n">
        <v>66</v>
      </c>
      <c r="G5771" s="3" t="n">
        <v>33.792574</v>
      </c>
      <c r="H5771" s="3" t="n">
        <v>130.970859</v>
      </c>
      <c r="I5771" t="inlineStr">
        <is>
          <t>OSM実測</t>
        </is>
      </c>
      <c r="R5771" s="4">
        <f>IF(COUNT($M5771:$N5771)=0,"",IF(AND(IF($N5771&lt;&gt;"",$N5771,$M5771)&lt;=0,$O5771&lt;&gt;"可"),"警告",""))</f>
        <v/>
      </c>
      <c r="S5771" s="4">
        <f>IF(COUNT($M5771:$N5771)=0,0,IF(IF($N5771&lt;&gt;"",$N5771,$M5771)&gt;=スコアリング基準!$B$20,スコアリング基準!$C$20,IF(IF($N5771&lt;&gt;"",$N5771,$M5771)&gt;=スコアリング基準!$B$21,スコアリング基準!$C$21,IF(IF($N5771&lt;&gt;"",$N5771,$M5771)&gt;0,スコアリング基準!$C$22,0))))</f>
        <v/>
      </c>
      <c r="T5771" s="4">
        <f>IF($O5771="可",スコアリング基準!$C$23,0)</f>
        <v/>
      </c>
      <c r="U5771" s="4">
        <f>IF(OR(COUNT($K5771:$L5771)&lt;2,$K5771=0),0,IF(ABS($L5771)/$K5771&lt;=スコアリング基準!$B$24,スコアリング基準!$C$24,IF(ABS($L5771)/$K5771&lt;=スコアリング基準!$B$25,スコアリング基準!$C$25,IF(ABS($L5771)/$K5771&lt;=スコアリング基準!$B$26,スコアリング基準!$C$26,0))))</f>
        <v/>
      </c>
      <c r="V5771" s="4">
        <f>IF($P5771="なし",スコアリング基準!$C$27,0)</f>
        <v/>
      </c>
      <c r="W5771" s="4">
        <f>IF($F5771="",0,IF(ISNUMBER($F5771),IF($F5771&lt;=スコアリング基準!$B$28,スコアリング基準!$C$28,スコアリング基準!$C$29),0))</f>
        <v/>
      </c>
      <c r="X5771" s="4">
        <f>IFERROR(VLOOKUP($B5771,スコアリング基準!$A$36:$B$46,2,FALSE),0)</f>
        <v/>
      </c>
      <c r="Y5771" s="4">
        <f>SUM($S5771:$X5771)</f>
        <v/>
      </c>
      <c r="Z5771" s="4">
        <f>IF(COUNT($M5771:$N5771)=0,"データ無",IF($Y5771&gt;=スコアリング基準!$B$30,"S",IF($Y5771&gt;=スコアリング基準!$B$31,"A",IF($Y5771&gt;=スコアリング基準!$B$32,"B","C"))))</f>
        <v/>
      </c>
      <c r="AA5771">
        <f>IFERROR(INDEX(実績DB!$I$3:$I$104,MATCH($B5771&amp;$C5771,実績DB!$J$3:$J$104,0)),"")</f>
        <v/>
      </c>
    </row>
    <row r="5772">
      <c r="A5772" t="n">
        <v>5770</v>
      </c>
      <c r="B5772" t="inlineStr">
        <is>
          <t>九州</t>
        </is>
      </c>
      <c r="C5772" t="inlineStr">
        <is>
          <t>青戸変電所</t>
        </is>
      </c>
      <c r="D5772" t="inlineStr">
        <is>
          <t>鹿児島県</t>
        </is>
      </c>
      <c r="E5772" t="n">
        <v>66</v>
      </c>
      <c r="G5772" s="3" t="n">
        <v>31.302108</v>
      </c>
      <c r="H5772" s="3" t="n">
        <v>130.465822</v>
      </c>
      <c r="I5772" t="inlineStr">
        <is>
          <t>OSM実測</t>
        </is>
      </c>
      <c r="J5772" t="n">
        <v>76</v>
      </c>
      <c r="K5772" t="n">
        <v>76</v>
      </c>
      <c r="L5772" t="n">
        <v>-76</v>
      </c>
      <c r="M5772" t="n">
        <v>0</v>
      </c>
      <c r="N5772" t="n">
        <v>0</v>
      </c>
      <c r="O5772" t="inlineStr">
        <is>
          <t>不可 #4</t>
        </is>
      </c>
      <c r="P5772" t="inlineStr">
        <is>
          <t>有り</t>
        </is>
      </c>
      <c r="R5772" s="4">
        <f>IF(COUNT($M5772:$N5772)=0,"",IF(AND(IF($N5772&lt;&gt;"",$N5772,$M5772)&lt;=0,$O5772&lt;&gt;"可"),"警告",""))</f>
        <v/>
      </c>
      <c r="S5772" s="4">
        <f>IF(COUNT($M5772:$N5772)=0,0,IF(IF($N5772&lt;&gt;"",$N5772,$M5772)&gt;=スコアリング基準!$B$20,スコアリング基準!$C$20,IF(IF($N5772&lt;&gt;"",$N5772,$M5772)&gt;=スコアリング基準!$B$21,スコアリング基準!$C$21,IF(IF($N5772&lt;&gt;"",$N5772,$M5772)&gt;0,スコアリング基準!$C$22,0))))</f>
        <v/>
      </c>
      <c r="T5772" s="4">
        <f>IF($O5772="可",スコアリング基準!$C$23,0)</f>
        <v/>
      </c>
      <c r="U5772" s="4">
        <f>IF(OR(COUNT($K5772:$L5772)&lt;2,$K5772=0),0,IF(ABS($L5772)/$K5772&lt;=スコアリング基準!$B$24,スコアリング基準!$C$24,IF(ABS($L5772)/$K5772&lt;=スコアリング基準!$B$25,スコアリング基準!$C$25,IF(ABS($L5772)/$K5772&lt;=スコアリング基準!$B$26,スコアリング基準!$C$26,0))))</f>
        <v/>
      </c>
      <c r="V5772" s="4">
        <f>IF($P5772="なし",スコアリング基準!$C$27,0)</f>
        <v/>
      </c>
      <c r="W5772" s="4">
        <f>IF($F5772="",0,IF(ISNUMBER($F5772),IF($F5772&lt;=スコアリング基準!$B$28,スコアリング基準!$C$28,スコアリング基準!$C$29),0))</f>
        <v/>
      </c>
      <c r="X5772" s="4">
        <f>IFERROR(VLOOKUP($B5772,スコアリング基準!$A$36:$B$46,2,FALSE),0)</f>
        <v/>
      </c>
      <c r="Y5772" s="4">
        <f>SUM($S5772:$X5772)</f>
        <v/>
      </c>
      <c r="Z5772" s="4">
        <f>IF(COUNT($M5772:$N5772)=0,"データ無",IF($Y5772&gt;=スコアリング基準!$B$30,"S",IF($Y5772&gt;=スコアリング基準!$B$31,"A",IF($Y5772&gt;=スコアリング基準!$B$32,"B","C"))))</f>
        <v/>
      </c>
      <c r="AA5772">
        <f>IFERROR(INDEX(実績DB!$I$3:$I$104,MATCH($B5772&amp;$C5772,実績DB!$J$3:$J$104,0)),"")</f>
        <v/>
      </c>
    </row>
    <row r="5773">
      <c r="A5773" t="n">
        <v>5771</v>
      </c>
      <c r="B5773" t="inlineStr">
        <is>
          <t>九州</t>
        </is>
      </c>
      <c r="C5773" t="inlineStr">
        <is>
          <t>青葉変電所</t>
        </is>
      </c>
      <c r="D5773" t="inlineStr">
        <is>
          <t>宮崎県</t>
        </is>
      </c>
      <c r="E5773" t="n">
        <v>66</v>
      </c>
      <c r="G5773" s="3" t="n">
        <v>31.919741</v>
      </c>
      <c r="H5773" s="3" t="n">
        <v>131.437323</v>
      </c>
      <c r="I5773" t="inlineStr">
        <is>
          <t>OSM実測</t>
        </is>
      </c>
      <c r="J5773" t="n">
        <v>66</v>
      </c>
      <c r="K5773" t="n">
        <v>66</v>
      </c>
      <c r="L5773" t="n">
        <v>-43</v>
      </c>
      <c r="M5773" t="n">
        <v>19</v>
      </c>
      <c r="N5773" t="n">
        <v>0</v>
      </c>
      <c r="O5773" t="inlineStr">
        <is>
          <t>不可 #4</t>
        </is>
      </c>
      <c r="P5773" t="inlineStr">
        <is>
          <t>有り</t>
        </is>
      </c>
      <c r="R5773" s="4">
        <f>IF(COUNT($M5773:$N5773)=0,"",IF(AND(IF($N5773&lt;&gt;"",$N5773,$M5773)&lt;=0,$O5773&lt;&gt;"可"),"警告",""))</f>
        <v/>
      </c>
      <c r="S5773" s="4">
        <f>IF(COUNT($M5773:$N5773)=0,0,IF(IF($N5773&lt;&gt;"",$N5773,$M5773)&gt;=スコアリング基準!$B$20,スコアリング基準!$C$20,IF(IF($N5773&lt;&gt;"",$N5773,$M5773)&gt;=スコアリング基準!$B$21,スコアリング基準!$C$21,IF(IF($N5773&lt;&gt;"",$N5773,$M5773)&gt;0,スコアリング基準!$C$22,0))))</f>
        <v/>
      </c>
      <c r="T5773" s="4">
        <f>IF($O5773="可",スコアリング基準!$C$23,0)</f>
        <v/>
      </c>
      <c r="U5773" s="4">
        <f>IF(OR(COUNT($K5773:$L5773)&lt;2,$K5773=0),0,IF(ABS($L5773)/$K5773&lt;=スコアリング基準!$B$24,スコアリング基準!$C$24,IF(ABS($L5773)/$K5773&lt;=スコアリング基準!$B$25,スコアリング基準!$C$25,IF(ABS($L5773)/$K5773&lt;=スコアリング基準!$B$26,スコアリング基準!$C$26,0))))</f>
        <v/>
      </c>
      <c r="V5773" s="4">
        <f>IF($P5773="なし",スコアリング基準!$C$27,0)</f>
        <v/>
      </c>
      <c r="W5773" s="4">
        <f>IF($F5773="",0,IF(ISNUMBER($F5773),IF($F5773&lt;=スコアリング基準!$B$28,スコアリング基準!$C$28,スコアリング基準!$C$29),0))</f>
        <v/>
      </c>
      <c r="X5773" s="4">
        <f>IFERROR(VLOOKUP($B5773,スコアリング基準!$A$36:$B$46,2,FALSE),0)</f>
        <v/>
      </c>
      <c r="Y5773" s="4">
        <f>SUM($S5773:$X5773)</f>
        <v/>
      </c>
      <c r="Z5773" s="4">
        <f>IF(COUNT($M5773:$N5773)=0,"データ無",IF($Y5773&gt;=スコアリング基準!$B$30,"S",IF($Y5773&gt;=スコアリング基準!$B$31,"A",IF($Y5773&gt;=スコアリング基準!$B$32,"B","C"))))</f>
        <v/>
      </c>
      <c r="AA5773">
        <f>IFERROR(INDEX(実績DB!$I$3:$I$104,MATCH($B5773&amp;$C5773,実績DB!$J$3:$J$104,0)),"")</f>
        <v/>
      </c>
    </row>
    <row r="5774">
      <c r="A5774" t="n">
        <v>5772</v>
      </c>
      <c r="B5774" t="inlineStr">
        <is>
          <t>九州</t>
        </is>
      </c>
      <c r="C5774" t="inlineStr">
        <is>
          <t>須屋変電所</t>
        </is>
      </c>
      <c r="D5774" t="inlineStr">
        <is>
          <t>熊本県</t>
        </is>
      </c>
      <c r="E5774" t="n">
        <v>66</v>
      </c>
      <c r="G5774" s="3" t="n">
        <v>32.863497</v>
      </c>
      <c r="H5774" s="3" t="n">
        <v>130.734556</v>
      </c>
      <c r="I5774" t="inlineStr">
        <is>
          <t>OSM実測</t>
        </is>
      </c>
      <c r="J5774" t="n">
        <v>76</v>
      </c>
      <c r="K5774" t="n">
        <v>76</v>
      </c>
      <c r="L5774" t="n">
        <v>-58</v>
      </c>
      <c r="M5774" t="n">
        <v>18</v>
      </c>
      <c r="N5774" t="n">
        <v>18</v>
      </c>
      <c r="O5774" t="inlineStr">
        <is>
          <t>不可 #4</t>
        </is>
      </c>
      <c r="P5774" t="inlineStr">
        <is>
          <t>なし</t>
        </is>
      </c>
      <c r="R5774" s="4">
        <f>IF(COUNT($M5774:$N5774)=0,"",IF(AND(IF($N5774&lt;&gt;"",$N5774,$M5774)&lt;=0,$O5774&lt;&gt;"可"),"警告",""))</f>
        <v/>
      </c>
      <c r="S5774" s="4">
        <f>IF(COUNT($M5774:$N5774)=0,0,IF(IF($N5774&lt;&gt;"",$N5774,$M5774)&gt;=スコアリング基準!$B$20,スコアリング基準!$C$20,IF(IF($N5774&lt;&gt;"",$N5774,$M5774)&gt;=スコアリング基準!$B$21,スコアリング基準!$C$21,IF(IF($N5774&lt;&gt;"",$N5774,$M5774)&gt;0,スコアリング基準!$C$22,0))))</f>
        <v/>
      </c>
      <c r="T5774" s="4">
        <f>IF($O5774="可",スコアリング基準!$C$23,0)</f>
        <v/>
      </c>
      <c r="U5774" s="4">
        <f>IF(OR(COUNT($K5774:$L5774)&lt;2,$K5774=0),0,IF(ABS($L5774)/$K5774&lt;=スコアリング基準!$B$24,スコアリング基準!$C$24,IF(ABS($L5774)/$K5774&lt;=スコアリング基準!$B$25,スコアリング基準!$C$25,IF(ABS($L5774)/$K5774&lt;=スコアリング基準!$B$26,スコアリング基準!$C$26,0))))</f>
        <v/>
      </c>
      <c r="V5774" s="4">
        <f>IF($P5774="なし",スコアリング基準!$C$27,0)</f>
        <v/>
      </c>
      <c r="W5774" s="4">
        <f>IF($F5774="",0,IF(ISNUMBER($F5774),IF($F5774&lt;=スコアリング基準!$B$28,スコアリング基準!$C$28,スコアリング基準!$C$29),0))</f>
        <v/>
      </c>
      <c r="X5774" s="4">
        <f>IFERROR(VLOOKUP($B5774,スコアリング基準!$A$36:$B$46,2,FALSE),0)</f>
        <v/>
      </c>
      <c r="Y5774" s="4">
        <f>SUM($S5774:$X5774)</f>
        <v/>
      </c>
      <c r="Z5774" s="4">
        <f>IF(COUNT($M5774:$N5774)=0,"データ無",IF($Y5774&gt;=スコアリング基準!$B$30,"S",IF($Y5774&gt;=スコアリング基準!$B$31,"A",IF($Y5774&gt;=スコアリング基準!$B$32,"B","C"))))</f>
        <v/>
      </c>
      <c r="AA5774">
        <f>IFERROR(INDEX(実績DB!$I$3:$I$104,MATCH($B5774&amp;$C5774,実績DB!$J$3:$J$104,0)),"")</f>
        <v/>
      </c>
    </row>
    <row r="5775">
      <c r="A5775" t="n">
        <v>5773</v>
      </c>
      <c r="B5775" t="inlineStr">
        <is>
          <t>九州</t>
        </is>
      </c>
      <c r="C5775" t="inlineStr">
        <is>
          <t>須崎変電所</t>
        </is>
      </c>
      <c r="D5775" t="inlineStr">
        <is>
          <t>福岡県</t>
        </is>
      </c>
      <c r="E5775" t="n">
        <v>66</v>
      </c>
      <c r="G5775" s="3" t="n">
        <v>33.595778</v>
      </c>
      <c r="H5775" s="3" t="n">
        <v>130.397379</v>
      </c>
      <c r="I5775" t="inlineStr">
        <is>
          <t>OSM実測</t>
        </is>
      </c>
      <c r="J5775" t="n">
        <v>85</v>
      </c>
      <c r="K5775" t="n">
        <v>85</v>
      </c>
      <c r="L5775" t="n">
        <v>4</v>
      </c>
      <c r="O5775" t="inlineStr">
        <is>
          <t>不可 #4</t>
        </is>
      </c>
      <c r="P5775" t="inlineStr">
        <is>
          <t>なし</t>
        </is>
      </c>
      <c r="R5775" s="4">
        <f>IF(COUNT($M5775:$N5775)=0,"",IF(AND(IF($N5775&lt;&gt;"",$N5775,$M5775)&lt;=0,$O5775&lt;&gt;"可"),"警告",""))</f>
        <v/>
      </c>
      <c r="S5775" s="4">
        <f>IF(COUNT($M5775:$N5775)=0,0,IF(IF($N5775&lt;&gt;"",$N5775,$M5775)&gt;=スコアリング基準!$B$20,スコアリング基準!$C$20,IF(IF($N5775&lt;&gt;"",$N5775,$M5775)&gt;=スコアリング基準!$B$21,スコアリング基準!$C$21,IF(IF($N5775&lt;&gt;"",$N5775,$M5775)&gt;0,スコアリング基準!$C$22,0))))</f>
        <v/>
      </c>
      <c r="T5775" s="4">
        <f>IF($O5775="可",スコアリング基準!$C$23,0)</f>
        <v/>
      </c>
      <c r="U5775" s="4">
        <f>IF(OR(COUNT($K5775:$L5775)&lt;2,$K5775=0),0,IF(ABS($L5775)/$K5775&lt;=スコアリング基準!$B$24,スコアリング基準!$C$24,IF(ABS($L5775)/$K5775&lt;=スコアリング基準!$B$25,スコアリング基準!$C$25,IF(ABS($L5775)/$K5775&lt;=スコアリング基準!$B$26,スコアリング基準!$C$26,0))))</f>
        <v/>
      </c>
      <c r="V5775" s="4">
        <f>IF($P5775="なし",スコアリング基準!$C$27,0)</f>
        <v/>
      </c>
      <c r="W5775" s="4">
        <f>IF($F5775="",0,IF(ISNUMBER($F5775),IF($F5775&lt;=スコアリング基準!$B$28,スコアリング基準!$C$28,スコアリング基準!$C$29),0))</f>
        <v/>
      </c>
      <c r="X5775" s="4">
        <f>IFERROR(VLOOKUP($B5775,スコアリング基準!$A$36:$B$46,2,FALSE),0)</f>
        <v/>
      </c>
      <c r="Y5775" s="4">
        <f>SUM($S5775:$X5775)</f>
        <v/>
      </c>
      <c r="Z5775" s="4">
        <f>IF(COUNT($M5775:$N5775)=0,"データ無",IF($Y5775&gt;=スコアリング基準!$B$30,"S",IF($Y5775&gt;=スコアリング基準!$B$31,"A",IF($Y5775&gt;=スコアリング基準!$B$32,"B","C"))))</f>
        <v/>
      </c>
      <c r="AA5775">
        <f>IFERROR(INDEX(実績DB!$I$3:$I$104,MATCH($B5775&amp;$C5775,実績DB!$J$3:$J$104,0)),"")</f>
        <v/>
      </c>
    </row>
    <row r="5776">
      <c r="A5776" t="n">
        <v>5774</v>
      </c>
      <c r="B5776" t="inlineStr">
        <is>
          <t>九州</t>
        </is>
      </c>
      <c r="C5776" t="inlineStr">
        <is>
          <t>頭地開閉所</t>
        </is>
      </c>
      <c r="D5776" t="inlineStr">
        <is>
          <t>熊本県</t>
        </is>
      </c>
      <c r="E5776" t="n">
        <v>66</v>
      </c>
      <c r="G5776" s="3" t="n">
        <v>32.399681</v>
      </c>
      <c r="H5776" s="3" t="n">
        <v>130.812299</v>
      </c>
      <c r="I5776" t="inlineStr">
        <is>
          <t>OSM実測</t>
        </is>
      </c>
      <c r="R5776" s="4">
        <f>IF(COUNT($M5776:$N5776)=0,"",IF(AND(IF($N5776&lt;&gt;"",$N5776,$M5776)&lt;=0,$O5776&lt;&gt;"可"),"警告",""))</f>
        <v/>
      </c>
      <c r="S5776" s="4">
        <f>IF(COUNT($M5776:$N5776)=0,0,IF(IF($N5776&lt;&gt;"",$N5776,$M5776)&gt;=スコアリング基準!$B$20,スコアリング基準!$C$20,IF(IF($N5776&lt;&gt;"",$N5776,$M5776)&gt;=スコアリング基準!$B$21,スコアリング基準!$C$21,IF(IF($N5776&lt;&gt;"",$N5776,$M5776)&gt;0,スコアリング基準!$C$22,0))))</f>
        <v/>
      </c>
      <c r="T5776" s="4">
        <f>IF($O5776="可",スコアリング基準!$C$23,0)</f>
        <v/>
      </c>
      <c r="U5776" s="4">
        <f>IF(OR(COUNT($K5776:$L5776)&lt;2,$K5776=0),0,IF(ABS($L5776)/$K5776&lt;=スコアリング基準!$B$24,スコアリング基準!$C$24,IF(ABS($L5776)/$K5776&lt;=スコアリング基準!$B$25,スコアリング基準!$C$25,IF(ABS($L5776)/$K5776&lt;=スコアリング基準!$B$26,スコアリング基準!$C$26,0))))</f>
        <v/>
      </c>
      <c r="V5776" s="4">
        <f>IF($P5776="なし",スコアリング基準!$C$27,0)</f>
        <v/>
      </c>
      <c r="W5776" s="4">
        <f>IF($F5776="",0,IF(ISNUMBER($F5776),IF($F5776&lt;=スコアリング基準!$B$28,スコアリング基準!$C$28,スコアリング基準!$C$29),0))</f>
        <v/>
      </c>
      <c r="X5776" s="4">
        <f>IFERROR(VLOOKUP($B5776,スコアリング基準!$A$36:$B$46,2,FALSE),0)</f>
        <v/>
      </c>
      <c r="Y5776" s="4">
        <f>SUM($S5776:$X5776)</f>
        <v/>
      </c>
      <c r="Z5776" s="4">
        <f>IF(COUNT($M5776:$N5776)=0,"データ無",IF($Y5776&gt;=スコアリング基準!$B$30,"S",IF($Y5776&gt;=スコアリング基準!$B$31,"A",IF($Y5776&gt;=スコアリング基準!$B$32,"B","C"))))</f>
        <v/>
      </c>
      <c r="AA5776">
        <f>IFERROR(INDEX(実績DB!$I$3:$I$104,MATCH($B5776&amp;$C5776,実績DB!$J$3:$J$104,0)),"")</f>
        <v/>
      </c>
    </row>
    <row r="5777">
      <c r="A5777" t="n">
        <v>5775</v>
      </c>
      <c r="B5777" t="inlineStr">
        <is>
          <t>九州</t>
        </is>
      </c>
      <c r="C5777" t="inlineStr">
        <is>
          <t>飯塚変電所</t>
        </is>
      </c>
      <c r="D5777" t="inlineStr">
        <is>
          <t>福岡県</t>
        </is>
      </c>
      <c r="E5777" t="n">
        <v>66</v>
      </c>
      <c r="G5777" s="3" t="n">
        <v>33.629116</v>
      </c>
      <c r="H5777" s="3" t="n">
        <v>130.708046</v>
      </c>
      <c r="I5777" t="inlineStr">
        <is>
          <t>OSM実測</t>
        </is>
      </c>
      <c r="J5777" t="n">
        <v>47</v>
      </c>
      <c r="K5777" t="n">
        <v>47</v>
      </c>
      <c r="L5777" t="n">
        <v>-44</v>
      </c>
      <c r="M5777" t="n">
        <v>5</v>
      </c>
      <c r="N5777" t="n">
        <v>0</v>
      </c>
      <c r="O5777" t="inlineStr">
        <is>
          <t>不可 #4</t>
        </is>
      </c>
      <c r="P5777" t="inlineStr">
        <is>
          <t>有り</t>
        </is>
      </c>
      <c r="R5777" s="4">
        <f>IF(COUNT($M5777:$N5777)=0,"",IF(AND(IF($N5777&lt;&gt;"",$N5777,$M5777)&lt;=0,$O5777&lt;&gt;"可"),"警告",""))</f>
        <v/>
      </c>
      <c r="S5777" s="4">
        <f>IF(COUNT($M5777:$N5777)=0,0,IF(IF($N5777&lt;&gt;"",$N5777,$M5777)&gt;=スコアリング基準!$B$20,スコアリング基準!$C$20,IF(IF($N5777&lt;&gt;"",$N5777,$M5777)&gt;=スコアリング基準!$B$21,スコアリング基準!$C$21,IF(IF($N5777&lt;&gt;"",$N5777,$M5777)&gt;0,スコアリング基準!$C$22,0))))</f>
        <v/>
      </c>
      <c r="T5777" s="4">
        <f>IF($O5777="可",スコアリング基準!$C$23,0)</f>
        <v/>
      </c>
      <c r="U5777" s="4">
        <f>IF(OR(COUNT($K5777:$L5777)&lt;2,$K5777=0),0,IF(ABS($L5777)/$K5777&lt;=スコアリング基準!$B$24,スコアリング基準!$C$24,IF(ABS($L5777)/$K5777&lt;=スコアリング基準!$B$25,スコアリング基準!$C$25,IF(ABS($L5777)/$K5777&lt;=スコアリング基準!$B$26,スコアリング基準!$C$26,0))))</f>
        <v/>
      </c>
      <c r="V5777" s="4">
        <f>IF($P5777="なし",スコアリング基準!$C$27,0)</f>
        <v/>
      </c>
      <c r="W5777" s="4">
        <f>IF($F5777="",0,IF(ISNUMBER($F5777),IF($F5777&lt;=スコアリング基準!$B$28,スコアリング基準!$C$28,スコアリング基準!$C$29),0))</f>
        <v/>
      </c>
      <c r="X5777" s="4">
        <f>IFERROR(VLOOKUP($B5777,スコアリング基準!$A$36:$B$46,2,FALSE),0)</f>
        <v/>
      </c>
      <c r="Y5777" s="4">
        <f>SUM($S5777:$X5777)</f>
        <v/>
      </c>
      <c r="Z5777" s="4">
        <f>IF(COUNT($M5777:$N5777)=0,"データ無",IF($Y5777&gt;=スコアリング基準!$B$30,"S",IF($Y5777&gt;=スコアリング基準!$B$31,"A",IF($Y5777&gt;=スコアリング基準!$B$32,"B","C"))))</f>
        <v/>
      </c>
      <c r="AA5777">
        <f>IFERROR(INDEX(実績DB!$I$3:$I$104,MATCH($B5777&amp;$C5777,実績DB!$J$3:$J$104,0)),"")</f>
        <v/>
      </c>
    </row>
    <row r="5778">
      <c r="A5778" t="n">
        <v>5776</v>
      </c>
      <c r="B5778" t="inlineStr">
        <is>
          <t>九州</t>
        </is>
      </c>
      <c r="C5778" t="inlineStr">
        <is>
          <t>飽ノ浦変電所</t>
        </is>
      </c>
      <c r="D5778" t="inlineStr">
        <is>
          <t>長崎県</t>
        </is>
      </c>
      <c r="E5778" t="n">
        <v>66</v>
      </c>
      <c r="G5778" s="3" t="n">
        <v>32.744907</v>
      </c>
      <c r="H5778" s="3" t="n">
        <v>129.855548</v>
      </c>
      <c r="I5778" t="inlineStr">
        <is>
          <t>OSM実測</t>
        </is>
      </c>
      <c r="J5778" t="n">
        <v>38</v>
      </c>
      <c r="K5778" t="n">
        <v>38</v>
      </c>
      <c r="L5778" t="n">
        <v>-23</v>
      </c>
      <c r="M5778" t="n">
        <v>15</v>
      </c>
      <c r="N5778" t="n">
        <v>0</v>
      </c>
      <c r="O5778" t="inlineStr">
        <is>
          <t>不可 #4</t>
        </is>
      </c>
      <c r="P5778" t="inlineStr">
        <is>
          <t>有り</t>
        </is>
      </c>
      <c r="R5778" s="4">
        <f>IF(COUNT($M5778:$N5778)=0,"",IF(AND(IF($N5778&lt;&gt;"",$N5778,$M5778)&lt;=0,$O5778&lt;&gt;"可"),"警告",""))</f>
        <v/>
      </c>
      <c r="S5778" s="4">
        <f>IF(COUNT($M5778:$N5778)=0,0,IF(IF($N5778&lt;&gt;"",$N5778,$M5778)&gt;=スコアリング基準!$B$20,スコアリング基準!$C$20,IF(IF($N5778&lt;&gt;"",$N5778,$M5778)&gt;=スコアリング基準!$B$21,スコアリング基準!$C$21,IF(IF($N5778&lt;&gt;"",$N5778,$M5778)&gt;0,スコアリング基準!$C$22,0))))</f>
        <v/>
      </c>
      <c r="T5778" s="4">
        <f>IF($O5778="可",スコアリング基準!$C$23,0)</f>
        <v/>
      </c>
      <c r="U5778" s="4">
        <f>IF(OR(COUNT($K5778:$L5778)&lt;2,$K5778=0),0,IF(ABS($L5778)/$K5778&lt;=スコアリング基準!$B$24,スコアリング基準!$C$24,IF(ABS($L5778)/$K5778&lt;=スコアリング基準!$B$25,スコアリング基準!$C$25,IF(ABS($L5778)/$K5778&lt;=スコアリング基準!$B$26,スコアリング基準!$C$26,0))))</f>
        <v/>
      </c>
      <c r="V5778" s="4">
        <f>IF($P5778="なし",スコアリング基準!$C$27,0)</f>
        <v/>
      </c>
      <c r="W5778" s="4">
        <f>IF($F5778="",0,IF(ISNUMBER($F5778),IF($F5778&lt;=スコアリング基準!$B$28,スコアリング基準!$C$28,スコアリング基準!$C$29),0))</f>
        <v/>
      </c>
      <c r="X5778" s="4">
        <f>IFERROR(VLOOKUP($B5778,スコアリング基準!$A$36:$B$46,2,FALSE),0)</f>
        <v/>
      </c>
      <c r="Y5778" s="4">
        <f>SUM($S5778:$X5778)</f>
        <v/>
      </c>
      <c r="Z5778" s="4">
        <f>IF(COUNT($M5778:$N5778)=0,"データ無",IF($Y5778&gt;=スコアリング基準!$B$30,"S",IF($Y5778&gt;=スコアリング基準!$B$31,"A",IF($Y5778&gt;=スコアリング基準!$B$32,"B","C"))))</f>
        <v/>
      </c>
      <c r="AA5778">
        <f>IFERROR(INDEX(実績DB!$I$3:$I$104,MATCH($B5778&amp;$C5778,実績DB!$J$3:$J$104,0)),"")</f>
        <v/>
      </c>
    </row>
    <row r="5779">
      <c r="A5779" t="n">
        <v>5777</v>
      </c>
      <c r="B5779" t="inlineStr">
        <is>
          <t>九州</t>
        </is>
      </c>
      <c r="C5779" t="inlineStr">
        <is>
          <t>香春変電所</t>
        </is>
      </c>
      <c r="D5779" t="inlineStr">
        <is>
          <t>福岡県</t>
        </is>
      </c>
      <c r="E5779" t="n">
        <v>66</v>
      </c>
      <c r="G5779" s="3" t="n">
        <v>33.655754</v>
      </c>
      <c r="H5779" s="3" t="n">
        <v>130.8186</v>
      </c>
      <c r="I5779" t="inlineStr">
        <is>
          <t>OSM実測</t>
        </is>
      </c>
      <c r="J5779" t="n">
        <v>52</v>
      </c>
      <c r="K5779" t="n">
        <v>52</v>
      </c>
      <c r="L5779" t="n">
        <v>-48</v>
      </c>
      <c r="M5779" t="n">
        <v>4</v>
      </c>
      <c r="N5779" t="n">
        <v>0</v>
      </c>
      <c r="O5779" t="inlineStr">
        <is>
          <t>不可 #4</t>
        </is>
      </c>
      <c r="P5779" t="inlineStr">
        <is>
          <t>有り</t>
        </is>
      </c>
      <c r="R5779" s="4">
        <f>IF(COUNT($M5779:$N5779)=0,"",IF(AND(IF($N5779&lt;&gt;"",$N5779,$M5779)&lt;=0,$O5779&lt;&gt;"可"),"警告",""))</f>
        <v/>
      </c>
      <c r="S5779" s="4">
        <f>IF(COUNT($M5779:$N5779)=0,0,IF(IF($N5779&lt;&gt;"",$N5779,$M5779)&gt;=スコアリング基準!$B$20,スコアリング基準!$C$20,IF(IF($N5779&lt;&gt;"",$N5779,$M5779)&gt;=スコアリング基準!$B$21,スコアリング基準!$C$21,IF(IF($N5779&lt;&gt;"",$N5779,$M5779)&gt;0,スコアリング基準!$C$22,0))))</f>
        <v/>
      </c>
      <c r="T5779" s="4">
        <f>IF($O5779="可",スコアリング基準!$C$23,0)</f>
        <v/>
      </c>
      <c r="U5779" s="4">
        <f>IF(OR(COUNT($K5779:$L5779)&lt;2,$K5779=0),0,IF(ABS($L5779)/$K5779&lt;=スコアリング基準!$B$24,スコアリング基準!$C$24,IF(ABS($L5779)/$K5779&lt;=スコアリング基準!$B$25,スコアリング基準!$C$25,IF(ABS($L5779)/$K5779&lt;=スコアリング基準!$B$26,スコアリング基準!$C$26,0))))</f>
        <v/>
      </c>
      <c r="V5779" s="4">
        <f>IF($P5779="なし",スコアリング基準!$C$27,0)</f>
        <v/>
      </c>
      <c r="W5779" s="4">
        <f>IF($F5779="",0,IF(ISNUMBER($F5779),IF($F5779&lt;=スコアリング基準!$B$28,スコアリング基準!$C$28,スコアリング基準!$C$29),0))</f>
        <v/>
      </c>
      <c r="X5779" s="4">
        <f>IFERROR(VLOOKUP($B5779,スコアリング基準!$A$36:$B$46,2,FALSE),0)</f>
        <v/>
      </c>
      <c r="Y5779" s="4">
        <f>SUM($S5779:$X5779)</f>
        <v/>
      </c>
      <c r="Z5779" s="4">
        <f>IF(COUNT($M5779:$N5779)=0,"データ無",IF($Y5779&gt;=スコアリング基準!$B$30,"S",IF($Y5779&gt;=スコアリング基準!$B$31,"A",IF($Y5779&gt;=スコアリング基準!$B$32,"B","C"))))</f>
        <v/>
      </c>
      <c r="AA5779">
        <f>IFERROR(INDEX(実績DB!$I$3:$I$104,MATCH($B5779&amp;$C5779,実績DB!$J$3:$J$104,0)),"")</f>
        <v/>
      </c>
    </row>
    <row r="5780">
      <c r="A5780" t="n">
        <v>5778</v>
      </c>
      <c r="B5780" t="inlineStr">
        <is>
          <t>九州</t>
        </is>
      </c>
      <c r="C5780" t="inlineStr">
        <is>
          <t>香月変電所</t>
        </is>
      </c>
      <c r="D5780" t="inlineStr">
        <is>
          <t>福岡県</t>
        </is>
      </c>
      <c r="E5780" t="n">
        <v>66</v>
      </c>
      <c r="G5780" s="3" t="n">
        <v>33.798244</v>
      </c>
      <c r="H5780" s="3" t="n">
        <v>130.732971</v>
      </c>
      <c r="I5780" t="inlineStr">
        <is>
          <t>OSM実測</t>
        </is>
      </c>
      <c r="J5780" t="n">
        <v>38</v>
      </c>
      <c r="K5780" t="n">
        <v>38</v>
      </c>
      <c r="L5780" t="n">
        <v>-22</v>
      </c>
      <c r="M5780" t="n">
        <v>16</v>
      </c>
      <c r="N5780" t="n">
        <v>0</v>
      </c>
      <c r="O5780" t="inlineStr">
        <is>
          <t>不可 #4</t>
        </is>
      </c>
      <c r="P5780" t="inlineStr">
        <is>
          <t>有り</t>
        </is>
      </c>
      <c r="R5780" s="4">
        <f>IF(COUNT($M5780:$N5780)=0,"",IF(AND(IF($N5780&lt;&gt;"",$N5780,$M5780)&lt;=0,$O5780&lt;&gt;"可"),"警告",""))</f>
        <v/>
      </c>
      <c r="S5780" s="4">
        <f>IF(COUNT($M5780:$N5780)=0,0,IF(IF($N5780&lt;&gt;"",$N5780,$M5780)&gt;=スコアリング基準!$B$20,スコアリング基準!$C$20,IF(IF($N5780&lt;&gt;"",$N5780,$M5780)&gt;=スコアリング基準!$B$21,スコアリング基準!$C$21,IF(IF($N5780&lt;&gt;"",$N5780,$M5780)&gt;0,スコアリング基準!$C$22,0))))</f>
        <v/>
      </c>
      <c r="T5780" s="4">
        <f>IF($O5780="可",スコアリング基準!$C$23,0)</f>
        <v/>
      </c>
      <c r="U5780" s="4">
        <f>IF(OR(COUNT($K5780:$L5780)&lt;2,$K5780=0),0,IF(ABS($L5780)/$K5780&lt;=スコアリング基準!$B$24,スコアリング基準!$C$24,IF(ABS($L5780)/$K5780&lt;=スコアリング基準!$B$25,スコアリング基準!$C$25,IF(ABS($L5780)/$K5780&lt;=スコアリング基準!$B$26,スコアリング基準!$C$26,0))))</f>
        <v/>
      </c>
      <c r="V5780" s="4">
        <f>IF($P5780="なし",スコアリング基準!$C$27,0)</f>
        <v/>
      </c>
      <c r="W5780" s="4">
        <f>IF($F5780="",0,IF(ISNUMBER($F5780),IF($F5780&lt;=スコアリング基準!$B$28,スコアリング基準!$C$28,スコアリング基準!$C$29),0))</f>
        <v/>
      </c>
      <c r="X5780" s="4">
        <f>IFERROR(VLOOKUP($B5780,スコアリング基準!$A$36:$B$46,2,FALSE),0)</f>
        <v/>
      </c>
      <c r="Y5780" s="4">
        <f>SUM($S5780:$X5780)</f>
        <v/>
      </c>
      <c r="Z5780" s="4">
        <f>IF(COUNT($M5780:$N5780)=0,"データ無",IF($Y5780&gt;=スコアリング基準!$B$30,"S",IF($Y5780&gt;=スコアリング基準!$B$31,"A",IF($Y5780&gt;=スコアリング基準!$B$32,"B","C"))))</f>
        <v/>
      </c>
      <c r="AA5780">
        <f>IFERROR(INDEX(実績DB!$I$3:$I$104,MATCH($B5780&amp;$C5780,実績DB!$J$3:$J$104,0)),"")</f>
        <v/>
      </c>
    </row>
    <row r="5781">
      <c r="A5781" t="n">
        <v>5779</v>
      </c>
      <c r="B5781" t="inlineStr">
        <is>
          <t>九州</t>
        </is>
      </c>
      <c r="C5781" t="inlineStr">
        <is>
          <t>香焼変電所</t>
        </is>
      </c>
      <c r="D5781" t="inlineStr">
        <is>
          <t>長崎県</t>
        </is>
      </c>
      <c r="E5781" t="n">
        <v>66</v>
      </c>
      <c r="G5781" s="3" t="n">
        <v>32.689441</v>
      </c>
      <c r="H5781" s="3" t="n">
        <v>129.810861</v>
      </c>
      <c r="I5781" t="inlineStr">
        <is>
          <t>OSM実測</t>
        </is>
      </c>
      <c r="J5781" t="n">
        <v>9</v>
      </c>
      <c r="K5781" t="n">
        <v>9</v>
      </c>
      <c r="L5781" t="n">
        <v>-1</v>
      </c>
      <c r="M5781" t="n">
        <v>8</v>
      </c>
      <c r="N5781" t="n">
        <v>0</v>
      </c>
      <c r="O5781" t="inlineStr">
        <is>
          <t>不可 #4</t>
        </is>
      </c>
      <c r="P5781" t="inlineStr">
        <is>
          <t>なし</t>
        </is>
      </c>
      <c r="R5781" s="4">
        <f>IF(COUNT($M5781:$N5781)=0,"",IF(AND(IF($N5781&lt;&gt;"",$N5781,$M5781)&lt;=0,$O5781&lt;&gt;"可"),"警告",""))</f>
        <v/>
      </c>
      <c r="S5781" s="4">
        <f>IF(COUNT($M5781:$N5781)=0,0,IF(IF($N5781&lt;&gt;"",$N5781,$M5781)&gt;=スコアリング基準!$B$20,スコアリング基準!$C$20,IF(IF($N5781&lt;&gt;"",$N5781,$M5781)&gt;=スコアリング基準!$B$21,スコアリング基準!$C$21,IF(IF($N5781&lt;&gt;"",$N5781,$M5781)&gt;0,スコアリング基準!$C$22,0))))</f>
        <v/>
      </c>
      <c r="T5781" s="4">
        <f>IF($O5781="可",スコアリング基準!$C$23,0)</f>
        <v/>
      </c>
      <c r="U5781" s="4">
        <f>IF(OR(COUNT($K5781:$L5781)&lt;2,$K5781=0),0,IF(ABS($L5781)/$K5781&lt;=スコアリング基準!$B$24,スコアリング基準!$C$24,IF(ABS($L5781)/$K5781&lt;=スコアリング基準!$B$25,スコアリング基準!$C$25,IF(ABS($L5781)/$K5781&lt;=スコアリング基準!$B$26,スコアリング基準!$C$26,0))))</f>
        <v/>
      </c>
      <c r="V5781" s="4">
        <f>IF($P5781="なし",スコアリング基準!$C$27,0)</f>
        <v/>
      </c>
      <c r="W5781" s="4">
        <f>IF($F5781="",0,IF(ISNUMBER($F5781),IF($F5781&lt;=スコアリング基準!$B$28,スコアリング基準!$C$28,スコアリング基準!$C$29),0))</f>
        <v/>
      </c>
      <c r="X5781" s="4">
        <f>IFERROR(VLOOKUP($B5781,スコアリング基準!$A$36:$B$46,2,FALSE),0)</f>
        <v/>
      </c>
      <c r="Y5781" s="4">
        <f>SUM($S5781:$X5781)</f>
        <v/>
      </c>
      <c r="Z5781" s="4">
        <f>IF(COUNT($M5781:$N5781)=0,"データ無",IF($Y5781&gt;=スコアリング基準!$B$30,"S",IF($Y5781&gt;=スコアリング基準!$B$31,"A",IF($Y5781&gt;=スコアリング基準!$B$32,"B","C"))))</f>
        <v/>
      </c>
      <c r="AA5781">
        <f>IFERROR(INDEX(実績DB!$I$3:$I$104,MATCH($B5781&amp;$C5781,実績DB!$J$3:$J$104,0)),"")</f>
        <v/>
      </c>
    </row>
    <row r="5782">
      <c r="A5782" t="n">
        <v>5780</v>
      </c>
      <c r="B5782" t="inlineStr">
        <is>
          <t>九州</t>
        </is>
      </c>
      <c r="C5782" t="inlineStr">
        <is>
          <t>高尾野変電所</t>
        </is>
      </c>
      <c r="D5782" t="inlineStr">
        <is>
          <t>鹿児島県</t>
        </is>
      </c>
      <c r="E5782" t="n">
        <v>66</v>
      </c>
      <c r="G5782" s="3" t="n">
        <v>32.076634</v>
      </c>
      <c r="H5782" s="3" t="n">
        <v>130.245783</v>
      </c>
      <c r="I5782" t="inlineStr">
        <is>
          <t>OSM実測</t>
        </is>
      </c>
      <c r="J5782" t="n">
        <v>33</v>
      </c>
      <c r="K5782" t="n">
        <v>33</v>
      </c>
      <c r="L5782" t="n">
        <v>-33</v>
      </c>
      <c r="M5782" t="n">
        <v>0</v>
      </c>
      <c r="N5782" t="n">
        <v>0</v>
      </c>
      <c r="O5782" t="inlineStr">
        <is>
          <t>不可 #4</t>
        </is>
      </c>
      <c r="P5782" t="inlineStr">
        <is>
          <t>有り</t>
        </is>
      </c>
      <c r="R5782" s="4">
        <f>IF(COUNT($M5782:$N5782)=0,"",IF(AND(IF($N5782&lt;&gt;"",$N5782,$M5782)&lt;=0,$O5782&lt;&gt;"可"),"警告",""))</f>
        <v/>
      </c>
      <c r="S5782" s="4">
        <f>IF(COUNT($M5782:$N5782)=0,0,IF(IF($N5782&lt;&gt;"",$N5782,$M5782)&gt;=スコアリング基準!$B$20,スコアリング基準!$C$20,IF(IF($N5782&lt;&gt;"",$N5782,$M5782)&gt;=スコアリング基準!$B$21,スコアリング基準!$C$21,IF(IF($N5782&lt;&gt;"",$N5782,$M5782)&gt;0,スコアリング基準!$C$22,0))))</f>
        <v/>
      </c>
      <c r="T5782" s="4">
        <f>IF($O5782="可",スコアリング基準!$C$23,0)</f>
        <v/>
      </c>
      <c r="U5782" s="4">
        <f>IF(OR(COUNT($K5782:$L5782)&lt;2,$K5782=0),0,IF(ABS($L5782)/$K5782&lt;=スコアリング基準!$B$24,スコアリング基準!$C$24,IF(ABS($L5782)/$K5782&lt;=スコアリング基準!$B$25,スコアリング基準!$C$25,IF(ABS($L5782)/$K5782&lt;=スコアリング基準!$B$26,スコアリング基準!$C$26,0))))</f>
        <v/>
      </c>
      <c r="V5782" s="4">
        <f>IF($P5782="なし",スコアリング基準!$C$27,0)</f>
        <v/>
      </c>
      <c r="W5782" s="4">
        <f>IF($F5782="",0,IF(ISNUMBER($F5782),IF($F5782&lt;=スコアリング基準!$B$28,スコアリング基準!$C$28,スコアリング基準!$C$29),0))</f>
        <v/>
      </c>
      <c r="X5782" s="4">
        <f>IFERROR(VLOOKUP($B5782,スコアリング基準!$A$36:$B$46,2,FALSE),0)</f>
        <v/>
      </c>
      <c r="Y5782" s="4">
        <f>SUM($S5782:$X5782)</f>
        <v/>
      </c>
      <c r="Z5782" s="4">
        <f>IF(COUNT($M5782:$N5782)=0,"データ無",IF($Y5782&gt;=スコアリング基準!$B$30,"S",IF($Y5782&gt;=スコアリング基準!$B$31,"A",IF($Y5782&gt;=スコアリング基準!$B$32,"B","C"))))</f>
        <v/>
      </c>
      <c r="AA5782">
        <f>IFERROR(INDEX(実績DB!$I$3:$I$104,MATCH($B5782&amp;$C5782,実績DB!$J$3:$J$104,0)),"")</f>
        <v/>
      </c>
    </row>
    <row r="5783">
      <c r="A5783" t="n">
        <v>5781</v>
      </c>
      <c r="B5783" t="inlineStr">
        <is>
          <t>九州</t>
        </is>
      </c>
      <c r="C5783" t="inlineStr">
        <is>
          <t>高森変電所</t>
        </is>
      </c>
      <c r="D5783" t="inlineStr">
        <is>
          <t>熊本県</t>
        </is>
      </c>
      <c r="E5783" t="n">
        <v>66</v>
      </c>
      <c r="G5783" s="3" t="n">
        <v>32.817593</v>
      </c>
      <c r="H5783" s="3" t="n">
        <v>131.120432</v>
      </c>
      <c r="I5783" t="inlineStr">
        <is>
          <t>OSM実測</t>
        </is>
      </c>
      <c r="J5783" t="n">
        <v>38</v>
      </c>
      <c r="K5783" t="n">
        <v>38</v>
      </c>
      <c r="L5783" t="n">
        <v>-30</v>
      </c>
      <c r="M5783" t="n">
        <v>8</v>
      </c>
      <c r="N5783" t="n">
        <v>0</v>
      </c>
      <c r="O5783" t="inlineStr">
        <is>
          <t>不可 #4</t>
        </is>
      </c>
      <c r="P5783" t="inlineStr">
        <is>
          <t>有り</t>
        </is>
      </c>
      <c r="R5783" s="4">
        <f>IF(COUNT($M5783:$N5783)=0,"",IF(AND(IF($N5783&lt;&gt;"",$N5783,$M5783)&lt;=0,$O5783&lt;&gt;"可"),"警告",""))</f>
        <v/>
      </c>
      <c r="S5783" s="4">
        <f>IF(COUNT($M5783:$N5783)=0,0,IF(IF($N5783&lt;&gt;"",$N5783,$M5783)&gt;=スコアリング基準!$B$20,スコアリング基準!$C$20,IF(IF($N5783&lt;&gt;"",$N5783,$M5783)&gt;=スコアリング基準!$B$21,スコアリング基準!$C$21,IF(IF($N5783&lt;&gt;"",$N5783,$M5783)&gt;0,スコアリング基準!$C$22,0))))</f>
        <v/>
      </c>
      <c r="T5783" s="4">
        <f>IF($O5783="可",スコアリング基準!$C$23,0)</f>
        <v/>
      </c>
      <c r="U5783" s="4">
        <f>IF(OR(COUNT($K5783:$L5783)&lt;2,$K5783=0),0,IF(ABS($L5783)/$K5783&lt;=スコアリング基準!$B$24,スコアリング基準!$C$24,IF(ABS($L5783)/$K5783&lt;=スコアリング基準!$B$25,スコアリング基準!$C$25,IF(ABS($L5783)/$K5783&lt;=スコアリング基準!$B$26,スコアリング基準!$C$26,0))))</f>
        <v/>
      </c>
      <c r="V5783" s="4">
        <f>IF($P5783="なし",スコアリング基準!$C$27,0)</f>
        <v/>
      </c>
      <c r="W5783" s="4">
        <f>IF($F5783="",0,IF(ISNUMBER($F5783),IF($F5783&lt;=スコアリング基準!$B$28,スコアリング基準!$C$28,スコアリング基準!$C$29),0))</f>
        <v/>
      </c>
      <c r="X5783" s="4">
        <f>IFERROR(VLOOKUP($B5783,スコアリング基準!$A$36:$B$46,2,FALSE),0)</f>
        <v/>
      </c>
      <c r="Y5783" s="4">
        <f>SUM($S5783:$X5783)</f>
        <v/>
      </c>
      <c r="Z5783" s="4">
        <f>IF(COUNT($M5783:$N5783)=0,"データ無",IF($Y5783&gt;=スコアリング基準!$B$30,"S",IF($Y5783&gt;=スコアリング基準!$B$31,"A",IF($Y5783&gt;=スコアリング基準!$B$32,"B","C"))))</f>
        <v/>
      </c>
      <c r="AA5783">
        <f>IFERROR(INDEX(実績DB!$I$3:$I$104,MATCH($B5783&amp;$C5783,実績DB!$J$3:$J$104,0)),"")</f>
        <v/>
      </c>
    </row>
    <row r="5784">
      <c r="A5784" t="n">
        <v>5782</v>
      </c>
      <c r="B5784" t="inlineStr">
        <is>
          <t>九州</t>
        </is>
      </c>
      <c r="C5784" t="inlineStr">
        <is>
          <t>鯰田変電所</t>
        </is>
      </c>
      <c r="D5784" t="inlineStr">
        <is>
          <t>福岡県</t>
        </is>
      </c>
      <c r="E5784" t="n">
        <v>66</v>
      </c>
      <c r="G5784" s="3" t="n">
        <v>33.66159</v>
      </c>
      <c r="H5784" s="3" t="n">
        <v>130.694145</v>
      </c>
      <c r="I5784" t="inlineStr">
        <is>
          <t>OSM実測</t>
        </is>
      </c>
      <c r="J5784" t="n">
        <v>38</v>
      </c>
      <c r="K5784" t="n">
        <v>38</v>
      </c>
      <c r="L5784" t="n">
        <v>-38</v>
      </c>
      <c r="M5784" t="n">
        <v>0</v>
      </c>
      <c r="N5784" t="n">
        <v>0</v>
      </c>
      <c r="O5784" t="inlineStr">
        <is>
          <t>不可 #4</t>
        </is>
      </c>
      <c r="P5784" t="inlineStr">
        <is>
          <t>有り</t>
        </is>
      </c>
      <c r="R5784" s="4">
        <f>IF(COUNT($M5784:$N5784)=0,"",IF(AND(IF($N5784&lt;&gt;"",$N5784,$M5784)&lt;=0,$O5784&lt;&gt;"可"),"警告",""))</f>
        <v/>
      </c>
      <c r="S5784" s="4">
        <f>IF(COUNT($M5784:$N5784)=0,0,IF(IF($N5784&lt;&gt;"",$N5784,$M5784)&gt;=スコアリング基準!$B$20,スコアリング基準!$C$20,IF(IF($N5784&lt;&gt;"",$N5784,$M5784)&gt;=スコアリング基準!$B$21,スコアリング基準!$C$21,IF(IF($N5784&lt;&gt;"",$N5784,$M5784)&gt;0,スコアリング基準!$C$22,0))))</f>
        <v/>
      </c>
      <c r="T5784" s="4">
        <f>IF($O5784="可",スコアリング基準!$C$23,0)</f>
        <v/>
      </c>
      <c r="U5784" s="4">
        <f>IF(OR(COUNT($K5784:$L5784)&lt;2,$K5784=0),0,IF(ABS($L5784)/$K5784&lt;=スコアリング基準!$B$24,スコアリング基準!$C$24,IF(ABS($L5784)/$K5784&lt;=スコアリング基準!$B$25,スコアリング基準!$C$25,IF(ABS($L5784)/$K5784&lt;=スコアリング基準!$B$26,スコアリング基準!$C$26,0))))</f>
        <v/>
      </c>
      <c r="V5784" s="4">
        <f>IF($P5784="なし",スコアリング基準!$C$27,0)</f>
        <v/>
      </c>
      <c r="W5784" s="4">
        <f>IF($F5784="",0,IF(ISNUMBER($F5784),IF($F5784&lt;=スコアリング基準!$B$28,スコアリング基準!$C$28,スコアリング基準!$C$29),0))</f>
        <v/>
      </c>
      <c r="X5784" s="4">
        <f>IFERROR(VLOOKUP($B5784,スコアリング基準!$A$36:$B$46,2,FALSE),0)</f>
        <v/>
      </c>
      <c r="Y5784" s="4">
        <f>SUM($S5784:$X5784)</f>
        <v/>
      </c>
      <c r="Z5784" s="4">
        <f>IF(COUNT($M5784:$N5784)=0,"データ無",IF($Y5784&gt;=スコアリング基準!$B$30,"S",IF($Y5784&gt;=スコアリング基準!$B$31,"A",IF($Y5784&gt;=スコアリング基準!$B$32,"B","C"))))</f>
        <v/>
      </c>
      <c r="AA5784">
        <f>IFERROR(INDEX(実績DB!$I$3:$I$104,MATCH($B5784&amp;$C5784,実績DB!$J$3:$J$104,0)),"")</f>
        <v/>
      </c>
    </row>
    <row r="5785">
      <c r="A5785" t="n">
        <v>5783</v>
      </c>
      <c r="B5785" t="inlineStr">
        <is>
          <t>九州</t>
        </is>
      </c>
      <c r="C5785" t="inlineStr">
        <is>
          <t>鴨池変電所</t>
        </is>
      </c>
      <c r="D5785" t="inlineStr">
        <is>
          <t>鹿児島県</t>
        </is>
      </c>
      <c r="E5785" t="n">
        <v>66</v>
      </c>
      <c r="G5785" s="3" t="n">
        <v>31.565719</v>
      </c>
      <c r="H5785" s="3" t="n">
        <v>130.557283</v>
      </c>
      <c r="I5785" t="inlineStr">
        <is>
          <t>OSM実測</t>
        </is>
      </c>
      <c r="J5785" t="n">
        <v>57</v>
      </c>
      <c r="K5785" t="n">
        <v>57</v>
      </c>
      <c r="L5785" t="n">
        <v>-29</v>
      </c>
      <c r="M5785" t="n">
        <v>28</v>
      </c>
      <c r="N5785" t="n">
        <v>0</v>
      </c>
      <c r="O5785" t="inlineStr">
        <is>
          <t>不可 #4</t>
        </is>
      </c>
      <c r="P5785" t="inlineStr">
        <is>
          <t>有り</t>
        </is>
      </c>
      <c r="R5785" s="4">
        <f>IF(COUNT($M5785:$N5785)=0,"",IF(AND(IF($N5785&lt;&gt;"",$N5785,$M5785)&lt;=0,$O5785&lt;&gt;"可"),"警告",""))</f>
        <v/>
      </c>
      <c r="S5785" s="4">
        <f>IF(COUNT($M5785:$N5785)=0,0,IF(IF($N5785&lt;&gt;"",$N5785,$M5785)&gt;=スコアリング基準!$B$20,スコアリング基準!$C$20,IF(IF($N5785&lt;&gt;"",$N5785,$M5785)&gt;=スコアリング基準!$B$21,スコアリング基準!$C$21,IF(IF($N5785&lt;&gt;"",$N5785,$M5785)&gt;0,スコアリング基準!$C$22,0))))</f>
        <v/>
      </c>
      <c r="T5785" s="4">
        <f>IF($O5785="可",スコアリング基準!$C$23,0)</f>
        <v/>
      </c>
      <c r="U5785" s="4">
        <f>IF(OR(COUNT($K5785:$L5785)&lt;2,$K5785=0),0,IF(ABS($L5785)/$K5785&lt;=スコアリング基準!$B$24,スコアリング基準!$C$24,IF(ABS($L5785)/$K5785&lt;=スコアリング基準!$B$25,スコアリング基準!$C$25,IF(ABS($L5785)/$K5785&lt;=スコアリング基準!$B$26,スコアリング基準!$C$26,0))))</f>
        <v/>
      </c>
      <c r="V5785" s="4">
        <f>IF($P5785="なし",スコアリング基準!$C$27,0)</f>
        <v/>
      </c>
      <c r="W5785" s="4">
        <f>IF($F5785="",0,IF(ISNUMBER($F5785),IF($F5785&lt;=スコアリング基準!$B$28,スコアリング基準!$C$28,スコアリング基準!$C$29),0))</f>
        <v/>
      </c>
      <c r="X5785" s="4">
        <f>IFERROR(VLOOKUP($B5785,スコアリング基準!$A$36:$B$46,2,FALSE),0)</f>
        <v/>
      </c>
      <c r="Y5785" s="4">
        <f>SUM($S5785:$X5785)</f>
        <v/>
      </c>
      <c r="Z5785" s="4">
        <f>IF(COUNT($M5785:$N5785)=0,"データ無",IF($Y5785&gt;=スコアリング基準!$B$30,"S",IF($Y5785&gt;=スコアリング基準!$B$31,"A",IF($Y5785&gt;=スコアリング基準!$B$32,"B","C"))))</f>
        <v/>
      </c>
      <c r="AA5785">
        <f>IFERROR(INDEX(実績DB!$I$3:$I$104,MATCH($B5785&amp;$C5785,実績DB!$J$3:$J$104,0)),"")</f>
        <v/>
      </c>
    </row>
    <row r="5786">
      <c r="A5786" t="n">
        <v>5784</v>
      </c>
      <c r="B5786" t="inlineStr">
        <is>
          <t>九州</t>
        </is>
      </c>
      <c r="C5786" t="inlineStr">
        <is>
          <t>鶴崎変電所</t>
        </is>
      </c>
      <c r="D5786" t="inlineStr">
        <is>
          <t>大分県</t>
        </is>
      </c>
      <c r="E5786" t="n">
        <v>66</v>
      </c>
      <c r="G5786" s="3" t="n">
        <v>33.249358</v>
      </c>
      <c r="H5786" s="3" t="n">
        <v>131.683531</v>
      </c>
      <c r="I5786" t="inlineStr">
        <is>
          <t>OSM実測</t>
        </is>
      </c>
      <c r="J5786" t="n">
        <v>47</v>
      </c>
      <c r="K5786" t="n">
        <v>47</v>
      </c>
      <c r="L5786" t="n">
        <v>-28</v>
      </c>
      <c r="M5786" t="n">
        <v>19</v>
      </c>
      <c r="N5786" t="n">
        <v>19</v>
      </c>
      <c r="O5786" t="inlineStr">
        <is>
          <t>不可 #4</t>
        </is>
      </c>
      <c r="P5786" t="inlineStr">
        <is>
          <t>なし</t>
        </is>
      </c>
      <c r="R5786" s="4">
        <f>IF(COUNT($M5786:$N5786)=0,"",IF(AND(IF($N5786&lt;&gt;"",$N5786,$M5786)&lt;=0,$O5786&lt;&gt;"可"),"警告",""))</f>
        <v/>
      </c>
      <c r="S5786" s="4">
        <f>IF(COUNT($M5786:$N5786)=0,0,IF(IF($N5786&lt;&gt;"",$N5786,$M5786)&gt;=スコアリング基準!$B$20,スコアリング基準!$C$20,IF(IF($N5786&lt;&gt;"",$N5786,$M5786)&gt;=スコアリング基準!$B$21,スコアリング基準!$C$21,IF(IF($N5786&lt;&gt;"",$N5786,$M5786)&gt;0,スコアリング基準!$C$22,0))))</f>
        <v/>
      </c>
      <c r="T5786" s="4">
        <f>IF($O5786="可",スコアリング基準!$C$23,0)</f>
        <v/>
      </c>
      <c r="U5786" s="4">
        <f>IF(OR(COUNT($K5786:$L5786)&lt;2,$K5786=0),0,IF(ABS($L5786)/$K5786&lt;=スコアリング基準!$B$24,スコアリング基準!$C$24,IF(ABS($L5786)/$K5786&lt;=スコアリング基準!$B$25,スコアリング基準!$C$25,IF(ABS($L5786)/$K5786&lt;=スコアリング基準!$B$26,スコアリング基準!$C$26,0))))</f>
        <v/>
      </c>
      <c r="V5786" s="4">
        <f>IF($P5786="なし",スコアリング基準!$C$27,0)</f>
        <v/>
      </c>
      <c r="W5786" s="4">
        <f>IF($F5786="",0,IF(ISNUMBER($F5786),IF($F5786&lt;=スコアリング基準!$B$28,スコアリング基準!$C$28,スコアリング基準!$C$29),0))</f>
        <v/>
      </c>
      <c r="X5786" s="4">
        <f>IFERROR(VLOOKUP($B5786,スコアリング基準!$A$36:$B$46,2,FALSE),0)</f>
        <v/>
      </c>
      <c r="Y5786" s="4">
        <f>SUM($S5786:$X5786)</f>
        <v/>
      </c>
      <c r="Z5786" s="4">
        <f>IF(COUNT($M5786:$N5786)=0,"データ無",IF($Y5786&gt;=スコアリング基準!$B$30,"S",IF($Y5786&gt;=スコアリング基準!$B$31,"A",IF($Y5786&gt;=スコアリング基準!$B$32,"B","C"))))</f>
        <v/>
      </c>
      <c r="AA5786">
        <f>IFERROR(INDEX(実績DB!$I$3:$I$104,MATCH($B5786&amp;$C5786,実績DB!$J$3:$J$104,0)),"")</f>
        <v/>
      </c>
    </row>
    <row r="5787">
      <c r="A5787" t="n">
        <v>5785</v>
      </c>
      <c r="B5787" t="inlineStr">
        <is>
          <t>九州</t>
        </is>
      </c>
      <c r="C5787" t="inlineStr">
        <is>
          <t>鷹尾変電所</t>
        </is>
      </c>
      <c r="D5787" t="inlineStr">
        <is>
          <t>宮崎県</t>
        </is>
      </c>
      <c r="E5787" t="n">
        <v>66</v>
      </c>
      <c r="G5787" s="3" t="n">
        <v>31.72761</v>
      </c>
      <c r="H5787" s="3" t="n">
        <v>131.050841</v>
      </c>
      <c r="I5787" t="inlineStr">
        <is>
          <t>OSM実測</t>
        </is>
      </c>
      <c r="J5787" t="n">
        <v>66</v>
      </c>
      <c r="K5787" t="n">
        <v>66</v>
      </c>
      <c r="L5787" t="n">
        <v>-61</v>
      </c>
      <c r="M5787" t="n">
        <v>7</v>
      </c>
      <c r="N5787" t="n">
        <v>0</v>
      </c>
      <c r="O5787" t="inlineStr">
        <is>
          <t>不可 #4</t>
        </is>
      </c>
      <c r="P5787" t="inlineStr">
        <is>
          <t>有り</t>
        </is>
      </c>
      <c r="R5787" s="4">
        <f>IF(COUNT($M5787:$N5787)=0,"",IF(AND(IF($N5787&lt;&gt;"",$N5787,$M5787)&lt;=0,$O5787&lt;&gt;"可"),"警告",""))</f>
        <v/>
      </c>
      <c r="S5787" s="4">
        <f>IF(COUNT($M5787:$N5787)=0,0,IF(IF($N5787&lt;&gt;"",$N5787,$M5787)&gt;=スコアリング基準!$B$20,スコアリング基準!$C$20,IF(IF($N5787&lt;&gt;"",$N5787,$M5787)&gt;=スコアリング基準!$B$21,スコアリング基準!$C$21,IF(IF($N5787&lt;&gt;"",$N5787,$M5787)&gt;0,スコアリング基準!$C$22,0))))</f>
        <v/>
      </c>
      <c r="T5787" s="4">
        <f>IF($O5787="可",スコアリング基準!$C$23,0)</f>
        <v/>
      </c>
      <c r="U5787" s="4">
        <f>IF(OR(COUNT($K5787:$L5787)&lt;2,$K5787=0),0,IF(ABS($L5787)/$K5787&lt;=スコアリング基準!$B$24,スコアリング基準!$C$24,IF(ABS($L5787)/$K5787&lt;=スコアリング基準!$B$25,スコアリング基準!$C$25,IF(ABS($L5787)/$K5787&lt;=スコアリング基準!$B$26,スコアリング基準!$C$26,0))))</f>
        <v/>
      </c>
      <c r="V5787" s="4">
        <f>IF($P5787="なし",スコアリング基準!$C$27,0)</f>
        <v/>
      </c>
      <c r="W5787" s="4">
        <f>IF($F5787="",0,IF(ISNUMBER($F5787),IF($F5787&lt;=スコアリング基準!$B$28,スコアリング基準!$C$28,スコアリング基準!$C$29),0))</f>
        <v/>
      </c>
      <c r="X5787" s="4">
        <f>IFERROR(VLOOKUP($B5787,スコアリング基準!$A$36:$B$46,2,FALSE),0)</f>
        <v/>
      </c>
      <c r="Y5787" s="4">
        <f>SUM($S5787:$X5787)</f>
        <v/>
      </c>
      <c r="Z5787" s="4">
        <f>IF(COUNT($M5787:$N5787)=0,"データ無",IF($Y5787&gt;=スコアリング基準!$B$30,"S",IF($Y5787&gt;=スコアリング基準!$B$31,"A",IF($Y5787&gt;=スコアリング基準!$B$32,"B","C"))))</f>
        <v/>
      </c>
      <c r="AA5787">
        <f>IFERROR(INDEX(実績DB!$I$3:$I$104,MATCH($B5787&amp;$C5787,実績DB!$J$3:$J$104,0)),"")</f>
        <v/>
      </c>
    </row>
    <row r="5788">
      <c r="A5788" t="n">
        <v>5786</v>
      </c>
      <c r="B5788" t="inlineStr">
        <is>
          <t>九州</t>
        </is>
      </c>
      <c r="C5788" t="inlineStr">
        <is>
          <t>鹿屋変電所</t>
        </is>
      </c>
      <c r="D5788" t="inlineStr">
        <is>
          <t>鹿児島県</t>
        </is>
      </c>
      <c r="E5788" t="n">
        <v>66</v>
      </c>
      <c r="G5788" s="3" t="n">
        <v>31.377327</v>
      </c>
      <c r="H5788" s="3" t="n">
        <v>130.852663</v>
      </c>
      <c r="I5788" t="inlineStr">
        <is>
          <t>OSM実測</t>
        </is>
      </c>
      <c r="J5788" t="n">
        <v>76</v>
      </c>
      <c r="K5788" t="n">
        <v>76</v>
      </c>
      <c r="L5788" t="n">
        <v>-73</v>
      </c>
      <c r="M5788" t="n">
        <v>1</v>
      </c>
      <c r="N5788" t="n">
        <v>0</v>
      </c>
      <c r="O5788" t="inlineStr">
        <is>
          <t>不可 #4</t>
        </is>
      </c>
      <c r="P5788" t="inlineStr">
        <is>
          <t>有り</t>
        </is>
      </c>
      <c r="R5788" s="4">
        <f>IF(COUNT($M5788:$N5788)=0,"",IF(AND(IF($N5788&lt;&gt;"",$N5788,$M5788)&lt;=0,$O5788&lt;&gt;"可"),"警告",""))</f>
        <v/>
      </c>
      <c r="S5788" s="4">
        <f>IF(COUNT($M5788:$N5788)=0,0,IF(IF($N5788&lt;&gt;"",$N5788,$M5788)&gt;=スコアリング基準!$B$20,スコアリング基準!$C$20,IF(IF($N5788&lt;&gt;"",$N5788,$M5788)&gt;=スコアリング基準!$B$21,スコアリング基準!$C$21,IF(IF($N5788&lt;&gt;"",$N5788,$M5788)&gt;0,スコアリング基準!$C$22,0))))</f>
        <v/>
      </c>
      <c r="T5788" s="4">
        <f>IF($O5788="可",スコアリング基準!$C$23,0)</f>
        <v/>
      </c>
      <c r="U5788" s="4">
        <f>IF(OR(COUNT($K5788:$L5788)&lt;2,$K5788=0),0,IF(ABS($L5788)/$K5788&lt;=スコアリング基準!$B$24,スコアリング基準!$C$24,IF(ABS($L5788)/$K5788&lt;=スコアリング基準!$B$25,スコアリング基準!$C$25,IF(ABS($L5788)/$K5788&lt;=スコアリング基準!$B$26,スコアリング基準!$C$26,0))))</f>
        <v/>
      </c>
      <c r="V5788" s="4">
        <f>IF($P5788="なし",スコアリング基準!$C$27,0)</f>
        <v/>
      </c>
      <c r="W5788" s="4">
        <f>IF($F5788="",0,IF(ISNUMBER($F5788),IF($F5788&lt;=スコアリング基準!$B$28,スコアリング基準!$C$28,スコアリング基準!$C$29),0))</f>
        <v/>
      </c>
      <c r="X5788" s="4">
        <f>IFERROR(VLOOKUP($B5788,スコアリング基準!$A$36:$B$46,2,FALSE),0)</f>
        <v/>
      </c>
      <c r="Y5788" s="4">
        <f>SUM($S5788:$X5788)</f>
        <v/>
      </c>
      <c r="Z5788" s="4">
        <f>IF(COUNT($M5788:$N5788)=0,"データ無",IF($Y5788&gt;=スコアリング基準!$B$30,"S",IF($Y5788&gt;=スコアリング基準!$B$31,"A",IF($Y5788&gt;=スコアリング基準!$B$32,"B","C"))))</f>
        <v/>
      </c>
      <c r="AA5788">
        <f>IFERROR(INDEX(実績DB!$I$3:$I$104,MATCH($B5788&amp;$C5788,実績DB!$J$3:$J$104,0)),"")</f>
        <v/>
      </c>
    </row>
    <row r="5789">
      <c r="A5789" t="n">
        <v>5787</v>
      </c>
      <c r="B5789" t="inlineStr">
        <is>
          <t>九州</t>
        </is>
      </c>
      <c r="C5789" t="inlineStr">
        <is>
          <t>黒崎変電所</t>
        </is>
      </c>
      <c r="D5789" t="inlineStr">
        <is>
          <t>福岡県</t>
        </is>
      </c>
      <c r="E5789" t="n">
        <v>66</v>
      </c>
      <c r="G5789" s="3" t="n">
        <v>33.864424</v>
      </c>
      <c r="H5789" s="3" t="n">
        <v>130.776751</v>
      </c>
      <c r="I5789" t="inlineStr">
        <is>
          <t>OSM実測</t>
        </is>
      </c>
      <c r="J5789" t="n">
        <v>57</v>
      </c>
      <c r="K5789" t="n">
        <v>57</v>
      </c>
      <c r="L5789" t="n">
        <v>-29</v>
      </c>
      <c r="M5789" t="n">
        <v>28</v>
      </c>
      <c r="N5789" t="n">
        <v>0</v>
      </c>
      <c r="O5789" t="inlineStr">
        <is>
          <t>不可 #4</t>
        </is>
      </c>
      <c r="P5789" t="inlineStr">
        <is>
          <t>有り</t>
        </is>
      </c>
      <c r="R5789" s="4">
        <f>IF(COUNT($M5789:$N5789)=0,"",IF(AND(IF($N5789&lt;&gt;"",$N5789,$M5789)&lt;=0,$O5789&lt;&gt;"可"),"警告",""))</f>
        <v/>
      </c>
      <c r="S5789" s="4">
        <f>IF(COUNT($M5789:$N5789)=0,0,IF(IF($N5789&lt;&gt;"",$N5789,$M5789)&gt;=スコアリング基準!$B$20,スコアリング基準!$C$20,IF(IF($N5789&lt;&gt;"",$N5789,$M5789)&gt;=スコアリング基準!$B$21,スコアリング基準!$C$21,IF(IF($N5789&lt;&gt;"",$N5789,$M5789)&gt;0,スコアリング基準!$C$22,0))))</f>
        <v/>
      </c>
      <c r="T5789" s="4">
        <f>IF($O5789="可",スコアリング基準!$C$23,0)</f>
        <v/>
      </c>
      <c r="U5789" s="4">
        <f>IF(OR(COUNT($K5789:$L5789)&lt;2,$K5789=0),0,IF(ABS($L5789)/$K5789&lt;=スコアリング基準!$B$24,スコアリング基準!$C$24,IF(ABS($L5789)/$K5789&lt;=スコアリング基準!$B$25,スコアリング基準!$C$25,IF(ABS($L5789)/$K5789&lt;=スコアリング基準!$B$26,スコアリング基準!$C$26,0))))</f>
        <v/>
      </c>
      <c r="V5789" s="4">
        <f>IF($P5789="なし",スコアリング基準!$C$27,0)</f>
        <v/>
      </c>
      <c r="W5789" s="4">
        <f>IF($F5789="",0,IF(ISNUMBER($F5789),IF($F5789&lt;=スコアリング基準!$B$28,スコアリング基準!$C$28,スコアリング基準!$C$29),0))</f>
        <v/>
      </c>
      <c r="X5789" s="4">
        <f>IFERROR(VLOOKUP($B5789,スコアリング基準!$A$36:$B$46,2,FALSE),0)</f>
        <v/>
      </c>
      <c r="Y5789" s="4">
        <f>SUM($S5789:$X5789)</f>
        <v/>
      </c>
      <c r="Z5789" s="4">
        <f>IF(COUNT($M5789:$N5789)=0,"データ無",IF($Y5789&gt;=スコアリング基準!$B$30,"S",IF($Y5789&gt;=スコアリング基準!$B$31,"A",IF($Y5789&gt;=スコアリング基準!$B$32,"B","C"))))</f>
        <v/>
      </c>
      <c r="AA5789">
        <f>IFERROR(INDEX(実績DB!$I$3:$I$104,MATCH($B5789&amp;$C5789,実績DB!$J$3:$J$104,0)),"")</f>
        <v/>
      </c>
    </row>
    <row r="5790">
      <c r="A5790" t="n">
        <v>5788</v>
      </c>
      <c r="B5790" t="inlineStr">
        <is>
          <t>九州</t>
        </is>
      </c>
      <c r="C5790" t="inlineStr">
        <is>
          <t>久原変電所</t>
        </is>
      </c>
      <c r="D5790" t="inlineStr">
        <is>
          <t>佐賀県</t>
        </is>
      </c>
      <c r="G5790" s="3" t="n">
        <v>33.313237</v>
      </c>
      <c r="H5790" s="3" t="n">
        <v>129.810318</v>
      </c>
      <c r="I5790" t="inlineStr">
        <is>
          <t>OSM実測</t>
        </is>
      </c>
      <c r="J5790" t="n">
        <v>14</v>
      </c>
      <c r="K5790" t="n">
        <v>14</v>
      </c>
      <c r="L5790" t="n">
        <v>-12</v>
      </c>
      <c r="M5790" t="n">
        <v>0</v>
      </c>
      <c r="N5790" t="n">
        <v>0</v>
      </c>
      <c r="O5790" t="inlineStr">
        <is>
          <t>不可 #4</t>
        </is>
      </c>
      <c r="P5790" t="inlineStr">
        <is>
          <t>有り</t>
        </is>
      </c>
      <c r="R5790" s="4">
        <f>IF(COUNT($M5790:$N5790)=0,"",IF(AND(IF($N5790&lt;&gt;"",$N5790,$M5790)&lt;=0,$O5790&lt;&gt;"可"),"警告",""))</f>
        <v/>
      </c>
      <c r="S5790" s="4">
        <f>IF(COUNT($M5790:$N5790)=0,0,IF(IF($N5790&lt;&gt;"",$N5790,$M5790)&gt;=スコアリング基準!$B$20,スコアリング基準!$C$20,IF(IF($N5790&lt;&gt;"",$N5790,$M5790)&gt;=スコアリング基準!$B$21,スコアリング基準!$C$21,IF(IF($N5790&lt;&gt;"",$N5790,$M5790)&gt;0,スコアリング基準!$C$22,0))))</f>
        <v/>
      </c>
      <c r="T5790" s="4">
        <f>IF($O5790="可",スコアリング基準!$C$23,0)</f>
        <v/>
      </c>
      <c r="U5790" s="4">
        <f>IF(OR(COUNT($K5790:$L5790)&lt;2,$K5790=0),0,IF(ABS($L5790)/$K5790&lt;=スコアリング基準!$B$24,スコアリング基準!$C$24,IF(ABS($L5790)/$K5790&lt;=スコアリング基準!$B$25,スコアリング基準!$C$25,IF(ABS($L5790)/$K5790&lt;=スコアリング基準!$B$26,スコアリング基準!$C$26,0))))</f>
        <v/>
      </c>
      <c r="V5790" s="4">
        <f>IF($P5790="なし",スコアリング基準!$C$27,0)</f>
        <v/>
      </c>
      <c r="W5790" s="4">
        <f>IF($F5790="",0,IF(ISNUMBER($F5790),IF($F5790&lt;=スコアリング基準!$B$28,スコアリング基準!$C$28,スコアリング基準!$C$29),0))</f>
        <v/>
      </c>
      <c r="X5790" s="4">
        <f>IFERROR(VLOOKUP($B5790,スコアリング基準!$A$36:$B$46,2,FALSE),0)</f>
        <v/>
      </c>
      <c r="Y5790" s="4">
        <f>SUM($S5790:$X5790)</f>
        <v/>
      </c>
      <c r="Z5790" s="4">
        <f>IF(COUNT($M5790:$N5790)=0,"データ無",IF($Y5790&gt;=スコアリング基準!$B$30,"S",IF($Y5790&gt;=スコアリング基準!$B$31,"A",IF($Y5790&gt;=スコアリング基準!$B$32,"B","C"))))</f>
        <v/>
      </c>
      <c r="AA5790">
        <f>IFERROR(INDEX(実績DB!$I$3:$I$104,MATCH($B5790&amp;$C5790,実績DB!$J$3:$J$104,0)),"")</f>
        <v/>
      </c>
    </row>
    <row r="5791">
      <c r="A5791" t="n">
        <v>5789</v>
      </c>
      <c r="B5791" t="inlineStr">
        <is>
          <t>九州</t>
        </is>
      </c>
      <c r="C5791" t="inlineStr">
        <is>
          <t>九州電力 一の勢変電所</t>
        </is>
      </c>
      <c r="D5791" t="inlineStr">
        <is>
          <t>熊本県</t>
        </is>
      </c>
      <c r="G5791" s="3" t="n">
        <v>32.472391</v>
      </c>
      <c r="H5791" s="3" t="n">
        <v>130.169989</v>
      </c>
      <c r="I5791" t="inlineStr">
        <is>
          <t>OSM実測</t>
        </is>
      </c>
      <c r="J5791" t="n">
        <v>38</v>
      </c>
      <c r="K5791" t="n">
        <v>38</v>
      </c>
      <c r="L5791" t="n">
        <v>-24</v>
      </c>
      <c r="M5791" t="n">
        <v>10</v>
      </c>
      <c r="N5791" t="n">
        <v>0</v>
      </c>
      <c r="O5791" t="inlineStr">
        <is>
          <t>不可 ♯4</t>
        </is>
      </c>
      <c r="P5791" t="inlineStr">
        <is>
          <t>有り</t>
        </is>
      </c>
      <c r="R5791" s="4">
        <f>IF(COUNT($M5791:$N5791)=0,"",IF(AND(IF($N5791&lt;&gt;"",$N5791,$M5791)&lt;=0,$O5791&lt;&gt;"可"),"警告",""))</f>
        <v/>
      </c>
      <c r="S5791" s="4">
        <f>IF(COUNT($M5791:$N5791)=0,0,IF(IF($N5791&lt;&gt;"",$N5791,$M5791)&gt;=スコアリング基準!$B$20,スコアリング基準!$C$20,IF(IF($N5791&lt;&gt;"",$N5791,$M5791)&gt;=スコアリング基準!$B$21,スコアリング基準!$C$21,IF(IF($N5791&lt;&gt;"",$N5791,$M5791)&gt;0,スコアリング基準!$C$22,0))))</f>
        <v/>
      </c>
      <c r="T5791" s="4">
        <f>IF($O5791="可",スコアリング基準!$C$23,0)</f>
        <v/>
      </c>
      <c r="U5791" s="4">
        <f>IF(OR(COUNT($K5791:$L5791)&lt;2,$K5791=0),0,IF(ABS($L5791)/$K5791&lt;=スコアリング基準!$B$24,スコアリング基準!$C$24,IF(ABS($L5791)/$K5791&lt;=スコアリング基準!$B$25,スコアリング基準!$C$25,IF(ABS($L5791)/$K5791&lt;=スコアリング基準!$B$26,スコアリング基準!$C$26,0))))</f>
        <v/>
      </c>
      <c r="V5791" s="4">
        <f>IF($P5791="なし",スコアリング基準!$C$27,0)</f>
        <v/>
      </c>
      <c r="W5791" s="4">
        <f>IF($F5791="",0,IF(ISNUMBER($F5791),IF($F5791&lt;=スコアリング基準!$B$28,スコアリング基準!$C$28,スコアリング基準!$C$29),0))</f>
        <v/>
      </c>
      <c r="X5791" s="4">
        <f>IFERROR(VLOOKUP($B5791,スコアリング基準!$A$36:$B$46,2,FALSE),0)</f>
        <v/>
      </c>
      <c r="Y5791" s="4">
        <f>SUM($S5791:$X5791)</f>
        <v/>
      </c>
      <c r="Z5791" s="4">
        <f>IF(COUNT($M5791:$N5791)=0,"データ無",IF($Y5791&gt;=スコアリング基準!$B$30,"S",IF($Y5791&gt;=スコアリング基準!$B$31,"A",IF($Y5791&gt;=スコアリング基準!$B$32,"B","C"))))</f>
        <v/>
      </c>
      <c r="AA5791">
        <f>IFERROR(INDEX(実績DB!$I$3:$I$104,MATCH($B5791&amp;$C5791,実績DB!$J$3:$J$104,0)),"")</f>
        <v/>
      </c>
    </row>
    <row r="5792">
      <c r="A5792" t="n">
        <v>5790</v>
      </c>
      <c r="B5792" t="inlineStr">
        <is>
          <t>九州</t>
        </is>
      </c>
      <c r="C5792" t="inlineStr">
        <is>
          <t>九州電力 一町田変電所</t>
        </is>
      </c>
      <c r="D5792" t="inlineStr">
        <is>
          <t>熊本県</t>
        </is>
      </c>
      <c r="G5792" s="3" t="n">
        <v>32.328988</v>
      </c>
      <c r="H5792" s="3" t="n">
        <v>130.075838</v>
      </c>
      <c r="I5792" t="inlineStr">
        <is>
          <t>OSM実測</t>
        </is>
      </c>
      <c r="J5792" t="n">
        <v>14</v>
      </c>
      <c r="K5792" t="n">
        <v>14</v>
      </c>
      <c r="L5792" t="n">
        <v>-10</v>
      </c>
      <c r="M5792" t="n">
        <v>4</v>
      </c>
      <c r="N5792" t="n">
        <v>0</v>
      </c>
      <c r="O5792" t="inlineStr">
        <is>
          <t>不可 ♯4</t>
        </is>
      </c>
      <c r="P5792" t="inlineStr">
        <is>
          <t>有り</t>
        </is>
      </c>
      <c r="R5792" s="4">
        <f>IF(COUNT($M5792:$N5792)=0,"",IF(AND(IF($N5792&lt;&gt;"",$N5792,$M5792)&lt;=0,$O5792&lt;&gt;"可"),"警告",""))</f>
        <v/>
      </c>
      <c r="S5792" s="4">
        <f>IF(COUNT($M5792:$N5792)=0,0,IF(IF($N5792&lt;&gt;"",$N5792,$M5792)&gt;=スコアリング基準!$B$20,スコアリング基準!$C$20,IF(IF($N5792&lt;&gt;"",$N5792,$M5792)&gt;=スコアリング基準!$B$21,スコアリング基準!$C$21,IF(IF($N5792&lt;&gt;"",$N5792,$M5792)&gt;0,スコアリング基準!$C$22,0))))</f>
        <v/>
      </c>
      <c r="T5792" s="4">
        <f>IF($O5792="可",スコアリング基準!$C$23,0)</f>
        <v/>
      </c>
      <c r="U5792" s="4">
        <f>IF(OR(COUNT($K5792:$L5792)&lt;2,$K5792=0),0,IF(ABS($L5792)/$K5792&lt;=スコアリング基準!$B$24,スコアリング基準!$C$24,IF(ABS($L5792)/$K5792&lt;=スコアリング基準!$B$25,スコアリング基準!$C$25,IF(ABS($L5792)/$K5792&lt;=スコアリング基準!$B$26,スコアリング基準!$C$26,0))))</f>
        <v/>
      </c>
      <c r="V5792" s="4">
        <f>IF($P5792="なし",スコアリング基準!$C$27,0)</f>
        <v/>
      </c>
      <c r="W5792" s="4">
        <f>IF($F5792="",0,IF(ISNUMBER($F5792),IF($F5792&lt;=スコアリング基準!$B$28,スコアリング基準!$C$28,スコアリング基準!$C$29),0))</f>
        <v/>
      </c>
      <c r="X5792" s="4">
        <f>IFERROR(VLOOKUP($B5792,スコアリング基準!$A$36:$B$46,2,FALSE),0)</f>
        <v/>
      </c>
      <c r="Y5792" s="4">
        <f>SUM($S5792:$X5792)</f>
        <v/>
      </c>
      <c r="Z5792" s="4">
        <f>IF(COUNT($M5792:$N5792)=0,"データ無",IF($Y5792&gt;=スコアリング基準!$B$30,"S",IF($Y5792&gt;=スコアリング基準!$B$31,"A",IF($Y5792&gt;=スコアリング基準!$B$32,"B","C"))))</f>
        <v/>
      </c>
      <c r="AA5792">
        <f>IFERROR(INDEX(実績DB!$I$3:$I$104,MATCH($B5792&amp;$C5792,実績DB!$J$3:$J$104,0)),"")</f>
        <v/>
      </c>
    </row>
    <row r="5793">
      <c r="A5793" t="n">
        <v>5791</v>
      </c>
      <c r="B5793" t="inlineStr">
        <is>
          <t>九州</t>
        </is>
      </c>
      <c r="C5793" t="inlineStr">
        <is>
          <t>九州電力 上津変電所</t>
        </is>
      </c>
      <c r="D5793" t="inlineStr">
        <is>
          <t>福岡県</t>
        </is>
      </c>
      <c r="G5793" s="3" t="n">
        <v>33.282577</v>
      </c>
      <c r="H5793" s="3" t="n">
        <v>130.533198</v>
      </c>
      <c r="I5793" t="inlineStr">
        <is>
          <t>OSM実測</t>
        </is>
      </c>
      <c r="J5793" t="n">
        <v>38</v>
      </c>
      <c r="K5793" t="n">
        <v>38</v>
      </c>
      <c r="L5793" t="n">
        <v>-20</v>
      </c>
      <c r="M5793" t="n">
        <v>16</v>
      </c>
      <c r="N5793" t="n">
        <v>16</v>
      </c>
      <c r="O5793" t="inlineStr">
        <is>
          <t>不可 #4</t>
        </is>
      </c>
      <c r="P5793" t="inlineStr">
        <is>
          <t>なし</t>
        </is>
      </c>
      <c r="R5793" s="4">
        <f>IF(COUNT($M5793:$N5793)=0,"",IF(AND(IF($N5793&lt;&gt;"",$N5793,$M5793)&lt;=0,$O5793&lt;&gt;"可"),"警告",""))</f>
        <v/>
      </c>
      <c r="S5793" s="4">
        <f>IF(COUNT($M5793:$N5793)=0,0,IF(IF($N5793&lt;&gt;"",$N5793,$M5793)&gt;=スコアリング基準!$B$20,スコアリング基準!$C$20,IF(IF($N5793&lt;&gt;"",$N5793,$M5793)&gt;=スコアリング基準!$B$21,スコアリング基準!$C$21,IF(IF($N5793&lt;&gt;"",$N5793,$M5793)&gt;0,スコアリング基準!$C$22,0))))</f>
        <v/>
      </c>
      <c r="T5793" s="4">
        <f>IF($O5793="可",スコアリング基準!$C$23,0)</f>
        <v/>
      </c>
      <c r="U5793" s="4">
        <f>IF(OR(COUNT($K5793:$L5793)&lt;2,$K5793=0),0,IF(ABS($L5793)/$K5793&lt;=スコアリング基準!$B$24,スコアリング基準!$C$24,IF(ABS($L5793)/$K5793&lt;=スコアリング基準!$B$25,スコアリング基準!$C$25,IF(ABS($L5793)/$K5793&lt;=スコアリング基準!$B$26,スコアリング基準!$C$26,0))))</f>
        <v/>
      </c>
      <c r="V5793" s="4">
        <f>IF($P5793="なし",スコアリング基準!$C$27,0)</f>
        <v/>
      </c>
      <c r="W5793" s="4">
        <f>IF($F5793="",0,IF(ISNUMBER($F5793),IF($F5793&lt;=スコアリング基準!$B$28,スコアリング基準!$C$28,スコアリング基準!$C$29),0))</f>
        <v/>
      </c>
      <c r="X5793" s="4">
        <f>IFERROR(VLOOKUP($B5793,スコアリング基準!$A$36:$B$46,2,FALSE),0)</f>
        <v/>
      </c>
      <c r="Y5793" s="4">
        <f>SUM($S5793:$X5793)</f>
        <v/>
      </c>
      <c r="Z5793" s="4">
        <f>IF(COUNT($M5793:$N5793)=0,"データ無",IF($Y5793&gt;=スコアリング基準!$B$30,"S",IF($Y5793&gt;=スコアリング基準!$B$31,"A",IF($Y5793&gt;=スコアリング基準!$B$32,"B","C"))))</f>
        <v/>
      </c>
      <c r="AA5793">
        <f>IFERROR(INDEX(実績DB!$I$3:$I$104,MATCH($B5793&amp;$C5793,実績DB!$J$3:$J$104,0)),"")</f>
        <v/>
      </c>
    </row>
    <row r="5794">
      <c r="A5794" t="n">
        <v>5792</v>
      </c>
      <c r="B5794" t="inlineStr">
        <is>
          <t>九州</t>
        </is>
      </c>
      <c r="C5794" t="inlineStr">
        <is>
          <t>九州電力 志岐変電所</t>
        </is>
      </c>
      <c r="D5794" t="inlineStr">
        <is>
          <t>熊本県</t>
        </is>
      </c>
      <c r="G5794" s="3" t="n">
        <v>32.502788</v>
      </c>
      <c r="H5794" s="3" t="n">
        <v>130.061666</v>
      </c>
      <c r="I5794" t="inlineStr">
        <is>
          <t>OSM実測</t>
        </is>
      </c>
      <c r="J5794" t="n">
        <v>19</v>
      </c>
      <c r="K5794" t="n">
        <v>19</v>
      </c>
      <c r="L5794" t="n">
        <v>-15</v>
      </c>
      <c r="M5794" t="n">
        <v>4</v>
      </c>
      <c r="N5794" t="n">
        <v>0</v>
      </c>
      <c r="O5794" t="inlineStr">
        <is>
          <t>不可 ♯4</t>
        </is>
      </c>
      <c r="P5794" t="inlineStr">
        <is>
          <t>有り</t>
        </is>
      </c>
      <c r="R5794" s="4">
        <f>IF(COUNT($M5794:$N5794)=0,"",IF(AND(IF($N5794&lt;&gt;"",$N5794,$M5794)&lt;=0,$O5794&lt;&gt;"可"),"警告",""))</f>
        <v/>
      </c>
      <c r="S5794" s="4">
        <f>IF(COUNT($M5794:$N5794)=0,0,IF(IF($N5794&lt;&gt;"",$N5794,$M5794)&gt;=スコアリング基準!$B$20,スコアリング基準!$C$20,IF(IF($N5794&lt;&gt;"",$N5794,$M5794)&gt;=スコアリング基準!$B$21,スコアリング基準!$C$21,IF(IF($N5794&lt;&gt;"",$N5794,$M5794)&gt;0,スコアリング基準!$C$22,0))))</f>
        <v/>
      </c>
      <c r="T5794" s="4">
        <f>IF($O5794="可",スコアリング基準!$C$23,0)</f>
        <v/>
      </c>
      <c r="U5794" s="4">
        <f>IF(OR(COUNT($K5794:$L5794)&lt;2,$K5794=0),0,IF(ABS($L5794)/$K5794&lt;=スコアリング基準!$B$24,スコアリング基準!$C$24,IF(ABS($L5794)/$K5794&lt;=スコアリング基準!$B$25,スコアリング基準!$C$25,IF(ABS($L5794)/$K5794&lt;=スコアリング基準!$B$26,スコアリング基準!$C$26,0))))</f>
        <v/>
      </c>
      <c r="V5794" s="4">
        <f>IF($P5794="なし",スコアリング基準!$C$27,0)</f>
        <v/>
      </c>
      <c r="W5794" s="4">
        <f>IF($F5794="",0,IF(ISNUMBER($F5794),IF($F5794&lt;=スコアリング基準!$B$28,スコアリング基準!$C$28,スコアリング基準!$C$29),0))</f>
        <v/>
      </c>
      <c r="X5794" s="4">
        <f>IFERROR(VLOOKUP($B5794,スコアリング基準!$A$36:$B$46,2,FALSE),0)</f>
        <v/>
      </c>
      <c r="Y5794" s="4">
        <f>SUM($S5794:$X5794)</f>
        <v/>
      </c>
      <c r="Z5794" s="4">
        <f>IF(COUNT($M5794:$N5794)=0,"データ無",IF($Y5794&gt;=スコアリング基準!$B$30,"S",IF($Y5794&gt;=スコアリング基準!$B$31,"A",IF($Y5794&gt;=スコアリング基準!$B$32,"B","C"))))</f>
        <v/>
      </c>
      <c r="AA5794">
        <f>IFERROR(INDEX(実績DB!$I$3:$I$104,MATCH($B5794&amp;$C5794,実績DB!$J$3:$J$104,0)),"")</f>
        <v/>
      </c>
    </row>
    <row r="5795">
      <c r="A5795" t="n">
        <v>5793</v>
      </c>
      <c r="B5795" t="inlineStr">
        <is>
          <t>九州</t>
        </is>
      </c>
      <c r="C5795" t="inlineStr">
        <is>
          <t>九州電力(株)志佐変電所</t>
        </is>
      </c>
      <c r="D5795" t="inlineStr">
        <is>
          <t>長崎県</t>
        </is>
      </c>
      <c r="G5795" s="3" t="n">
        <v>33.337052</v>
      </c>
      <c r="H5795" s="3" t="n">
        <v>129.70806</v>
      </c>
      <c r="I5795" t="inlineStr">
        <is>
          <t>OSM実測</t>
        </is>
      </c>
      <c r="J5795" t="n">
        <v>38</v>
      </c>
      <c r="K5795" t="n">
        <v>38</v>
      </c>
      <c r="L5795" t="n">
        <v>-34</v>
      </c>
      <c r="M5795" t="n">
        <v>0</v>
      </c>
      <c r="N5795" t="n">
        <v>0</v>
      </c>
      <c r="O5795" t="inlineStr">
        <is>
          <t>不可 #4</t>
        </is>
      </c>
      <c r="P5795" t="inlineStr">
        <is>
          <t>有り</t>
        </is>
      </c>
      <c r="R5795" s="4">
        <f>IF(COUNT($M5795:$N5795)=0,"",IF(AND(IF($N5795&lt;&gt;"",$N5795,$M5795)&lt;=0,$O5795&lt;&gt;"可"),"警告",""))</f>
        <v/>
      </c>
      <c r="S5795" s="4">
        <f>IF(COUNT($M5795:$N5795)=0,0,IF(IF($N5795&lt;&gt;"",$N5795,$M5795)&gt;=スコアリング基準!$B$20,スコアリング基準!$C$20,IF(IF($N5795&lt;&gt;"",$N5795,$M5795)&gt;=スコアリング基準!$B$21,スコアリング基準!$C$21,IF(IF($N5795&lt;&gt;"",$N5795,$M5795)&gt;0,スコアリング基準!$C$22,0))))</f>
        <v/>
      </c>
      <c r="T5795" s="4">
        <f>IF($O5795="可",スコアリング基準!$C$23,0)</f>
        <v/>
      </c>
      <c r="U5795" s="4">
        <f>IF(OR(COUNT($K5795:$L5795)&lt;2,$K5795=0),0,IF(ABS($L5795)/$K5795&lt;=スコアリング基準!$B$24,スコアリング基準!$C$24,IF(ABS($L5795)/$K5795&lt;=スコアリング基準!$B$25,スコアリング基準!$C$25,IF(ABS($L5795)/$K5795&lt;=スコアリング基準!$B$26,スコアリング基準!$C$26,0))))</f>
        <v/>
      </c>
      <c r="V5795" s="4">
        <f>IF($P5795="なし",スコアリング基準!$C$27,0)</f>
        <v/>
      </c>
      <c r="W5795" s="4">
        <f>IF($F5795="",0,IF(ISNUMBER($F5795),IF($F5795&lt;=スコアリング基準!$B$28,スコアリング基準!$C$28,スコアリング基準!$C$29),0))</f>
        <v/>
      </c>
      <c r="X5795" s="4">
        <f>IFERROR(VLOOKUP($B5795,スコアリング基準!$A$36:$B$46,2,FALSE),0)</f>
        <v/>
      </c>
      <c r="Y5795" s="4">
        <f>SUM($S5795:$X5795)</f>
        <v/>
      </c>
      <c r="Z5795" s="4">
        <f>IF(COUNT($M5795:$N5795)=0,"データ無",IF($Y5795&gt;=スコアリング基準!$B$30,"S",IF($Y5795&gt;=スコアリング基準!$B$31,"A",IF($Y5795&gt;=スコアリング基準!$B$32,"B","C"))))</f>
        <v/>
      </c>
      <c r="AA5795">
        <f>IFERROR(INDEX(実績DB!$I$3:$I$104,MATCH($B5795&amp;$C5795,実績DB!$J$3:$J$104,0)),"")</f>
        <v/>
      </c>
    </row>
    <row r="5796">
      <c r="A5796" t="n">
        <v>5794</v>
      </c>
      <c r="B5796" t="inlineStr">
        <is>
          <t>九州</t>
        </is>
      </c>
      <c r="C5796" t="inlineStr">
        <is>
          <t>九州電力送配電 面高変電所</t>
        </is>
      </c>
      <c r="D5796" t="inlineStr">
        <is>
          <t>長崎県</t>
        </is>
      </c>
      <c r="G5796" s="3" t="n">
        <v>33.058278</v>
      </c>
      <c r="H5796" s="3" t="n">
        <v>129.663495</v>
      </c>
      <c r="I5796" t="inlineStr">
        <is>
          <t>OSM実測</t>
        </is>
      </c>
      <c r="J5796" t="n">
        <v>19</v>
      </c>
      <c r="K5796" t="n">
        <v>19</v>
      </c>
      <c r="L5796" t="n">
        <v>-7</v>
      </c>
      <c r="M5796" t="n">
        <v>12</v>
      </c>
      <c r="N5796" t="n">
        <v>0</v>
      </c>
      <c r="O5796" t="inlineStr">
        <is>
          <t>不可 #4</t>
        </is>
      </c>
      <c r="P5796" t="inlineStr">
        <is>
          <t>なし</t>
        </is>
      </c>
      <c r="R5796" s="4">
        <f>IF(COUNT($M5796:$N5796)=0,"",IF(AND(IF($N5796&lt;&gt;"",$N5796,$M5796)&lt;=0,$O5796&lt;&gt;"可"),"警告",""))</f>
        <v/>
      </c>
      <c r="S5796" s="4">
        <f>IF(COUNT($M5796:$N5796)=0,0,IF(IF($N5796&lt;&gt;"",$N5796,$M5796)&gt;=スコアリング基準!$B$20,スコアリング基準!$C$20,IF(IF($N5796&lt;&gt;"",$N5796,$M5796)&gt;=スコアリング基準!$B$21,スコアリング基準!$C$21,IF(IF($N5796&lt;&gt;"",$N5796,$M5796)&gt;0,スコアリング基準!$C$22,0))))</f>
        <v/>
      </c>
      <c r="T5796" s="4">
        <f>IF($O5796="可",スコアリング基準!$C$23,0)</f>
        <v/>
      </c>
      <c r="U5796" s="4">
        <f>IF(OR(COUNT($K5796:$L5796)&lt;2,$K5796=0),0,IF(ABS($L5796)/$K5796&lt;=スコアリング基準!$B$24,スコアリング基準!$C$24,IF(ABS($L5796)/$K5796&lt;=スコアリング基準!$B$25,スコアリング基準!$C$25,IF(ABS($L5796)/$K5796&lt;=スコアリング基準!$B$26,スコアリング基準!$C$26,0))))</f>
        <v/>
      </c>
      <c r="V5796" s="4">
        <f>IF($P5796="なし",スコアリング基準!$C$27,0)</f>
        <v/>
      </c>
      <c r="W5796" s="4">
        <f>IF($F5796="",0,IF(ISNUMBER($F5796),IF($F5796&lt;=スコアリング基準!$B$28,スコアリング基準!$C$28,スコアリング基準!$C$29),0))</f>
        <v/>
      </c>
      <c r="X5796" s="4">
        <f>IFERROR(VLOOKUP($B5796,スコアリング基準!$A$36:$B$46,2,FALSE),0)</f>
        <v/>
      </c>
      <c r="Y5796" s="4">
        <f>SUM($S5796:$X5796)</f>
        <v/>
      </c>
      <c r="Z5796" s="4">
        <f>IF(COUNT($M5796:$N5796)=0,"データ無",IF($Y5796&gt;=スコアリング基準!$B$30,"S",IF($Y5796&gt;=スコアリング基準!$B$31,"A",IF($Y5796&gt;=スコアリング基準!$B$32,"B","C"))))</f>
        <v/>
      </c>
      <c r="AA5796">
        <f>IFERROR(INDEX(実績DB!$I$3:$I$104,MATCH($B5796&amp;$C5796,実績DB!$J$3:$J$104,0)),"")</f>
        <v/>
      </c>
    </row>
    <row r="5797">
      <c r="A5797" t="n">
        <v>5795</v>
      </c>
      <c r="B5797" t="inlineStr">
        <is>
          <t>九州</t>
        </is>
      </c>
      <c r="C5797" t="inlineStr">
        <is>
          <t>北熊本変電所</t>
        </is>
      </c>
      <c r="D5797" t="inlineStr">
        <is>
          <t>熊本県</t>
        </is>
      </c>
      <c r="G5797" s="3" t="n">
        <v>32.828606</v>
      </c>
      <c r="H5797" s="3" t="n">
        <v>130.721698</v>
      </c>
      <c r="I5797" t="inlineStr">
        <is>
          <t>OSM実測</t>
        </is>
      </c>
      <c r="J5797" t="n">
        <v>568</v>
      </c>
      <c r="K5797" t="n">
        <v>326</v>
      </c>
      <c r="L5797" t="n">
        <v>-59</v>
      </c>
      <c r="O5797" t="inlineStr">
        <is>
          <t>可</t>
        </is>
      </c>
      <c r="P5797" t="inlineStr">
        <is>
          <t>なし</t>
        </is>
      </c>
      <c r="R5797" s="4">
        <f>IF(COUNT($M5797:$N5797)=0,"",IF(AND(IF($N5797&lt;&gt;"",$N5797,$M5797)&lt;=0,$O5797&lt;&gt;"可"),"警告",""))</f>
        <v/>
      </c>
      <c r="S5797" s="4">
        <f>IF(COUNT($M5797:$N5797)=0,0,IF(IF($N5797&lt;&gt;"",$N5797,$M5797)&gt;=スコアリング基準!$B$20,スコアリング基準!$C$20,IF(IF($N5797&lt;&gt;"",$N5797,$M5797)&gt;=スコアリング基準!$B$21,スコアリング基準!$C$21,IF(IF($N5797&lt;&gt;"",$N5797,$M5797)&gt;0,スコアリング基準!$C$22,0))))</f>
        <v/>
      </c>
      <c r="T5797" s="4">
        <f>IF($O5797="可",スコアリング基準!$C$23,0)</f>
        <v/>
      </c>
      <c r="U5797" s="4">
        <f>IF(OR(COUNT($K5797:$L5797)&lt;2,$K5797=0),0,IF(ABS($L5797)/$K5797&lt;=スコアリング基準!$B$24,スコアリング基準!$C$24,IF(ABS($L5797)/$K5797&lt;=スコアリング基準!$B$25,スコアリング基準!$C$25,IF(ABS($L5797)/$K5797&lt;=スコアリング基準!$B$26,スコアリング基準!$C$26,0))))</f>
        <v/>
      </c>
      <c r="V5797" s="4">
        <f>IF($P5797="なし",スコアリング基準!$C$27,0)</f>
        <v/>
      </c>
      <c r="W5797" s="4">
        <f>IF($F5797="",0,IF(ISNUMBER($F5797),IF($F5797&lt;=スコアリング基準!$B$28,スコアリング基準!$C$28,スコアリング基準!$C$29),0))</f>
        <v/>
      </c>
      <c r="X5797" s="4">
        <f>IFERROR(VLOOKUP($B5797,スコアリング基準!$A$36:$B$46,2,FALSE),0)</f>
        <v/>
      </c>
      <c r="Y5797" s="4">
        <f>SUM($S5797:$X5797)</f>
        <v/>
      </c>
      <c r="Z5797" s="4">
        <f>IF(COUNT($M5797:$N5797)=0,"データ無",IF($Y5797&gt;=スコアリング基準!$B$30,"S",IF($Y5797&gt;=スコアリング基準!$B$31,"A",IF($Y5797&gt;=スコアリング基準!$B$32,"B","C"))))</f>
        <v/>
      </c>
      <c r="AA5797">
        <f>IFERROR(INDEX(実績DB!$I$3:$I$104,MATCH($B5797&amp;$C5797,実績DB!$J$3:$J$104,0)),"")</f>
        <v/>
      </c>
    </row>
    <row r="5798">
      <c r="A5798" t="n">
        <v>5796</v>
      </c>
      <c r="B5798" t="inlineStr">
        <is>
          <t>九州</t>
        </is>
      </c>
      <c r="C5798" t="inlineStr">
        <is>
          <t>大村変電所</t>
        </is>
      </c>
      <c r="D5798" t="inlineStr">
        <is>
          <t>長崎県</t>
        </is>
      </c>
      <c r="G5798" s="3" t="n">
        <v>32.968749</v>
      </c>
      <c r="H5798" s="3" t="n">
        <v>129.938879</v>
      </c>
      <c r="I5798" t="inlineStr">
        <is>
          <t>OSM実測</t>
        </is>
      </c>
      <c r="J5798" t="n">
        <v>180</v>
      </c>
      <c r="K5798" t="n">
        <v>106</v>
      </c>
      <c r="L5798" t="n">
        <v>-60</v>
      </c>
      <c r="O5798" t="inlineStr">
        <is>
          <t>可</t>
        </is>
      </c>
      <c r="P5798" t="inlineStr">
        <is>
          <t>有り</t>
        </is>
      </c>
      <c r="R5798" s="4">
        <f>IF(COUNT($M5798:$N5798)=0,"",IF(AND(IF($N5798&lt;&gt;"",$N5798,$M5798)&lt;=0,$O5798&lt;&gt;"可"),"警告",""))</f>
        <v/>
      </c>
      <c r="S5798" s="4">
        <f>IF(COUNT($M5798:$N5798)=0,0,IF(IF($N5798&lt;&gt;"",$N5798,$M5798)&gt;=スコアリング基準!$B$20,スコアリング基準!$C$20,IF(IF($N5798&lt;&gt;"",$N5798,$M5798)&gt;=スコアリング基準!$B$21,スコアリング基準!$C$21,IF(IF($N5798&lt;&gt;"",$N5798,$M5798)&gt;0,スコアリング基準!$C$22,0))))</f>
        <v/>
      </c>
      <c r="T5798" s="4">
        <f>IF($O5798="可",スコアリング基準!$C$23,0)</f>
        <v/>
      </c>
      <c r="U5798" s="4">
        <f>IF(OR(COUNT($K5798:$L5798)&lt;2,$K5798=0),0,IF(ABS($L5798)/$K5798&lt;=スコアリング基準!$B$24,スコアリング基準!$C$24,IF(ABS($L5798)/$K5798&lt;=スコアリング基準!$B$25,スコアリング基準!$C$25,IF(ABS($L5798)/$K5798&lt;=スコアリング基準!$B$26,スコアリング基準!$C$26,0))))</f>
        <v/>
      </c>
      <c r="V5798" s="4">
        <f>IF($P5798="なし",スコアリング基準!$C$27,0)</f>
        <v/>
      </c>
      <c r="W5798" s="4">
        <f>IF($F5798="",0,IF(ISNUMBER($F5798),IF($F5798&lt;=スコアリング基準!$B$28,スコアリング基準!$C$28,スコアリング基準!$C$29),0))</f>
        <v/>
      </c>
      <c r="X5798" s="4">
        <f>IFERROR(VLOOKUP($B5798,スコアリング基準!$A$36:$B$46,2,FALSE),0)</f>
        <v/>
      </c>
      <c r="Y5798" s="4">
        <f>SUM($S5798:$X5798)</f>
        <v/>
      </c>
      <c r="Z5798" s="4">
        <f>IF(COUNT($M5798:$N5798)=0,"データ無",IF($Y5798&gt;=スコアリング基準!$B$30,"S",IF($Y5798&gt;=スコアリング基準!$B$31,"A",IF($Y5798&gt;=スコアリング基準!$B$32,"B","C"))))</f>
        <v/>
      </c>
      <c r="AA5798">
        <f>IFERROR(INDEX(実績DB!$I$3:$I$104,MATCH($B5798&amp;$C5798,実績DB!$J$3:$J$104,0)),"")</f>
        <v/>
      </c>
    </row>
    <row r="5799">
      <c r="A5799" t="n">
        <v>5797</v>
      </c>
      <c r="B5799" t="inlineStr">
        <is>
          <t>九州</t>
        </is>
      </c>
      <c r="C5799" t="inlineStr">
        <is>
          <t>山代変電所</t>
        </is>
      </c>
      <c r="D5799" t="inlineStr">
        <is>
          <t>佐賀県</t>
        </is>
      </c>
      <c r="G5799" s="3" t="n">
        <v>33.281677</v>
      </c>
      <c r="H5799" s="3" t="n">
        <v>129.825738</v>
      </c>
      <c r="I5799" t="inlineStr">
        <is>
          <t>OSM実測</t>
        </is>
      </c>
      <c r="J5799" t="n">
        <v>28</v>
      </c>
      <c r="K5799" t="n">
        <v>28</v>
      </c>
      <c r="L5799" t="n">
        <v>-23</v>
      </c>
      <c r="M5799" t="n">
        <v>5</v>
      </c>
      <c r="N5799" t="n">
        <v>0</v>
      </c>
      <c r="O5799" t="inlineStr">
        <is>
          <t>不可 #4</t>
        </is>
      </c>
      <c r="P5799" t="inlineStr">
        <is>
          <t>有り</t>
        </is>
      </c>
      <c r="R5799" s="4">
        <f>IF(COUNT($M5799:$N5799)=0,"",IF(AND(IF($N5799&lt;&gt;"",$N5799,$M5799)&lt;=0,$O5799&lt;&gt;"可"),"警告",""))</f>
        <v/>
      </c>
      <c r="S5799" s="4">
        <f>IF(COUNT($M5799:$N5799)=0,0,IF(IF($N5799&lt;&gt;"",$N5799,$M5799)&gt;=スコアリング基準!$B$20,スコアリング基準!$C$20,IF(IF($N5799&lt;&gt;"",$N5799,$M5799)&gt;=スコアリング基準!$B$21,スコアリング基準!$C$21,IF(IF($N5799&lt;&gt;"",$N5799,$M5799)&gt;0,スコアリング基準!$C$22,0))))</f>
        <v/>
      </c>
      <c r="T5799" s="4">
        <f>IF($O5799="可",スコアリング基準!$C$23,0)</f>
        <v/>
      </c>
      <c r="U5799" s="4">
        <f>IF(OR(COUNT($K5799:$L5799)&lt;2,$K5799=0),0,IF(ABS($L5799)/$K5799&lt;=スコアリング基準!$B$24,スコアリング基準!$C$24,IF(ABS($L5799)/$K5799&lt;=スコアリング基準!$B$25,スコアリング基準!$C$25,IF(ABS($L5799)/$K5799&lt;=スコアリング基準!$B$26,スコアリング基準!$C$26,0))))</f>
        <v/>
      </c>
      <c r="V5799" s="4">
        <f>IF($P5799="なし",スコアリング基準!$C$27,0)</f>
        <v/>
      </c>
      <c r="W5799" s="4">
        <f>IF($F5799="",0,IF(ISNUMBER($F5799),IF($F5799&lt;=スコアリング基準!$B$28,スコアリング基準!$C$28,スコアリング基準!$C$29),0))</f>
        <v/>
      </c>
      <c r="X5799" s="4">
        <f>IFERROR(VLOOKUP($B5799,スコアリング基準!$A$36:$B$46,2,FALSE),0)</f>
        <v/>
      </c>
      <c r="Y5799" s="4">
        <f>SUM($S5799:$X5799)</f>
        <v/>
      </c>
      <c r="Z5799" s="4">
        <f>IF(COUNT($M5799:$N5799)=0,"データ無",IF($Y5799&gt;=スコアリング基準!$B$30,"S",IF($Y5799&gt;=スコアリング基準!$B$31,"A",IF($Y5799&gt;=スコアリング基準!$B$32,"B","C"))))</f>
        <v/>
      </c>
      <c r="AA5799">
        <f>IFERROR(INDEX(実績DB!$I$3:$I$104,MATCH($B5799&amp;$C5799,実績DB!$J$3:$J$104,0)),"")</f>
        <v/>
      </c>
    </row>
    <row r="5800">
      <c r="A5800" t="n">
        <v>5798</v>
      </c>
      <c r="B5800" t="inlineStr">
        <is>
          <t>九州</t>
        </is>
      </c>
      <c r="C5800" t="inlineStr">
        <is>
          <t>有家変電所</t>
        </is>
      </c>
      <c r="D5800" t="inlineStr">
        <is>
          <t>長崎県</t>
        </is>
      </c>
      <c r="G5800" s="3" t="n">
        <v>32.657397</v>
      </c>
      <c r="H5800" s="3" t="n">
        <v>130.267916</v>
      </c>
      <c r="I5800" t="inlineStr">
        <is>
          <t>OSM実測</t>
        </is>
      </c>
      <c r="J5800" t="n">
        <v>47</v>
      </c>
      <c r="K5800" t="n">
        <v>47</v>
      </c>
      <c r="L5800" t="n">
        <v>-40</v>
      </c>
      <c r="M5800" t="n">
        <v>7</v>
      </c>
      <c r="N5800" t="n">
        <v>0</v>
      </c>
      <c r="O5800" t="inlineStr">
        <is>
          <t>不可 #4</t>
        </is>
      </c>
      <c r="P5800" t="inlineStr">
        <is>
          <t>なし</t>
        </is>
      </c>
      <c r="R5800" s="4">
        <f>IF(COUNT($M5800:$N5800)=0,"",IF(AND(IF($N5800&lt;&gt;"",$N5800,$M5800)&lt;=0,$O5800&lt;&gt;"可"),"警告",""))</f>
        <v/>
      </c>
      <c r="S5800" s="4">
        <f>IF(COUNT($M5800:$N5800)=0,0,IF(IF($N5800&lt;&gt;"",$N5800,$M5800)&gt;=スコアリング基準!$B$20,スコアリング基準!$C$20,IF(IF($N5800&lt;&gt;"",$N5800,$M5800)&gt;=スコアリング基準!$B$21,スコアリング基準!$C$21,IF(IF($N5800&lt;&gt;"",$N5800,$M5800)&gt;0,スコアリング基準!$C$22,0))))</f>
        <v/>
      </c>
      <c r="T5800" s="4">
        <f>IF($O5800="可",スコアリング基準!$C$23,0)</f>
        <v/>
      </c>
      <c r="U5800" s="4">
        <f>IF(OR(COUNT($K5800:$L5800)&lt;2,$K5800=0),0,IF(ABS($L5800)/$K5800&lt;=スコアリング基準!$B$24,スコアリング基準!$C$24,IF(ABS($L5800)/$K5800&lt;=スコアリング基準!$B$25,スコアリング基準!$C$25,IF(ABS($L5800)/$K5800&lt;=スコアリング基準!$B$26,スコアリング基準!$C$26,0))))</f>
        <v/>
      </c>
      <c r="V5800" s="4">
        <f>IF($P5800="なし",スコアリング基準!$C$27,0)</f>
        <v/>
      </c>
      <c r="W5800" s="4">
        <f>IF($F5800="",0,IF(ISNUMBER($F5800),IF($F5800&lt;=スコアリング基準!$B$28,スコアリング基準!$C$28,スコアリング基準!$C$29),0))</f>
        <v/>
      </c>
      <c r="X5800" s="4">
        <f>IFERROR(VLOOKUP($B5800,スコアリング基準!$A$36:$B$46,2,FALSE),0)</f>
        <v/>
      </c>
      <c r="Y5800" s="4">
        <f>SUM($S5800:$X5800)</f>
        <v/>
      </c>
      <c r="Z5800" s="4">
        <f>IF(COUNT($M5800:$N5800)=0,"データ無",IF($Y5800&gt;=スコアリング基準!$B$30,"S",IF($Y5800&gt;=スコアリング基準!$B$31,"A",IF($Y5800&gt;=スコアリング基準!$B$32,"B","C"))))</f>
        <v/>
      </c>
      <c r="AA5800">
        <f>IFERROR(INDEX(実績DB!$I$3:$I$104,MATCH($B5800&amp;$C5800,実績DB!$J$3:$J$104,0)),"")</f>
        <v/>
      </c>
    </row>
    <row r="5801">
      <c r="A5801" t="n">
        <v>5799</v>
      </c>
      <c r="B5801" t="inlineStr">
        <is>
          <t>九州</t>
        </is>
      </c>
      <c r="C5801" t="inlineStr">
        <is>
          <t>金の手変電所</t>
        </is>
      </c>
      <c r="D5801" t="inlineStr">
        <is>
          <t>大分県</t>
        </is>
      </c>
      <c r="G5801" s="3" t="n">
        <v>33.215397</v>
      </c>
      <c r="H5801" s="3" t="n">
        <v>131.680842</v>
      </c>
      <c r="I5801" t="inlineStr">
        <is>
          <t>OSM実測</t>
        </is>
      </c>
      <c r="J5801" t="n">
        <v>57</v>
      </c>
      <c r="K5801" t="n">
        <v>57</v>
      </c>
      <c r="L5801" t="n">
        <v>-49</v>
      </c>
      <c r="M5801" t="n">
        <v>8</v>
      </c>
      <c r="N5801" t="n">
        <v>0</v>
      </c>
      <c r="O5801" t="inlineStr">
        <is>
          <t>不可 #4</t>
        </is>
      </c>
      <c r="P5801" t="inlineStr">
        <is>
          <t>有り</t>
        </is>
      </c>
      <c r="R5801" s="4">
        <f>IF(COUNT($M5801:$N5801)=0,"",IF(AND(IF($N5801&lt;&gt;"",$N5801,$M5801)&lt;=0,$O5801&lt;&gt;"可"),"警告",""))</f>
        <v/>
      </c>
      <c r="S5801" s="4">
        <f>IF(COUNT($M5801:$N5801)=0,0,IF(IF($N5801&lt;&gt;"",$N5801,$M5801)&gt;=スコアリング基準!$B$20,スコアリング基準!$C$20,IF(IF($N5801&lt;&gt;"",$N5801,$M5801)&gt;=スコアリング基準!$B$21,スコアリング基準!$C$21,IF(IF($N5801&lt;&gt;"",$N5801,$M5801)&gt;0,スコアリング基準!$C$22,0))))</f>
        <v/>
      </c>
      <c r="T5801" s="4">
        <f>IF($O5801="可",スコアリング基準!$C$23,0)</f>
        <v/>
      </c>
      <c r="U5801" s="4">
        <f>IF(OR(COUNT($K5801:$L5801)&lt;2,$K5801=0),0,IF(ABS($L5801)/$K5801&lt;=スコアリング基準!$B$24,スコアリング基準!$C$24,IF(ABS($L5801)/$K5801&lt;=スコアリング基準!$B$25,スコアリング基準!$C$25,IF(ABS($L5801)/$K5801&lt;=スコアリング基準!$B$26,スコアリング基準!$C$26,0))))</f>
        <v/>
      </c>
      <c r="V5801" s="4">
        <f>IF($P5801="なし",スコアリング基準!$C$27,0)</f>
        <v/>
      </c>
      <c r="W5801" s="4">
        <f>IF($F5801="",0,IF(ISNUMBER($F5801),IF($F5801&lt;=スコアリング基準!$B$28,スコアリング基準!$C$28,スコアリング基準!$C$29),0))</f>
        <v/>
      </c>
      <c r="X5801" s="4">
        <f>IFERROR(VLOOKUP($B5801,スコアリング基準!$A$36:$B$46,2,FALSE),0)</f>
        <v/>
      </c>
      <c r="Y5801" s="4">
        <f>SUM($S5801:$X5801)</f>
        <v/>
      </c>
      <c r="Z5801" s="4">
        <f>IF(COUNT($M5801:$N5801)=0,"データ無",IF($Y5801&gt;=スコアリング基準!$B$30,"S",IF($Y5801&gt;=スコアリング基準!$B$31,"A",IF($Y5801&gt;=スコアリング基準!$B$32,"B","C"))))</f>
        <v/>
      </c>
      <c r="AA5801">
        <f>IFERROR(INDEX(実績DB!$I$3:$I$104,MATCH($B5801&amp;$C5801,実績DB!$J$3:$J$104,0)),"")</f>
        <v/>
      </c>
    </row>
    <row r="5802">
      <c r="A5802" t="n">
        <v>5800</v>
      </c>
      <c r="B5802" t="inlineStr">
        <is>
          <t>九州</t>
        </is>
      </c>
      <c r="C5802" t="inlineStr">
        <is>
          <t>苓北変電所</t>
        </is>
      </c>
      <c r="E5802" t="n">
        <v>500</v>
      </c>
      <c r="F5802" t="n">
        <v>66</v>
      </c>
      <c r="G5802" s="3" t="n"/>
      <c r="H5802" s="3" t="n"/>
      <c r="I5802" t="inlineStr">
        <is>
          <t>未取得</t>
        </is>
      </c>
      <c r="J5802" t="n">
        <v>475</v>
      </c>
      <c r="K5802" t="n">
        <v>296</v>
      </c>
      <c r="L5802" t="n">
        <v>-163</v>
      </c>
      <c r="O5802" t="inlineStr">
        <is>
          <t>可</t>
        </is>
      </c>
      <c r="P5802" t="inlineStr">
        <is>
          <t>有り</t>
        </is>
      </c>
      <c r="R5802" s="4">
        <f>IF(COUNT($M5802:$N5802)=0,"",IF(AND(IF($N5802&lt;&gt;"",$N5802,$M5802)&lt;=0,$O5802&lt;&gt;"可"),"警告",""))</f>
        <v/>
      </c>
      <c r="S5802" s="4">
        <f>IF(COUNT($M5802:$N5802)=0,0,IF(IF($N5802&lt;&gt;"",$N5802,$M5802)&gt;=スコアリング基準!$B$20,スコアリング基準!$C$20,IF(IF($N5802&lt;&gt;"",$N5802,$M5802)&gt;=スコアリング基準!$B$21,スコアリング基準!$C$21,IF(IF($N5802&lt;&gt;"",$N5802,$M5802)&gt;0,スコアリング基準!$C$22,0))))</f>
        <v/>
      </c>
      <c r="T5802" s="4">
        <f>IF($O5802="可",スコアリング基準!$C$23,0)</f>
        <v/>
      </c>
      <c r="U5802" s="4">
        <f>IF(OR(COUNT($K5802:$L5802)&lt;2,$K5802=0),0,IF(ABS($L5802)/$K5802&lt;=スコアリング基準!$B$24,スコアリング基準!$C$24,IF(ABS($L5802)/$K5802&lt;=スコアリング基準!$B$25,スコアリング基準!$C$25,IF(ABS($L5802)/$K5802&lt;=スコアリング基準!$B$26,スコアリング基準!$C$26,0))))</f>
        <v/>
      </c>
      <c r="V5802" s="4">
        <f>IF($P5802="なし",スコアリング基準!$C$27,0)</f>
        <v/>
      </c>
      <c r="W5802" s="4">
        <f>IF($F5802="",0,IF(ISNUMBER($F5802),IF($F5802&lt;=スコアリング基準!$B$28,スコアリング基準!$C$28,スコアリング基準!$C$29),0))</f>
        <v/>
      </c>
      <c r="X5802" s="4">
        <f>IFERROR(VLOOKUP($B5802,スコアリング基準!$A$36:$B$46,2,FALSE),0)</f>
        <v/>
      </c>
      <c r="Y5802" s="4">
        <f>SUM($S5802:$X5802)</f>
        <v/>
      </c>
      <c r="Z5802" s="4">
        <f>IF(COUNT($M5802:$N5802)=0,"データ無",IF($Y5802&gt;=スコアリング基準!$B$30,"S",IF($Y5802&gt;=スコアリング基準!$B$31,"A",IF($Y5802&gt;=スコアリング基準!$B$32,"B","C"))))</f>
        <v/>
      </c>
      <c r="AA5802">
        <f>IFERROR(INDEX(実績DB!$I$3:$I$104,MATCH($B5802&amp;$C5802,実績DB!$J$3:$J$104,0)),"")</f>
        <v/>
      </c>
    </row>
    <row r="5803">
      <c r="A5803" t="n">
        <v>5801</v>
      </c>
      <c r="B5803" t="inlineStr">
        <is>
          <t>九州</t>
        </is>
      </c>
      <c r="C5803" t="inlineStr">
        <is>
          <t>一ツ瀬変電所</t>
        </is>
      </c>
      <c r="E5803" t="n">
        <v>220</v>
      </c>
      <c r="F5803" t="n">
        <v>110</v>
      </c>
      <c r="G5803" s="3" t="n"/>
      <c r="H5803" s="3" t="n"/>
      <c r="I5803" t="inlineStr">
        <is>
          <t>未取得</t>
        </is>
      </c>
      <c r="J5803" t="n">
        <v>190</v>
      </c>
      <c r="K5803" t="n">
        <v>118</v>
      </c>
      <c r="L5803" t="n">
        <v>-260</v>
      </c>
      <c r="O5803" t="inlineStr">
        <is>
          <t>可</t>
        </is>
      </c>
      <c r="P5803" t="inlineStr">
        <is>
          <t>有り</t>
        </is>
      </c>
      <c r="R5803" s="4">
        <f>IF(COUNT($M5803:$N5803)=0,"",IF(AND(IF($N5803&lt;&gt;"",$N5803,$M5803)&lt;=0,$O5803&lt;&gt;"可"),"警告",""))</f>
        <v/>
      </c>
      <c r="S5803" s="4">
        <f>IF(COUNT($M5803:$N5803)=0,0,IF(IF($N5803&lt;&gt;"",$N5803,$M5803)&gt;=スコアリング基準!$B$20,スコアリング基準!$C$20,IF(IF($N5803&lt;&gt;"",$N5803,$M5803)&gt;=スコアリング基準!$B$21,スコアリング基準!$C$21,IF(IF($N5803&lt;&gt;"",$N5803,$M5803)&gt;0,スコアリング基準!$C$22,0))))</f>
        <v/>
      </c>
      <c r="T5803" s="4">
        <f>IF($O5803="可",スコアリング基準!$C$23,0)</f>
        <v/>
      </c>
      <c r="U5803" s="4">
        <f>IF(OR(COUNT($K5803:$L5803)&lt;2,$K5803=0),0,IF(ABS($L5803)/$K5803&lt;=スコアリング基準!$B$24,スコアリング基準!$C$24,IF(ABS($L5803)/$K5803&lt;=スコアリング基準!$B$25,スコアリング基準!$C$25,IF(ABS($L5803)/$K5803&lt;=スコアリング基準!$B$26,スコアリング基準!$C$26,0))))</f>
        <v/>
      </c>
      <c r="V5803" s="4">
        <f>IF($P5803="なし",スコアリング基準!$C$27,0)</f>
        <v/>
      </c>
      <c r="W5803" s="4">
        <f>IF($F5803="",0,IF(ISNUMBER($F5803),IF($F5803&lt;=スコアリング基準!$B$28,スコアリング基準!$C$28,スコアリング基準!$C$29),0))</f>
        <v/>
      </c>
      <c r="X5803" s="4">
        <f>IFERROR(VLOOKUP($B5803,スコアリング基準!$A$36:$B$46,2,FALSE),0)</f>
        <v/>
      </c>
      <c r="Y5803" s="4">
        <f>SUM($S5803:$X5803)</f>
        <v/>
      </c>
      <c r="Z5803" s="4">
        <f>IF(COUNT($M5803:$N5803)=0,"データ無",IF($Y5803&gt;=スコアリング基準!$B$30,"S",IF($Y5803&gt;=スコアリング基準!$B$31,"A",IF($Y5803&gt;=スコアリング基準!$B$32,"B","C"))))</f>
        <v/>
      </c>
      <c r="AA5803">
        <f>IFERROR(INDEX(実績DB!$I$3:$I$104,MATCH($B5803&amp;$C5803,実績DB!$J$3:$J$104,0)),"")</f>
        <v/>
      </c>
    </row>
    <row r="5804">
      <c r="A5804" t="n">
        <v>5802</v>
      </c>
      <c r="B5804" t="inlineStr">
        <is>
          <t>九州</t>
        </is>
      </c>
      <c r="C5804" t="inlineStr">
        <is>
          <t>上椎葉変電所</t>
        </is>
      </c>
      <c r="E5804" t="n">
        <v>220</v>
      </c>
      <c r="F5804" t="n">
        <v>110</v>
      </c>
      <c r="G5804" s="3" t="n"/>
      <c r="H5804" s="3" t="n"/>
      <c r="I5804" t="inlineStr">
        <is>
          <t>未取得</t>
        </is>
      </c>
      <c r="J5804" t="n">
        <v>285</v>
      </c>
      <c r="K5804" t="n">
        <v>178</v>
      </c>
      <c r="L5804" t="n">
        <v>-168</v>
      </c>
      <c r="O5804" t="inlineStr">
        <is>
          <t>可</t>
        </is>
      </c>
      <c r="P5804" t="inlineStr">
        <is>
          <t>なし</t>
        </is>
      </c>
      <c r="R5804" s="4">
        <f>IF(COUNT($M5804:$N5804)=0,"",IF(AND(IF($N5804&lt;&gt;"",$N5804,$M5804)&lt;=0,$O5804&lt;&gt;"可"),"警告",""))</f>
        <v/>
      </c>
      <c r="S5804" s="4">
        <f>IF(COUNT($M5804:$N5804)=0,0,IF(IF($N5804&lt;&gt;"",$N5804,$M5804)&gt;=スコアリング基準!$B$20,スコアリング基準!$C$20,IF(IF($N5804&lt;&gt;"",$N5804,$M5804)&gt;=スコアリング基準!$B$21,スコアリング基準!$C$21,IF(IF($N5804&lt;&gt;"",$N5804,$M5804)&gt;0,スコアリング基準!$C$22,0))))</f>
        <v/>
      </c>
      <c r="T5804" s="4">
        <f>IF($O5804="可",スコアリング基準!$C$23,0)</f>
        <v/>
      </c>
      <c r="U5804" s="4">
        <f>IF(OR(COUNT($K5804:$L5804)&lt;2,$K5804=0),0,IF(ABS($L5804)/$K5804&lt;=スコアリング基準!$B$24,スコアリング基準!$C$24,IF(ABS($L5804)/$K5804&lt;=スコアリング基準!$B$25,スコアリング基準!$C$25,IF(ABS($L5804)/$K5804&lt;=スコアリング基準!$B$26,スコアリング基準!$C$26,0))))</f>
        <v/>
      </c>
      <c r="V5804" s="4">
        <f>IF($P5804="なし",スコアリング基準!$C$27,0)</f>
        <v/>
      </c>
      <c r="W5804" s="4">
        <f>IF($F5804="",0,IF(ISNUMBER($F5804),IF($F5804&lt;=スコアリング基準!$B$28,スコアリング基準!$C$28,スコアリング基準!$C$29),0))</f>
        <v/>
      </c>
      <c r="X5804" s="4">
        <f>IFERROR(VLOOKUP($B5804,スコアリング基準!$A$36:$B$46,2,FALSE),0)</f>
        <v/>
      </c>
      <c r="Y5804" s="4">
        <f>SUM($S5804:$X5804)</f>
        <v/>
      </c>
      <c r="Z5804" s="4">
        <f>IF(COUNT($M5804:$N5804)=0,"データ無",IF($Y5804&gt;=スコアリング基準!$B$30,"S",IF($Y5804&gt;=スコアリング基準!$B$31,"A",IF($Y5804&gt;=スコアリング基準!$B$32,"B","C"))))</f>
        <v/>
      </c>
      <c r="AA5804">
        <f>IFERROR(INDEX(実績DB!$I$3:$I$104,MATCH($B5804&amp;$C5804,実績DB!$J$3:$J$104,0)),"")</f>
        <v/>
      </c>
    </row>
    <row r="5805">
      <c r="A5805" t="n">
        <v>5803</v>
      </c>
      <c r="B5805" t="inlineStr">
        <is>
          <t>九州</t>
        </is>
      </c>
      <c r="C5805" t="inlineStr">
        <is>
          <t>東豊前変電所</t>
        </is>
      </c>
      <c r="E5805" t="n">
        <v>220</v>
      </c>
      <c r="F5805" t="n">
        <v>66</v>
      </c>
      <c r="G5805" s="3" t="n">
        <v>33.623325</v>
      </c>
      <c r="H5805" s="3" t="n">
        <v>131.119834</v>
      </c>
      <c r="I5805" t="inlineStr">
        <is>
          <t>Google Places(名称一致)</t>
        </is>
      </c>
      <c r="J5805" t="n">
        <v>471</v>
      </c>
      <c r="K5805" t="n">
        <v>273</v>
      </c>
      <c r="L5805" t="n">
        <v>-428</v>
      </c>
      <c r="O5805" t="inlineStr">
        <is>
          <t>可</t>
        </is>
      </c>
      <c r="P5805" t="inlineStr">
        <is>
          <t>有り</t>
        </is>
      </c>
      <c r="R5805" s="4">
        <f>IF(COUNT($M5805:$N5805)=0,"",IF(AND(IF($N5805&lt;&gt;"",$N5805,$M5805)&lt;=0,$O5805&lt;&gt;"可"),"警告",""))</f>
        <v/>
      </c>
      <c r="S5805" s="4">
        <f>IF(COUNT($M5805:$N5805)=0,0,IF(IF($N5805&lt;&gt;"",$N5805,$M5805)&gt;=スコアリング基準!$B$20,スコアリング基準!$C$20,IF(IF($N5805&lt;&gt;"",$N5805,$M5805)&gt;=スコアリング基準!$B$21,スコアリング基準!$C$21,IF(IF($N5805&lt;&gt;"",$N5805,$M5805)&gt;0,スコアリング基準!$C$22,0))))</f>
        <v/>
      </c>
      <c r="T5805" s="4">
        <f>IF($O5805="可",スコアリング基準!$C$23,0)</f>
        <v/>
      </c>
      <c r="U5805" s="4">
        <f>IF(OR(COUNT($K5805:$L5805)&lt;2,$K5805=0),0,IF(ABS($L5805)/$K5805&lt;=スコアリング基準!$B$24,スコアリング基準!$C$24,IF(ABS($L5805)/$K5805&lt;=スコアリング基準!$B$25,スコアリング基準!$C$25,IF(ABS($L5805)/$K5805&lt;=スコアリング基準!$B$26,スコアリング基準!$C$26,0))))</f>
        <v/>
      </c>
      <c r="V5805" s="4">
        <f>IF($P5805="なし",スコアリング基準!$C$27,0)</f>
        <v/>
      </c>
      <c r="W5805" s="4">
        <f>IF($F5805="",0,IF(ISNUMBER($F5805),IF($F5805&lt;=スコアリング基準!$B$28,スコアリング基準!$C$28,スコアリング基準!$C$29),0))</f>
        <v/>
      </c>
      <c r="X5805" s="4">
        <f>IFERROR(VLOOKUP($B5805,スコアリング基準!$A$36:$B$46,2,FALSE),0)</f>
        <v/>
      </c>
      <c r="Y5805" s="4">
        <f>SUM($S5805:$X5805)</f>
        <v/>
      </c>
      <c r="Z5805" s="4">
        <f>IF(COUNT($M5805:$N5805)=0,"データ無",IF($Y5805&gt;=スコアリング基準!$B$30,"S",IF($Y5805&gt;=スコアリング基準!$B$31,"A",IF($Y5805&gt;=スコアリング基準!$B$32,"B","C"))))</f>
        <v/>
      </c>
      <c r="AA5805">
        <f>IFERROR(INDEX(実績DB!$I$3:$I$104,MATCH($B5805&amp;$C5805,実績DB!$J$3:$J$104,0)),"")</f>
        <v/>
      </c>
    </row>
    <row r="5806">
      <c r="A5806" t="n">
        <v>5804</v>
      </c>
      <c r="B5806" t="inlineStr">
        <is>
          <t>九州</t>
        </is>
      </c>
      <c r="C5806" t="inlineStr">
        <is>
          <t>西佐世保変電所</t>
        </is>
      </c>
      <c r="E5806" t="n">
        <v>220</v>
      </c>
      <c r="F5806" t="n">
        <v>66</v>
      </c>
      <c r="G5806" s="3" t="n"/>
      <c r="H5806" s="3" t="n"/>
      <c r="I5806" t="inlineStr">
        <is>
          <t>未取得</t>
        </is>
      </c>
      <c r="J5806" t="n">
        <v>472</v>
      </c>
      <c r="K5806" t="n">
        <v>296</v>
      </c>
      <c r="L5806" t="n">
        <v>-369</v>
      </c>
      <c r="O5806" t="inlineStr">
        <is>
          <t>可</t>
        </is>
      </c>
      <c r="P5806" t="inlineStr">
        <is>
          <t>有り</t>
        </is>
      </c>
      <c r="R5806" s="4">
        <f>IF(COUNT($M5806:$N5806)=0,"",IF(AND(IF($N5806&lt;&gt;"",$N5806,$M5806)&lt;=0,$O5806&lt;&gt;"可"),"警告",""))</f>
        <v/>
      </c>
      <c r="S5806" s="4">
        <f>IF(COUNT($M5806:$N5806)=0,0,IF(IF($N5806&lt;&gt;"",$N5806,$M5806)&gt;=スコアリング基準!$B$20,スコアリング基準!$C$20,IF(IF($N5806&lt;&gt;"",$N5806,$M5806)&gt;=スコアリング基準!$B$21,スコアリング基準!$C$21,IF(IF($N5806&lt;&gt;"",$N5806,$M5806)&gt;0,スコアリング基準!$C$22,0))))</f>
        <v/>
      </c>
      <c r="T5806" s="4">
        <f>IF($O5806="可",スコアリング基準!$C$23,0)</f>
        <v/>
      </c>
      <c r="U5806" s="4">
        <f>IF(OR(COUNT($K5806:$L5806)&lt;2,$K5806=0),0,IF(ABS($L5806)/$K5806&lt;=スコアリング基準!$B$24,スコアリング基準!$C$24,IF(ABS($L5806)/$K5806&lt;=スコアリング基準!$B$25,スコアリング基準!$C$25,IF(ABS($L5806)/$K5806&lt;=スコアリング基準!$B$26,スコアリング基準!$C$26,0))))</f>
        <v/>
      </c>
      <c r="V5806" s="4">
        <f>IF($P5806="なし",スコアリング基準!$C$27,0)</f>
        <v/>
      </c>
      <c r="W5806" s="4">
        <f>IF($F5806="",0,IF(ISNUMBER($F5806),IF($F5806&lt;=スコアリング基準!$B$28,スコアリング基準!$C$28,スコアリング基準!$C$29),0))</f>
        <v/>
      </c>
      <c r="X5806" s="4">
        <f>IFERROR(VLOOKUP($B5806,スコアリング基準!$A$36:$B$46,2,FALSE),0)</f>
        <v/>
      </c>
      <c r="Y5806" s="4">
        <f>SUM($S5806:$X5806)</f>
        <v/>
      </c>
      <c r="Z5806" s="4">
        <f>IF(COUNT($M5806:$N5806)=0,"データ無",IF($Y5806&gt;=スコアリング基準!$B$30,"S",IF($Y5806&gt;=スコアリング基準!$B$31,"A",IF($Y5806&gt;=スコアリング基準!$B$32,"B","C"))))</f>
        <v/>
      </c>
      <c r="AA5806">
        <f>IFERROR(INDEX(実績DB!$I$3:$I$104,MATCH($B5806&amp;$C5806,実績DB!$J$3:$J$104,0)),"")</f>
        <v/>
      </c>
    </row>
    <row r="5807">
      <c r="A5807" t="n">
        <v>5805</v>
      </c>
      <c r="B5807" t="inlineStr">
        <is>
          <t>九州</t>
        </is>
      </c>
      <c r="C5807" t="inlineStr">
        <is>
          <t>速見変電所</t>
        </is>
      </c>
      <c r="E5807" t="n">
        <v>220</v>
      </c>
      <c r="F5807" t="n">
        <v>66</v>
      </c>
      <c r="G5807" s="3" t="n">
        <v>33.412532</v>
      </c>
      <c r="H5807" s="3" t="n">
        <v>131.535043</v>
      </c>
      <c r="I5807" t="inlineStr">
        <is>
          <t>Google Places(名称一致)</t>
        </is>
      </c>
      <c r="J5807" t="n">
        <v>472</v>
      </c>
      <c r="K5807" t="n">
        <v>299</v>
      </c>
      <c r="L5807" t="n">
        <v>-478</v>
      </c>
      <c r="O5807" t="inlineStr">
        <is>
          <t>可</t>
        </is>
      </c>
      <c r="P5807" t="inlineStr">
        <is>
          <t>有り</t>
        </is>
      </c>
      <c r="R5807" s="4">
        <f>IF(COUNT($M5807:$N5807)=0,"",IF(AND(IF($N5807&lt;&gt;"",$N5807,$M5807)&lt;=0,$O5807&lt;&gt;"可"),"警告",""))</f>
        <v/>
      </c>
      <c r="S5807" s="4">
        <f>IF(COUNT($M5807:$N5807)=0,0,IF(IF($N5807&lt;&gt;"",$N5807,$M5807)&gt;=スコアリング基準!$B$20,スコアリング基準!$C$20,IF(IF($N5807&lt;&gt;"",$N5807,$M5807)&gt;=スコアリング基準!$B$21,スコアリング基準!$C$21,IF(IF($N5807&lt;&gt;"",$N5807,$M5807)&gt;0,スコアリング基準!$C$22,0))))</f>
        <v/>
      </c>
      <c r="T5807" s="4">
        <f>IF($O5807="可",スコアリング基準!$C$23,0)</f>
        <v/>
      </c>
      <c r="U5807" s="4">
        <f>IF(OR(COUNT($K5807:$L5807)&lt;2,$K5807=0),0,IF(ABS($L5807)/$K5807&lt;=スコアリング基準!$B$24,スコアリング基準!$C$24,IF(ABS($L5807)/$K5807&lt;=スコアリング基準!$B$25,スコアリング基準!$C$25,IF(ABS($L5807)/$K5807&lt;=スコアリング基準!$B$26,スコアリング基準!$C$26,0))))</f>
        <v/>
      </c>
      <c r="V5807" s="4">
        <f>IF($P5807="なし",スコアリング基準!$C$27,0)</f>
        <v/>
      </c>
      <c r="W5807" s="4">
        <f>IF($F5807="",0,IF(ISNUMBER($F5807),IF($F5807&lt;=スコアリング基準!$B$28,スコアリング基準!$C$28,スコアリング基準!$C$29),0))</f>
        <v/>
      </c>
      <c r="X5807" s="4">
        <f>IFERROR(VLOOKUP($B5807,スコアリング基準!$A$36:$B$46,2,FALSE),0)</f>
        <v/>
      </c>
      <c r="Y5807" s="4">
        <f>SUM($S5807:$X5807)</f>
        <v/>
      </c>
      <c r="Z5807" s="4">
        <f>IF(COUNT($M5807:$N5807)=0,"データ無",IF($Y5807&gt;=スコアリング基準!$B$30,"S",IF($Y5807&gt;=スコアリング基準!$B$31,"A",IF($Y5807&gt;=スコアリング基準!$B$32,"B","C"))))</f>
        <v/>
      </c>
      <c r="AA5807">
        <f>IFERROR(INDEX(実績DB!$I$3:$I$104,MATCH($B5807&amp;$C5807,実績DB!$J$3:$J$104,0)),"")</f>
        <v/>
      </c>
    </row>
    <row r="5808">
      <c r="A5808" t="n">
        <v>5806</v>
      </c>
      <c r="B5808" t="inlineStr">
        <is>
          <t>九州</t>
        </is>
      </c>
      <c r="C5808" t="inlineStr">
        <is>
          <t>塚原変電所</t>
        </is>
      </c>
      <c r="E5808" t="n">
        <v>110</v>
      </c>
      <c r="F5808" t="n">
        <v>6</v>
      </c>
      <c r="G5808" s="3" t="n"/>
      <c r="H5808" s="3" t="n"/>
      <c r="I5808" t="inlineStr">
        <is>
          <t>未取得</t>
        </is>
      </c>
      <c r="J5808" t="n">
        <v>4</v>
      </c>
      <c r="K5808" t="n">
        <v>4</v>
      </c>
      <c r="L5808" t="n">
        <v>-3</v>
      </c>
      <c r="M5808" t="n">
        <v>1</v>
      </c>
      <c r="N5808" t="n">
        <v>0</v>
      </c>
      <c r="O5808" t="inlineStr">
        <is>
          <t>不可 #4</t>
        </is>
      </c>
      <c r="P5808" t="inlineStr">
        <is>
          <t>有り</t>
        </is>
      </c>
      <c r="R5808" s="4">
        <f>IF(COUNT($M5808:$N5808)=0,"",IF(AND(IF($N5808&lt;&gt;"",$N5808,$M5808)&lt;=0,$O5808&lt;&gt;"可"),"警告",""))</f>
        <v/>
      </c>
      <c r="S5808" s="4">
        <f>IF(COUNT($M5808:$N5808)=0,0,IF(IF($N5808&lt;&gt;"",$N5808,$M5808)&gt;=スコアリング基準!$B$20,スコアリング基準!$C$20,IF(IF($N5808&lt;&gt;"",$N5808,$M5808)&gt;=スコアリング基準!$B$21,スコアリング基準!$C$21,IF(IF($N5808&lt;&gt;"",$N5808,$M5808)&gt;0,スコアリング基準!$C$22,0))))</f>
        <v/>
      </c>
      <c r="T5808" s="4">
        <f>IF($O5808="可",スコアリング基準!$C$23,0)</f>
        <v/>
      </c>
      <c r="U5808" s="4">
        <f>IF(OR(COUNT($K5808:$L5808)&lt;2,$K5808=0),0,IF(ABS($L5808)/$K5808&lt;=スコアリング基準!$B$24,スコアリング基準!$C$24,IF(ABS($L5808)/$K5808&lt;=スコアリング基準!$B$25,スコアリング基準!$C$25,IF(ABS($L5808)/$K5808&lt;=スコアリング基準!$B$26,スコアリング基準!$C$26,0))))</f>
        <v/>
      </c>
      <c r="V5808" s="4">
        <f>IF($P5808="なし",スコアリング基準!$C$27,0)</f>
        <v/>
      </c>
      <c r="W5808" s="4">
        <f>IF($F5808="",0,IF(ISNUMBER($F5808),IF($F5808&lt;=スコアリング基準!$B$28,スコアリング基準!$C$28,スコアリング基準!$C$29),0))</f>
        <v/>
      </c>
      <c r="X5808" s="4">
        <f>IFERROR(VLOOKUP($B5808,スコアリング基準!$A$36:$B$46,2,FALSE),0)</f>
        <v/>
      </c>
      <c r="Y5808" s="4">
        <f>SUM($S5808:$X5808)</f>
        <v/>
      </c>
      <c r="Z5808" s="4">
        <f>IF(COUNT($M5808:$N5808)=0,"データ無",IF($Y5808&gt;=スコアリング基準!$B$30,"S",IF($Y5808&gt;=スコアリング基準!$B$31,"A",IF($Y5808&gt;=スコアリング基準!$B$32,"B","C"))))</f>
        <v/>
      </c>
      <c r="AA5808">
        <f>IFERROR(INDEX(実績DB!$I$3:$I$104,MATCH($B5808&amp;$C5808,実績DB!$J$3:$J$104,0)),"")</f>
        <v/>
      </c>
    </row>
    <row r="5809">
      <c r="A5809" t="n">
        <v>5807</v>
      </c>
      <c r="B5809" t="inlineStr">
        <is>
          <t>九州</t>
        </is>
      </c>
      <c r="C5809" t="inlineStr">
        <is>
          <t>大口変電所</t>
        </is>
      </c>
      <c r="E5809" t="n">
        <v>110</v>
      </c>
      <c r="F5809" t="n">
        <v>6</v>
      </c>
      <c r="G5809" s="3" t="n">
        <v>32.079092</v>
      </c>
      <c r="H5809" s="3" t="n">
        <v>130.600778</v>
      </c>
      <c r="I5809" t="inlineStr">
        <is>
          <t>Google Places(名称一致)</t>
        </is>
      </c>
      <c r="J5809" t="n">
        <v>47</v>
      </c>
      <c r="K5809" t="n">
        <v>47</v>
      </c>
      <c r="L5809" t="n">
        <v>-47</v>
      </c>
      <c r="M5809" t="n">
        <v>0</v>
      </c>
      <c r="N5809" t="n">
        <v>0</v>
      </c>
      <c r="O5809" t="inlineStr">
        <is>
          <t>不可 #4</t>
        </is>
      </c>
      <c r="P5809" t="inlineStr">
        <is>
          <t>有り</t>
        </is>
      </c>
      <c r="R5809" s="4">
        <f>IF(COUNT($M5809:$N5809)=0,"",IF(AND(IF($N5809&lt;&gt;"",$N5809,$M5809)&lt;=0,$O5809&lt;&gt;"可"),"警告",""))</f>
        <v/>
      </c>
      <c r="S5809" s="4">
        <f>IF(COUNT($M5809:$N5809)=0,0,IF(IF($N5809&lt;&gt;"",$N5809,$M5809)&gt;=スコアリング基準!$B$20,スコアリング基準!$C$20,IF(IF($N5809&lt;&gt;"",$N5809,$M5809)&gt;=スコアリング基準!$B$21,スコアリング基準!$C$21,IF(IF($N5809&lt;&gt;"",$N5809,$M5809)&gt;0,スコアリング基準!$C$22,0))))</f>
        <v/>
      </c>
      <c r="T5809" s="4">
        <f>IF($O5809="可",スコアリング基準!$C$23,0)</f>
        <v/>
      </c>
      <c r="U5809" s="4">
        <f>IF(OR(COUNT($K5809:$L5809)&lt;2,$K5809=0),0,IF(ABS($L5809)/$K5809&lt;=スコアリング基準!$B$24,スコアリング基準!$C$24,IF(ABS($L5809)/$K5809&lt;=スコアリング基準!$B$25,スコアリング基準!$C$25,IF(ABS($L5809)/$K5809&lt;=スコアリング基準!$B$26,スコアリング基準!$C$26,0))))</f>
        <v/>
      </c>
      <c r="V5809" s="4">
        <f>IF($P5809="なし",スコアリング基準!$C$27,0)</f>
        <v/>
      </c>
      <c r="W5809" s="4">
        <f>IF($F5809="",0,IF(ISNUMBER($F5809),IF($F5809&lt;=スコアリング基準!$B$28,スコアリング基準!$C$28,スコアリング基準!$C$29),0))</f>
        <v/>
      </c>
      <c r="X5809" s="4">
        <f>IFERROR(VLOOKUP($B5809,スコアリング基準!$A$36:$B$46,2,FALSE),0)</f>
        <v/>
      </c>
      <c r="Y5809" s="4">
        <f>SUM($S5809:$X5809)</f>
        <v/>
      </c>
      <c r="Z5809" s="4">
        <f>IF(COUNT($M5809:$N5809)=0,"データ無",IF($Y5809&gt;=スコアリング基準!$B$30,"S",IF($Y5809&gt;=スコアリング基準!$B$31,"A",IF($Y5809&gt;=スコアリング基準!$B$32,"B","C"))))</f>
        <v/>
      </c>
      <c r="AA5809">
        <f>IFERROR(INDEX(実績DB!$I$3:$I$104,MATCH($B5809&amp;$C5809,実績DB!$J$3:$J$104,0)),"")</f>
        <v/>
      </c>
    </row>
    <row r="5810">
      <c r="A5810" t="n">
        <v>5808</v>
      </c>
      <c r="B5810" t="inlineStr">
        <is>
          <t>九州</t>
        </is>
      </c>
      <c r="C5810" t="inlineStr">
        <is>
          <t>大山変電所</t>
        </is>
      </c>
      <c r="E5810" t="n">
        <v>110</v>
      </c>
      <c r="F5810" t="n">
        <v>6</v>
      </c>
      <c r="G5810" s="3" t="n"/>
      <c r="H5810" s="3" t="n"/>
      <c r="I5810" t="inlineStr">
        <is>
          <t>未取得</t>
        </is>
      </c>
      <c r="J5810" t="n">
        <v>2</v>
      </c>
      <c r="K5810" t="n">
        <v>2</v>
      </c>
      <c r="L5810" t="n">
        <v>0</v>
      </c>
      <c r="M5810" t="n">
        <v>2</v>
      </c>
      <c r="N5810" t="n">
        <v>0</v>
      </c>
      <c r="O5810" t="inlineStr">
        <is>
          <t>不可 #4</t>
        </is>
      </c>
      <c r="P5810" t="inlineStr">
        <is>
          <t>有り</t>
        </is>
      </c>
      <c r="R5810" s="4">
        <f>IF(COUNT($M5810:$N5810)=0,"",IF(AND(IF($N5810&lt;&gt;"",$N5810,$M5810)&lt;=0,$O5810&lt;&gt;"可"),"警告",""))</f>
        <v/>
      </c>
      <c r="S5810" s="4">
        <f>IF(COUNT($M5810:$N5810)=0,0,IF(IF($N5810&lt;&gt;"",$N5810,$M5810)&gt;=スコアリング基準!$B$20,スコアリング基準!$C$20,IF(IF($N5810&lt;&gt;"",$N5810,$M5810)&gt;=スコアリング基準!$B$21,スコアリング基準!$C$21,IF(IF($N5810&lt;&gt;"",$N5810,$M5810)&gt;0,スコアリング基準!$C$22,0))))</f>
        <v/>
      </c>
      <c r="T5810" s="4">
        <f>IF($O5810="可",スコアリング基準!$C$23,0)</f>
        <v/>
      </c>
      <c r="U5810" s="4">
        <f>IF(OR(COUNT($K5810:$L5810)&lt;2,$K5810=0),0,IF(ABS($L5810)/$K5810&lt;=スコアリング基準!$B$24,スコアリング基準!$C$24,IF(ABS($L5810)/$K5810&lt;=スコアリング基準!$B$25,スコアリング基準!$C$25,IF(ABS($L5810)/$K5810&lt;=スコアリング基準!$B$26,スコアリング基準!$C$26,0))))</f>
        <v/>
      </c>
      <c r="V5810" s="4">
        <f>IF($P5810="なし",スコアリング基準!$C$27,0)</f>
        <v/>
      </c>
      <c r="W5810" s="4">
        <f>IF($F5810="",0,IF(ISNUMBER($F5810),IF($F5810&lt;=スコアリング基準!$B$28,スコアリング基準!$C$28,スコアリング基準!$C$29),0))</f>
        <v/>
      </c>
      <c r="X5810" s="4">
        <f>IFERROR(VLOOKUP($B5810,スコアリング基準!$A$36:$B$46,2,FALSE),0)</f>
        <v/>
      </c>
      <c r="Y5810" s="4">
        <f>SUM($S5810:$X5810)</f>
        <v/>
      </c>
      <c r="Z5810" s="4">
        <f>IF(COUNT($M5810:$N5810)=0,"データ無",IF($Y5810&gt;=スコアリング基準!$B$30,"S",IF($Y5810&gt;=スコアリング基準!$B$31,"A",IF($Y5810&gt;=スコアリング基準!$B$32,"B","C"))))</f>
        <v/>
      </c>
      <c r="AA5810">
        <f>IFERROR(INDEX(実績DB!$I$3:$I$104,MATCH($B5810&amp;$C5810,実績DB!$J$3:$J$104,0)),"")</f>
        <v/>
      </c>
    </row>
    <row r="5811">
      <c r="A5811" t="n">
        <v>5809</v>
      </c>
      <c r="B5811" t="inlineStr">
        <is>
          <t>九州</t>
        </is>
      </c>
      <c r="C5811" t="inlineStr">
        <is>
          <t>大淀第二変電所</t>
        </is>
      </c>
      <c r="E5811" t="n">
        <v>110</v>
      </c>
      <c r="F5811" t="n">
        <v>66</v>
      </c>
      <c r="G5811" s="3" t="n"/>
      <c r="H5811" s="3" t="n"/>
      <c r="I5811" t="inlineStr">
        <is>
          <t>未取得</t>
        </is>
      </c>
      <c r="J5811" t="n">
        <v>142</v>
      </c>
      <c r="K5811" t="n">
        <v>142</v>
      </c>
      <c r="L5811" t="n">
        <v>-192</v>
      </c>
      <c r="O5811" t="inlineStr">
        <is>
          <t>不可 #3</t>
        </is>
      </c>
      <c r="P5811" t="inlineStr">
        <is>
          <t>有り</t>
        </is>
      </c>
      <c r="R5811" s="4">
        <f>IF(COUNT($M5811:$N5811)=0,"",IF(AND(IF($N5811&lt;&gt;"",$N5811,$M5811)&lt;=0,$O5811&lt;&gt;"可"),"警告",""))</f>
        <v/>
      </c>
      <c r="S5811" s="4">
        <f>IF(COUNT($M5811:$N5811)=0,0,IF(IF($N5811&lt;&gt;"",$N5811,$M5811)&gt;=スコアリング基準!$B$20,スコアリング基準!$C$20,IF(IF($N5811&lt;&gt;"",$N5811,$M5811)&gt;=スコアリング基準!$B$21,スコアリング基準!$C$21,IF(IF($N5811&lt;&gt;"",$N5811,$M5811)&gt;0,スコアリング基準!$C$22,0))))</f>
        <v/>
      </c>
      <c r="T5811" s="4">
        <f>IF($O5811="可",スコアリング基準!$C$23,0)</f>
        <v/>
      </c>
      <c r="U5811" s="4">
        <f>IF(OR(COUNT($K5811:$L5811)&lt;2,$K5811=0),0,IF(ABS($L5811)/$K5811&lt;=スコアリング基準!$B$24,スコアリング基準!$C$24,IF(ABS($L5811)/$K5811&lt;=スコアリング基準!$B$25,スコアリング基準!$C$25,IF(ABS($L5811)/$K5811&lt;=スコアリング基準!$B$26,スコアリング基準!$C$26,0))))</f>
        <v/>
      </c>
      <c r="V5811" s="4">
        <f>IF($P5811="なし",スコアリング基準!$C$27,0)</f>
        <v/>
      </c>
      <c r="W5811" s="4">
        <f>IF($F5811="",0,IF(ISNUMBER($F5811),IF($F5811&lt;=スコアリング基準!$B$28,スコアリング基準!$C$28,スコアリング基準!$C$29),0))</f>
        <v/>
      </c>
      <c r="X5811" s="4">
        <f>IFERROR(VLOOKUP($B5811,スコアリング基準!$A$36:$B$46,2,FALSE),0)</f>
        <v/>
      </c>
      <c r="Y5811" s="4">
        <f>SUM($S5811:$X5811)</f>
        <v/>
      </c>
      <c r="Z5811" s="4">
        <f>IF(COUNT($M5811:$N5811)=0,"データ無",IF($Y5811&gt;=スコアリング基準!$B$30,"S",IF($Y5811&gt;=スコアリング基準!$B$31,"A",IF($Y5811&gt;=スコアリング基準!$B$32,"B","C"))))</f>
        <v/>
      </c>
      <c r="AA5811">
        <f>IFERROR(INDEX(実績DB!$I$3:$I$104,MATCH($B5811&amp;$C5811,実績DB!$J$3:$J$104,0)),"")</f>
        <v/>
      </c>
    </row>
    <row r="5812">
      <c r="A5812" t="n">
        <v>5810</v>
      </c>
      <c r="B5812" t="inlineStr">
        <is>
          <t>九州</t>
        </is>
      </c>
      <c r="C5812" t="inlineStr">
        <is>
          <t>末吉変電所</t>
        </is>
      </c>
      <c r="E5812" t="n">
        <v>110</v>
      </c>
      <c r="F5812" t="n">
        <v>6</v>
      </c>
      <c r="G5812" s="3" t="n">
        <v>31.636287</v>
      </c>
      <c r="H5812" s="3" t="n">
        <v>130.994258</v>
      </c>
      <c r="I5812" t="inlineStr">
        <is>
          <t>Google Places(名称一致)</t>
        </is>
      </c>
      <c r="J5812" t="n">
        <v>28</v>
      </c>
      <c r="K5812" t="n">
        <v>28</v>
      </c>
      <c r="L5812" t="n">
        <v>-57</v>
      </c>
      <c r="M5812" t="n">
        <v>0</v>
      </c>
      <c r="N5812" t="n">
        <v>0</v>
      </c>
      <c r="O5812" t="inlineStr">
        <is>
          <t>不可 #4</t>
        </is>
      </c>
      <c r="P5812" t="inlineStr">
        <is>
          <t>有り</t>
        </is>
      </c>
      <c r="R5812" s="4">
        <f>IF(COUNT($M5812:$N5812)=0,"",IF(AND(IF($N5812&lt;&gt;"",$N5812,$M5812)&lt;=0,$O5812&lt;&gt;"可"),"警告",""))</f>
        <v/>
      </c>
      <c r="S5812" s="4">
        <f>IF(COUNT($M5812:$N5812)=0,0,IF(IF($N5812&lt;&gt;"",$N5812,$M5812)&gt;=スコアリング基準!$B$20,スコアリング基準!$C$20,IF(IF($N5812&lt;&gt;"",$N5812,$M5812)&gt;=スコアリング基準!$B$21,スコアリング基準!$C$21,IF(IF($N5812&lt;&gt;"",$N5812,$M5812)&gt;0,スコアリング基準!$C$22,0))))</f>
        <v/>
      </c>
      <c r="T5812" s="4">
        <f>IF($O5812="可",スコアリング基準!$C$23,0)</f>
        <v/>
      </c>
      <c r="U5812" s="4">
        <f>IF(OR(COUNT($K5812:$L5812)&lt;2,$K5812=0),0,IF(ABS($L5812)/$K5812&lt;=スコアリング基準!$B$24,スコアリング基準!$C$24,IF(ABS($L5812)/$K5812&lt;=スコアリング基準!$B$25,スコアリング基準!$C$25,IF(ABS($L5812)/$K5812&lt;=スコアリング基準!$B$26,スコアリング基準!$C$26,0))))</f>
        <v/>
      </c>
      <c r="V5812" s="4">
        <f>IF($P5812="なし",スコアリング基準!$C$27,0)</f>
        <v/>
      </c>
      <c r="W5812" s="4">
        <f>IF($F5812="",0,IF(ISNUMBER($F5812),IF($F5812&lt;=スコアリング基準!$B$28,スコアリング基準!$C$28,スコアリング基準!$C$29),0))</f>
        <v/>
      </c>
      <c r="X5812" s="4">
        <f>IFERROR(VLOOKUP($B5812,スコアリング基準!$A$36:$B$46,2,FALSE),0)</f>
        <v/>
      </c>
      <c r="Y5812" s="4">
        <f>SUM($S5812:$X5812)</f>
        <v/>
      </c>
      <c r="Z5812" s="4">
        <f>IF(COUNT($M5812:$N5812)=0,"データ無",IF($Y5812&gt;=スコアリング基準!$B$30,"S",IF($Y5812&gt;=スコアリング基準!$B$31,"A",IF($Y5812&gt;=スコアリング基準!$B$32,"B","C"))))</f>
        <v/>
      </c>
      <c r="AA5812">
        <f>IFERROR(INDEX(実績DB!$I$3:$I$104,MATCH($B5812&amp;$C5812,実績DB!$J$3:$J$104,0)),"")</f>
        <v/>
      </c>
    </row>
    <row r="5813">
      <c r="A5813" t="n">
        <v>5811</v>
      </c>
      <c r="B5813" t="inlineStr">
        <is>
          <t>九州</t>
        </is>
      </c>
      <c r="C5813" t="inlineStr">
        <is>
          <t>末広変電所</t>
        </is>
      </c>
      <c r="E5813" t="n">
        <v>110</v>
      </c>
      <c r="F5813" t="n">
        <v>6</v>
      </c>
      <c r="G5813" s="3" t="n">
        <v>33.134434</v>
      </c>
      <c r="H5813" s="3" t="n">
        <v>131.778018</v>
      </c>
      <c r="I5813" t="inlineStr">
        <is>
          <t>OSM実測(名称一致)</t>
        </is>
      </c>
      <c r="J5813" t="n">
        <v>38</v>
      </c>
      <c r="K5813" t="n">
        <v>38</v>
      </c>
      <c r="L5813" t="n">
        <v>-33</v>
      </c>
      <c r="M5813" t="n">
        <v>5</v>
      </c>
      <c r="N5813" t="n">
        <v>5</v>
      </c>
      <c r="O5813" t="inlineStr">
        <is>
          <t>不可 #4</t>
        </is>
      </c>
      <c r="P5813" t="inlineStr">
        <is>
          <t>なし</t>
        </is>
      </c>
      <c r="R5813" s="4">
        <f>IF(COUNT($M5813:$N5813)=0,"",IF(AND(IF($N5813&lt;&gt;"",$N5813,$M5813)&lt;=0,$O5813&lt;&gt;"可"),"警告",""))</f>
        <v/>
      </c>
      <c r="S5813" s="4">
        <f>IF(COUNT($M5813:$N5813)=0,0,IF(IF($N5813&lt;&gt;"",$N5813,$M5813)&gt;=スコアリング基準!$B$20,スコアリング基準!$C$20,IF(IF($N5813&lt;&gt;"",$N5813,$M5813)&gt;=スコアリング基準!$B$21,スコアリング基準!$C$21,IF(IF($N5813&lt;&gt;"",$N5813,$M5813)&gt;0,スコアリング基準!$C$22,0))))</f>
        <v/>
      </c>
      <c r="T5813" s="4">
        <f>IF($O5813="可",スコアリング基準!$C$23,0)</f>
        <v/>
      </c>
      <c r="U5813" s="4">
        <f>IF(OR(COUNT($K5813:$L5813)&lt;2,$K5813=0),0,IF(ABS($L5813)/$K5813&lt;=スコアリング基準!$B$24,スコアリング基準!$C$24,IF(ABS($L5813)/$K5813&lt;=スコアリング基準!$B$25,スコアリング基準!$C$25,IF(ABS($L5813)/$K5813&lt;=スコアリング基準!$B$26,スコアリング基準!$C$26,0))))</f>
        <v/>
      </c>
      <c r="V5813" s="4">
        <f>IF($P5813="なし",スコアリング基準!$C$27,0)</f>
        <v/>
      </c>
      <c r="W5813" s="4">
        <f>IF($F5813="",0,IF(ISNUMBER($F5813),IF($F5813&lt;=スコアリング基準!$B$28,スコアリング基準!$C$28,スコアリング基準!$C$29),0))</f>
        <v/>
      </c>
      <c r="X5813" s="4">
        <f>IFERROR(VLOOKUP($B5813,スコアリング基準!$A$36:$B$46,2,FALSE),0)</f>
        <v/>
      </c>
      <c r="Y5813" s="4">
        <f>SUM($S5813:$X5813)</f>
        <v/>
      </c>
      <c r="Z5813" s="4">
        <f>IF(COUNT($M5813:$N5813)=0,"データ無",IF($Y5813&gt;=スコアリング基準!$B$30,"S",IF($Y5813&gt;=スコアリング基準!$B$31,"A",IF($Y5813&gt;=スコアリング基準!$B$32,"B","C"))))</f>
        <v/>
      </c>
      <c r="AA5813">
        <f>IFERROR(INDEX(実績DB!$I$3:$I$104,MATCH($B5813&amp;$C5813,実績DB!$J$3:$J$104,0)),"")</f>
        <v/>
      </c>
    </row>
    <row r="5814">
      <c r="A5814" t="n">
        <v>5812</v>
      </c>
      <c r="B5814" t="inlineStr">
        <is>
          <t>九州</t>
        </is>
      </c>
      <c r="C5814" t="inlineStr">
        <is>
          <t>港変電所</t>
        </is>
      </c>
      <c r="E5814" t="n">
        <v>110</v>
      </c>
      <c r="F5814" t="n">
        <v>66</v>
      </c>
      <c r="G5814" s="3" t="n">
        <v>33.01084</v>
      </c>
      <c r="H5814" s="3" t="n">
        <v>130.419661</v>
      </c>
      <c r="I5814" t="inlineStr">
        <is>
          <t>Google Places(名称一致)</t>
        </is>
      </c>
      <c r="J5814" t="n">
        <v>256</v>
      </c>
      <c r="K5814" t="n">
        <v>142</v>
      </c>
      <c r="L5814" t="n">
        <v>-141</v>
      </c>
      <c r="O5814" t="inlineStr">
        <is>
          <t>可</t>
        </is>
      </c>
      <c r="P5814" t="inlineStr">
        <is>
          <t>有り</t>
        </is>
      </c>
      <c r="R5814" s="4">
        <f>IF(COUNT($M5814:$N5814)=0,"",IF(AND(IF($N5814&lt;&gt;"",$N5814,$M5814)&lt;=0,$O5814&lt;&gt;"可"),"警告",""))</f>
        <v/>
      </c>
      <c r="S5814" s="4">
        <f>IF(COUNT($M5814:$N5814)=0,0,IF(IF($N5814&lt;&gt;"",$N5814,$M5814)&gt;=スコアリング基準!$B$20,スコアリング基準!$C$20,IF(IF($N5814&lt;&gt;"",$N5814,$M5814)&gt;=スコアリング基準!$B$21,スコアリング基準!$C$21,IF(IF($N5814&lt;&gt;"",$N5814,$M5814)&gt;0,スコアリング基準!$C$22,0))))</f>
        <v/>
      </c>
      <c r="T5814" s="4">
        <f>IF($O5814="可",スコアリング基準!$C$23,0)</f>
        <v/>
      </c>
      <c r="U5814" s="4">
        <f>IF(OR(COUNT($K5814:$L5814)&lt;2,$K5814=0),0,IF(ABS($L5814)/$K5814&lt;=スコアリング基準!$B$24,スコアリング基準!$C$24,IF(ABS($L5814)/$K5814&lt;=スコアリング基準!$B$25,スコアリング基準!$C$25,IF(ABS($L5814)/$K5814&lt;=スコアリング基準!$B$26,スコアリング基準!$C$26,0))))</f>
        <v/>
      </c>
      <c r="V5814" s="4">
        <f>IF($P5814="なし",スコアリング基準!$C$27,0)</f>
        <v/>
      </c>
      <c r="W5814" s="4">
        <f>IF($F5814="",0,IF(ISNUMBER($F5814),IF($F5814&lt;=スコアリング基準!$B$28,スコアリング基準!$C$28,スコアリング基準!$C$29),0))</f>
        <v/>
      </c>
      <c r="X5814" s="4">
        <f>IFERROR(VLOOKUP($B5814,スコアリング基準!$A$36:$B$46,2,FALSE),0)</f>
        <v/>
      </c>
      <c r="Y5814" s="4">
        <f>SUM($S5814:$X5814)</f>
        <v/>
      </c>
      <c r="Z5814" s="4">
        <f>IF(COUNT($M5814:$N5814)=0,"データ無",IF($Y5814&gt;=スコアリング基準!$B$30,"S",IF($Y5814&gt;=スコアリング基準!$B$31,"A",IF($Y5814&gt;=スコアリング基準!$B$32,"B","C"))))</f>
        <v/>
      </c>
      <c r="AA5814">
        <f>IFERROR(INDEX(実績DB!$I$3:$I$104,MATCH($B5814&amp;$C5814,実績DB!$J$3:$J$104,0)),"")</f>
        <v/>
      </c>
    </row>
    <row r="5815">
      <c r="A5815" t="n">
        <v>5813</v>
      </c>
      <c r="B5815" t="inlineStr">
        <is>
          <t>九州</t>
        </is>
      </c>
      <c r="C5815" t="inlineStr">
        <is>
          <t>細野変電所</t>
        </is>
      </c>
      <c r="E5815" t="n">
        <v>110</v>
      </c>
      <c r="F5815" t="n">
        <v>6</v>
      </c>
      <c r="G5815" s="3" t="n">
        <v>31.98758</v>
      </c>
      <c r="H5815" s="3" t="n">
        <v>130.96795</v>
      </c>
      <c r="I5815" t="inlineStr">
        <is>
          <t>OSM実測(名称一致)</t>
        </is>
      </c>
      <c r="J5815" t="n">
        <v>57</v>
      </c>
      <c r="K5815" t="n">
        <v>57</v>
      </c>
      <c r="L5815" t="n">
        <v>-50</v>
      </c>
      <c r="M5815" t="n">
        <v>7</v>
      </c>
      <c r="N5815" t="n">
        <v>0</v>
      </c>
      <c r="O5815" t="inlineStr">
        <is>
          <t>不可 #4</t>
        </is>
      </c>
      <c r="P5815" t="inlineStr">
        <is>
          <t>有り</t>
        </is>
      </c>
      <c r="R5815" s="4">
        <f>IF(COUNT($M5815:$N5815)=0,"",IF(AND(IF($N5815&lt;&gt;"",$N5815,$M5815)&lt;=0,$O5815&lt;&gt;"可"),"警告",""))</f>
        <v/>
      </c>
      <c r="S5815" s="4">
        <f>IF(COUNT($M5815:$N5815)=0,0,IF(IF($N5815&lt;&gt;"",$N5815,$M5815)&gt;=スコアリング基準!$B$20,スコアリング基準!$C$20,IF(IF($N5815&lt;&gt;"",$N5815,$M5815)&gt;=スコアリング基準!$B$21,スコアリング基準!$C$21,IF(IF($N5815&lt;&gt;"",$N5815,$M5815)&gt;0,スコアリング基準!$C$22,0))))</f>
        <v/>
      </c>
      <c r="T5815" s="4">
        <f>IF($O5815="可",スコアリング基準!$C$23,0)</f>
        <v/>
      </c>
      <c r="U5815" s="4">
        <f>IF(OR(COUNT($K5815:$L5815)&lt;2,$K5815=0),0,IF(ABS($L5815)/$K5815&lt;=スコアリング基準!$B$24,スコアリング基準!$C$24,IF(ABS($L5815)/$K5815&lt;=スコアリング基準!$B$25,スコアリング基準!$C$25,IF(ABS($L5815)/$K5815&lt;=スコアリング基準!$B$26,スコアリング基準!$C$26,0))))</f>
        <v/>
      </c>
      <c r="V5815" s="4">
        <f>IF($P5815="なし",スコアリング基準!$C$27,0)</f>
        <v/>
      </c>
      <c r="W5815" s="4">
        <f>IF($F5815="",0,IF(ISNUMBER($F5815),IF($F5815&lt;=スコアリング基準!$B$28,スコアリング基準!$C$28,スコアリング基準!$C$29),0))</f>
        <v/>
      </c>
      <c r="X5815" s="4">
        <f>IFERROR(VLOOKUP($B5815,スコアリング基準!$A$36:$B$46,2,FALSE),0)</f>
        <v/>
      </c>
      <c r="Y5815" s="4">
        <f>SUM($S5815:$X5815)</f>
        <v/>
      </c>
      <c r="Z5815" s="4">
        <f>IF(COUNT($M5815:$N5815)=0,"データ無",IF($Y5815&gt;=スコアリング基準!$B$30,"S",IF($Y5815&gt;=スコアリング基準!$B$31,"A",IF($Y5815&gt;=スコアリング基準!$B$32,"B","C"))))</f>
        <v/>
      </c>
      <c r="AA5815">
        <f>IFERROR(INDEX(実績DB!$I$3:$I$104,MATCH($B5815&amp;$C5815,実績DB!$J$3:$J$104,0)),"")</f>
        <v/>
      </c>
    </row>
    <row r="5816">
      <c r="A5816" t="n">
        <v>5814</v>
      </c>
      <c r="B5816" t="inlineStr">
        <is>
          <t>九州</t>
        </is>
      </c>
      <c r="C5816" t="inlineStr">
        <is>
          <t>西山鹿変電所</t>
        </is>
      </c>
      <c r="E5816" t="n">
        <v>110</v>
      </c>
      <c r="F5816" t="n">
        <v>6</v>
      </c>
      <c r="G5816" s="3" t="n">
        <v>33.005175</v>
      </c>
      <c r="H5816" s="3" t="n">
        <v>130.671843</v>
      </c>
      <c r="I5816" t="inlineStr">
        <is>
          <t>Google Places(名称一致)</t>
        </is>
      </c>
      <c r="J5816" t="n">
        <v>38</v>
      </c>
      <c r="K5816" t="n">
        <v>38</v>
      </c>
      <c r="L5816" t="n">
        <v>-38</v>
      </c>
      <c r="M5816" t="n">
        <v>0</v>
      </c>
      <c r="N5816" t="n">
        <v>0</v>
      </c>
      <c r="O5816" t="inlineStr">
        <is>
          <t>不可 #4</t>
        </is>
      </c>
      <c r="P5816" t="inlineStr">
        <is>
          <t>有り</t>
        </is>
      </c>
      <c r="R5816" s="4">
        <f>IF(COUNT($M5816:$N5816)=0,"",IF(AND(IF($N5816&lt;&gt;"",$N5816,$M5816)&lt;=0,$O5816&lt;&gt;"可"),"警告",""))</f>
        <v/>
      </c>
      <c r="S5816" s="4">
        <f>IF(COUNT($M5816:$N5816)=0,0,IF(IF($N5816&lt;&gt;"",$N5816,$M5816)&gt;=スコアリング基準!$B$20,スコアリング基準!$C$20,IF(IF($N5816&lt;&gt;"",$N5816,$M5816)&gt;=スコアリング基準!$B$21,スコアリング基準!$C$21,IF(IF($N5816&lt;&gt;"",$N5816,$M5816)&gt;0,スコアリング基準!$C$22,0))))</f>
        <v/>
      </c>
      <c r="T5816" s="4">
        <f>IF($O5816="可",スコアリング基準!$C$23,0)</f>
        <v/>
      </c>
      <c r="U5816" s="4">
        <f>IF(OR(COUNT($K5816:$L5816)&lt;2,$K5816=0),0,IF(ABS($L5816)/$K5816&lt;=スコアリング基準!$B$24,スコアリング基準!$C$24,IF(ABS($L5816)/$K5816&lt;=スコアリング基準!$B$25,スコアリング基準!$C$25,IF(ABS($L5816)/$K5816&lt;=スコアリング基準!$B$26,スコアリング基準!$C$26,0))))</f>
        <v/>
      </c>
      <c r="V5816" s="4">
        <f>IF($P5816="なし",スコアリング基準!$C$27,0)</f>
        <v/>
      </c>
      <c r="W5816" s="4">
        <f>IF($F5816="",0,IF(ISNUMBER($F5816),IF($F5816&lt;=スコアリング基準!$B$28,スコアリング基準!$C$28,スコアリング基準!$C$29),0))</f>
        <v/>
      </c>
      <c r="X5816" s="4">
        <f>IFERROR(VLOOKUP($B5816,スコアリング基準!$A$36:$B$46,2,FALSE),0)</f>
        <v/>
      </c>
      <c r="Y5816" s="4">
        <f>SUM($S5816:$X5816)</f>
        <v/>
      </c>
      <c r="Z5816" s="4">
        <f>IF(COUNT($M5816:$N5816)=0,"データ無",IF($Y5816&gt;=スコアリング基準!$B$30,"S",IF($Y5816&gt;=スコアリング基準!$B$31,"A",IF($Y5816&gt;=スコアリング基準!$B$32,"B","C"))))</f>
        <v/>
      </c>
      <c r="AA5816">
        <f>IFERROR(INDEX(実績DB!$I$3:$I$104,MATCH($B5816&amp;$C5816,実績DB!$J$3:$J$104,0)),"")</f>
        <v/>
      </c>
    </row>
    <row r="5817">
      <c r="A5817" t="n">
        <v>5815</v>
      </c>
      <c r="B5817" t="inlineStr">
        <is>
          <t>九州</t>
        </is>
      </c>
      <c r="C5817" t="inlineStr">
        <is>
          <t>野方変電所</t>
        </is>
      </c>
      <c r="E5817" t="n">
        <v>110</v>
      </c>
      <c r="F5817" t="n">
        <v>6</v>
      </c>
      <c r="G5817" s="3" t="n">
        <v>31.49601</v>
      </c>
      <c r="H5817" s="3" t="n">
        <v>130.92699</v>
      </c>
      <c r="I5817" t="inlineStr">
        <is>
          <t>OSM実測(名称一致)</t>
        </is>
      </c>
      <c r="J5817" t="n">
        <v>37</v>
      </c>
      <c r="K5817" t="n">
        <v>37</v>
      </c>
      <c r="L5817" t="n">
        <v>-37</v>
      </c>
      <c r="M5817" t="n">
        <v>0</v>
      </c>
      <c r="N5817" t="n">
        <v>0</v>
      </c>
      <c r="O5817" t="inlineStr">
        <is>
          <t>不可 #4</t>
        </is>
      </c>
      <c r="P5817" t="inlineStr">
        <is>
          <t>有り</t>
        </is>
      </c>
      <c r="R5817" s="4">
        <f>IF(COUNT($M5817:$N5817)=0,"",IF(AND(IF($N5817&lt;&gt;"",$N5817,$M5817)&lt;=0,$O5817&lt;&gt;"可"),"警告",""))</f>
        <v/>
      </c>
      <c r="S5817" s="4">
        <f>IF(COUNT($M5817:$N5817)=0,0,IF(IF($N5817&lt;&gt;"",$N5817,$M5817)&gt;=スコアリング基準!$B$20,スコアリング基準!$C$20,IF(IF($N5817&lt;&gt;"",$N5817,$M5817)&gt;=スコアリング基準!$B$21,スコアリング基準!$C$21,IF(IF($N5817&lt;&gt;"",$N5817,$M5817)&gt;0,スコアリング基準!$C$22,0))))</f>
        <v/>
      </c>
      <c r="T5817" s="4">
        <f>IF($O5817="可",スコアリング基準!$C$23,0)</f>
        <v/>
      </c>
      <c r="U5817" s="4">
        <f>IF(OR(COUNT($K5817:$L5817)&lt;2,$K5817=0),0,IF(ABS($L5817)/$K5817&lt;=スコアリング基準!$B$24,スコアリング基準!$C$24,IF(ABS($L5817)/$K5817&lt;=スコアリング基準!$B$25,スコアリング基準!$C$25,IF(ABS($L5817)/$K5817&lt;=スコアリング基準!$B$26,スコアリング基準!$C$26,0))))</f>
        <v/>
      </c>
      <c r="V5817" s="4">
        <f>IF($P5817="なし",スコアリング基準!$C$27,0)</f>
        <v/>
      </c>
      <c r="W5817" s="4">
        <f>IF($F5817="",0,IF(ISNUMBER($F5817),IF($F5817&lt;=スコアリング基準!$B$28,スコアリング基準!$C$28,スコアリング基準!$C$29),0))</f>
        <v/>
      </c>
      <c r="X5817" s="4">
        <f>IFERROR(VLOOKUP($B5817,スコアリング基準!$A$36:$B$46,2,FALSE),0)</f>
        <v/>
      </c>
      <c r="Y5817" s="4">
        <f>SUM($S5817:$X5817)</f>
        <v/>
      </c>
      <c r="Z5817" s="4">
        <f>IF(COUNT($M5817:$N5817)=0,"データ無",IF($Y5817&gt;=スコアリング基準!$B$30,"S",IF($Y5817&gt;=スコアリング基準!$B$31,"A",IF($Y5817&gt;=スコアリング基準!$B$32,"B","C"))))</f>
        <v/>
      </c>
      <c r="AA5817">
        <f>IFERROR(INDEX(実績DB!$I$3:$I$104,MATCH($B5817&amp;$C5817,実績DB!$J$3:$J$104,0)),"")</f>
        <v/>
      </c>
    </row>
    <row r="5818">
      <c r="A5818" t="n">
        <v>5816</v>
      </c>
      <c r="B5818" t="inlineStr">
        <is>
          <t>九州</t>
        </is>
      </c>
      <c r="C5818" t="inlineStr">
        <is>
          <t>高原変電所</t>
        </is>
      </c>
      <c r="E5818" t="n">
        <v>110</v>
      </c>
      <c r="F5818" t="n">
        <v>6</v>
      </c>
      <c r="G5818" s="3" t="n">
        <v>31.94036</v>
      </c>
      <c r="H5818" s="3" t="n">
        <v>131.0272</v>
      </c>
      <c r="I5818" t="inlineStr">
        <is>
          <t>OSM実測(名称一致)</t>
        </is>
      </c>
      <c r="J5818" t="n">
        <v>38</v>
      </c>
      <c r="K5818" t="n">
        <v>38</v>
      </c>
      <c r="L5818" t="n">
        <v>-38</v>
      </c>
      <c r="M5818" t="n">
        <v>0</v>
      </c>
      <c r="N5818" t="n">
        <v>0</v>
      </c>
      <c r="O5818" t="inlineStr">
        <is>
          <t>不可 #4</t>
        </is>
      </c>
      <c r="P5818" t="inlineStr">
        <is>
          <t>有り</t>
        </is>
      </c>
      <c r="R5818" s="4">
        <f>IF(COUNT($M5818:$N5818)=0,"",IF(AND(IF($N5818&lt;&gt;"",$N5818,$M5818)&lt;=0,$O5818&lt;&gt;"可"),"警告",""))</f>
        <v/>
      </c>
      <c r="S5818" s="4">
        <f>IF(COUNT($M5818:$N5818)=0,0,IF(IF($N5818&lt;&gt;"",$N5818,$M5818)&gt;=スコアリング基準!$B$20,スコアリング基準!$C$20,IF(IF($N5818&lt;&gt;"",$N5818,$M5818)&gt;=スコアリング基準!$B$21,スコアリング基準!$C$21,IF(IF($N5818&lt;&gt;"",$N5818,$M5818)&gt;0,スコアリング基準!$C$22,0))))</f>
        <v/>
      </c>
      <c r="T5818" s="4">
        <f>IF($O5818="可",スコアリング基準!$C$23,0)</f>
        <v/>
      </c>
      <c r="U5818" s="4">
        <f>IF(OR(COUNT($K5818:$L5818)&lt;2,$K5818=0),0,IF(ABS($L5818)/$K5818&lt;=スコアリング基準!$B$24,スコアリング基準!$C$24,IF(ABS($L5818)/$K5818&lt;=スコアリング基準!$B$25,スコアリング基準!$C$25,IF(ABS($L5818)/$K5818&lt;=スコアリング基準!$B$26,スコアリング基準!$C$26,0))))</f>
        <v/>
      </c>
      <c r="V5818" s="4">
        <f>IF($P5818="なし",スコアリング基準!$C$27,0)</f>
        <v/>
      </c>
      <c r="W5818" s="4">
        <f>IF($F5818="",0,IF(ISNUMBER($F5818),IF($F5818&lt;=スコアリング基準!$B$28,スコアリング基準!$C$28,スコアリング基準!$C$29),0))</f>
        <v/>
      </c>
      <c r="X5818" s="4">
        <f>IFERROR(VLOOKUP($B5818,スコアリング基準!$A$36:$B$46,2,FALSE),0)</f>
        <v/>
      </c>
      <c r="Y5818" s="4">
        <f>SUM($S5818:$X5818)</f>
        <v/>
      </c>
      <c r="Z5818" s="4">
        <f>IF(COUNT($M5818:$N5818)=0,"データ無",IF($Y5818&gt;=スコアリング基準!$B$30,"S",IF($Y5818&gt;=スコアリング基準!$B$31,"A",IF($Y5818&gt;=スコアリング基準!$B$32,"B","C"))))</f>
        <v/>
      </c>
      <c r="AA5818">
        <f>IFERROR(INDEX(実績DB!$I$3:$I$104,MATCH($B5818&amp;$C5818,実績DB!$J$3:$J$104,0)),"")</f>
        <v/>
      </c>
    </row>
    <row r="5819">
      <c r="A5819" t="n">
        <v>5817</v>
      </c>
      <c r="B5819" t="inlineStr">
        <is>
          <t>九州</t>
        </is>
      </c>
      <c r="C5819" t="inlineStr">
        <is>
          <t>えびの変電所</t>
        </is>
      </c>
      <c r="E5819" t="n">
        <v>66</v>
      </c>
      <c r="F5819" t="n">
        <v>6</v>
      </c>
      <c r="G5819" s="3" t="n">
        <v>32.05851</v>
      </c>
      <c r="H5819" s="3" t="n">
        <v>130.78507</v>
      </c>
      <c r="I5819" t="inlineStr">
        <is>
          <t>OSM実測(名称一致)</t>
        </is>
      </c>
      <c r="J5819" t="n">
        <v>38</v>
      </c>
      <c r="K5819" t="n">
        <v>38</v>
      </c>
      <c r="M5819" t="n">
        <v>1</v>
      </c>
      <c r="N5819" t="n">
        <v>0</v>
      </c>
      <c r="O5819" t="inlineStr">
        <is>
          <t>不可 #4</t>
        </is>
      </c>
      <c r="P5819" t="inlineStr">
        <is>
          <t>有り</t>
        </is>
      </c>
      <c r="R5819" s="4">
        <f>IF(COUNT($M5819:$N5819)=0,"",IF(AND(IF($N5819&lt;&gt;"",$N5819,$M5819)&lt;=0,$O5819&lt;&gt;"可"),"警告",""))</f>
        <v/>
      </c>
      <c r="S5819" s="4">
        <f>IF(COUNT($M5819:$N5819)=0,0,IF(IF($N5819&lt;&gt;"",$N5819,$M5819)&gt;=スコアリング基準!$B$20,スコアリング基準!$C$20,IF(IF($N5819&lt;&gt;"",$N5819,$M5819)&gt;=スコアリング基準!$B$21,スコアリング基準!$C$21,IF(IF($N5819&lt;&gt;"",$N5819,$M5819)&gt;0,スコアリング基準!$C$22,0))))</f>
        <v/>
      </c>
      <c r="T5819" s="4">
        <f>IF($O5819="可",スコアリング基準!$C$23,0)</f>
        <v/>
      </c>
      <c r="U5819" s="4">
        <f>IF(OR(COUNT($K5819:$L5819)&lt;2,$K5819=0),0,IF(ABS($L5819)/$K5819&lt;=スコアリング基準!$B$24,スコアリング基準!$C$24,IF(ABS($L5819)/$K5819&lt;=スコアリング基準!$B$25,スコアリング基準!$C$25,IF(ABS($L5819)/$K5819&lt;=スコアリング基準!$B$26,スコアリング基準!$C$26,0))))</f>
        <v/>
      </c>
      <c r="V5819" s="4">
        <f>IF($P5819="なし",スコアリング基準!$C$27,0)</f>
        <v/>
      </c>
      <c r="W5819" s="4">
        <f>IF($F5819="",0,IF(ISNUMBER($F5819),IF($F5819&lt;=スコアリング基準!$B$28,スコアリング基準!$C$28,スコアリング基準!$C$29),0))</f>
        <v/>
      </c>
      <c r="X5819" s="4">
        <f>IFERROR(VLOOKUP($B5819,スコアリング基準!$A$36:$B$46,2,FALSE),0)</f>
        <v/>
      </c>
      <c r="Y5819" s="4">
        <f>SUM($S5819:$X5819)</f>
        <v/>
      </c>
      <c r="Z5819" s="4">
        <f>IF(COUNT($M5819:$N5819)=0,"データ無",IF($Y5819&gt;=スコアリング基準!$B$30,"S",IF($Y5819&gt;=スコアリング基準!$B$31,"A",IF($Y5819&gt;=スコアリング基準!$B$32,"B","C"))))</f>
        <v/>
      </c>
      <c r="AA5819">
        <f>IFERROR(INDEX(実績DB!$I$3:$I$104,MATCH($B5819&amp;$C5819,実績DB!$J$3:$J$104,0)),"")</f>
        <v/>
      </c>
    </row>
    <row r="5820">
      <c r="A5820" t="n">
        <v>5818</v>
      </c>
      <c r="B5820" t="inlineStr">
        <is>
          <t>九州</t>
        </is>
      </c>
      <c r="C5820" t="inlineStr">
        <is>
          <t>かなえ台変電所</t>
        </is>
      </c>
      <c r="E5820" t="n">
        <v>66</v>
      </c>
      <c r="F5820" t="n">
        <v>6</v>
      </c>
      <c r="G5820" s="3" t="n">
        <v>33.54634</v>
      </c>
      <c r="H5820" s="3" t="n">
        <v>131.4791</v>
      </c>
      <c r="I5820" t="inlineStr">
        <is>
          <t>OSM実測(名称一致)</t>
        </is>
      </c>
      <c r="J5820" t="n">
        <v>14</v>
      </c>
      <c r="K5820" t="n">
        <v>14</v>
      </c>
      <c r="L5820" t="n">
        <v>-12</v>
      </c>
      <c r="M5820" t="n">
        <v>2</v>
      </c>
      <c r="N5820" t="n">
        <v>0</v>
      </c>
      <c r="O5820" t="inlineStr">
        <is>
          <t>不可 #4</t>
        </is>
      </c>
      <c r="P5820" t="inlineStr">
        <is>
          <t>有り</t>
        </is>
      </c>
      <c r="R5820" s="4">
        <f>IF(COUNT($M5820:$N5820)=0,"",IF(AND(IF($N5820&lt;&gt;"",$N5820,$M5820)&lt;=0,$O5820&lt;&gt;"可"),"警告",""))</f>
        <v/>
      </c>
      <c r="S5820" s="4">
        <f>IF(COUNT($M5820:$N5820)=0,0,IF(IF($N5820&lt;&gt;"",$N5820,$M5820)&gt;=スコアリング基準!$B$20,スコアリング基準!$C$20,IF(IF($N5820&lt;&gt;"",$N5820,$M5820)&gt;=スコアリング基準!$B$21,スコアリング基準!$C$21,IF(IF($N5820&lt;&gt;"",$N5820,$M5820)&gt;0,スコアリング基準!$C$22,0))))</f>
        <v/>
      </c>
      <c r="T5820" s="4">
        <f>IF($O5820="可",スコアリング基準!$C$23,0)</f>
        <v/>
      </c>
      <c r="U5820" s="4">
        <f>IF(OR(COUNT($K5820:$L5820)&lt;2,$K5820=0),0,IF(ABS($L5820)/$K5820&lt;=スコアリング基準!$B$24,スコアリング基準!$C$24,IF(ABS($L5820)/$K5820&lt;=スコアリング基準!$B$25,スコアリング基準!$C$25,IF(ABS($L5820)/$K5820&lt;=スコアリング基準!$B$26,スコアリング基準!$C$26,0))))</f>
        <v/>
      </c>
      <c r="V5820" s="4">
        <f>IF($P5820="なし",スコアリング基準!$C$27,0)</f>
        <v/>
      </c>
      <c r="W5820" s="4">
        <f>IF($F5820="",0,IF(ISNUMBER($F5820),IF($F5820&lt;=スコアリング基準!$B$28,スコアリング基準!$C$28,スコアリング基準!$C$29),0))</f>
        <v/>
      </c>
      <c r="X5820" s="4">
        <f>IFERROR(VLOOKUP($B5820,スコアリング基準!$A$36:$B$46,2,FALSE),0)</f>
        <v/>
      </c>
      <c r="Y5820" s="4">
        <f>SUM($S5820:$X5820)</f>
        <v/>
      </c>
      <c r="Z5820" s="4">
        <f>IF(COUNT($M5820:$N5820)=0,"データ無",IF($Y5820&gt;=スコアリング基準!$B$30,"S",IF($Y5820&gt;=スコアリング基準!$B$31,"A",IF($Y5820&gt;=スコアリング基準!$B$32,"B","C"))))</f>
        <v/>
      </c>
      <c r="AA5820">
        <f>IFERROR(INDEX(実績DB!$I$3:$I$104,MATCH($B5820&amp;$C5820,実績DB!$J$3:$J$104,0)),"")</f>
        <v/>
      </c>
    </row>
    <row r="5821">
      <c r="A5821" t="n">
        <v>5819</v>
      </c>
      <c r="B5821" t="inlineStr">
        <is>
          <t>九州</t>
        </is>
      </c>
      <c r="C5821" t="inlineStr">
        <is>
          <t>アイランドシティ変電所</t>
        </is>
      </c>
      <c r="E5821" t="n">
        <v>66</v>
      </c>
      <c r="F5821" t="n">
        <v>6</v>
      </c>
      <c r="G5821" s="3" t="n">
        <v>33.66408</v>
      </c>
      <c r="H5821" s="3" t="n">
        <v>130.414095</v>
      </c>
      <c r="I5821" t="inlineStr">
        <is>
          <t>Google Places(名称一致)</t>
        </is>
      </c>
      <c r="J5821" t="n">
        <v>57</v>
      </c>
      <c r="K5821" t="n">
        <v>57</v>
      </c>
      <c r="L5821" t="n">
        <v>-30</v>
      </c>
      <c r="M5821" t="n">
        <v>27</v>
      </c>
      <c r="N5821" t="n">
        <v>27</v>
      </c>
      <c r="O5821" t="inlineStr">
        <is>
          <t>不可 #4</t>
        </is>
      </c>
      <c r="P5821" t="inlineStr">
        <is>
          <t>なし</t>
        </is>
      </c>
      <c r="R5821" s="4">
        <f>IF(COUNT($M5821:$N5821)=0,"",IF(AND(IF($N5821&lt;&gt;"",$N5821,$M5821)&lt;=0,$O5821&lt;&gt;"可"),"警告",""))</f>
        <v/>
      </c>
      <c r="S5821" s="4">
        <f>IF(COUNT($M5821:$N5821)=0,0,IF(IF($N5821&lt;&gt;"",$N5821,$M5821)&gt;=スコアリング基準!$B$20,スコアリング基準!$C$20,IF(IF($N5821&lt;&gt;"",$N5821,$M5821)&gt;=スコアリング基準!$B$21,スコアリング基準!$C$21,IF(IF($N5821&lt;&gt;"",$N5821,$M5821)&gt;0,スコアリング基準!$C$22,0))))</f>
        <v/>
      </c>
      <c r="T5821" s="4">
        <f>IF($O5821="可",スコアリング基準!$C$23,0)</f>
        <v/>
      </c>
      <c r="U5821" s="4">
        <f>IF(OR(COUNT($K5821:$L5821)&lt;2,$K5821=0),0,IF(ABS($L5821)/$K5821&lt;=スコアリング基準!$B$24,スコアリング基準!$C$24,IF(ABS($L5821)/$K5821&lt;=スコアリング基準!$B$25,スコアリング基準!$C$25,IF(ABS($L5821)/$K5821&lt;=スコアリング基準!$B$26,スコアリング基準!$C$26,0))))</f>
        <v/>
      </c>
      <c r="V5821" s="4">
        <f>IF($P5821="なし",スコアリング基準!$C$27,0)</f>
        <v/>
      </c>
      <c r="W5821" s="4">
        <f>IF($F5821="",0,IF(ISNUMBER($F5821),IF($F5821&lt;=スコアリング基準!$B$28,スコアリング基準!$C$28,スコアリング基準!$C$29),0))</f>
        <v/>
      </c>
      <c r="X5821" s="4">
        <f>IFERROR(VLOOKUP($B5821,スコアリング基準!$A$36:$B$46,2,FALSE),0)</f>
        <v/>
      </c>
      <c r="Y5821" s="4">
        <f>SUM($S5821:$X5821)</f>
        <v/>
      </c>
      <c r="Z5821" s="4">
        <f>IF(COUNT($M5821:$N5821)=0,"データ無",IF($Y5821&gt;=スコアリング基準!$B$30,"S",IF($Y5821&gt;=スコアリング基準!$B$31,"A",IF($Y5821&gt;=スコアリング基準!$B$32,"B","C"))))</f>
        <v/>
      </c>
      <c r="AA5821">
        <f>IFERROR(INDEX(実績DB!$I$3:$I$104,MATCH($B5821&amp;$C5821,実績DB!$J$3:$J$104,0)),"")</f>
        <v/>
      </c>
    </row>
    <row r="5822">
      <c r="A5822" t="n">
        <v>5820</v>
      </c>
      <c r="B5822" t="inlineStr">
        <is>
          <t>九州</t>
        </is>
      </c>
      <c r="C5822" t="inlineStr">
        <is>
          <t>万之瀬変電所</t>
        </is>
      </c>
      <c r="E5822" t="n">
        <v>66</v>
      </c>
      <c r="F5822" t="n">
        <v>6</v>
      </c>
      <c r="G5822" s="3" t="n">
        <v>31.41279</v>
      </c>
      <c r="H5822" s="3" t="n">
        <v>130.35189</v>
      </c>
      <c r="I5822" t="inlineStr">
        <is>
          <t>OSM実測(名称一致)</t>
        </is>
      </c>
      <c r="J5822" t="n">
        <v>19</v>
      </c>
      <c r="K5822" t="n">
        <v>19</v>
      </c>
      <c r="L5822" t="n">
        <v>-19</v>
      </c>
      <c r="M5822" t="n">
        <v>0</v>
      </c>
      <c r="N5822" t="n">
        <v>0</v>
      </c>
      <c r="O5822" t="inlineStr">
        <is>
          <t>不可 #4</t>
        </is>
      </c>
      <c r="P5822" t="inlineStr">
        <is>
          <t>有り</t>
        </is>
      </c>
      <c r="R5822" s="4">
        <f>IF(COUNT($M5822:$N5822)=0,"",IF(AND(IF($N5822&lt;&gt;"",$N5822,$M5822)&lt;=0,$O5822&lt;&gt;"可"),"警告",""))</f>
        <v/>
      </c>
      <c r="S5822" s="4">
        <f>IF(COUNT($M5822:$N5822)=0,0,IF(IF($N5822&lt;&gt;"",$N5822,$M5822)&gt;=スコアリング基準!$B$20,スコアリング基準!$C$20,IF(IF($N5822&lt;&gt;"",$N5822,$M5822)&gt;=スコアリング基準!$B$21,スコアリング基準!$C$21,IF(IF($N5822&lt;&gt;"",$N5822,$M5822)&gt;0,スコアリング基準!$C$22,0))))</f>
        <v/>
      </c>
      <c r="T5822" s="4">
        <f>IF($O5822="可",スコアリング基準!$C$23,0)</f>
        <v/>
      </c>
      <c r="U5822" s="4">
        <f>IF(OR(COUNT($K5822:$L5822)&lt;2,$K5822=0),0,IF(ABS($L5822)/$K5822&lt;=スコアリング基準!$B$24,スコアリング基準!$C$24,IF(ABS($L5822)/$K5822&lt;=スコアリング基準!$B$25,スコアリング基準!$C$25,IF(ABS($L5822)/$K5822&lt;=スコアリング基準!$B$26,スコアリング基準!$C$26,0))))</f>
        <v/>
      </c>
      <c r="V5822" s="4">
        <f>IF($P5822="なし",スコアリング基準!$C$27,0)</f>
        <v/>
      </c>
      <c r="W5822" s="4">
        <f>IF($F5822="",0,IF(ISNUMBER($F5822),IF($F5822&lt;=スコアリング基準!$B$28,スコアリング基準!$C$28,スコアリング基準!$C$29),0))</f>
        <v/>
      </c>
      <c r="X5822" s="4">
        <f>IFERROR(VLOOKUP($B5822,スコアリング基準!$A$36:$B$46,2,FALSE),0)</f>
        <v/>
      </c>
      <c r="Y5822" s="4">
        <f>SUM($S5822:$X5822)</f>
        <v/>
      </c>
      <c r="Z5822" s="4">
        <f>IF(COUNT($M5822:$N5822)=0,"データ無",IF($Y5822&gt;=スコアリング基準!$B$30,"S",IF($Y5822&gt;=スコアリング基準!$B$31,"A",IF($Y5822&gt;=スコアリング基準!$B$32,"B","C"))))</f>
        <v/>
      </c>
      <c r="AA5822">
        <f>IFERROR(INDEX(実績DB!$I$3:$I$104,MATCH($B5822&amp;$C5822,実績DB!$J$3:$J$104,0)),"")</f>
        <v/>
      </c>
    </row>
    <row r="5823">
      <c r="A5823" t="n">
        <v>5821</v>
      </c>
      <c r="B5823" t="inlineStr">
        <is>
          <t>九州</t>
        </is>
      </c>
      <c r="C5823" t="inlineStr">
        <is>
          <t>三城変電所</t>
        </is>
      </c>
      <c r="E5823" t="n">
        <v>66</v>
      </c>
      <c r="F5823" t="n">
        <v>6</v>
      </c>
      <c r="G5823" s="3" t="n"/>
      <c r="H5823" s="3" t="n"/>
      <c r="I5823" t="inlineStr">
        <is>
          <t>未取得</t>
        </is>
      </c>
      <c r="J5823" t="n">
        <v>85</v>
      </c>
      <c r="K5823" t="n">
        <v>85</v>
      </c>
      <c r="L5823" t="n">
        <v>-65</v>
      </c>
      <c r="M5823" t="n">
        <v>20</v>
      </c>
      <c r="N5823" t="n">
        <v>0</v>
      </c>
      <c r="O5823" t="inlineStr">
        <is>
          <t>不可 #4</t>
        </is>
      </c>
      <c r="P5823" t="inlineStr">
        <is>
          <t>なし</t>
        </is>
      </c>
      <c r="R5823" s="4">
        <f>IF(COUNT($M5823:$N5823)=0,"",IF(AND(IF($N5823&lt;&gt;"",$N5823,$M5823)&lt;=0,$O5823&lt;&gt;"可"),"警告",""))</f>
        <v/>
      </c>
      <c r="S5823" s="4">
        <f>IF(COUNT($M5823:$N5823)=0,0,IF(IF($N5823&lt;&gt;"",$N5823,$M5823)&gt;=スコアリング基準!$B$20,スコアリング基準!$C$20,IF(IF($N5823&lt;&gt;"",$N5823,$M5823)&gt;=スコアリング基準!$B$21,スコアリング基準!$C$21,IF(IF($N5823&lt;&gt;"",$N5823,$M5823)&gt;0,スコアリング基準!$C$22,0))))</f>
        <v/>
      </c>
      <c r="T5823" s="4">
        <f>IF($O5823="可",スコアリング基準!$C$23,0)</f>
        <v/>
      </c>
      <c r="U5823" s="4">
        <f>IF(OR(COUNT($K5823:$L5823)&lt;2,$K5823=0),0,IF(ABS($L5823)/$K5823&lt;=スコアリング基準!$B$24,スコアリング基準!$C$24,IF(ABS($L5823)/$K5823&lt;=スコアリング基準!$B$25,スコアリング基準!$C$25,IF(ABS($L5823)/$K5823&lt;=スコアリング基準!$B$26,スコアリング基準!$C$26,0))))</f>
        <v/>
      </c>
      <c r="V5823" s="4">
        <f>IF($P5823="なし",スコアリング基準!$C$27,0)</f>
        <v/>
      </c>
      <c r="W5823" s="4">
        <f>IF($F5823="",0,IF(ISNUMBER($F5823),IF($F5823&lt;=スコアリング基準!$B$28,スコアリング基準!$C$28,スコアリング基準!$C$29),0))</f>
        <v/>
      </c>
      <c r="X5823" s="4">
        <f>IFERROR(VLOOKUP($B5823,スコアリング基準!$A$36:$B$46,2,FALSE),0)</f>
        <v/>
      </c>
      <c r="Y5823" s="4">
        <f>SUM($S5823:$X5823)</f>
        <v/>
      </c>
      <c r="Z5823" s="4">
        <f>IF(COUNT($M5823:$N5823)=0,"データ無",IF($Y5823&gt;=スコアリング基準!$B$30,"S",IF($Y5823&gt;=スコアリング基準!$B$31,"A",IF($Y5823&gt;=スコアリング基準!$B$32,"B","C"))))</f>
        <v/>
      </c>
      <c r="AA5823">
        <f>IFERROR(INDEX(実績DB!$I$3:$I$104,MATCH($B5823&amp;$C5823,実績DB!$J$3:$J$104,0)),"")</f>
        <v/>
      </c>
    </row>
    <row r="5824">
      <c r="A5824" t="n">
        <v>5822</v>
      </c>
      <c r="B5824" t="inlineStr">
        <is>
          <t>九州</t>
        </is>
      </c>
      <c r="C5824" t="inlineStr">
        <is>
          <t>三芳変電所</t>
        </is>
      </c>
      <c r="E5824" t="n">
        <v>66</v>
      </c>
      <c r="F5824" t="n">
        <v>6</v>
      </c>
      <c r="G5824" s="3" t="n"/>
      <c r="H5824" s="3" t="n"/>
      <c r="I5824" t="inlineStr">
        <is>
          <t>未取得</t>
        </is>
      </c>
      <c r="J5824" t="n">
        <v>9</v>
      </c>
      <c r="K5824" t="n">
        <v>9</v>
      </c>
      <c r="L5824" t="n">
        <v>-4</v>
      </c>
      <c r="M5824" t="n">
        <v>5</v>
      </c>
      <c r="N5824" t="n">
        <v>0</v>
      </c>
      <c r="O5824" t="inlineStr">
        <is>
          <t>不可 #4</t>
        </is>
      </c>
      <c r="P5824" t="inlineStr">
        <is>
          <t>有り</t>
        </is>
      </c>
      <c r="R5824" s="4">
        <f>IF(COUNT($M5824:$N5824)=0,"",IF(AND(IF($N5824&lt;&gt;"",$N5824,$M5824)&lt;=0,$O5824&lt;&gt;"可"),"警告",""))</f>
        <v/>
      </c>
      <c r="S5824" s="4">
        <f>IF(COUNT($M5824:$N5824)=0,0,IF(IF($N5824&lt;&gt;"",$N5824,$M5824)&gt;=スコアリング基準!$B$20,スコアリング基準!$C$20,IF(IF($N5824&lt;&gt;"",$N5824,$M5824)&gt;=スコアリング基準!$B$21,スコアリング基準!$C$21,IF(IF($N5824&lt;&gt;"",$N5824,$M5824)&gt;0,スコアリング基準!$C$22,0))))</f>
        <v/>
      </c>
      <c r="T5824" s="4">
        <f>IF($O5824="可",スコアリング基準!$C$23,0)</f>
        <v/>
      </c>
      <c r="U5824" s="4">
        <f>IF(OR(COUNT($K5824:$L5824)&lt;2,$K5824=0),0,IF(ABS($L5824)/$K5824&lt;=スコアリング基準!$B$24,スコアリング基準!$C$24,IF(ABS($L5824)/$K5824&lt;=スコアリング基準!$B$25,スコアリング基準!$C$25,IF(ABS($L5824)/$K5824&lt;=スコアリング基準!$B$26,スコアリング基準!$C$26,0))))</f>
        <v/>
      </c>
      <c r="V5824" s="4">
        <f>IF($P5824="なし",スコアリング基準!$C$27,0)</f>
        <v/>
      </c>
      <c r="W5824" s="4">
        <f>IF($F5824="",0,IF(ISNUMBER($F5824),IF($F5824&lt;=スコアリング基準!$B$28,スコアリング基準!$C$28,スコアリング基準!$C$29),0))</f>
        <v/>
      </c>
      <c r="X5824" s="4">
        <f>IFERROR(VLOOKUP($B5824,スコアリング基準!$A$36:$B$46,2,FALSE),0)</f>
        <v/>
      </c>
      <c r="Y5824" s="4">
        <f>SUM($S5824:$X5824)</f>
        <v/>
      </c>
      <c r="Z5824" s="4">
        <f>IF(COUNT($M5824:$N5824)=0,"データ無",IF($Y5824&gt;=スコアリング基準!$B$30,"S",IF($Y5824&gt;=スコアリング基準!$B$31,"A",IF($Y5824&gt;=スコアリング基準!$B$32,"B","C"))))</f>
        <v/>
      </c>
      <c r="AA5824">
        <f>IFERROR(INDEX(実績DB!$I$3:$I$104,MATCH($B5824&amp;$C5824,実績DB!$J$3:$J$104,0)),"")</f>
        <v/>
      </c>
    </row>
    <row r="5825">
      <c r="A5825" t="n">
        <v>5823</v>
      </c>
      <c r="B5825" t="inlineStr">
        <is>
          <t>九州</t>
        </is>
      </c>
      <c r="C5825" t="inlineStr">
        <is>
          <t>上岡変電所</t>
        </is>
      </c>
      <c r="E5825" t="n">
        <v>66</v>
      </c>
      <c r="F5825" t="n">
        <v>22</v>
      </c>
      <c r="G5825" s="3" t="n">
        <v>32.959634</v>
      </c>
      <c r="H5825" s="3" t="n">
        <v>131.871542</v>
      </c>
      <c r="I5825" t="inlineStr">
        <is>
          <t>Google Places(名称一致)</t>
        </is>
      </c>
      <c r="J5825" t="n">
        <v>38</v>
      </c>
      <c r="K5825" t="n">
        <v>38</v>
      </c>
      <c r="L5825" t="n">
        <v>-24</v>
      </c>
      <c r="O5825" t="inlineStr">
        <is>
          <t>不可 #4</t>
        </is>
      </c>
      <c r="P5825" t="inlineStr">
        <is>
          <t>有り</t>
        </is>
      </c>
      <c r="R5825" s="4">
        <f>IF(COUNT($M5825:$N5825)=0,"",IF(AND(IF($N5825&lt;&gt;"",$N5825,$M5825)&lt;=0,$O5825&lt;&gt;"可"),"警告",""))</f>
        <v/>
      </c>
      <c r="S5825" s="4">
        <f>IF(COUNT($M5825:$N5825)=0,0,IF(IF($N5825&lt;&gt;"",$N5825,$M5825)&gt;=スコアリング基準!$B$20,スコアリング基準!$C$20,IF(IF($N5825&lt;&gt;"",$N5825,$M5825)&gt;=スコアリング基準!$B$21,スコアリング基準!$C$21,IF(IF($N5825&lt;&gt;"",$N5825,$M5825)&gt;0,スコアリング基準!$C$22,0))))</f>
        <v/>
      </c>
      <c r="T5825" s="4">
        <f>IF($O5825="可",スコアリング基準!$C$23,0)</f>
        <v/>
      </c>
      <c r="U5825" s="4">
        <f>IF(OR(COUNT($K5825:$L5825)&lt;2,$K5825=0),0,IF(ABS($L5825)/$K5825&lt;=スコアリング基準!$B$24,スコアリング基準!$C$24,IF(ABS($L5825)/$K5825&lt;=スコアリング基準!$B$25,スコアリング基準!$C$25,IF(ABS($L5825)/$K5825&lt;=スコアリング基準!$B$26,スコアリング基準!$C$26,0))))</f>
        <v/>
      </c>
      <c r="V5825" s="4">
        <f>IF($P5825="なし",スコアリング基準!$C$27,0)</f>
        <v/>
      </c>
      <c r="W5825" s="4">
        <f>IF($F5825="",0,IF(ISNUMBER($F5825),IF($F5825&lt;=スコアリング基準!$B$28,スコアリング基準!$C$28,スコアリング基準!$C$29),0))</f>
        <v/>
      </c>
      <c r="X5825" s="4">
        <f>IFERROR(VLOOKUP($B5825,スコアリング基準!$A$36:$B$46,2,FALSE),0)</f>
        <v/>
      </c>
      <c r="Y5825" s="4">
        <f>SUM($S5825:$X5825)</f>
        <v/>
      </c>
      <c r="Z5825" s="4">
        <f>IF(COUNT($M5825:$N5825)=0,"データ無",IF($Y5825&gt;=スコアリング基準!$B$30,"S",IF($Y5825&gt;=スコアリング基準!$B$31,"A",IF($Y5825&gt;=スコアリング基準!$B$32,"B","C"))))</f>
        <v/>
      </c>
      <c r="AA5825">
        <f>IFERROR(INDEX(実績DB!$I$3:$I$104,MATCH($B5825&amp;$C5825,実績DB!$J$3:$J$104,0)),"")</f>
        <v/>
      </c>
    </row>
    <row r="5826">
      <c r="A5826" t="n">
        <v>5824</v>
      </c>
      <c r="B5826" t="inlineStr">
        <is>
          <t>九州</t>
        </is>
      </c>
      <c r="C5826" t="inlineStr">
        <is>
          <t>上白水変電所</t>
        </is>
      </c>
      <c r="E5826" t="n">
        <v>66</v>
      </c>
      <c r="F5826" t="n">
        <v>6</v>
      </c>
      <c r="G5826" s="3" t="n">
        <v>33.516662</v>
      </c>
      <c r="H5826" s="3" t="n">
        <v>130.439663</v>
      </c>
      <c r="I5826" t="inlineStr">
        <is>
          <t>Google Places(名称一致)</t>
        </is>
      </c>
      <c r="J5826" t="n">
        <v>76</v>
      </c>
      <c r="K5826" t="n">
        <v>76</v>
      </c>
      <c r="L5826" t="n">
        <v>-59</v>
      </c>
      <c r="M5826" t="n">
        <v>17</v>
      </c>
      <c r="N5826" t="n">
        <v>17</v>
      </c>
      <c r="O5826" t="inlineStr">
        <is>
          <t>不可 #4</t>
        </is>
      </c>
      <c r="P5826" t="inlineStr">
        <is>
          <t>なし</t>
        </is>
      </c>
      <c r="R5826" s="4">
        <f>IF(COUNT($M5826:$N5826)=0,"",IF(AND(IF($N5826&lt;&gt;"",$N5826,$M5826)&lt;=0,$O5826&lt;&gt;"可"),"警告",""))</f>
        <v/>
      </c>
      <c r="S5826" s="4">
        <f>IF(COUNT($M5826:$N5826)=0,0,IF(IF($N5826&lt;&gt;"",$N5826,$M5826)&gt;=スコアリング基準!$B$20,スコアリング基準!$C$20,IF(IF($N5826&lt;&gt;"",$N5826,$M5826)&gt;=スコアリング基準!$B$21,スコアリング基準!$C$21,IF(IF($N5826&lt;&gt;"",$N5826,$M5826)&gt;0,スコアリング基準!$C$22,0))))</f>
        <v/>
      </c>
      <c r="T5826" s="4">
        <f>IF($O5826="可",スコアリング基準!$C$23,0)</f>
        <v/>
      </c>
      <c r="U5826" s="4">
        <f>IF(OR(COUNT($K5826:$L5826)&lt;2,$K5826=0),0,IF(ABS($L5826)/$K5826&lt;=スコアリング基準!$B$24,スコアリング基準!$C$24,IF(ABS($L5826)/$K5826&lt;=スコアリング基準!$B$25,スコアリング基準!$C$25,IF(ABS($L5826)/$K5826&lt;=スコアリング基準!$B$26,スコアリング基準!$C$26,0))))</f>
        <v/>
      </c>
      <c r="V5826" s="4">
        <f>IF($P5826="なし",スコアリング基準!$C$27,0)</f>
        <v/>
      </c>
      <c r="W5826" s="4">
        <f>IF($F5826="",0,IF(ISNUMBER($F5826),IF($F5826&lt;=スコアリング基準!$B$28,スコアリング基準!$C$28,スコアリング基準!$C$29),0))</f>
        <v/>
      </c>
      <c r="X5826" s="4">
        <f>IFERROR(VLOOKUP($B5826,スコアリング基準!$A$36:$B$46,2,FALSE),0)</f>
        <v/>
      </c>
      <c r="Y5826" s="4">
        <f>SUM($S5826:$X5826)</f>
        <v/>
      </c>
      <c r="Z5826" s="4">
        <f>IF(COUNT($M5826:$N5826)=0,"データ無",IF($Y5826&gt;=スコアリング基準!$B$30,"S",IF($Y5826&gt;=スコアリング基準!$B$31,"A",IF($Y5826&gt;=スコアリング基準!$B$32,"B","C"))))</f>
        <v/>
      </c>
      <c r="AA5826">
        <f>IFERROR(INDEX(実績DB!$I$3:$I$104,MATCH($B5826&amp;$C5826,実績DB!$J$3:$J$104,0)),"")</f>
        <v/>
      </c>
    </row>
    <row r="5827">
      <c r="A5827" t="n">
        <v>5825</v>
      </c>
      <c r="B5827" t="inlineStr">
        <is>
          <t>九州</t>
        </is>
      </c>
      <c r="C5827" t="inlineStr">
        <is>
          <t>下筌変電所</t>
        </is>
      </c>
      <c r="E5827" t="n">
        <v>66</v>
      </c>
      <c r="F5827" t="n">
        <v>6</v>
      </c>
      <c r="G5827" s="3" t="n">
        <v>33.164062</v>
      </c>
      <c r="H5827" s="3" t="n">
        <v>130.98394</v>
      </c>
      <c r="I5827" t="inlineStr">
        <is>
          <t>Google Places(名称一致)</t>
        </is>
      </c>
      <c r="J5827" t="n">
        <v>9</v>
      </c>
      <c r="K5827" t="n">
        <v>9</v>
      </c>
      <c r="L5827" t="n">
        <v>0</v>
      </c>
      <c r="M5827" t="n">
        <v>9</v>
      </c>
      <c r="N5827" t="n">
        <v>0</v>
      </c>
      <c r="O5827" t="inlineStr">
        <is>
          <t>不可 #4</t>
        </is>
      </c>
      <c r="P5827" t="inlineStr">
        <is>
          <t>有り</t>
        </is>
      </c>
      <c r="R5827" s="4">
        <f>IF(COUNT($M5827:$N5827)=0,"",IF(AND(IF($N5827&lt;&gt;"",$N5827,$M5827)&lt;=0,$O5827&lt;&gt;"可"),"警告",""))</f>
        <v/>
      </c>
      <c r="S5827" s="4">
        <f>IF(COUNT($M5827:$N5827)=0,0,IF(IF($N5827&lt;&gt;"",$N5827,$M5827)&gt;=スコアリング基準!$B$20,スコアリング基準!$C$20,IF(IF($N5827&lt;&gt;"",$N5827,$M5827)&gt;=スコアリング基準!$B$21,スコアリング基準!$C$21,IF(IF($N5827&lt;&gt;"",$N5827,$M5827)&gt;0,スコアリング基準!$C$22,0))))</f>
        <v/>
      </c>
      <c r="T5827" s="4">
        <f>IF($O5827="可",スコアリング基準!$C$23,0)</f>
        <v/>
      </c>
      <c r="U5827" s="4">
        <f>IF(OR(COUNT($K5827:$L5827)&lt;2,$K5827=0),0,IF(ABS($L5827)/$K5827&lt;=スコアリング基準!$B$24,スコアリング基準!$C$24,IF(ABS($L5827)/$K5827&lt;=スコアリング基準!$B$25,スコアリング基準!$C$25,IF(ABS($L5827)/$K5827&lt;=スコアリング基準!$B$26,スコアリング基準!$C$26,0))))</f>
        <v/>
      </c>
      <c r="V5827" s="4">
        <f>IF($P5827="なし",スコアリング基準!$C$27,0)</f>
        <v/>
      </c>
      <c r="W5827" s="4">
        <f>IF($F5827="",0,IF(ISNUMBER($F5827),IF($F5827&lt;=スコアリング基準!$B$28,スコアリング基準!$C$28,スコアリング基準!$C$29),0))</f>
        <v/>
      </c>
      <c r="X5827" s="4">
        <f>IFERROR(VLOOKUP($B5827,スコアリング基準!$A$36:$B$46,2,FALSE),0)</f>
        <v/>
      </c>
      <c r="Y5827" s="4">
        <f>SUM($S5827:$X5827)</f>
        <v/>
      </c>
      <c r="Z5827" s="4">
        <f>IF(COUNT($M5827:$N5827)=0,"データ無",IF($Y5827&gt;=スコアリング基準!$B$30,"S",IF($Y5827&gt;=スコアリング基準!$B$31,"A",IF($Y5827&gt;=スコアリング基準!$B$32,"B","C"))))</f>
        <v/>
      </c>
      <c r="AA5827">
        <f>IFERROR(INDEX(実績DB!$I$3:$I$104,MATCH($B5827&amp;$C5827,実績DB!$J$3:$J$104,0)),"")</f>
        <v/>
      </c>
    </row>
    <row r="5828">
      <c r="A5828" t="n">
        <v>5826</v>
      </c>
      <c r="B5828" t="inlineStr">
        <is>
          <t>九州</t>
        </is>
      </c>
      <c r="C5828" t="inlineStr">
        <is>
          <t>中種子変電所</t>
        </is>
      </c>
      <c r="E5828" t="n">
        <v>66</v>
      </c>
      <c r="F5828" t="n">
        <v>6</v>
      </c>
      <c r="G5828" s="3" t="n">
        <v>30.548577</v>
      </c>
      <c r="H5828" s="3" t="n">
        <v>130.972271</v>
      </c>
      <c r="I5828" t="inlineStr">
        <is>
          <t>Google Places(名称一致)</t>
        </is>
      </c>
      <c r="J5828" t="n">
        <v>19</v>
      </c>
      <c r="K5828" t="n">
        <v>19</v>
      </c>
      <c r="L5828" t="n">
        <v>-10</v>
      </c>
      <c r="M5828" t="n">
        <v>9</v>
      </c>
      <c r="N5828" t="n">
        <v>9</v>
      </c>
      <c r="O5828" t="inlineStr">
        <is>
          <t>不可 #4</t>
        </is>
      </c>
      <c r="P5828" t="inlineStr">
        <is>
          <t>なし</t>
        </is>
      </c>
      <c r="R5828" s="4">
        <f>IF(COUNT($M5828:$N5828)=0,"",IF(AND(IF($N5828&lt;&gt;"",$N5828,$M5828)&lt;=0,$O5828&lt;&gt;"可"),"警告",""))</f>
        <v/>
      </c>
      <c r="S5828" s="4">
        <f>IF(COUNT($M5828:$N5828)=0,0,IF(IF($N5828&lt;&gt;"",$N5828,$M5828)&gt;=スコアリング基準!$B$20,スコアリング基準!$C$20,IF(IF($N5828&lt;&gt;"",$N5828,$M5828)&gt;=スコアリング基準!$B$21,スコアリング基準!$C$21,IF(IF($N5828&lt;&gt;"",$N5828,$M5828)&gt;0,スコアリング基準!$C$22,0))))</f>
        <v/>
      </c>
      <c r="T5828" s="4">
        <f>IF($O5828="可",スコアリング基準!$C$23,0)</f>
        <v/>
      </c>
      <c r="U5828" s="4">
        <f>IF(OR(COUNT($K5828:$L5828)&lt;2,$K5828=0),0,IF(ABS($L5828)/$K5828&lt;=スコアリング基準!$B$24,スコアリング基準!$C$24,IF(ABS($L5828)/$K5828&lt;=スコアリング基準!$B$25,スコアリング基準!$C$25,IF(ABS($L5828)/$K5828&lt;=スコアリング基準!$B$26,スコアリング基準!$C$26,0))))</f>
        <v/>
      </c>
      <c r="V5828" s="4">
        <f>IF($P5828="なし",スコアリング基準!$C$27,0)</f>
        <v/>
      </c>
      <c r="W5828" s="4">
        <f>IF($F5828="",0,IF(ISNUMBER($F5828),IF($F5828&lt;=スコアリング基準!$B$28,スコアリング基準!$C$28,スコアリング基準!$C$29),0))</f>
        <v/>
      </c>
      <c r="X5828" s="4">
        <f>IFERROR(VLOOKUP($B5828,スコアリング基準!$A$36:$B$46,2,FALSE),0)</f>
        <v/>
      </c>
      <c r="Y5828" s="4">
        <f>SUM($S5828:$X5828)</f>
        <v/>
      </c>
      <c r="Z5828" s="4">
        <f>IF(COUNT($M5828:$N5828)=0,"データ無",IF($Y5828&gt;=スコアリング基準!$B$30,"S",IF($Y5828&gt;=スコアリング基準!$B$31,"A",IF($Y5828&gt;=スコアリング基準!$B$32,"B","C"))))</f>
        <v/>
      </c>
      <c r="AA5828">
        <f>IFERROR(INDEX(実績DB!$I$3:$I$104,MATCH($B5828&amp;$C5828,実績DB!$J$3:$J$104,0)),"")</f>
        <v/>
      </c>
    </row>
    <row r="5829">
      <c r="A5829" t="n">
        <v>5827</v>
      </c>
      <c r="B5829" t="inlineStr">
        <is>
          <t>九州</t>
        </is>
      </c>
      <c r="C5829" t="inlineStr">
        <is>
          <t>今宿変電所</t>
        </is>
      </c>
      <c r="E5829" t="n">
        <v>66</v>
      </c>
      <c r="F5829" t="n">
        <v>6</v>
      </c>
      <c r="G5829" s="3" t="n">
        <v>33.574526</v>
      </c>
      <c r="H5829" s="3" t="n">
        <v>130.273415</v>
      </c>
      <c r="I5829" t="inlineStr">
        <is>
          <t>Google Places(名称一致)</t>
        </is>
      </c>
      <c r="J5829" t="n">
        <v>47</v>
      </c>
      <c r="K5829" t="n">
        <v>47</v>
      </c>
      <c r="L5829" t="n">
        <v>-45</v>
      </c>
      <c r="M5829" t="n">
        <v>2</v>
      </c>
      <c r="N5829" t="n">
        <v>2</v>
      </c>
      <c r="O5829" t="inlineStr">
        <is>
          <t>不可 #4</t>
        </is>
      </c>
      <c r="P5829" t="inlineStr">
        <is>
          <t>なし</t>
        </is>
      </c>
      <c r="R5829" s="4">
        <f>IF(COUNT($M5829:$N5829)=0,"",IF(AND(IF($N5829&lt;&gt;"",$N5829,$M5829)&lt;=0,$O5829&lt;&gt;"可"),"警告",""))</f>
        <v/>
      </c>
      <c r="S5829" s="4">
        <f>IF(COUNT($M5829:$N5829)=0,0,IF(IF($N5829&lt;&gt;"",$N5829,$M5829)&gt;=スコアリング基準!$B$20,スコアリング基準!$C$20,IF(IF($N5829&lt;&gt;"",$N5829,$M5829)&gt;=スコアリング基準!$B$21,スコアリング基準!$C$21,IF(IF($N5829&lt;&gt;"",$N5829,$M5829)&gt;0,スコアリング基準!$C$22,0))))</f>
        <v/>
      </c>
      <c r="T5829" s="4">
        <f>IF($O5829="可",スコアリング基準!$C$23,0)</f>
        <v/>
      </c>
      <c r="U5829" s="4">
        <f>IF(OR(COUNT($K5829:$L5829)&lt;2,$K5829=0),0,IF(ABS($L5829)/$K5829&lt;=スコアリング基準!$B$24,スコアリング基準!$C$24,IF(ABS($L5829)/$K5829&lt;=スコアリング基準!$B$25,スコアリング基準!$C$25,IF(ABS($L5829)/$K5829&lt;=スコアリング基準!$B$26,スコアリング基準!$C$26,0))))</f>
        <v/>
      </c>
      <c r="V5829" s="4">
        <f>IF($P5829="なし",スコアリング基準!$C$27,0)</f>
        <v/>
      </c>
      <c r="W5829" s="4">
        <f>IF($F5829="",0,IF(ISNUMBER($F5829),IF($F5829&lt;=スコアリング基準!$B$28,スコアリング基準!$C$28,スコアリング基準!$C$29),0))</f>
        <v/>
      </c>
      <c r="X5829" s="4">
        <f>IFERROR(VLOOKUP($B5829,スコアリング基準!$A$36:$B$46,2,FALSE),0)</f>
        <v/>
      </c>
      <c r="Y5829" s="4">
        <f>SUM($S5829:$X5829)</f>
        <v/>
      </c>
      <c r="Z5829" s="4">
        <f>IF(COUNT($M5829:$N5829)=0,"データ無",IF($Y5829&gt;=スコアリング基準!$B$30,"S",IF($Y5829&gt;=スコアリング基準!$B$31,"A",IF($Y5829&gt;=スコアリング基準!$B$32,"B","C"))))</f>
        <v/>
      </c>
      <c r="AA5829">
        <f>IFERROR(INDEX(実績DB!$I$3:$I$104,MATCH($B5829&amp;$C5829,実績DB!$J$3:$J$104,0)),"")</f>
        <v/>
      </c>
    </row>
    <row r="5830">
      <c r="A5830" t="n">
        <v>5828</v>
      </c>
      <c r="B5830" t="inlineStr">
        <is>
          <t>九州</t>
        </is>
      </c>
      <c r="C5830" t="inlineStr">
        <is>
          <t>伊倉(6kV)変電所</t>
        </is>
      </c>
      <c r="E5830" t="n">
        <v>66</v>
      </c>
      <c r="F5830" t="n">
        <v>6</v>
      </c>
      <c r="G5830" s="3" t="n"/>
      <c r="H5830" s="3" t="n"/>
      <c r="I5830" t="inlineStr">
        <is>
          <t>未取得</t>
        </is>
      </c>
      <c r="J5830" t="n">
        <v>38</v>
      </c>
      <c r="K5830" t="n">
        <v>38</v>
      </c>
      <c r="L5830" t="n">
        <v>-38</v>
      </c>
      <c r="M5830" t="n">
        <v>0</v>
      </c>
      <c r="N5830" t="n">
        <v>0</v>
      </c>
      <c r="O5830" t="inlineStr">
        <is>
          <t>不可 #4</t>
        </is>
      </c>
      <c r="P5830" t="inlineStr">
        <is>
          <t>なし</t>
        </is>
      </c>
      <c r="R5830" s="4">
        <f>IF(COUNT($M5830:$N5830)=0,"",IF(AND(IF($N5830&lt;&gt;"",$N5830,$M5830)&lt;=0,$O5830&lt;&gt;"可"),"警告",""))</f>
        <v/>
      </c>
      <c r="S5830" s="4">
        <f>IF(COUNT($M5830:$N5830)=0,0,IF(IF($N5830&lt;&gt;"",$N5830,$M5830)&gt;=スコアリング基準!$B$20,スコアリング基準!$C$20,IF(IF($N5830&lt;&gt;"",$N5830,$M5830)&gt;=スコアリング基準!$B$21,スコアリング基準!$C$21,IF(IF($N5830&lt;&gt;"",$N5830,$M5830)&gt;0,スコアリング基準!$C$22,0))))</f>
        <v/>
      </c>
      <c r="T5830" s="4">
        <f>IF($O5830="可",スコアリング基準!$C$23,0)</f>
        <v/>
      </c>
      <c r="U5830" s="4">
        <f>IF(OR(COUNT($K5830:$L5830)&lt;2,$K5830=0),0,IF(ABS($L5830)/$K5830&lt;=スコアリング基準!$B$24,スコアリング基準!$C$24,IF(ABS($L5830)/$K5830&lt;=スコアリング基準!$B$25,スコアリング基準!$C$25,IF(ABS($L5830)/$K5830&lt;=スコアリング基準!$B$26,スコアリング基準!$C$26,0))))</f>
        <v/>
      </c>
      <c r="V5830" s="4">
        <f>IF($P5830="なし",スコアリング基準!$C$27,0)</f>
        <v/>
      </c>
      <c r="W5830" s="4">
        <f>IF($F5830="",0,IF(ISNUMBER($F5830),IF($F5830&lt;=スコアリング基準!$B$28,スコアリング基準!$C$28,スコアリング基準!$C$29),0))</f>
        <v/>
      </c>
      <c r="X5830" s="4">
        <f>IFERROR(VLOOKUP($B5830,スコアリング基準!$A$36:$B$46,2,FALSE),0)</f>
        <v/>
      </c>
      <c r="Y5830" s="4">
        <f>SUM($S5830:$X5830)</f>
        <v/>
      </c>
      <c r="Z5830" s="4">
        <f>IF(COUNT($M5830:$N5830)=0,"データ無",IF($Y5830&gt;=スコアリング基準!$B$30,"S",IF($Y5830&gt;=スコアリング基準!$B$31,"A",IF($Y5830&gt;=スコアリング基準!$B$32,"B","C"))))</f>
        <v/>
      </c>
      <c r="AA5830">
        <f>IFERROR(INDEX(実績DB!$I$3:$I$104,MATCH($B5830&amp;$C5830,実績DB!$J$3:$J$104,0)),"")</f>
        <v/>
      </c>
    </row>
    <row r="5831">
      <c r="A5831" t="n">
        <v>5829</v>
      </c>
      <c r="B5831" t="inlineStr">
        <is>
          <t>九州</t>
        </is>
      </c>
      <c r="C5831" t="inlineStr">
        <is>
          <t>佐々変電所</t>
        </is>
      </c>
      <c r="E5831" t="n">
        <v>66</v>
      </c>
      <c r="F5831" t="n">
        <v>6</v>
      </c>
      <c r="G5831" s="3" t="n">
        <v>33.234454</v>
      </c>
      <c r="H5831" s="3" t="n">
        <v>129.651084</v>
      </c>
      <c r="I5831" t="inlineStr">
        <is>
          <t>Google Places(名称一致)</t>
        </is>
      </c>
      <c r="J5831" t="n">
        <v>38</v>
      </c>
      <c r="K5831" t="n">
        <v>38</v>
      </c>
      <c r="L5831" t="n">
        <v>-32</v>
      </c>
      <c r="M5831" t="n">
        <v>6</v>
      </c>
      <c r="N5831" t="n">
        <v>0</v>
      </c>
      <c r="O5831" t="inlineStr">
        <is>
          <t>不可 #4</t>
        </is>
      </c>
      <c r="P5831" t="inlineStr">
        <is>
          <t>有り</t>
        </is>
      </c>
      <c r="R5831" s="4">
        <f>IF(COUNT($M5831:$N5831)=0,"",IF(AND(IF($N5831&lt;&gt;"",$N5831,$M5831)&lt;=0,$O5831&lt;&gt;"可"),"警告",""))</f>
        <v/>
      </c>
      <c r="S5831" s="4">
        <f>IF(COUNT($M5831:$N5831)=0,0,IF(IF($N5831&lt;&gt;"",$N5831,$M5831)&gt;=スコアリング基準!$B$20,スコアリング基準!$C$20,IF(IF($N5831&lt;&gt;"",$N5831,$M5831)&gt;=スコアリング基準!$B$21,スコアリング基準!$C$21,IF(IF($N5831&lt;&gt;"",$N5831,$M5831)&gt;0,スコアリング基準!$C$22,0))))</f>
        <v/>
      </c>
      <c r="T5831" s="4">
        <f>IF($O5831="可",スコアリング基準!$C$23,0)</f>
        <v/>
      </c>
      <c r="U5831" s="4">
        <f>IF(OR(COUNT($K5831:$L5831)&lt;2,$K5831=0),0,IF(ABS($L5831)/$K5831&lt;=スコアリング基準!$B$24,スコアリング基準!$C$24,IF(ABS($L5831)/$K5831&lt;=スコアリング基準!$B$25,スコアリング基準!$C$25,IF(ABS($L5831)/$K5831&lt;=スコアリング基準!$B$26,スコアリング基準!$C$26,0))))</f>
        <v/>
      </c>
      <c r="V5831" s="4">
        <f>IF($P5831="なし",スコアリング基準!$C$27,0)</f>
        <v/>
      </c>
      <c r="W5831" s="4">
        <f>IF($F5831="",0,IF(ISNUMBER($F5831),IF($F5831&lt;=スコアリング基準!$B$28,スコアリング基準!$C$28,スコアリング基準!$C$29),0))</f>
        <v/>
      </c>
      <c r="X5831" s="4">
        <f>IFERROR(VLOOKUP($B5831,スコアリング基準!$A$36:$B$46,2,FALSE),0)</f>
        <v/>
      </c>
      <c r="Y5831" s="4">
        <f>SUM($S5831:$X5831)</f>
        <v/>
      </c>
      <c r="Z5831" s="4">
        <f>IF(COUNT($M5831:$N5831)=0,"データ無",IF($Y5831&gt;=スコアリング基準!$B$30,"S",IF($Y5831&gt;=スコアリング基準!$B$31,"A",IF($Y5831&gt;=スコアリング基準!$B$32,"B","C"))))</f>
        <v/>
      </c>
      <c r="AA5831">
        <f>IFERROR(INDEX(実績DB!$I$3:$I$104,MATCH($B5831&amp;$C5831,実績DB!$J$3:$J$104,0)),"")</f>
        <v/>
      </c>
    </row>
    <row r="5832">
      <c r="A5832" t="n">
        <v>5830</v>
      </c>
      <c r="B5832" t="inlineStr">
        <is>
          <t>九州</t>
        </is>
      </c>
      <c r="C5832" t="inlineStr">
        <is>
          <t>佐世保変電所</t>
        </is>
      </c>
      <c r="E5832" t="n">
        <v>66</v>
      </c>
      <c r="F5832" t="n">
        <v>6</v>
      </c>
      <c r="G5832" s="3" t="n">
        <v>33.160346</v>
      </c>
      <c r="H5832" s="3" t="n">
        <v>129.731023</v>
      </c>
      <c r="I5832" t="inlineStr">
        <is>
          <t>Google Places(名称一致)</t>
        </is>
      </c>
      <c r="J5832" t="n">
        <v>57</v>
      </c>
      <c r="K5832" t="n">
        <v>57</v>
      </c>
      <c r="L5832" t="n">
        <v>-26</v>
      </c>
      <c r="M5832" t="n">
        <v>31</v>
      </c>
      <c r="N5832" t="n">
        <v>0</v>
      </c>
      <c r="O5832" t="inlineStr">
        <is>
          <t>不可 #4</t>
        </is>
      </c>
      <c r="P5832" t="inlineStr">
        <is>
          <t>なし</t>
        </is>
      </c>
      <c r="R5832" s="4">
        <f>IF(COUNT($M5832:$N5832)=0,"",IF(AND(IF($N5832&lt;&gt;"",$N5832,$M5832)&lt;=0,$O5832&lt;&gt;"可"),"警告",""))</f>
        <v/>
      </c>
      <c r="S5832" s="4">
        <f>IF(COUNT($M5832:$N5832)=0,0,IF(IF($N5832&lt;&gt;"",$N5832,$M5832)&gt;=スコアリング基準!$B$20,スコアリング基準!$C$20,IF(IF($N5832&lt;&gt;"",$N5832,$M5832)&gt;=スコアリング基準!$B$21,スコアリング基準!$C$21,IF(IF($N5832&lt;&gt;"",$N5832,$M5832)&gt;0,スコアリング基準!$C$22,0))))</f>
        <v/>
      </c>
      <c r="T5832" s="4">
        <f>IF($O5832="可",スコアリング基準!$C$23,0)</f>
        <v/>
      </c>
      <c r="U5832" s="4">
        <f>IF(OR(COUNT($K5832:$L5832)&lt;2,$K5832=0),0,IF(ABS($L5832)/$K5832&lt;=スコアリング基準!$B$24,スコアリング基準!$C$24,IF(ABS($L5832)/$K5832&lt;=スコアリング基準!$B$25,スコアリング基準!$C$25,IF(ABS($L5832)/$K5832&lt;=スコアリング基準!$B$26,スコアリング基準!$C$26,0))))</f>
        <v/>
      </c>
      <c r="V5832" s="4">
        <f>IF($P5832="なし",スコアリング基準!$C$27,0)</f>
        <v/>
      </c>
      <c r="W5832" s="4">
        <f>IF($F5832="",0,IF(ISNUMBER($F5832),IF($F5832&lt;=スコアリング基準!$B$28,スコアリング基準!$C$28,スコアリング基準!$C$29),0))</f>
        <v/>
      </c>
      <c r="X5832" s="4">
        <f>IFERROR(VLOOKUP($B5832,スコアリング基準!$A$36:$B$46,2,FALSE),0)</f>
        <v/>
      </c>
      <c r="Y5832" s="4">
        <f>SUM($S5832:$X5832)</f>
        <v/>
      </c>
      <c r="Z5832" s="4">
        <f>IF(COUNT($M5832:$N5832)=0,"データ無",IF($Y5832&gt;=スコアリング基準!$B$30,"S",IF($Y5832&gt;=スコアリング基準!$B$31,"A",IF($Y5832&gt;=スコアリング基準!$B$32,"B","C"))))</f>
        <v/>
      </c>
      <c r="AA5832">
        <f>IFERROR(INDEX(実績DB!$I$3:$I$104,MATCH($B5832&amp;$C5832,実績DB!$J$3:$J$104,0)),"")</f>
        <v/>
      </c>
    </row>
    <row r="5833">
      <c r="A5833" t="n">
        <v>5831</v>
      </c>
      <c r="B5833" t="inlineStr">
        <is>
          <t>九州</t>
        </is>
      </c>
      <c r="C5833" t="inlineStr">
        <is>
          <t>佐伯変電所</t>
        </is>
      </c>
      <c r="E5833" t="n">
        <v>66</v>
      </c>
      <c r="F5833" t="n">
        <v>6</v>
      </c>
      <c r="G5833" s="3" t="n">
        <v>32.974796</v>
      </c>
      <c r="H5833" s="3" t="n">
        <v>131.899012</v>
      </c>
      <c r="I5833" t="inlineStr">
        <is>
          <t>Google Places(名称一致)</t>
        </is>
      </c>
      <c r="J5833" t="n">
        <v>33</v>
      </c>
      <c r="K5833" t="n">
        <v>33</v>
      </c>
      <c r="L5833" t="n">
        <v>-22</v>
      </c>
      <c r="M5833" t="n">
        <v>11</v>
      </c>
      <c r="N5833" t="n">
        <v>0</v>
      </c>
      <c r="O5833" t="inlineStr">
        <is>
          <t>不可 #4</t>
        </is>
      </c>
      <c r="P5833" t="inlineStr">
        <is>
          <t>有り</t>
        </is>
      </c>
      <c r="R5833" s="4">
        <f>IF(COUNT($M5833:$N5833)=0,"",IF(AND(IF($N5833&lt;&gt;"",$N5833,$M5833)&lt;=0,$O5833&lt;&gt;"可"),"警告",""))</f>
        <v/>
      </c>
      <c r="S5833" s="4">
        <f>IF(COUNT($M5833:$N5833)=0,0,IF(IF($N5833&lt;&gt;"",$N5833,$M5833)&gt;=スコアリング基準!$B$20,スコアリング基準!$C$20,IF(IF($N5833&lt;&gt;"",$N5833,$M5833)&gt;=スコアリング基準!$B$21,スコアリング基準!$C$21,IF(IF($N5833&lt;&gt;"",$N5833,$M5833)&gt;0,スコアリング基準!$C$22,0))))</f>
        <v/>
      </c>
      <c r="T5833" s="4">
        <f>IF($O5833="可",スコアリング基準!$C$23,0)</f>
        <v/>
      </c>
      <c r="U5833" s="4">
        <f>IF(OR(COUNT($K5833:$L5833)&lt;2,$K5833=0),0,IF(ABS($L5833)/$K5833&lt;=スコアリング基準!$B$24,スコアリング基準!$C$24,IF(ABS($L5833)/$K5833&lt;=スコアリング基準!$B$25,スコアリング基準!$C$25,IF(ABS($L5833)/$K5833&lt;=スコアリング基準!$B$26,スコアリング基準!$C$26,0))))</f>
        <v/>
      </c>
      <c r="V5833" s="4">
        <f>IF($P5833="なし",スコアリング基準!$C$27,0)</f>
        <v/>
      </c>
      <c r="W5833" s="4">
        <f>IF($F5833="",0,IF(ISNUMBER($F5833),IF($F5833&lt;=スコアリング基準!$B$28,スコアリング基準!$C$28,スコアリング基準!$C$29),0))</f>
        <v/>
      </c>
      <c r="X5833" s="4">
        <f>IFERROR(VLOOKUP($B5833,スコアリング基準!$A$36:$B$46,2,FALSE),0)</f>
        <v/>
      </c>
      <c r="Y5833" s="4">
        <f>SUM($S5833:$X5833)</f>
        <v/>
      </c>
      <c r="Z5833" s="4">
        <f>IF(COUNT($M5833:$N5833)=0,"データ無",IF($Y5833&gt;=スコアリング基準!$B$30,"S",IF($Y5833&gt;=スコアリング基準!$B$31,"A",IF($Y5833&gt;=スコアリング基準!$B$32,"B","C"))))</f>
        <v/>
      </c>
      <c r="AA5833">
        <f>IFERROR(INDEX(実績DB!$I$3:$I$104,MATCH($B5833&amp;$C5833,実績DB!$J$3:$J$104,0)),"")</f>
        <v/>
      </c>
    </row>
    <row r="5834">
      <c r="A5834" t="n">
        <v>5832</v>
      </c>
      <c r="B5834" t="inlineStr">
        <is>
          <t>九州</t>
        </is>
      </c>
      <c r="C5834" t="inlineStr">
        <is>
          <t>佐志変電所</t>
        </is>
      </c>
      <c r="E5834" t="n">
        <v>66</v>
      </c>
      <c r="F5834" t="n">
        <v>6</v>
      </c>
      <c r="G5834" s="3" t="n">
        <v>31.918765</v>
      </c>
      <c r="H5834" s="3" t="n">
        <v>130.475789</v>
      </c>
      <c r="I5834" t="inlineStr">
        <is>
          <t>Google Places(名称一致)</t>
        </is>
      </c>
      <c r="J5834" t="n">
        <v>42</v>
      </c>
      <c r="K5834" t="n">
        <v>42</v>
      </c>
      <c r="L5834" t="n">
        <v>-42</v>
      </c>
      <c r="M5834" t="n">
        <v>0</v>
      </c>
      <c r="N5834" t="n">
        <v>0</v>
      </c>
      <c r="O5834" t="inlineStr">
        <is>
          <t>不可 #4</t>
        </is>
      </c>
      <c r="P5834" t="inlineStr">
        <is>
          <t>有り</t>
        </is>
      </c>
      <c r="R5834" s="4">
        <f>IF(COUNT($M5834:$N5834)=0,"",IF(AND(IF($N5834&lt;&gt;"",$N5834,$M5834)&lt;=0,$O5834&lt;&gt;"可"),"警告",""))</f>
        <v/>
      </c>
      <c r="S5834" s="4">
        <f>IF(COUNT($M5834:$N5834)=0,0,IF(IF($N5834&lt;&gt;"",$N5834,$M5834)&gt;=スコアリング基準!$B$20,スコアリング基準!$C$20,IF(IF($N5834&lt;&gt;"",$N5834,$M5834)&gt;=スコアリング基準!$B$21,スコアリング基準!$C$21,IF(IF($N5834&lt;&gt;"",$N5834,$M5834)&gt;0,スコアリング基準!$C$22,0))))</f>
        <v/>
      </c>
      <c r="T5834" s="4">
        <f>IF($O5834="可",スコアリング基準!$C$23,0)</f>
        <v/>
      </c>
      <c r="U5834" s="4">
        <f>IF(OR(COUNT($K5834:$L5834)&lt;2,$K5834=0),0,IF(ABS($L5834)/$K5834&lt;=スコアリング基準!$B$24,スコアリング基準!$C$24,IF(ABS($L5834)/$K5834&lt;=スコアリング基準!$B$25,スコアリング基準!$C$25,IF(ABS($L5834)/$K5834&lt;=スコアリング基準!$B$26,スコアリング基準!$C$26,0))))</f>
        <v/>
      </c>
      <c r="V5834" s="4">
        <f>IF($P5834="なし",スコアリング基準!$C$27,0)</f>
        <v/>
      </c>
      <c r="W5834" s="4">
        <f>IF($F5834="",0,IF(ISNUMBER($F5834),IF($F5834&lt;=スコアリング基準!$B$28,スコアリング基準!$C$28,スコアリング基準!$C$29),0))</f>
        <v/>
      </c>
      <c r="X5834" s="4">
        <f>IFERROR(VLOOKUP($B5834,スコアリング基準!$A$36:$B$46,2,FALSE),0)</f>
        <v/>
      </c>
      <c r="Y5834" s="4">
        <f>SUM($S5834:$X5834)</f>
        <v/>
      </c>
      <c r="Z5834" s="4">
        <f>IF(COUNT($M5834:$N5834)=0,"データ無",IF($Y5834&gt;=スコアリング基準!$B$30,"S",IF($Y5834&gt;=スコアリング基準!$B$31,"A",IF($Y5834&gt;=スコアリング基準!$B$32,"B","C"))))</f>
        <v/>
      </c>
      <c r="AA5834">
        <f>IFERROR(INDEX(実績DB!$I$3:$I$104,MATCH($B5834&amp;$C5834,実績DB!$J$3:$J$104,0)),"")</f>
        <v/>
      </c>
    </row>
    <row r="5835">
      <c r="A5835" t="n">
        <v>5833</v>
      </c>
      <c r="B5835" t="inlineStr">
        <is>
          <t>九州</t>
        </is>
      </c>
      <c r="C5835" t="inlineStr">
        <is>
          <t>佐賀関変電所</t>
        </is>
      </c>
      <c r="E5835" t="n">
        <v>66</v>
      </c>
      <c r="F5835" t="n">
        <v>6</v>
      </c>
      <c r="G5835" s="3" t="n">
        <v>33.239879</v>
      </c>
      <c r="H5835" s="3" t="n">
        <v>131.86284</v>
      </c>
      <c r="I5835" t="inlineStr">
        <is>
          <t>Google Places(名称一致)</t>
        </is>
      </c>
      <c r="J5835" t="n">
        <v>11</v>
      </c>
      <c r="K5835" t="n">
        <v>11</v>
      </c>
      <c r="L5835" t="n">
        <v>-10</v>
      </c>
      <c r="M5835" t="n">
        <v>1</v>
      </c>
      <c r="N5835" t="n">
        <v>0</v>
      </c>
      <c r="O5835" t="inlineStr">
        <is>
          <t>不可 #4</t>
        </is>
      </c>
      <c r="P5835" t="inlineStr">
        <is>
          <t>有り</t>
        </is>
      </c>
      <c r="R5835" s="4">
        <f>IF(COUNT($M5835:$N5835)=0,"",IF(AND(IF($N5835&lt;&gt;"",$N5835,$M5835)&lt;=0,$O5835&lt;&gt;"可"),"警告",""))</f>
        <v/>
      </c>
      <c r="S5835" s="4">
        <f>IF(COUNT($M5835:$N5835)=0,0,IF(IF($N5835&lt;&gt;"",$N5835,$M5835)&gt;=スコアリング基準!$B$20,スコアリング基準!$C$20,IF(IF($N5835&lt;&gt;"",$N5835,$M5835)&gt;=スコアリング基準!$B$21,スコアリング基準!$C$21,IF(IF($N5835&lt;&gt;"",$N5835,$M5835)&gt;0,スコアリング基準!$C$22,0))))</f>
        <v/>
      </c>
      <c r="T5835" s="4">
        <f>IF($O5835="可",スコアリング基準!$C$23,0)</f>
        <v/>
      </c>
      <c r="U5835" s="4">
        <f>IF(OR(COUNT($K5835:$L5835)&lt;2,$K5835=0),0,IF(ABS($L5835)/$K5835&lt;=スコアリング基準!$B$24,スコアリング基準!$C$24,IF(ABS($L5835)/$K5835&lt;=スコアリング基準!$B$25,スコアリング基準!$C$25,IF(ABS($L5835)/$K5835&lt;=スコアリング基準!$B$26,スコアリング基準!$C$26,0))))</f>
        <v/>
      </c>
      <c r="V5835" s="4">
        <f>IF($P5835="なし",スコアリング基準!$C$27,0)</f>
        <v/>
      </c>
      <c r="W5835" s="4">
        <f>IF($F5835="",0,IF(ISNUMBER($F5835),IF($F5835&lt;=スコアリング基準!$B$28,スコアリング基準!$C$28,スコアリング基準!$C$29),0))</f>
        <v/>
      </c>
      <c r="X5835" s="4">
        <f>IFERROR(VLOOKUP($B5835,スコアリング基準!$A$36:$B$46,2,FALSE),0)</f>
        <v/>
      </c>
      <c r="Y5835" s="4">
        <f>SUM($S5835:$X5835)</f>
        <v/>
      </c>
      <c r="Z5835" s="4">
        <f>IF(COUNT($M5835:$N5835)=0,"データ無",IF($Y5835&gt;=スコアリング基準!$B$30,"S",IF($Y5835&gt;=スコアリング基準!$B$31,"A",IF($Y5835&gt;=スコアリング基準!$B$32,"B","C"))))</f>
        <v/>
      </c>
      <c r="AA5835">
        <f>IFERROR(INDEX(実績DB!$I$3:$I$104,MATCH($B5835&amp;$C5835,実績DB!$J$3:$J$104,0)),"")</f>
        <v/>
      </c>
    </row>
    <row r="5836">
      <c r="A5836" t="n">
        <v>5834</v>
      </c>
      <c r="B5836" t="inlineStr">
        <is>
          <t>九州</t>
        </is>
      </c>
      <c r="C5836" t="inlineStr">
        <is>
          <t>佐須奈変電所</t>
        </is>
      </c>
      <c r="E5836" t="n">
        <v>66</v>
      </c>
      <c r="F5836" t="n">
        <v>6</v>
      </c>
      <c r="G5836" s="3" t="n"/>
      <c r="H5836" s="3" t="n"/>
      <c r="I5836" t="inlineStr">
        <is>
          <t>未取得</t>
        </is>
      </c>
      <c r="J5836" t="n">
        <v>9</v>
      </c>
      <c r="K5836" t="n">
        <v>9</v>
      </c>
      <c r="L5836" t="n">
        <v>0</v>
      </c>
      <c r="M5836" t="n">
        <v>9</v>
      </c>
      <c r="N5836" t="n">
        <v>9</v>
      </c>
      <c r="O5836" t="inlineStr">
        <is>
          <t>不可 #4</t>
        </is>
      </c>
      <c r="P5836" t="inlineStr">
        <is>
          <t>なし</t>
        </is>
      </c>
      <c r="R5836" s="4">
        <f>IF(COUNT($M5836:$N5836)=0,"",IF(AND(IF($N5836&lt;&gt;"",$N5836,$M5836)&lt;=0,$O5836&lt;&gt;"可"),"警告",""))</f>
        <v/>
      </c>
      <c r="S5836" s="4">
        <f>IF(COUNT($M5836:$N5836)=0,0,IF(IF($N5836&lt;&gt;"",$N5836,$M5836)&gt;=スコアリング基準!$B$20,スコアリング基準!$C$20,IF(IF($N5836&lt;&gt;"",$N5836,$M5836)&gt;=スコアリング基準!$B$21,スコアリング基準!$C$21,IF(IF($N5836&lt;&gt;"",$N5836,$M5836)&gt;0,スコアリング基準!$C$22,0))))</f>
        <v/>
      </c>
      <c r="T5836" s="4">
        <f>IF($O5836="可",スコアリング基準!$C$23,0)</f>
        <v/>
      </c>
      <c r="U5836" s="4">
        <f>IF(OR(COUNT($K5836:$L5836)&lt;2,$K5836=0),0,IF(ABS($L5836)/$K5836&lt;=スコアリング基準!$B$24,スコアリング基準!$C$24,IF(ABS($L5836)/$K5836&lt;=スコアリング基準!$B$25,スコアリング基準!$C$25,IF(ABS($L5836)/$K5836&lt;=スコアリング基準!$B$26,スコアリング基準!$C$26,0))))</f>
        <v/>
      </c>
      <c r="V5836" s="4">
        <f>IF($P5836="なし",スコアリング基準!$C$27,0)</f>
        <v/>
      </c>
      <c r="W5836" s="4">
        <f>IF($F5836="",0,IF(ISNUMBER($F5836),IF($F5836&lt;=スコアリング基準!$B$28,スコアリング基準!$C$28,スコアリング基準!$C$29),0))</f>
        <v/>
      </c>
      <c r="X5836" s="4">
        <f>IFERROR(VLOOKUP($B5836,スコアリング基準!$A$36:$B$46,2,FALSE),0)</f>
        <v/>
      </c>
      <c r="Y5836" s="4">
        <f>SUM($S5836:$X5836)</f>
        <v/>
      </c>
      <c r="Z5836" s="4">
        <f>IF(COUNT($M5836:$N5836)=0,"データ無",IF($Y5836&gt;=スコアリング基準!$B$30,"S",IF($Y5836&gt;=スコアリング基準!$B$31,"A",IF($Y5836&gt;=スコアリング基準!$B$32,"B","C"))))</f>
        <v/>
      </c>
      <c r="AA5836">
        <f>IFERROR(INDEX(実績DB!$I$3:$I$104,MATCH($B5836&amp;$C5836,実績DB!$J$3:$J$104,0)),"")</f>
        <v/>
      </c>
    </row>
    <row r="5837">
      <c r="A5837" t="n">
        <v>5835</v>
      </c>
      <c r="B5837" t="inlineStr">
        <is>
          <t>九州</t>
        </is>
      </c>
      <c r="C5837" t="inlineStr">
        <is>
          <t>健軍変電所</t>
        </is>
      </c>
      <c r="E5837" t="n">
        <v>66</v>
      </c>
      <c r="F5837" t="n">
        <v>6</v>
      </c>
      <c r="G5837" s="3" t="n"/>
      <c r="H5837" s="3" t="n"/>
      <c r="I5837" t="inlineStr">
        <is>
          <t>未取得</t>
        </is>
      </c>
      <c r="J5837" t="n">
        <v>57</v>
      </c>
      <c r="K5837" t="n">
        <v>57</v>
      </c>
      <c r="L5837" t="n">
        <v>-29</v>
      </c>
      <c r="M5837" t="n">
        <v>28</v>
      </c>
      <c r="N5837" t="n">
        <v>28</v>
      </c>
      <c r="O5837" t="inlineStr">
        <is>
          <t>不可 #4</t>
        </is>
      </c>
      <c r="P5837" t="inlineStr">
        <is>
          <t>なし</t>
        </is>
      </c>
      <c r="R5837" s="4">
        <f>IF(COUNT($M5837:$N5837)=0,"",IF(AND(IF($N5837&lt;&gt;"",$N5837,$M5837)&lt;=0,$O5837&lt;&gt;"可"),"警告",""))</f>
        <v/>
      </c>
      <c r="S5837" s="4">
        <f>IF(COUNT($M5837:$N5837)=0,0,IF(IF($N5837&lt;&gt;"",$N5837,$M5837)&gt;=スコアリング基準!$B$20,スコアリング基準!$C$20,IF(IF($N5837&lt;&gt;"",$N5837,$M5837)&gt;=スコアリング基準!$B$21,スコアリング基準!$C$21,IF(IF($N5837&lt;&gt;"",$N5837,$M5837)&gt;0,スコアリング基準!$C$22,0))))</f>
        <v/>
      </c>
      <c r="T5837" s="4">
        <f>IF($O5837="可",スコアリング基準!$C$23,0)</f>
        <v/>
      </c>
      <c r="U5837" s="4">
        <f>IF(OR(COUNT($K5837:$L5837)&lt;2,$K5837=0),0,IF(ABS($L5837)/$K5837&lt;=スコアリング基準!$B$24,スコアリング基準!$C$24,IF(ABS($L5837)/$K5837&lt;=スコアリング基準!$B$25,スコアリング基準!$C$25,IF(ABS($L5837)/$K5837&lt;=スコアリング基準!$B$26,スコアリング基準!$C$26,0))))</f>
        <v/>
      </c>
      <c r="V5837" s="4">
        <f>IF($P5837="なし",スコアリング基準!$C$27,0)</f>
        <v/>
      </c>
      <c r="W5837" s="4">
        <f>IF($F5837="",0,IF(ISNUMBER($F5837),IF($F5837&lt;=スコアリング基準!$B$28,スコアリング基準!$C$28,スコアリング基準!$C$29),0))</f>
        <v/>
      </c>
      <c r="X5837" s="4">
        <f>IFERROR(VLOOKUP($B5837,スコアリング基準!$A$36:$B$46,2,FALSE),0)</f>
        <v/>
      </c>
      <c r="Y5837" s="4">
        <f>SUM($S5837:$X5837)</f>
        <v/>
      </c>
      <c r="Z5837" s="4">
        <f>IF(COUNT($M5837:$N5837)=0,"データ無",IF($Y5837&gt;=スコアリング基準!$B$30,"S",IF($Y5837&gt;=スコアリング基準!$B$31,"A",IF($Y5837&gt;=スコアリング基準!$B$32,"B","C"))))</f>
        <v/>
      </c>
      <c r="AA5837">
        <f>IFERROR(INDEX(実績DB!$I$3:$I$104,MATCH($B5837&amp;$C5837,実績DB!$J$3:$J$104,0)),"")</f>
        <v/>
      </c>
    </row>
    <row r="5838">
      <c r="A5838" t="n">
        <v>5836</v>
      </c>
      <c r="B5838" t="inlineStr">
        <is>
          <t>九州</t>
        </is>
      </c>
      <c r="C5838" t="inlineStr">
        <is>
          <t>元石変電所</t>
        </is>
      </c>
      <c r="E5838" t="n">
        <v>66</v>
      </c>
      <c r="F5838" t="n">
        <v>6</v>
      </c>
      <c r="G5838" s="3" t="n">
        <v>33.44252</v>
      </c>
      <c r="H5838" s="3" t="n">
        <v>129.978605</v>
      </c>
      <c r="I5838" t="inlineStr">
        <is>
          <t>Google Places(名称一致)</t>
        </is>
      </c>
      <c r="J5838" t="n">
        <v>38</v>
      </c>
      <c r="K5838" t="n">
        <v>38</v>
      </c>
      <c r="L5838" t="n">
        <v>-19</v>
      </c>
      <c r="M5838" t="n">
        <v>19</v>
      </c>
      <c r="N5838" t="n">
        <v>0</v>
      </c>
      <c r="O5838" t="inlineStr">
        <is>
          <t>不可 #4</t>
        </is>
      </c>
      <c r="P5838" t="inlineStr">
        <is>
          <t>有り</t>
        </is>
      </c>
      <c r="R5838" s="4">
        <f>IF(COUNT($M5838:$N5838)=0,"",IF(AND(IF($N5838&lt;&gt;"",$N5838,$M5838)&lt;=0,$O5838&lt;&gt;"可"),"警告",""))</f>
        <v/>
      </c>
      <c r="S5838" s="4">
        <f>IF(COUNT($M5838:$N5838)=0,0,IF(IF($N5838&lt;&gt;"",$N5838,$M5838)&gt;=スコアリング基準!$B$20,スコアリング基準!$C$20,IF(IF($N5838&lt;&gt;"",$N5838,$M5838)&gt;=スコアリング基準!$B$21,スコアリング基準!$C$21,IF(IF($N5838&lt;&gt;"",$N5838,$M5838)&gt;0,スコアリング基準!$C$22,0))))</f>
        <v/>
      </c>
      <c r="T5838" s="4">
        <f>IF($O5838="可",スコアリング基準!$C$23,0)</f>
        <v/>
      </c>
      <c r="U5838" s="4">
        <f>IF(OR(COUNT($K5838:$L5838)&lt;2,$K5838=0),0,IF(ABS($L5838)/$K5838&lt;=スコアリング基準!$B$24,スコアリング基準!$C$24,IF(ABS($L5838)/$K5838&lt;=スコアリング基準!$B$25,スコアリング基準!$C$25,IF(ABS($L5838)/$K5838&lt;=スコアリング基準!$B$26,スコアリング基準!$C$26,0))))</f>
        <v/>
      </c>
      <c r="V5838" s="4">
        <f>IF($P5838="なし",スコアリング基準!$C$27,0)</f>
        <v/>
      </c>
      <c r="W5838" s="4">
        <f>IF($F5838="",0,IF(ISNUMBER($F5838),IF($F5838&lt;=スコアリング基準!$B$28,スコアリング基準!$C$28,スコアリング基準!$C$29),0))</f>
        <v/>
      </c>
      <c r="X5838" s="4">
        <f>IFERROR(VLOOKUP($B5838,スコアリング基準!$A$36:$B$46,2,FALSE),0)</f>
        <v/>
      </c>
      <c r="Y5838" s="4">
        <f>SUM($S5838:$X5838)</f>
        <v/>
      </c>
      <c r="Z5838" s="4">
        <f>IF(COUNT($M5838:$N5838)=0,"データ無",IF($Y5838&gt;=スコアリング基準!$B$30,"S",IF($Y5838&gt;=スコアリング基準!$B$31,"A",IF($Y5838&gt;=スコアリング基準!$B$32,"B","C"))))</f>
        <v/>
      </c>
      <c r="AA5838">
        <f>IFERROR(INDEX(実績DB!$I$3:$I$104,MATCH($B5838&amp;$C5838,実績DB!$J$3:$J$104,0)),"")</f>
        <v/>
      </c>
    </row>
    <row r="5839">
      <c r="A5839" t="n">
        <v>5837</v>
      </c>
      <c r="B5839" t="inlineStr">
        <is>
          <t>九州</t>
        </is>
      </c>
      <c r="C5839" t="inlineStr">
        <is>
          <t>八女変電所</t>
        </is>
      </c>
      <c r="E5839" t="n">
        <v>66</v>
      </c>
      <c r="F5839" t="n">
        <v>6</v>
      </c>
      <c r="G5839" s="3" t="n">
        <v>33.223234</v>
      </c>
      <c r="H5839" s="3" t="n">
        <v>130.556926</v>
      </c>
      <c r="I5839" t="inlineStr">
        <is>
          <t>Google Places(名称一致)</t>
        </is>
      </c>
      <c r="J5839" t="n">
        <v>57</v>
      </c>
      <c r="K5839" t="n">
        <v>57</v>
      </c>
      <c r="L5839" t="n">
        <v>-44</v>
      </c>
      <c r="M5839" t="n">
        <v>11</v>
      </c>
      <c r="N5839" t="n">
        <v>11</v>
      </c>
      <c r="O5839" t="inlineStr">
        <is>
          <t>不可 #4</t>
        </is>
      </c>
      <c r="P5839" t="inlineStr">
        <is>
          <t>なし</t>
        </is>
      </c>
      <c r="R5839" s="4">
        <f>IF(COUNT($M5839:$N5839)=0,"",IF(AND(IF($N5839&lt;&gt;"",$N5839,$M5839)&lt;=0,$O5839&lt;&gt;"可"),"警告",""))</f>
        <v/>
      </c>
      <c r="S5839" s="4">
        <f>IF(COUNT($M5839:$N5839)=0,0,IF(IF($N5839&lt;&gt;"",$N5839,$M5839)&gt;=スコアリング基準!$B$20,スコアリング基準!$C$20,IF(IF($N5839&lt;&gt;"",$N5839,$M5839)&gt;=スコアリング基準!$B$21,スコアリング基準!$C$21,IF(IF($N5839&lt;&gt;"",$N5839,$M5839)&gt;0,スコアリング基準!$C$22,0))))</f>
        <v/>
      </c>
      <c r="T5839" s="4">
        <f>IF($O5839="可",スコアリング基準!$C$23,0)</f>
        <v/>
      </c>
      <c r="U5839" s="4">
        <f>IF(OR(COUNT($K5839:$L5839)&lt;2,$K5839=0),0,IF(ABS($L5839)/$K5839&lt;=スコアリング基準!$B$24,スコアリング基準!$C$24,IF(ABS($L5839)/$K5839&lt;=スコアリング基準!$B$25,スコアリング基準!$C$25,IF(ABS($L5839)/$K5839&lt;=スコアリング基準!$B$26,スコアリング基準!$C$26,0))))</f>
        <v/>
      </c>
      <c r="V5839" s="4">
        <f>IF($P5839="なし",スコアリング基準!$C$27,0)</f>
        <v/>
      </c>
      <c r="W5839" s="4">
        <f>IF($F5839="",0,IF(ISNUMBER($F5839),IF($F5839&lt;=スコアリング基準!$B$28,スコアリング基準!$C$28,スコアリング基準!$C$29),0))</f>
        <v/>
      </c>
      <c r="X5839" s="4">
        <f>IFERROR(VLOOKUP($B5839,スコアリング基準!$A$36:$B$46,2,FALSE),0)</f>
        <v/>
      </c>
      <c r="Y5839" s="4">
        <f>SUM($S5839:$X5839)</f>
        <v/>
      </c>
      <c r="Z5839" s="4">
        <f>IF(COUNT($M5839:$N5839)=0,"データ無",IF($Y5839&gt;=スコアリング基準!$B$30,"S",IF($Y5839&gt;=スコアリング基準!$B$31,"A",IF($Y5839&gt;=スコアリング基準!$B$32,"B","C"))))</f>
        <v/>
      </c>
      <c r="AA5839">
        <f>IFERROR(INDEX(実績DB!$I$3:$I$104,MATCH($B5839&amp;$C5839,実績DB!$J$3:$J$104,0)),"")</f>
        <v/>
      </c>
    </row>
    <row r="5840">
      <c r="A5840" t="n">
        <v>5838</v>
      </c>
      <c r="B5840" t="inlineStr">
        <is>
          <t>九州</t>
        </is>
      </c>
      <c r="C5840" t="inlineStr">
        <is>
          <t>前原変電所</t>
        </is>
      </c>
      <c r="E5840" t="n">
        <v>66</v>
      </c>
      <c r="F5840" t="n">
        <v>6</v>
      </c>
      <c r="G5840" s="3" t="n">
        <v>33.558735</v>
      </c>
      <c r="H5840" s="3" t="n">
        <v>130.205652</v>
      </c>
      <c r="I5840" t="inlineStr">
        <is>
          <t>Google Places(名称一致)</t>
        </is>
      </c>
      <c r="J5840" t="n">
        <v>57</v>
      </c>
      <c r="K5840" t="n">
        <v>57</v>
      </c>
      <c r="L5840" t="n">
        <v>-46</v>
      </c>
      <c r="M5840" t="n">
        <v>11</v>
      </c>
      <c r="N5840" t="n">
        <v>11</v>
      </c>
      <c r="O5840" t="inlineStr">
        <is>
          <t>不可 #4</t>
        </is>
      </c>
      <c r="P5840" t="inlineStr">
        <is>
          <t>なし</t>
        </is>
      </c>
      <c r="R5840" s="4">
        <f>IF(COUNT($M5840:$N5840)=0,"",IF(AND(IF($N5840&lt;&gt;"",$N5840,$M5840)&lt;=0,$O5840&lt;&gt;"可"),"警告",""))</f>
        <v/>
      </c>
      <c r="S5840" s="4">
        <f>IF(COUNT($M5840:$N5840)=0,0,IF(IF($N5840&lt;&gt;"",$N5840,$M5840)&gt;=スコアリング基準!$B$20,スコアリング基準!$C$20,IF(IF($N5840&lt;&gt;"",$N5840,$M5840)&gt;=スコアリング基準!$B$21,スコアリング基準!$C$21,IF(IF($N5840&lt;&gt;"",$N5840,$M5840)&gt;0,スコアリング基準!$C$22,0))))</f>
        <v/>
      </c>
      <c r="T5840" s="4">
        <f>IF($O5840="可",スコアリング基準!$C$23,0)</f>
        <v/>
      </c>
      <c r="U5840" s="4">
        <f>IF(OR(COUNT($K5840:$L5840)&lt;2,$K5840=0),0,IF(ABS($L5840)/$K5840&lt;=スコアリング基準!$B$24,スコアリング基準!$C$24,IF(ABS($L5840)/$K5840&lt;=スコアリング基準!$B$25,スコアリング基準!$C$25,IF(ABS($L5840)/$K5840&lt;=スコアリング基準!$B$26,スコアリング基準!$C$26,0))))</f>
        <v/>
      </c>
      <c r="V5840" s="4">
        <f>IF($P5840="なし",スコアリング基準!$C$27,0)</f>
        <v/>
      </c>
      <c r="W5840" s="4">
        <f>IF($F5840="",0,IF(ISNUMBER($F5840),IF($F5840&lt;=スコアリング基準!$B$28,スコアリング基準!$C$28,スコアリング基準!$C$29),0))</f>
        <v/>
      </c>
      <c r="X5840" s="4">
        <f>IFERROR(VLOOKUP($B5840,スコアリング基準!$A$36:$B$46,2,FALSE),0)</f>
        <v/>
      </c>
      <c r="Y5840" s="4">
        <f>SUM($S5840:$X5840)</f>
        <v/>
      </c>
      <c r="Z5840" s="4">
        <f>IF(COUNT($M5840:$N5840)=0,"データ無",IF($Y5840&gt;=スコアリング基準!$B$30,"S",IF($Y5840&gt;=スコアリング基準!$B$31,"A",IF($Y5840&gt;=スコアリング基準!$B$32,"B","C"))))</f>
        <v/>
      </c>
      <c r="AA5840">
        <f>IFERROR(INDEX(実績DB!$I$3:$I$104,MATCH($B5840&amp;$C5840,実績DB!$J$3:$J$104,0)),"")</f>
        <v/>
      </c>
    </row>
    <row r="5841">
      <c r="A5841" t="n">
        <v>5839</v>
      </c>
      <c r="B5841" t="inlineStr">
        <is>
          <t>九州</t>
        </is>
      </c>
      <c r="C5841" t="inlineStr">
        <is>
          <t>加世田変電所</t>
        </is>
      </c>
      <c r="E5841" t="n">
        <v>66</v>
      </c>
      <c r="F5841" t="n">
        <v>6</v>
      </c>
      <c r="G5841" s="3" t="n">
        <v>31.42763</v>
      </c>
      <c r="H5841" s="3" t="n">
        <v>130.32034</v>
      </c>
      <c r="I5841" t="inlineStr">
        <is>
          <t>OSM実測(名称一致)</t>
        </is>
      </c>
      <c r="J5841" t="n">
        <v>38</v>
      </c>
      <c r="K5841" t="n">
        <v>38</v>
      </c>
      <c r="L5841" t="n">
        <v>-38</v>
      </c>
      <c r="M5841" t="n">
        <v>0</v>
      </c>
      <c r="N5841" t="n">
        <v>0</v>
      </c>
      <c r="O5841" t="inlineStr">
        <is>
          <t>不可 #4</t>
        </is>
      </c>
      <c r="P5841" t="inlineStr">
        <is>
          <t>有り</t>
        </is>
      </c>
      <c r="R5841" s="4">
        <f>IF(COUNT($M5841:$N5841)=0,"",IF(AND(IF($N5841&lt;&gt;"",$N5841,$M5841)&lt;=0,$O5841&lt;&gt;"可"),"警告",""))</f>
        <v/>
      </c>
      <c r="S5841" s="4">
        <f>IF(COUNT($M5841:$N5841)=0,0,IF(IF($N5841&lt;&gt;"",$N5841,$M5841)&gt;=スコアリング基準!$B$20,スコアリング基準!$C$20,IF(IF($N5841&lt;&gt;"",$N5841,$M5841)&gt;=スコアリング基準!$B$21,スコアリング基準!$C$21,IF(IF($N5841&lt;&gt;"",$N5841,$M5841)&gt;0,スコアリング基準!$C$22,0))))</f>
        <v/>
      </c>
      <c r="T5841" s="4">
        <f>IF($O5841="可",スコアリング基準!$C$23,0)</f>
        <v/>
      </c>
      <c r="U5841" s="4">
        <f>IF(OR(COUNT($K5841:$L5841)&lt;2,$K5841=0),0,IF(ABS($L5841)/$K5841&lt;=スコアリング基準!$B$24,スコアリング基準!$C$24,IF(ABS($L5841)/$K5841&lt;=スコアリング基準!$B$25,スコアリング基準!$C$25,IF(ABS($L5841)/$K5841&lt;=スコアリング基準!$B$26,スコアリング基準!$C$26,0))))</f>
        <v/>
      </c>
      <c r="V5841" s="4">
        <f>IF($P5841="なし",スコアリング基準!$C$27,0)</f>
        <v/>
      </c>
      <c r="W5841" s="4">
        <f>IF($F5841="",0,IF(ISNUMBER($F5841),IF($F5841&lt;=スコアリング基準!$B$28,スコアリング基準!$C$28,スコアリング基準!$C$29),0))</f>
        <v/>
      </c>
      <c r="X5841" s="4">
        <f>IFERROR(VLOOKUP($B5841,スコアリング基準!$A$36:$B$46,2,FALSE),0)</f>
        <v/>
      </c>
      <c r="Y5841" s="4">
        <f>SUM($S5841:$X5841)</f>
        <v/>
      </c>
      <c r="Z5841" s="4">
        <f>IF(COUNT($M5841:$N5841)=0,"データ無",IF($Y5841&gt;=スコアリング基準!$B$30,"S",IF($Y5841&gt;=スコアリング基準!$B$31,"A",IF($Y5841&gt;=スコアリング基準!$B$32,"B","C"))))</f>
        <v/>
      </c>
      <c r="AA5841">
        <f>IFERROR(INDEX(実績DB!$I$3:$I$104,MATCH($B5841&amp;$C5841,実績DB!$J$3:$J$104,0)),"")</f>
        <v/>
      </c>
    </row>
    <row r="5842">
      <c r="A5842" t="n">
        <v>5840</v>
      </c>
      <c r="B5842" t="inlineStr">
        <is>
          <t>九州</t>
        </is>
      </c>
      <c r="C5842" t="inlineStr">
        <is>
          <t>加来変電所</t>
        </is>
      </c>
      <c r="E5842" t="n">
        <v>66</v>
      </c>
      <c r="F5842" t="n">
        <v>22</v>
      </c>
      <c r="G5842" s="3" t="n">
        <v>33.55295</v>
      </c>
      <c r="H5842" s="3" t="n">
        <v>131.212052</v>
      </c>
      <c r="I5842" t="inlineStr">
        <is>
          <t>Google Places(名称一致)</t>
        </is>
      </c>
      <c r="J5842" t="n">
        <v>38</v>
      </c>
      <c r="K5842" t="n">
        <v>38</v>
      </c>
      <c r="L5842" t="n">
        <v>-27</v>
      </c>
      <c r="M5842" t="n">
        <v>11</v>
      </c>
      <c r="N5842" t="n">
        <v>0</v>
      </c>
      <c r="O5842" t="inlineStr">
        <is>
          <t>不可 #4</t>
        </is>
      </c>
      <c r="P5842" t="inlineStr">
        <is>
          <t>有り</t>
        </is>
      </c>
      <c r="R5842" s="4">
        <f>IF(COUNT($M5842:$N5842)=0,"",IF(AND(IF($N5842&lt;&gt;"",$N5842,$M5842)&lt;=0,$O5842&lt;&gt;"可"),"警告",""))</f>
        <v/>
      </c>
      <c r="S5842" s="4">
        <f>IF(COUNT($M5842:$N5842)=0,0,IF(IF($N5842&lt;&gt;"",$N5842,$M5842)&gt;=スコアリング基準!$B$20,スコアリング基準!$C$20,IF(IF($N5842&lt;&gt;"",$N5842,$M5842)&gt;=スコアリング基準!$B$21,スコアリング基準!$C$21,IF(IF($N5842&lt;&gt;"",$N5842,$M5842)&gt;0,スコアリング基準!$C$22,0))))</f>
        <v/>
      </c>
      <c r="T5842" s="4">
        <f>IF($O5842="可",スコアリング基準!$C$23,0)</f>
        <v/>
      </c>
      <c r="U5842" s="4">
        <f>IF(OR(COUNT($K5842:$L5842)&lt;2,$K5842=0),0,IF(ABS($L5842)/$K5842&lt;=スコアリング基準!$B$24,スコアリング基準!$C$24,IF(ABS($L5842)/$K5842&lt;=スコアリング基準!$B$25,スコアリング基準!$C$25,IF(ABS($L5842)/$K5842&lt;=スコアリング基準!$B$26,スコアリング基準!$C$26,0))))</f>
        <v/>
      </c>
      <c r="V5842" s="4">
        <f>IF($P5842="なし",スコアリング基準!$C$27,0)</f>
        <v/>
      </c>
      <c r="W5842" s="4">
        <f>IF($F5842="",0,IF(ISNUMBER($F5842),IF($F5842&lt;=スコアリング基準!$B$28,スコアリング基準!$C$28,スコアリング基準!$C$29),0))</f>
        <v/>
      </c>
      <c r="X5842" s="4">
        <f>IFERROR(VLOOKUP($B5842,スコアリング基準!$A$36:$B$46,2,FALSE),0)</f>
        <v/>
      </c>
      <c r="Y5842" s="4">
        <f>SUM($S5842:$X5842)</f>
        <v/>
      </c>
      <c r="Z5842" s="4">
        <f>IF(COUNT($M5842:$N5842)=0,"データ無",IF($Y5842&gt;=スコアリング基準!$B$30,"S",IF($Y5842&gt;=スコアリング基準!$B$31,"A",IF($Y5842&gt;=スコアリング基準!$B$32,"B","C"))))</f>
        <v/>
      </c>
      <c r="AA5842">
        <f>IFERROR(INDEX(実績DB!$I$3:$I$104,MATCH($B5842&amp;$C5842,実績DB!$J$3:$J$104,0)),"")</f>
        <v/>
      </c>
    </row>
    <row r="5843">
      <c r="A5843" t="n">
        <v>5841</v>
      </c>
      <c r="B5843" t="inlineStr">
        <is>
          <t>九州</t>
        </is>
      </c>
      <c r="C5843" t="inlineStr">
        <is>
          <t>千代変電所</t>
        </is>
      </c>
      <c r="E5843" t="n">
        <v>66</v>
      </c>
      <c r="F5843" t="n">
        <v>6</v>
      </c>
      <c r="G5843" s="3" t="n">
        <v>33.60179</v>
      </c>
      <c r="H5843" s="3" t="n">
        <v>130.41855</v>
      </c>
      <c r="I5843" t="inlineStr">
        <is>
          <t>OSM実測(名称一致)</t>
        </is>
      </c>
      <c r="J5843" t="n">
        <v>57</v>
      </c>
      <c r="K5843" t="n">
        <v>57</v>
      </c>
      <c r="L5843" t="n">
        <v>-29</v>
      </c>
      <c r="M5843" t="n">
        <v>28</v>
      </c>
      <c r="N5843" t="n">
        <v>28</v>
      </c>
      <c r="O5843" t="inlineStr">
        <is>
          <t>不可 #4</t>
        </is>
      </c>
      <c r="P5843" t="inlineStr">
        <is>
          <t>なし</t>
        </is>
      </c>
      <c r="R5843" s="4">
        <f>IF(COUNT($M5843:$N5843)=0,"",IF(AND(IF($N5843&lt;&gt;"",$N5843,$M5843)&lt;=0,$O5843&lt;&gt;"可"),"警告",""))</f>
        <v/>
      </c>
      <c r="S5843" s="4">
        <f>IF(COUNT($M5843:$N5843)=0,0,IF(IF($N5843&lt;&gt;"",$N5843,$M5843)&gt;=スコアリング基準!$B$20,スコアリング基準!$C$20,IF(IF($N5843&lt;&gt;"",$N5843,$M5843)&gt;=スコアリング基準!$B$21,スコアリング基準!$C$21,IF(IF($N5843&lt;&gt;"",$N5843,$M5843)&gt;0,スコアリング基準!$C$22,0))))</f>
        <v/>
      </c>
      <c r="T5843" s="4">
        <f>IF($O5843="可",スコアリング基準!$C$23,0)</f>
        <v/>
      </c>
      <c r="U5843" s="4">
        <f>IF(OR(COUNT($K5843:$L5843)&lt;2,$K5843=0),0,IF(ABS($L5843)/$K5843&lt;=スコアリング基準!$B$24,スコアリング基準!$C$24,IF(ABS($L5843)/$K5843&lt;=スコアリング基準!$B$25,スコアリング基準!$C$25,IF(ABS($L5843)/$K5843&lt;=スコアリング基準!$B$26,スコアリング基準!$C$26,0))))</f>
        <v/>
      </c>
      <c r="V5843" s="4">
        <f>IF($P5843="なし",スコアリング基準!$C$27,0)</f>
        <v/>
      </c>
      <c r="W5843" s="4">
        <f>IF($F5843="",0,IF(ISNUMBER($F5843),IF($F5843&lt;=スコアリング基準!$B$28,スコアリング基準!$C$28,スコアリング基準!$C$29),0))</f>
        <v/>
      </c>
      <c r="X5843" s="4">
        <f>IFERROR(VLOOKUP($B5843,スコアリング基準!$A$36:$B$46,2,FALSE),0)</f>
        <v/>
      </c>
      <c r="Y5843" s="4">
        <f>SUM($S5843:$X5843)</f>
        <v/>
      </c>
      <c r="Z5843" s="4">
        <f>IF(COUNT($M5843:$N5843)=0,"データ無",IF($Y5843&gt;=スコアリング基準!$B$30,"S",IF($Y5843&gt;=スコアリング基準!$B$31,"A",IF($Y5843&gt;=スコアリング基準!$B$32,"B","C"))))</f>
        <v/>
      </c>
      <c r="AA5843">
        <f>IFERROR(INDEX(実績DB!$I$3:$I$104,MATCH($B5843&amp;$C5843,実績DB!$J$3:$J$104,0)),"")</f>
        <v/>
      </c>
    </row>
    <row r="5844">
      <c r="A5844" t="n">
        <v>5842</v>
      </c>
      <c r="B5844" t="inlineStr">
        <is>
          <t>九州</t>
        </is>
      </c>
      <c r="C5844" t="inlineStr">
        <is>
          <t>原古賀変電所</t>
        </is>
      </c>
      <c r="E5844" t="n">
        <v>66</v>
      </c>
      <c r="F5844" t="n">
        <v>6</v>
      </c>
      <c r="G5844" s="3" t="n">
        <v>33.309763</v>
      </c>
      <c r="H5844" s="3" t="n">
        <v>130.511987</v>
      </c>
      <c r="I5844" t="inlineStr">
        <is>
          <t>Google Places(名称一致)</t>
        </is>
      </c>
      <c r="J5844" t="n">
        <v>57</v>
      </c>
      <c r="K5844" t="n">
        <v>57</v>
      </c>
      <c r="L5844" t="n">
        <v>-29</v>
      </c>
      <c r="M5844" t="n">
        <v>28</v>
      </c>
      <c r="N5844" t="n">
        <v>28</v>
      </c>
      <c r="O5844" t="inlineStr">
        <is>
          <t>不可 #4</t>
        </is>
      </c>
      <c r="P5844" t="inlineStr">
        <is>
          <t>なし</t>
        </is>
      </c>
      <c r="R5844" s="4">
        <f>IF(COUNT($M5844:$N5844)=0,"",IF(AND(IF($N5844&lt;&gt;"",$N5844,$M5844)&lt;=0,$O5844&lt;&gt;"可"),"警告",""))</f>
        <v/>
      </c>
      <c r="S5844" s="4">
        <f>IF(COUNT($M5844:$N5844)=0,0,IF(IF($N5844&lt;&gt;"",$N5844,$M5844)&gt;=スコアリング基準!$B$20,スコアリング基準!$C$20,IF(IF($N5844&lt;&gt;"",$N5844,$M5844)&gt;=スコアリング基準!$B$21,スコアリング基準!$C$21,IF(IF($N5844&lt;&gt;"",$N5844,$M5844)&gt;0,スコアリング基準!$C$22,0))))</f>
        <v/>
      </c>
      <c r="T5844" s="4">
        <f>IF($O5844="可",スコアリング基準!$C$23,0)</f>
        <v/>
      </c>
      <c r="U5844" s="4">
        <f>IF(OR(COUNT($K5844:$L5844)&lt;2,$K5844=0),0,IF(ABS($L5844)/$K5844&lt;=スコアリング基準!$B$24,スコアリング基準!$C$24,IF(ABS($L5844)/$K5844&lt;=スコアリング基準!$B$25,スコアリング基準!$C$25,IF(ABS($L5844)/$K5844&lt;=スコアリング基準!$B$26,スコアリング基準!$C$26,0))))</f>
        <v/>
      </c>
      <c r="V5844" s="4">
        <f>IF($P5844="なし",スコアリング基準!$C$27,0)</f>
        <v/>
      </c>
      <c r="W5844" s="4">
        <f>IF($F5844="",0,IF(ISNUMBER($F5844),IF($F5844&lt;=スコアリング基準!$B$28,スコアリング基準!$C$28,スコアリング基準!$C$29),0))</f>
        <v/>
      </c>
      <c r="X5844" s="4">
        <f>IFERROR(VLOOKUP($B5844,スコアリング基準!$A$36:$B$46,2,FALSE),0)</f>
        <v/>
      </c>
      <c r="Y5844" s="4">
        <f>SUM($S5844:$X5844)</f>
        <v/>
      </c>
      <c r="Z5844" s="4">
        <f>IF(COUNT($M5844:$N5844)=0,"データ無",IF($Y5844&gt;=スコアリング基準!$B$30,"S",IF($Y5844&gt;=スコアリング基準!$B$31,"A",IF($Y5844&gt;=スコアリング基準!$B$32,"B","C"))))</f>
        <v/>
      </c>
      <c r="AA5844">
        <f>IFERROR(INDEX(実績DB!$I$3:$I$104,MATCH($B5844&amp;$C5844,実績DB!$J$3:$J$104,0)),"")</f>
        <v/>
      </c>
    </row>
    <row r="5845">
      <c r="A5845" t="n">
        <v>5843</v>
      </c>
      <c r="B5845" t="inlineStr">
        <is>
          <t>九州</t>
        </is>
      </c>
      <c r="C5845" t="inlineStr">
        <is>
          <t>古閑(6kV)変電所</t>
        </is>
      </c>
      <c r="E5845" t="n">
        <v>66</v>
      </c>
      <c r="F5845" t="n">
        <v>6</v>
      </c>
      <c r="G5845" s="3" t="n"/>
      <c r="H5845" s="3" t="n"/>
      <c r="I5845" t="inlineStr">
        <is>
          <t>未取得</t>
        </is>
      </c>
      <c r="J5845" t="n">
        <v>19</v>
      </c>
      <c r="K5845" t="n">
        <v>19</v>
      </c>
      <c r="L5845" t="n">
        <v>-8</v>
      </c>
      <c r="M5845" t="n">
        <v>11</v>
      </c>
      <c r="N5845" t="n">
        <v>0</v>
      </c>
      <c r="O5845" t="inlineStr">
        <is>
          <t>不可 ♯4</t>
        </is>
      </c>
      <c r="P5845" t="inlineStr">
        <is>
          <t>有り</t>
        </is>
      </c>
      <c r="R5845" s="4">
        <f>IF(COUNT($M5845:$N5845)=0,"",IF(AND(IF($N5845&lt;&gt;"",$N5845,$M5845)&lt;=0,$O5845&lt;&gt;"可"),"警告",""))</f>
        <v/>
      </c>
      <c r="S5845" s="4">
        <f>IF(COUNT($M5845:$N5845)=0,0,IF(IF($N5845&lt;&gt;"",$N5845,$M5845)&gt;=スコアリング基準!$B$20,スコアリング基準!$C$20,IF(IF($N5845&lt;&gt;"",$N5845,$M5845)&gt;=スコアリング基準!$B$21,スコアリング基準!$C$21,IF(IF($N5845&lt;&gt;"",$N5845,$M5845)&gt;0,スコアリング基準!$C$22,0))))</f>
        <v/>
      </c>
      <c r="T5845" s="4">
        <f>IF($O5845="可",スコアリング基準!$C$23,0)</f>
        <v/>
      </c>
      <c r="U5845" s="4">
        <f>IF(OR(COUNT($K5845:$L5845)&lt;2,$K5845=0),0,IF(ABS($L5845)/$K5845&lt;=スコアリング基準!$B$24,スコアリング基準!$C$24,IF(ABS($L5845)/$K5845&lt;=スコアリング基準!$B$25,スコアリング基準!$C$25,IF(ABS($L5845)/$K5845&lt;=スコアリング基準!$B$26,スコアリング基準!$C$26,0))))</f>
        <v/>
      </c>
      <c r="V5845" s="4">
        <f>IF($P5845="なし",スコアリング基準!$C$27,0)</f>
        <v/>
      </c>
      <c r="W5845" s="4">
        <f>IF($F5845="",0,IF(ISNUMBER($F5845),IF($F5845&lt;=スコアリング基準!$B$28,スコアリング基準!$C$28,スコアリング基準!$C$29),0))</f>
        <v/>
      </c>
      <c r="X5845" s="4">
        <f>IFERROR(VLOOKUP($B5845,スコアリング基準!$A$36:$B$46,2,FALSE),0)</f>
        <v/>
      </c>
      <c r="Y5845" s="4">
        <f>SUM($S5845:$X5845)</f>
        <v/>
      </c>
      <c r="Z5845" s="4">
        <f>IF(COUNT($M5845:$N5845)=0,"データ無",IF($Y5845&gt;=スコアリング基準!$B$30,"S",IF($Y5845&gt;=スコアリング基準!$B$31,"A",IF($Y5845&gt;=スコアリング基準!$B$32,"B","C"))))</f>
        <v/>
      </c>
      <c r="AA5845">
        <f>IFERROR(INDEX(実績DB!$I$3:$I$104,MATCH($B5845&amp;$C5845,実績DB!$J$3:$J$104,0)),"")</f>
        <v/>
      </c>
    </row>
    <row r="5846">
      <c r="A5846" t="n">
        <v>5844</v>
      </c>
      <c r="B5846" t="inlineStr">
        <is>
          <t>九州</t>
        </is>
      </c>
      <c r="C5846" t="inlineStr">
        <is>
          <t>吉井変電所</t>
        </is>
      </c>
      <c r="E5846" t="n">
        <v>66</v>
      </c>
      <c r="F5846" t="n">
        <v>6</v>
      </c>
      <c r="G5846" s="3" t="n">
        <v>33.268226</v>
      </c>
      <c r="H5846" s="3" t="n">
        <v>129.696267</v>
      </c>
      <c r="I5846" t="inlineStr">
        <is>
          <t>Google Places(名称一致)</t>
        </is>
      </c>
      <c r="J5846" t="n">
        <v>28</v>
      </c>
      <c r="K5846" t="n">
        <v>28</v>
      </c>
      <c r="L5846" t="n">
        <v>-28</v>
      </c>
      <c r="M5846" t="n">
        <v>0</v>
      </c>
      <c r="N5846" t="n">
        <v>0</v>
      </c>
      <c r="O5846" t="inlineStr">
        <is>
          <t>不可 #4</t>
        </is>
      </c>
      <c r="P5846" t="inlineStr">
        <is>
          <t>有り</t>
        </is>
      </c>
      <c r="R5846" s="4">
        <f>IF(COUNT($M5846:$N5846)=0,"",IF(AND(IF($N5846&lt;&gt;"",$N5846,$M5846)&lt;=0,$O5846&lt;&gt;"可"),"警告",""))</f>
        <v/>
      </c>
      <c r="S5846" s="4">
        <f>IF(COUNT($M5846:$N5846)=0,0,IF(IF($N5846&lt;&gt;"",$N5846,$M5846)&gt;=スコアリング基準!$B$20,スコアリング基準!$C$20,IF(IF($N5846&lt;&gt;"",$N5846,$M5846)&gt;=スコアリング基準!$B$21,スコアリング基準!$C$21,IF(IF($N5846&lt;&gt;"",$N5846,$M5846)&gt;0,スコアリング基準!$C$22,0))))</f>
        <v/>
      </c>
      <c r="T5846" s="4">
        <f>IF($O5846="可",スコアリング基準!$C$23,0)</f>
        <v/>
      </c>
      <c r="U5846" s="4">
        <f>IF(OR(COUNT($K5846:$L5846)&lt;2,$K5846=0),0,IF(ABS($L5846)/$K5846&lt;=スコアリング基準!$B$24,スコアリング基準!$C$24,IF(ABS($L5846)/$K5846&lt;=スコアリング基準!$B$25,スコアリング基準!$C$25,IF(ABS($L5846)/$K5846&lt;=スコアリング基準!$B$26,スコアリング基準!$C$26,0))))</f>
        <v/>
      </c>
      <c r="V5846" s="4">
        <f>IF($P5846="なし",スコアリング基準!$C$27,0)</f>
        <v/>
      </c>
      <c r="W5846" s="4">
        <f>IF($F5846="",0,IF(ISNUMBER($F5846),IF($F5846&lt;=スコアリング基準!$B$28,スコアリング基準!$C$28,スコアリング基準!$C$29),0))</f>
        <v/>
      </c>
      <c r="X5846" s="4">
        <f>IFERROR(VLOOKUP($B5846,スコアリング基準!$A$36:$B$46,2,FALSE),0)</f>
        <v/>
      </c>
      <c r="Y5846" s="4">
        <f>SUM($S5846:$X5846)</f>
        <v/>
      </c>
      <c r="Z5846" s="4">
        <f>IF(COUNT($M5846:$N5846)=0,"データ無",IF($Y5846&gt;=スコアリング基準!$B$30,"S",IF($Y5846&gt;=スコアリング基準!$B$31,"A",IF($Y5846&gt;=スコアリング基準!$B$32,"B","C"))))</f>
        <v/>
      </c>
      <c r="AA5846">
        <f>IFERROR(INDEX(実績DB!$I$3:$I$104,MATCH($B5846&amp;$C5846,実績DB!$J$3:$J$104,0)),"")</f>
        <v/>
      </c>
    </row>
    <row r="5847">
      <c r="A5847" t="n">
        <v>5845</v>
      </c>
      <c r="B5847" t="inlineStr">
        <is>
          <t>九州</t>
        </is>
      </c>
      <c r="C5847" t="inlineStr">
        <is>
          <t>名瀬変電所</t>
        </is>
      </c>
      <c r="E5847" t="n">
        <v>66</v>
      </c>
      <c r="F5847" t="n">
        <v>6</v>
      </c>
      <c r="G5847" s="3" t="n"/>
      <c r="H5847" s="3" t="n"/>
      <c r="I5847" t="inlineStr">
        <is>
          <t>未取得</t>
        </is>
      </c>
      <c r="J5847" t="n">
        <v>38</v>
      </c>
      <c r="K5847" t="n">
        <v>38</v>
      </c>
      <c r="L5847" t="n">
        <v>-19</v>
      </c>
      <c r="M5847" t="n">
        <v>19</v>
      </c>
      <c r="N5847" t="n">
        <v>19</v>
      </c>
      <c r="O5847" t="inlineStr">
        <is>
          <t>不可 #4</t>
        </is>
      </c>
      <c r="P5847" t="inlineStr">
        <is>
          <t>なし</t>
        </is>
      </c>
      <c r="R5847" s="4">
        <f>IF(COUNT($M5847:$N5847)=0,"",IF(AND(IF($N5847&lt;&gt;"",$N5847,$M5847)&lt;=0,$O5847&lt;&gt;"可"),"警告",""))</f>
        <v/>
      </c>
      <c r="S5847" s="4">
        <f>IF(COUNT($M5847:$N5847)=0,0,IF(IF($N5847&lt;&gt;"",$N5847,$M5847)&gt;=スコアリング基準!$B$20,スコアリング基準!$C$20,IF(IF($N5847&lt;&gt;"",$N5847,$M5847)&gt;=スコアリング基準!$B$21,スコアリング基準!$C$21,IF(IF($N5847&lt;&gt;"",$N5847,$M5847)&gt;0,スコアリング基準!$C$22,0))))</f>
        <v/>
      </c>
      <c r="T5847" s="4">
        <f>IF($O5847="可",スコアリング基準!$C$23,0)</f>
        <v/>
      </c>
      <c r="U5847" s="4">
        <f>IF(OR(COUNT($K5847:$L5847)&lt;2,$K5847=0),0,IF(ABS($L5847)/$K5847&lt;=スコアリング基準!$B$24,スコアリング基準!$C$24,IF(ABS($L5847)/$K5847&lt;=スコアリング基準!$B$25,スコアリング基準!$C$25,IF(ABS($L5847)/$K5847&lt;=スコアリング基準!$B$26,スコアリング基準!$C$26,0))))</f>
        <v/>
      </c>
      <c r="V5847" s="4">
        <f>IF($P5847="なし",スコアリング基準!$C$27,0)</f>
        <v/>
      </c>
      <c r="W5847" s="4">
        <f>IF($F5847="",0,IF(ISNUMBER($F5847),IF($F5847&lt;=スコアリング基準!$B$28,スコアリング基準!$C$28,スコアリング基準!$C$29),0))</f>
        <v/>
      </c>
      <c r="X5847" s="4">
        <f>IFERROR(VLOOKUP($B5847,スコアリング基準!$A$36:$B$46,2,FALSE),0)</f>
        <v/>
      </c>
      <c r="Y5847" s="4">
        <f>SUM($S5847:$X5847)</f>
        <v/>
      </c>
      <c r="Z5847" s="4">
        <f>IF(COUNT($M5847:$N5847)=0,"データ無",IF($Y5847&gt;=スコアリング基準!$B$30,"S",IF($Y5847&gt;=スコアリング基準!$B$31,"A",IF($Y5847&gt;=スコアリング基準!$B$32,"B","C"))))</f>
        <v/>
      </c>
      <c r="AA5847">
        <f>IFERROR(INDEX(実績DB!$I$3:$I$104,MATCH($B5847&amp;$C5847,実績DB!$J$3:$J$104,0)),"")</f>
        <v/>
      </c>
    </row>
    <row r="5848">
      <c r="A5848" t="n">
        <v>5846</v>
      </c>
      <c r="B5848" t="inlineStr">
        <is>
          <t>九州</t>
        </is>
      </c>
      <c r="C5848" t="inlineStr">
        <is>
          <t>向江変電所</t>
        </is>
      </c>
      <c r="E5848" t="n">
        <v>66</v>
      </c>
      <c r="F5848" t="n">
        <v>6</v>
      </c>
      <c r="G5848" s="3" t="n">
        <v>32.07341</v>
      </c>
      <c r="H5848" s="3" t="n">
        <v>130.34769</v>
      </c>
      <c r="I5848" t="inlineStr">
        <is>
          <t>OSM実測(名称一致)</t>
        </is>
      </c>
      <c r="J5848" t="n">
        <v>38</v>
      </c>
      <c r="K5848" t="n">
        <v>38</v>
      </c>
      <c r="L5848" t="n">
        <v>-38</v>
      </c>
      <c r="M5848" t="n">
        <v>0</v>
      </c>
      <c r="N5848" t="n">
        <v>0</v>
      </c>
      <c r="O5848" t="inlineStr">
        <is>
          <t>不可 #4</t>
        </is>
      </c>
      <c r="P5848" t="inlineStr">
        <is>
          <t>有り</t>
        </is>
      </c>
      <c r="R5848" s="4">
        <f>IF(COUNT($M5848:$N5848)=0,"",IF(AND(IF($N5848&lt;&gt;"",$N5848,$M5848)&lt;=0,$O5848&lt;&gt;"可"),"警告",""))</f>
        <v/>
      </c>
      <c r="S5848" s="4">
        <f>IF(COUNT($M5848:$N5848)=0,0,IF(IF($N5848&lt;&gt;"",$N5848,$M5848)&gt;=スコアリング基準!$B$20,スコアリング基準!$C$20,IF(IF($N5848&lt;&gt;"",$N5848,$M5848)&gt;=スコアリング基準!$B$21,スコアリング基準!$C$21,IF(IF($N5848&lt;&gt;"",$N5848,$M5848)&gt;0,スコアリング基準!$C$22,0))))</f>
        <v/>
      </c>
      <c r="T5848" s="4">
        <f>IF($O5848="可",スコアリング基準!$C$23,0)</f>
        <v/>
      </c>
      <c r="U5848" s="4">
        <f>IF(OR(COUNT($K5848:$L5848)&lt;2,$K5848=0),0,IF(ABS($L5848)/$K5848&lt;=スコアリング基準!$B$24,スコアリング基準!$C$24,IF(ABS($L5848)/$K5848&lt;=スコアリング基準!$B$25,スコアリング基準!$C$25,IF(ABS($L5848)/$K5848&lt;=スコアリング基準!$B$26,スコアリング基準!$C$26,0))))</f>
        <v/>
      </c>
      <c r="V5848" s="4">
        <f>IF($P5848="なし",スコアリング基準!$C$27,0)</f>
        <v/>
      </c>
      <c r="W5848" s="4">
        <f>IF($F5848="",0,IF(ISNUMBER($F5848),IF($F5848&lt;=スコアリング基準!$B$28,スコアリング基準!$C$28,スコアリング基準!$C$29),0))</f>
        <v/>
      </c>
      <c r="X5848" s="4">
        <f>IFERROR(VLOOKUP($B5848,スコアリング基準!$A$36:$B$46,2,FALSE),0)</f>
        <v/>
      </c>
      <c r="Y5848" s="4">
        <f>SUM($S5848:$X5848)</f>
        <v/>
      </c>
      <c r="Z5848" s="4">
        <f>IF(COUNT($M5848:$N5848)=0,"データ無",IF($Y5848&gt;=スコアリング基準!$B$30,"S",IF($Y5848&gt;=スコアリング基準!$B$31,"A",IF($Y5848&gt;=スコアリング基準!$B$32,"B","C"))))</f>
        <v/>
      </c>
      <c r="AA5848">
        <f>IFERROR(INDEX(実績DB!$I$3:$I$104,MATCH($B5848&amp;$C5848,実績DB!$J$3:$J$104,0)),"")</f>
        <v/>
      </c>
    </row>
    <row r="5849">
      <c r="A5849" t="n">
        <v>5847</v>
      </c>
      <c r="B5849" t="inlineStr">
        <is>
          <t>九州</t>
        </is>
      </c>
      <c r="C5849" t="inlineStr">
        <is>
          <t>周船寺変電所</t>
        </is>
      </c>
      <c r="E5849" t="n">
        <v>66</v>
      </c>
      <c r="F5849" t="n">
        <v>6</v>
      </c>
      <c r="G5849" s="3" t="n">
        <v>33.567407</v>
      </c>
      <c r="H5849" s="3" t="n">
        <v>130.242187</v>
      </c>
      <c r="I5849" t="inlineStr">
        <is>
          <t>Google Places(名称一致)</t>
        </is>
      </c>
      <c r="J5849" t="n">
        <v>57</v>
      </c>
      <c r="K5849" t="n">
        <v>57</v>
      </c>
      <c r="L5849" t="n">
        <v>-39</v>
      </c>
      <c r="M5849" t="n">
        <v>17</v>
      </c>
      <c r="N5849" t="n">
        <v>17</v>
      </c>
      <c r="O5849" t="inlineStr">
        <is>
          <t>不可 #4</t>
        </is>
      </c>
      <c r="P5849" t="inlineStr">
        <is>
          <t>なし</t>
        </is>
      </c>
      <c r="R5849" s="4">
        <f>IF(COUNT($M5849:$N5849)=0,"",IF(AND(IF($N5849&lt;&gt;"",$N5849,$M5849)&lt;=0,$O5849&lt;&gt;"可"),"警告",""))</f>
        <v/>
      </c>
      <c r="S5849" s="4">
        <f>IF(COUNT($M5849:$N5849)=0,0,IF(IF($N5849&lt;&gt;"",$N5849,$M5849)&gt;=スコアリング基準!$B$20,スコアリング基準!$C$20,IF(IF($N5849&lt;&gt;"",$N5849,$M5849)&gt;=スコアリング基準!$B$21,スコアリング基準!$C$21,IF(IF($N5849&lt;&gt;"",$N5849,$M5849)&gt;0,スコアリング基準!$C$22,0))))</f>
        <v/>
      </c>
      <c r="T5849" s="4">
        <f>IF($O5849="可",スコアリング基準!$C$23,0)</f>
        <v/>
      </c>
      <c r="U5849" s="4">
        <f>IF(OR(COUNT($K5849:$L5849)&lt;2,$K5849=0),0,IF(ABS($L5849)/$K5849&lt;=スコアリング基準!$B$24,スコアリング基準!$C$24,IF(ABS($L5849)/$K5849&lt;=スコアリング基準!$B$25,スコアリング基準!$C$25,IF(ABS($L5849)/$K5849&lt;=スコアリング基準!$B$26,スコアリング基準!$C$26,0))))</f>
        <v/>
      </c>
      <c r="V5849" s="4">
        <f>IF($P5849="なし",スコアリング基準!$C$27,0)</f>
        <v/>
      </c>
      <c r="W5849" s="4">
        <f>IF($F5849="",0,IF(ISNUMBER($F5849),IF($F5849&lt;=スコアリング基準!$B$28,スコアリング基準!$C$28,スコアリング基準!$C$29),0))</f>
        <v/>
      </c>
      <c r="X5849" s="4">
        <f>IFERROR(VLOOKUP($B5849,スコアリング基準!$A$36:$B$46,2,FALSE),0)</f>
        <v/>
      </c>
      <c r="Y5849" s="4">
        <f>SUM($S5849:$X5849)</f>
        <v/>
      </c>
      <c r="Z5849" s="4">
        <f>IF(COUNT($M5849:$N5849)=0,"データ無",IF($Y5849&gt;=スコアリング基準!$B$30,"S",IF($Y5849&gt;=スコアリング基準!$B$31,"A",IF($Y5849&gt;=スコアリング基準!$B$32,"B","C"))))</f>
        <v/>
      </c>
      <c r="AA5849">
        <f>IFERROR(INDEX(実績DB!$I$3:$I$104,MATCH($B5849&amp;$C5849,実績DB!$J$3:$J$104,0)),"")</f>
        <v/>
      </c>
    </row>
    <row r="5850">
      <c r="A5850" t="n">
        <v>5848</v>
      </c>
      <c r="B5850" t="inlineStr">
        <is>
          <t>九州</t>
        </is>
      </c>
      <c r="C5850" t="inlineStr">
        <is>
          <t>国分変電所</t>
        </is>
      </c>
      <c r="E5850" t="n">
        <v>66</v>
      </c>
      <c r="F5850" t="n">
        <v>6</v>
      </c>
      <c r="G5850" s="3" t="n">
        <v>31.7376</v>
      </c>
      <c r="H5850" s="3" t="n">
        <v>130.76658</v>
      </c>
      <c r="I5850" t="inlineStr">
        <is>
          <t>OSM実測(名称一致)</t>
        </is>
      </c>
      <c r="J5850" t="n">
        <v>71</v>
      </c>
      <c r="K5850" t="n">
        <v>71</v>
      </c>
      <c r="L5850" t="n">
        <v>-70</v>
      </c>
      <c r="M5850" t="n">
        <v>1</v>
      </c>
      <c r="N5850" t="n">
        <v>0</v>
      </c>
      <c r="O5850" t="inlineStr">
        <is>
          <t>不可 #4</t>
        </is>
      </c>
      <c r="P5850" t="inlineStr">
        <is>
          <t>有り</t>
        </is>
      </c>
      <c r="R5850" s="4">
        <f>IF(COUNT($M5850:$N5850)=0,"",IF(AND(IF($N5850&lt;&gt;"",$N5850,$M5850)&lt;=0,$O5850&lt;&gt;"可"),"警告",""))</f>
        <v/>
      </c>
      <c r="S5850" s="4">
        <f>IF(COUNT($M5850:$N5850)=0,0,IF(IF($N5850&lt;&gt;"",$N5850,$M5850)&gt;=スコアリング基準!$B$20,スコアリング基準!$C$20,IF(IF($N5850&lt;&gt;"",$N5850,$M5850)&gt;=スコアリング基準!$B$21,スコアリング基準!$C$21,IF(IF($N5850&lt;&gt;"",$N5850,$M5850)&gt;0,スコアリング基準!$C$22,0))))</f>
        <v/>
      </c>
      <c r="T5850" s="4">
        <f>IF($O5850="可",スコアリング基準!$C$23,0)</f>
        <v/>
      </c>
      <c r="U5850" s="4">
        <f>IF(OR(COUNT($K5850:$L5850)&lt;2,$K5850=0),0,IF(ABS($L5850)/$K5850&lt;=スコアリング基準!$B$24,スコアリング基準!$C$24,IF(ABS($L5850)/$K5850&lt;=スコアリング基準!$B$25,スコアリング基準!$C$25,IF(ABS($L5850)/$K5850&lt;=スコアリング基準!$B$26,スコアリング基準!$C$26,0))))</f>
        <v/>
      </c>
      <c r="V5850" s="4">
        <f>IF($P5850="なし",スコアリング基準!$C$27,0)</f>
        <v/>
      </c>
      <c r="W5850" s="4">
        <f>IF($F5850="",0,IF(ISNUMBER($F5850),IF($F5850&lt;=スコアリング基準!$B$28,スコアリング基準!$C$28,スコアリング基準!$C$29),0))</f>
        <v/>
      </c>
      <c r="X5850" s="4">
        <f>IFERROR(VLOOKUP($B5850,スコアリング基準!$A$36:$B$46,2,FALSE),0)</f>
        <v/>
      </c>
      <c r="Y5850" s="4">
        <f>SUM($S5850:$X5850)</f>
        <v/>
      </c>
      <c r="Z5850" s="4">
        <f>IF(COUNT($M5850:$N5850)=0,"データ無",IF($Y5850&gt;=スコアリング基準!$B$30,"S",IF($Y5850&gt;=スコアリング基準!$B$31,"A",IF($Y5850&gt;=スコアリング基準!$B$32,"B","C"))))</f>
        <v/>
      </c>
      <c r="AA5850">
        <f>IFERROR(INDEX(実績DB!$I$3:$I$104,MATCH($B5850&amp;$C5850,実績DB!$J$3:$J$104,0)),"")</f>
        <v/>
      </c>
    </row>
    <row r="5851">
      <c r="A5851" t="n">
        <v>5849</v>
      </c>
      <c r="B5851" t="inlineStr">
        <is>
          <t>九州</t>
        </is>
      </c>
      <c r="C5851" t="inlineStr">
        <is>
          <t>堅粕変電所</t>
        </is>
      </c>
      <c r="E5851" t="n">
        <v>66</v>
      </c>
      <c r="F5851" t="n">
        <v>6</v>
      </c>
      <c r="G5851" s="3" t="n">
        <v>33.59109</v>
      </c>
      <c r="H5851" s="3" t="n">
        <v>130.42556</v>
      </c>
      <c r="I5851" t="inlineStr">
        <is>
          <t>OSM実測(名称一致)</t>
        </is>
      </c>
      <c r="J5851" t="n">
        <v>57</v>
      </c>
      <c r="K5851" t="n">
        <v>57</v>
      </c>
      <c r="L5851" t="n">
        <v>-29</v>
      </c>
      <c r="M5851" t="n">
        <v>28</v>
      </c>
      <c r="N5851" t="n">
        <v>28</v>
      </c>
      <c r="O5851" t="inlineStr">
        <is>
          <t>不可 #4</t>
        </is>
      </c>
      <c r="P5851" t="inlineStr">
        <is>
          <t>なし</t>
        </is>
      </c>
      <c r="R5851" s="4">
        <f>IF(COUNT($M5851:$N5851)=0,"",IF(AND(IF($N5851&lt;&gt;"",$N5851,$M5851)&lt;=0,$O5851&lt;&gt;"可"),"警告",""))</f>
        <v/>
      </c>
      <c r="S5851" s="4">
        <f>IF(COUNT($M5851:$N5851)=0,0,IF(IF($N5851&lt;&gt;"",$N5851,$M5851)&gt;=スコアリング基準!$B$20,スコアリング基準!$C$20,IF(IF($N5851&lt;&gt;"",$N5851,$M5851)&gt;=スコアリング基準!$B$21,スコアリング基準!$C$21,IF(IF($N5851&lt;&gt;"",$N5851,$M5851)&gt;0,スコアリング基準!$C$22,0))))</f>
        <v/>
      </c>
      <c r="T5851" s="4">
        <f>IF($O5851="可",スコアリング基準!$C$23,0)</f>
        <v/>
      </c>
      <c r="U5851" s="4">
        <f>IF(OR(COUNT($K5851:$L5851)&lt;2,$K5851=0),0,IF(ABS($L5851)/$K5851&lt;=スコアリング基準!$B$24,スコアリング基準!$C$24,IF(ABS($L5851)/$K5851&lt;=スコアリング基準!$B$25,スコアリング基準!$C$25,IF(ABS($L5851)/$K5851&lt;=スコアリング基準!$B$26,スコアリング基準!$C$26,0))))</f>
        <v/>
      </c>
      <c r="V5851" s="4">
        <f>IF($P5851="なし",スコアリング基準!$C$27,0)</f>
        <v/>
      </c>
      <c r="W5851" s="4">
        <f>IF($F5851="",0,IF(ISNUMBER($F5851),IF($F5851&lt;=スコアリング基準!$B$28,スコアリング基準!$C$28,スコアリング基準!$C$29),0))</f>
        <v/>
      </c>
      <c r="X5851" s="4">
        <f>IFERROR(VLOOKUP($B5851,スコアリング基準!$A$36:$B$46,2,FALSE),0)</f>
        <v/>
      </c>
      <c r="Y5851" s="4">
        <f>SUM($S5851:$X5851)</f>
        <v/>
      </c>
      <c r="Z5851" s="4">
        <f>IF(COUNT($M5851:$N5851)=0,"データ無",IF($Y5851&gt;=スコアリング基準!$B$30,"S",IF($Y5851&gt;=スコアリング基準!$B$31,"A",IF($Y5851&gt;=スコアリング基準!$B$32,"B","C"))))</f>
        <v/>
      </c>
      <c r="AA5851">
        <f>IFERROR(INDEX(実績DB!$I$3:$I$104,MATCH($B5851&amp;$C5851,実績DB!$J$3:$J$104,0)),"")</f>
        <v/>
      </c>
    </row>
    <row r="5852">
      <c r="A5852" t="n">
        <v>5850</v>
      </c>
      <c r="B5852" t="inlineStr">
        <is>
          <t>九州</t>
        </is>
      </c>
      <c r="C5852" t="inlineStr">
        <is>
          <t>塩屋変電所</t>
        </is>
      </c>
      <c r="E5852" t="n">
        <v>66</v>
      </c>
      <c r="F5852" t="n">
        <v>6</v>
      </c>
      <c r="G5852" s="3" t="n"/>
      <c r="H5852" s="3" t="n"/>
      <c r="I5852" t="inlineStr">
        <is>
          <t>未取得</t>
        </is>
      </c>
      <c r="J5852" t="n">
        <v>28</v>
      </c>
      <c r="K5852" t="n">
        <v>28</v>
      </c>
      <c r="L5852" t="n">
        <v>-14</v>
      </c>
      <c r="M5852" t="n">
        <v>14</v>
      </c>
      <c r="N5852" t="n">
        <v>0</v>
      </c>
      <c r="O5852" t="inlineStr">
        <is>
          <t>不可 #4</t>
        </is>
      </c>
      <c r="P5852" t="inlineStr">
        <is>
          <t>有り</t>
        </is>
      </c>
      <c r="R5852" s="4">
        <f>IF(COUNT($M5852:$N5852)=0,"",IF(AND(IF($N5852&lt;&gt;"",$N5852,$M5852)&lt;=0,$O5852&lt;&gt;"可"),"警告",""))</f>
        <v/>
      </c>
      <c r="S5852" s="4">
        <f>IF(COUNT($M5852:$N5852)=0,0,IF(IF($N5852&lt;&gt;"",$N5852,$M5852)&gt;=スコアリング基準!$B$20,スコアリング基準!$C$20,IF(IF($N5852&lt;&gt;"",$N5852,$M5852)&gt;=スコアリング基準!$B$21,スコアリング基準!$C$21,IF(IF($N5852&lt;&gt;"",$N5852,$M5852)&gt;0,スコアリング基準!$C$22,0))))</f>
        <v/>
      </c>
      <c r="T5852" s="4">
        <f>IF($O5852="可",スコアリング基準!$C$23,0)</f>
        <v/>
      </c>
      <c r="U5852" s="4">
        <f>IF(OR(COUNT($K5852:$L5852)&lt;2,$K5852=0),0,IF(ABS($L5852)/$K5852&lt;=スコアリング基準!$B$24,スコアリング基準!$C$24,IF(ABS($L5852)/$K5852&lt;=スコアリング基準!$B$25,スコアリング基準!$C$25,IF(ABS($L5852)/$K5852&lt;=スコアリング基準!$B$26,スコアリング基準!$C$26,0))))</f>
        <v/>
      </c>
      <c r="V5852" s="4">
        <f>IF($P5852="なし",スコアリング基準!$C$27,0)</f>
        <v/>
      </c>
      <c r="W5852" s="4">
        <f>IF($F5852="",0,IF(ISNUMBER($F5852),IF($F5852&lt;=スコアリング基準!$B$28,スコアリング基準!$C$28,スコアリング基準!$C$29),0))</f>
        <v/>
      </c>
      <c r="X5852" s="4">
        <f>IFERROR(VLOOKUP($B5852,スコアリング基準!$A$36:$B$46,2,FALSE),0)</f>
        <v/>
      </c>
      <c r="Y5852" s="4">
        <f>SUM($S5852:$X5852)</f>
        <v/>
      </c>
      <c r="Z5852" s="4">
        <f>IF(COUNT($M5852:$N5852)=0,"データ無",IF($Y5852&gt;=スコアリング基準!$B$30,"S",IF($Y5852&gt;=スコアリング基準!$B$31,"A",IF($Y5852&gt;=スコアリング基準!$B$32,"B","C"))))</f>
        <v/>
      </c>
      <c r="AA5852">
        <f>IFERROR(INDEX(実績DB!$I$3:$I$104,MATCH($B5852&amp;$C5852,実績DB!$J$3:$J$104,0)),"")</f>
        <v/>
      </c>
    </row>
    <row r="5853">
      <c r="A5853" t="n">
        <v>5851</v>
      </c>
      <c r="B5853" t="inlineStr">
        <is>
          <t>九州</t>
        </is>
      </c>
      <c r="C5853" t="inlineStr">
        <is>
          <t>塩田変電所</t>
        </is>
      </c>
      <c r="E5853" t="n">
        <v>66</v>
      </c>
      <c r="F5853" t="n">
        <v>6</v>
      </c>
      <c r="G5853" s="3" t="n">
        <v>33.133027</v>
      </c>
      <c r="H5853" s="3" t="n">
        <v>130.061579</v>
      </c>
      <c r="I5853" t="inlineStr">
        <is>
          <t>Google Places(名称一致)</t>
        </is>
      </c>
      <c r="J5853" t="n">
        <v>33</v>
      </c>
      <c r="K5853" t="n">
        <v>33</v>
      </c>
      <c r="L5853" t="n">
        <v>-25</v>
      </c>
      <c r="M5853" t="n">
        <v>8</v>
      </c>
      <c r="N5853" t="n">
        <v>0</v>
      </c>
      <c r="O5853" t="inlineStr">
        <is>
          <t>不可 #4</t>
        </is>
      </c>
      <c r="P5853" t="inlineStr">
        <is>
          <t>有り</t>
        </is>
      </c>
      <c r="R5853" s="4">
        <f>IF(COUNT($M5853:$N5853)=0,"",IF(AND(IF($N5853&lt;&gt;"",$N5853,$M5853)&lt;=0,$O5853&lt;&gt;"可"),"警告",""))</f>
        <v/>
      </c>
      <c r="S5853" s="4">
        <f>IF(COUNT($M5853:$N5853)=0,0,IF(IF($N5853&lt;&gt;"",$N5853,$M5853)&gt;=スコアリング基準!$B$20,スコアリング基準!$C$20,IF(IF($N5853&lt;&gt;"",$N5853,$M5853)&gt;=スコアリング基準!$B$21,スコアリング基準!$C$21,IF(IF($N5853&lt;&gt;"",$N5853,$M5853)&gt;0,スコアリング基準!$C$22,0))))</f>
        <v/>
      </c>
      <c r="T5853" s="4">
        <f>IF($O5853="可",スコアリング基準!$C$23,0)</f>
        <v/>
      </c>
      <c r="U5853" s="4">
        <f>IF(OR(COUNT($K5853:$L5853)&lt;2,$K5853=0),0,IF(ABS($L5853)/$K5853&lt;=スコアリング基準!$B$24,スコアリング基準!$C$24,IF(ABS($L5853)/$K5853&lt;=スコアリング基準!$B$25,スコアリング基準!$C$25,IF(ABS($L5853)/$K5853&lt;=スコアリング基準!$B$26,スコアリング基準!$C$26,0))))</f>
        <v/>
      </c>
      <c r="V5853" s="4">
        <f>IF($P5853="なし",スコアリング基準!$C$27,0)</f>
        <v/>
      </c>
      <c r="W5853" s="4">
        <f>IF($F5853="",0,IF(ISNUMBER($F5853),IF($F5853&lt;=スコアリング基準!$B$28,スコアリング基準!$C$28,スコアリング基準!$C$29),0))</f>
        <v/>
      </c>
      <c r="X5853" s="4">
        <f>IFERROR(VLOOKUP($B5853,スコアリング基準!$A$36:$B$46,2,FALSE),0)</f>
        <v/>
      </c>
      <c r="Y5853" s="4">
        <f>SUM($S5853:$X5853)</f>
        <v/>
      </c>
      <c r="Z5853" s="4">
        <f>IF(COUNT($M5853:$N5853)=0,"データ無",IF($Y5853&gt;=スコアリング基準!$B$30,"S",IF($Y5853&gt;=スコアリング基準!$B$31,"A",IF($Y5853&gt;=スコアリング基準!$B$32,"B","C"))))</f>
        <v/>
      </c>
      <c r="AA5853">
        <f>IFERROR(INDEX(実績DB!$I$3:$I$104,MATCH($B5853&amp;$C5853,実績DB!$J$3:$J$104,0)),"")</f>
        <v/>
      </c>
    </row>
    <row r="5854">
      <c r="A5854" t="n">
        <v>5852</v>
      </c>
      <c r="B5854" t="inlineStr">
        <is>
          <t>九州</t>
        </is>
      </c>
      <c r="C5854" t="inlineStr">
        <is>
          <t>夜明変電所</t>
        </is>
      </c>
      <c r="E5854" t="n">
        <v>66</v>
      </c>
      <c r="F5854" t="n">
        <v>6</v>
      </c>
      <c r="G5854" s="3" t="n"/>
      <c r="H5854" s="3" t="n"/>
      <c r="I5854" t="inlineStr">
        <is>
          <t>未取得</t>
        </is>
      </c>
      <c r="J5854" t="n">
        <v>47</v>
      </c>
      <c r="K5854" t="n">
        <v>47</v>
      </c>
      <c r="L5854" t="n">
        <v>-42</v>
      </c>
      <c r="M5854" t="n">
        <v>7</v>
      </c>
      <c r="N5854" t="n">
        <v>0</v>
      </c>
      <c r="O5854" t="inlineStr">
        <is>
          <t>不可 #4</t>
        </is>
      </c>
      <c r="P5854" t="inlineStr">
        <is>
          <t>有り</t>
        </is>
      </c>
      <c r="R5854" s="4">
        <f>IF(COUNT($M5854:$N5854)=0,"",IF(AND(IF($N5854&lt;&gt;"",$N5854,$M5854)&lt;=0,$O5854&lt;&gt;"可"),"警告",""))</f>
        <v/>
      </c>
      <c r="S5854" s="4">
        <f>IF(COUNT($M5854:$N5854)=0,0,IF(IF($N5854&lt;&gt;"",$N5854,$M5854)&gt;=スコアリング基準!$B$20,スコアリング基準!$C$20,IF(IF($N5854&lt;&gt;"",$N5854,$M5854)&gt;=スコアリング基準!$B$21,スコアリング基準!$C$21,IF(IF($N5854&lt;&gt;"",$N5854,$M5854)&gt;0,スコアリング基準!$C$22,0))))</f>
        <v/>
      </c>
      <c r="T5854" s="4">
        <f>IF($O5854="可",スコアリング基準!$C$23,0)</f>
        <v/>
      </c>
      <c r="U5854" s="4">
        <f>IF(OR(COUNT($K5854:$L5854)&lt;2,$K5854=0),0,IF(ABS($L5854)/$K5854&lt;=スコアリング基準!$B$24,スコアリング基準!$C$24,IF(ABS($L5854)/$K5854&lt;=スコアリング基準!$B$25,スコアリング基準!$C$25,IF(ABS($L5854)/$K5854&lt;=スコアリング基準!$B$26,スコアリング基準!$C$26,0))))</f>
        <v/>
      </c>
      <c r="V5854" s="4">
        <f>IF($P5854="なし",スコアリング基準!$C$27,0)</f>
        <v/>
      </c>
      <c r="W5854" s="4">
        <f>IF($F5854="",0,IF(ISNUMBER($F5854),IF($F5854&lt;=スコアリング基準!$B$28,スコアリング基準!$C$28,スコアリング基準!$C$29),0))</f>
        <v/>
      </c>
      <c r="X5854" s="4">
        <f>IFERROR(VLOOKUP($B5854,スコアリング基準!$A$36:$B$46,2,FALSE),0)</f>
        <v/>
      </c>
      <c r="Y5854" s="4">
        <f>SUM($S5854:$X5854)</f>
        <v/>
      </c>
      <c r="Z5854" s="4">
        <f>IF(COUNT($M5854:$N5854)=0,"データ無",IF($Y5854&gt;=スコアリング基準!$B$30,"S",IF($Y5854&gt;=スコアリング基準!$B$31,"A",IF($Y5854&gt;=スコアリング基準!$B$32,"B","C"))))</f>
        <v/>
      </c>
      <c r="AA5854">
        <f>IFERROR(INDEX(実績DB!$I$3:$I$104,MATCH($B5854&amp;$C5854,実績DB!$J$3:$J$104,0)),"")</f>
        <v/>
      </c>
    </row>
    <row r="5855">
      <c r="A5855" t="n">
        <v>5853</v>
      </c>
      <c r="B5855" t="inlineStr">
        <is>
          <t>九州</t>
        </is>
      </c>
      <c r="C5855" t="inlineStr">
        <is>
          <t>大久保変電所</t>
        </is>
      </c>
      <c r="E5855" t="n">
        <v>66</v>
      </c>
      <c r="F5855" t="n">
        <v>6</v>
      </c>
      <c r="G5855" s="3" t="n"/>
      <c r="H5855" s="3" t="n"/>
      <c r="I5855" t="inlineStr">
        <is>
          <t>未取得</t>
        </is>
      </c>
      <c r="J5855" t="n">
        <v>57</v>
      </c>
      <c r="K5855" t="n">
        <v>57</v>
      </c>
      <c r="L5855" t="n">
        <v>-29</v>
      </c>
      <c r="M5855" t="n">
        <v>28</v>
      </c>
      <c r="N5855" t="n">
        <v>0</v>
      </c>
      <c r="O5855" t="inlineStr">
        <is>
          <t>不可 #4</t>
        </is>
      </c>
      <c r="P5855" t="inlineStr">
        <is>
          <t>有り</t>
        </is>
      </c>
      <c r="R5855" s="4">
        <f>IF(COUNT($M5855:$N5855)=0,"",IF(AND(IF($N5855&lt;&gt;"",$N5855,$M5855)&lt;=0,$O5855&lt;&gt;"可"),"警告",""))</f>
        <v/>
      </c>
      <c r="S5855" s="4">
        <f>IF(COUNT($M5855:$N5855)=0,0,IF(IF($N5855&lt;&gt;"",$N5855,$M5855)&gt;=スコアリング基準!$B$20,スコアリング基準!$C$20,IF(IF($N5855&lt;&gt;"",$N5855,$M5855)&gt;=スコアリング基準!$B$21,スコアリング基準!$C$21,IF(IF($N5855&lt;&gt;"",$N5855,$M5855)&gt;0,スコアリング基準!$C$22,0))))</f>
        <v/>
      </c>
      <c r="T5855" s="4">
        <f>IF($O5855="可",スコアリング基準!$C$23,0)</f>
        <v/>
      </c>
      <c r="U5855" s="4">
        <f>IF(OR(COUNT($K5855:$L5855)&lt;2,$K5855=0),0,IF(ABS($L5855)/$K5855&lt;=スコアリング基準!$B$24,スコアリング基準!$C$24,IF(ABS($L5855)/$K5855&lt;=スコアリング基準!$B$25,スコアリング基準!$C$25,IF(ABS($L5855)/$K5855&lt;=スコアリング基準!$B$26,スコアリング基準!$C$26,0))))</f>
        <v/>
      </c>
      <c r="V5855" s="4">
        <f>IF($P5855="なし",スコアリング基準!$C$27,0)</f>
        <v/>
      </c>
      <c r="W5855" s="4">
        <f>IF($F5855="",0,IF(ISNUMBER($F5855),IF($F5855&lt;=スコアリング基準!$B$28,スコアリング基準!$C$28,スコアリング基準!$C$29),0))</f>
        <v/>
      </c>
      <c r="X5855" s="4">
        <f>IFERROR(VLOOKUP($B5855,スコアリング基準!$A$36:$B$46,2,FALSE),0)</f>
        <v/>
      </c>
      <c r="Y5855" s="4">
        <f>SUM($S5855:$X5855)</f>
        <v/>
      </c>
      <c r="Z5855" s="4">
        <f>IF(COUNT($M5855:$N5855)=0,"データ無",IF($Y5855&gt;=スコアリング基準!$B$30,"S",IF($Y5855&gt;=スコアリング基準!$B$31,"A",IF($Y5855&gt;=スコアリング基準!$B$32,"B","C"))))</f>
        <v/>
      </c>
      <c r="AA5855">
        <f>IFERROR(INDEX(実績DB!$I$3:$I$104,MATCH($B5855&amp;$C5855,実績DB!$J$3:$J$104,0)),"")</f>
        <v/>
      </c>
    </row>
    <row r="5856">
      <c r="A5856" t="n">
        <v>5854</v>
      </c>
      <c r="B5856" t="inlineStr">
        <is>
          <t>九州</t>
        </is>
      </c>
      <c r="C5856" t="inlineStr">
        <is>
          <t>大刀洗変電所</t>
        </is>
      </c>
      <c r="E5856" t="n">
        <v>66</v>
      </c>
      <c r="F5856" t="n">
        <v>6</v>
      </c>
      <c r="G5856" s="3" t="n">
        <v>33.40081</v>
      </c>
      <c r="H5856" s="3" t="n">
        <v>130.616933</v>
      </c>
      <c r="I5856" t="inlineStr">
        <is>
          <t>Google Places(名称一致)</t>
        </is>
      </c>
      <c r="J5856" t="n">
        <v>66</v>
      </c>
      <c r="K5856" t="n">
        <v>66</v>
      </c>
      <c r="L5856" t="n">
        <v>-66</v>
      </c>
      <c r="M5856" t="n">
        <v>0</v>
      </c>
      <c r="N5856" t="n">
        <v>0</v>
      </c>
      <c r="O5856" t="inlineStr">
        <is>
          <t>不可 #4</t>
        </is>
      </c>
      <c r="P5856" t="inlineStr">
        <is>
          <t>なし</t>
        </is>
      </c>
      <c r="R5856" s="4">
        <f>IF(COUNT($M5856:$N5856)=0,"",IF(AND(IF($N5856&lt;&gt;"",$N5856,$M5856)&lt;=0,$O5856&lt;&gt;"可"),"警告",""))</f>
        <v/>
      </c>
      <c r="S5856" s="4">
        <f>IF(COUNT($M5856:$N5856)=0,0,IF(IF($N5856&lt;&gt;"",$N5856,$M5856)&gt;=スコアリング基準!$B$20,スコアリング基準!$C$20,IF(IF($N5856&lt;&gt;"",$N5856,$M5856)&gt;=スコアリング基準!$B$21,スコアリング基準!$C$21,IF(IF($N5856&lt;&gt;"",$N5856,$M5856)&gt;0,スコアリング基準!$C$22,0))))</f>
        <v/>
      </c>
      <c r="T5856" s="4">
        <f>IF($O5856="可",スコアリング基準!$C$23,0)</f>
        <v/>
      </c>
      <c r="U5856" s="4">
        <f>IF(OR(COUNT($K5856:$L5856)&lt;2,$K5856=0),0,IF(ABS($L5856)/$K5856&lt;=スコアリング基準!$B$24,スコアリング基準!$C$24,IF(ABS($L5856)/$K5856&lt;=スコアリング基準!$B$25,スコアリング基準!$C$25,IF(ABS($L5856)/$K5856&lt;=スコアリング基準!$B$26,スコアリング基準!$C$26,0))))</f>
        <v/>
      </c>
      <c r="V5856" s="4">
        <f>IF($P5856="なし",スコアリング基準!$C$27,0)</f>
        <v/>
      </c>
      <c r="W5856" s="4">
        <f>IF($F5856="",0,IF(ISNUMBER($F5856),IF($F5856&lt;=スコアリング基準!$B$28,スコアリング基準!$C$28,スコアリング基準!$C$29),0))</f>
        <v/>
      </c>
      <c r="X5856" s="4">
        <f>IFERROR(VLOOKUP($B5856,スコアリング基準!$A$36:$B$46,2,FALSE),0)</f>
        <v/>
      </c>
      <c r="Y5856" s="4">
        <f>SUM($S5856:$X5856)</f>
        <v/>
      </c>
      <c r="Z5856" s="4">
        <f>IF(COUNT($M5856:$N5856)=0,"データ無",IF($Y5856&gt;=スコアリング基準!$B$30,"S",IF($Y5856&gt;=スコアリング基準!$B$31,"A",IF($Y5856&gt;=スコアリング基準!$B$32,"B","C"))))</f>
        <v/>
      </c>
      <c r="AA5856">
        <f>IFERROR(INDEX(実績DB!$I$3:$I$104,MATCH($B5856&amp;$C5856,実績DB!$J$3:$J$104,0)),"")</f>
        <v/>
      </c>
    </row>
    <row r="5857">
      <c r="A5857" t="n">
        <v>5855</v>
      </c>
      <c r="B5857" t="inlineStr">
        <is>
          <t>九州</t>
        </is>
      </c>
      <c r="C5857" t="inlineStr">
        <is>
          <t>大南変電所</t>
        </is>
      </c>
      <c r="E5857" t="n">
        <v>66</v>
      </c>
      <c r="F5857" t="n">
        <v>6</v>
      </c>
      <c r="G5857" s="3" t="n">
        <v>33.167176</v>
      </c>
      <c r="H5857" s="3" t="n">
        <v>131.640121</v>
      </c>
      <c r="I5857" t="inlineStr">
        <is>
          <t>Google Places(名称一致)</t>
        </is>
      </c>
      <c r="J5857" t="n">
        <v>52</v>
      </c>
      <c r="K5857" t="n">
        <v>52</v>
      </c>
      <c r="L5857" t="n">
        <v>-41</v>
      </c>
      <c r="M5857" t="n">
        <v>12</v>
      </c>
      <c r="N5857" t="n">
        <v>0</v>
      </c>
      <c r="O5857" t="inlineStr">
        <is>
          <t>不可 #4</t>
        </is>
      </c>
      <c r="P5857" t="inlineStr">
        <is>
          <t>有り</t>
        </is>
      </c>
      <c r="R5857" s="4">
        <f>IF(COUNT($M5857:$N5857)=0,"",IF(AND(IF($N5857&lt;&gt;"",$N5857,$M5857)&lt;=0,$O5857&lt;&gt;"可"),"警告",""))</f>
        <v/>
      </c>
      <c r="S5857" s="4">
        <f>IF(COUNT($M5857:$N5857)=0,0,IF(IF($N5857&lt;&gt;"",$N5857,$M5857)&gt;=スコアリング基準!$B$20,スコアリング基準!$C$20,IF(IF($N5857&lt;&gt;"",$N5857,$M5857)&gt;=スコアリング基準!$B$21,スコアリング基準!$C$21,IF(IF($N5857&lt;&gt;"",$N5857,$M5857)&gt;0,スコアリング基準!$C$22,0))))</f>
        <v/>
      </c>
      <c r="T5857" s="4">
        <f>IF($O5857="可",スコアリング基準!$C$23,0)</f>
        <v/>
      </c>
      <c r="U5857" s="4">
        <f>IF(OR(COUNT($K5857:$L5857)&lt;2,$K5857=0),0,IF(ABS($L5857)/$K5857&lt;=スコアリング基準!$B$24,スコアリング基準!$C$24,IF(ABS($L5857)/$K5857&lt;=スコアリング基準!$B$25,スコアリング基準!$C$25,IF(ABS($L5857)/$K5857&lt;=スコアリング基準!$B$26,スコアリング基準!$C$26,0))))</f>
        <v/>
      </c>
      <c r="V5857" s="4">
        <f>IF($P5857="なし",スコアリング基準!$C$27,0)</f>
        <v/>
      </c>
      <c r="W5857" s="4">
        <f>IF($F5857="",0,IF(ISNUMBER($F5857),IF($F5857&lt;=スコアリング基準!$B$28,スコアリング基準!$C$28,スコアリング基準!$C$29),0))</f>
        <v/>
      </c>
      <c r="X5857" s="4">
        <f>IFERROR(VLOOKUP($B5857,スコアリング基準!$A$36:$B$46,2,FALSE),0)</f>
        <v/>
      </c>
      <c r="Y5857" s="4">
        <f>SUM($S5857:$X5857)</f>
        <v/>
      </c>
      <c r="Z5857" s="4">
        <f>IF(COUNT($M5857:$N5857)=0,"データ無",IF($Y5857&gt;=スコアリング基準!$B$30,"S",IF($Y5857&gt;=スコアリング基準!$B$31,"A",IF($Y5857&gt;=スコアリング基準!$B$32,"B","C"))))</f>
        <v/>
      </c>
      <c r="AA5857">
        <f>IFERROR(INDEX(実績DB!$I$3:$I$104,MATCH($B5857&amp;$C5857,実績DB!$J$3:$J$104,0)),"")</f>
        <v/>
      </c>
    </row>
    <row r="5858">
      <c r="A5858" t="n">
        <v>5856</v>
      </c>
      <c r="B5858" t="inlineStr">
        <is>
          <t>九州</t>
        </is>
      </c>
      <c r="C5858" t="inlineStr">
        <is>
          <t>大岳変電所</t>
        </is>
      </c>
      <c r="E5858" t="n">
        <v>66</v>
      </c>
      <c r="F5858" t="n">
        <v>6</v>
      </c>
      <c r="G5858" s="3" t="n"/>
      <c r="H5858" s="3" t="n"/>
      <c r="I5858" t="inlineStr">
        <is>
          <t>未取得</t>
        </is>
      </c>
      <c r="J5858" t="n">
        <v>15</v>
      </c>
      <c r="K5858" t="n">
        <v>15</v>
      </c>
      <c r="L5858" t="n">
        <v>-10</v>
      </c>
      <c r="M5858" t="n">
        <v>5</v>
      </c>
      <c r="N5858" t="n">
        <v>0</v>
      </c>
      <c r="O5858" t="inlineStr">
        <is>
          <t>不可 #4</t>
        </is>
      </c>
      <c r="P5858" t="inlineStr">
        <is>
          <t>有り</t>
        </is>
      </c>
      <c r="R5858" s="4">
        <f>IF(COUNT($M5858:$N5858)=0,"",IF(AND(IF($N5858&lt;&gt;"",$N5858,$M5858)&lt;=0,$O5858&lt;&gt;"可"),"警告",""))</f>
        <v/>
      </c>
      <c r="S5858" s="4">
        <f>IF(COUNT($M5858:$N5858)=0,0,IF(IF($N5858&lt;&gt;"",$N5858,$M5858)&gt;=スコアリング基準!$B$20,スコアリング基準!$C$20,IF(IF($N5858&lt;&gt;"",$N5858,$M5858)&gt;=スコアリング基準!$B$21,スコアリング基準!$C$21,IF(IF($N5858&lt;&gt;"",$N5858,$M5858)&gt;0,スコアリング基準!$C$22,0))))</f>
        <v/>
      </c>
      <c r="T5858" s="4">
        <f>IF($O5858="可",スコアリング基準!$C$23,0)</f>
        <v/>
      </c>
      <c r="U5858" s="4">
        <f>IF(OR(COUNT($K5858:$L5858)&lt;2,$K5858=0),0,IF(ABS($L5858)/$K5858&lt;=スコアリング基準!$B$24,スコアリング基準!$C$24,IF(ABS($L5858)/$K5858&lt;=スコアリング基準!$B$25,スコアリング基準!$C$25,IF(ABS($L5858)/$K5858&lt;=スコアリング基準!$B$26,スコアリング基準!$C$26,0))))</f>
        <v/>
      </c>
      <c r="V5858" s="4">
        <f>IF($P5858="なし",スコアリング基準!$C$27,0)</f>
        <v/>
      </c>
      <c r="W5858" s="4">
        <f>IF($F5858="",0,IF(ISNUMBER($F5858),IF($F5858&lt;=スコアリング基準!$B$28,スコアリング基準!$C$28,スコアリング基準!$C$29),0))</f>
        <v/>
      </c>
      <c r="X5858" s="4">
        <f>IFERROR(VLOOKUP($B5858,スコアリング基準!$A$36:$B$46,2,FALSE),0)</f>
        <v/>
      </c>
      <c r="Y5858" s="4">
        <f>SUM($S5858:$X5858)</f>
        <v/>
      </c>
      <c r="Z5858" s="4">
        <f>IF(COUNT($M5858:$N5858)=0,"データ無",IF($Y5858&gt;=スコアリング基準!$B$30,"S",IF($Y5858&gt;=スコアリング基準!$B$31,"A",IF($Y5858&gt;=スコアリング基準!$B$32,"B","C"))))</f>
        <v/>
      </c>
      <c r="AA5858">
        <f>IFERROR(INDEX(実績DB!$I$3:$I$104,MATCH($B5858&amp;$C5858,実績DB!$J$3:$J$104,0)),"")</f>
        <v/>
      </c>
    </row>
    <row r="5859">
      <c r="A5859" t="n">
        <v>5857</v>
      </c>
      <c r="B5859" t="inlineStr">
        <is>
          <t>九州</t>
        </is>
      </c>
      <c r="C5859" t="inlineStr">
        <is>
          <t>大島変電所</t>
        </is>
      </c>
      <c r="E5859" t="n">
        <v>66</v>
      </c>
      <c r="F5859" t="n">
        <v>6</v>
      </c>
      <c r="G5859" s="3" t="n"/>
      <c r="H5859" s="3" t="n"/>
      <c r="I5859" t="inlineStr">
        <is>
          <t>未取得</t>
        </is>
      </c>
      <c r="J5859" t="n">
        <v>9</v>
      </c>
      <c r="K5859" t="n">
        <v>9</v>
      </c>
      <c r="L5859" t="n">
        <v>-1</v>
      </c>
      <c r="M5859" t="n">
        <v>8</v>
      </c>
      <c r="N5859" t="n">
        <v>0</v>
      </c>
      <c r="O5859" t="inlineStr">
        <is>
          <t>不可 #4</t>
        </is>
      </c>
      <c r="P5859" t="inlineStr">
        <is>
          <t>なし</t>
        </is>
      </c>
      <c r="R5859" s="4">
        <f>IF(COUNT($M5859:$N5859)=0,"",IF(AND(IF($N5859&lt;&gt;"",$N5859,$M5859)&lt;=0,$O5859&lt;&gt;"可"),"警告",""))</f>
        <v/>
      </c>
      <c r="S5859" s="4">
        <f>IF(COUNT($M5859:$N5859)=0,0,IF(IF($N5859&lt;&gt;"",$N5859,$M5859)&gt;=スコアリング基準!$B$20,スコアリング基準!$C$20,IF(IF($N5859&lt;&gt;"",$N5859,$M5859)&gt;=スコアリング基準!$B$21,スコアリング基準!$C$21,IF(IF($N5859&lt;&gt;"",$N5859,$M5859)&gt;0,スコアリング基準!$C$22,0))))</f>
        <v/>
      </c>
      <c r="T5859" s="4">
        <f>IF($O5859="可",スコアリング基準!$C$23,0)</f>
        <v/>
      </c>
      <c r="U5859" s="4">
        <f>IF(OR(COUNT($K5859:$L5859)&lt;2,$K5859=0),0,IF(ABS($L5859)/$K5859&lt;=スコアリング基準!$B$24,スコアリング基準!$C$24,IF(ABS($L5859)/$K5859&lt;=スコアリング基準!$B$25,スコアリング基準!$C$25,IF(ABS($L5859)/$K5859&lt;=スコアリング基準!$B$26,スコアリング基準!$C$26,0))))</f>
        <v/>
      </c>
      <c r="V5859" s="4">
        <f>IF($P5859="なし",スコアリング基準!$C$27,0)</f>
        <v/>
      </c>
      <c r="W5859" s="4">
        <f>IF($F5859="",0,IF(ISNUMBER($F5859),IF($F5859&lt;=スコアリング基準!$B$28,スコアリング基準!$C$28,スコアリング基準!$C$29),0))</f>
        <v/>
      </c>
      <c r="X5859" s="4">
        <f>IFERROR(VLOOKUP($B5859,スコアリング基準!$A$36:$B$46,2,FALSE),0)</f>
        <v/>
      </c>
      <c r="Y5859" s="4">
        <f>SUM($S5859:$X5859)</f>
        <v/>
      </c>
      <c r="Z5859" s="4">
        <f>IF(COUNT($M5859:$N5859)=0,"データ無",IF($Y5859&gt;=スコアリング基準!$B$30,"S",IF($Y5859&gt;=スコアリング基準!$B$31,"A",IF($Y5859&gt;=スコアリング基準!$B$32,"B","C"))))</f>
        <v/>
      </c>
      <c r="AA5859">
        <f>IFERROR(INDEX(実績DB!$I$3:$I$104,MATCH($B5859&amp;$C5859,実績DB!$J$3:$J$104,0)),"")</f>
        <v/>
      </c>
    </row>
    <row r="5860">
      <c r="A5860" t="n">
        <v>5858</v>
      </c>
      <c r="B5860" t="inlineStr">
        <is>
          <t>九州</t>
        </is>
      </c>
      <c r="C5860" t="inlineStr">
        <is>
          <t>大津変電所</t>
        </is>
      </c>
      <c r="E5860" t="n">
        <v>66</v>
      </c>
      <c r="F5860" t="n">
        <v>6</v>
      </c>
      <c r="G5860" s="3" t="n">
        <v>32.873735</v>
      </c>
      <c r="H5860" s="3" t="n">
        <v>130.872718</v>
      </c>
      <c r="I5860" t="inlineStr">
        <is>
          <t>Google Places(名称一致)</t>
        </is>
      </c>
      <c r="J5860" t="n">
        <v>61</v>
      </c>
      <c r="K5860" t="n">
        <v>61</v>
      </c>
      <c r="L5860" t="n">
        <v>-52</v>
      </c>
      <c r="M5860" t="n">
        <v>9</v>
      </c>
      <c r="N5860" t="n">
        <v>0</v>
      </c>
      <c r="O5860" t="inlineStr">
        <is>
          <t>不可 #4</t>
        </is>
      </c>
      <c r="P5860" t="inlineStr">
        <is>
          <t>有り</t>
        </is>
      </c>
      <c r="R5860" s="4">
        <f>IF(COUNT($M5860:$N5860)=0,"",IF(AND(IF($N5860&lt;&gt;"",$N5860,$M5860)&lt;=0,$O5860&lt;&gt;"可"),"警告",""))</f>
        <v/>
      </c>
      <c r="S5860" s="4">
        <f>IF(COUNT($M5860:$N5860)=0,0,IF(IF($N5860&lt;&gt;"",$N5860,$M5860)&gt;=スコアリング基準!$B$20,スコアリング基準!$C$20,IF(IF($N5860&lt;&gt;"",$N5860,$M5860)&gt;=スコアリング基準!$B$21,スコアリング基準!$C$21,IF(IF($N5860&lt;&gt;"",$N5860,$M5860)&gt;0,スコアリング基準!$C$22,0))))</f>
        <v/>
      </c>
      <c r="T5860" s="4">
        <f>IF($O5860="可",スコアリング基準!$C$23,0)</f>
        <v/>
      </c>
      <c r="U5860" s="4">
        <f>IF(OR(COUNT($K5860:$L5860)&lt;2,$K5860=0),0,IF(ABS($L5860)/$K5860&lt;=スコアリング基準!$B$24,スコアリング基準!$C$24,IF(ABS($L5860)/$K5860&lt;=スコアリング基準!$B$25,スコアリング基準!$C$25,IF(ABS($L5860)/$K5860&lt;=スコアリング基準!$B$26,スコアリング基準!$C$26,0))))</f>
        <v/>
      </c>
      <c r="V5860" s="4">
        <f>IF($P5860="なし",スコアリング基準!$C$27,0)</f>
        <v/>
      </c>
      <c r="W5860" s="4">
        <f>IF($F5860="",0,IF(ISNUMBER($F5860),IF($F5860&lt;=スコアリング基準!$B$28,スコアリング基準!$C$28,スコアリング基準!$C$29),0))</f>
        <v/>
      </c>
      <c r="X5860" s="4">
        <f>IFERROR(VLOOKUP($B5860,スコアリング基準!$A$36:$B$46,2,FALSE),0)</f>
        <v/>
      </c>
      <c r="Y5860" s="4">
        <f>SUM($S5860:$X5860)</f>
        <v/>
      </c>
      <c r="Z5860" s="4">
        <f>IF(COUNT($M5860:$N5860)=0,"データ無",IF($Y5860&gt;=スコアリング基準!$B$30,"S",IF($Y5860&gt;=スコアリング基準!$B$31,"A",IF($Y5860&gt;=スコアリング基準!$B$32,"B","C"))))</f>
        <v/>
      </c>
      <c r="AA5860">
        <f>IFERROR(INDEX(実績DB!$I$3:$I$104,MATCH($B5860&amp;$C5860,実績DB!$J$3:$J$104,0)),"")</f>
        <v/>
      </c>
    </row>
    <row r="5861">
      <c r="A5861" t="n">
        <v>5859</v>
      </c>
      <c r="B5861" t="inlineStr">
        <is>
          <t>九州</t>
        </is>
      </c>
      <c r="C5861" t="inlineStr">
        <is>
          <t>大渕変電所</t>
        </is>
      </c>
      <c r="E5861" t="n">
        <v>66</v>
      </c>
      <c r="F5861" t="n">
        <v>6</v>
      </c>
      <c r="G5861" s="3" t="n"/>
      <c r="H5861" s="3" t="n"/>
      <c r="I5861" t="inlineStr">
        <is>
          <t>未取得</t>
        </is>
      </c>
      <c r="J5861" t="n">
        <v>5</v>
      </c>
      <c r="K5861" t="n">
        <v>5</v>
      </c>
      <c r="L5861" t="n">
        <v>-2</v>
      </c>
      <c r="M5861" t="n">
        <v>3</v>
      </c>
      <c r="N5861" t="n">
        <v>3</v>
      </c>
      <c r="O5861" t="inlineStr">
        <is>
          <t>不可 #4</t>
        </is>
      </c>
      <c r="P5861" t="inlineStr">
        <is>
          <t>なし</t>
        </is>
      </c>
      <c r="R5861" s="4">
        <f>IF(COUNT($M5861:$N5861)=0,"",IF(AND(IF($N5861&lt;&gt;"",$N5861,$M5861)&lt;=0,$O5861&lt;&gt;"可"),"警告",""))</f>
        <v/>
      </c>
      <c r="S5861" s="4">
        <f>IF(COUNT($M5861:$N5861)=0,0,IF(IF($N5861&lt;&gt;"",$N5861,$M5861)&gt;=スコアリング基準!$B$20,スコアリング基準!$C$20,IF(IF($N5861&lt;&gt;"",$N5861,$M5861)&gt;=スコアリング基準!$B$21,スコアリング基準!$C$21,IF(IF($N5861&lt;&gt;"",$N5861,$M5861)&gt;0,スコアリング基準!$C$22,0))))</f>
        <v/>
      </c>
      <c r="T5861" s="4">
        <f>IF($O5861="可",スコアリング基準!$C$23,0)</f>
        <v/>
      </c>
      <c r="U5861" s="4">
        <f>IF(OR(COUNT($K5861:$L5861)&lt;2,$K5861=0),0,IF(ABS($L5861)/$K5861&lt;=スコアリング基準!$B$24,スコアリング基準!$C$24,IF(ABS($L5861)/$K5861&lt;=スコアリング基準!$B$25,スコアリング基準!$C$25,IF(ABS($L5861)/$K5861&lt;=スコアリング基準!$B$26,スコアリング基準!$C$26,0))))</f>
        <v/>
      </c>
      <c r="V5861" s="4">
        <f>IF($P5861="なし",スコアリング基準!$C$27,0)</f>
        <v/>
      </c>
      <c r="W5861" s="4">
        <f>IF($F5861="",0,IF(ISNUMBER($F5861),IF($F5861&lt;=スコアリング基準!$B$28,スコアリング基準!$C$28,スコアリング基準!$C$29),0))</f>
        <v/>
      </c>
      <c r="X5861" s="4">
        <f>IFERROR(VLOOKUP($B5861,スコアリング基準!$A$36:$B$46,2,FALSE),0)</f>
        <v/>
      </c>
      <c r="Y5861" s="4">
        <f>SUM($S5861:$X5861)</f>
        <v/>
      </c>
      <c r="Z5861" s="4">
        <f>IF(COUNT($M5861:$N5861)=0,"データ無",IF($Y5861&gt;=スコアリング基準!$B$30,"S",IF($Y5861&gt;=スコアリング基準!$B$31,"A",IF($Y5861&gt;=スコアリング基準!$B$32,"B","C"))))</f>
        <v/>
      </c>
      <c r="AA5861">
        <f>IFERROR(INDEX(実績DB!$I$3:$I$104,MATCH($B5861&amp;$C5861,実績DB!$J$3:$J$104,0)),"")</f>
        <v/>
      </c>
    </row>
    <row r="5862">
      <c r="A5862" t="n">
        <v>5860</v>
      </c>
      <c r="B5862" t="inlineStr">
        <is>
          <t>九州</t>
        </is>
      </c>
      <c r="C5862" t="inlineStr">
        <is>
          <t>大牟田変電所</t>
        </is>
      </c>
      <c r="E5862" t="n">
        <v>66</v>
      </c>
      <c r="F5862" t="n">
        <v>6</v>
      </c>
      <c r="G5862" s="3" t="n">
        <v>33.048134</v>
      </c>
      <c r="H5862" s="3" t="n">
        <v>130.449912</v>
      </c>
      <c r="I5862" t="inlineStr">
        <is>
          <t>Google Places(名称一致)</t>
        </is>
      </c>
      <c r="J5862" t="n">
        <v>57</v>
      </c>
      <c r="K5862" t="n">
        <v>57</v>
      </c>
      <c r="L5862" t="n">
        <v>-50</v>
      </c>
      <c r="M5862" t="n">
        <v>5</v>
      </c>
      <c r="N5862" t="n">
        <v>0</v>
      </c>
      <c r="O5862" t="inlineStr">
        <is>
          <t>不可 #4</t>
        </is>
      </c>
      <c r="P5862" t="inlineStr">
        <is>
          <t>有り</t>
        </is>
      </c>
      <c r="R5862" s="4">
        <f>IF(COUNT($M5862:$N5862)=0,"",IF(AND(IF($N5862&lt;&gt;"",$N5862,$M5862)&lt;=0,$O5862&lt;&gt;"可"),"警告",""))</f>
        <v/>
      </c>
      <c r="S5862" s="4">
        <f>IF(COUNT($M5862:$N5862)=0,0,IF(IF($N5862&lt;&gt;"",$N5862,$M5862)&gt;=スコアリング基準!$B$20,スコアリング基準!$C$20,IF(IF($N5862&lt;&gt;"",$N5862,$M5862)&gt;=スコアリング基準!$B$21,スコアリング基準!$C$21,IF(IF($N5862&lt;&gt;"",$N5862,$M5862)&gt;0,スコアリング基準!$C$22,0))))</f>
        <v/>
      </c>
      <c r="T5862" s="4">
        <f>IF($O5862="可",スコアリング基準!$C$23,0)</f>
        <v/>
      </c>
      <c r="U5862" s="4">
        <f>IF(OR(COUNT($K5862:$L5862)&lt;2,$K5862=0),0,IF(ABS($L5862)/$K5862&lt;=スコアリング基準!$B$24,スコアリング基準!$C$24,IF(ABS($L5862)/$K5862&lt;=スコアリング基準!$B$25,スコアリング基準!$C$25,IF(ABS($L5862)/$K5862&lt;=スコアリング基準!$B$26,スコアリング基準!$C$26,0))))</f>
        <v/>
      </c>
      <c r="V5862" s="4">
        <f>IF($P5862="なし",スコアリング基準!$C$27,0)</f>
        <v/>
      </c>
      <c r="W5862" s="4">
        <f>IF($F5862="",0,IF(ISNUMBER($F5862),IF($F5862&lt;=スコアリング基準!$B$28,スコアリング基準!$C$28,スコアリング基準!$C$29),0))</f>
        <v/>
      </c>
      <c r="X5862" s="4">
        <f>IFERROR(VLOOKUP($B5862,スコアリング基準!$A$36:$B$46,2,FALSE),0)</f>
        <v/>
      </c>
      <c r="Y5862" s="4">
        <f>SUM($S5862:$X5862)</f>
        <v/>
      </c>
      <c r="Z5862" s="4">
        <f>IF(COUNT($M5862:$N5862)=0,"データ無",IF($Y5862&gt;=スコアリング基準!$B$30,"S",IF($Y5862&gt;=スコアリング基準!$B$31,"A",IF($Y5862&gt;=スコアリング基準!$B$32,"B","C"))))</f>
        <v/>
      </c>
      <c r="AA5862">
        <f>IFERROR(INDEX(実績DB!$I$3:$I$104,MATCH($B5862&amp;$C5862,実績DB!$J$3:$J$104,0)),"")</f>
        <v/>
      </c>
    </row>
    <row r="5863">
      <c r="A5863" t="n">
        <v>5861</v>
      </c>
      <c r="B5863" t="inlineStr">
        <is>
          <t>九州</t>
        </is>
      </c>
      <c r="C5863" t="inlineStr">
        <is>
          <t>大財変電所</t>
        </is>
      </c>
      <c r="E5863" t="n">
        <v>66</v>
      </c>
      <c r="F5863" t="n">
        <v>6</v>
      </c>
      <c r="G5863" s="3" t="n">
        <v>33.25942</v>
      </c>
      <c r="H5863" s="3" t="n">
        <v>130.313007</v>
      </c>
      <c r="I5863" t="inlineStr">
        <is>
          <t>Google Places(名称一致)</t>
        </is>
      </c>
      <c r="J5863" t="n">
        <v>57</v>
      </c>
      <c r="K5863" t="n">
        <v>57</v>
      </c>
      <c r="L5863" t="n">
        <v>-29</v>
      </c>
      <c r="M5863" t="n">
        <v>28</v>
      </c>
      <c r="N5863" t="n">
        <v>0</v>
      </c>
      <c r="O5863" t="inlineStr">
        <is>
          <t>不可 #4</t>
        </is>
      </c>
      <c r="P5863" t="inlineStr">
        <is>
          <t>有り</t>
        </is>
      </c>
      <c r="R5863" s="4">
        <f>IF(COUNT($M5863:$N5863)=0,"",IF(AND(IF($N5863&lt;&gt;"",$N5863,$M5863)&lt;=0,$O5863&lt;&gt;"可"),"警告",""))</f>
        <v/>
      </c>
      <c r="S5863" s="4">
        <f>IF(COUNT($M5863:$N5863)=0,0,IF(IF($N5863&lt;&gt;"",$N5863,$M5863)&gt;=スコアリング基準!$B$20,スコアリング基準!$C$20,IF(IF($N5863&lt;&gt;"",$N5863,$M5863)&gt;=スコアリング基準!$B$21,スコアリング基準!$C$21,IF(IF($N5863&lt;&gt;"",$N5863,$M5863)&gt;0,スコアリング基準!$C$22,0))))</f>
        <v/>
      </c>
      <c r="T5863" s="4">
        <f>IF($O5863="可",スコアリング基準!$C$23,0)</f>
        <v/>
      </c>
      <c r="U5863" s="4">
        <f>IF(OR(COUNT($K5863:$L5863)&lt;2,$K5863=0),0,IF(ABS($L5863)/$K5863&lt;=スコアリング基準!$B$24,スコアリング基準!$C$24,IF(ABS($L5863)/$K5863&lt;=スコアリング基準!$B$25,スコアリング基準!$C$25,IF(ABS($L5863)/$K5863&lt;=スコアリング基準!$B$26,スコアリング基準!$C$26,0))))</f>
        <v/>
      </c>
      <c r="V5863" s="4">
        <f>IF($P5863="なし",スコアリング基準!$C$27,0)</f>
        <v/>
      </c>
      <c r="W5863" s="4">
        <f>IF($F5863="",0,IF(ISNUMBER($F5863),IF($F5863&lt;=スコアリング基準!$B$28,スコアリング基準!$C$28,スコアリング基準!$C$29),0))</f>
        <v/>
      </c>
      <c r="X5863" s="4">
        <f>IFERROR(VLOOKUP($B5863,スコアリング基準!$A$36:$B$46,2,FALSE),0)</f>
        <v/>
      </c>
      <c r="Y5863" s="4">
        <f>SUM($S5863:$X5863)</f>
        <v/>
      </c>
      <c r="Z5863" s="4">
        <f>IF(COUNT($M5863:$N5863)=0,"データ無",IF($Y5863&gt;=スコアリング基準!$B$30,"S",IF($Y5863&gt;=スコアリング基準!$B$31,"A",IF($Y5863&gt;=スコアリング基準!$B$32,"B","C"))))</f>
        <v/>
      </c>
      <c r="AA5863">
        <f>IFERROR(INDEX(実績DB!$I$3:$I$104,MATCH($B5863&amp;$C5863,実績DB!$J$3:$J$104,0)),"")</f>
        <v/>
      </c>
    </row>
    <row r="5864">
      <c r="A5864" t="n">
        <v>5862</v>
      </c>
      <c r="B5864" t="inlineStr">
        <is>
          <t>九州</t>
        </is>
      </c>
      <c r="C5864" t="inlineStr">
        <is>
          <t>大野変電所</t>
        </is>
      </c>
      <c r="E5864" t="n">
        <v>66</v>
      </c>
      <c r="F5864" t="n">
        <v>6</v>
      </c>
      <c r="G5864" s="3" t="n"/>
      <c r="H5864" s="3" t="n"/>
      <c r="I5864" t="inlineStr">
        <is>
          <t>未取得</t>
        </is>
      </c>
      <c r="J5864" t="n">
        <v>33</v>
      </c>
      <c r="K5864" t="n">
        <v>33</v>
      </c>
      <c r="L5864" t="n">
        <v>-21</v>
      </c>
      <c r="M5864" t="n">
        <v>12</v>
      </c>
      <c r="N5864" t="n">
        <v>0</v>
      </c>
      <c r="O5864" t="inlineStr">
        <is>
          <t>不可 #4</t>
        </is>
      </c>
      <c r="P5864" t="inlineStr">
        <is>
          <t>有り</t>
        </is>
      </c>
      <c r="R5864" s="4">
        <f>IF(COUNT($M5864:$N5864)=0,"",IF(AND(IF($N5864&lt;&gt;"",$N5864,$M5864)&lt;=0,$O5864&lt;&gt;"可"),"警告",""))</f>
        <v/>
      </c>
      <c r="S5864" s="4">
        <f>IF(COUNT($M5864:$N5864)=0,0,IF(IF($N5864&lt;&gt;"",$N5864,$M5864)&gt;=スコアリング基準!$B$20,スコアリング基準!$C$20,IF(IF($N5864&lt;&gt;"",$N5864,$M5864)&gt;=スコアリング基準!$B$21,スコアリング基準!$C$21,IF(IF($N5864&lt;&gt;"",$N5864,$M5864)&gt;0,スコアリング基準!$C$22,0))))</f>
        <v/>
      </c>
      <c r="T5864" s="4">
        <f>IF($O5864="可",スコアリング基準!$C$23,0)</f>
        <v/>
      </c>
      <c r="U5864" s="4">
        <f>IF(OR(COUNT($K5864:$L5864)&lt;2,$K5864=0),0,IF(ABS($L5864)/$K5864&lt;=スコアリング基準!$B$24,スコアリング基準!$C$24,IF(ABS($L5864)/$K5864&lt;=スコアリング基準!$B$25,スコアリング基準!$C$25,IF(ABS($L5864)/$K5864&lt;=スコアリング基準!$B$26,スコアリング基準!$C$26,0))))</f>
        <v/>
      </c>
      <c r="V5864" s="4">
        <f>IF($P5864="なし",スコアリング基準!$C$27,0)</f>
        <v/>
      </c>
      <c r="W5864" s="4">
        <f>IF($F5864="",0,IF(ISNUMBER($F5864),IF($F5864&lt;=スコアリング基準!$B$28,スコアリング基準!$C$28,スコアリング基準!$C$29),0))</f>
        <v/>
      </c>
      <c r="X5864" s="4">
        <f>IFERROR(VLOOKUP($B5864,スコアリング基準!$A$36:$B$46,2,FALSE),0)</f>
        <v/>
      </c>
      <c r="Y5864" s="4">
        <f>SUM($S5864:$X5864)</f>
        <v/>
      </c>
      <c r="Z5864" s="4">
        <f>IF(COUNT($M5864:$N5864)=0,"データ無",IF($Y5864&gt;=スコアリング基準!$B$30,"S",IF($Y5864&gt;=スコアリング基準!$B$31,"A",IF($Y5864&gt;=スコアリング基準!$B$32,"B","C"))))</f>
        <v/>
      </c>
      <c r="AA5864">
        <f>IFERROR(INDEX(実績DB!$I$3:$I$104,MATCH($B5864&amp;$C5864,実績DB!$J$3:$J$104,0)),"")</f>
        <v/>
      </c>
    </row>
    <row r="5865">
      <c r="A5865" t="n">
        <v>5863</v>
      </c>
      <c r="B5865" t="inlineStr">
        <is>
          <t>九州</t>
        </is>
      </c>
      <c r="C5865" t="inlineStr">
        <is>
          <t>女子畑変電所</t>
        </is>
      </c>
      <c r="E5865" t="n">
        <v>66</v>
      </c>
      <c r="F5865" t="n">
        <v>6</v>
      </c>
      <c r="G5865" s="3" t="n"/>
      <c r="H5865" s="3" t="n"/>
      <c r="I5865" t="inlineStr">
        <is>
          <t>未取得</t>
        </is>
      </c>
      <c r="J5865" t="n">
        <v>9</v>
      </c>
      <c r="K5865" t="n">
        <v>9</v>
      </c>
      <c r="L5865" t="n">
        <v>-8</v>
      </c>
      <c r="M5865" t="n">
        <v>1</v>
      </c>
      <c r="N5865" t="n">
        <v>0</v>
      </c>
      <c r="O5865" t="inlineStr">
        <is>
          <t>不可 #4</t>
        </is>
      </c>
      <c r="P5865" t="inlineStr">
        <is>
          <t>有り</t>
        </is>
      </c>
      <c r="R5865" s="4">
        <f>IF(COUNT($M5865:$N5865)=0,"",IF(AND(IF($N5865&lt;&gt;"",$N5865,$M5865)&lt;=0,$O5865&lt;&gt;"可"),"警告",""))</f>
        <v/>
      </c>
      <c r="S5865" s="4">
        <f>IF(COUNT($M5865:$N5865)=0,0,IF(IF($N5865&lt;&gt;"",$N5865,$M5865)&gt;=スコアリング基準!$B$20,スコアリング基準!$C$20,IF(IF($N5865&lt;&gt;"",$N5865,$M5865)&gt;=スコアリング基準!$B$21,スコアリング基準!$C$21,IF(IF($N5865&lt;&gt;"",$N5865,$M5865)&gt;0,スコアリング基準!$C$22,0))))</f>
        <v/>
      </c>
      <c r="T5865" s="4">
        <f>IF($O5865="可",スコアリング基準!$C$23,0)</f>
        <v/>
      </c>
      <c r="U5865" s="4">
        <f>IF(OR(COUNT($K5865:$L5865)&lt;2,$K5865=0),0,IF(ABS($L5865)/$K5865&lt;=スコアリング基準!$B$24,スコアリング基準!$C$24,IF(ABS($L5865)/$K5865&lt;=スコアリング基準!$B$25,スコアリング基準!$C$25,IF(ABS($L5865)/$K5865&lt;=スコアリング基準!$B$26,スコアリング基準!$C$26,0))))</f>
        <v/>
      </c>
      <c r="V5865" s="4">
        <f>IF($P5865="なし",スコアリング基準!$C$27,0)</f>
        <v/>
      </c>
      <c r="W5865" s="4">
        <f>IF($F5865="",0,IF(ISNUMBER($F5865),IF($F5865&lt;=スコアリング基準!$B$28,スコアリング基準!$C$28,スコアリング基準!$C$29),0))</f>
        <v/>
      </c>
      <c r="X5865" s="4">
        <f>IFERROR(VLOOKUP($B5865,スコアリング基準!$A$36:$B$46,2,FALSE),0)</f>
        <v/>
      </c>
      <c r="Y5865" s="4">
        <f>SUM($S5865:$X5865)</f>
        <v/>
      </c>
      <c r="Z5865" s="4">
        <f>IF(COUNT($M5865:$N5865)=0,"データ無",IF($Y5865&gt;=スコアリング基準!$B$30,"S",IF($Y5865&gt;=スコアリング基準!$B$31,"A",IF($Y5865&gt;=スコアリング基準!$B$32,"B","C"))))</f>
        <v/>
      </c>
      <c r="AA5865">
        <f>IFERROR(INDEX(実績DB!$I$3:$I$104,MATCH($B5865&amp;$C5865,実績DB!$J$3:$J$104,0)),"")</f>
        <v/>
      </c>
    </row>
    <row r="5866">
      <c r="A5866" t="n">
        <v>5864</v>
      </c>
      <c r="B5866" t="inlineStr">
        <is>
          <t>九州</t>
        </is>
      </c>
      <c r="C5866" t="inlineStr">
        <is>
          <t>妙見変電所</t>
        </is>
      </c>
      <c r="E5866" t="n">
        <v>66</v>
      </c>
      <c r="F5866" t="n">
        <v>6</v>
      </c>
      <c r="G5866" s="3" t="n">
        <v>31.813153</v>
      </c>
      <c r="H5866" s="3" t="n">
        <v>130.75719</v>
      </c>
      <c r="I5866" t="inlineStr">
        <is>
          <t>Google Places(名称一致)</t>
        </is>
      </c>
      <c r="J5866" t="n">
        <v>19</v>
      </c>
      <c r="K5866" t="n">
        <v>19</v>
      </c>
      <c r="L5866" t="n">
        <v>-18</v>
      </c>
      <c r="M5866" t="n">
        <v>0</v>
      </c>
      <c r="N5866" t="n">
        <v>0</v>
      </c>
      <c r="O5866" t="inlineStr">
        <is>
          <t>不可 #4</t>
        </is>
      </c>
      <c r="P5866" t="inlineStr">
        <is>
          <t>有り</t>
        </is>
      </c>
      <c r="R5866" s="4">
        <f>IF(COUNT($M5866:$N5866)=0,"",IF(AND(IF($N5866&lt;&gt;"",$N5866,$M5866)&lt;=0,$O5866&lt;&gt;"可"),"警告",""))</f>
        <v/>
      </c>
      <c r="S5866" s="4">
        <f>IF(COUNT($M5866:$N5866)=0,0,IF(IF($N5866&lt;&gt;"",$N5866,$M5866)&gt;=スコアリング基準!$B$20,スコアリング基準!$C$20,IF(IF($N5866&lt;&gt;"",$N5866,$M5866)&gt;=スコアリング基準!$B$21,スコアリング基準!$C$21,IF(IF($N5866&lt;&gt;"",$N5866,$M5866)&gt;0,スコアリング基準!$C$22,0))))</f>
        <v/>
      </c>
      <c r="T5866" s="4">
        <f>IF($O5866="可",スコアリング基準!$C$23,0)</f>
        <v/>
      </c>
      <c r="U5866" s="4">
        <f>IF(OR(COUNT($K5866:$L5866)&lt;2,$K5866=0),0,IF(ABS($L5866)/$K5866&lt;=スコアリング基準!$B$24,スコアリング基準!$C$24,IF(ABS($L5866)/$K5866&lt;=スコアリング基準!$B$25,スコアリング基準!$C$25,IF(ABS($L5866)/$K5866&lt;=スコアリング基準!$B$26,スコアリング基準!$C$26,0))))</f>
        <v/>
      </c>
      <c r="V5866" s="4">
        <f>IF($P5866="なし",スコアリング基準!$C$27,0)</f>
        <v/>
      </c>
      <c r="W5866" s="4">
        <f>IF($F5866="",0,IF(ISNUMBER($F5866),IF($F5866&lt;=スコアリング基準!$B$28,スコアリング基準!$C$28,スコアリング基準!$C$29),0))</f>
        <v/>
      </c>
      <c r="X5866" s="4">
        <f>IFERROR(VLOOKUP($B5866,スコアリング基準!$A$36:$B$46,2,FALSE),0)</f>
        <v/>
      </c>
      <c r="Y5866" s="4">
        <f>SUM($S5866:$X5866)</f>
        <v/>
      </c>
      <c r="Z5866" s="4">
        <f>IF(COUNT($M5866:$N5866)=0,"データ無",IF($Y5866&gt;=スコアリング基準!$B$30,"S",IF($Y5866&gt;=スコアリング基準!$B$31,"A",IF($Y5866&gt;=スコアリング基準!$B$32,"B","C"))))</f>
        <v/>
      </c>
      <c r="AA5866">
        <f>IFERROR(INDEX(実績DB!$I$3:$I$104,MATCH($B5866&amp;$C5866,実績DB!$J$3:$J$104,0)),"")</f>
        <v/>
      </c>
    </row>
    <row r="5867">
      <c r="A5867" t="n">
        <v>5865</v>
      </c>
      <c r="B5867" t="inlineStr">
        <is>
          <t>九州</t>
        </is>
      </c>
      <c r="C5867" t="inlineStr">
        <is>
          <t>嬉野変電所</t>
        </is>
      </c>
      <c r="E5867" t="n">
        <v>66</v>
      </c>
      <c r="F5867" t="n">
        <v>6</v>
      </c>
      <c r="G5867" s="3" t="n">
        <v>33.101337</v>
      </c>
      <c r="H5867" s="3" t="n">
        <v>129.985372</v>
      </c>
      <c r="I5867" t="inlineStr">
        <is>
          <t>Google Places(名称一致)</t>
        </is>
      </c>
      <c r="J5867" t="n">
        <v>38</v>
      </c>
      <c r="K5867" t="n">
        <v>38</v>
      </c>
      <c r="L5867" t="n">
        <v>-32</v>
      </c>
      <c r="M5867" t="n">
        <v>6</v>
      </c>
      <c r="N5867" t="n">
        <v>0</v>
      </c>
      <c r="O5867" t="inlineStr">
        <is>
          <t>不可 #4</t>
        </is>
      </c>
      <c r="P5867" t="inlineStr">
        <is>
          <t>有り</t>
        </is>
      </c>
      <c r="R5867" s="4">
        <f>IF(COUNT($M5867:$N5867)=0,"",IF(AND(IF($N5867&lt;&gt;"",$N5867,$M5867)&lt;=0,$O5867&lt;&gt;"可"),"警告",""))</f>
        <v/>
      </c>
      <c r="S5867" s="4">
        <f>IF(COUNT($M5867:$N5867)=0,0,IF(IF($N5867&lt;&gt;"",$N5867,$M5867)&gt;=スコアリング基準!$B$20,スコアリング基準!$C$20,IF(IF($N5867&lt;&gt;"",$N5867,$M5867)&gt;=スコアリング基準!$B$21,スコアリング基準!$C$21,IF(IF($N5867&lt;&gt;"",$N5867,$M5867)&gt;0,スコアリング基準!$C$22,0))))</f>
        <v/>
      </c>
      <c r="T5867" s="4">
        <f>IF($O5867="可",スコアリング基準!$C$23,0)</f>
        <v/>
      </c>
      <c r="U5867" s="4">
        <f>IF(OR(COUNT($K5867:$L5867)&lt;2,$K5867=0),0,IF(ABS($L5867)/$K5867&lt;=スコアリング基準!$B$24,スコアリング基準!$C$24,IF(ABS($L5867)/$K5867&lt;=スコアリング基準!$B$25,スコアリング基準!$C$25,IF(ABS($L5867)/$K5867&lt;=スコアリング基準!$B$26,スコアリング基準!$C$26,0))))</f>
        <v/>
      </c>
      <c r="V5867" s="4">
        <f>IF($P5867="なし",スコアリング基準!$C$27,0)</f>
        <v/>
      </c>
      <c r="W5867" s="4">
        <f>IF($F5867="",0,IF(ISNUMBER($F5867),IF($F5867&lt;=スコアリング基準!$B$28,スコアリング基準!$C$28,スコアリング基準!$C$29),0))</f>
        <v/>
      </c>
      <c r="X5867" s="4">
        <f>IFERROR(VLOOKUP($B5867,スコアリング基準!$A$36:$B$46,2,FALSE),0)</f>
        <v/>
      </c>
      <c r="Y5867" s="4">
        <f>SUM($S5867:$X5867)</f>
        <v/>
      </c>
      <c r="Z5867" s="4">
        <f>IF(COUNT($M5867:$N5867)=0,"データ無",IF($Y5867&gt;=スコアリング基準!$B$30,"S",IF($Y5867&gt;=スコアリング基準!$B$31,"A",IF($Y5867&gt;=スコアリング基準!$B$32,"B","C"))))</f>
        <v/>
      </c>
      <c r="AA5867">
        <f>IFERROR(INDEX(実績DB!$I$3:$I$104,MATCH($B5867&amp;$C5867,実績DB!$J$3:$J$104,0)),"")</f>
        <v/>
      </c>
    </row>
    <row r="5868">
      <c r="A5868" t="n">
        <v>5866</v>
      </c>
      <c r="B5868" t="inlineStr">
        <is>
          <t>九州</t>
        </is>
      </c>
      <c r="C5868" t="inlineStr">
        <is>
          <t>宇島変電所</t>
        </is>
      </c>
      <c r="E5868" t="n">
        <v>66</v>
      </c>
      <c r="F5868" t="n">
        <v>6</v>
      </c>
      <c r="G5868" s="3" t="n">
        <v>33.622124</v>
      </c>
      <c r="H5868" s="3" t="n">
        <v>131.128522</v>
      </c>
      <c r="I5868" t="inlineStr">
        <is>
          <t>Google Places(名称一致)</t>
        </is>
      </c>
      <c r="J5868" t="n">
        <v>57</v>
      </c>
      <c r="K5868" t="n">
        <v>57</v>
      </c>
      <c r="L5868" t="n">
        <v>-40</v>
      </c>
      <c r="M5868" t="n">
        <v>17</v>
      </c>
      <c r="N5868" t="n">
        <v>0</v>
      </c>
      <c r="O5868" t="inlineStr">
        <is>
          <t>不可 #4</t>
        </is>
      </c>
      <c r="P5868" t="inlineStr">
        <is>
          <t>有り</t>
        </is>
      </c>
      <c r="R5868" s="4">
        <f>IF(COUNT($M5868:$N5868)=0,"",IF(AND(IF($N5868&lt;&gt;"",$N5868,$M5868)&lt;=0,$O5868&lt;&gt;"可"),"警告",""))</f>
        <v/>
      </c>
      <c r="S5868" s="4">
        <f>IF(COUNT($M5868:$N5868)=0,0,IF(IF($N5868&lt;&gt;"",$N5868,$M5868)&gt;=スコアリング基準!$B$20,スコアリング基準!$C$20,IF(IF($N5868&lt;&gt;"",$N5868,$M5868)&gt;=スコアリング基準!$B$21,スコアリング基準!$C$21,IF(IF($N5868&lt;&gt;"",$N5868,$M5868)&gt;0,スコアリング基準!$C$22,0))))</f>
        <v/>
      </c>
      <c r="T5868" s="4">
        <f>IF($O5868="可",スコアリング基準!$C$23,0)</f>
        <v/>
      </c>
      <c r="U5868" s="4">
        <f>IF(OR(COUNT($K5868:$L5868)&lt;2,$K5868=0),0,IF(ABS($L5868)/$K5868&lt;=スコアリング基準!$B$24,スコアリング基準!$C$24,IF(ABS($L5868)/$K5868&lt;=スコアリング基準!$B$25,スコアリング基準!$C$25,IF(ABS($L5868)/$K5868&lt;=スコアリング基準!$B$26,スコアリング基準!$C$26,0))))</f>
        <v/>
      </c>
      <c r="V5868" s="4">
        <f>IF($P5868="なし",スコアリング基準!$C$27,0)</f>
        <v/>
      </c>
      <c r="W5868" s="4">
        <f>IF($F5868="",0,IF(ISNUMBER($F5868),IF($F5868&lt;=スコアリング基準!$B$28,スコアリング基準!$C$28,スコアリング基準!$C$29),0))</f>
        <v/>
      </c>
      <c r="X5868" s="4">
        <f>IFERROR(VLOOKUP($B5868,スコアリング基準!$A$36:$B$46,2,FALSE),0)</f>
        <v/>
      </c>
      <c r="Y5868" s="4">
        <f>SUM($S5868:$X5868)</f>
        <v/>
      </c>
      <c r="Z5868" s="4">
        <f>IF(COUNT($M5868:$N5868)=0,"データ無",IF($Y5868&gt;=スコアリング基準!$B$30,"S",IF($Y5868&gt;=スコアリング基準!$B$31,"A",IF($Y5868&gt;=スコアリング基準!$B$32,"B","C"))))</f>
        <v/>
      </c>
      <c r="AA5868">
        <f>IFERROR(INDEX(実績DB!$I$3:$I$104,MATCH($B5868&amp;$C5868,実績DB!$J$3:$J$104,0)),"")</f>
        <v/>
      </c>
    </row>
    <row r="5869">
      <c r="A5869" t="n">
        <v>5867</v>
      </c>
      <c r="B5869" t="inlineStr">
        <is>
          <t>九州</t>
        </is>
      </c>
      <c r="C5869" t="inlineStr">
        <is>
          <t>宇美変電所</t>
        </is>
      </c>
      <c r="E5869" t="n">
        <v>66</v>
      </c>
      <c r="F5869" t="n">
        <v>6</v>
      </c>
      <c r="G5869" s="3" t="n">
        <v>33.564338</v>
      </c>
      <c r="H5869" s="3" t="n">
        <v>130.507126</v>
      </c>
      <c r="I5869" t="inlineStr">
        <is>
          <t>Google Places(名称一致)</t>
        </is>
      </c>
      <c r="J5869" t="n">
        <v>66</v>
      </c>
      <c r="K5869" t="n">
        <v>66</v>
      </c>
      <c r="L5869" t="n">
        <v>-51</v>
      </c>
      <c r="M5869" t="n">
        <v>13</v>
      </c>
      <c r="N5869" t="n">
        <v>13</v>
      </c>
      <c r="O5869" t="inlineStr">
        <is>
          <t>不可 #4</t>
        </is>
      </c>
      <c r="P5869" t="inlineStr">
        <is>
          <t>なし</t>
        </is>
      </c>
      <c r="R5869" s="4">
        <f>IF(COUNT($M5869:$N5869)=0,"",IF(AND(IF($N5869&lt;&gt;"",$N5869,$M5869)&lt;=0,$O5869&lt;&gt;"可"),"警告",""))</f>
        <v/>
      </c>
      <c r="S5869" s="4">
        <f>IF(COUNT($M5869:$N5869)=0,0,IF(IF($N5869&lt;&gt;"",$N5869,$M5869)&gt;=スコアリング基準!$B$20,スコアリング基準!$C$20,IF(IF($N5869&lt;&gt;"",$N5869,$M5869)&gt;=スコアリング基準!$B$21,スコアリング基準!$C$21,IF(IF($N5869&lt;&gt;"",$N5869,$M5869)&gt;0,スコアリング基準!$C$22,0))))</f>
        <v/>
      </c>
      <c r="T5869" s="4">
        <f>IF($O5869="可",スコアリング基準!$C$23,0)</f>
        <v/>
      </c>
      <c r="U5869" s="4">
        <f>IF(OR(COUNT($K5869:$L5869)&lt;2,$K5869=0),0,IF(ABS($L5869)/$K5869&lt;=スコアリング基準!$B$24,スコアリング基準!$C$24,IF(ABS($L5869)/$K5869&lt;=スコアリング基準!$B$25,スコアリング基準!$C$25,IF(ABS($L5869)/$K5869&lt;=スコアリング基準!$B$26,スコアリング基準!$C$26,0))))</f>
        <v/>
      </c>
      <c r="V5869" s="4">
        <f>IF($P5869="なし",スコアリング基準!$C$27,0)</f>
        <v/>
      </c>
      <c r="W5869" s="4">
        <f>IF($F5869="",0,IF(ISNUMBER($F5869),IF($F5869&lt;=スコアリング基準!$B$28,スコアリング基準!$C$28,スコアリング基準!$C$29),0))</f>
        <v/>
      </c>
      <c r="X5869" s="4">
        <f>IFERROR(VLOOKUP($B5869,スコアリング基準!$A$36:$B$46,2,FALSE),0)</f>
        <v/>
      </c>
      <c r="Y5869" s="4">
        <f>SUM($S5869:$X5869)</f>
        <v/>
      </c>
      <c r="Z5869" s="4">
        <f>IF(COUNT($M5869:$N5869)=0,"データ無",IF($Y5869&gt;=スコアリング基準!$B$30,"S",IF($Y5869&gt;=スコアリング基準!$B$31,"A",IF($Y5869&gt;=スコアリング基準!$B$32,"B","C"))))</f>
        <v/>
      </c>
      <c r="AA5869">
        <f>IFERROR(INDEX(実績DB!$I$3:$I$104,MATCH($B5869&amp;$C5869,実績DB!$J$3:$J$104,0)),"")</f>
        <v/>
      </c>
    </row>
    <row r="5870">
      <c r="A5870" t="n">
        <v>5868</v>
      </c>
      <c r="B5870" t="inlineStr">
        <is>
          <t>九州</t>
        </is>
      </c>
      <c r="C5870" t="inlineStr">
        <is>
          <t>安岐変電所</t>
        </is>
      </c>
      <c r="E5870" t="n">
        <v>66</v>
      </c>
      <c r="F5870" t="n">
        <v>6</v>
      </c>
      <c r="G5870" s="3" t="n">
        <v>33.467277</v>
      </c>
      <c r="H5870" s="3" t="n">
        <v>131.709035</v>
      </c>
      <c r="I5870" t="inlineStr">
        <is>
          <t>Google Places(名称一致)</t>
        </is>
      </c>
      <c r="J5870" t="n">
        <v>38</v>
      </c>
      <c r="K5870" t="n">
        <v>38</v>
      </c>
      <c r="L5870" t="n">
        <v>-37</v>
      </c>
      <c r="M5870" t="n">
        <v>1</v>
      </c>
      <c r="N5870" t="n">
        <v>0</v>
      </c>
      <c r="O5870" t="inlineStr">
        <is>
          <t>不可 #4</t>
        </is>
      </c>
      <c r="P5870" t="inlineStr">
        <is>
          <t>有り</t>
        </is>
      </c>
      <c r="R5870" s="4">
        <f>IF(COUNT($M5870:$N5870)=0,"",IF(AND(IF($N5870&lt;&gt;"",$N5870,$M5870)&lt;=0,$O5870&lt;&gt;"可"),"警告",""))</f>
        <v/>
      </c>
      <c r="S5870" s="4">
        <f>IF(COUNT($M5870:$N5870)=0,0,IF(IF($N5870&lt;&gt;"",$N5870,$M5870)&gt;=スコアリング基準!$B$20,スコアリング基準!$C$20,IF(IF($N5870&lt;&gt;"",$N5870,$M5870)&gt;=スコアリング基準!$B$21,スコアリング基準!$C$21,IF(IF($N5870&lt;&gt;"",$N5870,$M5870)&gt;0,スコアリング基準!$C$22,0))))</f>
        <v/>
      </c>
      <c r="T5870" s="4">
        <f>IF($O5870="可",スコアリング基準!$C$23,0)</f>
        <v/>
      </c>
      <c r="U5870" s="4">
        <f>IF(OR(COUNT($K5870:$L5870)&lt;2,$K5870=0),0,IF(ABS($L5870)/$K5870&lt;=スコアリング基準!$B$24,スコアリング基準!$C$24,IF(ABS($L5870)/$K5870&lt;=スコアリング基準!$B$25,スコアリング基準!$C$25,IF(ABS($L5870)/$K5870&lt;=スコアリング基準!$B$26,スコアリング基準!$C$26,0))))</f>
        <v/>
      </c>
      <c r="V5870" s="4">
        <f>IF($P5870="なし",スコアリング基準!$C$27,0)</f>
        <v/>
      </c>
      <c r="W5870" s="4">
        <f>IF($F5870="",0,IF(ISNUMBER($F5870),IF($F5870&lt;=スコアリング基準!$B$28,スコアリング基準!$C$28,スコアリング基準!$C$29),0))</f>
        <v/>
      </c>
      <c r="X5870" s="4">
        <f>IFERROR(VLOOKUP($B5870,スコアリング基準!$A$36:$B$46,2,FALSE),0)</f>
        <v/>
      </c>
      <c r="Y5870" s="4">
        <f>SUM($S5870:$X5870)</f>
        <v/>
      </c>
      <c r="Z5870" s="4">
        <f>IF(COUNT($M5870:$N5870)=0,"データ無",IF($Y5870&gt;=スコアリング基準!$B$30,"S",IF($Y5870&gt;=スコアリング基準!$B$31,"A",IF($Y5870&gt;=スコアリング基準!$B$32,"B","C"))))</f>
        <v/>
      </c>
      <c r="AA5870">
        <f>IFERROR(INDEX(実績DB!$I$3:$I$104,MATCH($B5870&amp;$C5870,実績DB!$J$3:$J$104,0)),"")</f>
        <v/>
      </c>
    </row>
    <row r="5871">
      <c r="A5871" t="n">
        <v>5869</v>
      </c>
      <c r="B5871" t="inlineStr">
        <is>
          <t>九州</t>
        </is>
      </c>
      <c r="C5871" t="inlineStr">
        <is>
          <t>宮の下変電所</t>
        </is>
      </c>
      <c r="E5871" t="n">
        <v>66</v>
      </c>
      <c r="F5871" t="n">
        <v>6</v>
      </c>
      <c r="G5871" s="3" t="n"/>
      <c r="H5871" s="3" t="n"/>
      <c r="I5871" t="inlineStr">
        <is>
          <t>未取得</t>
        </is>
      </c>
      <c r="J5871" t="n">
        <v>38</v>
      </c>
      <c r="K5871" t="n">
        <v>38</v>
      </c>
      <c r="L5871" t="n">
        <v>-16</v>
      </c>
      <c r="M5871" t="n">
        <v>22</v>
      </c>
      <c r="N5871" t="n">
        <v>0</v>
      </c>
      <c r="O5871" t="inlineStr">
        <is>
          <t>不可 #4</t>
        </is>
      </c>
      <c r="P5871" t="inlineStr">
        <is>
          <t>なし</t>
        </is>
      </c>
      <c r="R5871" s="4">
        <f>IF(COUNT($M5871:$N5871)=0,"",IF(AND(IF($N5871&lt;&gt;"",$N5871,$M5871)&lt;=0,$O5871&lt;&gt;"可"),"警告",""))</f>
        <v/>
      </c>
      <c r="S5871" s="4">
        <f>IF(COUNT($M5871:$N5871)=0,0,IF(IF($N5871&lt;&gt;"",$N5871,$M5871)&gt;=スコアリング基準!$B$20,スコアリング基準!$C$20,IF(IF($N5871&lt;&gt;"",$N5871,$M5871)&gt;=スコアリング基準!$B$21,スコアリング基準!$C$21,IF(IF($N5871&lt;&gt;"",$N5871,$M5871)&gt;0,スコアリング基準!$C$22,0))))</f>
        <v/>
      </c>
      <c r="T5871" s="4">
        <f>IF($O5871="可",スコアリング基準!$C$23,0)</f>
        <v/>
      </c>
      <c r="U5871" s="4">
        <f>IF(OR(COUNT($K5871:$L5871)&lt;2,$K5871=0),0,IF(ABS($L5871)/$K5871&lt;=スコアリング基準!$B$24,スコアリング基準!$C$24,IF(ABS($L5871)/$K5871&lt;=スコアリング基準!$B$25,スコアリング基準!$C$25,IF(ABS($L5871)/$K5871&lt;=スコアリング基準!$B$26,スコアリング基準!$C$26,0))))</f>
        <v/>
      </c>
      <c r="V5871" s="4">
        <f>IF($P5871="なし",スコアリング基準!$C$27,0)</f>
        <v/>
      </c>
      <c r="W5871" s="4">
        <f>IF($F5871="",0,IF(ISNUMBER($F5871),IF($F5871&lt;=スコアリング基準!$B$28,スコアリング基準!$C$28,スコアリング基準!$C$29),0))</f>
        <v/>
      </c>
      <c r="X5871" s="4">
        <f>IFERROR(VLOOKUP($B5871,スコアリング基準!$A$36:$B$46,2,FALSE),0)</f>
        <v/>
      </c>
      <c r="Y5871" s="4">
        <f>SUM($S5871:$X5871)</f>
        <v/>
      </c>
      <c r="Z5871" s="4">
        <f>IF(COUNT($M5871:$N5871)=0,"データ無",IF($Y5871&gt;=スコアリング基準!$B$30,"S",IF($Y5871&gt;=スコアリング基準!$B$31,"A",IF($Y5871&gt;=スコアリング基準!$B$32,"B","C"))))</f>
        <v/>
      </c>
      <c r="AA5871">
        <f>IFERROR(INDEX(実績DB!$I$3:$I$104,MATCH($B5871&amp;$C5871,実績DB!$J$3:$J$104,0)),"")</f>
        <v/>
      </c>
    </row>
    <row r="5872">
      <c r="A5872" t="n">
        <v>5870</v>
      </c>
      <c r="B5872" t="inlineStr">
        <is>
          <t>九州</t>
        </is>
      </c>
      <c r="C5872" t="inlineStr">
        <is>
          <t>宮川変電所</t>
        </is>
      </c>
      <c r="E5872" t="n">
        <v>66</v>
      </c>
      <c r="F5872" t="n">
        <v>6</v>
      </c>
      <c r="G5872" s="3" t="n">
        <v>31.57011</v>
      </c>
      <c r="H5872" s="3" t="n">
        <v>130.4842</v>
      </c>
      <c r="I5872" t="inlineStr">
        <is>
          <t>OSM実測(名称一致)</t>
        </is>
      </c>
      <c r="J5872" t="n">
        <v>19</v>
      </c>
      <c r="K5872" t="n">
        <v>19</v>
      </c>
      <c r="L5872" t="n">
        <v>-7</v>
      </c>
      <c r="M5872" t="n">
        <v>12</v>
      </c>
      <c r="N5872" t="n">
        <v>0</v>
      </c>
      <c r="O5872" t="inlineStr">
        <is>
          <t>不可 #4</t>
        </is>
      </c>
      <c r="P5872" t="inlineStr">
        <is>
          <t>有り</t>
        </is>
      </c>
      <c r="R5872" s="4">
        <f>IF(COUNT($M5872:$N5872)=0,"",IF(AND(IF($N5872&lt;&gt;"",$N5872,$M5872)&lt;=0,$O5872&lt;&gt;"可"),"警告",""))</f>
        <v/>
      </c>
      <c r="S5872" s="4">
        <f>IF(COUNT($M5872:$N5872)=0,0,IF(IF($N5872&lt;&gt;"",$N5872,$M5872)&gt;=スコアリング基準!$B$20,スコアリング基準!$C$20,IF(IF($N5872&lt;&gt;"",$N5872,$M5872)&gt;=スコアリング基準!$B$21,スコアリング基準!$C$21,IF(IF($N5872&lt;&gt;"",$N5872,$M5872)&gt;0,スコアリング基準!$C$22,0))))</f>
        <v/>
      </c>
      <c r="T5872" s="4">
        <f>IF($O5872="可",スコアリング基準!$C$23,0)</f>
        <v/>
      </c>
      <c r="U5872" s="4">
        <f>IF(OR(COUNT($K5872:$L5872)&lt;2,$K5872=0),0,IF(ABS($L5872)/$K5872&lt;=スコアリング基準!$B$24,スコアリング基準!$C$24,IF(ABS($L5872)/$K5872&lt;=スコアリング基準!$B$25,スコアリング基準!$C$25,IF(ABS($L5872)/$K5872&lt;=スコアリング基準!$B$26,スコアリング基準!$C$26,0))))</f>
        <v/>
      </c>
      <c r="V5872" s="4">
        <f>IF($P5872="なし",スコアリング基準!$C$27,0)</f>
        <v/>
      </c>
      <c r="W5872" s="4">
        <f>IF($F5872="",0,IF(ISNUMBER($F5872),IF($F5872&lt;=スコアリング基準!$B$28,スコアリング基準!$C$28,スコアリング基準!$C$29),0))</f>
        <v/>
      </c>
      <c r="X5872" s="4">
        <f>IFERROR(VLOOKUP($B5872,スコアリング基準!$A$36:$B$46,2,FALSE),0)</f>
        <v/>
      </c>
      <c r="Y5872" s="4">
        <f>SUM($S5872:$X5872)</f>
        <v/>
      </c>
      <c r="Z5872" s="4">
        <f>IF(COUNT($M5872:$N5872)=0,"データ無",IF($Y5872&gt;=スコアリング基準!$B$30,"S",IF($Y5872&gt;=スコアリング基準!$B$31,"A",IF($Y5872&gt;=スコアリング基準!$B$32,"B","C"))))</f>
        <v/>
      </c>
      <c r="AA5872">
        <f>IFERROR(INDEX(実績DB!$I$3:$I$104,MATCH($B5872&amp;$C5872,実績DB!$J$3:$J$104,0)),"")</f>
        <v/>
      </c>
    </row>
    <row r="5873">
      <c r="A5873" t="n">
        <v>5871</v>
      </c>
      <c r="B5873" t="inlineStr">
        <is>
          <t>九州</t>
        </is>
      </c>
      <c r="C5873" t="inlineStr">
        <is>
          <t>寒田変電所</t>
        </is>
      </c>
      <c r="E5873" t="n">
        <v>66</v>
      </c>
      <c r="F5873" t="n">
        <v>6</v>
      </c>
      <c r="G5873" s="3" t="n">
        <v>33.191945</v>
      </c>
      <c r="H5873" s="3" t="n">
        <v>131.611077</v>
      </c>
      <c r="I5873" t="inlineStr">
        <is>
          <t>Google Places(名称一致)</t>
        </is>
      </c>
      <c r="J5873" t="n">
        <v>57</v>
      </c>
      <c r="K5873" t="n">
        <v>57</v>
      </c>
      <c r="L5873" t="n">
        <v>-30</v>
      </c>
      <c r="M5873" t="n">
        <v>27</v>
      </c>
      <c r="N5873" t="n">
        <v>27</v>
      </c>
      <c r="O5873" t="inlineStr">
        <is>
          <t>不可 #4</t>
        </is>
      </c>
      <c r="P5873" t="inlineStr">
        <is>
          <t>なし</t>
        </is>
      </c>
      <c r="R5873" s="4">
        <f>IF(COUNT($M5873:$N5873)=0,"",IF(AND(IF($N5873&lt;&gt;"",$N5873,$M5873)&lt;=0,$O5873&lt;&gt;"可"),"警告",""))</f>
        <v/>
      </c>
      <c r="S5873" s="4">
        <f>IF(COUNT($M5873:$N5873)=0,0,IF(IF($N5873&lt;&gt;"",$N5873,$M5873)&gt;=スコアリング基準!$B$20,スコアリング基準!$C$20,IF(IF($N5873&lt;&gt;"",$N5873,$M5873)&gt;=スコアリング基準!$B$21,スコアリング基準!$C$21,IF(IF($N5873&lt;&gt;"",$N5873,$M5873)&gt;0,スコアリング基準!$C$22,0))))</f>
        <v/>
      </c>
      <c r="T5873" s="4">
        <f>IF($O5873="可",スコアリング基準!$C$23,0)</f>
        <v/>
      </c>
      <c r="U5873" s="4">
        <f>IF(OR(COUNT($K5873:$L5873)&lt;2,$K5873=0),0,IF(ABS($L5873)/$K5873&lt;=スコアリング基準!$B$24,スコアリング基準!$C$24,IF(ABS($L5873)/$K5873&lt;=スコアリング基準!$B$25,スコアリング基準!$C$25,IF(ABS($L5873)/$K5873&lt;=スコアリング基準!$B$26,スコアリング基準!$C$26,0))))</f>
        <v/>
      </c>
      <c r="V5873" s="4">
        <f>IF($P5873="なし",スコアリング基準!$C$27,0)</f>
        <v/>
      </c>
      <c r="W5873" s="4">
        <f>IF($F5873="",0,IF(ISNUMBER($F5873),IF($F5873&lt;=スコアリング基準!$B$28,スコアリング基準!$C$28,スコアリング基準!$C$29),0))</f>
        <v/>
      </c>
      <c r="X5873" s="4">
        <f>IFERROR(VLOOKUP($B5873,スコアリング基準!$A$36:$B$46,2,FALSE),0)</f>
        <v/>
      </c>
      <c r="Y5873" s="4">
        <f>SUM($S5873:$X5873)</f>
        <v/>
      </c>
      <c r="Z5873" s="4">
        <f>IF(COUNT($M5873:$N5873)=0,"データ無",IF($Y5873&gt;=スコアリング基準!$B$30,"S",IF($Y5873&gt;=スコアリング基準!$B$31,"A",IF($Y5873&gt;=スコアリング基準!$B$32,"B","C"))))</f>
        <v/>
      </c>
      <c r="AA5873">
        <f>IFERROR(INDEX(実績DB!$I$3:$I$104,MATCH($B5873&amp;$C5873,実績DB!$J$3:$J$104,0)),"")</f>
        <v/>
      </c>
    </row>
    <row r="5874">
      <c r="A5874" t="n">
        <v>5872</v>
      </c>
      <c r="B5874" t="inlineStr">
        <is>
          <t>九州</t>
        </is>
      </c>
      <c r="C5874" t="inlineStr">
        <is>
          <t>小佐井変電所</t>
        </is>
      </c>
      <c r="E5874" t="n">
        <v>66</v>
      </c>
      <c r="F5874" t="n">
        <v>6</v>
      </c>
      <c r="G5874" s="3" t="n">
        <v>33.219012</v>
      </c>
      <c r="H5874" s="3" t="n">
        <v>131.746874</v>
      </c>
      <c r="I5874" t="inlineStr">
        <is>
          <t>Google Places(名称一致)</t>
        </is>
      </c>
      <c r="J5874" t="n">
        <v>38</v>
      </c>
      <c r="K5874" t="n">
        <v>38</v>
      </c>
      <c r="L5874" t="n">
        <v>-29</v>
      </c>
      <c r="M5874" t="n">
        <v>9</v>
      </c>
      <c r="N5874" t="n">
        <v>0</v>
      </c>
      <c r="O5874" t="inlineStr">
        <is>
          <t>不可 #4</t>
        </is>
      </c>
      <c r="P5874" t="inlineStr">
        <is>
          <t>有り</t>
        </is>
      </c>
      <c r="R5874" s="4">
        <f>IF(COUNT($M5874:$N5874)=0,"",IF(AND(IF($N5874&lt;&gt;"",$N5874,$M5874)&lt;=0,$O5874&lt;&gt;"可"),"警告",""))</f>
        <v/>
      </c>
      <c r="S5874" s="4">
        <f>IF(COUNT($M5874:$N5874)=0,0,IF(IF($N5874&lt;&gt;"",$N5874,$M5874)&gt;=スコアリング基準!$B$20,スコアリング基準!$C$20,IF(IF($N5874&lt;&gt;"",$N5874,$M5874)&gt;=スコアリング基準!$B$21,スコアリング基準!$C$21,IF(IF($N5874&lt;&gt;"",$N5874,$M5874)&gt;0,スコアリング基準!$C$22,0))))</f>
        <v/>
      </c>
      <c r="T5874" s="4">
        <f>IF($O5874="可",スコアリング基準!$C$23,0)</f>
        <v/>
      </c>
      <c r="U5874" s="4">
        <f>IF(OR(COUNT($K5874:$L5874)&lt;2,$K5874=0),0,IF(ABS($L5874)/$K5874&lt;=スコアリング基準!$B$24,スコアリング基準!$C$24,IF(ABS($L5874)/$K5874&lt;=スコアリング基準!$B$25,スコアリング基準!$C$25,IF(ABS($L5874)/$K5874&lt;=スコアリング基準!$B$26,スコアリング基準!$C$26,0))))</f>
        <v/>
      </c>
      <c r="V5874" s="4">
        <f>IF($P5874="なし",スコアリング基準!$C$27,0)</f>
        <v/>
      </c>
      <c r="W5874" s="4">
        <f>IF($F5874="",0,IF(ISNUMBER($F5874),IF($F5874&lt;=スコアリング基準!$B$28,スコアリング基準!$C$28,スコアリング基準!$C$29),0))</f>
        <v/>
      </c>
      <c r="X5874" s="4">
        <f>IFERROR(VLOOKUP($B5874,スコアリング基準!$A$36:$B$46,2,FALSE),0)</f>
        <v/>
      </c>
      <c r="Y5874" s="4">
        <f>SUM($S5874:$X5874)</f>
        <v/>
      </c>
      <c r="Z5874" s="4">
        <f>IF(COUNT($M5874:$N5874)=0,"データ無",IF($Y5874&gt;=スコアリング基準!$B$30,"S",IF($Y5874&gt;=スコアリング基準!$B$31,"A",IF($Y5874&gt;=スコアリング基準!$B$32,"B","C"))))</f>
        <v/>
      </c>
      <c r="AA5874">
        <f>IFERROR(INDEX(実績DB!$I$3:$I$104,MATCH($B5874&amp;$C5874,実績DB!$J$3:$J$104,0)),"")</f>
        <v/>
      </c>
    </row>
    <row r="5875">
      <c r="A5875" t="n">
        <v>5873</v>
      </c>
      <c r="B5875" t="inlineStr">
        <is>
          <t>九州</t>
        </is>
      </c>
      <c r="C5875" t="inlineStr">
        <is>
          <t>小国変電所</t>
        </is>
      </c>
      <c r="E5875" t="n">
        <v>66</v>
      </c>
      <c r="F5875" t="n">
        <v>6</v>
      </c>
      <c r="G5875" s="3" t="n">
        <v>33.158918</v>
      </c>
      <c r="H5875" s="3" t="n">
        <v>131.046137</v>
      </c>
      <c r="I5875" t="inlineStr">
        <is>
          <t>Google Places(名称一致)</t>
        </is>
      </c>
      <c r="J5875" t="n">
        <v>19</v>
      </c>
      <c r="K5875" t="n">
        <v>19</v>
      </c>
      <c r="L5875" t="n">
        <v>-14</v>
      </c>
      <c r="M5875" t="n">
        <v>5</v>
      </c>
      <c r="N5875" t="n">
        <v>0</v>
      </c>
      <c r="O5875" t="inlineStr">
        <is>
          <t>不可 #4</t>
        </is>
      </c>
      <c r="P5875" t="inlineStr">
        <is>
          <t>有り</t>
        </is>
      </c>
      <c r="R5875" s="4">
        <f>IF(COUNT($M5875:$N5875)=0,"",IF(AND(IF($N5875&lt;&gt;"",$N5875,$M5875)&lt;=0,$O5875&lt;&gt;"可"),"警告",""))</f>
        <v/>
      </c>
      <c r="S5875" s="4">
        <f>IF(COUNT($M5875:$N5875)=0,0,IF(IF($N5875&lt;&gt;"",$N5875,$M5875)&gt;=スコアリング基準!$B$20,スコアリング基準!$C$20,IF(IF($N5875&lt;&gt;"",$N5875,$M5875)&gt;=スコアリング基準!$B$21,スコアリング基準!$C$21,IF(IF($N5875&lt;&gt;"",$N5875,$M5875)&gt;0,スコアリング基準!$C$22,0))))</f>
        <v/>
      </c>
      <c r="T5875" s="4">
        <f>IF($O5875="可",スコアリング基準!$C$23,0)</f>
        <v/>
      </c>
      <c r="U5875" s="4">
        <f>IF(OR(COUNT($K5875:$L5875)&lt;2,$K5875=0),0,IF(ABS($L5875)/$K5875&lt;=スコアリング基準!$B$24,スコアリング基準!$C$24,IF(ABS($L5875)/$K5875&lt;=スコアリング基準!$B$25,スコアリング基準!$C$25,IF(ABS($L5875)/$K5875&lt;=スコアリング基準!$B$26,スコアリング基準!$C$26,0))))</f>
        <v/>
      </c>
      <c r="V5875" s="4">
        <f>IF($P5875="なし",スコアリング基準!$C$27,0)</f>
        <v/>
      </c>
      <c r="W5875" s="4">
        <f>IF($F5875="",0,IF(ISNUMBER($F5875),IF($F5875&lt;=スコアリング基準!$B$28,スコアリング基準!$C$28,スコアリング基準!$C$29),0))</f>
        <v/>
      </c>
      <c r="X5875" s="4">
        <f>IFERROR(VLOOKUP($B5875,スコアリング基準!$A$36:$B$46,2,FALSE),0)</f>
        <v/>
      </c>
      <c r="Y5875" s="4">
        <f>SUM($S5875:$X5875)</f>
        <v/>
      </c>
      <c r="Z5875" s="4">
        <f>IF(COUNT($M5875:$N5875)=0,"データ無",IF($Y5875&gt;=スコアリング基準!$B$30,"S",IF($Y5875&gt;=スコアリング基準!$B$31,"A",IF($Y5875&gt;=スコアリング基準!$B$32,"B","C"))))</f>
        <v/>
      </c>
      <c r="AA5875">
        <f>IFERROR(INDEX(実績DB!$I$3:$I$104,MATCH($B5875&amp;$C5875,実績DB!$J$3:$J$104,0)),"")</f>
        <v/>
      </c>
    </row>
    <row r="5876">
      <c r="A5876" t="n">
        <v>5874</v>
      </c>
      <c r="B5876" t="inlineStr">
        <is>
          <t>九州</t>
        </is>
      </c>
      <c r="C5876" t="inlineStr">
        <is>
          <t>小豆崎変電所</t>
        </is>
      </c>
      <c r="E5876" t="n">
        <v>66</v>
      </c>
      <c r="F5876" t="n">
        <v>22</v>
      </c>
      <c r="G5876" s="3" t="n">
        <v>32.851637</v>
      </c>
      <c r="H5876" s="3" t="n">
        <v>130.072917</v>
      </c>
      <c r="I5876" t="inlineStr">
        <is>
          <t>Google Places(名称一致)</t>
        </is>
      </c>
      <c r="J5876" t="n">
        <v>28</v>
      </c>
      <c r="K5876" t="n">
        <v>28</v>
      </c>
      <c r="L5876" t="n">
        <v>-15</v>
      </c>
      <c r="O5876" t="inlineStr">
        <is>
          <t>不可 #4</t>
        </is>
      </c>
      <c r="P5876" t="inlineStr">
        <is>
          <t>なし</t>
        </is>
      </c>
      <c r="R5876" s="4">
        <f>IF(COUNT($M5876:$N5876)=0,"",IF(AND(IF($N5876&lt;&gt;"",$N5876,$M5876)&lt;=0,$O5876&lt;&gt;"可"),"警告",""))</f>
        <v/>
      </c>
      <c r="S5876" s="4">
        <f>IF(COUNT($M5876:$N5876)=0,0,IF(IF($N5876&lt;&gt;"",$N5876,$M5876)&gt;=スコアリング基準!$B$20,スコアリング基準!$C$20,IF(IF($N5876&lt;&gt;"",$N5876,$M5876)&gt;=スコアリング基準!$B$21,スコアリング基準!$C$21,IF(IF($N5876&lt;&gt;"",$N5876,$M5876)&gt;0,スコアリング基準!$C$22,0))))</f>
        <v/>
      </c>
      <c r="T5876" s="4">
        <f>IF($O5876="可",スコアリング基準!$C$23,0)</f>
        <v/>
      </c>
      <c r="U5876" s="4">
        <f>IF(OR(COUNT($K5876:$L5876)&lt;2,$K5876=0),0,IF(ABS($L5876)/$K5876&lt;=スコアリング基準!$B$24,スコアリング基準!$C$24,IF(ABS($L5876)/$K5876&lt;=スコアリング基準!$B$25,スコアリング基準!$C$25,IF(ABS($L5876)/$K5876&lt;=スコアリング基準!$B$26,スコアリング基準!$C$26,0))))</f>
        <v/>
      </c>
      <c r="V5876" s="4">
        <f>IF($P5876="なし",スコアリング基準!$C$27,0)</f>
        <v/>
      </c>
      <c r="W5876" s="4">
        <f>IF($F5876="",0,IF(ISNUMBER($F5876),IF($F5876&lt;=スコアリング基準!$B$28,スコアリング基準!$C$28,スコアリング基準!$C$29),0))</f>
        <v/>
      </c>
      <c r="X5876" s="4">
        <f>IFERROR(VLOOKUP($B5876,スコアリング基準!$A$36:$B$46,2,FALSE),0)</f>
        <v/>
      </c>
      <c r="Y5876" s="4">
        <f>SUM($S5876:$X5876)</f>
        <v/>
      </c>
      <c r="Z5876" s="4">
        <f>IF(COUNT($M5876:$N5876)=0,"データ無",IF($Y5876&gt;=スコアリング基準!$B$30,"S",IF($Y5876&gt;=スコアリング基準!$B$31,"A",IF($Y5876&gt;=スコアリング基準!$B$32,"B","C"))))</f>
        <v/>
      </c>
      <c r="AA5876">
        <f>IFERROR(INDEX(実績DB!$I$3:$I$104,MATCH($B5876&amp;$C5876,実績DB!$J$3:$J$104,0)),"")</f>
        <v/>
      </c>
    </row>
    <row r="5877">
      <c r="A5877" t="n">
        <v>5875</v>
      </c>
      <c r="B5877" t="inlineStr">
        <is>
          <t>九州</t>
        </is>
      </c>
      <c r="C5877" t="inlineStr">
        <is>
          <t>小関変電所</t>
        </is>
      </c>
      <c r="E5877" t="n">
        <v>66</v>
      </c>
      <c r="F5877" t="n">
        <v>6</v>
      </c>
      <c r="G5877" s="3" t="n"/>
      <c r="H5877" s="3" t="n"/>
      <c r="I5877" t="inlineStr">
        <is>
          <t>未取得</t>
        </is>
      </c>
      <c r="J5877" t="n">
        <v>9</v>
      </c>
      <c r="K5877" t="n">
        <v>9</v>
      </c>
      <c r="L5877" t="n">
        <v>-8</v>
      </c>
      <c r="M5877" t="n">
        <v>1</v>
      </c>
      <c r="N5877" t="n">
        <v>0</v>
      </c>
      <c r="O5877" t="inlineStr">
        <is>
          <t>不可 #4</t>
        </is>
      </c>
      <c r="P5877" t="inlineStr">
        <is>
          <t>有り</t>
        </is>
      </c>
      <c r="R5877" s="4">
        <f>IF(COUNT($M5877:$N5877)=0,"",IF(AND(IF($N5877&lt;&gt;"",$N5877,$M5877)&lt;=0,$O5877&lt;&gt;"可"),"警告",""))</f>
        <v/>
      </c>
      <c r="S5877" s="4">
        <f>IF(COUNT($M5877:$N5877)=0,0,IF(IF($N5877&lt;&gt;"",$N5877,$M5877)&gt;=スコアリング基準!$B$20,スコアリング基準!$C$20,IF(IF($N5877&lt;&gt;"",$N5877,$M5877)&gt;=スコアリング基準!$B$21,スコアリング基準!$C$21,IF(IF($N5877&lt;&gt;"",$N5877,$M5877)&gt;0,スコアリング基準!$C$22,0))))</f>
        <v/>
      </c>
      <c r="T5877" s="4">
        <f>IF($O5877="可",スコアリング基準!$C$23,0)</f>
        <v/>
      </c>
      <c r="U5877" s="4">
        <f>IF(OR(COUNT($K5877:$L5877)&lt;2,$K5877=0),0,IF(ABS($L5877)/$K5877&lt;=スコアリング基準!$B$24,スコアリング基準!$C$24,IF(ABS($L5877)/$K5877&lt;=スコアリング基準!$B$25,スコアリング基準!$C$25,IF(ABS($L5877)/$K5877&lt;=スコアリング基準!$B$26,スコアリング基準!$C$26,0))))</f>
        <v/>
      </c>
      <c r="V5877" s="4">
        <f>IF($P5877="なし",スコアリング基準!$C$27,0)</f>
        <v/>
      </c>
      <c r="W5877" s="4">
        <f>IF($F5877="",0,IF(ISNUMBER($F5877),IF($F5877&lt;=スコアリング基準!$B$28,スコアリング基準!$C$28,スコアリング基準!$C$29),0))</f>
        <v/>
      </c>
      <c r="X5877" s="4">
        <f>IFERROR(VLOOKUP($B5877,スコアリング基準!$A$36:$B$46,2,FALSE),0)</f>
        <v/>
      </c>
      <c r="Y5877" s="4">
        <f>SUM($S5877:$X5877)</f>
        <v/>
      </c>
      <c r="Z5877" s="4">
        <f>IF(COUNT($M5877:$N5877)=0,"データ無",IF($Y5877&gt;=スコアリング基準!$B$30,"S",IF($Y5877&gt;=スコアリング基準!$B$31,"A",IF($Y5877&gt;=スコアリング基準!$B$32,"B","C"))))</f>
        <v/>
      </c>
      <c r="AA5877">
        <f>IFERROR(INDEX(実績DB!$I$3:$I$104,MATCH($B5877&amp;$C5877,実績DB!$J$3:$J$104,0)),"")</f>
        <v/>
      </c>
    </row>
    <row r="5878">
      <c r="A5878" t="n">
        <v>5876</v>
      </c>
      <c r="B5878" t="inlineStr">
        <is>
          <t>九州</t>
        </is>
      </c>
      <c r="C5878" t="inlineStr">
        <is>
          <t>岡川変電所</t>
        </is>
      </c>
      <c r="E5878" t="n">
        <v>66</v>
      </c>
      <c r="F5878" t="n">
        <v>6</v>
      </c>
      <c r="G5878" s="3" t="n">
        <v>33.178547</v>
      </c>
      <c r="H5878" s="3" t="n">
        <v>131.583023</v>
      </c>
      <c r="I5878" t="inlineStr">
        <is>
          <t>Google Places(名称一致)</t>
        </is>
      </c>
      <c r="J5878" t="n">
        <v>57</v>
      </c>
      <c r="K5878" t="n">
        <v>57</v>
      </c>
      <c r="L5878" t="n">
        <v>-41</v>
      </c>
      <c r="M5878" t="n">
        <v>16</v>
      </c>
      <c r="N5878" t="n">
        <v>0</v>
      </c>
      <c r="O5878" t="inlineStr">
        <is>
          <t>不可 #4</t>
        </is>
      </c>
      <c r="P5878" t="inlineStr">
        <is>
          <t>有り</t>
        </is>
      </c>
      <c r="R5878" s="4">
        <f>IF(COUNT($M5878:$N5878)=0,"",IF(AND(IF($N5878&lt;&gt;"",$N5878,$M5878)&lt;=0,$O5878&lt;&gt;"可"),"警告",""))</f>
        <v/>
      </c>
      <c r="S5878" s="4">
        <f>IF(COUNT($M5878:$N5878)=0,0,IF(IF($N5878&lt;&gt;"",$N5878,$M5878)&gt;=スコアリング基準!$B$20,スコアリング基準!$C$20,IF(IF($N5878&lt;&gt;"",$N5878,$M5878)&gt;=スコアリング基準!$B$21,スコアリング基準!$C$21,IF(IF($N5878&lt;&gt;"",$N5878,$M5878)&gt;0,スコアリング基準!$C$22,0))))</f>
        <v/>
      </c>
      <c r="T5878" s="4">
        <f>IF($O5878="可",スコアリング基準!$C$23,0)</f>
        <v/>
      </c>
      <c r="U5878" s="4">
        <f>IF(OR(COUNT($K5878:$L5878)&lt;2,$K5878=0),0,IF(ABS($L5878)/$K5878&lt;=スコアリング基準!$B$24,スコアリング基準!$C$24,IF(ABS($L5878)/$K5878&lt;=スコアリング基準!$B$25,スコアリング基準!$C$25,IF(ABS($L5878)/$K5878&lt;=スコアリング基準!$B$26,スコアリング基準!$C$26,0))))</f>
        <v/>
      </c>
      <c r="V5878" s="4">
        <f>IF($P5878="なし",スコアリング基準!$C$27,0)</f>
        <v/>
      </c>
      <c r="W5878" s="4">
        <f>IF($F5878="",0,IF(ISNUMBER($F5878),IF($F5878&lt;=スコアリング基準!$B$28,スコアリング基準!$C$28,スコアリング基準!$C$29),0))</f>
        <v/>
      </c>
      <c r="X5878" s="4">
        <f>IFERROR(VLOOKUP($B5878,スコアリング基準!$A$36:$B$46,2,FALSE),0)</f>
        <v/>
      </c>
      <c r="Y5878" s="4">
        <f>SUM($S5878:$X5878)</f>
        <v/>
      </c>
      <c r="Z5878" s="4">
        <f>IF(COUNT($M5878:$N5878)=0,"データ無",IF($Y5878&gt;=スコアリング基準!$B$30,"S",IF($Y5878&gt;=スコアリング基準!$B$31,"A",IF($Y5878&gt;=スコアリング基準!$B$32,"B","C"))))</f>
        <v/>
      </c>
      <c r="AA5878">
        <f>IFERROR(INDEX(実績DB!$I$3:$I$104,MATCH($B5878&amp;$C5878,実績DB!$J$3:$J$104,0)),"")</f>
        <v/>
      </c>
    </row>
    <row r="5879">
      <c r="A5879" t="n">
        <v>5877</v>
      </c>
      <c r="B5879" t="inlineStr">
        <is>
          <t>九州</t>
        </is>
      </c>
      <c r="C5879" t="inlineStr">
        <is>
          <t>岩屋変電所</t>
        </is>
      </c>
      <c r="E5879" t="n">
        <v>66</v>
      </c>
      <c r="F5879" t="n">
        <v>6</v>
      </c>
      <c r="G5879" s="3" t="n">
        <v>33.330883</v>
      </c>
      <c r="H5879" s="3" t="n">
        <v>130.038884</v>
      </c>
      <c r="I5879" t="inlineStr">
        <is>
          <t>Google Places(名称一致)</t>
        </is>
      </c>
      <c r="J5879" t="n">
        <v>34</v>
      </c>
      <c r="K5879" t="n">
        <v>34</v>
      </c>
      <c r="L5879" t="n">
        <v>-32</v>
      </c>
      <c r="M5879" t="n">
        <v>0</v>
      </c>
      <c r="N5879" t="n">
        <v>0</v>
      </c>
      <c r="O5879" t="inlineStr">
        <is>
          <t>不可 #4</t>
        </is>
      </c>
      <c r="P5879" t="inlineStr">
        <is>
          <t>有り</t>
        </is>
      </c>
      <c r="R5879" s="4">
        <f>IF(COUNT($M5879:$N5879)=0,"",IF(AND(IF($N5879&lt;&gt;"",$N5879,$M5879)&lt;=0,$O5879&lt;&gt;"可"),"警告",""))</f>
        <v/>
      </c>
      <c r="S5879" s="4">
        <f>IF(COUNT($M5879:$N5879)=0,0,IF(IF($N5879&lt;&gt;"",$N5879,$M5879)&gt;=スコアリング基準!$B$20,スコアリング基準!$C$20,IF(IF($N5879&lt;&gt;"",$N5879,$M5879)&gt;=スコアリング基準!$B$21,スコアリング基準!$C$21,IF(IF($N5879&lt;&gt;"",$N5879,$M5879)&gt;0,スコアリング基準!$C$22,0))))</f>
        <v/>
      </c>
      <c r="T5879" s="4">
        <f>IF($O5879="可",スコアリング基準!$C$23,0)</f>
        <v/>
      </c>
      <c r="U5879" s="4">
        <f>IF(OR(COUNT($K5879:$L5879)&lt;2,$K5879=0),0,IF(ABS($L5879)/$K5879&lt;=スコアリング基準!$B$24,スコアリング基準!$C$24,IF(ABS($L5879)/$K5879&lt;=スコアリング基準!$B$25,スコアリング基準!$C$25,IF(ABS($L5879)/$K5879&lt;=スコアリング基準!$B$26,スコアリング基準!$C$26,0))))</f>
        <v/>
      </c>
      <c r="V5879" s="4">
        <f>IF($P5879="なし",スコアリング基準!$C$27,0)</f>
        <v/>
      </c>
      <c r="W5879" s="4">
        <f>IF($F5879="",0,IF(ISNUMBER($F5879),IF($F5879&lt;=スコアリング基準!$B$28,スコアリング基準!$C$28,スコアリング基準!$C$29),0))</f>
        <v/>
      </c>
      <c r="X5879" s="4">
        <f>IFERROR(VLOOKUP($B5879,スコアリング基準!$A$36:$B$46,2,FALSE),0)</f>
        <v/>
      </c>
      <c r="Y5879" s="4">
        <f>SUM($S5879:$X5879)</f>
        <v/>
      </c>
      <c r="Z5879" s="4">
        <f>IF(COUNT($M5879:$N5879)=0,"データ無",IF($Y5879&gt;=スコアリング基準!$B$30,"S",IF($Y5879&gt;=スコアリング基準!$B$31,"A",IF($Y5879&gt;=スコアリング基準!$B$32,"B","C"))))</f>
        <v/>
      </c>
      <c r="AA5879">
        <f>IFERROR(INDEX(実績DB!$I$3:$I$104,MATCH($B5879&amp;$C5879,実績DB!$J$3:$J$104,0)),"")</f>
        <v/>
      </c>
    </row>
    <row r="5880">
      <c r="A5880" t="n">
        <v>5878</v>
      </c>
      <c r="B5880" t="inlineStr">
        <is>
          <t>九州</t>
        </is>
      </c>
      <c r="C5880" t="inlineStr">
        <is>
          <t>岸井(22kV)変電所</t>
        </is>
      </c>
      <c r="E5880" t="n">
        <v>66</v>
      </c>
      <c r="F5880" t="n">
        <v>22</v>
      </c>
      <c r="G5880" s="3" t="n"/>
      <c r="H5880" s="3" t="n"/>
      <c r="I5880" t="inlineStr">
        <is>
          <t>未取得</t>
        </is>
      </c>
      <c r="J5880" t="n">
        <v>38</v>
      </c>
      <c r="K5880" t="n">
        <v>38</v>
      </c>
      <c r="L5880" t="n">
        <v>-28</v>
      </c>
      <c r="M5880" t="n">
        <v>10</v>
      </c>
      <c r="N5880" t="n">
        <v>0</v>
      </c>
      <c r="O5880" t="inlineStr">
        <is>
          <t>不可 #4</t>
        </is>
      </c>
      <c r="P5880" t="inlineStr">
        <is>
          <t>有り</t>
        </is>
      </c>
      <c r="R5880" s="4">
        <f>IF(COUNT($M5880:$N5880)=0,"",IF(AND(IF($N5880&lt;&gt;"",$N5880,$M5880)&lt;=0,$O5880&lt;&gt;"可"),"警告",""))</f>
        <v/>
      </c>
      <c r="S5880" s="4">
        <f>IF(COUNT($M5880:$N5880)=0,0,IF(IF($N5880&lt;&gt;"",$N5880,$M5880)&gt;=スコアリング基準!$B$20,スコアリング基準!$C$20,IF(IF($N5880&lt;&gt;"",$N5880,$M5880)&gt;=スコアリング基準!$B$21,スコアリング基準!$C$21,IF(IF($N5880&lt;&gt;"",$N5880,$M5880)&gt;0,スコアリング基準!$C$22,0))))</f>
        <v/>
      </c>
      <c r="T5880" s="4">
        <f>IF($O5880="可",スコアリング基準!$C$23,0)</f>
        <v/>
      </c>
      <c r="U5880" s="4">
        <f>IF(OR(COUNT($K5880:$L5880)&lt;2,$K5880=0),0,IF(ABS($L5880)/$K5880&lt;=スコアリング基準!$B$24,スコアリング基準!$C$24,IF(ABS($L5880)/$K5880&lt;=スコアリング基準!$B$25,スコアリング基準!$C$25,IF(ABS($L5880)/$K5880&lt;=スコアリング基準!$B$26,スコアリング基準!$C$26,0))))</f>
        <v/>
      </c>
      <c r="V5880" s="4">
        <f>IF($P5880="なし",スコアリング基準!$C$27,0)</f>
        <v/>
      </c>
      <c r="W5880" s="4">
        <f>IF($F5880="",0,IF(ISNUMBER($F5880),IF($F5880&lt;=スコアリング基準!$B$28,スコアリング基準!$C$28,スコアリング基準!$C$29),0))</f>
        <v/>
      </c>
      <c r="X5880" s="4">
        <f>IFERROR(VLOOKUP($B5880,スコアリング基準!$A$36:$B$46,2,FALSE),0)</f>
        <v/>
      </c>
      <c r="Y5880" s="4">
        <f>SUM($S5880:$X5880)</f>
        <v/>
      </c>
      <c r="Z5880" s="4">
        <f>IF(COUNT($M5880:$N5880)=0,"データ無",IF($Y5880&gt;=スコアリング基準!$B$30,"S",IF($Y5880&gt;=スコアリング基準!$B$31,"A",IF($Y5880&gt;=スコアリング基準!$B$32,"B","C"))))</f>
        <v/>
      </c>
      <c r="AA5880">
        <f>IFERROR(INDEX(実績DB!$I$3:$I$104,MATCH($B5880&amp;$C5880,実績DB!$J$3:$J$104,0)),"")</f>
        <v/>
      </c>
    </row>
    <row r="5881">
      <c r="A5881" t="n">
        <v>5879</v>
      </c>
      <c r="B5881" t="inlineStr">
        <is>
          <t>九州</t>
        </is>
      </c>
      <c r="C5881" t="inlineStr">
        <is>
          <t>川上川第一変電所</t>
        </is>
      </c>
      <c r="E5881" t="n">
        <v>66</v>
      </c>
      <c r="F5881" t="n">
        <v>22</v>
      </c>
      <c r="G5881" s="3" t="n"/>
      <c r="H5881" s="3" t="n"/>
      <c r="I5881" t="inlineStr">
        <is>
          <t>未取得</t>
        </is>
      </c>
      <c r="J5881" t="n">
        <v>9</v>
      </c>
      <c r="K5881" t="n">
        <v>9</v>
      </c>
      <c r="L5881" t="n">
        <v>-8</v>
      </c>
      <c r="O5881" t="inlineStr">
        <is>
          <t>不可 #4</t>
        </is>
      </c>
      <c r="P5881" t="inlineStr">
        <is>
          <t>有り</t>
        </is>
      </c>
      <c r="R5881" s="4">
        <f>IF(COUNT($M5881:$N5881)=0,"",IF(AND(IF($N5881&lt;&gt;"",$N5881,$M5881)&lt;=0,$O5881&lt;&gt;"可"),"警告",""))</f>
        <v/>
      </c>
      <c r="S5881" s="4">
        <f>IF(COUNT($M5881:$N5881)=0,0,IF(IF($N5881&lt;&gt;"",$N5881,$M5881)&gt;=スコアリング基準!$B$20,スコアリング基準!$C$20,IF(IF($N5881&lt;&gt;"",$N5881,$M5881)&gt;=スコアリング基準!$B$21,スコアリング基準!$C$21,IF(IF($N5881&lt;&gt;"",$N5881,$M5881)&gt;0,スコアリング基準!$C$22,0))))</f>
        <v/>
      </c>
      <c r="T5881" s="4">
        <f>IF($O5881="可",スコアリング基準!$C$23,0)</f>
        <v/>
      </c>
      <c r="U5881" s="4">
        <f>IF(OR(COUNT($K5881:$L5881)&lt;2,$K5881=0),0,IF(ABS($L5881)/$K5881&lt;=スコアリング基準!$B$24,スコアリング基準!$C$24,IF(ABS($L5881)/$K5881&lt;=スコアリング基準!$B$25,スコアリング基準!$C$25,IF(ABS($L5881)/$K5881&lt;=スコアリング基準!$B$26,スコアリング基準!$C$26,0))))</f>
        <v/>
      </c>
      <c r="V5881" s="4">
        <f>IF($P5881="なし",スコアリング基準!$C$27,0)</f>
        <v/>
      </c>
      <c r="W5881" s="4">
        <f>IF($F5881="",0,IF(ISNUMBER($F5881),IF($F5881&lt;=スコアリング基準!$B$28,スコアリング基準!$C$28,スコアリング基準!$C$29),0))</f>
        <v/>
      </c>
      <c r="X5881" s="4">
        <f>IFERROR(VLOOKUP($B5881,スコアリング基準!$A$36:$B$46,2,FALSE),0)</f>
        <v/>
      </c>
      <c r="Y5881" s="4">
        <f>SUM($S5881:$X5881)</f>
        <v/>
      </c>
      <c r="Z5881" s="4">
        <f>IF(COUNT($M5881:$N5881)=0,"データ無",IF($Y5881&gt;=スコアリング基準!$B$30,"S",IF($Y5881&gt;=スコアリング基準!$B$31,"A",IF($Y5881&gt;=スコアリング基準!$B$32,"B","C"))))</f>
        <v/>
      </c>
      <c r="AA5881">
        <f>IFERROR(INDEX(実績DB!$I$3:$I$104,MATCH($B5881&amp;$C5881,実績DB!$J$3:$J$104,0)),"")</f>
        <v/>
      </c>
    </row>
    <row r="5882">
      <c r="A5882" t="n">
        <v>5880</v>
      </c>
      <c r="B5882" t="inlineStr">
        <is>
          <t>九州</t>
        </is>
      </c>
      <c r="C5882" t="inlineStr">
        <is>
          <t>川東変電所</t>
        </is>
      </c>
      <c r="E5882" t="n">
        <v>66</v>
      </c>
      <c r="F5882" t="n">
        <v>6</v>
      </c>
      <c r="G5882" s="3" t="n">
        <v>31.74164</v>
      </c>
      <c r="H5882" s="3" t="n">
        <v>131.07789</v>
      </c>
      <c r="I5882" t="inlineStr">
        <is>
          <t>OSM実測(名称一致)</t>
        </is>
      </c>
      <c r="J5882" t="n">
        <v>66</v>
      </c>
      <c r="K5882" t="n">
        <v>66</v>
      </c>
      <c r="L5882" t="n">
        <v>-53</v>
      </c>
      <c r="M5882" t="n">
        <v>13</v>
      </c>
      <c r="N5882" t="n">
        <v>0</v>
      </c>
      <c r="O5882" t="inlineStr">
        <is>
          <t>不可 #4</t>
        </is>
      </c>
      <c r="P5882" t="inlineStr">
        <is>
          <t>有り</t>
        </is>
      </c>
      <c r="R5882" s="4">
        <f>IF(COUNT($M5882:$N5882)=0,"",IF(AND(IF($N5882&lt;&gt;"",$N5882,$M5882)&lt;=0,$O5882&lt;&gt;"可"),"警告",""))</f>
        <v/>
      </c>
      <c r="S5882" s="4">
        <f>IF(COUNT($M5882:$N5882)=0,0,IF(IF($N5882&lt;&gt;"",$N5882,$M5882)&gt;=スコアリング基準!$B$20,スコアリング基準!$C$20,IF(IF($N5882&lt;&gt;"",$N5882,$M5882)&gt;=スコアリング基準!$B$21,スコアリング基準!$C$21,IF(IF($N5882&lt;&gt;"",$N5882,$M5882)&gt;0,スコアリング基準!$C$22,0))))</f>
        <v/>
      </c>
      <c r="T5882" s="4">
        <f>IF($O5882="可",スコアリング基準!$C$23,0)</f>
        <v/>
      </c>
      <c r="U5882" s="4">
        <f>IF(OR(COUNT($K5882:$L5882)&lt;2,$K5882=0),0,IF(ABS($L5882)/$K5882&lt;=スコアリング基準!$B$24,スコアリング基準!$C$24,IF(ABS($L5882)/$K5882&lt;=スコアリング基準!$B$25,スコアリング基準!$C$25,IF(ABS($L5882)/$K5882&lt;=スコアリング基準!$B$26,スコアリング基準!$C$26,0))))</f>
        <v/>
      </c>
      <c r="V5882" s="4">
        <f>IF($P5882="なし",スコアリング基準!$C$27,0)</f>
        <v/>
      </c>
      <c r="W5882" s="4">
        <f>IF($F5882="",0,IF(ISNUMBER($F5882),IF($F5882&lt;=スコアリング基準!$B$28,スコアリング基準!$C$28,スコアリング基準!$C$29),0))</f>
        <v/>
      </c>
      <c r="X5882" s="4">
        <f>IFERROR(VLOOKUP($B5882,スコアリング基準!$A$36:$B$46,2,FALSE),0)</f>
        <v/>
      </c>
      <c r="Y5882" s="4">
        <f>SUM($S5882:$X5882)</f>
        <v/>
      </c>
      <c r="Z5882" s="4">
        <f>IF(COUNT($M5882:$N5882)=0,"データ無",IF($Y5882&gt;=スコアリング基準!$B$30,"S",IF($Y5882&gt;=スコアリング基準!$B$31,"A",IF($Y5882&gt;=スコアリング基準!$B$32,"B","C"))))</f>
        <v/>
      </c>
      <c r="AA5882">
        <f>IFERROR(INDEX(実績DB!$I$3:$I$104,MATCH($B5882&amp;$C5882,実績DB!$J$3:$J$104,0)),"")</f>
        <v/>
      </c>
    </row>
    <row r="5883">
      <c r="A5883" t="n">
        <v>5881</v>
      </c>
      <c r="B5883" t="inlineStr">
        <is>
          <t>九州</t>
        </is>
      </c>
      <c r="C5883" t="inlineStr">
        <is>
          <t>川棚変電所</t>
        </is>
      </c>
      <c r="E5883" t="n">
        <v>66</v>
      </c>
      <c r="F5883" t="n">
        <v>6</v>
      </c>
      <c r="G5883" s="3" t="n"/>
      <c r="H5883" s="3" t="n"/>
      <c r="I5883" t="inlineStr">
        <is>
          <t>未取得</t>
        </is>
      </c>
      <c r="J5883" t="n">
        <v>33</v>
      </c>
      <c r="K5883" t="n">
        <v>33</v>
      </c>
      <c r="L5883" t="n">
        <v>-23</v>
      </c>
      <c r="M5883" t="n">
        <v>8</v>
      </c>
      <c r="N5883" t="n">
        <v>0</v>
      </c>
      <c r="O5883" t="inlineStr">
        <is>
          <t>不可 #4</t>
        </is>
      </c>
      <c r="P5883" t="inlineStr">
        <is>
          <t>有り</t>
        </is>
      </c>
      <c r="R5883" s="4">
        <f>IF(COUNT($M5883:$N5883)=0,"",IF(AND(IF($N5883&lt;&gt;"",$N5883,$M5883)&lt;=0,$O5883&lt;&gt;"可"),"警告",""))</f>
        <v/>
      </c>
      <c r="S5883" s="4">
        <f>IF(COUNT($M5883:$N5883)=0,0,IF(IF($N5883&lt;&gt;"",$N5883,$M5883)&gt;=スコアリング基準!$B$20,スコアリング基準!$C$20,IF(IF($N5883&lt;&gt;"",$N5883,$M5883)&gt;=スコアリング基準!$B$21,スコアリング基準!$C$21,IF(IF($N5883&lt;&gt;"",$N5883,$M5883)&gt;0,スコアリング基準!$C$22,0))))</f>
        <v/>
      </c>
      <c r="T5883" s="4">
        <f>IF($O5883="可",スコアリング基準!$C$23,0)</f>
        <v/>
      </c>
      <c r="U5883" s="4">
        <f>IF(OR(COUNT($K5883:$L5883)&lt;2,$K5883=0),0,IF(ABS($L5883)/$K5883&lt;=スコアリング基準!$B$24,スコアリング基準!$C$24,IF(ABS($L5883)/$K5883&lt;=スコアリング基準!$B$25,スコアリング基準!$C$25,IF(ABS($L5883)/$K5883&lt;=スコアリング基準!$B$26,スコアリング基準!$C$26,0))))</f>
        <v/>
      </c>
      <c r="V5883" s="4">
        <f>IF($P5883="なし",スコアリング基準!$C$27,0)</f>
        <v/>
      </c>
      <c r="W5883" s="4">
        <f>IF($F5883="",0,IF(ISNUMBER($F5883),IF($F5883&lt;=スコアリング基準!$B$28,スコアリング基準!$C$28,スコアリング基準!$C$29),0))</f>
        <v/>
      </c>
      <c r="X5883" s="4">
        <f>IFERROR(VLOOKUP($B5883,スコアリング基準!$A$36:$B$46,2,FALSE),0)</f>
        <v/>
      </c>
      <c r="Y5883" s="4">
        <f>SUM($S5883:$X5883)</f>
        <v/>
      </c>
      <c r="Z5883" s="4">
        <f>IF(COUNT($M5883:$N5883)=0,"データ無",IF($Y5883&gt;=スコアリング基準!$B$30,"S",IF($Y5883&gt;=スコアリング基準!$B$31,"A",IF($Y5883&gt;=スコアリング基準!$B$32,"B","C"))))</f>
        <v/>
      </c>
      <c r="AA5883">
        <f>IFERROR(INDEX(実績DB!$I$3:$I$104,MATCH($B5883&amp;$C5883,実績DB!$J$3:$J$104,0)),"")</f>
        <v/>
      </c>
    </row>
    <row r="5884">
      <c r="A5884" t="n">
        <v>5882</v>
      </c>
      <c r="B5884" t="inlineStr">
        <is>
          <t>九州</t>
        </is>
      </c>
      <c r="C5884" t="inlineStr">
        <is>
          <t>平戸変電所</t>
        </is>
      </c>
      <c r="E5884" t="n">
        <v>66</v>
      </c>
      <c r="F5884" t="n">
        <v>6</v>
      </c>
      <c r="G5884" s="3" t="n">
        <v>33.357503</v>
      </c>
      <c r="H5884" s="3" t="n">
        <v>129.56583</v>
      </c>
      <c r="I5884" t="inlineStr">
        <is>
          <t>Google Places(名称一致)</t>
        </is>
      </c>
      <c r="J5884" t="n">
        <v>28</v>
      </c>
      <c r="K5884" t="n">
        <v>28</v>
      </c>
      <c r="L5884" t="n">
        <v>-24</v>
      </c>
      <c r="M5884" t="n">
        <v>4</v>
      </c>
      <c r="N5884" t="n">
        <v>0</v>
      </c>
      <c r="O5884" t="inlineStr">
        <is>
          <t>不可 #4</t>
        </is>
      </c>
      <c r="P5884" t="inlineStr">
        <is>
          <t>有り</t>
        </is>
      </c>
      <c r="R5884" s="4">
        <f>IF(COUNT($M5884:$N5884)=0,"",IF(AND(IF($N5884&lt;&gt;"",$N5884,$M5884)&lt;=0,$O5884&lt;&gt;"可"),"警告",""))</f>
        <v/>
      </c>
      <c r="S5884" s="4">
        <f>IF(COUNT($M5884:$N5884)=0,0,IF(IF($N5884&lt;&gt;"",$N5884,$M5884)&gt;=スコアリング基準!$B$20,スコアリング基準!$C$20,IF(IF($N5884&lt;&gt;"",$N5884,$M5884)&gt;=スコアリング基準!$B$21,スコアリング基準!$C$21,IF(IF($N5884&lt;&gt;"",$N5884,$M5884)&gt;0,スコアリング基準!$C$22,0))))</f>
        <v/>
      </c>
      <c r="T5884" s="4">
        <f>IF($O5884="可",スコアリング基準!$C$23,0)</f>
        <v/>
      </c>
      <c r="U5884" s="4">
        <f>IF(OR(COUNT($K5884:$L5884)&lt;2,$K5884=0),0,IF(ABS($L5884)/$K5884&lt;=スコアリング基準!$B$24,スコアリング基準!$C$24,IF(ABS($L5884)/$K5884&lt;=スコアリング基準!$B$25,スコアリング基準!$C$25,IF(ABS($L5884)/$K5884&lt;=スコアリング基準!$B$26,スコアリング基準!$C$26,0))))</f>
        <v/>
      </c>
      <c r="V5884" s="4">
        <f>IF($P5884="なし",スコアリング基準!$C$27,0)</f>
        <v/>
      </c>
      <c r="W5884" s="4">
        <f>IF($F5884="",0,IF(ISNUMBER($F5884),IF($F5884&lt;=スコアリング基準!$B$28,スコアリング基準!$C$28,スコアリング基準!$C$29),0))</f>
        <v/>
      </c>
      <c r="X5884" s="4">
        <f>IFERROR(VLOOKUP($B5884,スコアリング基準!$A$36:$B$46,2,FALSE),0)</f>
        <v/>
      </c>
      <c r="Y5884" s="4">
        <f>SUM($S5884:$X5884)</f>
        <v/>
      </c>
      <c r="Z5884" s="4">
        <f>IF(COUNT($M5884:$N5884)=0,"データ無",IF($Y5884&gt;=スコアリング基準!$B$30,"S",IF($Y5884&gt;=スコアリング基準!$B$31,"A",IF($Y5884&gt;=スコアリング基準!$B$32,"B","C"))))</f>
        <v/>
      </c>
      <c r="AA5884">
        <f>IFERROR(INDEX(実績DB!$I$3:$I$104,MATCH($B5884&amp;$C5884,実績DB!$J$3:$J$104,0)),"")</f>
        <v/>
      </c>
    </row>
    <row r="5885">
      <c r="A5885" t="n">
        <v>5883</v>
      </c>
      <c r="B5885" t="inlineStr">
        <is>
          <t>九州</t>
        </is>
      </c>
      <c r="C5885" t="inlineStr">
        <is>
          <t>平田台変電所</t>
        </is>
      </c>
      <c r="E5885" t="n">
        <v>66</v>
      </c>
      <c r="F5885" t="n">
        <v>6</v>
      </c>
      <c r="G5885" s="3" t="n">
        <v>33.510719</v>
      </c>
      <c r="H5885" s="3" t="n">
        <v>130.470258</v>
      </c>
      <c r="I5885" t="inlineStr">
        <is>
          <t>Google Places(名称一致)</t>
        </is>
      </c>
      <c r="J5885" t="n">
        <v>57</v>
      </c>
      <c r="K5885" t="n">
        <v>57</v>
      </c>
      <c r="L5885" t="n">
        <v>-29</v>
      </c>
      <c r="M5885" t="n">
        <v>27</v>
      </c>
      <c r="N5885" t="n">
        <v>27</v>
      </c>
      <c r="O5885" t="inlineStr">
        <is>
          <t>不可 #4</t>
        </is>
      </c>
      <c r="P5885" t="inlineStr">
        <is>
          <t>なし</t>
        </is>
      </c>
      <c r="R5885" s="4">
        <f>IF(COUNT($M5885:$N5885)=0,"",IF(AND(IF($N5885&lt;&gt;"",$N5885,$M5885)&lt;=0,$O5885&lt;&gt;"可"),"警告",""))</f>
        <v/>
      </c>
      <c r="S5885" s="4">
        <f>IF(COUNT($M5885:$N5885)=0,0,IF(IF($N5885&lt;&gt;"",$N5885,$M5885)&gt;=スコアリング基準!$B$20,スコアリング基準!$C$20,IF(IF($N5885&lt;&gt;"",$N5885,$M5885)&gt;=スコアリング基準!$B$21,スコアリング基準!$C$21,IF(IF($N5885&lt;&gt;"",$N5885,$M5885)&gt;0,スコアリング基準!$C$22,0))))</f>
        <v/>
      </c>
      <c r="T5885" s="4">
        <f>IF($O5885="可",スコアリング基準!$C$23,0)</f>
        <v/>
      </c>
      <c r="U5885" s="4">
        <f>IF(OR(COUNT($K5885:$L5885)&lt;2,$K5885=0),0,IF(ABS($L5885)/$K5885&lt;=スコアリング基準!$B$24,スコアリング基準!$C$24,IF(ABS($L5885)/$K5885&lt;=スコアリング基準!$B$25,スコアリング基準!$C$25,IF(ABS($L5885)/$K5885&lt;=スコアリング基準!$B$26,スコアリング基準!$C$26,0))))</f>
        <v/>
      </c>
      <c r="V5885" s="4">
        <f>IF($P5885="なし",スコアリング基準!$C$27,0)</f>
        <v/>
      </c>
      <c r="W5885" s="4">
        <f>IF($F5885="",0,IF(ISNUMBER($F5885),IF($F5885&lt;=スコアリング基準!$B$28,スコアリング基準!$C$28,スコアリング基準!$C$29),0))</f>
        <v/>
      </c>
      <c r="X5885" s="4">
        <f>IFERROR(VLOOKUP($B5885,スコアリング基準!$A$36:$B$46,2,FALSE),0)</f>
        <v/>
      </c>
      <c r="Y5885" s="4">
        <f>SUM($S5885:$X5885)</f>
        <v/>
      </c>
      <c r="Z5885" s="4">
        <f>IF(COUNT($M5885:$N5885)=0,"データ無",IF($Y5885&gt;=スコアリング基準!$B$30,"S",IF($Y5885&gt;=スコアリング基準!$B$31,"A",IF($Y5885&gt;=スコアリング基準!$B$32,"B","C"))))</f>
        <v/>
      </c>
      <c r="AA5885">
        <f>IFERROR(INDEX(実績DB!$I$3:$I$104,MATCH($B5885&amp;$C5885,実績DB!$J$3:$J$104,0)),"")</f>
        <v/>
      </c>
    </row>
    <row r="5886">
      <c r="A5886" t="n">
        <v>5884</v>
      </c>
      <c r="B5886" t="inlineStr">
        <is>
          <t>九州</t>
        </is>
      </c>
      <c r="C5886" t="inlineStr">
        <is>
          <t>幸野変電所</t>
        </is>
      </c>
      <c r="E5886" t="n">
        <v>66</v>
      </c>
      <c r="F5886" t="n">
        <v>6</v>
      </c>
      <c r="G5886" s="3" t="n"/>
      <c r="H5886" s="3" t="n"/>
      <c r="I5886" t="inlineStr">
        <is>
          <t>未取得</t>
        </is>
      </c>
      <c r="J5886" t="n">
        <v>9</v>
      </c>
      <c r="K5886" t="n">
        <v>9</v>
      </c>
      <c r="L5886" t="n">
        <v>-8</v>
      </c>
      <c r="M5886" t="n">
        <v>1</v>
      </c>
      <c r="N5886" t="n">
        <v>0</v>
      </c>
      <c r="O5886" t="inlineStr">
        <is>
          <t>不可 #4</t>
        </is>
      </c>
      <c r="P5886" t="inlineStr">
        <is>
          <t>有り</t>
        </is>
      </c>
      <c r="R5886" s="4">
        <f>IF(COUNT($M5886:$N5886)=0,"",IF(AND(IF($N5886&lt;&gt;"",$N5886,$M5886)&lt;=0,$O5886&lt;&gt;"可"),"警告",""))</f>
        <v/>
      </c>
      <c r="S5886" s="4">
        <f>IF(COUNT($M5886:$N5886)=0,0,IF(IF($N5886&lt;&gt;"",$N5886,$M5886)&gt;=スコアリング基準!$B$20,スコアリング基準!$C$20,IF(IF($N5886&lt;&gt;"",$N5886,$M5886)&gt;=スコアリング基準!$B$21,スコアリング基準!$C$21,IF(IF($N5886&lt;&gt;"",$N5886,$M5886)&gt;0,スコアリング基準!$C$22,0))))</f>
        <v/>
      </c>
      <c r="T5886" s="4">
        <f>IF($O5886="可",スコアリング基準!$C$23,0)</f>
        <v/>
      </c>
      <c r="U5886" s="4">
        <f>IF(OR(COUNT($K5886:$L5886)&lt;2,$K5886=0),0,IF(ABS($L5886)/$K5886&lt;=スコアリング基準!$B$24,スコアリング基準!$C$24,IF(ABS($L5886)/$K5886&lt;=スコアリング基準!$B$25,スコアリング基準!$C$25,IF(ABS($L5886)/$K5886&lt;=スコアリング基準!$B$26,スコアリング基準!$C$26,0))))</f>
        <v/>
      </c>
      <c r="V5886" s="4">
        <f>IF($P5886="なし",スコアリング基準!$C$27,0)</f>
        <v/>
      </c>
      <c r="W5886" s="4">
        <f>IF($F5886="",0,IF(ISNUMBER($F5886),IF($F5886&lt;=スコアリング基準!$B$28,スコアリング基準!$C$28,スコアリング基準!$C$29),0))</f>
        <v/>
      </c>
      <c r="X5886" s="4">
        <f>IFERROR(VLOOKUP($B5886,スコアリング基準!$A$36:$B$46,2,FALSE),0)</f>
        <v/>
      </c>
      <c r="Y5886" s="4">
        <f>SUM($S5886:$X5886)</f>
        <v/>
      </c>
      <c r="Z5886" s="4">
        <f>IF(COUNT($M5886:$N5886)=0,"データ無",IF($Y5886&gt;=スコアリング基準!$B$30,"S",IF($Y5886&gt;=スコアリング基準!$B$31,"A",IF($Y5886&gt;=スコアリング基準!$B$32,"B","C"))))</f>
        <v/>
      </c>
      <c r="AA5886">
        <f>IFERROR(INDEX(実績DB!$I$3:$I$104,MATCH($B5886&amp;$C5886,実績DB!$J$3:$J$104,0)),"")</f>
        <v/>
      </c>
    </row>
    <row r="5887">
      <c r="A5887" t="n">
        <v>5885</v>
      </c>
      <c r="B5887" t="inlineStr">
        <is>
          <t>九州</t>
        </is>
      </c>
      <c r="C5887" t="inlineStr">
        <is>
          <t>広川変電所</t>
        </is>
      </c>
      <c r="E5887" t="n">
        <v>66</v>
      </c>
      <c r="F5887" t="n">
        <v>6</v>
      </c>
      <c r="G5887" s="3" t="n">
        <v>33.259924</v>
      </c>
      <c r="H5887" s="3" t="n">
        <v>130.546682</v>
      </c>
      <c r="I5887" t="inlineStr">
        <is>
          <t>Google Places(名称一致)</t>
        </is>
      </c>
      <c r="J5887" t="n">
        <v>38</v>
      </c>
      <c r="K5887" t="n">
        <v>38</v>
      </c>
      <c r="L5887" t="n">
        <v>-29</v>
      </c>
      <c r="M5887" t="n">
        <v>9</v>
      </c>
      <c r="N5887" t="n">
        <v>9</v>
      </c>
      <c r="O5887" t="inlineStr">
        <is>
          <t>不可 #4</t>
        </is>
      </c>
      <c r="P5887" t="inlineStr">
        <is>
          <t>なし</t>
        </is>
      </c>
      <c r="R5887" s="4">
        <f>IF(COUNT($M5887:$N5887)=0,"",IF(AND(IF($N5887&lt;&gt;"",$N5887,$M5887)&lt;=0,$O5887&lt;&gt;"可"),"警告",""))</f>
        <v/>
      </c>
      <c r="S5887" s="4">
        <f>IF(COUNT($M5887:$N5887)=0,0,IF(IF($N5887&lt;&gt;"",$N5887,$M5887)&gt;=スコアリング基準!$B$20,スコアリング基準!$C$20,IF(IF($N5887&lt;&gt;"",$N5887,$M5887)&gt;=スコアリング基準!$B$21,スコアリング基準!$C$21,IF(IF($N5887&lt;&gt;"",$N5887,$M5887)&gt;0,スコアリング基準!$C$22,0))))</f>
        <v/>
      </c>
      <c r="T5887" s="4">
        <f>IF($O5887="可",スコアリング基準!$C$23,0)</f>
        <v/>
      </c>
      <c r="U5887" s="4">
        <f>IF(OR(COUNT($K5887:$L5887)&lt;2,$K5887=0),0,IF(ABS($L5887)/$K5887&lt;=スコアリング基準!$B$24,スコアリング基準!$C$24,IF(ABS($L5887)/$K5887&lt;=スコアリング基準!$B$25,スコアリング基準!$C$25,IF(ABS($L5887)/$K5887&lt;=スコアリング基準!$B$26,スコアリング基準!$C$26,0))))</f>
        <v/>
      </c>
      <c r="V5887" s="4">
        <f>IF($P5887="なし",スコアリング基準!$C$27,0)</f>
        <v/>
      </c>
      <c r="W5887" s="4">
        <f>IF($F5887="",0,IF(ISNUMBER($F5887),IF($F5887&lt;=スコアリング基準!$B$28,スコアリング基準!$C$28,スコアリング基準!$C$29),0))</f>
        <v/>
      </c>
      <c r="X5887" s="4">
        <f>IFERROR(VLOOKUP($B5887,スコアリング基準!$A$36:$B$46,2,FALSE),0)</f>
        <v/>
      </c>
      <c r="Y5887" s="4">
        <f>SUM($S5887:$X5887)</f>
        <v/>
      </c>
      <c r="Z5887" s="4">
        <f>IF(COUNT($M5887:$N5887)=0,"データ無",IF($Y5887&gt;=スコアリング基準!$B$30,"S",IF($Y5887&gt;=スコアリング基準!$B$31,"A",IF($Y5887&gt;=スコアリング基準!$B$32,"B","C"))))</f>
        <v/>
      </c>
      <c r="AA5887">
        <f>IFERROR(INDEX(実績DB!$I$3:$I$104,MATCH($B5887&amp;$C5887,実績DB!$J$3:$J$104,0)),"")</f>
        <v/>
      </c>
    </row>
    <row r="5888">
      <c r="A5888" t="n">
        <v>5886</v>
      </c>
      <c r="B5888" t="inlineStr">
        <is>
          <t>九州</t>
        </is>
      </c>
      <c r="C5888" t="inlineStr">
        <is>
          <t>広滝第一変電所</t>
        </is>
      </c>
      <c r="E5888" t="n">
        <v>66</v>
      </c>
      <c r="F5888" t="n">
        <v>6</v>
      </c>
      <c r="G5888" s="3" t="n"/>
      <c r="H5888" s="3" t="n"/>
      <c r="I5888" t="inlineStr">
        <is>
          <t>未取得</t>
        </is>
      </c>
      <c r="J5888" t="n">
        <v>5</v>
      </c>
      <c r="K5888" t="n">
        <v>5</v>
      </c>
      <c r="L5888" t="n">
        <v>-5</v>
      </c>
      <c r="M5888" t="n">
        <v>0</v>
      </c>
      <c r="N5888" t="n">
        <v>0</v>
      </c>
      <c r="O5888" t="inlineStr">
        <is>
          <t>不可 #4</t>
        </is>
      </c>
      <c r="P5888" t="inlineStr">
        <is>
          <t>有り</t>
        </is>
      </c>
      <c r="R5888" s="4">
        <f>IF(COUNT($M5888:$N5888)=0,"",IF(AND(IF($N5888&lt;&gt;"",$N5888,$M5888)&lt;=0,$O5888&lt;&gt;"可"),"警告",""))</f>
        <v/>
      </c>
      <c r="S5888" s="4">
        <f>IF(COUNT($M5888:$N5888)=0,0,IF(IF($N5888&lt;&gt;"",$N5888,$M5888)&gt;=スコアリング基準!$B$20,スコアリング基準!$C$20,IF(IF($N5888&lt;&gt;"",$N5888,$M5888)&gt;=スコアリング基準!$B$21,スコアリング基準!$C$21,IF(IF($N5888&lt;&gt;"",$N5888,$M5888)&gt;0,スコアリング基準!$C$22,0))))</f>
        <v/>
      </c>
      <c r="T5888" s="4">
        <f>IF($O5888="可",スコアリング基準!$C$23,0)</f>
        <v/>
      </c>
      <c r="U5888" s="4">
        <f>IF(OR(COUNT($K5888:$L5888)&lt;2,$K5888=0),0,IF(ABS($L5888)/$K5888&lt;=スコアリング基準!$B$24,スコアリング基準!$C$24,IF(ABS($L5888)/$K5888&lt;=スコアリング基準!$B$25,スコアリング基準!$C$25,IF(ABS($L5888)/$K5888&lt;=スコアリング基準!$B$26,スコアリング基準!$C$26,0))))</f>
        <v/>
      </c>
      <c r="V5888" s="4">
        <f>IF($P5888="なし",スコアリング基準!$C$27,0)</f>
        <v/>
      </c>
      <c r="W5888" s="4">
        <f>IF($F5888="",0,IF(ISNUMBER($F5888),IF($F5888&lt;=スコアリング基準!$B$28,スコアリング基準!$C$28,スコアリング基準!$C$29),0))</f>
        <v/>
      </c>
      <c r="X5888" s="4">
        <f>IFERROR(VLOOKUP($B5888,スコアリング基準!$A$36:$B$46,2,FALSE),0)</f>
        <v/>
      </c>
      <c r="Y5888" s="4">
        <f>SUM($S5888:$X5888)</f>
        <v/>
      </c>
      <c r="Z5888" s="4">
        <f>IF(COUNT($M5888:$N5888)=0,"データ無",IF($Y5888&gt;=スコアリング基準!$B$30,"S",IF($Y5888&gt;=スコアリング基準!$B$31,"A",IF($Y5888&gt;=スコアリング基準!$B$32,"B","C"))))</f>
        <v/>
      </c>
      <c r="AA5888">
        <f>IFERROR(INDEX(実績DB!$I$3:$I$104,MATCH($B5888&amp;$C5888,実績DB!$J$3:$J$104,0)),"")</f>
        <v/>
      </c>
    </row>
    <row r="5889">
      <c r="A5889" t="n">
        <v>5887</v>
      </c>
      <c r="B5889" t="inlineStr">
        <is>
          <t>九州</t>
        </is>
      </c>
      <c r="C5889" t="inlineStr">
        <is>
          <t>延命寺変電所</t>
        </is>
      </c>
      <c r="E5889" t="n">
        <v>66</v>
      </c>
      <c r="F5889" t="n">
        <v>6</v>
      </c>
      <c r="G5889" s="3" t="n">
        <v>33.014491</v>
      </c>
      <c r="H5889" s="3" t="n">
        <v>130.439268</v>
      </c>
      <c r="I5889" t="inlineStr">
        <is>
          <t>Google Places(名称一致)</t>
        </is>
      </c>
      <c r="J5889" t="n">
        <v>47</v>
      </c>
      <c r="K5889" t="n">
        <v>47</v>
      </c>
      <c r="L5889" t="n">
        <v>-43</v>
      </c>
      <c r="M5889" t="n">
        <v>8</v>
      </c>
      <c r="N5889" t="n">
        <v>0</v>
      </c>
      <c r="O5889" t="inlineStr">
        <is>
          <t>不可 #4</t>
        </is>
      </c>
      <c r="P5889" t="inlineStr">
        <is>
          <t>有り</t>
        </is>
      </c>
      <c r="R5889" s="4">
        <f>IF(COUNT($M5889:$N5889)=0,"",IF(AND(IF($N5889&lt;&gt;"",$N5889,$M5889)&lt;=0,$O5889&lt;&gt;"可"),"警告",""))</f>
        <v/>
      </c>
      <c r="S5889" s="4">
        <f>IF(COUNT($M5889:$N5889)=0,0,IF(IF($N5889&lt;&gt;"",$N5889,$M5889)&gt;=スコアリング基準!$B$20,スコアリング基準!$C$20,IF(IF($N5889&lt;&gt;"",$N5889,$M5889)&gt;=スコアリング基準!$B$21,スコアリング基準!$C$21,IF(IF($N5889&lt;&gt;"",$N5889,$M5889)&gt;0,スコアリング基準!$C$22,0))))</f>
        <v/>
      </c>
      <c r="T5889" s="4">
        <f>IF($O5889="可",スコアリング基準!$C$23,0)</f>
        <v/>
      </c>
      <c r="U5889" s="4">
        <f>IF(OR(COUNT($K5889:$L5889)&lt;2,$K5889=0),0,IF(ABS($L5889)/$K5889&lt;=スコアリング基準!$B$24,スコアリング基準!$C$24,IF(ABS($L5889)/$K5889&lt;=スコアリング基準!$B$25,スコアリング基準!$C$25,IF(ABS($L5889)/$K5889&lt;=スコアリング基準!$B$26,スコアリング基準!$C$26,0))))</f>
        <v/>
      </c>
      <c r="V5889" s="4">
        <f>IF($P5889="なし",スコアリング基準!$C$27,0)</f>
        <v/>
      </c>
      <c r="W5889" s="4">
        <f>IF($F5889="",0,IF(ISNUMBER($F5889),IF($F5889&lt;=スコアリング基準!$B$28,スコアリング基準!$C$28,スコアリング基準!$C$29),0))</f>
        <v/>
      </c>
      <c r="X5889" s="4">
        <f>IFERROR(VLOOKUP($B5889,スコアリング基準!$A$36:$B$46,2,FALSE),0)</f>
        <v/>
      </c>
      <c r="Y5889" s="4">
        <f>SUM($S5889:$X5889)</f>
        <v/>
      </c>
      <c r="Z5889" s="4">
        <f>IF(COUNT($M5889:$N5889)=0,"データ無",IF($Y5889&gt;=スコアリング基準!$B$30,"S",IF($Y5889&gt;=スコアリング基準!$B$31,"A",IF($Y5889&gt;=スコアリング基準!$B$32,"B","C"))))</f>
        <v/>
      </c>
      <c r="AA5889">
        <f>IFERROR(INDEX(実績DB!$I$3:$I$104,MATCH($B5889&amp;$C5889,実績DB!$J$3:$J$104,0)),"")</f>
        <v/>
      </c>
    </row>
    <row r="5890">
      <c r="A5890" t="n">
        <v>5888</v>
      </c>
      <c r="B5890" t="inlineStr">
        <is>
          <t>九州</t>
        </is>
      </c>
      <c r="C5890" t="inlineStr">
        <is>
          <t>御館変電所</t>
        </is>
      </c>
      <c r="E5890" t="n">
        <v>66</v>
      </c>
      <c r="F5890" t="n">
        <v>6</v>
      </c>
      <c r="G5890" s="3" t="n"/>
      <c r="H5890" s="3" t="n"/>
      <c r="I5890" t="inlineStr">
        <is>
          <t>未取得</t>
        </is>
      </c>
      <c r="J5890" t="n">
        <v>57</v>
      </c>
      <c r="K5890" t="n">
        <v>57</v>
      </c>
      <c r="L5890" t="n">
        <v>-45</v>
      </c>
      <c r="M5890" t="n">
        <v>12</v>
      </c>
      <c r="N5890" t="n">
        <v>0</v>
      </c>
      <c r="O5890" t="inlineStr">
        <is>
          <t>不可 #4</t>
        </is>
      </c>
      <c r="P5890" t="inlineStr">
        <is>
          <t>なし</t>
        </is>
      </c>
      <c r="R5890" s="4">
        <f>IF(COUNT($M5890:$N5890)=0,"",IF(AND(IF($N5890&lt;&gt;"",$N5890,$M5890)&lt;=0,$O5890&lt;&gt;"可"),"警告",""))</f>
        <v/>
      </c>
      <c r="S5890" s="4">
        <f>IF(COUNT($M5890:$N5890)=0,0,IF(IF($N5890&lt;&gt;"",$N5890,$M5890)&gt;=スコアリング基準!$B$20,スコアリング基準!$C$20,IF(IF($N5890&lt;&gt;"",$N5890,$M5890)&gt;=スコアリング基準!$B$21,スコアリング基準!$C$21,IF(IF($N5890&lt;&gt;"",$N5890,$M5890)&gt;0,スコアリング基準!$C$22,0))))</f>
        <v/>
      </c>
      <c r="T5890" s="4">
        <f>IF($O5890="可",スコアリング基準!$C$23,0)</f>
        <v/>
      </c>
      <c r="U5890" s="4">
        <f>IF(OR(COUNT($K5890:$L5890)&lt;2,$K5890=0),0,IF(ABS($L5890)/$K5890&lt;=スコアリング基準!$B$24,スコアリング基準!$C$24,IF(ABS($L5890)/$K5890&lt;=スコアリング基準!$B$25,スコアリング基準!$C$25,IF(ABS($L5890)/$K5890&lt;=スコアリング基準!$B$26,スコアリング基準!$C$26,0))))</f>
        <v/>
      </c>
      <c r="V5890" s="4">
        <f>IF($P5890="なし",スコアリング基準!$C$27,0)</f>
        <v/>
      </c>
      <c r="W5890" s="4">
        <f>IF($F5890="",0,IF(ISNUMBER($F5890),IF($F5890&lt;=スコアリング基準!$B$28,スコアリング基準!$C$28,スコアリング基準!$C$29),0))</f>
        <v/>
      </c>
      <c r="X5890" s="4">
        <f>IFERROR(VLOOKUP($B5890,スコアリング基準!$A$36:$B$46,2,FALSE),0)</f>
        <v/>
      </c>
      <c r="Y5890" s="4">
        <f>SUM($S5890:$X5890)</f>
        <v/>
      </c>
      <c r="Z5890" s="4">
        <f>IF(COUNT($M5890:$N5890)=0,"データ無",IF($Y5890&gt;=スコアリング基準!$B$30,"S",IF($Y5890&gt;=スコアリング基準!$B$31,"A",IF($Y5890&gt;=スコアリング基準!$B$32,"B","C"))))</f>
        <v/>
      </c>
      <c r="AA5890">
        <f>IFERROR(INDEX(実績DB!$I$3:$I$104,MATCH($B5890&amp;$C5890,実績DB!$J$3:$J$104,0)),"")</f>
        <v/>
      </c>
    </row>
    <row r="5891">
      <c r="A5891" t="n">
        <v>5889</v>
      </c>
      <c r="B5891" t="inlineStr">
        <is>
          <t>九州</t>
        </is>
      </c>
      <c r="C5891" t="inlineStr">
        <is>
          <t>徳須恵変電所</t>
        </is>
      </c>
      <c r="E5891" t="n">
        <v>66</v>
      </c>
      <c r="F5891" t="n">
        <v>6</v>
      </c>
      <c r="G5891" s="3" t="n">
        <v>33.374776</v>
      </c>
      <c r="H5891" s="3" t="n">
        <v>129.939305</v>
      </c>
      <c r="I5891" t="inlineStr">
        <is>
          <t>Google Places(名称一致)</t>
        </is>
      </c>
      <c r="J5891" t="n">
        <v>28</v>
      </c>
      <c r="K5891" t="n">
        <v>28</v>
      </c>
      <c r="L5891" t="n">
        <v>-19</v>
      </c>
      <c r="M5891" t="n">
        <v>9</v>
      </c>
      <c r="N5891" t="n">
        <v>0</v>
      </c>
      <c r="O5891" t="inlineStr">
        <is>
          <t>不可 #4</t>
        </is>
      </c>
      <c r="P5891" t="inlineStr">
        <is>
          <t>有り</t>
        </is>
      </c>
      <c r="R5891" s="4">
        <f>IF(COUNT($M5891:$N5891)=0,"",IF(AND(IF($N5891&lt;&gt;"",$N5891,$M5891)&lt;=0,$O5891&lt;&gt;"可"),"警告",""))</f>
        <v/>
      </c>
      <c r="S5891" s="4">
        <f>IF(COUNT($M5891:$N5891)=0,0,IF(IF($N5891&lt;&gt;"",$N5891,$M5891)&gt;=スコアリング基準!$B$20,スコアリング基準!$C$20,IF(IF($N5891&lt;&gt;"",$N5891,$M5891)&gt;=スコアリング基準!$B$21,スコアリング基準!$C$21,IF(IF($N5891&lt;&gt;"",$N5891,$M5891)&gt;0,スコアリング基準!$C$22,0))))</f>
        <v/>
      </c>
      <c r="T5891" s="4">
        <f>IF($O5891="可",スコアリング基準!$C$23,0)</f>
        <v/>
      </c>
      <c r="U5891" s="4">
        <f>IF(OR(COUNT($K5891:$L5891)&lt;2,$K5891=0),0,IF(ABS($L5891)/$K5891&lt;=スコアリング基準!$B$24,スコアリング基準!$C$24,IF(ABS($L5891)/$K5891&lt;=スコアリング基準!$B$25,スコアリング基準!$C$25,IF(ABS($L5891)/$K5891&lt;=スコアリング基準!$B$26,スコアリング基準!$C$26,0))))</f>
        <v/>
      </c>
      <c r="V5891" s="4">
        <f>IF($P5891="なし",スコアリング基準!$C$27,0)</f>
        <v/>
      </c>
      <c r="W5891" s="4">
        <f>IF($F5891="",0,IF(ISNUMBER($F5891),IF($F5891&lt;=スコアリング基準!$B$28,スコアリング基準!$C$28,スコアリング基準!$C$29),0))</f>
        <v/>
      </c>
      <c r="X5891" s="4">
        <f>IFERROR(VLOOKUP($B5891,スコアリング基準!$A$36:$B$46,2,FALSE),0)</f>
        <v/>
      </c>
      <c r="Y5891" s="4">
        <f>SUM($S5891:$X5891)</f>
        <v/>
      </c>
      <c r="Z5891" s="4">
        <f>IF(COUNT($M5891:$N5891)=0,"データ無",IF($Y5891&gt;=スコアリング基準!$B$30,"S",IF($Y5891&gt;=スコアリング基準!$B$31,"A",IF($Y5891&gt;=スコアリング基準!$B$32,"B","C"))))</f>
        <v/>
      </c>
      <c r="AA5891">
        <f>IFERROR(INDEX(実績DB!$I$3:$I$104,MATCH($B5891&amp;$C5891,実績DB!$J$3:$J$104,0)),"")</f>
        <v/>
      </c>
    </row>
    <row r="5892">
      <c r="A5892" t="n">
        <v>5890</v>
      </c>
      <c r="B5892" t="inlineStr">
        <is>
          <t>九州</t>
        </is>
      </c>
      <c r="C5892" t="inlineStr">
        <is>
          <t>志和池変電所</t>
        </is>
      </c>
      <c r="E5892" t="n">
        <v>66</v>
      </c>
      <c r="F5892" t="n">
        <v>6</v>
      </c>
      <c r="G5892" s="3" t="n">
        <v>31.80511</v>
      </c>
      <c r="H5892" s="3" t="n">
        <v>131.09158</v>
      </c>
      <c r="I5892" t="inlineStr">
        <is>
          <t>OSM実測(名称一致)</t>
        </is>
      </c>
      <c r="J5892" t="n">
        <v>57</v>
      </c>
      <c r="K5892" t="n">
        <v>57</v>
      </c>
      <c r="L5892" t="n">
        <v>-57</v>
      </c>
      <c r="M5892" t="n">
        <v>0</v>
      </c>
      <c r="N5892" t="n">
        <v>0</v>
      </c>
      <c r="O5892" t="inlineStr">
        <is>
          <t>不可 #4</t>
        </is>
      </c>
      <c r="P5892" t="inlineStr">
        <is>
          <t>有り</t>
        </is>
      </c>
      <c r="R5892" s="4">
        <f>IF(COUNT($M5892:$N5892)=0,"",IF(AND(IF($N5892&lt;&gt;"",$N5892,$M5892)&lt;=0,$O5892&lt;&gt;"可"),"警告",""))</f>
        <v/>
      </c>
      <c r="S5892" s="4">
        <f>IF(COUNT($M5892:$N5892)=0,0,IF(IF($N5892&lt;&gt;"",$N5892,$M5892)&gt;=スコアリング基準!$B$20,スコアリング基準!$C$20,IF(IF($N5892&lt;&gt;"",$N5892,$M5892)&gt;=スコアリング基準!$B$21,スコアリング基準!$C$21,IF(IF($N5892&lt;&gt;"",$N5892,$M5892)&gt;0,スコアリング基準!$C$22,0))))</f>
        <v/>
      </c>
      <c r="T5892" s="4">
        <f>IF($O5892="可",スコアリング基準!$C$23,0)</f>
        <v/>
      </c>
      <c r="U5892" s="4">
        <f>IF(OR(COUNT($K5892:$L5892)&lt;2,$K5892=0),0,IF(ABS($L5892)/$K5892&lt;=スコアリング基準!$B$24,スコアリング基準!$C$24,IF(ABS($L5892)/$K5892&lt;=スコアリング基準!$B$25,スコアリング基準!$C$25,IF(ABS($L5892)/$K5892&lt;=スコアリング基準!$B$26,スコアリング基準!$C$26,0))))</f>
        <v/>
      </c>
      <c r="V5892" s="4">
        <f>IF($P5892="なし",スコアリング基準!$C$27,0)</f>
        <v/>
      </c>
      <c r="W5892" s="4">
        <f>IF($F5892="",0,IF(ISNUMBER($F5892),IF($F5892&lt;=スコアリング基準!$B$28,スコアリング基準!$C$28,スコアリング基準!$C$29),0))</f>
        <v/>
      </c>
      <c r="X5892" s="4">
        <f>IFERROR(VLOOKUP($B5892,スコアリング基準!$A$36:$B$46,2,FALSE),0)</f>
        <v/>
      </c>
      <c r="Y5892" s="4">
        <f>SUM($S5892:$X5892)</f>
        <v/>
      </c>
      <c r="Z5892" s="4">
        <f>IF(COUNT($M5892:$N5892)=0,"データ無",IF($Y5892&gt;=スコアリング基準!$B$30,"S",IF($Y5892&gt;=スコアリング基準!$B$31,"A",IF($Y5892&gt;=スコアリング基準!$B$32,"B","C"))))</f>
        <v/>
      </c>
      <c r="AA5892">
        <f>IFERROR(INDEX(実績DB!$I$3:$I$104,MATCH($B5892&amp;$C5892,実績DB!$J$3:$J$104,0)),"")</f>
        <v/>
      </c>
    </row>
    <row r="5893">
      <c r="A5893" t="n">
        <v>5891</v>
      </c>
      <c r="B5893" t="inlineStr">
        <is>
          <t>九州</t>
        </is>
      </c>
      <c r="C5893" t="inlineStr">
        <is>
          <t>志布志変電所</t>
        </is>
      </c>
      <c r="E5893" t="n">
        <v>66</v>
      </c>
      <c r="F5893" t="n">
        <v>6</v>
      </c>
      <c r="G5893" s="3" t="n">
        <v>31.48191</v>
      </c>
      <c r="H5893" s="3" t="n">
        <v>131.09194</v>
      </c>
      <c r="I5893" t="inlineStr">
        <is>
          <t>OSM実測(名称一致)</t>
        </is>
      </c>
      <c r="J5893" t="n">
        <v>57</v>
      </c>
      <c r="K5893" t="n">
        <v>57</v>
      </c>
      <c r="L5893" t="n">
        <v>-57</v>
      </c>
      <c r="M5893" t="n">
        <v>0</v>
      </c>
      <c r="N5893" t="n">
        <v>0</v>
      </c>
      <c r="O5893" t="inlineStr">
        <is>
          <t>不可 #4</t>
        </is>
      </c>
      <c r="P5893" t="inlineStr">
        <is>
          <t>有り</t>
        </is>
      </c>
      <c r="R5893" s="4">
        <f>IF(COUNT($M5893:$N5893)=0,"",IF(AND(IF($N5893&lt;&gt;"",$N5893,$M5893)&lt;=0,$O5893&lt;&gt;"可"),"警告",""))</f>
        <v/>
      </c>
      <c r="S5893" s="4">
        <f>IF(COUNT($M5893:$N5893)=0,0,IF(IF($N5893&lt;&gt;"",$N5893,$M5893)&gt;=スコアリング基準!$B$20,スコアリング基準!$C$20,IF(IF($N5893&lt;&gt;"",$N5893,$M5893)&gt;=スコアリング基準!$B$21,スコアリング基準!$C$21,IF(IF($N5893&lt;&gt;"",$N5893,$M5893)&gt;0,スコアリング基準!$C$22,0))))</f>
        <v/>
      </c>
      <c r="T5893" s="4">
        <f>IF($O5893="可",スコアリング基準!$C$23,0)</f>
        <v/>
      </c>
      <c r="U5893" s="4">
        <f>IF(OR(COUNT($K5893:$L5893)&lt;2,$K5893=0),0,IF(ABS($L5893)/$K5893&lt;=スコアリング基準!$B$24,スコアリング基準!$C$24,IF(ABS($L5893)/$K5893&lt;=スコアリング基準!$B$25,スコアリング基準!$C$25,IF(ABS($L5893)/$K5893&lt;=スコアリング基準!$B$26,スコアリング基準!$C$26,0))))</f>
        <v/>
      </c>
      <c r="V5893" s="4">
        <f>IF($P5893="なし",スコアリング基準!$C$27,0)</f>
        <v/>
      </c>
      <c r="W5893" s="4">
        <f>IF($F5893="",0,IF(ISNUMBER($F5893),IF($F5893&lt;=スコアリング基準!$B$28,スコアリング基準!$C$28,スコアリング基準!$C$29),0))</f>
        <v/>
      </c>
      <c r="X5893" s="4">
        <f>IFERROR(VLOOKUP($B5893,スコアリング基準!$A$36:$B$46,2,FALSE),0)</f>
        <v/>
      </c>
      <c r="Y5893" s="4">
        <f>SUM($S5893:$X5893)</f>
        <v/>
      </c>
      <c r="Z5893" s="4">
        <f>IF(COUNT($M5893:$N5893)=0,"データ無",IF($Y5893&gt;=スコアリング基準!$B$30,"S",IF($Y5893&gt;=スコアリング基準!$B$31,"A",IF($Y5893&gt;=スコアリング基準!$B$32,"B","C"))))</f>
        <v/>
      </c>
      <c r="AA5893">
        <f>IFERROR(INDEX(実績DB!$I$3:$I$104,MATCH($B5893&amp;$C5893,実績DB!$J$3:$J$104,0)),"")</f>
        <v/>
      </c>
    </row>
    <row r="5894">
      <c r="A5894" t="n">
        <v>5892</v>
      </c>
      <c r="B5894" t="inlineStr">
        <is>
          <t>九州</t>
        </is>
      </c>
      <c r="C5894" t="inlineStr">
        <is>
          <t>忠見変電所</t>
        </is>
      </c>
      <c r="E5894" t="n">
        <v>66</v>
      </c>
      <c r="F5894" t="n">
        <v>6</v>
      </c>
      <c r="G5894" s="3" t="n">
        <v>33.222246</v>
      </c>
      <c r="H5894" s="3" t="n">
        <v>130.59773</v>
      </c>
      <c r="I5894" t="inlineStr">
        <is>
          <t>Google Places(名称一致)</t>
        </is>
      </c>
      <c r="J5894" t="n">
        <v>42</v>
      </c>
      <c r="K5894" t="n">
        <v>42</v>
      </c>
      <c r="L5894" t="n">
        <v>-38</v>
      </c>
      <c r="M5894" t="n">
        <v>4</v>
      </c>
      <c r="N5894" t="n">
        <v>4</v>
      </c>
      <c r="O5894" t="inlineStr">
        <is>
          <t>不可 #4</t>
        </is>
      </c>
      <c r="P5894" t="inlineStr">
        <is>
          <t>なし</t>
        </is>
      </c>
      <c r="R5894" s="4">
        <f>IF(COUNT($M5894:$N5894)=0,"",IF(AND(IF($N5894&lt;&gt;"",$N5894,$M5894)&lt;=0,$O5894&lt;&gt;"可"),"警告",""))</f>
        <v/>
      </c>
      <c r="S5894" s="4">
        <f>IF(COUNT($M5894:$N5894)=0,0,IF(IF($N5894&lt;&gt;"",$N5894,$M5894)&gt;=スコアリング基準!$B$20,スコアリング基準!$C$20,IF(IF($N5894&lt;&gt;"",$N5894,$M5894)&gt;=スコアリング基準!$B$21,スコアリング基準!$C$21,IF(IF($N5894&lt;&gt;"",$N5894,$M5894)&gt;0,スコアリング基準!$C$22,0))))</f>
        <v/>
      </c>
      <c r="T5894" s="4">
        <f>IF($O5894="可",スコアリング基準!$C$23,0)</f>
        <v/>
      </c>
      <c r="U5894" s="4">
        <f>IF(OR(COUNT($K5894:$L5894)&lt;2,$K5894=0),0,IF(ABS($L5894)/$K5894&lt;=スコアリング基準!$B$24,スコアリング基準!$C$24,IF(ABS($L5894)/$K5894&lt;=スコアリング基準!$B$25,スコアリング基準!$C$25,IF(ABS($L5894)/$K5894&lt;=スコアリング基準!$B$26,スコアリング基準!$C$26,0))))</f>
        <v/>
      </c>
      <c r="V5894" s="4">
        <f>IF($P5894="なし",スコアリング基準!$C$27,0)</f>
        <v/>
      </c>
      <c r="W5894" s="4">
        <f>IF($F5894="",0,IF(ISNUMBER($F5894),IF($F5894&lt;=スコアリング基準!$B$28,スコアリング基準!$C$28,スコアリング基準!$C$29),0))</f>
        <v/>
      </c>
      <c r="X5894" s="4">
        <f>IFERROR(VLOOKUP($B5894,スコアリング基準!$A$36:$B$46,2,FALSE),0)</f>
        <v/>
      </c>
      <c r="Y5894" s="4">
        <f>SUM($S5894:$X5894)</f>
        <v/>
      </c>
      <c r="Z5894" s="4">
        <f>IF(COUNT($M5894:$N5894)=0,"データ無",IF($Y5894&gt;=スコアリング基準!$B$30,"S",IF($Y5894&gt;=スコアリング基準!$B$31,"A",IF($Y5894&gt;=スコアリング基準!$B$32,"B","C"))))</f>
        <v/>
      </c>
      <c r="AA5894">
        <f>IFERROR(INDEX(実績DB!$I$3:$I$104,MATCH($B5894&amp;$C5894,実績DB!$J$3:$J$104,0)),"")</f>
        <v/>
      </c>
    </row>
    <row r="5895">
      <c r="A5895" t="n">
        <v>5893</v>
      </c>
      <c r="B5895" t="inlineStr">
        <is>
          <t>九州</t>
        </is>
      </c>
      <c r="C5895" t="inlineStr">
        <is>
          <t>愛野変電所</t>
        </is>
      </c>
      <c r="E5895" t="n">
        <v>66</v>
      </c>
      <c r="F5895" t="n">
        <v>6</v>
      </c>
      <c r="G5895" s="3" t="n">
        <v>32.81521</v>
      </c>
      <c r="H5895" s="3" t="n">
        <v>130.15395</v>
      </c>
      <c r="I5895" t="inlineStr">
        <is>
          <t>OSM実測(名称一致)</t>
        </is>
      </c>
      <c r="J5895" t="n">
        <v>38</v>
      </c>
      <c r="K5895" t="n">
        <v>38</v>
      </c>
      <c r="L5895" t="n">
        <v>-32</v>
      </c>
      <c r="M5895" t="n">
        <v>6</v>
      </c>
      <c r="N5895" t="n">
        <v>0</v>
      </c>
      <c r="O5895" t="inlineStr">
        <is>
          <t>不可 #4</t>
        </is>
      </c>
      <c r="P5895" t="inlineStr">
        <is>
          <t>なし</t>
        </is>
      </c>
      <c r="R5895" s="4">
        <f>IF(COUNT($M5895:$N5895)=0,"",IF(AND(IF($N5895&lt;&gt;"",$N5895,$M5895)&lt;=0,$O5895&lt;&gt;"可"),"警告",""))</f>
        <v/>
      </c>
      <c r="S5895" s="4">
        <f>IF(COUNT($M5895:$N5895)=0,0,IF(IF($N5895&lt;&gt;"",$N5895,$M5895)&gt;=スコアリング基準!$B$20,スコアリング基準!$C$20,IF(IF($N5895&lt;&gt;"",$N5895,$M5895)&gt;=スコアリング基準!$B$21,スコアリング基準!$C$21,IF(IF($N5895&lt;&gt;"",$N5895,$M5895)&gt;0,スコアリング基準!$C$22,0))))</f>
        <v/>
      </c>
      <c r="T5895" s="4">
        <f>IF($O5895="可",スコアリング基準!$C$23,0)</f>
        <v/>
      </c>
      <c r="U5895" s="4">
        <f>IF(OR(COUNT($K5895:$L5895)&lt;2,$K5895=0),0,IF(ABS($L5895)/$K5895&lt;=スコアリング基準!$B$24,スコアリング基準!$C$24,IF(ABS($L5895)/$K5895&lt;=スコアリング基準!$B$25,スコアリング基準!$C$25,IF(ABS($L5895)/$K5895&lt;=スコアリング基準!$B$26,スコアリング基準!$C$26,0))))</f>
        <v/>
      </c>
      <c r="V5895" s="4">
        <f>IF($P5895="なし",スコアリング基準!$C$27,0)</f>
        <v/>
      </c>
      <c r="W5895" s="4">
        <f>IF($F5895="",0,IF(ISNUMBER($F5895),IF($F5895&lt;=スコアリング基準!$B$28,スコアリング基準!$C$28,スコアリング基準!$C$29),0))</f>
        <v/>
      </c>
      <c r="X5895" s="4">
        <f>IFERROR(VLOOKUP($B5895,スコアリング基準!$A$36:$B$46,2,FALSE),0)</f>
        <v/>
      </c>
      <c r="Y5895" s="4">
        <f>SUM($S5895:$X5895)</f>
        <v/>
      </c>
      <c r="Z5895" s="4">
        <f>IF(COUNT($M5895:$N5895)=0,"データ無",IF($Y5895&gt;=スコアリング基準!$B$30,"S",IF($Y5895&gt;=スコアリング基準!$B$31,"A",IF($Y5895&gt;=スコアリング基準!$B$32,"B","C"))))</f>
        <v/>
      </c>
      <c r="AA5895">
        <f>IFERROR(INDEX(実績DB!$I$3:$I$104,MATCH($B5895&amp;$C5895,実績DB!$J$3:$J$104,0)),"")</f>
        <v/>
      </c>
    </row>
    <row r="5896">
      <c r="A5896" t="n">
        <v>5894</v>
      </c>
      <c r="B5896" t="inlineStr">
        <is>
          <t>九州</t>
        </is>
      </c>
      <c r="C5896" t="inlineStr">
        <is>
          <t>新住用川変電所</t>
        </is>
      </c>
      <c r="E5896" t="n">
        <v>66</v>
      </c>
      <c r="F5896" t="n">
        <v>22</v>
      </c>
      <c r="G5896" s="3" t="n"/>
      <c r="H5896" s="3" t="n"/>
      <c r="I5896" t="inlineStr">
        <is>
          <t>未取得</t>
        </is>
      </c>
      <c r="J5896" t="n">
        <v>28</v>
      </c>
      <c r="K5896" t="n">
        <v>28</v>
      </c>
      <c r="L5896" t="n">
        <v>-14</v>
      </c>
      <c r="M5896" t="n">
        <v>14</v>
      </c>
      <c r="N5896" t="n">
        <v>14</v>
      </c>
      <c r="O5896" t="inlineStr">
        <is>
          <t>不可 #4</t>
        </is>
      </c>
      <c r="P5896" t="inlineStr">
        <is>
          <t>なし</t>
        </is>
      </c>
      <c r="R5896" s="4">
        <f>IF(COUNT($M5896:$N5896)=0,"",IF(AND(IF($N5896&lt;&gt;"",$N5896,$M5896)&lt;=0,$O5896&lt;&gt;"可"),"警告",""))</f>
        <v/>
      </c>
      <c r="S5896" s="4">
        <f>IF(COUNT($M5896:$N5896)=0,0,IF(IF($N5896&lt;&gt;"",$N5896,$M5896)&gt;=スコアリング基準!$B$20,スコアリング基準!$C$20,IF(IF($N5896&lt;&gt;"",$N5896,$M5896)&gt;=スコアリング基準!$B$21,スコアリング基準!$C$21,IF(IF($N5896&lt;&gt;"",$N5896,$M5896)&gt;0,スコアリング基準!$C$22,0))))</f>
        <v/>
      </c>
      <c r="T5896" s="4">
        <f>IF($O5896="可",スコアリング基準!$C$23,0)</f>
        <v/>
      </c>
      <c r="U5896" s="4">
        <f>IF(OR(COUNT($K5896:$L5896)&lt;2,$K5896=0),0,IF(ABS($L5896)/$K5896&lt;=スコアリング基準!$B$24,スコアリング基準!$C$24,IF(ABS($L5896)/$K5896&lt;=スコアリング基準!$B$25,スコアリング基準!$C$25,IF(ABS($L5896)/$K5896&lt;=スコアリング基準!$B$26,スコアリング基準!$C$26,0))))</f>
        <v/>
      </c>
      <c r="V5896" s="4">
        <f>IF($P5896="なし",スコアリング基準!$C$27,0)</f>
        <v/>
      </c>
      <c r="W5896" s="4">
        <f>IF($F5896="",0,IF(ISNUMBER($F5896),IF($F5896&lt;=スコアリング基準!$B$28,スコアリング基準!$C$28,スコアリング基準!$C$29),0))</f>
        <v/>
      </c>
      <c r="X5896" s="4">
        <f>IFERROR(VLOOKUP($B5896,スコアリング基準!$A$36:$B$46,2,FALSE),0)</f>
        <v/>
      </c>
      <c r="Y5896" s="4">
        <f>SUM($S5896:$X5896)</f>
        <v/>
      </c>
      <c r="Z5896" s="4">
        <f>IF(COUNT($M5896:$N5896)=0,"データ無",IF($Y5896&gt;=スコアリング基準!$B$30,"S",IF($Y5896&gt;=スコアリング基準!$B$31,"A",IF($Y5896&gt;=スコアリング基準!$B$32,"B","C"))))</f>
        <v/>
      </c>
      <c r="AA5896">
        <f>IFERROR(INDEX(実績DB!$I$3:$I$104,MATCH($B5896&amp;$C5896,実績DB!$J$3:$J$104,0)),"")</f>
        <v/>
      </c>
    </row>
    <row r="5897">
      <c r="A5897" t="n">
        <v>5895</v>
      </c>
      <c r="B5897" t="inlineStr">
        <is>
          <t>九州</t>
        </is>
      </c>
      <c r="C5897" t="inlineStr">
        <is>
          <t>新宮変電所</t>
        </is>
      </c>
      <c r="E5897" t="n">
        <v>66</v>
      </c>
      <c r="F5897" t="n">
        <v>6</v>
      </c>
      <c r="G5897" s="3" t="n">
        <v>33.711111</v>
      </c>
      <c r="H5897" s="3" t="n">
        <v>130.442786</v>
      </c>
      <c r="I5897" t="inlineStr">
        <is>
          <t>Google Places(名称一致)</t>
        </is>
      </c>
      <c r="J5897" t="n">
        <v>85</v>
      </c>
      <c r="K5897" t="n">
        <v>85</v>
      </c>
      <c r="L5897" t="n">
        <v>-57</v>
      </c>
      <c r="M5897" t="n">
        <v>28</v>
      </c>
      <c r="N5897" t="n">
        <v>0</v>
      </c>
      <c r="O5897" t="inlineStr">
        <is>
          <t>不可 #4</t>
        </is>
      </c>
      <c r="P5897" t="inlineStr">
        <is>
          <t>有り</t>
        </is>
      </c>
      <c r="R5897" s="4">
        <f>IF(COUNT($M5897:$N5897)=0,"",IF(AND(IF($N5897&lt;&gt;"",$N5897,$M5897)&lt;=0,$O5897&lt;&gt;"可"),"警告",""))</f>
        <v/>
      </c>
      <c r="S5897" s="4">
        <f>IF(COUNT($M5897:$N5897)=0,0,IF(IF($N5897&lt;&gt;"",$N5897,$M5897)&gt;=スコアリング基準!$B$20,スコアリング基準!$C$20,IF(IF($N5897&lt;&gt;"",$N5897,$M5897)&gt;=スコアリング基準!$B$21,スコアリング基準!$C$21,IF(IF($N5897&lt;&gt;"",$N5897,$M5897)&gt;0,スコアリング基準!$C$22,0))))</f>
        <v/>
      </c>
      <c r="T5897" s="4">
        <f>IF($O5897="可",スコアリング基準!$C$23,0)</f>
        <v/>
      </c>
      <c r="U5897" s="4">
        <f>IF(OR(COUNT($K5897:$L5897)&lt;2,$K5897=0),0,IF(ABS($L5897)/$K5897&lt;=スコアリング基準!$B$24,スコアリング基準!$C$24,IF(ABS($L5897)/$K5897&lt;=スコアリング基準!$B$25,スコアリング基準!$C$25,IF(ABS($L5897)/$K5897&lt;=スコアリング基準!$B$26,スコアリング基準!$C$26,0))))</f>
        <v/>
      </c>
      <c r="V5897" s="4">
        <f>IF($P5897="なし",スコアリング基準!$C$27,0)</f>
        <v/>
      </c>
      <c r="W5897" s="4">
        <f>IF($F5897="",0,IF(ISNUMBER($F5897),IF($F5897&lt;=スコアリング基準!$B$28,スコアリング基準!$C$28,スコアリング基準!$C$29),0))</f>
        <v/>
      </c>
      <c r="X5897" s="4">
        <f>IFERROR(VLOOKUP($B5897,スコアリング基準!$A$36:$B$46,2,FALSE),0)</f>
        <v/>
      </c>
      <c r="Y5897" s="4">
        <f>SUM($S5897:$X5897)</f>
        <v/>
      </c>
      <c r="Z5897" s="4">
        <f>IF(COUNT($M5897:$N5897)=0,"データ無",IF($Y5897&gt;=スコアリング基準!$B$30,"S",IF($Y5897&gt;=スコアリング基準!$B$31,"A",IF($Y5897&gt;=スコアリング基準!$B$32,"B","C"))))</f>
        <v/>
      </c>
      <c r="AA5897">
        <f>IFERROR(INDEX(実績DB!$I$3:$I$104,MATCH($B5897&amp;$C5897,実績DB!$J$3:$J$104,0)),"")</f>
        <v/>
      </c>
    </row>
    <row r="5898">
      <c r="A5898" t="n">
        <v>5896</v>
      </c>
      <c r="B5898" t="inlineStr">
        <is>
          <t>九州</t>
        </is>
      </c>
      <c r="C5898" t="inlineStr">
        <is>
          <t>新種子島変電所</t>
        </is>
      </c>
      <c r="E5898" t="n">
        <v>66</v>
      </c>
      <c r="F5898" t="n">
        <v>6</v>
      </c>
      <c r="G5898" s="3" t="n"/>
      <c r="H5898" s="3" t="n"/>
      <c r="I5898" t="inlineStr">
        <is>
          <t>未取得</t>
        </is>
      </c>
      <c r="J5898" t="n">
        <v>9</v>
      </c>
      <c r="K5898" t="n">
        <v>9</v>
      </c>
      <c r="L5898" t="n">
        <v>0</v>
      </c>
      <c r="M5898" t="n">
        <v>9</v>
      </c>
      <c r="N5898" t="n">
        <v>9</v>
      </c>
      <c r="O5898" t="inlineStr">
        <is>
          <t>不可 #3</t>
        </is>
      </c>
      <c r="P5898" t="inlineStr">
        <is>
          <t>なし</t>
        </is>
      </c>
      <c r="R5898" s="4">
        <f>IF(COUNT($M5898:$N5898)=0,"",IF(AND(IF($N5898&lt;&gt;"",$N5898,$M5898)&lt;=0,$O5898&lt;&gt;"可"),"警告",""))</f>
        <v/>
      </c>
      <c r="S5898" s="4">
        <f>IF(COUNT($M5898:$N5898)=0,0,IF(IF($N5898&lt;&gt;"",$N5898,$M5898)&gt;=スコアリング基準!$B$20,スコアリング基準!$C$20,IF(IF($N5898&lt;&gt;"",$N5898,$M5898)&gt;=スコアリング基準!$B$21,スコアリング基準!$C$21,IF(IF($N5898&lt;&gt;"",$N5898,$M5898)&gt;0,スコアリング基準!$C$22,0))))</f>
        <v/>
      </c>
      <c r="T5898" s="4">
        <f>IF($O5898="可",スコアリング基準!$C$23,0)</f>
        <v/>
      </c>
      <c r="U5898" s="4">
        <f>IF(OR(COUNT($K5898:$L5898)&lt;2,$K5898=0),0,IF(ABS($L5898)/$K5898&lt;=スコアリング基準!$B$24,スコアリング基準!$C$24,IF(ABS($L5898)/$K5898&lt;=スコアリング基準!$B$25,スコアリング基準!$C$25,IF(ABS($L5898)/$K5898&lt;=スコアリング基準!$B$26,スコアリング基準!$C$26,0))))</f>
        <v/>
      </c>
      <c r="V5898" s="4">
        <f>IF($P5898="なし",スコアリング基準!$C$27,0)</f>
        <v/>
      </c>
      <c r="W5898" s="4">
        <f>IF($F5898="",0,IF(ISNUMBER($F5898),IF($F5898&lt;=スコアリング基準!$B$28,スコアリング基準!$C$28,スコアリング基準!$C$29),0))</f>
        <v/>
      </c>
      <c r="X5898" s="4">
        <f>IFERROR(VLOOKUP($B5898,スコアリング基準!$A$36:$B$46,2,FALSE),0)</f>
        <v/>
      </c>
      <c r="Y5898" s="4">
        <f>SUM($S5898:$X5898)</f>
        <v/>
      </c>
      <c r="Z5898" s="4">
        <f>IF(COUNT($M5898:$N5898)=0,"データ無",IF($Y5898&gt;=スコアリング基準!$B$30,"S",IF($Y5898&gt;=スコアリング基準!$B$31,"A",IF($Y5898&gt;=スコアリング基準!$B$32,"B","C"))))</f>
        <v/>
      </c>
      <c r="AA5898">
        <f>IFERROR(INDEX(実績DB!$I$3:$I$104,MATCH($B5898&amp;$C5898,実績DB!$J$3:$J$104,0)),"")</f>
        <v/>
      </c>
    </row>
    <row r="5899">
      <c r="A5899" t="n">
        <v>5897</v>
      </c>
      <c r="B5899" t="inlineStr">
        <is>
          <t>九州</t>
        </is>
      </c>
      <c r="C5899" t="inlineStr">
        <is>
          <t>旗崎変電所</t>
        </is>
      </c>
      <c r="E5899" t="n">
        <v>66</v>
      </c>
      <c r="F5899" t="n">
        <v>6</v>
      </c>
      <c r="G5899" s="3" t="n">
        <v>33.31594</v>
      </c>
      <c r="H5899" s="3" t="n">
        <v>130.56197</v>
      </c>
      <c r="I5899" t="inlineStr">
        <is>
          <t>OSM実測(名称一致)</t>
        </is>
      </c>
      <c r="J5899" t="n">
        <v>28</v>
      </c>
      <c r="K5899" t="n">
        <v>28</v>
      </c>
      <c r="L5899" t="n">
        <v>-3</v>
      </c>
      <c r="M5899" t="n">
        <v>21</v>
      </c>
      <c r="N5899" t="n">
        <v>21</v>
      </c>
      <c r="O5899" t="inlineStr">
        <is>
          <t>不可 #4</t>
        </is>
      </c>
      <c r="P5899" t="inlineStr">
        <is>
          <t>なし</t>
        </is>
      </c>
      <c r="R5899" s="4">
        <f>IF(COUNT($M5899:$N5899)=0,"",IF(AND(IF($N5899&lt;&gt;"",$N5899,$M5899)&lt;=0,$O5899&lt;&gt;"可"),"警告",""))</f>
        <v/>
      </c>
      <c r="S5899" s="4">
        <f>IF(COUNT($M5899:$N5899)=0,0,IF(IF($N5899&lt;&gt;"",$N5899,$M5899)&gt;=スコアリング基準!$B$20,スコアリング基準!$C$20,IF(IF($N5899&lt;&gt;"",$N5899,$M5899)&gt;=スコアリング基準!$B$21,スコアリング基準!$C$21,IF(IF($N5899&lt;&gt;"",$N5899,$M5899)&gt;0,スコアリング基準!$C$22,0))))</f>
        <v/>
      </c>
      <c r="T5899" s="4">
        <f>IF($O5899="可",スコアリング基準!$C$23,0)</f>
        <v/>
      </c>
      <c r="U5899" s="4">
        <f>IF(OR(COUNT($K5899:$L5899)&lt;2,$K5899=0),0,IF(ABS($L5899)/$K5899&lt;=スコアリング基準!$B$24,スコアリング基準!$C$24,IF(ABS($L5899)/$K5899&lt;=スコアリング基準!$B$25,スコアリング基準!$C$25,IF(ABS($L5899)/$K5899&lt;=スコアリング基準!$B$26,スコアリング基準!$C$26,0))))</f>
        <v/>
      </c>
      <c r="V5899" s="4">
        <f>IF($P5899="なし",スコアリング基準!$C$27,0)</f>
        <v/>
      </c>
      <c r="W5899" s="4">
        <f>IF($F5899="",0,IF(ISNUMBER($F5899),IF($F5899&lt;=スコアリング基準!$B$28,スコアリング基準!$C$28,スコアリング基準!$C$29),0))</f>
        <v/>
      </c>
      <c r="X5899" s="4">
        <f>IFERROR(VLOOKUP($B5899,スコアリング基準!$A$36:$B$46,2,FALSE),0)</f>
        <v/>
      </c>
      <c r="Y5899" s="4">
        <f>SUM($S5899:$X5899)</f>
        <v/>
      </c>
      <c r="Z5899" s="4">
        <f>IF(COUNT($M5899:$N5899)=0,"データ無",IF($Y5899&gt;=スコアリング基準!$B$30,"S",IF($Y5899&gt;=スコアリング基準!$B$31,"A",IF($Y5899&gt;=スコアリング基準!$B$32,"B","C"))))</f>
        <v/>
      </c>
      <c r="AA5899">
        <f>IFERROR(INDEX(実績DB!$I$3:$I$104,MATCH($B5899&amp;$C5899,実績DB!$J$3:$J$104,0)),"")</f>
        <v/>
      </c>
    </row>
    <row r="5900">
      <c r="A5900" t="n">
        <v>5898</v>
      </c>
      <c r="B5900" t="inlineStr">
        <is>
          <t>九州</t>
        </is>
      </c>
      <c r="C5900" t="inlineStr">
        <is>
          <t>日南変電所</t>
        </is>
      </c>
      <c r="E5900" t="n">
        <v>66</v>
      </c>
      <c r="F5900" t="n">
        <v>6</v>
      </c>
      <c r="G5900" s="3" t="n">
        <v>31.60491</v>
      </c>
      <c r="H5900" s="3" t="n">
        <v>131.38149</v>
      </c>
      <c r="I5900" t="inlineStr">
        <is>
          <t>OSM実測(名称一致)</t>
        </is>
      </c>
      <c r="J5900" t="n">
        <v>76</v>
      </c>
      <c r="K5900" t="n">
        <v>76</v>
      </c>
      <c r="L5900" t="n">
        <v>-63</v>
      </c>
      <c r="M5900" t="n">
        <v>13</v>
      </c>
      <c r="N5900" t="n">
        <v>0</v>
      </c>
      <c r="O5900" t="inlineStr">
        <is>
          <t>不可 #4</t>
        </is>
      </c>
      <c r="P5900" t="inlineStr">
        <is>
          <t>有り</t>
        </is>
      </c>
      <c r="R5900" s="4">
        <f>IF(COUNT($M5900:$N5900)=0,"",IF(AND(IF($N5900&lt;&gt;"",$N5900,$M5900)&lt;=0,$O5900&lt;&gt;"可"),"警告",""))</f>
        <v/>
      </c>
      <c r="S5900" s="4">
        <f>IF(COUNT($M5900:$N5900)=0,0,IF(IF($N5900&lt;&gt;"",$N5900,$M5900)&gt;=スコアリング基準!$B$20,スコアリング基準!$C$20,IF(IF($N5900&lt;&gt;"",$N5900,$M5900)&gt;=スコアリング基準!$B$21,スコアリング基準!$C$21,IF(IF($N5900&lt;&gt;"",$N5900,$M5900)&gt;0,スコアリング基準!$C$22,0))))</f>
        <v/>
      </c>
      <c r="T5900" s="4">
        <f>IF($O5900="可",スコアリング基準!$C$23,0)</f>
        <v/>
      </c>
      <c r="U5900" s="4">
        <f>IF(OR(COUNT($K5900:$L5900)&lt;2,$K5900=0),0,IF(ABS($L5900)/$K5900&lt;=スコアリング基準!$B$24,スコアリング基準!$C$24,IF(ABS($L5900)/$K5900&lt;=スコアリング基準!$B$25,スコアリング基準!$C$25,IF(ABS($L5900)/$K5900&lt;=スコアリング基準!$B$26,スコアリング基準!$C$26,0))))</f>
        <v/>
      </c>
      <c r="V5900" s="4">
        <f>IF($P5900="なし",スコアリング基準!$C$27,0)</f>
        <v/>
      </c>
      <c r="W5900" s="4">
        <f>IF($F5900="",0,IF(ISNUMBER($F5900),IF($F5900&lt;=スコアリング基準!$B$28,スコアリング基準!$C$28,スコアリング基準!$C$29),0))</f>
        <v/>
      </c>
      <c r="X5900" s="4">
        <f>IFERROR(VLOOKUP($B5900,スコアリング基準!$A$36:$B$46,2,FALSE),0)</f>
        <v/>
      </c>
      <c r="Y5900" s="4">
        <f>SUM($S5900:$X5900)</f>
        <v/>
      </c>
      <c r="Z5900" s="4">
        <f>IF(COUNT($M5900:$N5900)=0,"データ無",IF($Y5900&gt;=スコアリング基準!$B$30,"S",IF($Y5900&gt;=スコアリング基準!$B$31,"A",IF($Y5900&gt;=スコアリング基準!$B$32,"B","C"))))</f>
        <v/>
      </c>
      <c r="AA5900">
        <f>IFERROR(INDEX(実績DB!$I$3:$I$104,MATCH($B5900&amp;$C5900,実績DB!$J$3:$J$104,0)),"")</f>
        <v/>
      </c>
    </row>
    <row r="5901">
      <c r="A5901" t="n">
        <v>5899</v>
      </c>
      <c r="B5901" t="inlineStr">
        <is>
          <t>九州</t>
        </is>
      </c>
      <c r="C5901" t="inlineStr">
        <is>
          <t>日奈久変電所</t>
        </is>
      </c>
      <c r="E5901" t="n">
        <v>66</v>
      </c>
      <c r="F5901" t="n">
        <v>6</v>
      </c>
      <c r="G5901" s="3" t="n">
        <v>32.451497</v>
      </c>
      <c r="H5901" s="3" t="n">
        <v>130.592338</v>
      </c>
      <c r="I5901" t="inlineStr">
        <is>
          <t>Google Places(名称一致)</t>
        </is>
      </c>
      <c r="J5901" t="n">
        <v>38</v>
      </c>
      <c r="K5901" t="n">
        <v>38</v>
      </c>
      <c r="L5901" t="n">
        <v>-30</v>
      </c>
      <c r="M5901" t="n">
        <v>8</v>
      </c>
      <c r="N5901" t="n">
        <v>0</v>
      </c>
      <c r="O5901" t="inlineStr">
        <is>
          <t>不可 ♯4</t>
        </is>
      </c>
      <c r="P5901" t="inlineStr">
        <is>
          <t>有り</t>
        </is>
      </c>
      <c r="R5901" s="4">
        <f>IF(COUNT($M5901:$N5901)=0,"",IF(AND(IF($N5901&lt;&gt;"",$N5901,$M5901)&lt;=0,$O5901&lt;&gt;"可"),"警告",""))</f>
        <v/>
      </c>
      <c r="S5901" s="4">
        <f>IF(COUNT($M5901:$N5901)=0,0,IF(IF($N5901&lt;&gt;"",$N5901,$M5901)&gt;=スコアリング基準!$B$20,スコアリング基準!$C$20,IF(IF($N5901&lt;&gt;"",$N5901,$M5901)&gt;=スコアリング基準!$B$21,スコアリング基準!$C$21,IF(IF($N5901&lt;&gt;"",$N5901,$M5901)&gt;0,スコアリング基準!$C$22,0))))</f>
        <v/>
      </c>
      <c r="T5901" s="4">
        <f>IF($O5901="可",スコアリング基準!$C$23,0)</f>
        <v/>
      </c>
      <c r="U5901" s="4">
        <f>IF(OR(COUNT($K5901:$L5901)&lt;2,$K5901=0),0,IF(ABS($L5901)/$K5901&lt;=スコアリング基準!$B$24,スコアリング基準!$C$24,IF(ABS($L5901)/$K5901&lt;=スコアリング基準!$B$25,スコアリング基準!$C$25,IF(ABS($L5901)/$K5901&lt;=スコアリング基準!$B$26,スコアリング基準!$C$26,0))))</f>
        <v/>
      </c>
      <c r="V5901" s="4">
        <f>IF($P5901="なし",スコアリング基準!$C$27,0)</f>
        <v/>
      </c>
      <c r="W5901" s="4">
        <f>IF($F5901="",0,IF(ISNUMBER($F5901),IF($F5901&lt;=スコアリング基準!$B$28,スコアリング基準!$C$28,スコアリング基準!$C$29),0))</f>
        <v/>
      </c>
      <c r="X5901" s="4">
        <f>IFERROR(VLOOKUP($B5901,スコアリング基準!$A$36:$B$46,2,FALSE),0)</f>
        <v/>
      </c>
      <c r="Y5901" s="4">
        <f>SUM($S5901:$X5901)</f>
        <v/>
      </c>
      <c r="Z5901" s="4">
        <f>IF(COUNT($M5901:$N5901)=0,"データ無",IF($Y5901&gt;=スコアリング基準!$B$30,"S",IF($Y5901&gt;=スコアリング基準!$B$31,"A",IF($Y5901&gt;=スコアリング基準!$B$32,"B","C"))))</f>
        <v/>
      </c>
      <c r="AA5901">
        <f>IFERROR(INDEX(実績DB!$I$3:$I$104,MATCH($B5901&amp;$C5901,実績DB!$J$3:$J$104,0)),"")</f>
        <v/>
      </c>
    </row>
    <row r="5902">
      <c r="A5902" t="n">
        <v>5900</v>
      </c>
      <c r="B5902" t="inlineStr">
        <is>
          <t>九州</t>
        </is>
      </c>
      <c r="C5902" t="inlineStr">
        <is>
          <t>日宇変電所</t>
        </is>
      </c>
      <c r="E5902" t="n">
        <v>66</v>
      </c>
      <c r="F5902" t="n">
        <v>6</v>
      </c>
      <c r="G5902" s="3" t="n">
        <v>33.15241</v>
      </c>
      <c r="H5902" s="3" t="n">
        <v>129.75138</v>
      </c>
      <c r="I5902" t="inlineStr">
        <is>
          <t>OSM実測(名称一致)</t>
        </is>
      </c>
      <c r="J5902" t="n">
        <v>57</v>
      </c>
      <c r="K5902" t="n">
        <v>57</v>
      </c>
      <c r="L5902" t="n">
        <v>-30</v>
      </c>
      <c r="M5902" t="n">
        <v>27</v>
      </c>
      <c r="N5902" t="n">
        <v>0</v>
      </c>
      <c r="O5902" t="inlineStr">
        <is>
          <t>不可 #4</t>
        </is>
      </c>
      <c r="P5902" t="inlineStr">
        <is>
          <t>なし</t>
        </is>
      </c>
      <c r="R5902" s="4">
        <f>IF(COUNT($M5902:$N5902)=0,"",IF(AND(IF($N5902&lt;&gt;"",$N5902,$M5902)&lt;=0,$O5902&lt;&gt;"可"),"警告",""))</f>
        <v/>
      </c>
      <c r="S5902" s="4">
        <f>IF(COUNT($M5902:$N5902)=0,0,IF(IF($N5902&lt;&gt;"",$N5902,$M5902)&gt;=スコアリング基準!$B$20,スコアリング基準!$C$20,IF(IF($N5902&lt;&gt;"",$N5902,$M5902)&gt;=スコアリング基準!$B$21,スコアリング基準!$C$21,IF(IF($N5902&lt;&gt;"",$N5902,$M5902)&gt;0,スコアリング基準!$C$22,0))))</f>
        <v/>
      </c>
      <c r="T5902" s="4">
        <f>IF($O5902="可",スコアリング基準!$C$23,0)</f>
        <v/>
      </c>
      <c r="U5902" s="4">
        <f>IF(OR(COUNT($K5902:$L5902)&lt;2,$K5902=0),0,IF(ABS($L5902)/$K5902&lt;=スコアリング基準!$B$24,スコアリング基準!$C$24,IF(ABS($L5902)/$K5902&lt;=スコアリング基準!$B$25,スコアリング基準!$C$25,IF(ABS($L5902)/$K5902&lt;=スコアリング基準!$B$26,スコアリング基準!$C$26,0))))</f>
        <v/>
      </c>
      <c r="V5902" s="4">
        <f>IF($P5902="なし",スコアリング基準!$C$27,0)</f>
        <v/>
      </c>
      <c r="W5902" s="4">
        <f>IF($F5902="",0,IF(ISNUMBER($F5902),IF($F5902&lt;=スコアリング基準!$B$28,スコアリング基準!$C$28,スコアリング基準!$C$29),0))</f>
        <v/>
      </c>
      <c r="X5902" s="4">
        <f>IFERROR(VLOOKUP($B5902,スコアリング基準!$A$36:$B$46,2,FALSE),0)</f>
        <v/>
      </c>
      <c r="Y5902" s="4">
        <f>SUM($S5902:$X5902)</f>
        <v/>
      </c>
      <c r="Z5902" s="4">
        <f>IF(COUNT($M5902:$N5902)=0,"データ無",IF($Y5902&gt;=スコアリング基準!$B$30,"S",IF($Y5902&gt;=スコアリング基準!$B$31,"A",IF($Y5902&gt;=スコアリング基準!$B$32,"B","C"))))</f>
        <v/>
      </c>
      <c r="AA5902">
        <f>IFERROR(INDEX(実績DB!$I$3:$I$104,MATCH($B5902&amp;$C5902,実績DB!$J$3:$J$104,0)),"")</f>
        <v/>
      </c>
    </row>
    <row r="5903">
      <c r="A5903" t="n">
        <v>5901</v>
      </c>
      <c r="B5903" t="inlineStr">
        <is>
          <t>九州</t>
        </is>
      </c>
      <c r="C5903" t="inlineStr">
        <is>
          <t>早岐変電所</t>
        </is>
      </c>
      <c r="E5903" t="n">
        <v>66</v>
      </c>
      <c r="F5903" t="n">
        <v>6</v>
      </c>
      <c r="G5903" s="3" t="n">
        <v>33.131237</v>
      </c>
      <c r="H5903" s="3" t="n">
        <v>129.808964</v>
      </c>
      <c r="I5903" t="inlineStr">
        <is>
          <t>Google Places(名称一致)</t>
        </is>
      </c>
      <c r="J5903" t="n">
        <v>38</v>
      </c>
      <c r="K5903" t="n">
        <v>38</v>
      </c>
      <c r="L5903" t="n">
        <v>-27</v>
      </c>
      <c r="M5903" t="n">
        <v>13</v>
      </c>
      <c r="N5903" t="n">
        <v>0</v>
      </c>
      <c r="O5903" t="inlineStr">
        <is>
          <t>不可 #4</t>
        </is>
      </c>
      <c r="P5903" t="inlineStr">
        <is>
          <t>なし</t>
        </is>
      </c>
      <c r="R5903" s="4">
        <f>IF(COUNT($M5903:$N5903)=0,"",IF(AND(IF($N5903&lt;&gt;"",$N5903,$M5903)&lt;=0,$O5903&lt;&gt;"可"),"警告",""))</f>
        <v/>
      </c>
      <c r="S5903" s="4">
        <f>IF(COUNT($M5903:$N5903)=0,0,IF(IF($N5903&lt;&gt;"",$N5903,$M5903)&gt;=スコアリング基準!$B$20,スコアリング基準!$C$20,IF(IF($N5903&lt;&gt;"",$N5903,$M5903)&gt;=スコアリング基準!$B$21,スコアリング基準!$C$21,IF(IF($N5903&lt;&gt;"",$N5903,$M5903)&gt;0,スコアリング基準!$C$22,0))))</f>
        <v/>
      </c>
      <c r="T5903" s="4">
        <f>IF($O5903="可",スコアリング基準!$C$23,0)</f>
        <v/>
      </c>
      <c r="U5903" s="4">
        <f>IF(OR(COUNT($K5903:$L5903)&lt;2,$K5903=0),0,IF(ABS($L5903)/$K5903&lt;=スコアリング基準!$B$24,スコアリング基準!$C$24,IF(ABS($L5903)/$K5903&lt;=スコアリング基準!$B$25,スコアリング基準!$C$25,IF(ABS($L5903)/$K5903&lt;=スコアリング基準!$B$26,スコアリング基準!$C$26,0))))</f>
        <v/>
      </c>
      <c r="V5903" s="4">
        <f>IF($P5903="なし",スコアリング基準!$C$27,0)</f>
        <v/>
      </c>
      <c r="W5903" s="4">
        <f>IF($F5903="",0,IF(ISNUMBER($F5903),IF($F5903&lt;=スコアリング基準!$B$28,スコアリング基準!$C$28,スコアリング基準!$C$29),0))</f>
        <v/>
      </c>
      <c r="X5903" s="4">
        <f>IFERROR(VLOOKUP($B5903,スコアリング基準!$A$36:$B$46,2,FALSE),0)</f>
        <v/>
      </c>
      <c r="Y5903" s="4">
        <f>SUM($S5903:$X5903)</f>
        <v/>
      </c>
      <c r="Z5903" s="4">
        <f>IF(COUNT($M5903:$N5903)=0,"データ無",IF($Y5903&gt;=スコアリング基準!$B$30,"S",IF($Y5903&gt;=スコアリング基準!$B$31,"A",IF($Y5903&gt;=スコアリング基準!$B$32,"B","C"))))</f>
        <v/>
      </c>
      <c r="AA5903">
        <f>IFERROR(INDEX(実績DB!$I$3:$I$104,MATCH($B5903&amp;$C5903,実績DB!$J$3:$J$104,0)),"")</f>
        <v/>
      </c>
    </row>
    <row r="5904">
      <c r="A5904" t="n">
        <v>5902</v>
      </c>
      <c r="B5904" t="inlineStr">
        <is>
          <t>九州</t>
        </is>
      </c>
      <c r="C5904" t="inlineStr">
        <is>
          <t>有田変電所</t>
        </is>
      </c>
      <c r="E5904" t="n">
        <v>66</v>
      </c>
      <c r="F5904" t="n">
        <v>6</v>
      </c>
      <c r="G5904" s="3" t="n"/>
      <c r="H5904" s="3" t="n"/>
      <c r="I5904" t="inlineStr">
        <is>
          <t>未取得</t>
        </is>
      </c>
      <c r="J5904" t="n">
        <v>47</v>
      </c>
      <c r="K5904" t="n">
        <v>47</v>
      </c>
      <c r="L5904" t="n">
        <v>-38</v>
      </c>
      <c r="M5904" t="n">
        <v>9</v>
      </c>
      <c r="N5904" t="n">
        <v>0</v>
      </c>
      <c r="O5904" t="inlineStr">
        <is>
          <t>不可 #4</t>
        </is>
      </c>
      <c r="P5904" t="inlineStr">
        <is>
          <t>なし</t>
        </is>
      </c>
      <c r="R5904" s="4">
        <f>IF(COUNT($M5904:$N5904)=0,"",IF(AND(IF($N5904&lt;&gt;"",$N5904,$M5904)&lt;=0,$O5904&lt;&gt;"可"),"警告",""))</f>
        <v/>
      </c>
      <c r="S5904" s="4">
        <f>IF(COUNT($M5904:$N5904)=0,0,IF(IF($N5904&lt;&gt;"",$N5904,$M5904)&gt;=スコアリング基準!$B$20,スコアリング基準!$C$20,IF(IF($N5904&lt;&gt;"",$N5904,$M5904)&gt;=スコアリング基準!$B$21,スコアリング基準!$C$21,IF(IF($N5904&lt;&gt;"",$N5904,$M5904)&gt;0,スコアリング基準!$C$22,0))))</f>
        <v/>
      </c>
      <c r="T5904" s="4">
        <f>IF($O5904="可",スコアリング基準!$C$23,0)</f>
        <v/>
      </c>
      <c r="U5904" s="4">
        <f>IF(OR(COUNT($K5904:$L5904)&lt;2,$K5904=0),0,IF(ABS($L5904)/$K5904&lt;=スコアリング基準!$B$24,スコアリング基準!$C$24,IF(ABS($L5904)/$K5904&lt;=スコアリング基準!$B$25,スコアリング基準!$C$25,IF(ABS($L5904)/$K5904&lt;=スコアリング基準!$B$26,スコアリング基準!$C$26,0))))</f>
        <v/>
      </c>
      <c r="V5904" s="4">
        <f>IF($P5904="なし",スコアリング基準!$C$27,0)</f>
        <v/>
      </c>
      <c r="W5904" s="4">
        <f>IF($F5904="",0,IF(ISNUMBER($F5904),IF($F5904&lt;=スコアリング基準!$B$28,スコアリング基準!$C$28,スコアリング基準!$C$29),0))</f>
        <v/>
      </c>
      <c r="X5904" s="4">
        <f>IFERROR(VLOOKUP($B5904,スコアリング基準!$A$36:$B$46,2,FALSE),0)</f>
        <v/>
      </c>
      <c r="Y5904" s="4">
        <f>SUM($S5904:$X5904)</f>
        <v/>
      </c>
      <c r="Z5904" s="4">
        <f>IF(COUNT($M5904:$N5904)=0,"データ無",IF($Y5904&gt;=スコアリング基準!$B$30,"S",IF($Y5904&gt;=スコアリング基準!$B$31,"A",IF($Y5904&gt;=スコアリング基準!$B$32,"B","C"))))</f>
        <v/>
      </c>
      <c r="AA5904">
        <f>IFERROR(INDEX(実績DB!$I$3:$I$104,MATCH($B5904&amp;$C5904,実績DB!$J$3:$J$104,0)),"")</f>
        <v/>
      </c>
    </row>
    <row r="5905">
      <c r="A5905" t="n">
        <v>5903</v>
      </c>
      <c r="B5905" t="inlineStr">
        <is>
          <t>九州</t>
        </is>
      </c>
      <c r="C5905" t="inlineStr">
        <is>
          <t>木室変電所</t>
        </is>
      </c>
      <c r="E5905" t="n">
        <v>66</v>
      </c>
      <c r="F5905" t="n">
        <v>6</v>
      </c>
      <c r="G5905" s="3" t="n">
        <v>33.210555</v>
      </c>
      <c r="H5905" s="3" t="n">
        <v>130.399428</v>
      </c>
      <c r="I5905" t="inlineStr">
        <is>
          <t>Google Places(名称一致)</t>
        </is>
      </c>
      <c r="J5905" t="n">
        <v>38</v>
      </c>
      <c r="K5905" t="n">
        <v>38</v>
      </c>
      <c r="L5905" t="n">
        <v>-22</v>
      </c>
      <c r="M5905" t="n">
        <v>16</v>
      </c>
      <c r="N5905" t="n">
        <v>16</v>
      </c>
      <c r="O5905" t="inlineStr">
        <is>
          <t>不可 #4</t>
        </is>
      </c>
      <c r="P5905" t="inlineStr">
        <is>
          <t>なし</t>
        </is>
      </c>
      <c r="R5905" s="4">
        <f>IF(COUNT($M5905:$N5905)=0,"",IF(AND(IF($N5905&lt;&gt;"",$N5905,$M5905)&lt;=0,$O5905&lt;&gt;"可"),"警告",""))</f>
        <v/>
      </c>
      <c r="S5905" s="4">
        <f>IF(COUNT($M5905:$N5905)=0,0,IF(IF($N5905&lt;&gt;"",$N5905,$M5905)&gt;=スコアリング基準!$B$20,スコアリング基準!$C$20,IF(IF($N5905&lt;&gt;"",$N5905,$M5905)&gt;=スコアリング基準!$B$21,スコアリング基準!$C$21,IF(IF($N5905&lt;&gt;"",$N5905,$M5905)&gt;0,スコアリング基準!$C$22,0))))</f>
        <v/>
      </c>
      <c r="T5905" s="4">
        <f>IF($O5905="可",スコアリング基準!$C$23,0)</f>
        <v/>
      </c>
      <c r="U5905" s="4">
        <f>IF(OR(COUNT($K5905:$L5905)&lt;2,$K5905=0),0,IF(ABS($L5905)/$K5905&lt;=スコアリング基準!$B$24,スコアリング基準!$C$24,IF(ABS($L5905)/$K5905&lt;=スコアリング基準!$B$25,スコアリング基準!$C$25,IF(ABS($L5905)/$K5905&lt;=スコアリング基準!$B$26,スコアリング基準!$C$26,0))))</f>
        <v/>
      </c>
      <c r="V5905" s="4">
        <f>IF($P5905="なし",スコアリング基準!$C$27,0)</f>
        <v/>
      </c>
      <c r="W5905" s="4">
        <f>IF($F5905="",0,IF(ISNUMBER($F5905),IF($F5905&lt;=スコアリング基準!$B$28,スコアリング基準!$C$28,スコアリング基準!$C$29),0))</f>
        <v/>
      </c>
      <c r="X5905" s="4">
        <f>IFERROR(VLOOKUP($B5905,スコアリング基準!$A$36:$B$46,2,FALSE),0)</f>
        <v/>
      </c>
      <c r="Y5905" s="4">
        <f>SUM($S5905:$X5905)</f>
        <v/>
      </c>
      <c r="Z5905" s="4">
        <f>IF(COUNT($M5905:$N5905)=0,"データ無",IF($Y5905&gt;=スコアリング基準!$B$30,"S",IF($Y5905&gt;=スコアリング基準!$B$31,"A",IF($Y5905&gt;=スコアリング基準!$B$32,"B","C"))))</f>
        <v/>
      </c>
      <c r="AA5905">
        <f>IFERROR(INDEX(実績DB!$I$3:$I$104,MATCH($B5905&amp;$C5905,実績DB!$J$3:$J$104,0)),"")</f>
        <v/>
      </c>
    </row>
    <row r="5906">
      <c r="A5906" t="n">
        <v>5904</v>
      </c>
      <c r="B5906" t="inlineStr">
        <is>
          <t>九州</t>
        </is>
      </c>
      <c r="C5906" t="inlineStr">
        <is>
          <t>木屋変電所</t>
        </is>
      </c>
      <c r="E5906" t="n">
        <v>66</v>
      </c>
      <c r="F5906" t="n">
        <v>6</v>
      </c>
      <c r="G5906" s="3" t="n"/>
      <c r="H5906" s="3" t="n"/>
      <c r="I5906" t="inlineStr">
        <is>
          <t>未取得</t>
        </is>
      </c>
      <c r="J5906" t="n">
        <v>9</v>
      </c>
      <c r="K5906" t="n">
        <v>9</v>
      </c>
      <c r="L5906" t="n">
        <v>-9</v>
      </c>
      <c r="M5906" t="n">
        <v>3</v>
      </c>
      <c r="N5906" t="n">
        <v>3</v>
      </c>
      <c r="O5906" t="inlineStr">
        <is>
          <t>不可 #4</t>
        </is>
      </c>
      <c r="P5906" t="inlineStr">
        <is>
          <t>なし</t>
        </is>
      </c>
      <c r="R5906" s="4">
        <f>IF(COUNT($M5906:$N5906)=0,"",IF(AND(IF($N5906&lt;&gt;"",$N5906,$M5906)&lt;=0,$O5906&lt;&gt;"可"),"警告",""))</f>
        <v/>
      </c>
      <c r="S5906" s="4">
        <f>IF(COUNT($M5906:$N5906)=0,0,IF(IF($N5906&lt;&gt;"",$N5906,$M5906)&gt;=スコアリング基準!$B$20,スコアリング基準!$C$20,IF(IF($N5906&lt;&gt;"",$N5906,$M5906)&gt;=スコアリング基準!$B$21,スコアリング基準!$C$21,IF(IF($N5906&lt;&gt;"",$N5906,$M5906)&gt;0,スコアリング基準!$C$22,0))))</f>
        <v/>
      </c>
      <c r="T5906" s="4">
        <f>IF($O5906="可",スコアリング基準!$C$23,0)</f>
        <v/>
      </c>
      <c r="U5906" s="4">
        <f>IF(OR(COUNT($K5906:$L5906)&lt;2,$K5906=0),0,IF(ABS($L5906)/$K5906&lt;=スコアリング基準!$B$24,スコアリング基準!$C$24,IF(ABS($L5906)/$K5906&lt;=スコアリング基準!$B$25,スコアリング基準!$C$25,IF(ABS($L5906)/$K5906&lt;=スコアリング基準!$B$26,スコアリング基準!$C$26,0))))</f>
        <v/>
      </c>
      <c r="V5906" s="4">
        <f>IF($P5906="なし",スコアリング基準!$C$27,0)</f>
        <v/>
      </c>
      <c r="W5906" s="4">
        <f>IF($F5906="",0,IF(ISNUMBER($F5906),IF($F5906&lt;=スコアリング基準!$B$28,スコアリング基準!$C$28,スコアリング基準!$C$29),0))</f>
        <v/>
      </c>
      <c r="X5906" s="4">
        <f>IFERROR(VLOOKUP($B5906,スコアリング基準!$A$36:$B$46,2,FALSE),0)</f>
        <v/>
      </c>
      <c r="Y5906" s="4">
        <f>SUM($S5906:$X5906)</f>
        <v/>
      </c>
      <c r="Z5906" s="4">
        <f>IF(COUNT($M5906:$N5906)=0,"データ無",IF($Y5906&gt;=スコアリング基準!$B$30,"S",IF($Y5906&gt;=スコアリング基準!$B$31,"A",IF($Y5906&gt;=スコアリング基準!$B$32,"B","C"))))</f>
        <v/>
      </c>
      <c r="AA5906">
        <f>IFERROR(INDEX(実績DB!$I$3:$I$104,MATCH($B5906&amp;$C5906,実績DB!$J$3:$J$104,0)),"")</f>
        <v/>
      </c>
    </row>
    <row r="5907">
      <c r="A5907" t="n">
        <v>5905</v>
      </c>
      <c r="B5907" t="inlineStr">
        <is>
          <t>九州</t>
        </is>
      </c>
      <c r="C5907" t="inlineStr">
        <is>
          <t>本城川変電所</t>
        </is>
      </c>
      <c r="E5907" t="n">
        <v>66</v>
      </c>
      <c r="F5907" t="n">
        <v>6</v>
      </c>
      <c r="G5907" s="3" t="n">
        <v>31.47966</v>
      </c>
      <c r="H5907" s="3" t="n">
        <v>130.75155</v>
      </c>
      <c r="I5907" t="inlineStr">
        <is>
          <t>OSM実測(名称一致)</t>
        </is>
      </c>
      <c r="J5907" t="n">
        <v>33</v>
      </c>
      <c r="K5907" t="n">
        <v>33</v>
      </c>
      <c r="L5907" t="n">
        <v>-19</v>
      </c>
      <c r="M5907" t="n">
        <v>14</v>
      </c>
      <c r="N5907" t="n">
        <v>0</v>
      </c>
      <c r="O5907" t="inlineStr">
        <is>
          <t>不可 #4</t>
        </is>
      </c>
      <c r="P5907" t="inlineStr">
        <is>
          <t>有り</t>
        </is>
      </c>
      <c r="R5907" s="4">
        <f>IF(COUNT($M5907:$N5907)=0,"",IF(AND(IF($N5907&lt;&gt;"",$N5907,$M5907)&lt;=0,$O5907&lt;&gt;"可"),"警告",""))</f>
        <v/>
      </c>
      <c r="S5907" s="4">
        <f>IF(COUNT($M5907:$N5907)=0,0,IF(IF($N5907&lt;&gt;"",$N5907,$M5907)&gt;=スコアリング基準!$B$20,スコアリング基準!$C$20,IF(IF($N5907&lt;&gt;"",$N5907,$M5907)&gt;=スコアリング基準!$B$21,スコアリング基準!$C$21,IF(IF($N5907&lt;&gt;"",$N5907,$M5907)&gt;0,スコアリング基準!$C$22,0))))</f>
        <v/>
      </c>
      <c r="T5907" s="4">
        <f>IF($O5907="可",スコアリング基準!$C$23,0)</f>
        <v/>
      </c>
      <c r="U5907" s="4">
        <f>IF(OR(COUNT($K5907:$L5907)&lt;2,$K5907=0),0,IF(ABS($L5907)/$K5907&lt;=スコアリング基準!$B$24,スコアリング基準!$C$24,IF(ABS($L5907)/$K5907&lt;=スコアリング基準!$B$25,スコアリング基準!$C$25,IF(ABS($L5907)/$K5907&lt;=スコアリング基準!$B$26,スコアリング基準!$C$26,0))))</f>
        <v/>
      </c>
      <c r="V5907" s="4">
        <f>IF($P5907="なし",スコアリング基準!$C$27,0)</f>
        <v/>
      </c>
      <c r="W5907" s="4">
        <f>IF($F5907="",0,IF(ISNUMBER($F5907),IF($F5907&lt;=スコアリング基準!$B$28,スコアリング基準!$C$28,スコアリング基準!$C$29),0))</f>
        <v/>
      </c>
      <c r="X5907" s="4">
        <f>IFERROR(VLOOKUP($B5907,スコアリング基準!$A$36:$B$46,2,FALSE),0)</f>
        <v/>
      </c>
      <c r="Y5907" s="4">
        <f>SUM($S5907:$X5907)</f>
        <v/>
      </c>
      <c r="Z5907" s="4">
        <f>IF(COUNT($M5907:$N5907)=0,"データ無",IF($Y5907&gt;=スコアリング基準!$B$30,"S",IF($Y5907&gt;=スコアリング基準!$B$31,"A",IF($Y5907&gt;=スコアリング基準!$B$32,"B","C"))))</f>
        <v/>
      </c>
      <c r="AA5907">
        <f>IFERROR(INDEX(実績DB!$I$3:$I$104,MATCH($B5907&amp;$C5907,実績DB!$J$3:$J$104,0)),"")</f>
        <v/>
      </c>
    </row>
    <row r="5908">
      <c r="A5908" t="n">
        <v>5906</v>
      </c>
      <c r="B5908" t="inlineStr">
        <is>
          <t>九州</t>
        </is>
      </c>
      <c r="C5908" t="inlineStr">
        <is>
          <t>本渡変電所</t>
        </is>
      </c>
      <c r="E5908" t="n">
        <v>66</v>
      </c>
      <c r="F5908" t="n">
        <v>6</v>
      </c>
      <c r="G5908" s="3" t="n">
        <v>32.450553</v>
      </c>
      <c r="H5908" s="3" t="n">
        <v>130.193506</v>
      </c>
      <c r="I5908" t="inlineStr">
        <is>
          <t>Google Places(名称一致)</t>
        </is>
      </c>
      <c r="J5908" t="n">
        <v>38</v>
      </c>
      <c r="K5908" t="n">
        <v>38</v>
      </c>
      <c r="L5908" t="n">
        <v>-26</v>
      </c>
      <c r="M5908" t="n">
        <v>12</v>
      </c>
      <c r="N5908" t="n">
        <v>0</v>
      </c>
      <c r="O5908" t="inlineStr">
        <is>
          <t>不可 ♯4</t>
        </is>
      </c>
      <c r="P5908" t="inlineStr">
        <is>
          <t>有り</t>
        </is>
      </c>
      <c r="R5908" s="4">
        <f>IF(COUNT($M5908:$N5908)=0,"",IF(AND(IF($N5908&lt;&gt;"",$N5908,$M5908)&lt;=0,$O5908&lt;&gt;"可"),"警告",""))</f>
        <v/>
      </c>
      <c r="S5908" s="4">
        <f>IF(COUNT($M5908:$N5908)=0,0,IF(IF($N5908&lt;&gt;"",$N5908,$M5908)&gt;=スコアリング基準!$B$20,スコアリング基準!$C$20,IF(IF($N5908&lt;&gt;"",$N5908,$M5908)&gt;=スコアリング基準!$B$21,スコアリング基準!$C$21,IF(IF($N5908&lt;&gt;"",$N5908,$M5908)&gt;0,スコアリング基準!$C$22,0))))</f>
        <v/>
      </c>
      <c r="T5908" s="4">
        <f>IF($O5908="可",スコアリング基準!$C$23,0)</f>
        <v/>
      </c>
      <c r="U5908" s="4">
        <f>IF(OR(COUNT($K5908:$L5908)&lt;2,$K5908=0),0,IF(ABS($L5908)/$K5908&lt;=スコアリング基準!$B$24,スコアリング基準!$C$24,IF(ABS($L5908)/$K5908&lt;=スコアリング基準!$B$25,スコアリング基準!$C$25,IF(ABS($L5908)/$K5908&lt;=スコアリング基準!$B$26,スコアリング基準!$C$26,0))))</f>
        <v/>
      </c>
      <c r="V5908" s="4">
        <f>IF($P5908="なし",スコアリング基準!$C$27,0)</f>
        <v/>
      </c>
      <c r="W5908" s="4">
        <f>IF($F5908="",0,IF(ISNUMBER($F5908),IF($F5908&lt;=スコアリング基準!$B$28,スコアリング基準!$C$28,スコアリング基準!$C$29),0))</f>
        <v/>
      </c>
      <c r="X5908" s="4">
        <f>IFERROR(VLOOKUP($B5908,スコアリング基準!$A$36:$B$46,2,FALSE),0)</f>
        <v/>
      </c>
      <c r="Y5908" s="4">
        <f>SUM($S5908:$X5908)</f>
        <v/>
      </c>
      <c r="Z5908" s="4">
        <f>IF(COUNT($M5908:$N5908)=0,"データ無",IF($Y5908&gt;=スコアリング基準!$B$30,"S",IF($Y5908&gt;=スコアリング基準!$B$31,"A",IF($Y5908&gt;=スコアリング基準!$B$32,"B","C"))))</f>
        <v/>
      </c>
      <c r="AA5908">
        <f>IFERROR(INDEX(実績DB!$I$3:$I$104,MATCH($B5908&amp;$C5908,実績DB!$J$3:$J$104,0)),"")</f>
        <v/>
      </c>
    </row>
    <row r="5909">
      <c r="A5909" t="n">
        <v>5907</v>
      </c>
      <c r="B5909" t="inlineStr">
        <is>
          <t>九州</t>
        </is>
      </c>
      <c r="C5909" t="inlineStr">
        <is>
          <t>村所変電所</t>
        </is>
      </c>
      <c r="E5909" t="n">
        <v>66</v>
      </c>
      <c r="F5909" t="n">
        <v>6</v>
      </c>
      <c r="G5909" s="3" t="n"/>
      <c r="H5909" s="3" t="n"/>
      <c r="I5909" t="inlineStr">
        <is>
          <t>未取得</t>
        </is>
      </c>
      <c r="J5909" t="n">
        <v>2</v>
      </c>
      <c r="K5909" t="n">
        <v>2</v>
      </c>
      <c r="L5909" t="n">
        <v>0</v>
      </c>
      <c r="M5909" t="n">
        <v>2</v>
      </c>
      <c r="N5909" t="n">
        <v>0</v>
      </c>
      <c r="O5909" t="inlineStr">
        <is>
          <t>不可 #4</t>
        </is>
      </c>
      <c r="P5909" t="inlineStr">
        <is>
          <t>有り</t>
        </is>
      </c>
      <c r="R5909" s="4">
        <f>IF(COUNT($M5909:$N5909)=0,"",IF(AND(IF($N5909&lt;&gt;"",$N5909,$M5909)&lt;=0,$O5909&lt;&gt;"可"),"警告",""))</f>
        <v/>
      </c>
      <c r="S5909" s="4">
        <f>IF(COUNT($M5909:$N5909)=0,0,IF(IF($N5909&lt;&gt;"",$N5909,$M5909)&gt;=スコアリング基準!$B$20,スコアリング基準!$C$20,IF(IF($N5909&lt;&gt;"",$N5909,$M5909)&gt;=スコアリング基準!$B$21,スコアリング基準!$C$21,IF(IF($N5909&lt;&gt;"",$N5909,$M5909)&gt;0,スコアリング基準!$C$22,0))))</f>
        <v/>
      </c>
      <c r="T5909" s="4">
        <f>IF($O5909="可",スコアリング基準!$C$23,0)</f>
        <v/>
      </c>
      <c r="U5909" s="4">
        <f>IF(OR(COUNT($K5909:$L5909)&lt;2,$K5909=0),0,IF(ABS($L5909)/$K5909&lt;=スコアリング基準!$B$24,スコアリング基準!$C$24,IF(ABS($L5909)/$K5909&lt;=スコアリング基準!$B$25,スコアリング基準!$C$25,IF(ABS($L5909)/$K5909&lt;=スコアリング基準!$B$26,スコアリング基準!$C$26,0))))</f>
        <v/>
      </c>
      <c r="V5909" s="4">
        <f>IF($P5909="なし",スコアリング基準!$C$27,0)</f>
        <v/>
      </c>
      <c r="W5909" s="4">
        <f>IF($F5909="",0,IF(ISNUMBER($F5909),IF($F5909&lt;=スコアリング基準!$B$28,スコアリング基準!$C$28,スコアリング基準!$C$29),0))</f>
        <v/>
      </c>
      <c r="X5909" s="4">
        <f>IFERROR(VLOOKUP($B5909,スコアリング基準!$A$36:$B$46,2,FALSE),0)</f>
        <v/>
      </c>
      <c r="Y5909" s="4">
        <f>SUM($S5909:$X5909)</f>
        <v/>
      </c>
      <c r="Z5909" s="4">
        <f>IF(COUNT($M5909:$N5909)=0,"データ無",IF($Y5909&gt;=スコアリング基準!$B$30,"S",IF($Y5909&gt;=スコアリング基準!$B$31,"A",IF($Y5909&gt;=スコアリング基準!$B$32,"B","C"))))</f>
        <v/>
      </c>
      <c r="AA5909">
        <f>IFERROR(INDEX(実績DB!$I$3:$I$104,MATCH($B5909&amp;$C5909,実績DB!$J$3:$J$104,0)),"")</f>
        <v/>
      </c>
    </row>
    <row r="5910">
      <c r="A5910" t="n">
        <v>5908</v>
      </c>
      <c r="B5910" t="inlineStr">
        <is>
          <t>九州</t>
        </is>
      </c>
      <c r="C5910" t="inlineStr">
        <is>
          <t>村田変電所</t>
        </is>
      </c>
      <c r="E5910" t="n">
        <v>66</v>
      </c>
      <c r="F5910" t="n">
        <v>6</v>
      </c>
      <c r="G5910" s="3" t="n">
        <v>33.351673</v>
      </c>
      <c r="H5910" s="3" t="n">
        <v>130.462786</v>
      </c>
      <c r="I5910" t="inlineStr">
        <is>
          <t>Google Places(名称一致)</t>
        </is>
      </c>
      <c r="J5910" t="n">
        <v>38</v>
      </c>
      <c r="K5910" t="n">
        <v>38</v>
      </c>
      <c r="L5910" t="n">
        <v>-37</v>
      </c>
      <c r="M5910" t="n">
        <v>2</v>
      </c>
      <c r="N5910" t="n">
        <v>0</v>
      </c>
      <c r="O5910" t="inlineStr">
        <is>
          <t>不可 #4</t>
        </is>
      </c>
      <c r="P5910" t="inlineStr">
        <is>
          <t>有り</t>
        </is>
      </c>
      <c r="R5910" s="4">
        <f>IF(COUNT($M5910:$N5910)=0,"",IF(AND(IF($N5910&lt;&gt;"",$N5910,$M5910)&lt;=0,$O5910&lt;&gt;"可"),"警告",""))</f>
        <v/>
      </c>
      <c r="S5910" s="4">
        <f>IF(COUNT($M5910:$N5910)=0,0,IF(IF($N5910&lt;&gt;"",$N5910,$M5910)&gt;=スコアリング基準!$B$20,スコアリング基準!$C$20,IF(IF($N5910&lt;&gt;"",$N5910,$M5910)&gt;=スコアリング基準!$B$21,スコアリング基準!$C$21,IF(IF($N5910&lt;&gt;"",$N5910,$M5910)&gt;0,スコアリング基準!$C$22,0))))</f>
        <v/>
      </c>
      <c r="T5910" s="4">
        <f>IF($O5910="可",スコアリング基準!$C$23,0)</f>
        <v/>
      </c>
      <c r="U5910" s="4">
        <f>IF(OR(COUNT($K5910:$L5910)&lt;2,$K5910=0),0,IF(ABS($L5910)/$K5910&lt;=スコアリング基準!$B$24,スコアリング基準!$C$24,IF(ABS($L5910)/$K5910&lt;=スコアリング基準!$B$25,スコアリング基準!$C$25,IF(ABS($L5910)/$K5910&lt;=スコアリング基準!$B$26,スコアリング基準!$C$26,0))))</f>
        <v/>
      </c>
      <c r="V5910" s="4">
        <f>IF($P5910="なし",スコアリング基準!$C$27,0)</f>
        <v/>
      </c>
      <c r="W5910" s="4">
        <f>IF($F5910="",0,IF(ISNUMBER($F5910),IF($F5910&lt;=スコアリング基準!$B$28,スコアリング基準!$C$28,スコアリング基準!$C$29),0))</f>
        <v/>
      </c>
      <c r="X5910" s="4">
        <f>IFERROR(VLOOKUP($B5910,スコアリング基準!$A$36:$B$46,2,FALSE),0)</f>
        <v/>
      </c>
      <c r="Y5910" s="4">
        <f>SUM($S5910:$X5910)</f>
        <v/>
      </c>
      <c r="Z5910" s="4">
        <f>IF(COUNT($M5910:$N5910)=0,"データ無",IF($Y5910&gt;=スコアリング基準!$B$30,"S",IF($Y5910&gt;=スコアリング基準!$B$31,"A",IF($Y5910&gt;=スコアリング基準!$B$32,"B","C"))))</f>
        <v/>
      </c>
      <c r="AA5910">
        <f>IFERROR(INDEX(実績DB!$I$3:$I$104,MATCH($B5910&amp;$C5910,実績DB!$J$3:$J$104,0)),"")</f>
        <v/>
      </c>
    </row>
    <row r="5911">
      <c r="A5911" t="n">
        <v>5909</v>
      </c>
      <c r="B5911" t="inlineStr">
        <is>
          <t>九州</t>
        </is>
      </c>
      <c r="C5911" t="inlineStr">
        <is>
          <t>東小城変電所</t>
        </is>
      </c>
      <c r="E5911" t="n">
        <v>66</v>
      </c>
      <c r="F5911" t="n">
        <v>6</v>
      </c>
      <c r="G5911" s="3" t="n">
        <v>33.299014</v>
      </c>
      <c r="H5911" s="3" t="n">
        <v>130.211554</v>
      </c>
      <c r="I5911" t="inlineStr">
        <is>
          <t>Google Places(名称一致)</t>
        </is>
      </c>
      <c r="J5911" t="n">
        <v>38</v>
      </c>
      <c r="K5911" t="n">
        <v>38</v>
      </c>
      <c r="L5911" t="n">
        <v>-23</v>
      </c>
      <c r="M5911" t="n">
        <v>15</v>
      </c>
      <c r="N5911" t="n">
        <v>0</v>
      </c>
      <c r="O5911" t="inlineStr">
        <is>
          <t>不可 #4</t>
        </is>
      </c>
      <c r="P5911" t="inlineStr">
        <is>
          <t>有り</t>
        </is>
      </c>
      <c r="R5911" s="4">
        <f>IF(COUNT($M5911:$N5911)=0,"",IF(AND(IF($N5911&lt;&gt;"",$N5911,$M5911)&lt;=0,$O5911&lt;&gt;"可"),"警告",""))</f>
        <v/>
      </c>
      <c r="S5911" s="4">
        <f>IF(COUNT($M5911:$N5911)=0,0,IF(IF($N5911&lt;&gt;"",$N5911,$M5911)&gt;=スコアリング基準!$B$20,スコアリング基準!$C$20,IF(IF($N5911&lt;&gt;"",$N5911,$M5911)&gt;=スコアリング基準!$B$21,スコアリング基準!$C$21,IF(IF($N5911&lt;&gt;"",$N5911,$M5911)&gt;0,スコアリング基準!$C$22,0))))</f>
        <v/>
      </c>
      <c r="T5911" s="4">
        <f>IF($O5911="可",スコアリング基準!$C$23,0)</f>
        <v/>
      </c>
      <c r="U5911" s="4">
        <f>IF(OR(COUNT($K5911:$L5911)&lt;2,$K5911=0),0,IF(ABS($L5911)/$K5911&lt;=スコアリング基準!$B$24,スコアリング基準!$C$24,IF(ABS($L5911)/$K5911&lt;=スコアリング基準!$B$25,スコアリング基準!$C$25,IF(ABS($L5911)/$K5911&lt;=スコアリング基準!$B$26,スコアリング基準!$C$26,0))))</f>
        <v/>
      </c>
      <c r="V5911" s="4">
        <f>IF($P5911="なし",スコアリング基準!$C$27,0)</f>
        <v/>
      </c>
      <c r="W5911" s="4">
        <f>IF($F5911="",0,IF(ISNUMBER($F5911),IF($F5911&lt;=スコアリング基準!$B$28,スコアリング基準!$C$28,スコアリング基準!$C$29),0))</f>
        <v/>
      </c>
      <c r="X5911" s="4">
        <f>IFERROR(VLOOKUP($B5911,スコアリング基準!$A$36:$B$46,2,FALSE),0)</f>
        <v/>
      </c>
      <c r="Y5911" s="4">
        <f>SUM($S5911:$X5911)</f>
        <v/>
      </c>
      <c r="Z5911" s="4">
        <f>IF(COUNT($M5911:$N5911)=0,"データ無",IF($Y5911&gt;=スコアリング基準!$B$30,"S",IF($Y5911&gt;=スコアリング基準!$B$31,"A",IF($Y5911&gt;=スコアリング基準!$B$32,"B","C"))))</f>
        <v/>
      </c>
      <c r="AA5911">
        <f>IFERROR(INDEX(実績DB!$I$3:$I$104,MATCH($B5911&amp;$C5911,実績DB!$J$3:$J$104,0)),"")</f>
        <v/>
      </c>
    </row>
    <row r="5912">
      <c r="A5912" t="n">
        <v>5910</v>
      </c>
      <c r="B5912" t="inlineStr">
        <is>
          <t>九州</t>
        </is>
      </c>
      <c r="C5912" t="inlineStr">
        <is>
          <t>東彼杵変電所</t>
        </is>
      </c>
      <c r="E5912" t="n">
        <v>66</v>
      </c>
      <c r="F5912" t="n">
        <v>6</v>
      </c>
      <c r="G5912" s="3" t="n"/>
      <c r="H5912" s="3" t="n"/>
      <c r="I5912" t="inlineStr">
        <is>
          <t>未取得</t>
        </is>
      </c>
      <c r="J5912" t="n">
        <v>14</v>
      </c>
      <c r="K5912" t="n">
        <v>14</v>
      </c>
      <c r="L5912" t="n">
        <v>-3</v>
      </c>
      <c r="M5912" t="n">
        <v>11</v>
      </c>
      <c r="N5912" t="n">
        <v>0</v>
      </c>
      <c r="O5912" t="inlineStr">
        <is>
          <t>不可 #4</t>
        </is>
      </c>
      <c r="P5912" t="inlineStr">
        <is>
          <t>有り</t>
        </is>
      </c>
      <c r="R5912" s="4">
        <f>IF(COUNT($M5912:$N5912)=0,"",IF(AND(IF($N5912&lt;&gt;"",$N5912,$M5912)&lt;=0,$O5912&lt;&gt;"可"),"警告",""))</f>
        <v/>
      </c>
      <c r="S5912" s="4">
        <f>IF(COUNT($M5912:$N5912)=0,0,IF(IF($N5912&lt;&gt;"",$N5912,$M5912)&gt;=スコアリング基準!$B$20,スコアリング基準!$C$20,IF(IF($N5912&lt;&gt;"",$N5912,$M5912)&gt;=スコアリング基準!$B$21,スコアリング基準!$C$21,IF(IF($N5912&lt;&gt;"",$N5912,$M5912)&gt;0,スコアリング基準!$C$22,0))))</f>
        <v/>
      </c>
      <c r="T5912" s="4">
        <f>IF($O5912="可",スコアリング基準!$C$23,0)</f>
        <v/>
      </c>
      <c r="U5912" s="4">
        <f>IF(OR(COUNT($K5912:$L5912)&lt;2,$K5912=0),0,IF(ABS($L5912)/$K5912&lt;=スコアリング基準!$B$24,スコアリング基準!$C$24,IF(ABS($L5912)/$K5912&lt;=スコアリング基準!$B$25,スコアリング基準!$C$25,IF(ABS($L5912)/$K5912&lt;=スコアリング基準!$B$26,スコアリング基準!$C$26,0))))</f>
        <v/>
      </c>
      <c r="V5912" s="4">
        <f>IF($P5912="なし",スコアリング基準!$C$27,0)</f>
        <v/>
      </c>
      <c r="W5912" s="4">
        <f>IF($F5912="",0,IF(ISNUMBER($F5912),IF($F5912&lt;=スコアリング基準!$B$28,スコアリング基準!$C$28,スコアリング基準!$C$29),0))</f>
        <v/>
      </c>
      <c r="X5912" s="4">
        <f>IFERROR(VLOOKUP($B5912,スコアリング基準!$A$36:$B$46,2,FALSE),0)</f>
        <v/>
      </c>
      <c r="Y5912" s="4">
        <f>SUM($S5912:$X5912)</f>
        <v/>
      </c>
      <c r="Z5912" s="4">
        <f>IF(COUNT($M5912:$N5912)=0,"データ無",IF($Y5912&gt;=スコアリング基準!$B$30,"S",IF($Y5912&gt;=スコアリング基準!$B$31,"A",IF($Y5912&gt;=スコアリング基準!$B$32,"B","C"))))</f>
        <v/>
      </c>
      <c r="AA5912">
        <f>IFERROR(INDEX(実績DB!$I$3:$I$104,MATCH($B5912&amp;$C5912,実績DB!$J$3:$J$104,0)),"")</f>
        <v/>
      </c>
    </row>
    <row r="5913">
      <c r="A5913" t="n">
        <v>5911</v>
      </c>
      <c r="B5913" t="inlineStr">
        <is>
          <t>九州</t>
        </is>
      </c>
      <c r="C5913" t="inlineStr">
        <is>
          <t>東町変電所</t>
        </is>
      </c>
      <c r="E5913" t="n">
        <v>66</v>
      </c>
      <c r="F5913" t="n">
        <v>6</v>
      </c>
      <c r="G5913" s="3" t="n">
        <v>33.315632</v>
      </c>
      <c r="H5913" s="3" t="n">
        <v>130.517826</v>
      </c>
      <c r="I5913" t="inlineStr">
        <is>
          <t>Google Places(名称一致)</t>
        </is>
      </c>
      <c r="J5913" t="n">
        <v>47</v>
      </c>
      <c r="K5913" t="n">
        <v>47</v>
      </c>
      <c r="L5913" t="n">
        <v>-33</v>
      </c>
      <c r="M5913" t="n">
        <v>14</v>
      </c>
      <c r="N5913" t="n">
        <v>14</v>
      </c>
      <c r="O5913" t="inlineStr">
        <is>
          <t>不可 #4</t>
        </is>
      </c>
      <c r="P5913" t="inlineStr">
        <is>
          <t>なし</t>
        </is>
      </c>
      <c r="R5913" s="4">
        <f>IF(COUNT($M5913:$N5913)=0,"",IF(AND(IF($N5913&lt;&gt;"",$N5913,$M5913)&lt;=0,$O5913&lt;&gt;"可"),"警告",""))</f>
        <v/>
      </c>
      <c r="S5913" s="4">
        <f>IF(COUNT($M5913:$N5913)=0,0,IF(IF($N5913&lt;&gt;"",$N5913,$M5913)&gt;=スコアリング基準!$B$20,スコアリング基準!$C$20,IF(IF($N5913&lt;&gt;"",$N5913,$M5913)&gt;=スコアリング基準!$B$21,スコアリング基準!$C$21,IF(IF($N5913&lt;&gt;"",$N5913,$M5913)&gt;0,スコアリング基準!$C$22,0))))</f>
        <v/>
      </c>
      <c r="T5913" s="4">
        <f>IF($O5913="可",スコアリング基準!$C$23,0)</f>
        <v/>
      </c>
      <c r="U5913" s="4">
        <f>IF(OR(COUNT($K5913:$L5913)&lt;2,$K5913=0),0,IF(ABS($L5913)/$K5913&lt;=スコアリング基準!$B$24,スコアリング基準!$C$24,IF(ABS($L5913)/$K5913&lt;=スコアリング基準!$B$25,スコアリング基準!$C$25,IF(ABS($L5913)/$K5913&lt;=スコアリング基準!$B$26,スコアリング基準!$C$26,0))))</f>
        <v/>
      </c>
      <c r="V5913" s="4">
        <f>IF($P5913="なし",スコアリング基準!$C$27,0)</f>
        <v/>
      </c>
      <c r="W5913" s="4">
        <f>IF($F5913="",0,IF(ISNUMBER($F5913),IF($F5913&lt;=スコアリング基準!$B$28,スコアリング基準!$C$28,スコアリング基準!$C$29),0))</f>
        <v/>
      </c>
      <c r="X5913" s="4">
        <f>IFERROR(VLOOKUP($B5913,スコアリング基準!$A$36:$B$46,2,FALSE),0)</f>
        <v/>
      </c>
      <c r="Y5913" s="4">
        <f>SUM($S5913:$X5913)</f>
        <v/>
      </c>
      <c r="Z5913" s="4">
        <f>IF(COUNT($M5913:$N5913)=0,"データ無",IF($Y5913&gt;=スコアリング基準!$B$30,"S",IF($Y5913&gt;=スコアリング基準!$B$31,"A",IF($Y5913&gt;=スコアリング基準!$B$32,"B","C"))))</f>
        <v/>
      </c>
      <c r="AA5913">
        <f>IFERROR(INDEX(実績DB!$I$3:$I$104,MATCH($B5913&amp;$C5913,実績DB!$J$3:$J$104,0)),"")</f>
        <v/>
      </c>
    </row>
    <row r="5914">
      <c r="A5914" t="n">
        <v>5912</v>
      </c>
      <c r="B5914" t="inlineStr">
        <is>
          <t>九州</t>
        </is>
      </c>
      <c r="C5914" t="inlineStr">
        <is>
          <t>杵築変電所</t>
        </is>
      </c>
      <c r="E5914" t="n">
        <v>66</v>
      </c>
      <c r="F5914" t="n">
        <v>6</v>
      </c>
      <c r="G5914" s="3" t="n">
        <v>33.413127</v>
      </c>
      <c r="H5914" s="3" t="n">
        <v>131.614767</v>
      </c>
      <c r="I5914" t="inlineStr">
        <is>
          <t>Google Places(名称一致)</t>
        </is>
      </c>
      <c r="J5914" t="n">
        <v>57</v>
      </c>
      <c r="K5914" t="n">
        <v>57</v>
      </c>
      <c r="L5914" t="n">
        <v>-57</v>
      </c>
      <c r="M5914" t="n">
        <v>0</v>
      </c>
      <c r="N5914" t="n">
        <v>0</v>
      </c>
      <c r="O5914" t="inlineStr">
        <is>
          <t>不可 #4</t>
        </is>
      </c>
      <c r="P5914" t="inlineStr">
        <is>
          <t>有り</t>
        </is>
      </c>
      <c r="R5914" s="4">
        <f>IF(COUNT($M5914:$N5914)=0,"",IF(AND(IF($N5914&lt;&gt;"",$N5914,$M5914)&lt;=0,$O5914&lt;&gt;"可"),"警告",""))</f>
        <v/>
      </c>
      <c r="S5914" s="4">
        <f>IF(COUNT($M5914:$N5914)=0,0,IF(IF($N5914&lt;&gt;"",$N5914,$M5914)&gt;=スコアリング基準!$B$20,スコアリング基準!$C$20,IF(IF($N5914&lt;&gt;"",$N5914,$M5914)&gt;=スコアリング基準!$B$21,スコアリング基準!$C$21,IF(IF($N5914&lt;&gt;"",$N5914,$M5914)&gt;0,スコアリング基準!$C$22,0))))</f>
        <v/>
      </c>
      <c r="T5914" s="4">
        <f>IF($O5914="可",スコアリング基準!$C$23,0)</f>
        <v/>
      </c>
      <c r="U5914" s="4">
        <f>IF(OR(COUNT($K5914:$L5914)&lt;2,$K5914=0),0,IF(ABS($L5914)/$K5914&lt;=スコアリング基準!$B$24,スコアリング基準!$C$24,IF(ABS($L5914)/$K5914&lt;=スコアリング基準!$B$25,スコアリング基準!$C$25,IF(ABS($L5914)/$K5914&lt;=スコアリング基準!$B$26,スコアリング基準!$C$26,0))))</f>
        <v/>
      </c>
      <c r="V5914" s="4">
        <f>IF($P5914="なし",スコアリング基準!$C$27,0)</f>
        <v/>
      </c>
      <c r="W5914" s="4">
        <f>IF($F5914="",0,IF(ISNUMBER($F5914),IF($F5914&lt;=スコアリング基準!$B$28,スコアリング基準!$C$28,スコアリング基準!$C$29),0))</f>
        <v/>
      </c>
      <c r="X5914" s="4">
        <f>IFERROR(VLOOKUP($B5914,スコアリング基準!$A$36:$B$46,2,FALSE),0)</f>
        <v/>
      </c>
      <c r="Y5914" s="4">
        <f>SUM($S5914:$X5914)</f>
        <v/>
      </c>
      <c r="Z5914" s="4">
        <f>IF(COUNT($M5914:$N5914)=0,"データ無",IF($Y5914&gt;=スコアリング基準!$B$30,"S",IF($Y5914&gt;=スコアリング基準!$B$31,"A",IF($Y5914&gt;=スコアリング基準!$B$32,"B","C"))))</f>
        <v/>
      </c>
      <c r="AA5914">
        <f>IFERROR(INDEX(実績DB!$I$3:$I$104,MATCH($B5914&amp;$C5914,実績DB!$J$3:$J$104,0)),"")</f>
        <v/>
      </c>
    </row>
    <row r="5915">
      <c r="A5915" t="n">
        <v>5913</v>
      </c>
      <c r="B5915" t="inlineStr">
        <is>
          <t>九州</t>
        </is>
      </c>
      <c r="C5915" t="inlineStr">
        <is>
          <t>松原変電所</t>
        </is>
      </c>
      <c r="E5915" t="n">
        <v>66</v>
      </c>
      <c r="F5915" t="n">
        <v>6</v>
      </c>
      <c r="G5915" s="3" t="n"/>
      <c r="H5915" s="3" t="n"/>
      <c r="I5915" t="inlineStr">
        <is>
          <t>未取得</t>
        </is>
      </c>
      <c r="J5915" t="n">
        <v>57</v>
      </c>
      <c r="K5915" t="n">
        <v>57</v>
      </c>
      <c r="L5915" t="n">
        <v>-29</v>
      </c>
      <c r="M5915" t="n">
        <v>28</v>
      </c>
      <c r="N5915" t="n">
        <v>0</v>
      </c>
      <c r="O5915" t="inlineStr">
        <is>
          <t>不可 #4</t>
        </is>
      </c>
      <c r="P5915" t="inlineStr">
        <is>
          <t>有り</t>
        </is>
      </c>
      <c r="R5915" s="4">
        <f>IF(COUNT($M5915:$N5915)=0,"",IF(AND(IF($N5915&lt;&gt;"",$N5915,$M5915)&lt;=0,$O5915&lt;&gt;"可"),"警告",""))</f>
        <v/>
      </c>
      <c r="S5915" s="4">
        <f>IF(COUNT($M5915:$N5915)=0,0,IF(IF($N5915&lt;&gt;"",$N5915,$M5915)&gt;=スコアリング基準!$B$20,スコアリング基準!$C$20,IF(IF($N5915&lt;&gt;"",$N5915,$M5915)&gt;=スコアリング基準!$B$21,スコアリング基準!$C$21,IF(IF($N5915&lt;&gt;"",$N5915,$M5915)&gt;0,スコアリング基準!$C$22,0))))</f>
        <v/>
      </c>
      <c r="T5915" s="4">
        <f>IF($O5915="可",スコアリング基準!$C$23,0)</f>
        <v/>
      </c>
      <c r="U5915" s="4">
        <f>IF(OR(COUNT($K5915:$L5915)&lt;2,$K5915=0),0,IF(ABS($L5915)/$K5915&lt;=スコアリング基準!$B$24,スコアリング基準!$C$24,IF(ABS($L5915)/$K5915&lt;=スコアリング基準!$B$25,スコアリング基準!$C$25,IF(ABS($L5915)/$K5915&lt;=スコアリング基準!$B$26,スコアリング基準!$C$26,0))))</f>
        <v/>
      </c>
      <c r="V5915" s="4">
        <f>IF($P5915="なし",スコアリング基準!$C$27,0)</f>
        <v/>
      </c>
      <c r="W5915" s="4">
        <f>IF($F5915="",0,IF(ISNUMBER($F5915),IF($F5915&lt;=スコアリング基準!$B$28,スコアリング基準!$C$28,スコアリング基準!$C$29),0))</f>
        <v/>
      </c>
      <c r="X5915" s="4">
        <f>IFERROR(VLOOKUP($B5915,スコアリング基準!$A$36:$B$46,2,FALSE),0)</f>
        <v/>
      </c>
      <c r="Y5915" s="4">
        <f>SUM($S5915:$X5915)</f>
        <v/>
      </c>
      <c r="Z5915" s="4">
        <f>IF(COUNT($M5915:$N5915)=0,"データ無",IF($Y5915&gt;=スコアリング基準!$B$30,"S",IF($Y5915&gt;=スコアリング基準!$B$31,"A",IF($Y5915&gt;=スコアリング基準!$B$32,"B","C"))))</f>
        <v/>
      </c>
      <c r="AA5915">
        <f>IFERROR(INDEX(実績DB!$I$3:$I$104,MATCH($B5915&amp;$C5915,実績DB!$J$3:$J$104,0)),"")</f>
        <v/>
      </c>
    </row>
    <row r="5916">
      <c r="A5916" t="n">
        <v>5914</v>
      </c>
      <c r="B5916" t="inlineStr">
        <is>
          <t>九州</t>
        </is>
      </c>
      <c r="C5916" t="inlineStr">
        <is>
          <t>松崎変電所</t>
        </is>
      </c>
      <c r="E5916" t="n">
        <v>66</v>
      </c>
      <c r="F5916" t="n">
        <v>6</v>
      </c>
      <c r="G5916" s="3" t="n">
        <v>32.511532</v>
      </c>
      <c r="H5916" s="3" t="n">
        <v>130.589519</v>
      </c>
      <c r="I5916" t="inlineStr">
        <is>
          <t>Google Places(名称一致)</t>
        </is>
      </c>
      <c r="J5916" t="n">
        <v>57</v>
      </c>
      <c r="K5916" t="n">
        <v>57</v>
      </c>
      <c r="L5916" t="n">
        <v>-32</v>
      </c>
      <c r="M5916" t="n">
        <v>25</v>
      </c>
      <c r="N5916" t="n">
        <v>0</v>
      </c>
      <c r="O5916" t="inlineStr">
        <is>
          <t>不可 ♯4</t>
        </is>
      </c>
      <c r="P5916" t="inlineStr">
        <is>
          <t>有り</t>
        </is>
      </c>
      <c r="R5916" s="4">
        <f>IF(COUNT($M5916:$N5916)=0,"",IF(AND(IF($N5916&lt;&gt;"",$N5916,$M5916)&lt;=0,$O5916&lt;&gt;"可"),"警告",""))</f>
        <v/>
      </c>
      <c r="S5916" s="4">
        <f>IF(COUNT($M5916:$N5916)=0,0,IF(IF($N5916&lt;&gt;"",$N5916,$M5916)&gt;=スコアリング基準!$B$20,スコアリング基準!$C$20,IF(IF($N5916&lt;&gt;"",$N5916,$M5916)&gt;=スコアリング基準!$B$21,スコアリング基準!$C$21,IF(IF($N5916&lt;&gt;"",$N5916,$M5916)&gt;0,スコアリング基準!$C$22,0))))</f>
        <v/>
      </c>
      <c r="T5916" s="4">
        <f>IF($O5916="可",スコアリング基準!$C$23,0)</f>
        <v/>
      </c>
      <c r="U5916" s="4">
        <f>IF(OR(COUNT($K5916:$L5916)&lt;2,$K5916=0),0,IF(ABS($L5916)/$K5916&lt;=スコアリング基準!$B$24,スコアリング基準!$C$24,IF(ABS($L5916)/$K5916&lt;=スコアリング基準!$B$25,スコアリング基準!$C$25,IF(ABS($L5916)/$K5916&lt;=スコアリング基準!$B$26,スコアリング基準!$C$26,0))))</f>
        <v/>
      </c>
      <c r="V5916" s="4">
        <f>IF($P5916="なし",スコアリング基準!$C$27,0)</f>
        <v/>
      </c>
      <c r="W5916" s="4">
        <f>IF($F5916="",0,IF(ISNUMBER($F5916),IF($F5916&lt;=スコアリング基準!$B$28,スコアリング基準!$C$28,スコアリング基準!$C$29),0))</f>
        <v/>
      </c>
      <c r="X5916" s="4">
        <f>IFERROR(VLOOKUP($B5916,スコアリング基準!$A$36:$B$46,2,FALSE),0)</f>
        <v/>
      </c>
      <c r="Y5916" s="4">
        <f>SUM($S5916:$X5916)</f>
        <v/>
      </c>
      <c r="Z5916" s="4">
        <f>IF(COUNT($M5916:$N5916)=0,"データ無",IF($Y5916&gt;=スコアリング基準!$B$30,"S",IF($Y5916&gt;=スコアリング基準!$B$31,"A",IF($Y5916&gt;=スコアリング基準!$B$32,"B","C"))))</f>
        <v/>
      </c>
      <c r="AA5916">
        <f>IFERROR(INDEX(実績DB!$I$3:$I$104,MATCH($B5916&amp;$C5916,実績DB!$J$3:$J$104,0)),"")</f>
        <v/>
      </c>
    </row>
    <row r="5917">
      <c r="A5917" t="n">
        <v>5915</v>
      </c>
      <c r="B5917" t="inlineStr">
        <is>
          <t>九州</t>
        </is>
      </c>
      <c r="C5917" t="inlineStr">
        <is>
          <t>柳ヶ浦変電所</t>
        </is>
      </c>
      <c r="E5917" t="n">
        <v>66</v>
      </c>
      <c r="F5917" t="n">
        <v>6</v>
      </c>
      <c r="G5917" s="3" t="n">
        <v>33.566561</v>
      </c>
      <c r="H5917" s="3" t="n">
        <v>131.367426</v>
      </c>
      <c r="I5917" t="inlineStr">
        <is>
          <t>Google Places(名称一致)</t>
        </is>
      </c>
      <c r="J5917" t="n">
        <v>33</v>
      </c>
      <c r="K5917" t="n">
        <v>33</v>
      </c>
      <c r="L5917" t="n">
        <v>-29</v>
      </c>
      <c r="M5917" t="n">
        <v>4</v>
      </c>
      <c r="N5917" t="n">
        <v>0</v>
      </c>
      <c r="O5917" t="inlineStr">
        <is>
          <t>不可 #4</t>
        </is>
      </c>
      <c r="P5917" t="inlineStr">
        <is>
          <t>有り</t>
        </is>
      </c>
      <c r="R5917" s="4">
        <f>IF(COUNT($M5917:$N5917)=0,"",IF(AND(IF($N5917&lt;&gt;"",$N5917,$M5917)&lt;=0,$O5917&lt;&gt;"可"),"警告",""))</f>
        <v/>
      </c>
      <c r="S5917" s="4">
        <f>IF(COUNT($M5917:$N5917)=0,0,IF(IF($N5917&lt;&gt;"",$N5917,$M5917)&gt;=スコアリング基準!$B$20,スコアリング基準!$C$20,IF(IF($N5917&lt;&gt;"",$N5917,$M5917)&gt;=スコアリング基準!$B$21,スコアリング基準!$C$21,IF(IF($N5917&lt;&gt;"",$N5917,$M5917)&gt;0,スコアリング基準!$C$22,0))))</f>
        <v/>
      </c>
      <c r="T5917" s="4">
        <f>IF($O5917="可",スコアリング基準!$C$23,0)</f>
        <v/>
      </c>
      <c r="U5917" s="4">
        <f>IF(OR(COUNT($K5917:$L5917)&lt;2,$K5917=0),0,IF(ABS($L5917)/$K5917&lt;=スコアリング基準!$B$24,スコアリング基準!$C$24,IF(ABS($L5917)/$K5917&lt;=スコアリング基準!$B$25,スコアリング基準!$C$25,IF(ABS($L5917)/$K5917&lt;=スコアリング基準!$B$26,スコアリング基準!$C$26,0))))</f>
        <v/>
      </c>
      <c r="V5917" s="4">
        <f>IF($P5917="なし",スコアリング基準!$C$27,0)</f>
        <v/>
      </c>
      <c r="W5917" s="4">
        <f>IF($F5917="",0,IF(ISNUMBER($F5917),IF($F5917&lt;=スコアリング基準!$B$28,スコアリング基準!$C$28,スコアリング基準!$C$29),0))</f>
        <v/>
      </c>
      <c r="X5917" s="4">
        <f>IFERROR(VLOOKUP($B5917,スコアリング基準!$A$36:$B$46,2,FALSE),0)</f>
        <v/>
      </c>
      <c r="Y5917" s="4">
        <f>SUM($S5917:$X5917)</f>
        <v/>
      </c>
      <c r="Z5917" s="4">
        <f>IF(COUNT($M5917:$N5917)=0,"データ無",IF($Y5917&gt;=スコアリング基準!$B$30,"S",IF($Y5917&gt;=スコアリング基準!$B$31,"A",IF($Y5917&gt;=スコアリング基準!$B$32,"B","C"))))</f>
        <v/>
      </c>
      <c r="AA5917">
        <f>IFERROR(INDEX(実績DB!$I$3:$I$104,MATCH($B5917&amp;$C5917,実績DB!$J$3:$J$104,0)),"")</f>
        <v/>
      </c>
    </row>
    <row r="5918">
      <c r="A5918" t="n">
        <v>5916</v>
      </c>
      <c r="B5918" t="inlineStr">
        <is>
          <t>九州</t>
        </is>
      </c>
      <c r="C5918" t="inlineStr">
        <is>
          <t>柳川変電所</t>
        </is>
      </c>
      <c r="E5918" t="n">
        <v>66</v>
      </c>
      <c r="F5918" t="n">
        <v>6</v>
      </c>
      <c r="G5918" s="3" t="n">
        <v>33.169743</v>
      </c>
      <c r="H5918" s="3" t="n">
        <v>130.410886</v>
      </c>
      <c r="I5918" t="inlineStr">
        <is>
          <t>Google Places(名称一致)</t>
        </is>
      </c>
      <c r="J5918" t="n">
        <v>57</v>
      </c>
      <c r="K5918" t="n">
        <v>57</v>
      </c>
      <c r="L5918" t="n">
        <v>-43</v>
      </c>
      <c r="M5918" t="n">
        <v>14</v>
      </c>
      <c r="N5918" t="n">
        <v>14</v>
      </c>
      <c r="O5918" t="inlineStr">
        <is>
          <t>不可 #4</t>
        </is>
      </c>
      <c r="P5918" t="inlineStr">
        <is>
          <t>なし</t>
        </is>
      </c>
      <c r="R5918" s="4">
        <f>IF(COUNT($M5918:$N5918)=0,"",IF(AND(IF($N5918&lt;&gt;"",$N5918,$M5918)&lt;=0,$O5918&lt;&gt;"可"),"警告",""))</f>
        <v/>
      </c>
      <c r="S5918" s="4">
        <f>IF(COUNT($M5918:$N5918)=0,0,IF(IF($N5918&lt;&gt;"",$N5918,$M5918)&gt;=スコアリング基準!$B$20,スコアリング基準!$C$20,IF(IF($N5918&lt;&gt;"",$N5918,$M5918)&gt;=スコアリング基準!$B$21,スコアリング基準!$C$21,IF(IF($N5918&lt;&gt;"",$N5918,$M5918)&gt;0,スコアリング基準!$C$22,0))))</f>
        <v/>
      </c>
      <c r="T5918" s="4">
        <f>IF($O5918="可",スコアリング基準!$C$23,0)</f>
        <v/>
      </c>
      <c r="U5918" s="4">
        <f>IF(OR(COUNT($K5918:$L5918)&lt;2,$K5918=0),0,IF(ABS($L5918)/$K5918&lt;=スコアリング基準!$B$24,スコアリング基準!$C$24,IF(ABS($L5918)/$K5918&lt;=スコアリング基準!$B$25,スコアリング基準!$C$25,IF(ABS($L5918)/$K5918&lt;=スコアリング基準!$B$26,スコアリング基準!$C$26,0))))</f>
        <v/>
      </c>
      <c r="V5918" s="4">
        <f>IF($P5918="なし",スコアリング基準!$C$27,0)</f>
        <v/>
      </c>
      <c r="W5918" s="4">
        <f>IF($F5918="",0,IF(ISNUMBER($F5918),IF($F5918&lt;=スコアリング基準!$B$28,スコアリング基準!$C$28,スコアリング基準!$C$29),0))</f>
        <v/>
      </c>
      <c r="X5918" s="4">
        <f>IFERROR(VLOOKUP($B5918,スコアリング基準!$A$36:$B$46,2,FALSE),0)</f>
        <v/>
      </c>
      <c r="Y5918" s="4">
        <f>SUM($S5918:$X5918)</f>
        <v/>
      </c>
      <c r="Z5918" s="4">
        <f>IF(COUNT($M5918:$N5918)=0,"データ無",IF($Y5918&gt;=スコアリング基準!$B$30,"S",IF($Y5918&gt;=スコアリング基準!$B$31,"A",IF($Y5918&gt;=スコアリング基準!$B$32,"B","C"))))</f>
        <v/>
      </c>
      <c r="AA5918">
        <f>IFERROR(INDEX(実績DB!$I$3:$I$104,MATCH($B5918&amp;$C5918,実績DB!$J$3:$J$104,0)),"")</f>
        <v/>
      </c>
    </row>
    <row r="5919">
      <c r="A5919" t="n">
        <v>5917</v>
      </c>
      <c r="B5919" t="inlineStr">
        <is>
          <t>九州</t>
        </is>
      </c>
      <c r="C5919" t="inlineStr">
        <is>
          <t>柿原変電所</t>
        </is>
      </c>
      <c r="E5919" t="n">
        <v>66</v>
      </c>
      <c r="F5919" t="n">
        <v>6</v>
      </c>
      <c r="G5919" s="3" t="n"/>
      <c r="H5919" s="3" t="n"/>
      <c r="I5919" t="inlineStr">
        <is>
          <t>未取得</t>
        </is>
      </c>
      <c r="J5919" t="n">
        <v>5</v>
      </c>
      <c r="K5919" t="n">
        <v>5</v>
      </c>
      <c r="L5919" t="n">
        <v>-4</v>
      </c>
      <c r="M5919" t="n">
        <v>1</v>
      </c>
      <c r="N5919" t="n">
        <v>0</v>
      </c>
      <c r="O5919" t="inlineStr">
        <is>
          <t>不可 #4</t>
        </is>
      </c>
      <c r="P5919" t="inlineStr">
        <is>
          <t>有り</t>
        </is>
      </c>
      <c r="R5919" s="4">
        <f>IF(COUNT($M5919:$N5919)=0,"",IF(AND(IF($N5919&lt;&gt;"",$N5919,$M5919)&lt;=0,$O5919&lt;&gt;"可"),"警告",""))</f>
        <v/>
      </c>
      <c r="S5919" s="4">
        <f>IF(COUNT($M5919:$N5919)=0,0,IF(IF($N5919&lt;&gt;"",$N5919,$M5919)&gt;=スコアリング基準!$B$20,スコアリング基準!$C$20,IF(IF($N5919&lt;&gt;"",$N5919,$M5919)&gt;=スコアリング基準!$B$21,スコアリング基準!$C$21,IF(IF($N5919&lt;&gt;"",$N5919,$M5919)&gt;0,スコアリング基準!$C$22,0))))</f>
        <v/>
      </c>
      <c r="T5919" s="4">
        <f>IF($O5919="可",スコアリング基準!$C$23,0)</f>
        <v/>
      </c>
      <c r="U5919" s="4">
        <f>IF(OR(COUNT($K5919:$L5919)&lt;2,$K5919=0),0,IF(ABS($L5919)/$K5919&lt;=スコアリング基準!$B$24,スコアリング基準!$C$24,IF(ABS($L5919)/$K5919&lt;=スコアリング基準!$B$25,スコアリング基準!$C$25,IF(ABS($L5919)/$K5919&lt;=スコアリング基準!$B$26,スコアリング基準!$C$26,0))))</f>
        <v/>
      </c>
      <c r="V5919" s="4">
        <f>IF($P5919="なし",スコアリング基準!$C$27,0)</f>
        <v/>
      </c>
      <c r="W5919" s="4">
        <f>IF($F5919="",0,IF(ISNUMBER($F5919),IF($F5919&lt;=スコアリング基準!$B$28,スコアリング基準!$C$28,スコアリング基準!$C$29),0))</f>
        <v/>
      </c>
      <c r="X5919" s="4">
        <f>IFERROR(VLOOKUP($B5919,スコアリング基準!$A$36:$B$46,2,FALSE),0)</f>
        <v/>
      </c>
      <c r="Y5919" s="4">
        <f>SUM($S5919:$X5919)</f>
        <v/>
      </c>
      <c r="Z5919" s="4">
        <f>IF(COUNT($M5919:$N5919)=0,"データ無",IF($Y5919&gt;=スコアリング基準!$B$30,"S",IF($Y5919&gt;=スコアリング基準!$B$31,"A",IF($Y5919&gt;=スコアリング基準!$B$32,"B","C"))))</f>
        <v/>
      </c>
      <c r="AA5919">
        <f>IFERROR(INDEX(実績DB!$I$3:$I$104,MATCH($B5919&amp;$C5919,実績DB!$J$3:$J$104,0)),"")</f>
        <v/>
      </c>
    </row>
    <row r="5920">
      <c r="A5920" t="n">
        <v>5918</v>
      </c>
      <c r="B5920" t="inlineStr">
        <is>
          <t>九州</t>
        </is>
      </c>
      <c r="C5920" t="inlineStr">
        <is>
          <t>横川変電所</t>
        </is>
      </c>
      <c r="E5920" t="n">
        <v>66</v>
      </c>
      <c r="F5920" t="n">
        <v>6</v>
      </c>
      <c r="G5920" s="3" t="n">
        <v>31.91013</v>
      </c>
      <c r="H5920" s="3" t="n">
        <v>130.69951</v>
      </c>
      <c r="I5920" t="inlineStr">
        <is>
          <t>OSM実測(名称一致)</t>
        </is>
      </c>
      <c r="J5920" t="n">
        <v>57</v>
      </c>
      <c r="K5920" t="n">
        <v>57</v>
      </c>
      <c r="L5920" t="n">
        <v>-57</v>
      </c>
      <c r="M5920" t="n">
        <v>0</v>
      </c>
      <c r="N5920" t="n">
        <v>0</v>
      </c>
      <c r="O5920" t="inlineStr">
        <is>
          <t>不可 #4</t>
        </is>
      </c>
      <c r="P5920" t="inlineStr">
        <is>
          <t>有り</t>
        </is>
      </c>
      <c r="R5920" s="4">
        <f>IF(COUNT($M5920:$N5920)=0,"",IF(AND(IF($N5920&lt;&gt;"",$N5920,$M5920)&lt;=0,$O5920&lt;&gt;"可"),"警告",""))</f>
        <v/>
      </c>
      <c r="S5920" s="4">
        <f>IF(COUNT($M5920:$N5920)=0,0,IF(IF($N5920&lt;&gt;"",$N5920,$M5920)&gt;=スコアリング基準!$B$20,スコアリング基準!$C$20,IF(IF($N5920&lt;&gt;"",$N5920,$M5920)&gt;=スコアリング基準!$B$21,スコアリング基準!$C$21,IF(IF($N5920&lt;&gt;"",$N5920,$M5920)&gt;0,スコアリング基準!$C$22,0))))</f>
        <v/>
      </c>
      <c r="T5920" s="4">
        <f>IF($O5920="可",スコアリング基準!$C$23,0)</f>
        <v/>
      </c>
      <c r="U5920" s="4">
        <f>IF(OR(COUNT($K5920:$L5920)&lt;2,$K5920=0),0,IF(ABS($L5920)/$K5920&lt;=スコアリング基準!$B$24,スコアリング基準!$C$24,IF(ABS($L5920)/$K5920&lt;=スコアリング基準!$B$25,スコアリング基準!$C$25,IF(ABS($L5920)/$K5920&lt;=スコアリング基準!$B$26,スコアリング基準!$C$26,0))))</f>
        <v/>
      </c>
      <c r="V5920" s="4">
        <f>IF($P5920="なし",スコアリング基準!$C$27,0)</f>
        <v/>
      </c>
      <c r="W5920" s="4">
        <f>IF($F5920="",0,IF(ISNUMBER($F5920),IF($F5920&lt;=スコアリング基準!$B$28,スコアリング基準!$C$28,スコアリング基準!$C$29),0))</f>
        <v/>
      </c>
      <c r="X5920" s="4">
        <f>IFERROR(VLOOKUP($B5920,スコアリング基準!$A$36:$B$46,2,FALSE),0)</f>
        <v/>
      </c>
      <c r="Y5920" s="4">
        <f>SUM($S5920:$X5920)</f>
        <v/>
      </c>
      <c r="Z5920" s="4">
        <f>IF(COUNT($M5920:$N5920)=0,"データ無",IF($Y5920&gt;=スコアリング基準!$B$30,"S",IF($Y5920&gt;=スコアリング基準!$B$31,"A",IF($Y5920&gt;=スコアリング基準!$B$32,"B","C"))))</f>
        <v/>
      </c>
      <c r="AA5920">
        <f>IFERROR(INDEX(実績DB!$I$3:$I$104,MATCH($B5920&amp;$C5920,実績DB!$J$3:$J$104,0)),"")</f>
        <v/>
      </c>
    </row>
    <row r="5921">
      <c r="A5921" t="n">
        <v>5919</v>
      </c>
      <c r="B5921" t="inlineStr">
        <is>
          <t>九州</t>
        </is>
      </c>
      <c r="C5921" t="inlineStr">
        <is>
          <t>横竹変電所</t>
        </is>
      </c>
      <c r="E5921" t="n">
        <v>66</v>
      </c>
      <c r="F5921" t="n">
        <v>6</v>
      </c>
      <c r="G5921" s="3" t="n">
        <v>33.523911</v>
      </c>
      <c r="H5921" s="3" t="n">
        <v>129.891836</v>
      </c>
      <c r="I5921" t="inlineStr">
        <is>
          <t>Google Places(名称一致)</t>
        </is>
      </c>
      <c r="J5921" t="n">
        <v>28</v>
      </c>
      <c r="K5921" t="n">
        <v>28</v>
      </c>
      <c r="L5921" t="n">
        <v>-28</v>
      </c>
      <c r="M5921" t="n">
        <v>0</v>
      </c>
      <c r="N5921" t="n">
        <v>0</v>
      </c>
      <c r="O5921" t="inlineStr">
        <is>
          <t>不可 #4</t>
        </is>
      </c>
      <c r="P5921" t="inlineStr">
        <is>
          <t>有り</t>
        </is>
      </c>
      <c r="R5921" s="4">
        <f>IF(COUNT($M5921:$N5921)=0,"",IF(AND(IF($N5921&lt;&gt;"",$N5921,$M5921)&lt;=0,$O5921&lt;&gt;"可"),"警告",""))</f>
        <v/>
      </c>
      <c r="S5921" s="4">
        <f>IF(COUNT($M5921:$N5921)=0,0,IF(IF($N5921&lt;&gt;"",$N5921,$M5921)&gt;=スコアリング基準!$B$20,スコアリング基準!$C$20,IF(IF($N5921&lt;&gt;"",$N5921,$M5921)&gt;=スコアリング基準!$B$21,スコアリング基準!$C$21,IF(IF($N5921&lt;&gt;"",$N5921,$M5921)&gt;0,スコアリング基準!$C$22,0))))</f>
        <v/>
      </c>
      <c r="T5921" s="4">
        <f>IF($O5921="可",スコアリング基準!$C$23,0)</f>
        <v/>
      </c>
      <c r="U5921" s="4">
        <f>IF(OR(COUNT($K5921:$L5921)&lt;2,$K5921=0),0,IF(ABS($L5921)/$K5921&lt;=スコアリング基準!$B$24,スコアリング基準!$C$24,IF(ABS($L5921)/$K5921&lt;=スコアリング基準!$B$25,スコアリング基準!$C$25,IF(ABS($L5921)/$K5921&lt;=スコアリング基準!$B$26,スコアリング基準!$C$26,0))))</f>
        <v/>
      </c>
      <c r="V5921" s="4">
        <f>IF($P5921="なし",スコアリング基準!$C$27,0)</f>
        <v/>
      </c>
      <c r="W5921" s="4">
        <f>IF($F5921="",0,IF(ISNUMBER($F5921),IF($F5921&lt;=スコアリング基準!$B$28,スコアリング基準!$C$28,スコアリング基準!$C$29),0))</f>
        <v/>
      </c>
      <c r="X5921" s="4">
        <f>IFERROR(VLOOKUP($B5921,スコアリング基準!$A$36:$B$46,2,FALSE),0)</f>
        <v/>
      </c>
      <c r="Y5921" s="4">
        <f>SUM($S5921:$X5921)</f>
        <v/>
      </c>
      <c r="Z5921" s="4">
        <f>IF(COUNT($M5921:$N5921)=0,"データ無",IF($Y5921&gt;=スコアリング基準!$B$30,"S",IF($Y5921&gt;=スコアリング基準!$B$31,"A",IF($Y5921&gt;=スコアリング基準!$B$32,"B","C"))))</f>
        <v/>
      </c>
      <c r="AA5921">
        <f>IFERROR(INDEX(実績DB!$I$3:$I$104,MATCH($B5921&amp;$C5921,実績DB!$J$3:$J$104,0)),"")</f>
        <v/>
      </c>
    </row>
    <row r="5922">
      <c r="A5922" t="n">
        <v>5920</v>
      </c>
      <c r="B5922" t="inlineStr">
        <is>
          <t>九州</t>
        </is>
      </c>
      <c r="C5922" t="inlineStr">
        <is>
          <t>橘変電所</t>
        </is>
      </c>
      <c r="E5922" t="n">
        <v>66</v>
      </c>
      <c r="F5922" t="n">
        <v>6</v>
      </c>
      <c r="G5922" s="3" t="n">
        <v>32.76102</v>
      </c>
      <c r="H5922" s="3" t="n">
        <v>130.21604</v>
      </c>
      <c r="I5922" t="inlineStr">
        <is>
          <t>OSM実測(名称一致)</t>
        </is>
      </c>
      <c r="J5922" t="n">
        <v>38</v>
      </c>
      <c r="K5922" t="n">
        <v>38</v>
      </c>
      <c r="L5922" t="n">
        <v>-26</v>
      </c>
      <c r="M5922" t="n">
        <v>8</v>
      </c>
      <c r="N5922" t="n">
        <v>0</v>
      </c>
      <c r="O5922" t="inlineStr">
        <is>
          <t>不可 #4</t>
        </is>
      </c>
      <c r="P5922" t="inlineStr">
        <is>
          <t>なし</t>
        </is>
      </c>
      <c r="R5922" s="4">
        <f>IF(COUNT($M5922:$N5922)=0,"",IF(AND(IF($N5922&lt;&gt;"",$N5922,$M5922)&lt;=0,$O5922&lt;&gt;"可"),"警告",""))</f>
        <v/>
      </c>
      <c r="S5922" s="4">
        <f>IF(COUNT($M5922:$N5922)=0,0,IF(IF($N5922&lt;&gt;"",$N5922,$M5922)&gt;=スコアリング基準!$B$20,スコアリング基準!$C$20,IF(IF($N5922&lt;&gt;"",$N5922,$M5922)&gt;=スコアリング基準!$B$21,スコアリング基準!$C$21,IF(IF($N5922&lt;&gt;"",$N5922,$M5922)&gt;0,スコアリング基準!$C$22,0))))</f>
        <v/>
      </c>
      <c r="T5922" s="4">
        <f>IF($O5922="可",スコアリング基準!$C$23,0)</f>
        <v/>
      </c>
      <c r="U5922" s="4">
        <f>IF(OR(COUNT($K5922:$L5922)&lt;2,$K5922=0),0,IF(ABS($L5922)/$K5922&lt;=スコアリング基準!$B$24,スコアリング基準!$C$24,IF(ABS($L5922)/$K5922&lt;=スコアリング基準!$B$25,スコアリング基準!$C$25,IF(ABS($L5922)/$K5922&lt;=スコアリング基準!$B$26,スコアリング基準!$C$26,0))))</f>
        <v/>
      </c>
      <c r="V5922" s="4">
        <f>IF($P5922="なし",スコアリング基準!$C$27,0)</f>
        <v/>
      </c>
      <c r="W5922" s="4">
        <f>IF($F5922="",0,IF(ISNUMBER($F5922),IF($F5922&lt;=スコアリング基準!$B$28,スコアリング基準!$C$28,スコアリング基準!$C$29),0))</f>
        <v/>
      </c>
      <c r="X5922" s="4">
        <f>IFERROR(VLOOKUP($B5922,スコアリング基準!$A$36:$B$46,2,FALSE),0)</f>
        <v/>
      </c>
      <c r="Y5922" s="4">
        <f>SUM($S5922:$X5922)</f>
        <v/>
      </c>
      <c r="Z5922" s="4">
        <f>IF(COUNT($M5922:$N5922)=0,"データ無",IF($Y5922&gt;=スコアリング基準!$B$30,"S",IF($Y5922&gt;=スコアリング基準!$B$31,"A",IF($Y5922&gt;=スコアリング基準!$B$32,"B","C"))))</f>
        <v/>
      </c>
      <c r="AA5922">
        <f>IFERROR(INDEX(実績DB!$I$3:$I$104,MATCH($B5922&amp;$C5922,実績DB!$J$3:$J$104,0)),"")</f>
        <v/>
      </c>
    </row>
    <row r="5923">
      <c r="A5923" t="n">
        <v>5921</v>
      </c>
      <c r="B5923" t="inlineStr">
        <is>
          <t>九州</t>
        </is>
      </c>
      <c r="C5923" t="inlineStr">
        <is>
          <t>江津変電所</t>
        </is>
      </c>
      <c r="E5923" t="n">
        <v>66</v>
      </c>
      <c r="F5923" t="n">
        <v>6</v>
      </c>
      <c r="G5923" s="3" t="n"/>
      <c r="H5923" s="3" t="n"/>
      <c r="I5923" t="inlineStr">
        <is>
          <t>未取得</t>
        </is>
      </c>
      <c r="J5923" t="n">
        <v>57</v>
      </c>
      <c r="K5923" t="n">
        <v>57</v>
      </c>
      <c r="L5923" t="n">
        <v>-29</v>
      </c>
      <c r="M5923" t="n">
        <v>28</v>
      </c>
      <c r="N5923" t="n">
        <v>28</v>
      </c>
      <c r="O5923" t="inlineStr">
        <is>
          <t>不可 #4</t>
        </is>
      </c>
      <c r="P5923" t="inlineStr">
        <is>
          <t>なし</t>
        </is>
      </c>
      <c r="R5923" s="4">
        <f>IF(COUNT($M5923:$N5923)=0,"",IF(AND(IF($N5923&lt;&gt;"",$N5923,$M5923)&lt;=0,$O5923&lt;&gt;"可"),"警告",""))</f>
        <v/>
      </c>
      <c r="S5923" s="4">
        <f>IF(COUNT($M5923:$N5923)=0,0,IF(IF($N5923&lt;&gt;"",$N5923,$M5923)&gt;=スコアリング基準!$B$20,スコアリング基準!$C$20,IF(IF($N5923&lt;&gt;"",$N5923,$M5923)&gt;=スコアリング基準!$B$21,スコアリング基準!$C$21,IF(IF($N5923&lt;&gt;"",$N5923,$M5923)&gt;0,スコアリング基準!$C$22,0))))</f>
        <v/>
      </c>
      <c r="T5923" s="4">
        <f>IF($O5923="可",スコアリング基準!$C$23,0)</f>
        <v/>
      </c>
      <c r="U5923" s="4">
        <f>IF(OR(COUNT($K5923:$L5923)&lt;2,$K5923=0),0,IF(ABS($L5923)/$K5923&lt;=スコアリング基準!$B$24,スコアリング基準!$C$24,IF(ABS($L5923)/$K5923&lt;=スコアリング基準!$B$25,スコアリング基準!$C$25,IF(ABS($L5923)/$K5923&lt;=スコアリング基準!$B$26,スコアリング基準!$C$26,0))))</f>
        <v/>
      </c>
      <c r="V5923" s="4">
        <f>IF($P5923="なし",スコアリング基準!$C$27,0)</f>
        <v/>
      </c>
      <c r="W5923" s="4">
        <f>IF($F5923="",0,IF(ISNUMBER($F5923),IF($F5923&lt;=スコアリング基準!$B$28,スコアリング基準!$C$28,スコアリング基準!$C$29),0))</f>
        <v/>
      </c>
      <c r="X5923" s="4">
        <f>IFERROR(VLOOKUP($B5923,スコアリング基準!$A$36:$B$46,2,FALSE),0)</f>
        <v/>
      </c>
      <c r="Y5923" s="4">
        <f>SUM($S5923:$X5923)</f>
        <v/>
      </c>
      <c r="Z5923" s="4">
        <f>IF(COUNT($M5923:$N5923)=0,"データ無",IF($Y5923&gt;=スコアリング基準!$B$30,"S",IF($Y5923&gt;=スコアリング基準!$B$31,"A",IF($Y5923&gt;=スコアリング基準!$B$32,"B","C"))))</f>
        <v/>
      </c>
      <c r="AA5923">
        <f>IFERROR(INDEX(実績DB!$I$3:$I$104,MATCH($B5923&amp;$C5923,実績DB!$J$3:$J$104,0)),"")</f>
        <v/>
      </c>
    </row>
    <row r="5924">
      <c r="A5924" t="n">
        <v>5922</v>
      </c>
      <c r="B5924" t="inlineStr">
        <is>
          <t>九州</t>
        </is>
      </c>
      <c r="C5924" t="inlineStr">
        <is>
          <t>江迎変電所</t>
        </is>
      </c>
      <c r="E5924" t="n">
        <v>66</v>
      </c>
      <c r="F5924" t="n">
        <v>6</v>
      </c>
      <c r="G5924" s="3" t="n"/>
      <c r="H5924" s="3" t="n"/>
      <c r="I5924" t="inlineStr">
        <is>
          <t>未取得</t>
        </is>
      </c>
      <c r="J5924" t="n">
        <v>28</v>
      </c>
      <c r="K5924" t="n">
        <v>28</v>
      </c>
      <c r="L5924" t="n">
        <v>-28</v>
      </c>
      <c r="M5924" t="n">
        <v>0</v>
      </c>
      <c r="N5924" t="n">
        <v>0</v>
      </c>
      <c r="O5924" t="inlineStr">
        <is>
          <t>不可 #4</t>
        </is>
      </c>
      <c r="P5924" t="inlineStr">
        <is>
          <t>有り</t>
        </is>
      </c>
      <c r="R5924" s="4">
        <f>IF(COUNT($M5924:$N5924)=0,"",IF(AND(IF($N5924&lt;&gt;"",$N5924,$M5924)&lt;=0,$O5924&lt;&gt;"可"),"警告",""))</f>
        <v/>
      </c>
      <c r="S5924" s="4">
        <f>IF(COUNT($M5924:$N5924)=0,0,IF(IF($N5924&lt;&gt;"",$N5924,$M5924)&gt;=スコアリング基準!$B$20,スコアリング基準!$C$20,IF(IF($N5924&lt;&gt;"",$N5924,$M5924)&gt;=スコアリング基準!$B$21,スコアリング基準!$C$21,IF(IF($N5924&lt;&gt;"",$N5924,$M5924)&gt;0,スコアリング基準!$C$22,0))))</f>
        <v/>
      </c>
      <c r="T5924" s="4">
        <f>IF($O5924="可",スコアリング基準!$C$23,0)</f>
        <v/>
      </c>
      <c r="U5924" s="4">
        <f>IF(OR(COUNT($K5924:$L5924)&lt;2,$K5924=0),0,IF(ABS($L5924)/$K5924&lt;=スコアリング基準!$B$24,スコアリング基準!$C$24,IF(ABS($L5924)/$K5924&lt;=スコアリング基準!$B$25,スコアリング基準!$C$25,IF(ABS($L5924)/$K5924&lt;=スコアリング基準!$B$26,スコアリング基準!$C$26,0))))</f>
        <v/>
      </c>
      <c r="V5924" s="4">
        <f>IF($P5924="なし",スコアリング基準!$C$27,0)</f>
        <v/>
      </c>
      <c r="W5924" s="4">
        <f>IF($F5924="",0,IF(ISNUMBER($F5924),IF($F5924&lt;=スコアリング基準!$B$28,スコアリング基準!$C$28,スコアリング基準!$C$29),0))</f>
        <v/>
      </c>
      <c r="X5924" s="4">
        <f>IFERROR(VLOOKUP($B5924,スコアリング基準!$A$36:$B$46,2,FALSE),0)</f>
        <v/>
      </c>
      <c r="Y5924" s="4">
        <f>SUM($S5924:$X5924)</f>
        <v/>
      </c>
      <c r="Z5924" s="4">
        <f>IF(COUNT($M5924:$N5924)=0,"データ無",IF($Y5924&gt;=スコアリング基準!$B$30,"S",IF($Y5924&gt;=スコアリング基準!$B$31,"A",IF($Y5924&gt;=スコアリング基準!$B$32,"B","C"))))</f>
        <v/>
      </c>
      <c r="AA5924">
        <f>IFERROR(INDEX(実績DB!$I$3:$I$104,MATCH($B5924&amp;$C5924,実績DB!$J$3:$J$104,0)),"")</f>
        <v/>
      </c>
    </row>
    <row r="5925">
      <c r="A5925" t="n">
        <v>5923</v>
      </c>
      <c r="B5925" t="inlineStr">
        <is>
          <t>九州</t>
        </is>
      </c>
      <c r="C5925" t="inlineStr">
        <is>
          <t>沈堕変電所</t>
        </is>
      </c>
      <c r="E5925" t="n">
        <v>66</v>
      </c>
      <c r="F5925" t="n">
        <v>6</v>
      </c>
      <c r="G5925" s="3" t="n"/>
      <c r="H5925" s="3" t="n"/>
      <c r="I5925" t="inlineStr">
        <is>
          <t>未取得</t>
        </is>
      </c>
      <c r="J5925" t="n">
        <v>19</v>
      </c>
      <c r="K5925" t="n">
        <v>19</v>
      </c>
      <c r="L5925" t="n">
        <v>-18</v>
      </c>
      <c r="M5925" t="n">
        <v>1</v>
      </c>
      <c r="N5925" t="n">
        <v>0</v>
      </c>
      <c r="O5925" t="inlineStr">
        <is>
          <t>不可 #4</t>
        </is>
      </c>
      <c r="P5925" t="inlineStr">
        <is>
          <t>有り</t>
        </is>
      </c>
      <c r="R5925" s="4">
        <f>IF(COUNT($M5925:$N5925)=0,"",IF(AND(IF($N5925&lt;&gt;"",$N5925,$M5925)&lt;=0,$O5925&lt;&gt;"可"),"警告",""))</f>
        <v/>
      </c>
      <c r="S5925" s="4">
        <f>IF(COUNT($M5925:$N5925)=0,0,IF(IF($N5925&lt;&gt;"",$N5925,$M5925)&gt;=スコアリング基準!$B$20,スコアリング基準!$C$20,IF(IF($N5925&lt;&gt;"",$N5925,$M5925)&gt;=スコアリング基準!$B$21,スコアリング基準!$C$21,IF(IF($N5925&lt;&gt;"",$N5925,$M5925)&gt;0,スコアリング基準!$C$22,0))))</f>
        <v/>
      </c>
      <c r="T5925" s="4">
        <f>IF($O5925="可",スコアリング基準!$C$23,0)</f>
        <v/>
      </c>
      <c r="U5925" s="4">
        <f>IF(OR(COUNT($K5925:$L5925)&lt;2,$K5925=0),0,IF(ABS($L5925)/$K5925&lt;=スコアリング基準!$B$24,スコアリング基準!$C$24,IF(ABS($L5925)/$K5925&lt;=スコアリング基準!$B$25,スコアリング基準!$C$25,IF(ABS($L5925)/$K5925&lt;=スコアリング基準!$B$26,スコアリング基準!$C$26,0))))</f>
        <v/>
      </c>
      <c r="V5925" s="4">
        <f>IF($P5925="なし",スコアリング基準!$C$27,0)</f>
        <v/>
      </c>
      <c r="W5925" s="4">
        <f>IF($F5925="",0,IF(ISNUMBER($F5925),IF($F5925&lt;=スコアリング基準!$B$28,スコアリング基準!$C$28,スコアリング基準!$C$29),0))</f>
        <v/>
      </c>
      <c r="X5925" s="4">
        <f>IFERROR(VLOOKUP($B5925,スコアリング基準!$A$36:$B$46,2,FALSE),0)</f>
        <v/>
      </c>
      <c r="Y5925" s="4">
        <f>SUM($S5925:$X5925)</f>
        <v/>
      </c>
      <c r="Z5925" s="4">
        <f>IF(COUNT($M5925:$N5925)=0,"データ無",IF($Y5925&gt;=スコアリング基準!$B$30,"S",IF($Y5925&gt;=スコアリング基準!$B$31,"A",IF($Y5925&gt;=スコアリング基準!$B$32,"B","C"))))</f>
        <v/>
      </c>
      <c r="AA5925">
        <f>IFERROR(INDEX(実績DB!$I$3:$I$104,MATCH($B5925&amp;$C5925,実績DB!$J$3:$J$104,0)),"")</f>
        <v/>
      </c>
    </row>
    <row r="5926">
      <c r="A5926" t="n">
        <v>5924</v>
      </c>
      <c r="B5926" t="inlineStr">
        <is>
          <t>九州</t>
        </is>
      </c>
      <c r="C5926" t="inlineStr">
        <is>
          <t>沖洲変電所</t>
        </is>
      </c>
      <c r="E5926" t="n">
        <v>66</v>
      </c>
      <c r="F5926" t="n">
        <v>6</v>
      </c>
      <c r="G5926" s="3" t="n">
        <v>32.912309</v>
      </c>
      <c r="H5926" s="3" t="n">
        <v>130.464527</v>
      </c>
      <c r="I5926" t="inlineStr">
        <is>
          <t>Google Places(名称一致)</t>
        </is>
      </c>
      <c r="J5926" t="n">
        <v>38</v>
      </c>
      <c r="K5926" t="n">
        <v>38</v>
      </c>
      <c r="L5926" t="n">
        <v>-38</v>
      </c>
      <c r="M5926" t="n">
        <v>0</v>
      </c>
      <c r="N5926" t="n">
        <v>0</v>
      </c>
      <c r="O5926" t="inlineStr">
        <is>
          <t>不可 #4</t>
        </is>
      </c>
      <c r="P5926" t="inlineStr">
        <is>
          <t>有り</t>
        </is>
      </c>
      <c r="R5926" s="4">
        <f>IF(COUNT($M5926:$N5926)=0,"",IF(AND(IF($N5926&lt;&gt;"",$N5926,$M5926)&lt;=0,$O5926&lt;&gt;"可"),"警告",""))</f>
        <v/>
      </c>
      <c r="S5926" s="4">
        <f>IF(COUNT($M5926:$N5926)=0,0,IF(IF($N5926&lt;&gt;"",$N5926,$M5926)&gt;=スコアリング基準!$B$20,スコアリング基準!$C$20,IF(IF($N5926&lt;&gt;"",$N5926,$M5926)&gt;=スコアリング基準!$B$21,スコアリング基準!$C$21,IF(IF($N5926&lt;&gt;"",$N5926,$M5926)&gt;0,スコアリング基準!$C$22,0))))</f>
        <v/>
      </c>
      <c r="T5926" s="4">
        <f>IF($O5926="可",スコアリング基準!$C$23,0)</f>
        <v/>
      </c>
      <c r="U5926" s="4">
        <f>IF(OR(COUNT($K5926:$L5926)&lt;2,$K5926=0),0,IF(ABS($L5926)/$K5926&lt;=スコアリング基準!$B$24,スコアリング基準!$C$24,IF(ABS($L5926)/$K5926&lt;=スコアリング基準!$B$25,スコアリング基準!$C$25,IF(ABS($L5926)/$K5926&lt;=スコアリング基準!$B$26,スコアリング基準!$C$26,0))))</f>
        <v/>
      </c>
      <c r="V5926" s="4">
        <f>IF($P5926="なし",スコアリング基準!$C$27,0)</f>
        <v/>
      </c>
      <c r="W5926" s="4">
        <f>IF($F5926="",0,IF(ISNUMBER($F5926),IF($F5926&lt;=スコアリング基準!$B$28,スコアリング基準!$C$28,スコアリング基準!$C$29),0))</f>
        <v/>
      </c>
      <c r="X5926" s="4">
        <f>IFERROR(VLOOKUP($B5926,スコアリング基準!$A$36:$B$46,2,FALSE),0)</f>
        <v/>
      </c>
      <c r="Y5926" s="4">
        <f>SUM($S5926:$X5926)</f>
        <v/>
      </c>
      <c r="Z5926" s="4">
        <f>IF(COUNT($M5926:$N5926)=0,"データ無",IF($Y5926&gt;=スコアリング基準!$B$30,"S",IF($Y5926&gt;=スコアリング基準!$B$31,"A",IF($Y5926&gt;=スコアリング基準!$B$32,"B","C"))))</f>
        <v/>
      </c>
      <c r="AA5926">
        <f>IFERROR(INDEX(実績DB!$I$3:$I$104,MATCH($B5926&amp;$C5926,実績DB!$J$3:$J$104,0)),"")</f>
        <v/>
      </c>
    </row>
    <row r="5927">
      <c r="A5927" t="n">
        <v>5925</v>
      </c>
      <c r="B5927" t="inlineStr">
        <is>
          <t>九州</t>
        </is>
      </c>
      <c r="C5927" t="inlineStr">
        <is>
          <t>波佐見変電所</t>
        </is>
      </c>
      <c r="E5927" t="n">
        <v>66</v>
      </c>
      <c r="F5927" t="n">
        <v>6</v>
      </c>
      <c r="G5927" s="3" t="n">
        <v>33.144598</v>
      </c>
      <c r="H5927" s="3" t="n">
        <v>129.906266</v>
      </c>
      <c r="I5927" t="inlineStr">
        <is>
          <t>Google Places(名称一致)</t>
        </is>
      </c>
      <c r="J5927" t="n">
        <v>33</v>
      </c>
      <c r="K5927" t="n">
        <v>33</v>
      </c>
      <c r="L5927" t="n">
        <v>-24</v>
      </c>
      <c r="M5927" t="n">
        <v>9</v>
      </c>
      <c r="N5927" t="n">
        <v>0</v>
      </c>
      <c r="O5927" t="inlineStr">
        <is>
          <t>不可 #4</t>
        </is>
      </c>
      <c r="P5927" t="inlineStr">
        <is>
          <t>なし</t>
        </is>
      </c>
      <c r="R5927" s="4">
        <f>IF(COUNT($M5927:$N5927)=0,"",IF(AND(IF($N5927&lt;&gt;"",$N5927,$M5927)&lt;=0,$O5927&lt;&gt;"可"),"警告",""))</f>
        <v/>
      </c>
      <c r="S5927" s="4">
        <f>IF(COUNT($M5927:$N5927)=0,0,IF(IF($N5927&lt;&gt;"",$N5927,$M5927)&gt;=スコアリング基準!$B$20,スコアリング基準!$C$20,IF(IF($N5927&lt;&gt;"",$N5927,$M5927)&gt;=スコアリング基準!$B$21,スコアリング基準!$C$21,IF(IF($N5927&lt;&gt;"",$N5927,$M5927)&gt;0,スコアリング基準!$C$22,0))))</f>
        <v/>
      </c>
      <c r="T5927" s="4">
        <f>IF($O5927="可",スコアリング基準!$C$23,0)</f>
        <v/>
      </c>
      <c r="U5927" s="4">
        <f>IF(OR(COUNT($K5927:$L5927)&lt;2,$K5927=0),0,IF(ABS($L5927)/$K5927&lt;=スコアリング基準!$B$24,スコアリング基準!$C$24,IF(ABS($L5927)/$K5927&lt;=スコアリング基準!$B$25,スコアリング基準!$C$25,IF(ABS($L5927)/$K5927&lt;=スコアリング基準!$B$26,スコアリング基準!$C$26,0))))</f>
        <v/>
      </c>
      <c r="V5927" s="4">
        <f>IF($P5927="なし",スコアリング基準!$C$27,0)</f>
        <v/>
      </c>
      <c r="W5927" s="4">
        <f>IF($F5927="",0,IF(ISNUMBER($F5927),IF($F5927&lt;=スコアリング基準!$B$28,スコアリング基準!$C$28,スコアリング基準!$C$29),0))</f>
        <v/>
      </c>
      <c r="X5927" s="4">
        <f>IFERROR(VLOOKUP($B5927,スコアリング基準!$A$36:$B$46,2,FALSE),0)</f>
        <v/>
      </c>
      <c r="Y5927" s="4">
        <f>SUM($S5927:$X5927)</f>
        <v/>
      </c>
      <c r="Z5927" s="4">
        <f>IF(COUNT($M5927:$N5927)=0,"データ無",IF($Y5927&gt;=スコアリング基準!$B$30,"S",IF($Y5927&gt;=スコアリング基準!$B$31,"A",IF($Y5927&gt;=スコアリング基準!$B$32,"B","C"))))</f>
        <v/>
      </c>
      <c r="AA5927">
        <f>IFERROR(INDEX(実績DB!$I$3:$I$104,MATCH($B5927&amp;$C5927,実績DB!$J$3:$J$104,0)),"")</f>
        <v/>
      </c>
    </row>
    <row r="5928">
      <c r="A5928" t="n">
        <v>5926</v>
      </c>
      <c r="B5928" t="inlineStr">
        <is>
          <t>九州</t>
        </is>
      </c>
      <c r="C5928" t="inlineStr">
        <is>
          <t>津久見変電所</t>
        </is>
      </c>
      <c r="E5928" t="n">
        <v>66</v>
      </c>
      <c r="F5928" t="n">
        <v>6</v>
      </c>
      <c r="G5928" s="3" t="n">
        <v>33.075362</v>
      </c>
      <c r="H5928" s="3" t="n">
        <v>131.854681</v>
      </c>
      <c r="I5928" t="inlineStr">
        <is>
          <t>Google Places(名称一致)</t>
        </is>
      </c>
      <c r="J5928" t="n">
        <v>52</v>
      </c>
      <c r="K5928" t="n">
        <v>52</v>
      </c>
      <c r="L5928" t="n">
        <v>-38</v>
      </c>
      <c r="M5928" t="n">
        <v>14</v>
      </c>
      <c r="N5928" t="n">
        <v>0</v>
      </c>
      <c r="O5928" t="inlineStr">
        <is>
          <t>不可 #4</t>
        </is>
      </c>
      <c r="P5928" t="inlineStr">
        <is>
          <t>有り</t>
        </is>
      </c>
      <c r="R5928" s="4">
        <f>IF(COUNT($M5928:$N5928)=0,"",IF(AND(IF($N5928&lt;&gt;"",$N5928,$M5928)&lt;=0,$O5928&lt;&gt;"可"),"警告",""))</f>
        <v/>
      </c>
      <c r="S5928" s="4">
        <f>IF(COUNT($M5928:$N5928)=0,0,IF(IF($N5928&lt;&gt;"",$N5928,$M5928)&gt;=スコアリング基準!$B$20,スコアリング基準!$C$20,IF(IF($N5928&lt;&gt;"",$N5928,$M5928)&gt;=スコアリング基準!$B$21,スコアリング基準!$C$21,IF(IF($N5928&lt;&gt;"",$N5928,$M5928)&gt;0,スコアリング基準!$C$22,0))))</f>
        <v/>
      </c>
      <c r="T5928" s="4">
        <f>IF($O5928="可",スコアリング基準!$C$23,0)</f>
        <v/>
      </c>
      <c r="U5928" s="4">
        <f>IF(OR(COUNT($K5928:$L5928)&lt;2,$K5928=0),0,IF(ABS($L5928)/$K5928&lt;=スコアリング基準!$B$24,スコアリング基準!$C$24,IF(ABS($L5928)/$K5928&lt;=スコアリング基準!$B$25,スコアリング基準!$C$25,IF(ABS($L5928)/$K5928&lt;=スコアリング基準!$B$26,スコアリング基準!$C$26,0))))</f>
        <v/>
      </c>
      <c r="V5928" s="4">
        <f>IF($P5928="なし",スコアリング基準!$C$27,0)</f>
        <v/>
      </c>
      <c r="W5928" s="4">
        <f>IF($F5928="",0,IF(ISNUMBER($F5928),IF($F5928&lt;=スコアリング基準!$B$28,スコアリング基準!$C$28,スコアリング基準!$C$29),0))</f>
        <v/>
      </c>
      <c r="X5928" s="4">
        <f>IFERROR(VLOOKUP($B5928,スコアリング基準!$A$36:$B$46,2,FALSE),0)</f>
        <v/>
      </c>
      <c r="Y5928" s="4">
        <f>SUM($S5928:$X5928)</f>
        <v/>
      </c>
      <c r="Z5928" s="4">
        <f>IF(COUNT($M5928:$N5928)=0,"データ無",IF($Y5928&gt;=スコアリング基準!$B$30,"S",IF($Y5928&gt;=スコアリング基準!$B$31,"A",IF($Y5928&gt;=スコアリング基準!$B$32,"B","C"))))</f>
        <v/>
      </c>
      <c r="AA5928">
        <f>IFERROR(INDEX(実績DB!$I$3:$I$104,MATCH($B5928&amp;$C5928,実績DB!$J$3:$J$104,0)),"")</f>
        <v/>
      </c>
    </row>
    <row r="5929">
      <c r="A5929" t="n">
        <v>5927</v>
      </c>
      <c r="B5929" t="inlineStr">
        <is>
          <t>九州</t>
        </is>
      </c>
      <c r="C5929" t="inlineStr">
        <is>
          <t>浜玉変電所</t>
        </is>
      </c>
      <c r="E5929" t="n">
        <v>66</v>
      </c>
      <c r="F5929" t="n">
        <v>6</v>
      </c>
      <c r="G5929" s="3" t="n">
        <v>33.442022</v>
      </c>
      <c r="H5929" s="3" t="n">
        <v>130.047959</v>
      </c>
      <c r="I5929" t="inlineStr">
        <is>
          <t>Google Places(名称一致)</t>
        </is>
      </c>
      <c r="J5929" t="n">
        <v>38</v>
      </c>
      <c r="K5929" t="n">
        <v>38</v>
      </c>
      <c r="L5929" t="n">
        <v>-32</v>
      </c>
      <c r="M5929" t="n">
        <v>8</v>
      </c>
      <c r="N5929" t="n">
        <v>0</v>
      </c>
      <c r="O5929" t="inlineStr">
        <is>
          <t>不可 #4</t>
        </is>
      </c>
      <c r="P5929" t="inlineStr">
        <is>
          <t>有り</t>
        </is>
      </c>
      <c r="R5929" s="4">
        <f>IF(COUNT($M5929:$N5929)=0,"",IF(AND(IF($N5929&lt;&gt;"",$N5929,$M5929)&lt;=0,$O5929&lt;&gt;"可"),"警告",""))</f>
        <v/>
      </c>
      <c r="S5929" s="4">
        <f>IF(COUNT($M5929:$N5929)=0,0,IF(IF($N5929&lt;&gt;"",$N5929,$M5929)&gt;=スコアリング基準!$B$20,スコアリング基準!$C$20,IF(IF($N5929&lt;&gt;"",$N5929,$M5929)&gt;=スコアリング基準!$B$21,スコアリング基準!$C$21,IF(IF($N5929&lt;&gt;"",$N5929,$M5929)&gt;0,スコアリング基準!$C$22,0))))</f>
        <v/>
      </c>
      <c r="T5929" s="4">
        <f>IF($O5929="可",スコアリング基準!$C$23,0)</f>
        <v/>
      </c>
      <c r="U5929" s="4">
        <f>IF(OR(COUNT($K5929:$L5929)&lt;2,$K5929=0),0,IF(ABS($L5929)/$K5929&lt;=スコアリング基準!$B$24,スコアリング基準!$C$24,IF(ABS($L5929)/$K5929&lt;=スコアリング基準!$B$25,スコアリング基準!$C$25,IF(ABS($L5929)/$K5929&lt;=スコアリング基準!$B$26,スコアリング基準!$C$26,0))))</f>
        <v/>
      </c>
      <c r="V5929" s="4">
        <f>IF($P5929="なし",スコアリング基準!$C$27,0)</f>
        <v/>
      </c>
      <c r="W5929" s="4">
        <f>IF($F5929="",0,IF(ISNUMBER($F5929),IF($F5929&lt;=スコアリング基準!$B$28,スコアリング基準!$C$28,スコアリング基準!$C$29),0))</f>
        <v/>
      </c>
      <c r="X5929" s="4">
        <f>IFERROR(VLOOKUP($B5929,スコアリング基準!$A$36:$B$46,2,FALSE),0)</f>
        <v/>
      </c>
      <c r="Y5929" s="4">
        <f>SUM($S5929:$X5929)</f>
        <v/>
      </c>
      <c r="Z5929" s="4">
        <f>IF(COUNT($M5929:$N5929)=0,"データ無",IF($Y5929&gt;=スコアリング基準!$B$30,"S",IF($Y5929&gt;=スコアリング基準!$B$31,"A",IF($Y5929&gt;=スコアリング基準!$B$32,"B","C"))))</f>
        <v/>
      </c>
      <c r="AA5929">
        <f>IFERROR(INDEX(実績DB!$I$3:$I$104,MATCH($B5929&amp;$C5929,実績DB!$J$3:$J$104,0)),"")</f>
        <v/>
      </c>
    </row>
    <row r="5930">
      <c r="A5930" t="n">
        <v>5928</v>
      </c>
      <c r="B5930" t="inlineStr">
        <is>
          <t>九州</t>
        </is>
      </c>
      <c r="C5930" t="inlineStr">
        <is>
          <t>浜田変電所</t>
        </is>
      </c>
      <c r="E5930" t="n">
        <v>66</v>
      </c>
      <c r="F5930" t="n">
        <v>6</v>
      </c>
      <c r="G5930" s="3" t="n"/>
      <c r="H5930" s="3" t="n"/>
      <c r="I5930" t="inlineStr">
        <is>
          <t>未取得</t>
        </is>
      </c>
      <c r="J5930" t="n">
        <v>57</v>
      </c>
      <c r="K5930" t="n">
        <v>57</v>
      </c>
      <c r="L5930" t="n">
        <v>-41</v>
      </c>
      <c r="M5930" t="n">
        <v>16</v>
      </c>
      <c r="N5930" t="n">
        <v>0</v>
      </c>
      <c r="O5930" t="inlineStr">
        <is>
          <t>不可 #4</t>
        </is>
      </c>
      <c r="P5930" t="inlineStr">
        <is>
          <t>有り</t>
        </is>
      </c>
      <c r="R5930" s="4">
        <f>IF(COUNT($M5930:$N5930)=0,"",IF(AND(IF($N5930&lt;&gt;"",$N5930,$M5930)&lt;=0,$O5930&lt;&gt;"可"),"警告",""))</f>
        <v/>
      </c>
      <c r="S5930" s="4">
        <f>IF(COUNT($M5930:$N5930)=0,0,IF(IF($N5930&lt;&gt;"",$N5930,$M5930)&gt;=スコアリング基準!$B$20,スコアリング基準!$C$20,IF(IF($N5930&lt;&gt;"",$N5930,$M5930)&gt;=スコアリング基準!$B$21,スコアリング基準!$C$21,IF(IF($N5930&lt;&gt;"",$N5930,$M5930)&gt;0,スコアリング基準!$C$22,0))))</f>
        <v/>
      </c>
      <c r="T5930" s="4">
        <f>IF($O5930="可",スコアリング基準!$C$23,0)</f>
        <v/>
      </c>
      <c r="U5930" s="4">
        <f>IF(OR(COUNT($K5930:$L5930)&lt;2,$K5930=0),0,IF(ABS($L5930)/$K5930&lt;=スコアリング基準!$B$24,スコアリング基準!$C$24,IF(ABS($L5930)/$K5930&lt;=スコアリング基準!$B$25,スコアリング基準!$C$25,IF(ABS($L5930)/$K5930&lt;=スコアリング基準!$B$26,スコアリング基準!$C$26,0))))</f>
        <v/>
      </c>
      <c r="V5930" s="4">
        <f>IF($P5930="なし",スコアリング基準!$C$27,0)</f>
        <v/>
      </c>
      <c r="W5930" s="4">
        <f>IF($F5930="",0,IF(ISNUMBER($F5930),IF($F5930&lt;=スコアリング基準!$B$28,スコアリング基準!$C$28,スコアリング基準!$C$29),0))</f>
        <v/>
      </c>
      <c r="X5930" s="4">
        <f>IFERROR(VLOOKUP($B5930,スコアリング基準!$A$36:$B$46,2,FALSE),0)</f>
        <v/>
      </c>
      <c r="Y5930" s="4">
        <f>SUM($S5930:$X5930)</f>
        <v/>
      </c>
      <c r="Z5930" s="4">
        <f>IF(COUNT($M5930:$N5930)=0,"データ無",IF($Y5930&gt;=スコアリング基準!$B$30,"S",IF($Y5930&gt;=スコアリング基準!$B$31,"A",IF($Y5930&gt;=スコアリング基準!$B$32,"B","C"))))</f>
        <v/>
      </c>
      <c r="AA5930">
        <f>IFERROR(INDEX(実績DB!$I$3:$I$104,MATCH($B5930&amp;$C5930,実績DB!$J$3:$J$104,0)),"")</f>
        <v/>
      </c>
    </row>
    <row r="5931">
      <c r="A5931" t="n">
        <v>5929</v>
      </c>
      <c r="B5931" t="inlineStr">
        <is>
          <t>九州</t>
        </is>
      </c>
      <c r="C5931" t="inlineStr">
        <is>
          <t>渡川変電所</t>
        </is>
      </c>
      <c r="E5931" t="n">
        <v>66</v>
      </c>
      <c r="F5931" t="n">
        <v>6</v>
      </c>
      <c r="G5931" s="3" t="n">
        <v>32.340097</v>
      </c>
      <c r="H5931" s="3" t="n">
        <v>131.363821</v>
      </c>
      <c r="I5931" t="inlineStr">
        <is>
          <t>Google Places(名称一致)</t>
        </is>
      </c>
      <c r="J5931" t="n">
        <v>5</v>
      </c>
      <c r="K5931" t="n">
        <v>5</v>
      </c>
      <c r="L5931" t="n">
        <v>-5</v>
      </c>
      <c r="M5931" t="n">
        <v>0</v>
      </c>
      <c r="N5931" t="n">
        <v>0</v>
      </c>
      <c r="O5931" t="inlineStr">
        <is>
          <t>不可 #4</t>
        </is>
      </c>
      <c r="P5931" t="inlineStr">
        <is>
          <t>有り</t>
        </is>
      </c>
      <c r="R5931" s="4">
        <f>IF(COUNT($M5931:$N5931)=0,"",IF(AND(IF($N5931&lt;&gt;"",$N5931,$M5931)&lt;=0,$O5931&lt;&gt;"可"),"警告",""))</f>
        <v/>
      </c>
      <c r="S5931" s="4">
        <f>IF(COUNT($M5931:$N5931)=0,0,IF(IF($N5931&lt;&gt;"",$N5931,$M5931)&gt;=スコアリング基準!$B$20,スコアリング基準!$C$20,IF(IF($N5931&lt;&gt;"",$N5931,$M5931)&gt;=スコアリング基準!$B$21,スコアリング基準!$C$21,IF(IF($N5931&lt;&gt;"",$N5931,$M5931)&gt;0,スコアリング基準!$C$22,0))))</f>
        <v/>
      </c>
      <c r="T5931" s="4">
        <f>IF($O5931="可",スコアリング基準!$C$23,0)</f>
        <v/>
      </c>
      <c r="U5931" s="4">
        <f>IF(OR(COUNT($K5931:$L5931)&lt;2,$K5931=0),0,IF(ABS($L5931)/$K5931&lt;=スコアリング基準!$B$24,スコアリング基準!$C$24,IF(ABS($L5931)/$K5931&lt;=スコアリング基準!$B$25,スコアリング基準!$C$25,IF(ABS($L5931)/$K5931&lt;=スコアリング基準!$B$26,スコアリング基準!$C$26,0))))</f>
        <v/>
      </c>
      <c r="V5931" s="4">
        <f>IF($P5931="なし",スコアリング基準!$C$27,0)</f>
        <v/>
      </c>
      <c r="W5931" s="4">
        <f>IF($F5931="",0,IF(ISNUMBER($F5931),IF($F5931&lt;=スコアリング基準!$B$28,スコアリング基準!$C$28,スコアリング基準!$C$29),0))</f>
        <v/>
      </c>
      <c r="X5931" s="4">
        <f>IFERROR(VLOOKUP($B5931,スコアリング基準!$A$36:$B$46,2,FALSE),0)</f>
        <v/>
      </c>
      <c r="Y5931" s="4">
        <f>SUM($S5931:$X5931)</f>
        <v/>
      </c>
      <c r="Z5931" s="4">
        <f>IF(COUNT($M5931:$N5931)=0,"データ無",IF($Y5931&gt;=スコアリング基準!$B$30,"S",IF($Y5931&gt;=スコアリング基準!$B$31,"A",IF($Y5931&gt;=スコアリング基準!$B$32,"B","C"))))</f>
        <v/>
      </c>
      <c r="AA5931">
        <f>IFERROR(INDEX(実績DB!$I$3:$I$104,MATCH($B5931&amp;$C5931,実績DB!$J$3:$J$104,0)),"")</f>
        <v/>
      </c>
    </row>
    <row r="5932">
      <c r="A5932" t="n">
        <v>5930</v>
      </c>
      <c r="B5932" t="inlineStr">
        <is>
          <t>九州</t>
        </is>
      </c>
      <c r="C5932" t="inlineStr">
        <is>
          <t>港町変電所</t>
        </is>
      </c>
      <c r="E5932" t="n">
        <v>66</v>
      </c>
      <c r="F5932" t="n">
        <v>6</v>
      </c>
      <c r="G5932" s="3" t="n">
        <v>33.905431</v>
      </c>
      <c r="H5932" s="3" t="n">
        <v>130.861114</v>
      </c>
      <c r="I5932" t="inlineStr">
        <is>
          <t>Google Places(名称一致)</t>
        </is>
      </c>
      <c r="J5932" t="n">
        <v>38</v>
      </c>
      <c r="K5932" t="n">
        <v>38</v>
      </c>
      <c r="L5932" t="n">
        <v>-19</v>
      </c>
      <c r="M5932" t="n">
        <v>19</v>
      </c>
      <c r="N5932" t="n">
        <v>0</v>
      </c>
      <c r="O5932" t="inlineStr">
        <is>
          <t>不可 #4</t>
        </is>
      </c>
      <c r="P5932" t="inlineStr">
        <is>
          <t>有り</t>
        </is>
      </c>
      <c r="R5932" s="4">
        <f>IF(COUNT($M5932:$N5932)=0,"",IF(AND(IF($N5932&lt;&gt;"",$N5932,$M5932)&lt;=0,$O5932&lt;&gt;"可"),"警告",""))</f>
        <v/>
      </c>
      <c r="S5932" s="4">
        <f>IF(COUNT($M5932:$N5932)=0,0,IF(IF($N5932&lt;&gt;"",$N5932,$M5932)&gt;=スコアリング基準!$B$20,スコアリング基準!$C$20,IF(IF($N5932&lt;&gt;"",$N5932,$M5932)&gt;=スコアリング基準!$B$21,スコアリング基準!$C$21,IF(IF($N5932&lt;&gt;"",$N5932,$M5932)&gt;0,スコアリング基準!$C$22,0))))</f>
        <v/>
      </c>
      <c r="T5932" s="4">
        <f>IF($O5932="可",スコアリング基準!$C$23,0)</f>
        <v/>
      </c>
      <c r="U5932" s="4">
        <f>IF(OR(COUNT($K5932:$L5932)&lt;2,$K5932=0),0,IF(ABS($L5932)/$K5932&lt;=スコアリング基準!$B$24,スコアリング基準!$C$24,IF(ABS($L5932)/$K5932&lt;=スコアリング基準!$B$25,スコアリング基準!$C$25,IF(ABS($L5932)/$K5932&lt;=スコアリング基準!$B$26,スコアリング基準!$C$26,0))))</f>
        <v/>
      </c>
      <c r="V5932" s="4">
        <f>IF($P5932="なし",スコアリング基準!$C$27,0)</f>
        <v/>
      </c>
      <c r="W5932" s="4">
        <f>IF($F5932="",0,IF(ISNUMBER($F5932),IF($F5932&lt;=スコアリング基準!$B$28,スコアリング基準!$C$28,スコアリング基準!$C$29),0))</f>
        <v/>
      </c>
      <c r="X5932" s="4">
        <f>IFERROR(VLOOKUP($B5932,スコアリング基準!$A$36:$B$46,2,FALSE),0)</f>
        <v/>
      </c>
      <c r="Y5932" s="4">
        <f>SUM($S5932:$X5932)</f>
        <v/>
      </c>
      <c r="Z5932" s="4">
        <f>IF(COUNT($M5932:$N5932)=0,"データ無",IF($Y5932&gt;=スコアリング基準!$B$30,"S",IF($Y5932&gt;=スコアリング基準!$B$31,"A",IF($Y5932&gt;=スコアリング基準!$B$32,"B","C"))))</f>
        <v/>
      </c>
      <c r="AA5932">
        <f>IFERROR(INDEX(実績DB!$I$3:$I$104,MATCH($B5932&amp;$C5932,実績DB!$J$3:$J$104,0)),"")</f>
        <v/>
      </c>
    </row>
    <row r="5933">
      <c r="A5933" t="n">
        <v>5931</v>
      </c>
      <c r="B5933" t="inlineStr">
        <is>
          <t>九州</t>
        </is>
      </c>
      <c r="C5933" t="inlineStr">
        <is>
          <t>湯山変電所</t>
        </is>
      </c>
      <c r="E5933" t="n">
        <v>66</v>
      </c>
      <c r="F5933" t="n">
        <v>6</v>
      </c>
      <c r="G5933" s="3" t="n"/>
      <c r="H5933" s="3" t="n"/>
      <c r="I5933" t="inlineStr">
        <is>
          <t>未取得</t>
        </is>
      </c>
      <c r="J5933" t="n">
        <v>3</v>
      </c>
      <c r="K5933" t="n">
        <v>3</v>
      </c>
      <c r="L5933" t="n">
        <v>-2</v>
      </c>
      <c r="M5933" t="n">
        <v>1</v>
      </c>
      <c r="N5933" t="n">
        <v>0</v>
      </c>
      <c r="O5933" t="inlineStr">
        <is>
          <t>不可 #4</t>
        </is>
      </c>
      <c r="P5933" t="inlineStr">
        <is>
          <t>有り</t>
        </is>
      </c>
      <c r="R5933" s="4">
        <f>IF(COUNT($M5933:$N5933)=0,"",IF(AND(IF($N5933&lt;&gt;"",$N5933,$M5933)&lt;=0,$O5933&lt;&gt;"可"),"警告",""))</f>
        <v/>
      </c>
      <c r="S5933" s="4">
        <f>IF(COUNT($M5933:$N5933)=0,0,IF(IF($N5933&lt;&gt;"",$N5933,$M5933)&gt;=スコアリング基準!$B$20,スコアリング基準!$C$20,IF(IF($N5933&lt;&gt;"",$N5933,$M5933)&gt;=スコアリング基準!$B$21,スコアリング基準!$C$21,IF(IF($N5933&lt;&gt;"",$N5933,$M5933)&gt;0,スコアリング基準!$C$22,0))))</f>
        <v/>
      </c>
      <c r="T5933" s="4">
        <f>IF($O5933="可",スコアリング基準!$C$23,0)</f>
        <v/>
      </c>
      <c r="U5933" s="4">
        <f>IF(OR(COUNT($K5933:$L5933)&lt;2,$K5933=0),0,IF(ABS($L5933)/$K5933&lt;=スコアリング基準!$B$24,スコアリング基準!$C$24,IF(ABS($L5933)/$K5933&lt;=スコアリング基準!$B$25,スコアリング基準!$C$25,IF(ABS($L5933)/$K5933&lt;=スコアリング基準!$B$26,スコアリング基準!$C$26,0))))</f>
        <v/>
      </c>
      <c r="V5933" s="4">
        <f>IF($P5933="なし",スコアリング基準!$C$27,0)</f>
        <v/>
      </c>
      <c r="W5933" s="4">
        <f>IF($F5933="",0,IF(ISNUMBER($F5933),IF($F5933&lt;=スコアリング基準!$B$28,スコアリング基準!$C$28,スコアリング基準!$C$29),0))</f>
        <v/>
      </c>
      <c r="X5933" s="4">
        <f>IFERROR(VLOOKUP($B5933,スコアリング基準!$A$36:$B$46,2,FALSE),0)</f>
        <v/>
      </c>
      <c r="Y5933" s="4">
        <f>SUM($S5933:$X5933)</f>
        <v/>
      </c>
      <c r="Z5933" s="4">
        <f>IF(COUNT($M5933:$N5933)=0,"データ無",IF($Y5933&gt;=スコアリング基準!$B$30,"S",IF($Y5933&gt;=スコアリング基準!$B$31,"A",IF($Y5933&gt;=スコアリング基準!$B$32,"B","C"))))</f>
        <v/>
      </c>
      <c r="AA5933">
        <f>IFERROR(INDEX(実績DB!$I$3:$I$104,MATCH($B5933&amp;$C5933,実績DB!$J$3:$J$104,0)),"")</f>
        <v/>
      </c>
    </row>
    <row r="5934">
      <c r="A5934" t="n">
        <v>5932</v>
      </c>
      <c r="B5934" t="inlineStr">
        <is>
          <t>九州</t>
        </is>
      </c>
      <c r="C5934" t="inlineStr">
        <is>
          <t>湯田変電所</t>
        </is>
      </c>
      <c r="E5934" t="n">
        <v>66</v>
      </c>
      <c r="F5934" t="n">
        <v>6</v>
      </c>
      <c r="G5934" s="3" t="n"/>
      <c r="H5934" s="3" t="n"/>
      <c r="I5934" t="inlineStr">
        <is>
          <t>未取得</t>
        </is>
      </c>
      <c r="J5934" t="n">
        <v>19</v>
      </c>
      <c r="K5934" t="n">
        <v>19</v>
      </c>
      <c r="L5934" t="n">
        <v>-19</v>
      </c>
      <c r="M5934" t="n">
        <v>0</v>
      </c>
      <c r="N5934" t="n">
        <v>0</v>
      </c>
      <c r="O5934" t="inlineStr">
        <is>
          <t>不可 #4</t>
        </is>
      </c>
      <c r="P5934" t="inlineStr">
        <is>
          <t>有り</t>
        </is>
      </c>
      <c r="R5934" s="4">
        <f>IF(COUNT($M5934:$N5934)=0,"",IF(AND(IF($N5934&lt;&gt;"",$N5934,$M5934)&lt;=0,$O5934&lt;&gt;"可"),"警告",""))</f>
        <v/>
      </c>
      <c r="S5934" s="4">
        <f>IF(COUNT($M5934:$N5934)=0,0,IF(IF($N5934&lt;&gt;"",$N5934,$M5934)&gt;=スコアリング基準!$B$20,スコアリング基準!$C$20,IF(IF($N5934&lt;&gt;"",$N5934,$M5934)&gt;=スコアリング基準!$B$21,スコアリング基準!$C$21,IF(IF($N5934&lt;&gt;"",$N5934,$M5934)&gt;0,スコアリング基準!$C$22,0))))</f>
        <v/>
      </c>
      <c r="T5934" s="4">
        <f>IF($O5934="可",スコアリング基準!$C$23,0)</f>
        <v/>
      </c>
      <c r="U5934" s="4">
        <f>IF(OR(COUNT($K5934:$L5934)&lt;2,$K5934=0),0,IF(ABS($L5934)/$K5934&lt;=スコアリング基準!$B$24,スコアリング基準!$C$24,IF(ABS($L5934)/$K5934&lt;=スコアリング基準!$B$25,スコアリング基準!$C$25,IF(ABS($L5934)/$K5934&lt;=スコアリング基準!$B$26,スコアリング基準!$C$26,0))))</f>
        <v/>
      </c>
      <c r="V5934" s="4">
        <f>IF($P5934="なし",スコアリング基準!$C$27,0)</f>
        <v/>
      </c>
      <c r="W5934" s="4">
        <f>IF($F5934="",0,IF(ISNUMBER($F5934),IF($F5934&lt;=スコアリング基準!$B$28,スコアリング基準!$C$28,スコアリング基準!$C$29),0))</f>
        <v/>
      </c>
      <c r="X5934" s="4">
        <f>IFERROR(VLOOKUP($B5934,スコアリング基準!$A$36:$B$46,2,FALSE),0)</f>
        <v/>
      </c>
      <c r="Y5934" s="4">
        <f>SUM($S5934:$X5934)</f>
        <v/>
      </c>
      <c r="Z5934" s="4">
        <f>IF(COUNT($M5934:$N5934)=0,"データ無",IF($Y5934&gt;=スコアリング基準!$B$30,"S",IF($Y5934&gt;=スコアリング基準!$B$31,"A",IF($Y5934&gt;=スコアリング基準!$B$32,"B","C"))))</f>
        <v/>
      </c>
      <c r="AA5934">
        <f>IFERROR(INDEX(実績DB!$I$3:$I$104,MATCH($B5934&amp;$C5934,実績DB!$J$3:$J$104,0)),"")</f>
        <v/>
      </c>
    </row>
    <row r="5935">
      <c r="A5935" t="n">
        <v>5933</v>
      </c>
      <c r="B5935" t="inlineStr">
        <is>
          <t>九州</t>
        </is>
      </c>
      <c r="C5935" t="inlineStr">
        <is>
          <t>瀬高変電所</t>
        </is>
      </c>
      <c r="E5935" t="n">
        <v>66</v>
      </c>
      <c r="F5935" t="n">
        <v>6</v>
      </c>
      <c r="G5935" s="3" t="n">
        <v>33.155794</v>
      </c>
      <c r="H5935" s="3" t="n">
        <v>130.49507</v>
      </c>
      <c r="I5935" t="inlineStr">
        <is>
          <t>Google Places(名称一致)</t>
        </is>
      </c>
      <c r="J5935" t="n">
        <v>47</v>
      </c>
      <c r="K5935" t="n">
        <v>47</v>
      </c>
      <c r="L5935" t="n">
        <v>-46</v>
      </c>
      <c r="M5935" t="n">
        <v>5</v>
      </c>
      <c r="N5935" t="n">
        <v>5</v>
      </c>
      <c r="O5935" t="inlineStr">
        <is>
          <t>不可 #4</t>
        </is>
      </c>
      <c r="P5935" t="inlineStr">
        <is>
          <t>なし</t>
        </is>
      </c>
      <c r="R5935" s="4">
        <f>IF(COUNT($M5935:$N5935)=0,"",IF(AND(IF($N5935&lt;&gt;"",$N5935,$M5935)&lt;=0,$O5935&lt;&gt;"可"),"警告",""))</f>
        <v/>
      </c>
      <c r="S5935" s="4">
        <f>IF(COUNT($M5935:$N5935)=0,0,IF(IF($N5935&lt;&gt;"",$N5935,$M5935)&gt;=スコアリング基準!$B$20,スコアリング基準!$C$20,IF(IF($N5935&lt;&gt;"",$N5935,$M5935)&gt;=スコアリング基準!$B$21,スコアリング基準!$C$21,IF(IF($N5935&lt;&gt;"",$N5935,$M5935)&gt;0,スコアリング基準!$C$22,0))))</f>
        <v/>
      </c>
      <c r="T5935" s="4">
        <f>IF($O5935="可",スコアリング基準!$C$23,0)</f>
        <v/>
      </c>
      <c r="U5935" s="4">
        <f>IF(OR(COUNT($K5935:$L5935)&lt;2,$K5935=0),0,IF(ABS($L5935)/$K5935&lt;=スコアリング基準!$B$24,スコアリング基準!$C$24,IF(ABS($L5935)/$K5935&lt;=スコアリング基準!$B$25,スコアリング基準!$C$25,IF(ABS($L5935)/$K5935&lt;=スコアリング基準!$B$26,スコアリング基準!$C$26,0))))</f>
        <v/>
      </c>
      <c r="V5935" s="4">
        <f>IF($P5935="なし",スコアリング基準!$C$27,0)</f>
        <v/>
      </c>
      <c r="W5935" s="4">
        <f>IF($F5935="",0,IF(ISNUMBER($F5935),IF($F5935&lt;=スコアリング基準!$B$28,スコアリング基準!$C$28,スコアリング基準!$C$29),0))</f>
        <v/>
      </c>
      <c r="X5935" s="4">
        <f>IFERROR(VLOOKUP($B5935,スコアリング基準!$A$36:$B$46,2,FALSE),0)</f>
        <v/>
      </c>
      <c r="Y5935" s="4">
        <f>SUM($S5935:$X5935)</f>
        <v/>
      </c>
      <c r="Z5935" s="4">
        <f>IF(COUNT($M5935:$N5935)=0,"データ無",IF($Y5935&gt;=スコアリング基準!$B$30,"S",IF($Y5935&gt;=スコアリング基準!$B$31,"A",IF($Y5935&gt;=スコアリング基準!$B$32,"B","C"))))</f>
        <v/>
      </c>
      <c r="AA5935">
        <f>IFERROR(INDEX(実績DB!$I$3:$I$104,MATCH($B5935&amp;$C5935,実績DB!$J$3:$J$104,0)),"")</f>
        <v/>
      </c>
    </row>
    <row r="5936">
      <c r="A5936" t="n">
        <v>5934</v>
      </c>
      <c r="B5936" t="inlineStr">
        <is>
          <t>九州</t>
        </is>
      </c>
      <c r="C5936" t="inlineStr">
        <is>
          <t>熊野変電所</t>
        </is>
      </c>
      <c r="E5936" t="n">
        <v>66</v>
      </c>
      <c r="F5936" t="n">
        <v>6</v>
      </c>
      <c r="G5936" s="3" t="n">
        <v>33.176263</v>
      </c>
      <c r="H5936" s="3" t="n">
        <v>129.720045</v>
      </c>
      <c r="I5936" t="inlineStr">
        <is>
          <t>Google Places(名称一致)</t>
        </is>
      </c>
      <c r="J5936" t="n">
        <v>33</v>
      </c>
      <c r="K5936" t="n">
        <v>33</v>
      </c>
      <c r="L5936" t="n">
        <v>-17</v>
      </c>
      <c r="M5936" t="n">
        <v>16</v>
      </c>
      <c r="N5936" t="n">
        <v>0</v>
      </c>
      <c r="O5936" t="inlineStr">
        <is>
          <t>不可 #4</t>
        </is>
      </c>
      <c r="P5936" t="inlineStr">
        <is>
          <t>有り</t>
        </is>
      </c>
      <c r="R5936" s="4">
        <f>IF(COUNT($M5936:$N5936)=0,"",IF(AND(IF($N5936&lt;&gt;"",$N5936,$M5936)&lt;=0,$O5936&lt;&gt;"可"),"警告",""))</f>
        <v/>
      </c>
      <c r="S5936" s="4">
        <f>IF(COUNT($M5936:$N5936)=0,0,IF(IF($N5936&lt;&gt;"",$N5936,$M5936)&gt;=スコアリング基準!$B$20,スコアリング基準!$C$20,IF(IF($N5936&lt;&gt;"",$N5936,$M5936)&gt;=スコアリング基準!$B$21,スコアリング基準!$C$21,IF(IF($N5936&lt;&gt;"",$N5936,$M5936)&gt;0,スコアリング基準!$C$22,0))))</f>
        <v/>
      </c>
      <c r="T5936" s="4">
        <f>IF($O5936="可",スコアリング基準!$C$23,0)</f>
        <v/>
      </c>
      <c r="U5936" s="4">
        <f>IF(OR(COUNT($K5936:$L5936)&lt;2,$K5936=0),0,IF(ABS($L5936)/$K5936&lt;=スコアリング基準!$B$24,スコアリング基準!$C$24,IF(ABS($L5936)/$K5936&lt;=スコアリング基準!$B$25,スコアリング基準!$C$25,IF(ABS($L5936)/$K5936&lt;=スコアリング基準!$B$26,スコアリング基準!$C$26,0))))</f>
        <v/>
      </c>
      <c r="V5936" s="4">
        <f>IF($P5936="なし",スコアリング基準!$C$27,0)</f>
        <v/>
      </c>
      <c r="W5936" s="4">
        <f>IF($F5936="",0,IF(ISNUMBER($F5936),IF($F5936&lt;=スコアリング基準!$B$28,スコアリング基準!$C$28,スコアリング基準!$C$29),0))</f>
        <v/>
      </c>
      <c r="X5936" s="4">
        <f>IFERROR(VLOOKUP($B5936,スコアリング基準!$A$36:$B$46,2,FALSE),0)</f>
        <v/>
      </c>
      <c r="Y5936" s="4">
        <f>SUM($S5936:$X5936)</f>
        <v/>
      </c>
      <c r="Z5936" s="4">
        <f>IF(COUNT($M5936:$N5936)=0,"データ無",IF($Y5936&gt;=スコアリング基準!$B$30,"S",IF($Y5936&gt;=スコアリング基準!$B$31,"A",IF($Y5936&gt;=スコアリング基準!$B$32,"B","C"))))</f>
        <v/>
      </c>
      <c r="AA5936">
        <f>IFERROR(INDEX(実績DB!$I$3:$I$104,MATCH($B5936&amp;$C5936,実績DB!$J$3:$J$104,0)),"")</f>
        <v/>
      </c>
    </row>
    <row r="5937">
      <c r="A5937" t="n">
        <v>5935</v>
      </c>
      <c r="B5937" t="inlineStr">
        <is>
          <t>九州</t>
        </is>
      </c>
      <c r="C5937" t="inlineStr">
        <is>
          <t>牛深変電所</t>
        </is>
      </c>
      <c r="E5937" t="n">
        <v>66</v>
      </c>
      <c r="F5937" t="n">
        <v>6</v>
      </c>
      <c r="G5937" s="3" t="n">
        <v>32.203039</v>
      </c>
      <c r="H5937" s="3" t="n">
        <v>130.029955</v>
      </c>
      <c r="I5937" t="inlineStr">
        <is>
          <t>Google Places(名称一致)</t>
        </is>
      </c>
      <c r="J5937" t="n">
        <v>38</v>
      </c>
      <c r="K5937" t="n">
        <v>38</v>
      </c>
      <c r="L5937" t="n">
        <v>-25</v>
      </c>
      <c r="M5937" t="n">
        <v>13</v>
      </c>
      <c r="N5937" t="n">
        <v>0</v>
      </c>
      <c r="O5937" t="inlineStr">
        <is>
          <t>不可 ♯4</t>
        </is>
      </c>
      <c r="P5937" t="inlineStr">
        <is>
          <t>有り</t>
        </is>
      </c>
      <c r="R5937" s="4">
        <f>IF(COUNT($M5937:$N5937)=0,"",IF(AND(IF($N5937&lt;&gt;"",$N5937,$M5937)&lt;=0,$O5937&lt;&gt;"可"),"警告",""))</f>
        <v/>
      </c>
      <c r="S5937" s="4">
        <f>IF(COUNT($M5937:$N5937)=0,0,IF(IF($N5937&lt;&gt;"",$N5937,$M5937)&gt;=スコアリング基準!$B$20,スコアリング基準!$C$20,IF(IF($N5937&lt;&gt;"",$N5937,$M5937)&gt;=スコアリング基準!$B$21,スコアリング基準!$C$21,IF(IF($N5937&lt;&gt;"",$N5937,$M5937)&gt;0,スコアリング基準!$C$22,0))))</f>
        <v/>
      </c>
      <c r="T5937" s="4">
        <f>IF($O5937="可",スコアリング基準!$C$23,0)</f>
        <v/>
      </c>
      <c r="U5937" s="4">
        <f>IF(OR(COUNT($K5937:$L5937)&lt;2,$K5937=0),0,IF(ABS($L5937)/$K5937&lt;=スコアリング基準!$B$24,スコアリング基準!$C$24,IF(ABS($L5937)/$K5937&lt;=スコアリング基準!$B$25,スコアリング基準!$C$25,IF(ABS($L5937)/$K5937&lt;=スコアリング基準!$B$26,スコアリング基準!$C$26,0))))</f>
        <v/>
      </c>
      <c r="V5937" s="4">
        <f>IF($P5937="なし",スコアリング基準!$C$27,0)</f>
        <v/>
      </c>
      <c r="W5937" s="4">
        <f>IF($F5937="",0,IF(ISNUMBER($F5937),IF($F5937&lt;=スコアリング基準!$B$28,スコアリング基準!$C$28,スコアリング基準!$C$29),0))</f>
        <v/>
      </c>
      <c r="X5937" s="4">
        <f>IFERROR(VLOOKUP($B5937,スコアリング基準!$A$36:$B$46,2,FALSE),0)</f>
        <v/>
      </c>
      <c r="Y5937" s="4">
        <f>SUM($S5937:$X5937)</f>
        <v/>
      </c>
      <c r="Z5937" s="4">
        <f>IF(COUNT($M5937:$N5937)=0,"データ無",IF($Y5937&gt;=スコアリング基準!$B$30,"S",IF($Y5937&gt;=スコアリング基準!$B$31,"A",IF($Y5937&gt;=スコアリング基準!$B$32,"B","C"))))</f>
        <v/>
      </c>
      <c r="AA5937">
        <f>IFERROR(INDEX(実績DB!$I$3:$I$104,MATCH($B5937&amp;$C5937,実績DB!$J$3:$J$104,0)),"")</f>
        <v/>
      </c>
    </row>
    <row r="5938">
      <c r="A5938" t="n">
        <v>5936</v>
      </c>
      <c r="B5938" t="inlineStr">
        <is>
          <t>九州</t>
        </is>
      </c>
      <c r="C5938" t="inlineStr">
        <is>
          <t>牧園変電所</t>
        </is>
      </c>
      <c r="E5938" t="n">
        <v>66</v>
      </c>
      <c r="F5938" t="n">
        <v>6</v>
      </c>
      <c r="G5938" s="3" t="n">
        <v>31.8778</v>
      </c>
      <c r="H5938" s="3" t="n">
        <v>130.80731</v>
      </c>
      <c r="I5938" t="inlineStr">
        <is>
          <t>OSM実測(名称一致)</t>
        </is>
      </c>
      <c r="J5938" t="n">
        <v>19</v>
      </c>
      <c r="K5938" t="n">
        <v>19</v>
      </c>
      <c r="L5938" t="n">
        <v>-19</v>
      </c>
      <c r="M5938" t="n">
        <v>0</v>
      </c>
      <c r="N5938" t="n">
        <v>0</v>
      </c>
      <c r="O5938" t="inlineStr">
        <is>
          <t>不可 #4</t>
        </is>
      </c>
      <c r="P5938" t="inlineStr">
        <is>
          <t>有り</t>
        </is>
      </c>
      <c r="R5938" s="4">
        <f>IF(COUNT($M5938:$N5938)=0,"",IF(AND(IF($N5938&lt;&gt;"",$N5938,$M5938)&lt;=0,$O5938&lt;&gt;"可"),"警告",""))</f>
        <v/>
      </c>
      <c r="S5938" s="4">
        <f>IF(COUNT($M5938:$N5938)=0,0,IF(IF($N5938&lt;&gt;"",$N5938,$M5938)&gt;=スコアリング基準!$B$20,スコアリング基準!$C$20,IF(IF($N5938&lt;&gt;"",$N5938,$M5938)&gt;=スコアリング基準!$B$21,スコアリング基準!$C$21,IF(IF($N5938&lt;&gt;"",$N5938,$M5938)&gt;0,スコアリング基準!$C$22,0))))</f>
        <v/>
      </c>
      <c r="T5938" s="4">
        <f>IF($O5938="可",スコアリング基準!$C$23,0)</f>
        <v/>
      </c>
      <c r="U5938" s="4">
        <f>IF(OR(COUNT($K5938:$L5938)&lt;2,$K5938=0),0,IF(ABS($L5938)/$K5938&lt;=スコアリング基準!$B$24,スコアリング基準!$C$24,IF(ABS($L5938)/$K5938&lt;=スコアリング基準!$B$25,スコアリング基準!$C$25,IF(ABS($L5938)/$K5938&lt;=スコアリング基準!$B$26,スコアリング基準!$C$26,0))))</f>
        <v/>
      </c>
      <c r="V5938" s="4">
        <f>IF($P5938="なし",スコアリング基準!$C$27,0)</f>
        <v/>
      </c>
      <c r="W5938" s="4">
        <f>IF($F5938="",0,IF(ISNUMBER($F5938),IF($F5938&lt;=スコアリング基準!$B$28,スコアリング基準!$C$28,スコアリング基準!$C$29),0))</f>
        <v/>
      </c>
      <c r="X5938" s="4">
        <f>IFERROR(VLOOKUP($B5938,スコアリング基準!$A$36:$B$46,2,FALSE),0)</f>
        <v/>
      </c>
      <c r="Y5938" s="4">
        <f>SUM($S5938:$X5938)</f>
        <v/>
      </c>
      <c r="Z5938" s="4">
        <f>IF(COUNT($M5938:$N5938)=0,"データ無",IF($Y5938&gt;=スコアリング基準!$B$30,"S",IF($Y5938&gt;=スコアリング基準!$B$31,"A",IF($Y5938&gt;=スコアリング基準!$B$32,"B","C"))))</f>
        <v/>
      </c>
      <c r="AA5938">
        <f>IFERROR(INDEX(実績DB!$I$3:$I$104,MATCH($B5938&amp;$C5938,実績DB!$J$3:$J$104,0)),"")</f>
        <v/>
      </c>
    </row>
    <row r="5939">
      <c r="A5939" t="n">
        <v>5937</v>
      </c>
      <c r="B5939" t="inlineStr">
        <is>
          <t>九州</t>
        </is>
      </c>
      <c r="C5939" t="inlineStr">
        <is>
          <t>王ノ瀬変電所</t>
        </is>
      </c>
      <c r="E5939" t="n">
        <v>66</v>
      </c>
      <c r="F5939" t="n">
        <v>6</v>
      </c>
      <c r="G5939" s="3" t="n">
        <v>33.241882</v>
      </c>
      <c r="H5939" s="3" t="n">
        <v>131.745062</v>
      </c>
      <c r="I5939" t="inlineStr">
        <is>
          <t>Google Places(名称一致)</t>
        </is>
      </c>
      <c r="J5939" t="n">
        <v>19</v>
      </c>
      <c r="K5939" t="n">
        <v>19</v>
      </c>
      <c r="L5939" t="n">
        <v>-1</v>
      </c>
      <c r="M5939" t="n">
        <v>18</v>
      </c>
      <c r="N5939" t="n">
        <v>0</v>
      </c>
      <c r="O5939" t="inlineStr">
        <is>
          <t>不可 #4</t>
        </is>
      </c>
      <c r="P5939" t="inlineStr">
        <is>
          <t>有り</t>
        </is>
      </c>
      <c r="R5939" s="4">
        <f>IF(COUNT($M5939:$N5939)=0,"",IF(AND(IF($N5939&lt;&gt;"",$N5939,$M5939)&lt;=0,$O5939&lt;&gt;"可"),"警告",""))</f>
        <v/>
      </c>
      <c r="S5939" s="4">
        <f>IF(COUNT($M5939:$N5939)=0,0,IF(IF($N5939&lt;&gt;"",$N5939,$M5939)&gt;=スコアリング基準!$B$20,スコアリング基準!$C$20,IF(IF($N5939&lt;&gt;"",$N5939,$M5939)&gt;=スコアリング基準!$B$21,スコアリング基準!$C$21,IF(IF($N5939&lt;&gt;"",$N5939,$M5939)&gt;0,スコアリング基準!$C$22,0))))</f>
        <v/>
      </c>
      <c r="T5939" s="4">
        <f>IF($O5939="可",スコアリング基準!$C$23,0)</f>
        <v/>
      </c>
      <c r="U5939" s="4">
        <f>IF(OR(COUNT($K5939:$L5939)&lt;2,$K5939=0),0,IF(ABS($L5939)/$K5939&lt;=スコアリング基準!$B$24,スコアリング基準!$C$24,IF(ABS($L5939)/$K5939&lt;=スコアリング基準!$B$25,スコアリング基準!$C$25,IF(ABS($L5939)/$K5939&lt;=スコアリング基準!$B$26,スコアリング基準!$C$26,0))))</f>
        <v/>
      </c>
      <c r="V5939" s="4">
        <f>IF($P5939="なし",スコアリング基準!$C$27,0)</f>
        <v/>
      </c>
      <c r="W5939" s="4">
        <f>IF($F5939="",0,IF(ISNUMBER($F5939),IF($F5939&lt;=スコアリング基準!$B$28,スコアリング基準!$C$28,スコアリング基準!$C$29),0))</f>
        <v/>
      </c>
      <c r="X5939" s="4">
        <f>IFERROR(VLOOKUP($B5939,スコアリング基準!$A$36:$B$46,2,FALSE),0)</f>
        <v/>
      </c>
      <c r="Y5939" s="4">
        <f>SUM($S5939:$X5939)</f>
        <v/>
      </c>
      <c r="Z5939" s="4">
        <f>IF(COUNT($M5939:$N5939)=0,"データ無",IF($Y5939&gt;=スコアリング基準!$B$30,"S",IF($Y5939&gt;=スコアリング基準!$B$31,"A",IF($Y5939&gt;=スコアリング基準!$B$32,"B","C"))))</f>
        <v/>
      </c>
      <c r="AA5939">
        <f>IFERROR(INDEX(実績DB!$I$3:$I$104,MATCH($B5939&amp;$C5939,実績DB!$J$3:$J$104,0)),"")</f>
        <v/>
      </c>
    </row>
    <row r="5940">
      <c r="A5940" t="n">
        <v>5938</v>
      </c>
      <c r="B5940" t="inlineStr">
        <is>
          <t>九州</t>
        </is>
      </c>
      <c r="C5940" t="inlineStr">
        <is>
          <t>田平変電所</t>
        </is>
      </c>
      <c r="E5940" t="n">
        <v>66</v>
      </c>
      <c r="F5940" t="n">
        <v>6</v>
      </c>
      <c r="G5940" s="3" t="n"/>
      <c r="H5940" s="3" t="n"/>
      <c r="I5940" t="inlineStr">
        <is>
          <t>未取得</t>
        </is>
      </c>
      <c r="J5940" t="n">
        <v>9</v>
      </c>
      <c r="K5940" t="n">
        <v>9</v>
      </c>
      <c r="L5940" t="n">
        <v>-9</v>
      </c>
      <c r="M5940" t="n">
        <v>0</v>
      </c>
      <c r="N5940" t="n">
        <v>0</v>
      </c>
      <c r="O5940" t="inlineStr">
        <is>
          <t>不可 #4</t>
        </is>
      </c>
      <c r="P5940" t="inlineStr">
        <is>
          <t>有り</t>
        </is>
      </c>
      <c r="R5940" s="4">
        <f>IF(COUNT($M5940:$N5940)=0,"",IF(AND(IF($N5940&lt;&gt;"",$N5940,$M5940)&lt;=0,$O5940&lt;&gt;"可"),"警告",""))</f>
        <v/>
      </c>
      <c r="S5940" s="4">
        <f>IF(COUNT($M5940:$N5940)=0,0,IF(IF($N5940&lt;&gt;"",$N5940,$M5940)&gt;=スコアリング基準!$B$20,スコアリング基準!$C$20,IF(IF($N5940&lt;&gt;"",$N5940,$M5940)&gt;=スコアリング基準!$B$21,スコアリング基準!$C$21,IF(IF($N5940&lt;&gt;"",$N5940,$M5940)&gt;0,スコアリング基準!$C$22,0))))</f>
        <v/>
      </c>
      <c r="T5940" s="4">
        <f>IF($O5940="可",スコアリング基準!$C$23,0)</f>
        <v/>
      </c>
      <c r="U5940" s="4">
        <f>IF(OR(COUNT($K5940:$L5940)&lt;2,$K5940=0),0,IF(ABS($L5940)/$K5940&lt;=スコアリング基準!$B$24,スコアリング基準!$C$24,IF(ABS($L5940)/$K5940&lt;=スコアリング基準!$B$25,スコアリング基準!$C$25,IF(ABS($L5940)/$K5940&lt;=スコアリング基準!$B$26,スコアリング基準!$C$26,0))))</f>
        <v/>
      </c>
      <c r="V5940" s="4">
        <f>IF($P5940="なし",スコアリング基準!$C$27,0)</f>
        <v/>
      </c>
      <c r="W5940" s="4">
        <f>IF($F5940="",0,IF(ISNUMBER($F5940),IF($F5940&lt;=スコアリング基準!$B$28,スコアリング基準!$C$28,スコアリング基準!$C$29),0))</f>
        <v/>
      </c>
      <c r="X5940" s="4">
        <f>IFERROR(VLOOKUP($B5940,スコアリング基準!$A$36:$B$46,2,FALSE),0)</f>
        <v/>
      </c>
      <c r="Y5940" s="4">
        <f>SUM($S5940:$X5940)</f>
        <v/>
      </c>
      <c r="Z5940" s="4">
        <f>IF(COUNT($M5940:$N5940)=0,"データ無",IF($Y5940&gt;=スコアリング基準!$B$30,"S",IF($Y5940&gt;=スコアリング基準!$B$31,"A",IF($Y5940&gt;=スコアリング基準!$B$32,"B","C"))))</f>
        <v/>
      </c>
      <c r="AA5940">
        <f>IFERROR(INDEX(実績DB!$I$3:$I$104,MATCH($B5940&amp;$C5940,実績DB!$J$3:$J$104,0)),"")</f>
        <v/>
      </c>
    </row>
    <row r="5941">
      <c r="A5941" t="n">
        <v>5939</v>
      </c>
      <c r="B5941" t="inlineStr">
        <is>
          <t>九州</t>
        </is>
      </c>
      <c r="C5941" t="inlineStr">
        <is>
          <t>田浦変電所</t>
        </is>
      </c>
      <c r="E5941" t="n">
        <v>66</v>
      </c>
      <c r="F5941" t="n">
        <v>6</v>
      </c>
      <c r="G5941" s="3" t="n">
        <v>32.351081</v>
      </c>
      <c r="H5941" s="3" t="n">
        <v>130.508648</v>
      </c>
      <c r="I5941" t="inlineStr">
        <is>
          <t>Google Places(名称一致)</t>
        </is>
      </c>
      <c r="J5941" t="n">
        <v>5</v>
      </c>
      <c r="K5941" t="n">
        <v>5</v>
      </c>
      <c r="L5941" t="n">
        <v>-4</v>
      </c>
      <c r="M5941" t="n">
        <v>1</v>
      </c>
      <c r="N5941" t="n">
        <v>0</v>
      </c>
      <c r="O5941" t="inlineStr">
        <is>
          <t>不可 ♯4</t>
        </is>
      </c>
      <c r="P5941" t="inlineStr">
        <is>
          <t>有り</t>
        </is>
      </c>
      <c r="R5941" s="4">
        <f>IF(COUNT($M5941:$N5941)=0,"",IF(AND(IF($N5941&lt;&gt;"",$N5941,$M5941)&lt;=0,$O5941&lt;&gt;"可"),"警告",""))</f>
        <v/>
      </c>
      <c r="S5941" s="4">
        <f>IF(COUNT($M5941:$N5941)=0,0,IF(IF($N5941&lt;&gt;"",$N5941,$M5941)&gt;=スコアリング基準!$B$20,スコアリング基準!$C$20,IF(IF($N5941&lt;&gt;"",$N5941,$M5941)&gt;=スコアリング基準!$B$21,スコアリング基準!$C$21,IF(IF($N5941&lt;&gt;"",$N5941,$M5941)&gt;0,スコアリング基準!$C$22,0))))</f>
        <v/>
      </c>
      <c r="T5941" s="4">
        <f>IF($O5941="可",スコアリング基準!$C$23,0)</f>
        <v/>
      </c>
      <c r="U5941" s="4">
        <f>IF(OR(COUNT($K5941:$L5941)&lt;2,$K5941=0),0,IF(ABS($L5941)/$K5941&lt;=スコアリング基準!$B$24,スコアリング基準!$C$24,IF(ABS($L5941)/$K5941&lt;=スコアリング基準!$B$25,スコアリング基準!$C$25,IF(ABS($L5941)/$K5941&lt;=スコアリング基準!$B$26,スコアリング基準!$C$26,0))))</f>
        <v/>
      </c>
      <c r="V5941" s="4">
        <f>IF($P5941="なし",スコアリング基準!$C$27,0)</f>
        <v/>
      </c>
      <c r="W5941" s="4">
        <f>IF($F5941="",0,IF(ISNUMBER($F5941),IF($F5941&lt;=スコアリング基準!$B$28,スコアリング基準!$C$28,スコアリング基準!$C$29),0))</f>
        <v/>
      </c>
      <c r="X5941" s="4">
        <f>IFERROR(VLOOKUP($B5941,スコアリング基準!$A$36:$B$46,2,FALSE),0)</f>
        <v/>
      </c>
      <c r="Y5941" s="4">
        <f>SUM($S5941:$X5941)</f>
        <v/>
      </c>
      <c r="Z5941" s="4">
        <f>IF(COUNT($M5941:$N5941)=0,"データ無",IF($Y5941&gt;=スコアリング基準!$B$30,"S",IF($Y5941&gt;=スコアリング基準!$B$31,"A",IF($Y5941&gt;=スコアリング基準!$B$32,"B","C"))))</f>
        <v/>
      </c>
      <c r="AA5941">
        <f>IFERROR(INDEX(実績DB!$I$3:$I$104,MATCH($B5941&amp;$C5941,実績DB!$J$3:$J$104,0)),"")</f>
        <v/>
      </c>
    </row>
    <row r="5942">
      <c r="A5942" t="n">
        <v>5940</v>
      </c>
      <c r="B5942" t="inlineStr">
        <is>
          <t>九州</t>
        </is>
      </c>
      <c r="C5942" t="inlineStr">
        <is>
          <t>田迎変電所</t>
        </is>
      </c>
      <c r="E5942" t="n">
        <v>66</v>
      </c>
      <c r="F5942" t="n">
        <v>6</v>
      </c>
      <c r="G5942" s="3" t="n">
        <v>32.350463</v>
      </c>
      <c r="H5942" s="3" t="n">
        <v>131.012854</v>
      </c>
      <c r="I5942" t="inlineStr">
        <is>
          <t>Google Places(名称一致)</t>
        </is>
      </c>
      <c r="J5942" t="n">
        <v>1</v>
      </c>
      <c r="K5942" t="n">
        <v>1</v>
      </c>
      <c r="L5942" t="n">
        <v>-1</v>
      </c>
      <c r="M5942" t="n">
        <v>0</v>
      </c>
      <c r="N5942" t="n">
        <v>0</v>
      </c>
      <c r="O5942" t="inlineStr">
        <is>
          <t>不可 #4</t>
        </is>
      </c>
      <c r="P5942" t="inlineStr">
        <is>
          <t>有り</t>
        </is>
      </c>
      <c r="R5942" s="4">
        <f>IF(COUNT($M5942:$N5942)=0,"",IF(AND(IF($N5942&lt;&gt;"",$N5942,$M5942)&lt;=0,$O5942&lt;&gt;"可"),"警告",""))</f>
        <v/>
      </c>
      <c r="S5942" s="4">
        <f>IF(COUNT($M5942:$N5942)=0,0,IF(IF($N5942&lt;&gt;"",$N5942,$M5942)&gt;=スコアリング基準!$B$20,スコアリング基準!$C$20,IF(IF($N5942&lt;&gt;"",$N5942,$M5942)&gt;=スコアリング基準!$B$21,スコアリング基準!$C$21,IF(IF($N5942&lt;&gt;"",$N5942,$M5942)&gt;0,スコアリング基準!$C$22,0))))</f>
        <v/>
      </c>
      <c r="T5942" s="4">
        <f>IF($O5942="可",スコアリング基準!$C$23,0)</f>
        <v/>
      </c>
      <c r="U5942" s="4">
        <f>IF(OR(COUNT($K5942:$L5942)&lt;2,$K5942=0),0,IF(ABS($L5942)/$K5942&lt;=スコアリング基準!$B$24,スコアリング基準!$C$24,IF(ABS($L5942)/$K5942&lt;=スコアリング基準!$B$25,スコアリング基準!$C$25,IF(ABS($L5942)/$K5942&lt;=スコアリング基準!$B$26,スコアリング基準!$C$26,0))))</f>
        <v/>
      </c>
      <c r="V5942" s="4">
        <f>IF($P5942="なし",スコアリング基準!$C$27,0)</f>
        <v/>
      </c>
      <c r="W5942" s="4">
        <f>IF($F5942="",0,IF(ISNUMBER($F5942),IF($F5942&lt;=スコアリング基準!$B$28,スコアリング基準!$C$28,スコアリング基準!$C$29),0))</f>
        <v/>
      </c>
      <c r="X5942" s="4">
        <f>IFERROR(VLOOKUP($B5942,スコアリング基準!$A$36:$B$46,2,FALSE),0)</f>
        <v/>
      </c>
      <c r="Y5942" s="4">
        <f>SUM($S5942:$X5942)</f>
        <v/>
      </c>
      <c r="Z5942" s="4">
        <f>IF(COUNT($M5942:$N5942)=0,"データ無",IF($Y5942&gt;=スコアリング基準!$B$30,"S",IF($Y5942&gt;=スコアリング基準!$B$31,"A",IF($Y5942&gt;=スコアリング基準!$B$32,"B","C"))))</f>
        <v/>
      </c>
      <c r="AA5942">
        <f>IFERROR(INDEX(実績DB!$I$3:$I$104,MATCH($B5942&amp;$C5942,実績DB!$J$3:$J$104,0)),"")</f>
        <v/>
      </c>
    </row>
    <row r="5943">
      <c r="A5943" t="n">
        <v>5941</v>
      </c>
      <c r="B5943" t="inlineStr">
        <is>
          <t>九州</t>
        </is>
      </c>
      <c r="C5943" t="inlineStr">
        <is>
          <t>田野変電所</t>
        </is>
      </c>
      <c r="E5943" t="n">
        <v>66</v>
      </c>
      <c r="F5943" t="n">
        <v>6</v>
      </c>
      <c r="G5943" s="3" t="n">
        <v>31.82844</v>
      </c>
      <c r="H5943" s="3" t="n">
        <v>131.30636</v>
      </c>
      <c r="I5943" t="inlineStr">
        <is>
          <t>OSM実測(名称一致)</t>
        </is>
      </c>
      <c r="J5943" t="n">
        <v>38</v>
      </c>
      <c r="K5943" t="n">
        <v>38</v>
      </c>
      <c r="L5943" t="n">
        <v>-35</v>
      </c>
      <c r="M5943" t="n">
        <v>3</v>
      </c>
      <c r="N5943" t="n">
        <v>0</v>
      </c>
      <c r="O5943" t="inlineStr">
        <is>
          <t>不可 #4</t>
        </is>
      </c>
      <c r="P5943" t="inlineStr">
        <is>
          <t>有り</t>
        </is>
      </c>
      <c r="R5943" s="4">
        <f>IF(COUNT($M5943:$N5943)=0,"",IF(AND(IF($N5943&lt;&gt;"",$N5943,$M5943)&lt;=0,$O5943&lt;&gt;"可"),"警告",""))</f>
        <v/>
      </c>
      <c r="S5943" s="4">
        <f>IF(COUNT($M5943:$N5943)=0,0,IF(IF($N5943&lt;&gt;"",$N5943,$M5943)&gt;=スコアリング基準!$B$20,スコアリング基準!$C$20,IF(IF($N5943&lt;&gt;"",$N5943,$M5943)&gt;=スコアリング基準!$B$21,スコアリング基準!$C$21,IF(IF($N5943&lt;&gt;"",$N5943,$M5943)&gt;0,スコアリング基準!$C$22,0))))</f>
        <v/>
      </c>
      <c r="T5943" s="4">
        <f>IF($O5943="可",スコアリング基準!$C$23,0)</f>
        <v/>
      </c>
      <c r="U5943" s="4">
        <f>IF(OR(COUNT($K5943:$L5943)&lt;2,$K5943=0),0,IF(ABS($L5943)/$K5943&lt;=スコアリング基準!$B$24,スコアリング基準!$C$24,IF(ABS($L5943)/$K5943&lt;=スコアリング基準!$B$25,スコアリング基準!$C$25,IF(ABS($L5943)/$K5943&lt;=スコアリング基準!$B$26,スコアリング基準!$C$26,0))))</f>
        <v/>
      </c>
      <c r="V5943" s="4">
        <f>IF($P5943="なし",スコアリング基準!$C$27,0)</f>
        <v/>
      </c>
      <c r="W5943" s="4">
        <f>IF($F5943="",0,IF(ISNUMBER($F5943),IF($F5943&lt;=スコアリング基準!$B$28,スコアリング基準!$C$28,スコアリング基準!$C$29),0))</f>
        <v/>
      </c>
      <c r="X5943" s="4">
        <f>IFERROR(VLOOKUP($B5943,スコアリング基準!$A$36:$B$46,2,FALSE),0)</f>
        <v/>
      </c>
      <c r="Y5943" s="4">
        <f>SUM($S5943:$X5943)</f>
        <v/>
      </c>
      <c r="Z5943" s="4">
        <f>IF(COUNT($M5943:$N5943)=0,"データ無",IF($Y5943&gt;=スコアリング基準!$B$30,"S",IF($Y5943&gt;=スコアリング基準!$B$31,"A",IF($Y5943&gt;=スコアリング基準!$B$32,"B","C"))))</f>
        <v/>
      </c>
      <c r="AA5943">
        <f>IFERROR(INDEX(実績DB!$I$3:$I$104,MATCH($B5943&amp;$C5943,実績DB!$J$3:$J$104,0)),"")</f>
        <v/>
      </c>
    </row>
    <row r="5944">
      <c r="A5944" t="n">
        <v>5942</v>
      </c>
      <c r="B5944" t="inlineStr">
        <is>
          <t>九州</t>
        </is>
      </c>
      <c r="C5944" t="inlineStr">
        <is>
          <t>的石変電所</t>
        </is>
      </c>
      <c r="E5944" t="n">
        <v>66</v>
      </c>
      <c r="F5944" t="n">
        <v>6</v>
      </c>
      <c r="G5944" s="3" t="n">
        <v>32.926737</v>
      </c>
      <c r="H5944" s="3" t="n">
        <v>130.999581</v>
      </c>
      <c r="I5944" t="inlineStr">
        <is>
          <t>Google Places(名称一致)</t>
        </is>
      </c>
      <c r="J5944" t="n">
        <v>19</v>
      </c>
      <c r="K5944" t="n">
        <v>19</v>
      </c>
      <c r="L5944" t="n">
        <v>-15</v>
      </c>
      <c r="M5944" t="n">
        <v>4</v>
      </c>
      <c r="N5944" t="n">
        <v>0</v>
      </c>
      <c r="O5944" t="inlineStr">
        <is>
          <t>不可 #3</t>
        </is>
      </c>
      <c r="P5944" t="inlineStr">
        <is>
          <t>有り</t>
        </is>
      </c>
      <c r="R5944" s="4">
        <f>IF(COUNT($M5944:$N5944)=0,"",IF(AND(IF($N5944&lt;&gt;"",$N5944,$M5944)&lt;=0,$O5944&lt;&gt;"可"),"警告",""))</f>
        <v/>
      </c>
      <c r="S5944" s="4">
        <f>IF(COUNT($M5944:$N5944)=0,0,IF(IF($N5944&lt;&gt;"",$N5944,$M5944)&gt;=スコアリング基準!$B$20,スコアリング基準!$C$20,IF(IF($N5944&lt;&gt;"",$N5944,$M5944)&gt;=スコアリング基準!$B$21,スコアリング基準!$C$21,IF(IF($N5944&lt;&gt;"",$N5944,$M5944)&gt;0,スコアリング基準!$C$22,0))))</f>
        <v/>
      </c>
      <c r="T5944" s="4">
        <f>IF($O5944="可",スコアリング基準!$C$23,0)</f>
        <v/>
      </c>
      <c r="U5944" s="4">
        <f>IF(OR(COUNT($K5944:$L5944)&lt;2,$K5944=0),0,IF(ABS($L5944)/$K5944&lt;=スコアリング基準!$B$24,スコアリング基準!$C$24,IF(ABS($L5944)/$K5944&lt;=スコアリング基準!$B$25,スコアリング基準!$C$25,IF(ABS($L5944)/$K5944&lt;=スコアリング基準!$B$26,スコアリング基準!$C$26,0))))</f>
        <v/>
      </c>
      <c r="V5944" s="4">
        <f>IF($P5944="なし",スコアリング基準!$C$27,0)</f>
        <v/>
      </c>
      <c r="W5944" s="4">
        <f>IF($F5944="",0,IF(ISNUMBER($F5944),IF($F5944&lt;=スコアリング基準!$B$28,スコアリング基準!$C$28,スコアリング基準!$C$29),0))</f>
        <v/>
      </c>
      <c r="X5944" s="4">
        <f>IFERROR(VLOOKUP($B5944,スコアリング基準!$A$36:$B$46,2,FALSE),0)</f>
        <v/>
      </c>
      <c r="Y5944" s="4">
        <f>SUM($S5944:$X5944)</f>
        <v/>
      </c>
      <c r="Z5944" s="4">
        <f>IF(COUNT($M5944:$N5944)=0,"データ無",IF($Y5944&gt;=スコアリング基準!$B$30,"S",IF($Y5944&gt;=スコアリング基準!$B$31,"A",IF($Y5944&gt;=スコアリング基準!$B$32,"B","C"))))</f>
        <v/>
      </c>
      <c r="AA5944">
        <f>IFERROR(INDEX(実績DB!$I$3:$I$104,MATCH($B5944&amp;$C5944,実績DB!$J$3:$J$104,0)),"")</f>
        <v/>
      </c>
    </row>
    <row r="5945">
      <c r="A5945" t="n">
        <v>5943</v>
      </c>
      <c r="B5945" t="inlineStr">
        <is>
          <t>九州</t>
        </is>
      </c>
      <c r="C5945" t="inlineStr">
        <is>
          <t>相浦変電所</t>
        </is>
      </c>
      <c r="E5945" t="n">
        <v>66</v>
      </c>
      <c r="F5945" t="n">
        <v>6</v>
      </c>
      <c r="G5945" s="3" t="n">
        <v>33.203824</v>
      </c>
      <c r="H5945" s="3" t="n">
        <v>129.648389</v>
      </c>
      <c r="I5945" t="inlineStr">
        <is>
          <t>Google Places(名称一致)</t>
        </is>
      </c>
      <c r="J5945" t="n">
        <v>19</v>
      </c>
      <c r="K5945" t="n">
        <v>19</v>
      </c>
      <c r="L5945" t="n">
        <v>-3</v>
      </c>
      <c r="M5945" t="n">
        <v>16</v>
      </c>
      <c r="N5945" t="n">
        <v>0</v>
      </c>
      <c r="O5945" t="inlineStr">
        <is>
          <t>不可 #4</t>
        </is>
      </c>
      <c r="P5945" t="inlineStr">
        <is>
          <t>有り</t>
        </is>
      </c>
      <c r="R5945" s="4">
        <f>IF(COUNT($M5945:$N5945)=0,"",IF(AND(IF($N5945&lt;&gt;"",$N5945,$M5945)&lt;=0,$O5945&lt;&gt;"可"),"警告",""))</f>
        <v/>
      </c>
      <c r="S5945" s="4">
        <f>IF(COUNT($M5945:$N5945)=0,0,IF(IF($N5945&lt;&gt;"",$N5945,$M5945)&gt;=スコアリング基準!$B$20,スコアリング基準!$C$20,IF(IF($N5945&lt;&gt;"",$N5945,$M5945)&gt;=スコアリング基準!$B$21,スコアリング基準!$C$21,IF(IF($N5945&lt;&gt;"",$N5945,$M5945)&gt;0,スコアリング基準!$C$22,0))))</f>
        <v/>
      </c>
      <c r="T5945" s="4">
        <f>IF($O5945="可",スコアリング基準!$C$23,0)</f>
        <v/>
      </c>
      <c r="U5945" s="4">
        <f>IF(OR(COUNT($K5945:$L5945)&lt;2,$K5945=0),0,IF(ABS($L5945)/$K5945&lt;=スコアリング基準!$B$24,スコアリング基準!$C$24,IF(ABS($L5945)/$K5945&lt;=スコアリング基準!$B$25,スコアリング基準!$C$25,IF(ABS($L5945)/$K5945&lt;=スコアリング基準!$B$26,スコアリング基準!$C$26,0))))</f>
        <v/>
      </c>
      <c r="V5945" s="4">
        <f>IF($P5945="なし",スコアリング基準!$C$27,0)</f>
        <v/>
      </c>
      <c r="W5945" s="4">
        <f>IF($F5945="",0,IF(ISNUMBER($F5945),IF($F5945&lt;=スコアリング基準!$B$28,スコアリング基準!$C$28,スコアリング基準!$C$29),0))</f>
        <v/>
      </c>
      <c r="X5945" s="4">
        <f>IFERROR(VLOOKUP($B5945,スコアリング基準!$A$36:$B$46,2,FALSE),0)</f>
        <v/>
      </c>
      <c r="Y5945" s="4">
        <f>SUM($S5945:$X5945)</f>
        <v/>
      </c>
      <c r="Z5945" s="4">
        <f>IF(COUNT($M5945:$N5945)=0,"データ無",IF($Y5945&gt;=スコアリング基準!$B$30,"S",IF($Y5945&gt;=スコアリング基準!$B$31,"A",IF($Y5945&gt;=スコアリング基準!$B$32,"B","C"))))</f>
        <v/>
      </c>
      <c r="AA5945">
        <f>IFERROR(INDEX(実績DB!$I$3:$I$104,MATCH($B5945&amp;$C5945,実績DB!$J$3:$J$104,0)),"")</f>
        <v/>
      </c>
    </row>
    <row r="5946">
      <c r="A5946" t="n">
        <v>5944</v>
      </c>
      <c r="B5946" t="inlineStr">
        <is>
          <t>九州</t>
        </is>
      </c>
      <c r="C5946" t="inlineStr">
        <is>
          <t>矢上変電所</t>
        </is>
      </c>
      <c r="E5946" t="n">
        <v>66</v>
      </c>
      <c r="F5946" t="n">
        <v>6</v>
      </c>
      <c r="G5946" s="3" t="n">
        <v>32.772917</v>
      </c>
      <c r="H5946" s="3" t="n">
        <v>129.942446</v>
      </c>
      <c r="I5946" t="inlineStr">
        <is>
          <t>Google Places(名称一致)</t>
        </is>
      </c>
      <c r="J5946" t="n">
        <v>19</v>
      </c>
      <c r="K5946" t="n">
        <v>19</v>
      </c>
      <c r="L5946" t="n">
        <v>0</v>
      </c>
      <c r="M5946" t="n">
        <v>19</v>
      </c>
      <c r="N5946" t="n">
        <v>0</v>
      </c>
      <c r="O5946" t="inlineStr">
        <is>
          <t>不可 #4</t>
        </is>
      </c>
      <c r="P5946" t="inlineStr">
        <is>
          <t>有り</t>
        </is>
      </c>
      <c r="R5946" s="4">
        <f>IF(COUNT($M5946:$N5946)=0,"",IF(AND(IF($N5946&lt;&gt;"",$N5946,$M5946)&lt;=0,$O5946&lt;&gt;"可"),"警告",""))</f>
        <v/>
      </c>
      <c r="S5946" s="4">
        <f>IF(COUNT($M5946:$N5946)=0,0,IF(IF($N5946&lt;&gt;"",$N5946,$M5946)&gt;=スコアリング基準!$B$20,スコアリング基準!$C$20,IF(IF($N5946&lt;&gt;"",$N5946,$M5946)&gt;=スコアリング基準!$B$21,スコアリング基準!$C$21,IF(IF($N5946&lt;&gt;"",$N5946,$M5946)&gt;0,スコアリング基準!$C$22,0))))</f>
        <v/>
      </c>
      <c r="T5946" s="4">
        <f>IF($O5946="可",スコアリング基準!$C$23,0)</f>
        <v/>
      </c>
      <c r="U5946" s="4">
        <f>IF(OR(COUNT($K5946:$L5946)&lt;2,$K5946=0),0,IF(ABS($L5946)/$K5946&lt;=スコアリング基準!$B$24,スコアリング基準!$C$24,IF(ABS($L5946)/$K5946&lt;=スコアリング基準!$B$25,スコアリング基準!$C$25,IF(ABS($L5946)/$K5946&lt;=スコアリング基準!$B$26,スコアリング基準!$C$26,0))))</f>
        <v/>
      </c>
      <c r="V5946" s="4">
        <f>IF($P5946="なし",スコアリング基準!$C$27,0)</f>
        <v/>
      </c>
      <c r="W5946" s="4">
        <f>IF($F5946="",0,IF(ISNUMBER($F5946),IF($F5946&lt;=スコアリング基準!$B$28,スコアリング基準!$C$28,スコアリング基準!$C$29),0))</f>
        <v/>
      </c>
      <c r="X5946" s="4">
        <f>IFERROR(VLOOKUP($B5946,スコアリング基準!$A$36:$B$46,2,FALSE),0)</f>
        <v/>
      </c>
      <c r="Y5946" s="4">
        <f>SUM($S5946:$X5946)</f>
        <v/>
      </c>
      <c r="Z5946" s="4">
        <f>IF(COUNT($M5946:$N5946)=0,"データ無",IF($Y5946&gt;=スコアリング基準!$B$30,"S",IF($Y5946&gt;=スコアリング基準!$B$31,"A",IF($Y5946&gt;=スコアリング基準!$B$32,"B","C"))))</f>
        <v/>
      </c>
      <c r="AA5946">
        <f>IFERROR(INDEX(実績DB!$I$3:$I$104,MATCH($B5946&amp;$C5946,実績DB!$J$3:$J$104,0)),"")</f>
        <v/>
      </c>
    </row>
    <row r="5947">
      <c r="A5947" t="n">
        <v>5945</v>
      </c>
      <c r="B5947" t="inlineStr">
        <is>
          <t>九州</t>
        </is>
      </c>
      <c r="C5947" t="inlineStr">
        <is>
          <t>神田変電所</t>
        </is>
      </c>
      <c r="E5947" t="n">
        <v>66</v>
      </c>
      <c r="F5947" t="n">
        <v>6</v>
      </c>
      <c r="G5947" s="3" t="n"/>
      <c r="H5947" s="3" t="n"/>
      <c r="I5947" t="inlineStr">
        <is>
          <t>未取得</t>
        </is>
      </c>
      <c r="J5947" t="n">
        <v>28</v>
      </c>
      <c r="K5947" t="n">
        <v>28</v>
      </c>
      <c r="L5947" t="n">
        <v>-10</v>
      </c>
      <c r="M5947" t="n">
        <v>15</v>
      </c>
      <c r="N5947" t="n">
        <v>0</v>
      </c>
      <c r="O5947" t="inlineStr">
        <is>
          <t>不可 #4</t>
        </is>
      </c>
      <c r="P5947" t="inlineStr">
        <is>
          <t>有り</t>
        </is>
      </c>
      <c r="R5947" s="4">
        <f>IF(COUNT($M5947:$N5947)=0,"",IF(AND(IF($N5947&lt;&gt;"",$N5947,$M5947)&lt;=0,$O5947&lt;&gt;"可"),"警告",""))</f>
        <v/>
      </c>
      <c r="S5947" s="4">
        <f>IF(COUNT($M5947:$N5947)=0,0,IF(IF($N5947&lt;&gt;"",$N5947,$M5947)&gt;=スコアリング基準!$B$20,スコアリング基準!$C$20,IF(IF($N5947&lt;&gt;"",$N5947,$M5947)&gt;=スコアリング基準!$B$21,スコアリング基準!$C$21,IF(IF($N5947&lt;&gt;"",$N5947,$M5947)&gt;0,スコアリング基準!$C$22,0))))</f>
        <v/>
      </c>
      <c r="T5947" s="4">
        <f>IF($O5947="可",スコアリング基準!$C$23,0)</f>
        <v/>
      </c>
      <c r="U5947" s="4">
        <f>IF(OR(COUNT($K5947:$L5947)&lt;2,$K5947=0),0,IF(ABS($L5947)/$K5947&lt;=スコアリング基準!$B$24,スコアリング基準!$C$24,IF(ABS($L5947)/$K5947&lt;=スコアリング基準!$B$25,スコアリング基準!$C$25,IF(ABS($L5947)/$K5947&lt;=スコアリング基準!$B$26,スコアリング基準!$C$26,0))))</f>
        <v/>
      </c>
      <c r="V5947" s="4">
        <f>IF($P5947="なし",スコアリング基準!$C$27,0)</f>
        <v/>
      </c>
      <c r="W5947" s="4">
        <f>IF($F5947="",0,IF(ISNUMBER($F5947),IF($F5947&lt;=スコアリング基準!$B$28,スコアリング基準!$C$28,スコアリング基準!$C$29),0))</f>
        <v/>
      </c>
      <c r="X5947" s="4">
        <f>IFERROR(VLOOKUP($B5947,スコアリング基準!$A$36:$B$46,2,FALSE),0)</f>
        <v/>
      </c>
      <c r="Y5947" s="4">
        <f>SUM($S5947:$X5947)</f>
        <v/>
      </c>
      <c r="Z5947" s="4">
        <f>IF(COUNT($M5947:$N5947)=0,"データ無",IF($Y5947&gt;=スコアリング基準!$B$30,"S",IF($Y5947&gt;=スコアリング基準!$B$31,"A",IF($Y5947&gt;=スコアリング基準!$B$32,"B","C"))))</f>
        <v/>
      </c>
      <c r="AA5947">
        <f>IFERROR(INDEX(実績DB!$I$3:$I$104,MATCH($B5947&amp;$C5947,実績DB!$J$3:$J$104,0)),"")</f>
        <v/>
      </c>
    </row>
    <row r="5948">
      <c r="A5948" t="n">
        <v>5946</v>
      </c>
      <c r="B5948" t="inlineStr">
        <is>
          <t>九州</t>
        </is>
      </c>
      <c r="C5948" t="inlineStr">
        <is>
          <t>神辺変電所</t>
        </is>
      </c>
      <c r="E5948" t="n">
        <v>66</v>
      </c>
      <c r="F5948" t="n">
        <v>6</v>
      </c>
      <c r="G5948" s="3" t="n">
        <v>33.383543</v>
      </c>
      <c r="H5948" s="3" t="n">
        <v>130.509555</v>
      </c>
      <c r="I5948" t="inlineStr">
        <is>
          <t>Google Places(名称一致)</t>
        </is>
      </c>
      <c r="J5948" t="n">
        <v>57</v>
      </c>
      <c r="K5948" t="n">
        <v>57</v>
      </c>
      <c r="L5948" t="n">
        <v>-29</v>
      </c>
      <c r="M5948" t="n">
        <v>28</v>
      </c>
      <c r="N5948" t="n">
        <v>28</v>
      </c>
      <c r="O5948" t="inlineStr">
        <is>
          <t>不可 #4</t>
        </is>
      </c>
      <c r="P5948" t="inlineStr">
        <is>
          <t>なし</t>
        </is>
      </c>
      <c r="R5948" s="4">
        <f>IF(COUNT($M5948:$N5948)=0,"",IF(AND(IF($N5948&lt;&gt;"",$N5948,$M5948)&lt;=0,$O5948&lt;&gt;"可"),"警告",""))</f>
        <v/>
      </c>
      <c r="S5948" s="4">
        <f>IF(COUNT($M5948:$N5948)=0,0,IF(IF($N5948&lt;&gt;"",$N5948,$M5948)&gt;=スコアリング基準!$B$20,スコアリング基準!$C$20,IF(IF($N5948&lt;&gt;"",$N5948,$M5948)&gt;=スコアリング基準!$B$21,スコアリング基準!$C$21,IF(IF($N5948&lt;&gt;"",$N5948,$M5948)&gt;0,スコアリング基準!$C$22,0))))</f>
        <v/>
      </c>
      <c r="T5948" s="4">
        <f>IF($O5948="可",スコアリング基準!$C$23,0)</f>
        <v/>
      </c>
      <c r="U5948" s="4">
        <f>IF(OR(COUNT($K5948:$L5948)&lt;2,$K5948=0),0,IF(ABS($L5948)/$K5948&lt;=スコアリング基準!$B$24,スコアリング基準!$C$24,IF(ABS($L5948)/$K5948&lt;=スコアリング基準!$B$25,スコアリング基準!$C$25,IF(ABS($L5948)/$K5948&lt;=スコアリング基準!$B$26,スコアリング基準!$C$26,0))))</f>
        <v/>
      </c>
      <c r="V5948" s="4">
        <f>IF($P5948="なし",スコアリング基準!$C$27,0)</f>
        <v/>
      </c>
      <c r="W5948" s="4">
        <f>IF($F5948="",0,IF(ISNUMBER($F5948),IF($F5948&lt;=スコアリング基準!$B$28,スコアリング基準!$C$28,スコアリング基準!$C$29),0))</f>
        <v/>
      </c>
      <c r="X5948" s="4">
        <f>IFERROR(VLOOKUP($B5948,スコアリング基準!$A$36:$B$46,2,FALSE),0)</f>
        <v/>
      </c>
      <c r="Y5948" s="4">
        <f>SUM($S5948:$X5948)</f>
        <v/>
      </c>
      <c r="Z5948" s="4">
        <f>IF(COUNT($M5948:$N5948)=0,"データ無",IF($Y5948&gt;=スコアリング基準!$B$30,"S",IF($Y5948&gt;=スコアリング基準!$B$31,"A",IF($Y5948&gt;=スコアリング基準!$B$32,"B","C"))))</f>
        <v/>
      </c>
      <c r="AA5948">
        <f>IFERROR(INDEX(実績DB!$I$3:$I$104,MATCH($B5948&amp;$C5948,実績DB!$J$3:$J$104,0)),"")</f>
        <v/>
      </c>
    </row>
    <row r="5949">
      <c r="A5949" t="n">
        <v>5947</v>
      </c>
      <c r="B5949" t="inlineStr">
        <is>
          <t>九州</t>
        </is>
      </c>
      <c r="C5949" t="inlineStr">
        <is>
          <t>神野変電所</t>
        </is>
      </c>
      <c r="E5949" t="n">
        <v>66</v>
      </c>
      <c r="F5949" t="n">
        <v>6</v>
      </c>
      <c r="G5949" s="3" t="n"/>
      <c r="H5949" s="3" t="n"/>
      <c r="I5949" t="inlineStr">
        <is>
          <t>未取得</t>
        </is>
      </c>
      <c r="J5949" t="n">
        <v>57</v>
      </c>
      <c r="K5949" t="n">
        <v>57</v>
      </c>
      <c r="L5949" t="n">
        <v>-29</v>
      </c>
      <c r="M5949" t="n">
        <v>28</v>
      </c>
      <c r="N5949" t="n">
        <v>0</v>
      </c>
      <c r="O5949" t="inlineStr">
        <is>
          <t>不可 #4</t>
        </is>
      </c>
      <c r="P5949" t="inlineStr">
        <is>
          <t>有り</t>
        </is>
      </c>
      <c r="R5949" s="4">
        <f>IF(COUNT($M5949:$N5949)=0,"",IF(AND(IF($N5949&lt;&gt;"",$N5949,$M5949)&lt;=0,$O5949&lt;&gt;"可"),"警告",""))</f>
        <v/>
      </c>
      <c r="S5949" s="4">
        <f>IF(COUNT($M5949:$N5949)=0,0,IF(IF($N5949&lt;&gt;"",$N5949,$M5949)&gt;=スコアリング基準!$B$20,スコアリング基準!$C$20,IF(IF($N5949&lt;&gt;"",$N5949,$M5949)&gt;=スコアリング基準!$B$21,スコアリング基準!$C$21,IF(IF($N5949&lt;&gt;"",$N5949,$M5949)&gt;0,スコアリング基準!$C$22,0))))</f>
        <v/>
      </c>
      <c r="T5949" s="4">
        <f>IF($O5949="可",スコアリング基準!$C$23,0)</f>
        <v/>
      </c>
      <c r="U5949" s="4">
        <f>IF(OR(COUNT($K5949:$L5949)&lt;2,$K5949=0),0,IF(ABS($L5949)/$K5949&lt;=スコアリング基準!$B$24,スコアリング基準!$C$24,IF(ABS($L5949)/$K5949&lt;=スコアリング基準!$B$25,スコアリング基準!$C$25,IF(ABS($L5949)/$K5949&lt;=スコアリング基準!$B$26,スコアリング基準!$C$26,0))))</f>
        <v/>
      </c>
      <c r="V5949" s="4">
        <f>IF($P5949="なし",スコアリング基準!$C$27,0)</f>
        <v/>
      </c>
      <c r="W5949" s="4">
        <f>IF($F5949="",0,IF(ISNUMBER($F5949),IF($F5949&lt;=スコアリング基準!$B$28,スコアリング基準!$C$28,スコアリング基準!$C$29),0))</f>
        <v/>
      </c>
      <c r="X5949" s="4">
        <f>IFERROR(VLOOKUP($B5949,スコアリング基準!$A$36:$B$46,2,FALSE),0)</f>
        <v/>
      </c>
      <c r="Y5949" s="4">
        <f>SUM($S5949:$X5949)</f>
        <v/>
      </c>
      <c r="Z5949" s="4">
        <f>IF(COUNT($M5949:$N5949)=0,"データ無",IF($Y5949&gt;=スコアリング基準!$B$30,"S",IF($Y5949&gt;=スコアリング基準!$B$31,"A",IF($Y5949&gt;=スコアリング基準!$B$32,"B","C"))))</f>
        <v/>
      </c>
      <c r="AA5949">
        <f>IFERROR(INDEX(実績DB!$I$3:$I$104,MATCH($B5949&amp;$C5949,実績DB!$J$3:$J$104,0)),"")</f>
        <v/>
      </c>
    </row>
    <row r="5950">
      <c r="A5950" t="n">
        <v>5948</v>
      </c>
      <c r="B5950" t="inlineStr">
        <is>
          <t>九州</t>
        </is>
      </c>
      <c r="C5950" t="inlineStr">
        <is>
          <t>福島変電所</t>
        </is>
      </c>
      <c r="E5950" t="n">
        <v>66</v>
      </c>
      <c r="F5950" t="n">
        <v>6</v>
      </c>
      <c r="G5950" s="3" t="n">
        <v>31.46845</v>
      </c>
      <c r="H5950" s="3" t="n">
        <v>131.22867</v>
      </c>
      <c r="I5950" t="inlineStr">
        <is>
          <t>OSM実測(名称一致)</t>
        </is>
      </c>
      <c r="J5950" t="n">
        <v>33</v>
      </c>
      <c r="K5950" t="n">
        <v>33</v>
      </c>
      <c r="L5950" t="n">
        <v>-33</v>
      </c>
      <c r="M5950" t="n">
        <v>0</v>
      </c>
      <c r="N5950" t="n">
        <v>0</v>
      </c>
      <c r="O5950" t="inlineStr">
        <is>
          <t>不可 #4</t>
        </is>
      </c>
      <c r="P5950" t="inlineStr">
        <is>
          <t>有り</t>
        </is>
      </c>
      <c r="R5950" s="4">
        <f>IF(COUNT($M5950:$N5950)=0,"",IF(AND(IF($N5950&lt;&gt;"",$N5950,$M5950)&lt;=0,$O5950&lt;&gt;"可"),"警告",""))</f>
        <v/>
      </c>
      <c r="S5950" s="4">
        <f>IF(COUNT($M5950:$N5950)=0,0,IF(IF($N5950&lt;&gt;"",$N5950,$M5950)&gt;=スコアリング基準!$B$20,スコアリング基準!$C$20,IF(IF($N5950&lt;&gt;"",$N5950,$M5950)&gt;=スコアリング基準!$B$21,スコアリング基準!$C$21,IF(IF($N5950&lt;&gt;"",$N5950,$M5950)&gt;0,スコアリング基準!$C$22,0))))</f>
        <v/>
      </c>
      <c r="T5950" s="4">
        <f>IF($O5950="可",スコアリング基準!$C$23,0)</f>
        <v/>
      </c>
      <c r="U5950" s="4">
        <f>IF(OR(COUNT($K5950:$L5950)&lt;2,$K5950=0),0,IF(ABS($L5950)/$K5950&lt;=スコアリング基準!$B$24,スコアリング基準!$C$24,IF(ABS($L5950)/$K5950&lt;=スコアリング基準!$B$25,スコアリング基準!$C$25,IF(ABS($L5950)/$K5950&lt;=スコアリング基準!$B$26,スコアリング基準!$C$26,0))))</f>
        <v/>
      </c>
      <c r="V5950" s="4">
        <f>IF($P5950="なし",スコアリング基準!$C$27,0)</f>
        <v/>
      </c>
      <c r="W5950" s="4">
        <f>IF($F5950="",0,IF(ISNUMBER($F5950),IF($F5950&lt;=スコアリング基準!$B$28,スコアリング基準!$C$28,スコアリング基準!$C$29),0))</f>
        <v/>
      </c>
      <c r="X5950" s="4">
        <f>IFERROR(VLOOKUP($B5950,スコアリング基準!$A$36:$B$46,2,FALSE),0)</f>
        <v/>
      </c>
      <c r="Y5950" s="4">
        <f>SUM($S5950:$X5950)</f>
        <v/>
      </c>
      <c r="Z5950" s="4">
        <f>IF(COUNT($M5950:$N5950)=0,"データ無",IF($Y5950&gt;=スコアリング基準!$B$30,"S",IF($Y5950&gt;=スコアリング基準!$B$31,"A",IF($Y5950&gt;=スコアリング基準!$B$32,"B","C"))))</f>
        <v/>
      </c>
      <c r="AA5950">
        <f>IFERROR(INDEX(実績DB!$I$3:$I$104,MATCH($B5950&amp;$C5950,実績DB!$J$3:$J$104,0)),"")</f>
        <v/>
      </c>
    </row>
    <row r="5951">
      <c r="A5951" t="n">
        <v>5949</v>
      </c>
      <c r="B5951" t="inlineStr">
        <is>
          <t>九州</t>
        </is>
      </c>
      <c r="C5951" t="inlineStr">
        <is>
          <t>種子島第一変電所</t>
        </is>
      </c>
      <c r="E5951" t="n">
        <v>66</v>
      </c>
      <c r="F5951" t="n">
        <v>6</v>
      </c>
      <c r="G5951" s="3" t="n"/>
      <c r="H5951" s="3" t="n"/>
      <c r="I5951" t="inlineStr">
        <is>
          <t>未取得</t>
        </is>
      </c>
      <c r="J5951" t="n">
        <v>28</v>
      </c>
      <c r="K5951" t="n">
        <v>28</v>
      </c>
      <c r="L5951" t="n">
        <v>-14</v>
      </c>
      <c r="M5951" t="n">
        <v>14</v>
      </c>
      <c r="N5951" t="n">
        <v>14</v>
      </c>
      <c r="O5951" t="inlineStr">
        <is>
          <t>不可 #4</t>
        </is>
      </c>
      <c r="P5951" t="inlineStr">
        <is>
          <t>なし</t>
        </is>
      </c>
      <c r="R5951" s="4">
        <f>IF(COUNT($M5951:$N5951)=0,"",IF(AND(IF($N5951&lt;&gt;"",$N5951,$M5951)&lt;=0,$O5951&lt;&gt;"可"),"警告",""))</f>
        <v/>
      </c>
      <c r="S5951" s="4">
        <f>IF(COUNT($M5951:$N5951)=0,0,IF(IF($N5951&lt;&gt;"",$N5951,$M5951)&gt;=スコアリング基準!$B$20,スコアリング基準!$C$20,IF(IF($N5951&lt;&gt;"",$N5951,$M5951)&gt;=スコアリング基準!$B$21,スコアリング基準!$C$21,IF(IF($N5951&lt;&gt;"",$N5951,$M5951)&gt;0,スコアリング基準!$C$22,0))))</f>
        <v/>
      </c>
      <c r="T5951" s="4">
        <f>IF($O5951="可",スコアリング基準!$C$23,0)</f>
        <v/>
      </c>
      <c r="U5951" s="4">
        <f>IF(OR(COUNT($K5951:$L5951)&lt;2,$K5951=0),0,IF(ABS($L5951)/$K5951&lt;=スコアリング基準!$B$24,スコアリング基準!$C$24,IF(ABS($L5951)/$K5951&lt;=スコアリング基準!$B$25,スコアリング基準!$C$25,IF(ABS($L5951)/$K5951&lt;=スコアリング基準!$B$26,スコアリング基準!$C$26,0))))</f>
        <v/>
      </c>
      <c r="V5951" s="4">
        <f>IF($P5951="なし",スコアリング基準!$C$27,0)</f>
        <v/>
      </c>
      <c r="W5951" s="4">
        <f>IF($F5951="",0,IF(ISNUMBER($F5951),IF($F5951&lt;=スコアリング基準!$B$28,スコアリング基準!$C$28,スコアリング基準!$C$29),0))</f>
        <v/>
      </c>
      <c r="X5951" s="4">
        <f>IFERROR(VLOOKUP($B5951,スコアリング基準!$A$36:$B$46,2,FALSE),0)</f>
        <v/>
      </c>
      <c r="Y5951" s="4">
        <f>SUM($S5951:$X5951)</f>
        <v/>
      </c>
      <c r="Z5951" s="4">
        <f>IF(COUNT($M5951:$N5951)=0,"データ無",IF($Y5951&gt;=スコアリング基準!$B$30,"S",IF($Y5951&gt;=スコアリング基準!$B$31,"A",IF($Y5951&gt;=スコアリング基準!$B$32,"B","C"))))</f>
        <v/>
      </c>
      <c r="AA5951">
        <f>IFERROR(INDEX(実績DB!$I$3:$I$104,MATCH($B5951&amp;$C5951,実績DB!$J$3:$J$104,0)),"")</f>
        <v/>
      </c>
    </row>
    <row r="5952">
      <c r="A5952" t="n">
        <v>5950</v>
      </c>
      <c r="B5952" t="inlineStr">
        <is>
          <t>九州</t>
        </is>
      </c>
      <c r="C5952" t="inlineStr">
        <is>
          <t>立花変電所</t>
        </is>
      </c>
      <c r="E5952" t="n">
        <v>66</v>
      </c>
      <c r="F5952" t="n">
        <v>6</v>
      </c>
      <c r="G5952" s="3" t="n">
        <v>33.259966</v>
      </c>
      <c r="H5952" s="3" t="n">
        <v>129.881837</v>
      </c>
      <c r="I5952" t="inlineStr">
        <is>
          <t>Google Places(名称一致)</t>
        </is>
      </c>
      <c r="J5952" t="n">
        <v>19</v>
      </c>
      <c r="K5952" t="n">
        <v>19</v>
      </c>
      <c r="L5952" t="n">
        <v>-1</v>
      </c>
      <c r="M5952" t="n">
        <v>18</v>
      </c>
      <c r="N5952" t="n">
        <v>0</v>
      </c>
      <c r="O5952" t="inlineStr">
        <is>
          <t>不可 #4</t>
        </is>
      </c>
      <c r="P5952" t="inlineStr">
        <is>
          <t>有り</t>
        </is>
      </c>
      <c r="R5952" s="4">
        <f>IF(COUNT($M5952:$N5952)=0,"",IF(AND(IF($N5952&lt;&gt;"",$N5952,$M5952)&lt;=0,$O5952&lt;&gt;"可"),"警告",""))</f>
        <v/>
      </c>
      <c r="S5952" s="4">
        <f>IF(COUNT($M5952:$N5952)=0,0,IF(IF($N5952&lt;&gt;"",$N5952,$M5952)&gt;=スコアリング基準!$B$20,スコアリング基準!$C$20,IF(IF($N5952&lt;&gt;"",$N5952,$M5952)&gt;=スコアリング基準!$B$21,スコアリング基準!$C$21,IF(IF($N5952&lt;&gt;"",$N5952,$M5952)&gt;0,スコアリング基準!$C$22,0))))</f>
        <v/>
      </c>
      <c r="T5952" s="4">
        <f>IF($O5952="可",スコアリング基準!$C$23,0)</f>
        <v/>
      </c>
      <c r="U5952" s="4">
        <f>IF(OR(COUNT($K5952:$L5952)&lt;2,$K5952=0),0,IF(ABS($L5952)/$K5952&lt;=スコアリング基準!$B$24,スコアリング基準!$C$24,IF(ABS($L5952)/$K5952&lt;=スコアリング基準!$B$25,スコアリング基準!$C$25,IF(ABS($L5952)/$K5952&lt;=スコアリング基準!$B$26,スコアリング基準!$C$26,0))))</f>
        <v/>
      </c>
      <c r="V5952" s="4">
        <f>IF($P5952="なし",スコアリング基準!$C$27,0)</f>
        <v/>
      </c>
      <c r="W5952" s="4">
        <f>IF($F5952="",0,IF(ISNUMBER($F5952),IF($F5952&lt;=スコアリング基準!$B$28,スコアリング基準!$C$28,スコアリング基準!$C$29),0))</f>
        <v/>
      </c>
      <c r="X5952" s="4">
        <f>IFERROR(VLOOKUP($B5952,スコアリング基準!$A$36:$B$46,2,FALSE),0)</f>
        <v/>
      </c>
      <c r="Y5952" s="4">
        <f>SUM($S5952:$X5952)</f>
        <v/>
      </c>
      <c r="Z5952" s="4">
        <f>IF(COUNT($M5952:$N5952)=0,"データ無",IF($Y5952&gt;=スコアリング基準!$B$30,"S",IF($Y5952&gt;=スコアリング基準!$B$31,"A",IF($Y5952&gt;=スコアリング基準!$B$32,"B","C"))))</f>
        <v/>
      </c>
      <c r="AA5952">
        <f>IFERROR(INDEX(実績DB!$I$3:$I$104,MATCH($B5952&amp;$C5952,実績DB!$J$3:$J$104,0)),"")</f>
        <v/>
      </c>
    </row>
    <row r="5953">
      <c r="A5953" t="n">
        <v>5951</v>
      </c>
      <c r="B5953" t="inlineStr">
        <is>
          <t>九州</t>
        </is>
      </c>
      <c r="C5953" t="inlineStr">
        <is>
          <t>竜郷変電所</t>
        </is>
      </c>
      <c r="E5953" t="n">
        <v>66</v>
      </c>
      <c r="F5953" t="n">
        <v>6</v>
      </c>
      <c r="G5953" s="3" t="n"/>
      <c r="H5953" s="3" t="n"/>
      <c r="I5953" t="inlineStr">
        <is>
          <t>未取得</t>
        </is>
      </c>
      <c r="J5953" t="n">
        <v>9</v>
      </c>
      <c r="K5953" t="n">
        <v>9</v>
      </c>
      <c r="L5953" t="n">
        <v>0</v>
      </c>
      <c r="M5953" t="n">
        <v>9</v>
      </c>
      <c r="N5953" t="n">
        <v>9</v>
      </c>
      <c r="O5953" t="inlineStr">
        <is>
          <t>不可 #3</t>
        </is>
      </c>
      <c r="P5953" t="inlineStr">
        <is>
          <t>なし</t>
        </is>
      </c>
      <c r="R5953" s="4">
        <f>IF(COUNT($M5953:$N5953)=0,"",IF(AND(IF($N5953&lt;&gt;"",$N5953,$M5953)&lt;=0,$O5953&lt;&gt;"可"),"警告",""))</f>
        <v/>
      </c>
      <c r="S5953" s="4">
        <f>IF(COUNT($M5953:$N5953)=0,0,IF(IF($N5953&lt;&gt;"",$N5953,$M5953)&gt;=スコアリング基準!$B$20,スコアリング基準!$C$20,IF(IF($N5953&lt;&gt;"",$N5953,$M5953)&gt;=スコアリング基準!$B$21,スコアリング基準!$C$21,IF(IF($N5953&lt;&gt;"",$N5953,$M5953)&gt;0,スコアリング基準!$C$22,0))))</f>
        <v/>
      </c>
      <c r="T5953" s="4">
        <f>IF($O5953="可",スコアリング基準!$C$23,0)</f>
        <v/>
      </c>
      <c r="U5953" s="4">
        <f>IF(OR(COUNT($K5953:$L5953)&lt;2,$K5953=0),0,IF(ABS($L5953)/$K5953&lt;=スコアリング基準!$B$24,スコアリング基準!$C$24,IF(ABS($L5953)/$K5953&lt;=スコアリング基準!$B$25,スコアリング基準!$C$25,IF(ABS($L5953)/$K5953&lt;=スコアリング基準!$B$26,スコアリング基準!$C$26,0))))</f>
        <v/>
      </c>
      <c r="V5953" s="4">
        <f>IF($P5953="なし",スコアリング基準!$C$27,0)</f>
        <v/>
      </c>
      <c r="W5953" s="4">
        <f>IF($F5953="",0,IF(ISNUMBER($F5953),IF($F5953&lt;=スコアリング基準!$B$28,スコアリング基準!$C$28,スコアリング基準!$C$29),0))</f>
        <v/>
      </c>
      <c r="X5953" s="4">
        <f>IFERROR(VLOOKUP($B5953,スコアリング基準!$A$36:$B$46,2,FALSE),0)</f>
        <v/>
      </c>
      <c r="Y5953" s="4">
        <f>SUM($S5953:$X5953)</f>
        <v/>
      </c>
      <c r="Z5953" s="4">
        <f>IF(COUNT($M5953:$N5953)=0,"データ無",IF($Y5953&gt;=スコアリング基準!$B$30,"S",IF($Y5953&gt;=スコアリング基準!$B$31,"A",IF($Y5953&gt;=スコアリング基準!$B$32,"B","C"))))</f>
        <v/>
      </c>
      <c r="AA5953">
        <f>IFERROR(INDEX(実績DB!$I$3:$I$104,MATCH($B5953&amp;$C5953,実績DB!$J$3:$J$104,0)),"")</f>
        <v/>
      </c>
    </row>
    <row r="5954">
      <c r="A5954" t="n">
        <v>5952</v>
      </c>
      <c r="B5954" t="inlineStr">
        <is>
          <t>九州</t>
        </is>
      </c>
      <c r="C5954" t="inlineStr">
        <is>
          <t>竹田津変電所</t>
        </is>
      </c>
      <c r="E5954" t="n">
        <v>66</v>
      </c>
      <c r="F5954" t="n">
        <v>6</v>
      </c>
      <c r="G5954" s="3" t="n">
        <v>33.669905</v>
      </c>
      <c r="H5954" s="3" t="n">
        <v>131.558847</v>
      </c>
      <c r="I5954" t="inlineStr">
        <is>
          <t>Google Places(名称一致)</t>
        </is>
      </c>
      <c r="J5954" t="n">
        <v>19</v>
      </c>
      <c r="K5954" t="n">
        <v>19</v>
      </c>
      <c r="L5954" t="n">
        <v>-16</v>
      </c>
      <c r="M5954" t="n">
        <v>2</v>
      </c>
      <c r="N5954" t="n">
        <v>0</v>
      </c>
      <c r="O5954" t="inlineStr">
        <is>
          <t>不可 #4</t>
        </is>
      </c>
      <c r="P5954" t="inlineStr">
        <is>
          <t>有り</t>
        </is>
      </c>
      <c r="R5954" s="4">
        <f>IF(COUNT($M5954:$N5954)=0,"",IF(AND(IF($N5954&lt;&gt;"",$N5954,$M5954)&lt;=0,$O5954&lt;&gt;"可"),"警告",""))</f>
        <v/>
      </c>
      <c r="S5954" s="4">
        <f>IF(COUNT($M5954:$N5954)=0,0,IF(IF($N5954&lt;&gt;"",$N5954,$M5954)&gt;=スコアリング基準!$B$20,スコアリング基準!$C$20,IF(IF($N5954&lt;&gt;"",$N5954,$M5954)&gt;=スコアリング基準!$B$21,スコアリング基準!$C$21,IF(IF($N5954&lt;&gt;"",$N5954,$M5954)&gt;0,スコアリング基準!$C$22,0))))</f>
        <v/>
      </c>
      <c r="T5954" s="4">
        <f>IF($O5954="可",スコアリング基準!$C$23,0)</f>
        <v/>
      </c>
      <c r="U5954" s="4">
        <f>IF(OR(COUNT($K5954:$L5954)&lt;2,$K5954=0),0,IF(ABS($L5954)/$K5954&lt;=スコアリング基準!$B$24,スコアリング基準!$C$24,IF(ABS($L5954)/$K5954&lt;=スコアリング基準!$B$25,スコアリング基準!$C$25,IF(ABS($L5954)/$K5954&lt;=スコアリング基準!$B$26,スコアリング基準!$C$26,0))))</f>
        <v/>
      </c>
      <c r="V5954" s="4">
        <f>IF($P5954="なし",スコアリング基準!$C$27,0)</f>
        <v/>
      </c>
      <c r="W5954" s="4">
        <f>IF($F5954="",0,IF(ISNUMBER($F5954),IF($F5954&lt;=スコアリング基準!$B$28,スコアリング基準!$C$28,スコアリング基準!$C$29),0))</f>
        <v/>
      </c>
      <c r="X5954" s="4">
        <f>IFERROR(VLOOKUP($B5954,スコアリング基準!$A$36:$B$46,2,FALSE),0)</f>
        <v/>
      </c>
      <c r="Y5954" s="4">
        <f>SUM($S5954:$X5954)</f>
        <v/>
      </c>
      <c r="Z5954" s="4">
        <f>IF(COUNT($M5954:$N5954)=0,"データ無",IF($Y5954&gt;=スコアリング基準!$B$30,"S",IF($Y5954&gt;=スコアリング基準!$B$31,"A",IF($Y5954&gt;=スコアリング基準!$B$32,"B","C"))))</f>
        <v/>
      </c>
      <c r="AA5954">
        <f>IFERROR(INDEX(実績DB!$I$3:$I$104,MATCH($B5954&amp;$C5954,実績DB!$J$3:$J$104,0)),"")</f>
        <v/>
      </c>
    </row>
    <row r="5955">
      <c r="A5955" t="n">
        <v>5953</v>
      </c>
      <c r="B5955" t="inlineStr">
        <is>
          <t>九州</t>
        </is>
      </c>
      <c r="C5955" t="inlineStr">
        <is>
          <t>笠之原変電所</t>
        </is>
      </c>
      <c r="E5955" t="n">
        <v>66</v>
      </c>
      <c r="F5955" t="n">
        <v>6</v>
      </c>
      <c r="G5955" s="3" t="n">
        <v>31.395302</v>
      </c>
      <c r="H5955" s="3" t="n">
        <v>130.887562</v>
      </c>
      <c r="I5955" t="inlineStr">
        <is>
          <t>Google Places(名称一致)</t>
        </is>
      </c>
      <c r="J5955" t="n">
        <v>57</v>
      </c>
      <c r="K5955" t="n">
        <v>57</v>
      </c>
      <c r="L5955" t="n">
        <v>-57</v>
      </c>
      <c r="M5955" t="n">
        <v>0</v>
      </c>
      <c r="N5955" t="n">
        <v>0</v>
      </c>
      <c r="O5955" t="inlineStr">
        <is>
          <t>不可 #4</t>
        </is>
      </c>
      <c r="P5955" t="inlineStr">
        <is>
          <t>有り</t>
        </is>
      </c>
      <c r="R5955" s="4">
        <f>IF(COUNT($M5955:$N5955)=0,"",IF(AND(IF($N5955&lt;&gt;"",$N5955,$M5955)&lt;=0,$O5955&lt;&gt;"可"),"警告",""))</f>
        <v/>
      </c>
      <c r="S5955" s="4">
        <f>IF(COUNT($M5955:$N5955)=0,0,IF(IF($N5955&lt;&gt;"",$N5955,$M5955)&gt;=スコアリング基準!$B$20,スコアリング基準!$C$20,IF(IF($N5955&lt;&gt;"",$N5955,$M5955)&gt;=スコアリング基準!$B$21,スコアリング基準!$C$21,IF(IF($N5955&lt;&gt;"",$N5955,$M5955)&gt;0,スコアリング基準!$C$22,0))))</f>
        <v/>
      </c>
      <c r="T5955" s="4">
        <f>IF($O5955="可",スコアリング基準!$C$23,0)</f>
        <v/>
      </c>
      <c r="U5955" s="4">
        <f>IF(OR(COUNT($K5955:$L5955)&lt;2,$K5955=0),0,IF(ABS($L5955)/$K5955&lt;=スコアリング基準!$B$24,スコアリング基準!$C$24,IF(ABS($L5955)/$K5955&lt;=スコアリング基準!$B$25,スコアリング基準!$C$25,IF(ABS($L5955)/$K5955&lt;=スコアリング基準!$B$26,スコアリング基準!$C$26,0))))</f>
        <v/>
      </c>
      <c r="V5955" s="4">
        <f>IF($P5955="なし",スコアリング基準!$C$27,0)</f>
        <v/>
      </c>
      <c r="W5955" s="4">
        <f>IF($F5955="",0,IF(ISNUMBER($F5955),IF($F5955&lt;=スコアリング基準!$B$28,スコアリング基準!$C$28,スコアリング基準!$C$29),0))</f>
        <v/>
      </c>
      <c r="X5955" s="4">
        <f>IFERROR(VLOOKUP($B5955,スコアリング基準!$A$36:$B$46,2,FALSE),0)</f>
        <v/>
      </c>
      <c r="Y5955" s="4">
        <f>SUM($S5955:$X5955)</f>
        <v/>
      </c>
      <c r="Z5955" s="4">
        <f>IF(COUNT($M5955:$N5955)=0,"データ無",IF($Y5955&gt;=スコアリング基準!$B$30,"S",IF($Y5955&gt;=スコアリング基準!$B$31,"A",IF($Y5955&gt;=スコアリング基準!$B$32,"B","C"))))</f>
        <v/>
      </c>
      <c r="AA5955">
        <f>IFERROR(INDEX(実績DB!$I$3:$I$104,MATCH($B5955&amp;$C5955,実績DB!$J$3:$J$104,0)),"")</f>
        <v/>
      </c>
    </row>
    <row r="5956">
      <c r="A5956" t="n">
        <v>5954</v>
      </c>
      <c r="B5956" t="inlineStr">
        <is>
          <t>九州</t>
        </is>
      </c>
      <c r="C5956" t="inlineStr">
        <is>
          <t>箱崎浜変電所</t>
        </is>
      </c>
      <c r="E5956" t="n">
        <v>66</v>
      </c>
      <c r="F5956" t="n">
        <v>6</v>
      </c>
      <c r="G5956" s="3" t="n">
        <v>33.62902</v>
      </c>
      <c r="H5956" s="3" t="n">
        <v>130.414</v>
      </c>
      <c r="I5956" t="inlineStr">
        <is>
          <t>OSM実測(名称一致)</t>
        </is>
      </c>
      <c r="J5956" t="n">
        <v>47</v>
      </c>
      <c r="K5956" t="n">
        <v>47</v>
      </c>
      <c r="L5956" t="n">
        <v>-28</v>
      </c>
      <c r="M5956" t="n">
        <v>19</v>
      </c>
      <c r="N5956" t="n">
        <v>19</v>
      </c>
      <c r="O5956" t="inlineStr">
        <is>
          <t>不可 #4</t>
        </is>
      </c>
      <c r="P5956" t="inlineStr">
        <is>
          <t>なし</t>
        </is>
      </c>
      <c r="R5956" s="4">
        <f>IF(COUNT($M5956:$N5956)=0,"",IF(AND(IF($N5956&lt;&gt;"",$N5956,$M5956)&lt;=0,$O5956&lt;&gt;"可"),"警告",""))</f>
        <v/>
      </c>
      <c r="S5956" s="4">
        <f>IF(COUNT($M5956:$N5956)=0,0,IF(IF($N5956&lt;&gt;"",$N5956,$M5956)&gt;=スコアリング基準!$B$20,スコアリング基準!$C$20,IF(IF($N5956&lt;&gt;"",$N5956,$M5956)&gt;=スコアリング基準!$B$21,スコアリング基準!$C$21,IF(IF($N5956&lt;&gt;"",$N5956,$M5956)&gt;0,スコアリング基準!$C$22,0))))</f>
        <v/>
      </c>
      <c r="T5956" s="4">
        <f>IF($O5956="可",スコアリング基準!$C$23,0)</f>
        <v/>
      </c>
      <c r="U5956" s="4">
        <f>IF(OR(COUNT($K5956:$L5956)&lt;2,$K5956=0),0,IF(ABS($L5956)/$K5956&lt;=スコアリング基準!$B$24,スコアリング基準!$C$24,IF(ABS($L5956)/$K5956&lt;=スコアリング基準!$B$25,スコアリング基準!$C$25,IF(ABS($L5956)/$K5956&lt;=スコアリング基準!$B$26,スコアリング基準!$C$26,0))))</f>
        <v/>
      </c>
      <c r="V5956" s="4">
        <f>IF($P5956="なし",スコアリング基準!$C$27,0)</f>
        <v/>
      </c>
      <c r="W5956" s="4">
        <f>IF($F5956="",0,IF(ISNUMBER($F5956),IF($F5956&lt;=スコアリング基準!$B$28,スコアリング基準!$C$28,スコアリング基準!$C$29),0))</f>
        <v/>
      </c>
      <c r="X5956" s="4">
        <f>IFERROR(VLOOKUP($B5956,スコアリング基準!$A$36:$B$46,2,FALSE),0)</f>
        <v/>
      </c>
      <c r="Y5956" s="4">
        <f>SUM($S5956:$X5956)</f>
        <v/>
      </c>
      <c r="Z5956" s="4">
        <f>IF(COUNT($M5956:$N5956)=0,"データ無",IF($Y5956&gt;=スコアリング基準!$B$30,"S",IF($Y5956&gt;=スコアリング基準!$B$31,"A",IF($Y5956&gt;=スコアリング基準!$B$32,"B","C"))))</f>
        <v/>
      </c>
      <c r="AA5956">
        <f>IFERROR(INDEX(実績DB!$I$3:$I$104,MATCH($B5956&amp;$C5956,実績DB!$J$3:$J$104,0)),"")</f>
        <v/>
      </c>
    </row>
    <row r="5957">
      <c r="A5957" t="n">
        <v>5955</v>
      </c>
      <c r="B5957" t="inlineStr">
        <is>
          <t>九州</t>
        </is>
      </c>
      <c r="C5957" t="inlineStr">
        <is>
          <t>築城(22kV)変電所</t>
        </is>
      </c>
      <c r="E5957" t="n">
        <v>66</v>
      </c>
      <c r="F5957" t="n">
        <v>22</v>
      </c>
      <c r="G5957" s="3" t="n"/>
      <c r="H5957" s="3" t="n"/>
      <c r="I5957" t="inlineStr">
        <is>
          <t>未取得</t>
        </is>
      </c>
      <c r="J5957" t="n">
        <v>38</v>
      </c>
      <c r="K5957" t="n">
        <v>38</v>
      </c>
      <c r="L5957" t="n">
        <v>-29</v>
      </c>
      <c r="M5957" t="n">
        <v>9</v>
      </c>
      <c r="N5957" t="n">
        <v>0</v>
      </c>
      <c r="O5957" t="inlineStr">
        <is>
          <t>不可 #4</t>
        </is>
      </c>
      <c r="P5957" t="inlineStr">
        <is>
          <t>有り</t>
        </is>
      </c>
      <c r="R5957" s="4">
        <f>IF(COUNT($M5957:$N5957)=0,"",IF(AND(IF($N5957&lt;&gt;"",$N5957,$M5957)&lt;=0,$O5957&lt;&gt;"可"),"警告",""))</f>
        <v/>
      </c>
      <c r="S5957" s="4">
        <f>IF(COUNT($M5957:$N5957)=0,0,IF(IF($N5957&lt;&gt;"",$N5957,$M5957)&gt;=スコアリング基準!$B$20,スコアリング基準!$C$20,IF(IF($N5957&lt;&gt;"",$N5957,$M5957)&gt;=スコアリング基準!$B$21,スコアリング基準!$C$21,IF(IF($N5957&lt;&gt;"",$N5957,$M5957)&gt;0,スコアリング基準!$C$22,0))))</f>
        <v/>
      </c>
      <c r="T5957" s="4">
        <f>IF($O5957="可",スコアリング基準!$C$23,0)</f>
        <v/>
      </c>
      <c r="U5957" s="4">
        <f>IF(OR(COUNT($K5957:$L5957)&lt;2,$K5957=0),0,IF(ABS($L5957)/$K5957&lt;=スコアリング基準!$B$24,スコアリング基準!$C$24,IF(ABS($L5957)/$K5957&lt;=スコアリング基準!$B$25,スコアリング基準!$C$25,IF(ABS($L5957)/$K5957&lt;=スコアリング基準!$B$26,スコアリング基準!$C$26,0))))</f>
        <v/>
      </c>
      <c r="V5957" s="4">
        <f>IF($P5957="なし",スコアリング基準!$C$27,0)</f>
        <v/>
      </c>
      <c r="W5957" s="4">
        <f>IF($F5957="",0,IF(ISNUMBER($F5957),IF($F5957&lt;=スコアリング基準!$B$28,スコアリング基準!$C$28,スコアリング基準!$C$29),0))</f>
        <v/>
      </c>
      <c r="X5957" s="4">
        <f>IFERROR(VLOOKUP($B5957,スコアリング基準!$A$36:$B$46,2,FALSE),0)</f>
        <v/>
      </c>
      <c r="Y5957" s="4">
        <f>SUM($S5957:$X5957)</f>
        <v/>
      </c>
      <c r="Z5957" s="4">
        <f>IF(COUNT($M5957:$N5957)=0,"データ無",IF($Y5957&gt;=スコアリング基準!$B$30,"S",IF($Y5957&gt;=スコアリング基準!$B$31,"A",IF($Y5957&gt;=スコアリング基準!$B$32,"B","C"))))</f>
        <v/>
      </c>
      <c r="AA5957">
        <f>IFERROR(INDEX(実績DB!$I$3:$I$104,MATCH($B5957&amp;$C5957,実績DB!$J$3:$J$104,0)),"")</f>
        <v/>
      </c>
    </row>
    <row r="5958">
      <c r="A5958" t="n">
        <v>5956</v>
      </c>
      <c r="B5958" t="inlineStr">
        <is>
          <t>九州</t>
        </is>
      </c>
      <c r="C5958" t="inlineStr">
        <is>
          <t>簑島変電所</t>
        </is>
      </c>
      <c r="E5958" t="n">
        <v>66</v>
      </c>
      <c r="F5958" t="n">
        <v>6</v>
      </c>
      <c r="G5958" s="3" t="n"/>
      <c r="H5958" s="3" t="n"/>
      <c r="I5958" t="inlineStr">
        <is>
          <t>未取得</t>
        </is>
      </c>
      <c r="J5958" t="n">
        <v>64</v>
      </c>
      <c r="K5958" t="n">
        <v>64</v>
      </c>
      <c r="L5958" t="n">
        <v>-50</v>
      </c>
      <c r="M5958" t="n">
        <v>14</v>
      </c>
      <c r="N5958" t="n">
        <v>14</v>
      </c>
      <c r="O5958" t="inlineStr">
        <is>
          <t>不可 #4</t>
        </is>
      </c>
      <c r="P5958" t="inlineStr">
        <is>
          <t>なし</t>
        </is>
      </c>
      <c r="R5958" s="4">
        <f>IF(COUNT($M5958:$N5958)=0,"",IF(AND(IF($N5958&lt;&gt;"",$N5958,$M5958)&lt;=0,$O5958&lt;&gt;"可"),"警告",""))</f>
        <v/>
      </c>
      <c r="S5958" s="4">
        <f>IF(COUNT($M5958:$N5958)=0,0,IF(IF($N5958&lt;&gt;"",$N5958,$M5958)&gt;=スコアリング基準!$B$20,スコアリング基準!$C$20,IF(IF($N5958&lt;&gt;"",$N5958,$M5958)&gt;=スコアリング基準!$B$21,スコアリング基準!$C$21,IF(IF($N5958&lt;&gt;"",$N5958,$M5958)&gt;0,スコアリング基準!$C$22,0))))</f>
        <v/>
      </c>
      <c r="T5958" s="4">
        <f>IF($O5958="可",スコアリング基準!$C$23,0)</f>
        <v/>
      </c>
      <c r="U5958" s="4">
        <f>IF(OR(COUNT($K5958:$L5958)&lt;2,$K5958=0),0,IF(ABS($L5958)/$K5958&lt;=スコアリング基準!$B$24,スコアリング基準!$C$24,IF(ABS($L5958)/$K5958&lt;=スコアリング基準!$B$25,スコアリング基準!$C$25,IF(ABS($L5958)/$K5958&lt;=スコアリング基準!$B$26,スコアリング基準!$C$26,0))))</f>
        <v/>
      </c>
      <c r="V5958" s="4">
        <f>IF($P5958="なし",スコアリング基準!$C$27,0)</f>
        <v/>
      </c>
      <c r="W5958" s="4">
        <f>IF($F5958="",0,IF(ISNUMBER($F5958),IF($F5958&lt;=スコアリング基準!$B$28,スコアリング基準!$C$28,スコアリング基準!$C$29),0))</f>
        <v/>
      </c>
      <c r="X5958" s="4">
        <f>IFERROR(VLOOKUP($B5958,スコアリング基準!$A$36:$B$46,2,FALSE),0)</f>
        <v/>
      </c>
      <c r="Y5958" s="4">
        <f>SUM($S5958:$X5958)</f>
        <v/>
      </c>
      <c r="Z5958" s="4">
        <f>IF(COUNT($M5958:$N5958)=0,"データ無",IF($Y5958&gt;=スコアリング基準!$B$30,"S",IF($Y5958&gt;=スコアリング基準!$B$31,"A",IF($Y5958&gt;=スコアリング基準!$B$32,"B","C"))))</f>
        <v/>
      </c>
      <c r="AA5958">
        <f>IFERROR(INDEX(実績DB!$I$3:$I$104,MATCH($B5958&amp;$C5958,実績DB!$J$3:$J$104,0)),"")</f>
        <v/>
      </c>
    </row>
    <row r="5959">
      <c r="A5959" t="n">
        <v>5957</v>
      </c>
      <c r="B5959" t="inlineStr">
        <is>
          <t>九州</t>
        </is>
      </c>
      <c r="C5959" t="inlineStr">
        <is>
          <t>米之津変電所</t>
        </is>
      </c>
      <c r="E5959" t="n">
        <v>66</v>
      </c>
      <c r="F5959" t="n">
        <v>6</v>
      </c>
      <c r="G5959" s="3" t="n"/>
      <c r="H5959" s="3" t="n"/>
      <c r="I5959" t="inlineStr">
        <is>
          <t>未取得</t>
        </is>
      </c>
      <c r="J5959" t="n">
        <v>38</v>
      </c>
      <c r="K5959" t="n">
        <v>38</v>
      </c>
      <c r="L5959" t="n">
        <v>-28</v>
      </c>
      <c r="M5959" t="n">
        <v>10</v>
      </c>
      <c r="N5959" t="n">
        <v>0</v>
      </c>
      <c r="O5959" t="inlineStr">
        <is>
          <t>不可 #4</t>
        </is>
      </c>
      <c r="P5959" t="inlineStr">
        <is>
          <t>有り</t>
        </is>
      </c>
      <c r="R5959" s="4">
        <f>IF(COUNT($M5959:$N5959)=0,"",IF(AND(IF($N5959&lt;&gt;"",$N5959,$M5959)&lt;=0,$O5959&lt;&gt;"可"),"警告",""))</f>
        <v/>
      </c>
      <c r="S5959" s="4">
        <f>IF(COUNT($M5959:$N5959)=0,0,IF(IF($N5959&lt;&gt;"",$N5959,$M5959)&gt;=スコアリング基準!$B$20,スコアリング基準!$C$20,IF(IF($N5959&lt;&gt;"",$N5959,$M5959)&gt;=スコアリング基準!$B$21,スコアリング基準!$C$21,IF(IF($N5959&lt;&gt;"",$N5959,$M5959)&gt;0,スコアリング基準!$C$22,0))))</f>
        <v/>
      </c>
      <c r="T5959" s="4">
        <f>IF($O5959="可",スコアリング基準!$C$23,0)</f>
        <v/>
      </c>
      <c r="U5959" s="4">
        <f>IF(OR(COUNT($K5959:$L5959)&lt;2,$K5959=0),0,IF(ABS($L5959)/$K5959&lt;=スコアリング基準!$B$24,スコアリング基準!$C$24,IF(ABS($L5959)/$K5959&lt;=スコアリング基準!$B$25,スコアリング基準!$C$25,IF(ABS($L5959)/$K5959&lt;=スコアリング基準!$B$26,スコアリング基準!$C$26,0))))</f>
        <v/>
      </c>
      <c r="V5959" s="4">
        <f>IF($P5959="なし",スコアリング基準!$C$27,0)</f>
        <v/>
      </c>
      <c r="W5959" s="4">
        <f>IF($F5959="",0,IF(ISNUMBER($F5959),IF($F5959&lt;=スコアリング基準!$B$28,スコアリング基準!$C$28,スコアリング基準!$C$29),0))</f>
        <v/>
      </c>
      <c r="X5959" s="4">
        <f>IFERROR(VLOOKUP($B5959,スコアリング基準!$A$36:$B$46,2,FALSE),0)</f>
        <v/>
      </c>
      <c r="Y5959" s="4">
        <f>SUM($S5959:$X5959)</f>
        <v/>
      </c>
      <c r="Z5959" s="4">
        <f>IF(COUNT($M5959:$N5959)=0,"データ無",IF($Y5959&gt;=スコアリング基準!$B$30,"S",IF($Y5959&gt;=スコアリング基準!$B$31,"A",IF($Y5959&gt;=スコアリング基準!$B$32,"B","C"))))</f>
        <v/>
      </c>
      <c r="AA5959">
        <f>IFERROR(INDEX(実績DB!$I$3:$I$104,MATCH($B5959&amp;$C5959,実績DB!$J$3:$J$104,0)),"")</f>
        <v/>
      </c>
    </row>
    <row r="5960">
      <c r="A5960" t="n">
        <v>5958</v>
      </c>
      <c r="B5960" t="inlineStr">
        <is>
          <t>九州</t>
        </is>
      </c>
      <c r="C5960" t="inlineStr">
        <is>
          <t>臼杵変電所</t>
        </is>
      </c>
      <c r="E5960" t="n">
        <v>66</v>
      </c>
      <c r="F5960" t="n">
        <v>6</v>
      </c>
      <c r="G5960" s="3" t="n">
        <v>33.116547</v>
      </c>
      <c r="H5960" s="3" t="n">
        <v>131.800548</v>
      </c>
      <c r="I5960" t="inlineStr">
        <is>
          <t>Google Places(名称一致)</t>
        </is>
      </c>
      <c r="J5960" t="n">
        <v>28</v>
      </c>
      <c r="K5960" t="n">
        <v>28</v>
      </c>
      <c r="L5960" t="n">
        <v>-17</v>
      </c>
      <c r="M5960" t="n">
        <v>11</v>
      </c>
      <c r="N5960" t="n">
        <v>0</v>
      </c>
      <c r="O5960" t="inlineStr">
        <is>
          <t>不可 #4</t>
        </is>
      </c>
      <c r="P5960" t="inlineStr">
        <is>
          <t>有り</t>
        </is>
      </c>
      <c r="R5960" s="4">
        <f>IF(COUNT($M5960:$N5960)=0,"",IF(AND(IF($N5960&lt;&gt;"",$N5960,$M5960)&lt;=0,$O5960&lt;&gt;"可"),"警告",""))</f>
        <v/>
      </c>
      <c r="S5960" s="4">
        <f>IF(COUNT($M5960:$N5960)=0,0,IF(IF($N5960&lt;&gt;"",$N5960,$M5960)&gt;=スコアリング基準!$B$20,スコアリング基準!$C$20,IF(IF($N5960&lt;&gt;"",$N5960,$M5960)&gt;=スコアリング基準!$B$21,スコアリング基準!$C$21,IF(IF($N5960&lt;&gt;"",$N5960,$M5960)&gt;0,スコアリング基準!$C$22,0))))</f>
        <v/>
      </c>
      <c r="T5960" s="4">
        <f>IF($O5960="可",スコアリング基準!$C$23,0)</f>
        <v/>
      </c>
      <c r="U5960" s="4">
        <f>IF(OR(COUNT($K5960:$L5960)&lt;2,$K5960=0),0,IF(ABS($L5960)/$K5960&lt;=スコアリング基準!$B$24,スコアリング基準!$C$24,IF(ABS($L5960)/$K5960&lt;=スコアリング基準!$B$25,スコアリング基準!$C$25,IF(ABS($L5960)/$K5960&lt;=スコアリング基準!$B$26,スコアリング基準!$C$26,0))))</f>
        <v/>
      </c>
      <c r="V5960" s="4">
        <f>IF($P5960="なし",スコアリング基準!$C$27,0)</f>
        <v/>
      </c>
      <c r="W5960" s="4">
        <f>IF($F5960="",0,IF(ISNUMBER($F5960),IF($F5960&lt;=スコアリング基準!$B$28,スコアリング基準!$C$28,スコアリング基準!$C$29),0))</f>
        <v/>
      </c>
      <c r="X5960" s="4">
        <f>IFERROR(VLOOKUP($B5960,スコアリング基準!$A$36:$B$46,2,FALSE),0)</f>
        <v/>
      </c>
      <c r="Y5960" s="4">
        <f>SUM($S5960:$X5960)</f>
        <v/>
      </c>
      <c r="Z5960" s="4">
        <f>IF(COUNT($M5960:$N5960)=0,"データ無",IF($Y5960&gt;=スコアリング基準!$B$30,"S",IF($Y5960&gt;=スコアリング基準!$B$31,"A",IF($Y5960&gt;=スコアリング基準!$B$32,"B","C"))))</f>
        <v/>
      </c>
      <c r="AA5960">
        <f>IFERROR(INDEX(実績DB!$I$3:$I$104,MATCH($B5960&amp;$C5960,実績DB!$J$3:$J$104,0)),"")</f>
        <v/>
      </c>
    </row>
    <row r="5961">
      <c r="A5961" t="n">
        <v>5959</v>
      </c>
      <c r="B5961" t="inlineStr">
        <is>
          <t>九州</t>
        </is>
      </c>
      <c r="C5961" t="inlineStr">
        <is>
          <t>船越変電所</t>
        </is>
      </c>
      <c r="E5961" t="n">
        <v>66</v>
      </c>
      <c r="F5961" t="n">
        <v>6</v>
      </c>
      <c r="G5961" s="3" t="n">
        <v>32.835312</v>
      </c>
      <c r="H5961" s="3" t="n">
        <v>130.064064</v>
      </c>
      <c r="I5961" t="inlineStr">
        <is>
          <t>Google Places(名称一致)</t>
        </is>
      </c>
      <c r="J5961" t="n">
        <v>47</v>
      </c>
      <c r="K5961" t="n">
        <v>47</v>
      </c>
      <c r="L5961" t="n">
        <v>-36</v>
      </c>
      <c r="M5961" t="n">
        <v>11</v>
      </c>
      <c r="N5961" t="n">
        <v>0</v>
      </c>
      <c r="O5961" t="inlineStr">
        <is>
          <t>不可 #4</t>
        </is>
      </c>
      <c r="P5961" t="inlineStr">
        <is>
          <t>なし</t>
        </is>
      </c>
      <c r="R5961" s="4">
        <f>IF(COUNT($M5961:$N5961)=0,"",IF(AND(IF($N5961&lt;&gt;"",$N5961,$M5961)&lt;=0,$O5961&lt;&gt;"可"),"警告",""))</f>
        <v/>
      </c>
      <c r="S5961" s="4">
        <f>IF(COUNT($M5961:$N5961)=0,0,IF(IF($N5961&lt;&gt;"",$N5961,$M5961)&gt;=スコアリング基準!$B$20,スコアリング基準!$C$20,IF(IF($N5961&lt;&gt;"",$N5961,$M5961)&gt;=スコアリング基準!$B$21,スコアリング基準!$C$21,IF(IF($N5961&lt;&gt;"",$N5961,$M5961)&gt;0,スコアリング基準!$C$22,0))))</f>
        <v/>
      </c>
      <c r="T5961" s="4">
        <f>IF($O5961="可",スコアリング基準!$C$23,0)</f>
        <v/>
      </c>
      <c r="U5961" s="4">
        <f>IF(OR(COUNT($K5961:$L5961)&lt;2,$K5961=0),0,IF(ABS($L5961)/$K5961&lt;=スコアリング基準!$B$24,スコアリング基準!$C$24,IF(ABS($L5961)/$K5961&lt;=スコアリング基準!$B$25,スコアリング基準!$C$25,IF(ABS($L5961)/$K5961&lt;=スコアリング基準!$B$26,スコアリング基準!$C$26,0))))</f>
        <v/>
      </c>
      <c r="V5961" s="4">
        <f>IF($P5961="なし",スコアリング基準!$C$27,0)</f>
        <v/>
      </c>
      <c r="W5961" s="4">
        <f>IF($F5961="",0,IF(ISNUMBER($F5961),IF($F5961&lt;=スコアリング基準!$B$28,スコアリング基準!$C$28,スコアリング基準!$C$29),0))</f>
        <v/>
      </c>
      <c r="X5961" s="4">
        <f>IFERROR(VLOOKUP($B5961,スコアリング基準!$A$36:$B$46,2,FALSE),0)</f>
        <v/>
      </c>
      <c r="Y5961" s="4">
        <f>SUM($S5961:$X5961)</f>
        <v/>
      </c>
      <c r="Z5961" s="4">
        <f>IF(COUNT($M5961:$N5961)=0,"データ無",IF($Y5961&gt;=スコアリング基準!$B$30,"S",IF($Y5961&gt;=スコアリング基準!$B$31,"A",IF($Y5961&gt;=スコアリング基準!$B$32,"B","C"))))</f>
        <v/>
      </c>
      <c r="AA5961">
        <f>IFERROR(INDEX(実績DB!$I$3:$I$104,MATCH($B5961&amp;$C5961,実績DB!$J$3:$J$104,0)),"")</f>
        <v/>
      </c>
    </row>
    <row r="5962">
      <c r="A5962" t="n">
        <v>5960</v>
      </c>
      <c r="B5962" t="inlineStr">
        <is>
          <t>九州</t>
        </is>
      </c>
      <c r="C5962" t="inlineStr">
        <is>
          <t>芦北変電所</t>
        </is>
      </c>
      <c r="E5962" t="n">
        <v>66</v>
      </c>
      <c r="F5962" t="n">
        <v>6</v>
      </c>
      <c r="G5962" s="3" t="n">
        <v>32.300437</v>
      </c>
      <c r="H5962" s="3" t="n">
        <v>130.494772</v>
      </c>
      <c r="I5962" t="inlineStr">
        <is>
          <t>Google Places(名称一致)</t>
        </is>
      </c>
      <c r="J5962" t="n">
        <v>38</v>
      </c>
      <c r="K5962" t="n">
        <v>38</v>
      </c>
      <c r="L5962" t="n">
        <v>-24</v>
      </c>
      <c r="M5962" t="n">
        <v>8</v>
      </c>
      <c r="N5962" t="n">
        <v>0</v>
      </c>
      <c r="O5962" t="inlineStr">
        <is>
          <t>不可 ♯4</t>
        </is>
      </c>
      <c r="P5962" t="inlineStr">
        <is>
          <t>有り</t>
        </is>
      </c>
      <c r="R5962" s="4">
        <f>IF(COUNT($M5962:$N5962)=0,"",IF(AND(IF($N5962&lt;&gt;"",$N5962,$M5962)&lt;=0,$O5962&lt;&gt;"可"),"警告",""))</f>
        <v/>
      </c>
      <c r="S5962" s="4">
        <f>IF(COUNT($M5962:$N5962)=0,0,IF(IF($N5962&lt;&gt;"",$N5962,$M5962)&gt;=スコアリング基準!$B$20,スコアリング基準!$C$20,IF(IF($N5962&lt;&gt;"",$N5962,$M5962)&gt;=スコアリング基準!$B$21,スコアリング基準!$C$21,IF(IF($N5962&lt;&gt;"",$N5962,$M5962)&gt;0,スコアリング基準!$C$22,0))))</f>
        <v/>
      </c>
      <c r="T5962" s="4">
        <f>IF($O5962="可",スコアリング基準!$C$23,0)</f>
        <v/>
      </c>
      <c r="U5962" s="4">
        <f>IF(OR(COUNT($K5962:$L5962)&lt;2,$K5962=0),0,IF(ABS($L5962)/$K5962&lt;=スコアリング基準!$B$24,スコアリング基準!$C$24,IF(ABS($L5962)/$K5962&lt;=スコアリング基準!$B$25,スコアリング基準!$C$25,IF(ABS($L5962)/$K5962&lt;=スコアリング基準!$B$26,スコアリング基準!$C$26,0))))</f>
        <v/>
      </c>
      <c r="V5962" s="4">
        <f>IF($P5962="なし",スコアリング基準!$C$27,0)</f>
        <v/>
      </c>
      <c r="W5962" s="4">
        <f>IF($F5962="",0,IF(ISNUMBER($F5962),IF($F5962&lt;=スコアリング基準!$B$28,スコアリング基準!$C$28,スコアリング基準!$C$29),0))</f>
        <v/>
      </c>
      <c r="X5962" s="4">
        <f>IFERROR(VLOOKUP($B5962,スコアリング基準!$A$36:$B$46,2,FALSE),0)</f>
        <v/>
      </c>
      <c r="Y5962" s="4">
        <f>SUM($S5962:$X5962)</f>
        <v/>
      </c>
      <c r="Z5962" s="4">
        <f>IF(COUNT($M5962:$N5962)=0,"データ無",IF($Y5962&gt;=スコアリング基準!$B$30,"S",IF($Y5962&gt;=スコアリング基準!$B$31,"A",IF($Y5962&gt;=スコアリング基準!$B$32,"B","C"))))</f>
        <v/>
      </c>
      <c r="AA5962">
        <f>IFERROR(INDEX(実績DB!$I$3:$I$104,MATCH($B5962&amp;$C5962,実績DB!$J$3:$J$104,0)),"")</f>
        <v/>
      </c>
    </row>
    <row r="5963">
      <c r="A5963" t="n">
        <v>5961</v>
      </c>
      <c r="B5963" t="inlineStr">
        <is>
          <t>九州</t>
        </is>
      </c>
      <c r="C5963" t="inlineStr">
        <is>
          <t>若葉変電所</t>
        </is>
      </c>
      <c r="E5963" t="n">
        <v>66</v>
      </c>
      <c r="F5963" t="n">
        <v>6</v>
      </c>
      <c r="G5963" s="3" t="n">
        <v>31.720834</v>
      </c>
      <c r="H5963" s="3" t="n">
        <v>131.074238</v>
      </c>
      <c r="I5963" t="inlineStr">
        <is>
          <t>Google Places(名称一致)</t>
        </is>
      </c>
      <c r="J5963" t="n">
        <v>57</v>
      </c>
      <c r="K5963" t="n">
        <v>57</v>
      </c>
      <c r="L5963" t="n">
        <v>-40</v>
      </c>
      <c r="M5963" t="n">
        <v>17</v>
      </c>
      <c r="N5963" t="n">
        <v>0</v>
      </c>
      <c r="O5963" t="inlineStr">
        <is>
          <t>不可 #4</t>
        </is>
      </c>
      <c r="P5963" t="inlineStr">
        <is>
          <t>有り</t>
        </is>
      </c>
      <c r="R5963" s="4">
        <f>IF(COUNT($M5963:$N5963)=0,"",IF(AND(IF($N5963&lt;&gt;"",$N5963,$M5963)&lt;=0,$O5963&lt;&gt;"可"),"警告",""))</f>
        <v/>
      </c>
      <c r="S5963" s="4">
        <f>IF(COUNT($M5963:$N5963)=0,0,IF(IF($N5963&lt;&gt;"",$N5963,$M5963)&gt;=スコアリング基準!$B$20,スコアリング基準!$C$20,IF(IF($N5963&lt;&gt;"",$N5963,$M5963)&gt;=スコアリング基準!$B$21,スコアリング基準!$C$21,IF(IF($N5963&lt;&gt;"",$N5963,$M5963)&gt;0,スコアリング基準!$C$22,0))))</f>
        <v/>
      </c>
      <c r="T5963" s="4">
        <f>IF($O5963="可",スコアリング基準!$C$23,0)</f>
        <v/>
      </c>
      <c r="U5963" s="4">
        <f>IF(OR(COUNT($K5963:$L5963)&lt;2,$K5963=0),0,IF(ABS($L5963)/$K5963&lt;=スコアリング基準!$B$24,スコアリング基準!$C$24,IF(ABS($L5963)/$K5963&lt;=スコアリング基準!$B$25,スコアリング基準!$C$25,IF(ABS($L5963)/$K5963&lt;=スコアリング基準!$B$26,スコアリング基準!$C$26,0))))</f>
        <v/>
      </c>
      <c r="V5963" s="4">
        <f>IF($P5963="なし",スコアリング基準!$C$27,0)</f>
        <v/>
      </c>
      <c r="W5963" s="4">
        <f>IF($F5963="",0,IF(ISNUMBER($F5963),IF($F5963&lt;=スコアリング基準!$B$28,スコアリング基準!$C$28,スコアリング基準!$C$29),0))</f>
        <v/>
      </c>
      <c r="X5963" s="4">
        <f>IFERROR(VLOOKUP($B5963,スコアリング基準!$A$36:$B$46,2,FALSE),0)</f>
        <v/>
      </c>
      <c r="Y5963" s="4">
        <f>SUM($S5963:$X5963)</f>
        <v/>
      </c>
      <c r="Z5963" s="4">
        <f>IF(COUNT($M5963:$N5963)=0,"データ無",IF($Y5963&gt;=スコアリング基準!$B$30,"S",IF($Y5963&gt;=スコアリング基準!$B$31,"A",IF($Y5963&gt;=スコアリング基準!$B$32,"B","C"))))</f>
        <v/>
      </c>
      <c r="AA5963">
        <f>IFERROR(INDEX(実績DB!$I$3:$I$104,MATCH($B5963&amp;$C5963,実績DB!$J$3:$J$104,0)),"")</f>
        <v/>
      </c>
    </row>
    <row r="5964">
      <c r="A5964" t="n">
        <v>5962</v>
      </c>
      <c r="B5964" t="inlineStr">
        <is>
          <t>九州</t>
        </is>
      </c>
      <c r="C5964" t="inlineStr">
        <is>
          <t>菊池川第三変電所</t>
        </is>
      </c>
      <c r="E5964" t="n">
        <v>66</v>
      </c>
      <c r="F5964" t="n">
        <v>6</v>
      </c>
      <c r="G5964" s="3" t="n"/>
      <c r="H5964" s="3" t="n"/>
      <c r="I5964" t="inlineStr">
        <is>
          <t>未取得</t>
        </is>
      </c>
      <c r="J5964" t="n">
        <v>15</v>
      </c>
      <c r="K5964" t="n">
        <v>15</v>
      </c>
      <c r="L5964" t="n">
        <v>-15</v>
      </c>
      <c r="M5964" t="n">
        <v>0</v>
      </c>
      <c r="N5964" t="n">
        <v>0</v>
      </c>
      <c r="O5964" t="inlineStr">
        <is>
          <t>不可 #4</t>
        </is>
      </c>
      <c r="P5964" t="inlineStr">
        <is>
          <t>有り</t>
        </is>
      </c>
      <c r="R5964" s="4">
        <f>IF(COUNT($M5964:$N5964)=0,"",IF(AND(IF($N5964&lt;&gt;"",$N5964,$M5964)&lt;=0,$O5964&lt;&gt;"可"),"警告",""))</f>
        <v/>
      </c>
      <c r="S5964" s="4">
        <f>IF(COUNT($M5964:$N5964)=0,0,IF(IF($N5964&lt;&gt;"",$N5964,$M5964)&gt;=スコアリング基準!$B$20,スコアリング基準!$C$20,IF(IF($N5964&lt;&gt;"",$N5964,$M5964)&gt;=スコアリング基準!$B$21,スコアリング基準!$C$21,IF(IF($N5964&lt;&gt;"",$N5964,$M5964)&gt;0,スコアリング基準!$C$22,0))))</f>
        <v/>
      </c>
      <c r="T5964" s="4">
        <f>IF($O5964="可",スコアリング基準!$C$23,0)</f>
        <v/>
      </c>
      <c r="U5964" s="4">
        <f>IF(OR(COUNT($K5964:$L5964)&lt;2,$K5964=0),0,IF(ABS($L5964)/$K5964&lt;=スコアリング基準!$B$24,スコアリング基準!$C$24,IF(ABS($L5964)/$K5964&lt;=スコアリング基準!$B$25,スコアリング基準!$C$25,IF(ABS($L5964)/$K5964&lt;=スコアリング基準!$B$26,スコアリング基準!$C$26,0))))</f>
        <v/>
      </c>
      <c r="V5964" s="4">
        <f>IF($P5964="なし",スコアリング基準!$C$27,0)</f>
        <v/>
      </c>
      <c r="W5964" s="4">
        <f>IF($F5964="",0,IF(ISNUMBER($F5964),IF($F5964&lt;=スコアリング基準!$B$28,スコアリング基準!$C$28,スコアリング基準!$C$29),0))</f>
        <v/>
      </c>
      <c r="X5964" s="4">
        <f>IFERROR(VLOOKUP($B5964,スコアリング基準!$A$36:$B$46,2,FALSE),0)</f>
        <v/>
      </c>
      <c r="Y5964" s="4">
        <f>SUM($S5964:$X5964)</f>
        <v/>
      </c>
      <c r="Z5964" s="4">
        <f>IF(COUNT($M5964:$N5964)=0,"データ無",IF($Y5964&gt;=スコアリング基準!$B$30,"S",IF($Y5964&gt;=スコアリング基準!$B$31,"A",IF($Y5964&gt;=スコアリング基準!$B$32,"B","C"))))</f>
        <v/>
      </c>
      <c r="AA5964">
        <f>IFERROR(INDEX(実績DB!$I$3:$I$104,MATCH($B5964&amp;$C5964,実績DB!$J$3:$J$104,0)),"")</f>
        <v/>
      </c>
    </row>
    <row r="5965">
      <c r="A5965" t="n">
        <v>5963</v>
      </c>
      <c r="B5965" t="inlineStr">
        <is>
          <t>九州</t>
        </is>
      </c>
      <c r="C5965" t="inlineStr">
        <is>
          <t>菊陽(22kV)変電所</t>
        </is>
      </c>
      <c r="E5965" t="n">
        <v>66</v>
      </c>
      <c r="F5965" t="n">
        <v>22</v>
      </c>
      <c r="G5965" s="3" t="n"/>
      <c r="H5965" s="3" t="n"/>
      <c r="I5965" t="inlineStr">
        <is>
          <t>未取得</t>
        </is>
      </c>
      <c r="J5965" t="n">
        <v>57</v>
      </c>
      <c r="K5965" t="n">
        <v>57</v>
      </c>
      <c r="L5965" t="n">
        <v>-1</v>
      </c>
      <c r="O5965" t="inlineStr">
        <is>
          <t>不可 #4</t>
        </is>
      </c>
      <c r="P5965" t="inlineStr">
        <is>
          <t>なし</t>
        </is>
      </c>
      <c r="R5965" s="4">
        <f>IF(COUNT($M5965:$N5965)=0,"",IF(AND(IF($N5965&lt;&gt;"",$N5965,$M5965)&lt;=0,$O5965&lt;&gt;"可"),"警告",""))</f>
        <v/>
      </c>
      <c r="S5965" s="4">
        <f>IF(COUNT($M5965:$N5965)=0,0,IF(IF($N5965&lt;&gt;"",$N5965,$M5965)&gt;=スコアリング基準!$B$20,スコアリング基準!$C$20,IF(IF($N5965&lt;&gt;"",$N5965,$M5965)&gt;=スコアリング基準!$B$21,スコアリング基準!$C$21,IF(IF($N5965&lt;&gt;"",$N5965,$M5965)&gt;0,スコアリング基準!$C$22,0))))</f>
        <v/>
      </c>
      <c r="T5965" s="4">
        <f>IF($O5965="可",スコアリング基準!$C$23,0)</f>
        <v/>
      </c>
      <c r="U5965" s="4">
        <f>IF(OR(COUNT($K5965:$L5965)&lt;2,$K5965=0),0,IF(ABS($L5965)/$K5965&lt;=スコアリング基準!$B$24,スコアリング基準!$C$24,IF(ABS($L5965)/$K5965&lt;=スコアリング基準!$B$25,スコアリング基準!$C$25,IF(ABS($L5965)/$K5965&lt;=スコアリング基準!$B$26,スコアリング基準!$C$26,0))))</f>
        <v/>
      </c>
      <c r="V5965" s="4">
        <f>IF($P5965="なし",スコアリング基準!$C$27,0)</f>
        <v/>
      </c>
      <c r="W5965" s="4">
        <f>IF($F5965="",0,IF(ISNUMBER($F5965),IF($F5965&lt;=スコアリング基準!$B$28,スコアリング基準!$C$28,スコアリング基準!$C$29),0))</f>
        <v/>
      </c>
      <c r="X5965" s="4">
        <f>IFERROR(VLOOKUP($B5965,スコアリング基準!$A$36:$B$46,2,FALSE),0)</f>
        <v/>
      </c>
      <c r="Y5965" s="4">
        <f>SUM($S5965:$X5965)</f>
        <v/>
      </c>
      <c r="Z5965" s="4">
        <f>IF(COUNT($M5965:$N5965)=0,"データ無",IF($Y5965&gt;=スコアリング基準!$B$30,"S",IF($Y5965&gt;=スコアリング基準!$B$31,"A",IF($Y5965&gt;=スコアリング基準!$B$32,"B","C"))))</f>
        <v/>
      </c>
      <c r="AA5965">
        <f>IFERROR(INDEX(実績DB!$I$3:$I$104,MATCH($B5965&amp;$C5965,実績DB!$J$3:$J$104,0)),"")</f>
        <v/>
      </c>
    </row>
    <row r="5966">
      <c r="A5966" t="n">
        <v>5964</v>
      </c>
      <c r="B5966" t="inlineStr">
        <is>
          <t>九州</t>
        </is>
      </c>
      <c r="C5966" t="inlineStr">
        <is>
          <t>藤棚変電所</t>
        </is>
      </c>
      <c r="E5966" t="n">
        <v>66</v>
      </c>
      <c r="F5966" t="n">
        <v>6</v>
      </c>
      <c r="G5966" s="3" t="n">
        <v>32.809652</v>
      </c>
      <c r="H5966" s="3" t="n">
        <v>129.966069</v>
      </c>
      <c r="I5966" t="inlineStr">
        <is>
          <t>Google Places(名称一致)</t>
        </is>
      </c>
      <c r="J5966" t="n">
        <v>38</v>
      </c>
      <c r="K5966" t="n">
        <v>38</v>
      </c>
      <c r="L5966" t="n">
        <v>-27</v>
      </c>
      <c r="M5966" t="n">
        <v>9</v>
      </c>
      <c r="N5966" t="n">
        <v>0</v>
      </c>
      <c r="O5966" t="inlineStr">
        <is>
          <t>不可 #4</t>
        </is>
      </c>
      <c r="P5966" t="inlineStr">
        <is>
          <t>有り</t>
        </is>
      </c>
      <c r="R5966" s="4">
        <f>IF(COUNT($M5966:$N5966)=0,"",IF(AND(IF($N5966&lt;&gt;"",$N5966,$M5966)&lt;=0,$O5966&lt;&gt;"可"),"警告",""))</f>
        <v/>
      </c>
      <c r="S5966" s="4">
        <f>IF(COUNT($M5966:$N5966)=0,0,IF(IF($N5966&lt;&gt;"",$N5966,$M5966)&gt;=スコアリング基準!$B$20,スコアリング基準!$C$20,IF(IF($N5966&lt;&gt;"",$N5966,$M5966)&gt;=スコアリング基準!$B$21,スコアリング基準!$C$21,IF(IF($N5966&lt;&gt;"",$N5966,$M5966)&gt;0,スコアリング基準!$C$22,0))))</f>
        <v/>
      </c>
      <c r="T5966" s="4">
        <f>IF($O5966="可",スコアリング基準!$C$23,0)</f>
        <v/>
      </c>
      <c r="U5966" s="4">
        <f>IF(OR(COUNT($K5966:$L5966)&lt;2,$K5966=0),0,IF(ABS($L5966)/$K5966&lt;=スコアリング基準!$B$24,スコアリング基準!$C$24,IF(ABS($L5966)/$K5966&lt;=スコアリング基準!$B$25,スコアリング基準!$C$25,IF(ABS($L5966)/$K5966&lt;=スコアリング基準!$B$26,スコアリング基準!$C$26,0))))</f>
        <v/>
      </c>
      <c r="V5966" s="4">
        <f>IF($P5966="なし",スコアリング基準!$C$27,0)</f>
        <v/>
      </c>
      <c r="W5966" s="4">
        <f>IF($F5966="",0,IF(ISNUMBER($F5966),IF($F5966&lt;=スコアリング基準!$B$28,スコアリング基準!$C$28,スコアリング基準!$C$29),0))</f>
        <v/>
      </c>
      <c r="X5966" s="4">
        <f>IFERROR(VLOOKUP($B5966,スコアリング基準!$A$36:$B$46,2,FALSE),0)</f>
        <v/>
      </c>
      <c r="Y5966" s="4">
        <f>SUM($S5966:$X5966)</f>
        <v/>
      </c>
      <c r="Z5966" s="4">
        <f>IF(COUNT($M5966:$N5966)=0,"データ無",IF($Y5966&gt;=スコアリング基準!$B$30,"S",IF($Y5966&gt;=スコアリング基準!$B$31,"A",IF($Y5966&gt;=スコアリング基準!$B$32,"B","C"))))</f>
        <v/>
      </c>
      <c r="AA5966">
        <f>IFERROR(INDEX(実績DB!$I$3:$I$104,MATCH($B5966&amp;$C5966,実績DB!$J$3:$J$104,0)),"")</f>
        <v/>
      </c>
    </row>
    <row r="5967">
      <c r="A5967" t="n">
        <v>5965</v>
      </c>
      <c r="B5967" t="inlineStr">
        <is>
          <t>九州</t>
        </is>
      </c>
      <c r="C5967" t="inlineStr">
        <is>
          <t>諸富変電所</t>
        </is>
      </c>
      <c r="E5967" t="n">
        <v>66</v>
      </c>
      <c r="F5967" t="n">
        <v>6</v>
      </c>
      <c r="G5967" s="3" t="n">
        <v>33.22848</v>
      </c>
      <c r="H5967" s="3" t="n">
        <v>130.36483</v>
      </c>
      <c r="I5967" t="inlineStr">
        <is>
          <t>OSM実測(名称一致)</t>
        </is>
      </c>
      <c r="J5967" t="n">
        <v>43</v>
      </c>
      <c r="K5967" t="n">
        <v>43</v>
      </c>
      <c r="L5967" t="n">
        <v>-39</v>
      </c>
      <c r="M5967" t="n">
        <v>4</v>
      </c>
      <c r="N5967" t="n">
        <v>0</v>
      </c>
      <c r="O5967" t="inlineStr">
        <is>
          <t>不可 #4</t>
        </is>
      </c>
      <c r="P5967" t="inlineStr">
        <is>
          <t>有り</t>
        </is>
      </c>
      <c r="R5967" s="4">
        <f>IF(COUNT($M5967:$N5967)=0,"",IF(AND(IF($N5967&lt;&gt;"",$N5967,$M5967)&lt;=0,$O5967&lt;&gt;"可"),"警告",""))</f>
        <v/>
      </c>
      <c r="S5967" s="4">
        <f>IF(COUNT($M5967:$N5967)=0,0,IF(IF($N5967&lt;&gt;"",$N5967,$M5967)&gt;=スコアリング基準!$B$20,スコアリング基準!$C$20,IF(IF($N5967&lt;&gt;"",$N5967,$M5967)&gt;=スコアリング基準!$B$21,スコアリング基準!$C$21,IF(IF($N5967&lt;&gt;"",$N5967,$M5967)&gt;0,スコアリング基準!$C$22,0))))</f>
        <v/>
      </c>
      <c r="T5967" s="4">
        <f>IF($O5967="可",スコアリング基準!$C$23,0)</f>
        <v/>
      </c>
      <c r="U5967" s="4">
        <f>IF(OR(COUNT($K5967:$L5967)&lt;2,$K5967=0),0,IF(ABS($L5967)/$K5967&lt;=スコアリング基準!$B$24,スコアリング基準!$C$24,IF(ABS($L5967)/$K5967&lt;=スコアリング基準!$B$25,スコアリング基準!$C$25,IF(ABS($L5967)/$K5967&lt;=スコアリング基準!$B$26,スコアリング基準!$C$26,0))))</f>
        <v/>
      </c>
      <c r="V5967" s="4">
        <f>IF($P5967="なし",スコアリング基準!$C$27,0)</f>
        <v/>
      </c>
      <c r="W5967" s="4">
        <f>IF($F5967="",0,IF(ISNUMBER($F5967),IF($F5967&lt;=スコアリング基準!$B$28,スコアリング基準!$C$28,スコアリング基準!$C$29),0))</f>
        <v/>
      </c>
      <c r="X5967" s="4">
        <f>IFERROR(VLOOKUP($B5967,スコアリング基準!$A$36:$B$46,2,FALSE),0)</f>
        <v/>
      </c>
      <c r="Y5967" s="4">
        <f>SUM($S5967:$X5967)</f>
        <v/>
      </c>
      <c r="Z5967" s="4">
        <f>IF(COUNT($M5967:$N5967)=0,"データ無",IF($Y5967&gt;=スコアリング基準!$B$30,"S",IF($Y5967&gt;=スコアリング基準!$B$31,"A",IF($Y5967&gt;=スコアリング基準!$B$32,"B","C"))))</f>
        <v/>
      </c>
      <c r="AA5967">
        <f>IFERROR(INDEX(実績DB!$I$3:$I$104,MATCH($B5967&amp;$C5967,実績DB!$J$3:$J$104,0)),"")</f>
        <v/>
      </c>
    </row>
    <row r="5968">
      <c r="A5968" t="n">
        <v>5966</v>
      </c>
      <c r="B5968" t="inlineStr">
        <is>
          <t>九州</t>
        </is>
      </c>
      <c r="C5968" t="inlineStr">
        <is>
          <t>豊玉変電所</t>
        </is>
      </c>
      <c r="E5968" t="n">
        <v>66</v>
      </c>
      <c r="F5968" t="n">
        <v>6</v>
      </c>
      <c r="G5968" s="3" t="n"/>
      <c r="H5968" s="3" t="n"/>
      <c r="I5968" t="inlineStr">
        <is>
          <t>未取得</t>
        </is>
      </c>
      <c r="J5968" t="n">
        <v>9</v>
      </c>
      <c r="K5968" t="n">
        <v>9</v>
      </c>
      <c r="L5968" t="n">
        <v>-1</v>
      </c>
      <c r="M5968" t="n">
        <v>8</v>
      </c>
      <c r="N5968" t="n">
        <v>8</v>
      </c>
      <c r="O5968" t="inlineStr">
        <is>
          <t>不可 #4</t>
        </is>
      </c>
      <c r="P5968" t="inlineStr">
        <is>
          <t>なし</t>
        </is>
      </c>
      <c r="R5968" s="4">
        <f>IF(COUNT($M5968:$N5968)=0,"",IF(AND(IF($N5968&lt;&gt;"",$N5968,$M5968)&lt;=0,$O5968&lt;&gt;"可"),"警告",""))</f>
        <v/>
      </c>
      <c r="S5968" s="4">
        <f>IF(COUNT($M5968:$N5968)=0,0,IF(IF($N5968&lt;&gt;"",$N5968,$M5968)&gt;=スコアリング基準!$B$20,スコアリング基準!$C$20,IF(IF($N5968&lt;&gt;"",$N5968,$M5968)&gt;=スコアリング基準!$B$21,スコアリング基準!$C$21,IF(IF($N5968&lt;&gt;"",$N5968,$M5968)&gt;0,スコアリング基準!$C$22,0))))</f>
        <v/>
      </c>
      <c r="T5968" s="4">
        <f>IF($O5968="可",スコアリング基準!$C$23,0)</f>
        <v/>
      </c>
      <c r="U5968" s="4">
        <f>IF(OR(COUNT($K5968:$L5968)&lt;2,$K5968=0),0,IF(ABS($L5968)/$K5968&lt;=スコアリング基準!$B$24,スコアリング基準!$C$24,IF(ABS($L5968)/$K5968&lt;=スコアリング基準!$B$25,スコアリング基準!$C$25,IF(ABS($L5968)/$K5968&lt;=スコアリング基準!$B$26,スコアリング基準!$C$26,0))))</f>
        <v/>
      </c>
      <c r="V5968" s="4">
        <f>IF($P5968="なし",スコアリング基準!$C$27,0)</f>
        <v/>
      </c>
      <c r="W5968" s="4">
        <f>IF($F5968="",0,IF(ISNUMBER($F5968),IF($F5968&lt;=スコアリング基準!$B$28,スコアリング基準!$C$28,スコアリング基準!$C$29),0))</f>
        <v/>
      </c>
      <c r="X5968" s="4">
        <f>IFERROR(VLOOKUP($B5968,スコアリング基準!$A$36:$B$46,2,FALSE),0)</f>
        <v/>
      </c>
      <c r="Y5968" s="4">
        <f>SUM($S5968:$X5968)</f>
        <v/>
      </c>
      <c r="Z5968" s="4">
        <f>IF(COUNT($M5968:$N5968)=0,"データ無",IF($Y5968&gt;=スコアリング基準!$B$30,"S",IF($Y5968&gt;=スコアリング基準!$B$31,"A",IF($Y5968&gt;=スコアリング基準!$B$32,"B","C"))))</f>
        <v/>
      </c>
      <c r="AA5968">
        <f>IFERROR(INDEX(実績DB!$I$3:$I$104,MATCH($B5968&amp;$C5968,実績DB!$J$3:$J$104,0)),"")</f>
        <v/>
      </c>
    </row>
    <row r="5969">
      <c r="A5969" t="n">
        <v>5967</v>
      </c>
      <c r="B5969" t="inlineStr">
        <is>
          <t>九州</t>
        </is>
      </c>
      <c r="C5969" t="inlineStr">
        <is>
          <t>軸丸変電所</t>
        </is>
      </c>
      <c r="E5969" t="n">
        <v>66</v>
      </c>
      <c r="F5969" t="n">
        <v>6</v>
      </c>
      <c r="G5969" s="3" t="n"/>
      <c r="H5969" s="3" t="n"/>
      <c r="I5969" t="inlineStr">
        <is>
          <t>未取得</t>
        </is>
      </c>
      <c r="J5969" t="n">
        <v>11</v>
      </c>
      <c r="K5969" t="n">
        <v>11</v>
      </c>
      <c r="L5969" t="n">
        <v>-11</v>
      </c>
      <c r="M5969" t="n">
        <v>0</v>
      </c>
      <c r="N5969" t="n">
        <v>0</v>
      </c>
      <c r="O5969" t="inlineStr">
        <is>
          <t>不可 #4</t>
        </is>
      </c>
      <c r="P5969" t="inlineStr">
        <is>
          <t>有り</t>
        </is>
      </c>
      <c r="R5969" s="4">
        <f>IF(COUNT($M5969:$N5969)=0,"",IF(AND(IF($N5969&lt;&gt;"",$N5969,$M5969)&lt;=0,$O5969&lt;&gt;"可"),"警告",""))</f>
        <v/>
      </c>
      <c r="S5969" s="4">
        <f>IF(COUNT($M5969:$N5969)=0,0,IF(IF($N5969&lt;&gt;"",$N5969,$M5969)&gt;=スコアリング基準!$B$20,スコアリング基準!$C$20,IF(IF($N5969&lt;&gt;"",$N5969,$M5969)&gt;=スコアリング基準!$B$21,スコアリング基準!$C$21,IF(IF($N5969&lt;&gt;"",$N5969,$M5969)&gt;0,スコアリング基準!$C$22,0))))</f>
        <v/>
      </c>
      <c r="T5969" s="4">
        <f>IF($O5969="可",スコアリング基準!$C$23,0)</f>
        <v/>
      </c>
      <c r="U5969" s="4">
        <f>IF(OR(COUNT($K5969:$L5969)&lt;2,$K5969=0),0,IF(ABS($L5969)/$K5969&lt;=スコアリング基準!$B$24,スコアリング基準!$C$24,IF(ABS($L5969)/$K5969&lt;=スコアリング基準!$B$25,スコアリング基準!$C$25,IF(ABS($L5969)/$K5969&lt;=スコアリング基準!$B$26,スコアリング基準!$C$26,0))))</f>
        <v/>
      </c>
      <c r="V5969" s="4">
        <f>IF($P5969="なし",スコアリング基準!$C$27,0)</f>
        <v/>
      </c>
      <c r="W5969" s="4">
        <f>IF($F5969="",0,IF(ISNUMBER($F5969),IF($F5969&lt;=スコアリング基準!$B$28,スコアリング基準!$C$28,スコアリング基準!$C$29),0))</f>
        <v/>
      </c>
      <c r="X5969" s="4">
        <f>IFERROR(VLOOKUP($B5969,スコアリング基準!$A$36:$B$46,2,FALSE),0)</f>
        <v/>
      </c>
      <c r="Y5969" s="4">
        <f>SUM($S5969:$X5969)</f>
        <v/>
      </c>
      <c r="Z5969" s="4">
        <f>IF(COUNT($M5969:$N5969)=0,"データ無",IF($Y5969&gt;=スコアリング基準!$B$30,"S",IF($Y5969&gt;=スコアリング基準!$B$31,"A",IF($Y5969&gt;=スコアリング基準!$B$32,"B","C"))))</f>
        <v/>
      </c>
      <c r="AA5969">
        <f>IFERROR(INDEX(実績DB!$I$3:$I$104,MATCH($B5969&amp;$C5969,実績DB!$J$3:$J$104,0)),"")</f>
        <v/>
      </c>
    </row>
    <row r="5970">
      <c r="A5970" t="n">
        <v>5968</v>
      </c>
      <c r="B5970" t="inlineStr">
        <is>
          <t>九州</t>
        </is>
      </c>
      <c r="C5970" t="inlineStr">
        <is>
          <t>近見変電所</t>
        </is>
      </c>
      <c r="E5970" t="n">
        <v>66</v>
      </c>
      <c r="F5970" t="n">
        <v>6</v>
      </c>
      <c r="G5970" s="3" t="n">
        <v>32.762095</v>
      </c>
      <c r="H5970" s="3" t="n">
        <v>130.700073</v>
      </c>
      <c r="I5970" t="inlineStr">
        <is>
          <t>Google Places(名称一致)</t>
        </is>
      </c>
      <c r="J5970" t="n">
        <v>28</v>
      </c>
      <c r="K5970" t="n">
        <v>28</v>
      </c>
      <c r="L5970" t="n">
        <v>0</v>
      </c>
      <c r="M5970" t="n">
        <v>28</v>
      </c>
      <c r="N5970" t="n">
        <v>28</v>
      </c>
      <c r="O5970" t="inlineStr">
        <is>
          <t>不可 #3</t>
        </is>
      </c>
      <c r="P5970" t="inlineStr">
        <is>
          <t>なし</t>
        </is>
      </c>
      <c r="R5970" s="4">
        <f>IF(COUNT($M5970:$N5970)=0,"",IF(AND(IF($N5970&lt;&gt;"",$N5970,$M5970)&lt;=0,$O5970&lt;&gt;"可"),"警告",""))</f>
        <v/>
      </c>
      <c r="S5970" s="4">
        <f>IF(COUNT($M5970:$N5970)=0,0,IF(IF($N5970&lt;&gt;"",$N5970,$M5970)&gt;=スコアリング基準!$B$20,スコアリング基準!$C$20,IF(IF($N5970&lt;&gt;"",$N5970,$M5970)&gt;=スコアリング基準!$B$21,スコアリング基準!$C$21,IF(IF($N5970&lt;&gt;"",$N5970,$M5970)&gt;0,スコアリング基準!$C$22,0))))</f>
        <v/>
      </c>
      <c r="T5970" s="4">
        <f>IF($O5970="可",スコアリング基準!$C$23,0)</f>
        <v/>
      </c>
      <c r="U5970" s="4">
        <f>IF(OR(COUNT($K5970:$L5970)&lt;2,$K5970=0),0,IF(ABS($L5970)/$K5970&lt;=スコアリング基準!$B$24,スコアリング基準!$C$24,IF(ABS($L5970)/$K5970&lt;=スコアリング基準!$B$25,スコアリング基準!$C$25,IF(ABS($L5970)/$K5970&lt;=スコアリング基準!$B$26,スコアリング基準!$C$26,0))))</f>
        <v/>
      </c>
      <c r="V5970" s="4">
        <f>IF($P5970="なし",スコアリング基準!$C$27,0)</f>
        <v/>
      </c>
      <c r="W5970" s="4">
        <f>IF($F5970="",0,IF(ISNUMBER($F5970),IF($F5970&lt;=スコアリング基準!$B$28,スコアリング基準!$C$28,スコアリング基準!$C$29),0))</f>
        <v/>
      </c>
      <c r="X5970" s="4">
        <f>IFERROR(VLOOKUP($B5970,スコアリング基準!$A$36:$B$46,2,FALSE),0)</f>
        <v/>
      </c>
      <c r="Y5970" s="4">
        <f>SUM($S5970:$X5970)</f>
        <v/>
      </c>
      <c r="Z5970" s="4">
        <f>IF(COUNT($M5970:$N5970)=0,"データ無",IF($Y5970&gt;=スコアリング基準!$B$30,"S",IF($Y5970&gt;=スコアリング基準!$B$31,"A",IF($Y5970&gt;=スコアリング基準!$B$32,"B","C"))))</f>
        <v/>
      </c>
      <c r="AA5970">
        <f>IFERROR(INDEX(実績DB!$I$3:$I$104,MATCH($B5970&amp;$C5970,実績DB!$J$3:$J$104,0)),"")</f>
        <v/>
      </c>
    </row>
    <row r="5971">
      <c r="A5971" t="n">
        <v>5969</v>
      </c>
      <c r="B5971" t="inlineStr">
        <is>
          <t>九州</t>
        </is>
      </c>
      <c r="C5971" t="inlineStr">
        <is>
          <t>都北変電所</t>
        </is>
      </c>
      <c r="E5971" t="n">
        <v>66</v>
      </c>
      <c r="F5971" t="n">
        <v>6</v>
      </c>
      <c r="G5971" s="3" t="n">
        <v>31.76214</v>
      </c>
      <c r="H5971" s="3" t="n">
        <v>131.09641</v>
      </c>
      <c r="I5971" t="inlineStr">
        <is>
          <t>OSM実測(名称一致)</t>
        </is>
      </c>
      <c r="J5971" t="n">
        <v>38</v>
      </c>
      <c r="K5971" t="n">
        <v>38</v>
      </c>
      <c r="L5971" t="n">
        <v>-29</v>
      </c>
      <c r="M5971" t="n">
        <v>9</v>
      </c>
      <c r="N5971" t="n">
        <v>0</v>
      </c>
      <c r="O5971" t="inlineStr">
        <is>
          <t>不可 #4</t>
        </is>
      </c>
      <c r="P5971" t="inlineStr">
        <is>
          <t>有り</t>
        </is>
      </c>
      <c r="R5971" s="4">
        <f>IF(COUNT($M5971:$N5971)=0,"",IF(AND(IF($N5971&lt;&gt;"",$N5971,$M5971)&lt;=0,$O5971&lt;&gt;"可"),"警告",""))</f>
        <v/>
      </c>
      <c r="S5971" s="4">
        <f>IF(COUNT($M5971:$N5971)=0,0,IF(IF($N5971&lt;&gt;"",$N5971,$M5971)&gt;=スコアリング基準!$B$20,スコアリング基準!$C$20,IF(IF($N5971&lt;&gt;"",$N5971,$M5971)&gt;=スコアリング基準!$B$21,スコアリング基準!$C$21,IF(IF($N5971&lt;&gt;"",$N5971,$M5971)&gt;0,スコアリング基準!$C$22,0))))</f>
        <v/>
      </c>
      <c r="T5971" s="4">
        <f>IF($O5971="可",スコアリング基準!$C$23,0)</f>
        <v/>
      </c>
      <c r="U5971" s="4">
        <f>IF(OR(COUNT($K5971:$L5971)&lt;2,$K5971=0),0,IF(ABS($L5971)/$K5971&lt;=スコアリング基準!$B$24,スコアリング基準!$C$24,IF(ABS($L5971)/$K5971&lt;=スコアリング基準!$B$25,スコアリング基準!$C$25,IF(ABS($L5971)/$K5971&lt;=スコアリング基準!$B$26,スコアリング基準!$C$26,0))))</f>
        <v/>
      </c>
      <c r="V5971" s="4">
        <f>IF($P5971="なし",スコアリング基準!$C$27,0)</f>
        <v/>
      </c>
      <c r="W5971" s="4">
        <f>IF($F5971="",0,IF(ISNUMBER($F5971),IF($F5971&lt;=スコアリング基準!$B$28,スコアリング基準!$C$28,スコアリング基準!$C$29),0))</f>
        <v/>
      </c>
      <c r="X5971" s="4">
        <f>IFERROR(VLOOKUP($B5971,スコアリング基準!$A$36:$B$46,2,FALSE),0)</f>
        <v/>
      </c>
      <c r="Y5971" s="4">
        <f>SUM($S5971:$X5971)</f>
        <v/>
      </c>
      <c r="Z5971" s="4">
        <f>IF(COUNT($M5971:$N5971)=0,"データ無",IF($Y5971&gt;=スコアリング基準!$B$30,"S",IF($Y5971&gt;=スコアリング基準!$B$31,"A",IF($Y5971&gt;=スコアリング基準!$B$32,"B","C"))))</f>
        <v/>
      </c>
      <c r="AA5971">
        <f>IFERROR(INDEX(実績DB!$I$3:$I$104,MATCH($B5971&amp;$C5971,実績DB!$J$3:$J$104,0)),"")</f>
        <v/>
      </c>
    </row>
    <row r="5972">
      <c r="A5972" t="n">
        <v>5970</v>
      </c>
      <c r="B5972" t="inlineStr">
        <is>
          <t>九州</t>
        </is>
      </c>
      <c r="C5972" t="inlineStr">
        <is>
          <t>野上変電所</t>
        </is>
      </c>
      <c r="E5972" t="n">
        <v>66</v>
      </c>
      <c r="F5972" t="n">
        <v>6</v>
      </c>
      <c r="G5972" s="3" t="n"/>
      <c r="H5972" s="3" t="n"/>
      <c r="I5972" t="inlineStr">
        <is>
          <t>未取得</t>
        </is>
      </c>
      <c r="J5972" t="n">
        <v>9</v>
      </c>
      <c r="K5972" t="n">
        <v>9</v>
      </c>
      <c r="L5972" t="n">
        <v>-9</v>
      </c>
      <c r="M5972" t="n">
        <v>0</v>
      </c>
      <c r="N5972" t="n">
        <v>0</v>
      </c>
      <c r="O5972" t="inlineStr">
        <is>
          <t>不可 #4</t>
        </is>
      </c>
      <c r="P5972" t="inlineStr">
        <is>
          <t>有り</t>
        </is>
      </c>
      <c r="R5972" s="4">
        <f>IF(COUNT($M5972:$N5972)=0,"",IF(AND(IF($N5972&lt;&gt;"",$N5972,$M5972)&lt;=0,$O5972&lt;&gt;"可"),"警告",""))</f>
        <v/>
      </c>
      <c r="S5972" s="4">
        <f>IF(COUNT($M5972:$N5972)=0,0,IF(IF($N5972&lt;&gt;"",$N5972,$M5972)&gt;=スコアリング基準!$B$20,スコアリング基準!$C$20,IF(IF($N5972&lt;&gt;"",$N5972,$M5972)&gt;=スコアリング基準!$B$21,スコアリング基準!$C$21,IF(IF($N5972&lt;&gt;"",$N5972,$M5972)&gt;0,スコアリング基準!$C$22,0))))</f>
        <v/>
      </c>
      <c r="T5972" s="4">
        <f>IF($O5972="可",スコアリング基準!$C$23,0)</f>
        <v/>
      </c>
      <c r="U5972" s="4">
        <f>IF(OR(COUNT($K5972:$L5972)&lt;2,$K5972=0),0,IF(ABS($L5972)/$K5972&lt;=スコアリング基準!$B$24,スコアリング基準!$C$24,IF(ABS($L5972)/$K5972&lt;=スコアリング基準!$B$25,スコアリング基準!$C$25,IF(ABS($L5972)/$K5972&lt;=スコアリング基準!$B$26,スコアリング基準!$C$26,0))))</f>
        <v/>
      </c>
      <c r="V5972" s="4">
        <f>IF($P5972="なし",スコアリング基準!$C$27,0)</f>
        <v/>
      </c>
      <c r="W5972" s="4">
        <f>IF($F5972="",0,IF(ISNUMBER($F5972),IF($F5972&lt;=スコアリング基準!$B$28,スコアリング基準!$C$28,スコアリング基準!$C$29),0))</f>
        <v/>
      </c>
      <c r="X5972" s="4">
        <f>IFERROR(VLOOKUP($B5972,スコアリング基準!$A$36:$B$46,2,FALSE),0)</f>
        <v/>
      </c>
      <c r="Y5972" s="4">
        <f>SUM($S5972:$X5972)</f>
        <v/>
      </c>
      <c r="Z5972" s="4">
        <f>IF(COUNT($M5972:$N5972)=0,"データ無",IF($Y5972&gt;=スコアリング基準!$B$30,"S",IF($Y5972&gt;=スコアリング基準!$B$31,"A",IF($Y5972&gt;=スコアリング基準!$B$32,"B","C"))))</f>
        <v/>
      </c>
      <c r="AA5972">
        <f>IFERROR(INDEX(実績DB!$I$3:$I$104,MATCH($B5972&amp;$C5972,実績DB!$J$3:$J$104,0)),"")</f>
        <v/>
      </c>
    </row>
    <row r="5973">
      <c r="A5973" t="n">
        <v>5971</v>
      </c>
      <c r="B5973" t="inlineStr">
        <is>
          <t>九州</t>
        </is>
      </c>
      <c r="C5973" t="inlineStr">
        <is>
          <t>野原変電所</t>
        </is>
      </c>
      <c r="E5973" t="n">
        <v>66</v>
      </c>
      <c r="F5973" t="n">
        <v>6</v>
      </c>
      <c r="G5973" s="3" t="n"/>
      <c r="H5973" s="3" t="n"/>
      <c r="I5973" t="inlineStr">
        <is>
          <t>未取得</t>
        </is>
      </c>
      <c r="J5973" t="n">
        <v>19</v>
      </c>
      <c r="K5973" t="n">
        <v>19</v>
      </c>
      <c r="L5973" t="n">
        <v>-19</v>
      </c>
      <c r="M5973" t="n">
        <v>0</v>
      </c>
      <c r="N5973" t="n">
        <v>0</v>
      </c>
      <c r="O5973" t="inlineStr">
        <is>
          <t>不可 #4</t>
        </is>
      </c>
      <c r="P5973" t="inlineStr">
        <is>
          <t>有り</t>
        </is>
      </c>
      <c r="R5973" s="4">
        <f>IF(COUNT($M5973:$N5973)=0,"",IF(AND(IF($N5973&lt;&gt;"",$N5973,$M5973)&lt;=0,$O5973&lt;&gt;"可"),"警告",""))</f>
        <v/>
      </c>
      <c r="S5973" s="4">
        <f>IF(COUNT($M5973:$N5973)=0,0,IF(IF($N5973&lt;&gt;"",$N5973,$M5973)&gt;=スコアリング基準!$B$20,スコアリング基準!$C$20,IF(IF($N5973&lt;&gt;"",$N5973,$M5973)&gt;=スコアリング基準!$B$21,スコアリング基準!$C$21,IF(IF($N5973&lt;&gt;"",$N5973,$M5973)&gt;0,スコアリング基準!$C$22,0))))</f>
        <v/>
      </c>
      <c r="T5973" s="4">
        <f>IF($O5973="可",スコアリング基準!$C$23,0)</f>
        <v/>
      </c>
      <c r="U5973" s="4">
        <f>IF(OR(COUNT($K5973:$L5973)&lt;2,$K5973=0),0,IF(ABS($L5973)/$K5973&lt;=スコアリング基準!$B$24,スコアリング基準!$C$24,IF(ABS($L5973)/$K5973&lt;=スコアリング基準!$B$25,スコアリング基準!$C$25,IF(ABS($L5973)/$K5973&lt;=スコアリング基準!$B$26,スコアリング基準!$C$26,0))))</f>
        <v/>
      </c>
      <c r="V5973" s="4">
        <f>IF($P5973="なし",スコアリング基準!$C$27,0)</f>
        <v/>
      </c>
      <c r="W5973" s="4">
        <f>IF($F5973="",0,IF(ISNUMBER($F5973),IF($F5973&lt;=スコアリング基準!$B$28,スコアリング基準!$C$28,スコアリング基準!$C$29),0))</f>
        <v/>
      </c>
      <c r="X5973" s="4">
        <f>IFERROR(VLOOKUP($B5973,スコアリング基準!$A$36:$B$46,2,FALSE),0)</f>
        <v/>
      </c>
      <c r="Y5973" s="4">
        <f>SUM($S5973:$X5973)</f>
        <v/>
      </c>
      <c r="Z5973" s="4">
        <f>IF(COUNT($M5973:$N5973)=0,"データ無",IF($Y5973&gt;=スコアリング基準!$B$30,"S",IF($Y5973&gt;=スコアリング基準!$B$31,"A",IF($Y5973&gt;=スコアリング基準!$B$32,"B","C"))))</f>
        <v/>
      </c>
      <c r="AA5973">
        <f>IFERROR(INDEX(実績DB!$I$3:$I$104,MATCH($B5973&amp;$C5973,実績DB!$J$3:$J$104,0)),"")</f>
        <v/>
      </c>
    </row>
    <row r="5974">
      <c r="A5974" t="n">
        <v>5972</v>
      </c>
      <c r="B5974" t="inlineStr">
        <is>
          <t>九州</t>
        </is>
      </c>
      <c r="C5974" t="inlineStr">
        <is>
          <t>針尾変電所</t>
        </is>
      </c>
      <c r="E5974" t="n">
        <v>66</v>
      </c>
      <c r="F5974" t="n">
        <v>6</v>
      </c>
      <c r="G5974" s="3" t="n"/>
      <c r="H5974" s="3" t="n"/>
      <c r="I5974" t="inlineStr">
        <is>
          <t>未取得</t>
        </is>
      </c>
      <c r="J5974" t="n">
        <v>38</v>
      </c>
      <c r="K5974" t="n">
        <v>38</v>
      </c>
      <c r="L5974" t="n">
        <v>-25</v>
      </c>
      <c r="M5974" t="n">
        <v>13</v>
      </c>
      <c r="N5974" t="n">
        <v>0</v>
      </c>
      <c r="O5974" t="inlineStr">
        <is>
          <t>不可 #4</t>
        </is>
      </c>
      <c r="P5974" t="inlineStr">
        <is>
          <t>なし</t>
        </is>
      </c>
      <c r="R5974" s="4">
        <f>IF(COUNT($M5974:$N5974)=0,"",IF(AND(IF($N5974&lt;&gt;"",$N5974,$M5974)&lt;=0,$O5974&lt;&gt;"可"),"警告",""))</f>
        <v/>
      </c>
      <c r="S5974" s="4">
        <f>IF(COUNT($M5974:$N5974)=0,0,IF(IF($N5974&lt;&gt;"",$N5974,$M5974)&gt;=スコアリング基準!$B$20,スコアリング基準!$C$20,IF(IF($N5974&lt;&gt;"",$N5974,$M5974)&gt;=スコアリング基準!$B$21,スコアリング基準!$C$21,IF(IF($N5974&lt;&gt;"",$N5974,$M5974)&gt;0,スコアリング基準!$C$22,0))))</f>
        <v/>
      </c>
      <c r="T5974" s="4">
        <f>IF($O5974="可",スコアリング基準!$C$23,0)</f>
        <v/>
      </c>
      <c r="U5974" s="4">
        <f>IF(OR(COUNT($K5974:$L5974)&lt;2,$K5974=0),0,IF(ABS($L5974)/$K5974&lt;=スコアリング基準!$B$24,スコアリング基準!$C$24,IF(ABS($L5974)/$K5974&lt;=スコアリング基準!$B$25,スコアリング基準!$C$25,IF(ABS($L5974)/$K5974&lt;=スコアリング基準!$B$26,スコアリング基準!$C$26,0))))</f>
        <v/>
      </c>
      <c r="V5974" s="4">
        <f>IF($P5974="なし",スコアリング基準!$C$27,0)</f>
        <v/>
      </c>
      <c r="W5974" s="4">
        <f>IF($F5974="",0,IF(ISNUMBER($F5974),IF($F5974&lt;=スコアリング基準!$B$28,スコアリング基準!$C$28,スコアリング基準!$C$29),0))</f>
        <v/>
      </c>
      <c r="X5974" s="4">
        <f>IFERROR(VLOOKUP($B5974,スコアリング基準!$A$36:$B$46,2,FALSE),0)</f>
        <v/>
      </c>
      <c r="Y5974" s="4">
        <f>SUM($S5974:$X5974)</f>
        <v/>
      </c>
      <c r="Z5974" s="4">
        <f>IF(COUNT($M5974:$N5974)=0,"データ無",IF($Y5974&gt;=スコアリング基準!$B$30,"S",IF($Y5974&gt;=スコアリング基準!$B$31,"A",IF($Y5974&gt;=スコアリング基準!$B$32,"B","C"))))</f>
        <v/>
      </c>
      <c r="AA5974">
        <f>IFERROR(INDEX(実績DB!$I$3:$I$104,MATCH($B5974&amp;$C5974,実績DB!$J$3:$J$104,0)),"")</f>
        <v/>
      </c>
    </row>
    <row r="5975">
      <c r="A5975" t="n">
        <v>5973</v>
      </c>
      <c r="B5975" t="inlineStr">
        <is>
          <t>九州</t>
        </is>
      </c>
      <c r="C5975" t="inlineStr">
        <is>
          <t>鍋島変電所</t>
        </is>
      </c>
      <c r="E5975" t="n">
        <v>66</v>
      </c>
      <c r="F5975" t="n">
        <v>6</v>
      </c>
      <c r="G5975" s="3" t="n">
        <v>33.268105</v>
      </c>
      <c r="H5975" s="3" t="n">
        <v>130.270086</v>
      </c>
      <c r="I5975" t="inlineStr">
        <is>
          <t>Google Places(名称一致)</t>
        </is>
      </c>
      <c r="J5975" t="n">
        <v>57</v>
      </c>
      <c r="K5975" t="n">
        <v>57</v>
      </c>
      <c r="L5975" t="n">
        <v>-31</v>
      </c>
      <c r="M5975" t="n">
        <v>26</v>
      </c>
      <c r="N5975" t="n">
        <v>0</v>
      </c>
      <c r="O5975" t="inlineStr">
        <is>
          <t>不可 #4</t>
        </is>
      </c>
      <c r="P5975" t="inlineStr">
        <is>
          <t>有り</t>
        </is>
      </c>
      <c r="R5975" s="4">
        <f>IF(COUNT($M5975:$N5975)=0,"",IF(AND(IF($N5975&lt;&gt;"",$N5975,$M5975)&lt;=0,$O5975&lt;&gt;"可"),"警告",""))</f>
        <v/>
      </c>
      <c r="S5975" s="4">
        <f>IF(COUNT($M5975:$N5975)=0,0,IF(IF($N5975&lt;&gt;"",$N5975,$M5975)&gt;=スコアリング基準!$B$20,スコアリング基準!$C$20,IF(IF($N5975&lt;&gt;"",$N5975,$M5975)&gt;=スコアリング基準!$B$21,スコアリング基準!$C$21,IF(IF($N5975&lt;&gt;"",$N5975,$M5975)&gt;0,スコアリング基準!$C$22,0))))</f>
        <v/>
      </c>
      <c r="T5975" s="4">
        <f>IF($O5975="可",スコアリング基準!$C$23,0)</f>
        <v/>
      </c>
      <c r="U5975" s="4">
        <f>IF(OR(COUNT($K5975:$L5975)&lt;2,$K5975=0),0,IF(ABS($L5975)/$K5975&lt;=スコアリング基準!$B$24,スコアリング基準!$C$24,IF(ABS($L5975)/$K5975&lt;=スコアリング基準!$B$25,スコアリング基準!$C$25,IF(ABS($L5975)/$K5975&lt;=スコアリング基準!$B$26,スコアリング基準!$C$26,0))))</f>
        <v/>
      </c>
      <c r="V5975" s="4">
        <f>IF($P5975="なし",スコアリング基準!$C$27,0)</f>
        <v/>
      </c>
      <c r="W5975" s="4">
        <f>IF($F5975="",0,IF(ISNUMBER($F5975),IF($F5975&lt;=スコアリング基準!$B$28,スコアリング基準!$C$28,スコアリング基準!$C$29),0))</f>
        <v/>
      </c>
      <c r="X5975" s="4">
        <f>IFERROR(VLOOKUP($B5975,スコアリング基準!$A$36:$B$46,2,FALSE),0)</f>
        <v/>
      </c>
      <c r="Y5975" s="4">
        <f>SUM($S5975:$X5975)</f>
        <v/>
      </c>
      <c r="Z5975" s="4">
        <f>IF(COUNT($M5975:$N5975)=0,"データ無",IF($Y5975&gt;=スコアリング基準!$B$30,"S",IF($Y5975&gt;=スコアリング基準!$B$31,"A",IF($Y5975&gt;=スコアリング基準!$B$32,"B","C"))))</f>
        <v/>
      </c>
      <c r="AA5975">
        <f>IFERROR(INDEX(実績DB!$I$3:$I$104,MATCH($B5975&amp;$C5975,実績DB!$J$3:$J$104,0)),"")</f>
        <v/>
      </c>
    </row>
    <row r="5976">
      <c r="A5976" t="n">
        <v>5974</v>
      </c>
      <c r="B5976" t="inlineStr">
        <is>
          <t>九州</t>
        </is>
      </c>
      <c r="C5976" t="inlineStr">
        <is>
          <t>阿久根変電所</t>
        </is>
      </c>
      <c r="E5976" t="n">
        <v>66</v>
      </c>
      <c r="F5976" t="n">
        <v>6</v>
      </c>
      <c r="G5976" s="3" t="n">
        <v>32.002219</v>
      </c>
      <c r="H5976" s="3" t="n">
        <v>130.198939</v>
      </c>
      <c r="I5976" t="inlineStr">
        <is>
          <t>Google Places(名称一致)</t>
        </is>
      </c>
      <c r="J5976" t="n">
        <v>38</v>
      </c>
      <c r="K5976" t="n">
        <v>38</v>
      </c>
      <c r="L5976" t="n">
        <v>-37</v>
      </c>
      <c r="M5976" t="n">
        <v>1</v>
      </c>
      <c r="N5976" t="n">
        <v>0</v>
      </c>
      <c r="O5976" t="inlineStr">
        <is>
          <t>不可 #4</t>
        </is>
      </c>
      <c r="P5976" t="inlineStr">
        <is>
          <t>有り</t>
        </is>
      </c>
      <c r="R5976" s="4">
        <f>IF(COUNT($M5976:$N5976)=0,"",IF(AND(IF($N5976&lt;&gt;"",$N5976,$M5976)&lt;=0,$O5976&lt;&gt;"可"),"警告",""))</f>
        <v/>
      </c>
      <c r="S5976" s="4">
        <f>IF(COUNT($M5976:$N5976)=0,0,IF(IF($N5976&lt;&gt;"",$N5976,$M5976)&gt;=スコアリング基準!$B$20,スコアリング基準!$C$20,IF(IF($N5976&lt;&gt;"",$N5976,$M5976)&gt;=スコアリング基準!$B$21,スコアリング基準!$C$21,IF(IF($N5976&lt;&gt;"",$N5976,$M5976)&gt;0,スコアリング基準!$C$22,0))))</f>
        <v/>
      </c>
      <c r="T5976" s="4">
        <f>IF($O5976="可",スコアリング基準!$C$23,0)</f>
        <v/>
      </c>
      <c r="U5976" s="4">
        <f>IF(OR(COUNT($K5976:$L5976)&lt;2,$K5976=0),0,IF(ABS($L5976)/$K5976&lt;=スコアリング基準!$B$24,スコアリング基準!$C$24,IF(ABS($L5976)/$K5976&lt;=スコアリング基準!$B$25,スコアリング基準!$C$25,IF(ABS($L5976)/$K5976&lt;=スコアリング基準!$B$26,スコアリング基準!$C$26,0))))</f>
        <v/>
      </c>
      <c r="V5976" s="4">
        <f>IF($P5976="なし",スコアリング基準!$C$27,0)</f>
        <v/>
      </c>
      <c r="W5976" s="4">
        <f>IF($F5976="",0,IF(ISNUMBER($F5976),IF($F5976&lt;=スコアリング基準!$B$28,スコアリング基準!$C$28,スコアリング基準!$C$29),0))</f>
        <v/>
      </c>
      <c r="X5976" s="4">
        <f>IFERROR(VLOOKUP($B5976,スコアリング基準!$A$36:$B$46,2,FALSE),0)</f>
        <v/>
      </c>
      <c r="Y5976" s="4">
        <f>SUM($S5976:$X5976)</f>
        <v/>
      </c>
      <c r="Z5976" s="4">
        <f>IF(COUNT($M5976:$N5976)=0,"データ無",IF($Y5976&gt;=スコアリング基準!$B$30,"S",IF($Y5976&gt;=スコアリング基準!$B$31,"A",IF($Y5976&gt;=スコアリング基準!$B$32,"B","C"))))</f>
        <v/>
      </c>
      <c r="AA5976">
        <f>IFERROR(INDEX(実績DB!$I$3:$I$104,MATCH($B5976&amp;$C5976,実績DB!$J$3:$J$104,0)),"")</f>
        <v/>
      </c>
    </row>
    <row r="5977">
      <c r="A5977" t="n">
        <v>5975</v>
      </c>
      <c r="B5977" t="inlineStr">
        <is>
          <t>九州</t>
        </is>
      </c>
      <c r="C5977" t="inlineStr">
        <is>
          <t>隼人変電所</t>
        </is>
      </c>
      <c r="E5977" t="n">
        <v>66</v>
      </c>
      <c r="F5977" t="n">
        <v>6</v>
      </c>
      <c r="G5977" s="3" t="n">
        <v>31.73818</v>
      </c>
      <c r="H5977" s="3" t="n">
        <v>130.72634</v>
      </c>
      <c r="I5977" t="inlineStr">
        <is>
          <t>OSM実測(名称一致)</t>
        </is>
      </c>
      <c r="J5977" t="n">
        <v>57</v>
      </c>
      <c r="K5977" t="n">
        <v>57</v>
      </c>
      <c r="L5977" t="n">
        <v>-49</v>
      </c>
      <c r="M5977" t="n">
        <v>6</v>
      </c>
      <c r="N5977" t="n">
        <v>0</v>
      </c>
      <c r="O5977" t="inlineStr">
        <is>
          <t>不可 #4</t>
        </is>
      </c>
      <c r="P5977" t="inlineStr">
        <is>
          <t>有り</t>
        </is>
      </c>
      <c r="R5977" s="4">
        <f>IF(COUNT($M5977:$N5977)=0,"",IF(AND(IF($N5977&lt;&gt;"",$N5977,$M5977)&lt;=0,$O5977&lt;&gt;"可"),"警告",""))</f>
        <v/>
      </c>
      <c r="S5977" s="4">
        <f>IF(COUNT($M5977:$N5977)=0,0,IF(IF($N5977&lt;&gt;"",$N5977,$M5977)&gt;=スコアリング基準!$B$20,スコアリング基準!$C$20,IF(IF($N5977&lt;&gt;"",$N5977,$M5977)&gt;=スコアリング基準!$B$21,スコアリング基準!$C$21,IF(IF($N5977&lt;&gt;"",$N5977,$M5977)&gt;0,スコアリング基準!$C$22,0))))</f>
        <v/>
      </c>
      <c r="T5977" s="4">
        <f>IF($O5977="可",スコアリング基準!$C$23,0)</f>
        <v/>
      </c>
      <c r="U5977" s="4">
        <f>IF(OR(COUNT($K5977:$L5977)&lt;2,$K5977=0),0,IF(ABS($L5977)/$K5977&lt;=スコアリング基準!$B$24,スコアリング基準!$C$24,IF(ABS($L5977)/$K5977&lt;=スコアリング基準!$B$25,スコアリング基準!$C$25,IF(ABS($L5977)/$K5977&lt;=スコアリング基準!$B$26,スコアリング基準!$C$26,0))))</f>
        <v/>
      </c>
      <c r="V5977" s="4">
        <f>IF($P5977="なし",スコアリング基準!$C$27,0)</f>
        <v/>
      </c>
      <c r="W5977" s="4">
        <f>IF($F5977="",0,IF(ISNUMBER($F5977),IF($F5977&lt;=スコアリング基準!$B$28,スコアリング基準!$C$28,スコアリング基準!$C$29),0))</f>
        <v/>
      </c>
      <c r="X5977" s="4">
        <f>IFERROR(VLOOKUP($B5977,スコアリング基準!$A$36:$B$46,2,FALSE),0)</f>
        <v/>
      </c>
      <c r="Y5977" s="4">
        <f>SUM($S5977:$X5977)</f>
        <v/>
      </c>
      <c r="Z5977" s="4">
        <f>IF(COUNT($M5977:$N5977)=0,"データ無",IF($Y5977&gt;=スコアリング基準!$B$30,"S",IF($Y5977&gt;=スコアリング基準!$B$31,"A",IF($Y5977&gt;=スコアリング基準!$B$32,"B","C"))))</f>
        <v/>
      </c>
      <c r="AA5977">
        <f>IFERROR(INDEX(実績DB!$I$3:$I$104,MATCH($B5977&amp;$C5977,実績DB!$J$3:$J$104,0)),"")</f>
        <v/>
      </c>
    </row>
    <row r="5978">
      <c r="A5978" t="n">
        <v>5976</v>
      </c>
      <c r="B5978" t="inlineStr">
        <is>
          <t>九州</t>
        </is>
      </c>
      <c r="C5978" t="inlineStr">
        <is>
          <t>雄川変電所</t>
        </is>
      </c>
      <c r="E5978" t="n">
        <v>66</v>
      </c>
      <c r="F5978" t="n">
        <v>6</v>
      </c>
      <c r="G5978" s="3" t="n">
        <v>31.21027</v>
      </c>
      <c r="H5978" s="3" t="n">
        <v>130.80539</v>
      </c>
      <c r="I5978" t="inlineStr">
        <is>
          <t>OSM実測(名称一致)</t>
        </is>
      </c>
      <c r="J5978" t="n">
        <v>33</v>
      </c>
      <c r="K5978" t="n">
        <v>33</v>
      </c>
      <c r="L5978" t="n">
        <v>-32</v>
      </c>
      <c r="M5978" t="n">
        <v>1</v>
      </c>
      <c r="N5978" t="n">
        <v>0</v>
      </c>
      <c r="O5978" t="inlineStr">
        <is>
          <t>不可 #4</t>
        </is>
      </c>
      <c r="P5978" t="inlineStr">
        <is>
          <t>有り</t>
        </is>
      </c>
      <c r="R5978" s="4">
        <f>IF(COUNT($M5978:$N5978)=0,"",IF(AND(IF($N5978&lt;&gt;"",$N5978,$M5978)&lt;=0,$O5978&lt;&gt;"可"),"警告",""))</f>
        <v/>
      </c>
      <c r="S5978" s="4">
        <f>IF(COUNT($M5978:$N5978)=0,0,IF(IF($N5978&lt;&gt;"",$N5978,$M5978)&gt;=スコアリング基準!$B$20,スコアリング基準!$C$20,IF(IF($N5978&lt;&gt;"",$N5978,$M5978)&gt;=スコアリング基準!$B$21,スコアリング基準!$C$21,IF(IF($N5978&lt;&gt;"",$N5978,$M5978)&gt;0,スコアリング基準!$C$22,0))))</f>
        <v/>
      </c>
      <c r="T5978" s="4">
        <f>IF($O5978="可",スコアリング基準!$C$23,0)</f>
        <v/>
      </c>
      <c r="U5978" s="4">
        <f>IF(OR(COUNT($K5978:$L5978)&lt;2,$K5978=0),0,IF(ABS($L5978)/$K5978&lt;=スコアリング基準!$B$24,スコアリング基準!$C$24,IF(ABS($L5978)/$K5978&lt;=スコアリング基準!$B$25,スコアリング基準!$C$25,IF(ABS($L5978)/$K5978&lt;=スコアリング基準!$B$26,スコアリング基準!$C$26,0))))</f>
        <v/>
      </c>
      <c r="V5978" s="4">
        <f>IF($P5978="なし",スコアリング基準!$C$27,0)</f>
        <v/>
      </c>
      <c r="W5978" s="4">
        <f>IF($F5978="",0,IF(ISNUMBER($F5978),IF($F5978&lt;=スコアリング基準!$B$28,スコアリング基準!$C$28,スコアリング基準!$C$29),0))</f>
        <v/>
      </c>
      <c r="X5978" s="4">
        <f>IFERROR(VLOOKUP($B5978,スコアリング基準!$A$36:$B$46,2,FALSE),0)</f>
        <v/>
      </c>
      <c r="Y5978" s="4">
        <f>SUM($S5978:$X5978)</f>
        <v/>
      </c>
      <c r="Z5978" s="4">
        <f>IF(COUNT($M5978:$N5978)=0,"データ無",IF($Y5978&gt;=スコアリング基準!$B$30,"S",IF($Y5978&gt;=スコアリング基準!$B$31,"A",IF($Y5978&gt;=スコアリング基準!$B$32,"B","C"))))</f>
        <v/>
      </c>
      <c r="AA5978">
        <f>IFERROR(INDEX(実績DB!$I$3:$I$104,MATCH($B5978&amp;$C5978,実績DB!$J$3:$J$104,0)),"")</f>
        <v/>
      </c>
    </row>
    <row r="5979">
      <c r="A5979" t="n">
        <v>5977</v>
      </c>
      <c r="B5979" t="inlineStr">
        <is>
          <t>九州</t>
        </is>
      </c>
      <c r="C5979" t="inlineStr">
        <is>
          <t>青島変電所</t>
        </is>
      </c>
      <c r="E5979" t="n">
        <v>66</v>
      </c>
      <c r="F5979" t="n">
        <v>6</v>
      </c>
      <c r="G5979" s="3" t="n">
        <v>31.82991</v>
      </c>
      <c r="H5979" s="3" t="n">
        <v>131.41965</v>
      </c>
      <c r="I5979" t="inlineStr">
        <is>
          <t>OSM実測(名称一致)</t>
        </is>
      </c>
      <c r="J5979" t="n">
        <v>66</v>
      </c>
      <c r="K5979" t="n">
        <v>66</v>
      </c>
      <c r="L5979" t="n">
        <v>-62</v>
      </c>
      <c r="M5979" t="n">
        <v>4</v>
      </c>
      <c r="N5979" t="n">
        <v>0</v>
      </c>
      <c r="O5979" t="inlineStr">
        <is>
          <t>不可 #4</t>
        </is>
      </c>
      <c r="P5979" t="inlineStr">
        <is>
          <t>有り</t>
        </is>
      </c>
      <c r="R5979" s="4">
        <f>IF(COUNT($M5979:$N5979)=0,"",IF(AND(IF($N5979&lt;&gt;"",$N5979,$M5979)&lt;=0,$O5979&lt;&gt;"可"),"警告",""))</f>
        <v/>
      </c>
      <c r="S5979" s="4">
        <f>IF(COUNT($M5979:$N5979)=0,0,IF(IF($N5979&lt;&gt;"",$N5979,$M5979)&gt;=スコアリング基準!$B$20,スコアリング基準!$C$20,IF(IF($N5979&lt;&gt;"",$N5979,$M5979)&gt;=スコアリング基準!$B$21,スコアリング基準!$C$21,IF(IF($N5979&lt;&gt;"",$N5979,$M5979)&gt;0,スコアリング基準!$C$22,0))))</f>
        <v/>
      </c>
      <c r="T5979" s="4">
        <f>IF($O5979="可",スコアリング基準!$C$23,0)</f>
        <v/>
      </c>
      <c r="U5979" s="4">
        <f>IF(OR(COUNT($K5979:$L5979)&lt;2,$K5979=0),0,IF(ABS($L5979)/$K5979&lt;=スコアリング基準!$B$24,スコアリング基準!$C$24,IF(ABS($L5979)/$K5979&lt;=スコアリング基準!$B$25,スコアリング基準!$C$25,IF(ABS($L5979)/$K5979&lt;=スコアリング基準!$B$26,スコアリング基準!$C$26,0))))</f>
        <v/>
      </c>
      <c r="V5979" s="4">
        <f>IF($P5979="なし",スコアリング基準!$C$27,0)</f>
        <v/>
      </c>
      <c r="W5979" s="4">
        <f>IF($F5979="",0,IF(ISNUMBER($F5979),IF($F5979&lt;=スコアリング基準!$B$28,スコアリング基準!$C$28,スコアリング基準!$C$29),0))</f>
        <v/>
      </c>
      <c r="X5979" s="4">
        <f>IFERROR(VLOOKUP($B5979,スコアリング基準!$A$36:$B$46,2,FALSE),0)</f>
        <v/>
      </c>
      <c r="Y5979" s="4">
        <f>SUM($S5979:$X5979)</f>
        <v/>
      </c>
      <c r="Z5979" s="4">
        <f>IF(COUNT($M5979:$N5979)=0,"データ無",IF($Y5979&gt;=スコアリング基準!$B$30,"S",IF($Y5979&gt;=スコアリング基準!$B$31,"A",IF($Y5979&gt;=スコアリング基準!$B$32,"B","C"))))</f>
        <v/>
      </c>
      <c r="AA5979">
        <f>IFERROR(INDEX(実績DB!$I$3:$I$104,MATCH($B5979&amp;$C5979,実績DB!$J$3:$J$104,0)),"")</f>
        <v/>
      </c>
    </row>
    <row r="5980">
      <c r="A5980" t="n">
        <v>5978</v>
      </c>
      <c r="B5980" t="inlineStr">
        <is>
          <t>九州</t>
        </is>
      </c>
      <c r="C5980" t="inlineStr">
        <is>
          <t>飫肥変電所</t>
        </is>
      </c>
      <c r="E5980" t="n">
        <v>66</v>
      </c>
      <c r="F5980" t="n">
        <v>6</v>
      </c>
      <c r="G5980" s="3" t="n">
        <v>31.64</v>
      </c>
      <c r="H5980" s="3" t="n">
        <v>131.35523</v>
      </c>
      <c r="I5980" t="inlineStr">
        <is>
          <t>OSM実測(名称一致)</t>
        </is>
      </c>
      <c r="J5980" t="n">
        <v>19</v>
      </c>
      <c r="K5980" t="n">
        <v>19</v>
      </c>
      <c r="L5980" t="n">
        <v>-15</v>
      </c>
      <c r="M5980" t="n">
        <v>0</v>
      </c>
      <c r="N5980" t="n">
        <v>0</v>
      </c>
      <c r="O5980" t="inlineStr">
        <is>
          <t>不可 #4</t>
        </is>
      </c>
      <c r="P5980" t="inlineStr">
        <is>
          <t>有り</t>
        </is>
      </c>
      <c r="R5980" s="4">
        <f>IF(COUNT($M5980:$N5980)=0,"",IF(AND(IF($N5980&lt;&gt;"",$N5980,$M5980)&lt;=0,$O5980&lt;&gt;"可"),"警告",""))</f>
        <v/>
      </c>
      <c r="S5980" s="4">
        <f>IF(COUNT($M5980:$N5980)=0,0,IF(IF($N5980&lt;&gt;"",$N5980,$M5980)&gt;=スコアリング基準!$B$20,スコアリング基準!$C$20,IF(IF($N5980&lt;&gt;"",$N5980,$M5980)&gt;=スコアリング基準!$B$21,スコアリング基準!$C$21,IF(IF($N5980&lt;&gt;"",$N5980,$M5980)&gt;0,スコアリング基準!$C$22,0))))</f>
        <v/>
      </c>
      <c r="T5980" s="4">
        <f>IF($O5980="可",スコアリング基準!$C$23,0)</f>
        <v/>
      </c>
      <c r="U5980" s="4">
        <f>IF(OR(COUNT($K5980:$L5980)&lt;2,$K5980=0),0,IF(ABS($L5980)/$K5980&lt;=スコアリング基準!$B$24,スコアリング基準!$C$24,IF(ABS($L5980)/$K5980&lt;=スコアリング基準!$B$25,スコアリング基準!$C$25,IF(ABS($L5980)/$K5980&lt;=スコアリング基準!$B$26,スコアリング基準!$C$26,0))))</f>
        <v/>
      </c>
      <c r="V5980" s="4">
        <f>IF($P5980="なし",スコアリング基準!$C$27,0)</f>
        <v/>
      </c>
      <c r="W5980" s="4">
        <f>IF($F5980="",0,IF(ISNUMBER($F5980),IF($F5980&lt;=スコアリング基準!$B$28,スコアリング基準!$C$28,スコアリング基準!$C$29),0))</f>
        <v/>
      </c>
      <c r="X5980" s="4">
        <f>IFERROR(VLOOKUP($B5980,スコアリング基準!$A$36:$B$46,2,FALSE),0)</f>
        <v/>
      </c>
      <c r="Y5980" s="4">
        <f>SUM($S5980:$X5980)</f>
        <v/>
      </c>
      <c r="Z5980" s="4">
        <f>IF(COUNT($M5980:$N5980)=0,"データ無",IF($Y5980&gt;=スコアリング基準!$B$30,"S",IF($Y5980&gt;=スコアリング基準!$B$31,"A",IF($Y5980&gt;=スコアリング基準!$B$32,"B","C"))))</f>
        <v/>
      </c>
      <c r="AA5980">
        <f>IFERROR(INDEX(実績DB!$I$3:$I$104,MATCH($B5980&amp;$C5980,実績DB!$J$3:$J$104,0)),"")</f>
        <v/>
      </c>
    </row>
    <row r="5981">
      <c r="A5981" t="n">
        <v>5979</v>
      </c>
      <c r="B5981" t="inlineStr">
        <is>
          <t>九州</t>
        </is>
      </c>
      <c r="C5981" t="inlineStr">
        <is>
          <t>高山川変電所</t>
        </is>
      </c>
      <c r="E5981" t="n">
        <v>66</v>
      </c>
      <c r="F5981" t="n">
        <v>22</v>
      </c>
      <c r="G5981" s="3" t="n">
        <v>31.2657</v>
      </c>
      <c r="H5981" s="3" t="n">
        <v>130.94421</v>
      </c>
      <c r="I5981" t="inlineStr">
        <is>
          <t>OSM実測(名称一致)</t>
        </is>
      </c>
      <c r="J5981" t="n">
        <v>11</v>
      </c>
      <c r="K5981" t="n">
        <v>11</v>
      </c>
      <c r="L5981" t="n">
        <v>-11</v>
      </c>
      <c r="M5981" t="n">
        <v>0</v>
      </c>
      <c r="N5981" t="n">
        <v>0</v>
      </c>
      <c r="O5981" t="inlineStr">
        <is>
          <t>不可 #4</t>
        </is>
      </c>
      <c r="P5981" t="inlineStr">
        <is>
          <t>有り</t>
        </is>
      </c>
      <c r="R5981" s="4">
        <f>IF(COUNT($M5981:$N5981)=0,"",IF(AND(IF($N5981&lt;&gt;"",$N5981,$M5981)&lt;=0,$O5981&lt;&gt;"可"),"警告",""))</f>
        <v/>
      </c>
      <c r="S5981" s="4">
        <f>IF(COUNT($M5981:$N5981)=0,0,IF(IF($N5981&lt;&gt;"",$N5981,$M5981)&gt;=スコアリング基準!$B$20,スコアリング基準!$C$20,IF(IF($N5981&lt;&gt;"",$N5981,$M5981)&gt;=スコアリング基準!$B$21,スコアリング基準!$C$21,IF(IF($N5981&lt;&gt;"",$N5981,$M5981)&gt;0,スコアリング基準!$C$22,0))))</f>
        <v/>
      </c>
      <c r="T5981" s="4">
        <f>IF($O5981="可",スコアリング基準!$C$23,0)</f>
        <v/>
      </c>
      <c r="U5981" s="4">
        <f>IF(OR(COUNT($K5981:$L5981)&lt;2,$K5981=0),0,IF(ABS($L5981)/$K5981&lt;=スコアリング基準!$B$24,スコアリング基準!$C$24,IF(ABS($L5981)/$K5981&lt;=スコアリング基準!$B$25,スコアリング基準!$C$25,IF(ABS($L5981)/$K5981&lt;=スコアリング基準!$B$26,スコアリング基準!$C$26,0))))</f>
        <v/>
      </c>
      <c r="V5981" s="4">
        <f>IF($P5981="なし",スコアリング基準!$C$27,0)</f>
        <v/>
      </c>
      <c r="W5981" s="4">
        <f>IF($F5981="",0,IF(ISNUMBER($F5981),IF($F5981&lt;=スコアリング基準!$B$28,スコアリング基準!$C$28,スコアリング基準!$C$29),0))</f>
        <v/>
      </c>
      <c r="X5981" s="4">
        <f>IFERROR(VLOOKUP($B5981,スコアリング基準!$A$36:$B$46,2,FALSE),0)</f>
        <v/>
      </c>
      <c r="Y5981" s="4">
        <f>SUM($S5981:$X5981)</f>
        <v/>
      </c>
      <c r="Z5981" s="4">
        <f>IF(COUNT($M5981:$N5981)=0,"データ無",IF($Y5981&gt;=スコアリング基準!$B$30,"S",IF($Y5981&gt;=スコアリング基準!$B$31,"A",IF($Y5981&gt;=スコアリング基準!$B$32,"B","C"))))</f>
        <v/>
      </c>
      <c r="AA5981">
        <f>IFERROR(INDEX(実績DB!$I$3:$I$104,MATCH($B5981&amp;$C5981,実績DB!$J$3:$J$104,0)),"")</f>
        <v/>
      </c>
    </row>
    <row r="5982">
      <c r="A5982" t="n">
        <v>5980</v>
      </c>
      <c r="B5982" t="inlineStr">
        <is>
          <t>九州</t>
        </is>
      </c>
      <c r="C5982" t="inlineStr">
        <is>
          <t>高木瀬変電所</t>
        </is>
      </c>
      <c r="E5982" t="n">
        <v>66</v>
      </c>
      <c r="F5982" t="n">
        <v>6</v>
      </c>
      <c r="G5982" s="3" t="n">
        <v>33.284352</v>
      </c>
      <c r="H5982" s="3" t="n">
        <v>130.283902</v>
      </c>
      <c r="I5982" t="inlineStr">
        <is>
          <t>Google Places(名称一致)</t>
        </is>
      </c>
      <c r="J5982" t="n">
        <v>57</v>
      </c>
      <c r="K5982" t="n">
        <v>57</v>
      </c>
      <c r="L5982" t="n">
        <v>-32</v>
      </c>
      <c r="M5982" t="n">
        <v>25</v>
      </c>
      <c r="N5982" t="n">
        <v>0</v>
      </c>
      <c r="O5982" t="inlineStr">
        <is>
          <t>不可 #4</t>
        </is>
      </c>
      <c r="P5982" t="inlineStr">
        <is>
          <t>有り</t>
        </is>
      </c>
      <c r="R5982" s="4">
        <f>IF(COUNT($M5982:$N5982)=0,"",IF(AND(IF($N5982&lt;&gt;"",$N5982,$M5982)&lt;=0,$O5982&lt;&gt;"可"),"警告",""))</f>
        <v/>
      </c>
      <c r="S5982" s="4">
        <f>IF(COUNT($M5982:$N5982)=0,0,IF(IF($N5982&lt;&gt;"",$N5982,$M5982)&gt;=スコアリング基準!$B$20,スコアリング基準!$C$20,IF(IF($N5982&lt;&gt;"",$N5982,$M5982)&gt;=スコアリング基準!$B$21,スコアリング基準!$C$21,IF(IF($N5982&lt;&gt;"",$N5982,$M5982)&gt;0,スコアリング基準!$C$22,0))))</f>
        <v/>
      </c>
      <c r="T5982" s="4">
        <f>IF($O5982="可",スコアリング基準!$C$23,0)</f>
        <v/>
      </c>
      <c r="U5982" s="4">
        <f>IF(OR(COUNT($K5982:$L5982)&lt;2,$K5982=0),0,IF(ABS($L5982)/$K5982&lt;=スコアリング基準!$B$24,スコアリング基準!$C$24,IF(ABS($L5982)/$K5982&lt;=スコアリング基準!$B$25,スコアリング基準!$C$25,IF(ABS($L5982)/$K5982&lt;=スコアリング基準!$B$26,スコアリング基準!$C$26,0))))</f>
        <v/>
      </c>
      <c r="V5982" s="4">
        <f>IF($P5982="なし",スコアリング基準!$C$27,0)</f>
        <v/>
      </c>
      <c r="W5982" s="4">
        <f>IF($F5982="",0,IF(ISNUMBER($F5982),IF($F5982&lt;=スコアリング基準!$B$28,スコアリング基準!$C$28,スコアリング基準!$C$29),0))</f>
        <v/>
      </c>
      <c r="X5982" s="4">
        <f>IFERROR(VLOOKUP($B5982,スコアリング基準!$A$36:$B$46,2,FALSE),0)</f>
        <v/>
      </c>
      <c r="Y5982" s="4">
        <f>SUM($S5982:$X5982)</f>
        <v/>
      </c>
      <c r="Z5982" s="4">
        <f>IF(COUNT($M5982:$N5982)=0,"データ無",IF($Y5982&gt;=スコアリング基準!$B$30,"S",IF($Y5982&gt;=スコアリング基準!$B$31,"A",IF($Y5982&gt;=スコアリング基準!$B$32,"B","C"))))</f>
        <v/>
      </c>
      <c r="AA5982">
        <f>IFERROR(INDEX(実績DB!$I$3:$I$104,MATCH($B5982&amp;$C5982,実績DB!$J$3:$J$104,0)),"")</f>
        <v/>
      </c>
    </row>
    <row r="5983">
      <c r="A5983" t="n">
        <v>5981</v>
      </c>
      <c r="B5983" t="inlineStr">
        <is>
          <t>九州</t>
        </is>
      </c>
      <c r="C5983" t="inlineStr">
        <is>
          <t>高田変電所</t>
        </is>
      </c>
      <c r="E5983" t="n">
        <v>66</v>
      </c>
      <c r="F5983" t="n">
        <v>6</v>
      </c>
      <c r="G5983" s="3" t="n">
        <v>33.562361</v>
      </c>
      <c r="H5983" s="3" t="n">
        <v>131.4356</v>
      </c>
      <c r="I5983" t="inlineStr">
        <is>
          <t>Google Places(名称一致)</t>
        </is>
      </c>
      <c r="J5983" t="n">
        <v>52</v>
      </c>
      <c r="K5983" t="n">
        <v>52</v>
      </c>
      <c r="L5983" t="n">
        <v>-49</v>
      </c>
      <c r="M5983" t="n">
        <v>3</v>
      </c>
      <c r="N5983" t="n">
        <v>0</v>
      </c>
      <c r="O5983" t="inlineStr">
        <is>
          <t>不可 #4</t>
        </is>
      </c>
      <c r="P5983" t="inlineStr">
        <is>
          <t>有り</t>
        </is>
      </c>
      <c r="R5983" s="4">
        <f>IF(COUNT($M5983:$N5983)=0,"",IF(AND(IF($N5983&lt;&gt;"",$N5983,$M5983)&lt;=0,$O5983&lt;&gt;"可"),"警告",""))</f>
        <v/>
      </c>
      <c r="S5983" s="4">
        <f>IF(COUNT($M5983:$N5983)=0,0,IF(IF($N5983&lt;&gt;"",$N5983,$M5983)&gt;=スコアリング基準!$B$20,スコアリング基準!$C$20,IF(IF($N5983&lt;&gt;"",$N5983,$M5983)&gt;=スコアリング基準!$B$21,スコアリング基準!$C$21,IF(IF($N5983&lt;&gt;"",$N5983,$M5983)&gt;0,スコアリング基準!$C$22,0))))</f>
        <v/>
      </c>
      <c r="T5983" s="4">
        <f>IF($O5983="可",スコアリング基準!$C$23,0)</f>
        <v/>
      </c>
      <c r="U5983" s="4">
        <f>IF(OR(COUNT($K5983:$L5983)&lt;2,$K5983=0),0,IF(ABS($L5983)/$K5983&lt;=スコアリング基準!$B$24,スコアリング基準!$C$24,IF(ABS($L5983)/$K5983&lt;=スコアリング基準!$B$25,スコアリング基準!$C$25,IF(ABS($L5983)/$K5983&lt;=スコアリング基準!$B$26,スコアリング基準!$C$26,0))))</f>
        <v/>
      </c>
      <c r="V5983" s="4">
        <f>IF($P5983="なし",スコアリング基準!$C$27,0)</f>
        <v/>
      </c>
      <c r="W5983" s="4">
        <f>IF($F5983="",0,IF(ISNUMBER($F5983),IF($F5983&lt;=スコアリング基準!$B$28,スコアリング基準!$C$28,スコアリング基準!$C$29),0))</f>
        <v/>
      </c>
      <c r="X5983" s="4">
        <f>IFERROR(VLOOKUP($B5983,スコアリング基準!$A$36:$B$46,2,FALSE),0)</f>
        <v/>
      </c>
      <c r="Y5983" s="4">
        <f>SUM($S5983:$X5983)</f>
        <v/>
      </c>
      <c r="Z5983" s="4">
        <f>IF(COUNT($M5983:$N5983)=0,"データ無",IF($Y5983&gt;=スコアリング基準!$B$30,"S",IF($Y5983&gt;=スコアリング基準!$B$31,"A",IF($Y5983&gt;=スコアリング基準!$B$32,"B","C"))))</f>
        <v/>
      </c>
      <c r="AA5983">
        <f>IFERROR(INDEX(実績DB!$I$3:$I$104,MATCH($B5983&amp;$C5983,実績DB!$J$3:$J$104,0)),"")</f>
        <v/>
      </c>
    </row>
    <row r="5984">
      <c r="A5984" t="n">
        <v>5982</v>
      </c>
      <c r="B5984" t="inlineStr">
        <is>
          <t>九州</t>
        </is>
      </c>
      <c r="C5984" t="inlineStr">
        <is>
          <t>鶴川変電所</t>
        </is>
      </c>
      <c r="E5984" t="n">
        <v>66</v>
      </c>
      <c r="F5984" t="n">
        <v>6</v>
      </c>
      <c r="G5984" s="3" t="n"/>
      <c r="H5984" s="3" t="n"/>
      <c r="I5984" t="inlineStr">
        <is>
          <t>未取得</t>
        </is>
      </c>
      <c r="J5984" t="n">
        <v>28</v>
      </c>
      <c r="K5984" t="n">
        <v>28</v>
      </c>
      <c r="L5984" t="n">
        <v>-28</v>
      </c>
      <c r="M5984" t="n">
        <v>0</v>
      </c>
      <c r="N5984" t="n">
        <v>0</v>
      </c>
      <c r="O5984" t="inlineStr">
        <is>
          <t>不可 #4</t>
        </is>
      </c>
      <c r="P5984" t="inlineStr">
        <is>
          <t>有り</t>
        </is>
      </c>
      <c r="R5984" s="4">
        <f>IF(COUNT($M5984:$N5984)=0,"",IF(AND(IF($N5984&lt;&gt;"",$N5984,$M5984)&lt;=0,$O5984&lt;&gt;"可"),"警告",""))</f>
        <v/>
      </c>
      <c r="S5984" s="4">
        <f>IF(COUNT($M5984:$N5984)=0,0,IF(IF($N5984&lt;&gt;"",$N5984,$M5984)&gt;=スコアリング基準!$B$20,スコアリング基準!$C$20,IF(IF($N5984&lt;&gt;"",$N5984,$M5984)&gt;=スコアリング基準!$B$21,スコアリング基準!$C$21,IF(IF($N5984&lt;&gt;"",$N5984,$M5984)&gt;0,スコアリング基準!$C$22,0))))</f>
        <v/>
      </c>
      <c r="T5984" s="4">
        <f>IF($O5984="可",スコアリング基準!$C$23,0)</f>
        <v/>
      </c>
      <c r="U5984" s="4">
        <f>IF(OR(COUNT($K5984:$L5984)&lt;2,$K5984=0),0,IF(ABS($L5984)/$K5984&lt;=スコアリング基準!$B$24,スコアリング基準!$C$24,IF(ABS($L5984)/$K5984&lt;=スコアリング基準!$B$25,スコアリング基準!$C$25,IF(ABS($L5984)/$K5984&lt;=スコアリング基準!$B$26,スコアリング基準!$C$26,0))))</f>
        <v/>
      </c>
      <c r="V5984" s="4">
        <f>IF($P5984="なし",スコアリング基準!$C$27,0)</f>
        <v/>
      </c>
      <c r="W5984" s="4">
        <f>IF($F5984="",0,IF(ISNUMBER($F5984),IF($F5984&lt;=スコアリング基準!$B$28,スコアリング基準!$C$28,スコアリング基準!$C$29),0))</f>
        <v/>
      </c>
      <c r="X5984" s="4">
        <f>IFERROR(VLOOKUP($B5984,スコアリング基準!$A$36:$B$46,2,FALSE),0)</f>
        <v/>
      </c>
      <c r="Y5984" s="4">
        <f>SUM($S5984:$X5984)</f>
        <v/>
      </c>
      <c r="Z5984" s="4">
        <f>IF(COUNT($M5984:$N5984)=0,"データ無",IF($Y5984&gt;=スコアリング基準!$B$30,"S",IF($Y5984&gt;=スコアリング基準!$B$31,"A",IF($Y5984&gt;=スコアリング基準!$B$32,"B","C"))))</f>
        <v/>
      </c>
      <c r="AA5984">
        <f>IFERROR(INDEX(実績DB!$I$3:$I$104,MATCH($B5984&amp;$C5984,実績DB!$J$3:$J$104,0)),"")</f>
        <v/>
      </c>
    </row>
    <row r="5985">
      <c r="A5985" t="n">
        <v>5983</v>
      </c>
      <c r="B5985" t="inlineStr">
        <is>
          <t>九州</t>
        </is>
      </c>
      <c r="C5985" t="inlineStr">
        <is>
          <t>鹿島変電所</t>
        </is>
      </c>
      <c r="E5985" t="n">
        <v>66</v>
      </c>
      <c r="F5985" t="n">
        <v>22</v>
      </c>
      <c r="G5985" s="3" t="n">
        <v>33.096351</v>
      </c>
      <c r="H5985" s="3" t="n">
        <v>130.099062</v>
      </c>
      <c r="I5985" t="inlineStr">
        <is>
          <t>Google Places(名称一致)</t>
        </is>
      </c>
      <c r="J5985" t="n">
        <v>38</v>
      </c>
      <c r="K5985" t="n">
        <v>38</v>
      </c>
      <c r="L5985" t="n">
        <v>-32</v>
      </c>
      <c r="M5985" t="n">
        <v>6</v>
      </c>
      <c r="N5985" t="n">
        <v>0</v>
      </c>
      <c r="O5985" t="inlineStr">
        <is>
          <t>不可 #4</t>
        </is>
      </c>
      <c r="P5985" t="inlineStr">
        <is>
          <t>有り</t>
        </is>
      </c>
      <c r="R5985" s="4">
        <f>IF(COUNT($M5985:$N5985)=0,"",IF(AND(IF($N5985&lt;&gt;"",$N5985,$M5985)&lt;=0,$O5985&lt;&gt;"可"),"警告",""))</f>
        <v/>
      </c>
      <c r="S5985" s="4">
        <f>IF(COUNT($M5985:$N5985)=0,0,IF(IF($N5985&lt;&gt;"",$N5985,$M5985)&gt;=スコアリング基準!$B$20,スコアリング基準!$C$20,IF(IF($N5985&lt;&gt;"",$N5985,$M5985)&gt;=スコアリング基準!$B$21,スコアリング基準!$C$21,IF(IF($N5985&lt;&gt;"",$N5985,$M5985)&gt;0,スコアリング基準!$C$22,0))))</f>
        <v/>
      </c>
      <c r="T5985" s="4">
        <f>IF($O5985="可",スコアリング基準!$C$23,0)</f>
        <v/>
      </c>
      <c r="U5985" s="4">
        <f>IF(OR(COUNT($K5985:$L5985)&lt;2,$K5985=0),0,IF(ABS($L5985)/$K5985&lt;=スコアリング基準!$B$24,スコアリング基準!$C$24,IF(ABS($L5985)/$K5985&lt;=スコアリング基準!$B$25,スコアリング基準!$C$25,IF(ABS($L5985)/$K5985&lt;=スコアリング基準!$B$26,スコアリング基準!$C$26,0))))</f>
        <v/>
      </c>
      <c r="V5985" s="4">
        <f>IF($P5985="なし",スコアリング基準!$C$27,0)</f>
        <v/>
      </c>
      <c r="W5985" s="4">
        <f>IF($F5985="",0,IF(ISNUMBER($F5985),IF($F5985&lt;=スコアリング基準!$B$28,スコアリング基準!$C$28,スコアリング基準!$C$29),0))</f>
        <v/>
      </c>
      <c r="X5985" s="4">
        <f>IFERROR(VLOOKUP($B5985,スコアリング基準!$A$36:$B$46,2,FALSE),0)</f>
        <v/>
      </c>
      <c r="Y5985" s="4">
        <f>SUM($S5985:$X5985)</f>
        <v/>
      </c>
      <c r="Z5985" s="4">
        <f>IF(COUNT($M5985:$N5985)=0,"データ無",IF($Y5985&gt;=スコアリング基準!$B$30,"S",IF($Y5985&gt;=スコアリング基準!$B$31,"A",IF($Y5985&gt;=スコアリング基準!$B$32,"B","C"))))</f>
        <v/>
      </c>
      <c r="AA5985">
        <f>IFERROR(INDEX(実績DB!$I$3:$I$104,MATCH($B5985&amp;$C5985,実績DB!$J$3:$J$104,0)),"")</f>
        <v/>
      </c>
    </row>
    <row r="5986">
      <c r="A5986" t="n">
        <v>5984</v>
      </c>
      <c r="B5986" t="inlineStr">
        <is>
          <t>沖縄</t>
        </is>
      </c>
      <c r="C5986" t="inlineStr">
        <is>
          <t>北那覇変電所</t>
        </is>
      </c>
      <c r="D5986" t="inlineStr">
        <is>
          <t>沖縄県</t>
        </is>
      </c>
      <c r="E5986" t="n">
        <v>132</v>
      </c>
      <c r="G5986" s="3" t="n">
        <v>26.229568</v>
      </c>
      <c r="H5986" s="3" t="n">
        <v>127.703154</v>
      </c>
      <c r="I5986" t="inlineStr">
        <is>
          <t>OSM実測</t>
        </is>
      </c>
      <c r="J5986" t="n">
        <v>38</v>
      </c>
      <c r="K5986" t="n">
        <v>38</v>
      </c>
      <c r="L5986" t="n">
        <v>-19</v>
      </c>
      <c r="M5986" t="n">
        <v>19</v>
      </c>
      <c r="O5986" t="inlineStr">
        <is>
          <t>可</t>
        </is>
      </c>
      <c r="P5986" t="inlineStr">
        <is>
          <t>なし</t>
        </is>
      </c>
      <c r="R5986" s="4">
        <f>IF(COUNT($M5986:$N5986)=0,"",IF(AND(IF($N5986&lt;&gt;"",$N5986,$M5986)&lt;=0,$O5986&lt;&gt;"可"),"警告",""))</f>
        <v/>
      </c>
      <c r="S5986" s="4">
        <f>IF(COUNT($M5986:$N5986)=0,0,IF(IF($N5986&lt;&gt;"",$N5986,$M5986)&gt;=スコアリング基準!$B$20,スコアリング基準!$C$20,IF(IF($N5986&lt;&gt;"",$N5986,$M5986)&gt;=スコアリング基準!$B$21,スコアリング基準!$C$21,IF(IF($N5986&lt;&gt;"",$N5986,$M5986)&gt;0,スコアリング基準!$C$22,0))))</f>
        <v/>
      </c>
      <c r="T5986" s="4">
        <f>IF($O5986="可",スコアリング基準!$C$23,0)</f>
        <v/>
      </c>
      <c r="U5986" s="4">
        <f>IF(OR(COUNT($K5986:$L5986)&lt;2,$K5986=0),0,IF(ABS($L5986)/$K5986&lt;=スコアリング基準!$B$24,スコアリング基準!$C$24,IF(ABS($L5986)/$K5986&lt;=スコアリング基準!$B$25,スコアリング基準!$C$25,IF(ABS($L5986)/$K5986&lt;=スコアリング基準!$B$26,スコアリング基準!$C$26,0))))</f>
        <v/>
      </c>
      <c r="V5986" s="4">
        <f>IF($P5986="なし",スコアリング基準!$C$27,0)</f>
        <v/>
      </c>
      <c r="W5986" s="4">
        <f>IF($F5986="",0,IF(ISNUMBER($F5986),IF($F5986&lt;=スコアリング基準!$B$28,スコアリング基準!$C$28,スコアリング基準!$C$29),0))</f>
        <v/>
      </c>
      <c r="X5986" s="4">
        <f>IFERROR(VLOOKUP($B5986,スコアリング基準!$A$36:$B$46,2,FALSE),0)</f>
        <v/>
      </c>
      <c r="Y5986" s="4">
        <f>SUM($S5986:$X5986)</f>
        <v/>
      </c>
      <c r="Z5986" s="4">
        <f>IF(COUNT($M5986:$N5986)=0,"データ無",IF($Y5986&gt;=スコアリング基準!$B$30,"S",IF($Y5986&gt;=スコアリング基準!$B$31,"A",IF($Y5986&gt;=スコアリング基準!$B$32,"B","C"))))</f>
        <v/>
      </c>
      <c r="AA5986">
        <f>IFERROR(INDEX(実績DB!$I$3:$I$104,MATCH($B5986&amp;$C5986,実績DB!$J$3:$J$104,0)),"")</f>
        <v/>
      </c>
    </row>
    <row r="5987">
      <c r="A5987" t="n">
        <v>5985</v>
      </c>
      <c r="B5987" t="inlineStr">
        <is>
          <t>沖縄</t>
        </is>
      </c>
      <c r="C5987" t="inlineStr">
        <is>
          <t>西原変電所</t>
        </is>
      </c>
      <c r="D5987" t="inlineStr">
        <is>
          <t>沖縄県</t>
        </is>
      </c>
      <c r="E5987" t="n">
        <v>132</v>
      </c>
      <c r="G5987" s="3" t="n">
        <v>26.235784</v>
      </c>
      <c r="H5987" s="3" t="n">
        <v>127.759145</v>
      </c>
      <c r="I5987" t="inlineStr">
        <is>
          <t>OSM実測</t>
        </is>
      </c>
      <c r="O5987" t="inlineStr">
        <is>
          <t>不可 #1</t>
        </is>
      </c>
      <c r="P5987" t="inlineStr">
        <is>
          <t>なし</t>
        </is>
      </c>
      <c r="R5987" s="4">
        <f>IF(COUNT($M5987:$N5987)=0,"",IF(AND(IF($N5987&lt;&gt;"",$N5987,$M5987)&lt;=0,$O5987&lt;&gt;"可"),"警告",""))</f>
        <v/>
      </c>
      <c r="S5987" s="4">
        <f>IF(COUNT($M5987:$N5987)=0,0,IF(IF($N5987&lt;&gt;"",$N5987,$M5987)&gt;=スコアリング基準!$B$20,スコアリング基準!$C$20,IF(IF($N5987&lt;&gt;"",$N5987,$M5987)&gt;=スコアリング基準!$B$21,スコアリング基準!$C$21,IF(IF($N5987&lt;&gt;"",$N5987,$M5987)&gt;0,スコアリング基準!$C$22,0))))</f>
        <v/>
      </c>
      <c r="T5987" s="4">
        <f>IF($O5987="可",スコアリング基準!$C$23,0)</f>
        <v/>
      </c>
      <c r="U5987" s="4">
        <f>IF(OR(COUNT($K5987:$L5987)&lt;2,$K5987=0),0,IF(ABS($L5987)/$K5987&lt;=スコアリング基準!$B$24,スコアリング基準!$C$24,IF(ABS($L5987)/$K5987&lt;=スコアリング基準!$B$25,スコアリング基準!$C$25,IF(ABS($L5987)/$K5987&lt;=スコアリング基準!$B$26,スコアリング基準!$C$26,0))))</f>
        <v/>
      </c>
      <c r="V5987" s="4">
        <f>IF($P5987="なし",スコアリング基準!$C$27,0)</f>
        <v/>
      </c>
      <c r="W5987" s="4">
        <f>IF($F5987="",0,IF(ISNUMBER($F5987),IF($F5987&lt;=スコアリング基準!$B$28,スコアリング基準!$C$28,スコアリング基準!$C$29),0))</f>
        <v/>
      </c>
      <c r="X5987" s="4">
        <f>IFERROR(VLOOKUP($B5987,スコアリング基準!$A$36:$B$46,2,FALSE),0)</f>
        <v/>
      </c>
      <c r="Y5987" s="4">
        <f>SUM($S5987:$X5987)</f>
        <v/>
      </c>
      <c r="Z5987" s="4">
        <f>IF(COUNT($M5987:$N5987)=0,"データ無",IF($Y5987&gt;=スコアリング基準!$B$30,"S",IF($Y5987&gt;=スコアリング基準!$B$31,"A",IF($Y5987&gt;=スコアリング基準!$B$32,"B","C"))))</f>
        <v/>
      </c>
      <c r="AA5987">
        <f>IFERROR(INDEX(実績DB!$I$3:$I$104,MATCH($B5987&amp;$C5987,実績DB!$J$3:$J$104,0)),"")</f>
        <v/>
      </c>
    </row>
    <row r="5988">
      <c r="A5988" t="n">
        <v>5986</v>
      </c>
      <c r="B5988" t="inlineStr">
        <is>
          <t>沖縄</t>
        </is>
      </c>
      <c r="C5988" t="inlineStr">
        <is>
          <t>与那原変電所</t>
        </is>
      </c>
      <c r="D5988" t="inlineStr">
        <is>
          <t>沖縄県</t>
        </is>
      </c>
      <c r="E5988" t="n">
        <v>66</v>
      </c>
      <c r="G5988" s="3" t="n">
        <v>26.204088</v>
      </c>
      <c r="H5988" s="3" t="n">
        <v>127.747615</v>
      </c>
      <c r="I5988" t="inlineStr">
        <is>
          <t>OSM実測</t>
        </is>
      </c>
      <c r="J5988" t="n">
        <v>38</v>
      </c>
      <c r="K5988" t="n">
        <v>38</v>
      </c>
      <c r="L5988" t="n">
        <v>-19</v>
      </c>
      <c r="M5988" t="n">
        <v>19</v>
      </c>
      <c r="O5988" t="inlineStr">
        <is>
          <t>不可 #3</t>
        </is>
      </c>
      <c r="P5988" t="inlineStr">
        <is>
          <t>なし</t>
        </is>
      </c>
      <c r="R5988" s="4">
        <f>IF(COUNT($M5988:$N5988)=0,"",IF(AND(IF($N5988&lt;&gt;"",$N5988,$M5988)&lt;=0,$O5988&lt;&gt;"可"),"警告",""))</f>
        <v/>
      </c>
      <c r="S5988" s="4">
        <f>IF(COUNT($M5988:$N5988)=0,0,IF(IF($N5988&lt;&gt;"",$N5988,$M5988)&gt;=スコアリング基準!$B$20,スコアリング基準!$C$20,IF(IF($N5988&lt;&gt;"",$N5988,$M5988)&gt;=スコアリング基準!$B$21,スコアリング基準!$C$21,IF(IF($N5988&lt;&gt;"",$N5988,$M5988)&gt;0,スコアリング基準!$C$22,0))))</f>
        <v/>
      </c>
      <c r="T5988" s="4">
        <f>IF($O5988="可",スコアリング基準!$C$23,0)</f>
        <v/>
      </c>
      <c r="U5988" s="4">
        <f>IF(OR(COUNT($K5988:$L5988)&lt;2,$K5988=0),0,IF(ABS($L5988)/$K5988&lt;=スコアリング基準!$B$24,スコアリング基準!$C$24,IF(ABS($L5988)/$K5988&lt;=スコアリング基準!$B$25,スコアリング基準!$C$25,IF(ABS($L5988)/$K5988&lt;=スコアリング基準!$B$26,スコアリング基準!$C$26,0))))</f>
        <v/>
      </c>
      <c r="V5988" s="4">
        <f>IF($P5988="なし",スコアリング基準!$C$27,0)</f>
        <v/>
      </c>
      <c r="W5988" s="4">
        <f>IF($F5988="",0,IF(ISNUMBER($F5988),IF($F5988&lt;=スコアリング基準!$B$28,スコアリング基準!$C$28,スコアリング基準!$C$29),0))</f>
        <v/>
      </c>
      <c r="X5988" s="4">
        <f>IFERROR(VLOOKUP($B5988,スコアリング基準!$A$36:$B$46,2,FALSE),0)</f>
        <v/>
      </c>
      <c r="Y5988" s="4">
        <f>SUM($S5988:$X5988)</f>
        <v/>
      </c>
      <c r="Z5988" s="4">
        <f>IF(COUNT($M5988:$N5988)=0,"データ無",IF($Y5988&gt;=スコアリング基準!$B$30,"S",IF($Y5988&gt;=スコアリング基準!$B$31,"A",IF($Y5988&gt;=スコアリング基準!$B$32,"B","C"))))</f>
        <v/>
      </c>
      <c r="AA5988">
        <f>IFERROR(INDEX(実績DB!$I$3:$I$104,MATCH($B5988&amp;$C5988,実績DB!$J$3:$J$104,0)),"")</f>
        <v/>
      </c>
    </row>
    <row r="5989">
      <c r="A5989" t="n">
        <v>5987</v>
      </c>
      <c r="B5989" t="inlineStr">
        <is>
          <t>沖縄</t>
        </is>
      </c>
      <c r="C5989" t="inlineStr">
        <is>
          <t>佐敷変電所</t>
        </is>
      </c>
      <c r="D5989" t="inlineStr">
        <is>
          <t>沖縄県</t>
        </is>
      </c>
      <c r="E5989" t="n">
        <v>66</v>
      </c>
      <c r="G5989" s="3" t="n">
        <v>26.159577</v>
      </c>
      <c r="H5989" s="3" t="n">
        <v>127.787583</v>
      </c>
      <c r="I5989" t="inlineStr">
        <is>
          <t>OSM実測</t>
        </is>
      </c>
      <c r="J5989" t="n">
        <v>28</v>
      </c>
      <c r="K5989" t="n">
        <v>28</v>
      </c>
      <c r="L5989" t="n">
        <v>-16</v>
      </c>
      <c r="M5989" t="n">
        <v>12</v>
      </c>
      <c r="O5989" t="inlineStr">
        <is>
          <t>不可 #4</t>
        </is>
      </c>
      <c r="P5989" t="inlineStr">
        <is>
          <t>なし</t>
        </is>
      </c>
      <c r="R5989" s="4">
        <f>IF(COUNT($M5989:$N5989)=0,"",IF(AND(IF($N5989&lt;&gt;"",$N5989,$M5989)&lt;=0,$O5989&lt;&gt;"可"),"警告",""))</f>
        <v/>
      </c>
      <c r="S5989" s="4">
        <f>IF(COUNT($M5989:$N5989)=0,0,IF(IF($N5989&lt;&gt;"",$N5989,$M5989)&gt;=スコアリング基準!$B$20,スコアリング基準!$C$20,IF(IF($N5989&lt;&gt;"",$N5989,$M5989)&gt;=スコアリング基準!$B$21,スコアリング基準!$C$21,IF(IF($N5989&lt;&gt;"",$N5989,$M5989)&gt;0,スコアリング基準!$C$22,0))))</f>
        <v/>
      </c>
      <c r="T5989" s="4">
        <f>IF($O5989="可",スコアリング基準!$C$23,0)</f>
        <v/>
      </c>
      <c r="U5989" s="4">
        <f>IF(OR(COUNT($K5989:$L5989)&lt;2,$K5989=0),0,IF(ABS($L5989)/$K5989&lt;=スコアリング基準!$B$24,スコアリング基準!$C$24,IF(ABS($L5989)/$K5989&lt;=スコアリング基準!$B$25,スコアリング基準!$C$25,IF(ABS($L5989)/$K5989&lt;=スコアリング基準!$B$26,スコアリング基準!$C$26,0))))</f>
        <v/>
      </c>
      <c r="V5989" s="4">
        <f>IF($P5989="なし",スコアリング基準!$C$27,0)</f>
        <v/>
      </c>
      <c r="W5989" s="4">
        <f>IF($F5989="",0,IF(ISNUMBER($F5989),IF($F5989&lt;=スコアリング基準!$B$28,スコアリング基準!$C$28,スコアリング基準!$C$29),0))</f>
        <v/>
      </c>
      <c r="X5989" s="4">
        <f>IFERROR(VLOOKUP($B5989,スコアリング基準!$A$36:$B$46,2,FALSE),0)</f>
        <v/>
      </c>
      <c r="Y5989" s="4">
        <f>SUM($S5989:$X5989)</f>
        <v/>
      </c>
      <c r="Z5989" s="4">
        <f>IF(COUNT($M5989:$N5989)=0,"データ無",IF($Y5989&gt;=スコアリング基準!$B$30,"S",IF($Y5989&gt;=スコアリング基準!$B$31,"A",IF($Y5989&gt;=スコアリング基準!$B$32,"B","C"))))</f>
        <v/>
      </c>
      <c r="AA5989">
        <f>IFERROR(INDEX(実績DB!$I$3:$I$104,MATCH($B5989&amp;$C5989,実績DB!$J$3:$J$104,0)),"")</f>
        <v/>
      </c>
    </row>
    <row r="5990">
      <c r="A5990" t="n">
        <v>5988</v>
      </c>
      <c r="B5990" t="inlineStr">
        <is>
          <t>沖縄</t>
        </is>
      </c>
      <c r="C5990" t="inlineStr">
        <is>
          <t>前田変電所</t>
        </is>
      </c>
      <c r="D5990" t="inlineStr">
        <is>
          <t>沖縄県</t>
        </is>
      </c>
      <c r="E5990" t="n">
        <v>66</v>
      </c>
      <c r="G5990" s="3" t="n">
        <v>26.242967</v>
      </c>
      <c r="H5990" s="3" t="n">
        <v>127.742865</v>
      </c>
      <c r="I5990" t="inlineStr">
        <is>
          <t>OSM実測</t>
        </is>
      </c>
      <c r="J5990" t="n">
        <v>56</v>
      </c>
      <c r="K5990" t="n">
        <v>56</v>
      </c>
      <c r="L5990" t="n">
        <v>-28</v>
      </c>
      <c r="M5990" t="n">
        <v>28</v>
      </c>
      <c r="P5990" t="inlineStr">
        <is>
          <t>なし</t>
        </is>
      </c>
      <c r="R5990" s="4">
        <f>IF(COUNT($M5990:$N5990)=0,"",IF(AND(IF($N5990&lt;&gt;"",$N5990,$M5990)&lt;=0,$O5990&lt;&gt;"可"),"警告",""))</f>
        <v/>
      </c>
      <c r="S5990" s="4">
        <f>IF(COUNT($M5990:$N5990)=0,0,IF(IF($N5990&lt;&gt;"",$N5990,$M5990)&gt;=スコアリング基準!$B$20,スコアリング基準!$C$20,IF(IF($N5990&lt;&gt;"",$N5990,$M5990)&gt;=スコアリング基準!$B$21,スコアリング基準!$C$21,IF(IF($N5990&lt;&gt;"",$N5990,$M5990)&gt;0,スコアリング基準!$C$22,0))))</f>
        <v/>
      </c>
      <c r="T5990" s="4">
        <f>IF($O5990="可",スコアリング基準!$C$23,0)</f>
        <v/>
      </c>
      <c r="U5990" s="4">
        <f>IF(OR(COUNT($K5990:$L5990)&lt;2,$K5990=0),0,IF(ABS($L5990)/$K5990&lt;=スコアリング基準!$B$24,スコアリング基準!$C$24,IF(ABS($L5990)/$K5990&lt;=スコアリング基準!$B$25,スコアリング基準!$C$25,IF(ABS($L5990)/$K5990&lt;=スコアリング基準!$B$26,スコアリング基準!$C$26,0))))</f>
        <v/>
      </c>
      <c r="V5990" s="4">
        <f>IF($P5990="なし",スコアリング基準!$C$27,0)</f>
        <v/>
      </c>
      <c r="W5990" s="4">
        <f>IF($F5990="",0,IF(ISNUMBER($F5990),IF($F5990&lt;=スコアリング基準!$B$28,スコアリング基準!$C$28,スコアリング基準!$C$29),0))</f>
        <v/>
      </c>
      <c r="X5990" s="4">
        <f>IFERROR(VLOOKUP($B5990,スコアリング基準!$A$36:$B$46,2,FALSE),0)</f>
        <v/>
      </c>
      <c r="Y5990" s="4">
        <f>SUM($S5990:$X5990)</f>
        <v/>
      </c>
      <c r="Z5990" s="4">
        <f>IF(COUNT($M5990:$N5990)=0,"データ無",IF($Y5990&gt;=スコアリング基準!$B$30,"S",IF($Y5990&gt;=スコアリング基準!$B$31,"A",IF($Y5990&gt;=スコアリング基準!$B$32,"B","C"))))</f>
        <v/>
      </c>
      <c r="AA5990">
        <f>IFERROR(INDEX(実績DB!$I$3:$I$104,MATCH($B5990&amp;$C5990,実績DB!$J$3:$J$104,0)),"")</f>
        <v/>
      </c>
    </row>
    <row r="5991">
      <c r="A5991" t="n">
        <v>5989</v>
      </c>
      <c r="B5991" t="inlineStr">
        <is>
          <t>沖縄</t>
        </is>
      </c>
      <c r="C5991" t="inlineStr">
        <is>
          <t>南風原変電所</t>
        </is>
      </c>
      <c r="D5991" t="inlineStr">
        <is>
          <t>沖縄県</t>
        </is>
      </c>
      <c r="E5991" t="n">
        <v>66</v>
      </c>
      <c r="G5991" s="3" t="n">
        <v>26.181686</v>
      </c>
      <c r="H5991" s="3" t="n">
        <v>127.732536</v>
      </c>
      <c r="I5991" t="inlineStr">
        <is>
          <t>OSM実測</t>
        </is>
      </c>
      <c r="J5991" t="n">
        <v>38</v>
      </c>
      <c r="K5991" t="n">
        <v>38</v>
      </c>
      <c r="L5991" t="n">
        <v>-19</v>
      </c>
      <c r="M5991" t="n">
        <v>19</v>
      </c>
      <c r="P5991" t="inlineStr">
        <is>
          <t>なし</t>
        </is>
      </c>
      <c r="R5991" s="4">
        <f>IF(COUNT($M5991:$N5991)=0,"",IF(AND(IF($N5991&lt;&gt;"",$N5991,$M5991)&lt;=0,$O5991&lt;&gt;"可"),"警告",""))</f>
        <v/>
      </c>
      <c r="S5991" s="4">
        <f>IF(COUNT($M5991:$N5991)=0,0,IF(IF($N5991&lt;&gt;"",$N5991,$M5991)&gt;=スコアリング基準!$B$20,スコアリング基準!$C$20,IF(IF($N5991&lt;&gt;"",$N5991,$M5991)&gt;=スコアリング基準!$B$21,スコアリング基準!$C$21,IF(IF($N5991&lt;&gt;"",$N5991,$M5991)&gt;0,スコアリング基準!$C$22,0))))</f>
        <v/>
      </c>
      <c r="T5991" s="4">
        <f>IF($O5991="可",スコアリング基準!$C$23,0)</f>
        <v/>
      </c>
      <c r="U5991" s="4">
        <f>IF(OR(COUNT($K5991:$L5991)&lt;2,$K5991=0),0,IF(ABS($L5991)/$K5991&lt;=スコアリング基準!$B$24,スコアリング基準!$C$24,IF(ABS($L5991)/$K5991&lt;=スコアリング基準!$B$25,スコアリング基準!$C$25,IF(ABS($L5991)/$K5991&lt;=スコアリング基準!$B$26,スコアリング基準!$C$26,0))))</f>
        <v/>
      </c>
      <c r="V5991" s="4">
        <f>IF($P5991="なし",スコアリング基準!$C$27,0)</f>
        <v/>
      </c>
      <c r="W5991" s="4">
        <f>IF($F5991="",0,IF(ISNUMBER($F5991),IF($F5991&lt;=スコアリング基準!$B$28,スコアリング基準!$C$28,スコアリング基準!$C$29),0))</f>
        <v/>
      </c>
      <c r="X5991" s="4">
        <f>IFERROR(VLOOKUP($B5991,スコアリング基準!$A$36:$B$46,2,FALSE),0)</f>
        <v/>
      </c>
      <c r="Y5991" s="4">
        <f>SUM($S5991:$X5991)</f>
        <v/>
      </c>
      <c r="Z5991" s="4">
        <f>IF(COUNT($M5991:$N5991)=0,"データ無",IF($Y5991&gt;=スコアリング基準!$B$30,"S",IF($Y5991&gt;=スコアリング基準!$B$31,"A",IF($Y5991&gt;=スコアリング基準!$B$32,"B","C"))))</f>
        <v/>
      </c>
      <c r="AA5991">
        <f>IFERROR(INDEX(実績DB!$I$3:$I$104,MATCH($B5991&amp;$C5991,実績DB!$J$3:$J$104,0)),"")</f>
        <v/>
      </c>
    </row>
    <row r="5992">
      <c r="A5992" t="n">
        <v>5990</v>
      </c>
      <c r="B5992" t="inlineStr">
        <is>
          <t>沖縄</t>
        </is>
      </c>
      <c r="C5992" t="inlineStr">
        <is>
          <t>名護電力所</t>
        </is>
      </c>
      <c r="D5992" t="inlineStr">
        <is>
          <t>沖縄県</t>
        </is>
      </c>
      <c r="E5992" t="n">
        <v>66</v>
      </c>
      <c r="G5992" s="3" t="n">
        <v>26.610381</v>
      </c>
      <c r="H5992" s="3" t="n">
        <v>127.987702</v>
      </c>
      <c r="I5992" t="inlineStr">
        <is>
          <t>OSM実測</t>
        </is>
      </c>
      <c r="J5992" t="n">
        <v>28</v>
      </c>
      <c r="K5992" t="n">
        <v>28</v>
      </c>
      <c r="L5992" t="n">
        <v>-14</v>
      </c>
      <c r="M5992" t="n">
        <v>14</v>
      </c>
      <c r="P5992" t="inlineStr">
        <is>
          <t>なし</t>
        </is>
      </c>
      <c r="R5992" s="4">
        <f>IF(COUNT($M5992:$N5992)=0,"",IF(AND(IF($N5992&lt;&gt;"",$N5992,$M5992)&lt;=0,$O5992&lt;&gt;"可"),"警告",""))</f>
        <v/>
      </c>
      <c r="S5992" s="4">
        <f>IF(COUNT($M5992:$N5992)=0,0,IF(IF($N5992&lt;&gt;"",$N5992,$M5992)&gt;=スコアリング基準!$B$20,スコアリング基準!$C$20,IF(IF($N5992&lt;&gt;"",$N5992,$M5992)&gt;=スコアリング基準!$B$21,スコアリング基準!$C$21,IF(IF($N5992&lt;&gt;"",$N5992,$M5992)&gt;0,スコアリング基準!$C$22,0))))</f>
        <v/>
      </c>
      <c r="T5992" s="4">
        <f>IF($O5992="可",スコアリング基準!$C$23,0)</f>
        <v/>
      </c>
      <c r="U5992" s="4">
        <f>IF(OR(COUNT($K5992:$L5992)&lt;2,$K5992=0),0,IF(ABS($L5992)/$K5992&lt;=スコアリング基準!$B$24,スコアリング基準!$C$24,IF(ABS($L5992)/$K5992&lt;=スコアリング基準!$B$25,スコアリング基準!$C$25,IF(ABS($L5992)/$K5992&lt;=スコアリング基準!$B$26,スコアリング基準!$C$26,0))))</f>
        <v/>
      </c>
      <c r="V5992" s="4">
        <f>IF($P5992="なし",スコアリング基準!$C$27,0)</f>
        <v/>
      </c>
      <c r="W5992" s="4">
        <f>IF($F5992="",0,IF(ISNUMBER($F5992),IF($F5992&lt;=スコアリング基準!$B$28,スコアリング基準!$C$28,スコアリング基準!$C$29),0))</f>
        <v/>
      </c>
      <c r="X5992" s="4">
        <f>IFERROR(VLOOKUP($B5992,スコアリング基準!$A$36:$B$46,2,FALSE),0)</f>
        <v/>
      </c>
      <c r="Y5992" s="4">
        <f>SUM($S5992:$X5992)</f>
        <v/>
      </c>
      <c r="Z5992" s="4">
        <f>IF(COUNT($M5992:$N5992)=0,"データ無",IF($Y5992&gt;=スコアリング基準!$B$30,"S",IF($Y5992&gt;=スコアリング基準!$B$31,"A",IF($Y5992&gt;=スコアリング基準!$B$32,"B","C"))))</f>
        <v/>
      </c>
      <c r="AA5992">
        <f>IFERROR(INDEX(実績DB!$I$3:$I$104,MATCH($B5992&amp;$C5992,実績DB!$J$3:$J$104,0)),"")</f>
        <v/>
      </c>
    </row>
    <row r="5993">
      <c r="A5993" t="n">
        <v>5991</v>
      </c>
      <c r="B5993" t="inlineStr">
        <is>
          <t>沖縄</t>
        </is>
      </c>
      <c r="C5993" t="inlineStr">
        <is>
          <t>小禄変電所</t>
        </is>
      </c>
      <c r="D5993" t="inlineStr">
        <is>
          <t>沖縄県</t>
        </is>
      </c>
      <c r="E5993" t="n">
        <v>66</v>
      </c>
      <c r="G5993" s="3" t="n">
        <v>26.190862</v>
      </c>
      <c r="H5993" s="3" t="n">
        <v>127.674574</v>
      </c>
      <c r="I5993" t="inlineStr">
        <is>
          <t>OSM実測</t>
        </is>
      </c>
      <c r="J5993" t="n">
        <v>38</v>
      </c>
      <c r="K5993" t="n">
        <v>38</v>
      </c>
      <c r="L5993" t="n">
        <v>-19</v>
      </c>
      <c r="M5993" t="n">
        <v>19</v>
      </c>
      <c r="P5993" t="inlineStr">
        <is>
          <t>なし</t>
        </is>
      </c>
      <c r="R5993" s="4">
        <f>IF(COUNT($M5993:$N5993)=0,"",IF(AND(IF($N5993&lt;&gt;"",$N5993,$M5993)&lt;=0,$O5993&lt;&gt;"可"),"警告",""))</f>
        <v/>
      </c>
      <c r="S5993" s="4">
        <f>IF(COUNT($M5993:$N5993)=0,0,IF(IF($N5993&lt;&gt;"",$N5993,$M5993)&gt;=スコアリング基準!$B$20,スコアリング基準!$C$20,IF(IF($N5993&lt;&gt;"",$N5993,$M5993)&gt;=スコアリング基準!$B$21,スコアリング基準!$C$21,IF(IF($N5993&lt;&gt;"",$N5993,$M5993)&gt;0,スコアリング基準!$C$22,0))))</f>
        <v/>
      </c>
      <c r="T5993" s="4">
        <f>IF($O5993="可",スコアリング基準!$C$23,0)</f>
        <v/>
      </c>
      <c r="U5993" s="4">
        <f>IF(OR(COUNT($K5993:$L5993)&lt;2,$K5993=0),0,IF(ABS($L5993)/$K5993&lt;=スコアリング基準!$B$24,スコアリング基準!$C$24,IF(ABS($L5993)/$K5993&lt;=スコアリング基準!$B$25,スコアリング基準!$C$25,IF(ABS($L5993)/$K5993&lt;=スコアリング基準!$B$26,スコアリング基準!$C$26,0))))</f>
        <v/>
      </c>
      <c r="V5993" s="4">
        <f>IF($P5993="なし",スコアリング基準!$C$27,0)</f>
        <v/>
      </c>
      <c r="W5993" s="4">
        <f>IF($F5993="",0,IF(ISNUMBER($F5993),IF($F5993&lt;=スコアリング基準!$B$28,スコアリング基準!$C$28,スコアリング基準!$C$29),0))</f>
        <v/>
      </c>
      <c r="X5993" s="4">
        <f>IFERROR(VLOOKUP($B5993,スコアリング基準!$A$36:$B$46,2,FALSE),0)</f>
        <v/>
      </c>
      <c r="Y5993" s="4">
        <f>SUM($S5993:$X5993)</f>
        <v/>
      </c>
      <c r="Z5993" s="4">
        <f>IF(COUNT($M5993:$N5993)=0,"データ無",IF($Y5993&gt;=スコアリング基準!$B$30,"S",IF($Y5993&gt;=スコアリング基準!$B$31,"A",IF($Y5993&gt;=スコアリング基準!$B$32,"B","C"))))</f>
        <v/>
      </c>
      <c r="AA5993">
        <f>IFERROR(INDEX(実績DB!$I$3:$I$104,MATCH($B5993&amp;$C5993,実績DB!$J$3:$J$104,0)),"")</f>
        <v/>
      </c>
    </row>
    <row r="5994">
      <c r="A5994" t="n">
        <v>5992</v>
      </c>
      <c r="B5994" t="inlineStr">
        <is>
          <t>沖縄</t>
        </is>
      </c>
      <c r="C5994" t="inlineStr">
        <is>
          <t>小那覇変電所</t>
        </is>
      </c>
      <c r="D5994" t="inlineStr">
        <is>
          <t>沖縄県</t>
        </is>
      </c>
      <c r="E5994" t="n">
        <v>66</v>
      </c>
      <c r="G5994" s="3" t="n">
        <v>26.231776</v>
      </c>
      <c r="H5994" s="3" t="n">
        <v>127.77274</v>
      </c>
      <c r="I5994" t="inlineStr">
        <is>
          <t>OSM実測</t>
        </is>
      </c>
      <c r="J5994" t="n">
        <v>38</v>
      </c>
      <c r="K5994" t="n">
        <v>38</v>
      </c>
      <c r="L5994" t="n">
        <v>-19</v>
      </c>
      <c r="M5994" t="n">
        <v>19</v>
      </c>
      <c r="O5994" t="inlineStr">
        <is>
          <t>不可 #3</t>
        </is>
      </c>
      <c r="P5994" t="inlineStr">
        <is>
          <t>なし</t>
        </is>
      </c>
      <c r="R5994" s="4">
        <f>IF(COUNT($M5994:$N5994)=0,"",IF(AND(IF($N5994&lt;&gt;"",$N5994,$M5994)&lt;=0,$O5994&lt;&gt;"可"),"警告",""))</f>
        <v/>
      </c>
      <c r="S5994" s="4">
        <f>IF(COUNT($M5994:$N5994)=0,0,IF(IF($N5994&lt;&gt;"",$N5994,$M5994)&gt;=スコアリング基準!$B$20,スコアリング基準!$C$20,IF(IF($N5994&lt;&gt;"",$N5994,$M5994)&gt;=スコアリング基準!$B$21,スコアリング基準!$C$21,IF(IF($N5994&lt;&gt;"",$N5994,$M5994)&gt;0,スコアリング基準!$C$22,0))))</f>
        <v/>
      </c>
      <c r="T5994" s="4">
        <f>IF($O5994="可",スコアリング基準!$C$23,0)</f>
        <v/>
      </c>
      <c r="U5994" s="4">
        <f>IF(OR(COUNT($K5994:$L5994)&lt;2,$K5994=0),0,IF(ABS($L5994)/$K5994&lt;=スコアリング基準!$B$24,スコアリング基準!$C$24,IF(ABS($L5994)/$K5994&lt;=スコアリング基準!$B$25,スコアリング基準!$C$25,IF(ABS($L5994)/$K5994&lt;=スコアリング基準!$B$26,スコアリング基準!$C$26,0))))</f>
        <v/>
      </c>
      <c r="V5994" s="4">
        <f>IF($P5994="なし",スコアリング基準!$C$27,0)</f>
        <v/>
      </c>
      <c r="W5994" s="4">
        <f>IF($F5994="",0,IF(ISNUMBER($F5994),IF($F5994&lt;=スコアリング基準!$B$28,スコアリング基準!$C$28,スコアリング基準!$C$29),0))</f>
        <v/>
      </c>
      <c r="X5994" s="4">
        <f>IFERROR(VLOOKUP($B5994,スコアリング基準!$A$36:$B$46,2,FALSE),0)</f>
        <v/>
      </c>
      <c r="Y5994" s="4">
        <f>SUM($S5994:$X5994)</f>
        <v/>
      </c>
      <c r="Z5994" s="4">
        <f>IF(COUNT($M5994:$N5994)=0,"データ無",IF($Y5994&gt;=スコアリング基準!$B$30,"S",IF($Y5994&gt;=スコアリング基準!$B$31,"A",IF($Y5994&gt;=スコアリング基準!$B$32,"B","C"))))</f>
        <v/>
      </c>
      <c r="AA5994">
        <f>IFERROR(INDEX(実績DB!$I$3:$I$104,MATCH($B5994&amp;$C5994,実績DB!$J$3:$J$104,0)),"")</f>
        <v/>
      </c>
    </row>
    <row r="5995">
      <c r="A5995" t="n">
        <v>5993</v>
      </c>
      <c r="B5995" t="inlineStr">
        <is>
          <t>沖縄</t>
        </is>
      </c>
      <c r="C5995" t="inlineStr">
        <is>
          <t>松田変電所</t>
        </is>
      </c>
      <c r="D5995" t="inlineStr">
        <is>
          <t>沖縄県</t>
        </is>
      </c>
      <c r="E5995" t="n">
        <v>66</v>
      </c>
      <c r="G5995" s="3" t="n">
        <v>26.508792</v>
      </c>
      <c r="H5995" s="3" t="n">
        <v>127.992763</v>
      </c>
      <c r="I5995" t="inlineStr">
        <is>
          <t>OSM実測</t>
        </is>
      </c>
      <c r="J5995" t="n">
        <v>14</v>
      </c>
      <c r="K5995" t="n">
        <v>14</v>
      </c>
      <c r="L5995" t="n">
        <v>-1</v>
      </c>
      <c r="M5995" t="n">
        <v>13</v>
      </c>
      <c r="P5995" t="inlineStr">
        <is>
          <t>なし</t>
        </is>
      </c>
      <c r="R5995" s="4">
        <f>IF(COUNT($M5995:$N5995)=0,"",IF(AND(IF($N5995&lt;&gt;"",$N5995,$M5995)&lt;=0,$O5995&lt;&gt;"可"),"警告",""))</f>
        <v/>
      </c>
      <c r="S5995" s="4">
        <f>IF(COUNT($M5995:$N5995)=0,0,IF(IF($N5995&lt;&gt;"",$N5995,$M5995)&gt;=スコアリング基準!$B$20,スコアリング基準!$C$20,IF(IF($N5995&lt;&gt;"",$N5995,$M5995)&gt;=スコアリング基準!$B$21,スコアリング基準!$C$21,IF(IF($N5995&lt;&gt;"",$N5995,$M5995)&gt;0,スコアリング基準!$C$22,0))))</f>
        <v/>
      </c>
      <c r="T5995" s="4">
        <f>IF($O5995="可",スコアリング基準!$C$23,0)</f>
        <v/>
      </c>
      <c r="U5995" s="4">
        <f>IF(OR(COUNT($K5995:$L5995)&lt;2,$K5995=0),0,IF(ABS($L5995)/$K5995&lt;=スコアリング基準!$B$24,スコアリング基準!$C$24,IF(ABS($L5995)/$K5995&lt;=スコアリング基準!$B$25,スコアリング基準!$C$25,IF(ABS($L5995)/$K5995&lt;=スコアリング基準!$B$26,スコアリング基準!$C$26,0))))</f>
        <v/>
      </c>
      <c r="V5995" s="4">
        <f>IF($P5995="なし",スコアリング基準!$C$27,0)</f>
        <v/>
      </c>
      <c r="W5995" s="4">
        <f>IF($F5995="",0,IF(ISNUMBER($F5995),IF($F5995&lt;=スコアリング基準!$B$28,スコアリング基準!$C$28,スコアリング基準!$C$29),0))</f>
        <v/>
      </c>
      <c r="X5995" s="4">
        <f>IFERROR(VLOOKUP($B5995,スコアリング基準!$A$36:$B$46,2,FALSE),0)</f>
        <v/>
      </c>
      <c r="Y5995" s="4">
        <f>SUM($S5995:$X5995)</f>
        <v/>
      </c>
      <c r="Z5995" s="4">
        <f>IF(COUNT($M5995:$N5995)=0,"データ無",IF($Y5995&gt;=スコアリング基準!$B$30,"S",IF($Y5995&gt;=スコアリング基準!$B$31,"A",IF($Y5995&gt;=スコアリング基準!$B$32,"B","C"))))</f>
        <v/>
      </c>
      <c r="AA5995">
        <f>IFERROR(INDEX(実績DB!$I$3:$I$104,MATCH($B5995&amp;$C5995,実績DB!$J$3:$J$104,0)),"")</f>
        <v/>
      </c>
    </row>
    <row r="5996">
      <c r="A5996" t="n">
        <v>5994</v>
      </c>
      <c r="B5996" t="inlineStr">
        <is>
          <t>沖縄</t>
        </is>
      </c>
      <c r="C5996" t="inlineStr">
        <is>
          <t>海洋博変電所</t>
        </is>
      </c>
      <c r="D5996" t="inlineStr">
        <is>
          <t>沖縄県</t>
        </is>
      </c>
      <c r="E5996" t="n">
        <v>66</v>
      </c>
      <c r="G5996" s="3" t="n">
        <v>26.692053</v>
      </c>
      <c r="H5996" s="3" t="n">
        <v>127.880778</v>
      </c>
      <c r="I5996" t="inlineStr">
        <is>
          <t>OSM実測</t>
        </is>
      </c>
      <c r="J5996" t="n">
        <v>14</v>
      </c>
      <c r="K5996" t="n">
        <v>14</v>
      </c>
      <c r="L5996" t="n">
        <v>-2</v>
      </c>
      <c r="M5996" t="n">
        <v>12</v>
      </c>
      <c r="O5996" t="inlineStr">
        <is>
          <t>不可 #3</t>
        </is>
      </c>
      <c r="P5996" t="inlineStr">
        <is>
          <t>なし</t>
        </is>
      </c>
      <c r="R5996" s="4">
        <f>IF(COUNT($M5996:$N5996)=0,"",IF(AND(IF($N5996&lt;&gt;"",$N5996,$M5996)&lt;=0,$O5996&lt;&gt;"可"),"警告",""))</f>
        <v/>
      </c>
      <c r="S5996" s="4">
        <f>IF(COUNT($M5996:$N5996)=0,0,IF(IF($N5996&lt;&gt;"",$N5996,$M5996)&gt;=スコアリング基準!$B$20,スコアリング基準!$C$20,IF(IF($N5996&lt;&gt;"",$N5996,$M5996)&gt;=スコアリング基準!$B$21,スコアリング基準!$C$21,IF(IF($N5996&lt;&gt;"",$N5996,$M5996)&gt;0,スコアリング基準!$C$22,0))))</f>
        <v/>
      </c>
      <c r="T5996" s="4">
        <f>IF($O5996="可",スコアリング基準!$C$23,0)</f>
        <v/>
      </c>
      <c r="U5996" s="4">
        <f>IF(OR(COUNT($K5996:$L5996)&lt;2,$K5996=0),0,IF(ABS($L5996)/$K5996&lt;=スコアリング基準!$B$24,スコアリング基準!$C$24,IF(ABS($L5996)/$K5996&lt;=スコアリング基準!$B$25,スコアリング基準!$C$25,IF(ABS($L5996)/$K5996&lt;=スコアリング基準!$B$26,スコアリング基準!$C$26,0))))</f>
        <v/>
      </c>
      <c r="V5996" s="4">
        <f>IF($P5996="なし",スコアリング基準!$C$27,0)</f>
        <v/>
      </c>
      <c r="W5996" s="4">
        <f>IF($F5996="",0,IF(ISNUMBER($F5996),IF($F5996&lt;=スコアリング基準!$B$28,スコアリング基準!$C$28,スコアリング基準!$C$29),0))</f>
        <v/>
      </c>
      <c r="X5996" s="4">
        <f>IFERROR(VLOOKUP($B5996,スコアリング基準!$A$36:$B$46,2,FALSE),0)</f>
        <v/>
      </c>
      <c r="Y5996" s="4">
        <f>SUM($S5996:$X5996)</f>
        <v/>
      </c>
      <c r="Z5996" s="4">
        <f>IF(COUNT($M5996:$N5996)=0,"データ無",IF($Y5996&gt;=スコアリング基準!$B$30,"S",IF($Y5996&gt;=スコアリング基準!$B$31,"A",IF($Y5996&gt;=スコアリング基準!$B$32,"B","C"))))</f>
        <v/>
      </c>
      <c r="AA5996">
        <f>IFERROR(INDEX(実績DB!$I$3:$I$104,MATCH($B5996&amp;$C5996,実績DB!$J$3:$J$104,0)),"")</f>
        <v/>
      </c>
    </row>
    <row r="5997">
      <c r="A5997" t="n">
        <v>5995</v>
      </c>
      <c r="B5997" t="inlineStr">
        <is>
          <t>沖縄</t>
        </is>
      </c>
      <c r="C5997" t="inlineStr">
        <is>
          <t>西那覇変電所</t>
        </is>
      </c>
      <c r="D5997" t="inlineStr">
        <is>
          <t>沖縄県</t>
        </is>
      </c>
      <c r="E5997" t="n">
        <v>66</v>
      </c>
      <c r="G5997" s="3" t="n">
        <v>26.221705</v>
      </c>
      <c r="H5997" s="3" t="n">
        <v>127.680214</v>
      </c>
      <c r="I5997" t="inlineStr">
        <is>
          <t>OSM実測</t>
        </is>
      </c>
      <c r="J5997" t="n">
        <v>28</v>
      </c>
      <c r="K5997" t="n">
        <v>28</v>
      </c>
      <c r="L5997" t="n">
        <v>0</v>
      </c>
      <c r="M5997" t="n">
        <v>28</v>
      </c>
      <c r="O5997" t="inlineStr">
        <is>
          <t>可</t>
        </is>
      </c>
      <c r="P5997" t="inlineStr">
        <is>
          <t>なし</t>
        </is>
      </c>
      <c r="R5997" s="4">
        <f>IF(COUNT($M5997:$N5997)=0,"",IF(AND(IF($N5997&lt;&gt;"",$N5997,$M5997)&lt;=0,$O5997&lt;&gt;"可"),"警告",""))</f>
        <v/>
      </c>
      <c r="S5997" s="4">
        <f>IF(COUNT($M5997:$N5997)=0,0,IF(IF($N5997&lt;&gt;"",$N5997,$M5997)&gt;=スコアリング基準!$B$20,スコアリング基準!$C$20,IF(IF($N5997&lt;&gt;"",$N5997,$M5997)&gt;=スコアリング基準!$B$21,スコアリング基準!$C$21,IF(IF($N5997&lt;&gt;"",$N5997,$M5997)&gt;0,スコアリング基準!$C$22,0))))</f>
        <v/>
      </c>
      <c r="T5997" s="4">
        <f>IF($O5997="可",スコアリング基準!$C$23,0)</f>
        <v/>
      </c>
      <c r="U5997" s="4">
        <f>IF(OR(COUNT($K5997:$L5997)&lt;2,$K5997=0),0,IF(ABS($L5997)/$K5997&lt;=スコアリング基準!$B$24,スコアリング基準!$C$24,IF(ABS($L5997)/$K5997&lt;=スコアリング基準!$B$25,スコアリング基準!$C$25,IF(ABS($L5997)/$K5997&lt;=スコアリング基準!$B$26,スコアリング基準!$C$26,0))))</f>
        <v/>
      </c>
      <c r="V5997" s="4">
        <f>IF($P5997="なし",スコアリング基準!$C$27,0)</f>
        <v/>
      </c>
      <c r="W5997" s="4">
        <f>IF($F5997="",0,IF(ISNUMBER($F5997),IF($F5997&lt;=スコアリング基準!$B$28,スコアリング基準!$C$28,スコアリング基準!$C$29),0))</f>
        <v/>
      </c>
      <c r="X5997" s="4">
        <f>IFERROR(VLOOKUP($B5997,スコアリング基準!$A$36:$B$46,2,FALSE),0)</f>
        <v/>
      </c>
      <c r="Y5997" s="4">
        <f>SUM($S5997:$X5997)</f>
        <v/>
      </c>
      <c r="Z5997" s="4">
        <f>IF(COUNT($M5997:$N5997)=0,"データ無",IF($Y5997&gt;=スコアリング基準!$B$30,"S",IF($Y5997&gt;=スコアリング基準!$B$31,"A",IF($Y5997&gt;=スコアリング基準!$B$32,"B","C"))))</f>
        <v/>
      </c>
      <c r="AA5997">
        <f>IFERROR(INDEX(実績DB!$I$3:$I$104,MATCH($B5997&amp;$C5997,実績DB!$J$3:$J$104,0)),"")</f>
        <v/>
      </c>
    </row>
    <row r="5998">
      <c r="A5998" t="n">
        <v>5996</v>
      </c>
      <c r="B5998" t="inlineStr">
        <is>
          <t>沖縄</t>
        </is>
      </c>
      <c r="C5998" t="inlineStr">
        <is>
          <t>那覇変電所</t>
        </is>
      </c>
      <c r="D5998" t="inlineStr">
        <is>
          <t>沖縄県</t>
        </is>
      </c>
      <c r="E5998" t="n">
        <v>66</v>
      </c>
      <c r="G5998" s="3" t="n">
        <v>26.206079</v>
      </c>
      <c r="H5998" s="3" t="n">
        <v>127.664133</v>
      </c>
      <c r="I5998" t="inlineStr">
        <is>
          <t>OSM実測</t>
        </is>
      </c>
      <c r="J5998" t="n">
        <v>38</v>
      </c>
      <c r="K5998" t="n">
        <v>38</v>
      </c>
      <c r="L5998" t="n">
        <v>-19</v>
      </c>
      <c r="M5998" t="n">
        <v>19</v>
      </c>
      <c r="O5998" t="inlineStr">
        <is>
          <t>不可 #3</t>
        </is>
      </c>
      <c r="P5998" t="inlineStr">
        <is>
          <t>なし</t>
        </is>
      </c>
      <c r="R5998" s="4">
        <f>IF(COUNT($M5998:$N5998)=0,"",IF(AND(IF($N5998&lt;&gt;"",$N5998,$M5998)&lt;=0,$O5998&lt;&gt;"可"),"警告",""))</f>
        <v/>
      </c>
      <c r="S5998" s="4">
        <f>IF(COUNT($M5998:$N5998)=0,0,IF(IF($N5998&lt;&gt;"",$N5998,$M5998)&gt;=スコアリング基準!$B$20,スコアリング基準!$C$20,IF(IF($N5998&lt;&gt;"",$N5998,$M5998)&gt;=スコアリング基準!$B$21,スコアリング基準!$C$21,IF(IF($N5998&lt;&gt;"",$N5998,$M5998)&gt;0,スコアリング基準!$C$22,0))))</f>
        <v/>
      </c>
      <c r="T5998" s="4">
        <f>IF($O5998="可",スコアリング基準!$C$23,0)</f>
        <v/>
      </c>
      <c r="U5998" s="4">
        <f>IF(OR(COUNT($K5998:$L5998)&lt;2,$K5998=0),0,IF(ABS($L5998)/$K5998&lt;=スコアリング基準!$B$24,スコアリング基準!$C$24,IF(ABS($L5998)/$K5998&lt;=スコアリング基準!$B$25,スコアリング基準!$C$25,IF(ABS($L5998)/$K5998&lt;=スコアリング基準!$B$26,スコアリング基準!$C$26,0))))</f>
        <v/>
      </c>
      <c r="V5998" s="4">
        <f>IF($P5998="なし",スコアリング基準!$C$27,0)</f>
        <v/>
      </c>
      <c r="W5998" s="4">
        <f>IF($F5998="",0,IF(ISNUMBER($F5998),IF($F5998&lt;=スコアリング基準!$B$28,スコアリング基準!$C$28,スコアリング基準!$C$29),0))</f>
        <v/>
      </c>
      <c r="X5998" s="4">
        <f>IFERROR(VLOOKUP($B5998,スコアリング基準!$A$36:$B$46,2,FALSE),0)</f>
        <v/>
      </c>
      <c r="Y5998" s="4">
        <f>SUM($S5998:$X5998)</f>
        <v/>
      </c>
      <c r="Z5998" s="4">
        <f>IF(COUNT($M5998:$N5998)=0,"データ無",IF($Y5998&gt;=スコアリング基準!$B$30,"S",IF($Y5998&gt;=スコアリング基準!$B$31,"A",IF($Y5998&gt;=スコアリング基準!$B$32,"B","C"))))</f>
        <v/>
      </c>
      <c r="AA5998">
        <f>IFERROR(INDEX(実績DB!$I$3:$I$104,MATCH($B5998&amp;$C5998,実績DB!$J$3:$J$104,0)),"")</f>
        <v/>
      </c>
    </row>
    <row r="5999">
      <c r="A5999" t="n">
        <v>5997</v>
      </c>
      <c r="B5999" t="inlineStr">
        <is>
          <t>沖縄</t>
        </is>
      </c>
      <c r="C5999" t="inlineStr">
        <is>
          <t>上間変電所</t>
        </is>
      </c>
      <c r="D5999" t="inlineStr">
        <is>
          <t>沖縄県</t>
        </is>
      </c>
      <c r="G5999" s="3" t="n">
        <v>26.198504</v>
      </c>
      <c r="H5999" s="3" t="n">
        <v>127.712886</v>
      </c>
      <c r="I5999" t="inlineStr">
        <is>
          <t>OSM実測</t>
        </is>
      </c>
      <c r="J5999" t="n">
        <v>56</v>
      </c>
      <c r="K5999" t="n">
        <v>56</v>
      </c>
      <c r="L5999" t="n">
        <v>-28</v>
      </c>
      <c r="M5999" t="n">
        <v>28</v>
      </c>
      <c r="P5999" t="inlineStr">
        <is>
          <t>なし</t>
        </is>
      </c>
      <c r="R5999" s="4">
        <f>IF(COUNT($M5999:$N5999)=0,"",IF(AND(IF($N5999&lt;&gt;"",$N5999,$M5999)&lt;=0,$O5999&lt;&gt;"可"),"警告",""))</f>
        <v/>
      </c>
      <c r="S5999" s="4">
        <f>IF(COUNT($M5999:$N5999)=0,0,IF(IF($N5999&lt;&gt;"",$N5999,$M5999)&gt;=スコアリング基準!$B$20,スコアリング基準!$C$20,IF(IF($N5999&lt;&gt;"",$N5999,$M5999)&gt;=スコアリング基準!$B$21,スコアリング基準!$C$21,IF(IF($N5999&lt;&gt;"",$N5999,$M5999)&gt;0,スコアリング基準!$C$22,0))))</f>
        <v/>
      </c>
      <c r="T5999" s="4">
        <f>IF($O5999="可",スコアリング基準!$C$23,0)</f>
        <v/>
      </c>
      <c r="U5999" s="4">
        <f>IF(OR(COUNT($K5999:$L5999)&lt;2,$K5999=0),0,IF(ABS($L5999)/$K5999&lt;=スコアリング基準!$B$24,スコアリング基準!$C$24,IF(ABS($L5999)/$K5999&lt;=スコアリング基準!$B$25,スコアリング基準!$C$25,IF(ABS($L5999)/$K5999&lt;=スコアリング基準!$B$26,スコアリング基準!$C$26,0))))</f>
        <v/>
      </c>
      <c r="V5999" s="4">
        <f>IF($P5999="なし",スコアリング基準!$C$27,0)</f>
        <v/>
      </c>
      <c r="W5999" s="4">
        <f>IF($F5999="",0,IF(ISNUMBER($F5999),IF($F5999&lt;=スコアリング基準!$B$28,スコアリング基準!$C$28,スコアリング基準!$C$29),0))</f>
        <v/>
      </c>
      <c r="X5999" s="4">
        <f>IFERROR(VLOOKUP($B5999,スコアリング基準!$A$36:$B$46,2,FALSE),0)</f>
        <v/>
      </c>
      <c r="Y5999" s="4">
        <f>SUM($S5999:$X5999)</f>
        <v/>
      </c>
      <c r="Z5999" s="4">
        <f>IF(COUNT($M5999:$N5999)=0,"データ無",IF($Y5999&gt;=スコアリング基準!$B$30,"S",IF($Y5999&gt;=スコアリング基準!$B$31,"A",IF($Y5999&gt;=スコアリング基準!$B$32,"B","C"))))</f>
        <v/>
      </c>
      <c r="AA5999">
        <f>IFERROR(INDEX(実績DB!$I$3:$I$104,MATCH($B5999&amp;$C5999,実績DB!$J$3:$J$104,0)),"")</f>
        <v/>
      </c>
    </row>
    <row r="6000">
      <c r="A6000" t="n">
        <v>5998</v>
      </c>
      <c r="B6000" t="inlineStr">
        <is>
          <t>沖縄</t>
        </is>
      </c>
      <c r="C6000" t="inlineStr">
        <is>
          <t>久茂地変電所</t>
        </is>
      </c>
      <c r="D6000" t="inlineStr">
        <is>
          <t>沖縄県</t>
        </is>
      </c>
      <c r="G6000" s="3" t="n">
        <v>26.21984</v>
      </c>
      <c r="H6000" s="3" t="n">
        <v>127.683519</v>
      </c>
      <c r="I6000" t="inlineStr">
        <is>
          <t>OSM実測</t>
        </is>
      </c>
      <c r="J6000" t="n">
        <v>56</v>
      </c>
      <c r="K6000" t="n">
        <v>56</v>
      </c>
      <c r="L6000" t="n">
        <v>-28</v>
      </c>
      <c r="M6000" t="n">
        <v>28</v>
      </c>
      <c r="P6000" t="inlineStr">
        <is>
          <t>なし</t>
        </is>
      </c>
      <c r="R6000" s="4">
        <f>IF(COUNT($M6000:$N6000)=0,"",IF(AND(IF($N6000&lt;&gt;"",$N6000,$M6000)&lt;=0,$O6000&lt;&gt;"可"),"警告",""))</f>
        <v/>
      </c>
      <c r="S6000" s="4">
        <f>IF(COUNT($M6000:$N6000)=0,0,IF(IF($N6000&lt;&gt;"",$N6000,$M6000)&gt;=スコアリング基準!$B$20,スコアリング基準!$C$20,IF(IF($N6000&lt;&gt;"",$N6000,$M6000)&gt;=スコアリング基準!$B$21,スコアリング基準!$C$21,IF(IF($N6000&lt;&gt;"",$N6000,$M6000)&gt;0,スコアリング基準!$C$22,0))))</f>
        <v/>
      </c>
      <c r="T6000" s="4">
        <f>IF($O6000="可",スコアリング基準!$C$23,0)</f>
        <v/>
      </c>
      <c r="U6000" s="4">
        <f>IF(OR(COUNT($K6000:$L6000)&lt;2,$K6000=0),0,IF(ABS($L6000)/$K6000&lt;=スコアリング基準!$B$24,スコアリング基準!$C$24,IF(ABS($L6000)/$K6000&lt;=スコアリング基準!$B$25,スコアリング基準!$C$25,IF(ABS($L6000)/$K6000&lt;=スコアリング基準!$B$26,スコアリング基準!$C$26,0))))</f>
        <v/>
      </c>
      <c r="V6000" s="4">
        <f>IF($P6000="なし",スコアリング基準!$C$27,0)</f>
        <v/>
      </c>
      <c r="W6000" s="4">
        <f>IF($F6000="",0,IF(ISNUMBER($F6000),IF($F6000&lt;=スコアリング基準!$B$28,スコアリング基準!$C$28,スコアリング基準!$C$29),0))</f>
        <v/>
      </c>
      <c r="X6000" s="4">
        <f>IFERROR(VLOOKUP($B6000,スコアリング基準!$A$36:$B$46,2,FALSE),0)</f>
        <v/>
      </c>
      <c r="Y6000" s="4">
        <f>SUM($S6000:$X6000)</f>
        <v/>
      </c>
      <c r="Z6000" s="4">
        <f>IF(COUNT($M6000:$N6000)=0,"データ無",IF($Y6000&gt;=スコアリング基準!$B$30,"S",IF($Y6000&gt;=スコアリング基準!$B$31,"A",IF($Y6000&gt;=スコアリング基準!$B$32,"B","C"))))</f>
        <v/>
      </c>
      <c r="AA6000">
        <f>IFERROR(INDEX(実績DB!$I$3:$I$104,MATCH($B6000&amp;$C6000,実績DB!$J$3:$J$104,0)),"")</f>
        <v/>
      </c>
    </row>
    <row r="6001">
      <c r="A6001" t="n">
        <v>5999</v>
      </c>
      <c r="B6001" t="inlineStr">
        <is>
          <t>沖縄</t>
        </is>
      </c>
      <c r="C6001" t="inlineStr">
        <is>
          <t>壷川変電所</t>
        </is>
      </c>
      <c r="D6001" t="inlineStr">
        <is>
          <t>沖縄県</t>
        </is>
      </c>
      <c r="G6001" s="3" t="n">
        <v>26.208423</v>
      </c>
      <c r="H6001" s="3" t="n">
        <v>127.679864</v>
      </c>
      <c r="I6001" t="inlineStr">
        <is>
          <t>OSM実測</t>
        </is>
      </c>
      <c r="J6001" t="n">
        <v>56</v>
      </c>
      <c r="K6001" t="n">
        <v>56</v>
      </c>
      <c r="L6001" t="n">
        <v>-28</v>
      </c>
      <c r="M6001" t="n">
        <v>28</v>
      </c>
      <c r="P6001" t="inlineStr">
        <is>
          <t>なし</t>
        </is>
      </c>
      <c r="R6001" s="4">
        <f>IF(COUNT($M6001:$N6001)=0,"",IF(AND(IF($N6001&lt;&gt;"",$N6001,$M6001)&lt;=0,$O6001&lt;&gt;"可"),"警告",""))</f>
        <v/>
      </c>
      <c r="S6001" s="4">
        <f>IF(COUNT($M6001:$N6001)=0,0,IF(IF($N6001&lt;&gt;"",$N6001,$M6001)&gt;=スコアリング基準!$B$20,スコアリング基準!$C$20,IF(IF($N6001&lt;&gt;"",$N6001,$M6001)&gt;=スコアリング基準!$B$21,スコアリング基準!$C$21,IF(IF($N6001&lt;&gt;"",$N6001,$M6001)&gt;0,スコアリング基準!$C$22,0))))</f>
        <v/>
      </c>
      <c r="T6001" s="4">
        <f>IF($O6001="可",スコアリング基準!$C$23,0)</f>
        <v/>
      </c>
      <c r="U6001" s="4">
        <f>IF(OR(COUNT($K6001:$L6001)&lt;2,$K6001=0),0,IF(ABS($L6001)/$K6001&lt;=スコアリング基準!$B$24,スコアリング基準!$C$24,IF(ABS($L6001)/$K6001&lt;=スコアリング基準!$B$25,スコアリング基準!$C$25,IF(ABS($L6001)/$K6001&lt;=スコアリング基準!$B$26,スコアリング基準!$C$26,0))))</f>
        <v/>
      </c>
      <c r="V6001" s="4">
        <f>IF($P6001="なし",スコアリング基準!$C$27,0)</f>
        <v/>
      </c>
      <c r="W6001" s="4">
        <f>IF($F6001="",0,IF(ISNUMBER($F6001),IF($F6001&lt;=スコアリング基準!$B$28,スコアリング基準!$C$28,スコアリング基準!$C$29),0))</f>
        <v/>
      </c>
      <c r="X6001" s="4">
        <f>IFERROR(VLOOKUP($B6001,スコアリング基準!$A$36:$B$46,2,FALSE),0)</f>
        <v/>
      </c>
      <c r="Y6001" s="4">
        <f>SUM($S6001:$X6001)</f>
        <v/>
      </c>
      <c r="Z6001" s="4">
        <f>IF(COUNT($M6001:$N6001)=0,"データ無",IF($Y6001&gt;=スコアリング基準!$B$30,"S",IF($Y6001&gt;=スコアリング基準!$B$31,"A",IF($Y6001&gt;=スコアリング基準!$B$32,"B","C"))))</f>
        <v/>
      </c>
      <c r="AA6001">
        <f>IFERROR(INDEX(実績DB!$I$3:$I$104,MATCH($B6001&amp;$C6001,実績DB!$J$3:$J$104,0)),"")</f>
        <v/>
      </c>
    </row>
    <row r="6002">
      <c r="A6002" t="n">
        <v>6000</v>
      </c>
      <c r="B6002" t="inlineStr">
        <is>
          <t>沖縄</t>
        </is>
      </c>
      <c r="C6002" t="inlineStr">
        <is>
          <t>曙変電所</t>
        </is>
      </c>
      <c r="D6002" t="inlineStr">
        <is>
          <t>沖縄県</t>
        </is>
      </c>
      <c r="G6002" s="3" t="n">
        <v>26.241618</v>
      </c>
      <c r="H6002" s="3" t="n">
        <v>127.688371</v>
      </c>
      <c r="I6002" t="inlineStr">
        <is>
          <t>OSM実測</t>
        </is>
      </c>
      <c r="J6002" t="n">
        <v>28</v>
      </c>
      <c r="K6002" t="n">
        <v>28</v>
      </c>
      <c r="L6002" t="n">
        <v>0</v>
      </c>
      <c r="M6002" t="n">
        <v>28</v>
      </c>
      <c r="O6002" t="inlineStr">
        <is>
          <t>不可 #3</t>
        </is>
      </c>
      <c r="P6002" t="inlineStr">
        <is>
          <t>なし</t>
        </is>
      </c>
      <c r="R6002" s="4">
        <f>IF(COUNT($M6002:$N6002)=0,"",IF(AND(IF($N6002&lt;&gt;"",$N6002,$M6002)&lt;=0,$O6002&lt;&gt;"可"),"警告",""))</f>
        <v/>
      </c>
      <c r="S6002" s="4">
        <f>IF(COUNT($M6002:$N6002)=0,0,IF(IF($N6002&lt;&gt;"",$N6002,$M6002)&gt;=スコアリング基準!$B$20,スコアリング基準!$C$20,IF(IF($N6002&lt;&gt;"",$N6002,$M6002)&gt;=スコアリング基準!$B$21,スコアリング基準!$C$21,IF(IF($N6002&lt;&gt;"",$N6002,$M6002)&gt;0,スコアリング基準!$C$22,0))))</f>
        <v/>
      </c>
      <c r="T6002" s="4">
        <f>IF($O6002="可",スコアリング基準!$C$23,0)</f>
        <v/>
      </c>
      <c r="U6002" s="4">
        <f>IF(OR(COUNT($K6002:$L6002)&lt;2,$K6002=0),0,IF(ABS($L6002)/$K6002&lt;=スコアリング基準!$B$24,スコアリング基準!$C$24,IF(ABS($L6002)/$K6002&lt;=スコアリング基準!$B$25,スコアリング基準!$C$25,IF(ABS($L6002)/$K6002&lt;=スコアリング基準!$B$26,スコアリング基準!$C$26,0))))</f>
        <v/>
      </c>
      <c r="V6002" s="4">
        <f>IF($P6002="なし",スコアリング基準!$C$27,0)</f>
        <v/>
      </c>
      <c r="W6002" s="4">
        <f>IF($F6002="",0,IF(ISNUMBER($F6002),IF($F6002&lt;=スコアリング基準!$B$28,スコアリング基準!$C$28,スコアリング基準!$C$29),0))</f>
        <v/>
      </c>
      <c r="X6002" s="4">
        <f>IFERROR(VLOOKUP($B6002,スコアリング基準!$A$36:$B$46,2,FALSE),0)</f>
        <v/>
      </c>
      <c r="Y6002" s="4">
        <f>SUM($S6002:$X6002)</f>
        <v/>
      </c>
      <c r="Z6002" s="4">
        <f>IF(COUNT($M6002:$N6002)=0,"データ無",IF($Y6002&gt;=スコアリング基準!$B$30,"S",IF($Y6002&gt;=スコアリング基準!$B$31,"A",IF($Y6002&gt;=スコアリング基準!$B$32,"B","C"))))</f>
        <v/>
      </c>
      <c r="AA6002">
        <f>IFERROR(INDEX(実績DB!$I$3:$I$104,MATCH($B6002&amp;$C6002,実績DB!$J$3:$J$104,0)),"")</f>
        <v/>
      </c>
    </row>
    <row r="6003">
      <c r="A6003" t="n">
        <v>6001</v>
      </c>
      <c r="B6003" t="inlineStr">
        <is>
          <t>沖縄</t>
        </is>
      </c>
      <c r="C6003" t="inlineStr">
        <is>
          <t>沖縄電力 竹富配電塔</t>
        </is>
      </c>
      <c r="D6003" t="inlineStr">
        <is>
          <t>沖縄県</t>
        </is>
      </c>
      <c r="G6003" s="3" t="n">
        <v>24.330878</v>
      </c>
      <c r="H6003" s="3" t="n">
        <v>124.082823</v>
      </c>
      <c r="I6003" t="inlineStr">
        <is>
          <t>OSM実測</t>
        </is>
      </c>
      <c r="J6003" t="n">
        <v>8</v>
      </c>
      <c r="K6003" t="n">
        <v>8</v>
      </c>
      <c r="L6003" t="n">
        <v>-6</v>
      </c>
      <c r="M6003" t="n">
        <v>2</v>
      </c>
      <c r="P6003" t="inlineStr">
        <is>
          <t>なし</t>
        </is>
      </c>
      <c r="R6003" s="4">
        <f>IF(COUNT($M6003:$N6003)=0,"",IF(AND(IF($N6003&lt;&gt;"",$N6003,$M6003)&lt;=0,$O6003&lt;&gt;"可"),"警告",""))</f>
        <v/>
      </c>
      <c r="S6003" s="4">
        <f>IF(COUNT($M6003:$N6003)=0,0,IF(IF($N6003&lt;&gt;"",$N6003,$M6003)&gt;=スコアリング基準!$B$20,スコアリング基準!$C$20,IF(IF($N6003&lt;&gt;"",$N6003,$M6003)&gt;=スコアリング基準!$B$21,スコアリング基準!$C$21,IF(IF($N6003&lt;&gt;"",$N6003,$M6003)&gt;0,スコアリング基準!$C$22,0))))</f>
        <v/>
      </c>
      <c r="T6003" s="4">
        <f>IF($O6003="可",スコアリング基準!$C$23,0)</f>
        <v/>
      </c>
      <c r="U6003" s="4">
        <f>IF(OR(COUNT($K6003:$L6003)&lt;2,$K6003=0),0,IF(ABS($L6003)/$K6003&lt;=スコアリング基準!$B$24,スコアリング基準!$C$24,IF(ABS($L6003)/$K6003&lt;=スコアリング基準!$B$25,スコアリング基準!$C$25,IF(ABS($L6003)/$K6003&lt;=スコアリング基準!$B$26,スコアリング基準!$C$26,0))))</f>
        <v/>
      </c>
      <c r="V6003" s="4">
        <f>IF($P6003="なし",スコアリング基準!$C$27,0)</f>
        <v/>
      </c>
      <c r="W6003" s="4">
        <f>IF($F6003="",0,IF(ISNUMBER($F6003),IF($F6003&lt;=スコアリング基準!$B$28,スコアリング基準!$C$28,スコアリング基準!$C$29),0))</f>
        <v/>
      </c>
      <c r="X6003" s="4">
        <f>IFERROR(VLOOKUP($B6003,スコアリング基準!$A$36:$B$46,2,FALSE),0)</f>
        <v/>
      </c>
      <c r="Y6003" s="4">
        <f>SUM($S6003:$X6003)</f>
        <v/>
      </c>
      <c r="Z6003" s="4">
        <f>IF(COUNT($M6003:$N6003)=0,"データ無",IF($Y6003&gt;=スコアリング基準!$B$30,"S",IF($Y6003&gt;=スコアリング基準!$B$31,"A",IF($Y6003&gt;=スコアリング基準!$B$32,"B","C"))))</f>
        <v/>
      </c>
      <c r="AA6003">
        <f>IFERROR(INDEX(実績DB!$I$3:$I$104,MATCH($B6003&amp;$C6003,実績DB!$J$3:$J$104,0)),"")</f>
        <v/>
      </c>
    </row>
    <row r="6004">
      <c r="A6004" t="n">
        <v>6002</v>
      </c>
      <c r="B6004" t="inlineStr">
        <is>
          <t>沖縄</t>
        </is>
      </c>
      <c r="C6004" t="inlineStr">
        <is>
          <t>沖縄電力与根変電所</t>
        </is>
      </c>
      <c r="D6004" t="inlineStr">
        <is>
          <t>沖縄県</t>
        </is>
      </c>
      <c r="G6004" s="3" t="n">
        <v>26.164242</v>
      </c>
      <c r="H6004" s="3" t="n">
        <v>127.662352</v>
      </c>
      <c r="I6004" t="inlineStr">
        <is>
          <t>OSM実測</t>
        </is>
      </c>
      <c r="J6004" t="n">
        <v>19</v>
      </c>
      <c r="K6004" t="n">
        <v>19</v>
      </c>
      <c r="L6004" t="n">
        <v>0</v>
      </c>
      <c r="M6004" t="n">
        <v>19</v>
      </c>
      <c r="O6004" t="inlineStr">
        <is>
          <t>不可 #3</t>
        </is>
      </c>
      <c r="P6004" t="inlineStr">
        <is>
          <t>なし</t>
        </is>
      </c>
      <c r="R6004" s="4">
        <f>IF(COUNT($M6004:$N6004)=0,"",IF(AND(IF($N6004&lt;&gt;"",$N6004,$M6004)&lt;=0,$O6004&lt;&gt;"可"),"警告",""))</f>
        <v/>
      </c>
      <c r="S6004" s="4">
        <f>IF(COUNT($M6004:$N6004)=0,0,IF(IF($N6004&lt;&gt;"",$N6004,$M6004)&gt;=スコアリング基準!$B$20,スコアリング基準!$C$20,IF(IF($N6004&lt;&gt;"",$N6004,$M6004)&gt;=スコアリング基準!$B$21,スコアリング基準!$C$21,IF(IF($N6004&lt;&gt;"",$N6004,$M6004)&gt;0,スコアリング基準!$C$22,0))))</f>
        <v/>
      </c>
      <c r="T6004" s="4">
        <f>IF($O6004="可",スコアリング基準!$C$23,0)</f>
        <v/>
      </c>
      <c r="U6004" s="4">
        <f>IF(OR(COUNT($K6004:$L6004)&lt;2,$K6004=0),0,IF(ABS($L6004)/$K6004&lt;=スコアリング基準!$B$24,スコアリング基準!$C$24,IF(ABS($L6004)/$K6004&lt;=スコアリング基準!$B$25,スコアリング基準!$C$25,IF(ABS($L6004)/$K6004&lt;=スコアリング基準!$B$26,スコアリング基準!$C$26,0))))</f>
        <v/>
      </c>
      <c r="V6004" s="4">
        <f>IF($P6004="なし",スコアリング基準!$C$27,0)</f>
        <v/>
      </c>
      <c r="W6004" s="4">
        <f>IF($F6004="",0,IF(ISNUMBER($F6004),IF($F6004&lt;=スコアリング基準!$B$28,スコアリング基準!$C$28,スコアリング基準!$C$29),0))</f>
        <v/>
      </c>
      <c r="X6004" s="4">
        <f>IFERROR(VLOOKUP($B6004,スコアリング基準!$A$36:$B$46,2,FALSE),0)</f>
        <v/>
      </c>
      <c r="Y6004" s="4">
        <f>SUM($S6004:$X6004)</f>
        <v/>
      </c>
      <c r="Z6004" s="4">
        <f>IF(COUNT($M6004:$N6004)=0,"データ無",IF($Y6004&gt;=スコアリング基準!$B$30,"S",IF($Y6004&gt;=スコアリング基準!$B$31,"A",IF($Y6004&gt;=スコアリング基準!$B$32,"B","C"))))</f>
        <v/>
      </c>
      <c r="AA6004">
        <f>IFERROR(INDEX(実績DB!$I$3:$I$104,MATCH($B6004&amp;$C6004,実績DB!$J$3:$J$104,0)),"")</f>
        <v/>
      </c>
    </row>
    <row r="6005">
      <c r="A6005" t="n">
        <v>6003</v>
      </c>
      <c r="B6005" t="inlineStr">
        <is>
          <t>沖縄</t>
        </is>
      </c>
      <c r="C6005" t="inlineStr">
        <is>
          <t>泊変電所</t>
        </is>
      </c>
      <c r="D6005" t="inlineStr">
        <is>
          <t>沖縄県</t>
        </is>
      </c>
      <c r="G6005" s="3" t="n">
        <v>26.227326</v>
      </c>
      <c r="H6005" s="3" t="n">
        <v>127.686491</v>
      </c>
      <c r="I6005" t="inlineStr">
        <is>
          <t>OSM実測</t>
        </is>
      </c>
      <c r="J6005" t="n">
        <v>66</v>
      </c>
      <c r="K6005" t="n">
        <v>66</v>
      </c>
      <c r="L6005" t="n">
        <v>-47</v>
      </c>
      <c r="M6005" t="n">
        <v>19</v>
      </c>
      <c r="P6005" t="inlineStr">
        <is>
          <t>なし</t>
        </is>
      </c>
      <c r="R6005" s="4">
        <f>IF(COUNT($M6005:$N6005)=0,"",IF(AND(IF($N6005&lt;&gt;"",$N6005,$M6005)&lt;=0,$O6005&lt;&gt;"可"),"警告",""))</f>
        <v/>
      </c>
      <c r="S6005" s="4">
        <f>IF(COUNT($M6005:$N6005)=0,0,IF(IF($N6005&lt;&gt;"",$N6005,$M6005)&gt;=スコアリング基準!$B$20,スコアリング基準!$C$20,IF(IF($N6005&lt;&gt;"",$N6005,$M6005)&gt;=スコアリング基準!$B$21,スコアリング基準!$C$21,IF(IF($N6005&lt;&gt;"",$N6005,$M6005)&gt;0,スコアリング基準!$C$22,0))))</f>
        <v/>
      </c>
      <c r="T6005" s="4">
        <f>IF($O6005="可",スコアリング基準!$C$23,0)</f>
        <v/>
      </c>
      <c r="U6005" s="4">
        <f>IF(OR(COUNT($K6005:$L6005)&lt;2,$K6005=0),0,IF(ABS($L6005)/$K6005&lt;=スコアリング基準!$B$24,スコアリング基準!$C$24,IF(ABS($L6005)/$K6005&lt;=スコアリング基準!$B$25,スコアリング基準!$C$25,IF(ABS($L6005)/$K6005&lt;=スコアリング基準!$B$26,スコアリング基準!$C$26,0))))</f>
        <v/>
      </c>
      <c r="V6005" s="4">
        <f>IF($P6005="なし",スコアリング基準!$C$27,0)</f>
        <v/>
      </c>
      <c r="W6005" s="4">
        <f>IF($F6005="",0,IF(ISNUMBER($F6005),IF($F6005&lt;=スコアリング基準!$B$28,スコアリング基準!$C$28,スコアリング基準!$C$29),0))</f>
        <v/>
      </c>
      <c r="X6005" s="4">
        <f>IFERROR(VLOOKUP($B6005,スコアリング基準!$A$36:$B$46,2,FALSE),0)</f>
        <v/>
      </c>
      <c r="Y6005" s="4">
        <f>SUM($S6005:$X6005)</f>
        <v/>
      </c>
      <c r="Z6005" s="4">
        <f>IF(COUNT($M6005:$N6005)=0,"データ無",IF($Y6005&gt;=スコアリング基準!$B$30,"S",IF($Y6005&gt;=スコアリング基準!$B$31,"A",IF($Y6005&gt;=スコアリング基準!$B$32,"B","C"))))</f>
        <v/>
      </c>
      <c r="AA6005">
        <f>IFERROR(INDEX(実績DB!$I$3:$I$104,MATCH($B6005&amp;$C6005,実績DB!$J$3:$J$104,0)),"")</f>
        <v/>
      </c>
    </row>
    <row r="6006">
      <c r="A6006" t="n">
        <v>6004</v>
      </c>
      <c r="B6006" t="inlineStr">
        <is>
          <t>沖縄</t>
        </is>
      </c>
      <c r="C6006" t="inlineStr">
        <is>
          <t>渡口変電所</t>
        </is>
      </c>
      <c r="D6006" t="inlineStr">
        <is>
          <t>沖縄県</t>
        </is>
      </c>
      <c r="G6006" s="3" t="n">
        <v>26.304385</v>
      </c>
      <c r="H6006" s="3" t="n">
        <v>127.811563</v>
      </c>
      <c r="I6006" t="inlineStr">
        <is>
          <t>OSM実測</t>
        </is>
      </c>
      <c r="J6006" t="n">
        <v>38</v>
      </c>
      <c r="K6006" t="n">
        <v>38</v>
      </c>
      <c r="L6006" t="n">
        <v>-19</v>
      </c>
      <c r="M6006" t="n">
        <v>19</v>
      </c>
      <c r="O6006" t="inlineStr">
        <is>
          <t>不可 #1</t>
        </is>
      </c>
      <c r="P6006" t="inlineStr">
        <is>
          <t>なし</t>
        </is>
      </c>
      <c r="R6006" s="4">
        <f>IF(COUNT($M6006:$N6006)=0,"",IF(AND(IF($N6006&lt;&gt;"",$N6006,$M6006)&lt;=0,$O6006&lt;&gt;"可"),"警告",""))</f>
        <v/>
      </c>
      <c r="S6006" s="4">
        <f>IF(COUNT($M6006:$N6006)=0,0,IF(IF($N6006&lt;&gt;"",$N6006,$M6006)&gt;=スコアリング基準!$B$20,スコアリング基準!$C$20,IF(IF($N6006&lt;&gt;"",$N6006,$M6006)&gt;=スコアリング基準!$B$21,スコアリング基準!$C$21,IF(IF($N6006&lt;&gt;"",$N6006,$M6006)&gt;0,スコアリング基準!$C$22,0))))</f>
        <v/>
      </c>
      <c r="T6006" s="4">
        <f>IF($O6006="可",スコアリング基準!$C$23,0)</f>
        <v/>
      </c>
      <c r="U6006" s="4">
        <f>IF(OR(COUNT($K6006:$L6006)&lt;2,$K6006=0),0,IF(ABS($L6006)/$K6006&lt;=スコアリング基準!$B$24,スコアリング基準!$C$24,IF(ABS($L6006)/$K6006&lt;=スコアリング基準!$B$25,スコアリング基準!$C$25,IF(ABS($L6006)/$K6006&lt;=スコアリング基準!$B$26,スコアリング基準!$C$26,0))))</f>
        <v/>
      </c>
      <c r="V6006" s="4">
        <f>IF($P6006="なし",スコアリング基準!$C$27,0)</f>
        <v/>
      </c>
      <c r="W6006" s="4">
        <f>IF($F6006="",0,IF(ISNUMBER($F6006),IF($F6006&lt;=スコアリング基準!$B$28,スコアリング基準!$C$28,スコアリング基準!$C$29),0))</f>
        <v/>
      </c>
      <c r="X6006" s="4">
        <f>IFERROR(VLOOKUP($B6006,スコアリング基準!$A$36:$B$46,2,FALSE),0)</f>
        <v/>
      </c>
      <c r="Y6006" s="4">
        <f>SUM($S6006:$X6006)</f>
        <v/>
      </c>
      <c r="Z6006" s="4">
        <f>IF(COUNT($M6006:$N6006)=0,"データ無",IF($Y6006&gt;=スコアリング基準!$B$30,"S",IF($Y6006&gt;=スコアリング基準!$B$31,"A",IF($Y6006&gt;=スコアリング基準!$B$32,"B","C"))))</f>
        <v/>
      </c>
      <c r="AA6006">
        <f>IFERROR(INDEX(実績DB!$I$3:$I$104,MATCH($B6006&amp;$C6006,実績DB!$J$3:$J$104,0)),"")</f>
        <v/>
      </c>
    </row>
    <row r="6007">
      <c r="A6007" t="n">
        <v>6005</v>
      </c>
      <c r="B6007" t="inlineStr">
        <is>
          <t>沖縄</t>
        </is>
      </c>
      <c r="C6007" t="inlineStr">
        <is>
          <t>友寄変電所</t>
        </is>
      </c>
      <c r="D6007" t="inlineStr">
        <is>
          <t>沖縄県</t>
        </is>
      </c>
      <c r="E6007" t="n">
        <v>132</v>
      </c>
      <c r="F6007" t="n">
        <v>6.6</v>
      </c>
      <c r="G6007" s="3" t="n">
        <v>26.166341</v>
      </c>
      <c r="H6007" s="3" t="n">
        <v>127.71933</v>
      </c>
      <c r="I6007" t="inlineStr">
        <is>
          <t>Google Places(名称一致)</t>
        </is>
      </c>
      <c r="J6007" t="n">
        <v>33</v>
      </c>
      <c r="K6007" t="n">
        <v>33</v>
      </c>
      <c r="L6007" t="n">
        <v>-19</v>
      </c>
      <c r="M6007" t="n">
        <v>14</v>
      </c>
      <c r="O6007" t="inlineStr">
        <is>
          <t>不可 #1</t>
        </is>
      </c>
      <c r="P6007" t="inlineStr">
        <is>
          <t>なし</t>
        </is>
      </c>
      <c r="R6007" s="4">
        <f>IF(COUNT($M6007:$N6007)=0,"",IF(AND(IF($N6007&lt;&gt;"",$N6007,$M6007)&lt;=0,$O6007&lt;&gt;"可"),"警告",""))</f>
        <v/>
      </c>
      <c r="S6007" s="4">
        <f>IF(COUNT($M6007:$N6007)=0,0,IF(IF($N6007&lt;&gt;"",$N6007,$M6007)&gt;=スコアリング基準!$B$20,スコアリング基準!$C$20,IF(IF($N6007&lt;&gt;"",$N6007,$M6007)&gt;=スコアリング基準!$B$21,スコアリング基準!$C$21,IF(IF($N6007&lt;&gt;"",$N6007,$M6007)&gt;0,スコアリング基準!$C$22,0))))</f>
        <v/>
      </c>
      <c r="T6007" s="4">
        <f>IF($O6007="可",スコアリング基準!$C$23,0)</f>
        <v/>
      </c>
      <c r="U6007" s="4">
        <f>IF(OR(COUNT($K6007:$L6007)&lt;2,$K6007=0),0,IF(ABS($L6007)/$K6007&lt;=スコアリング基準!$B$24,スコアリング基準!$C$24,IF(ABS($L6007)/$K6007&lt;=スコアリング基準!$B$25,スコアリング基準!$C$25,IF(ABS($L6007)/$K6007&lt;=スコアリング基準!$B$26,スコアリング基準!$C$26,0))))</f>
        <v/>
      </c>
      <c r="V6007" s="4">
        <f>IF($P6007="なし",スコアリング基準!$C$27,0)</f>
        <v/>
      </c>
      <c r="W6007" s="4">
        <f>IF($F6007="",0,IF(ISNUMBER($F6007),IF($F6007&lt;=スコアリング基準!$B$28,スコアリング基準!$C$28,スコアリング基準!$C$29),0))</f>
        <v/>
      </c>
      <c r="X6007" s="4">
        <f>IFERROR(VLOOKUP($B6007,スコアリング基準!$A$36:$B$46,2,FALSE),0)</f>
        <v/>
      </c>
      <c r="Y6007" s="4">
        <f>SUM($S6007:$X6007)</f>
        <v/>
      </c>
      <c r="Z6007" s="4">
        <f>IF(COUNT($M6007:$N6007)=0,"データ無",IF($Y6007&gt;=スコアリング基準!$B$30,"S",IF($Y6007&gt;=スコアリング基準!$B$31,"A",IF($Y6007&gt;=スコアリング基準!$B$32,"B","C"))))</f>
        <v/>
      </c>
      <c r="AA6007">
        <f>IFERROR(INDEX(実績DB!$I$3:$I$104,MATCH($B6007&amp;$C6007,実績DB!$J$3:$J$104,0)),"")</f>
        <v/>
      </c>
    </row>
    <row r="6008">
      <c r="A6008" t="n">
        <v>6006</v>
      </c>
      <c r="B6008" t="inlineStr">
        <is>
          <t>沖縄</t>
        </is>
      </c>
      <c r="C6008" t="inlineStr">
        <is>
          <t>栄野比変電所</t>
        </is>
      </c>
      <c r="D6008" t="inlineStr">
        <is>
          <t>沖縄県</t>
        </is>
      </c>
      <c r="E6008" t="n">
        <v>132</v>
      </c>
      <c r="F6008" t="n">
        <v>66</v>
      </c>
      <c r="G6008" s="3" t="n">
        <v>26.380766</v>
      </c>
      <c r="H6008" s="3" t="n">
        <v>127.827349</v>
      </c>
      <c r="I6008" t="inlineStr">
        <is>
          <t>Google Places(名称一致)</t>
        </is>
      </c>
      <c r="O6008" t="inlineStr">
        <is>
          <t>可</t>
        </is>
      </c>
      <c r="P6008" t="inlineStr">
        <is>
          <t>なし</t>
        </is>
      </c>
      <c r="R6008" s="4">
        <f>IF(COUNT($M6008:$N6008)=0,"",IF(AND(IF($N6008&lt;&gt;"",$N6008,$M6008)&lt;=0,$O6008&lt;&gt;"可"),"警告",""))</f>
        <v/>
      </c>
      <c r="S6008" s="4">
        <f>IF(COUNT($M6008:$N6008)=0,0,IF(IF($N6008&lt;&gt;"",$N6008,$M6008)&gt;=スコアリング基準!$B$20,スコアリング基準!$C$20,IF(IF($N6008&lt;&gt;"",$N6008,$M6008)&gt;=スコアリング基準!$B$21,スコアリング基準!$C$21,IF(IF($N6008&lt;&gt;"",$N6008,$M6008)&gt;0,スコアリング基準!$C$22,0))))</f>
        <v/>
      </c>
      <c r="T6008" s="4">
        <f>IF($O6008="可",スコアリング基準!$C$23,0)</f>
        <v/>
      </c>
      <c r="U6008" s="4">
        <f>IF(OR(COUNT($K6008:$L6008)&lt;2,$K6008=0),0,IF(ABS($L6008)/$K6008&lt;=スコアリング基準!$B$24,スコアリング基準!$C$24,IF(ABS($L6008)/$K6008&lt;=スコアリング基準!$B$25,スコアリング基準!$C$25,IF(ABS($L6008)/$K6008&lt;=スコアリング基準!$B$26,スコアリング基準!$C$26,0))))</f>
        <v/>
      </c>
      <c r="V6008" s="4">
        <f>IF($P6008="なし",スコアリング基準!$C$27,0)</f>
        <v/>
      </c>
      <c r="W6008" s="4">
        <f>IF($F6008="",0,IF(ISNUMBER($F6008),IF($F6008&lt;=スコアリング基準!$B$28,スコアリング基準!$C$28,スコアリング基準!$C$29),0))</f>
        <v/>
      </c>
      <c r="X6008" s="4">
        <f>IFERROR(VLOOKUP($B6008,スコアリング基準!$A$36:$B$46,2,FALSE),0)</f>
        <v/>
      </c>
      <c r="Y6008" s="4">
        <f>SUM($S6008:$X6008)</f>
        <v/>
      </c>
      <c r="Z6008" s="4">
        <f>IF(COUNT($M6008:$N6008)=0,"データ無",IF($Y6008&gt;=スコアリング基準!$B$30,"S",IF($Y6008&gt;=スコアリング基準!$B$31,"A",IF($Y6008&gt;=スコアリング基準!$B$32,"B","C"))))</f>
        <v/>
      </c>
      <c r="AA6008">
        <f>IFERROR(INDEX(実績DB!$I$3:$I$104,MATCH($B6008&amp;$C6008,実績DB!$J$3:$J$104,0)),"")</f>
        <v/>
      </c>
    </row>
    <row r="6009">
      <c r="A6009" t="n">
        <v>6007</v>
      </c>
      <c r="B6009" t="inlineStr">
        <is>
          <t>沖縄</t>
        </is>
      </c>
      <c r="C6009" t="inlineStr">
        <is>
          <t>牧港第一変電所</t>
        </is>
      </c>
      <c r="D6009" t="inlineStr">
        <is>
          <t>沖縄県</t>
        </is>
      </c>
      <c r="E6009" t="n">
        <v>132</v>
      </c>
      <c r="F6009" t="n">
        <v>6.6</v>
      </c>
      <c r="G6009" s="3" t="n">
        <v>26.26872</v>
      </c>
      <c r="H6009" s="3" t="n">
        <v>127.720025</v>
      </c>
      <c r="I6009" t="inlineStr">
        <is>
          <t>Google Places(名称一致)</t>
        </is>
      </c>
      <c r="J6009" t="n">
        <v>38</v>
      </c>
      <c r="K6009" t="n">
        <v>38</v>
      </c>
      <c r="L6009" t="n">
        <v>-19</v>
      </c>
      <c r="M6009" t="n">
        <v>19</v>
      </c>
      <c r="O6009" t="inlineStr">
        <is>
          <t>可</t>
        </is>
      </c>
      <c r="P6009" t="inlineStr">
        <is>
          <t>なし</t>
        </is>
      </c>
      <c r="R6009" s="4">
        <f>IF(COUNT($M6009:$N6009)=0,"",IF(AND(IF($N6009&lt;&gt;"",$N6009,$M6009)&lt;=0,$O6009&lt;&gt;"可"),"警告",""))</f>
        <v/>
      </c>
      <c r="S6009" s="4">
        <f>IF(COUNT($M6009:$N6009)=0,0,IF(IF($N6009&lt;&gt;"",$N6009,$M6009)&gt;=スコアリング基準!$B$20,スコアリング基準!$C$20,IF(IF($N6009&lt;&gt;"",$N6009,$M6009)&gt;=スコアリング基準!$B$21,スコアリング基準!$C$21,IF(IF($N6009&lt;&gt;"",$N6009,$M6009)&gt;0,スコアリング基準!$C$22,0))))</f>
        <v/>
      </c>
      <c r="T6009" s="4">
        <f>IF($O6009="可",スコアリング基準!$C$23,0)</f>
        <v/>
      </c>
      <c r="U6009" s="4">
        <f>IF(OR(COUNT($K6009:$L6009)&lt;2,$K6009=0),0,IF(ABS($L6009)/$K6009&lt;=スコアリング基準!$B$24,スコアリング基準!$C$24,IF(ABS($L6009)/$K6009&lt;=スコアリング基準!$B$25,スコアリング基準!$C$25,IF(ABS($L6009)/$K6009&lt;=スコアリング基準!$B$26,スコアリング基準!$C$26,0))))</f>
        <v/>
      </c>
      <c r="V6009" s="4">
        <f>IF($P6009="なし",スコアリング基準!$C$27,0)</f>
        <v/>
      </c>
      <c r="W6009" s="4">
        <f>IF($F6009="",0,IF(ISNUMBER($F6009),IF($F6009&lt;=スコアリング基準!$B$28,スコアリング基準!$C$28,スコアリング基準!$C$29),0))</f>
        <v/>
      </c>
      <c r="X6009" s="4">
        <f>IFERROR(VLOOKUP($B6009,スコアリング基準!$A$36:$B$46,2,FALSE),0)</f>
        <v/>
      </c>
      <c r="Y6009" s="4">
        <f>SUM($S6009:$X6009)</f>
        <v/>
      </c>
      <c r="Z6009" s="4">
        <f>IF(COUNT($M6009:$N6009)=0,"データ無",IF($Y6009&gt;=スコアリング基準!$B$30,"S",IF($Y6009&gt;=スコアリング基準!$B$31,"A",IF($Y6009&gt;=スコアリング基準!$B$32,"B","C"))))</f>
        <v/>
      </c>
      <c r="AA6009">
        <f>IFERROR(INDEX(実績DB!$I$3:$I$104,MATCH($B6009&amp;$C6009,実績DB!$J$3:$J$104,0)),"")</f>
        <v/>
      </c>
    </row>
    <row r="6010">
      <c r="A6010" t="n">
        <v>6008</v>
      </c>
      <c r="B6010" t="inlineStr">
        <is>
          <t>沖縄</t>
        </is>
      </c>
      <c r="C6010" t="inlineStr">
        <is>
          <t>石川火力変電所</t>
        </is>
      </c>
      <c r="D6010" t="inlineStr">
        <is>
          <t>沖縄県</t>
        </is>
      </c>
      <c r="E6010" t="n">
        <v>132</v>
      </c>
      <c r="F6010" t="n">
        <v>66</v>
      </c>
      <c r="G6010" s="3" t="n"/>
      <c r="H6010" s="3" t="n"/>
      <c r="I6010" t="inlineStr">
        <is>
          <t>未取得</t>
        </is>
      </c>
      <c r="O6010" t="inlineStr">
        <is>
          <t>不可 #1</t>
        </is>
      </c>
      <c r="P6010" t="inlineStr">
        <is>
          <t>なし</t>
        </is>
      </c>
      <c r="R6010" s="4">
        <f>IF(COUNT($M6010:$N6010)=0,"",IF(AND(IF($N6010&lt;&gt;"",$N6010,$M6010)&lt;=0,$O6010&lt;&gt;"可"),"警告",""))</f>
        <v/>
      </c>
      <c r="S6010" s="4">
        <f>IF(COUNT($M6010:$N6010)=0,0,IF(IF($N6010&lt;&gt;"",$N6010,$M6010)&gt;=スコアリング基準!$B$20,スコアリング基準!$C$20,IF(IF($N6010&lt;&gt;"",$N6010,$M6010)&gt;=スコアリング基準!$B$21,スコアリング基準!$C$21,IF(IF($N6010&lt;&gt;"",$N6010,$M6010)&gt;0,スコアリング基準!$C$22,0))))</f>
        <v/>
      </c>
      <c r="T6010" s="4">
        <f>IF($O6010="可",スコアリング基準!$C$23,0)</f>
        <v/>
      </c>
      <c r="U6010" s="4">
        <f>IF(OR(COUNT($K6010:$L6010)&lt;2,$K6010=0),0,IF(ABS($L6010)/$K6010&lt;=スコアリング基準!$B$24,スコアリング基準!$C$24,IF(ABS($L6010)/$K6010&lt;=スコアリング基準!$B$25,スコアリング基準!$C$25,IF(ABS($L6010)/$K6010&lt;=スコアリング基準!$B$26,スコアリング基準!$C$26,0))))</f>
        <v/>
      </c>
      <c r="V6010" s="4">
        <f>IF($P6010="なし",スコアリング基準!$C$27,0)</f>
        <v/>
      </c>
      <c r="W6010" s="4">
        <f>IF($F6010="",0,IF(ISNUMBER($F6010),IF($F6010&lt;=スコアリング基準!$B$28,スコアリング基準!$C$28,スコアリング基準!$C$29),0))</f>
        <v/>
      </c>
      <c r="X6010" s="4">
        <f>IFERROR(VLOOKUP($B6010,スコアリング基準!$A$36:$B$46,2,FALSE),0)</f>
        <v/>
      </c>
      <c r="Y6010" s="4">
        <f>SUM($S6010:$X6010)</f>
        <v/>
      </c>
      <c r="Z6010" s="4">
        <f>IF(COUNT($M6010:$N6010)=0,"データ無",IF($Y6010&gt;=スコアリング基準!$B$30,"S",IF($Y6010&gt;=スコアリング基準!$B$31,"A",IF($Y6010&gt;=スコアリング基準!$B$32,"B","C"))))</f>
        <v/>
      </c>
      <c r="AA6010">
        <f>IFERROR(INDEX(実績DB!$I$3:$I$104,MATCH($B6010&amp;$C6010,実績DB!$J$3:$J$104,0)),"")</f>
        <v/>
      </c>
    </row>
    <row r="6011">
      <c r="A6011" t="n">
        <v>6009</v>
      </c>
      <c r="B6011" t="inlineStr">
        <is>
          <t>沖縄</t>
        </is>
      </c>
      <c r="C6011" t="inlineStr">
        <is>
          <t>金武火力変電所</t>
        </is>
      </c>
      <c r="D6011" t="inlineStr">
        <is>
          <t>沖縄県</t>
        </is>
      </c>
      <c r="E6011" t="n">
        <v>132</v>
      </c>
      <c r="F6011" t="n">
        <v>66</v>
      </c>
      <c r="G6011" s="3" t="n">
        <v>26.446814</v>
      </c>
      <c r="H6011" s="3" t="n">
        <v>127.918056</v>
      </c>
      <c r="I6011" t="inlineStr">
        <is>
          <t>Google Places(名称一致)</t>
        </is>
      </c>
      <c r="O6011" t="inlineStr">
        <is>
          <t>不可 #1</t>
        </is>
      </c>
      <c r="P6011" t="inlineStr">
        <is>
          <t>なし</t>
        </is>
      </c>
      <c r="R6011" s="4">
        <f>IF(COUNT($M6011:$N6011)=0,"",IF(AND(IF($N6011&lt;&gt;"",$N6011,$M6011)&lt;=0,$O6011&lt;&gt;"可"),"警告",""))</f>
        <v/>
      </c>
      <c r="S6011" s="4">
        <f>IF(COUNT($M6011:$N6011)=0,0,IF(IF($N6011&lt;&gt;"",$N6011,$M6011)&gt;=スコアリング基準!$B$20,スコアリング基準!$C$20,IF(IF($N6011&lt;&gt;"",$N6011,$M6011)&gt;=スコアリング基準!$B$21,スコアリング基準!$C$21,IF(IF($N6011&lt;&gt;"",$N6011,$M6011)&gt;0,スコアリング基準!$C$22,0))))</f>
        <v/>
      </c>
      <c r="T6011" s="4">
        <f>IF($O6011="可",スコアリング基準!$C$23,0)</f>
        <v/>
      </c>
      <c r="U6011" s="4">
        <f>IF(OR(COUNT($K6011:$L6011)&lt;2,$K6011=0),0,IF(ABS($L6011)/$K6011&lt;=スコアリング基準!$B$24,スコアリング基準!$C$24,IF(ABS($L6011)/$K6011&lt;=スコアリング基準!$B$25,スコアリング基準!$C$25,IF(ABS($L6011)/$K6011&lt;=スコアリング基準!$B$26,スコアリング基準!$C$26,0))))</f>
        <v/>
      </c>
      <c r="V6011" s="4">
        <f>IF($P6011="なし",スコアリング基準!$C$27,0)</f>
        <v/>
      </c>
      <c r="W6011" s="4">
        <f>IF($F6011="",0,IF(ISNUMBER($F6011),IF($F6011&lt;=スコアリング基準!$B$28,スコアリング基準!$C$28,スコアリング基準!$C$29),0))</f>
        <v/>
      </c>
      <c r="X6011" s="4">
        <f>IFERROR(VLOOKUP($B6011,スコアリング基準!$A$36:$B$46,2,FALSE),0)</f>
        <v/>
      </c>
      <c r="Y6011" s="4">
        <f>SUM($S6011:$X6011)</f>
        <v/>
      </c>
      <c r="Z6011" s="4">
        <f>IF(COUNT($M6011:$N6011)=0,"データ無",IF($Y6011&gt;=スコアリング基準!$B$30,"S",IF($Y6011&gt;=スコアリング基準!$B$31,"A",IF($Y6011&gt;=スコアリング基準!$B$32,"B","C"))))</f>
        <v/>
      </c>
      <c r="AA6011">
        <f>IFERROR(INDEX(実績DB!$I$3:$I$104,MATCH($B6011&amp;$C6011,実績DB!$J$3:$J$104,0)),"")</f>
        <v/>
      </c>
    </row>
    <row r="6012">
      <c r="A6012" t="n">
        <v>6010</v>
      </c>
      <c r="B6012" t="inlineStr">
        <is>
          <t>沖縄</t>
        </is>
      </c>
      <c r="C6012" t="inlineStr">
        <is>
          <t>ギンバル変電所</t>
        </is>
      </c>
      <c r="D6012" t="inlineStr">
        <is>
          <t>沖縄県</t>
        </is>
      </c>
      <c r="E6012" t="n">
        <v>66</v>
      </c>
      <c r="F6012" t="n">
        <v>6.6</v>
      </c>
      <c r="G6012" s="3" t="n">
        <v>26.465867</v>
      </c>
      <c r="H6012" s="3" t="n">
        <v>127.935216</v>
      </c>
      <c r="I6012" t="inlineStr">
        <is>
          <t>Google Places(名称一致)</t>
        </is>
      </c>
      <c r="J6012" t="n">
        <v>19</v>
      </c>
      <c r="K6012" t="n">
        <v>19</v>
      </c>
      <c r="L6012" t="n">
        <v>-3</v>
      </c>
      <c r="M6012" t="n">
        <v>16</v>
      </c>
      <c r="P6012" t="inlineStr">
        <is>
          <t>なし</t>
        </is>
      </c>
      <c r="R6012" s="4">
        <f>IF(COUNT($M6012:$N6012)=0,"",IF(AND(IF($N6012&lt;&gt;"",$N6012,$M6012)&lt;=0,$O6012&lt;&gt;"可"),"警告",""))</f>
        <v/>
      </c>
      <c r="S6012" s="4">
        <f>IF(COUNT($M6012:$N6012)=0,0,IF(IF($N6012&lt;&gt;"",$N6012,$M6012)&gt;=スコアリング基準!$B$20,スコアリング基準!$C$20,IF(IF($N6012&lt;&gt;"",$N6012,$M6012)&gt;=スコアリング基準!$B$21,スコアリング基準!$C$21,IF(IF($N6012&lt;&gt;"",$N6012,$M6012)&gt;0,スコアリング基準!$C$22,0))))</f>
        <v/>
      </c>
      <c r="T6012" s="4">
        <f>IF($O6012="可",スコアリング基準!$C$23,0)</f>
        <v/>
      </c>
      <c r="U6012" s="4">
        <f>IF(OR(COUNT($K6012:$L6012)&lt;2,$K6012=0),0,IF(ABS($L6012)/$K6012&lt;=スコアリング基準!$B$24,スコアリング基準!$C$24,IF(ABS($L6012)/$K6012&lt;=スコアリング基準!$B$25,スコアリング基準!$C$25,IF(ABS($L6012)/$K6012&lt;=スコアリング基準!$B$26,スコアリング基準!$C$26,0))))</f>
        <v/>
      </c>
      <c r="V6012" s="4">
        <f>IF($P6012="なし",スコアリング基準!$C$27,0)</f>
        <v/>
      </c>
      <c r="W6012" s="4">
        <f>IF($F6012="",0,IF(ISNUMBER($F6012),IF($F6012&lt;=スコアリング基準!$B$28,スコアリング基準!$C$28,スコアリング基準!$C$29),0))</f>
        <v/>
      </c>
      <c r="X6012" s="4">
        <f>IFERROR(VLOOKUP($B6012,スコアリング基準!$A$36:$B$46,2,FALSE),0)</f>
        <v/>
      </c>
      <c r="Y6012" s="4">
        <f>SUM($S6012:$X6012)</f>
        <v/>
      </c>
      <c r="Z6012" s="4">
        <f>IF(COUNT($M6012:$N6012)=0,"データ無",IF($Y6012&gt;=スコアリング基準!$B$30,"S",IF($Y6012&gt;=スコアリング基準!$B$31,"A",IF($Y6012&gt;=スコアリング基準!$B$32,"B","C"))))</f>
        <v/>
      </c>
      <c r="AA6012">
        <f>IFERROR(INDEX(実績DB!$I$3:$I$104,MATCH($B6012&amp;$C6012,実績DB!$J$3:$J$104,0)),"")</f>
        <v/>
      </c>
    </row>
    <row r="6013">
      <c r="A6013" t="n">
        <v>6011</v>
      </c>
      <c r="B6013" t="inlineStr">
        <is>
          <t>沖縄</t>
        </is>
      </c>
      <c r="C6013" t="inlineStr">
        <is>
          <t>与勝変電所</t>
        </is>
      </c>
      <c r="D6013" t="inlineStr">
        <is>
          <t>沖縄県</t>
        </is>
      </c>
      <c r="E6013" t="n">
        <v>66</v>
      </c>
      <c r="F6013" t="n">
        <v>6.6</v>
      </c>
      <c r="G6013" s="3" t="n">
        <v>26.333323</v>
      </c>
      <c r="H6013" s="3" t="n">
        <v>127.877704</v>
      </c>
      <c r="I6013" t="inlineStr">
        <is>
          <t>Google Places(名称一致)</t>
        </is>
      </c>
      <c r="J6013" t="n">
        <v>38</v>
      </c>
      <c r="K6013" t="n">
        <v>38</v>
      </c>
      <c r="L6013" t="n">
        <v>-20</v>
      </c>
      <c r="M6013" t="n">
        <v>18</v>
      </c>
      <c r="O6013" t="inlineStr">
        <is>
          <t>不可 #3</t>
        </is>
      </c>
      <c r="P6013" t="inlineStr">
        <is>
          <t>なし</t>
        </is>
      </c>
      <c r="R6013" s="4">
        <f>IF(COUNT($M6013:$N6013)=0,"",IF(AND(IF($N6013&lt;&gt;"",$N6013,$M6013)&lt;=0,$O6013&lt;&gt;"可"),"警告",""))</f>
        <v/>
      </c>
      <c r="S6013" s="4">
        <f>IF(COUNT($M6013:$N6013)=0,0,IF(IF($N6013&lt;&gt;"",$N6013,$M6013)&gt;=スコアリング基準!$B$20,スコアリング基準!$C$20,IF(IF($N6013&lt;&gt;"",$N6013,$M6013)&gt;=スコアリング基準!$B$21,スコアリング基準!$C$21,IF(IF($N6013&lt;&gt;"",$N6013,$M6013)&gt;0,スコアリング基準!$C$22,0))))</f>
        <v/>
      </c>
      <c r="T6013" s="4">
        <f>IF($O6013="可",スコアリング基準!$C$23,0)</f>
        <v/>
      </c>
      <c r="U6013" s="4">
        <f>IF(OR(COUNT($K6013:$L6013)&lt;2,$K6013=0),0,IF(ABS($L6013)/$K6013&lt;=スコアリング基準!$B$24,スコアリング基準!$C$24,IF(ABS($L6013)/$K6013&lt;=スコアリング基準!$B$25,スコアリング基準!$C$25,IF(ABS($L6013)/$K6013&lt;=スコアリング基準!$B$26,スコアリング基準!$C$26,0))))</f>
        <v/>
      </c>
      <c r="V6013" s="4">
        <f>IF($P6013="なし",スコアリング基準!$C$27,0)</f>
        <v/>
      </c>
      <c r="W6013" s="4">
        <f>IF($F6013="",0,IF(ISNUMBER($F6013),IF($F6013&lt;=スコアリング基準!$B$28,スコアリング基準!$C$28,スコアリング基準!$C$29),0))</f>
        <v/>
      </c>
      <c r="X6013" s="4">
        <f>IFERROR(VLOOKUP($B6013,スコアリング基準!$A$36:$B$46,2,FALSE),0)</f>
        <v/>
      </c>
      <c r="Y6013" s="4">
        <f>SUM($S6013:$X6013)</f>
        <v/>
      </c>
      <c r="Z6013" s="4">
        <f>IF(COUNT($M6013:$N6013)=0,"データ無",IF($Y6013&gt;=スコアリング基準!$B$30,"S",IF($Y6013&gt;=スコアリング基準!$B$31,"A",IF($Y6013&gt;=スコアリング基準!$B$32,"B","C"))))</f>
        <v/>
      </c>
      <c r="AA6013">
        <f>IFERROR(INDEX(実績DB!$I$3:$I$104,MATCH($B6013&amp;$C6013,実績DB!$J$3:$J$104,0)),"")</f>
        <v/>
      </c>
    </row>
    <row r="6014">
      <c r="A6014" t="n">
        <v>6012</v>
      </c>
      <c r="B6014" t="inlineStr">
        <is>
          <t>沖縄</t>
        </is>
      </c>
      <c r="C6014" t="inlineStr">
        <is>
          <t>中の町変電所</t>
        </is>
      </c>
      <c r="D6014" t="inlineStr">
        <is>
          <t>沖縄県</t>
        </is>
      </c>
      <c r="E6014" t="n">
        <v>66</v>
      </c>
      <c r="F6014" t="n">
        <v>6.6</v>
      </c>
      <c r="G6014" s="3" t="n">
        <v>26.334957</v>
      </c>
      <c r="H6014" s="3" t="n">
        <v>127.790736</v>
      </c>
      <c r="I6014" t="inlineStr">
        <is>
          <t>Google Places(名称一致)</t>
        </is>
      </c>
      <c r="J6014" t="n">
        <v>38</v>
      </c>
      <c r="K6014" t="n">
        <v>38</v>
      </c>
      <c r="L6014" t="n">
        <v>-19</v>
      </c>
      <c r="M6014" t="n">
        <v>19</v>
      </c>
      <c r="P6014" t="inlineStr">
        <is>
          <t>なし</t>
        </is>
      </c>
      <c r="R6014" s="4">
        <f>IF(COUNT($M6014:$N6014)=0,"",IF(AND(IF($N6014&lt;&gt;"",$N6014,$M6014)&lt;=0,$O6014&lt;&gt;"可"),"警告",""))</f>
        <v/>
      </c>
      <c r="S6014" s="4">
        <f>IF(COUNT($M6014:$N6014)=0,0,IF(IF($N6014&lt;&gt;"",$N6014,$M6014)&gt;=スコアリング基準!$B$20,スコアリング基準!$C$20,IF(IF($N6014&lt;&gt;"",$N6014,$M6014)&gt;=スコアリング基準!$B$21,スコアリング基準!$C$21,IF(IF($N6014&lt;&gt;"",$N6014,$M6014)&gt;0,スコアリング基準!$C$22,0))))</f>
        <v/>
      </c>
      <c r="T6014" s="4">
        <f>IF($O6014="可",スコアリング基準!$C$23,0)</f>
        <v/>
      </c>
      <c r="U6014" s="4">
        <f>IF(OR(COUNT($K6014:$L6014)&lt;2,$K6014=0),0,IF(ABS($L6014)/$K6014&lt;=スコアリング基準!$B$24,スコアリング基準!$C$24,IF(ABS($L6014)/$K6014&lt;=スコアリング基準!$B$25,スコアリング基準!$C$25,IF(ABS($L6014)/$K6014&lt;=スコアリング基準!$B$26,スコアリング基準!$C$26,0))))</f>
        <v/>
      </c>
      <c r="V6014" s="4">
        <f>IF($P6014="なし",スコアリング基準!$C$27,0)</f>
        <v/>
      </c>
      <c r="W6014" s="4">
        <f>IF($F6014="",0,IF(ISNUMBER($F6014),IF($F6014&lt;=スコアリング基準!$B$28,スコアリング基準!$C$28,スコアリング基準!$C$29),0))</f>
        <v/>
      </c>
      <c r="X6014" s="4">
        <f>IFERROR(VLOOKUP($B6014,スコアリング基準!$A$36:$B$46,2,FALSE),0)</f>
        <v/>
      </c>
      <c r="Y6014" s="4">
        <f>SUM($S6014:$X6014)</f>
        <v/>
      </c>
      <c r="Z6014" s="4">
        <f>IF(COUNT($M6014:$N6014)=0,"データ無",IF($Y6014&gt;=スコアリング基準!$B$30,"S",IF($Y6014&gt;=スコアリング基準!$B$31,"A",IF($Y6014&gt;=スコアリング基準!$B$32,"B","C"))))</f>
        <v/>
      </c>
      <c r="AA6014">
        <f>IFERROR(INDEX(実績DB!$I$3:$I$104,MATCH($B6014&amp;$C6014,実績DB!$J$3:$J$104,0)),"")</f>
        <v/>
      </c>
    </row>
    <row r="6015">
      <c r="A6015" t="n">
        <v>6013</v>
      </c>
      <c r="B6015" t="inlineStr">
        <is>
          <t>沖縄</t>
        </is>
      </c>
      <c r="C6015" t="inlineStr">
        <is>
          <t>中城湾変電所</t>
        </is>
      </c>
      <c r="D6015" t="inlineStr">
        <is>
          <t>沖縄県</t>
        </is>
      </c>
      <c r="E6015" t="n">
        <v>66</v>
      </c>
      <c r="F6015" t="n">
        <v>6.6</v>
      </c>
      <c r="G6015" s="3" t="n">
        <v>26.3299</v>
      </c>
      <c r="H6015" s="3" t="n">
        <v>127.85305</v>
      </c>
      <c r="I6015" t="inlineStr">
        <is>
          <t>Google Places(名称一致)</t>
        </is>
      </c>
      <c r="J6015" t="n">
        <v>38</v>
      </c>
      <c r="K6015" t="n">
        <v>38</v>
      </c>
      <c r="L6015" t="n">
        <v>-19</v>
      </c>
      <c r="M6015" t="n">
        <v>19</v>
      </c>
      <c r="O6015" t="inlineStr">
        <is>
          <t>不可 #3</t>
        </is>
      </c>
      <c r="P6015" t="inlineStr">
        <is>
          <t>なし</t>
        </is>
      </c>
      <c r="R6015" s="4">
        <f>IF(COUNT($M6015:$N6015)=0,"",IF(AND(IF($N6015&lt;&gt;"",$N6015,$M6015)&lt;=0,$O6015&lt;&gt;"可"),"警告",""))</f>
        <v/>
      </c>
      <c r="S6015" s="4">
        <f>IF(COUNT($M6015:$N6015)=0,0,IF(IF($N6015&lt;&gt;"",$N6015,$M6015)&gt;=スコアリング基準!$B$20,スコアリング基準!$C$20,IF(IF($N6015&lt;&gt;"",$N6015,$M6015)&gt;=スコアリング基準!$B$21,スコアリング基準!$C$21,IF(IF($N6015&lt;&gt;"",$N6015,$M6015)&gt;0,スコアリング基準!$C$22,0))))</f>
        <v/>
      </c>
      <c r="T6015" s="4">
        <f>IF($O6015="可",スコアリング基準!$C$23,0)</f>
        <v/>
      </c>
      <c r="U6015" s="4">
        <f>IF(OR(COUNT($K6015:$L6015)&lt;2,$K6015=0),0,IF(ABS($L6015)/$K6015&lt;=スコアリング基準!$B$24,スコアリング基準!$C$24,IF(ABS($L6015)/$K6015&lt;=スコアリング基準!$B$25,スコアリング基準!$C$25,IF(ABS($L6015)/$K6015&lt;=スコアリング基準!$B$26,スコアリング基準!$C$26,0))))</f>
        <v/>
      </c>
      <c r="V6015" s="4">
        <f>IF($P6015="なし",スコアリング基準!$C$27,0)</f>
        <v/>
      </c>
      <c r="W6015" s="4">
        <f>IF($F6015="",0,IF(ISNUMBER($F6015),IF($F6015&lt;=スコアリング基準!$B$28,スコアリング基準!$C$28,スコアリング基準!$C$29),0))</f>
        <v/>
      </c>
      <c r="X6015" s="4">
        <f>IFERROR(VLOOKUP($B6015,スコアリング基準!$A$36:$B$46,2,FALSE),0)</f>
        <v/>
      </c>
      <c r="Y6015" s="4">
        <f>SUM($S6015:$X6015)</f>
        <v/>
      </c>
      <c r="Z6015" s="4">
        <f>IF(COUNT($M6015:$N6015)=0,"データ無",IF($Y6015&gt;=スコアリング基準!$B$30,"S",IF($Y6015&gt;=スコアリング基準!$B$31,"A",IF($Y6015&gt;=スコアリング基準!$B$32,"B","C"))))</f>
        <v/>
      </c>
      <c r="AA6015">
        <f>IFERROR(INDEX(実績DB!$I$3:$I$104,MATCH($B6015&amp;$C6015,実績DB!$J$3:$J$104,0)),"")</f>
        <v/>
      </c>
    </row>
    <row r="6016">
      <c r="A6016" t="n">
        <v>6014</v>
      </c>
      <c r="B6016" t="inlineStr">
        <is>
          <t>沖縄</t>
        </is>
      </c>
      <c r="C6016" t="inlineStr">
        <is>
          <t>今帰仁変電所</t>
        </is>
      </c>
      <c r="D6016" t="inlineStr">
        <is>
          <t>沖縄県</t>
        </is>
      </c>
      <c r="E6016" t="n">
        <v>66</v>
      </c>
      <c r="F6016" t="n">
        <v>6.6</v>
      </c>
      <c r="G6016" s="3" t="n">
        <v>26.674317</v>
      </c>
      <c r="H6016" s="3" t="n">
        <v>127.97868</v>
      </c>
      <c r="I6016" t="inlineStr">
        <is>
          <t>Google Places(名称一致)</t>
        </is>
      </c>
      <c r="J6016" t="n">
        <v>19</v>
      </c>
      <c r="K6016" t="n">
        <v>19</v>
      </c>
      <c r="L6016" t="n">
        <v>-5</v>
      </c>
      <c r="M6016" t="n">
        <v>14</v>
      </c>
      <c r="O6016" t="inlineStr">
        <is>
          <t>不可 #3</t>
        </is>
      </c>
      <c r="P6016" t="inlineStr">
        <is>
          <t>なし</t>
        </is>
      </c>
      <c r="R6016" s="4">
        <f>IF(COUNT($M6016:$N6016)=0,"",IF(AND(IF($N6016&lt;&gt;"",$N6016,$M6016)&lt;=0,$O6016&lt;&gt;"可"),"警告",""))</f>
        <v/>
      </c>
      <c r="S6016" s="4">
        <f>IF(COUNT($M6016:$N6016)=0,0,IF(IF($N6016&lt;&gt;"",$N6016,$M6016)&gt;=スコアリング基準!$B$20,スコアリング基準!$C$20,IF(IF($N6016&lt;&gt;"",$N6016,$M6016)&gt;=スコアリング基準!$B$21,スコアリング基準!$C$21,IF(IF($N6016&lt;&gt;"",$N6016,$M6016)&gt;0,スコアリング基準!$C$22,0))))</f>
        <v/>
      </c>
      <c r="T6016" s="4">
        <f>IF($O6016="可",スコアリング基準!$C$23,0)</f>
        <v/>
      </c>
      <c r="U6016" s="4">
        <f>IF(OR(COUNT($K6016:$L6016)&lt;2,$K6016=0),0,IF(ABS($L6016)/$K6016&lt;=スコアリング基準!$B$24,スコアリング基準!$C$24,IF(ABS($L6016)/$K6016&lt;=スコアリング基準!$B$25,スコアリング基準!$C$25,IF(ABS($L6016)/$K6016&lt;=スコアリング基準!$B$26,スコアリング基準!$C$26,0))))</f>
        <v/>
      </c>
      <c r="V6016" s="4">
        <f>IF($P6016="なし",スコアリング基準!$C$27,0)</f>
        <v/>
      </c>
      <c r="W6016" s="4">
        <f>IF($F6016="",0,IF(ISNUMBER($F6016),IF($F6016&lt;=スコアリング基準!$B$28,スコアリング基準!$C$28,スコアリング基準!$C$29),0))</f>
        <v/>
      </c>
      <c r="X6016" s="4">
        <f>IFERROR(VLOOKUP($B6016,スコアリング基準!$A$36:$B$46,2,FALSE),0)</f>
        <v/>
      </c>
      <c r="Y6016" s="4">
        <f>SUM($S6016:$X6016)</f>
        <v/>
      </c>
      <c r="Z6016" s="4">
        <f>IF(COUNT($M6016:$N6016)=0,"データ無",IF($Y6016&gt;=スコアリング基準!$B$30,"S",IF($Y6016&gt;=スコアリング基準!$B$31,"A",IF($Y6016&gt;=スコアリング基準!$B$32,"B","C"))))</f>
        <v/>
      </c>
      <c r="AA6016">
        <f>IFERROR(INDEX(実績DB!$I$3:$I$104,MATCH($B6016&amp;$C6016,実績DB!$J$3:$J$104,0)),"")</f>
        <v/>
      </c>
    </row>
    <row r="6017">
      <c r="A6017" t="n">
        <v>6015</v>
      </c>
      <c r="B6017" t="inlineStr">
        <is>
          <t>沖縄</t>
        </is>
      </c>
      <c r="C6017" t="inlineStr">
        <is>
          <t>仲石変電所</t>
        </is>
      </c>
      <c r="D6017" t="inlineStr">
        <is>
          <t>沖縄県</t>
        </is>
      </c>
      <c r="E6017" t="n">
        <v>66</v>
      </c>
      <c r="F6017" t="n">
        <v>6.6</v>
      </c>
      <c r="G6017" s="3" t="n">
        <v>26.433266</v>
      </c>
      <c r="H6017" s="3" t="n">
        <v>127.81526</v>
      </c>
      <c r="I6017" t="inlineStr">
        <is>
          <t>Google Places(名称一致)</t>
        </is>
      </c>
      <c r="J6017" t="n">
        <v>14</v>
      </c>
      <c r="K6017" t="n">
        <v>14</v>
      </c>
      <c r="L6017" t="n">
        <v>0</v>
      </c>
      <c r="M6017" t="n">
        <v>14</v>
      </c>
      <c r="O6017" t="inlineStr">
        <is>
          <t>不可 #3</t>
        </is>
      </c>
      <c r="P6017" t="inlineStr">
        <is>
          <t>なし</t>
        </is>
      </c>
      <c r="R6017" s="4">
        <f>IF(COUNT($M6017:$N6017)=0,"",IF(AND(IF($N6017&lt;&gt;"",$N6017,$M6017)&lt;=0,$O6017&lt;&gt;"可"),"警告",""))</f>
        <v/>
      </c>
      <c r="S6017" s="4">
        <f>IF(COUNT($M6017:$N6017)=0,0,IF(IF($N6017&lt;&gt;"",$N6017,$M6017)&gt;=スコアリング基準!$B$20,スコアリング基準!$C$20,IF(IF($N6017&lt;&gt;"",$N6017,$M6017)&gt;=スコアリング基準!$B$21,スコアリング基準!$C$21,IF(IF($N6017&lt;&gt;"",$N6017,$M6017)&gt;0,スコアリング基準!$C$22,0))))</f>
        <v/>
      </c>
      <c r="T6017" s="4">
        <f>IF($O6017="可",スコアリング基準!$C$23,0)</f>
        <v/>
      </c>
      <c r="U6017" s="4">
        <f>IF(OR(COUNT($K6017:$L6017)&lt;2,$K6017=0),0,IF(ABS($L6017)/$K6017&lt;=スコアリング基準!$B$24,スコアリング基準!$C$24,IF(ABS($L6017)/$K6017&lt;=スコアリング基準!$B$25,スコアリング基準!$C$25,IF(ABS($L6017)/$K6017&lt;=スコアリング基準!$B$26,スコアリング基準!$C$26,0))))</f>
        <v/>
      </c>
      <c r="V6017" s="4">
        <f>IF($P6017="なし",スコアリング基準!$C$27,0)</f>
        <v/>
      </c>
      <c r="W6017" s="4">
        <f>IF($F6017="",0,IF(ISNUMBER($F6017),IF($F6017&lt;=スコアリング基準!$B$28,スコアリング基準!$C$28,スコアリング基準!$C$29),0))</f>
        <v/>
      </c>
      <c r="X6017" s="4">
        <f>IFERROR(VLOOKUP($B6017,スコアリング基準!$A$36:$B$46,2,FALSE),0)</f>
        <v/>
      </c>
      <c r="Y6017" s="4">
        <f>SUM($S6017:$X6017)</f>
        <v/>
      </c>
      <c r="Z6017" s="4">
        <f>IF(COUNT($M6017:$N6017)=0,"データ無",IF($Y6017&gt;=スコアリング基準!$B$30,"S",IF($Y6017&gt;=スコアリング基準!$B$31,"A",IF($Y6017&gt;=スコアリング基準!$B$32,"B","C"))))</f>
        <v/>
      </c>
      <c r="AA6017">
        <f>IFERROR(INDEX(実績DB!$I$3:$I$104,MATCH($B6017&amp;$C6017,実績DB!$J$3:$J$104,0)),"")</f>
        <v/>
      </c>
    </row>
    <row r="6018">
      <c r="A6018" t="n">
        <v>6016</v>
      </c>
      <c r="B6018" t="inlineStr">
        <is>
          <t>沖縄</t>
        </is>
      </c>
      <c r="C6018" t="inlineStr">
        <is>
          <t>伊平変電所</t>
        </is>
      </c>
      <c r="D6018" t="inlineStr">
        <is>
          <t>沖縄県</t>
        </is>
      </c>
      <c r="E6018" t="n">
        <v>66</v>
      </c>
      <c r="F6018" t="n">
        <v>6.6</v>
      </c>
      <c r="G6018" s="3" t="n">
        <v>26.325534</v>
      </c>
      <c r="H6018" s="3" t="n">
        <v>127.756874</v>
      </c>
      <c r="I6018" t="inlineStr">
        <is>
          <t>Google Places(名称一致)</t>
        </is>
      </c>
      <c r="J6018" t="n">
        <v>19</v>
      </c>
      <c r="K6018" t="n">
        <v>19</v>
      </c>
      <c r="L6018" t="n">
        <v>0</v>
      </c>
      <c r="M6018" t="n">
        <v>19</v>
      </c>
      <c r="P6018" t="inlineStr">
        <is>
          <t>なし</t>
        </is>
      </c>
      <c r="R6018" s="4">
        <f>IF(COUNT($M6018:$N6018)=0,"",IF(AND(IF($N6018&lt;&gt;"",$N6018,$M6018)&lt;=0,$O6018&lt;&gt;"可"),"警告",""))</f>
        <v/>
      </c>
      <c r="S6018" s="4">
        <f>IF(COUNT($M6018:$N6018)=0,0,IF(IF($N6018&lt;&gt;"",$N6018,$M6018)&gt;=スコアリング基準!$B$20,スコアリング基準!$C$20,IF(IF($N6018&lt;&gt;"",$N6018,$M6018)&gt;=スコアリング基準!$B$21,スコアリング基準!$C$21,IF(IF($N6018&lt;&gt;"",$N6018,$M6018)&gt;0,スコアリング基準!$C$22,0))))</f>
        <v/>
      </c>
      <c r="T6018" s="4">
        <f>IF($O6018="可",スコアリング基準!$C$23,0)</f>
        <v/>
      </c>
      <c r="U6018" s="4">
        <f>IF(OR(COUNT($K6018:$L6018)&lt;2,$K6018=0),0,IF(ABS($L6018)/$K6018&lt;=スコアリング基準!$B$24,スコアリング基準!$C$24,IF(ABS($L6018)/$K6018&lt;=スコアリング基準!$B$25,スコアリング基準!$C$25,IF(ABS($L6018)/$K6018&lt;=スコアリング基準!$B$26,スコアリング基準!$C$26,0))))</f>
        <v/>
      </c>
      <c r="V6018" s="4">
        <f>IF($P6018="なし",スコアリング基準!$C$27,0)</f>
        <v/>
      </c>
      <c r="W6018" s="4">
        <f>IF($F6018="",0,IF(ISNUMBER($F6018),IF($F6018&lt;=スコアリング基準!$B$28,スコアリング基準!$C$28,スコアリング基準!$C$29),0))</f>
        <v/>
      </c>
      <c r="X6018" s="4">
        <f>IFERROR(VLOOKUP($B6018,スコアリング基準!$A$36:$B$46,2,FALSE),0)</f>
        <v/>
      </c>
      <c r="Y6018" s="4">
        <f>SUM($S6018:$X6018)</f>
        <v/>
      </c>
      <c r="Z6018" s="4">
        <f>IF(COUNT($M6018:$N6018)=0,"データ無",IF($Y6018&gt;=スコアリング基準!$B$30,"S",IF($Y6018&gt;=スコアリング基準!$B$31,"A",IF($Y6018&gt;=スコアリング基準!$B$32,"B","C"))))</f>
        <v/>
      </c>
      <c r="AA6018">
        <f>IFERROR(INDEX(実績DB!$I$3:$I$104,MATCH($B6018&amp;$C6018,実績DB!$J$3:$J$104,0)),"")</f>
        <v/>
      </c>
    </row>
    <row r="6019">
      <c r="A6019" t="n">
        <v>6017</v>
      </c>
      <c r="B6019" t="inlineStr">
        <is>
          <t>沖縄</t>
        </is>
      </c>
      <c r="C6019" t="inlineStr">
        <is>
          <t>伊波変電所</t>
        </is>
      </c>
      <c r="D6019" t="inlineStr">
        <is>
          <t>沖縄県</t>
        </is>
      </c>
      <c r="E6019" t="n">
        <v>66</v>
      </c>
      <c r="F6019" t="n">
        <v>6.6</v>
      </c>
      <c r="G6019" s="3" t="n">
        <v>26.411852</v>
      </c>
      <c r="H6019" s="3" t="n">
        <v>127.822999</v>
      </c>
      <c r="I6019" t="inlineStr">
        <is>
          <t>Google Places(名称一致)</t>
        </is>
      </c>
      <c r="J6019" t="n">
        <v>38</v>
      </c>
      <c r="K6019" t="n">
        <v>38</v>
      </c>
      <c r="L6019" t="n">
        <v>-20</v>
      </c>
      <c r="M6019" t="n">
        <v>18</v>
      </c>
      <c r="P6019" t="inlineStr">
        <is>
          <t>なし</t>
        </is>
      </c>
      <c r="R6019" s="4">
        <f>IF(COUNT($M6019:$N6019)=0,"",IF(AND(IF($N6019&lt;&gt;"",$N6019,$M6019)&lt;=0,$O6019&lt;&gt;"可"),"警告",""))</f>
        <v/>
      </c>
      <c r="S6019" s="4">
        <f>IF(COUNT($M6019:$N6019)=0,0,IF(IF($N6019&lt;&gt;"",$N6019,$M6019)&gt;=スコアリング基準!$B$20,スコアリング基準!$C$20,IF(IF($N6019&lt;&gt;"",$N6019,$M6019)&gt;=スコアリング基準!$B$21,スコアリング基準!$C$21,IF(IF($N6019&lt;&gt;"",$N6019,$M6019)&gt;0,スコアリング基準!$C$22,0))))</f>
        <v/>
      </c>
      <c r="T6019" s="4">
        <f>IF($O6019="可",スコアリング基準!$C$23,0)</f>
        <v/>
      </c>
      <c r="U6019" s="4">
        <f>IF(OR(COUNT($K6019:$L6019)&lt;2,$K6019=0),0,IF(ABS($L6019)/$K6019&lt;=スコアリング基準!$B$24,スコアリング基準!$C$24,IF(ABS($L6019)/$K6019&lt;=スコアリング基準!$B$25,スコアリング基準!$C$25,IF(ABS($L6019)/$K6019&lt;=スコアリング基準!$B$26,スコアリング基準!$C$26,0))))</f>
        <v/>
      </c>
      <c r="V6019" s="4">
        <f>IF($P6019="なし",スコアリング基準!$C$27,0)</f>
        <v/>
      </c>
      <c r="W6019" s="4">
        <f>IF($F6019="",0,IF(ISNUMBER($F6019),IF($F6019&lt;=スコアリング基準!$B$28,スコアリング基準!$C$28,スコアリング基準!$C$29),0))</f>
        <v/>
      </c>
      <c r="X6019" s="4">
        <f>IFERROR(VLOOKUP($B6019,スコアリング基準!$A$36:$B$46,2,FALSE),0)</f>
        <v/>
      </c>
      <c r="Y6019" s="4">
        <f>SUM($S6019:$X6019)</f>
        <v/>
      </c>
      <c r="Z6019" s="4">
        <f>IF(COUNT($M6019:$N6019)=0,"データ無",IF($Y6019&gt;=スコアリング基準!$B$30,"S",IF($Y6019&gt;=スコアリング基準!$B$31,"A",IF($Y6019&gt;=スコアリング基準!$B$32,"B","C"))))</f>
        <v/>
      </c>
      <c r="AA6019">
        <f>IFERROR(INDEX(実績DB!$I$3:$I$104,MATCH($B6019&amp;$C6019,実績DB!$J$3:$J$104,0)),"")</f>
        <v/>
      </c>
    </row>
    <row r="6020">
      <c r="A6020" t="n">
        <v>6018</v>
      </c>
      <c r="B6020" t="inlineStr">
        <is>
          <t>沖縄</t>
        </is>
      </c>
      <c r="C6020" t="inlineStr">
        <is>
          <t>伊良皆第一変電所</t>
        </is>
      </c>
      <c r="D6020" t="inlineStr">
        <is>
          <t>沖縄県</t>
        </is>
      </c>
      <c r="E6020" t="n">
        <v>66</v>
      </c>
      <c r="F6020" t="n">
        <v>6.6</v>
      </c>
      <c r="G6020" s="3" t="n">
        <v>26.382612</v>
      </c>
      <c r="H6020" s="3" t="n">
        <v>127.757263</v>
      </c>
      <c r="I6020" t="inlineStr">
        <is>
          <t>Google Places(名称一致)</t>
        </is>
      </c>
      <c r="J6020" t="n">
        <v>19</v>
      </c>
      <c r="K6020" t="n">
        <v>19</v>
      </c>
      <c r="L6020" t="n">
        <v>0</v>
      </c>
      <c r="M6020" t="n">
        <v>19</v>
      </c>
      <c r="P6020" t="inlineStr">
        <is>
          <t>なし</t>
        </is>
      </c>
      <c r="R6020" s="4">
        <f>IF(COUNT($M6020:$N6020)=0,"",IF(AND(IF($N6020&lt;&gt;"",$N6020,$M6020)&lt;=0,$O6020&lt;&gt;"可"),"警告",""))</f>
        <v/>
      </c>
      <c r="S6020" s="4">
        <f>IF(COUNT($M6020:$N6020)=0,0,IF(IF($N6020&lt;&gt;"",$N6020,$M6020)&gt;=スコアリング基準!$B$20,スコアリング基準!$C$20,IF(IF($N6020&lt;&gt;"",$N6020,$M6020)&gt;=スコアリング基準!$B$21,スコアリング基準!$C$21,IF(IF($N6020&lt;&gt;"",$N6020,$M6020)&gt;0,スコアリング基準!$C$22,0))))</f>
        <v/>
      </c>
      <c r="T6020" s="4">
        <f>IF($O6020="可",スコアリング基準!$C$23,0)</f>
        <v/>
      </c>
      <c r="U6020" s="4">
        <f>IF(OR(COUNT($K6020:$L6020)&lt;2,$K6020=0),0,IF(ABS($L6020)/$K6020&lt;=スコアリング基準!$B$24,スコアリング基準!$C$24,IF(ABS($L6020)/$K6020&lt;=スコアリング基準!$B$25,スコアリング基準!$C$25,IF(ABS($L6020)/$K6020&lt;=スコアリング基準!$B$26,スコアリング基準!$C$26,0))))</f>
        <v/>
      </c>
      <c r="V6020" s="4">
        <f>IF($P6020="なし",スコアリング基準!$C$27,0)</f>
        <v/>
      </c>
      <c r="W6020" s="4">
        <f>IF($F6020="",0,IF(ISNUMBER($F6020),IF($F6020&lt;=スコアリング基準!$B$28,スコアリング基準!$C$28,スコアリング基準!$C$29),0))</f>
        <v/>
      </c>
      <c r="X6020" s="4">
        <f>IFERROR(VLOOKUP($B6020,スコアリング基準!$A$36:$B$46,2,FALSE),0)</f>
        <v/>
      </c>
      <c r="Y6020" s="4">
        <f>SUM($S6020:$X6020)</f>
        <v/>
      </c>
      <c r="Z6020" s="4">
        <f>IF(COUNT($M6020:$N6020)=0,"データ無",IF($Y6020&gt;=スコアリング基準!$B$30,"S",IF($Y6020&gt;=スコアリング基準!$B$31,"A",IF($Y6020&gt;=スコアリング基準!$B$32,"B","C"))))</f>
        <v/>
      </c>
      <c r="AA6020">
        <f>IFERROR(INDEX(実績DB!$I$3:$I$104,MATCH($B6020&amp;$C6020,実績DB!$J$3:$J$104,0)),"")</f>
        <v/>
      </c>
    </row>
    <row r="6021">
      <c r="A6021" t="n">
        <v>6019</v>
      </c>
      <c r="B6021" t="inlineStr">
        <is>
          <t>沖縄</t>
        </is>
      </c>
      <c r="C6021" t="inlineStr">
        <is>
          <t>具志頭変電所</t>
        </is>
      </c>
      <c r="D6021" t="inlineStr">
        <is>
          <t>沖縄県</t>
        </is>
      </c>
      <c r="E6021" t="n">
        <v>66</v>
      </c>
      <c r="F6021" t="n">
        <v>6.6</v>
      </c>
      <c r="G6021" s="3" t="n">
        <v>26.127811</v>
      </c>
      <c r="H6021" s="3" t="n">
        <v>127.75135</v>
      </c>
      <c r="I6021" t="inlineStr">
        <is>
          <t>Google Places(名称一致)</t>
        </is>
      </c>
      <c r="J6021" t="n">
        <v>19</v>
      </c>
      <c r="K6021" t="n">
        <v>19</v>
      </c>
      <c r="L6021" t="n">
        <v>-4</v>
      </c>
      <c r="M6021" t="n">
        <v>15</v>
      </c>
      <c r="P6021" t="inlineStr">
        <is>
          <t>なし</t>
        </is>
      </c>
      <c r="R6021" s="4">
        <f>IF(COUNT($M6021:$N6021)=0,"",IF(AND(IF($N6021&lt;&gt;"",$N6021,$M6021)&lt;=0,$O6021&lt;&gt;"可"),"警告",""))</f>
        <v/>
      </c>
      <c r="S6021" s="4">
        <f>IF(COUNT($M6021:$N6021)=0,0,IF(IF($N6021&lt;&gt;"",$N6021,$M6021)&gt;=スコアリング基準!$B$20,スコアリング基準!$C$20,IF(IF($N6021&lt;&gt;"",$N6021,$M6021)&gt;=スコアリング基準!$B$21,スコアリング基準!$C$21,IF(IF($N6021&lt;&gt;"",$N6021,$M6021)&gt;0,スコアリング基準!$C$22,0))))</f>
        <v/>
      </c>
      <c r="T6021" s="4">
        <f>IF($O6021="可",スコアリング基準!$C$23,0)</f>
        <v/>
      </c>
      <c r="U6021" s="4">
        <f>IF(OR(COUNT($K6021:$L6021)&lt;2,$K6021=0),0,IF(ABS($L6021)/$K6021&lt;=スコアリング基準!$B$24,スコアリング基準!$C$24,IF(ABS($L6021)/$K6021&lt;=スコアリング基準!$B$25,スコアリング基準!$C$25,IF(ABS($L6021)/$K6021&lt;=スコアリング基準!$B$26,スコアリング基準!$C$26,0))))</f>
        <v/>
      </c>
      <c r="V6021" s="4">
        <f>IF($P6021="なし",スコアリング基準!$C$27,0)</f>
        <v/>
      </c>
      <c r="W6021" s="4">
        <f>IF($F6021="",0,IF(ISNUMBER($F6021),IF($F6021&lt;=スコアリング基準!$B$28,スコアリング基準!$C$28,スコアリング基準!$C$29),0))</f>
        <v/>
      </c>
      <c r="X6021" s="4">
        <f>IFERROR(VLOOKUP($B6021,スコアリング基準!$A$36:$B$46,2,FALSE),0)</f>
        <v/>
      </c>
      <c r="Y6021" s="4">
        <f>SUM($S6021:$X6021)</f>
        <v/>
      </c>
      <c r="Z6021" s="4">
        <f>IF(COUNT($M6021:$N6021)=0,"データ無",IF($Y6021&gt;=スコアリング基準!$B$30,"S",IF($Y6021&gt;=スコアリング基準!$B$31,"A",IF($Y6021&gt;=スコアリング基準!$B$32,"B","C"))))</f>
        <v/>
      </c>
      <c r="AA6021">
        <f>IFERROR(INDEX(実績DB!$I$3:$I$104,MATCH($B6021&amp;$C6021,実績DB!$J$3:$J$104,0)),"")</f>
        <v/>
      </c>
    </row>
    <row r="6022">
      <c r="A6022" t="n">
        <v>6020</v>
      </c>
      <c r="B6022" t="inlineStr">
        <is>
          <t>沖縄</t>
        </is>
      </c>
      <c r="C6022" t="inlineStr">
        <is>
          <t>冨着変電所</t>
        </is>
      </c>
      <c r="D6022" t="inlineStr">
        <is>
          <t>沖縄県</t>
        </is>
      </c>
      <c r="E6022" t="n">
        <v>66</v>
      </c>
      <c r="F6022" t="n">
        <v>6.6</v>
      </c>
      <c r="G6022" s="3" t="n">
        <v>26.456069</v>
      </c>
      <c r="H6022" s="3" t="n">
        <v>127.826047</v>
      </c>
      <c r="I6022" t="inlineStr">
        <is>
          <t>Google Places(名称一致)</t>
        </is>
      </c>
      <c r="J6022" t="n">
        <v>14</v>
      </c>
      <c r="K6022" t="n">
        <v>14</v>
      </c>
      <c r="L6022" t="n">
        <v>0</v>
      </c>
      <c r="M6022" t="n">
        <v>14</v>
      </c>
      <c r="O6022" t="inlineStr">
        <is>
          <t>不可 #3</t>
        </is>
      </c>
      <c r="P6022" t="inlineStr">
        <is>
          <t>なし</t>
        </is>
      </c>
      <c r="R6022" s="4">
        <f>IF(COUNT($M6022:$N6022)=0,"",IF(AND(IF($N6022&lt;&gt;"",$N6022,$M6022)&lt;=0,$O6022&lt;&gt;"可"),"警告",""))</f>
        <v/>
      </c>
      <c r="S6022" s="4">
        <f>IF(COUNT($M6022:$N6022)=0,0,IF(IF($N6022&lt;&gt;"",$N6022,$M6022)&gt;=スコアリング基準!$B$20,スコアリング基準!$C$20,IF(IF($N6022&lt;&gt;"",$N6022,$M6022)&gt;=スコアリング基準!$B$21,スコアリング基準!$C$21,IF(IF($N6022&lt;&gt;"",$N6022,$M6022)&gt;0,スコアリング基準!$C$22,0))))</f>
        <v/>
      </c>
      <c r="T6022" s="4">
        <f>IF($O6022="可",スコアリング基準!$C$23,0)</f>
        <v/>
      </c>
      <c r="U6022" s="4">
        <f>IF(OR(COUNT($K6022:$L6022)&lt;2,$K6022=0),0,IF(ABS($L6022)/$K6022&lt;=スコアリング基準!$B$24,スコアリング基準!$C$24,IF(ABS($L6022)/$K6022&lt;=スコアリング基準!$B$25,スコアリング基準!$C$25,IF(ABS($L6022)/$K6022&lt;=スコアリング基準!$B$26,スコアリング基準!$C$26,0))))</f>
        <v/>
      </c>
      <c r="V6022" s="4">
        <f>IF($P6022="なし",スコアリング基準!$C$27,0)</f>
        <v/>
      </c>
      <c r="W6022" s="4">
        <f>IF($F6022="",0,IF(ISNUMBER($F6022),IF($F6022&lt;=スコアリング基準!$B$28,スコアリング基準!$C$28,スコアリング基準!$C$29),0))</f>
        <v/>
      </c>
      <c r="X6022" s="4">
        <f>IFERROR(VLOOKUP($B6022,スコアリング基準!$A$36:$B$46,2,FALSE),0)</f>
        <v/>
      </c>
      <c r="Y6022" s="4">
        <f>SUM($S6022:$X6022)</f>
        <v/>
      </c>
      <c r="Z6022" s="4">
        <f>IF(COUNT($M6022:$N6022)=0,"データ無",IF($Y6022&gt;=スコアリング基準!$B$30,"S",IF($Y6022&gt;=スコアリング基準!$B$31,"A",IF($Y6022&gt;=スコアリング基準!$B$32,"B","C"))))</f>
        <v/>
      </c>
      <c r="AA6022">
        <f>IFERROR(INDEX(実績DB!$I$3:$I$104,MATCH($B6022&amp;$C6022,実績DB!$J$3:$J$104,0)),"")</f>
        <v/>
      </c>
    </row>
    <row r="6023">
      <c r="A6023" t="n">
        <v>6021</v>
      </c>
      <c r="B6023" t="inlineStr">
        <is>
          <t>沖縄</t>
        </is>
      </c>
      <c r="C6023" t="inlineStr">
        <is>
          <t>勢理客変電所</t>
        </is>
      </c>
      <c r="D6023" t="inlineStr">
        <is>
          <t>沖縄県</t>
        </is>
      </c>
      <c r="E6023" t="n">
        <v>66</v>
      </c>
      <c r="F6023" t="n">
        <v>6.6</v>
      </c>
      <c r="G6023" s="3" t="n">
        <v>26.247588</v>
      </c>
      <c r="H6023" s="3" t="n">
        <v>127.690957</v>
      </c>
      <c r="I6023" t="inlineStr">
        <is>
          <t>Google Places(名称一致)</t>
        </is>
      </c>
      <c r="J6023" t="n">
        <v>56</v>
      </c>
      <c r="K6023" t="n">
        <v>56</v>
      </c>
      <c r="L6023" t="n">
        <v>-28</v>
      </c>
      <c r="M6023" t="n">
        <v>28</v>
      </c>
      <c r="P6023" t="inlineStr">
        <is>
          <t>なし</t>
        </is>
      </c>
      <c r="R6023" s="4">
        <f>IF(COUNT($M6023:$N6023)=0,"",IF(AND(IF($N6023&lt;&gt;"",$N6023,$M6023)&lt;=0,$O6023&lt;&gt;"可"),"警告",""))</f>
        <v/>
      </c>
      <c r="S6023" s="4">
        <f>IF(COUNT($M6023:$N6023)=0,0,IF(IF($N6023&lt;&gt;"",$N6023,$M6023)&gt;=スコアリング基準!$B$20,スコアリング基準!$C$20,IF(IF($N6023&lt;&gt;"",$N6023,$M6023)&gt;=スコアリング基準!$B$21,スコアリング基準!$C$21,IF(IF($N6023&lt;&gt;"",$N6023,$M6023)&gt;0,スコアリング基準!$C$22,0))))</f>
        <v/>
      </c>
      <c r="T6023" s="4">
        <f>IF($O6023="可",スコアリング基準!$C$23,0)</f>
        <v/>
      </c>
      <c r="U6023" s="4">
        <f>IF(OR(COUNT($K6023:$L6023)&lt;2,$K6023=0),0,IF(ABS($L6023)/$K6023&lt;=スコアリング基準!$B$24,スコアリング基準!$C$24,IF(ABS($L6023)/$K6023&lt;=スコアリング基準!$B$25,スコアリング基準!$C$25,IF(ABS($L6023)/$K6023&lt;=スコアリング基準!$B$26,スコアリング基準!$C$26,0))))</f>
        <v/>
      </c>
      <c r="V6023" s="4">
        <f>IF($P6023="なし",スコアリング基準!$C$27,0)</f>
        <v/>
      </c>
      <c r="W6023" s="4">
        <f>IF($F6023="",0,IF(ISNUMBER($F6023),IF($F6023&lt;=スコアリング基準!$B$28,スコアリング基準!$C$28,スコアリング基準!$C$29),0))</f>
        <v/>
      </c>
      <c r="X6023" s="4">
        <f>IFERROR(VLOOKUP($B6023,スコアリング基準!$A$36:$B$46,2,FALSE),0)</f>
        <v/>
      </c>
      <c r="Y6023" s="4">
        <f>SUM($S6023:$X6023)</f>
        <v/>
      </c>
      <c r="Z6023" s="4">
        <f>IF(COUNT($M6023:$N6023)=0,"データ無",IF($Y6023&gt;=スコアリング基準!$B$30,"S",IF($Y6023&gt;=スコアリング基準!$B$31,"A",IF($Y6023&gt;=スコアリング基準!$B$32,"B","C"))))</f>
        <v/>
      </c>
      <c r="AA6023">
        <f>IFERROR(INDEX(実績DB!$I$3:$I$104,MATCH($B6023&amp;$C6023,実績DB!$J$3:$J$104,0)),"")</f>
        <v/>
      </c>
    </row>
    <row r="6024">
      <c r="A6024" t="n">
        <v>6022</v>
      </c>
      <c r="B6024" t="inlineStr">
        <is>
          <t>沖縄</t>
        </is>
      </c>
      <c r="C6024" t="inlineStr">
        <is>
          <t>北谷変電所</t>
        </is>
      </c>
      <c r="D6024" t="inlineStr">
        <is>
          <t>沖縄県</t>
        </is>
      </c>
      <c r="E6024" t="n">
        <v>66</v>
      </c>
      <c r="F6024" t="n">
        <v>6.6</v>
      </c>
      <c r="G6024" s="3" t="n">
        <v>26.30358</v>
      </c>
      <c r="H6024" s="3" t="n">
        <v>127.759993</v>
      </c>
      <c r="I6024" t="inlineStr">
        <is>
          <t>Google Places(名称一致)</t>
        </is>
      </c>
      <c r="J6024" t="n">
        <v>38</v>
      </c>
      <c r="K6024" t="n">
        <v>38</v>
      </c>
      <c r="L6024" t="n">
        <v>-19</v>
      </c>
      <c r="M6024" t="n">
        <v>19</v>
      </c>
      <c r="O6024" t="inlineStr">
        <is>
          <t>不可 #3</t>
        </is>
      </c>
      <c r="P6024" t="inlineStr">
        <is>
          <t>なし</t>
        </is>
      </c>
      <c r="R6024" s="4">
        <f>IF(COUNT($M6024:$N6024)=0,"",IF(AND(IF($N6024&lt;&gt;"",$N6024,$M6024)&lt;=0,$O6024&lt;&gt;"可"),"警告",""))</f>
        <v/>
      </c>
      <c r="S6024" s="4">
        <f>IF(COUNT($M6024:$N6024)=0,0,IF(IF($N6024&lt;&gt;"",$N6024,$M6024)&gt;=スコアリング基準!$B$20,スコアリング基準!$C$20,IF(IF($N6024&lt;&gt;"",$N6024,$M6024)&gt;=スコアリング基準!$B$21,スコアリング基準!$C$21,IF(IF($N6024&lt;&gt;"",$N6024,$M6024)&gt;0,スコアリング基準!$C$22,0))))</f>
        <v/>
      </c>
      <c r="T6024" s="4">
        <f>IF($O6024="可",スコアリング基準!$C$23,0)</f>
        <v/>
      </c>
      <c r="U6024" s="4">
        <f>IF(OR(COUNT($K6024:$L6024)&lt;2,$K6024=0),0,IF(ABS($L6024)/$K6024&lt;=スコアリング基準!$B$24,スコアリング基準!$C$24,IF(ABS($L6024)/$K6024&lt;=スコアリング基準!$B$25,スコアリング基準!$C$25,IF(ABS($L6024)/$K6024&lt;=スコアリング基準!$B$26,スコアリング基準!$C$26,0))))</f>
        <v/>
      </c>
      <c r="V6024" s="4">
        <f>IF($P6024="なし",スコアリング基準!$C$27,0)</f>
        <v/>
      </c>
      <c r="W6024" s="4">
        <f>IF($F6024="",0,IF(ISNUMBER($F6024),IF($F6024&lt;=スコアリング基準!$B$28,スコアリング基準!$C$28,スコアリング基準!$C$29),0))</f>
        <v/>
      </c>
      <c r="X6024" s="4">
        <f>IFERROR(VLOOKUP($B6024,スコアリング基準!$A$36:$B$46,2,FALSE),0)</f>
        <v/>
      </c>
      <c r="Y6024" s="4">
        <f>SUM($S6024:$X6024)</f>
        <v/>
      </c>
      <c r="Z6024" s="4">
        <f>IF(COUNT($M6024:$N6024)=0,"データ無",IF($Y6024&gt;=スコアリング基準!$B$30,"S",IF($Y6024&gt;=スコアリング基準!$B$31,"A",IF($Y6024&gt;=スコアリング基準!$B$32,"B","C"))))</f>
        <v/>
      </c>
      <c r="AA6024">
        <f>IFERROR(INDEX(実績DB!$I$3:$I$104,MATCH($B6024&amp;$C6024,実績DB!$J$3:$J$104,0)),"")</f>
        <v/>
      </c>
    </row>
    <row r="6025">
      <c r="A6025" t="n">
        <v>6023</v>
      </c>
      <c r="B6025" t="inlineStr">
        <is>
          <t>沖縄</t>
        </is>
      </c>
      <c r="C6025" t="inlineStr">
        <is>
          <t>南上原変電所</t>
        </is>
      </c>
      <c r="D6025" t="inlineStr">
        <is>
          <t>沖縄県</t>
        </is>
      </c>
      <c r="E6025" t="n">
        <v>66</v>
      </c>
      <c r="F6025" t="n">
        <v>6.6</v>
      </c>
      <c r="G6025" s="3" t="n">
        <v>26.253349</v>
      </c>
      <c r="H6025" s="3" t="n">
        <v>127.775884</v>
      </c>
      <c r="I6025" t="inlineStr">
        <is>
          <t>Google Places(名称一致)</t>
        </is>
      </c>
      <c r="J6025" t="n">
        <v>38</v>
      </c>
      <c r="K6025" t="n">
        <v>38</v>
      </c>
      <c r="L6025" t="n">
        <v>-19</v>
      </c>
      <c r="M6025" t="n">
        <v>19</v>
      </c>
      <c r="O6025" t="inlineStr">
        <is>
          <t>不可 #3</t>
        </is>
      </c>
      <c r="P6025" t="inlineStr">
        <is>
          <t>なし</t>
        </is>
      </c>
      <c r="R6025" s="4">
        <f>IF(COUNT($M6025:$N6025)=0,"",IF(AND(IF($N6025&lt;&gt;"",$N6025,$M6025)&lt;=0,$O6025&lt;&gt;"可"),"警告",""))</f>
        <v/>
      </c>
      <c r="S6025" s="4">
        <f>IF(COUNT($M6025:$N6025)=0,0,IF(IF($N6025&lt;&gt;"",$N6025,$M6025)&gt;=スコアリング基準!$B$20,スコアリング基準!$C$20,IF(IF($N6025&lt;&gt;"",$N6025,$M6025)&gt;=スコアリング基準!$B$21,スコアリング基準!$C$21,IF(IF($N6025&lt;&gt;"",$N6025,$M6025)&gt;0,スコアリング基準!$C$22,0))))</f>
        <v/>
      </c>
      <c r="T6025" s="4">
        <f>IF($O6025="可",スコアリング基準!$C$23,0)</f>
        <v/>
      </c>
      <c r="U6025" s="4">
        <f>IF(OR(COUNT($K6025:$L6025)&lt;2,$K6025=0),0,IF(ABS($L6025)/$K6025&lt;=スコアリング基準!$B$24,スコアリング基準!$C$24,IF(ABS($L6025)/$K6025&lt;=スコアリング基準!$B$25,スコアリング基準!$C$25,IF(ABS($L6025)/$K6025&lt;=スコアリング基準!$B$26,スコアリング基準!$C$26,0))))</f>
        <v/>
      </c>
      <c r="V6025" s="4">
        <f>IF($P6025="なし",スコアリング基準!$C$27,0)</f>
        <v/>
      </c>
      <c r="W6025" s="4">
        <f>IF($F6025="",0,IF(ISNUMBER($F6025),IF($F6025&lt;=スコアリング基準!$B$28,スコアリング基準!$C$28,スコアリング基準!$C$29),0))</f>
        <v/>
      </c>
      <c r="X6025" s="4">
        <f>IFERROR(VLOOKUP($B6025,スコアリング基準!$A$36:$B$46,2,FALSE),0)</f>
        <v/>
      </c>
      <c r="Y6025" s="4">
        <f>SUM($S6025:$X6025)</f>
        <v/>
      </c>
      <c r="Z6025" s="4">
        <f>IF(COUNT($M6025:$N6025)=0,"データ無",IF($Y6025&gt;=スコアリング基準!$B$30,"S",IF($Y6025&gt;=スコアリング基準!$B$31,"A",IF($Y6025&gt;=スコアリング基準!$B$32,"B","C"))))</f>
        <v/>
      </c>
      <c r="AA6025">
        <f>IFERROR(INDEX(実績DB!$I$3:$I$104,MATCH($B6025&amp;$C6025,実績DB!$J$3:$J$104,0)),"")</f>
        <v/>
      </c>
    </row>
    <row r="6026">
      <c r="A6026" t="n">
        <v>6024</v>
      </c>
      <c r="B6026" t="inlineStr">
        <is>
          <t>沖縄</t>
        </is>
      </c>
      <c r="C6026" t="inlineStr">
        <is>
          <t>古波蔵変電所</t>
        </is>
      </c>
      <c r="D6026" t="inlineStr">
        <is>
          <t>沖縄県</t>
        </is>
      </c>
      <c r="E6026" t="n">
        <v>66</v>
      </c>
      <c r="F6026" t="n">
        <v>6.6</v>
      </c>
      <c r="G6026" s="3" t="n">
        <v>26.201722</v>
      </c>
      <c r="H6026" s="3" t="n">
        <v>127.689906</v>
      </c>
      <c r="I6026" t="inlineStr">
        <is>
          <t>Google Places(名称一致)</t>
        </is>
      </c>
      <c r="J6026" t="n">
        <v>28</v>
      </c>
      <c r="K6026" t="n">
        <v>28</v>
      </c>
      <c r="L6026" t="n">
        <v>0</v>
      </c>
      <c r="M6026" t="n">
        <v>28</v>
      </c>
      <c r="P6026" t="inlineStr">
        <is>
          <t>なし</t>
        </is>
      </c>
      <c r="R6026" s="4">
        <f>IF(COUNT($M6026:$N6026)=0,"",IF(AND(IF($N6026&lt;&gt;"",$N6026,$M6026)&lt;=0,$O6026&lt;&gt;"可"),"警告",""))</f>
        <v/>
      </c>
      <c r="S6026" s="4">
        <f>IF(COUNT($M6026:$N6026)=0,0,IF(IF($N6026&lt;&gt;"",$N6026,$M6026)&gt;=スコアリング基準!$B$20,スコアリング基準!$C$20,IF(IF($N6026&lt;&gt;"",$N6026,$M6026)&gt;=スコアリング基準!$B$21,スコアリング基準!$C$21,IF(IF($N6026&lt;&gt;"",$N6026,$M6026)&gt;0,スコアリング基準!$C$22,0))))</f>
        <v/>
      </c>
      <c r="T6026" s="4">
        <f>IF($O6026="可",スコアリング基準!$C$23,0)</f>
        <v/>
      </c>
      <c r="U6026" s="4">
        <f>IF(OR(COUNT($K6026:$L6026)&lt;2,$K6026=0),0,IF(ABS($L6026)/$K6026&lt;=スコアリング基準!$B$24,スコアリング基準!$C$24,IF(ABS($L6026)/$K6026&lt;=スコアリング基準!$B$25,スコアリング基準!$C$25,IF(ABS($L6026)/$K6026&lt;=スコアリング基準!$B$26,スコアリング基準!$C$26,0))))</f>
        <v/>
      </c>
      <c r="V6026" s="4">
        <f>IF($P6026="なし",スコアリング基準!$C$27,0)</f>
        <v/>
      </c>
      <c r="W6026" s="4">
        <f>IF($F6026="",0,IF(ISNUMBER($F6026),IF($F6026&lt;=スコアリング基準!$B$28,スコアリング基準!$C$28,スコアリング基準!$C$29),0))</f>
        <v/>
      </c>
      <c r="X6026" s="4">
        <f>IFERROR(VLOOKUP($B6026,スコアリング基準!$A$36:$B$46,2,FALSE),0)</f>
        <v/>
      </c>
      <c r="Y6026" s="4">
        <f>SUM($S6026:$X6026)</f>
        <v/>
      </c>
      <c r="Z6026" s="4">
        <f>IF(COUNT($M6026:$N6026)=0,"データ無",IF($Y6026&gt;=スコアリング基準!$B$30,"S",IF($Y6026&gt;=スコアリング基準!$B$31,"A",IF($Y6026&gt;=スコアリング基準!$B$32,"B","C"))))</f>
        <v/>
      </c>
      <c r="AA6026">
        <f>IFERROR(INDEX(実績DB!$I$3:$I$104,MATCH($B6026&amp;$C6026,実績DB!$J$3:$J$104,0)),"")</f>
        <v/>
      </c>
    </row>
    <row r="6027">
      <c r="A6027" t="n">
        <v>6025</v>
      </c>
      <c r="B6027" t="inlineStr">
        <is>
          <t>沖縄</t>
        </is>
      </c>
      <c r="C6027" t="inlineStr">
        <is>
          <t>喜仲変電所</t>
        </is>
      </c>
      <c r="D6027" t="inlineStr">
        <is>
          <t>沖縄県</t>
        </is>
      </c>
      <c r="E6027" t="n">
        <v>66</v>
      </c>
      <c r="F6027" t="n">
        <v>6.6</v>
      </c>
      <c r="G6027" s="3" t="n">
        <v>26.357883</v>
      </c>
      <c r="H6027" s="3" t="n">
        <v>127.849179</v>
      </c>
      <c r="I6027" t="inlineStr">
        <is>
          <t>Google Places(名称一致)</t>
        </is>
      </c>
      <c r="J6027" t="n">
        <v>38</v>
      </c>
      <c r="K6027" t="n">
        <v>38</v>
      </c>
      <c r="L6027" t="n">
        <v>-19</v>
      </c>
      <c r="M6027" t="n">
        <v>19</v>
      </c>
      <c r="P6027" t="inlineStr">
        <is>
          <t>なし</t>
        </is>
      </c>
      <c r="R6027" s="4">
        <f>IF(COUNT($M6027:$N6027)=0,"",IF(AND(IF($N6027&lt;&gt;"",$N6027,$M6027)&lt;=0,$O6027&lt;&gt;"可"),"警告",""))</f>
        <v/>
      </c>
      <c r="S6027" s="4">
        <f>IF(COUNT($M6027:$N6027)=0,0,IF(IF($N6027&lt;&gt;"",$N6027,$M6027)&gt;=スコアリング基準!$B$20,スコアリング基準!$C$20,IF(IF($N6027&lt;&gt;"",$N6027,$M6027)&gt;=スコアリング基準!$B$21,スコアリング基準!$C$21,IF(IF($N6027&lt;&gt;"",$N6027,$M6027)&gt;0,スコアリング基準!$C$22,0))))</f>
        <v/>
      </c>
      <c r="T6027" s="4">
        <f>IF($O6027="可",スコアリング基準!$C$23,0)</f>
        <v/>
      </c>
      <c r="U6027" s="4">
        <f>IF(OR(COUNT($K6027:$L6027)&lt;2,$K6027=0),0,IF(ABS($L6027)/$K6027&lt;=スコアリング基準!$B$24,スコアリング基準!$C$24,IF(ABS($L6027)/$K6027&lt;=スコアリング基準!$B$25,スコアリング基準!$C$25,IF(ABS($L6027)/$K6027&lt;=スコアリング基準!$B$26,スコアリング基準!$C$26,0))))</f>
        <v/>
      </c>
      <c r="V6027" s="4">
        <f>IF($P6027="なし",スコアリング基準!$C$27,0)</f>
        <v/>
      </c>
      <c r="W6027" s="4">
        <f>IF($F6027="",0,IF(ISNUMBER($F6027),IF($F6027&lt;=スコアリング基準!$B$28,スコアリング基準!$C$28,スコアリング基準!$C$29),0))</f>
        <v/>
      </c>
      <c r="X6027" s="4">
        <f>IFERROR(VLOOKUP($B6027,スコアリング基準!$A$36:$B$46,2,FALSE),0)</f>
        <v/>
      </c>
      <c r="Y6027" s="4">
        <f>SUM($S6027:$X6027)</f>
        <v/>
      </c>
      <c r="Z6027" s="4">
        <f>IF(COUNT($M6027:$N6027)=0,"データ無",IF($Y6027&gt;=スコアリング基準!$B$30,"S",IF($Y6027&gt;=スコアリング基準!$B$31,"A",IF($Y6027&gt;=スコアリング基準!$B$32,"B","C"))))</f>
        <v/>
      </c>
      <c r="AA6027">
        <f>IFERROR(INDEX(実績DB!$I$3:$I$104,MATCH($B6027&amp;$C6027,実績DB!$J$3:$J$104,0)),"")</f>
        <v/>
      </c>
    </row>
    <row r="6028">
      <c r="A6028" t="n">
        <v>6026</v>
      </c>
      <c r="B6028" t="inlineStr">
        <is>
          <t>沖縄</t>
        </is>
      </c>
      <c r="C6028" t="inlineStr">
        <is>
          <t>喜瀬変電所</t>
        </is>
      </c>
      <c r="D6028" t="inlineStr">
        <is>
          <t>沖縄県</t>
        </is>
      </c>
      <c r="E6028" t="n">
        <v>66</v>
      </c>
      <c r="F6028" t="n">
        <v>6.6</v>
      </c>
      <c r="G6028" s="3" t="n">
        <v>26.535615</v>
      </c>
      <c r="H6028" s="3" t="n">
        <v>127.93954</v>
      </c>
      <c r="I6028" t="inlineStr">
        <is>
          <t>Google Places(名称一致)</t>
        </is>
      </c>
      <c r="J6028" t="n">
        <v>14</v>
      </c>
      <c r="K6028" t="n">
        <v>14</v>
      </c>
      <c r="L6028" t="n">
        <v>0</v>
      </c>
      <c r="M6028" t="n">
        <v>14</v>
      </c>
      <c r="P6028" t="inlineStr">
        <is>
          <t>なし</t>
        </is>
      </c>
      <c r="R6028" s="4">
        <f>IF(COUNT($M6028:$N6028)=0,"",IF(AND(IF($N6028&lt;&gt;"",$N6028,$M6028)&lt;=0,$O6028&lt;&gt;"可"),"警告",""))</f>
        <v/>
      </c>
      <c r="S6028" s="4">
        <f>IF(COUNT($M6028:$N6028)=0,0,IF(IF($N6028&lt;&gt;"",$N6028,$M6028)&gt;=スコアリング基準!$B$20,スコアリング基準!$C$20,IF(IF($N6028&lt;&gt;"",$N6028,$M6028)&gt;=スコアリング基準!$B$21,スコアリング基準!$C$21,IF(IF($N6028&lt;&gt;"",$N6028,$M6028)&gt;0,スコアリング基準!$C$22,0))))</f>
        <v/>
      </c>
      <c r="T6028" s="4">
        <f>IF($O6028="可",スコアリング基準!$C$23,0)</f>
        <v/>
      </c>
      <c r="U6028" s="4">
        <f>IF(OR(COUNT($K6028:$L6028)&lt;2,$K6028=0),0,IF(ABS($L6028)/$K6028&lt;=スコアリング基準!$B$24,スコアリング基準!$C$24,IF(ABS($L6028)/$K6028&lt;=スコアリング基準!$B$25,スコアリング基準!$C$25,IF(ABS($L6028)/$K6028&lt;=スコアリング基準!$B$26,スコアリング基準!$C$26,0))))</f>
        <v/>
      </c>
      <c r="V6028" s="4">
        <f>IF($P6028="なし",スコアリング基準!$C$27,0)</f>
        <v/>
      </c>
      <c r="W6028" s="4">
        <f>IF($F6028="",0,IF(ISNUMBER($F6028),IF($F6028&lt;=スコアリング基準!$B$28,スコアリング基準!$C$28,スコアリング基準!$C$29),0))</f>
        <v/>
      </c>
      <c r="X6028" s="4">
        <f>IFERROR(VLOOKUP($B6028,スコアリング基準!$A$36:$B$46,2,FALSE),0)</f>
        <v/>
      </c>
      <c r="Y6028" s="4">
        <f>SUM($S6028:$X6028)</f>
        <v/>
      </c>
      <c r="Z6028" s="4">
        <f>IF(COUNT($M6028:$N6028)=0,"データ無",IF($Y6028&gt;=スコアリング基準!$B$30,"S",IF($Y6028&gt;=スコアリング基準!$B$31,"A",IF($Y6028&gt;=スコアリング基準!$B$32,"B","C"))))</f>
        <v/>
      </c>
      <c r="AA6028">
        <f>IFERROR(INDEX(実績DB!$I$3:$I$104,MATCH($B6028&amp;$C6028,実績DB!$J$3:$J$104,0)),"")</f>
        <v/>
      </c>
    </row>
    <row r="6029">
      <c r="A6029" t="n">
        <v>6027</v>
      </c>
      <c r="B6029" t="inlineStr">
        <is>
          <t>沖縄</t>
        </is>
      </c>
      <c r="C6029" t="inlineStr">
        <is>
          <t>城間変電所</t>
        </is>
      </c>
      <c r="D6029" t="inlineStr">
        <is>
          <t>沖縄県</t>
        </is>
      </c>
      <c r="E6029" t="n">
        <v>66</v>
      </c>
      <c r="F6029" t="n">
        <v>6.6</v>
      </c>
      <c r="G6029" s="3" t="n"/>
      <c r="H6029" s="3" t="n"/>
      <c r="I6029" t="inlineStr">
        <is>
          <t>未取得</t>
        </is>
      </c>
      <c r="J6029" t="n">
        <v>38</v>
      </c>
      <c r="K6029" t="n">
        <v>38</v>
      </c>
      <c r="L6029" t="n">
        <v>-19</v>
      </c>
      <c r="M6029" t="n">
        <v>19</v>
      </c>
      <c r="P6029" t="inlineStr">
        <is>
          <t>なし</t>
        </is>
      </c>
      <c r="R6029" s="4">
        <f>IF(COUNT($M6029:$N6029)=0,"",IF(AND(IF($N6029&lt;&gt;"",$N6029,$M6029)&lt;=0,$O6029&lt;&gt;"可"),"警告",""))</f>
        <v/>
      </c>
      <c r="S6029" s="4">
        <f>IF(COUNT($M6029:$N6029)=0,0,IF(IF($N6029&lt;&gt;"",$N6029,$M6029)&gt;=スコアリング基準!$B$20,スコアリング基準!$C$20,IF(IF($N6029&lt;&gt;"",$N6029,$M6029)&gt;=スコアリング基準!$B$21,スコアリング基準!$C$21,IF(IF($N6029&lt;&gt;"",$N6029,$M6029)&gt;0,スコアリング基準!$C$22,0))))</f>
        <v/>
      </c>
      <c r="T6029" s="4">
        <f>IF($O6029="可",スコアリング基準!$C$23,0)</f>
        <v/>
      </c>
      <c r="U6029" s="4">
        <f>IF(OR(COUNT($K6029:$L6029)&lt;2,$K6029=0),0,IF(ABS($L6029)/$K6029&lt;=スコアリング基準!$B$24,スコアリング基準!$C$24,IF(ABS($L6029)/$K6029&lt;=スコアリング基準!$B$25,スコアリング基準!$C$25,IF(ABS($L6029)/$K6029&lt;=スコアリング基準!$B$26,スコアリング基準!$C$26,0))))</f>
        <v/>
      </c>
      <c r="V6029" s="4">
        <f>IF($P6029="なし",スコアリング基準!$C$27,0)</f>
        <v/>
      </c>
      <c r="W6029" s="4">
        <f>IF($F6029="",0,IF(ISNUMBER($F6029),IF($F6029&lt;=スコアリング基準!$B$28,スコアリング基準!$C$28,スコアリング基準!$C$29),0))</f>
        <v/>
      </c>
      <c r="X6029" s="4">
        <f>IFERROR(VLOOKUP($B6029,スコアリング基準!$A$36:$B$46,2,FALSE),0)</f>
        <v/>
      </c>
      <c r="Y6029" s="4">
        <f>SUM($S6029:$X6029)</f>
        <v/>
      </c>
      <c r="Z6029" s="4">
        <f>IF(COUNT($M6029:$N6029)=0,"データ無",IF($Y6029&gt;=スコアリング基準!$B$30,"S",IF($Y6029&gt;=スコアリング基準!$B$31,"A",IF($Y6029&gt;=スコアリング基準!$B$32,"B","C"))))</f>
        <v/>
      </c>
      <c r="AA6029">
        <f>IFERROR(INDEX(実績DB!$I$3:$I$104,MATCH($B6029&amp;$C6029,実績DB!$J$3:$J$104,0)),"")</f>
        <v/>
      </c>
    </row>
    <row r="6030">
      <c r="A6030" t="n">
        <v>6028</v>
      </c>
      <c r="B6030" t="inlineStr">
        <is>
          <t>沖縄</t>
        </is>
      </c>
      <c r="C6030" t="inlineStr">
        <is>
          <t>大保変電所</t>
        </is>
      </c>
      <c r="D6030" t="inlineStr">
        <is>
          <t>沖縄県</t>
        </is>
      </c>
      <c r="E6030" t="n">
        <v>66</v>
      </c>
      <c r="F6030" t="n">
        <v>6.6</v>
      </c>
      <c r="G6030" s="3" t="n">
        <v>26.657469</v>
      </c>
      <c r="H6030" s="3" t="n">
        <v>128.129552</v>
      </c>
      <c r="I6030" t="inlineStr">
        <is>
          <t>Google Places(名称一致)</t>
        </is>
      </c>
      <c r="J6030" t="n">
        <v>9</v>
      </c>
      <c r="K6030" t="n">
        <v>9</v>
      </c>
      <c r="L6030" t="n">
        <v>-5</v>
      </c>
      <c r="M6030" t="n">
        <v>4</v>
      </c>
      <c r="O6030" t="inlineStr">
        <is>
          <t>不可 #3</t>
        </is>
      </c>
      <c r="P6030" t="inlineStr">
        <is>
          <t>なし</t>
        </is>
      </c>
      <c r="R6030" s="4">
        <f>IF(COUNT($M6030:$N6030)=0,"",IF(AND(IF($N6030&lt;&gt;"",$N6030,$M6030)&lt;=0,$O6030&lt;&gt;"可"),"警告",""))</f>
        <v/>
      </c>
      <c r="S6030" s="4">
        <f>IF(COUNT($M6030:$N6030)=0,0,IF(IF($N6030&lt;&gt;"",$N6030,$M6030)&gt;=スコアリング基準!$B$20,スコアリング基準!$C$20,IF(IF($N6030&lt;&gt;"",$N6030,$M6030)&gt;=スコアリング基準!$B$21,スコアリング基準!$C$21,IF(IF($N6030&lt;&gt;"",$N6030,$M6030)&gt;0,スコアリング基準!$C$22,0))))</f>
        <v/>
      </c>
      <c r="T6030" s="4">
        <f>IF($O6030="可",スコアリング基準!$C$23,0)</f>
        <v/>
      </c>
      <c r="U6030" s="4">
        <f>IF(OR(COUNT($K6030:$L6030)&lt;2,$K6030=0),0,IF(ABS($L6030)/$K6030&lt;=スコアリング基準!$B$24,スコアリング基準!$C$24,IF(ABS($L6030)/$K6030&lt;=スコアリング基準!$B$25,スコアリング基準!$C$25,IF(ABS($L6030)/$K6030&lt;=スコアリング基準!$B$26,スコアリング基準!$C$26,0))))</f>
        <v/>
      </c>
      <c r="V6030" s="4">
        <f>IF($P6030="なし",スコアリング基準!$C$27,0)</f>
        <v/>
      </c>
      <c r="W6030" s="4">
        <f>IF($F6030="",0,IF(ISNUMBER($F6030),IF($F6030&lt;=スコアリング基準!$B$28,スコアリング基準!$C$28,スコアリング基準!$C$29),0))</f>
        <v/>
      </c>
      <c r="X6030" s="4">
        <f>IFERROR(VLOOKUP($B6030,スコアリング基準!$A$36:$B$46,2,FALSE),0)</f>
        <v/>
      </c>
      <c r="Y6030" s="4">
        <f>SUM($S6030:$X6030)</f>
        <v/>
      </c>
      <c r="Z6030" s="4">
        <f>IF(COUNT($M6030:$N6030)=0,"データ無",IF($Y6030&gt;=スコアリング基準!$B$30,"S",IF($Y6030&gt;=スコアリング基準!$B$31,"A",IF($Y6030&gt;=スコアリング基準!$B$32,"B","C"))))</f>
        <v/>
      </c>
      <c r="AA6030">
        <f>IFERROR(INDEX(実績DB!$I$3:$I$104,MATCH($B6030&amp;$C6030,実績DB!$J$3:$J$104,0)),"")</f>
        <v/>
      </c>
    </row>
    <row r="6031">
      <c r="A6031" t="n">
        <v>6029</v>
      </c>
      <c r="B6031" t="inlineStr">
        <is>
          <t>沖縄</t>
        </is>
      </c>
      <c r="C6031" t="inlineStr">
        <is>
          <t>大名変電所</t>
        </is>
      </c>
      <c r="D6031" t="inlineStr">
        <is>
          <t>沖縄県</t>
        </is>
      </c>
      <c r="E6031" t="n">
        <v>66</v>
      </c>
      <c r="F6031" t="n">
        <v>6.6</v>
      </c>
      <c r="G6031" s="3" t="n">
        <v>26.232303</v>
      </c>
      <c r="H6031" s="3" t="n">
        <v>127.723657</v>
      </c>
      <c r="I6031" t="inlineStr">
        <is>
          <t>Google Places(名称一致)</t>
        </is>
      </c>
      <c r="J6031" t="n">
        <v>38</v>
      </c>
      <c r="K6031" t="n">
        <v>38</v>
      </c>
      <c r="L6031" t="n">
        <v>-19</v>
      </c>
      <c r="M6031" t="n">
        <v>19</v>
      </c>
      <c r="P6031" t="inlineStr">
        <is>
          <t>なし</t>
        </is>
      </c>
      <c r="R6031" s="4">
        <f>IF(COUNT($M6031:$N6031)=0,"",IF(AND(IF($N6031&lt;&gt;"",$N6031,$M6031)&lt;=0,$O6031&lt;&gt;"可"),"警告",""))</f>
        <v/>
      </c>
      <c r="S6031" s="4">
        <f>IF(COUNT($M6031:$N6031)=0,0,IF(IF($N6031&lt;&gt;"",$N6031,$M6031)&gt;=スコアリング基準!$B$20,スコアリング基準!$C$20,IF(IF($N6031&lt;&gt;"",$N6031,$M6031)&gt;=スコアリング基準!$B$21,スコアリング基準!$C$21,IF(IF($N6031&lt;&gt;"",$N6031,$M6031)&gt;0,スコアリング基準!$C$22,0))))</f>
        <v/>
      </c>
      <c r="T6031" s="4">
        <f>IF($O6031="可",スコアリング基準!$C$23,0)</f>
        <v/>
      </c>
      <c r="U6031" s="4">
        <f>IF(OR(COUNT($K6031:$L6031)&lt;2,$K6031=0),0,IF(ABS($L6031)/$K6031&lt;=スコアリング基準!$B$24,スコアリング基準!$C$24,IF(ABS($L6031)/$K6031&lt;=スコアリング基準!$B$25,スコアリング基準!$C$25,IF(ABS($L6031)/$K6031&lt;=スコアリング基準!$B$26,スコアリング基準!$C$26,0))))</f>
        <v/>
      </c>
      <c r="V6031" s="4">
        <f>IF($P6031="なし",スコアリング基準!$C$27,0)</f>
        <v/>
      </c>
      <c r="W6031" s="4">
        <f>IF($F6031="",0,IF(ISNUMBER($F6031),IF($F6031&lt;=スコアリング基準!$B$28,スコアリング基準!$C$28,スコアリング基準!$C$29),0))</f>
        <v/>
      </c>
      <c r="X6031" s="4">
        <f>IFERROR(VLOOKUP($B6031,スコアリング基準!$A$36:$B$46,2,FALSE),0)</f>
        <v/>
      </c>
      <c r="Y6031" s="4">
        <f>SUM($S6031:$X6031)</f>
        <v/>
      </c>
      <c r="Z6031" s="4">
        <f>IF(COUNT($M6031:$N6031)=0,"データ無",IF($Y6031&gt;=スコアリング基準!$B$30,"S",IF($Y6031&gt;=スコアリング基準!$B$31,"A",IF($Y6031&gt;=スコアリング基準!$B$32,"B","C"))))</f>
        <v/>
      </c>
      <c r="AA6031">
        <f>IFERROR(INDEX(実績DB!$I$3:$I$104,MATCH($B6031&amp;$C6031,実績DB!$J$3:$J$104,0)),"")</f>
        <v/>
      </c>
    </row>
    <row r="6032">
      <c r="A6032" t="n">
        <v>6030</v>
      </c>
      <c r="B6032" t="inlineStr">
        <is>
          <t>沖縄</t>
        </is>
      </c>
      <c r="C6032" t="inlineStr">
        <is>
          <t>大山変電所</t>
        </is>
      </c>
      <c r="D6032" t="inlineStr">
        <is>
          <t>沖縄県</t>
        </is>
      </c>
      <c r="E6032" t="n">
        <v>66</v>
      </c>
      <c r="F6032" t="n">
        <v>6.6</v>
      </c>
      <c r="G6032" s="3" t="n">
        <v>26.275912</v>
      </c>
      <c r="H6032" s="3" t="n">
        <v>127.736475</v>
      </c>
      <c r="I6032" t="inlineStr">
        <is>
          <t>Google Places(名称一致)</t>
        </is>
      </c>
      <c r="J6032" t="n">
        <v>38</v>
      </c>
      <c r="K6032" t="n">
        <v>38</v>
      </c>
      <c r="L6032" t="n">
        <v>-19</v>
      </c>
      <c r="M6032" t="n">
        <v>19</v>
      </c>
      <c r="O6032" t="inlineStr">
        <is>
          <t>不可 #3</t>
        </is>
      </c>
      <c r="P6032" t="inlineStr">
        <is>
          <t>なし</t>
        </is>
      </c>
      <c r="R6032" s="4">
        <f>IF(COUNT($M6032:$N6032)=0,"",IF(AND(IF($N6032&lt;&gt;"",$N6032,$M6032)&lt;=0,$O6032&lt;&gt;"可"),"警告",""))</f>
        <v/>
      </c>
      <c r="S6032" s="4">
        <f>IF(COUNT($M6032:$N6032)=0,0,IF(IF($N6032&lt;&gt;"",$N6032,$M6032)&gt;=スコアリング基準!$B$20,スコアリング基準!$C$20,IF(IF($N6032&lt;&gt;"",$N6032,$M6032)&gt;=スコアリング基準!$B$21,スコアリング基準!$C$21,IF(IF($N6032&lt;&gt;"",$N6032,$M6032)&gt;0,スコアリング基準!$C$22,0))))</f>
        <v/>
      </c>
      <c r="T6032" s="4">
        <f>IF($O6032="可",スコアリング基準!$C$23,0)</f>
        <v/>
      </c>
      <c r="U6032" s="4">
        <f>IF(OR(COUNT($K6032:$L6032)&lt;2,$K6032=0),0,IF(ABS($L6032)/$K6032&lt;=スコアリング基準!$B$24,スコアリング基準!$C$24,IF(ABS($L6032)/$K6032&lt;=スコアリング基準!$B$25,スコアリング基準!$C$25,IF(ABS($L6032)/$K6032&lt;=スコアリング基準!$B$26,スコアリング基準!$C$26,0))))</f>
        <v/>
      </c>
      <c r="V6032" s="4">
        <f>IF($P6032="なし",スコアリング基準!$C$27,0)</f>
        <v/>
      </c>
      <c r="W6032" s="4">
        <f>IF($F6032="",0,IF(ISNUMBER($F6032),IF($F6032&lt;=スコアリング基準!$B$28,スコアリング基準!$C$28,スコアリング基準!$C$29),0))</f>
        <v/>
      </c>
      <c r="X6032" s="4">
        <f>IFERROR(VLOOKUP($B6032,スコアリング基準!$A$36:$B$46,2,FALSE),0)</f>
        <v/>
      </c>
      <c r="Y6032" s="4">
        <f>SUM($S6032:$X6032)</f>
        <v/>
      </c>
      <c r="Z6032" s="4">
        <f>IF(COUNT($M6032:$N6032)=0,"データ無",IF($Y6032&gt;=スコアリング基準!$B$30,"S",IF($Y6032&gt;=スコアリング基準!$B$31,"A",IF($Y6032&gt;=スコアリング基準!$B$32,"B","C"))))</f>
        <v/>
      </c>
      <c r="AA6032">
        <f>IFERROR(INDEX(実績DB!$I$3:$I$104,MATCH($B6032&amp;$C6032,実績DB!$J$3:$J$104,0)),"")</f>
        <v/>
      </c>
    </row>
    <row r="6033">
      <c r="A6033" t="n">
        <v>6031</v>
      </c>
      <c r="B6033" t="inlineStr">
        <is>
          <t>沖縄</t>
        </is>
      </c>
      <c r="C6033" t="inlineStr">
        <is>
          <t>天願変電所</t>
        </is>
      </c>
      <c r="D6033" t="inlineStr">
        <is>
          <t>沖縄県</t>
        </is>
      </c>
      <c r="E6033" t="n">
        <v>66</v>
      </c>
      <c r="F6033" t="n">
        <v>6.6</v>
      </c>
      <c r="G6033" s="3" t="n">
        <v>26.393321</v>
      </c>
      <c r="H6033" s="3" t="n">
        <v>127.853124</v>
      </c>
      <c r="I6033" t="inlineStr">
        <is>
          <t>Google Places(名称一致)</t>
        </is>
      </c>
      <c r="J6033" t="n">
        <v>19</v>
      </c>
      <c r="K6033" t="n">
        <v>19</v>
      </c>
      <c r="L6033" t="n">
        <v>0</v>
      </c>
      <c r="M6033" t="n">
        <v>19</v>
      </c>
      <c r="P6033" t="inlineStr">
        <is>
          <t>なし</t>
        </is>
      </c>
      <c r="R6033" s="4">
        <f>IF(COUNT($M6033:$N6033)=0,"",IF(AND(IF($N6033&lt;&gt;"",$N6033,$M6033)&lt;=0,$O6033&lt;&gt;"可"),"警告",""))</f>
        <v/>
      </c>
      <c r="S6033" s="4">
        <f>IF(COUNT($M6033:$N6033)=0,0,IF(IF($N6033&lt;&gt;"",$N6033,$M6033)&gt;=スコアリング基準!$B$20,スコアリング基準!$C$20,IF(IF($N6033&lt;&gt;"",$N6033,$M6033)&gt;=スコアリング基準!$B$21,スコアリング基準!$C$21,IF(IF($N6033&lt;&gt;"",$N6033,$M6033)&gt;0,スコアリング基準!$C$22,0))))</f>
        <v/>
      </c>
      <c r="T6033" s="4">
        <f>IF($O6033="可",スコアリング基準!$C$23,0)</f>
        <v/>
      </c>
      <c r="U6033" s="4">
        <f>IF(OR(COUNT($K6033:$L6033)&lt;2,$K6033=0),0,IF(ABS($L6033)/$K6033&lt;=スコアリング基準!$B$24,スコアリング基準!$C$24,IF(ABS($L6033)/$K6033&lt;=スコアリング基準!$B$25,スコアリング基準!$C$25,IF(ABS($L6033)/$K6033&lt;=スコアリング基準!$B$26,スコアリング基準!$C$26,0))))</f>
        <v/>
      </c>
      <c r="V6033" s="4">
        <f>IF($P6033="なし",スコアリング基準!$C$27,0)</f>
        <v/>
      </c>
      <c r="W6033" s="4">
        <f>IF($F6033="",0,IF(ISNUMBER($F6033),IF($F6033&lt;=スコアリング基準!$B$28,スコアリング基準!$C$28,スコアリング基準!$C$29),0))</f>
        <v/>
      </c>
      <c r="X6033" s="4">
        <f>IFERROR(VLOOKUP($B6033,スコアリング基準!$A$36:$B$46,2,FALSE),0)</f>
        <v/>
      </c>
      <c r="Y6033" s="4">
        <f>SUM($S6033:$X6033)</f>
        <v/>
      </c>
      <c r="Z6033" s="4">
        <f>IF(COUNT($M6033:$N6033)=0,"データ無",IF($Y6033&gt;=スコアリング基準!$B$30,"S",IF($Y6033&gt;=スコアリング基準!$B$31,"A",IF($Y6033&gt;=スコアリング基準!$B$32,"B","C"))))</f>
        <v/>
      </c>
      <c r="AA6033">
        <f>IFERROR(INDEX(実績DB!$I$3:$I$104,MATCH($B6033&amp;$C6033,実績DB!$J$3:$J$104,0)),"")</f>
        <v/>
      </c>
    </row>
    <row r="6034">
      <c r="A6034" t="n">
        <v>6032</v>
      </c>
      <c r="B6034" t="inlineStr">
        <is>
          <t>沖縄</t>
        </is>
      </c>
      <c r="C6034" t="inlineStr">
        <is>
          <t>奥間変電所</t>
        </is>
      </c>
      <c r="D6034" t="inlineStr">
        <is>
          <t>沖縄県</t>
        </is>
      </c>
      <c r="E6034" t="n">
        <v>66</v>
      </c>
      <c r="F6034" t="n">
        <v>6.6</v>
      </c>
      <c r="G6034" s="3" t="n">
        <v>26.73097</v>
      </c>
      <c r="H6034" s="3" t="n">
        <v>128.16968</v>
      </c>
      <c r="I6034" t="inlineStr">
        <is>
          <t>OSM実測(名称一致)</t>
        </is>
      </c>
      <c r="J6034" t="n">
        <v>9</v>
      </c>
      <c r="K6034" t="n">
        <v>9</v>
      </c>
      <c r="L6034" t="n">
        <v>0</v>
      </c>
      <c r="M6034" t="n">
        <v>9</v>
      </c>
      <c r="O6034" t="inlineStr">
        <is>
          <t>不可 #3</t>
        </is>
      </c>
      <c r="P6034" t="inlineStr">
        <is>
          <t>なし</t>
        </is>
      </c>
      <c r="R6034" s="4">
        <f>IF(COUNT($M6034:$N6034)=0,"",IF(AND(IF($N6034&lt;&gt;"",$N6034,$M6034)&lt;=0,$O6034&lt;&gt;"可"),"警告",""))</f>
        <v/>
      </c>
      <c r="S6034" s="4">
        <f>IF(COUNT($M6034:$N6034)=0,0,IF(IF($N6034&lt;&gt;"",$N6034,$M6034)&gt;=スコアリング基準!$B$20,スコアリング基準!$C$20,IF(IF($N6034&lt;&gt;"",$N6034,$M6034)&gt;=スコアリング基準!$B$21,スコアリング基準!$C$21,IF(IF($N6034&lt;&gt;"",$N6034,$M6034)&gt;0,スコアリング基準!$C$22,0))))</f>
        <v/>
      </c>
      <c r="T6034" s="4">
        <f>IF($O6034="可",スコアリング基準!$C$23,0)</f>
        <v/>
      </c>
      <c r="U6034" s="4">
        <f>IF(OR(COUNT($K6034:$L6034)&lt;2,$K6034=0),0,IF(ABS($L6034)/$K6034&lt;=スコアリング基準!$B$24,スコアリング基準!$C$24,IF(ABS($L6034)/$K6034&lt;=スコアリング基準!$B$25,スコアリング基準!$C$25,IF(ABS($L6034)/$K6034&lt;=スコアリング基準!$B$26,スコアリング基準!$C$26,0))))</f>
        <v/>
      </c>
      <c r="V6034" s="4">
        <f>IF($P6034="なし",スコアリング基準!$C$27,0)</f>
        <v/>
      </c>
      <c r="W6034" s="4">
        <f>IF($F6034="",0,IF(ISNUMBER($F6034),IF($F6034&lt;=スコアリング基準!$B$28,スコアリング基準!$C$28,スコアリング基準!$C$29),0))</f>
        <v/>
      </c>
      <c r="X6034" s="4">
        <f>IFERROR(VLOOKUP($B6034,スコアリング基準!$A$36:$B$46,2,FALSE),0)</f>
        <v/>
      </c>
      <c r="Y6034" s="4">
        <f>SUM($S6034:$X6034)</f>
        <v/>
      </c>
      <c r="Z6034" s="4">
        <f>IF(COUNT($M6034:$N6034)=0,"データ無",IF($Y6034&gt;=スコアリング基準!$B$30,"S",IF($Y6034&gt;=スコアリング基準!$B$31,"A",IF($Y6034&gt;=スコアリング基準!$B$32,"B","C"))))</f>
        <v/>
      </c>
      <c r="AA6034">
        <f>IFERROR(INDEX(実績DB!$I$3:$I$104,MATCH($B6034&amp;$C6034,実績DB!$J$3:$J$104,0)),"")</f>
        <v/>
      </c>
    </row>
    <row r="6035">
      <c r="A6035" t="n">
        <v>6033</v>
      </c>
      <c r="B6035" t="inlineStr">
        <is>
          <t>沖縄</t>
        </is>
      </c>
      <c r="C6035" t="inlineStr">
        <is>
          <t>安和変電所</t>
        </is>
      </c>
      <c r="D6035" t="inlineStr">
        <is>
          <t>沖縄県</t>
        </is>
      </c>
      <c r="E6035" t="n">
        <v>66</v>
      </c>
      <c r="F6035" t="n">
        <v>6.6</v>
      </c>
      <c r="G6035" s="3" t="n">
        <v>26.611527</v>
      </c>
      <c r="H6035" s="3" t="n">
        <v>127.936783</v>
      </c>
      <c r="I6035" t="inlineStr">
        <is>
          <t>Google Places(名称一致)</t>
        </is>
      </c>
      <c r="J6035" t="n">
        <v>38</v>
      </c>
      <c r="K6035" t="n">
        <v>38</v>
      </c>
      <c r="L6035" t="n">
        <v>-20</v>
      </c>
      <c r="M6035" t="n">
        <v>18</v>
      </c>
      <c r="P6035" t="inlineStr">
        <is>
          <t>なし</t>
        </is>
      </c>
      <c r="R6035" s="4">
        <f>IF(COUNT($M6035:$N6035)=0,"",IF(AND(IF($N6035&lt;&gt;"",$N6035,$M6035)&lt;=0,$O6035&lt;&gt;"可"),"警告",""))</f>
        <v/>
      </c>
      <c r="S6035" s="4">
        <f>IF(COUNT($M6035:$N6035)=0,0,IF(IF($N6035&lt;&gt;"",$N6035,$M6035)&gt;=スコアリング基準!$B$20,スコアリング基準!$C$20,IF(IF($N6035&lt;&gt;"",$N6035,$M6035)&gt;=スコアリング基準!$B$21,スコアリング基準!$C$21,IF(IF($N6035&lt;&gt;"",$N6035,$M6035)&gt;0,スコアリング基準!$C$22,0))))</f>
        <v/>
      </c>
      <c r="T6035" s="4">
        <f>IF($O6035="可",スコアリング基準!$C$23,0)</f>
        <v/>
      </c>
      <c r="U6035" s="4">
        <f>IF(OR(COUNT($K6035:$L6035)&lt;2,$K6035=0),0,IF(ABS($L6035)/$K6035&lt;=スコアリング基準!$B$24,スコアリング基準!$C$24,IF(ABS($L6035)/$K6035&lt;=スコアリング基準!$B$25,スコアリング基準!$C$25,IF(ABS($L6035)/$K6035&lt;=スコアリング基準!$B$26,スコアリング基準!$C$26,0))))</f>
        <v/>
      </c>
      <c r="V6035" s="4">
        <f>IF($P6035="なし",スコアリング基準!$C$27,0)</f>
        <v/>
      </c>
      <c r="W6035" s="4">
        <f>IF($F6035="",0,IF(ISNUMBER($F6035),IF($F6035&lt;=スコアリング基準!$B$28,スコアリング基準!$C$28,スコアリング基準!$C$29),0))</f>
        <v/>
      </c>
      <c r="X6035" s="4">
        <f>IFERROR(VLOOKUP($B6035,スコアリング基準!$A$36:$B$46,2,FALSE),0)</f>
        <v/>
      </c>
      <c r="Y6035" s="4">
        <f>SUM($S6035:$X6035)</f>
        <v/>
      </c>
      <c r="Z6035" s="4">
        <f>IF(COUNT($M6035:$N6035)=0,"データ無",IF($Y6035&gt;=スコアリング基準!$B$30,"S",IF($Y6035&gt;=スコアリング基準!$B$31,"A",IF($Y6035&gt;=スコアリング基準!$B$32,"B","C"))))</f>
        <v/>
      </c>
      <c r="AA6035">
        <f>IFERROR(INDEX(実績DB!$I$3:$I$104,MATCH($B6035&amp;$C6035,実績DB!$J$3:$J$104,0)),"")</f>
        <v/>
      </c>
    </row>
    <row r="6036">
      <c r="A6036" t="n">
        <v>6034</v>
      </c>
      <c r="B6036" t="inlineStr">
        <is>
          <t>沖縄</t>
        </is>
      </c>
      <c r="C6036" t="inlineStr">
        <is>
          <t>安室変電所</t>
        </is>
      </c>
      <c r="D6036" t="inlineStr">
        <is>
          <t>沖縄県</t>
        </is>
      </c>
      <c r="E6036" t="n">
        <v>66</v>
      </c>
      <c r="F6036" t="n">
        <v>6.6</v>
      </c>
      <c r="G6036" s="3" t="n">
        <v>26.222013</v>
      </c>
      <c r="H6036" s="3" t="n">
        <v>127.757391</v>
      </c>
      <c r="I6036" t="inlineStr">
        <is>
          <t>Google Places(名称一致)</t>
        </is>
      </c>
      <c r="J6036" t="n">
        <v>19</v>
      </c>
      <c r="K6036" t="n">
        <v>19</v>
      </c>
      <c r="L6036" t="n">
        <v>0</v>
      </c>
      <c r="M6036" t="n">
        <v>19</v>
      </c>
      <c r="P6036" t="inlineStr">
        <is>
          <t>なし</t>
        </is>
      </c>
      <c r="R6036" s="4">
        <f>IF(COUNT($M6036:$N6036)=0,"",IF(AND(IF($N6036&lt;&gt;"",$N6036,$M6036)&lt;=0,$O6036&lt;&gt;"可"),"警告",""))</f>
        <v/>
      </c>
      <c r="S6036" s="4">
        <f>IF(COUNT($M6036:$N6036)=0,0,IF(IF($N6036&lt;&gt;"",$N6036,$M6036)&gt;=スコアリング基準!$B$20,スコアリング基準!$C$20,IF(IF($N6036&lt;&gt;"",$N6036,$M6036)&gt;=スコアリング基準!$B$21,スコアリング基準!$C$21,IF(IF($N6036&lt;&gt;"",$N6036,$M6036)&gt;0,スコアリング基準!$C$22,0))))</f>
        <v/>
      </c>
      <c r="T6036" s="4">
        <f>IF($O6036="可",スコアリング基準!$C$23,0)</f>
        <v/>
      </c>
      <c r="U6036" s="4">
        <f>IF(OR(COUNT($K6036:$L6036)&lt;2,$K6036=0),0,IF(ABS($L6036)/$K6036&lt;=スコアリング基準!$B$24,スコアリング基準!$C$24,IF(ABS($L6036)/$K6036&lt;=スコアリング基準!$B$25,スコアリング基準!$C$25,IF(ABS($L6036)/$K6036&lt;=スコアリング基準!$B$26,スコアリング基準!$C$26,0))))</f>
        <v/>
      </c>
      <c r="V6036" s="4">
        <f>IF($P6036="なし",スコアリング基準!$C$27,0)</f>
        <v/>
      </c>
      <c r="W6036" s="4">
        <f>IF($F6036="",0,IF(ISNUMBER($F6036),IF($F6036&lt;=スコアリング基準!$B$28,スコアリング基準!$C$28,スコアリング基準!$C$29),0))</f>
        <v/>
      </c>
      <c r="X6036" s="4">
        <f>IFERROR(VLOOKUP($B6036,スコアリング基準!$A$36:$B$46,2,FALSE),0)</f>
        <v/>
      </c>
      <c r="Y6036" s="4">
        <f>SUM($S6036:$X6036)</f>
        <v/>
      </c>
      <c r="Z6036" s="4">
        <f>IF(COUNT($M6036:$N6036)=0,"データ無",IF($Y6036&gt;=スコアリング基準!$B$30,"S",IF($Y6036&gt;=スコアリング基準!$B$31,"A",IF($Y6036&gt;=スコアリング基準!$B$32,"B","C"))))</f>
        <v/>
      </c>
      <c r="AA6036">
        <f>IFERROR(INDEX(実績DB!$I$3:$I$104,MATCH($B6036&amp;$C6036,実績DB!$J$3:$J$104,0)),"")</f>
        <v/>
      </c>
    </row>
    <row r="6037">
      <c r="A6037" t="n">
        <v>6035</v>
      </c>
      <c r="B6037" t="inlineStr">
        <is>
          <t>沖縄</t>
        </is>
      </c>
      <c r="C6037" t="inlineStr">
        <is>
          <t>安富祖変電所</t>
        </is>
      </c>
      <c r="D6037" t="inlineStr">
        <is>
          <t>沖縄県</t>
        </is>
      </c>
      <c r="E6037" t="n">
        <v>66</v>
      </c>
      <c r="F6037" t="n">
        <v>6.6</v>
      </c>
      <c r="G6037" s="3" t="n">
        <v>26.4977</v>
      </c>
      <c r="H6037" s="3" t="n">
        <v>127.883815</v>
      </c>
      <c r="I6037" t="inlineStr">
        <is>
          <t>Google Places(名称一致)</t>
        </is>
      </c>
      <c r="J6037" t="n">
        <v>19</v>
      </c>
      <c r="K6037" t="n">
        <v>19</v>
      </c>
      <c r="L6037" t="n">
        <v>0</v>
      </c>
      <c r="M6037" t="n">
        <v>19</v>
      </c>
      <c r="P6037" t="inlineStr">
        <is>
          <t>なし</t>
        </is>
      </c>
      <c r="R6037" s="4">
        <f>IF(COUNT($M6037:$N6037)=0,"",IF(AND(IF($N6037&lt;&gt;"",$N6037,$M6037)&lt;=0,$O6037&lt;&gt;"可"),"警告",""))</f>
        <v/>
      </c>
      <c r="S6037" s="4">
        <f>IF(COUNT($M6037:$N6037)=0,0,IF(IF($N6037&lt;&gt;"",$N6037,$M6037)&gt;=スコアリング基準!$B$20,スコアリング基準!$C$20,IF(IF($N6037&lt;&gt;"",$N6037,$M6037)&gt;=スコアリング基準!$B$21,スコアリング基準!$C$21,IF(IF($N6037&lt;&gt;"",$N6037,$M6037)&gt;0,スコアリング基準!$C$22,0))))</f>
        <v/>
      </c>
      <c r="T6037" s="4">
        <f>IF($O6037="可",スコアリング基準!$C$23,0)</f>
        <v/>
      </c>
      <c r="U6037" s="4">
        <f>IF(OR(COUNT($K6037:$L6037)&lt;2,$K6037=0),0,IF(ABS($L6037)/$K6037&lt;=スコアリング基準!$B$24,スコアリング基準!$C$24,IF(ABS($L6037)/$K6037&lt;=スコアリング基準!$B$25,スコアリング基準!$C$25,IF(ABS($L6037)/$K6037&lt;=スコアリング基準!$B$26,スコアリング基準!$C$26,0))))</f>
        <v/>
      </c>
      <c r="V6037" s="4">
        <f>IF($P6037="なし",スコアリング基準!$C$27,0)</f>
        <v/>
      </c>
      <c r="W6037" s="4">
        <f>IF($F6037="",0,IF(ISNUMBER($F6037),IF($F6037&lt;=スコアリング基準!$B$28,スコアリング基準!$C$28,スコアリング基準!$C$29),0))</f>
        <v/>
      </c>
      <c r="X6037" s="4">
        <f>IFERROR(VLOOKUP($B6037,スコアリング基準!$A$36:$B$46,2,FALSE),0)</f>
        <v/>
      </c>
      <c r="Y6037" s="4">
        <f>SUM($S6037:$X6037)</f>
        <v/>
      </c>
      <c r="Z6037" s="4">
        <f>IF(COUNT($M6037:$N6037)=0,"データ無",IF($Y6037&gt;=スコアリング基準!$B$30,"S",IF($Y6037&gt;=スコアリング基準!$B$31,"A",IF($Y6037&gt;=スコアリング基準!$B$32,"B","C"))))</f>
        <v/>
      </c>
      <c r="AA6037">
        <f>IFERROR(INDEX(実績DB!$I$3:$I$104,MATCH($B6037&amp;$C6037,実績DB!$J$3:$J$104,0)),"")</f>
        <v/>
      </c>
    </row>
    <row r="6038">
      <c r="A6038" t="n">
        <v>6036</v>
      </c>
      <c r="B6038" t="inlineStr">
        <is>
          <t>沖縄</t>
        </is>
      </c>
      <c r="C6038" t="inlineStr">
        <is>
          <t>安谷屋変電所</t>
        </is>
      </c>
      <c r="D6038" t="inlineStr">
        <is>
          <t>沖縄県</t>
        </is>
      </c>
      <c r="E6038" t="n">
        <v>66</v>
      </c>
      <c r="F6038" t="n">
        <v>6.6</v>
      </c>
      <c r="G6038" s="3" t="n">
        <v>26.289277</v>
      </c>
      <c r="H6038" s="3" t="n">
        <v>127.784548</v>
      </c>
      <c r="I6038" t="inlineStr">
        <is>
          <t>Google Places(名称一致)</t>
        </is>
      </c>
      <c r="J6038" t="n">
        <v>19</v>
      </c>
      <c r="K6038" t="n">
        <v>19</v>
      </c>
      <c r="L6038" t="n">
        <v>0</v>
      </c>
      <c r="M6038" t="n">
        <v>19</v>
      </c>
      <c r="O6038" t="inlineStr">
        <is>
          <t>不可 #3</t>
        </is>
      </c>
      <c r="P6038" t="inlineStr">
        <is>
          <t>なし</t>
        </is>
      </c>
      <c r="R6038" s="4">
        <f>IF(COUNT($M6038:$N6038)=0,"",IF(AND(IF($N6038&lt;&gt;"",$N6038,$M6038)&lt;=0,$O6038&lt;&gt;"可"),"警告",""))</f>
        <v/>
      </c>
      <c r="S6038" s="4">
        <f>IF(COUNT($M6038:$N6038)=0,0,IF(IF($N6038&lt;&gt;"",$N6038,$M6038)&gt;=スコアリング基準!$B$20,スコアリング基準!$C$20,IF(IF($N6038&lt;&gt;"",$N6038,$M6038)&gt;=スコアリング基準!$B$21,スコアリング基準!$C$21,IF(IF($N6038&lt;&gt;"",$N6038,$M6038)&gt;0,スコアリング基準!$C$22,0))))</f>
        <v/>
      </c>
      <c r="T6038" s="4">
        <f>IF($O6038="可",スコアリング基準!$C$23,0)</f>
        <v/>
      </c>
      <c r="U6038" s="4">
        <f>IF(OR(COUNT($K6038:$L6038)&lt;2,$K6038=0),0,IF(ABS($L6038)/$K6038&lt;=スコアリング基準!$B$24,スコアリング基準!$C$24,IF(ABS($L6038)/$K6038&lt;=スコアリング基準!$B$25,スコアリング基準!$C$25,IF(ABS($L6038)/$K6038&lt;=スコアリング基準!$B$26,スコアリング基準!$C$26,0))))</f>
        <v/>
      </c>
      <c r="V6038" s="4">
        <f>IF($P6038="なし",スコアリング基準!$C$27,0)</f>
        <v/>
      </c>
      <c r="W6038" s="4">
        <f>IF($F6038="",0,IF(ISNUMBER($F6038),IF($F6038&lt;=スコアリング基準!$B$28,スコアリング基準!$C$28,スコアリング基準!$C$29),0))</f>
        <v/>
      </c>
      <c r="X6038" s="4">
        <f>IFERROR(VLOOKUP($B6038,スコアリング基準!$A$36:$B$46,2,FALSE),0)</f>
        <v/>
      </c>
      <c r="Y6038" s="4">
        <f>SUM($S6038:$X6038)</f>
        <v/>
      </c>
      <c r="Z6038" s="4">
        <f>IF(COUNT($M6038:$N6038)=0,"データ無",IF($Y6038&gt;=スコアリング基準!$B$30,"S",IF($Y6038&gt;=スコアリング基準!$B$31,"A",IF($Y6038&gt;=スコアリング基準!$B$32,"B","C"))))</f>
        <v/>
      </c>
      <c r="AA6038">
        <f>IFERROR(INDEX(実績DB!$I$3:$I$104,MATCH($B6038&amp;$C6038,実績DB!$J$3:$J$104,0)),"")</f>
        <v/>
      </c>
    </row>
    <row r="6039">
      <c r="A6039" t="n">
        <v>6037</v>
      </c>
      <c r="B6039" t="inlineStr">
        <is>
          <t>沖縄</t>
        </is>
      </c>
      <c r="C6039" t="inlineStr">
        <is>
          <t>宮城変電所</t>
        </is>
      </c>
      <c r="D6039" t="inlineStr">
        <is>
          <t>沖縄県</t>
        </is>
      </c>
      <c r="E6039" t="n">
        <v>66</v>
      </c>
      <c r="F6039" t="n">
        <v>6.6</v>
      </c>
      <c r="G6039" s="3" t="n">
        <v>26.245356</v>
      </c>
      <c r="H6039" s="3" t="n">
        <v>127.703083</v>
      </c>
      <c r="I6039" t="inlineStr">
        <is>
          <t>Google Places(名称一致)</t>
        </is>
      </c>
      <c r="J6039" t="n">
        <v>38</v>
      </c>
      <c r="K6039" t="n">
        <v>38</v>
      </c>
      <c r="L6039" t="n">
        <v>-19</v>
      </c>
      <c r="M6039" t="n">
        <v>19</v>
      </c>
      <c r="P6039" t="inlineStr">
        <is>
          <t>なし</t>
        </is>
      </c>
      <c r="R6039" s="4">
        <f>IF(COUNT($M6039:$N6039)=0,"",IF(AND(IF($N6039&lt;&gt;"",$N6039,$M6039)&lt;=0,$O6039&lt;&gt;"可"),"警告",""))</f>
        <v/>
      </c>
      <c r="S6039" s="4">
        <f>IF(COUNT($M6039:$N6039)=0,0,IF(IF($N6039&lt;&gt;"",$N6039,$M6039)&gt;=スコアリング基準!$B$20,スコアリング基準!$C$20,IF(IF($N6039&lt;&gt;"",$N6039,$M6039)&gt;=スコアリング基準!$B$21,スコアリング基準!$C$21,IF(IF($N6039&lt;&gt;"",$N6039,$M6039)&gt;0,スコアリング基準!$C$22,0))))</f>
        <v/>
      </c>
      <c r="T6039" s="4">
        <f>IF($O6039="可",スコアリング基準!$C$23,0)</f>
        <v/>
      </c>
      <c r="U6039" s="4">
        <f>IF(OR(COUNT($K6039:$L6039)&lt;2,$K6039=0),0,IF(ABS($L6039)/$K6039&lt;=スコアリング基準!$B$24,スコアリング基準!$C$24,IF(ABS($L6039)/$K6039&lt;=スコアリング基準!$B$25,スコアリング基準!$C$25,IF(ABS($L6039)/$K6039&lt;=スコアリング基準!$B$26,スコアリング基準!$C$26,0))))</f>
        <v/>
      </c>
      <c r="V6039" s="4">
        <f>IF($P6039="なし",スコアリング基準!$C$27,0)</f>
        <v/>
      </c>
      <c r="W6039" s="4">
        <f>IF($F6039="",0,IF(ISNUMBER($F6039),IF($F6039&lt;=スコアリング基準!$B$28,スコアリング基準!$C$28,スコアリング基準!$C$29),0))</f>
        <v/>
      </c>
      <c r="X6039" s="4">
        <f>IFERROR(VLOOKUP($B6039,スコアリング基準!$A$36:$B$46,2,FALSE),0)</f>
        <v/>
      </c>
      <c r="Y6039" s="4">
        <f>SUM($S6039:$X6039)</f>
        <v/>
      </c>
      <c r="Z6039" s="4">
        <f>IF(COUNT($M6039:$N6039)=0,"データ無",IF($Y6039&gt;=スコアリング基準!$B$30,"S",IF($Y6039&gt;=スコアリング基準!$B$31,"A",IF($Y6039&gt;=スコアリング基準!$B$32,"B","C"))))</f>
        <v/>
      </c>
      <c r="AA6039">
        <f>IFERROR(INDEX(実績DB!$I$3:$I$104,MATCH($B6039&amp;$C6039,実績DB!$J$3:$J$104,0)),"")</f>
        <v/>
      </c>
    </row>
    <row r="6040">
      <c r="A6040" t="n">
        <v>6038</v>
      </c>
      <c r="B6040" t="inlineStr">
        <is>
          <t>沖縄</t>
        </is>
      </c>
      <c r="C6040" t="inlineStr">
        <is>
          <t>屋良変電所</t>
        </is>
      </c>
      <c r="D6040" t="inlineStr">
        <is>
          <t>沖縄県</t>
        </is>
      </c>
      <c r="E6040" t="n">
        <v>66</v>
      </c>
      <c r="F6040" t="n">
        <v>6.6</v>
      </c>
      <c r="G6040" s="3" t="n">
        <v>26.367009</v>
      </c>
      <c r="H6040" s="3" t="n">
        <v>127.764753</v>
      </c>
      <c r="I6040" t="inlineStr">
        <is>
          <t>Google Places(名称一致)</t>
        </is>
      </c>
      <c r="J6040" t="n">
        <v>28</v>
      </c>
      <c r="K6040" t="n">
        <v>28</v>
      </c>
      <c r="L6040" t="n">
        <v>-14</v>
      </c>
      <c r="M6040" t="n">
        <v>14</v>
      </c>
      <c r="P6040" t="inlineStr">
        <is>
          <t>なし</t>
        </is>
      </c>
      <c r="R6040" s="4">
        <f>IF(COUNT($M6040:$N6040)=0,"",IF(AND(IF($N6040&lt;&gt;"",$N6040,$M6040)&lt;=0,$O6040&lt;&gt;"可"),"警告",""))</f>
        <v/>
      </c>
      <c r="S6040" s="4">
        <f>IF(COUNT($M6040:$N6040)=0,0,IF(IF($N6040&lt;&gt;"",$N6040,$M6040)&gt;=スコアリング基準!$B$20,スコアリング基準!$C$20,IF(IF($N6040&lt;&gt;"",$N6040,$M6040)&gt;=スコアリング基準!$B$21,スコアリング基準!$C$21,IF(IF($N6040&lt;&gt;"",$N6040,$M6040)&gt;0,スコアリング基準!$C$22,0))))</f>
        <v/>
      </c>
      <c r="T6040" s="4">
        <f>IF($O6040="可",スコアリング基準!$C$23,0)</f>
        <v/>
      </c>
      <c r="U6040" s="4">
        <f>IF(OR(COUNT($K6040:$L6040)&lt;2,$K6040=0),0,IF(ABS($L6040)/$K6040&lt;=スコアリング基準!$B$24,スコアリング基準!$C$24,IF(ABS($L6040)/$K6040&lt;=スコアリング基準!$B$25,スコアリング基準!$C$25,IF(ABS($L6040)/$K6040&lt;=スコアリング基準!$B$26,スコアリング基準!$C$26,0))))</f>
        <v/>
      </c>
      <c r="V6040" s="4">
        <f>IF($P6040="なし",スコアリング基準!$C$27,0)</f>
        <v/>
      </c>
      <c r="W6040" s="4">
        <f>IF($F6040="",0,IF(ISNUMBER($F6040),IF($F6040&lt;=スコアリング基準!$B$28,スコアリング基準!$C$28,スコアリング基準!$C$29),0))</f>
        <v/>
      </c>
      <c r="X6040" s="4">
        <f>IFERROR(VLOOKUP($B6040,スコアリング基準!$A$36:$B$46,2,FALSE),0)</f>
        <v/>
      </c>
      <c r="Y6040" s="4">
        <f>SUM($S6040:$X6040)</f>
        <v/>
      </c>
      <c r="Z6040" s="4">
        <f>IF(COUNT($M6040:$N6040)=0,"データ無",IF($Y6040&gt;=スコアリング基準!$B$30,"S",IF($Y6040&gt;=スコアリング基準!$B$31,"A",IF($Y6040&gt;=スコアリング基準!$B$32,"B","C"))))</f>
        <v/>
      </c>
      <c r="AA6040">
        <f>IFERROR(INDEX(実績DB!$I$3:$I$104,MATCH($B6040&amp;$C6040,実績DB!$J$3:$J$104,0)),"")</f>
        <v/>
      </c>
    </row>
    <row r="6041">
      <c r="A6041" t="n">
        <v>6039</v>
      </c>
      <c r="B6041" t="inlineStr">
        <is>
          <t>沖縄</t>
        </is>
      </c>
      <c r="C6041" t="inlineStr">
        <is>
          <t>島袋変電所</t>
        </is>
      </c>
      <c r="D6041" t="inlineStr">
        <is>
          <t>沖縄県</t>
        </is>
      </c>
      <c r="E6041" t="n">
        <v>66</v>
      </c>
      <c r="F6041" t="n">
        <v>6.6</v>
      </c>
      <c r="G6041" s="3" t="n">
        <v>26.324106</v>
      </c>
      <c r="H6041" s="3" t="n">
        <v>127.801947</v>
      </c>
      <c r="I6041" t="inlineStr">
        <is>
          <t>Google Places(名称一致)</t>
        </is>
      </c>
      <c r="J6041" t="n">
        <v>28</v>
      </c>
      <c r="K6041" t="n">
        <v>28</v>
      </c>
      <c r="L6041" t="n">
        <v>0</v>
      </c>
      <c r="M6041" t="n">
        <v>28</v>
      </c>
      <c r="O6041" t="inlineStr">
        <is>
          <t>不可 #3</t>
        </is>
      </c>
      <c r="P6041" t="inlineStr">
        <is>
          <t>なし</t>
        </is>
      </c>
      <c r="R6041" s="4">
        <f>IF(COUNT($M6041:$N6041)=0,"",IF(AND(IF($N6041&lt;&gt;"",$N6041,$M6041)&lt;=0,$O6041&lt;&gt;"可"),"警告",""))</f>
        <v/>
      </c>
      <c r="S6041" s="4">
        <f>IF(COUNT($M6041:$N6041)=0,0,IF(IF($N6041&lt;&gt;"",$N6041,$M6041)&gt;=スコアリング基準!$B$20,スコアリング基準!$C$20,IF(IF($N6041&lt;&gt;"",$N6041,$M6041)&gt;=スコアリング基準!$B$21,スコアリング基準!$C$21,IF(IF($N6041&lt;&gt;"",$N6041,$M6041)&gt;0,スコアリング基準!$C$22,0))))</f>
        <v/>
      </c>
      <c r="T6041" s="4">
        <f>IF($O6041="可",スコアリング基準!$C$23,0)</f>
        <v/>
      </c>
      <c r="U6041" s="4">
        <f>IF(OR(COUNT($K6041:$L6041)&lt;2,$K6041=0),0,IF(ABS($L6041)/$K6041&lt;=スコアリング基準!$B$24,スコアリング基準!$C$24,IF(ABS($L6041)/$K6041&lt;=スコアリング基準!$B$25,スコアリング基準!$C$25,IF(ABS($L6041)/$K6041&lt;=スコアリング基準!$B$26,スコアリング基準!$C$26,0))))</f>
        <v/>
      </c>
      <c r="V6041" s="4">
        <f>IF($P6041="なし",スコアリング基準!$C$27,0)</f>
        <v/>
      </c>
      <c r="W6041" s="4">
        <f>IF($F6041="",0,IF(ISNUMBER($F6041),IF($F6041&lt;=スコアリング基準!$B$28,スコアリング基準!$C$28,スコアリング基準!$C$29),0))</f>
        <v/>
      </c>
      <c r="X6041" s="4">
        <f>IFERROR(VLOOKUP($B6041,スコアリング基準!$A$36:$B$46,2,FALSE),0)</f>
        <v/>
      </c>
      <c r="Y6041" s="4">
        <f>SUM($S6041:$X6041)</f>
        <v/>
      </c>
      <c r="Z6041" s="4">
        <f>IF(COUNT($M6041:$N6041)=0,"データ無",IF($Y6041&gt;=スコアリング基準!$B$30,"S",IF($Y6041&gt;=スコアリング基準!$B$31,"A",IF($Y6041&gt;=スコアリング基準!$B$32,"B","C"))))</f>
        <v/>
      </c>
      <c r="AA6041">
        <f>IFERROR(INDEX(実績DB!$I$3:$I$104,MATCH($B6041&amp;$C6041,実績DB!$J$3:$J$104,0)),"")</f>
        <v/>
      </c>
    </row>
    <row r="6042">
      <c r="A6042" t="n">
        <v>6040</v>
      </c>
      <c r="B6042" t="inlineStr">
        <is>
          <t>沖縄</t>
        </is>
      </c>
      <c r="C6042" t="inlineStr">
        <is>
          <t>平安座変電所</t>
        </is>
      </c>
      <c r="D6042" t="inlineStr">
        <is>
          <t>沖縄県</t>
        </is>
      </c>
      <c r="E6042" t="n">
        <v>66</v>
      </c>
      <c r="F6042" t="n">
        <v>6.6</v>
      </c>
      <c r="G6042" s="3" t="n">
        <v>26.344769</v>
      </c>
      <c r="H6042" s="3" t="n">
        <v>127.950041</v>
      </c>
      <c r="I6042" t="inlineStr">
        <is>
          <t>Google Places(名称一致)</t>
        </is>
      </c>
      <c r="J6042" t="n">
        <v>18</v>
      </c>
      <c r="K6042" t="n">
        <v>18</v>
      </c>
      <c r="L6042" t="n">
        <v>-10</v>
      </c>
      <c r="M6042" t="n">
        <v>8</v>
      </c>
      <c r="P6042" t="inlineStr">
        <is>
          <t>なし</t>
        </is>
      </c>
      <c r="R6042" s="4">
        <f>IF(COUNT($M6042:$N6042)=0,"",IF(AND(IF($N6042&lt;&gt;"",$N6042,$M6042)&lt;=0,$O6042&lt;&gt;"可"),"警告",""))</f>
        <v/>
      </c>
      <c r="S6042" s="4">
        <f>IF(COUNT($M6042:$N6042)=0,0,IF(IF($N6042&lt;&gt;"",$N6042,$M6042)&gt;=スコアリング基準!$B$20,スコアリング基準!$C$20,IF(IF($N6042&lt;&gt;"",$N6042,$M6042)&gt;=スコアリング基準!$B$21,スコアリング基準!$C$21,IF(IF($N6042&lt;&gt;"",$N6042,$M6042)&gt;0,スコアリング基準!$C$22,0))))</f>
        <v/>
      </c>
      <c r="T6042" s="4">
        <f>IF($O6042="可",スコアリング基準!$C$23,0)</f>
        <v/>
      </c>
      <c r="U6042" s="4">
        <f>IF(OR(COUNT($K6042:$L6042)&lt;2,$K6042=0),0,IF(ABS($L6042)/$K6042&lt;=スコアリング基準!$B$24,スコアリング基準!$C$24,IF(ABS($L6042)/$K6042&lt;=スコアリング基準!$B$25,スコアリング基準!$C$25,IF(ABS($L6042)/$K6042&lt;=スコアリング基準!$B$26,スコアリング基準!$C$26,0))))</f>
        <v/>
      </c>
      <c r="V6042" s="4">
        <f>IF($P6042="なし",スコアリング基準!$C$27,0)</f>
        <v/>
      </c>
      <c r="W6042" s="4">
        <f>IF($F6042="",0,IF(ISNUMBER($F6042),IF($F6042&lt;=スコアリング基準!$B$28,スコアリング基準!$C$28,スコアリング基準!$C$29),0))</f>
        <v/>
      </c>
      <c r="X6042" s="4">
        <f>IFERROR(VLOOKUP($B6042,スコアリング基準!$A$36:$B$46,2,FALSE),0)</f>
        <v/>
      </c>
      <c r="Y6042" s="4">
        <f>SUM($S6042:$X6042)</f>
        <v/>
      </c>
      <c r="Z6042" s="4">
        <f>IF(COUNT($M6042:$N6042)=0,"データ無",IF($Y6042&gt;=スコアリング基準!$B$30,"S",IF($Y6042&gt;=スコアリング基準!$B$31,"A",IF($Y6042&gt;=スコアリング基準!$B$32,"B","C"))))</f>
        <v/>
      </c>
      <c r="AA6042">
        <f>IFERROR(INDEX(実績DB!$I$3:$I$104,MATCH($B6042&amp;$C6042,実績DB!$J$3:$J$104,0)),"")</f>
        <v/>
      </c>
    </row>
    <row r="6043">
      <c r="A6043" t="n">
        <v>6041</v>
      </c>
      <c r="B6043" t="inlineStr">
        <is>
          <t>沖縄</t>
        </is>
      </c>
      <c r="C6043" t="inlineStr">
        <is>
          <t>座喜味変電所</t>
        </is>
      </c>
      <c r="D6043" t="inlineStr">
        <is>
          <t>沖縄県</t>
        </is>
      </c>
      <c r="E6043" t="n">
        <v>66</v>
      </c>
      <c r="F6043" t="n">
        <v>6.6</v>
      </c>
      <c r="G6043" s="3" t="n">
        <v>26.409138</v>
      </c>
      <c r="H6043" s="3" t="n">
        <v>127.737868</v>
      </c>
      <c r="I6043" t="inlineStr">
        <is>
          <t>Google Places(名称一致)</t>
        </is>
      </c>
      <c r="J6043" t="n">
        <v>25</v>
      </c>
      <c r="K6043" t="n">
        <v>25</v>
      </c>
      <c r="L6043" t="n">
        <v>-15</v>
      </c>
      <c r="M6043" t="n">
        <v>10</v>
      </c>
      <c r="P6043" t="inlineStr">
        <is>
          <t>なし</t>
        </is>
      </c>
      <c r="R6043" s="4">
        <f>IF(COUNT($M6043:$N6043)=0,"",IF(AND(IF($N6043&lt;&gt;"",$N6043,$M6043)&lt;=0,$O6043&lt;&gt;"可"),"警告",""))</f>
        <v/>
      </c>
      <c r="S6043" s="4">
        <f>IF(COUNT($M6043:$N6043)=0,0,IF(IF($N6043&lt;&gt;"",$N6043,$M6043)&gt;=スコアリング基準!$B$20,スコアリング基準!$C$20,IF(IF($N6043&lt;&gt;"",$N6043,$M6043)&gt;=スコアリング基準!$B$21,スコアリング基準!$C$21,IF(IF($N6043&lt;&gt;"",$N6043,$M6043)&gt;0,スコアリング基準!$C$22,0))))</f>
        <v/>
      </c>
      <c r="T6043" s="4">
        <f>IF($O6043="可",スコアリング基準!$C$23,0)</f>
        <v/>
      </c>
      <c r="U6043" s="4">
        <f>IF(OR(COUNT($K6043:$L6043)&lt;2,$K6043=0),0,IF(ABS($L6043)/$K6043&lt;=スコアリング基準!$B$24,スコアリング基準!$C$24,IF(ABS($L6043)/$K6043&lt;=スコアリング基準!$B$25,スコアリング基準!$C$25,IF(ABS($L6043)/$K6043&lt;=スコアリング基準!$B$26,スコアリング基準!$C$26,0))))</f>
        <v/>
      </c>
      <c r="V6043" s="4">
        <f>IF($P6043="なし",スコアリング基準!$C$27,0)</f>
        <v/>
      </c>
      <c r="W6043" s="4">
        <f>IF($F6043="",0,IF(ISNUMBER($F6043),IF($F6043&lt;=スコアリング基準!$B$28,スコアリング基準!$C$28,スコアリング基準!$C$29),0))</f>
        <v/>
      </c>
      <c r="X6043" s="4">
        <f>IFERROR(VLOOKUP($B6043,スコアリング基準!$A$36:$B$46,2,FALSE),0)</f>
        <v/>
      </c>
      <c r="Y6043" s="4">
        <f>SUM($S6043:$X6043)</f>
        <v/>
      </c>
      <c r="Z6043" s="4">
        <f>IF(COUNT($M6043:$N6043)=0,"データ無",IF($Y6043&gt;=スコアリング基準!$B$30,"S",IF($Y6043&gt;=スコアリング基準!$B$31,"A",IF($Y6043&gt;=スコアリング基準!$B$32,"B","C"))))</f>
        <v/>
      </c>
      <c r="AA6043">
        <f>IFERROR(INDEX(実績DB!$I$3:$I$104,MATCH($B6043&amp;$C6043,実績DB!$J$3:$J$104,0)),"")</f>
        <v/>
      </c>
    </row>
    <row r="6044">
      <c r="A6044" t="n">
        <v>6042</v>
      </c>
      <c r="B6044" t="inlineStr">
        <is>
          <t>沖縄</t>
        </is>
      </c>
      <c r="C6044" t="inlineStr">
        <is>
          <t>恩納変電所</t>
        </is>
      </c>
      <c r="D6044" t="inlineStr">
        <is>
          <t>沖縄県</t>
        </is>
      </c>
      <c r="E6044" t="n">
        <v>66</v>
      </c>
      <c r="F6044" t="n">
        <v>6.6</v>
      </c>
      <c r="G6044" s="3" t="n">
        <v>26.490746</v>
      </c>
      <c r="H6044" s="3" t="n">
        <v>127.84743</v>
      </c>
      <c r="I6044" t="inlineStr">
        <is>
          <t>Google Places(名称一致)</t>
        </is>
      </c>
      <c r="J6044" t="n">
        <v>14</v>
      </c>
      <c r="K6044" t="n">
        <v>14</v>
      </c>
      <c r="L6044" t="n">
        <v>0</v>
      </c>
      <c r="M6044" t="n">
        <v>14</v>
      </c>
      <c r="P6044" t="inlineStr">
        <is>
          <t>なし</t>
        </is>
      </c>
      <c r="R6044" s="4">
        <f>IF(COUNT($M6044:$N6044)=0,"",IF(AND(IF($N6044&lt;&gt;"",$N6044,$M6044)&lt;=0,$O6044&lt;&gt;"可"),"警告",""))</f>
        <v/>
      </c>
      <c r="S6044" s="4">
        <f>IF(COUNT($M6044:$N6044)=0,0,IF(IF($N6044&lt;&gt;"",$N6044,$M6044)&gt;=スコアリング基準!$B$20,スコアリング基準!$C$20,IF(IF($N6044&lt;&gt;"",$N6044,$M6044)&gt;=スコアリング基準!$B$21,スコアリング基準!$C$21,IF(IF($N6044&lt;&gt;"",$N6044,$M6044)&gt;0,スコアリング基準!$C$22,0))))</f>
        <v/>
      </c>
      <c r="T6044" s="4">
        <f>IF($O6044="可",スコアリング基準!$C$23,0)</f>
        <v/>
      </c>
      <c r="U6044" s="4">
        <f>IF(OR(COUNT($K6044:$L6044)&lt;2,$K6044=0),0,IF(ABS($L6044)/$K6044&lt;=スコアリング基準!$B$24,スコアリング基準!$C$24,IF(ABS($L6044)/$K6044&lt;=スコアリング基準!$B$25,スコアリング基準!$C$25,IF(ABS($L6044)/$K6044&lt;=スコアリング基準!$B$26,スコアリング基準!$C$26,0))))</f>
        <v/>
      </c>
      <c r="V6044" s="4">
        <f>IF($P6044="なし",スコアリング基準!$C$27,0)</f>
        <v/>
      </c>
      <c r="W6044" s="4">
        <f>IF($F6044="",0,IF(ISNUMBER($F6044),IF($F6044&lt;=スコアリング基準!$B$28,スコアリング基準!$C$28,スコアリング基準!$C$29),0))</f>
        <v/>
      </c>
      <c r="X6044" s="4">
        <f>IFERROR(VLOOKUP($B6044,スコアリング基準!$A$36:$B$46,2,FALSE),0)</f>
        <v/>
      </c>
      <c r="Y6044" s="4">
        <f>SUM($S6044:$X6044)</f>
        <v/>
      </c>
      <c r="Z6044" s="4">
        <f>IF(COUNT($M6044:$N6044)=0,"データ無",IF($Y6044&gt;=スコアリング基準!$B$30,"S",IF($Y6044&gt;=スコアリング基準!$B$31,"A",IF($Y6044&gt;=スコアリング基準!$B$32,"B","C"))))</f>
        <v/>
      </c>
      <c r="AA6044">
        <f>IFERROR(INDEX(実績DB!$I$3:$I$104,MATCH($B6044&amp;$C6044,実績DB!$J$3:$J$104,0)),"")</f>
        <v/>
      </c>
    </row>
    <row r="6045">
      <c r="A6045" t="n">
        <v>6043</v>
      </c>
      <c r="B6045" t="inlineStr">
        <is>
          <t>沖縄</t>
        </is>
      </c>
      <c r="C6045" t="inlineStr">
        <is>
          <t>新名護変電所</t>
        </is>
      </c>
      <c r="D6045" t="inlineStr">
        <is>
          <t>沖縄県</t>
        </is>
      </c>
      <c r="E6045" t="n">
        <v>66</v>
      </c>
      <c r="F6045" t="n">
        <v>6.6</v>
      </c>
      <c r="G6045" s="3" t="n">
        <v>26.610264</v>
      </c>
      <c r="H6045" s="3" t="n">
        <v>127.986938</v>
      </c>
      <c r="I6045" t="inlineStr">
        <is>
          <t>Google Places(名称一致)</t>
        </is>
      </c>
      <c r="J6045" t="n">
        <v>38</v>
      </c>
      <c r="K6045" t="n">
        <v>38</v>
      </c>
      <c r="L6045" t="n">
        <v>-19</v>
      </c>
      <c r="M6045" t="n">
        <v>19</v>
      </c>
      <c r="O6045" t="inlineStr">
        <is>
          <t>不可 #3</t>
        </is>
      </c>
      <c r="P6045" t="inlineStr">
        <is>
          <t>なし</t>
        </is>
      </c>
      <c r="R6045" s="4">
        <f>IF(COUNT($M6045:$N6045)=0,"",IF(AND(IF($N6045&lt;&gt;"",$N6045,$M6045)&lt;=0,$O6045&lt;&gt;"可"),"警告",""))</f>
        <v/>
      </c>
      <c r="S6045" s="4">
        <f>IF(COUNT($M6045:$N6045)=0,0,IF(IF($N6045&lt;&gt;"",$N6045,$M6045)&gt;=スコアリング基準!$B$20,スコアリング基準!$C$20,IF(IF($N6045&lt;&gt;"",$N6045,$M6045)&gt;=スコアリング基準!$B$21,スコアリング基準!$C$21,IF(IF($N6045&lt;&gt;"",$N6045,$M6045)&gt;0,スコアリング基準!$C$22,0))))</f>
        <v/>
      </c>
      <c r="T6045" s="4">
        <f>IF($O6045="可",スコアリング基準!$C$23,0)</f>
        <v/>
      </c>
      <c r="U6045" s="4">
        <f>IF(OR(COUNT($K6045:$L6045)&lt;2,$K6045=0),0,IF(ABS($L6045)/$K6045&lt;=スコアリング基準!$B$24,スコアリング基準!$C$24,IF(ABS($L6045)/$K6045&lt;=スコアリング基準!$B$25,スコアリング基準!$C$25,IF(ABS($L6045)/$K6045&lt;=スコアリング基準!$B$26,スコアリング基準!$C$26,0))))</f>
        <v/>
      </c>
      <c r="V6045" s="4">
        <f>IF($P6045="なし",スコアリング基準!$C$27,0)</f>
        <v/>
      </c>
      <c r="W6045" s="4">
        <f>IF($F6045="",0,IF(ISNUMBER($F6045),IF($F6045&lt;=スコアリング基準!$B$28,スコアリング基準!$C$28,スコアリング基準!$C$29),0))</f>
        <v/>
      </c>
      <c r="X6045" s="4">
        <f>IFERROR(VLOOKUP($B6045,スコアリング基準!$A$36:$B$46,2,FALSE),0)</f>
        <v/>
      </c>
      <c r="Y6045" s="4">
        <f>SUM($S6045:$X6045)</f>
        <v/>
      </c>
      <c r="Z6045" s="4">
        <f>IF(COUNT($M6045:$N6045)=0,"データ無",IF($Y6045&gt;=スコアリング基準!$B$30,"S",IF($Y6045&gt;=スコアリング基準!$B$31,"A",IF($Y6045&gt;=スコアリング基準!$B$32,"B","C"))))</f>
        <v/>
      </c>
      <c r="AA6045">
        <f>IFERROR(INDEX(実績DB!$I$3:$I$104,MATCH($B6045&amp;$C6045,実績DB!$J$3:$J$104,0)),"")</f>
        <v/>
      </c>
    </row>
    <row r="6046">
      <c r="A6046" t="n">
        <v>6044</v>
      </c>
      <c r="B6046" t="inlineStr">
        <is>
          <t>沖縄</t>
        </is>
      </c>
      <c r="C6046" t="inlineStr">
        <is>
          <t>新金武変電所</t>
        </is>
      </c>
      <c r="D6046" t="inlineStr">
        <is>
          <t>沖縄県</t>
        </is>
      </c>
      <c r="E6046" t="n">
        <v>66</v>
      </c>
      <c r="F6046" t="n">
        <v>6.6</v>
      </c>
      <c r="G6046" s="3" t="n">
        <v>26.456103</v>
      </c>
      <c r="H6046" s="3" t="n">
        <v>127.921209</v>
      </c>
      <c r="I6046" t="inlineStr">
        <is>
          <t>Google Places(名称一致)</t>
        </is>
      </c>
      <c r="J6046" t="n">
        <v>18</v>
      </c>
      <c r="K6046" t="n">
        <v>18</v>
      </c>
      <c r="L6046" t="n">
        <v>-9</v>
      </c>
      <c r="M6046" t="n">
        <v>9</v>
      </c>
      <c r="P6046" t="inlineStr">
        <is>
          <t>なし</t>
        </is>
      </c>
      <c r="R6046" s="4">
        <f>IF(COUNT($M6046:$N6046)=0,"",IF(AND(IF($N6046&lt;&gt;"",$N6046,$M6046)&lt;=0,$O6046&lt;&gt;"可"),"警告",""))</f>
        <v/>
      </c>
      <c r="S6046" s="4">
        <f>IF(COUNT($M6046:$N6046)=0,0,IF(IF($N6046&lt;&gt;"",$N6046,$M6046)&gt;=スコアリング基準!$B$20,スコアリング基準!$C$20,IF(IF($N6046&lt;&gt;"",$N6046,$M6046)&gt;=スコアリング基準!$B$21,スコアリング基準!$C$21,IF(IF($N6046&lt;&gt;"",$N6046,$M6046)&gt;0,スコアリング基準!$C$22,0))))</f>
        <v/>
      </c>
      <c r="T6046" s="4">
        <f>IF($O6046="可",スコアリング基準!$C$23,0)</f>
        <v/>
      </c>
      <c r="U6046" s="4">
        <f>IF(OR(COUNT($K6046:$L6046)&lt;2,$K6046=0),0,IF(ABS($L6046)/$K6046&lt;=スコアリング基準!$B$24,スコアリング基準!$C$24,IF(ABS($L6046)/$K6046&lt;=スコアリング基準!$B$25,スコアリング基準!$C$25,IF(ABS($L6046)/$K6046&lt;=スコアリング基準!$B$26,スコアリング基準!$C$26,0))))</f>
        <v/>
      </c>
      <c r="V6046" s="4">
        <f>IF($P6046="なし",スコアリング基準!$C$27,0)</f>
        <v/>
      </c>
      <c r="W6046" s="4">
        <f>IF($F6046="",0,IF(ISNUMBER($F6046),IF($F6046&lt;=スコアリング基準!$B$28,スコアリング基準!$C$28,スコアリング基準!$C$29),0))</f>
        <v/>
      </c>
      <c r="X6046" s="4">
        <f>IFERROR(VLOOKUP($B6046,スコアリング基準!$A$36:$B$46,2,FALSE),0)</f>
        <v/>
      </c>
      <c r="Y6046" s="4">
        <f>SUM($S6046:$X6046)</f>
        <v/>
      </c>
      <c r="Z6046" s="4">
        <f>IF(COUNT($M6046:$N6046)=0,"データ無",IF($Y6046&gt;=スコアリング基準!$B$30,"S",IF($Y6046&gt;=スコアリング基準!$B$31,"A",IF($Y6046&gt;=スコアリング基準!$B$32,"B","C"))))</f>
        <v/>
      </c>
      <c r="AA6046">
        <f>IFERROR(INDEX(実績DB!$I$3:$I$104,MATCH($B6046&amp;$C6046,実績DB!$J$3:$J$104,0)),"")</f>
        <v/>
      </c>
    </row>
    <row r="6047">
      <c r="A6047" t="n">
        <v>6045</v>
      </c>
      <c r="B6047" t="inlineStr">
        <is>
          <t>沖縄</t>
        </is>
      </c>
      <c r="C6047" t="inlineStr">
        <is>
          <t>普天間変電所</t>
        </is>
      </c>
      <c r="D6047" t="inlineStr">
        <is>
          <t>沖縄県</t>
        </is>
      </c>
      <c r="E6047" t="n">
        <v>66</v>
      </c>
      <c r="F6047" t="n">
        <v>6.6</v>
      </c>
      <c r="G6047" s="3" t="n">
        <v>26.277085</v>
      </c>
      <c r="H6047" s="3" t="n">
        <v>127.748531</v>
      </c>
      <c r="I6047" t="inlineStr">
        <is>
          <t>Google Places(名称一致)</t>
        </is>
      </c>
      <c r="J6047" t="n">
        <v>19</v>
      </c>
      <c r="K6047" t="n">
        <v>19</v>
      </c>
      <c r="L6047" t="n">
        <v>0</v>
      </c>
      <c r="M6047" t="n">
        <v>19</v>
      </c>
      <c r="P6047" t="inlineStr">
        <is>
          <t>なし</t>
        </is>
      </c>
      <c r="R6047" s="4">
        <f>IF(COUNT($M6047:$N6047)=0,"",IF(AND(IF($N6047&lt;&gt;"",$N6047,$M6047)&lt;=0,$O6047&lt;&gt;"可"),"警告",""))</f>
        <v/>
      </c>
      <c r="S6047" s="4">
        <f>IF(COUNT($M6047:$N6047)=0,0,IF(IF($N6047&lt;&gt;"",$N6047,$M6047)&gt;=スコアリング基準!$B$20,スコアリング基準!$C$20,IF(IF($N6047&lt;&gt;"",$N6047,$M6047)&gt;=スコアリング基準!$B$21,スコアリング基準!$C$21,IF(IF($N6047&lt;&gt;"",$N6047,$M6047)&gt;0,スコアリング基準!$C$22,0))))</f>
        <v/>
      </c>
      <c r="T6047" s="4">
        <f>IF($O6047="可",スコアリング基準!$C$23,0)</f>
        <v/>
      </c>
      <c r="U6047" s="4">
        <f>IF(OR(COUNT($K6047:$L6047)&lt;2,$K6047=0),0,IF(ABS($L6047)/$K6047&lt;=スコアリング基準!$B$24,スコアリング基準!$C$24,IF(ABS($L6047)/$K6047&lt;=スコアリング基準!$B$25,スコアリング基準!$C$25,IF(ABS($L6047)/$K6047&lt;=スコアリング基準!$B$26,スコアリング基準!$C$26,0))))</f>
        <v/>
      </c>
      <c r="V6047" s="4">
        <f>IF($P6047="なし",スコアリング基準!$C$27,0)</f>
        <v/>
      </c>
      <c r="W6047" s="4">
        <f>IF($F6047="",0,IF(ISNUMBER($F6047),IF($F6047&lt;=スコアリング基準!$B$28,スコアリング基準!$C$28,スコアリング基準!$C$29),0))</f>
        <v/>
      </c>
      <c r="X6047" s="4">
        <f>IFERROR(VLOOKUP($B6047,スコアリング基準!$A$36:$B$46,2,FALSE),0)</f>
        <v/>
      </c>
      <c r="Y6047" s="4">
        <f>SUM($S6047:$X6047)</f>
        <v/>
      </c>
      <c r="Z6047" s="4">
        <f>IF(COUNT($M6047:$N6047)=0,"データ無",IF($Y6047&gt;=スコアリング基準!$B$30,"S",IF($Y6047&gt;=スコアリング基準!$B$31,"A",IF($Y6047&gt;=スコアリング基準!$B$32,"B","C"))))</f>
        <v/>
      </c>
      <c r="AA6047">
        <f>IFERROR(INDEX(実績DB!$I$3:$I$104,MATCH($B6047&amp;$C6047,実績DB!$J$3:$J$104,0)),"")</f>
        <v/>
      </c>
    </row>
    <row r="6048">
      <c r="A6048" t="n">
        <v>6046</v>
      </c>
      <c r="B6048" t="inlineStr">
        <is>
          <t>沖縄</t>
        </is>
      </c>
      <c r="C6048" t="inlineStr">
        <is>
          <t>本部変電所</t>
        </is>
      </c>
      <c r="D6048" t="inlineStr">
        <is>
          <t>沖縄県</t>
        </is>
      </c>
      <c r="E6048" t="n">
        <v>66</v>
      </c>
      <c r="F6048" t="n">
        <v>6.6</v>
      </c>
      <c r="G6048" s="3" t="n">
        <v>26.657201</v>
      </c>
      <c r="H6048" s="3" t="n">
        <v>127.906535</v>
      </c>
      <c r="I6048" t="inlineStr">
        <is>
          <t>Google Places(名称一致)</t>
        </is>
      </c>
      <c r="J6048" t="n">
        <v>28</v>
      </c>
      <c r="K6048" t="n">
        <v>28</v>
      </c>
      <c r="L6048" t="n">
        <v>-17</v>
      </c>
      <c r="M6048" t="n">
        <v>11</v>
      </c>
      <c r="O6048" t="inlineStr">
        <is>
          <t>不可 #3</t>
        </is>
      </c>
      <c r="P6048" t="inlineStr">
        <is>
          <t>なし</t>
        </is>
      </c>
      <c r="R6048" s="4">
        <f>IF(COUNT($M6048:$N6048)=0,"",IF(AND(IF($N6048&lt;&gt;"",$N6048,$M6048)&lt;=0,$O6048&lt;&gt;"可"),"警告",""))</f>
        <v/>
      </c>
      <c r="S6048" s="4">
        <f>IF(COUNT($M6048:$N6048)=0,0,IF(IF($N6048&lt;&gt;"",$N6048,$M6048)&gt;=スコアリング基準!$B$20,スコアリング基準!$C$20,IF(IF($N6048&lt;&gt;"",$N6048,$M6048)&gt;=スコアリング基準!$B$21,スコアリング基準!$C$21,IF(IF($N6048&lt;&gt;"",$N6048,$M6048)&gt;0,スコアリング基準!$C$22,0))))</f>
        <v/>
      </c>
      <c r="T6048" s="4">
        <f>IF($O6048="可",スコアリング基準!$C$23,0)</f>
        <v/>
      </c>
      <c r="U6048" s="4">
        <f>IF(OR(COUNT($K6048:$L6048)&lt;2,$K6048=0),0,IF(ABS($L6048)/$K6048&lt;=スコアリング基準!$B$24,スコアリング基準!$C$24,IF(ABS($L6048)/$K6048&lt;=スコアリング基準!$B$25,スコアリング基準!$C$25,IF(ABS($L6048)/$K6048&lt;=スコアリング基準!$B$26,スコアリング基準!$C$26,0))))</f>
        <v/>
      </c>
      <c r="V6048" s="4">
        <f>IF($P6048="なし",スコアリング基準!$C$27,0)</f>
        <v/>
      </c>
      <c r="W6048" s="4">
        <f>IF($F6048="",0,IF(ISNUMBER($F6048),IF($F6048&lt;=スコアリング基準!$B$28,スコアリング基準!$C$28,スコアリング基準!$C$29),0))</f>
        <v/>
      </c>
      <c r="X6048" s="4">
        <f>IFERROR(VLOOKUP($B6048,スコアリング基準!$A$36:$B$46,2,FALSE),0)</f>
        <v/>
      </c>
      <c r="Y6048" s="4">
        <f>SUM($S6048:$X6048)</f>
        <v/>
      </c>
      <c r="Z6048" s="4">
        <f>IF(COUNT($M6048:$N6048)=0,"データ無",IF($Y6048&gt;=スコアリング基準!$B$30,"S",IF($Y6048&gt;=スコアリング基準!$B$31,"A",IF($Y6048&gt;=スコアリング基準!$B$32,"B","C"))))</f>
        <v/>
      </c>
      <c r="AA6048">
        <f>IFERROR(INDEX(実績DB!$I$3:$I$104,MATCH($B6048&amp;$C6048,実績DB!$J$3:$J$104,0)),"")</f>
        <v/>
      </c>
    </row>
    <row r="6049">
      <c r="A6049" t="n">
        <v>6047</v>
      </c>
      <c r="B6049" t="inlineStr">
        <is>
          <t>沖縄</t>
        </is>
      </c>
      <c r="C6049" t="inlineStr">
        <is>
          <t>東町変電所</t>
        </is>
      </c>
      <c r="D6049" t="inlineStr">
        <is>
          <t>沖縄県</t>
        </is>
      </c>
      <c r="E6049" t="n">
        <v>66</v>
      </c>
      <c r="F6049" t="n">
        <v>6.6</v>
      </c>
      <c r="G6049" s="3" t="n">
        <v>26.211306</v>
      </c>
      <c r="H6049" s="3" t="n">
        <v>127.673887</v>
      </c>
      <c r="I6049" t="inlineStr">
        <is>
          <t>Google Places(名称一致)</t>
        </is>
      </c>
      <c r="J6049" t="n">
        <v>56</v>
      </c>
      <c r="K6049" t="n">
        <v>56</v>
      </c>
      <c r="L6049" t="n">
        <v>-28</v>
      </c>
      <c r="M6049" t="n">
        <v>28</v>
      </c>
      <c r="P6049" t="inlineStr">
        <is>
          <t>なし</t>
        </is>
      </c>
      <c r="R6049" s="4">
        <f>IF(COUNT($M6049:$N6049)=0,"",IF(AND(IF($N6049&lt;&gt;"",$N6049,$M6049)&lt;=0,$O6049&lt;&gt;"可"),"警告",""))</f>
        <v/>
      </c>
      <c r="S6049" s="4">
        <f>IF(COUNT($M6049:$N6049)=0,0,IF(IF($N6049&lt;&gt;"",$N6049,$M6049)&gt;=スコアリング基準!$B$20,スコアリング基準!$C$20,IF(IF($N6049&lt;&gt;"",$N6049,$M6049)&gt;=スコアリング基準!$B$21,スコアリング基準!$C$21,IF(IF($N6049&lt;&gt;"",$N6049,$M6049)&gt;0,スコアリング基準!$C$22,0))))</f>
        <v/>
      </c>
      <c r="T6049" s="4">
        <f>IF($O6049="可",スコアリング基準!$C$23,0)</f>
        <v/>
      </c>
      <c r="U6049" s="4">
        <f>IF(OR(COUNT($K6049:$L6049)&lt;2,$K6049=0),0,IF(ABS($L6049)/$K6049&lt;=スコアリング基準!$B$24,スコアリング基準!$C$24,IF(ABS($L6049)/$K6049&lt;=スコアリング基準!$B$25,スコアリング基準!$C$25,IF(ABS($L6049)/$K6049&lt;=スコアリング基準!$B$26,スコアリング基準!$C$26,0))))</f>
        <v/>
      </c>
      <c r="V6049" s="4">
        <f>IF($P6049="なし",スコアリング基準!$C$27,0)</f>
        <v/>
      </c>
      <c r="W6049" s="4">
        <f>IF($F6049="",0,IF(ISNUMBER($F6049),IF($F6049&lt;=スコアリング基準!$B$28,スコアリング基準!$C$28,スコアリング基準!$C$29),0))</f>
        <v/>
      </c>
      <c r="X6049" s="4">
        <f>IFERROR(VLOOKUP($B6049,スコアリング基準!$A$36:$B$46,2,FALSE),0)</f>
        <v/>
      </c>
      <c r="Y6049" s="4">
        <f>SUM($S6049:$X6049)</f>
        <v/>
      </c>
      <c r="Z6049" s="4">
        <f>IF(COUNT($M6049:$N6049)=0,"データ無",IF($Y6049&gt;=スコアリング基準!$B$30,"S",IF($Y6049&gt;=スコアリング基準!$B$31,"A",IF($Y6049&gt;=スコアリング基準!$B$32,"B","C"))))</f>
        <v/>
      </c>
      <c r="AA6049">
        <f>IFERROR(INDEX(実績DB!$I$3:$I$104,MATCH($B6049&amp;$C6049,実績DB!$J$3:$J$104,0)),"")</f>
        <v/>
      </c>
    </row>
    <row r="6050">
      <c r="A6050" t="n">
        <v>6048</v>
      </c>
      <c r="B6050" t="inlineStr">
        <is>
          <t>沖縄</t>
        </is>
      </c>
      <c r="C6050" t="inlineStr">
        <is>
          <t>松尾変電所</t>
        </is>
      </c>
      <c r="D6050" t="inlineStr">
        <is>
          <t>沖縄県</t>
        </is>
      </c>
      <c r="E6050" t="n">
        <v>66</v>
      </c>
      <c r="F6050" t="n">
        <v>6.6</v>
      </c>
      <c r="G6050" s="3" t="n">
        <v>26.212579</v>
      </c>
      <c r="H6050" s="3" t="n">
        <v>127.685268</v>
      </c>
      <c r="I6050" t="inlineStr">
        <is>
          <t>Google Places(名称一致)</t>
        </is>
      </c>
      <c r="J6050" t="n">
        <v>56</v>
      </c>
      <c r="K6050" t="n">
        <v>56</v>
      </c>
      <c r="L6050" t="n">
        <v>-28</v>
      </c>
      <c r="M6050" t="n">
        <v>28</v>
      </c>
      <c r="P6050" t="inlineStr">
        <is>
          <t>なし</t>
        </is>
      </c>
      <c r="R6050" s="4">
        <f>IF(COUNT($M6050:$N6050)=0,"",IF(AND(IF($N6050&lt;&gt;"",$N6050,$M6050)&lt;=0,$O6050&lt;&gt;"可"),"警告",""))</f>
        <v/>
      </c>
      <c r="S6050" s="4">
        <f>IF(COUNT($M6050:$N6050)=0,0,IF(IF($N6050&lt;&gt;"",$N6050,$M6050)&gt;=スコアリング基準!$B$20,スコアリング基準!$C$20,IF(IF($N6050&lt;&gt;"",$N6050,$M6050)&gt;=スコアリング基準!$B$21,スコアリング基準!$C$21,IF(IF($N6050&lt;&gt;"",$N6050,$M6050)&gt;0,スコアリング基準!$C$22,0))))</f>
        <v/>
      </c>
      <c r="T6050" s="4">
        <f>IF($O6050="可",スコアリング基準!$C$23,0)</f>
        <v/>
      </c>
      <c r="U6050" s="4">
        <f>IF(OR(COUNT($K6050:$L6050)&lt;2,$K6050=0),0,IF(ABS($L6050)/$K6050&lt;=スコアリング基準!$B$24,スコアリング基準!$C$24,IF(ABS($L6050)/$K6050&lt;=スコアリング基準!$B$25,スコアリング基準!$C$25,IF(ABS($L6050)/$K6050&lt;=スコアリング基準!$B$26,スコアリング基準!$C$26,0))))</f>
        <v/>
      </c>
      <c r="V6050" s="4">
        <f>IF($P6050="なし",スコアリング基準!$C$27,0)</f>
        <v/>
      </c>
      <c r="W6050" s="4">
        <f>IF($F6050="",0,IF(ISNUMBER($F6050),IF($F6050&lt;=スコアリング基準!$B$28,スコアリング基準!$C$28,スコアリング基準!$C$29),0))</f>
        <v/>
      </c>
      <c r="X6050" s="4">
        <f>IFERROR(VLOOKUP($B6050,スコアリング基準!$A$36:$B$46,2,FALSE),0)</f>
        <v/>
      </c>
      <c r="Y6050" s="4">
        <f>SUM($S6050:$X6050)</f>
        <v/>
      </c>
      <c r="Z6050" s="4">
        <f>IF(COUNT($M6050:$N6050)=0,"データ無",IF($Y6050&gt;=スコアリング基準!$B$30,"S",IF($Y6050&gt;=スコアリング基準!$B$31,"A",IF($Y6050&gt;=スコアリング基準!$B$32,"B","C"))))</f>
        <v/>
      </c>
      <c r="AA6050">
        <f>IFERROR(INDEX(実績DB!$I$3:$I$104,MATCH($B6050&amp;$C6050,実績DB!$J$3:$J$104,0)),"")</f>
        <v/>
      </c>
    </row>
    <row r="6051">
      <c r="A6051" t="n">
        <v>6049</v>
      </c>
      <c r="B6051" t="inlineStr">
        <is>
          <t>沖縄</t>
        </is>
      </c>
      <c r="C6051" t="inlineStr">
        <is>
          <t>桑江変電所</t>
        </is>
      </c>
      <c r="D6051" t="inlineStr">
        <is>
          <t>沖縄県</t>
        </is>
      </c>
      <c r="E6051" t="n">
        <v>66</v>
      </c>
      <c r="F6051" t="n">
        <v>6.6</v>
      </c>
      <c r="G6051" s="3" t="n">
        <v>26.310336</v>
      </c>
      <c r="H6051" s="3" t="n">
        <v>127.768797</v>
      </c>
      <c r="I6051" t="inlineStr">
        <is>
          <t>Google Places(名称一致)</t>
        </is>
      </c>
      <c r="J6051" t="n">
        <v>17</v>
      </c>
      <c r="K6051" t="n">
        <v>17</v>
      </c>
      <c r="L6051" t="n">
        <v>0</v>
      </c>
      <c r="M6051" t="n">
        <v>17</v>
      </c>
      <c r="P6051" t="inlineStr">
        <is>
          <t>なし</t>
        </is>
      </c>
      <c r="R6051" s="4">
        <f>IF(COUNT($M6051:$N6051)=0,"",IF(AND(IF($N6051&lt;&gt;"",$N6051,$M6051)&lt;=0,$O6051&lt;&gt;"可"),"警告",""))</f>
        <v/>
      </c>
      <c r="S6051" s="4">
        <f>IF(COUNT($M6051:$N6051)=0,0,IF(IF($N6051&lt;&gt;"",$N6051,$M6051)&gt;=スコアリング基準!$B$20,スコアリング基準!$C$20,IF(IF($N6051&lt;&gt;"",$N6051,$M6051)&gt;=スコアリング基準!$B$21,スコアリング基準!$C$21,IF(IF($N6051&lt;&gt;"",$N6051,$M6051)&gt;0,スコアリング基準!$C$22,0))))</f>
        <v/>
      </c>
      <c r="T6051" s="4">
        <f>IF($O6051="可",スコアリング基準!$C$23,0)</f>
        <v/>
      </c>
      <c r="U6051" s="4">
        <f>IF(OR(COUNT($K6051:$L6051)&lt;2,$K6051=0),0,IF(ABS($L6051)/$K6051&lt;=スコアリング基準!$B$24,スコアリング基準!$C$24,IF(ABS($L6051)/$K6051&lt;=スコアリング基準!$B$25,スコアリング基準!$C$25,IF(ABS($L6051)/$K6051&lt;=スコアリング基準!$B$26,スコアリング基準!$C$26,0))))</f>
        <v/>
      </c>
      <c r="V6051" s="4">
        <f>IF($P6051="なし",スコアリング基準!$C$27,0)</f>
        <v/>
      </c>
      <c r="W6051" s="4">
        <f>IF($F6051="",0,IF(ISNUMBER($F6051),IF($F6051&lt;=スコアリング基準!$B$28,スコアリング基準!$C$28,スコアリング基準!$C$29),0))</f>
        <v/>
      </c>
      <c r="X6051" s="4">
        <f>IFERROR(VLOOKUP($B6051,スコアリング基準!$A$36:$B$46,2,FALSE),0)</f>
        <v/>
      </c>
      <c r="Y6051" s="4">
        <f>SUM($S6051:$X6051)</f>
        <v/>
      </c>
      <c r="Z6051" s="4">
        <f>IF(COUNT($M6051:$N6051)=0,"データ無",IF($Y6051&gt;=スコアリング基準!$B$30,"S",IF($Y6051&gt;=スコアリング基準!$B$31,"A",IF($Y6051&gt;=スコアリング基準!$B$32,"B","C"))))</f>
        <v/>
      </c>
      <c r="AA6051">
        <f>IFERROR(INDEX(実績DB!$I$3:$I$104,MATCH($B6051&amp;$C6051,実績DB!$J$3:$J$104,0)),"")</f>
        <v/>
      </c>
    </row>
    <row r="6052">
      <c r="A6052" t="n">
        <v>6050</v>
      </c>
      <c r="B6052" t="inlineStr">
        <is>
          <t>沖縄</t>
        </is>
      </c>
      <c r="C6052" t="inlineStr">
        <is>
          <t>浦添変電所</t>
        </is>
      </c>
      <c r="D6052" t="inlineStr">
        <is>
          <t>沖縄県</t>
        </is>
      </c>
      <c r="E6052" t="n">
        <v>66</v>
      </c>
      <c r="F6052" t="n">
        <v>6.6</v>
      </c>
      <c r="G6052" s="3" t="n"/>
      <c r="H6052" s="3" t="n"/>
      <c r="I6052" t="inlineStr">
        <is>
          <t>未取得</t>
        </is>
      </c>
      <c r="J6052" t="n">
        <v>56</v>
      </c>
      <c r="K6052" t="n">
        <v>56</v>
      </c>
      <c r="L6052" t="n">
        <v>-28</v>
      </c>
      <c r="M6052" t="n">
        <v>28</v>
      </c>
      <c r="O6052" t="inlineStr">
        <is>
          <t>不可 #3</t>
        </is>
      </c>
      <c r="P6052" t="inlineStr">
        <is>
          <t>なし</t>
        </is>
      </c>
      <c r="R6052" s="4">
        <f>IF(COUNT($M6052:$N6052)=0,"",IF(AND(IF($N6052&lt;&gt;"",$N6052,$M6052)&lt;=0,$O6052&lt;&gt;"可"),"警告",""))</f>
        <v/>
      </c>
      <c r="S6052" s="4">
        <f>IF(COUNT($M6052:$N6052)=0,0,IF(IF($N6052&lt;&gt;"",$N6052,$M6052)&gt;=スコアリング基準!$B$20,スコアリング基準!$C$20,IF(IF($N6052&lt;&gt;"",$N6052,$M6052)&gt;=スコアリング基準!$B$21,スコアリング基準!$C$21,IF(IF($N6052&lt;&gt;"",$N6052,$M6052)&gt;0,スコアリング基準!$C$22,0))))</f>
        <v/>
      </c>
      <c r="T6052" s="4">
        <f>IF($O6052="可",スコアリング基準!$C$23,0)</f>
        <v/>
      </c>
      <c r="U6052" s="4">
        <f>IF(OR(COUNT($K6052:$L6052)&lt;2,$K6052=0),0,IF(ABS($L6052)/$K6052&lt;=スコアリング基準!$B$24,スコアリング基準!$C$24,IF(ABS($L6052)/$K6052&lt;=スコアリング基準!$B$25,スコアリング基準!$C$25,IF(ABS($L6052)/$K6052&lt;=スコアリング基準!$B$26,スコアリング基準!$C$26,0))))</f>
        <v/>
      </c>
      <c r="V6052" s="4">
        <f>IF($P6052="なし",スコアリング基準!$C$27,0)</f>
        <v/>
      </c>
      <c r="W6052" s="4">
        <f>IF($F6052="",0,IF(ISNUMBER($F6052),IF($F6052&lt;=スコアリング基準!$B$28,スコアリング基準!$C$28,スコアリング基準!$C$29),0))</f>
        <v/>
      </c>
      <c r="X6052" s="4">
        <f>IFERROR(VLOOKUP($B6052,スコアリング基準!$A$36:$B$46,2,FALSE),0)</f>
        <v/>
      </c>
      <c r="Y6052" s="4">
        <f>SUM($S6052:$X6052)</f>
        <v/>
      </c>
      <c r="Z6052" s="4">
        <f>IF(COUNT($M6052:$N6052)=0,"データ無",IF($Y6052&gt;=スコアリング基準!$B$30,"S",IF($Y6052&gt;=スコアリング基準!$B$31,"A",IF($Y6052&gt;=スコアリング基準!$B$32,"B","C"))))</f>
        <v/>
      </c>
      <c r="AA6052">
        <f>IFERROR(INDEX(実績DB!$I$3:$I$104,MATCH($B6052&amp;$C6052,実績DB!$J$3:$J$104,0)),"")</f>
        <v/>
      </c>
    </row>
    <row r="6053">
      <c r="A6053" t="n">
        <v>6051</v>
      </c>
      <c r="B6053" t="inlineStr">
        <is>
          <t>沖縄</t>
        </is>
      </c>
      <c r="C6053" t="inlineStr">
        <is>
          <t>牧志変電所</t>
        </is>
      </c>
      <c r="D6053" t="inlineStr">
        <is>
          <t>沖縄県</t>
        </is>
      </c>
      <c r="E6053" t="n">
        <v>66</v>
      </c>
      <c r="F6053" t="n">
        <v>6.6</v>
      </c>
      <c r="G6053" s="3" t="n">
        <v>26.214965</v>
      </c>
      <c r="H6053" s="3" t="n">
        <v>127.693582</v>
      </c>
      <c r="I6053" t="inlineStr">
        <is>
          <t>Google Places(名称一致)</t>
        </is>
      </c>
      <c r="J6053" t="n">
        <v>56</v>
      </c>
      <c r="K6053" t="n">
        <v>56</v>
      </c>
      <c r="L6053" t="n">
        <v>-28</v>
      </c>
      <c r="M6053" t="n">
        <v>28</v>
      </c>
      <c r="O6053" t="inlineStr">
        <is>
          <t>不可 #3</t>
        </is>
      </c>
      <c r="P6053" t="inlineStr">
        <is>
          <t>なし</t>
        </is>
      </c>
      <c r="R6053" s="4">
        <f>IF(COUNT($M6053:$N6053)=0,"",IF(AND(IF($N6053&lt;&gt;"",$N6053,$M6053)&lt;=0,$O6053&lt;&gt;"可"),"警告",""))</f>
        <v/>
      </c>
      <c r="S6053" s="4">
        <f>IF(COUNT($M6053:$N6053)=0,0,IF(IF($N6053&lt;&gt;"",$N6053,$M6053)&gt;=スコアリング基準!$B$20,スコアリング基準!$C$20,IF(IF($N6053&lt;&gt;"",$N6053,$M6053)&gt;=スコアリング基準!$B$21,スコアリング基準!$C$21,IF(IF($N6053&lt;&gt;"",$N6053,$M6053)&gt;0,スコアリング基準!$C$22,0))))</f>
        <v/>
      </c>
      <c r="T6053" s="4">
        <f>IF($O6053="可",スコアリング基準!$C$23,0)</f>
        <v/>
      </c>
      <c r="U6053" s="4">
        <f>IF(OR(COUNT($K6053:$L6053)&lt;2,$K6053=0),0,IF(ABS($L6053)/$K6053&lt;=スコアリング基準!$B$24,スコアリング基準!$C$24,IF(ABS($L6053)/$K6053&lt;=スコアリング基準!$B$25,スコアリング基準!$C$25,IF(ABS($L6053)/$K6053&lt;=スコアリング基準!$B$26,スコアリング基準!$C$26,0))))</f>
        <v/>
      </c>
      <c r="V6053" s="4">
        <f>IF($P6053="なし",スコアリング基準!$C$27,0)</f>
        <v/>
      </c>
      <c r="W6053" s="4">
        <f>IF($F6053="",0,IF(ISNUMBER($F6053),IF($F6053&lt;=スコアリング基準!$B$28,スコアリング基準!$C$28,スコアリング基準!$C$29),0))</f>
        <v/>
      </c>
      <c r="X6053" s="4">
        <f>IFERROR(VLOOKUP($B6053,スコアリング基準!$A$36:$B$46,2,FALSE),0)</f>
        <v/>
      </c>
      <c r="Y6053" s="4">
        <f>SUM($S6053:$X6053)</f>
        <v/>
      </c>
      <c r="Z6053" s="4">
        <f>IF(COUNT($M6053:$N6053)=0,"データ無",IF($Y6053&gt;=スコアリング基準!$B$30,"S",IF($Y6053&gt;=スコアリング基準!$B$31,"A",IF($Y6053&gt;=スコアリング基準!$B$32,"B","C"))))</f>
        <v/>
      </c>
      <c r="AA6053">
        <f>IFERROR(INDEX(実績DB!$I$3:$I$104,MATCH($B6053&amp;$C6053,実績DB!$J$3:$J$104,0)),"")</f>
        <v/>
      </c>
    </row>
    <row r="6054">
      <c r="A6054" t="n">
        <v>6052</v>
      </c>
      <c r="B6054" t="inlineStr">
        <is>
          <t>沖縄</t>
        </is>
      </c>
      <c r="C6054" t="inlineStr">
        <is>
          <t>瑞慶覧変電所</t>
        </is>
      </c>
      <c r="D6054" t="inlineStr">
        <is>
          <t>沖縄県</t>
        </is>
      </c>
      <c r="E6054" t="n">
        <v>66</v>
      </c>
      <c r="F6054" t="n">
        <v>6.6</v>
      </c>
      <c r="G6054" s="3" t="n">
        <v>26.306987</v>
      </c>
      <c r="H6054" s="3" t="n">
        <v>127.782076</v>
      </c>
      <c r="I6054" t="inlineStr">
        <is>
          <t>Google Places(名称一致)</t>
        </is>
      </c>
      <c r="J6054" t="n">
        <v>19</v>
      </c>
      <c r="K6054" t="n">
        <v>19</v>
      </c>
      <c r="L6054" t="n">
        <v>0</v>
      </c>
      <c r="M6054" t="n">
        <v>19</v>
      </c>
      <c r="P6054" t="inlineStr">
        <is>
          <t>なし</t>
        </is>
      </c>
      <c r="R6054" s="4">
        <f>IF(COUNT($M6054:$N6054)=0,"",IF(AND(IF($N6054&lt;&gt;"",$N6054,$M6054)&lt;=0,$O6054&lt;&gt;"可"),"警告",""))</f>
        <v/>
      </c>
      <c r="S6054" s="4">
        <f>IF(COUNT($M6054:$N6054)=0,0,IF(IF($N6054&lt;&gt;"",$N6054,$M6054)&gt;=スコアリング基準!$B$20,スコアリング基準!$C$20,IF(IF($N6054&lt;&gt;"",$N6054,$M6054)&gt;=スコアリング基準!$B$21,スコアリング基準!$C$21,IF(IF($N6054&lt;&gt;"",$N6054,$M6054)&gt;0,スコアリング基準!$C$22,0))))</f>
        <v/>
      </c>
      <c r="T6054" s="4">
        <f>IF($O6054="可",スコアリング基準!$C$23,0)</f>
        <v/>
      </c>
      <c r="U6054" s="4">
        <f>IF(OR(COUNT($K6054:$L6054)&lt;2,$K6054=0),0,IF(ABS($L6054)/$K6054&lt;=スコアリング基準!$B$24,スコアリング基準!$C$24,IF(ABS($L6054)/$K6054&lt;=スコアリング基準!$B$25,スコアリング基準!$C$25,IF(ABS($L6054)/$K6054&lt;=スコアリング基準!$B$26,スコアリング基準!$C$26,0))))</f>
        <v/>
      </c>
      <c r="V6054" s="4">
        <f>IF($P6054="なし",スコアリング基準!$C$27,0)</f>
        <v/>
      </c>
      <c r="W6054" s="4">
        <f>IF($F6054="",0,IF(ISNUMBER($F6054),IF($F6054&lt;=スコアリング基準!$B$28,スコアリング基準!$C$28,スコアリング基準!$C$29),0))</f>
        <v/>
      </c>
      <c r="X6054" s="4">
        <f>IFERROR(VLOOKUP($B6054,スコアリング基準!$A$36:$B$46,2,FALSE),0)</f>
        <v/>
      </c>
      <c r="Y6054" s="4">
        <f>SUM($S6054:$X6054)</f>
        <v/>
      </c>
      <c r="Z6054" s="4">
        <f>IF(COUNT($M6054:$N6054)=0,"データ無",IF($Y6054&gt;=スコアリング基準!$B$30,"S",IF($Y6054&gt;=スコアリング基準!$B$31,"A",IF($Y6054&gt;=スコアリング基準!$B$32,"B","C"))))</f>
        <v/>
      </c>
      <c r="AA6054">
        <f>IFERROR(INDEX(実績DB!$I$3:$I$104,MATCH($B6054&amp;$C6054,実績DB!$J$3:$J$104,0)),"")</f>
        <v/>
      </c>
    </row>
    <row r="6055">
      <c r="A6055" t="n">
        <v>6053</v>
      </c>
      <c r="B6055" t="inlineStr">
        <is>
          <t>沖縄</t>
        </is>
      </c>
      <c r="C6055" t="inlineStr">
        <is>
          <t>真壁変電所</t>
        </is>
      </c>
      <c r="D6055" t="inlineStr">
        <is>
          <t>沖縄県</t>
        </is>
      </c>
      <c r="E6055" t="n">
        <v>66</v>
      </c>
      <c r="F6055" t="n">
        <v>6.6</v>
      </c>
      <c r="G6055" s="3" t="n">
        <v>26.108649</v>
      </c>
      <c r="H6055" s="3" t="n">
        <v>127.694237</v>
      </c>
      <c r="I6055" t="inlineStr">
        <is>
          <t>Google Places(名称一致)</t>
        </is>
      </c>
      <c r="J6055" t="n">
        <v>19</v>
      </c>
      <c r="K6055" t="n">
        <v>19</v>
      </c>
      <c r="L6055" t="n">
        <v>-8</v>
      </c>
      <c r="M6055" t="n">
        <v>11</v>
      </c>
      <c r="O6055" t="inlineStr">
        <is>
          <t>不可 #3</t>
        </is>
      </c>
      <c r="P6055" t="inlineStr">
        <is>
          <t>なし</t>
        </is>
      </c>
      <c r="R6055" s="4">
        <f>IF(COUNT($M6055:$N6055)=0,"",IF(AND(IF($N6055&lt;&gt;"",$N6055,$M6055)&lt;=0,$O6055&lt;&gt;"可"),"警告",""))</f>
        <v/>
      </c>
      <c r="S6055" s="4">
        <f>IF(COUNT($M6055:$N6055)=0,0,IF(IF($N6055&lt;&gt;"",$N6055,$M6055)&gt;=スコアリング基準!$B$20,スコアリング基準!$C$20,IF(IF($N6055&lt;&gt;"",$N6055,$M6055)&gt;=スコアリング基準!$B$21,スコアリング基準!$C$21,IF(IF($N6055&lt;&gt;"",$N6055,$M6055)&gt;0,スコアリング基準!$C$22,0))))</f>
        <v/>
      </c>
      <c r="T6055" s="4">
        <f>IF($O6055="可",スコアリング基準!$C$23,0)</f>
        <v/>
      </c>
      <c r="U6055" s="4">
        <f>IF(OR(COUNT($K6055:$L6055)&lt;2,$K6055=0),0,IF(ABS($L6055)/$K6055&lt;=スコアリング基準!$B$24,スコアリング基準!$C$24,IF(ABS($L6055)/$K6055&lt;=スコアリング基準!$B$25,スコアリング基準!$C$25,IF(ABS($L6055)/$K6055&lt;=スコアリング基準!$B$26,スコアリング基準!$C$26,0))))</f>
        <v/>
      </c>
      <c r="V6055" s="4">
        <f>IF($P6055="なし",スコアリング基準!$C$27,0)</f>
        <v/>
      </c>
      <c r="W6055" s="4">
        <f>IF($F6055="",0,IF(ISNUMBER($F6055),IF($F6055&lt;=スコアリング基準!$B$28,スコアリング基準!$C$28,スコアリング基準!$C$29),0))</f>
        <v/>
      </c>
      <c r="X6055" s="4">
        <f>IFERROR(VLOOKUP($B6055,スコアリング基準!$A$36:$B$46,2,FALSE),0)</f>
        <v/>
      </c>
      <c r="Y6055" s="4">
        <f>SUM($S6055:$X6055)</f>
        <v/>
      </c>
      <c r="Z6055" s="4">
        <f>IF(COUNT($M6055:$N6055)=0,"データ無",IF($Y6055&gt;=スコアリング基準!$B$30,"S",IF($Y6055&gt;=スコアリング基準!$B$31,"A",IF($Y6055&gt;=スコアリング基準!$B$32,"B","C"))))</f>
        <v/>
      </c>
      <c r="AA6055">
        <f>IFERROR(INDEX(実績DB!$I$3:$I$104,MATCH($B6055&amp;$C6055,実績DB!$J$3:$J$104,0)),"")</f>
        <v/>
      </c>
    </row>
    <row r="6056">
      <c r="A6056" t="n">
        <v>6054</v>
      </c>
      <c r="B6056" t="inlineStr">
        <is>
          <t>沖縄</t>
        </is>
      </c>
      <c r="C6056" t="inlineStr">
        <is>
          <t>真玉橋変電所</t>
        </is>
      </c>
      <c r="D6056" t="inlineStr">
        <is>
          <t>沖縄県</t>
        </is>
      </c>
      <c r="E6056" t="n">
        <v>66</v>
      </c>
      <c r="F6056" t="n">
        <v>6.6</v>
      </c>
      <c r="G6056" s="3" t="n">
        <v>26.19394</v>
      </c>
      <c r="H6056" s="3" t="n">
        <v>127.700795</v>
      </c>
      <c r="I6056" t="inlineStr">
        <is>
          <t>Google Places(名称一致)</t>
        </is>
      </c>
      <c r="J6056" t="n">
        <v>33</v>
      </c>
      <c r="K6056" t="n">
        <v>33</v>
      </c>
      <c r="L6056" t="n">
        <v>-19</v>
      </c>
      <c r="M6056" t="n">
        <v>14</v>
      </c>
      <c r="P6056" t="inlineStr">
        <is>
          <t>なし</t>
        </is>
      </c>
      <c r="R6056" s="4">
        <f>IF(COUNT($M6056:$N6056)=0,"",IF(AND(IF($N6056&lt;&gt;"",$N6056,$M6056)&lt;=0,$O6056&lt;&gt;"可"),"警告",""))</f>
        <v/>
      </c>
      <c r="S6056" s="4">
        <f>IF(COUNT($M6056:$N6056)=0,0,IF(IF($N6056&lt;&gt;"",$N6056,$M6056)&gt;=スコアリング基準!$B$20,スコアリング基準!$C$20,IF(IF($N6056&lt;&gt;"",$N6056,$M6056)&gt;=スコアリング基準!$B$21,スコアリング基準!$C$21,IF(IF($N6056&lt;&gt;"",$N6056,$M6056)&gt;0,スコアリング基準!$C$22,0))))</f>
        <v/>
      </c>
      <c r="T6056" s="4">
        <f>IF($O6056="可",スコアリング基準!$C$23,0)</f>
        <v/>
      </c>
      <c r="U6056" s="4">
        <f>IF(OR(COUNT($K6056:$L6056)&lt;2,$K6056=0),0,IF(ABS($L6056)/$K6056&lt;=スコアリング基準!$B$24,スコアリング基準!$C$24,IF(ABS($L6056)/$K6056&lt;=スコアリング基準!$B$25,スコアリング基準!$C$25,IF(ABS($L6056)/$K6056&lt;=スコアリング基準!$B$26,スコアリング基準!$C$26,0))))</f>
        <v/>
      </c>
      <c r="V6056" s="4">
        <f>IF($P6056="なし",スコアリング基準!$C$27,0)</f>
        <v/>
      </c>
      <c r="W6056" s="4">
        <f>IF($F6056="",0,IF(ISNUMBER($F6056),IF($F6056&lt;=スコアリング基準!$B$28,スコアリング基準!$C$28,スコアリング基準!$C$29),0))</f>
        <v/>
      </c>
      <c r="X6056" s="4">
        <f>IFERROR(VLOOKUP($B6056,スコアリング基準!$A$36:$B$46,2,FALSE),0)</f>
        <v/>
      </c>
      <c r="Y6056" s="4">
        <f>SUM($S6056:$X6056)</f>
        <v/>
      </c>
      <c r="Z6056" s="4">
        <f>IF(COUNT($M6056:$N6056)=0,"データ無",IF($Y6056&gt;=スコアリング基準!$B$30,"S",IF($Y6056&gt;=スコアリング基準!$B$31,"A",IF($Y6056&gt;=スコアリング基準!$B$32,"B","C"))))</f>
        <v/>
      </c>
      <c r="AA6056">
        <f>IFERROR(INDEX(実績DB!$I$3:$I$104,MATCH($B6056&amp;$C6056,実績DB!$J$3:$J$104,0)),"")</f>
        <v/>
      </c>
    </row>
    <row r="6057">
      <c r="A6057" t="n">
        <v>6055</v>
      </c>
      <c r="B6057" t="inlineStr">
        <is>
          <t>沖縄</t>
        </is>
      </c>
      <c r="C6057" t="inlineStr">
        <is>
          <t>知花変電所</t>
        </is>
      </c>
      <c r="D6057" t="inlineStr">
        <is>
          <t>沖縄県</t>
        </is>
      </c>
      <c r="E6057" t="n">
        <v>66</v>
      </c>
      <c r="F6057" t="n">
        <v>6.6</v>
      </c>
      <c r="G6057" s="3" t="n">
        <v>26.35428</v>
      </c>
      <c r="H6057" s="3" t="n">
        <v>127.806944</v>
      </c>
      <c r="I6057" t="inlineStr">
        <is>
          <t>Google Places(名称一致)</t>
        </is>
      </c>
      <c r="J6057" t="n">
        <v>38</v>
      </c>
      <c r="K6057" t="n">
        <v>38</v>
      </c>
      <c r="L6057" t="n">
        <v>-19</v>
      </c>
      <c r="M6057" t="n">
        <v>19</v>
      </c>
      <c r="P6057" t="inlineStr">
        <is>
          <t>なし</t>
        </is>
      </c>
      <c r="R6057" s="4">
        <f>IF(COUNT($M6057:$N6057)=0,"",IF(AND(IF($N6057&lt;&gt;"",$N6057,$M6057)&lt;=0,$O6057&lt;&gt;"可"),"警告",""))</f>
        <v/>
      </c>
      <c r="S6057" s="4">
        <f>IF(COUNT($M6057:$N6057)=0,0,IF(IF($N6057&lt;&gt;"",$N6057,$M6057)&gt;=スコアリング基準!$B$20,スコアリング基準!$C$20,IF(IF($N6057&lt;&gt;"",$N6057,$M6057)&gt;=スコアリング基準!$B$21,スコアリング基準!$C$21,IF(IF($N6057&lt;&gt;"",$N6057,$M6057)&gt;0,スコアリング基準!$C$22,0))))</f>
        <v/>
      </c>
      <c r="T6057" s="4">
        <f>IF($O6057="可",スコアリング基準!$C$23,0)</f>
        <v/>
      </c>
      <c r="U6057" s="4">
        <f>IF(OR(COUNT($K6057:$L6057)&lt;2,$K6057=0),0,IF(ABS($L6057)/$K6057&lt;=スコアリング基準!$B$24,スコアリング基準!$C$24,IF(ABS($L6057)/$K6057&lt;=スコアリング基準!$B$25,スコアリング基準!$C$25,IF(ABS($L6057)/$K6057&lt;=スコアリング基準!$B$26,スコアリング基準!$C$26,0))))</f>
        <v/>
      </c>
      <c r="V6057" s="4">
        <f>IF($P6057="なし",スコアリング基準!$C$27,0)</f>
        <v/>
      </c>
      <c r="W6057" s="4">
        <f>IF($F6057="",0,IF(ISNUMBER($F6057),IF($F6057&lt;=スコアリング基準!$B$28,スコアリング基準!$C$28,スコアリング基準!$C$29),0))</f>
        <v/>
      </c>
      <c r="X6057" s="4">
        <f>IFERROR(VLOOKUP($B6057,スコアリング基準!$A$36:$B$46,2,FALSE),0)</f>
        <v/>
      </c>
      <c r="Y6057" s="4">
        <f>SUM($S6057:$X6057)</f>
        <v/>
      </c>
      <c r="Z6057" s="4">
        <f>IF(COUNT($M6057:$N6057)=0,"データ無",IF($Y6057&gt;=スコアリング基準!$B$30,"S",IF($Y6057&gt;=スコアリング基準!$B$31,"A",IF($Y6057&gt;=スコアリング基準!$B$32,"B","C"))))</f>
        <v/>
      </c>
      <c r="AA6057">
        <f>IFERROR(INDEX(実績DB!$I$3:$I$104,MATCH($B6057&amp;$C6057,実績DB!$J$3:$J$104,0)),"")</f>
        <v/>
      </c>
    </row>
    <row r="6058">
      <c r="A6058" t="n">
        <v>6056</v>
      </c>
      <c r="B6058" t="inlineStr">
        <is>
          <t>沖縄</t>
        </is>
      </c>
      <c r="C6058" t="inlineStr">
        <is>
          <t>石川変電所</t>
        </is>
      </c>
      <c r="D6058" t="inlineStr">
        <is>
          <t>沖縄県</t>
        </is>
      </c>
      <c r="E6058" t="n">
        <v>66</v>
      </c>
      <c r="F6058" t="n">
        <v>6.6</v>
      </c>
      <c r="G6058" s="3" t="n">
        <v>26.44183</v>
      </c>
      <c r="H6058" s="3" t="n">
        <v>127.834535</v>
      </c>
      <c r="I6058" t="inlineStr">
        <is>
          <t>Google Places(名称一致)</t>
        </is>
      </c>
      <c r="J6058" t="n">
        <v>19</v>
      </c>
      <c r="K6058" t="n">
        <v>19</v>
      </c>
      <c r="L6058" t="n">
        <v>0</v>
      </c>
      <c r="M6058" t="n">
        <v>19</v>
      </c>
      <c r="P6058" t="inlineStr">
        <is>
          <t>なし</t>
        </is>
      </c>
      <c r="R6058" s="4">
        <f>IF(COUNT($M6058:$N6058)=0,"",IF(AND(IF($N6058&lt;&gt;"",$N6058,$M6058)&lt;=0,$O6058&lt;&gt;"可"),"警告",""))</f>
        <v/>
      </c>
      <c r="S6058" s="4">
        <f>IF(COUNT($M6058:$N6058)=0,0,IF(IF($N6058&lt;&gt;"",$N6058,$M6058)&gt;=スコアリング基準!$B$20,スコアリング基準!$C$20,IF(IF($N6058&lt;&gt;"",$N6058,$M6058)&gt;=スコアリング基準!$B$21,スコアリング基準!$C$21,IF(IF($N6058&lt;&gt;"",$N6058,$M6058)&gt;0,スコアリング基準!$C$22,0))))</f>
        <v/>
      </c>
      <c r="T6058" s="4">
        <f>IF($O6058="可",スコアリング基準!$C$23,0)</f>
        <v/>
      </c>
      <c r="U6058" s="4">
        <f>IF(OR(COUNT($K6058:$L6058)&lt;2,$K6058=0),0,IF(ABS($L6058)/$K6058&lt;=スコアリング基準!$B$24,スコアリング基準!$C$24,IF(ABS($L6058)/$K6058&lt;=スコアリング基準!$B$25,スコアリング基準!$C$25,IF(ABS($L6058)/$K6058&lt;=スコアリング基準!$B$26,スコアリング基準!$C$26,0))))</f>
        <v/>
      </c>
      <c r="V6058" s="4">
        <f>IF($P6058="なし",スコアリング基準!$C$27,0)</f>
        <v/>
      </c>
      <c r="W6058" s="4">
        <f>IF($F6058="",0,IF(ISNUMBER($F6058),IF($F6058&lt;=スコアリング基準!$B$28,スコアリング基準!$C$28,スコアリング基準!$C$29),0))</f>
        <v/>
      </c>
      <c r="X6058" s="4">
        <f>IFERROR(VLOOKUP($B6058,スコアリング基準!$A$36:$B$46,2,FALSE),0)</f>
        <v/>
      </c>
      <c r="Y6058" s="4">
        <f>SUM($S6058:$X6058)</f>
        <v/>
      </c>
      <c r="Z6058" s="4">
        <f>IF(COUNT($M6058:$N6058)=0,"データ無",IF($Y6058&gt;=スコアリング基準!$B$30,"S",IF($Y6058&gt;=スコアリング基準!$B$31,"A",IF($Y6058&gt;=スコアリング基準!$B$32,"B","C"))))</f>
        <v/>
      </c>
      <c r="AA6058">
        <f>IFERROR(INDEX(実績DB!$I$3:$I$104,MATCH($B6058&amp;$C6058,実績DB!$J$3:$J$104,0)),"")</f>
        <v/>
      </c>
    </row>
    <row r="6059">
      <c r="A6059" t="n">
        <v>6057</v>
      </c>
      <c r="B6059" t="inlineStr">
        <is>
          <t>沖縄</t>
        </is>
      </c>
      <c r="C6059" t="inlineStr">
        <is>
          <t>糸満変電所</t>
        </is>
      </c>
      <c r="D6059" t="inlineStr">
        <is>
          <t>沖縄県</t>
        </is>
      </c>
      <c r="E6059" t="n">
        <v>66</v>
      </c>
      <c r="F6059" t="n">
        <v>6.6</v>
      </c>
      <c r="G6059" s="3" t="n">
        <v>26.135676</v>
      </c>
      <c r="H6059" s="3" t="n">
        <v>127.692136</v>
      </c>
      <c r="I6059" t="inlineStr">
        <is>
          <t>Google Places(名称一致)</t>
        </is>
      </c>
      <c r="J6059" t="n">
        <v>28</v>
      </c>
      <c r="K6059" t="n">
        <v>28</v>
      </c>
      <c r="L6059" t="n">
        <v>-16</v>
      </c>
      <c r="M6059" t="n">
        <v>12</v>
      </c>
      <c r="P6059" t="inlineStr">
        <is>
          <t>なし</t>
        </is>
      </c>
      <c r="R6059" s="4">
        <f>IF(COUNT($M6059:$N6059)=0,"",IF(AND(IF($N6059&lt;&gt;"",$N6059,$M6059)&lt;=0,$O6059&lt;&gt;"可"),"警告",""))</f>
        <v/>
      </c>
      <c r="S6059" s="4">
        <f>IF(COUNT($M6059:$N6059)=0,0,IF(IF($N6059&lt;&gt;"",$N6059,$M6059)&gt;=スコアリング基準!$B$20,スコアリング基準!$C$20,IF(IF($N6059&lt;&gt;"",$N6059,$M6059)&gt;=スコアリング基準!$B$21,スコアリング基準!$C$21,IF(IF($N6059&lt;&gt;"",$N6059,$M6059)&gt;0,スコアリング基準!$C$22,0))))</f>
        <v/>
      </c>
      <c r="T6059" s="4">
        <f>IF($O6059="可",スコアリング基準!$C$23,0)</f>
        <v/>
      </c>
      <c r="U6059" s="4">
        <f>IF(OR(COUNT($K6059:$L6059)&lt;2,$K6059=0),0,IF(ABS($L6059)/$K6059&lt;=スコアリング基準!$B$24,スコアリング基準!$C$24,IF(ABS($L6059)/$K6059&lt;=スコアリング基準!$B$25,スコアリング基準!$C$25,IF(ABS($L6059)/$K6059&lt;=スコアリング基準!$B$26,スコアリング基準!$C$26,0))))</f>
        <v/>
      </c>
      <c r="V6059" s="4">
        <f>IF($P6059="なし",スコアリング基準!$C$27,0)</f>
        <v/>
      </c>
      <c r="W6059" s="4">
        <f>IF($F6059="",0,IF(ISNUMBER($F6059),IF($F6059&lt;=スコアリング基準!$B$28,スコアリング基準!$C$28,スコアリング基準!$C$29),0))</f>
        <v/>
      </c>
      <c r="X6059" s="4">
        <f>IFERROR(VLOOKUP($B6059,スコアリング基準!$A$36:$B$46,2,FALSE),0)</f>
        <v/>
      </c>
      <c r="Y6059" s="4">
        <f>SUM($S6059:$X6059)</f>
        <v/>
      </c>
      <c r="Z6059" s="4">
        <f>IF(COUNT($M6059:$N6059)=0,"データ無",IF($Y6059&gt;=スコアリング基準!$B$30,"S",IF($Y6059&gt;=スコアリング基準!$B$31,"A",IF($Y6059&gt;=スコアリング基準!$B$32,"B","C"))))</f>
        <v/>
      </c>
      <c r="AA6059">
        <f>IFERROR(INDEX(実績DB!$I$3:$I$104,MATCH($B6059&amp;$C6059,実績DB!$J$3:$J$104,0)),"")</f>
        <v/>
      </c>
    </row>
    <row r="6060">
      <c r="A6060" t="n">
        <v>6058</v>
      </c>
      <c r="B6060" t="inlineStr">
        <is>
          <t>沖縄</t>
        </is>
      </c>
      <c r="C6060" t="inlineStr">
        <is>
          <t>繁多川変電所</t>
        </is>
      </c>
      <c r="D6060" t="inlineStr">
        <is>
          <t>沖縄県</t>
        </is>
      </c>
      <c r="E6060" t="n">
        <v>66</v>
      </c>
      <c r="F6060" t="n">
        <v>6.6</v>
      </c>
      <c r="G6060" s="3" t="n">
        <v>26.215427</v>
      </c>
      <c r="H6060" s="3" t="n">
        <v>127.712168</v>
      </c>
      <c r="I6060" t="inlineStr">
        <is>
          <t>Google Places(名称一致)</t>
        </is>
      </c>
      <c r="J6060" t="n">
        <v>56</v>
      </c>
      <c r="K6060" t="n">
        <v>56</v>
      </c>
      <c r="L6060" t="n">
        <v>-28</v>
      </c>
      <c r="M6060" t="n">
        <v>28</v>
      </c>
      <c r="P6060" t="inlineStr">
        <is>
          <t>なし</t>
        </is>
      </c>
      <c r="R6060" s="4">
        <f>IF(COUNT($M6060:$N6060)=0,"",IF(AND(IF($N6060&lt;&gt;"",$N6060,$M6060)&lt;=0,$O6060&lt;&gt;"可"),"警告",""))</f>
        <v/>
      </c>
      <c r="S6060" s="4">
        <f>IF(COUNT($M6060:$N6060)=0,0,IF(IF($N6060&lt;&gt;"",$N6060,$M6060)&gt;=スコアリング基準!$B$20,スコアリング基準!$C$20,IF(IF($N6060&lt;&gt;"",$N6060,$M6060)&gt;=スコアリング基準!$B$21,スコアリング基準!$C$21,IF(IF($N6060&lt;&gt;"",$N6060,$M6060)&gt;0,スコアリング基準!$C$22,0))))</f>
        <v/>
      </c>
      <c r="T6060" s="4">
        <f>IF($O6060="可",スコアリング基準!$C$23,0)</f>
        <v/>
      </c>
      <c r="U6060" s="4">
        <f>IF(OR(COUNT($K6060:$L6060)&lt;2,$K6060=0),0,IF(ABS($L6060)/$K6060&lt;=スコアリング基準!$B$24,スコアリング基準!$C$24,IF(ABS($L6060)/$K6060&lt;=スコアリング基準!$B$25,スコアリング基準!$C$25,IF(ABS($L6060)/$K6060&lt;=スコアリング基準!$B$26,スコアリング基準!$C$26,0))))</f>
        <v/>
      </c>
      <c r="V6060" s="4">
        <f>IF($P6060="なし",スコアリング基準!$C$27,0)</f>
        <v/>
      </c>
      <c r="W6060" s="4">
        <f>IF($F6060="",0,IF(ISNUMBER($F6060),IF($F6060&lt;=スコアリング基準!$B$28,スコアリング基準!$C$28,スコアリング基準!$C$29),0))</f>
        <v/>
      </c>
      <c r="X6060" s="4">
        <f>IFERROR(VLOOKUP($B6060,スコアリング基準!$A$36:$B$46,2,FALSE),0)</f>
        <v/>
      </c>
      <c r="Y6060" s="4">
        <f>SUM($S6060:$X6060)</f>
        <v/>
      </c>
      <c r="Z6060" s="4">
        <f>IF(COUNT($M6060:$N6060)=0,"データ無",IF($Y6060&gt;=スコアリング基準!$B$30,"S",IF($Y6060&gt;=スコアリング基準!$B$31,"A",IF($Y6060&gt;=スコアリング基準!$B$32,"B","C"))))</f>
        <v/>
      </c>
      <c r="AA6060">
        <f>IFERROR(INDEX(実績DB!$I$3:$I$104,MATCH($B6060&amp;$C6060,実績DB!$J$3:$J$104,0)),"")</f>
        <v/>
      </c>
    </row>
    <row r="6061">
      <c r="A6061" t="n">
        <v>6059</v>
      </c>
      <c r="B6061" t="inlineStr">
        <is>
          <t>沖縄</t>
        </is>
      </c>
      <c r="C6061" t="inlineStr">
        <is>
          <t>美里変電所</t>
        </is>
      </c>
      <c r="D6061" t="inlineStr">
        <is>
          <t>沖縄県</t>
        </is>
      </c>
      <c r="E6061" t="n">
        <v>66</v>
      </c>
      <c r="F6061" t="n">
        <v>6.6</v>
      </c>
      <c r="G6061" s="3" t="n">
        <v>26.345551</v>
      </c>
      <c r="H6061" s="3" t="n">
        <v>127.826302</v>
      </c>
      <c r="I6061" t="inlineStr">
        <is>
          <t>Google Places(名称一致)</t>
        </is>
      </c>
      <c r="J6061" t="n">
        <v>38</v>
      </c>
      <c r="K6061" t="n">
        <v>38</v>
      </c>
      <c r="L6061" t="n">
        <v>-19</v>
      </c>
      <c r="M6061" t="n">
        <v>19</v>
      </c>
      <c r="O6061" t="inlineStr">
        <is>
          <t>不可 #3</t>
        </is>
      </c>
      <c r="P6061" t="inlineStr">
        <is>
          <t>なし</t>
        </is>
      </c>
      <c r="R6061" s="4">
        <f>IF(COUNT($M6061:$N6061)=0,"",IF(AND(IF($N6061&lt;&gt;"",$N6061,$M6061)&lt;=0,$O6061&lt;&gt;"可"),"警告",""))</f>
        <v/>
      </c>
      <c r="S6061" s="4">
        <f>IF(COUNT($M6061:$N6061)=0,0,IF(IF($N6061&lt;&gt;"",$N6061,$M6061)&gt;=スコアリング基準!$B$20,スコアリング基準!$C$20,IF(IF($N6061&lt;&gt;"",$N6061,$M6061)&gt;=スコアリング基準!$B$21,スコアリング基準!$C$21,IF(IF($N6061&lt;&gt;"",$N6061,$M6061)&gt;0,スコアリング基準!$C$22,0))))</f>
        <v/>
      </c>
      <c r="T6061" s="4">
        <f>IF($O6061="可",スコアリング基準!$C$23,0)</f>
        <v/>
      </c>
      <c r="U6061" s="4">
        <f>IF(OR(COUNT($K6061:$L6061)&lt;2,$K6061=0),0,IF(ABS($L6061)/$K6061&lt;=スコアリング基準!$B$24,スコアリング基準!$C$24,IF(ABS($L6061)/$K6061&lt;=スコアリング基準!$B$25,スコアリング基準!$C$25,IF(ABS($L6061)/$K6061&lt;=スコアリング基準!$B$26,スコアリング基準!$C$26,0))))</f>
        <v/>
      </c>
      <c r="V6061" s="4">
        <f>IF($P6061="なし",スコアリング基準!$C$27,0)</f>
        <v/>
      </c>
      <c r="W6061" s="4">
        <f>IF($F6061="",0,IF(ISNUMBER($F6061),IF($F6061&lt;=スコアリング基準!$B$28,スコアリング基準!$C$28,スコアリング基準!$C$29),0))</f>
        <v/>
      </c>
      <c r="X6061" s="4">
        <f>IFERROR(VLOOKUP($B6061,スコアリング基準!$A$36:$B$46,2,FALSE),0)</f>
        <v/>
      </c>
      <c r="Y6061" s="4">
        <f>SUM($S6061:$X6061)</f>
        <v/>
      </c>
      <c r="Z6061" s="4">
        <f>IF(COUNT($M6061:$N6061)=0,"データ無",IF($Y6061&gt;=スコアリング基準!$B$30,"S",IF($Y6061&gt;=スコアリング基準!$B$31,"A",IF($Y6061&gt;=スコアリング基準!$B$32,"B","C"))))</f>
        <v/>
      </c>
      <c r="AA6061">
        <f>IFERROR(INDEX(実績DB!$I$3:$I$104,MATCH($B6061&amp;$C6061,実績DB!$J$3:$J$104,0)),"")</f>
        <v/>
      </c>
    </row>
    <row r="6062">
      <c r="A6062" t="n">
        <v>6060</v>
      </c>
      <c r="B6062" t="inlineStr">
        <is>
          <t>沖縄</t>
        </is>
      </c>
      <c r="C6062" t="inlineStr">
        <is>
          <t>羽地変電所</t>
        </is>
      </c>
      <c r="D6062" t="inlineStr">
        <is>
          <t>沖縄県</t>
        </is>
      </c>
      <c r="E6062" t="n">
        <v>66</v>
      </c>
      <c r="F6062" t="n">
        <v>6.6</v>
      </c>
      <c r="G6062" s="3" t="n">
        <v>26.613229</v>
      </c>
      <c r="H6062" s="3" t="n">
        <v>128.011578</v>
      </c>
      <c r="I6062" t="inlineStr">
        <is>
          <t>Google Places(名称一致)</t>
        </is>
      </c>
      <c r="J6062" t="n">
        <v>14</v>
      </c>
      <c r="K6062" t="n">
        <v>14</v>
      </c>
      <c r="L6062" t="n">
        <v>-4</v>
      </c>
      <c r="M6062" t="n">
        <v>10</v>
      </c>
      <c r="P6062" t="inlineStr">
        <is>
          <t>なし</t>
        </is>
      </c>
      <c r="R6062" s="4">
        <f>IF(COUNT($M6062:$N6062)=0,"",IF(AND(IF($N6062&lt;&gt;"",$N6062,$M6062)&lt;=0,$O6062&lt;&gt;"可"),"警告",""))</f>
        <v/>
      </c>
      <c r="S6062" s="4">
        <f>IF(COUNT($M6062:$N6062)=0,0,IF(IF($N6062&lt;&gt;"",$N6062,$M6062)&gt;=スコアリング基準!$B$20,スコアリング基準!$C$20,IF(IF($N6062&lt;&gt;"",$N6062,$M6062)&gt;=スコアリング基準!$B$21,スコアリング基準!$C$21,IF(IF($N6062&lt;&gt;"",$N6062,$M6062)&gt;0,スコアリング基準!$C$22,0))))</f>
        <v/>
      </c>
      <c r="T6062" s="4">
        <f>IF($O6062="可",スコアリング基準!$C$23,0)</f>
        <v/>
      </c>
      <c r="U6062" s="4">
        <f>IF(OR(COUNT($K6062:$L6062)&lt;2,$K6062=0),0,IF(ABS($L6062)/$K6062&lt;=スコアリング基準!$B$24,スコアリング基準!$C$24,IF(ABS($L6062)/$K6062&lt;=スコアリング基準!$B$25,スコアリング基準!$C$25,IF(ABS($L6062)/$K6062&lt;=スコアリング基準!$B$26,スコアリング基準!$C$26,0))))</f>
        <v/>
      </c>
      <c r="V6062" s="4">
        <f>IF($P6062="なし",スコアリング基準!$C$27,0)</f>
        <v/>
      </c>
      <c r="W6062" s="4">
        <f>IF($F6062="",0,IF(ISNUMBER($F6062),IF($F6062&lt;=スコアリング基準!$B$28,スコアリング基準!$C$28,スコアリング基準!$C$29),0))</f>
        <v/>
      </c>
      <c r="X6062" s="4">
        <f>IFERROR(VLOOKUP($B6062,スコアリング基準!$A$36:$B$46,2,FALSE),0)</f>
        <v/>
      </c>
      <c r="Y6062" s="4">
        <f>SUM($S6062:$X6062)</f>
        <v/>
      </c>
      <c r="Z6062" s="4">
        <f>IF(COUNT($M6062:$N6062)=0,"データ無",IF($Y6062&gt;=スコアリング基準!$B$30,"S",IF($Y6062&gt;=スコアリング基準!$B$31,"A",IF($Y6062&gt;=スコアリング基準!$B$32,"B","C"))))</f>
        <v/>
      </c>
      <c r="AA6062">
        <f>IFERROR(INDEX(実績DB!$I$3:$I$104,MATCH($B6062&amp;$C6062,実績DB!$J$3:$J$104,0)),"")</f>
        <v/>
      </c>
    </row>
    <row r="6063">
      <c r="A6063" t="n">
        <v>6061</v>
      </c>
      <c r="B6063" t="inlineStr">
        <is>
          <t>沖縄</t>
        </is>
      </c>
      <c r="C6063" t="inlineStr">
        <is>
          <t>辺野古変電所</t>
        </is>
      </c>
      <c r="D6063" t="inlineStr">
        <is>
          <t>沖縄県</t>
        </is>
      </c>
      <c r="E6063" t="n">
        <v>66</v>
      </c>
      <c r="F6063" t="n">
        <v>6.6</v>
      </c>
      <c r="G6063" s="3" t="n">
        <v>26.525261</v>
      </c>
      <c r="H6063" s="3" t="n">
        <v>128.034158</v>
      </c>
      <c r="I6063" t="inlineStr">
        <is>
          <t>Google Places(名称一致)</t>
        </is>
      </c>
      <c r="J6063" t="n">
        <v>8</v>
      </c>
      <c r="K6063" t="n">
        <v>8</v>
      </c>
      <c r="L6063" t="n">
        <v>-1</v>
      </c>
      <c r="M6063" t="n">
        <v>7</v>
      </c>
      <c r="O6063" t="inlineStr">
        <is>
          <t>不可 #3</t>
        </is>
      </c>
      <c r="P6063" t="inlineStr">
        <is>
          <t>なし</t>
        </is>
      </c>
      <c r="R6063" s="4">
        <f>IF(COUNT($M6063:$N6063)=0,"",IF(AND(IF($N6063&lt;&gt;"",$N6063,$M6063)&lt;=0,$O6063&lt;&gt;"可"),"警告",""))</f>
        <v/>
      </c>
      <c r="S6063" s="4">
        <f>IF(COUNT($M6063:$N6063)=0,0,IF(IF($N6063&lt;&gt;"",$N6063,$M6063)&gt;=スコアリング基準!$B$20,スコアリング基準!$C$20,IF(IF($N6063&lt;&gt;"",$N6063,$M6063)&gt;=スコアリング基準!$B$21,スコアリング基準!$C$21,IF(IF($N6063&lt;&gt;"",$N6063,$M6063)&gt;0,スコアリング基準!$C$22,0))))</f>
        <v/>
      </c>
      <c r="T6063" s="4">
        <f>IF($O6063="可",スコアリング基準!$C$23,0)</f>
        <v/>
      </c>
      <c r="U6063" s="4">
        <f>IF(OR(COUNT($K6063:$L6063)&lt;2,$K6063=0),0,IF(ABS($L6063)/$K6063&lt;=スコアリング基準!$B$24,スコアリング基準!$C$24,IF(ABS($L6063)/$K6063&lt;=スコアリング基準!$B$25,スコアリング基準!$C$25,IF(ABS($L6063)/$K6063&lt;=スコアリング基準!$B$26,スコアリング基準!$C$26,0))))</f>
        <v/>
      </c>
      <c r="V6063" s="4">
        <f>IF($P6063="なし",スコアリング基準!$C$27,0)</f>
        <v/>
      </c>
      <c r="W6063" s="4">
        <f>IF($F6063="",0,IF(ISNUMBER($F6063),IF($F6063&lt;=スコアリング基準!$B$28,スコアリング基準!$C$28,スコアリング基準!$C$29),0))</f>
        <v/>
      </c>
      <c r="X6063" s="4">
        <f>IFERROR(VLOOKUP($B6063,スコアリング基準!$A$36:$B$46,2,FALSE),0)</f>
        <v/>
      </c>
      <c r="Y6063" s="4">
        <f>SUM($S6063:$X6063)</f>
        <v/>
      </c>
      <c r="Z6063" s="4">
        <f>IF(COUNT($M6063:$N6063)=0,"データ無",IF($Y6063&gt;=スコアリング基準!$B$30,"S",IF($Y6063&gt;=スコアリング基準!$B$31,"A",IF($Y6063&gt;=スコアリング基準!$B$32,"B","C"))))</f>
        <v/>
      </c>
      <c r="AA6063">
        <f>IFERROR(INDEX(実績DB!$I$3:$I$104,MATCH($B6063&amp;$C6063,実績DB!$J$3:$J$104,0)),"")</f>
        <v/>
      </c>
    </row>
    <row r="6064">
      <c r="A6064" t="n">
        <v>6062</v>
      </c>
      <c r="B6064" t="inlineStr">
        <is>
          <t>沖縄</t>
        </is>
      </c>
      <c r="C6064" t="inlineStr">
        <is>
          <t>阿波根変電所</t>
        </is>
      </c>
      <c r="D6064" t="inlineStr">
        <is>
          <t>沖縄県</t>
        </is>
      </c>
      <c r="E6064" t="n">
        <v>66</v>
      </c>
      <c r="F6064" t="n">
        <v>6.6</v>
      </c>
      <c r="G6064" s="3" t="n">
        <v>26.153804</v>
      </c>
      <c r="H6064" s="3" t="n">
        <v>127.673144</v>
      </c>
      <c r="I6064" t="inlineStr">
        <is>
          <t>Google Places(名称一致)</t>
        </is>
      </c>
      <c r="J6064" t="n">
        <v>57</v>
      </c>
      <c r="K6064" t="n">
        <v>57</v>
      </c>
      <c r="L6064" t="n">
        <v>-38</v>
      </c>
      <c r="M6064" t="n">
        <v>19</v>
      </c>
      <c r="P6064" t="inlineStr">
        <is>
          <t>なし</t>
        </is>
      </c>
      <c r="R6064" s="4">
        <f>IF(COUNT($M6064:$N6064)=0,"",IF(AND(IF($N6064&lt;&gt;"",$N6064,$M6064)&lt;=0,$O6064&lt;&gt;"可"),"警告",""))</f>
        <v/>
      </c>
      <c r="S6064" s="4">
        <f>IF(COUNT($M6064:$N6064)=0,0,IF(IF($N6064&lt;&gt;"",$N6064,$M6064)&gt;=スコアリング基準!$B$20,スコアリング基準!$C$20,IF(IF($N6064&lt;&gt;"",$N6064,$M6064)&gt;=スコアリング基準!$B$21,スコアリング基準!$C$21,IF(IF($N6064&lt;&gt;"",$N6064,$M6064)&gt;0,スコアリング基準!$C$22,0))))</f>
        <v/>
      </c>
      <c r="T6064" s="4">
        <f>IF($O6064="可",スコアリング基準!$C$23,0)</f>
        <v/>
      </c>
      <c r="U6064" s="4">
        <f>IF(OR(COUNT($K6064:$L6064)&lt;2,$K6064=0),0,IF(ABS($L6064)/$K6064&lt;=スコアリング基準!$B$24,スコアリング基準!$C$24,IF(ABS($L6064)/$K6064&lt;=スコアリング基準!$B$25,スコアリング基準!$C$25,IF(ABS($L6064)/$K6064&lt;=スコアリング基準!$B$26,スコアリング基準!$C$26,0))))</f>
        <v/>
      </c>
      <c r="V6064" s="4">
        <f>IF($P6064="なし",スコアリング基準!$C$27,0)</f>
        <v/>
      </c>
      <c r="W6064" s="4">
        <f>IF($F6064="",0,IF(ISNUMBER($F6064),IF($F6064&lt;=スコアリング基準!$B$28,スコアリング基準!$C$28,スコアリング基準!$C$29),0))</f>
        <v/>
      </c>
      <c r="X6064" s="4">
        <f>IFERROR(VLOOKUP($B6064,スコアリング基準!$A$36:$B$46,2,FALSE),0)</f>
        <v/>
      </c>
      <c r="Y6064" s="4">
        <f>SUM($S6064:$X6064)</f>
        <v/>
      </c>
      <c r="Z6064" s="4">
        <f>IF(COUNT($M6064:$N6064)=0,"データ無",IF($Y6064&gt;=スコアリング基準!$B$30,"S",IF($Y6064&gt;=スコアリング基準!$B$31,"A",IF($Y6064&gt;=スコアリング基準!$B$32,"B","C"))))</f>
        <v/>
      </c>
      <c r="AA6064">
        <f>IFERROR(INDEX(実績DB!$I$3:$I$104,MATCH($B6064&amp;$C6064,実績DB!$J$3:$J$104,0)),"")</f>
        <v/>
      </c>
    </row>
    <row r="6065">
      <c r="A6065" t="n">
        <v>6063</v>
      </c>
      <c r="B6065" t="inlineStr">
        <is>
          <t>沖縄</t>
        </is>
      </c>
      <c r="C6065" t="inlineStr">
        <is>
          <t>高原変電所</t>
        </is>
      </c>
      <c r="D6065" t="inlineStr">
        <is>
          <t>沖縄県</t>
        </is>
      </c>
      <c r="E6065" t="n">
        <v>66</v>
      </c>
      <c r="F6065" t="n">
        <v>6.6</v>
      </c>
      <c r="G6065" s="3" t="n">
        <v>26.327649</v>
      </c>
      <c r="H6065" s="3" t="n">
        <v>127.821092</v>
      </c>
      <c r="I6065" t="inlineStr">
        <is>
          <t>Google Places(名称一致)</t>
        </is>
      </c>
      <c r="J6065" t="n">
        <v>38</v>
      </c>
      <c r="K6065" t="n">
        <v>38</v>
      </c>
      <c r="L6065" t="n">
        <v>-19</v>
      </c>
      <c r="M6065" t="n">
        <v>19</v>
      </c>
      <c r="P6065" t="inlineStr">
        <is>
          <t>なし</t>
        </is>
      </c>
      <c r="R6065" s="4">
        <f>IF(COUNT($M6065:$N6065)=0,"",IF(AND(IF($N6065&lt;&gt;"",$N6065,$M6065)&lt;=0,$O6065&lt;&gt;"可"),"警告",""))</f>
        <v/>
      </c>
      <c r="S6065" s="4">
        <f>IF(COUNT($M6065:$N6065)=0,0,IF(IF($N6065&lt;&gt;"",$N6065,$M6065)&gt;=スコアリング基準!$B$20,スコアリング基準!$C$20,IF(IF($N6065&lt;&gt;"",$N6065,$M6065)&gt;=スコアリング基準!$B$21,スコアリング基準!$C$21,IF(IF($N6065&lt;&gt;"",$N6065,$M6065)&gt;0,スコアリング基準!$C$22,0))))</f>
        <v/>
      </c>
      <c r="T6065" s="4">
        <f>IF($O6065="可",スコアリング基準!$C$23,0)</f>
        <v/>
      </c>
      <c r="U6065" s="4">
        <f>IF(OR(COUNT($K6065:$L6065)&lt;2,$K6065=0),0,IF(ABS($L6065)/$K6065&lt;=スコアリング基準!$B$24,スコアリング基準!$C$24,IF(ABS($L6065)/$K6065&lt;=スコアリング基準!$B$25,スコアリング基準!$C$25,IF(ABS($L6065)/$K6065&lt;=スコアリング基準!$B$26,スコアリング基準!$C$26,0))))</f>
        <v/>
      </c>
      <c r="V6065" s="4">
        <f>IF($P6065="なし",スコアリング基準!$C$27,0)</f>
        <v/>
      </c>
      <c r="W6065" s="4">
        <f>IF($F6065="",0,IF(ISNUMBER($F6065),IF($F6065&lt;=スコアリング基準!$B$28,スコアリング基準!$C$28,スコアリング基準!$C$29),0))</f>
        <v/>
      </c>
      <c r="X6065" s="4">
        <f>IFERROR(VLOOKUP($B6065,スコアリング基準!$A$36:$B$46,2,FALSE),0)</f>
        <v/>
      </c>
      <c r="Y6065" s="4">
        <f>SUM($S6065:$X6065)</f>
        <v/>
      </c>
      <c r="Z6065" s="4">
        <f>IF(COUNT($M6065:$N6065)=0,"データ無",IF($Y6065&gt;=スコアリング基準!$B$30,"S",IF($Y6065&gt;=スコアリング基準!$B$31,"A",IF($Y6065&gt;=スコアリング基準!$B$32,"B","C"))))</f>
        <v/>
      </c>
      <c r="AA6065">
        <f>IFERROR(INDEX(実績DB!$I$3:$I$104,MATCH($B6065&amp;$C6065,実績DB!$J$3:$J$104,0)),"")</f>
        <v/>
      </c>
    </row>
    <row r="6066">
      <c r="A6066" t="n">
        <v>6064</v>
      </c>
      <c r="B6066" t="inlineStr">
        <is>
          <t>沖縄</t>
        </is>
      </c>
      <c r="C6066" t="inlineStr">
        <is>
          <t>高安変電所</t>
        </is>
      </c>
      <c r="D6066" t="inlineStr">
        <is>
          <t>沖縄県</t>
        </is>
      </c>
      <c r="E6066" t="n">
        <v>66</v>
      </c>
      <c r="F6066" t="n">
        <v>6.6</v>
      </c>
      <c r="G6066" s="3" t="n">
        <v>26.175436</v>
      </c>
      <c r="H6066" s="3" t="n">
        <v>127.687709</v>
      </c>
      <c r="I6066" t="inlineStr">
        <is>
          <t>Google Places(名称一致)</t>
        </is>
      </c>
      <c r="J6066" t="n">
        <v>38</v>
      </c>
      <c r="K6066" t="n">
        <v>38</v>
      </c>
      <c r="L6066" t="n">
        <v>-19</v>
      </c>
      <c r="M6066" t="n">
        <v>19</v>
      </c>
      <c r="P6066" t="inlineStr">
        <is>
          <t>なし</t>
        </is>
      </c>
      <c r="R6066" s="4">
        <f>IF(COUNT($M6066:$N6066)=0,"",IF(AND(IF($N6066&lt;&gt;"",$N6066,$M6066)&lt;=0,$O6066&lt;&gt;"可"),"警告",""))</f>
        <v/>
      </c>
      <c r="S6066" s="4">
        <f>IF(COUNT($M6066:$N6066)=0,0,IF(IF($N6066&lt;&gt;"",$N6066,$M6066)&gt;=スコアリング基準!$B$20,スコアリング基準!$C$20,IF(IF($N6066&lt;&gt;"",$N6066,$M6066)&gt;=スコアリング基準!$B$21,スコアリング基準!$C$21,IF(IF($N6066&lt;&gt;"",$N6066,$M6066)&gt;0,スコアリング基準!$C$22,0))))</f>
        <v/>
      </c>
      <c r="T6066" s="4">
        <f>IF($O6066="可",スコアリング基準!$C$23,0)</f>
        <v/>
      </c>
      <c r="U6066" s="4">
        <f>IF(OR(COUNT($K6066:$L6066)&lt;2,$K6066=0),0,IF(ABS($L6066)/$K6066&lt;=スコアリング基準!$B$24,スコアリング基準!$C$24,IF(ABS($L6066)/$K6066&lt;=スコアリング基準!$B$25,スコアリング基準!$C$25,IF(ABS($L6066)/$K6066&lt;=スコアリング基準!$B$26,スコアリング基準!$C$26,0))))</f>
        <v/>
      </c>
      <c r="V6066" s="4">
        <f>IF($P6066="なし",スコアリング基準!$C$27,0)</f>
        <v/>
      </c>
      <c r="W6066" s="4">
        <f>IF($F6066="",0,IF(ISNUMBER($F6066),IF($F6066&lt;=スコアリング基準!$B$28,スコアリング基準!$C$28,スコアリング基準!$C$29),0))</f>
        <v/>
      </c>
      <c r="X6066" s="4">
        <f>IFERROR(VLOOKUP($B6066,スコアリング基準!$A$36:$B$46,2,FALSE),0)</f>
        <v/>
      </c>
      <c r="Y6066" s="4">
        <f>SUM($S6066:$X6066)</f>
        <v/>
      </c>
      <c r="Z6066" s="4">
        <f>IF(COUNT($M6066:$N6066)=0,"データ無",IF($Y6066&gt;=スコアリング基準!$B$30,"S",IF($Y6066&gt;=スコアリング基準!$B$31,"A",IF($Y6066&gt;=スコアリング基準!$B$32,"B","C"))))</f>
        <v/>
      </c>
      <c r="AA6066">
        <f>IFERROR(INDEX(実績DB!$I$3:$I$104,MATCH($B6066&amp;$C6066,実績DB!$J$3:$J$104,0)),"")</f>
        <v/>
      </c>
    </row>
    <row r="6067">
      <c r="A6067" t="n">
        <v>6065</v>
      </c>
      <c r="B6067" t="inlineStr">
        <is>
          <t>J-POWER</t>
        </is>
      </c>
      <c r="C6067" t="inlineStr">
        <is>
          <t>上北変換所</t>
        </is>
      </c>
      <c r="D6067" t="inlineStr">
        <is>
          <t>青森県</t>
        </is>
      </c>
      <c r="E6067" t="n">
        <v>275</v>
      </c>
      <c r="G6067" s="3" t="n">
        <v>40.801903</v>
      </c>
      <c r="H6067" s="3" t="n">
        <v>141.197611</v>
      </c>
      <c r="I6067" t="inlineStr">
        <is>
          <t>OSM実測</t>
        </is>
      </c>
      <c r="R6067" s="4">
        <f>IF(COUNT($M6067:$N6067)=0,"",IF(AND(IF($N6067&lt;&gt;"",$N6067,$M6067)&lt;=0,$O6067&lt;&gt;"可"),"警告",""))</f>
        <v/>
      </c>
      <c r="S6067" s="4">
        <f>IF(COUNT($M6067:$N6067)=0,0,IF(IF($N6067&lt;&gt;"",$N6067,$M6067)&gt;=スコアリング基準!$B$20,スコアリング基準!$C$20,IF(IF($N6067&lt;&gt;"",$N6067,$M6067)&gt;=スコアリング基準!$B$21,スコアリング基準!$C$21,IF(IF($N6067&lt;&gt;"",$N6067,$M6067)&gt;0,スコアリング基準!$C$22,0))))</f>
        <v/>
      </c>
      <c r="T6067" s="4">
        <f>IF($O6067="可",スコアリング基準!$C$23,0)</f>
        <v/>
      </c>
      <c r="U6067" s="4">
        <f>IF(OR(COUNT($K6067:$L6067)&lt;2,$K6067=0),0,IF(ABS($L6067)/$K6067&lt;=スコアリング基準!$B$24,スコアリング基準!$C$24,IF(ABS($L6067)/$K6067&lt;=スコアリング基準!$B$25,スコアリング基準!$C$25,IF(ABS($L6067)/$K6067&lt;=スコアリング基準!$B$26,スコアリング基準!$C$26,0))))</f>
        <v/>
      </c>
      <c r="V6067" s="4">
        <f>IF($P6067="なし",スコアリング基準!$C$27,0)</f>
        <v/>
      </c>
      <c r="W6067" s="4">
        <f>IF($F6067="",0,IF(ISNUMBER($F6067),IF($F6067&lt;=スコアリング基準!$B$28,スコアリング基準!$C$28,スコアリング基準!$C$29),0))</f>
        <v/>
      </c>
      <c r="X6067" s="4">
        <f>IFERROR(VLOOKUP($B6067,スコアリング基準!$A$36:$B$46,2,FALSE),0)</f>
        <v/>
      </c>
      <c r="Y6067" s="4">
        <f>SUM($S6067:$X6067)</f>
        <v/>
      </c>
      <c r="Z6067" s="4">
        <f>IF(COUNT($M6067:$N6067)=0,"データ無",IF($Y6067&gt;=スコアリング基準!$B$30,"S",IF($Y6067&gt;=スコアリング基準!$B$31,"A",IF($Y6067&gt;=スコアリング基準!$B$32,"B","C"))))</f>
        <v/>
      </c>
      <c r="AA6067">
        <f>IFERROR(INDEX(実績DB!$I$3:$I$104,MATCH($B6067&amp;$C6067,実績DB!$J$3:$J$104,0)),"")</f>
        <v/>
      </c>
    </row>
    <row r="6068">
      <c r="A6068" t="n">
        <v>6066</v>
      </c>
      <c r="B6068" t="inlineStr">
        <is>
          <t>J-POWER</t>
        </is>
      </c>
      <c r="C6068" t="inlineStr">
        <is>
          <t>佐久間周波数変換所</t>
        </is>
      </c>
      <c r="D6068" t="inlineStr">
        <is>
          <t>静岡県</t>
        </is>
      </c>
      <c r="E6068" t="n">
        <v>275</v>
      </c>
      <c r="G6068" s="3" t="n">
        <v>35.083143</v>
      </c>
      <c r="H6068" s="3" t="n">
        <v>137.799108</v>
      </c>
      <c r="I6068" t="inlineStr">
        <is>
          <t>OSM実測</t>
        </is>
      </c>
      <c r="R6068" s="4">
        <f>IF(COUNT($M6068:$N6068)=0,"",IF(AND(IF($N6068&lt;&gt;"",$N6068,$M6068)&lt;=0,$O6068&lt;&gt;"可"),"警告",""))</f>
        <v/>
      </c>
      <c r="S6068" s="4">
        <f>IF(COUNT($M6068:$N6068)=0,0,IF(IF($N6068&lt;&gt;"",$N6068,$M6068)&gt;=スコアリング基準!$B$20,スコアリング基準!$C$20,IF(IF($N6068&lt;&gt;"",$N6068,$M6068)&gt;=スコアリング基準!$B$21,スコアリング基準!$C$21,IF(IF($N6068&lt;&gt;"",$N6068,$M6068)&gt;0,スコアリング基準!$C$22,0))))</f>
        <v/>
      </c>
      <c r="T6068" s="4">
        <f>IF($O6068="可",スコアリング基準!$C$23,0)</f>
        <v/>
      </c>
      <c r="U6068" s="4">
        <f>IF(OR(COUNT($K6068:$L6068)&lt;2,$K6068=0),0,IF(ABS($L6068)/$K6068&lt;=スコアリング基準!$B$24,スコアリング基準!$C$24,IF(ABS($L6068)/$K6068&lt;=スコアリング基準!$B$25,スコアリング基準!$C$25,IF(ABS($L6068)/$K6068&lt;=スコアリング基準!$B$26,スコアリング基準!$C$26,0))))</f>
        <v/>
      </c>
      <c r="V6068" s="4">
        <f>IF($P6068="なし",スコアリング基準!$C$27,0)</f>
        <v/>
      </c>
      <c r="W6068" s="4">
        <f>IF($F6068="",0,IF(ISNUMBER($F6068),IF($F6068&lt;=スコアリング基準!$B$28,スコアリング基準!$C$28,スコアリング基準!$C$29),0))</f>
        <v/>
      </c>
      <c r="X6068" s="4">
        <f>IFERROR(VLOOKUP($B6068,スコアリング基準!$A$36:$B$46,2,FALSE),0)</f>
        <v/>
      </c>
      <c r="Y6068" s="4">
        <f>SUM($S6068:$X6068)</f>
        <v/>
      </c>
      <c r="Z6068" s="4">
        <f>IF(COUNT($M6068:$N6068)=0,"データ無",IF($Y6068&gt;=スコアリング基準!$B$30,"S",IF($Y6068&gt;=スコアリング基準!$B$31,"A",IF($Y6068&gt;=スコアリング基準!$B$32,"B","C"))))</f>
        <v/>
      </c>
      <c r="AA6068">
        <f>IFERROR(INDEX(実績DB!$I$3:$I$104,MATCH($B6068&amp;$C6068,実績DB!$J$3:$J$104,0)),"")</f>
        <v/>
      </c>
    </row>
    <row r="6069">
      <c r="A6069" t="n">
        <v>6067</v>
      </c>
      <c r="B6069" t="inlineStr">
        <is>
          <t>J-POWER</t>
        </is>
      </c>
      <c r="C6069" t="inlineStr">
        <is>
          <t>南川越変電所</t>
        </is>
      </c>
      <c r="D6069" t="inlineStr">
        <is>
          <t>埼玉県</t>
        </is>
      </c>
      <c r="E6069" t="n">
        <v>275</v>
      </c>
      <c r="G6069" s="3" t="n">
        <v>35.891473</v>
      </c>
      <c r="H6069" s="3" t="n">
        <v>139.465933</v>
      </c>
      <c r="I6069" t="inlineStr">
        <is>
          <t>OSM実測</t>
        </is>
      </c>
      <c r="R6069" s="4">
        <f>IF(COUNT($M6069:$N6069)=0,"",IF(AND(IF($N6069&lt;&gt;"",$N6069,$M6069)&lt;=0,$O6069&lt;&gt;"可"),"警告",""))</f>
        <v/>
      </c>
      <c r="S6069" s="4">
        <f>IF(COUNT($M6069:$N6069)=0,0,IF(IF($N6069&lt;&gt;"",$N6069,$M6069)&gt;=スコアリング基準!$B$20,スコアリング基準!$C$20,IF(IF($N6069&lt;&gt;"",$N6069,$M6069)&gt;=スコアリング基準!$B$21,スコアリング基準!$C$21,IF(IF($N6069&lt;&gt;"",$N6069,$M6069)&gt;0,スコアリング基準!$C$22,0))))</f>
        <v/>
      </c>
      <c r="T6069" s="4">
        <f>IF($O6069="可",スコアリング基準!$C$23,0)</f>
        <v/>
      </c>
      <c r="U6069" s="4">
        <f>IF(OR(COUNT($K6069:$L6069)&lt;2,$K6069=0),0,IF(ABS($L6069)/$K6069&lt;=スコアリング基準!$B$24,スコアリング基準!$C$24,IF(ABS($L6069)/$K6069&lt;=スコアリング基準!$B$25,スコアリング基準!$C$25,IF(ABS($L6069)/$K6069&lt;=スコアリング基準!$B$26,スコアリング基準!$C$26,0))))</f>
        <v/>
      </c>
      <c r="V6069" s="4">
        <f>IF($P6069="なし",スコアリング基準!$C$27,0)</f>
        <v/>
      </c>
      <c r="W6069" s="4">
        <f>IF($F6069="",0,IF(ISNUMBER($F6069),IF($F6069&lt;=スコアリング基準!$B$28,スコアリング基準!$C$28,スコアリング基準!$C$29),0))</f>
        <v/>
      </c>
      <c r="X6069" s="4">
        <f>IFERROR(VLOOKUP($B6069,スコアリング基準!$A$36:$B$46,2,FALSE),0)</f>
        <v/>
      </c>
      <c r="Y6069" s="4">
        <f>SUM($S6069:$X6069)</f>
        <v/>
      </c>
      <c r="Z6069" s="4">
        <f>IF(COUNT($M6069:$N6069)=0,"データ無",IF($Y6069&gt;=スコアリング基準!$B$30,"S",IF($Y6069&gt;=スコアリング基準!$B$31,"A",IF($Y6069&gt;=スコアリング基準!$B$32,"B","C"))))</f>
        <v/>
      </c>
      <c r="AA6069">
        <f>IFERROR(INDEX(実績DB!$I$3:$I$104,MATCH($B6069&amp;$C6069,実績DB!$J$3:$J$104,0)),"")</f>
        <v/>
      </c>
    </row>
    <row r="6070">
      <c r="A6070" t="n">
        <v>6068</v>
      </c>
      <c r="B6070" t="inlineStr">
        <is>
          <t>J-POWER</t>
        </is>
      </c>
      <c r="C6070" t="inlineStr">
        <is>
          <t>沼原電力所</t>
        </is>
      </c>
      <c r="D6070" t="inlineStr">
        <is>
          <t>栃木県</t>
        </is>
      </c>
      <c r="E6070" t="n">
        <v>275</v>
      </c>
      <c r="G6070" s="3" t="n">
        <v>37.099947</v>
      </c>
      <c r="H6070" s="3" t="n">
        <v>139.904804</v>
      </c>
      <c r="I6070" t="inlineStr">
        <is>
          <t>OSM実測</t>
        </is>
      </c>
      <c r="R6070" s="4">
        <f>IF(COUNT($M6070:$N6070)=0,"",IF(AND(IF($N6070&lt;&gt;"",$N6070,$M6070)&lt;=0,$O6070&lt;&gt;"可"),"警告",""))</f>
        <v/>
      </c>
      <c r="S6070" s="4">
        <f>IF(COUNT($M6070:$N6070)=0,0,IF(IF($N6070&lt;&gt;"",$N6070,$M6070)&gt;=スコアリング基準!$B$20,スコアリング基準!$C$20,IF(IF($N6070&lt;&gt;"",$N6070,$M6070)&gt;=スコアリング基準!$B$21,スコアリング基準!$C$21,IF(IF($N6070&lt;&gt;"",$N6070,$M6070)&gt;0,スコアリング基準!$C$22,0))))</f>
        <v/>
      </c>
      <c r="T6070" s="4">
        <f>IF($O6070="可",スコアリング基準!$C$23,0)</f>
        <v/>
      </c>
      <c r="U6070" s="4">
        <f>IF(OR(COUNT($K6070:$L6070)&lt;2,$K6070=0),0,IF(ABS($L6070)/$K6070&lt;=スコアリング基準!$B$24,スコアリング基準!$C$24,IF(ABS($L6070)/$K6070&lt;=スコアリング基準!$B$25,スコアリング基準!$C$25,IF(ABS($L6070)/$K6070&lt;=スコアリング基準!$B$26,スコアリング基準!$C$26,0))))</f>
        <v/>
      </c>
      <c r="V6070" s="4">
        <f>IF($P6070="なし",スコアリング基準!$C$27,0)</f>
        <v/>
      </c>
      <c r="W6070" s="4">
        <f>IF($F6070="",0,IF(ISNUMBER($F6070),IF($F6070&lt;=スコアリング基準!$B$28,スコアリング基準!$C$28,スコアリング基準!$C$29),0))</f>
        <v/>
      </c>
      <c r="X6070" s="4">
        <f>IFERROR(VLOOKUP($B6070,スコアリング基準!$A$36:$B$46,2,FALSE),0)</f>
        <v/>
      </c>
      <c r="Y6070" s="4">
        <f>SUM($S6070:$X6070)</f>
        <v/>
      </c>
      <c r="Z6070" s="4">
        <f>IF(COUNT($M6070:$N6070)=0,"データ無",IF($Y6070&gt;=スコアリング基準!$B$30,"S",IF($Y6070&gt;=スコアリング基準!$B$31,"A",IF($Y6070&gt;=スコアリング基準!$B$32,"B","C"))))</f>
        <v/>
      </c>
      <c r="AA6070">
        <f>IFERROR(INDEX(実績DB!$I$3:$I$104,MATCH($B6070&amp;$C6070,実績DB!$J$3:$J$104,0)),"")</f>
        <v/>
      </c>
    </row>
    <row r="6071">
      <c r="A6071" t="n">
        <v>6069</v>
      </c>
      <c r="B6071" t="inlineStr">
        <is>
          <t>J-POWER</t>
        </is>
      </c>
      <c r="C6071" t="inlineStr">
        <is>
          <t>西東京変電所</t>
        </is>
      </c>
      <c r="D6071" t="inlineStr">
        <is>
          <t>東京都</t>
        </is>
      </c>
      <c r="E6071" t="n">
        <v>275</v>
      </c>
      <c r="G6071" s="3" t="n">
        <v>35.604913</v>
      </c>
      <c r="H6071" s="3" t="n">
        <v>139.457164</v>
      </c>
      <c r="I6071" t="inlineStr">
        <is>
          <t>OSM実測</t>
        </is>
      </c>
      <c r="R6071" s="4">
        <f>IF(COUNT($M6071:$N6071)=0,"",IF(AND(IF($N6071&lt;&gt;"",$N6071,$M6071)&lt;=0,$O6071&lt;&gt;"可"),"警告",""))</f>
        <v/>
      </c>
      <c r="S6071" s="4">
        <f>IF(COUNT($M6071:$N6071)=0,0,IF(IF($N6071&lt;&gt;"",$N6071,$M6071)&gt;=スコアリング基準!$B$20,スコアリング基準!$C$20,IF(IF($N6071&lt;&gt;"",$N6071,$M6071)&gt;=スコアリング基準!$B$21,スコアリング基準!$C$21,IF(IF($N6071&lt;&gt;"",$N6071,$M6071)&gt;0,スコアリング基準!$C$22,0))))</f>
        <v/>
      </c>
      <c r="T6071" s="4">
        <f>IF($O6071="可",スコアリング基準!$C$23,0)</f>
        <v/>
      </c>
      <c r="U6071" s="4">
        <f>IF(OR(COUNT($K6071:$L6071)&lt;2,$K6071=0),0,IF(ABS($L6071)/$K6071&lt;=スコアリング基準!$B$24,スコアリング基準!$C$24,IF(ABS($L6071)/$K6071&lt;=スコアリング基準!$B$25,スコアリング基準!$C$25,IF(ABS($L6071)/$K6071&lt;=スコアリング基準!$B$26,スコアリング基準!$C$26,0))))</f>
        <v/>
      </c>
      <c r="V6071" s="4">
        <f>IF($P6071="なし",スコアリング基準!$C$27,0)</f>
        <v/>
      </c>
      <c r="W6071" s="4">
        <f>IF($F6071="",0,IF(ISNUMBER($F6071),IF($F6071&lt;=スコアリング基準!$B$28,スコアリング基準!$C$28,スコアリング基準!$C$29),0))</f>
        <v/>
      </c>
      <c r="X6071" s="4">
        <f>IFERROR(VLOOKUP($B6071,スコアリング基準!$A$36:$B$46,2,FALSE),0)</f>
        <v/>
      </c>
      <c r="Y6071" s="4">
        <f>SUM($S6071:$X6071)</f>
        <v/>
      </c>
      <c r="Z6071" s="4">
        <f>IF(COUNT($M6071:$N6071)=0,"データ無",IF($Y6071&gt;=スコアリング基準!$B$30,"S",IF($Y6071&gt;=スコアリング基準!$B$31,"A",IF($Y6071&gt;=スコアリング基準!$B$32,"B","C"))))</f>
        <v/>
      </c>
      <c r="AA6071">
        <f>IFERROR(INDEX(実績DB!$I$3:$I$104,MATCH($B6071&amp;$C6071,実績DB!$J$3:$J$104,0)),"")</f>
        <v/>
      </c>
    </row>
    <row r="6072">
      <c r="A6072" t="n">
        <v>6070</v>
      </c>
      <c r="B6072" t="inlineStr">
        <is>
          <t>J-POWER</t>
        </is>
      </c>
      <c r="C6072" t="inlineStr">
        <is>
          <t>糠平発電所</t>
        </is>
      </c>
      <c r="D6072" t="inlineStr">
        <is>
          <t>北海道</t>
        </is>
      </c>
      <c r="E6072" t="n">
        <v>187</v>
      </c>
      <c r="G6072" s="3" t="n">
        <v>43.360707</v>
      </c>
      <c r="H6072" s="3" t="n">
        <v>143.255085</v>
      </c>
      <c r="I6072" t="inlineStr">
        <is>
          <t>OSM実測</t>
        </is>
      </c>
      <c r="R6072" s="4">
        <f>IF(COUNT($M6072:$N6072)=0,"",IF(AND(IF($N6072&lt;&gt;"",$N6072,$M6072)&lt;=0,$O6072&lt;&gt;"可"),"警告",""))</f>
        <v/>
      </c>
      <c r="S6072" s="4">
        <f>IF(COUNT($M6072:$N6072)=0,0,IF(IF($N6072&lt;&gt;"",$N6072,$M6072)&gt;=スコアリング基準!$B$20,スコアリング基準!$C$20,IF(IF($N6072&lt;&gt;"",$N6072,$M6072)&gt;=スコアリング基準!$B$21,スコアリング基準!$C$21,IF(IF($N6072&lt;&gt;"",$N6072,$M6072)&gt;0,スコアリング基準!$C$22,0))))</f>
        <v/>
      </c>
      <c r="T6072" s="4">
        <f>IF($O6072="可",スコアリング基準!$C$23,0)</f>
        <v/>
      </c>
      <c r="U6072" s="4">
        <f>IF(OR(COUNT($K6072:$L6072)&lt;2,$K6072=0),0,IF(ABS($L6072)/$K6072&lt;=スコアリング基準!$B$24,スコアリング基準!$C$24,IF(ABS($L6072)/$K6072&lt;=スコアリング基準!$B$25,スコアリング基準!$C$25,IF(ABS($L6072)/$K6072&lt;=スコアリング基準!$B$26,スコアリング基準!$C$26,0))))</f>
        <v/>
      </c>
      <c r="V6072" s="4">
        <f>IF($P6072="なし",スコアリング基準!$C$27,0)</f>
        <v/>
      </c>
      <c r="W6072" s="4">
        <f>IF($F6072="",0,IF(ISNUMBER($F6072),IF($F6072&lt;=スコアリング基準!$B$28,スコアリング基準!$C$28,スコアリング基準!$C$29),0))</f>
        <v/>
      </c>
      <c r="X6072" s="4">
        <f>IFERROR(VLOOKUP($B6072,スコアリング基準!$A$36:$B$46,2,FALSE),0)</f>
        <v/>
      </c>
      <c r="Y6072" s="4">
        <f>SUM($S6072:$X6072)</f>
        <v/>
      </c>
      <c r="Z6072" s="4">
        <f>IF(COUNT($M6072:$N6072)=0,"データ無",IF($Y6072&gt;=スコアリング基準!$B$30,"S",IF($Y6072&gt;=スコアリング基準!$B$31,"A",IF($Y6072&gt;=スコアリング基準!$B$32,"B","C"))))</f>
        <v/>
      </c>
      <c r="AA6072">
        <f>IFERROR(INDEX(実績DB!$I$3:$I$104,MATCH($B6072&amp;$C6072,実績DB!$J$3:$J$104,0)),"")</f>
        <v/>
      </c>
    </row>
    <row r="6073">
      <c r="A6073" t="n">
        <v>6071</v>
      </c>
      <c r="B6073" t="inlineStr">
        <is>
          <t>J-POWER</t>
        </is>
      </c>
      <c r="C6073" t="inlineStr">
        <is>
          <t>古川ケーブルヘッド</t>
        </is>
      </c>
      <c r="D6073" t="inlineStr">
        <is>
          <t>北海道</t>
        </is>
      </c>
      <c r="G6073" s="3" t="n">
        <v>41.76507</v>
      </c>
      <c r="H6073" s="3" t="n">
        <v>140.859425</v>
      </c>
      <c r="I6073" t="inlineStr">
        <is>
          <t>OSM実測</t>
        </is>
      </c>
      <c r="R6073" s="4">
        <f>IF(COUNT($M6073:$N6073)=0,"",IF(AND(IF($N6073&lt;&gt;"",$N6073,$M6073)&lt;=0,$O6073&lt;&gt;"可"),"警告",""))</f>
        <v/>
      </c>
      <c r="S6073" s="4">
        <f>IF(COUNT($M6073:$N6073)=0,0,IF(IF($N6073&lt;&gt;"",$N6073,$M6073)&gt;=スコアリング基準!$B$20,スコアリング基準!$C$20,IF(IF($N6073&lt;&gt;"",$N6073,$M6073)&gt;=スコアリング基準!$B$21,スコアリング基準!$C$21,IF(IF($N6073&lt;&gt;"",$N6073,$M6073)&gt;0,スコアリング基準!$C$22,0))))</f>
        <v/>
      </c>
      <c r="T6073" s="4">
        <f>IF($O6073="可",スコアリング基準!$C$23,0)</f>
        <v/>
      </c>
      <c r="U6073" s="4">
        <f>IF(OR(COUNT($K6073:$L6073)&lt;2,$K6073=0),0,IF(ABS($L6073)/$K6073&lt;=スコアリング基準!$B$24,スコアリング基準!$C$24,IF(ABS($L6073)/$K6073&lt;=スコアリング基準!$B$25,スコアリング基準!$C$25,IF(ABS($L6073)/$K6073&lt;=スコアリング基準!$B$26,スコアリング基準!$C$26,0))))</f>
        <v/>
      </c>
      <c r="V6073" s="4">
        <f>IF($P6073="なし",スコアリング基準!$C$27,0)</f>
        <v/>
      </c>
      <c r="W6073" s="4">
        <f>IF($F6073="",0,IF(ISNUMBER($F6073),IF($F6073&lt;=スコアリング基準!$B$28,スコアリング基準!$C$28,スコアリング基準!$C$29),0))</f>
        <v/>
      </c>
      <c r="X6073" s="4">
        <f>IFERROR(VLOOKUP($B6073,スコアリング基準!$A$36:$B$46,2,FALSE),0)</f>
        <v/>
      </c>
      <c r="Y6073" s="4">
        <f>SUM($S6073:$X6073)</f>
        <v/>
      </c>
      <c r="Z6073" s="4">
        <f>IF(COUNT($M6073:$N6073)=0,"データ無",IF($Y6073&gt;=スコアリング基準!$B$30,"S",IF($Y6073&gt;=スコアリング基準!$B$31,"A",IF($Y6073&gt;=スコアリング基準!$B$32,"B","C"))))</f>
        <v/>
      </c>
      <c r="AA6073">
        <f>IFERROR(INDEX(実績DB!$I$3:$I$104,MATCH($B6073&amp;$C6073,実績DB!$J$3:$J$104,0)),"")</f>
        <v/>
      </c>
    </row>
  </sheetData>
  <autoFilter ref="A2:AA6073"/>
  <conditionalFormatting sqref="A3:AA6073">
    <cfRule type="expression" priority="1" dxfId="0" stopIfTrue="1">
      <formula>$R3="警告"</formula>
    </cfRule>
    <cfRule type="expression" priority="2" dxfId="1">
      <formula>OR($Z3="S",$Z3="A")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2" customWidth="1" min="3" max="3"/>
    <col width="52" customWidth="1" min="4" max="4"/>
    <col width="44" customWidth="1" min="5" max="5"/>
  </cols>
  <sheetData>
    <row r="1">
      <c r="A1" s="1" t="inlineStr">
        <is>
          <t>変電所スコアリング基準（系統用蓄電池・高圧2MW前提）v1</t>
        </is>
      </c>
    </row>
    <row r="2">
      <c r="A2" s="5" t="inlineStr">
        <is>
          <t>作成: 2026-07-28 ｜ 接続検討の実回答12件の分析から逆算した配点で「接続検討を申し込む価値」を点数化する（実績DBは19件・2026-08-06更新。配点は19件ベースの分析でも変更なしを確認）</t>
        </is>
      </c>
    </row>
    <row r="4">
      <c r="A4" s="6" t="inlineStr">
        <is>
          <t>変数・配点定義（実績12件で校正）</t>
        </is>
      </c>
    </row>
    <row r="5">
      <c r="A5" s="2" t="inlineStr">
        <is>
          <t>記号</t>
        </is>
      </c>
      <c r="B5" s="2" t="inlineStr">
        <is>
          <t>変数</t>
        </is>
      </c>
      <c r="C5" s="2" t="inlineStr">
        <is>
          <t>配点</t>
        </is>
      </c>
      <c r="D5" s="2" t="inlineStr">
        <is>
          <t>閾値・ルール</t>
        </is>
      </c>
      <c r="E5" s="2" t="inlineStr">
        <is>
          <t>根拠(実績)</t>
        </is>
      </c>
    </row>
    <row r="6">
      <c r="A6" s="7" t="inlineStr">
        <is>
          <t>G1</t>
        </is>
      </c>
      <c r="B6" s="7" t="inlineStr">
        <is>
          <t>ゲート: 上位系0（警告）</t>
        </is>
      </c>
      <c r="C6" s="7" t="inlineStr">
        <is>
          <t>警告</t>
        </is>
      </c>
      <c r="D6" s="7" t="inlineStr">
        <is>
          <t>空容量(上位系考慮)≦0 かつ N-1電制≠可 → ⚠警告（ランクは通常算出。S1=0でB以下）</t>
        </is>
      </c>
      <c r="E6" s="7" t="inlineStr">
        <is>
          <t>喜多方: 上位系増強で工期10年2ヶ月／由仁: 上位系0でも410万・6ヶ月で連系（2026-10-20に除外→警告）</t>
        </is>
      </c>
    </row>
    <row r="7">
      <c r="A7" s="7" t="inlineStr">
        <is>
          <t>G2</t>
        </is>
      </c>
      <c r="B7" s="7" t="inlineStr">
        <is>
          <t>ゲート: 募集プロセス/増強エリア</t>
        </is>
      </c>
      <c r="C7" s="7" t="inlineStr">
        <is>
          <t>除外(手動)</t>
        </is>
      </c>
      <c r="D7" s="7" t="inlineStr">
        <is>
          <t>各社公表資料で該当時に手動除外</t>
        </is>
      </c>
      <c r="E7" s="7" t="inlineStr">
        <is>
          <t>高額・長納期化リスク</t>
        </is>
      </c>
    </row>
    <row r="8">
      <c r="A8" s="7" t="inlineStr">
        <is>
          <t>S1</t>
        </is>
      </c>
      <c r="B8" s="7" t="inlineStr">
        <is>
          <t>空容量(上位系考慮)</t>
        </is>
      </c>
      <c r="C8" s="7" t="inlineStr">
        <is>
          <t>35</t>
        </is>
      </c>
      <c r="D8" s="7" t="inlineStr">
        <is>
          <t>≧20MW(2MWの10倍):35 / ≧6MW:28 / &gt;0:15 / ≦0:0</t>
        </is>
      </c>
      <c r="E8" s="7" t="inlineStr">
        <is>
          <t>最重要。上位系増強の回避確率</t>
        </is>
      </c>
    </row>
    <row r="9">
      <c r="A9" s="7" t="inlineStr">
        <is>
          <t>S2</t>
        </is>
      </c>
      <c r="B9" s="7" t="inlineStr">
        <is>
          <t>N-1電制 可否</t>
        </is>
      </c>
      <c r="C9" s="7" t="inlineStr">
        <is>
          <t>10</t>
        </is>
      </c>
      <c r="D9" s="7" t="inlineStr">
        <is>
          <t>可:10 / それ以外:0</t>
        </is>
      </c>
      <c r="E9" s="7" t="inlineStr">
        <is>
          <t>空容量ゼロでも接続余地</t>
        </is>
      </c>
    </row>
    <row r="10">
      <c r="A10" s="7" t="inlineStr">
        <is>
          <t>S3</t>
        </is>
      </c>
      <c r="B10" s="7" t="inlineStr">
        <is>
          <t>予想潮流の余裕(|潮流|/運用容量)</t>
        </is>
      </c>
      <c r="C10" s="7" t="inlineStr">
        <is>
          <t>15</t>
        </is>
      </c>
      <c r="D10" s="7" t="inlineStr">
        <is>
          <t>≦30%:15 / ≦60%:9 / ≦90%:4 / &gt;90%:0</t>
        </is>
      </c>
      <c r="E10" s="7" t="inlineStr">
        <is>
          <t>混雑度=出力制御・増強リスク</t>
        </is>
      </c>
    </row>
    <row r="11">
      <c r="A11" s="7" t="inlineStr">
        <is>
          <t>S4</t>
        </is>
      </c>
      <c r="B11" s="7" t="inlineStr">
        <is>
          <t>出力制御可能性</t>
        </is>
      </c>
      <c r="C11" s="7" t="inlineStr">
        <is>
          <t>5</t>
        </is>
      </c>
      <c r="D11" s="7" t="inlineStr">
        <is>
          <t>なし:5 / 有り:0</t>
        </is>
      </c>
      <c r="E11" s="7" t="inlineStr">
        <is>
          <t>収益影響(九州で頻発)</t>
        </is>
      </c>
    </row>
    <row r="12">
      <c r="A12" s="7" t="inlineStr">
        <is>
          <t>S5</t>
        </is>
      </c>
      <c r="B12" s="7" t="inlineStr">
        <is>
          <t>配電用変電所か(二次電圧)</t>
        </is>
      </c>
      <c r="C12" s="7" t="inlineStr">
        <is>
          <t>10</t>
        </is>
      </c>
      <c r="D12" s="7" t="inlineStr">
        <is>
          <t>二次≦7kV(6.6/6.0):10 / その他数値:5 / 不明:0</t>
        </is>
      </c>
      <c r="E12" s="7" t="inlineStr">
        <is>
          <t>高圧2MW連系の受け皿</t>
        </is>
      </c>
    </row>
    <row r="13">
      <c r="A13" s="7" t="inlineStr">
        <is>
          <t>S6</t>
        </is>
      </c>
      <c r="B13" s="7" t="inlineStr">
        <is>
          <t>エリア</t>
        </is>
      </c>
      <c r="C13" s="7" t="inlineStr">
        <is>
          <t>5</t>
        </is>
      </c>
      <c r="D13" s="7" t="inlineStr">
        <is>
          <t>エリア点表参照</t>
        </is>
      </c>
      <c r="E13" s="7" t="inlineStr">
        <is>
          <t>実績工期のエリア差(九州3ヶ月〜中部24ヶ月)</t>
        </is>
      </c>
    </row>
    <row r="14">
      <c r="A14" s="7" t="inlineStr">
        <is>
          <t>合計</t>
        </is>
      </c>
      <c r="B14" s="7" t="inlineStr">
        <is>
          <t>系統スコア</t>
        </is>
      </c>
      <c r="C14" s="7" t="inlineStr">
        <is>
          <t>80</t>
        </is>
      </c>
      <c r="D14" s="7" t="inlineStr">
        <is>
          <t>S1+S2+S3+S4+S5+S6</t>
        </is>
      </c>
      <c r="E14" s="7" t="inlineStr"/>
    </row>
    <row r="15">
      <c r="A15" s="7" t="inlineStr">
        <is>
          <t>S7</t>
        </is>
      </c>
      <c r="B15" s="7" t="inlineStr">
        <is>
          <t>(土地確定後)変電所・既設配電線への近接</t>
        </is>
      </c>
      <c r="C15" s="7" t="inlineStr">
        <is>
          <t>20</t>
        </is>
      </c>
      <c r="D15" s="7" t="inlineStr">
        <is>
          <t>≦500m:20 / ≦1km:15 / ≦2km:10 / ≦5km:4 / 超:0</t>
        </is>
      </c>
      <c r="E15" s="7" t="inlineStr">
        <is>
          <t>負担金≒400万+0.8〜1.0万円/m×新設延長</t>
        </is>
      </c>
    </row>
    <row r="16">
      <c r="A16" s="7" t="inlineStr"/>
      <c r="B16" s="7" t="inlineStr">
        <is>
          <t>実績補正</t>
        </is>
      </c>
      <c r="C16" s="7" t="inlineStr">
        <is>
          <t>±</t>
        </is>
      </c>
      <c r="D16" s="7" t="inlineStr">
        <is>
          <t>実績DBに同一変電所があれば優先参照(実績メモ列)</t>
        </is>
      </c>
      <c r="E16" s="7" t="inlineStr">
        <is>
          <t>王子SS(バンク対策済み)=神崎920万/3ヶ月 等</t>
        </is>
      </c>
    </row>
    <row r="18">
      <c r="A18" s="6" t="inlineStr">
        <is>
          <t>配点パラメータ（黄色セルを変更するとスコアが自動再計算されます）</t>
        </is>
      </c>
    </row>
    <row r="19">
      <c r="A19" s="2" t="inlineStr">
        <is>
          <t>項目</t>
        </is>
      </c>
      <c r="B19" s="2" t="inlineStr">
        <is>
          <t>閾値</t>
        </is>
      </c>
      <c r="C19" s="2" t="inlineStr">
        <is>
          <t>点数</t>
        </is>
      </c>
    </row>
    <row r="20">
      <c r="A20" s="8" t="inlineStr">
        <is>
          <t>S1: 空容量 ≧(MW) で35点</t>
        </is>
      </c>
      <c r="B20" s="9" t="n">
        <v>20</v>
      </c>
      <c r="C20" s="9" t="n">
        <v>35</v>
      </c>
    </row>
    <row r="21">
      <c r="A21" s="8" t="inlineStr">
        <is>
          <t>S1: 空容量 ≧(MW) で28点</t>
        </is>
      </c>
      <c r="B21" s="9" t="n">
        <v>6</v>
      </c>
      <c r="C21" s="9" t="n">
        <v>28</v>
      </c>
    </row>
    <row r="22">
      <c r="A22" s="8" t="inlineStr">
        <is>
          <t>S1: 空容量 &gt;0 で15点</t>
        </is>
      </c>
      <c r="B22" s="10" t="n"/>
      <c r="C22" s="9" t="n">
        <v>15</v>
      </c>
    </row>
    <row r="23">
      <c r="A23" s="8" t="inlineStr">
        <is>
          <t>S2: N-1電制「可」</t>
        </is>
      </c>
      <c r="B23" s="10" t="n"/>
      <c r="C23" s="9" t="n">
        <v>10</v>
      </c>
    </row>
    <row r="24">
      <c r="A24" s="8" t="inlineStr">
        <is>
          <t>S3: |潮流|/運用容量 ≦ で15点</t>
        </is>
      </c>
      <c r="B24" s="9" t="n">
        <v>0.3</v>
      </c>
      <c r="C24" s="9" t="n">
        <v>15</v>
      </c>
    </row>
    <row r="25">
      <c r="A25" s="8" t="inlineStr">
        <is>
          <t>S3: |潮流|/運用容量 ≦ で9点</t>
        </is>
      </c>
      <c r="B25" s="9" t="n">
        <v>0.6</v>
      </c>
      <c r="C25" s="9" t="n">
        <v>9</v>
      </c>
    </row>
    <row r="26">
      <c r="A26" s="8" t="inlineStr">
        <is>
          <t>S3: |潮流|/運用容量 ≦ で4点</t>
        </is>
      </c>
      <c r="B26" s="9" t="n">
        <v>0.9</v>
      </c>
      <c r="C26" s="9" t="n">
        <v>4</v>
      </c>
    </row>
    <row r="27">
      <c r="A27" s="8" t="inlineStr">
        <is>
          <t>S4: 出力制御「なし」</t>
        </is>
      </c>
      <c r="B27" s="10" t="n"/>
      <c r="C27" s="9" t="n">
        <v>5</v>
      </c>
    </row>
    <row r="28">
      <c r="A28" s="8" t="inlineStr">
        <is>
          <t>S5: 二次電圧 ≦(kV) で10点</t>
        </is>
      </c>
      <c r="B28" s="9" t="n">
        <v>7</v>
      </c>
      <c r="C28" s="9" t="n">
        <v>10</v>
      </c>
    </row>
    <row r="29">
      <c r="A29" s="8" t="inlineStr">
        <is>
          <t>S5: 二次電圧 その他数値</t>
        </is>
      </c>
      <c r="B29" s="10" t="n"/>
      <c r="C29" s="9" t="n">
        <v>5</v>
      </c>
    </row>
    <row r="30">
      <c r="A30" s="8" t="inlineStr">
        <is>
          <t>ランクS: 系統スコア ≧</t>
        </is>
      </c>
      <c r="B30" s="9" t="n">
        <v>60</v>
      </c>
      <c r="C30" s="10" t="n"/>
    </row>
    <row r="31">
      <c r="A31" s="8" t="inlineStr">
        <is>
          <t>ランクA: 系統スコア ≧</t>
        </is>
      </c>
      <c r="B31" s="9" t="n">
        <v>48</v>
      </c>
      <c r="C31" s="10" t="n"/>
    </row>
    <row r="32">
      <c r="A32" s="8" t="inlineStr">
        <is>
          <t>ランクB: 系統スコア ≧</t>
        </is>
      </c>
      <c r="B32" s="9" t="n">
        <v>36</v>
      </c>
      <c r="C32" s="10" t="n"/>
    </row>
    <row r="34">
      <c r="A34" s="6" t="inlineStr">
        <is>
          <t>S6 エリア点（実績工期・出力制御環境からの仮置き。実績追加で更新）</t>
        </is>
      </c>
    </row>
    <row r="35">
      <c r="A35" s="2" t="inlineStr">
        <is>
          <t>エリア</t>
        </is>
      </c>
      <c r="B35" s="2" t="inlineStr">
        <is>
          <t>点数</t>
        </is>
      </c>
      <c r="C35" s="2" t="inlineStr">
        <is>
          <t>根拠(実績)</t>
        </is>
      </c>
    </row>
    <row r="36">
      <c r="A36" s="8" t="inlineStr">
        <is>
          <t>北海道</t>
        </is>
      </c>
      <c r="B36" s="9" t="n">
        <v>5</v>
      </c>
      <c r="C36" s="8" t="inlineStr">
        <is>
          <t>由仁町: 計量のみ410万・6ヶ月</t>
        </is>
      </c>
    </row>
    <row r="37">
      <c r="A37" s="8" t="inlineStr">
        <is>
          <t>東北</t>
        </is>
      </c>
      <c r="B37" s="9" t="n">
        <v>4</v>
      </c>
      <c r="C37" s="8" t="inlineStr">
        <is>
          <t>喜多方: 配電のみなら7ヶ月</t>
        </is>
      </c>
    </row>
    <row r="38">
      <c r="A38" s="8" t="inlineStr">
        <is>
          <t>東京</t>
        </is>
      </c>
      <c r="B38" s="9" t="n">
        <v>4</v>
      </c>
      <c r="C38" s="8" t="inlineStr">
        <is>
          <t>需要地・配変多い(実績は特高のみ)</t>
        </is>
      </c>
    </row>
    <row r="39">
      <c r="A39" s="8" t="inlineStr">
        <is>
          <t>中部</t>
        </is>
      </c>
      <c r="B39" s="9" t="n">
        <v>2</v>
      </c>
      <c r="C39" s="8" t="inlineStr">
        <is>
          <t>関市18ヶ月・野尻24ヶ月と増強系が遅い</t>
        </is>
      </c>
    </row>
    <row r="40">
      <c r="A40" s="8" t="inlineStr">
        <is>
          <t>北陸</t>
        </is>
      </c>
      <c r="B40" s="9" t="n">
        <v>3</v>
      </c>
      <c r="C40" s="8" t="inlineStr">
        <is>
          <t>実績なし・中位仮置き</t>
        </is>
      </c>
    </row>
    <row r="41">
      <c r="A41" s="8" t="inlineStr">
        <is>
          <t>関西</t>
        </is>
      </c>
      <c r="B41" s="9" t="n">
        <v>3</v>
      </c>
      <c r="C41" s="8" t="inlineStr">
        <is>
          <t>白浜: 12ヶ月</t>
        </is>
      </c>
    </row>
    <row r="42">
      <c r="A42" s="8" t="inlineStr">
        <is>
          <t>中国</t>
        </is>
      </c>
      <c r="B42" s="9" t="n">
        <v>3</v>
      </c>
      <c r="C42" s="8" t="inlineStr">
        <is>
          <t>実績未読(PW付)・中位仮置き</t>
        </is>
      </c>
    </row>
    <row r="43">
      <c r="A43" s="8" t="inlineStr">
        <is>
          <t>四国</t>
        </is>
      </c>
      <c r="B43" s="9" t="n">
        <v>3</v>
      </c>
      <c r="C43" s="8" t="inlineStr">
        <is>
          <t>実績なし・中位仮置き</t>
        </is>
      </c>
    </row>
    <row r="44">
      <c r="A44" s="8" t="inlineStr">
        <is>
          <t>九州</t>
        </is>
      </c>
      <c r="B44" s="9" t="n">
        <v>5</v>
      </c>
      <c r="C44" s="8" t="inlineStr">
        <is>
          <t>神崎3ヶ月・出力制御は多め</t>
        </is>
      </c>
    </row>
    <row r="45">
      <c r="A45" s="8" t="inlineStr">
        <is>
          <t>沖縄</t>
        </is>
      </c>
      <c r="B45" s="9" t="n">
        <v>2</v>
      </c>
      <c r="C45" s="8" t="inlineStr">
        <is>
          <t>市場環境考慮・仮置き</t>
        </is>
      </c>
    </row>
    <row r="46">
      <c r="A46" s="8" t="inlineStr">
        <is>
          <t>J-POWER</t>
        </is>
      </c>
      <c r="B46" s="9" t="n">
        <v>0</v>
      </c>
      <c r="C46" s="8" t="inlineStr">
        <is>
          <t>対象外</t>
        </is>
      </c>
    </row>
    <row r="48">
      <c r="A48" s="6" t="inlineStr">
        <is>
          <t>ランク集計（スコアリングタブに連動）</t>
        </is>
      </c>
    </row>
    <row r="49">
      <c r="A49" s="2" t="inlineStr">
        <is>
          <t>ランク</t>
        </is>
      </c>
      <c r="B49" s="2" t="inlineStr">
        <is>
          <t>件数</t>
        </is>
      </c>
      <c r="C49" s="2" t="inlineStr">
        <is>
          <t>定義</t>
        </is>
      </c>
    </row>
    <row r="50">
      <c r="A50" s="8" t="inlineStr">
        <is>
          <t>S</t>
        </is>
      </c>
      <c r="B50" s="10">
        <f>COUNTIF(スコアリング!$Z$3:$Z$6073,"S")</f>
        <v/>
      </c>
      <c r="C50" s="8" t="inlineStr">
        <is>
          <t>60点以上（最優先で周辺の土地を探す）</t>
        </is>
      </c>
    </row>
    <row r="51">
      <c r="A51" s="8" t="inlineStr">
        <is>
          <t>A</t>
        </is>
      </c>
      <c r="B51" s="10">
        <f>COUNTIF(スコアリング!$Z$3:$Z$6073,"A")</f>
        <v/>
      </c>
      <c r="C51" s="8" t="inlineStr">
        <is>
          <t>48〜59点（優先候補）</t>
        </is>
      </c>
    </row>
    <row r="52">
      <c r="A52" s="8" t="inlineStr">
        <is>
          <t>B</t>
        </is>
      </c>
      <c r="B52" s="10">
        <f>COUNTIF(スコアリング!$Z$3:$Z$6073,"B")</f>
        <v/>
      </c>
      <c r="C52" s="8" t="inlineStr">
        <is>
          <t>36〜47点</t>
        </is>
      </c>
    </row>
    <row r="53">
      <c r="A53" s="8" t="inlineStr">
        <is>
          <t>C</t>
        </is>
      </c>
      <c r="B53" s="10">
        <f>COUNTIF(スコアリング!$Z$3:$Z$6073,"C")</f>
        <v/>
      </c>
      <c r="C53" s="8" t="inlineStr">
        <is>
          <t>35点以下</t>
        </is>
      </c>
    </row>
    <row r="54">
      <c r="A54" s="8" t="inlineStr">
        <is>
          <t>データ無</t>
        </is>
      </c>
      <c r="B54" s="10">
        <f>COUNTIF(スコアリング!$Z$3:$Z$6073,"データ無")</f>
        <v/>
      </c>
      <c r="C54" s="8" t="inlineStr">
        <is>
          <t>空容量未公表(OSMのみ等)。スコア比較不能</t>
        </is>
      </c>
    </row>
    <row r="55">
      <c r="A55" s="8" t="inlineStr">
        <is>
          <t>警告</t>
        </is>
      </c>
      <c r="B55" s="10">
        <f>COUNTIF(スコアリング!$R$3:$R$6073,"警告")</f>
        <v/>
      </c>
      <c r="C55" s="8" t="inlineStr">
        <is>
          <t>ゲート該当（空容量≦0 かつ N-1電制≠可）。ランクは通常算出（S1=0でB以下）。上位系の混雑・増強リスクに注意</t>
        </is>
      </c>
    </row>
    <row r="58">
      <c r="A58" s="6" t="inlineStr">
        <is>
          <t>前提・注意</t>
        </is>
      </c>
    </row>
    <row r="59">
      <c r="A59" s="5" t="inlineStr">
        <is>
          <t>スコアリング v1 2026-07-28（接続検討の実回答12件の分析から逆算した配点）に準拠。</t>
        </is>
      </c>
    </row>
    <row r="60">
      <c r="A60" s="5" t="inlineStr">
        <is>
          <t>使い方: ランク S/A の変電所を優先し、その周辺（目安2km以内・既設高圧配電線の近く）で土地を探す→接続検討を申込む。</t>
        </is>
      </c>
    </row>
    <row r="61">
      <c r="A61" s="5" t="inlineStr">
        <is>
          <t>系統スコアは80点満点。土地確定後に近接性S7(20点)を加えて100点満点で最終評価する。</t>
        </is>
      </c>
    </row>
    <row r="62">
      <c r="A62" s="5" t="inlineStr">
        <is>
          <t>負担金の事前推定式(実績回帰・2026-08-06更新): 推定負担金(万円) ≒ 固定費200〜400 + 高圧線新設・張替延長(m)×0.7〜1.0 + SVC/SVR台数×500〜 + バンク逆潮流対策500〜1,000。</t>
        </is>
      </c>
    </row>
    <row r="63">
      <c r="A63" s="5" t="inlineStr">
        <is>
          <t>工期目安: 九州は計量・張替のみ3-6ヶ月 / 中部は最軽微工事でも18ヶ月・増強系18-26ヶ月 / SVC込16-17ヶ月 / 特高・上位系増強は2〜10年。</t>
        </is>
      </c>
    </row>
    <row r="64">
      <c r="A64" s="5" t="inlineStr">
        <is>
          <t>接続検討→契約申込で +10〜15%・+半年 の増額リスクあり(宇佐蜷木実績・2026-08-06更新)。</t>
        </is>
      </c>
    </row>
    <row r="65">
      <c r="A65" s="5" t="inlineStr">
        <is>
          <t>公表空容量は特高側評価。高圧連系の最終確定は接続検討のみ。バンク・配電線の空きは実績DBタブで補正すること。</t>
        </is>
      </c>
    </row>
    <row r="66">
      <c r="A66" s="5" t="inlineStr">
        <is>
          <t>【前提】S1・ゲートの空容量は「上位系考慮」を優先し、単一値のみ公表のエリア(北陸・中部・沖縄等)は「当該設備」で代用する。</t>
        </is>
      </c>
    </row>
    <row r="67">
      <c r="A67" s="5" t="inlineStr">
        <is>
          <t>【前提】ランク「データ無」= 空容量が両列とも未公表(OSMのみ等)。ゲート該当行（上位系0かつN-1不可）は「⚠上位系0」の警告を付けて通常どおりランク付けする（2026-10-20までは「除外」として非表示）。</t>
        </is>
      </c>
    </row>
    <row r="68">
      <c r="A68" s="5" t="inlineStr">
        <is>
          <t>【前提】S4は出力制御が「なし」(完全一致)の場合のみ加点。「有り」「あり」表記ゆれ・不明は0点。</t>
        </is>
      </c>
    </row>
    <row r="69">
      <c r="A69" s="5" t="inlineStr">
        <is>
          <t>【参考】外部DB: 蓄電所ネット「系統連系診断」(https://bess-net.jp/tools/grid-connection-check) は10社8,346変電所の公表データで連系候補Top5を出す無料ツール(2026-10-12更新)。空容量は当該設備ベースで上位系のゲートが無いため本ツールより甘く出る(例: 旭川中央は上位系考慮0MW・N-1不可でも55点)。クロスチェック用に使い、採否は本ツールの上位系考慮と接続検討で判断する。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30" customWidth="1" min="5" max="5"/>
    <col width="30" customWidth="1" min="6" max="6"/>
    <col width="34" customWidth="1" min="7" max="7"/>
    <col width="30" customWidth="1" min="8" max="8"/>
    <col width="40" customWidth="1" min="9" max="9"/>
    <col width="18" customWidth="1" min="10" max="10"/>
  </cols>
  <sheetData>
    <row r="1">
      <c r="A1" s="1" t="inlineStr">
        <is>
          <t>接続検討回答 実績102件（手入力18件: 2026-08-06更新／残り84件: 接続検討回答 検証一覧から取込・AI読取値のため要原本確認）</t>
        </is>
      </c>
    </row>
    <row r="2">
      <c r="A2" s="2" t="inlineStr">
        <is>
          <t>エリア</t>
        </is>
      </c>
      <c r="B2" s="2" t="inlineStr">
        <is>
          <t>変電所名(リスト表記)</t>
        </is>
      </c>
      <c r="C2" s="2" t="inlineStr">
        <is>
          <t>案件</t>
        </is>
      </c>
      <c r="D2" s="2" t="inlineStr">
        <is>
          <t>出力</t>
        </is>
      </c>
      <c r="E2" s="2" t="inlineStr">
        <is>
          <t>負担金</t>
        </is>
      </c>
      <c r="F2" s="2" t="inlineStr">
        <is>
          <t>連系工期</t>
        </is>
      </c>
      <c r="G2" s="2" t="inlineStr">
        <is>
          <t>主な対策工事</t>
        </is>
      </c>
      <c r="H2" s="2" t="inlineStr">
        <is>
          <t>教訓・律速</t>
        </is>
      </c>
      <c r="I2" s="2" t="inlineStr">
        <is>
          <t>要約(スコア表参照用・同じ変電所の回答はまとめて表示)</t>
        </is>
      </c>
      <c r="J2" s="2" t="inlineStr">
        <is>
          <t>キー(自動)</t>
        </is>
      </c>
    </row>
    <row r="3">
      <c r="A3" s="7" t="inlineStr">
        <is>
          <t>九州</t>
        </is>
      </c>
      <c r="B3" s="7" t="inlineStr">
        <is>
          <t>笠之原変電所</t>
        </is>
      </c>
      <c r="C3" s="7" t="inlineStr">
        <is>
          <t>鹿屋市上小原</t>
        </is>
      </c>
      <c r="D3" s="7" t="inlineStr">
        <is>
          <t>1,999kW</t>
        </is>
      </c>
      <c r="E3" s="7" t="inlineStr">
        <is>
          <t>約6,140万円(付箋値・要確認)</t>
        </is>
      </c>
      <c r="F3" s="7" t="inlineStr">
        <is>
          <t>入金後1年4ヶ月</t>
        </is>
      </c>
      <c r="G3" s="7" t="inlineStr">
        <is>
          <t>張替1,405m+SVC</t>
        </is>
      </c>
      <c r="H3" s="7" t="inlineStr">
        <is>
          <t>細線・SVC発動で高額長期</t>
        </is>
      </c>
      <c r="I3" s="7" t="inlineStr">
        <is>
          <t>負担金約6,140万・1年4ヶ月(張替1.4km+SVC)</t>
        </is>
      </c>
      <c r="J3" s="11">
        <f>A3&amp;TRIM(B3)</f>
        <v/>
      </c>
    </row>
    <row r="4">
      <c r="A4" s="7" t="inlineStr">
        <is>
          <t>北海道</t>
        </is>
      </c>
      <c r="B4" s="7" t="inlineStr">
        <is>
          <t>由仁変電所</t>
        </is>
      </c>
      <c r="C4" s="7" t="inlineStr">
        <is>
          <t>由仁町川端(1135)</t>
        </is>
      </c>
      <c r="D4" s="7" t="inlineStr">
        <is>
          <t>1,999kW</t>
        </is>
      </c>
      <c r="E4" s="7" t="inlineStr">
        <is>
          <t>410万円</t>
        </is>
      </c>
      <c r="F4" s="7" t="inlineStr">
        <is>
          <t>入金後6ヶ月</t>
        </is>
      </c>
      <c r="G4" s="7" t="inlineStr">
        <is>
          <t>計量設備のみ</t>
        </is>
      </c>
      <c r="H4" s="7" t="inlineStr">
        <is>
          <t>空容量潤沢なら最安最速</t>
        </is>
      </c>
      <c r="I4" s="7" t="inlineStr">
        <is>
          <t>負担金410万・6ヶ月(計量のみ)</t>
        </is>
      </c>
      <c r="J4" s="11">
        <f>A4&amp;TRIM(B4)</f>
        <v/>
      </c>
    </row>
    <row r="5">
      <c r="A5" s="7" t="inlineStr">
        <is>
          <t>九州</t>
        </is>
      </c>
      <c r="B5" s="7" t="inlineStr">
        <is>
          <t>王子変電所</t>
        </is>
      </c>
      <c r="C5" s="7" t="inlineStr">
        <is>
          <t>大分市神崎(東盛)</t>
        </is>
      </c>
      <c r="D5" s="7" t="inlineStr">
        <is>
          <t>高圧</t>
        </is>
      </c>
      <c r="E5" s="7" t="inlineStr">
        <is>
          <t>920万円</t>
        </is>
      </c>
      <c r="F5" s="7" t="inlineStr">
        <is>
          <t>入金後3ヶ月</t>
        </is>
      </c>
      <c r="G5" s="7" t="inlineStr">
        <is>
          <t>張替1,006m+PGB</t>
        </is>
      </c>
      <c r="H5" s="7" t="inlineStr">
        <is>
          <t>バンク逆潮流対策済みは別格</t>
        </is>
      </c>
      <c r="I5" s="7" t="inlineStr">
        <is>
          <t>負担金920万・3ヶ月(バンク対策済み)</t>
        </is>
      </c>
      <c r="J5" s="11">
        <f>A5&amp;TRIM(B5)</f>
        <v/>
      </c>
    </row>
    <row r="6">
      <c r="A6" s="7" t="inlineStr">
        <is>
          <t>九州</t>
        </is>
      </c>
      <c r="B6" s="7" t="inlineStr">
        <is>
          <t>久山変電所</t>
        </is>
      </c>
      <c r="C6" s="7" t="inlineStr">
        <is>
          <t>福岡県久山町(KMP)</t>
        </is>
      </c>
      <c r="D6" s="7" t="inlineStr">
        <is>
          <t>高圧</t>
        </is>
      </c>
      <c r="E6" s="7" t="inlineStr">
        <is>
          <t>1,630万円(税抜)</t>
        </is>
      </c>
      <c r="F6" s="7" t="inlineStr">
        <is>
          <t>入金後1年5ヶ月</t>
        </is>
      </c>
      <c r="G6" s="7" t="inlineStr">
        <is>
          <t>SVC300kvar+張替16m</t>
        </is>
      </c>
      <c r="H6" s="7" t="inlineStr">
        <is>
          <t>細線(177A)でSVC発動</t>
        </is>
      </c>
      <c r="I6" s="7" t="inlineStr">
        <is>
          <t>負担金1,630万・1年5ヶ月(SVC)</t>
        </is>
      </c>
      <c r="J6" s="11">
        <f>A6&amp;TRIM(B6)</f>
        <v/>
      </c>
    </row>
    <row r="7">
      <c r="A7" s="7" t="inlineStr">
        <is>
          <t>東北</t>
        </is>
      </c>
      <c r="B7" s="7" t="inlineStr">
        <is>
          <t>－(須賀川上位系)</t>
        </is>
      </c>
      <c r="C7" s="7" t="inlineStr">
        <is>
          <t>喜多方市松山(PX No071)</t>
        </is>
      </c>
      <c r="D7" s="7" t="inlineStr">
        <is>
          <t>高圧</t>
        </is>
      </c>
      <c r="E7" s="7" t="inlineStr">
        <is>
          <t>特定負担は僅少</t>
        </is>
      </c>
      <c r="F7" s="7" t="inlineStr">
        <is>
          <t>配電7ヶ月/上位系10年2ヶ月</t>
        </is>
      </c>
      <c r="G7" s="7" t="inlineStr">
        <is>
          <t>SVR5000kVA+須賀川MT取替</t>
        </is>
      </c>
      <c r="H7" s="7" t="inlineStr">
        <is>
          <t>上位系増強=時間で死ぬ</t>
        </is>
      </c>
      <c r="I7" s="7" t="inlineStr">
        <is>
          <t>上位系増強で10年2ヶ月(ゲート根拠)</t>
        </is>
      </c>
      <c r="J7" s="11">
        <f>A7&amp;TRIM(B7)</f>
        <v/>
      </c>
    </row>
    <row r="8">
      <c r="A8" s="7" t="inlineStr">
        <is>
          <t>中部</t>
        </is>
      </c>
      <c r="B8" s="7" t="inlineStr">
        <is>
          <t>小屋名変電所</t>
        </is>
      </c>
      <c r="C8" s="7" t="inlineStr">
        <is>
          <t>関市小屋名(B646G)</t>
        </is>
      </c>
      <c r="D8" s="7" t="inlineStr">
        <is>
          <t>高圧</t>
        </is>
      </c>
      <c r="E8" s="7" t="inlineStr">
        <is>
          <t>620万円+保証金31万</t>
        </is>
      </c>
      <c r="F8" s="7" t="inlineStr">
        <is>
          <t>入金後18ヶ月</t>
        </is>
      </c>
      <c r="G8" s="7" t="inlineStr">
        <is>
          <t>配電線増強</t>
        </is>
      </c>
      <c r="H8" s="7" t="inlineStr">
        <is>
          <t>中部の増強系は遅い</t>
        </is>
      </c>
      <c r="I8" s="7" t="inlineStr">
        <is>
          <t>負担金620万・18ヶ月(増強)</t>
        </is>
      </c>
      <c r="J8" s="11">
        <f>A8&amp;TRIM(B8)</f>
        <v/>
      </c>
    </row>
    <row r="9">
      <c r="A9" s="7" t="inlineStr">
        <is>
          <t>中部</t>
        </is>
      </c>
      <c r="B9" s="7" t="inlineStr">
        <is>
          <t>柏原変電所</t>
        </is>
      </c>
      <c r="C9" s="7" t="inlineStr">
        <is>
          <t>信濃町柏原2390-1</t>
        </is>
      </c>
      <c r="D9" s="7" t="inlineStr">
        <is>
          <t>高圧</t>
        </is>
      </c>
      <c r="E9" s="7" t="inlineStr">
        <is>
          <t>850万円+保証金42.5万</t>
        </is>
      </c>
      <c r="F9" s="7" t="inlineStr">
        <is>
          <t>入金後6ヶ月</t>
        </is>
      </c>
      <c r="G9" s="7" t="inlineStr">
        <is>
          <t>新設48m+引込105m</t>
        </is>
      </c>
      <c r="H9" s="7" t="inlineStr">
        <is>
          <t>軽微工事なら中部でも速い</t>
        </is>
      </c>
      <c r="I9" s="7" t="inlineStr">
        <is>
          <t>850万・6ヶ月(新設48m)/同F21野尻は1,782万・24ヶ月 ／ (同上メモ参照)</t>
        </is>
      </c>
      <c r="J9" s="11">
        <f>A9&amp;TRIM(B9)</f>
        <v/>
      </c>
    </row>
    <row r="10">
      <c r="A10" s="7" t="inlineStr">
        <is>
          <t>中部</t>
        </is>
      </c>
      <c r="B10" s="7" t="inlineStr">
        <is>
          <t>柏原変電所</t>
        </is>
      </c>
      <c r="C10" s="7" t="inlineStr">
        <is>
          <t>信濃町野尻(契約申込=確定)</t>
        </is>
      </c>
      <c r="D10" s="7" t="inlineStr">
        <is>
          <t>1,998kW</t>
        </is>
      </c>
      <c r="E10" s="7" t="inlineStr">
        <is>
          <t>1,782万円(税抜)</t>
        </is>
      </c>
      <c r="F10" s="7" t="inlineStr">
        <is>
          <t>入金後24ヶ月</t>
        </is>
      </c>
      <c r="G10" s="7" t="inlineStr">
        <is>
          <t>電柱5本+新設1,842m+SVR取替</t>
        </is>
      </c>
      <c r="H10" s="7" t="inlineStr">
        <is>
          <t>新設km級は高額長期</t>
        </is>
      </c>
      <c r="I10" s="7" t="inlineStr">
        <is>
          <t>850万・6ヶ月(新設48m)/同F21野尻は1,782万・24ヶ月 ／ (同上メモ参照)</t>
        </is>
      </c>
      <c r="J10" s="11">
        <f>A10&amp;TRIM(B10)</f>
        <v/>
      </c>
    </row>
    <row r="11">
      <c r="A11" s="7" t="inlineStr">
        <is>
          <t>東京</t>
        </is>
      </c>
      <c r="B11" s="7" t="inlineStr">
        <is>
          <t>－(西毛線)</t>
        </is>
      </c>
      <c r="C11" s="7" t="inlineStr">
        <is>
          <t>高崎市吉井町(特高参考)</t>
        </is>
      </c>
      <c r="D11" s="7" t="inlineStr">
        <is>
          <t>特高</t>
        </is>
      </c>
      <c r="E11" s="7" t="inlineStr">
        <is>
          <t>4.64億円+保証金2,551万</t>
        </is>
      </c>
      <c r="F11" s="7" t="inlineStr">
        <is>
          <t>入金後26ヶ月(受付後73ヶ月)</t>
        </is>
      </c>
      <c r="G11" s="7" t="inlineStr">
        <is>
          <t>送電線新設+2回線張替</t>
        </is>
      </c>
      <c r="H11" s="7" t="inlineStr">
        <is>
          <t>特高は桁違い</t>
        </is>
      </c>
      <c r="I11" s="7" t="inlineStr">
        <is>
          <t>特高参考: 4.64億・6年</t>
        </is>
      </c>
      <c r="J11" s="11">
        <f>A11&amp;TRIM(B11)</f>
        <v/>
      </c>
    </row>
    <row r="12">
      <c r="A12" s="7" t="inlineStr">
        <is>
          <t>関西</t>
        </is>
      </c>
      <c r="B12" s="7" t="inlineStr">
        <is>
          <t>－(田辺管内)</t>
        </is>
      </c>
      <c r="C12" s="7" t="inlineStr">
        <is>
          <t>白浜町才野1339-1</t>
        </is>
      </c>
      <c r="D12" s="7" t="inlineStr">
        <is>
          <t>1,999kW</t>
        </is>
      </c>
      <c r="E12" s="7" t="inlineStr">
        <is>
          <t>約3,700〜3,900万円</t>
        </is>
      </c>
      <c r="F12" s="7" t="inlineStr">
        <is>
          <t>入金後12ヶ月</t>
        </is>
      </c>
      <c r="G12" s="7" t="inlineStr">
        <is>
          <t>高圧線新設4,701m+SVR2台</t>
        </is>
      </c>
      <c r="H12" s="7" t="inlineStr">
        <is>
          <t>遠距離新設の典型NG</t>
        </is>
      </c>
      <c r="I12" s="7" t="inlineStr">
        <is>
          <t>3,700万・12ヶ月(新設4.7km)</t>
        </is>
      </c>
      <c r="J12" s="11">
        <f>A12&amp;TRIM(B12)</f>
        <v/>
      </c>
    </row>
    <row r="13">
      <c r="A13" s="7" t="inlineStr">
        <is>
          <t>九州</t>
        </is>
      </c>
      <c r="B13" s="7" t="inlineStr">
        <is>
          <t>－(野原宇佐線)</t>
        </is>
      </c>
      <c r="C13" s="7" t="inlineStr">
        <is>
          <t>宇佐市蜷木(1486)</t>
        </is>
      </c>
      <c r="D13" s="7" t="inlineStr">
        <is>
          <t>高圧</t>
        </is>
      </c>
      <c r="E13" s="7" t="inlineStr">
        <is>
          <t>2.465億円→契約時点2.704億円(税抜)</t>
        </is>
      </c>
      <c r="F13" s="7" t="inlineStr">
        <is>
          <t>入金後2年3ヶ月→2年10ヶ月(契約時No24595)</t>
        </is>
      </c>
      <c r="G13" s="7" t="inlineStr">
        <is>
          <t>66kV鉄塔・アクセス送電線新設</t>
        </is>
      </c>
      <c r="H13" s="7" t="inlineStr">
        <is>
          <t>66kV側対策で億超え</t>
        </is>
      </c>
      <c r="I13" s="7" t="inlineStr">
        <is>
          <t>2.5億・2年3ヶ月(66kV側対策)</t>
        </is>
      </c>
      <c r="J13" s="11">
        <f>A13&amp;TRIM(B13)</f>
        <v/>
      </c>
    </row>
    <row r="14">
      <c r="A14" s="7" t="inlineStr">
        <is>
          <t>九州</t>
        </is>
      </c>
      <c r="B14" s="7" t="inlineStr">
        <is>
          <t>－(西佐世保相浦線)</t>
        </is>
      </c>
      <c r="C14" s="7" t="inlineStr">
        <is>
          <t>伊万里市東山代町東大久保(特高参考)</t>
        </is>
      </c>
      <c r="D14" s="7" t="inlineStr">
        <is>
          <t>特高40,232kW</t>
        </is>
      </c>
      <c r="E14" s="7" t="inlineStr">
        <is>
          <t>2.68億円(税込・税抜2.43億)</t>
        </is>
      </c>
      <c r="F14" s="7" t="inlineStr">
        <is>
          <t>入金後3年2ヶ月</t>
        </is>
      </c>
      <c r="G14" s="7" t="inlineStr">
        <is>
          <t>アクセス線新設0.1km+鉄塔建替2基+張替0.9km×2回線+転送遮断装置3面</t>
        </is>
      </c>
      <c r="H14" s="7" t="inlineStr">
        <is>
          <t>特高40MW級は短距離でも2.5億・3年級</t>
        </is>
      </c>
      <c r="I14" s="7" t="inlineStr">
        <is>
          <t>特高参考: 2.68億・3年2ヶ月(九電回答2026/7/14)</t>
        </is>
      </c>
      <c r="J14" s="11">
        <f>A14&amp;TRIM(B14)</f>
        <v/>
      </c>
    </row>
    <row r="15">
      <c r="A15" s="7" t="inlineStr">
        <is>
          <t>中部</t>
        </is>
      </c>
      <c r="B15" s="7" t="inlineStr">
        <is>
          <t>東青島変電所</t>
        </is>
      </c>
      <c r="C15" s="7" t="inlineStr">
        <is>
          <t>藤枝市(連系承諾=確定)</t>
        </is>
      </c>
      <c r="D15" s="7" t="inlineStr">
        <is>
          <t>1,998kW</t>
        </is>
      </c>
      <c r="E15" s="7" t="inlineStr">
        <is>
          <t>2,536万円(税込)</t>
        </is>
      </c>
      <c r="F15" s="7" t="inlineStr">
        <is>
          <t>入金後26ヶ月(受付後73ヶ月)</t>
        </is>
      </c>
      <c r="G15" s="7" t="inlineStr">
        <is>
          <t>電柱5本+新設373m+張替735m+SVR1台+バンク逆潮流対策(PT+OVGR)</t>
        </is>
      </c>
      <c r="H15" s="7" t="inlineStr">
        <is>
          <t>バンク逆潮流対策込でも2,500万台・ただし26ヶ月</t>
        </is>
      </c>
      <c r="I15" s="7" t="inlineStr">
        <is>
          <t>確定値: 2,536万・26ヶ月(承諾2026/5/18)</t>
        </is>
      </c>
      <c r="J15" s="11">
        <f>A15&amp;TRIM(B15)</f>
        <v/>
      </c>
    </row>
    <row r="16">
      <c r="A16" s="7" t="inlineStr">
        <is>
          <t>中部</t>
        </is>
      </c>
      <c r="B16" s="7" t="inlineStr">
        <is>
          <t>片田変電所</t>
        </is>
      </c>
      <c r="C16" s="7" t="inlineStr">
        <is>
          <t>志摩市大王町波切(B647G)</t>
        </is>
      </c>
      <c r="D16" s="7" t="inlineStr">
        <is>
          <t>1,999kW</t>
        </is>
      </c>
      <c r="E16" s="7" t="inlineStr">
        <is>
          <t>3,246万円(税抜)</t>
        </is>
      </c>
      <c r="F16" s="7" t="inlineStr">
        <is>
          <t>入金後18ヶ月</t>
        </is>
      </c>
      <c r="G16" s="7" t="inlineStr">
        <is>
          <t>電柱9本新設+8本建替+新設617m+張替1,064m+SVR2台</t>
        </is>
      </c>
      <c r="H16" s="7" t="inlineStr">
        <is>
          <t>新設0.6km+張替1km+SVR2台で3,200万・18ヶ月(工事量比例)</t>
        </is>
      </c>
      <c r="I16" s="7" t="inlineStr">
        <is>
          <t>負担金3,246万・18ヶ月(回答2026/5/13)</t>
        </is>
      </c>
      <c r="J16" s="11">
        <f>A16&amp;TRIM(B16)</f>
        <v/>
      </c>
    </row>
    <row r="17">
      <c r="A17" s="7" t="inlineStr">
        <is>
          <t>九州</t>
        </is>
      </c>
      <c r="B17" s="7" t="inlineStr">
        <is>
          <t>－(八代配電管内)</t>
        </is>
      </c>
      <c r="C17" s="7" t="inlineStr">
        <is>
          <t>八代市鏡町上鏡(東盛 No30979)</t>
        </is>
      </c>
      <c r="D17" s="7" t="inlineStr">
        <is>
          <t>1,987kW</t>
        </is>
      </c>
      <c r="E17" s="7" t="inlineStr">
        <is>
          <t>1,170万円(税込)</t>
        </is>
      </c>
      <c r="F17" s="7" t="inlineStr">
        <is>
          <t>入金後6ヶ月</t>
        </is>
      </c>
      <c r="G17" s="7" t="inlineStr">
        <is>
          <t>張替1,235m(200SQ→400SQ)+電柱建替6本・上位系統対策なし</t>
        </is>
      </c>
      <c r="H17" s="7" t="inlineStr">
        <is>
          <t>張替のみは1,000万・6ヶ月(九州の勝ち筋)</t>
        </is>
      </c>
      <c r="I17" s="7" t="inlineStr">
        <is>
          <t>負担金1,170万・6ヶ月(張替1.2km)</t>
        </is>
      </c>
      <c r="J17" s="11">
        <f>A17&amp;TRIM(B17)</f>
        <v/>
      </c>
    </row>
    <row r="18">
      <c r="A18" s="7" t="inlineStr">
        <is>
          <t>中部</t>
        </is>
      </c>
      <c r="B18" s="7" t="inlineStr">
        <is>
          <t>初倉変電所</t>
        </is>
      </c>
      <c r="C18" s="7" t="inlineStr">
        <is>
          <t>島田市中河(GEネックス)</t>
        </is>
      </c>
      <c r="D18" s="7" t="inlineStr">
        <is>
          <t>1,997kW</t>
        </is>
      </c>
      <c r="E18" s="7" t="inlineStr">
        <is>
          <t>198万円(税込)+保証金9.9万</t>
        </is>
      </c>
      <c r="F18" s="7" t="inlineStr">
        <is>
          <t>入金後18ヶ月</t>
        </is>
      </c>
      <c r="G18" s="7" t="inlineStr">
        <is>
          <t>電柱新設2本+高圧線新設150m+引込15m(OCW-60)</t>
        </is>
      </c>
      <c r="H18" s="7" t="inlineStr">
        <is>
          <t>実績中最安198万・ただし軽微工事でも中部は18ヶ月</t>
        </is>
      </c>
      <c r="I18" s="7" t="inlineStr">
        <is>
          <t>負担金198万・18ヶ月(回答2026/3/17)</t>
        </is>
      </c>
      <c r="J18" s="11">
        <f>A18&amp;TRIM(B18)</f>
        <v/>
      </c>
    </row>
    <row r="19">
      <c r="A19" s="7" t="inlineStr">
        <is>
          <t>九州</t>
        </is>
      </c>
      <c r="B19" s="7" t="inlineStr">
        <is>
          <t>－(西山鹿変電所系)</t>
        </is>
      </c>
      <c r="C19" s="7" t="inlineStr">
        <is>
          <t>熊本県南関町B(西日本PE・特高参考・A/B/C同規模3件)</t>
        </is>
      </c>
      <c r="D19" s="7" t="inlineStr">
        <is>
          <t>特高67,668kW</t>
        </is>
      </c>
      <c r="E19" s="7" t="inlineStr">
        <is>
          <t>1.69億円(税抜・3件按分後)</t>
        </is>
      </c>
      <c r="F19" s="7" t="inlineStr">
        <is>
          <t>入金後2年8ヶ月</t>
        </is>
      </c>
      <c r="G19" s="7" t="inlineStr">
        <is>
          <t>連系線0.1km+光ケーブル13km+転送遮断(220kV三池)</t>
        </is>
      </c>
      <c r="H19" s="7" t="inlineStr">
        <is>
          <t>特高でも共同按分が効くと1.7億に低減・光ケーブル13kmの通信費が重い</t>
        </is>
      </c>
      <c r="I19" s="7" t="inlineStr">
        <is>
          <t>特高参考: 1.69億・2年8ヶ月</t>
        </is>
      </c>
      <c r="J19" s="11">
        <f>A19&amp;TRIM(B19)</f>
        <v/>
      </c>
    </row>
    <row r="20">
      <c r="A20" s="7" t="inlineStr">
        <is>
          <t>中部</t>
        </is>
      </c>
      <c r="B20" s="7" t="inlineStr">
        <is>
          <t>－(度会橋連絡線)</t>
        </is>
      </c>
      <c r="C20" s="7" t="inlineStr">
        <is>
          <t>伊勢市矢持町(PX自社・特高参考)</t>
        </is>
      </c>
      <c r="D20" s="7" t="inlineStr">
        <is>
          <t>特高49,880kW</t>
        </is>
      </c>
      <c r="E20" s="7" t="inlineStr">
        <is>
          <t>9.23億円(税込・概算工事費23.6億)</t>
        </is>
      </c>
      <c r="F20" s="7" t="inlineStr">
        <is>
          <t>入金後57カ月</t>
        </is>
      </c>
      <c r="G20" s="7" t="inlineStr">
        <is>
          <t>鉄塔建替1基+引出設備 12回線建替+調相開閉器9台+N-1充電停止装置(77kV側広範)</t>
        </is>
      </c>
      <c r="H20" s="7" t="inlineStr">
        <is>
          <t>中部特高は9億・57カ月と別次元(希望日に間に合わず)</t>
        </is>
      </c>
      <c r="I20" s="7" t="inlineStr">
        <is>
          <t>特高参考: 9.23億・57カ月(回答2026/6/16)</t>
        </is>
      </c>
      <c r="J20" s="11">
        <f>A20&amp;TRIM(B20)</f>
        <v/>
      </c>
    </row>
    <row r="21">
      <c r="A21" s="7" t="inlineStr">
        <is>
          <t>中部</t>
        </is>
      </c>
      <c r="B21" s="7" t="inlineStr">
        <is>
          <t>瀬古口変電所</t>
        </is>
      </c>
      <c r="C21" s="7" t="inlineStr">
        <is>
          <t>三重県名張市瀬古口（PX）</t>
        </is>
      </c>
      <c r="D21" s="7" t="inlineStr">
        <is>
          <t>1,949kW</t>
        </is>
      </c>
      <c r="E21" s="7" t="inlineStr">
        <is>
          <t>342万円(税込)</t>
        </is>
      </c>
      <c r="F21" s="7" t="inlineStr">
        <is>
          <t>入金後10ヶ月</t>
        </is>
      </c>
      <c r="G21" s="7" t="inlineStr">
        <is>
          <t>電柱4本、高圧線1548m、高圧引込線60m（OC-W60mm2 送電容量240A）、計量器・VCT等</t>
        </is>
      </c>
      <c r="H21" s="7" t="inlineStr">
        <is>
          <t>上位系: 上位系統増強工事なし（工程表に上位系統欄あるが工事費計上なし）</t>
        </is>
      </c>
      <c r="I21" s="7" t="inlineStr">
        <is>
          <t>契約申込回答: 342万円・10ヶ月(2026-04-24)</t>
        </is>
      </c>
      <c r="J21" s="11">
        <f>A21&amp;TRIM(B21)</f>
        <v/>
      </c>
    </row>
    <row r="22">
      <c r="A22" s="7" t="inlineStr">
        <is>
          <t>東京</t>
        </is>
      </c>
      <c r="B22" s="7" t="inlineStr">
        <is>
          <t>共和変電所</t>
        </is>
      </c>
      <c r="C22" s="7" t="inlineStr">
        <is>
          <t>埼玉県本庄市児玉町入浅見字東日延766（アスソラ）</t>
        </is>
      </c>
      <c r="D22" s="7" t="inlineStr">
        <is>
          <t>1,998kW</t>
        </is>
      </c>
      <c r="E22" s="7" t="inlineStr">
        <is>
          <t>2,624万円(税込)+保証金262.3万</t>
        </is>
      </c>
      <c r="F22" s="7" t="inlineStr">
        <is>
          <t>入金後18ヶ月</t>
        </is>
      </c>
      <c r="G22" s="7" t="inlineStr">
        <is>
          <t>電柱新設15本/建替10本、高圧線新設1,087m、引込線10m、開閉器新設2台、変圧器新設3台/撤去4台、管路26m・高圧ケーブル142m(CVT325/5…</t>
        </is>
      </c>
      <c r="H22" s="7" t="inlineStr">
        <is>
          <t>上位系: なし（上位系統対策0円、バンク逆潮流対策完了済み）</t>
        </is>
      </c>
      <c r="I22" s="7" t="inlineStr">
        <is>
          <t>再接続検討: 2,624万円・18ヶ月(2026-05-07)</t>
        </is>
      </c>
      <c r="J22" s="11">
        <f>A22&amp;TRIM(B22)</f>
        <v/>
      </c>
    </row>
    <row r="23">
      <c r="A23" s="7" t="inlineStr">
        <is>
          <t>中国</t>
        </is>
      </c>
      <c r="B23" s="7" t="inlineStr">
        <is>
          <t>下府変電所</t>
        </is>
      </c>
      <c r="C23" s="7" t="inlineStr">
        <is>
          <t>島根県浜田市宇野町1819-1他3筆（エクスパワー）</t>
        </is>
      </c>
      <c r="D23" s="7" t="inlineStr">
        <is>
          <t>1,994kW</t>
        </is>
      </c>
      <c r="E23" s="7" t="inlineStr">
        <is>
          <t>3,251万円(税込)</t>
        </is>
      </c>
      <c r="F23" s="7" t="inlineStr">
        <is>
          <t>別紙に連系予定（運用開始）2029年3月1日（工期月数の記載はOCRで判読でき…</t>
        </is>
      </c>
      <c r="G23" s="7" t="inlineStr">
        <is>
          <t>接続検討時と同様の配電線工事(HAL-OC200mm2新設・増架・張替、電柱新設7/建替37)、バンク逆潮流対策(EVT・OVGR、2026年4月完了)、計量…</t>
        </is>
      </c>
      <c r="H23" s="7" t="inlineStr">
        <is>
          <t>上位系: 上位系統増強工事: 西島根変電所220/110kV連系変圧器N-1電制装置、110kV金城連絡線N-1電制装置、金城変…（AI読取・信頼度medium・要原本確認）</t>
        </is>
      </c>
      <c r="I23" s="7" t="inlineStr">
        <is>
          <t>契約申込回答: 3,251万円・工期記載なし(2026-07-07) ／ 接続検討回答: 4.28億円・35ヶ月(2026-05-21) 運開希望日に間に合わず</t>
        </is>
      </c>
      <c r="J23" s="11">
        <f>A23&amp;TRIM(B23)</f>
        <v/>
      </c>
    </row>
    <row r="24">
      <c r="A24" s="7" t="inlineStr">
        <is>
          <t>北海道</t>
        </is>
      </c>
      <c r="B24" s="7" t="inlineStr">
        <is>
          <t>厚床変電所</t>
        </is>
      </c>
      <c r="C24" s="7" t="inlineStr">
        <is>
          <t>取り下げ、進行不可/1123_北海道道厚岸郡浜中町姉別南三線(エクスパワー）)</t>
        </is>
      </c>
      <c r="D24" s="7" t="inlineStr">
        <is>
          <t>20,395kW</t>
        </is>
      </c>
      <c r="E24" s="7" t="inlineStr">
        <is>
          <t>6,350万円(税込)</t>
        </is>
      </c>
      <c r="F24" s="7" t="inlineStr">
        <is>
          <t>入金後26ヶ月</t>
        </is>
      </c>
      <c r="G24" s="7" t="inlineStr">
        <is>
          <t>66kV根室2号線No.361支持物建替、66kV連系線新設0.34km、通信回線構成・光ケーブル0.4km、中給・釧路系統制御所システム改修、計量器・VCT…</t>
        </is>
      </c>
      <c r="H24" s="7" t="inlineStr">
        <is>
          <t>運開希望日に間に合わず／上位系: なし（基幹系北新得変275/187kVはノンファーム混雑管理で対応）</t>
        </is>
      </c>
      <c r="I24" s="7" t="inlineStr">
        <is>
          <t>接続検討回答: 6,350万円・26ヶ月(2025-04-18) 運開希望日に間に合わず</t>
        </is>
      </c>
      <c r="J24" s="11">
        <f>A24&amp;TRIM(B24)</f>
        <v/>
      </c>
    </row>
    <row r="25">
      <c r="A25" s="7" t="inlineStr">
        <is>
          <t>中国</t>
        </is>
      </c>
      <c r="B25" s="7" t="inlineStr">
        <is>
          <t>高屋変電所</t>
        </is>
      </c>
      <c r="C25" s="7" t="inlineStr">
        <is>
          <t>崇徳学園入野グラウンド(大柿産業)</t>
        </is>
      </c>
      <c r="D25" s="7" t="inlineStr">
        <is>
          <t>1,994kW</t>
        </is>
      </c>
      <c r="E25" s="7" t="inlineStr">
        <is>
          <t>1.04億円(税込)</t>
        </is>
      </c>
      <c r="F25" s="7" t="inlineStr">
        <is>
          <t>入金後92ヶ月</t>
        </is>
      </c>
      <c r="G25" s="7" t="inlineStr">
        <is>
          <t>6kV架空線：高圧線新設168m・張替7,511m（RW-AL-OC200㎜2、455A）、電柱新設4本・建替59本、開閉器新設3・取替4、TVR取替1台、計…</t>
        </is>
      </c>
      <c r="H25" s="7" t="inlineStr">
        <is>
          <t>運開希望日に間に合わず／上位系: 220kV広島西幹線対策（N-1充電停止装置設置他：先行事業者特定負担46.1百万円×共用比率1.3%＝0.6百万円）…</t>
        </is>
      </c>
      <c r="I25" s="7" t="inlineStr">
        <is>
          <t>接続検討回答: 1.04億円・92ヶ月(2026-06-29) 運開希望日に間に合わず</t>
        </is>
      </c>
      <c r="J25" s="11">
        <f>A25&amp;TRIM(B25)</f>
        <v/>
      </c>
    </row>
    <row r="26">
      <c r="A26" s="7" t="inlineStr">
        <is>
          <t>関西</t>
        </is>
      </c>
      <c r="B26" s="7" t="inlineStr">
        <is>
          <t>曽根変電所</t>
        </is>
      </c>
      <c r="C26" s="7" t="inlineStr">
        <is>
          <t>兵庫県高砂市中筋3丁目780番（藤栄建設）</t>
        </is>
      </c>
      <c r="D26" s="7" t="inlineStr">
        <is>
          <t>1,994kW</t>
        </is>
      </c>
      <c r="E26" s="7" t="inlineStr">
        <is>
          <t>3,250万円(税込)</t>
        </is>
      </c>
      <c r="F26" s="7" t="inlineStr">
        <is>
          <t>入金後24ヶ月</t>
        </is>
      </c>
      <c r="G26" s="7" t="inlineStr">
        <is>
          <t>電柱建替15本、高圧線新設831m・張替182m(アルミ120sq)、変圧器位置替14台、開閉器新設/位置替、電圧調整器新設3台(3500kVA)、引込線20…</t>
        </is>
      </c>
      <c r="H26" s="7" t="inlineStr">
        <is>
          <t>運開希望日に間に合わず／上位系: なし（上位系増強工事 -）</t>
        </is>
      </c>
      <c r="I26" s="7" t="inlineStr">
        <is>
          <t>接続検討回答: 3,250万円・24ヶ月(2026-04-28) 運開希望日に間に合わず ／ 接続検討回答: 380万円・12ヶ月(2026-06-24) 運開希望日に間に合わず ／ 接続検討回答: 2,280万円・30ヶ月(2026-09-15) 運開希望日に間に合わず</t>
        </is>
      </c>
      <c r="J26" s="11">
        <f>A26&amp;TRIM(B26)</f>
        <v/>
      </c>
    </row>
    <row r="27">
      <c r="A27" s="7" t="inlineStr">
        <is>
          <t>中部</t>
        </is>
      </c>
      <c r="B27" s="7" t="inlineStr">
        <is>
          <t>大平変電所</t>
        </is>
      </c>
      <c r="C27" s="7" t="inlineStr">
        <is>
          <t>愛知県岡崎市板田町東流石（中部産業）</t>
        </is>
      </c>
      <c r="D27" s="7" t="inlineStr">
        <is>
          <t>1,994kW</t>
        </is>
      </c>
      <c r="E27" s="7" t="inlineStr">
        <is>
          <t>795万円(税込)+保証金39.7万</t>
        </is>
      </c>
      <c r="F27" s="7" t="inlineStr">
        <is>
          <t>入金後6ヶ月</t>
        </is>
      </c>
      <c r="G27" s="7" t="inlineStr">
        <is>
          <t>架空線(高圧引込線20m等)、配変バンク逆潮流対策、計量設備(計量器2台・VCT)</t>
        </is>
      </c>
      <c r="H27" s="7" t="inlineStr">
        <is>
          <t>工期と別にバンク/上位系対策待ち／上位系: 上位系統の現場調査・設計/工事施工が工程表に記載（バンク逆潮流対策 2028年度下期頃）</t>
        </is>
      </c>
      <c r="I27" s="7" t="inlineStr">
        <is>
          <t>接続検討回答: 795万円・6ヶ月(2026-06-03) 工期と別にバンク/上位系対策待ち</t>
        </is>
      </c>
      <c r="J27" s="11">
        <f>A27&amp;TRIM(B27)</f>
        <v/>
      </c>
    </row>
    <row r="28">
      <c r="A28" s="7" t="inlineStr">
        <is>
          <t>関西</t>
        </is>
      </c>
      <c r="B28" s="7" t="inlineStr">
        <is>
          <t>曽根変電所</t>
        </is>
      </c>
      <c r="C28" s="7" t="inlineStr">
        <is>
          <t>兵庫県高砂市伊保四丁目５１６番</t>
        </is>
      </c>
      <c r="D28" s="7" t="inlineStr">
        <is>
          <t>1,994kW</t>
        </is>
      </c>
      <c r="E28" s="7" t="inlineStr">
        <is>
          <t>380万円(税込)</t>
        </is>
      </c>
      <c r="F28" s="7" t="inlineStr">
        <is>
          <t>入金後12ヶ月</t>
        </is>
      </c>
      <c r="G28" s="7" t="inlineStr">
        <is>
          <t>電柱新設1本/建替2本、高圧線新設118m・張替302m(アルミ120sq)、低圧線張替38m、引込線20m、開閉器新設、計量装置</t>
        </is>
      </c>
      <c r="H28" s="7" t="inlineStr">
        <is>
          <t>運開希望日に間に合わず／上位系: なし（上位系増強工事 -）</t>
        </is>
      </c>
      <c r="I28" s="7" t="inlineStr">
        <is>
          <t>接続検討回答: 3,250万円・24ヶ月(2026-04-28) 運開希望日に間に合わず ／ 接続検討回答: 380万円・12ヶ月(2026-06-24) 運開希望日に間に合わず ／ 接続検討回答: 2,280万円・30ヶ月(2026-09-15) 運開希望日に間に合わず</t>
        </is>
      </c>
      <c r="J28" s="11">
        <f>A28&amp;TRIM(B28)</f>
        <v/>
      </c>
    </row>
    <row r="29">
      <c r="A29" s="7" t="inlineStr">
        <is>
          <t>中国</t>
        </is>
      </c>
      <c r="B29" s="7" t="inlineStr">
        <is>
          <t>明塚変電所</t>
        </is>
      </c>
      <c r="C29" s="7" t="inlineStr">
        <is>
          <t>確認要_1169_島根県邑智郡梁瀬（石見簗瀬駅）（JR西日本）</t>
        </is>
      </c>
      <c r="D29" s="7" t="inlineStr">
        <is>
          <t>1,994kW</t>
        </is>
      </c>
      <c r="E29" s="7" t="inlineStr">
        <is>
          <t>3.23億円(税込)</t>
        </is>
      </c>
      <c r="F29" s="7" t="inlineStr">
        <is>
          <t>入金後54ヶ月</t>
        </is>
      </c>
      <c r="G29" s="7" t="inlineStr">
        <is>
          <t>高圧線新設1344m・張替632m、電柱新設42本/建替10本、引込線11m、SVR(3,000kVA)新設、22/6kV柱上変圧器2.5MVA新設+22kV…</t>
        </is>
      </c>
      <c r="H29" s="7" t="inlineStr">
        <is>
          <t>運開希望日に間に合わず／上位系: あり：潮変電所No.2変圧器増設(20MVA)、220kV広島西幹線/作木支線N-1充電停止装置通信設備(共用負担0.…</t>
        </is>
      </c>
      <c r="I29" s="7" t="inlineStr">
        <is>
          <t>接続検討回答: 3.23億円・54ヶ月(2026-06-29) 運開希望日に間に合わず</t>
        </is>
      </c>
      <c r="J29" s="11">
        <f>A29&amp;TRIM(B29)</f>
        <v/>
      </c>
    </row>
    <row r="30">
      <c r="A30" s="7" t="inlineStr">
        <is>
          <t>中部</t>
        </is>
      </c>
      <c r="B30" s="7" t="inlineStr">
        <is>
          <t>安養寺変電所</t>
        </is>
      </c>
      <c r="C30" s="7" t="inlineStr">
        <is>
          <t>静岡県掛川市淡陽18番1（ティーライフ）</t>
        </is>
      </c>
      <c r="D30" s="7" t="inlineStr">
        <is>
          <t>1,994kW</t>
        </is>
      </c>
      <c r="E30" s="7" t="inlineStr">
        <is>
          <t>326万円(税込)</t>
        </is>
      </c>
      <c r="F30" s="7" t="inlineStr">
        <is>
          <t>入金後12ヶ月</t>
        </is>
      </c>
      <c r="G30" s="7" t="inlineStr">
        <is>
          <t>電柱新設1本・建替1本、高圧線新設20m・張替408m（OCW-60㎟へ太線化）、高圧引込線30m、開閉器取替、計量器1台・VCT1台</t>
        </is>
      </c>
      <c r="H30" s="7" t="inlineStr">
        <is>
          <t>上位系: 上位系統増強なし（駿遠変電所275/77kV変圧器の順潮流超過は充電制限で対応）</t>
        </is>
      </c>
      <c r="I30" s="7" t="inlineStr">
        <is>
          <t>接続検討回答: 326万円・12ヶ月(2026-08-21)</t>
        </is>
      </c>
      <c r="J30" s="11">
        <f>A30&amp;TRIM(B30)</f>
        <v/>
      </c>
    </row>
    <row r="31">
      <c r="A31" s="7" t="inlineStr">
        <is>
          <t>中国</t>
        </is>
      </c>
      <c r="B31" s="7" t="inlineStr">
        <is>
          <t>潮変電所</t>
        </is>
      </c>
      <c r="C31" s="7" t="inlineStr">
        <is>
          <t>確認要_1186_島根県邑智郡石原（沢谷駅）（JR西日本）</t>
        </is>
      </c>
      <c r="D31" s="7" t="inlineStr">
        <is>
          <t>1,994kW</t>
        </is>
      </c>
      <c r="E31" s="7" t="inlineStr">
        <is>
          <t>3.07億円(税込)</t>
        </is>
      </c>
      <c r="F31" s="7" t="inlineStr">
        <is>
          <t>入金後54ヶ月</t>
        </is>
      </c>
      <c r="G31" s="7" t="inlineStr">
        <is>
          <t>電柱新設3本、高圧線新設15m、引込線10m、SVR(3,000kVA)新設、22/6kV柱上変圧器2.5MVA新設(特定負担100%)+22kV架空線10m…</t>
        </is>
      </c>
      <c r="H31" s="7" t="inlineStr">
        <is>
          <t>運開希望日に間に合わず／上位系: あり：潮変電所No.2変圧器増設(20MVA)、220kV広島西幹線/作木支線N-1充電停止装置通信設備(共用負担0.…</t>
        </is>
      </c>
      <c r="I31" s="7" t="inlineStr">
        <is>
          <t>接続検討回答: 3.07億円・54ヶ月(2026-06-29) 運開希望日に間に合わず</t>
        </is>
      </c>
      <c r="J31" s="11">
        <f>A31&amp;TRIM(B31)</f>
        <v/>
      </c>
    </row>
    <row r="32">
      <c r="A32" s="7" t="inlineStr">
        <is>
          <t>中国</t>
        </is>
      </c>
      <c r="B32" s="7" t="inlineStr">
        <is>
          <t>知井宮変電所</t>
        </is>
      </c>
      <c r="C32" s="7" t="inlineStr">
        <is>
          <t>島根県出雲市知井宮町1360-1（JR西日本）</t>
        </is>
      </c>
      <c r="D32" s="7" t="inlineStr">
        <is>
          <t>1,994kW</t>
        </is>
      </c>
      <c r="E32" s="7" t="inlineStr">
        <is>
          <t>9,770万円(税込)</t>
        </is>
      </c>
      <c r="F32" s="7" t="inlineStr">
        <is>
          <t>入金後55ヶ月</t>
        </is>
      </c>
      <c r="G32" s="7" t="inlineStr">
        <is>
          <t>6kV新設線・高圧線増架/新設(RW-AL-OC200mm2)、高圧引込線ACSR-OC58mm2、SVR(3,000kVA)1台、22kVスイッチギヤ新設、…</t>
        </is>
      </c>
      <c r="H32" s="7" t="inlineStr">
        <is>
          <t>運開希望日に間に合わず／上位系: あり: 松江変 N-1電制装置設置(基幹)、110kV松江知井宮線・知井宮変110/66kV N-1電制装置(地域)、…</t>
        </is>
      </c>
      <c r="I32" s="7" t="inlineStr">
        <is>
          <t>接続検討回答: 9,770万円・55ヶ月(2026-09-04) 運開希望日に間に合わず</t>
        </is>
      </c>
      <c r="J32" s="11">
        <f>A32&amp;TRIM(B32)</f>
        <v/>
      </c>
    </row>
    <row r="33">
      <c r="A33" s="7" t="inlineStr">
        <is>
          <t>東京</t>
        </is>
      </c>
      <c r="B33" s="7" t="inlineStr">
        <is>
          <t>常総変電所</t>
        </is>
      </c>
      <c r="C33" s="7" t="inlineStr">
        <is>
          <t>つくばみらい10MW（自然電力→三田証券）</t>
        </is>
      </c>
      <c r="D33" s="7" t="inlineStr">
        <is>
          <t>10,050kW</t>
        </is>
      </c>
      <c r="E33" s="7" t="inlineStr">
        <is>
          <t>1.31億円(税込)+保証金654.3万</t>
        </is>
      </c>
      <c r="F33" s="7" t="inlineStr">
        <is>
          <t>入金後18ヶ月</t>
        </is>
      </c>
      <c r="G33" s="7" t="inlineStr">
        <is>
          <t>66kVアクセス線新設ACSR/AC160mm2×1回線0.04km、既設No.3鉄塔建替1基、電線移線0.22km、通信(受電状態自動伝達装置・光/メタル0…</t>
        </is>
      </c>
      <c r="H33" s="7" t="inlineStr">
        <is>
          <t>運開希望日に間に合わず／上位系: なし（上位系増強工事の記載なし）</t>
        </is>
      </c>
      <c r="I33" s="7" t="inlineStr">
        <is>
          <t>接続検討回答: 1.31億円・18ヶ月(2024-01-10) 運開希望日に間に合わず</t>
        </is>
      </c>
      <c r="J33" s="11">
        <f>A33&amp;TRIM(B33)</f>
        <v/>
      </c>
    </row>
    <row r="34">
      <c r="A34" s="7" t="inlineStr">
        <is>
          <t>関西</t>
        </is>
      </c>
      <c r="B34" s="7" t="inlineStr">
        <is>
          <t>曽根変電所</t>
        </is>
      </c>
      <c r="C34" s="7" t="inlineStr">
        <is>
          <t>高砂市阿弥陀町北池190</t>
        </is>
      </c>
      <c r="D34" s="7" t="inlineStr">
        <is>
          <t>1,994kW</t>
        </is>
      </c>
      <c r="E34" s="7" t="inlineStr">
        <is>
          <t>2,280万円(税込)</t>
        </is>
      </c>
      <c r="F34" s="7" t="inlineStr">
        <is>
          <t>入金後30ヶ月</t>
        </is>
      </c>
      <c r="G34" s="7" t="inlineStr">
        <is>
          <t>電柱新設3本・建替21本、高圧線新設1207m（アルミ120sq）・張替346m（銅5.0mm→アルミ120sq）、変圧器位置替13台、手動開閉器新設1・位置…</t>
        </is>
      </c>
      <c r="H34" s="7" t="inlineStr">
        <is>
          <t>運開希望日に間に合わず／上位系: 上位系増強工事なし</t>
        </is>
      </c>
      <c r="I34" s="7" t="inlineStr">
        <is>
          <t>接続検討回答: 3,250万円・24ヶ月(2026-04-28) 運開希望日に間に合わず ／ 接続検討回答: 380万円・12ヶ月(2026-06-24) 運開希望日に間に合わず ／ 接続検討回答: 2,280万円・30ヶ月(2026-09-15) 運開希望日に間に合わず</t>
        </is>
      </c>
      <c r="J34" s="11">
        <f>A34&amp;TRIM(B34)</f>
        <v/>
      </c>
    </row>
    <row r="35">
      <c r="A35" s="7" t="inlineStr">
        <is>
          <t>中部</t>
        </is>
      </c>
      <c r="B35" s="7" t="inlineStr">
        <is>
          <t>牟礼変電所</t>
        </is>
      </c>
      <c r="C35" s="7" t="inlineStr">
        <is>
          <t>長野県上水内郡信濃町案件（本久）</t>
        </is>
      </c>
      <c r="D35" s="7" t="inlineStr">
        <is>
          <t>1,998kW</t>
        </is>
      </c>
      <c r="E35" s="7" t="inlineStr">
        <is>
          <t>2.07億円(税込)</t>
        </is>
      </c>
      <c r="F35" s="7" t="inlineStr">
        <is>
          <t>記載なし</t>
        </is>
      </c>
      <c r="G35" s="7" t="inlineStr">
        <is>
          <t>牟礼変電所（配電用変電所）の増強が必要</t>
        </is>
      </c>
      <c r="H35" s="7" t="inlineStr">
        <is>
          <t>連系不可／上位系: 配電用変電所増強（牟礼変電所 熱容量超過）。費用が負担可能上限額を超過</t>
        </is>
      </c>
      <c r="I35" s="7" t="inlineStr">
        <is>
          <t>接続検討回答: 2.07億円・工期記載なし(2026-09-25) 連系不可</t>
        </is>
      </c>
      <c r="J35" s="11">
        <f>A35&amp;TRIM(B35)</f>
        <v/>
      </c>
    </row>
    <row r="36">
      <c r="A36" s="7" t="inlineStr">
        <is>
          <t>北海道</t>
        </is>
      </c>
      <c r="B36" s="7" t="inlineStr">
        <is>
          <t>－(275kV道央西幹線（西野変電所～西双葉開閉所）)</t>
        </is>
      </c>
      <c r="C36" s="7" t="inlineStr">
        <is>
          <t>北海道虻田郡喜茂別町(ソーラークリエート)</t>
        </is>
      </c>
      <c r="D36" s="7" t="inlineStr">
        <is>
          <t>400,000kW</t>
        </is>
      </c>
      <c r="E36" s="7" t="inlineStr">
        <is>
          <t>8.14億円(税込)</t>
        </is>
      </c>
      <c r="F36" s="7" t="inlineStr">
        <is>
          <t>入金後36ヶ月</t>
        </is>
      </c>
      <c r="G36" s="7" t="inlineStr">
        <is>
          <t>鉄塔新設2基・道央西幹線No.111建替、275kV連系線新設0.3km（ACSR/AC410mm2複導体×2回線）、No.110～112間移線0.8km、電…</t>
        </is>
      </c>
      <c r="H36" s="7" t="inlineStr">
        <is>
          <t>運開希望日に間に合わず／上位系: 上位系統増強なし（基幹系増強の記載なし。変電・給電・通信の一般負担分のみ）</t>
        </is>
      </c>
      <c r="I36" s="7" t="inlineStr">
        <is>
          <t>接続検討回答: 8.14億円・36ヶ月(2025-09-24) 運開希望日に間に合わず</t>
        </is>
      </c>
      <c r="J36" s="11">
        <f>A36&amp;TRIM(B36)</f>
        <v/>
      </c>
    </row>
    <row r="37">
      <c r="A37" s="7" t="inlineStr">
        <is>
          <t>中部</t>
        </is>
      </c>
      <c r="B37" s="7" t="inlineStr">
        <is>
          <t>予野変電所</t>
        </is>
      </c>
      <c r="C37" s="7" t="inlineStr">
        <is>
          <t>三重県伊賀市予野字向川540番2</t>
        </is>
      </c>
      <c r="D37" s="7" t="inlineStr">
        <is>
          <t>1,997kW</t>
        </is>
      </c>
      <c r="E37" s="7" t="inlineStr">
        <is>
          <t>1,334万円(税込)+保証金58.9万</t>
        </is>
      </c>
      <c r="F37" s="7" t="inlineStr">
        <is>
          <t>入金後29ヶ月</t>
        </is>
      </c>
      <c r="G37" s="7" t="inlineStr">
        <is>
          <t>高圧線張替316m（5mm→OC-W60mm2）、高圧引込線新設10m、電圧調整器取替1台、計量器・VCT</t>
        </is>
      </c>
      <c r="H37" s="7" t="inlineStr">
        <is>
          <t>上位系: 別紙工程表に『上位系統』『先行件名』の記載あり（詳細不明）</t>
        </is>
      </c>
      <c r="I37" s="7" t="inlineStr">
        <is>
          <t>契約申込回答: 1,334万円・29ヶ月(2026-05-28)</t>
        </is>
      </c>
      <c r="J37" s="11">
        <f>A37&amp;TRIM(B37)</f>
        <v/>
      </c>
    </row>
    <row r="38">
      <c r="A38" s="7" t="inlineStr">
        <is>
          <t>関西</t>
        </is>
      </c>
      <c r="B38" s="7" t="inlineStr">
        <is>
          <t>川辺変電所</t>
        </is>
      </c>
      <c r="C38" s="7" t="inlineStr">
        <is>
          <t>大阪府大阪市平野区長吉長原４丁目１８−１０（タイヨー平野店）</t>
        </is>
      </c>
      <c r="D38" s="7" t="inlineStr">
        <is>
          <t>1,994kW</t>
        </is>
      </c>
      <c r="E38" s="7" t="inlineStr">
        <is>
          <t>638万円(税込)</t>
        </is>
      </c>
      <c r="F38" s="7" t="inlineStr">
        <is>
          <t>入金後3ヶ月</t>
        </is>
      </c>
      <c r="G38" s="7" t="inlineStr">
        <is>
          <t>バンク逆潮流対策1式、高圧引込線3m新設、引込用開閉器200A新設、計量器(受電・供給)・VCT・通信端局</t>
        </is>
      </c>
      <c r="H38" s="7" t="inlineStr">
        <is>
          <t>工期と別にバンク/上位系対策待ち／上位系: 上位系増強工事の記載なし（バンク逆潮流対策が律速、2031年4月以降）（AI読取・信頼度medium・要原本確認）</t>
        </is>
      </c>
      <c r="I38" s="7" t="inlineStr">
        <is>
          <t>接続検討回答: 638万円・3ヶ月(2026-09-02) 工期と別にバンク/上位系対策待ち</t>
        </is>
      </c>
      <c r="J38" s="11">
        <f>A38&amp;TRIM(B38)</f>
        <v/>
      </c>
    </row>
    <row r="39">
      <c r="A39" s="7" t="inlineStr">
        <is>
          <t>東北</t>
        </is>
      </c>
      <c r="B39" s="7" t="inlineStr">
        <is>
          <t>鏡石変電所</t>
        </is>
      </c>
      <c r="C39" s="7" t="inlineStr">
        <is>
          <t>【保留】/005_鏡石町笠石117-2他（福島県）_高圧蓄電所</t>
        </is>
      </c>
      <c r="D39" s="7" t="inlineStr">
        <is>
          <t>1,996kW</t>
        </is>
      </c>
      <c r="E39" s="7" t="inlineStr">
        <is>
          <t>45.77億円(税込)</t>
        </is>
      </c>
      <c r="F39" s="7" t="inlineStr">
        <is>
          <t>入金後8ヶ月</t>
        </is>
      </c>
      <c r="G39" s="7" t="inlineStr">
        <is>
          <t>高圧引込線30m(AL-ACSR-L120mm2)、柱上変圧器タップ変更13箇所、電圧調整器1台(逆潮流対応II型SVR 5,000kVA)、計量器2台・計器…</t>
        </is>
      </c>
      <c r="H39" s="7" t="inlineStr">
        <is>
          <t>【変電所名は回答書に記載なし→設置場所から最寄りの変電所を推定（2.2km・次点 南須賀川変電所 4.6km）。工事概要図で要確認】運開希望日に間に合わず / 工期と別にバンク/上位系対策待ち／上位系: あり: 須賀川(変)275/154kV主要変圧器取替(2台)が貴社連系のため必要。先行利用者の連系に伴い須賀川(変)・…</t>
        </is>
      </c>
      <c r="I39" s="7" t="inlineStr">
        <is>
          <t>(変電所は推定) 再接続検討: 45.77億円・8ヶ月(2025-12-02) 運開希望日に間に合わず / 工期と別にバンク/上位系対策待ち</t>
        </is>
      </c>
      <c r="J39" s="11">
        <f>A39&amp;TRIM(B39)</f>
        <v/>
      </c>
    </row>
    <row r="40">
      <c r="A40" s="7" t="inlineStr">
        <is>
          <t>東北</t>
        </is>
      </c>
      <c r="B40" s="7" t="inlineStr">
        <is>
          <t>森宿変電所</t>
        </is>
      </c>
      <c r="C40" s="7" t="inlineStr">
        <is>
          <t>須賀川市江持字喜太夫70（福島県）_高圧蓄電所</t>
        </is>
      </c>
      <c r="D40" s="7" t="inlineStr">
        <is>
          <t>1,818kW</t>
        </is>
      </c>
      <c r="E40" s="7" t="inlineStr">
        <is>
          <t>2,660万円(税込)</t>
        </is>
      </c>
      <c r="F40" s="7" t="inlineStr">
        <is>
          <t>入金後24ヶ月</t>
        </is>
      </c>
      <c r="G40" s="7" t="inlineStr">
        <is>
          <t>電柱2本(14m)、高圧線1,956m／57m(120mm2・200mm2)、高圧引込線30m、開閉器2台(FTAS表示器)、電圧調整器1台(5000kVA)…</t>
        </is>
      </c>
      <c r="H40" s="7" t="inlineStr">
        <is>
          <t>【変電所名は回答書に記載なし→設置場所から最寄りの変電所を推定（3.7km・次点 南須賀川変電所 4.6km）。工事概要図で要確認】運開希望日に間に合わず／上位系: 上位系統増強工事なし（対象設備表の上位系統増強工事・バンク逆潮流対策は空欄）</t>
        </is>
      </c>
      <c r="I40" s="7" t="inlineStr">
        <is>
          <t>(変電所は推定) 接続検討回答: 2,660万円・24ヶ月(2024-07-16) 運開希望日に間に合わず</t>
        </is>
      </c>
      <c r="J40" s="11">
        <f>A40&amp;TRIM(B40)</f>
        <v/>
      </c>
    </row>
    <row r="41">
      <c r="A41" s="7" t="inlineStr">
        <is>
          <t>東北</t>
        </is>
      </c>
      <c r="B41" s="7" t="inlineStr">
        <is>
          <t>三春変電所</t>
        </is>
      </c>
      <c r="C41" s="7" t="inlineStr">
        <is>
          <t>三春町字樋ノ口144-1（福島県）_高圧蓄電所</t>
        </is>
      </c>
      <c r="D41" s="7" t="inlineStr">
        <is>
          <t>1,996kW</t>
        </is>
      </c>
      <c r="E41" s="7" t="inlineStr">
        <is>
          <t>510万円(税込)</t>
        </is>
      </c>
      <c r="F41" s="7" t="inlineStr">
        <is>
          <t>入金後6ヶ月</t>
        </is>
      </c>
      <c r="G41" s="7" t="inlineStr">
        <is>
          <t>電柱1本(14m)、高圧線60m(120mm2)、高圧引込線30m、柱上変圧器タップ切替32箇所、計量器2台・計器用変成器1台(200A)。電柱建替、高圧線張替</t>
        </is>
      </c>
      <c r="H41" s="7" t="inlineStr">
        <is>
          <t>【変電所名は回答書に記載なし→設置場所から最寄りの変電所を推定（2.0km）。工事概要図で要確認】上位系: 上位系統増強工事なし（対象設備表の上位系統増強工事・バンク逆潮流対策は空欄）</t>
        </is>
      </c>
      <c r="I41" s="7" t="inlineStr">
        <is>
          <t>(変電所は推定) 接続検討回答: 510万円・6ヶ月(2024-09-06) ／ (変電所は推定) 接続検討回答: 440万円・5ヶ月(2024-09-24)</t>
        </is>
      </c>
      <c r="J41" s="11">
        <f>A41&amp;TRIM(B41)</f>
        <v/>
      </c>
    </row>
    <row r="42">
      <c r="A42" s="7" t="inlineStr">
        <is>
          <t>東北</t>
        </is>
      </c>
      <c r="B42" s="7" t="inlineStr">
        <is>
          <t>三春変電所</t>
        </is>
      </c>
      <c r="C42" s="7" t="inlineStr">
        <is>
          <t>【中止】/022_三春町字樋ノ口157-1他（福島県）_高圧蓄電所</t>
        </is>
      </c>
      <c r="D42" s="7" t="inlineStr">
        <is>
          <t>1,996kW</t>
        </is>
      </c>
      <c r="E42" s="7" t="inlineStr">
        <is>
          <t>440万円(税込)</t>
        </is>
      </c>
      <c r="F42" s="7" t="inlineStr">
        <is>
          <t>入金後5ヶ月</t>
        </is>
      </c>
      <c r="G42" s="7" t="inlineStr">
        <is>
          <t>高圧引込線30m(120mm2)、変圧器タップ切替32箇所、計量器2台・計器用変成器1台(200A)</t>
        </is>
      </c>
      <c r="H42" s="7" t="inlineStr">
        <is>
          <t>【変電所名は回答書に記載なし→設置場所から最寄りの変電所を推定（2.1km）。工事概要図で要確認】上位系: 上位系統増強工事なし（対象設備表の上位系統増強工事・バンク逆潮流対策は空欄）</t>
        </is>
      </c>
      <c r="I42" s="7" t="inlineStr">
        <is>
          <t>(変電所は推定) 接続検討回答: 510万円・6ヶ月(2024-09-06) ／ (変電所は推定) 接続検討回答: 440万円・5ヶ月(2024-09-24)</t>
        </is>
      </c>
      <c r="J42" s="11">
        <f>A42&amp;TRIM(B42)</f>
        <v/>
      </c>
    </row>
    <row r="43">
      <c r="A43" s="7" t="inlineStr">
        <is>
          <t>東北</t>
        </is>
      </c>
      <c r="B43" s="7" t="inlineStr">
        <is>
          <t>富谷変電所</t>
        </is>
      </c>
      <c r="C43" s="7" t="inlineStr">
        <is>
          <t>【保留】/029_富谷市穀田瀬戸ノ沢65-1（宮城県）_高圧蓄電所</t>
        </is>
      </c>
      <c r="D43" s="7" t="inlineStr">
        <is>
          <t>1,996kW</t>
        </is>
      </c>
      <c r="E43" s="7" t="inlineStr">
        <is>
          <t>1.41億円(税込)</t>
        </is>
      </c>
      <c r="F43" s="7" t="inlineStr">
        <is>
          <t>入金後12ヶ月</t>
        </is>
      </c>
      <c r="G43" s="7" t="inlineStr">
        <is>
          <t>電柱21本(16m・14m)、高圧線366m(AL-ACSR-L120mm2)、高圧引込線20m、B種接地抵抗改修11箇所、管路520m(125Φ)、ハンドホ…</t>
        </is>
      </c>
      <c r="H43" s="7" t="inlineStr">
        <is>
          <t>【変電所名は回答書に記載なし→設置場所から最寄りの変電所を推定（0.4km・次点 成田変電所 2.1km）。工事概要図で要確認】上位系: 上位系統増強工事なし（対象設備表の上位系統増強工事・バンク逆潮流対策は空欄）</t>
        </is>
      </c>
      <c r="I43" s="7" t="inlineStr">
        <is>
          <t>(変電所は推定) 接続検討回答: 1.41億円・12ヶ月(2024-10-16)</t>
        </is>
      </c>
      <c r="J43" s="11">
        <f>A43&amp;TRIM(B43)</f>
        <v/>
      </c>
    </row>
    <row r="44">
      <c r="A44" s="7" t="inlineStr">
        <is>
          <t>東北</t>
        </is>
      </c>
      <c r="B44" s="7" t="inlineStr">
        <is>
          <t>川崎変電所</t>
        </is>
      </c>
      <c r="C44" s="7" t="inlineStr">
        <is>
          <t>川崎町大字川内字七曲山77（宮城県）_高圧蓄電所</t>
        </is>
      </c>
      <c r="D44" s="7" t="inlineStr">
        <is>
          <t>1,996kW</t>
        </is>
      </c>
      <c r="E44" s="7" t="inlineStr">
        <is>
          <t>730万円(税込)</t>
        </is>
      </c>
      <c r="F44" s="7" t="inlineStr">
        <is>
          <t>入金後6ヶ月</t>
        </is>
      </c>
      <c r="G44" s="7" t="inlineStr">
        <is>
          <t>電柱2本(12m)、高圧線80m／530m(Al-ACSR-L120mm2)、高圧引込線20m、計量器2台・計器用変成器1台(200A)。最寄り系統は許容電流…</t>
        </is>
      </c>
      <c r="H44" s="7" t="inlineStr">
        <is>
          <t>【変電所名は回答書に記載なし→設置場所から最寄りの変電所を推定（1.5km）。工事概要図で要確認】上位系: 上位系統増強工事なし（対象設備表の上位系統増強工事・バンク逆潮流対策は空欄）</t>
        </is>
      </c>
      <c r="I44" s="7" t="inlineStr">
        <is>
          <t>(変電所は推定) 接続検討回答: 730万円・6ヶ月(2024-09-24) ／ (変電所は推定) 接続検討回答: 74.44億円・9ヶ月(2026-05-08) 工期と別にバンク/上位系対策待ち</t>
        </is>
      </c>
      <c r="J44" s="11">
        <f>A44&amp;TRIM(B44)</f>
        <v/>
      </c>
    </row>
    <row r="45">
      <c r="A45" s="7" t="inlineStr">
        <is>
          <t>東北</t>
        </is>
      </c>
      <c r="B45" s="7" t="inlineStr">
        <is>
          <t>小高変電所</t>
        </is>
      </c>
      <c r="C45" s="7" t="inlineStr">
        <is>
          <t>【保留】/038_南相馬市小高区飯崎字南原23-1（福島県）_高圧蓄電所</t>
        </is>
      </c>
      <c r="D45" s="7" t="inlineStr">
        <is>
          <t>1,996kW</t>
        </is>
      </c>
      <c r="E45" s="7" t="inlineStr">
        <is>
          <t>1.72億円(税込)</t>
        </is>
      </c>
      <c r="F45" s="7" t="inlineStr">
        <is>
          <t>入金後40ヶ月</t>
        </is>
      </c>
      <c r="G45" s="7" t="inlineStr">
        <is>
          <t>電柱新設15本(14m)・建替87本(16m×77本、14m×10本)、高圧線新設4,990m(Al-ACSR120mm2)、高圧引込線20m、電圧調整器新設…</t>
        </is>
      </c>
      <c r="H45" s="7" t="inlineStr">
        <is>
          <t>運開希望日に間に合わず／上位系: 上位系統増強工事なし（対象設備表の上位系統増強工事・バンク逆潮流対策は空欄）</t>
        </is>
      </c>
      <c r="I45" s="7" t="inlineStr">
        <is>
          <t>接続検討回答: 1.72億円・40ヶ月(2024-10-31) 運開希望日に間に合わず</t>
        </is>
      </c>
      <c r="J45" s="11">
        <f>A45&amp;TRIM(B45)</f>
        <v/>
      </c>
    </row>
    <row r="46">
      <c r="A46" s="7" t="inlineStr">
        <is>
          <t>東北</t>
        </is>
      </c>
      <c r="B46" s="7" t="inlineStr">
        <is>
          <t>駒ヶ嶺変電所</t>
        </is>
      </c>
      <c r="C46" s="7" t="inlineStr">
        <is>
          <t>新地町駒ケ嶺字桜下51-1（福島県）_高圧蓄電所</t>
        </is>
      </c>
      <c r="D46" s="7" t="inlineStr">
        <is>
          <t>1,996kW</t>
        </is>
      </c>
      <c r="E46" s="7" t="inlineStr">
        <is>
          <t>3,210万円(税込)</t>
        </is>
      </c>
      <c r="F46" s="7" t="inlineStr">
        <is>
          <t>入金後17ヶ月</t>
        </is>
      </c>
      <c r="G46" s="7" t="inlineStr">
        <is>
          <t>電柱5本、高圧線1,245m(AL-ACSR-L120mm2)、高圧引込線15m、開閉器1台(逆潮流対応型事故区間表示器)、電圧調整器2台(逆潮流対応II型S…</t>
        </is>
      </c>
      <c r="H46" s="7" t="inlineStr">
        <is>
          <t>運開希望日に間に合わず / 工期と別にバンク/上位系対策待ち／上位系: あり: 154kV新駒線2号増強工事（先行他社申込みにより計画。充電側連系で増強容量の一部を使用するため、連系時期によ…</t>
        </is>
      </c>
      <c r="I46" s="7" t="inlineStr">
        <is>
          <t>再接続検討: 3,210万円・17ヶ月(2025-09-12) 運開希望日に間に合わず / 工期と別にバンク/上位系対策待ち</t>
        </is>
      </c>
      <c r="J46" s="11">
        <f>A46&amp;TRIM(B46)</f>
        <v/>
      </c>
    </row>
    <row r="47">
      <c r="A47" s="7" t="inlineStr">
        <is>
          <t>東北</t>
        </is>
      </c>
      <c r="B47" s="7" t="inlineStr">
        <is>
          <t>南湖変電所</t>
        </is>
      </c>
      <c r="C47" s="7" t="inlineStr">
        <is>
          <t>【保留】/044_白河市合戦坂88-2他（福島県）_高圧蓄電所</t>
        </is>
      </c>
      <c r="D47" s="7" t="inlineStr">
        <is>
          <t>1,996kW</t>
        </is>
      </c>
      <c r="E47" s="7" t="inlineStr">
        <is>
          <t>45.63億円(税込)</t>
        </is>
      </c>
      <c r="F47" s="7" t="inlineStr">
        <is>
          <t>入金後4ヶ月</t>
        </is>
      </c>
      <c r="G47" s="7" t="inlineStr">
        <is>
          <t>高圧引込線8m(AL-ACSR-L120mm2)、柱上変圧器タップ変更5箇所、計量器2台・計器用変成器1台(200A)、上位系統増強工事1式（須賀川(変)MT…</t>
        </is>
      </c>
      <c r="H47" s="7" t="inlineStr">
        <is>
          <t>【変電所名は回答書に記載なし→設置場所から最寄りの変電所を推定（0.3km・次点 白河変電所 4.1km）。工事概要図で要確認】工期と別にバンク/上位系対策待ち／上位系: あり: 須賀川(変)275/154kV主要変圧器取替(2台)が貴社連系のため必要。先行利用者の連系に伴い須賀川(変)・…</t>
        </is>
      </c>
      <c r="I47" s="7" t="inlineStr">
        <is>
          <t>(変電所は推定) 再接続検討: 45.63億円・4ヶ月(2025-09-02) 工期と別にバンク/上位系対策待ち</t>
        </is>
      </c>
      <c r="J47" s="11">
        <f>A47&amp;TRIM(B47)</f>
        <v/>
      </c>
    </row>
    <row r="48">
      <c r="A48" s="7" t="inlineStr">
        <is>
          <t>東北</t>
        </is>
      </c>
      <c r="B48" s="7" t="inlineStr">
        <is>
          <t>松の平変電所</t>
        </is>
      </c>
      <c r="C48" s="7" t="inlineStr">
        <is>
          <t>【保留】/045_大衡村大衡字萱刈場102-2（宮城県）_高圧蓄電所</t>
        </is>
      </c>
      <c r="D48" s="7" t="inlineStr">
        <is>
          <t>1,996kW</t>
        </is>
      </c>
      <c r="E48" s="7" t="inlineStr">
        <is>
          <t>1.03億円(税込)</t>
        </is>
      </c>
      <c r="F48" s="7" t="inlineStr">
        <is>
          <t>入金後36ヶ月</t>
        </is>
      </c>
      <c r="G48" s="7" t="inlineStr">
        <is>
          <t>電柱7本／6本(16m・14m)、高圧線240m／6,674m(AL-OC-L200mm2)、高圧引込線20m、開閉器1台(400A)、変圧器3箇所(電圧調整…</t>
        </is>
      </c>
      <c r="H48" s="7" t="inlineStr">
        <is>
          <t>【変電所名は回答書に記載なし→設置場所から最寄りの変電所を推定（2.3km・次点 松坂変電所 4.8km）。工事概要図で要確認】運開希望日に間に合わず／上位系: 上位系統増強工事なし（対象設備表の上位系統増強工事・バンク逆潮流対策は空欄）</t>
        </is>
      </c>
      <c r="I48" s="7" t="inlineStr">
        <is>
          <t>(変電所は推定) 接続検討回答: 1.03億円・36ヶ月(2025-01-10) 運開希望日に間に合わず</t>
        </is>
      </c>
      <c r="J48" s="11">
        <f>A48&amp;TRIM(B48)</f>
        <v/>
      </c>
    </row>
    <row r="49">
      <c r="A49" s="7" t="inlineStr">
        <is>
          <t>東北</t>
        </is>
      </c>
      <c r="B49" s="7" t="inlineStr">
        <is>
          <t>中新田変電所</t>
        </is>
      </c>
      <c r="C49" s="7" t="inlineStr">
        <is>
          <t>【保留】/046_加美町菜切谷字青木原28-146（宮城県）_高圧蓄電所</t>
        </is>
      </c>
      <c r="D49" s="7" t="inlineStr">
        <is>
          <t>1,996kW</t>
        </is>
      </c>
      <c r="E49" s="7" t="inlineStr">
        <is>
          <t>9,320万円(税込)</t>
        </is>
      </c>
      <c r="F49" s="7" t="inlineStr">
        <is>
          <t>入金後33ヶ月</t>
        </is>
      </c>
      <c r="G49" s="7" t="inlineStr">
        <is>
          <t>電柱9本／8本(16m・14m)、高圧線2,186m(AL-ACSR-L120mm2)、高圧引込線30m、電圧調整器1台(SVRII型3,000kVA)、管路…</t>
        </is>
      </c>
      <c r="H49" s="7" t="inlineStr">
        <is>
          <t>【変電所名は回答書に記載なし→設置場所から最寄りの変電所を推定（3.1km・次点 岩出山変電所 4.8km）。工事概要図で要確認】運開希望日に間に合わず／上位系: あり: 宮城(変)154/66kV主要変圧器容変工事(2台)・宮城(変)短絡容量超過対策工事（先行他社申込みにより実施…</t>
        </is>
      </c>
      <c r="I49" s="7" t="inlineStr">
        <is>
          <t>(変電所は推定) 接続検討回答: 9,320万円・33ヶ月(2025-01-10) 運開希望日に間に合わず</t>
        </is>
      </c>
      <c r="J49" s="11">
        <f>A49&amp;TRIM(B49)</f>
        <v/>
      </c>
    </row>
    <row r="50">
      <c r="A50" s="7" t="inlineStr">
        <is>
          <t>東北</t>
        </is>
      </c>
      <c r="B50" s="7" t="inlineStr">
        <is>
          <t>豊里変電所</t>
        </is>
      </c>
      <c r="C50" s="7" t="inlineStr">
        <is>
          <t>【保留】/047_石巻市桃生町寺崎字元町116-1（宮城県）_高圧蓄電所</t>
        </is>
      </c>
      <c r="D50" s="7" t="inlineStr">
        <is>
          <t>1,996kW</t>
        </is>
      </c>
      <c r="E50" s="7" t="inlineStr">
        <is>
          <t>2.25億円(税込)</t>
        </is>
      </c>
      <c r="F50" s="7" t="inlineStr">
        <is>
          <t>入金後30ヶ月</t>
        </is>
      </c>
      <c r="G50" s="7" t="inlineStr">
        <is>
          <t>電柱9本／106本(14m・16m)、高圧線4,867m／5,418m(Al-OC-L200mm2)、高圧引込線30m、柱上変圧器タップ切替9箇所、電圧調整器…</t>
        </is>
      </c>
      <c r="H50" s="7" t="inlineStr">
        <is>
          <t>【変電所名は回答書に記載なし→設置場所から最寄りの変電所を推定（2.4km）。工事概要図で要確認】運開希望日に間に合わず／上位系: 上位系統増強工事なし。別途、バンク逆潮流対策（自社工事）2025年度運開予定</t>
        </is>
      </c>
      <c r="I50" s="7" t="inlineStr">
        <is>
          <t>(変電所は推定) 接続検討回答: 2.25億円・30ヶ月(2025-01-10) 運開希望日に間に合わず</t>
        </is>
      </c>
      <c r="J50" s="11">
        <f>A50&amp;TRIM(B50)</f>
        <v/>
      </c>
    </row>
    <row r="51">
      <c r="A51" s="7" t="inlineStr">
        <is>
          <t>東北</t>
        </is>
      </c>
      <c r="B51" s="7" t="inlineStr">
        <is>
          <t>岩出山変電所</t>
        </is>
      </c>
      <c r="C51" s="7" t="inlineStr">
        <is>
          <t>【保留】/048_大崎市岩出山南沢字桂沢19-63（宮城県）_高圧蓄電所</t>
        </is>
      </c>
      <c r="D51" s="7" t="inlineStr">
        <is>
          <t>1,996kW</t>
        </is>
      </c>
      <c r="E51" s="7" t="inlineStr">
        <is>
          <t>1.45億円(税込)</t>
        </is>
      </c>
      <c r="F51" s="7" t="inlineStr">
        <is>
          <t>入金後42ヶ月</t>
        </is>
      </c>
      <c r="G51" s="7" t="inlineStr">
        <is>
          <t>電柱2本／54本(16m・14m)、高圧線6,742m(AL-OC-L200mm2)、高圧引込線8m、電圧調整器2台(SVRII型3,000kVA)、計量器2…</t>
        </is>
      </c>
      <c r="H51" s="7" t="inlineStr">
        <is>
          <t>【変電所名は回答書に記載なし→設置場所から最寄りの変電所を推定（4.1km）。工事概要図で要確認】運開希望日に間に合わず／上位系: あり: 宮城(変)154/66kV主要変圧器容変工事(2台)・宮城(変)短絡容量超過対策工事（先行他社申込みにより実施…</t>
        </is>
      </c>
      <c r="I51" s="7" t="inlineStr">
        <is>
          <t>(変電所は推定) 接続検討回答: 1.45億円・42ヶ月(2024-12-19) 運開希望日に間に合わず ／ (変電所は推定) 接続検討回答: 4,350万円・14ヶ月(2025-02-10) 運開希望日に間に合わず / 工期と別にバンク/上位系対策待ち</t>
        </is>
      </c>
      <c r="J51" s="11">
        <f>A51&amp;TRIM(B51)</f>
        <v/>
      </c>
    </row>
    <row r="52">
      <c r="A52" s="7" t="inlineStr">
        <is>
          <t>東北</t>
        </is>
      </c>
      <c r="B52" s="7" t="inlineStr">
        <is>
          <t>前沢変電所</t>
        </is>
      </c>
      <c r="C52" s="7" t="inlineStr">
        <is>
          <t>【保留】/049_奥州市前沢字狐石484-1（岩手県）_高圧蓄電所</t>
        </is>
      </c>
      <c r="D52" s="7" t="inlineStr">
        <is>
          <t>1,996kW</t>
        </is>
      </c>
      <c r="E52" s="7" t="inlineStr">
        <is>
          <t>80.80億円(税込)</t>
        </is>
      </c>
      <c r="F52" s="7" t="inlineStr">
        <is>
          <t>入金後6ヶ月</t>
        </is>
      </c>
      <c r="G52" s="7" t="inlineStr">
        <is>
          <t>電柱10本、高圧線483m(AL-ACSR-L120mm2)、高圧引込線20m、柱上変圧器タップ変更18箇所、計量器2台・計器用変成器1台(200A)、上位系…</t>
        </is>
      </c>
      <c r="H52" s="7" t="inlineStr">
        <is>
          <t>【変電所名は回答書に記載なし→設置場所から最寄りの変電所を推定（1.1km）。工事概要図で要確認】運開希望日に間に合わず / 工期と別にバンク/上位系対策待ち／上位系: あり: 岩手(変)275/154kV主要変圧器(MT4、5)取替工事(300MVA→300MVA)、同LA(避雷器)移…</t>
        </is>
      </c>
      <c r="I52" s="7" t="inlineStr">
        <is>
          <t>(変電所は推定) 再接続検討: 80.80億円・6ヶ月(2026-01-14) 運開希望日に間に合わず / 工期と別にバンク/上位系対策待ち</t>
        </is>
      </c>
      <c r="J52" s="11">
        <f>A52&amp;TRIM(B52)</f>
        <v/>
      </c>
    </row>
    <row r="53">
      <c r="A53" s="7" t="inlineStr">
        <is>
          <t>東北</t>
        </is>
      </c>
      <c r="B53" s="7" t="inlineStr">
        <is>
          <t>東釜子変電所</t>
        </is>
      </c>
      <c r="C53" s="7" t="inlineStr">
        <is>
          <t>【保留】/052_白河市東工業団地字南7他（福島県）_高圧蓄電所</t>
        </is>
      </c>
      <c r="D53" s="7" t="inlineStr">
        <is>
          <t>1,996kW</t>
        </is>
      </c>
      <c r="E53" s="7" t="inlineStr">
        <is>
          <t>65.89億円(税込)</t>
        </is>
      </c>
      <c r="F53" s="7" t="inlineStr">
        <is>
          <t>入金後5ヶ月</t>
        </is>
      </c>
      <c r="G53" s="7" t="inlineStr">
        <is>
          <t>高圧線337m(AL-OC-L200mm2)、高圧引込線30m、開閉器1台(逆潮流対応型事故区間表示器)、計量器2台・計器用変成器1台(200A)、上位系統増…</t>
        </is>
      </c>
      <c r="H53" s="7" t="inlineStr">
        <is>
          <t>【変電所名は回答書に記載なし→設置場所から最寄りの変電所を推定（1.5km）。工事概要図で要確認】工期と別にバンク/上位系対策待ち／上位系: あり: 須賀川(変)275/154kV主要変圧器取替(2台)および泉崎(変)154/66kV主要変圧器取替(2台)が貴…</t>
        </is>
      </c>
      <c r="I53" s="7" t="inlineStr">
        <is>
          <t>(変電所は推定) 再接続検討: 65.89億円・5ヶ月(2025-08-13) 工期と別にバンク/上位系対策待ち</t>
        </is>
      </c>
      <c r="J53" s="11">
        <f>A53&amp;TRIM(B53)</f>
        <v/>
      </c>
    </row>
    <row r="54">
      <c r="A54" s="7" t="inlineStr">
        <is>
          <t>東北</t>
        </is>
      </c>
      <c r="B54" s="7" t="inlineStr">
        <is>
          <t>岩出山変電所</t>
        </is>
      </c>
      <c r="C54" s="7" t="inlineStr">
        <is>
          <t>【保留】/054_大崎市岩出山字細峯55-137（宮城県）_高圧蓄電所</t>
        </is>
      </c>
      <c r="D54" s="7" t="inlineStr">
        <is>
          <t>1,996kW</t>
        </is>
      </c>
      <c r="E54" s="7" t="inlineStr">
        <is>
          <t>4,350万円(税込)</t>
        </is>
      </c>
      <c r="F54" s="7" t="inlineStr">
        <is>
          <t>入金後14ヶ月</t>
        </is>
      </c>
      <c r="G54" s="7" t="inlineStr">
        <is>
          <t>電柱1本／1本(コン柱)、高圧線1,757m(AL-ACSR-L120mm2)、高圧引込線23m、電圧調整器1台(SVRII型3,000kVA)、計量器2台・…</t>
        </is>
      </c>
      <c r="H54" s="7" t="inlineStr">
        <is>
          <t>【変電所名は回答書に記載なし→設置場所から最寄りの変電所を推定（1.3km）。工事概要図で要確認】運開希望日に間に合わず / 工期と別にバンク/上位系対策待ち／上位系: あり: 宮城(変)154/66kV主要変圧器容変工事(2台)・宮城(変)短絡容量超過対策工事（先行他社申込みにより実施…</t>
        </is>
      </c>
      <c r="I54" s="7" t="inlineStr">
        <is>
          <t>(変電所は推定) 接続検討回答: 1.45億円・42ヶ月(2024-12-19) 運開希望日に間に合わず ／ (変電所は推定) 接続検討回答: 4,350万円・14ヶ月(2025-02-10) 運開希望日に間に合わず / 工期と別にバンク/上位系対策待ち</t>
        </is>
      </c>
      <c r="J54" s="11">
        <f>A54&amp;TRIM(B54)</f>
        <v/>
      </c>
    </row>
    <row r="55">
      <c r="A55" s="7" t="inlineStr">
        <is>
          <t>東北</t>
        </is>
      </c>
      <c r="B55" s="7" t="inlineStr">
        <is>
          <t>松島変電所</t>
        </is>
      </c>
      <c r="C55" s="7" t="inlineStr">
        <is>
          <t>【保留】/055_松島町高城字石田沢一17-1他（宮城県）_高圧蓄電所</t>
        </is>
      </c>
      <c r="D55" s="7" t="inlineStr">
        <is>
          <t>1,996kW</t>
        </is>
      </c>
      <c r="E55" s="7" t="inlineStr">
        <is>
          <t>7,040万円(税込)</t>
        </is>
      </c>
      <c r="F55" s="7" t="inlineStr">
        <is>
          <t>入金後24ヶ月</t>
        </is>
      </c>
      <c r="G55" s="7" t="inlineStr">
        <is>
          <t>電柱1本／1本、高圧線3,150m(AL-OC-L200mm2)、高圧引込線20m、電圧調整器1台(SVRII型5,000kVA)、高圧ケーブル158m(CV…</t>
        </is>
      </c>
      <c r="H55" s="7" t="inlineStr">
        <is>
          <t>【変電所名は回答書に記載なし→設置場所から最寄りの変電所を推定（2.4km）。工事概要図で要確認】運開希望日に間に合わず / 工期と別にバンク/上位系対策待ち／上位系: あり: 仙台港(変)66kV塩釜線1、2号直列機器増強工事(800A→1200A)（充電側連系で運用容量超過のため）。…</t>
        </is>
      </c>
      <c r="I55" s="7" t="inlineStr">
        <is>
          <t>(変電所は推定) 接続検討回答: 7,040万円・24ヶ月(2025-03-13) 運開希望日に間に合わず / 工期と別にバンク/上位系対策待ち</t>
        </is>
      </c>
      <c r="J55" s="11">
        <f>A55&amp;TRIM(B55)</f>
        <v/>
      </c>
    </row>
    <row r="56">
      <c r="A56" s="7" t="inlineStr">
        <is>
          <t>東北</t>
        </is>
      </c>
      <c r="B56" s="7" t="inlineStr">
        <is>
          <t>－(雫石変電所（2号変圧器が逆潮流。本文(c)より）)</t>
        </is>
      </c>
      <c r="C56" s="7" t="inlineStr">
        <is>
          <t>【保留】/056_雫石町中黒沢川191-42（岩手県）_高圧蓄電所</t>
        </is>
      </c>
      <c r="D56" s="7" t="inlineStr">
        <is>
          <t>1,996kW</t>
        </is>
      </c>
      <c r="E56" s="7" t="inlineStr">
        <is>
          <t>11.72億円(税込)</t>
        </is>
      </c>
      <c r="F56" s="7" t="inlineStr">
        <is>
          <t>入金後24ヶ月</t>
        </is>
      </c>
      <c r="G56" s="7" t="inlineStr">
        <is>
          <t>電柱19本／37本(コン柱)、高圧線2,580m／274m(AL-ACSR-L120mm2／AL-OC-L200mm2)、高圧引込線25m、開閉器1台／2台(…</t>
        </is>
      </c>
      <c r="H56" s="7" t="inlineStr">
        <is>
          <t>運開希望日に間に合わず / 工期と別にバンク/上位系対策待ち／上位系: あり: 盛岡(変)154/66kV主要変圧器(MT4)増設工事（変電設備工事の負担金概算949.0百万円）、雫石変電所…</t>
        </is>
      </c>
      <c r="I56" s="7" t="inlineStr">
        <is>
          <t>接続検討回答: 11.72億円・24ヶ月(2025-03-13) 運開希望日に間に合わず / 工期と別にバンク/上位系対策待ち</t>
        </is>
      </c>
      <c r="J56" s="11">
        <f>A56&amp;TRIM(B56)</f>
        <v/>
      </c>
    </row>
    <row r="57">
      <c r="A57" s="7" t="inlineStr">
        <is>
          <t>東北</t>
        </is>
      </c>
      <c r="B57" s="7" t="inlineStr">
        <is>
          <t>柏台変電所</t>
        </is>
      </c>
      <c r="C57" s="7" t="inlineStr">
        <is>
          <t>【保留】/059_八幡平市松尾寄木第1地割589-3（岩手県）_高圧蓄電所</t>
        </is>
      </c>
      <c r="D57" s="7" t="inlineStr">
        <is>
          <t>1,996kW</t>
        </is>
      </c>
      <c r="E57" s="7" t="inlineStr">
        <is>
          <t>5,020万円(税込)</t>
        </is>
      </c>
      <c r="F57" s="7" t="inlineStr">
        <is>
          <t>入金後15ヶ月</t>
        </is>
      </c>
      <c r="G57" s="7" t="inlineStr">
        <is>
          <t>電柱4本(コン柱)、高圧線126m(AL-ACSR-L120mm2)、高圧引込線10m、柱上変圧器タップ変更4台、電圧調整器1台／1台(逆潮流対応II型SVR…</t>
        </is>
      </c>
      <c r="H57" s="7" t="inlineStr">
        <is>
          <t>運開希望日に間に合わず / 工期と別にバンク/上位系対策待ち／上位系: 上位系統増強工事なし。バンク逆潮流対策工事あり（柏台変電所1号変圧器、1年5か月程度、負担金概算7.0百万円）</t>
        </is>
      </c>
      <c r="I57" s="7" t="inlineStr">
        <is>
          <t>接続検討回答: 5,020万円・15ヶ月(2025-03-12) 運開希望日に間に合わず / 工期と別にバンク/上位系対策待ち ／ 接続検討回答: 5,200万円・21ヶ月(2025-08-13) 運開希望日に間に合わず</t>
        </is>
      </c>
      <c r="J57" s="11">
        <f>A57&amp;TRIM(B57)</f>
        <v/>
      </c>
    </row>
    <row r="58">
      <c r="A58" s="7" t="inlineStr">
        <is>
          <t>東北</t>
        </is>
      </c>
      <c r="B58" s="7" t="inlineStr">
        <is>
          <t>川俣変電所</t>
        </is>
      </c>
      <c r="C58" s="7" t="inlineStr">
        <is>
          <t>【保留】/061_伊達市月舘町糠田字後田35-1（福島県）_高圧蓄電所</t>
        </is>
      </c>
      <c r="D58" s="7" t="inlineStr">
        <is>
          <t>1,996kW</t>
        </is>
      </c>
      <c r="E58" s="7" t="inlineStr">
        <is>
          <t>2.08億円(税込)</t>
        </is>
      </c>
      <c r="F58" s="7" t="inlineStr">
        <is>
          <t>入金後44ヶ月</t>
        </is>
      </c>
      <c r="G58" s="7" t="inlineStr">
        <is>
          <t>電柱42本／113本、高圧線3,900m／8,000m(AL-ACSR-L120mm2・AL-OC-L200mm2)、高圧引込線25m、開閉器2台／2台(逆潮…</t>
        </is>
      </c>
      <c r="H58" s="7" t="inlineStr">
        <is>
          <t>運開希望日に間に合わず／上位系: 上位系統増強工事なし。川俣変電所配電用変圧器の更新(15⇒20MVA)が必要（2027年度に自社工事でLT2取替予定、…</t>
        </is>
      </c>
      <c r="I58" s="7" t="inlineStr">
        <is>
          <t>接続検討回答: 2.08億円・44ヶ月(2025-04-10) 運開希望日に間に合わず</t>
        </is>
      </c>
      <c r="J58" s="11">
        <f>A58&amp;TRIM(B58)</f>
        <v/>
      </c>
    </row>
    <row r="59">
      <c r="A59" s="7" t="inlineStr">
        <is>
          <t>東北</t>
        </is>
      </c>
      <c r="B59" s="7" t="inlineStr">
        <is>
          <t>伊手変電所</t>
        </is>
      </c>
      <c r="C59" s="7" t="inlineStr">
        <is>
          <t>【保留】/065_奥州市江刺藤里字外ノ沢539（岩手県）_高圧蓄電所</t>
        </is>
      </c>
      <c r="D59" s="7" t="inlineStr">
        <is>
          <t>1,996kW</t>
        </is>
      </c>
      <c r="E59" s="7" t="inlineStr">
        <is>
          <t>49.90億円(税込)</t>
        </is>
      </c>
      <c r="F59" s="7" t="inlineStr">
        <is>
          <t>入金後36ヶ月</t>
        </is>
      </c>
      <c r="G59" s="7" t="inlineStr">
        <is>
          <t>電柱16本、高圧線2,819m(AL-ACSR-L120mm2／AL-OC-L200mm2)、高圧引込線12m、開閉器1台(300A→400A)、電圧調整器1…</t>
        </is>
      </c>
      <c r="H59" s="7" t="inlineStr">
        <is>
          <t>【変電所名は回答書に記載なし→設置場所から最寄りの変電所を推定（3.8km）。工事概要図で要確認】運開希望日に間に合わず / 工期と別にバンク/上位系対策待ち／上位系: あり: 水沢(変)275/154kV主要変圧器(MT3)増設工事（充電側連系で運用容量超過のため）。上位系統増強工事9…</t>
        </is>
      </c>
      <c r="I59" s="7" t="inlineStr">
        <is>
          <t>(変電所は推定) 接続検討回答: 49.90億円・36ヶ月(2025-05-02) 運開希望日に間に合わず / 工期と別にバンク/上位系対策待ち</t>
        </is>
      </c>
      <c r="J59" s="11">
        <f>A59&amp;TRIM(B59)</f>
        <v/>
      </c>
    </row>
    <row r="60">
      <c r="A60" s="7" t="inlineStr">
        <is>
          <t>東北</t>
        </is>
      </c>
      <c r="B60" s="7" t="inlineStr">
        <is>
          <t>南部古館変電所</t>
        </is>
      </c>
      <c r="C60" s="7" t="inlineStr">
        <is>
          <t>【保留】/070_五戸町字平佐窪89-1（青森県）_高圧蓄電所</t>
        </is>
      </c>
      <c r="D60" s="7" t="inlineStr">
        <is>
          <t>1,996kW</t>
        </is>
      </c>
      <c r="E60" s="7" t="inlineStr">
        <is>
          <t>5,180万円(税込)</t>
        </is>
      </c>
      <c r="F60" s="7" t="inlineStr">
        <is>
          <t>入金後12ヶ月</t>
        </is>
      </c>
      <c r="G60" s="7" t="inlineStr">
        <is>
          <t>電柱1本、高圧引込線15m(AL-ACSR-L120mm2)、電圧調整器1台(逆潮流対応II型SVR 3000kVA)、変圧器増強1台(10MVA→20MVA…</t>
        </is>
      </c>
      <c r="H60" s="7" t="inlineStr">
        <is>
          <t>工期と別にバンク/上位系対策待ち／上位系: あり: 南部古館変電所1号変圧器の容量更新(10MVA→20MVA)（充電側で負荷上限値超過のため）。変電設備工事37…</t>
        </is>
      </c>
      <c r="I60" s="7" t="inlineStr">
        <is>
          <t>接続検討回答: 5,180万円・12ヶ月(2025-04-10) 工期と別にバンク/上位系対策待ち</t>
        </is>
      </c>
      <c r="J60" s="11">
        <f>A60&amp;TRIM(B60)</f>
        <v/>
      </c>
    </row>
    <row r="61">
      <c r="A61" s="7" t="inlineStr">
        <is>
          <t>東北</t>
        </is>
      </c>
      <c r="B61" s="7" t="inlineStr">
        <is>
          <t>大森変電所</t>
        </is>
      </c>
      <c r="C61" s="7" t="inlineStr">
        <is>
          <t>福島市小倉寺字中大巻5-1他（福島県）_高圧蓄電所</t>
        </is>
      </c>
      <c r="D61" s="7" t="inlineStr">
        <is>
          <t>1,996kW</t>
        </is>
      </c>
      <c r="E61" s="7" t="inlineStr">
        <is>
          <t>2,750万円(税込)</t>
        </is>
      </c>
      <c r="F61" s="7" t="inlineStr">
        <is>
          <t>入金後11ヶ月</t>
        </is>
      </c>
      <c r="G61" s="7" t="inlineStr">
        <is>
          <t>電柱3本／5本、高圧線958m／79m(AL-ACSR-L120mm2)、高圧引込線8m、開閉器2台(逆潮流対応型事故区間表示器)、電圧調整器1台(逆潮流対応…</t>
        </is>
      </c>
      <c r="H61" s="7" t="inlineStr">
        <is>
          <t>【変電所名は回答書に記載なし→設置場所から最寄りの変電所を推定（2.9km・次点 金谷川変電所 3.5km）。工事概要図で要確認】上位系: 上位系統増強工事なし（対象設備表の上位系統増強工事・バンク逆潮流対策は空欄）</t>
        </is>
      </c>
      <c r="I61" s="7" t="inlineStr">
        <is>
          <t>(変電所は推定) 接続検討回答: 2,750万円・11ヶ月(2025-05-01)</t>
        </is>
      </c>
      <c r="J61" s="11">
        <f>A61&amp;TRIM(B61)</f>
        <v/>
      </c>
    </row>
    <row r="62">
      <c r="A62" s="7" t="inlineStr">
        <is>
          <t>東北</t>
        </is>
      </c>
      <c r="B62" s="7" t="inlineStr">
        <is>
          <t>六戸変電所</t>
        </is>
      </c>
      <c r="C62" s="7" t="inlineStr">
        <is>
          <t>【保留】/073_六戸町大字犬落瀬字四木62-1（青森県）_高圧蓄電所</t>
        </is>
      </c>
      <c r="D62" s="7" t="inlineStr">
        <is>
          <t>1,996kW</t>
        </is>
      </c>
      <c r="E62" s="7" t="inlineStr">
        <is>
          <t>9.97億円(税込)</t>
        </is>
      </c>
      <c r="F62" s="7" t="inlineStr">
        <is>
          <t>入金後48ヶ月</t>
        </is>
      </c>
      <c r="G62" s="7" t="inlineStr">
        <is>
          <t>電柱2本／27本、高圧線1,391m(AL-ACSR-L120mm2)、高圧引込線5m、柱上変圧器タップ変更14個所、電圧調整器1台(逆潮流対応II型SVR …</t>
        </is>
      </c>
      <c r="H62" s="7" t="inlineStr">
        <is>
          <t>運開希望日に間に合わず / 工期と別にバンク/上位系対策待ち／上位系: あり: 六戸(変)154/66kV主要変圧器3号増設工事(1台、100MVA)、六戸変電所1号変圧器更新(15MVA→…</t>
        </is>
      </c>
      <c r="I62" s="7" t="inlineStr">
        <is>
          <t>接続検討回答: 9.97億円・48ヶ月(2025-05-02) 運開希望日に間に合わず / 工期と別にバンク/上位系対策待ち</t>
        </is>
      </c>
      <c r="J62" s="11">
        <f>A62&amp;TRIM(B62)</f>
        <v/>
      </c>
    </row>
    <row r="63">
      <c r="A63" s="7" t="inlineStr">
        <is>
          <t>東北</t>
        </is>
      </c>
      <c r="B63" s="7" t="inlineStr">
        <is>
          <t>階上変電所</t>
        </is>
      </c>
      <c r="C63" s="7" t="inlineStr">
        <is>
          <t>【保留】/074_階上町大字道仏字耳ケ吠1-15（青森県）_高圧蓄電所</t>
        </is>
      </c>
      <c r="D63" s="7" t="inlineStr">
        <is>
          <t>1,996kW</t>
        </is>
      </c>
      <c r="E63" s="7" t="inlineStr">
        <is>
          <t>6.88億円(税込)</t>
        </is>
      </c>
      <c r="F63" s="7" t="inlineStr">
        <is>
          <t>入金後50ヶ月</t>
        </is>
      </c>
      <c r="G63" s="7" t="inlineStr">
        <is>
          <t>電柱129本／19本(共架事業者柱含む)、高圧線6,441m(AL-ACSR-L120mm2)、高圧引込線5m、B種接地改修22個所、電圧調整器3台(逆潮流対…</t>
        </is>
      </c>
      <c r="H63" s="7" t="inlineStr">
        <is>
          <t>【変電所名は回答書に記載なし→設置場所から最寄りの変電所を推定（2.4km）。工事概要図で要確認】運開希望日に間に合わず／上位系: 上位系統増強工事なし。別途、配電設備工事（自社工事）2027年2月運開予定</t>
        </is>
      </c>
      <c r="I63" s="7" t="inlineStr">
        <is>
          <t>(変電所は推定) 接続検討回答: 6.88億円・50ヶ月(2025-06-04) 運開希望日に間に合わず ／ (変電所は推定) 接続検討回答: 7.39億円・55ヶ月(2025-06-04) 運開希望日に間に合わず ／ (変電所は推定) 接続検討回答: 3.46億円・31ヶ月(2025-09-30) 運開希望日に間に合わず</t>
        </is>
      </c>
      <c r="J63" s="11">
        <f>A63&amp;TRIM(B63)</f>
        <v/>
      </c>
    </row>
    <row r="64">
      <c r="A64" s="7" t="inlineStr">
        <is>
          <t>東北</t>
        </is>
      </c>
      <c r="B64" s="7" t="inlineStr">
        <is>
          <t>剣吉変電所</t>
        </is>
      </c>
      <c r="C64" s="7" t="inlineStr">
        <is>
          <t>【保留】/075_南部町大字剣吉字蒼前上17-2（青森県）_高圧蓄電所</t>
        </is>
      </c>
      <c r="D64" s="7" t="inlineStr">
        <is>
          <t>1,996kW</t>
        </is>
      </c>
      <c r="E64" s="7" t="inlineStr">
        <is>
          <t>3,710万円(税込)</t>
        </is>
      </c>
      <c r="F64" s="7" t="inlineStr">
        <is>
          <t>入金後16ヶ月</t>
        </is>
      </c>
      <c r="G64" s="7" t="inlineStr">
        <is>
          <t>電柱1本、高圧線2,826m(AL-OC-L200mm2)、高圧引込線5m、柱上変圧器タップ変更1個所、電圧調整器1台(逆潮流対応II型SVR 5000kVA…</t>
        </is>
      </c>
      <c r="H64" s="7" t="inlineStr">
        <is>
          <t>【変電所名は回答書に記載なし→設置場所から最寄りの変電所を推定（2.7km）。工事概要図で要確認】運開希望日に間に合わず／上位系: 上位系統増強工事なし（対象設備表の上位系統増強工事・バンク逆潮流対策は空欄）</t>
        </is>
      </c>
      <c r="I64" s="7" t="inlineStr">
        <is>
          <t>(変電所は推定) 接続検討回答: 3,710万円・16ヶ月(2025-06-05) 運開希望日に間に合わず</t>
        </is>
      </c>
      <c r="J64" s="11">
        <f>A64&amp;TRIM(B64)</f>
        <v/>
      </c>
    </row>
    <row r="65">
      <c r="A65" s="7" t="inlineStr">
        <is>
          <t>東北</t>
        </is>
      </c>
      <c r="B65" s="7" t="inlineStr">
        <is>
          <t>階上変電所</t>
        </is>
      </c>
      <c r="C65" s="7" t="inlineStr">
        <is>
          <t>【保留】/077_階上町大字赤保内字西山12-1（青森県）_高圧蓄電所</t>
        </is>
      </c>
      <c r="D65" s="7" t="inlineStr">
        <is>
          <t>1,996kW</t>
        </is>
      </c>
      <c r="E65" s="7" t="inlineStr">
        <is>
          <t>7.39億円(税込)</t>
        </is>
      </c>
      <c r="F65" s="7" t="inlineStr">
        <is>
          <t>入金後55ヶ月</t>
        </is>
      </c>
      <c r="G65" s="7" t="inlineStr">
        <is>
          <t>電柱202本／40本(共架事業者柱含む)、高圧線9,703m(AL-ACSR-L120mm2)、高圧引込線16m、B種接地改修7個所、電圧調整器4台(逆潮流対…</t>
        </is>
      </c>
      <c r="H65" s="7" t="inlineStr">
        <is>
          <t>【変電所名は回答書に記載なし→設置場所から最寄りの変電所を推定（3.6km）。工事概要図で要確認】運開希望日に間に合わず／上位系: 上位系統増強工事なし。別途、変電設備工事（自社工事）2027年2月運開予定</t>
        </is>
      </c>
      <c r="I65" s="7" t="inlineStr">
        <is>
          <t>(変電所は推定) 接続検討回答: 6.88億円・50ヶ月(2025-06-04) 運開希望日に間に合わず ／ (変電所は推定) 接続検討回答: 7.39億円・55ヶ月(2025-06-04) 運開希望日に間に合わず ／ (変電所は推定) 接続検討回答: 3.46億円・31ヶ月(2025-09-30) 運開希望日に間に合わず</t>
        </is>
      </c>
      <c r="J65" s="11">
        <f>A65&amp;TRIM(B65)</f>
        <v/>
      </c>
    </row>
    <row r="66">
      <c r="A66" s="7" t="inlineStr">
        <is>
          <t>東北</t>
        </is>
      </c>
      <c r="B66" s="7" t="inlineStr">
        <is>
          <t>湊変電所</t>
        </is>
      </c>
      <c r="C66" s="7" t="inlineStr">
        <is>
          <t>八戸市大字白銀町字佐部長根24-169（青森県）_高圧蓄電所</t>
        </is>
      </c>
      <c r="D66" s="7" t="inlineStr">
        <is>
          <t>1,996kW</t>
        </is>
      </c>
      <c r="E66" s="7" t="inlineStr">
        <is>
          <t>2,760万円(税込)</t>
        </is>
      </c>
      <c r="F66" s="7" t="inlineStr">
        <is>
          <t>入金後14ヶ月</t>
        </is>
      </c>
      <c r="G66" s="7" t="inlineStr">
        <is>
          <t>電柱3本、高圧引込線15m(AL-ACSR-L120mm2)、開閉器2台(逆潮流対応型事故区間表示器)、柱上変圧器タップ変更103個所、電圧調整器1台(逆潮流…</t>
        </is>
      </c>
      <c r="H66" s="7" t="inlineStr">
        <is>
          <t>【変電所名は回答書に記載なし→設置場所から最寄りの変電所を推定（1.3km・次点 小中野変電所 4.9km）。工事概要図で要確認】運開希望日に間に合わず / 工期と別にバンク/上位系対策待ち／上位系: 上位系統増強工事なし。別途、変電設備工事（自社工事）2027年2月運開予定</t>
        </is>
      </c>
      <c r="I66" s="7" t="inlineStr">
        <is>
          <t>(変電所は推定) 接続検討回答: 2,760万円・14ヶ月(2025-06-05) 運開希望日に間に合わず / 工期と別にバンク/上位系対策待ち ／ (変電所は推定) 再接続検討: 41.21億円・16ヶ月(2026-02-04) 運開希望日に間に合わず / 工期と別にバンク/上位系対策待ち ／ (変電所は推定) 接続検討回答: 1.89億円・25ヶ月(2025-12-01) 運開希望日に間に合わず</t>
        </is>
      </c>
      <c r="J66" s="11">
        <f>A66&amp;TRIM(B66)</f>
        <v/>
      </c>
    </row>
    <row r="67">
      <c r="A67" s="7" t="inlineStr">
        <is>
          <t>東北</t>
        </is>
      </c>
      <c r="B67" s="7" t="inlineStr">
        <is>
          <t>岩手高田変電所</t>
        </is>
      </c>
      <c r="C67" s="7" t="inlineStr">
        <is>
          <t>【中止】/087_陸前高田市米崎町字糠塚沢97-1（岩手県）_高圧蓄電所</t>
        </is>
      </c>
      <c r="D67" s="7" t="inlineStr">
        <is>
          <t>1,996kW</t>
        </is>
      </c>
      <c r="E67" s="7" t="inlineStr">
        <is>
          <t>49.52億円(税込)</t>
        </is>
      </c>
      <c r="F67" s="7" t="inlineStr">
        <is>
          <t>入金後7ヶ月</t>
        </is>
      </c>
      <c r="G67" s="7" t="inlineStr">
        <is>
          <t>電柱1本、高圧線157m／138m(AL-ACSR-L120mm2)、高圧引込線15m、開閉器1台(逆潮流対応型事故区間表示器)、電圧調整器1台(逆潮流対応I…</t>
        </is>
      </c>
      <c r="H67" s="7" t="inlineStr">
        <is>
          <t>【変電所名は回答書に記載なし→設置場所から最寄りの変電所を推定（2.4km）。工事概要図で要確認】工期と別にバンク/上位系対策待ち／上位系: あり: 水沢(変)275/154kV主要変圧器(MT3)増設工事（充電側連系で運用容量超過のため）。上位系統増強工事8…</t>
        </is>
      </c>
      <c r="I67" s="7" t="inlineStr">
        <is>
          <t>(変電所は推定) 接続検討回答: 49.52億円・7ヶ月(2025-07-18) 工期と別にバンク/上位系対策待ち</t>
        </is>
      </c>
      <c r="J67" s="11">
        <f>A67&amp;TRIM(B67)</f>
        <v/>
      </c>
    </row>
    <row r="68">
      <c r="A68" s="7" t="inlineStr">
        <is>
          <t>東北</t>
        </is>
      </c>
      <c r="B68" s="7" t="inlineStr">
        <is>
          <t>遠野変電所</t>
        </is>
      </c>
      <c r="C68" s="7" t="inlineStr">
        <is>
          <t>【保留】/088_遠野市遠野町31地割47-1（岩手県）_高圧蓄電所</t>
        </is>
      </c>
      <c r="D68" s="7" t="inlineStr">
        <is>
          <t>1,998kW</t>
        </is>
      </c>
      <c r="E68" s="7" t="inlineStr">
        <is>
          <t>80.84億円(税込)</t>
        </is>
      </c>
      <c r="F68" s="7" t="inlineStr">
        <is>
          <t>入金後7ヶ月</t>
        </is>
      </c>
      <c r="G68" s="7" t="inlineStr">
        <is>
          <t>電柱1本／1本、高圧引込線6m(AL-ACSR-L120mm2)、開閉器1箇所(逆潮流対応型事故区間表示器)、柱上変圧器タップ変更3箇所、電圧調整器1箇所(逆…</t>
        </is>
      </c>
      <c r="H68" s="7" t="inlineStr">
        <is>
          <t>工期と別にバンク/上位系対策待ち／上位系: あり: 岩手(変)275/154kV主要変圧器(MT4、5)取替工事(300MVA→300MVA)、同LA(避雷器)移…</t>
        </is>
      </c>
      <c r="I68" s="7" t="inlineStr">
        <is>
          <t>再接続検討: 80.84億円・7ヶ月(2026-03-23) 工期と別にバンク/上位系対策待ち</t>
        </is>
      </c>
      <c r="J68" s="11">
        <f>A68&amp;TRIM(B68)</f>
        <v/>
      </c>
    </row>
    <row r="69">
      <c r="A69" s="7" t="inlineStr">
        <is>
          <t>東北</t>
        </is>
      </c>
      <c r="B69" s="7" t="inlineStr">
        <is>
          <t>渋民変電所</t>
        </is>
      </c>
      <c r="C69" s="7" t="inlineStr">
        <is>
          <t>【保留】/089_盛岡市下田字仲平182-1（岩手県）_高圧蓄電所</t>
        </is>
      </c>
      <c r="D69" s="7" t="inlineStr">
        <is>
          <t>1,996kW</t>
        </is>
      </c>
      <c r="E69" s="7" t="inlineStr">
        <is>
          <t>1.68億円(税込)</t>
        </is>
      </c>
      <c r="F69" s="7" t="inlineStr">
        <is>
          <t>入金後24ヶ月</t>
        </is>
      </c>
      <c r="G69" s="7" t="inlineStr">
        <is>
          <t>電柱23本、高圧線886m(AL-ACSR-L120mm2)、高圧引込線5m、B種接地改修79箇所、管路591m、高圧ケーブル615m(CVT100mm2)、…</t>
        </is>
      </c>
      <c r="H69" s="7" t="inlineStr">
        <is>
          <t>【変電所名は回答書に記載なし→設置場所から最寄りの変電所を推定（1.2km）。工事概要図で要確認】運開希望日に間に合わず／上位系: 上位系統増強工事なし（対象設備表の上位系統増強工事・バンク逆潮流対策は空欄）</t>
        </is>
      </c>
      <c r="I69" s="7" t="inlineStr">
        <is>
          <t>(変電所は推定) 接続検討回答: 1.68億円・24ヶ月(2025-07-18) 運開希望日に間に合わず</t>
        </is>
      </c>
      <c r="J69" s="11">
        <f>A69&amp;TRIM(B69)</f>
        <v/>
      </c>
    </row>
    <row r="70">
      <c r="A70" s="7" t="inlineStr">
        <is>
          <t>東北</t>
        </is>
      </c>
      <c r="B70" s="7" t="inlineStr">
        <is>
          <t>柏台変電所</t>
        </is>
      </c>
      <c r="C70" s="7" t="inlineStr">
        <is>
          <t>【保留】/090_八幡平市松尾寄木第13地割391（岩手県）_高圧蓄電所</t>
        </is>
      </c>
      <c r="D70" s="7" t="inlineStr">
        <is>
          <t>1,998kW</t>
        </is>
      </c>
      <c r="E70" s="7" t="inlineStr">
        <is>
          <t>5,200万円(税込)</t>
        </is>
      </c>
      <c r="F70" s="7" t="inlineStr">
        <is>
          <t>入金後21ヶ月</t>
        </is>
      </c>
      <c r="G70" s="7" t="inlineStr">
        <is>
          <t>電柱13本(コンクリート柱)、高圧線38m／3,086m(AL-ACSR-L120mm2／AL-OC-L200mm2)、高圧引込線12m、B種接地改修122箇…</t>
        </is>
      </c>
      <c r="H70" s="7" t="inlineStr">
        <is>
          <t>運開希望日に間に合わず／上位系: 上位系統増強工事なし。バンク逆潮流対策工事あり（柏台変電所1号変圧器。先行他社申込みによる対策後の設備を使用するため対…</t>
        </is>
      </c>
      <c r="I70" s="7" t="inlineStr">
        <is>
          <t>接続検討回答: 5,020万円・15ヶ月(2025-03-12) 運開希望日に間に合わず / 工期と別にバンク/上位系対策待ち ／ 接続検討回答: 5,200万円・21ヶ月(2025-08-13) 運開希望日に間に合わず</t>
        </is>
      </c>
      <c r="J70" s="11">
        <f>A70&amp;TRIM(B70)</f>
        <v/>
      </c>
    </row>
    <row r="71">
      <c r="A71" s="7" t="inlineStr">
        <is>
          <t>東北</t>
        </is>
      </c>
      <c r="B71" s="7" t="inlineStr">
        <is>
          <t>尻内変電所</t>
        </is>
      </c>
      <c r="C71" s="7" t="inlineStr">
        <is>
          <t>八戸市大字櫛引字烏館場1-1（青森県）_高圧蓄電所</t>
        </is>
      </c>
      <c r="D71" s="7" t="inlineStr">
        <is>
          <t>1,998kW</t>
        </is>
      </c>
      <c r="E71" s="7" t="inlineStr">
        <is>
          <t>1,760万円(税込)</t>
        </is>
      </c>
      <c r="F71" s="7" t="inlineStr">
        <is>
          <t>入金後13ヶ月</t>
        </is>
      </c>
      <c r="G71" s="7" t="inlineStr">
        <is>
          <t>電柱2本、高圧線740m(AL-ACSR-L120mm2／AL-OC-L200mm2)、高圧引込線15m、柱上変圧器タップ変更35個所、電圧調整器1台(逆潮流…</t>
        </is>
      </c>
      <c r="H71" s="7" t="inlineStr">
        <is>
          <t>【変電所名は回答書に記載なし→設置場所から最寄りの変電所を推定（2.2km）。工事概要図で要確認】上位系: 上位系統増強工事なし（対象設備表の上位系統増強工事・バンク逆潮流対策は空欄）</t>
        </is>
      </c>
      <c r="I71" s="7" t="inlineStr">
        <is>
          <t>(変電所は推定) 接続検討回答: 1,760万円・13ヶ月(2025-08-26)</t>
        </is>
      </c>
      <c r="J71" s="11">
        <f>A71&amp;TRIM(B71)</f>
        <v/>
      </c>
    </row>
    <row r="72">
      <c r="A72" s="7" t="inlineStr">
        <is>
          <t>中部</t>
        </is>
      </c>
      <c r="B72" s="7" t="inlineStr">
        <is>
          <t>佐倉変電所</t>
        </is>
      </c>
      <c r="C72" s="7" t="inlineStr">
        <is>
          <t>【保留】/097_御前崎市比木1725-1（静岡県）_高圧蓄電所</t>
        </is>
      </c>
      <c r="D72" s="7" t="inlineStr">
        <is>
          <t>1,998kW</t>
        </is>
      </c>
      <c r="E72" s="7" t="inlineStr">
        <is>
          <t>7,328万円(税込)+保証金366.3万</t>
        </is>
      </c>
      <c r="F72" s="7" t="inlineStr">
        <is>
          <t>入金後22ヶ月</t>
        </is>
      </c>
      <c r="G72" s="7" t="inlineStr">
        <is>
          <t>電柱新設21本、高圧線新設984m・張替4,157m・撤去984m、高圧引込線18m(OCW-60mm2)、開閉器新設22台・撤去15台、電圧調整器新設2台・…</t>
        </is>
      </c>
      <c r="H72" s="7" t="inlineStr">
        <is>
          <t>運開希望日に間に合わず／上位系: 上位系統増強工事なし（対象設備表は空欄。別紙4の工程表に上位系統の現場調査・設計／工事施工の行あり）</t>
        </is>
      </c>
      <c r="I72" s="7" t="inlineStr">
        <is>
          <t>接続検討回答: 7,328万円・22ヶ月(2025-09-02) 運開希望日に間に合わず</t>
        </is>
      </c>
      <c r="J72" s="11">
        <f>A72&amp;TRIM(B72)</f>
        <v/>
      </c>
    </row>
    <row r="73">
      <c r="A73" s="7" t="inlineStr">
        <is>
          <t>東北</t>
        </is>
      </c>
      <c r="B73" s="7" t="inlineStr">
        <is>
          <t>湊変電所</t>
        </is>
      </c>
      <c r="C73" s="7" t="inlineStr">
        <is>
          <t>【保留】/099_八戸市大字白銀町字佐部長根24-86（青森県）_高圧蓄電所</t>
        </is>
      </c>
      <c r="D73" s="7" t="inlineStr">
        <is>
          <t>1,998kW</t>
        </is>
      </c>
      <c r="E73" s="7" t="inlineStr">
        <is>
          <t>41.21億円(税込)</t>
        </is>
      </c>
      <c r="F73" s="7" t="inlineStr">
        <is>
          <t>入金後16ヶ月</t>
        </is>
      </c>
      <c r="G73" s="7" t="inlineStr">
        <is>
          <t>電柱2本／25本(共架事業者柱含む)、高圧線976m(AL-ACSR-L120mm2)、高圧引込線10m、電圧調整器1台(逆潮流対応II型SVR 3,000k…</t>
        </is>
      </c>
      <c r="H73" s="7" t="inlineStr">
        <is>
          <t>【変電所名は回答書に記載なし→設置場所から最寄りの変電所を推定（1.3km・次点 小中野変電所 4.9km）。工事概要図で要確認】運開希望日に間に合わず / 工期と別にバンク/上位系対策待ち／上位系: あり: 青森(変)275/154kV主要変圧器(MT3)増設（充電側連系で運用容量超過のため）。上位系統増強工事7年6…</t>
        </is>
      </c>
      <c r="I73" s="7" t="inlineStr">
        <is>
          <t>(変電所は推定) 接続検討回答: 2,760万円・14ヶ月(2025-06-05) 運開希望日に間に合わず / 工期と別にバンク/上位系対策待ち ／ (変電所は推定) 再接続検討: 41.21億円・16ヶ月(2026-02-04) 運開希望日に間に合わず / 工期と別にバンク/上位系対策待ち ／ (変電所は推定) 接続検討回答: 1.89億円・25ヶ月(2025-12-01) 運開希望日に間に合わず</t>
        </is>
      </c>
      <c r="J73" s="11">
        <f>A73&amp;TRIM(B73)</f>
        <v/>
      </c>
    </row>
    <row r="74">
      <c r="A74" s="7" t="inlineStr">
        <is>
          <t>東北</t>
        </is>
      </c>
      <c r="B74" s="7" t="inlineStr">
        <is>
          <t>－</t>
        </is>
      </c>
      <c r="C74" s="7" t="inlineStr">
        <is>
          <t>【保留】/105_新地町谷地小屋字南狼沢2-2（福島県）_高圧蓄電所</t>
        </is>
      </c>
      <c r="D74" s="7" t="inlineStr">
        <is>
          <t>1,998kW</t>
        </is>
      </c>
      <c r="E74" s="7" t="inlineStr">
        <is>
          <t>1.31億円(税込)</t>
        </is>
      </c>
      <c r="F74" s="7" t="inlineStr">
        <is>
          <t>入金後58ヶ月</t>
        </is>
      </c>
      <c r="G74" s="7" t="inlineStr">
        <is>
          <t>電柱20本／86本、高圧線6,249m(AL-ACSR-L120mm2)、高圧引込線20m、柱上変圧器タップ変更6箇所、電圧調整器2台(逆潮流対応II型SVR…</t>
        </is>
      </c>
      <c r="H74" s="7" t="inlineStr">
        <is>
          <t>運開希望日に間に合わず／上位系: あり: 154kV新駒線2号増強工事（先行他社申込みにより計画。充電側連系で増強容量の一部を使用するため、連系時期によ…</t>
        </is>
      </c>
      <c r="I74" s="7" t="inlineStr">
        <is>
          <t>接続検討回答: 1.31億円・58ヶ月(2025-09-09) 運開希望日に間に合わず</t>
        </is>
      </c>
      <c r="J74" s="11">
        <f>A74&amp;TRIM(B74)</f>
        <v/>
      </c>
    </row>
    <row r="75">
      <c r="A75" s="7" t="inlineStr">
        <is>
          <t>中部</t>
        </is>
      </c>
      <c r="B75" s="7" t="inlineStr">
        <is>
          <t>新平山変電所</t>
        </is>
      </c>
      <c r="C75" s="7" t="inlineStr">
        <is>
          <t>【保留】/106_磐田市社山493-18（静岡県）_高圧蓄電所</t>
        </is>
      </c>
      <c r="D75" s="7" t="inlineStr">
        <is>
          <t>1,998kW</t>
        </is>
      </c>
      <c r="E75" s="7" t="inlineStr">
        <is>
          <t>3.25億円(税込)+保証金1,625.7万</t>
        </is>
      </c>
      <c r="F75" s="7" t="inlineStr">
        <is>
          <t>入金後42ヶ月</t>
        </is>
      </c>
      <c r="G75" s="7" t="inlineStr">
        <is>
          <t>高圧引込線20m(OCW-60mm2)、開閉器新設1台、計量器1台・計器用変成器1台、上位系統増強工事1式（配電用変電所の変圧器取替工事）</t>
        </is>
      </c>
      <c r="H75" s="7" t="inlineStr">
        <is>
          <t>運開希望日に間に合わず／上位系: あり: 配電用変電所（新平山変電所）の変圧器取替工事（貴社連系による負荷電流の増加で変圧器が許容値を超過するため）。そ…</t>
        </is>
      </c>
      <c r="I75" s="7" t="inlineStr">
        <is>
          <t>再接続検討: 3.25億円・42ヶ月(2026-05-11) 運開希望日に間に合わず</t>
        </is>
      </c>
      <c r="J75" s="11">
        <f>A75&amp;TRIM(B75)</f>
        <v/>
      </c>
    </row>
    <row r="76">
      <c r="A76" s="7" t="inlineStr">
        <is>
          <t>東北</t>
        </is>
      </c>
      <c r="B76" s="7" t="inlineStr">
        <is>
          <t>階上変電所</t>
        </is>
      </c>
      <c r="C76" s="7" t="inlineStr">
        <is>
          <t>【保留】/108_八戸市大字大久保字大山79-19（青森県）_高圧蓄電所</t>
        </is>
      </c>
      <c r="D76" s="7" t="inlineStr">
        <is>
          <t>1,998kW</t>
        </is>
      </c>
      <c r="E76" s="7" t="inlineStr">
        <is>
          <t>3.46億円(税込)</t>
        </is>
      </c>
      <c r="F76" s="7" t="inlineStr">
        <is>
          <t>入金後31ヶ月</t>
        </is>
      </c>
      <c r="G76" s="7" t="inlineStr">
        <is>
          <t>電柱72本／10本(共架事業者柱含む)、高圧線3,251m(AL-ACSR-L120mm2)、高圧引込線12m、B種接地改修26個所、電圧調整器1台(逆潮流対…</t>
        </is>
      </c>
      <c r="H76" s="7" t="inlineStr">
        <is>
          <t>【変電所名は回答書に記載なし→設置場所から最寄りの変電所を推定（2.2km・次点 湊変電所 3.8km）。工事概要図で要確認】運開希望日に間に合わず／上位系: 上位系統増強工事なし。別途、変電設備工事（負担金対象外）2027年2月運開予定</t>
        </is>
      </c>
      <c r="I76" s="7" t="inlineStr">
        <is>
          <t>(変電所は推定) 接続検討回答: 6.88億円・50ヶ月(2025-06-04) 運開希望日に間に合わず ／ (変電所は推定) 接続検討回答: 7.39億円・55ヶ月(2025-06-04) 運開希望日に間に合わず ／ (変電所は推定) 接続検討回答: 3.46億円・31ヶ月(2025-09-30) 運開希望日に間に合わず</t>
        </is>
      </c>
      <c r="J76" s="11">
        <f>A76&amp;TRIM(B76)</f>
        <v/>
      </c>
    </row>
    <row r="77">
      <c r="A77" s="7" t="inlineStr">
        <is>
          <t>中部</t>
        </is>
      </c>
      <c r="B77" s="7" t="inlineStr">
        <is>
          <t>三岡変電所</t>
        </is>
      </c>
      <c r="C77" s="7" t="inlineStr">
        <is>
          <t>【保留】/110_佐久市布施2200-1（長野県）_高圧蓄電所</t>
        </is>
      </c>
      <c r="D77" s="7" t="inlineStr">
        <is>
          <t>1,998kW</t>
        </is>
      </c>
      <c r="E77" s="7" t="inlineStr">
        <is>
          <t>7,731万円(税込)+保証金386.5万</t>
        </is>
      </c>
      <c r="F77" s="7" t="inlineStr">
        <is>
          <t>入金後24ヶ月</t>
        </is>
      </c>
      <c r="G77" s="7" t="inlineStr">
        <is>
          <t>電柱新設8本・建替56本、高圧線新設254m・張替5,776m・撤去134m(OC-W60mm2 送電容量240A)、開閉器新設26台・撤去26台、電圧調整器…</t>
        </is>
      </c>
      <c r="H77" s="7" t="inlineStr">
        <is>
          <t>運開希望日に間に合わず／上位系: 上位系統増強工事なし（対象設備表は空欄）</t>
        </is>
      </c>
      <c r="I77" s="7" t="inlineStr">
        <is>
          <t>接続検討回答: 7,731万円・24ヶ月(2025-10-21) 運開希望日に間に合わず</t>
        </is>
      </c>
      <c r="J77" s="11">
        <f>A77&amp;TRIM(B77)</f>
        <v/>
      </c>
    </row>
    <row r="78">
      <c r="A78" s="7" t="inlineStr">
        <is>
          <t>中部</t>
        </is>
      </c>
      <c r="B78" s="7" t="inlineStr">
        <is>
          <t>－(犀川変電所)</t>
        </is>
      </c>
      <c r="C78" s="7" t="inlineStr">
        <is>
          <t>【保留】/112_松本市板場406（長野県）_高圧蓄電所</t>
        </is>
      </c>
      <c r="D78" s="7" t="inlineStr">
        <is>
          <t>1,998kW</t>
        </is>
      </c>
      <c r="E78" s="7" t="inlineStr">
        <is>
          <t>7,000万円(税込)+保証金350.0万</t>
        </is>
      </c>
      <c r="F78" s="7" t="inlineStr">
        <is>
          <t>入金後36ヶ月</t>
        </is>
      </c>
      <c r="G78" s="7" t="inlineStr">
        <is>
          <t>電柱新設2本・建替52本、高圧線張替6,165m(OC-W60mm2 送電容量240A)、開閉器新設20台・撤去20台、電圧調整器新設1台・取替2台・撤去1台…</t>
        </is>
      </c>
      <c r="H78" s="7" t="inlineStr">
        <is>
          <t>運開希望日に間に合わず／上位系: 上位系統増強工事なし（対象設備表は空欄）</t>
        </is>
      </c>
      <c r="I78" s="7" t="inlineStr">
        <is>
          <t>接続検討回答: 7,000万円・36ヶ月(2025-12-25) 運開希望日に間に合わず</t>
        </is>
      </c>
      <c r="J78" s="11">
        <f>A78&amp;TRIM(B78)</f>
        <v/>
      </c>
    </row>
    <row r="79">
      <c r="A79" s="7" t="inlineStr">
        <is>
          <t>東北</t>
        </is>
      </c>
      <c r="B79" s="7" t="inlineStr">
        <is>
          <t>湊変電所</t>
        </is>
      </c>
      <c r="C79" s="7" t="inlineStr">
        <is>
          <t>【保留】/114_八戸市大字大久保字大塚17-427（青森県）_高圧蓄電所</t>
        </is>
      </c>
      <c r="D79" s="7" t="inlineStr">
        <is>
          <t>1,998kW</t>
        </is>
      </c>
      <c r="E79" s="7" t="inlineStr">
        <is>
          <t>1.89億円(税込)</t>
        </is>
      </c>
      <c r="F79" s="7" t="inlineStr">
        <is>
          <t>入金後25ヶ月</t>
        </is>
      </c>
      <c r="G79" s="7" t="inlineStr">
        <is>
          <t>電柱3本／54本(共架事業者柱含む)、高圧線2,315m(AL-ACSR-L120mm2)、高圧引込線12m、電圧調整器1台(逆潮流対応II型SVR 3000…</t>
        </is>
      </c>
      <c r="H79" s="7" t="inlineStr">
        <is>
          <t>【変電所名は回答書に記載なし→設置場所から最寄りの変電所を推定（2.8km・次点 階上変電所 2.8km）。工事概要図で要確認】運開希望日に間に合わず／上位系: 上位系統増強工事なし。別途、変電設備工事（負担金対象外）2027年2月運開予定</t>
        </is>
      </c>
      <c r="I79" s="7" t="inlineStr">
        <is>
          <t>(変電所は推定) 接続検討回答: 2,760万円・14ヶ月(2025-06-05) 運開希望日に間に合わず / 工期と別にバンク/上位系対策待ち ／ (変電所は推定) 再接続検討: 41.21億円・16ヶ月(2026-02-04) 運開希望日に間に合わず / 工期と別にバンク/上位系対策待ち ／ (変電所は推定) 接続検討回答: 1.89億円・25ヶ月(2025-12-01) 運開希望日に間に合わず</t>
        </is>
      </c>
      <c r="J79" s="11">
        <f>A79&amp;TRIM(B79)</f>
        <v/>
      </c>
    </row>
    <row r="80">
      <c r="A80" s="7" t="inlineStr">
        <is>
          <t>中国</t>
        </is>
      </c>
      <c r="B80" s="7" t="inlineStr">
        <is>
          <t>笠岡変電所</t>
        </is>
      </c>
      <c r="C80" s="7" t="inlineStr">
        <is>
          <t>笠岡市今立2509-1（岡山県）_高圧蓄電所</t>
        </is>
      </c>
      <c r="D80" s="7" t="inlineStr">
        <is>
          <t>1,998kW</t>
        </is>
      </c>
      <c r="E80" s="7" t="inlineStr">
        <is>
          <t>2,040万円(税込)</t>
        </is>
      </c>
      <c r="F80" s="7" t="inlineStr">
        <is>
          <t>入金後34ヶ月</t>
        </is>
      </c>
      <c r="G80" s="7" t="inlineStr">
        <is>
          <t>電柱新設28本・建替20本、高圧線新設1,100m・張替等1,802m、高圧引込線20m(ACSR-OC58sq)、計測機能付開閉器1台、計量器2台(精密級)…</t>
        </is>
      </c>
      <c r="H80" s="7" t="inlineStr">
        <is>
          <t>【変電所名は回答書に記載なし→設置場所から最寄りの変電所を推定（1.4km・次点 田頭変電所 2.1km）。工事概要図で要確認】運開希望日に間に合わず／上位系: あり: 新岡山(変)500/220kV連系変圧器のN-1電制装置（過負荷保護装置。過負荷検出盤・SSC改造・通信設備）…（AI読取・信頼度medium・要原本確認）</t>
        </is>
      </c>
      <c r="I80" s="7" t="inlineStr">
        <is>
          <t>(変電所は推定) 接続検討回答: 2,040万円・34ヶ月(2026-02-12) 運開希望日に間に合わず</t>
        </is>
      </c>
      <c r="J80" s="11">
        <f>A80&amp;TRIM(B80)</f>
        <v/>
      </c>
    </row>
    <row r="81">
      <c r="A81" s="7" t="inlineStr">
        <is>
          <t>中国</t>
        </is>
      </c>
      <c r="B81" s="7" t="inlineStr">
        <is>
          <t>成羽変電所</t>
        </is>
      </c>
      <c r="C81" s="7" t="inlineStr">
        <is>
          <t>【保留】/119_高梁市落合町近似917-1（岡山県）_高圧蓄電所</t>
        </is>
      </c>
      <c r="D81" s="7" t="inlineStr">
        <is>
          <t>1,998kW</t>
        </is>
      </c>
      <c r="E81" s="7" t="inlineStr">
        <is>
          <t>5,800万円(税込)</t>
        </is>
      </c>
      <c r="F81" s="7" t="inlineStr">
        <is>
          <t>入金後48ヶ月</t>
        </is>
      </c>
      <c r="G81" s="7" t="inlineStr">
        <is>
          <t>電柱建替85本、高圧線張替等9,157m、高圧引込線10m(SN-ACSR-OC58mm2 送電容量205A)、開閉器新設2台、計測機能付開閉器1台(400A…</t>
        </is>
      </c>
      <c r="H81" s="7" t="inlineStr">
        <is>
          <t>【変電所名は回答書に記載なし→設置場所から最寄りの変電所を推定（4.9km）。工事概要図で要確認】運開希望日に間に合わず／上位系: あり: 東岡山(変)ほかN-1充電停止制御装置（過負荷保護装置。工事費の一部を負担）。一般負担の上限超過なし。本対策完…（AI読取・信頼度medium・要原本確認）</t>
        </is>
      </c>
      <c r="I81" s="7" t="inlineStr">
        <is>
          <t>(変電所は推定) 接続検討回答: 5,800万円・48ヶ月(2026-02-18) 運開希望日に間に合わず</t>
        </is>
      </c>
      <c r="J81" s="11">
        <f>A81&amp;TRIM(B81)</f>
        <v/>
      </c>
    </row>
    <row r="82">
      <c r="A82" s="7" t="inlineStr">
        <is>
          <t>中国</t>
        </is>
      </c>
      <c r="B82" s="7" t="inlineStr">
        <is>
          <t>－(真加部変電所の近隣（本文に連系先変電所名の明記なし。既設2…)</t>
        </is>
      </c>
      <c r="C82" s="7" t="inlineStr">
        <is>
          <t>【保留】/120_美作市大町1527-2（岡山県）_高圧蓄電所</t>
        </is>
      </c>
      <c r="D82" s="7" t="inlineStr">
        <is>
          <t>1,998kW</t>
        </is>
      </c>
      <c r="E82" s="7" t="inlineStr">
        <is>
          <t>3,590万円(税込)</t>
        </is>
      </c>
      <c r="F82" s="7" t="inlineStr">
        <is>
          <t>入金後50ヶ月</t>
        </is>
      </c>
      <c r="G82" s="7" t="inlineStr">
        <is>
          <t>22kV配電線工事および22/6kV柱上変圧器設置工事、電柱新設1本、高圧線新設50m、高圧引込線5m(RW-HAL-OC200mm2 送電容量455Aで算定…</t>
        </is>
      </c>
      <c r="H82" s="7" t="inlineStr">
        <is>
          <t>運開希望日に間に合わず／上位系: あり: 東岡山(変)ほかN-1充電停止制御装置（新岡山(変)連系変圧器・東岡山(変)連系変圧器）、22kV設備対策（2…（AI読取・信頼度medium・要原本確認）</t>
        </is>
      </c>
      <c r="I82" s="7" t="inlineStr">
        <is>
          <t>接続検討回答: 3,590万円・50ヶ月(2026-01-06) 運開希望日に間に合わず</t>
        </is>
      </c>
      <c r="J82" s="11">
        <f>A82&amp;TRIM(B82)</f>
        <v/>
      </c>
    </row>
    <row r="83">
      <c r="A83" s="7" t="inlineStr">
        <is>
          <t>中国</t>
        </is>
      </c>
      <c r="B83" s="7" t="inlineStr">
        <is>
          <t>古川変電所</t>
        </is>
      </c>
      <c r="C83" s="7" t="inlineStr">
        <is>
          <t>【保留】/121_津山市中北下344-36（岡山県）_高圧蓄電所</t>
        </is>
      </c>
      <c r="D83" s="7" t="inlineStr">
        <is>
          <t>1,998kW</t>
        </is>
      </c>
      <c r="E83" s="7" t="inlineStr">
        <is>
          <t>1.05億円(税込)</t>
        </is>
      </c>
      <c r="F83" s="7" t="inlineStr">
        <is>
          <t>入金後51ヶ月</t>
        </is>
      </c>
      <c r="G83" s="7" t="inlineStr">
        <is>
          <t>電柱新設23本・建替18本、高圧線新設990m・張替1,794m、高圧引込線10m(RW-HAL-OC200mm2 送電容量455Aで算定)、開閉器新設1台・…</t>
        </is>
      </c>
      <c r="H83" s="7" t="inlineStr">
        <is>
          <t>運開希望日に間に合わず／上位系: あり: N-1充電停止制御装置の設置（新岡山(変)500/220kV、東岡山(変)500/110kV、110kV南津山…</t>
        </is>
      </c>
      <c r="I83" s="7" t="inlineStr">
        <is>
          <t>接続検討回答: 1.05億円・51ヶ月(2026-01-29) 運開希望日に間に合わず</t>
        </is>
      </c>
      <c r="J83" s="11">
        <f>A83&amp;TRIM(B83)</f>
        <v/>
      </c>
    </row>
    <row r="84">
      <c r="A84" s="7" t="inlineStr">
        <is>
          <t>中国</t>
        </is>
      </c>
      <c r="B84" s="7" t="inlineStr">
        <is>
          <t>久世変電所</t>
        </is>
      </c>
      <c r="C84" s="7" t="inlineStr">
        <is>
          <t>【保留】/122_真庭市三阪83-1他（岡山県）_高圧蓄電所</t>
        </is>
      </c>
      <c r="D84" s="7" t="inlineStr">
        <is>
          <t>1,998kW</t>
        </is>
      </c>
      <c r="E84" s="7" t="inlineStr">
        <is>
          <t>1.89億円(税込)</t>
        </is>
      </c>
      <c r="F84" s="7" t="inlineStr">
        <is>
          <t>入金後15ヶ月</t>
        </is>
      </c>
      <c r="G84" s="7" t="inlineStr">
        <is>
          <t>地中線工事（約0.5kmの管路・ケーブル工事）、架空線工事（新設約0.4km）、6kV高瀬線と6kV工場線のケーブル差替工事、高圧引込線(OC200mm2 送…</t>
        </is>
      </c>
      <c r="H84" s="7" t="inlineStr">
        <is>
          <t>運開希望日に間に合わず／上位系: あり: N-1充電停止制御装置（新岡山(変)連系変圧器・東岡山(変)連系変圧器。過負荷検出盤・通信設備）。東岡山変電所…（AI読取・信頼度medium・要原本確認）</t>
        </is>
      </c>
      <c r="I84" s="7" t="inlineStr">
        <is>
          <t>接続検討回答: 1.89億円・15ヶ月(2026-01-23) 運開希望日に間に合わず</t>
        </is>
      </c>
      <c r="J84" s="11">
        <f>A84&amp;TRIM(B84)</f>
        <v/>
      </c>
    </row>
    <row r="85">
      <c r="A85" s="7" t="inlineStr">
        <is>
          <t>中国</t>
        </is>
      </c>
      <c r="B85" s="7" t="inlineStr">
        <is>
          <t>賀陽変電所</t>
        </is>
      </c>
      <c r="C85" s="7" t="inlineStr">
        <is>
          <t>【保留】/123_吉備中央町湯山1382-1（岡山県）_高圧蓄電所</t>
        </is>
      </c>
      <c r="D85" s="7" t="inlineStr">
        <is>
          <t>1,998kW</t>
        </is>
      </c>
      <c r="E85" s="7" t="inlineStr">
        <is>
          <t>1.37億円(税込)</t>
        </is>
      </c>
      <c r="F85" s="7" t="inlineStr">
        <is>
          <t>入金後48ヶ月</t>
        </is>
      </c>
      <c r="G85" s="7" t="inlineStr">
        <is>
          <t>電柱新設4本・建替47本、高圧線新設105m・張替等4,459m、高圧引込線15m(SN-ACSR-OC58mm2 送電容量205A)、計測機能付開閉器1台(…</t>
        </is>
      </c>
      <c r="H85" s="7" t="inlineStr">
        <is>
          <t>【変電所名は回答書に記載なし→設置場所から最寄りの変電所を推定（4.4km）。工事概要図で要確認】運開希望日に間に合わず / 工期と別にバンク/上位系対策待ち／上位系: あり: 東岡山(変)ほかN-1充電停止制御装置（過負荷保護装置。工事費の一部を負担）。一般負担の上限超過なし。22kV…（AI読取・信頼度medium・要原本確認）</t>
        </is>
      </c>
      <c r="I85" s="7" t="inlineStr">
        <is>
          <t>(変電所は推定) 接続検討回答: 1.37億円・48ヶ月(2026-04-06) 運開希望日に間に合わず / 工期と別にバンク/上位系対策待ち</t>
        </is>
      </c>
      <c r="J85" s="11">
        <f>A85&amp;TRIM(B85)</f>
        <v/>
      </c>
    </row>
    <row r="86">
      <c r="A86" s="7" t="inlineStr">
        <is>
          <t>中国</t>
        </is>
      </c>
      <c r="B86" s="7" t="inlineStr">
        <is>
          <t>－(本文に配電用変電所名の記載なし（工事概要図は別紙1）／基幹…)</t>
        </is>
      </c>
      <c r="C86" s="7" t="inlineStr">
        <is>
          <t>【保留】/124_高梁市中井町津々4288-1（岡山県）_高圧蓄電所</t>
        </is>
      </c>
      <c r="D86" s="7" t="inlineStr">
        <is>
          <t>1,998kW</t>
        </is>
      </c>
      <c r="E86" s="7" t="inlineStr">
        <is>
          <t>2.45億円(税込)</t>
        </is>
      </c>
      <c r="F86" s="7" t="inlineStr">
        <is>
          <t>入金後144ヶ月</t>
        </is>
      </c>
      <c r="G86" s="7" t="inlineStr">
        <is>
          <t>電柱新設132本・建替232本、高圧線新設5,250m・張替等29,836m、高圧引込線15m(SN-ACSR-OC58mm2 送電容量205A)、開閉器新設…</t>
        </is>
      </c>
      <c r="H86" s="7" t="inlineStr">
        <is>
          <t>運開希望日に間に合わず / 工期と別にバンク/上位系対策待ち／上位系: あり: 東岡山(変)ほかN-1充電停止制御装置（東岡山(変)500/110kV連系変圧器事故時に他事業者の特高蓄電池を…（AI読取・信頼度medium・要原本確認）</t>
        </is>
      </c>
      <c r="I86" s="7" t="inlineStr">
        <is>
          <t>接続検討回答: 2.45億円・144ヶ月(2026-02-25) 運開希望日に間に合わず / 工期と別にバンク/上位系対策待ち</t>
        </is>
      </c>
      <c r="J86" s="11">
        <f>A86&amp;TRIM(B86)</f>
        <v/>
      </c>
    </row>
    <row r="87">
      <c r="A87" s="7" t="inlineStr">
        <is>
          <t>東北</t>
        </is>
      </c>
      <c r="B87" s="7" t="inlineStr">
        <is>
          <t>市川変電所</t>
        </is>
      </c>
      <c r="C87" s="7" t="inlineStr">
        <is>
          <t>【保留】/129_八戸市大字市川町字尻引前山9-1（青森県）_高圧蓄電所</t>
        </is>
      </c>
      <c r="D87" s="7" t="inlineStr">
        <is>
          <t>1,998kW</t>
        </is>
      </c>
      <c r="E87" s="7" t="inlineStr">
        <is>
          <t>40.80億円(税込)</t>
        </is>
      </c>
      <c r="F87" s="7" t="inlineStr">
        <is>
          <t>入金後8ヶ月</t>
        </is>
      </c>
      <c r="G87" s="7" t="inlineStr">
        <is>
          <t>電柱2本／1本、高圧引込線25m(AL-ACSR-L120mm2)、電圧調整器1台(逆潮流対応II型SVR 5,000kVA)、計量器2台・計器用変成器1台(…</t>
        </is>
      </c>
      <c r="H87" s="7" t="inlineStr">
        <is>
          <t>【変電所名は回答書に記載なし→設置場所から最寄りの変電所を推定（1.9km・次点 前山変電所 2.3km）。工事概要図で要確認】工期と別にバンク/上位系対策待ち／上位系: あり: 青森(変)275/154kV主要変圧器(MT3)増設（充電側連系で運用容量超過のため）。上位系統増強工事7年6…</t>
        </is>
      </c>
      <c r="I87" s="7" t="inlineStr">
        <is>
          <t>(変電所は推定) 接続検討回答: 40.80億円・8ヶ月(2026-02-27) 工期と別にバンク/上位系対策待ち</t>
        </is>
      </c>
      <c r="J87" s="11">
        <f>A87&amp;TRIM(B87)</f>
        <v/>
      </c>
    </row>
    <row r="88">
      <c r="A88" s="7" t="inlineStr">
        <is>
          <t>中国</t>
        </is>
      </c>
      <c r="B88" s="7" t="inlineStr">
        <is>
          <t>和気変電所</t>
        </is>
      </c>
      <c r="C88" s="7" t="inlineStr">
        <is>
          <t>和気町藤野1263（岡山県）_高圧蓄電所</t>
        </is>
      </c>
      <c r="D88" s="7" t="inlineStr">
        <is>
          <t>1,998kW</t>
        </is>
      </c>
      <c r="E88" s="7" t="inlineStr">
        <is>
          <t>4,380万円(税込)</t>
        </is>
      </c>
      <c r="F88" s="7" t="inlineStr">
        <is>
          <t>入金後20ヶ月</t>
        </is>
      </c>
      <c r="G88" s="7" t="inlineStr">
        <is>
          <t>電柱新設1本・撤去等8本、高圧線新設30m・張替等371m、高圧引込線10m(RW-HAL-OC200mm2 送電容量455A)、開閉器新設2台、計測機能付開…</t>
        </is>
      </c>
      <c r="H88" s="7" t="inlineStr">
        <is>
          <t>運開希望日に間に合わず／上位系: あり: 東岡山(変)ほかN-1充電停止制御装置（新岡山(変)連系変圧器・東岡山(変)連系変圧器）、和気(変)No.1B…（AI読取・信頼度medium・要原本確認）</t>
        </is>
      </c>
      <c r="I88" s="7" t="inlineStr">
        <is>
          <t>接続検討回答: 4,380万円・20ヶ月(2026-03-31) 運開希望日に間に合わず</t>
        </is>
      </c>
      <c r="J88" s="11">
        <f>A88&amp;TRIM(B88)</f>
        <v/>
      </c>
    </row>
    <row r="89">
      <c r="A89" s="7" t="inlineStr">
        <is>
          <t>中国</t>
        </is>
      </c>
      <c r="B89" s="7" t="inlineStr">
        <is>
          <t>－(22kV淀江溝口線から22kV/6kV柱上変圧器(2.5M…)</t>
        </is>
      </c>
      <c r="C89" s="7" t="inlineStr">
        <is>
          <t>【保留】/131_伯耆町大原974-7（鳥取県）_高圧蓄電所</t>
        </is>
      </c>
      <c r="D89" s="7" t="inlineStr">
        <is>
          <t>1,998kW</t>
        </is>
      </c>
      <c r="E89" s="7" t="inlineStr">
        <is>
          <t>7,410万円(税込)</t>
        </is>
      </c>
      <c r="F89" s="7" t="inlineStr">
        <is>
          <t>入金後53ヶ月</t>
        </is>
      </c>
      <c r="G89" s="7" t="inlineStr">
        <is>
          <t>電柱新設2本・建替75本、高圧線新設35m・張替等3,744m(RW-AL-OC200mm2)、高圧引込線20m、開閉器5台、電圧調整器(SVR 3,000k…</t>
        </is>
      </c>
      <c r="H89" s="7" t="inlineStr">
        <is>
          <t>運開希望日に間に合わず／上位系: あり: 22kV/6kV柱上変圧器新設（22kV送電設備3.2百万円＋変電設備37.3百万円のうち特定負担38.5百万…（AI読取・信頼度medium・要原本確認）</t>
        </is>
      </c>
      <c r="I89" s="7" t="inlineStr">
        <is>
          <t>接続検討回答: 7,410万円・53ヶ月(2026-04-20) 運開希望日に間に合わず</t>
        </is>
      </c>
      <c r="J89" s="11">
        <f>A89&amp;TRIM(B89)</f>
        <v/>
      </c>
    </row>
    <row r="90">
      <c r="A90" s="7" t="inlineStr">
        <is>
          <t>中国</t>
        </is>
      </c>
      <c r="B90" s="7" t="inlineStr">
        <is>
          <t>大原変電所</t>
        </is>
      </c>
      <c r="C90" s="7" t="inlineStr">
        <is>
          <t>【保留】/132_美作市下町21（岡山県）_高圧蓄電所</t>
        </is>
      </c>
      <c r="D90" s="7" t="inlineStr">
        <is>
          <t>1,998kW</t>
        </is>
      </c>
      <c r="E90" s="7" t="inlineStr">
        <is>
          <t>1.03億円(税込)</t>
        </is>
      </c>
      <c r="F90" s="7" t="inlineStr">
        <is>
          <t>入金後50ヶ月</t>
        </is>
      </c>
      <c r="G90" s="7" t="inlineStr">
        <is>
          <t>22kVアクセス線工事（管路工事約172m、地中ケーブル工事約214m）および22kV/6kV柱上変圧器設置工事、電柱新設2本・建替1本、高圧線新設30m、高…</t>
        </is>
      </c>
      <c r="H90" s="7" t="inlineStr">
        <is>
          <t>運開希望日に間に合わず／上位系: あり: 大原(変)No.1配変3次側に22kV配電線引出設備を新設、東岡山(変)ほかN-1充電停止制御装置（過負荷保護…（AI読取・信頼度medium・要原本確認）</t>
        </is>
      </c>
      <c r="I90" s="7" t="inlineStr">
        <is>
          <t>接続検討回答: 1.03億円・50ヶ月(2026-03-23) 運開希望日に間に合わず</t>
        </is>
      </c>
      <c r="J90" s="11">
        <f>A90&amp;TRIM(B90)</f>
        <v/>
      </c>
    </row>
    <row r="91">
      <c r="A91" s="7" t="inlineStr">
        <is>
          <t>中国</t>
        </is>
      </c>
      <c r="B91" s="7" t="inlineStr">
        <is>
          <t>奥津変電所</t>
        </is>
      </c>
      <c r="C91" s="7" t="inlineStr">
        <is>
          <t>【保留】/133_鏡野町羽出1170-1（岡山県）_高圧蓄電所</t>
        </is>
      </c>
      <c r="D91" s="7" t="inlineStr">
        <is>
          <t>1,998kW</t>
        </is>
      </c>
      <c r="E91" s="7" t="inlineStr">
        <is>
          <t>1.15億円(税込)</t>
        </is>
      </c>
      <c r="F91" s="7" t="inlineStr">
        <is>
          <t>入金後35ヶ月</t>
        </is>
      </c>
      <c r="G91" s="7" t="inlineStr">
        <is>
          <t>架空線張替工事（約1.7km、適正電圧維持のため）、高圧引込線(HAL-OC200mm2 送電容量455Aで算定)、奥津(変)No.1配電用変圧器（2次側直列…</t>
        </is>
      </c>
      <c r="H91" s="7" t="inlineStr">
        <is>
          <t>運開希望日に間に合わず／上位系: あり: 奥津(変)No.1配電用変圧器の増強（10MVA→15MVA。設備更新の受益により一般負担とするが、一般負担額…（AI読取・信頼度medium・要原本確認）</t>
        </is>
      </c>
      <c r="I91" s="7" t="inlineStr">
        <is>
          <t>接続検討回答: 1.15億円・35ヶ月(2026-03-23) 運開希望日に間に合わず</t>
        </is>
      </c>
      <c r="J91" s="11">
        <f>A91&amp;TRIM(B91)</f>
        <v/>
      </c>
    </row>
    <row r="92">
      <c r="A92" s="7" t="inlineStr">
        <is>
          <t>東北</t>
        </is>
      </c>
      <c r="B92" s="7" t="inlineStr">
        <is>
          <t>川崎変電所</t>
        </is>
      </c>
      <c r="C92" s="7" t="inlineStr">
        <is>
          <t>【保留】/134_川崎町大字川内字藤折60-1他（宮城県）_高圧蓄電所</t>
        </is>
      </c>
      <c r="D92" s="7" t="inlineStr">
        <is>
          <t>1,998kW</t>
        </is>
      </c>
      <c r="E92" s="7" t="inlineStr">
        <is>
          <t>74.44億円(税込)</t>
        </is>
      </c>
      <c r="F92" s="7" t="inlineStr">
        <is>
          <t>入金後9ヶ月</t>
        </is>
      </c>
      <c r="G92" s="7" t="inlineStr">
        <is>
          <t>電柱2本／2本、高圧線474m(AL-ACSR-L120mm2)、高圧引込線5m、開閉器1台(逆潮流対応型事故区間表示器)、電圧調整器1台(逆潮流対応II型S…</t>
        </is>
      </c>
      <c r="H92" s="7" t="inlineStr">
        <is>
          <t>【変電所名は回答書に記載なし→設置場所から最寄りの変電所を推定（3.3km）。工事概要図で要確認】工期と別にバンク/上位系対策待ち／上位系: あり: 西仙台(変)275/154kV主要変圧器増設(1台、300MVA)、南仙台(変)154/66kV主要変圧器MT…</t>
        </is>
      </c>
      <c r="I92" s="7" t="inlineStr">
        <is>
          <t>(変電所は推定) 接続検討回答: 730万円・6ヶ月(2024-09-24) ／ (変電所は推定) 接続検討回答: 74.44億円・9ヶ月(2026-05-08) 工期と別にバンク/上位系対策待ち</t>
        </is>
      </c>
      <c r="J92" s="11">
        <f>A92&amp;TRIM(B92)</f>
        <v/>
      </c>
    </row>
    <row r="93">
      <c r="A93" s="7" t="inlineStr">
        <is>
          <t>中国</t>
        </is>
      </c>
      <c r="B93" s="7" t="inlineStr">
        <is>
          <t>下府変電所</t>
        </is>
      </c>
      <c r="C93" s="7" t="inlineStr">
        <is>
          <t>【保留】/136_浜田市下府町994-2（島根県）_高圧蓄電所</t>
        </is>
      </c>
      <c r="D93" s="7" t="inlineStr">
        <is>
          <t>1,998kW</t>
        </is>
      </c>
      <c r="E93" s="7" t="inlineStr">
        <is>
          <t>4.28億円(税込)</t>
        </is>
      </c>
      <c r="F93" s="7" t="inlineStr">
        <is>
          <t>入金後35ヶ月</t>
        </is>
      </c>
      <c r="G93" s="7" t="inlineStr">
        <is>
          <t>電柱新設21本・建替4本、高圧線新設994m・張替384m(HAL-OC200mm2。下府(幹)3号〜上ノ浜幹35号付近まで増架・新設)、高圧引込線23m(A…</t>
        </is>
      </c>
      <c r="H93" s="7" t="inlineStr">
        <is>
          <t>運開希望日に間に合わず／上位系: あり: 金城変電所110/66kV No.1連系変圧器取替(60MVA→100MVA。充電(下り)潮流で設備健全時に熱…</t>
        </is>
      </c>
      <c r="I93" s="7" t="inlineStr">
        <is>
          <t>契約申込回答: 3,251万円・工期記載なし(2026-07-07) ／ 接続検討回答: 4.28億円・35ヶ月(2026-05-21) 運開希望日に間に合わず</t>
        </is>
      </c>
      <c r="J93" s="11">
        <f>A93&amp;TRIM(B93)</f>
        <v/>
      </c>
    </row>
    <row r="94">
      <c r="A94" s="7" t="inlineStr">
        <is>
          <t>中国</t>
        </is>
      </c>
      <c r="B94" s="7" t="inlineStr">
        <is>
          <t>宍道変電所</t>
        </is>
      </c>
      <c r="C94" s="7" t="inlineStr">
        <is>
          <t>【保留】/137_松江市宍道町宍道1007-1（島根県）_高圧蓄電所</t>
        </is>
      </c>
      <c r="D94" s="7" t="inlineStr">
        <is>
          <t>1,998kW</t>
        </is>
      </c>
      <c r="E94" s="7" t="inlineStr">
        <is>
          <t>4.38億円(税込)</t>
        </is>
      </c>
      <c r="F94" s="7" t="inlineStr">
        <is>
          <t>入金後34ヶ月</t>
        </is>
      </c>
      <c r="G94" s="7" t="inlineStr">
        <is>
          <t>電柱新設2本・建替29本、高圧線新設50m・張替1,272m(ALC-OC200mm2)、高圧引込線15m、開閉器新設1台・取替1台、計測機能付開閉器1台、管…</t>
        </is>
      </c>
      <c r="H94" s="7" t="inlineStr">
        <is>
          <t>運開希望日に間に合わず／上位系: あり: 配電用変電所の増強（宍道変電所2号変圧器取替・6kVスイッチギア取替・6kV引出設備新設）、松江(変)220/…</t>
        </is>
      </c>
      <c r="I94" s="7" t="inlineStr">
        <is>
          <t>接続検討回答: 4.38億円・34ヶ月(2026-06-25) 運開希望日に間に合わず</t>
        </is>
      </c>
      <c r="J94" s="11">
        <f>A94&amp;TRIM(B94)</f>
        <v/>
      </c>
    </row>
    <row r="95">
      <c r="A95" s="7" t="inlineStr">
        <is>
          <t>中国</t>
        </is>
      </c>
      <c r="B95" s="7" t="inlineStr">
        <is>
          <t>－(来島配電塔（22kV潮来島線。バンク逆潮流対策）／潮変電所…)</t>
        </is>
      </c>
      <c r="C95" s="7" t="inlineStr">
        <is>
          <t>【保留】/138_飯南町下来島831他（島根県）_高圧蓄電所</t>
        </is>
      </c>
      <c r="D95" s="7" t="inlineStr">
        <is>
          <t>1,998kW</t>
        </is>
      </c>
      <c r="E95" s="7" t="inlineStr">
        <is>
          <t>2.56億円(税込)</t>
        </is>
      </c>
      <c r="F95" s="7" t="inlineStr">
        <is>
          <t>入金後31ヶ月</t>
        </is>
      </c>
      <c r="G95" s="7" t="inlineStr">
        <is>
          <t>架空引込線新設6m(RW-AL-OC200mm2 送電容量455A)、計測機能付開閉器1台(当社負担)、バンク逆潮流対策1式(ZPD・OVGR新設)、潮(変)…</t>
        </is>
      </c>
      <c r="H95" s="7" t="inlineStr">
        <is>
          <t>運開希望日に間に合わず／上位系: あり: 潮変電所 配電用変圧器の増設（20MVA×1台。N-1故障時に移動用変圧器の容量を超過するため）、N-1充電停…（AI読取・信頼度medium・要原本確認）</t>
        </is>
      </c>
      <c r="I95" s="7" t="inlineStr">
        <is>
          <t>接続検討回答: 2.56億円・31ヶ月(2026-04-27) 運開希望日に間に合わず</t>
        </is>
      </c>
      <c r="J95" s="11">
        <f>A95&amp;TRIM(B95)</f>
        <v/>
      </c>
    </row>
    <row r="96">
      <c r="A96" s="7" t="inlineStr">
        <is>
          <t>中国</t>
        </is>
      </c>
      <c r="B96" s="7" t="inlineStr">
        <is>
          <t>大田変電所</t>
        </is>
      </c>
      <c r="C96" s="7" t="inlineStr">
        <is>
          <t>大田市大田町大田ｲ1609-1（島根県）_高圧蓄電所</t>
        </is>
      </c>
      <c r="D96" s="7" t="inlineStr">
        <is>
          <t>1,998kW</t>
        </is>
      </c>
      <c r="E96" s="7" t="inlineStr">
        <is>
          <t>3,290万円(税込)</t>
        </is>
      </c>
      <c r="F96" s="7" t="inlineStr">
        <is>
          <t>入金後41ヶ月</t>
        </is>
      </c>
      <c r="G96" s="7" t="inlineStr">
        <is>
          <t>電柱新設9本・建替36本、高圧線新設450m・張替等2,460m(RW-AL-OC200mm2、増架含む)、高圧引込線新設24m(ACSR-OC58mm2 送…</t>
        </is>
      </c>
      <c r="H96" s="7" t="inlineStr">
        <is>
          <t>運開希望日に間に合わず／上位系: あり: N-1充電停止装置設置に伴う通信設備（220kV広島西幹線: 先行事業者の特定負担額46.1百万円×1.3%＝…（AI読取・信頼度medium・要原本確認）</t>
        </is>
      </c>
      <c r="I96" s="7" t="inlineStr">
        <is>
          <t>接続検討回答: 3,290万円・41ヶ月(2026-05-21) 運開希望日に間に合わず ／ 接続検討回答: 3,280万円・41ヶ月(2026-05-22) 運開希望日に間に合わず</t>
        </is>
      </c>
      <c r="J96" s="11">
        <f>A96&amp;TRIM(B96)</f>
        <v/>
      </c>
    </row>
    <row r="97">
      <c r="A97" s="7" t="inlineStr">
        <is>
          <t>中国</t>
        </is>
      </c>
      <c r="B97" s="7" t="inlineStr">
        <is>
          <t>大田変電所</t>
        </is>
      </c>
      <c r="C97" s="7" t="inlineStr">
        <is>
          <t>【保留】/141_大田市大田町野城ﾛ84-7他（島根県）_高圧蓄電所</t>
        </is>
      </c>
      <c r="D97" s="7" t="inlineStr">
        <is>
          <t>1,998kW</t>
        </is>
      </c>
      <c r="E97" s="7" t="inlineStr">
        <is>
          <t>3,280万円(税込)</t>
        </is>
      </c>
      <c r="F97" s="7" t="inlineStr">
        <is>
          <t>入金後41ヶ月</t>
        </is>
      </c>
      <c r="G97" s="7" t="inlineStr">
        <is>
          <t>架空線工事（増架 RW-AL-OC200mm2 121m＋2,339m、新設 RW-AL-OC200mm2 450m）、架空引込線新設5m(ACSR-OC58…</t>
        </is>
      </c>
      <c r="H97" s="7" t="inlineStr">
        <is>
          <t>運開希望日に間に合わず／上位系: あり: N-1充電停止制御設備（220kV広島西幹線・220kV作木支線事故時）、広島系SSC（系統安定化装置）取替。…（AI読取・信頼度medium・要原本確認）</t>
        </is>
      </c>
      <c r="I97" s="7" t="inlineStr">
        <is>
          <t>接続検討回答: 3,290万円・41ヶ月(2026-05-21) 運開希望日に間に合わず ／ 接続検討回答: 3,280万円・41ヶ月(2026-05-22) 運開希望日に間に合わず</t>
        </is>
      </c>
      <c r="J97" s="11">
        <f>A97&amp;TRIM(B97)</f>
        <v/>
      </c>
    </row>
    <row r="98">
      <c r="A98" s="7" t="inlineStr">
        <is>
          <t>中国</t>
        </is>
      </c>
      <c r="B98" s="7" t="inlineStr">
        <is>
          <t>六日市変電所</t>
        </is>
      </c>
      <c r="C98" s="7" t="inlineStr">
        <is>
          <t>【保留】/143_吉賀町九郎原534（島根県）_高圧蓄電所</t>
        </is>
      </c>
      <c r="D98" s="7" t="inlineStr">
        <is>
          <t>1,998kW</t>
        </is>
      </c>
      <c r="E98" s="7" t="inlineStr">
        <is>
          <t>5,810万円(税込)</t>
        </is>
      </c>
      <c r="F98" s="7" t="inlineStr">
        <is>
          <t>入金後54ヶ月</t>
        </is>
      </c>
      <c r="G98" s="7" t="inlineStr">
        <is>
          <t>22kV架空線新設20m(ACSR-OC120mm2)・22kV架空ケーブル新設1,077m(CVT60mm2)、22/6kV柱上変圧器新設(2.5MVA)、…</t>
        </is>
      </c>
      <c r="H98" s="7" t="inlineStr">
        <is>
          <t>運開希望日に間に合わず／上位系: あり: 22/6kV柱上変圧器新設に伴う上位系設備（変電21.3・送電17.3・給電0.9百万円）、西島根(変)220…（AI読取・信頼度medium・要原本確認）</t>
        </is>
      </c>
      <c r="I98" s="7" t="inlineStr">
        <is>
          <t>接続検討回答: 5,810万円・54ヶ月(2026-05-22) 運開希望日に間に合わず</t>
        </is>
      </c>
      <c r="J98" s="11">
        <f>A98&amp;TRIM(B98)</f>
        <v/>
      </c>
    </row>
    <row r="99">
      <c r="A99" s="7" t="inlineStr">
        <is>
          <t>中国</t>
        </is>
      </c>
      <c r="B99" s="7" t="inlineStr">
        <is>
          <t>－</t>
        </is>
      </c>
      <c r="C99" s="7" t="inlineStr">
        <is>
          <t>【保留】/144_長門市油谷新別名983-1（山口県）_高圧蓄電所</t>
        </is>
      </c>
      <c r="D99" s="7" t="inlineStr">
        <is>
          <t>1,998kW</t>
        </is>
      </c>
      <c r="E99" s="7" t="inlineStr">
        <is>
          <t>120.78億円(税込)</t>
        </is>
      </c>
      <c r="F99" s="7" t="inlineStr">
        <is>
          <t>記載なし</t>
        </is>
      </c>
      <c r="G99" s="7" t="inlineStr">
        <is>
          <t>（連系否のため詳細検討なし）220kV変電所新設工事: 220kV送電線新設(鉄塔建替1基・改造2基、亘長0.86km)、変電所新設(送電線引出220kV2回…</t>
        </is>
      </c>
      <c r="H99" s="7" t="inlineStr">
        <is>
          <t>連系不可／上位系: 変電所新設が必要（貴社連系による順潮流で設備健全時に新小野田変電所220/110kV変圧器の熱容量超過）</t>
        </is>
      </c>
      <c r="I99" s="7" t="inlineStr">
        <is>
          <t>接続検討回答: 120.78億円・工期記載なし(2026-06-18) 連系不可</t>
        </is>
      </c>
      <c r="J99" s="11">
        <f>A99&amp;TRIM(B99)</f>
        <v/>
      </c>
    </row>
    <row r="100">
      <c r="A100" s="7" t="inlineStr">
        <is>
          <t>中国</t>
        </is>
      </c>
      <c r="B100" s="7" t="inlineStr">
        <is>
          <t>田布施変電所</t>
        </is>
      </c>
      <c r="C100" s="7" t="inlineStr">
        <is>
          <t>【保留】/146_田布施町大字宿井368-1（山口県）_高圧蓄電所</t>
        </is>
      </c>
      <c r="D100" s="7" t="inlineStr">
        <is>
          <t>1,998kW</t>
        </is>
      </c>
      <c r="E100" s="7" t="inlineStr">
        <is>
          <t>5.73億円(税込)</t>
        </is>
      </c>
      <c r="F100" s="7" t="inlineStr">
        <is>
          <t>入金後18ヶ月</t>
        </is>
      </c>
      <c r="G100" s="7" t="inlineStr">
        <is>
          <t>高圧線張替1,410m、高圧引込線新設8m(RW-AL-OC200mm2)、開閉器新設1台・取替9台・撤去1台、電圧調整器取替1台、計測機能付開閉器1台(負担…</t>
        </is>
      </c>
      <c r="H100" s="7" t="inlineStr">
        <is>
          <t>運開希望日に間に合わず / 工期と別にバンク/上位系対策待ち／上位系: あり: 110kV柳井火力線増強工事（鉄塔15基改造、電線XTACIR400mm2(2cct) 10.06km張替。入…</t>
        </is>
      </c>
      <c r="I100" s="7" t="inlineStr">
        <is>
          <t>接続検討回答: 5.73億円・18ヶ月(2026-06-19) 運開希望日に間に合わず / 工期と別にバンク/上位系対策待ち</t>
        </is>
      </c>
      <c r="J100" s="11">
        <f>A100&amp;TRIM(B100)</f>
        <v/>
      </c>
    </row>
    <row r="101">
      <c r="A101" s="7" t="inlineStr">
        <is>
          <t>中国</t>
        </is>
      </c>
      <c r="B101" s="7" t="inlineStr">
        <is>
          <t>引野変電所</t>
        </is>
      </c>
      <c r="C101" s="7" t="inlineStr">
        <is>
          <t>福山市引野町4968他（広島県）_高圧蓄電所</t>
        </is>
      </c>
      <c r="D101" s="7" t="inlineStr">
        <is>
          <t>1,998kW</t>
        </is>
      </c>
      <c r="E101" s="7" t="inlineStr">
        <is>
          <t>430万円(税込)</t>
        </is>
      </c>
      <c r="F101" s="7" t="inlineStr">
        <is>
          <t>入金後16ヶ月</t>
        </is>
      </c>
      <c r="G101" s="7" t="inlineStr">
        <is>
          <t>電柱建替7本、高圧線張替579m、高圧引込線新設5m(OC200mm2 送電容量455A)、計測機能付開閉器1台、計量器2台(精密級)・計器用変成器1台(30…</t>
        </is>
      </c>
      <c r="H101" s="7" t="inlineStr">
        <is>
          <t>運開希望日に間に合わず／上位系: あり: 新岡山(変)500/220kV N-1充電停止装置設置に伴う通信設備（共用設備。先行事業者の特定負担額68.6…</t>
        </is>
      </c>
      <c r="I101" s="7" t="inlineStr">
        <is>
          <t>接続検討回答: 430万円・16ヶ月(2026-09-07) 運開希望日に間に合わず</t>
        </is>
      </c>
      <c r="J101" s="11">
        <f>A101&amp;TRIM(B101)</f>
        <v/>
      </c>
    </row>
    <row r="102">
      <c r="A102" s="7" t="inlineStr">
        <is>
          <t>中国</t>
        </is>
      </c>
      <c r="B102" s="7" t="inlineStr">
        <is>
          <t>黒瀬変電所</t>
        </is>
      </c>
      <c r="C102" s="7" t="inlineStr">
        <is>
          <t>【保留】/150_東広島市黒瀬町津江21818他（広島県）_高圧蓄電所</t>
        </is>
      </c>
      <c r="D102" s="7" t="inlineStr">
        <is>
          <t>1,998kW</t>
        </is>
      </c>
      <c r="E102" s="7" t="inlineStr">
        <is>
          <t>1.40億円(税込)</t>
        </is>
      </c>
      <c r="F102" s="7" t="inlineStr">
        <is>
          <t>記載なし</t>
        </is>
      </c>
      <c r="G102" s="7" t="inlineStr">
        <is>
          <t>（連系否のため詳細検討なし）配電用変電所（黒瀬変電所1号変圧器）の増強が必要。配電線以下の工事は未検討</t>
        </is>
      </c>
      <c r="H102" s="7" t="inlineStr">
        <is>
          <t>連系不可／上位系: 黒瀬変電所1号変圧器の増強が必要（貴社連系による順潮流(逆潮流)で設備健全時に熱容量超過）</t>
        </is>
      </c>
      <c r="I102" s="7" t="inlineStr">
        <is>
          <t>接続検討回答: 1.40億円・工期記載なし(2026-08-19) 連系不可</t>
        </is>
      </c>
      <c r="J102" s="11">
        <f>A102&amp;TRIM(B102)</f>
        <v/>
      </c>
    </row>
    <row r="103">
      <c r="A103" s="7" t="inlineStr">
        <is>
          <t>中国</t>
        </is>
      </c>
      <c r="B103" s="7" t="inlineStr">
        <is>
          <t>本地変電所</t>
        </is>
      </c>
      <c r="C103" s="7" t="inlineStr">
        <is>
          <t>【保留】/151_北広島町本地1877-1他（広島県）_高圧蓄電所</t>
        </is>
      </c>
      <c r="D103" s="7" t="inlineStr">
        <is>
          <t>1,998kW</t>
        </is>
      </c>
      <c r="E103" s="7" t="inlineStr">
        <is>
          <t>5.91億円(税込)</t>
        </is>
      </c>
      <c r="F103" s="7" t="inlineStr">
        <is>
          <t>記載なし</t>
        </is>
      </c>
      <c r="G103" s="7" t="inlineStr">
        <is>
          <t>（連系否）110kV本地南支線の増強工事(85MVA→88MVA)、配電線引出工事、配電線以下の増強が必要</t>
        </is>
      </c>
      <c r="H103" s="7" t="inlineStr">
        <is>
          <t>【変電所名は回答書に記載なし→設置場所から最寄りの変電所を推定（2.3km）。工事概要図で要確認】連系不可／上位系: 110kV本地南支線の増強工事(85MVA→88MVA)が必要（充電(下り)潮流によりN-1故障時にNo13〜No37…</t>
        </is>
      </c>
      <c r="I103" s="7" t="inlineStr">
        <is>
          <t>(変電所は推定) 接続検討回答: 5.91億円・工期記載なし(2026-08-06) 連系不可</t>
        </is>
      </c>
      <c r="J103" s="11">
        <f>A103&amp;TRIM(B103)</f>
        <v/>
      </c>
    </row>
    <row r="104">
      <c r="A104" s="7" t="inlineStr">
        <is>
          <t>中国</t>
        </is>
      </c>
      <c r="B104" s="7" t="inlineStr">
        <is>
          <t>－(大崎変電所（配電用）)</t>
        </is>
      </c>
      <c r="C104" s="7" t="inlineStr">
        <is>
          <t>大崎上島町中野3462-1他（広島県）_高圧蓄電所</t>
        </is>
      </c>
      <c r="D104" s="7" t="inlineStr">
        <is>
          <t>1,998kW</t>
        </is>
      </c>
      <c r="E104" s="7" t="inlineStr">
        <is>
          <t>760万円(税込)</t>
        </is>
      </c>
      <c r="F104" s="7" t="inlineStr">
        <is>
          <t>入金後11ヶ月</t>
        </is>
      </c>
      <c r="G104" s="7" t="inlineStr">
        <is>
          <t>電柱新設4本・建替8本、高圧線新設247m・張替等568m、高圧引込線33m(SN-ACSR-OC200mm2 送電容量455A)、計測機能付開閉器1台、計量…</t>
        </is>
      </c>
      <c r="H104" s="7" t="inlineStr">
        <is>
          <t>運開希望日に間に合わず / 工期と別にバンク/上位系対策待ち／上位系: あり: 110kV竹原火力・竹原呉線のN-1充電停止装置（過負荷保護装置）設置（工事費の一部を負担）、110kV竹原火…（AI読取・信頼度medium・要原本確認）</t>
        </is>
      </c>
      <c r="I104" s="7" t="inlineStr">
        <is>
          <t>接続検討回答: 760万円・11ヶ月(2026-09-17) 運開希望日に間に合わず / 工期と別にバンク/上位系対策待ち</t>
        </is>
      </c>
      <c r="J104" s="11">
        <f>A104&amp;TRIM(B104)</f>
        <v/>
      </c>
    </row>
    <row r="106">
      <c r="A106" s="6" t="inlineStr">
        <is>
          <t>■分析メモ(2026-08-06追記・19件ベース)</t>
        </is>
      </c>
    </row>
    <row r="107">
      <c r="A107" s="5" t="inlineStr">
        <is>
          <t>①工期は「エリア×工事種別」で決まる: 九州は張替のみなら3〜6ヶ月(神崎3ヶ月・上鏡6ヶ月)。中部は最軽微(新設150mだけ)でも18ヶ月と標準工程が長い。S6エリア点(九州5・中部2)は実績と整合しており変更不要</t>
        </is>
      </c>
    </row>
    <row r="108">
      <c r="A108" s="5" t="inlineStr">
        <is>
          <t>②負担金は工事量に比例: 198万(新設150m)→1,170万(張替1.2km)→2,536万(新設373m+張替735m+SVR+バンク対策)→3,246万(新設617m+張替1km+SVR2台)。推定式は「固定費200〜400万+延長(m)×0.7〜1.0万+SVR/SVC×500万+バンク対策500〜1,000万」に更新余地</t>
        </is>
      </c>
    </row>
    <row r="109">
      <c r="A109" s="5" t="inlineStr">
        <is>
          <t>③契約段階の増額リスク: 宇佐蜷木は接続検討→契約申込で負担金+2,400万(+10%)・工期+7ヶ月。接続検討回答値には+10〜15%・+半年のバッファを見る</t>
        </is>
      </c>
    </row>
    <row r="110">
      <c r="A110" s="5" t="inlineStr">
        <is>
          <t>④特高は4件(吉井4.64億/伊万里2.68億/南関1.69億/伊勢9.23億)で負担金・工期(26〜73ヶ月)とも桁違い。高圧2MW戦略の正しさを再確認。ただし南関のように共同按分が効くと1.7億まで下がる例あり</t>
        </is>
      </c>
    </row>
    <row r="111">
      <c r="A111" s="5" t="inlineStr">
        <is>
          <t>⑤上位系統対策の有無が時間の分水嶺: 上鏡は「上位系統対策なし」で6ヶ月。喜多方(上位系10年)との対比でゲート足切りの妥当性を再確認</t>
        </is>
      </c>
    </row>
    <row r="112">
      <c r="A112" s="5" t="inlineStr">
        <is>
          <t>⑥バンク逆潮流対策は2例目(藤枝2,536万)。対策済み変電所(神崎920万)との差≒約1,000万強=対策費。対策済みバンクの再利用価値大。残課題: 東電JK2件・PW付PDF2件(東広島・山口)・鹿屋原本確認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2026-10-20T06:32:14Z</dcterms:created>
  <dcterms:modified xmlns:dcterms="http://purl.org/dc/terms/" xmlns:xsi="http://www.w3.org/2001/XMLSchema-instance" xsi:type="dcterms:W3CDTF">2026-10-20T06:32:15Z</dcterms:modified>
</cp:coreProperties>
</file>